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drawings/drawing5.xml" ContentType="application/vnd.openxmlformats-officedocument.drawingml.chartshapes+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0.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ables/table3.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dtg-my.sharepoint.com/personal/giangvanloc_duytanrecycling_com/Documents/TAI CHE/BCTC/2026/T5/"/>
    </mc:Choice>
  </mc:AlternateContent>
  <xr:revisionPtr revIDLastSave="4" documentId="8_{7D313D76-1E55-4179-A9B2-15190891B6FB}" xr6:coauthVersionLast="47" xr6:coauthVersionMax="47" xr10:uidLastSave="{7B8C5A80-3CB5-44FE-8CA3-DB8162763CA7}"/>
  <bookViews>
    <workbookView minimized="1" xWindow="2040" yWindow="2040" windowWidth="14400" windowHeight="7270" tabRatio="711" activeTab="3" xr2:uid="{00000000-000D-0000-FFFF-FFFF00000000}"/>
  </bookViews>
  <sheets>
    <sheet name="Chart mục tiêu" sheetId="93" r:id="rId1"/>
    <sheet name="Data Chart" sheetId="91" state="hidden" r:id="rId2"/>
    <sheet name="KQKD MẪU CŨ" sheetId="87" state="hidden" r:id="rId3"/>
    <sheet name="BCTC2026" sheetId="63" r:id="rId4"/>
    <sheet name="Tình hình tài chính" sheetId="107" state="hidden" r:id="rId5"/>
    <sheet name="Kết quả kinh doanh" sheetId="106" state="hidden" r:id="rId6"/>
    <sheet name="BCTC2025-Sau loại trừ" sheetId="102" state="hidden" r:id="rId7"/>
    <sheet name="LCTT GT" sheetId="96" state="hidden" r:id="rId8"/>
    <sheet name="Lưu chuyển tiền tệ" sheetId="109" r:id="rId9"/>
    <sheet name="so sánh PL 2026" sheetId="110" state="hidden" r:id="rId10"/>
    <sheet name="Trích PS 23-phí thuê 25" sheetId="113" state="hidden" r:id="rId11"/>
    <sheet name="CĐKT" sheetId="111" state="hidden" r:id="rId12"/>
    <sheet name="KQKD" sheetId="112" state="hidden" r:id="rId13"/>
    <sheet name="KPI.1" sheetId="103" state="hidden" r:id="rId14"/>
    <sheet name="KPI" sheetId="105" state="hidden" r:id="rId15"/>
    <sheet name="Sheet3" sheetId="104" state="hidden" r:id="rId16"/>
    <sheet name="KQKD sau loại trừ" sheetId="100" state="hidden" r:id="rId17"/>
    <sheet name="&gt;So sánh T1" sheetId="98" state="hidden" r:id="rId18"/>
    <sheet name="Sheet2" sheetId="97" state="hidden" r:id="rId19"/>
    <sheet name="Sheet4" sheetId="99" state="hidden" r:id="rId20"/>
    <sheet name="Sheet1" sheetId="95" state="hidden" r:id="rId21"/>
    <sheet name="LCTT" sheetId="92" state="hidden" r:id="rId22"/>
    <sheet name="data CP4" sheetId="94"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s>
  <definedNames>
    <definedName name="\A">#REF!</definedName>
    <definedName name="\M">#REF!</definedName>
    <definedName name="_">#N/A</definedName>
    <definedName name="_____CON1">#REF!</definedName>
    <definedName name="_____CON2">#REF!</definedName>
    <definedName name="_____lai04">#REF!</definedName>
    <definedName name="_____NET2">#REF!</definedName>
    <definedName name="____CON1">#REF!</definedName>
    <definedName name="____CON2">#REF!</definedName>
    <definedName name="____lai04">#REF!</definedName>
    <definedName name="____NET2">#REF!</definedName>
    <definedName name="____NSO2" hidden="1">{"'Sheet1'!$L$16"}</definedName>
    <definedName name="____TAX3">#REF!</definedName>
    <definedName name="____TAX5">#REF!</definedName>
    <definedName name="____TAX8">#REF!</definedName>
    <definedName name="___ATS98">#REF!</definedName>
    <definedName name="___BGT02">[1]Budget!$A$1:$IV$65536</definedName>
    <definedName name="___CON1">#REF!</definedName>
    <definedName name="___CON2">#REF!</definedName>
    <definedName name="___CHF98">#REF!</definedName>
    <definedName name="___CHX2002">[2]Zellennamen!#REF!</definedName>
    <definedName name="___CHX2003">[2]Zellennamen!#REF!</definedName>
    <definedName name="___CHX2004">[2]Zellennamen!#REF!</definedName>
    <definedName name="___CHX2005">[2]Zellennamen!#REF!</definedName>
    <definedName name="___DTB2003">#REF!</definedName>
    <definedName name="___DTB2004">#REF!</definedName>
    <definedName name="___h2" hidden="1">{"'Sheet1'!$L$16"}</definedName>
    <definedName name="___lai04">#REF!</definedName>
    <definedName name="___LY01">'[3]Last Year'!$A$1:$IV$65536</definedName>
    <definedName name="___Mkt1">'[4]Rolling F''Cast P&amp;L'!$GQ$26:$GQ$42</definedName>
    <definedName name="___NET2">#REF!</definedName>
    <definedName name="___NSO2" hidden="1">{"'Sheet1'!$L$16"}</definedName>
    <definedName name="___TAX3">#REF!</definedName>
    <definedName name="___TAX5">#REF!</definedName>
    <definedName name="___TAX8">#REF!</definedName>
    <definedName name="___tm2" hidden="1">{#N/A,#N/A,FALSE,"Chi tiÆt"}</definedName>
    <definedName name="___VAR1">#REF!</definedName>
    <definedName name="___VAR2">#REF!</definedName>
    <definedName name="___var22">'[5](Setup)'!$C$17</definedName>
    <definedName name="___VAR3">#REF!</definedName>
    <definedName name="___VAR4">#REF!</definedName>
    <definedName name="___VAR5">#REF!</definedName>
    <definedName name="___VAR6">#REF!</definedName>
    <definedName name="___VAR7">#REF!</definedName>
    <definedName name="__123Graph_A" hidden="1">#REF!</definedName>
    <definedName name="__123Graph_B" hidden="1">'[6]Manuf. overheads'!#REF!</definedName>
    <definedName name="__123Graph_D" hidden="1">'[6]Manuf. overheads'!#REF!</definedName>
    <definedName name="__123Graph_F" hidden="1">'[6]Manuf. overheads'!#REF!</definedName>
    <definedName name="__A123" hidden="1">#REF!</definedName>
    <definedName name="__ATS98">#REF!</definedName>
    <definedName name="__BGT02">[1]Budget!$A$1:$IV$65536</definedName>
    <definedName name="__cad2" hidden="1">{#N/A,#N/A,TRUE,"BT M200 da 10x20"}</definedName>
    <definedName name="__CON1">#REF!</definedName>
    <definedName name="__CON2">#REF!</definedName>
    <definedName name="__CHF98">#REF!</definedName>
    <definedName name="__CHX2002">[2]Zellennamen!#REF!</definedName>
    <definedName name="__CHX2003">[2]Zellennamen!#REF!</definedName>
    <definedName name="__CHX2004">[2]Zellennamen!#REF!</definedName>
    <definedName name="__CHX2005">[2]Zellennamen!#REF!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42">#REF!</definedName>
    <definedName name="__DAT43">#REF!</definedName>
    <definedName name="__DAT44">#REF!</definedName>
    <definedName name="__DAT45">#REF!</definedName>
    <definedName name="__DAT46">#REF!</definedName>
    <definedName name="__DAT47">#REF!</definedName>
    <definedName name="__DAT48">#REF!</definedName>
    <definedName name="__DAT49">#REF!</definedName>
    <definedName name="__DAT5">#REF!</definedName>
    <definedName name="__DAT50">#REF!</definedName>
    <definedName name="__DAT51">#REF!</definedName>
    <definedName name="__DAT52">#REF!</definedName>
    <definedName name="__DAT6">#REF!</definedName>
    <definedName name="__DAT7">#REF!</definedName>
    <definedName name="__DAT8">#REF!</definedName>
    <definedName name="__DAT9">#REF!</definedName>
    <definedName name="__DTB2003">#REF!</definedName>
    <definedName name="__DTB2004">#REF!</definedName>
    <definedName name="__f5" hidden="1">{"'Sheet1'!$L$16"}</definedName>
    <definedName name="__FDS_HYPERLINK_TOGGLE_STATE__" hidden="1">"ON"</definedName>
    <definedName name="__h2" hidden="1">{"'Sheet1'!$L$16"}</definedName>
    <definedName name="__huy1" hidden="1">{"'Sheet1'!$L$16"}</definedName>
    <definedName name="__IntlFixup" hidden="1">TRUE</definedName>
    <definedName name="__lai04">#REF!</definedName>
    <definedName name="__LY01">'[3]Last Year'!$A$1:$IV$65536</definedName>
    <definedName name="__Mkt1">'[4]Rolling F''Cast P&amp;L'!$GQ$26:$GQ$42</definedName>
    <definedName name="__NET2">#REF!</definedName>
    <definedName name="__NS03" hidden="1">{"'Sheet1'!$L$16"}</definedName>
    <definedName name="__NSO2" hidden="1">{"'Sheet1'!$L$16"}</definedName>
    <definedName name="__PA1">#REF!</definedName>
    <definedName name="__PA112">#REF!</definedName>
    <definedName name="__PAM1">#REF!</definedName>
    <definedName name="__PL1">#REF!</definedName>
    <definedName name="__PL2">#REF!</definedName>
    <definedName name="__PL3">#REF!</definedName>
    <definedName name="__RMA1">#REF!</definedName>
    <definedName name="__T01" hidden="1">#REF!</definedName>
    <definedName name="__tab1">#REF!</definedName>
    <definedName name="__TAB2">#REF!</definedName>
    <definedName name="__tab3">#REF!</definedName>
    <definedName name="__TAX3">#REF!</definedName>
    <definedName name="__TAX5">#REF!</definedName>
    <definedName name="__TAX8">#REF!</definedName>
    <definedName name="__tm2" hidden="1">{#N/A,#N/A,FALSE,"Chi tiÆt"}</definedName>
    <definedName name="__txB06">#REF!</definedName>
    <definedName name="__VAR1">#REF!</definedName>
    <definedName name="__VAR2">#REF!</definedName>
    <definedName name="__var22">'[5](Setup)'!$C$17</definedName>
    <definedName name="__VAR3">#REF!</definedName>
    <definedName name="__VAR4">#REF!</definedName>
    <definedName name="__VAR5">#REF!</definedName>
    <definedName name="__VAR6">#REF!</definedName>
    <definedName name="__VAR7">#REF!</definedName>
    <definedName name="__xlfn.BAHTTEXT" hidden="1">#NAME?</definedName>
    <definedName name="__YP34">#REF!</definedName>
    <definedName name="_1">#N/A</definedName>
    <definedName name="_1_" hidden="1">#REF!</definedName>
    <definedName name="_10">#REF!</definedName>
    <definedName name="_1000A01">#N/A</definedName>
    <definedName name="_11">#REF!</definedName>
    <definedName name="_116">#REF!</definedName>
    <definedName name="_12">#REF!</definedName>
    <definedName name="_13">#REF!</definedName>
    <definedName name="_14">#REF!</definedName>
    <definedName name="_1400B">#REF!</definedName>
    <definedName name="_15">#REF!</definedName>
    <definedName name="_16">#REF!</definedName>
    <definedName name="_1996A_Fatura_Tage_echt_Germany">#REF!</definedName>
    <definedName name="_1996A_Sales">#REF!</definedName>
    <definedName name="_1996A_Trading_Profit_BMI">#REF!</definedName>
    <definedName name="_1997A_Fatura_Tage_echt_Germany">#REF!</definedName>
    <definedName name="_1997A_Sales">#REF!</definedName>
    <definedName name="_1997A_Trading_Profit_BMI">#REF!</definedName>
    <definedName name="_1998A_Fatura_Tage_echt_Germany">#REF!</definedName>
    <definedName name="_1998A_Sales">#REF!</definedName>
    <definedName name="_1998A_Trading_Profit_BMI">#REF!</definedName>
    <definedName name="_1998Axd_Fatura_Tage_echt_Germany">#REF!</definedName>
    <definedName name="_1998Axd_Sales">#REF!</definedName>
    <definedName name="_1998Axd_Trading_Profit_BMI">#REF!</definedName>
    <definedName name="_1999B_Fatura_Tage_echt_Germany">#REF!</definedName>
    <definedName name="_1999B_Sales">#REF!</definedName>
    <definedName name="_1999B_Trading_Profit_BMI">#REF!</definedName>
    <definedName name="_1999FC49_Fatura_Tage_echt_Germany">#REF!</definedName>
    <definedName name="_1999FC49_Sales">#REF!</definedName>
    <definedName name="_1999FC49_Trading_Profit_BMI">#REF!</definedName>
    <definedName name="_2">#N/A</definedName>
    <definedName name="_2_0_0_F" hidden="1">#REF!</definedName>
    <definedName name="_2000P_Fatura_Tage_echt_Germany">#REF!</definedName>
    <definedName name="_2000P_Sales">#REF!</definedName>
    <definedName name="_2000P_Trading_Profit_BMI">#REF!</definedName>
    <definedName name="_2001P_Fatura_Tage_echt_Germany">#REF!</definedName>
    <definedName name="_2001P_Sales">#REF!</definedName>
    <definedName name="_2001P_Trading_Profit_BMI">#REF!</definedName>
    <definedName name="_2002P_Fatura_Tage_echt_Germany">#REF!</definedName>
    <definedName name="_2002P_Sales">#REF!</definedName>
    <definedName name="_2002P_Trading_Profit_BMI">#REF!</definedName>
    <definedName name="_22">#REF!</definedName>
    <definedName name="_23">#REF!</definedName>
    <definedName name="_24">#REF!</definedName>
    <definedName name="_25">#REF!</definedName>
    <definedName name="_27">#REF!</definedName>
    <definedName name="_28">#REF!</definedName>
    <definedName name="_29">#REF!</definedName>
    <definedName name="_3">#REF!</definedName>
    <definedName name="_30">#REF!</definedName>
    <definedName name="_31">#REF!</definedName>
    <definedName name="_32">#REF!</definedName>
    <definedName name="_33">#REF!</definedName>
    <definedName name="_34">#REF!</definedName>
    <definedName name="_4">#REF!</definedName>
    <definedName name="_403">#REF!</definedName>
    <definedName name="_403B">#REF!</definedName>
    <definedName name="_5">#REF!</definedName>
    <definedName name="_6">#REF!</definedName>
    <definedName name="_60">#REF!</definedName>
    <definedName name="_61">#REF!</definedName>
    <definedName name="_7">#REF!</definedName>
    <definedName name="_7530111">#REF!</definedName>
    <definedName name="_7530112">#REF!</definedName>
    <definedName name="_7530113">#REF!</definedName>
    <definedName name="_8">#REF!</definedName>
    <definedName name="_9">#REF!</definedName>
    <definedName name="_a1" hidden="1">{"'Sheet1'!$L$16"}</definedName>
    <definedName name="_A123" hidden="1">#REF!</definedName>
    <definedName name="_a2" hidden="1">{"'Sheet1'!$L$16"}</definedName>
    <definedName name="_ATS98">#REF!</definedName>
    <definedName name="_b_NPD_SKU_Zeit_Germany">[7]NPD_Detail!$A$2:$P$47</definedName>
    <definedName name="_B1">#REF!</definedName>
    <definedName name="_BGT02">[1]Budget!$A$1:$IV$65536</definedName>
    <definedName name="_BTM250">#REF!</definedName>
    <definedName name="_Builtin155" hidden="1">#N/A</definedName>
    <definedName name="_cad2" hidden="1">{#N/A,#N/A,TRUE,"BT M200 da 10x20"}</definedName>
    <definedName name="_CD2" hidden="1">{"'Sheet1'!$L$16"}</definedName>
    <definedName name="_COL1">[8]VARIABLES!$C$3:$C$5</definedName>
    <definedName name="_COL2">[9]VARIABLES!$C$8:$C$10</definedName>
    <definedName name="_COL3">[9]VARIABLES!$C$13:$C$15</definedName>
    <definedName name="_COL4">[9]VARIABLES!$C$18:$C$20</definedName>
    <definedName name="_COL5">[9]VARIABLES!$C$23:$C$25</definedName>
    <definedName name="_CON1">#REF!</definedName>
    <definedName name="_CON2">#REF!</definedName>
    <definedName name="_CHF98">#REF!</definedName>
    <definedName name="_CHX2002">[2]Zellennamen!#REF!</definedName>
    <definedName name="_CHX2003">[2]Zellennamen!#REF!</definedName>
    <definedName name="_CHX2004">[2]Zellennamen!#REF!</definedName>
    <definedName name="_CHX2005">[2]Zellennamen!#REF!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6">#REF!</definedName>
    <definedName name="_DAT7">#REF!</definedName>
    <definedName name="_DAT8">#REF!</definedName>
    <definedName name="_DAT9">#REF!</definedName>
    <definedName name="_ddn400">#REF!</definedName>
    <definedName name="_ddn600">#REF!</definedName>
    <definedName name="_DTB2003">#REF!</definedName>
    <definedName name="_DTB2004">#REF!</definedName>
    <definedName name="_f5" hidden="1">{"'Sheet1'!$L$16"}</definedName>
    <definedName name="_Fill" localSheetId="6" hidden="1">#REF!</definedName>
    <definedName name="_Fill" localSheetId="3" hidden="1">#REF!</definedName>
    <definedName name="_Fill" hidden="1">#REF!</definedName>
    <definedName name="_xlnm._FilterDatabase" localSheetId="6" hidden="1">'BCTC2025-Sau loại trừ'!$B$3:$W$201</definedName>
    <definedName name="_xlnm._FilterDatabase" localSheetId="3" hidden="1">BCTC2026!$B$3:$X$213</definedName>
    <definedName name="_xlnm._FilterDatabase" hidden="1">[10]Sheet1!#REF!</definedName>
    <definedName name="_GFE28">#REF!</definedName>
    <definedName name="_Goc1">[11]Sheet2!#REF!</definedName>
    <definedName name="_Goc4">[11]Sheet2!#REF!</definedName>
    <definedName name="_Goc5">[11]Sheet2!#REF!</definedName>
    <definedName name="_Goc6">[11]Sheet2!#REF!</definedName>
    <definedName name="_Goc7">[11]Sheet2!#REF!</definedName>
    <definedName name="_Goi8" hidden="1">{"'Sheet1'!$L$16"}</definedName>
    <definedName name="_gon4">#REF!</definedName>
    <definedName name="_h2" hidden="1">{"'Sheet1'!$L$16"}</definedName>
    <definedName name="_huy1" hidden="1">{"'Sheet1'!$L$16"}</definedName>
    <definedName name="_IMP2">#REF!</definedName>
    <definedName name="_IRR1">[11]Sheet2!#REF!</definedName>
    <definedName name="_IRR2">[11]Sheet2!#REF!</definedName>
    <definedName name="_K97">#REF!</definedName>
    <definedName name="_Key1" localSheetId="6" hidden="1">#REF!</definedName>
    <definedName name="_Key1" localSheetId="3" hidden="1">#REF!</definedName>
    <definedName name="_Key1" hidden="1">#REF!</definedName>
    <definedName name="_Key2" localSheetId="6" hidden="1">#REF!</definedName>
    <definedName name="_Key2" localSheetId="3" hidden="1">#REF!</definedName>
    <definedName name="_Key2" hidden="1">#REF!</definedName>
    <definedName name="_KY1">[12]BXLDL!$E$2:$E$54</definedName>
    <definedName name="_lai04">#REF!</definedName>
    <definedName name="_Lai1">[11]Sheet2!#REF!</definedName>
    <definedName name="_lai2002">[11]Sheet1!#REF!</definedName>
    <definedName name="_LY01">'[3]Last Year'!$A$1:$IV$65536</definedName>
    <definedName name="_MA2">[13]SPS!#REF!</definedName>
    <definedName name="_MAC12">#REF!</definedName>
    <definedName name="_MAC46">#REF!</definedName>
    <definedName name="_MB03">#REF!</definedName>
    <definedName name="_Mkt1">'[4]Rolling F''Cast P&amp;L'!$GQ$26:$GQ$42</definedName>
    <definedName name="_NCL100">#REF!</definedName>
    <definedName name="_NCL200">#REF!</definedName>
    <definedName name="_NCL250">#REF!</definedName>
    <definedName name="_NET2">#REF!</definedName>
    <definedName name="_nin190">#REF!</definedName>
    <definedName name="_NPV2">[11]Sheet2!#REF!</definedName>
    <definedName name="_NS03" hidden="1">{"'Sheet1'!$L$16"}</definedName>
    <definedName name="_NSO2" hidden="1">{"'Sheet1'!$L$16"}</definedName>
    <definedName name="_Order1" hidden="1">255</definedName>
    <definedName name="_Order2" hidden="1">255</definedName>
    <definedName name="_OUT2">#REF!</definedName>
    <definedName name="_PA1">[14]Paramètres!#REF!</definedName>
    <definedName name="_PA112">[14]Paramètres!#REF!</definedName>
    <definedName name="_PAM1">[14]Paramètres!#REF!</definedName>
    <definedName name="_Parse_In" hidden="1">#REF!</definedName>
    <definedName name="_Parse_Out" hidden="1">#REF!</definedName>
    <definedName name="_PL1">#REF!</definedName>
    <definedName name="_PL2">#REF!</definedName>
    <definedName name="_PL3" hidden="1">{"'Sheet1'!$L$16"}</definedName>
    <definedName name="_Regression_Out" hidden="1">#REF!</definedName>
    <definedName name="_Regression_X" hidden="1">#REF!</definedName>
    <definedName name="_Regression_Y" hidden="1">#REF!</definedName>
    <definedName name="_RMA1">[14]Paramètres!#REF!</definedName>
    <definedName name="_sc1">#REF!</definedName>
    <definedName name="_SC2">#REF!</definedName>
    <definedName name="_sc3">#REF!</definedName>
    <definedName name="_SCD18">#REF!</definedName>
    <definedName name="_SN3">#REF!</definedName>
    <definedName name="_Sort" localSheetId="6" hidden="1">#REF!</definedName>
    <definedName name="_Sort" localSheetId="3" hidden="1">#REF!</definedName>
    <definedName name="_Sort" hidden="1">#REF!</definedName>
    <definedName name="_T01" hidden="1">#REF!</definedName>
    <definedName name="_tab1">#REF!</definedName>
    <definedName name="_TAB2">#REF!</definedName>
    <definedName name="_tab3">#REF!</definedName>
    <definedName name="_Table1_In1" hidden="1">[15]DIL4!#REF!</definedName>
    <definedName name="_Table1_Out" hidden="1">[15]DIL4!$E$59:$I$68</definedName>
    <definedName name="_Table2_In1" hidden="1">[15]DIL4!#REF!</definedName>
    <definedName name="_Table2_In2" hidden="1">[15]DIL4!#REF!</definedName>
    <definedName name="_Table2_Out" hidden="1">[15]DIL4!$B$36:$M$47</definedName>
    <definedName name="_TAX3">#REF!</definedName>
    <definedName name="_TAX5">#REF!</definedName>
    <definedName name="_TAX8">#REF!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2" hidden="1">{#N/A,#N/A,FALSE,"Chi tiÆt"}</definedName>
    <definedName name="_txB06">#REF!</definedName>
    <definedName name="_tz593">#REF!</definedName>
    <definedName name="_thu1">#REF!</definedName>
    <definedName name="_VAR1">#REF!</definedName>
    <definedName name="_VAR2">#REF!</definedName>
    <definedName name="_var22">'[5](Setup)'!$C$17</definedName>
    <definedName name="_VAR3">#REF!</definedName>
    <definedName name="_VAR4">#REF!</definedName>
    <definedName name="_VAR5">#REF!</definedName>
    <definedName name="_VAR6">#REF!</definedName>
    <definedName name="_VAR7">#REF!</definedName>
    <definedName name="_VCP1">[13]SPS!#REF!</definedName>
    <definedName name="_VCP2">[13]SPS!#REF!</definedName>
    <definedName name="_VDK1">[13]SPS!#REF!</definedName>
    <definedName name="_VDK2">[13]SPS!#REF!</definedName>
    <definedName name="_VL100">#REF!</definedName>
    <definedName name="_VL200">#REF!</definedName>
    <definedName name="_VL250">#REF!</definedName>
    <definedName name="_ww2" hidden="1">{#N/A,#N/A,FALSE,"Admin";#N/A,#N/A,FALSE,"Other"}</definedName>
    <definedName name="_YP34">#REF!</definedName>
    <definedName name="±a¼oAμ¾E">'[16]장할생활 (2)'!#REF!</definedName>
    <definedName name="°¡¶÷≫o≫c">#REF!</definedName>
    <definedName name="a">#REF!</definedName>
    <definedName name="A_2">#REF!</definedName>
    <definedName name="A_2A">#REF!</definedName>
    <definedName name="A_2B">#REF!</definedName>
    <definedName name="A_2C">#REF!</definedName>
    <definedName name="A_2D30G">#REF!</definedName>
    <definedName name="A_2D514">#REF!</definedName>
    <definedName name="A_2D536">#REF!</definedName>
    <definedName name="A_2E">#REF!</definedName>
    <definedName name="A_2F03">#REF!</definedName>
    <definedName name="A_2F13">#REF!</definedName>
    <definedName name="A_2F14">#REF!</definedName>
    <definedName name="A_2F15">#REF!</definedName>
    <definedName name="A_2F20">#REF!</definedName>
    <definedName name="A_2F31">#REF!</definedName>
    <definedName name="A_2F41">#REF!</definedName>
    <definedName name="A_2F51">#REF!</definedName>
    <definedName name="A_2F53">#REF!</definedName>
    <definedName name="A_2YA21">#REF!</definedName>
    <definedName name="A_2YA22">#REF!</definedName>
    <definedName name="A_2YA24">#REF!</definedName>
    <definedName name="A_2YA31">#REF!</definedName>
    <definedName name="A_2YA32">#REF!</definedName>
    <definedName name="A_2YA33">#REF!</definedName>
    <definedName name="A_2YA34">#REF!</definedName>
    <definedName name="A_2YA4">#REF!</definedName>
    <definedName name="A_2YP1">#REF!</definedName>
    <definedName name="A_2YP2">#REF!</definedName>
    <definedName name="A_2YP31">#REF!</definedName>
    <definedName name="A_2YP32">#REF!</definedName>
    <definedName name="A_2YP33">#REF!</definedName>
    <definedName name="A_2YP34">#REF!</definedName>
    <definedName name="A_2YP4">#REF!</definedName>
    <definedName name="A_Pilca_SPR_05_FC2">[17]Zellennamen!#REF!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1AR">[18]Control!$AB$16</definedName>
    <definedName name="A1BR">[18]Control!$AB$15</definedName>
    <definedName name="a277Print_Titles">#REF!</definedName>
    <definedName name="A35_">#REF!</definedName>
    <definedName name="A50_">#REF!</definedName>
    <definedName name="A70_">#REF!</definedName>
    <definedName name="A95_">#REF!</definedName>
    <definedName name="AA" hidden="1">{"F3 detail",#N/A,FALSE,"F1";"F3 Presentation",#N/A,FALSE,"F3 "}</definedName>
    <definedName name="AAA">#REF!</definedName>
    <definedName name="aaaa"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aaaaa" hidden="1">{"Profit",#N/A,FALSE,"448k";"Capital",#N/A,FALSE,"448k"}</definedName>
    <definedName name="AAAAAAAAAAAAA" hidden="1">#REF!</definedName>
    <definedName name="aaaaaaaaaaaaaaaaaaaaaaaaaaaaaa">#REF!</definedName>
    <definedName name="AAR">#REF!</definedName>
    <definedName name="ABC">#REF!</definedName>
    <definedName name="abcde">#REF!</definedName>
    <definedName name="abp">#N/A</definedName>
    <definedName name="ABR">#REF!</definedName>
    <definedName name="ABT_2003">#REF!</definedName>
    <definedName name="ABT_2004">#REF!</definedName>
    <definedName name="ABT_2004_CD_FC2">#REF!</definedName>
    <definedName name="ABT_2004_SPR_FC2">#REF!</definedName>
    <definedName name="ABT_2005">#REF!</definedName>
    <definedName name="ABT_2005_CD_FC2">#REF!</definedName>
    <definedName name="ABT_2005_SPR_FC2">#REF!</definedName>
    <definedName name="ABT_2006_CD_FC2">#REF!</definedName>
    <definedName name="ABT_2006_SPR_FC2">#REF!</definedName>
    <definedName name="ABT_2007_CD_FC2">#REF!</definedName>
    <definedName name="ABT_2007_SPR_FC2">#REF!</definedName>
    <definedName name="ABT_AU_2003">#REF!</definedName>
    <definedName name="ABT_AU_2004">#REF!</definedName>
    <definedName name="ABT_AU_2004_FC2">#REF!</definedName>
    <definedName name="ABT_AU_2004CD_FC2">#REF!</definedName>
    <definedName name="ABT_AU_2005">#REF!</definedName>
    <definedName name="ABT_AU_2005_FC2">#REF!</definedName>
    <definedName name="ABT_AU_2005CD_FC2">#REF!</definedName>
    <definedName name="ABT_AU_2006_FC2">#REF!</definedName>
    <definedName name="ABT_AU_2006CD_FC2">#REF!</definedName>
    <definedName name="ABT_AU_2007_FC2">#REF!</definedName>
    <definedName name="ABT_AU_2007CD_FC2">#REF!</definedName>
    <definedName name="AC120_">#REF!</definedName>
    <definedName name="AC35_">#REF!</definedName>
    <definedName name="AC50_">#REF!</definedName>
    <definedName name="AC70_">#REF!</definedName>
    <definedName name="AC95_">#REF!</definedName>
    <definedName name="AccessOpt" hidden="1">"Yes"</definedName>
    <definedName name="account">[19]ReferenceMar12!$A$3:$A$32</definedName>
    <definedName name="ACCOUNTS">#REF!</definedName>
    <definedName name="ACCRUAL">#REF!</definedName>
    <definedName name="Accruelook1">#REF!</definedName>
    <definedName name="Accruelook2">#REF!</definedName>
    <definedName name="Accruelook3">#REF!</definedName>
    <definedName name="ACCTCODE">[20]ACCOUNT!$A$4:$B$462</definedName>
    <definedName name="ACT">#REF!</definedName>
    <definedName name="ACTA">#REF!</definedName>
    <definedName name="ACTB">#REF!</definedName>
    <definedName name="ACTC">#REF!</definedName>
    <definedName name="ACTD30G">#REF!</definedName>
    <definedName name="ACTD514">#REF!</definedName>
    <definedName name="ACTD536">#REF!</definedName>
    <definedName name="ACTE">#REF!</definedName>
    <definedName name="ACTF03">#REF!</definedName>
    <definedName name="ACTF13">#REF!</definedName>
    <definedName name="ACTF14">#REF!</definedName>
    <definedName name="ACTF15">#REF!</definedName>
    <definedName name="ACTF20">#REF!</definedName>
    <definedName name="ACTF31">#REF!</definedName>
    <definedName name="ACTF41">#REF!</definedName>
    <definedName name="ACTF51">#REF!</definedName>
    <definedName name="ACTF53">#REF!</definedName>
    <definedName name="Actual">(PeriodInActual*([21]Plan!$J1&gt;0))*PeriodInPlan</definedName>
    <definedName name="Actual_Monat">'[22]NPL-D-A-CH'!#REF!</definedName>
    <definedName name="ActualBeyond">PeriodInActual*([21]Plan!$J1&gt;0)</definedName>
    <definedName name="ACTUALS">#REF!</definedName>
    <definedName name="ACTYA21">#REF!</definedName>
    <definedName name="ACTYA22">#REF!</definedName>
    <definedName name="ACTYA24">#REF!</definedName>
    <definedName name="ACTYA31">#REF!</definedName>
    <definedName name="ACTYA32">#REF!</definedName>
    <definedName name="ACTYA33">#REF!</definedName>
    <definedName name="ACTYA34">#REF!</definedName>
    <definedName name="ACTYA4">#REF!</definedName>
    <definedName name="ACTYP1">#REF!</definedName>
    <definedName name="ACTYP2">#REF!</definedName>
    <definedName name="ACTYP31">#REF!</definedName>
    <definedName name="ACTYP32">#REF!</definedName>
    <definedName name="ACTYP33">#REF!</definedName>
    <definedName name="ACTYP34">#REF!</definedName>
    <definedName name="ACTYP4">#REF!</definedName>
    <definedName name="AD">#N/A</definedName>
    <definedName name="Admin">#REF!</definedName>
    <definedName name="Adv">[23]Advertising!$A$1:$IV$65536</definedName>
    <definedName name="Advance">#REF!</definedName>
    <definedName name="AFR">#REF!</definedName>
    <definedName name="ag15F80">#REF!</definedName>
    <definedName name="Agree">#REF!</definedName>
    <definedName name="agree1">[24]Vacancy!$D$145:$D$146</definedName>
    <definedName name="a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ajgsk">#REF!</definedName>
    <definedName name="Akt_Mo">#REF!</definedName>
    <definedName name="Aktiviere_A_ABT">#N/A</definedName>
    <definedName name="Aktiviere_A_OHC">#N/A</definedName>
    <definedName name="Aktiviere_A_OTC">#N/A</definedName>
    <definedName name="Aktiviere_A_TOT">#N/A</definedName>
    <definedName name="Aktiviere_ASABT">#N/A</definedName>
    <definedName name="Aktiviere_ASOHC">#N/A</definedName>
    <definedName name="Aktiviere_ASOTC">#N/A</definedName>
    <definedName name="Aktiviere_ASTOT">#N/A</definedName>
    <definedName name="Aktiviere_AUL_IDE">#N/A</definedName>
    <definedName name="Aktiviere_AUL_IHD">#N/A</definedName>
    <definedName name="Aktiviere_AXABT">#N/A</definedName>
    <definedName name="Aktiviere_AXOHC">#N/A</definedName>
    <definedName name="Aktiviere_AXOTC">#N/A</definedName>
    <definedName name="Aktiviere_AXTOT">#N/A</definedName>
    <definedName name="Aktiviere_B_ABT">#N/A</definedName>
    <definedName name="Aktiviere_B_OHC">#N/A</definedName>
    <definedName name="Aktiviere_B_TOT">#N/A</definedName>
    <definedName name="Aktiviere_CHG_PROD">#N/A</definedName>
    <definedName name="Aktiviere_CHG_TOPL">#N/A</definedName>
    <definedName name="Aktiviere_DL_Products">#N/A</definedName>
    <definedName name="Aktiviere_DL_Toplines">#N/A</definedName>
    <definedName name="Aktiviere_FMS_ADJ">#N/A</definedName>
    <definedName name="Aktiviere_HC">#N/A</definedName>
    <definedName name="Aktiviere_HC_E">#N/A</definedName>
    <definedName name="Aktiviere_LYABT">#N/A</definedName>
    <definedName name="Aktiviere_LYOHC">#N/A</definedName>
    <definedName name="Aktiviere_LYOTC">#N/A</definedName>
    <definedName name="Aktiviere_LYTOT">#N/A</definedName>
    <definedName name="Aktiviere_Notes">#N/A</definedName>
    <definedName name="Aktiviere_OH_Rates">#N/A</definedName>
    <definedName name="Aktiviere_PROD">#N/A</definedName>
    <definedName name="Aktiviere_PROD_C">#N/A</definedName>
    <definedName name="Aktiviere_PROD_E">#N/A</definedName>
    <definedName name="Aktiviere_UNI_PROD">#N/A</definedName>
    <definedName name="Aktiviere_UNI_TOPL">#N/A</definedName>
    <definedName name="Aktiviere_UTL">#N/A</definedName>
    <definedName name="Aktiviere_UTL_E">#N/A</definedName>
    <definedName name="Aktueller_Monat">#REF!</definedName>
    <definedName name="Aktuelles_Jahr">[25]Monat!$E$1</definedName>
    <definedName name="Aktuelles_Land">#REF!</definedName>
    <definedName name="AL">[26]RXCX연차!$B$4:$R$485</definedName>
    <definedName name="All_Data">#REF!</definedName>
    <definedName name="All_Item">#REF!</definedName>
    <definedName name="AllDep.">#REF!</definedName>
    <definedName name="AllHouseGross" localSheetId="6">[27]!AllHouseGross</definedName>
    <definedName name="AllHouseGross" localSheetId="0">[27]!AllHouseGross</definedName>
    <definedName name="AllHouseGross">[27]!AllHouseGross</definedName>
    <definedName name="Alluna_2003">#REF!</definedName>
    <definedName name="Alluna_2004">#REF!</definedName>
    <definedName name="Alluna_2005">#REF!</definedName>
    <definedName name="ALPIN">#N/A</definedName>
    <definedName name="ALPJYOU">#N/A</definedName>
    <definedName name="ALPTOI">#N/A</definedName>
    <definedName name="AME">#REF!</definedName>
    <definedName name="AMENWC">#REF!</definedName>
    <definedName name="Amerique">[28]Data!#REF!</definedName>
    <definedName name="annee">[29]Périodes!$C$3</definedName>
    <definedName name="Année">[30]Menu!$J$1</definedName>
    <definedName name="anscount" hidden="1">2</definedName>
    <definedName name="ANH">#REF!</definedName>
    <definedName name="AP">[31]Adv!$A$128:$IV$148</definedName>
    <definedName name="APMM_Net_Result_Total">#REF!</definedName>
    <definedName name="APMM_Net_Result_Total_Budget">#REF!</definedName>
    <definedName name="Aprleave">[32]Apr!$B$3:$BP$517</definedName>
    <definedName name="Area">'[33]Rolling F''Cast P&amp;L'!$FH$26:$FH$42</definedName>
    <definedName name="AREANWC">#REF!</definedName>
    <definedName name="As" localSheetId="6">BlankMacro1</definedName>
    <definedName name="As" localSheetId="0">BlankMacro1</definedName>
    <definedName name="As">BlankMacro1</definedName>
    <definedName name="AS2DocOpenMode" hidden="1">"AS2DocumentEdit"</definedName>
    <definedName name="AS2HasNoAutoHeaderFooter">" "</definedName>
    <definedName name="AS2NamedRange">3</definedName>
    <definedName name="AS2ReportLS">1</definedName>
    <definedName name="AS2SyncStepLS">0</definedName>
    <definedName name="AS2VersionLS">300</definedName>
    <definedName name="asd">[34]Monat!$E$24</definedName>
    <definedName name="asdf" hidden="1">#REF!</definedName>
    <definedName name="asdjfk">[35]Monat!$E$23</definedName>
    <definedName name="Asia">[36]Sheet1!$BR$1:$BS$65536</definedName>
    <definedName name="Assets_Total">#REF!</definedName>
    <definedName name="ASSUMP3">[37]Monthly!$I$11</definedName>
    <definedName name="ASSUMP4">[37]Monthly!$J$11</definedName>
    <definedName name="ATS_1998">#REF!</definedName>
    <definedName name="ATS_1999">#REF!</definedName>
    <definedName name="ATS_in_DE8_ACT">[38]Monat!#REF!</definedName>
    <definedName name="ATS_in_DE8_LY">[38]Monat!#REF!</definedName>
    <definedName name="ATS_in_DEM_ACT">[38]Monat!#REF!</definedName>
    <definedName name="ATS_in_DEM_LY">[38]Monat!#REF!</definedName>
    <definedName name="ATS_in_DM_Plan01">#REF!</definedName>
    <definedName name="ATS_in_DM_Plan02">#REF!</definedName>
    <definedName name="ATS_in_DM_Plan03">#REF!</definedName>
    <definedName name="ATS_in_EUR_ACT">[38]Monat!#REF!</definedName>
    <definedName name="ATS_in_EUR_LY">[38]Monat!#REF!</definedName>
    <definedName name="ATS_in_EUR_Plan01">#REF!</definedName>
    <definedName name="ATS_in_EUR_Plan02">#REF!</definedName>
    <definedName name="ATS_in_EUR_Plan03">#REF!</definedName>
    <definedName name="ATS_in_EUR_Plan2001">#REF!</definedName>
    <definedName name="AÙ">[39]HD.31!#REF!</definedName>
    <definedName name="AU__US">#REF!</definedName>
    <definedName name="AURABOOKMARK10">#REF!</definedName>
    <definedName name="AURABOOKMARK11">#REF!</definedName>
    <definedName name="AURABOOKMARK13">#REF!</definedName>
    <definedName name="AURABOOKMARK14">#REF!</definedName>
    <definedName name="AURABOOKMARK16">#REF!</definedName>
    <definedName name="AURABOOKMARK17">[40]LS!#REF!</definedName>
    <definedName name="AURABOOKMARK18">#REF!</definedName>
    <definedName name="AURABOOKMARK19">#REF!</definedName>
    <definedName name="AURABOOKMARK20">[40]LS!#REF!</definedName>
    <definedName name="AURABOOKMARK22">#REF!</definedName>
    <definedName name="AURABOOKMARK25">#REF!</definedName>
    <definedName name="AURABOOKMARK27">#REF!</definedName>
    <definedName name="AURABOOKMARK28">#REF!</definedName>
    <definedName name="AURABOOKMARK29">#REF!</definedName>
    <definedName name="AURABOOKMARK30">#REF!</definedName>
    <definedName name="AURABOOKMARK33">#REF!</definedName>
    <definedName name="AURABOOKMARK34">#REF!</definedName>
    <definedName name="AURABOOKMARK36">[40]LS!#REF!</definedName>
    <definedName name="AURABOOKMARK371">[41]Reconciliation!#REF!</definedName>
    <definedName name="AURABOOKMARK39">#REF!</definedName>
    <definedName name="AURABOOKMARK4">[42]Leadsheet!#REF!</definedName>
    <definedName name="AURABOOKMARK40">[40]LS!#REF!</definedName>
    <definedName name="AURABOOKMARK41">#REF!</definedName>
    <definedName name="AURABOOKMARK42">#REF!</definedName>
    <definedName name="AURABOOKMARK43">#REF!</definedName>
    <definedName name="AURABOOKMARK437">#REF!</definedName>
    <definedName name="AURABOOKMARK44">#REF!</definedName>
    <definedName name="AURABOOKMARK45">#REF!</definedName>
    <definedName name="AURABOOKMARK46">#REF!</definedName>
    <definedName name="AURABOOKMARK48">[40]LS!#REF!</definedName>
    <definedName name="AURABOOKMARK6">#REF!</definedName>
    <definedName name="AURABOOKMARK603">#REF!</definedName>
    <definedName name="AURABOOKMARK646">'[43]Accounting for lease'!#REF!</definedName>
    <definedName name="AURABOOKMARK647">'[43]Accounting for lease'!#REF!</definedName>
    <definedName name="AURABOOKMARK7">#REF!</definedName>
    <definedName name="AURABOOKMARK8">#REF!</definedName>
    <definedName name="AURABOOKMARK9">#REF!</definedName>
    <definedName name="AUS">#REF!</definedName>
    <definedName name="Austria">[44]Monat!#REF!</definedName>
    <definedName name="AutRE">#REF!</definedName>
    <definedName name="Autres">[28]Data!#REF!</definedName>
    <definedName name="Autresachats">#REF!</definedName>
    <definedName name="axedoc1">[45]parametre!$A$4,[45]parametre!$A$1,[45]parametre!$A$3</definedName>
    <definedName name="â" hidden="1">{"'Sheet1'!$L$16"}</definedName>
    <definedName name="b">#REF!</definedName>
    <definedName name="B_04">[14]Paramètres!#REF!</definedName>
    <definedName name="B_Isc">#REF!</definedName>
    <definedName name="B2_Blätter">#REF!</definedName>
    <definedName name="BadA">#REF!</definedName>
    <definedName name="balance">'[46]Monthly FS_VN'!#REF!</definedName>
    <definedName name="balanceassets">'[46]Monthly FS_VN'!#REF!</definedName>
    <definedName name="BanGiamhieu">#REF!</definedName>
    <definedName name="banking1" hidden="1">{"'Sheet1'!$L$16"}</definedName>
    <definedName name="BanQLTHTQT">#REF!</definedName>
    <definedName name="BANG">#REF!</definedName>
    <definedName name="Bang_cly">#REF!</definedName>
    <definedName name="Bang_CVC">#REF!</definedName>
    <definedName name="bang_gia">#REF!</definedName>
    <definedName name="Bang_travl">#REF!</definedName>
    <definedName name="BarData">#REF!</definedName>
    <definedName name="BASE">#REF!</definedName>
    <definedName name="Baseline">#REF!</definedName>
    <definedName name="bats00dm">#REF!</definedName>
    <definedName name="bats01dm">#REF!</definedName>
    <definedName name="bats02dm">#REF!</definedName>
    <definedName name="bats96dm">#REF!</definedName>
    <definedName name="bats97dm">#REF!</definedName>
    <definedName name="bats98dm">#REF!</definedName>
    <definedName name="bats99dm">#REF!</definedName>
    <definedName name="BB">#REF!</definedName>
    <definedName name="BBB" hidden="1">{#N/A,#N/A,FALSE,"SYSOC";#N/A,#N/A,FALSE,"RESU-GESTION";#N/A,#N/A,FALSE,"EVOL-MNA";#N/A,#N/A,FALSE,"VTAS-ANALI";#N/A,#N/A,FALSE,"ANALI-GSFIJOS";#N/A,#N/A,FALSE,"DETA-RUBROS";#N/A,#N/A,FALSE,"ANALI-CNF";#N/A,#N/A,FALSE,"BILAN";#N/A,#N/A,FALSE,"TAB_FIN";#N/A,#N/A,FALSE,"IND_ECO"}</definedName>
    <definedName name="BC">#REF!</definedName>
    <definedName name="BCDKH">[47]BCDSPS!$B$8:$B$134</definedName>
    <definedName name="BCDSCKC">[47]BCDSPS!$M$8:$M$134</definedName>
    <definedName name="BCDSCKN">[47]BCDSPS!$L$8:$L$134</definedName>
    <definedName name="BCDSDNC">[47]BCDSPS!$E$8:$E$134</definedName>
    <definedName name="BCDSDNN">[47]BCDSPS!$D$8:$D$134</definedName>
    <definedName name="BCLKSPSCO">[48]DLBCKT!$S$3:$S$335</definedName>
    <definedName name="BCLKSPSNO">[48]DLBCKT!$Q$3:$Q$335</definedName>
    <definedName name="BCNS">#REF!</definedName>
    <definedName name="BCSCKCO">[48]DLBCKT!$V$3:$V$335</definedName>
    <definedName name="BCSCKNO">[48]DLBCKT!$U$3:$U$335</definedName>
    <definedName name="BCSDKCO">[48]DLBCKT!$K$3:$K$335</definedName>
    <definedName name="BCSDKNO">[48]DLBCKT!$J$3:$J$335</definedName>
    <definedName name="BCSDNCO">[48]DLBCKT!$H$3:$H$335</definedName>
    <definedName name="BCSDNNO">[48]DLBCKT!$G$3:$G$335</definedName>
    <definedName name="BCSHCT">[48]DLBCKT!$C$3:$C$335</definedName>
    <definedName name="BCSHTK">[48]DLBCKT!$A$3:$A$335</definedName>
    <definedName name="BCSPSCO">[48]DLBCKT!$O$3:$O$335</definedName>
    <definedName name="BCSPSNO">[48]DLBCKT!$M$3:$M$335</definedName>
    <definedName name="Benchmark_HPU">#REF!</definedName>
    <definedName name="benthanh_ho">#REF!</definedName>
    <definedName name="benthanhhd">#REF!</definedName>
    <definedName name="BG_Del">15</definedName>
    <definedName name="BG_Ins">4</definedName>
    <definedName name="BG_Mod">6</definedName>
    <definedName name="BGH">#REF!</definedName>
    <definedName name="b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bi" hidden="1">{"HK PR",#N/A,FALSE,"HK";"SUMMARY",#N/A,FALSE,"PAYROLL";"SUMMARY",#N/A,FALSE,"PAYROLL";"HK PR",#N/A,FALSE,"HK"}</definedName>
    <definedName name="bieudo" hidden="1">{"'Sheet1'!$L$16"}</definedName>
    <definedName name="bieudo1" hidden="1">{"'Sheet1'!$L$16"}</definedName>
    <definedName name="binh1" hidden="1">{"'Sheet1'!$L$16"}</definedName>
    <definedName name="BKBDT">[49]BKBANRA!$E$12:$E$21</definedName>
    <definedName name="BKBKHDT">[49]BKBANRA!$D$12:$D$21</definedName>
    <definedName name="BKDTKHTD">[50]DLDTLN!$J$9:$J$43</definedName>
    <definedName name="BKDTTIEN">[50]DLDTLN!$I$9:$I$43</definedName>
    <definedName name="BL">#REF!</definedName>
    <definedName name="Blank">"-"</definedName>
    <definedName name="BLOCK6">[51]PRP!$B$16:$H$16</definedName>
    <definedName name="BLUONG">#REF!</definedName>
    <definedName name="BMargin">[31]T.BAF!$A$62:$IV$75</definedName>
    <definedName name="BMSale">[31]MSale!$A$36:$IV$54</definedName>
    <definedName name="BO005BDC81E98343A093AADEF94EB59FAF" hidden="1">#REF!</definedName>
    <definedName name="BO00D8F3CF7CD2475BB9B1385DA290D0F5" hidden="1">#REF!</definedName>
    <definedName name="BO01D0E16CBD0C473996504B44510A2B25" hidden="1">[52]lailo!#REF!</definedName>
    <definedName name="BO02DC581C85D44A4389CC4C44151E1DB0" hidden="1">#REF!</definedName>
    <definedName name="BO048C4D3FE93F49AA8198D2880A899608" hidden="1">[52]lailo!#REF!</definedName>
    <definedName name="BO05995E7AB6704082ADAB4A0B58C5CEEF" hidden="1">#REF!</definedName>
    <definedName name="BO069278A1412F47DE85C43EB68CAF717F" hidden="1">#REF!</definedName>
    <definedName name="BO0789E5305658448CB66B462D6CE4F4BA" hidden="1">#REF!</definedName>
    <definedName name="BO08108BE3901A43B4BB727284F0DE1350" hidden="1">#REF!</definedName>
    <definedName name="BO096CE2A90C4A41B5B366879C41DFCDAA" hidden="1">#REF!</definedName>
    <definedName name="BO099F887F9C5F4068BA6B8F1084394257" hidden="1">[52]lailo!#REF!</definedName>
    <definedName name="BO09B01FBE487D42169A0B01DC62FE7DDC" hidden="1">[52]lailo!#REF!</definedName>
    <definedName name="BO09C3E790E8D9462BAE7754E47C08E4E9" hidden="1">[52]lailo!#REF!</definedName>
    <definedName name="BO0C6EB03FCF5943CFBD625011881D07ED" hidden="1">#REF!</definedName>
    <definedName name="BO0DBD8E3011484F65BB422F97E0DD5E0F" hidden="1">#REF!</definedName>
    <definedName name="BO0E1E2F80FC8D4C0DB3564683D16EEFC1" hidden="1">[52]lailo!#REF!</definedName>
    <definedName name="BO0F40139F378C4754978E7B648F5EF76C" hidden="1">#REF!</definedName>
    <definedName name="BO100DAFF26E56419D9A8CFC5AE2565CB4" hidden="1">[52]lailo!#REF!</definedName>
    <definedName name="BO1011EFDB7313475AB25630C77E2CD7FB" hidden="1">#REF!</definedName>
    <definedName name="BO10494918D7FB4CDC81288D2F49DA6940" hidden="1">#REF!</definedName>
    <definedName name="BO107CF8CCC73047BAA48A0F3417125FB3" hidden="1">#REF!</definedName>
    <definedName name="BO113AADB3EE164AB287BD823572C08C85" hidden="1">#REF!</definedName>
    <definedName name="BO113DBA7EFF8042ED8AB3ECF88DF64EDF" hidden="1">#REF!</definedName>
    <definedName name="BO113E1DCC2AFC49139CF1B61A6B72D8D0" hidden="1">#REF!</definedName>
    <definedName name="BO115150121C404B92B8292215FD47A676" hidden="1">#REF!</definedName>
    <definedName name="BO142B466C524B45059DA17FB555951F6C" hidden="1">#REF!</definedName>
    <definedName name="BO195858CCF4FE4B8BB30D59A947338D91" hidden="1">#REF!</definedName>
    <definedName name="BO1B5944B18CAE4F4EA64888896EA98CE3" hidden="1">#REF!</definedName>
    <definedName name="BO1B88135960FA42718BA4F85F97379171" hidden="1">#REF!</definedName>
    <definedName name="BO1BB6877A87E34858B9490BC9C17E86A9" hidden="1">#REF!</definedName>
    <definedName name="BO1BD3FB86C9A0455BB37599C94BB564CE" hidden="1">[52]lailo!#REF!</definedName>
    <definedName name="BO1FCF13EA22DA4A34A96BB43C0482914C" hidden="1">#REF!</definedName>
    <definedName name="BO225AD737FABD40FEB1BD400F18DAFD79" hidden="1">#REF!</definedName>
    <definedName name="BO23C787C3A9AF4D63ADA1DC818379D5A3" hidden="1">#REF!</definedName>
    <definedName name="BO24A8918ECB1C4B1EAAC4F1A0663C1145" hidden="1">#REF!</definedName>
    <definedName name="BO24BA25EDB1A44A8E8DBB72F1D4D29577" hidden="1">#REF!</definedName>
    <definedName name="BO260C75EB0FE34E039A2639B39BA79B3D" hidden="1">#REF!</definedName>
    <definedName name="BO2672883EFAC5493481EFB4B31BDD63E6" hidden="1">[52]lailo!#REF!</definedName>
    <definedName name="BO276A19D8C2B04DC29C9152E8680B3A3A" hidden="1">[52]lailo!#REF!</definedName>
    <definedName name="BO29A9074E43644BCEA73805D4C27C8D57" hidden="1">#REF!</definedName>
    <definedName name="BO29AEF4B23C8C4922BB345307749DFED9" hidden="1">#REF!</definedName>
    <definedName name="BO29B8A7989C614484827322D582CB22D3" hidden="1">#REF!</definedName>
    <definedName name="BO29EA5B2BE6EF4D02A0D124032B2C74A3" hidden="1">#REF!</definedName>
    <definedName name="BO2BA86B254A414DDB8F10CD94B5839C2C" hidden="1">#REF!</definedName>
    <definedName name="BO2C8C60696A424B1EACBBFDDE272D0A50" hidden="1">#REF!</definedName>
    <definedName name="BO2C9B63E184774916BE8749B98B8AE796" hidden="1">[52]lailo!#REF!</definedName>
    <definedName name="BO2DDB0BD841F340A8880296264AC1AD09" hidden="1">#REF!</definedName>
    <definedName name="BO2EC6D26CDEB347D78EAE0F11E5C52867" hidden="1">#REF!</definedName>
    <definedName name="BO2FB9B240E0EA492F83769264D9892D15" hidden="1">#REF!</definedName>
    <definedName name="BO3289F49EFC034457B8AB42EB6E44BB67" hidden="1">#REF!</definedName>
    <definedName name="BO33D5D2E635444CE09A98AAF2ADA7433D" hidden="1">#REF!</definedName>
    <definedName name="BO35264F09D5384B21A7EBC93B5F190AEB" hidden="1">#REF!</definedName>
    <definedName name="BO3728122716B1408E8B7F370B9BBFDADD" hidden="1">[52]lailo!#REF!</definedName>
    <definedName name="BO375D335D9054414FAE3AF4C765CD8FED" hidden="1">#REF!</definedName>
    <definedName name="BO37987DC4E7E64BA0A01C92162B351132" hidden="1">#REF!</definedName>
    <definedName name="BO37A8522087C146439B47E95567DA2B00" hidden="1">[52]lailo!#REF!</definedName>
    <definedName name="BO38ACFF41E1054C7884A26494448FE045" hidden="1">#REF!</definedName>
    <definedName name="BO3909BFA3143A4B58B6B8CEB581E9528C" hidden="1">[52]lailo!#REF!</definedName>
    <definedName name="BO3B6144B377CE45D39F7399D88759882F" hidden="1">#REF!</definedName>
    <definedName name="BO3C82848169FA4D11A8672F7A9FE72C51" hidden="1">#REF!</definedName>
    <definedName name="BO3CCC9B2BC38C4D488D8B1493A73B781B" hidden="1">#REF!</definedName>
    <definedName name="BO3D4564B23F3B4C9895009145888A42D0" hidden="1">#REF!</definedName>
    <definedName name="BO3E0B648F64D242B6B9E0CABA98A66A26" hidden="1">#REF!</definedName>
    <definedName name="BO4057EC314CEC47798B0627DC202DE337" hidden="1">[52]lailo!#REF!</definedName>
    <definedName name="BO4325C4CE5A6A40EDB239CE3FEA93D616" hidden="1">[52]lailo!#REF!</definedName>
    <definedName name="BO434317F8DA9741658242E88E107EFF2F" hidden="1">#REF!</definedName>
    <definedName name="BO448A7EE0DCBB4BDF9A056D395A4E5D46" hidden="1">#REF!</definedName>
    <definedName name="BO4654F35AE4A94B88914D5564F493E506" hidden="1">#REF!</definedName>
    <definedName name="BO48158C876A054053A8BF1B1066B5769F" hidden="1">#REF!</definedName>
    <definedName name="BO481EEF2746434CA3955011739E810936" hidden="1">#REF!</definedName>
    <definedName name="BO492FF71352564A0B906D969350494321" hidden="1">#REF!</definedName>
    <definedName name="BO4989BD6C49D9472F9577212E5508BA42" hidden="1">#REF!</definedName>
    <definedName name="BO4AAF3ED43D1F4BA0A617F05B5FA98022" hidden="1">[52]lailo!#REF!</definedName>
    <definedName name="BO4B85FA2CA3EB4164B387DE75A013145C" hidden="1">#REF!</definedName>
    <definedName name="BO4CBA748CA1904ABEAC4916C51F3632CD" hidden="1">#REF!</definedName>
    <definedName name="BO4D312C5249F84A419336714CC3247A5D" hidden="1">#REF!</definedName>
    <definedName name="BO4DD3E06B30D0453591537146FB44B655" hidden="1">#REF!</definedName>
    <definedName name="BO5060B8055B22479FB2B032CFBC156B9A" hidden="1">#REF!</definedName>
    <definedName name="BO5124F12717414DAC96ABA4A8269ECB84" hidden="1">#REF!</definedName>
    <definedName name="BO51F608F52D8F4C42869432170B976399" hidden="1">#REF!</definedName>
    <definedName name="BO535460E4AB39414AB1F623062720C048" hidden="1">#REF!</definedName>
    <definedName name="BO53C1AD7020A246D19C492B988C284605" hidden="1">#REF!</definedName>
    <definedName name="BO54DB55663F334C03B8ADD851DEA5C745" hidden="1">#REF!</definedName>
    <definedName name="BO5625EF84032E4129A4F1C26C707CB6A3" hidden="1">#REF!</definedName>
    <definedName name="BO563FCE97DF97426EB7D91F44C76515D6" hidden="1">#REF!</definedName>
    <definedName name="BO58B0760CD8F245CEA3CCE06D7CF1481E" hidden="1">#REF!</definedName>
    <definedName name="BO58C4AC72229D4A05A6B102FC5BA2C9B0" hidden="1">#REF!</definedName>
    <definedName name="BO590F0D7F6F8D46C29B2EED8932DD87BD" hidden="1">#REF!</definedName>
    <definedName name="BO59D768DCFA394415A9FA22D804593B67" hidden="1">#REF!</definedName>
    <definedName name="BO5C902D60CF47456FA169B1087280482B" hidden="1">[52]lailo!#REF!</definedName>
    <definedName name="BO5C93DD374DC2423B967014357CA2D571" hidden="1">#REF!</definedName>
    <definedName name="BO5D05E09EECF5457DA33727FC8D15191F" hidden="1">#REF!</definedName>
    <definedName name="BO5D45774D31BA47B8AE1E174DE6B88DC5" hidden="1">[52]lailo!#REF!</definedName>
    <definedName name="BO5D9DFDE61A224480A6661F17796BBA5F" hidden="1">#REF!</definedName>
    <definedName name="BO5E15162F9C004ABAA5599FEAD7B0B618" hidden="1">[52]lailo!#REF!</definedName>
    <definedName name="BO5EB0027199674D819EBA32CE0557D9DA" hidden="1">#REF!</definedName>
    <definedName name="BO627607EF9B44464A878AD3A742DE38FE" hidden="1">#REF!</definedName>
    <definedName name="BO63ED429219D8463DABEF3E421AFA5D2E" hidden="1">#REF!</definedName>
    <definedName name="BO6469F20DC373405B993702B81D5913A5" hidden="1">#REF!</definedName>
    <definedName name="BO650C13AE83C343EBACC8BB1D5111021D" hidden="1">#REF!</definedName>
    <definedName name="BO65A8281E60C44053BCA2C62905C7294C" hidden="1">[52]lailo!#REF!</definedName>
    <definedName name="BO67533EA6D04240D48B3A9395CDECDB8D" hidden="1">[52]lailo!#REF!</definedName>
    <definedName name="BO68983402BEF841C6A14B8790F2BB14F3" hidden="1">#REF!</definedName>
    <definedName name="BO6918ADAA8D3B4DDAB0A5DA0166130D2D" hidden="1">#REF!</definedName>
    <definedName name="BO693FC971D6ED4A55A86888919A9DB0CF" hidden="1">#REF!</definedName>
    <definedName name="BO69BDD9E0EAF141A0AE757EC95ED2148A" hidden="1">#REF!</definedName>
    <definedName name="BO69FC4A14559D4FC7A82396779DCCF87F" hidden="1">#REF!</definedName>
    <definedName name="BO6AD23BDF244147F8AF7DA4DDD31EE46C" hidden="1">#REF!</definedName>
    <definedName name="BO6B2CF716FD1A4BC3928BCB0EC72E3B0D" hidden="1">#REF!</definedName>
    <definedName name="BO6B9770CD5DD64888A71AF866E1317654" hidden="1">#REF!</definedName>
    <definedName name="BO6CAC87F339424FCBA71C90521188D9F3" hidden="1">#REF!</definedName>
    <definedName name="BO6D170E9FBADE4FC38A06EEAB1545E1EA" hidden="1">#REF!</definedName>
    <definedName name="BO6F3A5D1BC4944DBFBC8CE1F552DF33DA" hidden="1">#REF!</definedName>
    <definedName name="BO6F5267EB45D64C5F926243284B69BCA6" hidden="1">#REF!</definedName>
    <definedName name="BO6FC857D8CD534A2BBA93AA618401DDF0" hidden="1">#REF!</definedName>
    <definedName name="BO7061C029DB7E4C3CB5AA4DDE2460392C" hidden="1">#REF!</definedName>
    <definedName name="BO71A1222E47594EE5868DB4CC220999C8" hidden="1">#REF!</definedName>
    <definedName name="BO720382D08E8E4C7CA64CA1B2D5DF0FB5" hidden="1">#REF!</definedName>
    <definedName name="BO7307D59A4B214EAE86562607C85423E4" hidden="1">#REF!</definedName>
    <definedName name="BO733E15FC2902430994339FF32CD32B87" hidden="1">[52]lailo!#REF!</definedName>
    <definedName name="BO760478BC3AC541D48B8B653180858CA8" hidden="1">#REF!</definedName>
    <definedName name="BO7700E20E746149E291ACCD677C9D0766" hidden="1">#REF!</definedName>
    <definedName name="BO7764E7B14F1F4E928E4376007F22ABAF" hidden="1">#REF!</definedName>
    <definedName name="BO78B26688225A431E92C72662FBF21F94" hidden="1">#REF!</definedName>
    <definedName name="BO7A14BDFD5B2841A8BDFFCCE11C18BE90" hidden="1">#REF!</definedName>
    <definedName name="BO7A77E7DD81CB4CC68FEEABE2F3743C94" hidden="1">#REF!</definedName>
    <definedName name="BO7C7DABCD75A7494CA0243D508880E90D" hidden="1">#REF!</definedName>
    <definedName name="BO7CB713453E414A90B10F3550A0F253EC" hidden="1">#REF!</definedName>
    <definedName name="BO7D74CA4352B94CADA69060B858A229A7" hidden="1">#REF!</definedName>
    <definedName name="BO8140CB8CB4934D52A45138EFCF43482F" hidden="1">#REF!</definedName>
    <definedName name="BO81EB4DF8F6194B6D99943B71E32D1F8E" hidden="1">#REF!</definedName>
    <definedName name="BO849DAABD57DE400C976DE83FBD70852D" hidden="1">#REF!</definedName>
    <definedName name="BO86D1438E23664D2B9FCD09512F3A93F8" hidden="1">#REF!</definedName>
    <definedName name="BO8703EEC12706416FB6ED04E179922738" hidden="1">#REF!</definedName>
    <definedName name="BO879CBD59307A43159AF2A4CED84C7472" hidden="1">#REF!</definedName>
    <definedName name="BO8B0E799EB2E747E08CC00A5CB7983720" hidden="1">#REF!</definedName>
    <definedName name="BO8C2C15F699E14EDC94E42D4D15367A0D" hidden="1">#REF!</definedName>
    <definedName name="BO8CC5B39B3E324C918A32819C9A07A727" hidden="1">#REF!</definedName>
    <definedName name="BO8D4A19F885E642D98251152558F518D0" hidden="1">#REF!</definedName>
    <definedName name="BO8E9F198DEB16434A9D0753A88CDF5215" hidden="1">#REF!</definedName>
    <definedName name="BO8F69E36AA533438FB255DE448D2F78C1" hidden="1">[52]lailo!#REF!</definedName>
    <definedName name="BO8FB6EDE92460437DB46269B760A9FF87" hidden="1">#REF!</definedName>
    <definedName name="BO904BCFDAB4C44A96A1BAD24E7B5C4CFB" hidden="1">[52]lailo!#REF!</definedName>
    <definedName name="BO91B1C71622B84DC09FCF82790CCC6703" hidden="1">[52]lailo!#REF!</definedName>
    <definedName name="BO9268349F1CCF49DEB0561574CF57C558" hidden="1">[52]lailo!#REF!</definedName>
    <definedName name="BO930FD1E9B9EB478BBAD94346BAE68338" hidden="1">#REF!</definedName>
    <definedName name="BO93E74F3970FD46C489BC2A92AE9C7404" hidden="1">#REF!</definedName>
    <definedName name="BO94ACFBA87DCA4A049A7A7B2CF5A0099B" hidden="1">#REF!</definedName>
    <definedName name="BO985BAF614F20419688C24910DA7EDD6A" hidden="1">#REF!</definedName>
    <definedName name="BO99F730DA3CE3438682559D78DBEB1137" hidden="1">#REF!</definedName>
    <definedName name="BO9A2A567F0CC545CC9043BF9A4C5F101F" hidden="1">#REF!</definedName>
    <definedName name="BO9B3B4252A5054C8AA9BB04D57CE43C60" hidden="1">#REF!</definedName>
    <definedName name="BO9B3B6F3CBDDD4CB0B98E9DAC2E6DFBB4" hidden="1">#REF!</definedName>
    <definedName name="BO9B9AF7C9673C48CD8E8EAE4AC4E281CA" hidden="1">#REF!</definedName>
    <definedName name="BO9BCF658BBEEB42C89189AA47132AC73A" hidden="1">#REF!</definedName>
    <definedName name="BO9DBFA7A314A14358A1BDB1236CC63047" hidden="1">#REF!</definedName>
    <definedName name="BO9F8DFCDB096345B68BCF462FC11B9706" hidden="1">#REF!</definedName>
    <definedName name="BO9FDB53228D304274A31FEEB51F85A06C" hidden="1">#REF!</definedName>
    <definedName name="BOA12F3EEDA20B4FD9B8C4F5748C7E15C6" hidden="1">[52]lailo!#REF!</definedName>
    <definedName name="BOA1352C67E57F45F18A3132F095B04042" hidden="1">#REF!</definedName>
    <definedName name="BOA3C4CE09FB0449E9B7E9CA671975ACCF" hidden="1">#REF!</definedName>
    <definedName name="BOA57BAACC082A40159BEF18E4E3DB2ACD" hidden="1">#REF!</definedName>
    <definedName name="BOA71E9E0A6B654860B10DCBA2CFBBCEE1" hidden="1">#REF!</definedName>
    <definedName name="BOA879FFE6ECBE4F8ABCD12D7BCBA427F4" hidden="1">#REF!</definedName>
    <definedName name="BOA8B6E7E580EC46D5A167ECCE259105F9" hidden="1">#REF!</definedName>
    <definedName name="BOA8D1E2E64BB645C680E24AB89AEDFCE3" hidden="1">#REF!</definedName>
    <definedName name="BOAAB11C84339D4299BFC1AA6D04698F2A" hidden="1">[52]lailo!#REF!</definedName>
    <definedName name="BOAC589E242BED4D2782DB5354106024F8" hidden="1">#REF!</definedName>
    <definedName name="BOAC99D26F3C3749C0B07E837B64380195" hidden="1">#REF!</definedName>
    <definedName name="BOAD616A0644E843968166BAAF341567A8" hidden="1">#REF!</definedName>
    <definedName name="BOAE62644DF78A4A79879DE7E6C0CC7E80" hidden="1">#REF!</definedName>
    <definedName name="BOAECC4E2710DA49978423665B98EFB884" hidden="1">#REF!</definedName>
    <definedName name="BOAF8E97A633AE4FB7BA6538C295FFDAB0" hidden="1">#REF!</definedName>
    <definedName name="BOB2121768159748418F929263EFA12598" hidden="1">#REF!</definedName>
    <definedName name="BOB49D75FC4F944B8BA43274A1AC9F7C6C" hidden="1">#REF!</definedName>
    <definedName name="BOB596E9268DED478AB9C99865ADF4A688" hidden="1">#REF!</definedName>
    <definedName name="BOB61F1D7767114687812A69756748869E" hidden="1">[52]lailo!#REF!</definedName>
    <definedName name="BOB6870DB4AF074130A54E1277C2C63A76" hidden="1">#REF!</definedName>
    <definedName name="BOBAE47B872A5345298D6CFC1292FF0229" hidden="1">#REF!</definedName>
    <definedName name="BOBB2CD22C468846029AA7E79B86A82CEF" hidden="1">#REF!</definedName>
    <definedName name="BOBC7C71DE64364CBC9244EA234BE295B4" hidden="1">#REF!</definedName>
    <definedName name="BOBD17ACF591A04BA2A7F3EA73A1F5EFD0" hidden="1">[52]lailo!#REF!</definedName>
    <definedName name="BOBE9E067C7210472B81073CBDC8230580" hidden="1">[52]lailo!#REF!</definedName>
    <definedName name="BOBEA7B5BBB87048D49DF67B697A931813" hidden="1">#REF!</definedName>
    <definedName name="BOC156AACB264943ED8DE9584787C81FE3" hidden="1">#REF!</definedName>
    <definedName name="BOC2A368458B8C466A8EAB350D814B6553" hidden="1">#REF!</definedName>
    <definedName name="BOC4A6BB89CD2B435293F191D82C0F58C9" hidden="1">#REF!</definedName>
    <definedName name="BOC54204551F1D42B9BD6174DBDD9D741F" hidden="1">#REF!</definedName>
    <definedName name="BOC5B50A3B093A4281A75D4209F6A75893" hidden="1">#REF!</definedName>
    <definedName name="BOC5FB79A4E3E540F8AE42FE861B1410EC" hidden="1">#REF!</definedName>
    <definedName name="BOC96D8191DBAE4D6183DEA37F46B8436D" hidden="1">#REF!</definedName>
    <definedName name="BOCCF334A9BDB64C2697AE9352A937B6E5" hidden="1">[52]lailo!#REF!</definedName>
    <definedName name="BOCDED67C8566647ED9C954DE6FCEBFBFF" hidden="1">#REF!</definedName>
    <definedName name="BOD0382903153C4298A06C72FB4C2F82BC" hidden="1">[52]lailo!#REF!</definedName>
    <definedName name="BOD14638B491F746CA808EE455711E2DFA" hidden="1">#REF!</definedName>
    <definedName name="BOD3AC1AE62968479AA5A373821C711DA4" hidden="1">#REF!</definedName>
    <definedName name="BOD4D26CA1C52F43BDBE4F64A3B560F6ED" hidden="1">[52]lailo!#REF!</definedName>
    <definedName name="BOD5FBDB6792ED490294B58B91280CB793" hidden="1">#REF!</definedName>
    <definedName name="BOD7619C4CBE234EA9ACB18176025ACAF4" hidden="1">#REF!</definedName>
    <definedName name="BOD789790B96514DC59042719B5805E3D6" hidden="1">[52]lailo!#REF!</definedName>
    <definedName name="BODCACB442AFF147DA8534A6D75C35399F" hidden="1">#REF!</definedName>
    <definedName name="BODEC00C0FE625435EAB16BBF3CF5423FA" hidden="1">#REF!</definedName>
    <definedName name="BODFAFE6B7B5DD494DA46E02F336EB4451" hidden="1">#REF!</definedName>
    <definedName name="BOE026125E78E5458981F88E04737F5FDD" hidden="1">#REF!</definedName>
    <definedName name="BOE51DFD1C9562469194F32690B232F3D3" hidden="1">#REF!</definedName>
    <definedName name="BOE798598350E04FBFAF7A6A194F1568BE" hidden="1">#REF!</definedName>
    <definedName name="BOE84FCC406C184191AFE42CCF04997FEE" hidden="1">[52]lailo!#REF!</definedName>
    <definedName name="BOE8C9C3ED265B48589109A08A9505A1D1" hidden="1">[52]lailo!#REF!</definedName>
    <definedName name="BOEAFDF322262145CB86BF48DC1DB6B5A2" hidden="1">[52]lailo!#REF!</definedName>
    <definedName name="BOEB217BD039004C72ABA77A436DA8A424" hidden="1">#REF!</definedName>
    <definedName name="BOEF3940E6E677491BAE23FF17364EF17E" hidden="1">#REF!</definedName>
    <definedName name="BOEFFA9E855A8D4352994E68849AF48905" hidden="1">#REF!</definedName>
    <definedName name="BOF02333F78A05422AA5A1F733A8834CD6" hidden="1">#REF!</definedName>
    <definedName name="BOF0CBC11E611C46CAA732EB2558A413AB" hidden="1">#REF!</definedName>
    <definedName name="BOF0DBB60FBA7B487483C6404113C66C6E" hidden="1">#REF!</definedName>
    <definedName name="BOF15E20C21B1C4680B293AE7291F7DD0F" hidden="1">#REF!</definedName>
    <definedName name="BOF28675E81D624568B83E5006EE4DAB41" hidden="1">#REF!</definedName>
    <definedName name="BOF2EBB03F32CB43D982795A06A0CE7F14" hidden="1">[52]lailo!#REF!</definedName>
    <definedName name="BOF37F793DBD86486CB8F124C4A5B4790A" hidden="1">#REF!</definedName>
    <definedName name="BOF3F8EC36F0584B21B040E4FAE9B8810F" hidden="1">[52]lailo!#REF!</definedName>
    <definedName name="BOF4F541C0A6C94B61A4CE373A6C565169" hidden="1">#REF!</definedName>
    <definedName name="BOF5497173AE06489E9550275FB325A5AD" hidden="1">#REF!</definedName>
    <definedName name="BOF6AE8BD0902148AA869657E40D971E11" hidden="1">#REF!</definedName>
    <definedName name="BOF6C9B9EED16443ED8CB7FF99A5DBCC26" hidden="1">[52]lailo!#REF!</definedName>
    <definedName name="BOF770BE81EB0647A29E9CE4D634384356" hidden="1">#REF!</definedName>
    <definedName name="BOF7C0B15686234EACBE0FB09FC35AFFF4" hidden="1">#REF!</definedName>
    <definedName name="BOF9A745490A1F4A0695067659AAAB07E4" hidden="1">#REF!</definedName>
    <definedName name="BOFA2F87762DFD484D94075FC95CB64240" hidden="1">#REF!</definedName>
    <definedName name="BOFB8FF5299BAC4A3980A0C9D97B2C2A8F" hidden="1">#REF!</definedName>
    <definedName name="BOFC3CE9B777E942BF8427BC366D3B0A70" hidden="1">[52]lailo!#REF!</definedName>
    <definedName name="BOFC9287FB937E45768ACB07545CEEA2D9" hidden="1">#REF!</definedName>
    <definedName name="BOFCBD10D75B584C3B8A3E8226942B145A" hidden="1">#REF!</definedName>
    <definedName name="BOFEBB355536364ED8B2C1BF3DA875F9C0" hidden="1">#REF!</definedName>
    <definedName name="BOH">[31]OHAdmin!$A$186:$IV$188</definedName>
    <definedName name="Bonus">#REF!</definedName>
    <definedName name="BOQ">#REF!</definedName>
    <definedName name="BP.LotusSolutions">#REF!</definedName>
    <definedName name="BPT">#REF!</definedName>
    <definedName name="Brand">'[53]Monthly Sales Graphs'!#REF!</definedName>
    <definedName name="Brand_Setup">'[36](Setup)'!$F$20:$I$25</definedName>
    <definedName name="brdwght">'[54]basic data'!$B$6:$C$13</definedName>
    <definedName name="BREITE_KOP">#REF!</definedName>
    <definedName name="BREITE_ZAEHLER">#REF!</definedName>
    <definedName name="BS">#REF!</definedName>
    <definedName name="BSale">[31]Sale!$A$44:$IV$64</definedName>
    <definedName name="bsfr00dm">#REF!</definedName>
    <definedName name="bsfr01dm">#REF!</definedName>
    <definedName name="bsfr02dm">#REF!</definedName>
    <definedName name="bsfr96dm">#REF!</definedName>
    <definedName name="bsfr97dm">#REF!</definedName>
    <definedName name="bsfr98dm">#REF!</definedName>
    <definedName name="bsfr99dm">#REF!</definedName>
    <definedName name="BT">#REF!</definedName>
    <definedName name="btcocM400">#REF!</definedName>
    <definedName name="btchiuaxitm300">#REF!</definedName>
    <definedName name="BTchiuaxm200">#REF!</definedName>
    <definedName name="BTlotm100">#REF!</definedName>
    <definedName name="BUCHSTABE">#REF!</definedName>
    <definedName name="BUD_OTH">#REF!</definedName>
    <definedName name="BUD_RNG">#REF!</definedName>
    <definedName name="BUDGET">#REF!</definedName>
    <definedName name="BudgetAP">[31]Adv!$A$152:$IV$171</definedName>
    <definedName name="budgets">#REF!</definedName>
    <definedName name="Bust">#REF!</definedName>
    <definedName name="bv">#REF!</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A">#REF!</definedName>
    <definedName name="CacBP">#REF!</definedName>
    <definedName name="caccccc" hidden="1">{"'Sheet1'!$L$16"}</definedName>
    <definedName name="CacKhoa">#REF!</definedName>
    <definedName name="CACPHONG">#REF!</definedName>
    <definedName name="CacTT">#REF!</definedName>
    <definedName name="CAME">#REF!</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sh">#REF!</definedName>
    <definedName name="Category_All">#REF!</definedName>
    <definedName name="CATIN">#N/A</definedName>
    <definedName name="CATJYOU">#N/A</definedName>
    <definedName name="CATSYU">#N/A</definedName>
    <definedName name="CATREC">#N/A</definedName>
    <definedName name="cbxcfbxcfb">#REF!</definedName>
    <definedName name="CC">[55]reference!$B$7:$J$20</definedName>
    <definedName name="CC_MONTH">#REF!</definedName>
    <definedName name="CC_YTD">#REF!</definedName>
    <definedName name="CCdetails">#REF!</definedName>
    <definedName name="ccentre">#REF!</definedName>
    <definedName name="CCÑCangdung10.2" hidden="1">{"'Sheet1'!$L$16"}</definedName>
    <definedName name="CCS">#REF!</definedName>
    <definedName name="CcyCode">[56]ConversionRates!$B$4:$B$108</definedName>
    <definedName name="CD" hidden="1">{"'Sheet1'!$L$16"}</definedName>
    <definedName name="CD_FC2_2006">[57]Zellennamen!#REF!</definedName>
    <definedName name="CD_FC2_2007">[57]Zellennamen!#REF!</definedName>
    <definedName name="CDD">#REF!</definedName>
    <definedName name="Cdnum">#REF!</definedName>
    <definedName name="CEE">#REF!</definedName>
    <definedName name="CENTRAL">#REF!</definedName>
    <definedName name="cfk">#REF!</definedName>
    <definedName name="CIQWBGuid" hidden="1">"31f98984-787e-48fc-adc8-ee1c3151ce60"</definedName>
    <definedName name="CK">#REF!</definedName>
    <definedName name="CKPTPNK">[13]SPS!#REF!</definedName>
    <definedName name="CKPTHU">[13]SPS!#REF!</definedName>
    <definedName name="Class.list">'[59]DATA LIST'!$I$4:$I$12</definedName>
    <definedName name="CLEARING">#REF!</definedName>
    <definedName name="CLVC3">0.1</definedName>
    <definedName name="CLVCTB">#REF!</definedName>
    <definedName name="CM_ABT_2004">#REF!</definedName>
    <definedName name="CM_ABT_2005">#REF!</definedName>
    <definedName name="CM_ABT_2006">#REF!</definedName>
    <definedName name="CM_ABT_2007">#REF!</definedName>
    <definedName name="CM_Kpfl_2004">#REF!</definedName>
    <definedName name="CM_Kpfl_2005">#REF!</definedName>
    <definedName name="CM_Kpfl_2006">#REF!</definedName>
    <definedName name="CM_Kpfl_2007">#REF!</definedName>
    <definedName name="CNTT">#REF!</definedName>
    <definedName name="co">#REF!</definedName>
    <definedName name="COCUOIKY">[13]SPS!#REF!</definedName>
    <definedName name="CODAUKY">[60]HTTK!#REF!</definedName>
    <definedName name="Code" hidden="1">#REF!</definedName>
    <definedName name="CODEID">[61]CodeID!$C$4:$G$1200</definedName>
    <definedName name="Cöï_ly_vaän_chuyeãn">#REF!</definedName>
    <definedName name="CÖÏ_LY_VAÄN_CHUYEÅN">#REF!</definedName>
    <definedName name="COL1BA">#REF!</definedName>
    <definedName name="COLK1">[13]SPS!#REF!</definedName>
    <definedName name="ColorOfPlant">#REF!</definedName>
    <definedName name="Column">#REF!</definedName>
    <definedName name="Comm" localSheetId="6">BlankMacro1</definedName>
    <definedName name="Comm" localSheetId="0">BlankMacro1</definedName>
    <definedName name="Comm">BlankMacro1</definedName>
    <definedName name="COMMON">#REF!</definedName>
    <definedName name="company">#REF!</definedName>
    <definedName name="CON_EQP_COS">#REF!</definedName>
    <definedName name="CON_EQP_COST">#REF!</definedName>
    <definedName name="CONST_EQ">#REF!</definedName>
    <definedName name="consumption">[62]Consumption!$A$1:$IV$65536</definedName>
    <definedName name="Continue">#REF!</definedName>
    <definedName name="Contingency">[63]Summary!$AR$1</definedName>
    <definedName name="conv">[64]Variables!$C$29</definedName>
    <definedName name="Cong_HM_DTCT">#REF!</definedName>
    <definedName name="Cong_M_DTCT">#REF!</definedName>
    <definedName name="Cong_NC_DTCT">#REF!</definedName>
    <definedName name="Cong_VL_DTCT">#REF!</definedName>
    <definedName name="CongTacVien">#REF!</definedName>
    <definedName name="COPS">[13]SPS!#REF!</definedName>
    <definedName name="COPSLK1">[13]SPS!#REF!</definedName>
    <definedName name="COPSLK2">[13]SPS!#REF!</definedName>
    <definedName name="COPY">#REF!</definedName>
    <definedName name="Cost_Centre">#REF!</definedName>
    <definedName name="cost_or_benefit">#REF!</definedName>
    <definedName name="costctr">#REF!</definedName>
    <definedName name="Costs_Accounts">#REF!</definedName>
    <definedName name="Costs_Accounts_Budget">#REF!</definedName>
    <definedName name="cotsaigon">#REF!</definedName>
    <definedName name="cotthanglong">#REF!</definedName>
    <definedName name="CoTypeCode">[56]Selections!$B$20:$B$28</definedName>
    <definedName name="Count2">[65]Contacts!$D$2:$D$36</definedName>
    <definedName name="Count3">[66]Contacts!$D$2:$D$36</definedName>
    <definedName name="Counter">#REF!</definedName>
    <definedName name="Countries">[67]Countries!$A$2:$A$75</definedName>
    <definedName name="Country">'[53]Monthly Sales Graphs'!#REF!</definedName>
    <definedName name="CountryCode">[56]Selections!$B$237:$B$488</definedName>
    <definedName name="CountryName">[68]data!$A$8:$A$67</definedName>
    <definedName name="COVER">#REF!</definedName>
    <definedName name="CỔ_PHẦN___LAO_ĐỘNG_DÔI_DƯ_ĐẠI_HỌC_TƯ_THỤC_HOA_SEN">"quydinhcophan"</definedName>
    <definedName name="CP" hidden="1">{"'Sheet1'!$L$16"}</definedName>
    <definedName name="Cpbanhang">[11]Sheet1!#REF!</definedName>
    <definedName name="CpBaoduong">[11]Sheet2!#REF!</definedName>
    <definedName name="CpBaohiem">[11]Sheet2!#REF!</definedName>
    <definedName name="CPCT">#REF!</definedName>
    <definedName name="CPCT2">#REF!</definedName>
    <definedName name="Cpdau">[11]Sheet1!#REF!</definedName>
    <definedName name="Cpdien">[11]Sheet2!#REF!</definedName>
    <definedName name="Cpdungcu">[11]Sheet1!#REF!</definedName>
    <definedName name="Cpmaypd">[11]Sheet2!#REF!</definedName>
    <definedName name="Cpnlcvlp">[11]Sheet2!#REF!</definedName>
    <definedName name="Cpqldn">[11]Sheet1!#REF!</definedName>
    <definedName name="CpQuanly">[11]Sheet2!#REF!</definedName>
    <definedName name="Cpsxchung">[11]Sheet2!#REF!</definedName>
    <definedName name="Cpthanhlap">[11]Sheet2!#REF!</definedName>
    <definedName name="Cpthongtin">[11]Sheet1!#REF!</definedName>
    <definedName name="Cpthuedat">[11]Sheet1!#REF!</definedName>
    <definedName name="CPVC100">#REF!</definedName>
    <definedName name="CRD">#REF!</definedName>
    <definedName name="CRIT2">#REF!</definedName>
    <definedName name="_xlnm.Criteria">#REF!</definedName>
    <definedName name="CRITINST">#REF!</definedName>
    <definedName name="CRITPURC">#REF!</definedName>
    <definedName name="crrdata">#REF!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GTCS">#REF!</definedName>
    <definedName name="CSHoaSenQuangTrung">#REF!</definedName>
    <definedName name="csht3p">#REF!</definedName>
    <definedName name="CSI">#REF!</definedName>
    <definedName name="Cstinh">[11]Sheet2!#REF!</definedName>
    <definedName name="CT" hidden="1">{#N/A,#N/A,TRUE,"BT M200 da 10x20"}</definedName>
    <definedName name="ctiep">#REF!</definedName>
    <definedName name="CTK133DK">[60]HTTK!#REF!</definedName>
    <definedName name="CTK133LK1">[13]SPS!#REF!</definedName>
    <definedName name="CTV">#REF!</definedName>
    <definedName name="cumul_periode">#REF!</definedName>
    <definedName name="CURR">#REF!</definedName>
    <definedName name="CURRENCY">#REF!</definedName>
    <definedName name="currency_code">[69]X_Rates!$A$77:$A$129</definedName>
    <definedName name="Currency_code_description">[70]Currency_code_description!$A$2:$A$55</definedName>
    <definedName name="Currency06">#REF!</definedName>
    <definedName name="Current_L_Accounts">#REF!</definedName>
    <definedName name="Current_L_Total">#REF!</definedName>
    <definedName name="Current_Total">#REF!</definedName>
    <definedName name="CurrentAccount">#REF!</definedName>
    <definedName name="CurrentYear">#REF!</definedName>
    <definedName name="Currmonth">#REF!</definedName>
    <definedName name="Currmonth03">#REF!</definedName>
    <definedName name="Currt">#REF!</definedName>
    <definedName name="Customer">#N/A</definedName>
    <definedName name="cx">#REF!</definedName>
    <definedName name="ch">#REF!</definedName>
    <definedName name="Chart_Head">#REF!</definedName>
    <definedName name="Chart3" hidden="1">{"'Sheet1'!$L$16"}</definedName>
    <definedName name="CHF">#REF!</definedName>
    <definedName name="CHF_in_DE8_ACT">[38]Monat!#REF!</definedName>
    <definedName name="CHF_in_DE8_LY">[38]Monat!#REF!</definedName>
    <definedName name="CHF_in_DEM_ACT">[38]Monat!#REF!</definedName>
    <definedName name="CHF_in_DEM_LY">[38]Monat!#REF!</definedName>
    <definedName name="CHF_in_DM_Plan01">#REF!</definedName>
    <definedName name="CHF_in_DM_Plan02">#REF!</definedName>
    <definedName name="CHF_in_DM_Plan03">#REF!</definedName>
    <definedName name="CHF_in_EUR_04">[58]Currency!$B$5</definedName>
    <definedName name="CHF_in_EUR_05">[58]Currency!$B$6</definedName>
    <definedName name="CHF_in_EUR_Bud04">#REF!</definedName>
    <definedName name="CHF_in_EUR_Bud05">#REF!</definedName>
    <definedName name="CHF_in_EUR_Plan01">#REF!</definedName>
    <definedName name="CHF_in_EUR_Plan02">#REF!</definedName>
    <definedName name="CHF_in_EUR_Plan03">#REF!</definedName>
    <definedName name="CHIN">#REF!</definedName>
    <definedName name="china">#REF!</definedName>
    <definedName name="Chiphi" hidden="1">{"'Sheet1'!$L$16"}</definedName>
    <definedName name="ChiSoLuong">#REF!</definedName>
    <definedName name="Chitietluong">#REF!</definedName>
    <definedName name="CHN">#REF!</definedName>
    <definedName name="CHUAN">#REF!</definedName>
    <definedName name="chung">66</definedName>
    <definedName name="CHX_2004_FC2">[2]Zellennamen!#REF!</definedName>
    <definedName name="CHX_2005_FC1">[2]Zellennamen!#REF!</definedName>
    <definedName name="CHX_2005_FC2">[2]Zellennamen!#REF!</definedName>
    <definedName name="CHX_2006_FC1">[2]Zellennamen!#REF!</definedName>
    <definedName name="CHX_2006_FC2">[2]Zellennamen!#REF!</definedName>
    <definedName name="CHX_2007_FC1">[2]Zellennamen!#REF!</definedName>
    <definedName name="CHX_2007_FC2">[2]Zellennamen!#REF!</definedName>
    <definedName name="d" hidden="1">#REF!</definedName>
    <definedName name="D_7101A_B">#REF!</definedName>
    <definedName name="da" hidden="1">{"'Sheet1'!$L$16"}</definedName>
    <definedName name="dam">78000</definedName>
    <definedName name="Dandoc">#REF!</definedName>
    <definedName name="DANHMUC">[13]SPS!#REF!</definedName>
    <definedName name="DANHMUCA">[71]SPS!#REF!</definedName>
    <definedName name="DANHMUCVN">[13]SPS!#REF!</definedName>
    <definedName name="Data">#REF!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6">#REF!</definedName>
    <definedName name="DATA7">#REF!</definedName>
    <definedName name="DATA8">#REF!</definedName>
    <definedName name="DATA9">#REF!</definedName>
    <definedName name="_xlnm.Database">#REF!</definedName>
    <definedName name="DataMonth">'[36](Setup)'!$C$7</definedName>
    <definedName name="date">#REF!</definedName>
    <definedName name="DATEI">#REF!</definedName>
    <definedName name="DATEINAME">#REF!</definedName>
    <definedName name="DateLastNops">[72]General!$B$4</definedName>
    <definedName name="DATENBANK1">#REF!</definedName>
    <definedName name="DATENBANK2">#REF!</definedName>
    <definedName name="DateNextEst_Path">[37]Monthly!$I$5</definedName>
    <definedName name="DateThisEst_Path">[37]Monthly!$I$6</definedName>
    <definedName name="DateThisNops">[72]General!$B$3</definedName>
    <definedName name="DB_SORT">#REF!</definedName>
    <definedName name="DBASE">#REF!</definedName>
    <definedName name="DCTSC">[73]MC_TABLE!$B$2:$B$297</definedName>
    <definedName name="d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dd" hidden="1">{"'Sheet1'!$L$16"}</definedName>
    <definedName name="de">#REF!</definedName>
    <definedName name="Debt_Total">#REF!</definedName>
    <definedName name="debut">#REF!</definedName>
    <definedName name="Deckblatt2">#REF!</definedName>
    <definedName name="DELTA">#REF!</definedName>
    <definedName name="DEM_in_EUR_ACT">[38]Monat!#REF!</definedName>
    <definedName name="DEM_in_EUR_LY">[38]Monat!#REF!</definedName>
    <definedName name="DEM_in_EUR_Plan2000">#REF!</definedName>
    <definedName name="DEM_in_EUR_Plan2001">#REF!</definedName>
    <definedName name="DEM_in_EUR_Plan2002">#REF!</definedName>
    <definedName name="DEM_in_EUR_Plan2003">#REF!</definedName>
    <definedName name="DEM_in_EUR_Plan99">#REF!</definedName>
    <definedName name="DEM_in_GB8_ACT">[38]Monat!#REF!</definedName>
    <definedName name="DEM_in_GB8_LY">[38]Monat!#REF!</definedName>
    <definedName name="DEM_in_GBP_ACT">[38]Monat!#REF!</definedName>
    <definedName name="DEM_in_GBP_LY">[38]Monat!#REF!</definedName>
    <definedName name="DEM_US">#REF!</definedName>
    <definedName name="Demand">#REF!</definedName>
    <definedName name="DEMI1">#N/A</definedName>
    <definedName name="DEMI2">#N/A</definedName>
    <definedName name="den_bu">#REF!</definedName>
    <definedName name="DenDK" hidden="1">{"'Sheet1'!$L$16"}</definedName>
    <definedName name="Depreciation_Accounts">#REF!</definedName>
    <definedName name="Depreciation_Accounts_Budget">#REF!</definedName>
    <definedName name="Dept">#REF!</definedName>
    <definedName name="dError">#REF!</definedName>
    <definedName name="deryhrfm" hidden="1">{"'Sheet1'!$L$16"}</definedName>
    <definedName name="description">#REF!</definedName>
    <definedName name="DEVISE">#REF!</definedName>
    <definedName name="df" hidden="1">#REF!</definedName>
    <definedName name="dfdsfsdfds" hidden="1">{"HK PR",#N/A,FALSE,"HK";"SUMMARY",#N/A,FALSE,"PAYROLL";"SUMMARY",#N/A,FALSE,"PAYROLL";"HK PR",#N/A,FALSE,"HK"}</definedName>
    <definedName name="dfsd" hidden="1">{"HK PR",#N/A,FALSE,"HK";"SUMMARY",#N/A,FALSE,"PAYROLL";"SUMMARY",#N/A,FALSE,"PAYROLL";"HK PR",#N/A,FALSE,"HK"}</definedName>
    <definedName name="dfsdfsdf" hidden="1">{"HK PR",#N/A,FALSE,"HK";"SUMMARY",#N/A,FALSE,"PAYROLL";"SUMMARY",#N/A,FALSE,"PAYROLL";"HK PR",#N/A,FALSE,"HK"}</definedName>
    <definedName name="dfsdsd" hidden="1">{"HK PR",#N/A,FALSE,"HK";"SUMMARY",#N/A,FALSE,"PAYROLL";"SUMMARY",#N/A,FALSE,"PAYROLL";"HK PR",#N/A,FALSE,"HK"}</definedName>
    <definedName name="DGCTI592">#REF!</definedName>
    <definedName name="dgctiet">#REF!</definedName>
    <definedName name="DGFDGJEROYTMHTRH" hidden="1">{#N/A,#N/A,TRUE,"BT M200 da 10x20"}</definedName>
    <definedName name="dghp">#REF!</definedName>
    <definedName name="dgnc">#REF!</definedName>
    <definedName name="dgvl">#REF!</definedName>
    <definedName name="DILUTION">#REF!</definedName>
    <definedName name="director">#REF!</definedName>
    <definedName name="Discount" hidden="1">#REF!</definedName>
    <definedName name="display_area_2" hidden="1">#REF!</definedName>
    <definedName name="DistrAbtMM03">[17]Distribution!#REF!</definedName>
    <definedName name="DISTRIB">'[74]innovation schedule'!#REF!</definedName>
    <definedName name="distribprint">#REF!</definedName>
    <definedName name="djt" hidden="1">{"'Sheet1'!$L$16"}</definedName>
    <definedName name="DKCO">#REF!</definedName>
    <definedName name="DKNO">#REF!</definedName>
    <definedName name="DL">#REF!</definedName>
    <definedName name="DM">#REF!</definedName>
    <definedName name="DM_EUR">#REF!</definedName>
    <definedName name="DM_in_EUR_Plan01">#REF!</definedName>
    <definedName name="DM_in_EUR_Plan02">#REF!</definedName>
    <definedName name="DM_in_EUR_Plan03">#REF!</definedName>
    <definedName name="DM_in_EURO">#REF!</definedName>
    <definedName name="DN" hidden="1">#REF!</definedName>
    <definedName name="DO_INDI_VERB">#REF!</definedName>
    <definedName name="DO_KOPFZEILE">#REF!</definedName>
    <definedName name="doanhthu">[11]Sheet2!#REF!</definedName>
    <definedName name="Document_array">{"Book1"}</definedName>
    <definedName name="Documents_array">#REF!</definedName>
    <definedName name="DONNEES">[8]Ne_pas_toucher!$A$3:$A$5</definedName>
    <definedName name="donnéesBFRE">#REF!</definedName>
    <definedName name="donvi">[46]Database!$B$108:$B$110</definedName>
    <definedName name="dongsaigon">#REF!</definedName>
    <definedName name="dongthanglong">#REF!</definedName>
    <definedName name="download">#REF!</definedName>
    <definedName name="dree"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DRUCK_IT">#REF!</definedName>
    <definedName name="DRUCKEN">#REF!</definedName>
    <definedName name="DRUCKMODUS">#REF!</definedName>
    <definedName name="DRUCKMODUS2">#REF!</definedName>
    <definedName name="DRUCKMODUS3">#REF!</definedName>
    <definedName name="Drydock_Accounts">#REF!</definedName>
    <definedName name="Drydock_Total">#REF!</definedName>
    <definedName name="ds">[75]Fund!#REF!</definedName>
    <definedName name="ds\" hidden="1">#REF!</definedName>
    <definedName name="ds1pnc">#REF!</definedName>
    <definedName name="ds1pvl">#REF!</definedName>
    <definedName name="ds3pnc">#REF!</definedName>
    <definedName name="ds3pvl">#REF!</definedName>
    <definedName name="dsad" hidden="1">{#N/A,#N/A,FALSE,"SYSOC";#N/A,#N/A,FALSE,"RESU-GESTION";#N/A,#N/A,FALSE,"EVOL-MNA";#N/A,#N/A,FALSE,"VTAS-ANALI";#N/A,#N/A,FALSE,"ANALI-GSFIJOS";#N/A,#N/A,FALSE,"DETA-RUBROS";#N/A,#N/A,FALSE,"ANALI-CNF";#N/A,#N/A,FALSE,"BILAN";#N/A,#N/A,FALSE,"TAB_FIN";#N/A,#N/A,FALSE,"IND_ECO"}</definedName>
    <definedName name="dsds" hidden="1">{#N/A,#N/A,FALSE,"Title";#N/A,#N/A,FALSE,"Bal.sheet";#N/A,#N/A,FALSE,"Income";#N/A,#N/A,FALSE,"sale";#N/A,#N/A,FALSE,"cash";#N/A,#N/A,FALSE,"AR";#N/A,#N/A,FALSE,"AR-other";#N/A,#N/A,FALSE,"asset";#N/A,#N/A,FALSE,"Pre-Op";#N/A,#N/A,FALSE,"AP";#N/A,#N/A,FALSE,"Parent";#N/A,#N/A,FALSE,"Qty";#N/A,#N/A,FALSE,"COGS";#N/A,#N/A,FALSE,"GOH-Sell";#N/A,#N/A,FALSE,"Interest"}</definedName>
    <definedName name="dsnv">#REF!</definedName>
    <definedName name="dsovd" hidden="1">{"'Sheet1'!$L$16"}</definedName>
    <definedName name="DSUMDATA">#REF!</definedName>
    <definedName name="DT">#REF!</definedName>
    <definedName name="Dtable">#REF!</definedName>
    <definedName name="DuanHN">#REF!</definedName>
    <definedName name="DUCKY_CO_CD">[76]CANDOI!$H$7:$H$58</definedName>
    <definedName name="DUCKY_NO_CD">[76]CANDOI!$G$7:$G$58</definedName>
    <definedName name="DUDKY_CO_CD">[76]CANDOI!$D$7:$D$58</definedName>
    <definedName name="DUDKY_NO_CD">[76]CANDOI!$C$7:$C$58</definedName>
    <definedName name="dung">#REF!</definedName>
    <definedName name="duoi">#REF!</definedName>
    <definedName name="dv">#REF!</definedName>
    <definedName name="dvd">#REF!</definedName>
    <definedName name="DVT">[13]SPS!#REF!</definedName>
    <definedName name="DWPRICE" hidden="1">[77]Quantity!#REF!</definedName>
    <definedName name="e" hidden="1">{"'Sheet1'!$L$16"}</definedName>
    <definedName name="EA">#REF!</definedName>
    <definedName name="EANWC">#REF!</definedName>
    <definedName name="EAP">#REF!</definedName>
    <definedName name="EBIT_Total">#REF!</definedName>
    <definedName name="EBIT_Total_Budget">#REF!</definedName>
    <definedName name="EBITDA_Total">#REF!</definedName>
    <definedName name="EBITDA_Total_Budget">#REF!</definedName>
    <definedName name="EBT_Total">#REF!</definedName>
    <definedName name="EBT_Total_Budget">#REF!</definedName>
    <definedName name="EE">#REF!</definedName>
    <definedName name="EENWC">#REF!</definedName>
    <definedName name="EINFÜG_ANW">#REF!</definedName>
    <definedName name="EINFÜGEN_ZEILE">#REF!</definedName>
    <definedName name="EINFÜGETXT">#REF!</definedName>
    <definedName name="Einleseblätter">#REF!</definedName>
    <definedName name="EINGABE">#REF!</definedName>
    <definedName name="el">#REF!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E_SUCHEN">#REF!</definedName>
    <definedName name="Enterprise__Brands">#REF!</definedName>
    <definedName name="Equity_Accounts">#REF!</definedName>
    <definedName name="Equity_Total">#REF!</definedName>
    <definedName name="er">#REF!</definedName>
    <definedName name="erwew">'[78]MAT Data (2008)'!$C$3:$BJ$3</definedName>
    <definedName name="ESSAI">#REF!,#REF!,#REF!</definedName>
    <definedName name="estime_mensuel">#REF!</definedName>
    <definedName name="ESTIMEACTU">#REF!</definedName>
    <definedName name="Eu">#REF!</definedName>
    <definedName name="Eur">13240</definedName>
    <definedName name="EUR_in_GBP">[34]Monat!$E$24</definedName>
    <definedName name="EUR_in_GBP_05">#REF!</definedName>
    <definedName name="EUR_SGD">'[79]Deal Summary'!$D$29</definedName>
    <definedName name="Euro_ER_TC">IF(#REF!=2,14.34,1)</definedName>
    <definedName name="europe">[80]Productivite!$A$1:$R$25,[80]Productivite!$A$27:$R$51,[80]Productivite!$A$53:$R$77</definedName>
    <definedName name="EVOLUTION_DES_ROI" hidden="1">{#N/A,#N/A,FALSE,"SYSOC";#N/A,#N/A,FALSE,"RESU-GESTION";#N/A,#N/A,FALSE,"EVOL-MNA";#N/A,#N/A,FALSE,"VTAS-ANALI";#N/A,#N/A,FALSE,"ANALI-GSFIJOS";#N/A,#N/A,FALSE,"DETA-RUBROS";#N/A,#N/A,FALSE,"ANALI-CNF";#N/A,#N/A,FALSE,"BILAN";#N/A,#N/A,FALSE,"TAB_FIN";#N/A,#N/A,FALSE,"IND_ECO"}</definedName>
    <definedName name="ewwewwweeww"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Excel_BuiltIn__FilterDatabase_6">#REF!</definedName>
    <definedName name="Excel_BuiltIn_Print_Area_3">#REF!</definedName>
    <definedName name="exchange">[81]Variables!$F$26:$G$48</definedName>
    <definedName name="EXCHRATE">#REF!</definedName>
    <definedName name="exrate">#REF!</definedName>
    <definedName name="exratefactor">#REF!</definedName>
    <definedName name="exrates">#REF!</definedName>
    <definedName name="_xlnm.Extract">#REF!</definedName>
    <definedName name="f"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F1AR">#REF!</definedName>
    <definedName name="F1BR">#REF!</definedName>
    <definedName name="F28AR">[18]Control!$AB$26</definedName>
    <definedName name="F28BR">[18]Control!$AB$27</definedName>
    <definedName name="F2AR">[18]Control!$AB$26</definedName>
    <definedName name="F2BR">#REF!</definedName>
    <definedName name="f82E46">#REF!</definedName>
    <definedName name="FA">#REF!</definedName>
    <definedName name="FACTOR">#REF!</definedName>
    <definedName name="FACTRYSERV">#REF!</definedName>
    <definedName name="FAdmin">#REF!</definedName>
    <definedName name="FAMkt">#REF!</definedName>
    <definedName name="Fatura_Tage_echt_Germany">#REF!</definedName>
    <definedName name="FBE">#REF!</definedName>
    <definedName name="FC">#REF!</definedName>
    <definedName name="FC_2">[3]FC4!$A$1:$IV$65536</definedName>
    <definedName name="FC2Msale">[31]MSale!$A$64:$GX$85</definedName>
    <definedName name="FCode" hidden="1">#REF!</definedName>
    <definedName name="fd">#REF!</definedName>
    <definedName name="fdf">[75]MQty!$A$1:$IV$65536</definedName>
    <definedName name="fdfdf" hidden="1">{"HK PR",#N/A,FALSE,"HK";"SUMMARY",#N/A,FALSE,"PAYROLL";"SUMMARY",#N/A,FALSE,"PAYROLL";"HK PR",#N/A,FALSE,"HK"}</definedName>
    <definedName name="Febleave">[32]Feb!$B$3:$BM$505</definedName>
    <definedName name="FELD_EINGEBEN">#REF!</definedName>
    <definedName name="ff">[82]Paramètres!$O$5:$O$10</definedName>
    <definedName name="FFF" localSheetId="6">BlankMacro1</definedName>
    <definedName name="FFF" localSheetId="0">BlankMacro1</definedName>
    <definedName name="FFF">BlankMacro1</definedName>
    <definedName name="ffff"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fffffffff">#REF!</definedName>
    <definedName name="fg">#REF!</definedName>
    <definedName name="fgafg" hidden="1">#REF!</definedName>
    <definedName name="fgfgfgfg" hidden="1">#REF!</definedName>
    <definedName name="fggdfg" hidden="1">{"HK PR",#N/A,FALSE,"HK";"SUMMARY",#N/A,FALSE,"PAYROLL";"SUMMARY",#N/A,FALSE,"PAYROLL";"HK PR",#N/A,FALSE,"HK"}</definedName>
    <definedName name="FiCo" hidden="1">#REF!</definedName>
    <definedName name="FILENAME">#REF!</definedName>
    <definedName name="Financial_Non_Current_Accounts">#REF!</definedName>
    <definedName name="Financial_Non_Current_Total">#REF!</definedName>
    <definedName name="Financials_Accounts">#REF!</definedName>
    <definedName name="Financials_Accounts_Budget">#REF!</definedName>
    <definedName name="FIT" localSheetId="6">BlankMacro1</definedName>
    <definedName name="FIT" localSheetId="0">BlankMacro1</definedName>
    <definedName name="FIT">BlankMacro1</definedName>
    <definedName name="FITT2" localSheetId="6">BlankMacro1</definedName>
    <definedName name="FITT2" localSheetId="0">BlankMacro1</definedName>
    <definedName name="FITT2">BlankMacro1</definedName>
    <definedName name="FITTING2" localSheetId="6">BlankMacro1</definedName>
    <definedName name="FITTING2" localSheetId="0">BlankMacro1</definedName>
    <definedName name="FITTING2">BlankMacro1</definedName>
    <definedName name="Fixed_Assets_Total">#REF!</definedName>
    <definedName name="fixed_cost">#REF!</definedName>
    <definedName name="fjladjfla">5</definedName>
    <definedName name="FLG" localSheetId="6">BlankMacro1</definedName>
    <definedName name="FLG" localSheetId="0">BlankMacro1</definedName>
    <definedName name="FLG">BlankMacro1</definedName>
    <definedName name="FNA">#REF!</definedName>
    <definedName name="FO">#N/A</definedName>
    <definedName name="FOCDetail">#REF!</definedName>
    <definedName name="FOODS2">#REF!+#REF!+#REF!+#REF!+#REF!+#REF!+#REF!+#REF!+#REF!</definedName>
    <definedName name="footer">#REF!</definedName>
    <definedName name="FOREVER" hidden="1">{#N/A,#N/A,FALSE,"Chi tiÆt"}</definedName>
    <definedName name="FORM">#REF!</definedName>
    <definedName name="Formula">#REF!</definedName>
    <definedName name="FRAdmin">#REF!</definedName>
    <definedName name="fre"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f">#REF!</definedName>
    <definedName name="FRSale">#REF!</definedName>
    <definedName name="fsdfdsf" hidden="1">{"HK PR",#N/A,FALSE,"HK";"SUMMARY",#N/A,FALSE,"PAYROLL";"SUMMARY",#N/A,FALSE,"PAYROLL";"HK PR",#N/A,FALSE,"HK"}</definedName>
    <definedName name="FundRate">#REF!</definedName>
    <definedName name="fwieruqow" hidden="1">{#N/A,#N/A,FALSE,"Aging Summary";#N/A,#N/A,FALSE,"Ratio Analysis";#N/A,#N/A,FALSE,"Test 120 Day Accts";#N/A,#N/A,FALSE,"Tickmarks"}</definedName>
    <definedName name="FX_rate">#REF!</definedName>
    <definedName name="fxfile">#REF!</definedName>
    <definedName name="Fye">[83]Settings!$C$9</definedName>
    <definedName name="G">#REF!</definedName>
    <definedName name="G_ME">#REF!</definedName>
    <definedName name="GBP">[44]Monat!#REF!</definedName>
    <definedName name="GBP_in_DM_Plan01">#REF!</definedName>
    <definedName name="GBP_in_DM_Plan02">#REF!</definedName>
    <definedName name="GBP_in_DM_Plan03">#REF!</definedName>
    <definedName name="GBP_in_EUR">[84]NPDs!#REF!</definedName>
    <definedName name="GBP_US">#REF!</definedName>
    <definedName name="GBPalt">#REF!</definedName>
    <definedName name="gbpandm2">#REF!</definedName>
    <definedName name="GCE_OCF">#REF!</definedName>
    <definedName name="GENERAL">'[85] IOP2002 Expats Phased'!$C$8:$E$8,'[85] IOP2002 Expats Phased'!$H$8,'[85] IOP2002 Expats Phased'!$H$8:$I$8,'[85] IOP2002 Expats Phased'!$K$8:$M$8,'[85] IOP2002 Expats Phased'!$U$8:$V$8,'[85] IOP2002 Expats Phased'!#REF!,'[85] IOP2002 Expats Phased'!#REF!</definedName>
    <definedName name="GESCHL_O">#REF!</definedName>
    <definedName name="GewähltesProdukt">#REF!</definedName>
    <definedName name="gfagdf"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gfd">#REF!</definedName>
    <definedName name="ghdfgdf" hidden="1">{"HK PR",#N/A,FALSE,"HK";"SUMMARY",#N/A,FALSE,"PAYROLL";"SUMMARY",#N/A,FALSE,"PAYROLL";"HK PR",#N/A,FALSE,"HK"}</definedName>
    <definedName name="GHF" hidden="1">{#N/A,#N/A,FALSE,"sum";#N/A,#N/A,FALSE,"MARTV";#N/A,#N/A,FALSE,"APRTV"}</definedName>
    <definedName name="ghjgfj">#REF!</definedName>
    <definedName name="gjghj">#REF!</definedName>
    <definedName name="GJVIF" hidden="1">{"Profit",#N/A,FALSE,"4500(12)";"Capital",#N/A,FALSE,"4500(12)";"Profit",#N/A,FALSE,"Cisco4000";"Capital",#N/A,FALSE,"Cisco4000"}</definedName>
    <definedName name="gl">#REF!</definedName>
    <definedName name="gl3p">#REF!</definedName>
    <definedName name="GLCHART">[86]Chart99!$A:$B</definedName>
    <definedName name="GMSAL">[26]GMS연차!$B$8:$Y$51</definedName>
    <definedName name="gnfg" hidden="1">{"HK PR",#N/A,FALSE,"HK";"SUMMARY",#N/A,FALSE,"PAYROLL";"SUMMARY",#N/A,FALSE,"PAYROLL";"HK PR",#N/A,FALSE,"HK"}</definedName>
    <definedName name="gocl2">[11]Sheet2!#REF!</definedName>
    <definedName name="gocl3">[11]Sheet2!#REF!</definedName>
    <definedName name="GROSS_PROFIT">'[74]innovation schedule'!#REF!</definedName>
    <definedName name="GrossUp" localSheetId="6">[27]!GrossUp</definedName>
    <definedName name="GrossUp" localSheetId="0">[27]!GrossUp</definedName>
    <definedName name="GrossUp">[27]!GrossUp</definedName>
    <definedName name="GSL_DRUCKEN">#REF!</definedName>
    <definedName name="GTM" hidden="1">{"'Sheet1'!$L$16"}</definedName>
    <definedName name="GVThinhGiang">#REF!</definedName>
    <definedName name="gia_tien">#REF!</definedName>
    <definedName name="gia_tien_BTN">#REF!</definedName>
    <definedName name="giaban">[11]Sheet1!#REF!</definedName>
    <definedName name="giathanh">[11]Sheet2!#REF!</definedName>
    <definedName name="Giatri">#REF!</definedName>
    <definedName name="Giocong">#REF!</definedName>
    <definedName name="h" localSheetId="6" hidden="1">{"'Sheet1'!$L$16"}</definedName>
    <definedName name="h" localSheetId="3" hidden="1">{"'Sheet1'!$L$16"}</definedName>
    <definedName name="h" hidden="1">{"'Sheet1'!$L$16"}</definedName>
    <definedName name="H_30">#REF!</definedName>
    <definedName name="ha" hidden="1">{"Reader",#N/A,FALSE,"Summary";"Reader",#N/A,FALSE,"Buildup";"Reader",#N/A,FALSE,"Financials";"Reader",#N/A,FALSE,"Debt &amp; Other"}</definedName>
    <definedName name="haiphonghd">#REF!</definedName>
    <definedName name="hallo">[87]Currency!$M$6</definedName>
    <definedName name="HANGHOA">[13]SPS!#REF!</definedName>
    <definedName name="hanh" hidden="1">{"'Sheet1'!$L$16"}</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bbbb" hidden="1">{"'Sheet1'!$L$16"}</definedName>
    <definedName name="HC">#REF!</definedName>
    <definedName name="HCNS">#REF!</definedName>
    <definedName name="hdfh">'[88]2008'!$F$122:$F$130</definedName>
    <definedName name="HDLD">#REF!</definedName>
    <definedName name="he">#N/A</definedName>
    <definedName name="Heä_soá_laép_xaø_H">1.7</definedName>
    <definedName name="heä_soá_sình_laày">#REF!</definedName>
    <definedName name="HEADCOUNT">'[74]innovation schedule'!#REF!</definedName>
    <definedName name="Hello">#REF!</definedName>
    <definedName name="hfgdas" hidden="1">#REF!</definedName>
    <definedName name="hftghjgfnj">#REF!</definedName>
    <definedName name="hg">[89]Settings!$C$5</definedName>
    <definedName name="hgf" localSheetId="6">BlankMacro1</definedName>
    <definedName name="hgf" localSheetId="0">BlankMacro1</definedName>
    <definedName name="hgf">BlankMacro1</definedName>
    <definedName name="hghghg" hidden="1">{"HK PR",#N/A,FALSE,"HK";"SUMMARY",#N/A,FALSE,"PAYROLL";"SUMMARY",#N/A,FALSE,"PAYROLL";"HK PR",#N/A,FALSE,"HK"}</definedName>
    <definedName name="hghghghg" hidden="1">{"'Sheet1'!$L$16"}</definedName>
    <definedName name="hh" hidden="1">{"'Sheet1'!$L$16"}</definedName>
    <definedName name="HHDVB">[49]BKBANRA!$E$22</definedName>
    <definedName name="HHDVM">[49]BKMUAVAO!$D$20</definedName>
    <definedName name="hhh" hidden="1">{"'Sheet1'!$L$16"}</definedName>
    <definedName name="hhhh" hidden="1">{"'Sheet1'!$L$16"}</definedName>
    <definedName name="hhhhh" hidden="1">{"'Sheet1'!$L$16"}</definedName>
    <definedName name="hhhhhh" hidden="1">{"'Sheet1'!$L$16"}</definedName>
    <definedName name="HiddenRows" hidden="1">#REF!</definedName>
    <definedName name="HIEN">#REF!</definedName>
    <definedName name="hiengiathu">[11]Sheet2!#REF!</definedName>
    <definedName name="HIEU" hidden="1">{"'Sheet1'!$L$16"}</definedName>
    <definedName name="HITR">'[90]Gross Pay Staff'!#REF!</definedName>
    <definedName name="hjjkl" hidden="1">{"'Sheet1'!$L$16"}</definedName>
    <definedName name="HK" hidden="1">{"Reader",#N/A,FALSE,"Summary";"Reader",#N/A,FALSE,"Buildup";"Reader",#N/A,FALSE,"Financials";"Reader",#N/A,FALSE,"Debt &amp; Other"}</definedName>
    <definedName name="hka" hidden="1">{"Reader",#N/A,FALSE,"Summary";"Reader",#N/A,FALSE,"Buildup";"Reader",#N/A,FALSE,"Financials";"Reader",#N/A,FALSE,"Debt &amp; Other"}</definedName>
    <definedName name="hkkh">#REF!</definedName>
    <definedName name="HoaHop">"XN Hoµ Hîp"</definedName>
    <definedName name="hoc">55000</definedName>
    <definedName name="HOCH">#REF!</definedName>
    <definedName name="HOME_MANP">#REF!</definedName>
    <definedName name="HOMEOFFICE_COST">#REF!</definedName>
    <definedName name="hp" hidden="1">{"Reader",#N/A,FALSE,"Summary";"Reader",#N/A,FALSE,"Buildup";"Reader",#N/A,FALSE,"Financials";"Reader",#N/A,FALSE,"Debt &amp; Other"}</definedName>
    <definedName name="HPCE">#REF!</definedName>
    <definedName name="HPCNA">#REF!</definedName>
    <definedName name="HQ_DOPPELT">#REF!</definedName>
    <definedName name="HQ_FSTL_M">#REF!</definedName>
    <definedName name="HS">#REF!</definedName>
    <definedName name="HSCT3">0.1</definedName>
    <definedName name="hsdc">#REF!</definedName>
    <definedName name="hsdc1">#REF!</definedName>
    <definedName name="HSDN">2.5</definedName>
    <definedName name="HSHH">#REF!</definedName>
    <definedName name="HSHHUT">#REF!</definedName>
    <definedName name="hsk">#REF!</definedName>
    <definedName name="HSSL">#REF!</definedName>
    <definedName name="HSVC1">#REF!</definedName>
    <definedName name="HSVC2">#REF!</definedName>
    <definedName name="HSVC3">#REF!</definedName>
    <definedName name="htg" hidden="1">{#N/A,#N/A,TRUE,"BT M200 da 10x20"}</definedName>
    <definedName name="html" hidden="1">{"'Sheet1'!$L$16"}</definedName>
    <definedName name="HTML_CodePage" hidden="1">950</definedName>
    <definedName name="HTML_Control" localSheetId="6" hidden="1">{"'Sheet1'!$L$16"}</definedName>
    <definedName name="HTML_Control" localSheetId="3"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localSheetId="6" hidden="1">"C:\2689\Q\國內\00q3961台化龍德PTA3建造\MyHTML.htm"</definedName>
    <definedName name="HTML_PathFile" localSheetId="3" hidden="1">"C:\2689\Q\國內\00q3961台化龍德PTA3建造\MyHTML.htm"</definedName>
    <definedName name="HTML_PathFile" hidden="1">"C:\2689\Q\??\00q3961????PTA3??\MyHTML.htm"</definedName>
    <definedName name="HTML_Title" hidden="1">"00Q3961-SUM"</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tmll" hidden="1">{"'Sheet1'!$L$16"}</definedName>
    <definedName name="HTNC">#REF!</definedName>
    <definedName name="HTQTHCM">"CN CTY CP XNK TVN T¹i TP HCM"</definedName>
    <definedName name="httk">#REF!</definedName>
    <definedName name="HTTKCK">[13]SPS!#REF!</definedName>
    <definedName name="HTTKDK">[60]HTTK!#REF!</definedName>
    <definedName name="HTVL">#REF!</definedName>
    <definedName name="HTXBinhminh">"HTX B×nh minh "</definedName>
    <definedName name="HU">#REF!</definedName>
    <definedName name="hue">#REF!</definedName>
    <definedName name="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huong" hidden="1">{"HK PR",#N/A,FALSE,"HK";"SUMMARY",#N/A,FALSE,"PAYROLL";"SUMMARY",#N/A,FALSE,"PAYROLL";"HK PR",#N/A,FALSE,"HK"}</definedName>
    <definedName name="huongu" hidden="1">{"HK PR",#N/A,FALSE,"HK";"SUMMARY",#N/A,FALSE,"PAYROLL";"SUMMARY",#N/A,FALSE,"PAYROLL";"HK PR",#N/A,FALSE,"HK"}</definedName>
    <definedName name="huy" localSheetId="6" hidden="1">{"'Sheet1'!$L$16"}</definedName>
    <definedName name="huy" localSheetId="3" hidden="1">{"'Sheet1'!$L$16"}</definedName>
    <definedName name="huy" hidden="1">{"'Sheet1'!$L$16"}</definedName>
    <definedName name="huyy" hidden="1">{"'Sheet1'!$L$16"}</definedName>
    <definedName name="huyyy" hidden="1">{"'Sheet1'!$L$16"}</definedName>
    <definedName name="HV">#N/A</definedName>
    <definedName name="I">#REF!</definedName>
    <definedName name="ICFE">#REF!</definedName>
    <definedName name="IDLAB_COST">#REF!</definedName>
    <definedName name="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MP">#REF!</definedName>
    <definedName name="IMPRIMANTE">#REF!</definedName>
    <definedName name="imprsynth">#REF!,#REF!,#REF!,#REF!,#REF!,#REF!,#REF!,#REF!</definedName>
    <definedName name="imptout">#REF!</definedName>
    <definedName name="in" hidden="1">#REF!</definedName>
    <definedName name="include_exclude">#REF!</definedName>
    <definedName name="income">#REF!</definedName>
    <definedName name="IND_LAB">#REF!</definedName>
    <definedName name="Index">100%</definedName>
    <definedName name="INDI_VERB">#REF!</definedName>
    <definedName name="India">#REF!</definedName>
    <definedName name="INDMANP">#REF!</definedName>
    <definedName name="Inflation_WC">'[91]SCO&amp;IWC'!$E$21:$I$28</definedName>
    <definedName name="INIT">#REF!</definedName>
    <definedName name="Intangible_Accounts">#REF!</definedName>
    <definedName name="Intangible_Total">#REF!</definedName>
    <definedName name="Inventory_Graph">#REF!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ROGRAMMING_COSTS" hidden="1">"c2884"</definedName>
    <definedName name="IQ_CABLE_PHONE_PENETRATION" hidden="1">"c2853"</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OTAL_PENETRATION" hidden="1">"c2854"</definedName>
    <definedName name="IQ_CABLE_TOTAL_REV" hidden="1">"c2883"</definedName>
    <definedName name="IQ_CABLE_THP" hidden="1">"c2847"</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ONTRIBUTION_TOTAL_COST" hidden="1">"c300"</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"c373"</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V_OVER_BV" hidden="1">"c1596"</definedName>
    <definedName name="IQ_EQV_OVER_LTM_PRETAX_INC" hidden="1">"c739"</definedName>
    <definedName name="IQ_EQUITY_AFFIL" hidden="1">"c552"</definedName>
    <definedName name="IQ_EQUITY_METHOD" hidden="1">"c404"</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"02/13/2012 06:38:23"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CHANGE" hidden="1">"c749"</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WNERSHIP" hidden="1">"c2160"</definedName>
    <definedName name="IQ_PART_TIME" hidden="1">"c1024"</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"c1026"</definedName>
    <definedName name="IQ_PRICE_OVER_LTM_EPS" hidden="1">"c1029"</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39258.6779861111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W" hidden="1">"c2166"</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CHURN" hidden="1">"c2122"</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SPECIAL" hidden="1">"c1618"</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CHANGE_CONTROL" hidden="1">"c2365"</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LOW_PCT" hidden="1">"c2350"</definedName>
    <definedName name="IQ_TR_TARGET_52WKHI_PCT" hidden="1">"c2351"</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R">[11]Sheet1!#REF!</definedName>
    <definedName name="IS" hidden="1">{"HK PR",#N/A,FALSE,"HK";"SUMMARY",#N/A,FALSE,"PAYROLL";"SUMMARY",#N/A,FALSE,"PAYROLL";"HK PR",#N/A,FALSE,"HK"}</definedName>
    <definedName name="Isolation">[28]Data!$B$59:$B$112</definedName>
    <definedName name="itemcell">#REF!</definedName>
    <definedName name="ITH">#REF!</definedName>
    <definedName name="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356C8">#REF!</definedName>
    <definedName name="Jan">#REF!</definedName>
    <definedName name="Janleave">[32]Jan!$B$3:$BQ$491</definedName>
    <definedName name="jh">#REF!</definedName>
    <definedName name="jhgj" localSheetId="6">BlankMacro1</definedName>
    <definedName name="jhgj" localSheetId="0">BlankMacro1</definedName>
    <definedName name="jhgj">BlankMacro1</definedName>
    <definedName name="j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j" localSheetId="6" hidden="1">{"'Sheet1'!$L$16"}</definedName>
    <definedName name="jjj" localSheetId="3" hidden="1">{"'Sheet1'!$L$16"}</definedName>
    <definedName name="jjj" hidden="1">{"'Sheet1'!$L$16"}</definedName>
    <definedName name="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jjj">#REF!</definedName>
    <definedName name="jjjjjjjjjjjjjjj">#REF!</definedName>
    <definedName name="jklkl">#REF!</definedName>
    <definedName name="ju" hidden="1">{"'Sheet1'!$L$16"}</definedName>
    <definedName name="Jul">#REF!</definedName>
    <definedName name="k" localSheetId="6" hidden="1">{"'Sheet1'!$L$16"}</definedName>
    <definedName name="k" localSheetId="3" hidden="1">{"'Sheet1'!$L$16"}</definedName>
    <definedName name="K" hidden="1">{"'Sheet1'!$L$16"}</definedName>
    <definedName name="K_O">#REF!</definedName>
    <definedName name="K_ZEILE">#REF!</definedName>
    <definedName name="kcong">#REF!</definedName>
    <definedName name="Kiem_tra_trung_ten">#REF!</definedName>
    <definedName name="kk" hidden="1">#REF!</definedName>
    <definedName name="KKE_Sheet10_List">#REF!</definedName>
    <definedName name="kl_ME">#REF!</definedName>
    <definedName name="KLUIKJHKLJLKJL">#REF!</definedName>
    <definedName name="KOPIE_ANZAHL">#REF!</definedName>
    <definedName name="kp1ph">#REF!</definedName>
    <definedName name="KSD">#REF!</definedName>
    <definedName name="KT">#REF!</definedName>
    <definedName name="KU" hidden="1">{"'Sheet1'!$L$16"}</definedName>
    <definedName name="KUNDENR">#REF!</definedName>
    <definedName name="KÜRBISKERNE">#REF!</definedName>
    <definedName name="KURZ_SUCHEN">#REF!</definedName>
    <definedName name="KY0">[12]BXLDL!$D$2:$D$54</definedName>
    <definedName name="kyd.CounterLimitCell.01." hidden="1">"x"</definedName>
    <definedName name="kyd.ChngCell.01." hidden="1">'[94]TM1 FC2'!$B$5</definedName>
    <definedName name="kyd.Dim.01." hidden="1">"UNISONUS:M-2003"</definedName>
    <definedName name="kyd.ElementList.01." hidden="1">[95]Insight!#REF!</definedName>
    <definedName name="kyd.ElementType.01." hidden="1">3</definedName>
    <definedName name="kyd.ItemType.01." hidden="1">2</definedName>
    <definedName name="kyd.MacroAtEnd.">""</definedName>
    <definedName name="kyd.MacroEachCycle.">""</definedName>
    <definedName name="kyd.MacroEndOfEachCycle.">""</definedName>
    <definedName name="kyd.MemoSortHide.">FALSE</definedName>
    <definedName name="kyd.NumLevels.01." hidden="1">1</definedName>
    <definedName name="kyd.PanicStop.">FALSE</definedName>
    <definedName name="kyd.ParentName.01." hidden="1">""</definedName>
    <definedName name="kyd.PreScreenData.">FALSE</definedName>
    <definedName name="kyd.PrintMemo.">FALSE</definedName>
    <definedName name="kyd.PrintParent.01." hidden="1">TRUE</definedName>
    <definedName name="kyd.PrintStdWhen.">1</definedName>
    <definedName name="kyd.SaveAsFile.">FALSE</definedName>
    <definedName name="kyd.SaveMemo.">FALSE</definedName>
    <definedName name="kyd.SelectString.01." hidden="1">"*"</definedName>
    <definedName name="kyd.StdSortHide.">FALSE</definedName>
    <definedName name="kyd.StopRow.">65536</definedName>
    <definedName name="kyd.WriteMemWhenOptn.">3</definedName>
    <definedName name="KH">#REF!</definedName>
    <definedName name="khac">2</definedName>
    <definedName name="khanhhoahd">#REF!</definedName>
    <definedName name="khauhao2003">[11]Sheet1!#REF!</definedName>
    <definedName name="KHCBNV">[13]SPS!#REF!</definedName>
    <definedName name="KHKQKD">[92]DL1!$K$2:$K$22</definedName>
    <definedName name="khltk">[93]MHSCT!$U$7:$U$21</definedName>
    <definedName name="KhoaCNTT">#REF!</definedName>
    <definedName name="KhoaDL">#REF!</definedName>
    <definedName name="KhoaNN">#REF!</definedName>
    <definedName name="KhoaQT">#REF!</definedName>
    <definedName name="khptvt">[11]Sheet1!#REF!</definedName>
    <definedName name="KHTP">[13]SPS!#REF!</definedName>
    <definedName name="KHTHUE">[92]DL2!$B$2:$B$22</definedName>
    <definedName name="l">#REF!</definedName>
    <definedName name="L_">#REF!</definedName>
    <definedName name="LA">#REF!</definedName>
    <definedName name="Lai" hidden="1">{"'Sheet1'!$L$16"}</definedName>
    <definedName name="lainam2">[11]Sheet2!#REF!</definedName>
    <definedName name="lainam3">[11]Sheet2!#REF!</definedName>
    <definedName name="lainam4">[11]Sheet2!#REF!</definedName>
    <definedName name="lainam5">[11]Sheet2!#REF!</definedName>
    <definedName name="Laivay">[11]Sheet2!#REF!</definedName>
    <definedName name="Laivld">[11]Sheet2!#REF!</definedName>
    <definedName name="LAM" hidden="1">{#N/A,#N/A,TRUE,"BT M200 da 10x20"}</definedName>
    <definedName name="Lamphat">[11]Sheet2!#REF!</definedName>
    <definedName name="lan" hidden="1">{#N/A,#N/A,TRUE,"BT M200 da 10x20"}</definedName>
    <definedName name="Langue">[30]Menu!$D$22</definedName>
    <definedName name="last_year">#REF!</definedName>
    <definedName name="lastmonth">[96]Lookup!$A$63:$B$75</definedName>
    <definedName name="launch_date">[97]table!$C$3:$D$1012</definedName>
    <definedName name="LBO">#REF!</definedName>
    <definedName name="LCTT_GT_page1">#REF!</definedName>
    <definedName name="LCTT_GT_page2">#REF!</definedName>
    <definedName name="leave">#REF!</definedName>
    <definedName name="LFYE">[98]Settings!$C$10</definedName>
    <definedName name="LG">#REF!</definedName>
    <definedName name="Liabilities_Total">#REF!</definedName>
    <definedName name="lic">#REF!</definedName>
    <definedName name="license">#REF!</definedName>
    <definedName name="limcount" hidden="1">1</definedName>
    <definedName name="Liquid_Accounts">#REF!</definedName>
    <definedName name="Liquid_Total">#REF!</definedName>
    <definedName name="List">[98]Settings!$E$5:$F$16</definedName>
    <definedName name="list2">[99]Jul!$A$1:$M$517</definedName>
    <definedName name="list3">#REF!</definedName>
    <definedName name="list4">#REF!</definedName>
    <definedName name="LLLL" hidden="1">{#N/A,#N/A,FALSE,"Chi tiÆt"}</definedName>
    <definedName name="LLLLL" hidden="1">{#N/A,#N/A,FALSE,"Chi tiÆt"}</definedName>
    <definedName name="Lmk">#REF!</definedName>
    <definedName name="Lmonth">[98]Settings!$C$7</definedName>
    <definedName name="Lnsc">#REF!</definedName>
    <definedName name="Loan" hidden="1">#REF!</definedName>
    <definedName name="local">#REF!</definedName>
    <definedName name="localnum">#REF!</definedName>
    <definedName name="LocalPGrossUp" localSheetId="6">[27]!LocalPGrossUp</definedName>
    <definedName name="LocalPGrossUp" localSheetId="0">[27]!LocalPGrossUp</definedName>
    <definedName name="LocalPGrossUp">[27]!LocalPGrossUp</definedName>
    <definedName name="Localpit" localSheetId="6">[27]!Localpit</definedName>
    <definedName name="Localpit" localSheetId="0">[27]!Localpit</definedName>
    <definedName name="Localpit">[27]!Localpit</definedName>
    <definedName name="LocalProposePit" localSheetId="6">[27]!LocalProposePit</definedName>
    <definedName name="LocalProposePit" localSheetId="0">[27]!LocalProposePit</definedName>
    <definedName name="LocalProposePit">[27]!LocalProposePit</definedName>
    <definedName name="Long_Debt_Accounts">#REF!</definedName>
    <definedName name="Long_Debt_Total">#REF!</definedName>
    <definedName name="LÖSCHEN_ZEILE">#REF!</definedName>
    <definedName name="LÖSCHNR">#REF!</definedName>
    <definedName name="LR_ANTW">#REF!</definedName>
    <definedName name="LS">#REF!</definedName>
    <definedName name="LUONG">#REF!</definedName>
    <definedName name="LuongThucLanh">#REF!</definedName>
    <definedName name="Lyear">[83]Settings!$C$8</definedName>
    <definedName name="M">#REF!</definedName>
    <definedName name="M_CURR">#REF!</definedName>
    <definedName name="M_PREV">#REF!</definedName>
    <definedName name="M12ba3p">#REF!</definedName>
    <definedName name="M12bb1p">#REF!</definedName>
    <definedName name="M12cbnc">#REF!</definedName>
    <definedName name="M12cbvl">#REF!</definedName>
    <definedName name="M14bb1p">#REF!</definedName>
    <definedName name="m8aanc">#REF!</definedName>
    <definedName name="m8aavl">#REF!</definedName>
    <definedName name="Ma3pnc">#REF!</definedName>
    <definedName name="Ma3pvl">#REF!</definedName>
    <definedName name="Maa3pnc">#REF!</definedName>
    <definedName name="Maa3pvl">#REF!</definedName>
    <definedName name="Mahieu">#REF!</definedName>
    <definedName name="MAIN">#REF!</definedName>
    <definedName name="Main_P_L">#REF!</definedName>
    <definedName name="Main_sheet">#N/A</definedName>
    <definedName name="MAJ_CON_EQP">#REF!</definedName>
    <definedName name="MAKE_VIEW">#REF!</definedName>
    <definedName name="MAKRO_ANLEITUNG">#REF!</definedName>
    <definedName name="MAND_SPAL">#REF!</definedName>
    <definedName name="Maõ">[13]SPS!#REF!</definedName>
    <definedName name="Margin">[31]T.BAF!$A$37:$IV$57</definedName>
    <definedName name="MARKET">#REF!</definedName>
    <definedName name="Marleave">[32]Mar!$B$3:$BQ$514</definedName>
    <definedName name="MASO">[12]BXLDL!$B$2:$B$54</definedName>
    <definedName name="MAT_A">#REF!</definedName>
    <definedName name="MAT_B">#REF!</definedName>
    <definedName name="mat_eff">'[100]Tech norms'!$B$12</definedName>
    <definedName name="MAT_Sell_In_Month">#REF!</definedName>
    <definedName name="Material_efficiency">#REF!</definedName>
    <definedName name="MaTK">#REF!</definedName>
    <definedName name="MATK_CD">[76]CANDOI!$A$7:$H$58</definedName>
    <definedName name="MATK_M">[76]MATK!$A$6:$C$292</definedName>
    <definedName name="MATRIX_HIER">#REF!</definedName>
    <definedName name="may">#REF!</definedName>
    <definedName name="Mba1p">#REF!</definedName>
    <definedName name="Mba3p">#REF!</definedName>
    <definedName name="Mbb3p">#REF!</definedName>
    <definedName name="Mbn1p">#REF!</definedName>
    <definedName name="mc">#REF!</definedName>
    <definedName name="MCCMAIL">#REF!</definedName>
    <definedName name="mco" hidden="1">{"'Sheet1'!$L$16"}</definedName>
    <definedName name="MCR">#REF!</definedName>
    <definedName name="MDB">#REF!</definedName>
    <definedName name="me">#REF!</definedName>
    <definedName name="MEDIA">'[74]innovation schedule'!#REF!</definedName>
    <definedName name="MEHRERE_VERB">#REF!</definedName>
    <definedName name="mensuel">#REF!</definedName>
    <definedName name="MERKER">#REF!</definedName>
    <definedName name="mg" hidden="1">{#N/A,#N/A,FALSE,"Chi tiÆt"}</definedName>
    <definedName name="MG_A">#REF!</definedName>
    <definedName name="Minority_Accounts">#REF!</definedName>
    <definedName name="Minority_Accounts_Budget">#REF!</definedName>
    <definedName name="Minority_L_Accounts">#REF!</definedName>
    <definedName name="Minority_L_Total">#REF!</definedName>
    <definedName name="minus_1_Year">#REF!</definedName>
    <definedName name="minus_2_Year">#REF!</definedName>
    <definedName name="mkt">[1]Ref!$A$5:$T$20</definedName>
    <definedName name="MLANG_KURZ">#REF!</definedName>
    <definedName name="mn">#REF!</definedName>
    <definedName name="MOFF_GESL">#REF!</definedName>
    <definedName name="moi" hidden="1">{"'Sheet1'!$L$16"}</definedName>
    <definedName name="mois">[29]Périodes!$D$3</definedName>
    <definedName name="moisactu">[101]Périodes!$C$2</definedName>
    <definedName name="moisprec">[101]Périodes!$D$2</definedName>
    <definedName name="MonatNameYTD">[38]Monat!$B$1</definedName>
    <definedName name="MonatNameYTG">#REF!</definedName>
    <definedName name="MOnth">[83]Settings!$C$5</definedName>
    <definedName name="Monthly">#REF!</definedName>
    <definedName name="Morong">#REF!</definedName>
    <definedName name="Morong4054_85">#REF!</definedName>
    <definedName name="morong4054_98">#REF!</definedName>
    <definedName name="MouRE">#REF!</definedName>
    <definedName name="MQty">#REF!</definedName>
    <definedName name="MqtySdry">[102]FUND!#REF!</definedName>
    <definedName name="mrkt">#REF!</definedName>
    <definedName name="MSale">[31]MSale!$A$1:$IV$31</definedName>
    <definedName name="MSG_ZELLE">#REF!</definedName>
    <definedName name="MSPALTENBR">#REF!</definedName>
    <definedName name="msvt">[103]MSVT!$A$3:$C$482</definedName>
    <definedName name="MTMAC12">#REF!</definedName>
    <definedName name="Mth">#REF!</definedName>
    <definedName name="mtram">#REF!</definedName>
    <definedName name="mua" hidden="1">{"'Sheet1'!$L$16"}</definedName>
    <definedName name="MULTIPLES">#REF!</definedName>
    <definedName name="multiplier">[96]Lookup!$J$63:$K$74</definedName>
    <definedName name="MV_UMBRUCH">#REF!</definedName>
    <definedName name="N" localSheetId="6" hidden="1">{"'Sheet1'!$L$16"}</definedName>
    <definedName name="N" localSheetId="3" hidden="1">{"'Sheet1'!$L$16"}</definedName>
    <definedName name="n" hidden="1">{"F3 detail",#N/A,FALSE,"F1";"F3 Presentation",#N/A,FALSE,"F3 "}</definedName>
    <definedName name="n1pig">#REF!</definedName>
    <definedName name="n1pind">#REF!</definedName>
    <definedName name="n1pint">#REF!</definedName>
    <definedName name="n1ping">#REF!</definedName>
    <definedName name="NA">#REF!</definedName>
    <definedName name="Nama">#REF!</definedName>
    <definedName name="namaa">[104]Vacancy!$A$146:$A$164</definedName>
    <definedName name="Name">'[105]Sheet1 (2)'!$A$5:$H$507</definedName>
    <definedName name="Name10c">'[106]Library Procedures'!$L$113</definedName>
    <definedName name="Name1a">'[107]Library Procedures'!$K$8</definedName>
    <definedName name="Name1b">'[107]Library Procedures'!$K$9</definedName>
    <definedName name="Name1c">'[107]Library Procedures'!$K$10</definedName>
    <definedName name="Name1d">'[107]Library Procedures'!$K$11</definedName>
    <definedName name="Name1e">'[108]Library Procedures'!$K$20</definedName>
    <definedName name="Name1f">'[108]Library Procedures'!$K$21</definedName>
    <definedName name="Name1g">'[108]Library Procedures'!$K$22</definedName>
    <definedName name="Name2a">'[108]Library Procedures'!$K$32</definedName>
    <definedName name="Name2b">'[108]Library Procedures'!$K$33</definedName>
    <definedName name="Name2c">'[43]Library Procedures'!$K$28</definedName>
    <definedName name="Name3a">'[43]Library Procedures'!$K$35</definedName>
    <definedName name="Name3b">'[43]Library Procedures'!#REF!</definedName>
    <definedName name="Name3c">'[43]Library Procedures'!$K$36</definedName>
    <definedName name="Name3d">'[43]Library Procedures'!$K$37</definedName>
    <definedName name="Name3e">'[43]Library Procedures'!$K$38</definedName>
    <definedName name="Name3f">'[43]Library Procedures'!$K$39</definedName>
    <definedName name="Name3g">'[43]Library Procedures'!$K$40</definedName>
    <definedName name="NangSuatHangThang">#REF!</definedName>
    <definedName name="nc1p">#REF!</definedName>
    <definedName name="nc3p">#REF!</definedName>
    <definedName name="NCBD100">#REF!</definedName>
    <definedName name="NCBD200">#REF!</definedName>
    <definedName name="NCBD250">#REF!</definedName>
    <definedName name="ncong">#REF!</definedName>
    <definedName name="NCPT">#REF!</definedName>
    <definedName name="nctram">#REF!</definedName>
    <definedName name="NCVC100">#REF!</definedName>
    <definedName name="NCVC200">#REF!</definedName>
    <definedName name="NCVC250">#REF!</definedName>
    <definedName name="NCVC3P">#REF!</definedName>
    <definedName name="NE_lookup">'[109]Input f'!$G$1337:$T$1558</definedName>
    <definedName name="Negara">#REF!</definedName>
    <definedName name="Negaraa">[110]Vacancy!$F$145:$F$153</definedName>
    <definedName name="Negaraab">[111]Vacancy!$F$145:$F$153</definedName>
    <definedName name="NET">#REF!</definedName>
    <definedName name="NET_1">#REF!</definedName>
    <definedName name="NET_ANA">#REF!</definedName>
    <definedName name="NET_ANA_1">#REF!</definedName>
    <definedName name="NET_ANA_2">#REF!</definedName>
    <definedName name="Net_Result_Total">#REF!</definedName>
    <definedName name="Net_Result_Total_Budget">#REF!</definedName>
    <definedName name="Net_Sales">#REF!</definedName>
    <definedName name="new">'[112]Exchange rates'!$A$1:$IV$65536</definedName>
    <definedName name="NICE">#REF!</definedName>
    <definedName name="nig">#REF!</definedName>
    <definedName name="nig1p">#REF!</definedName>
    <definedName name="nig3p">#REF!</definedName>
    <definedName name="nignc1p">#REF!</definedName>
    <definedName name="nigvl1p">#REF!</definedName>
    <definedName name="NIIT">#REF!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nc3p">#REF!</definedName>
    <definedName name="nint1p">#REF!</definedName>
    <definedName name="nintnc1p">#REF!</definedName>
    <definedName name="nintvl1p">#REF!</definedName>
    <definedName name="ninvl3p">#REF!</definedName>
    <definedName name="ning1p">#REF!</definedName>
    <definedName name="ningnc1p">#REF!</definedName>
    <definedName name="ningvl1p">#REF!</definedName>
    <definedName name="njklnhjl">#REF!</definedName>
    <definedName name="nl">#REF!</definedName>
    <definedName name="nl1p">#REF!</definedName>
    <definedName name="nl3p">#REF!</definedName>
    <definedName name="NLCHINH">[13]SPS!#REF!</definedName>
    <definedName name="nlnc3p">#REF!</definedName>
    <definedName name="nlnc3pha">#REF!</definedName>
    <definedName name="NLTK1p">#REF!</definedName>
    <definedName name="nlvl3p">#REF!</definedName>
    <definedName name="nn" hidden="1">{#N/A,#N/A,FALSE,"SYSOC";#N/A,#N/A,FALSE,"RESU-GESTION";#N/A,#N/A,FALSE,"EVOL-MNA";#N/A,#N/A,FALSE,"VTAS-ANALI";#N/A,#N/A,FALSE,"ANALI-GSFIJOS";#N/A,#N/A,FALSE,"DETA-RUBROS";#N/A,#N/A,FALSE,"ANALI-CNF";#N/A,#N/A,FALSE,"BILAN";#N/A,#N/A,FALSE,"TAB_FIN";#N/A,#N/A,FALSE,"IND_ECO"}</definedName>
    <definedName name="nn1p">#REF!</definedName>
    <definedName name="nn3p">#REF!</definedName>
    <definedName name="nnnc3p">#REF!</definedName>
    <definedName name="nnnn"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nnvl3p">#REF!</definedName>
    <definedName name="no">#REF!</definedName>
    <definedName name="NOCUOIKY">[13]SPS!#REF!</definedName>
    <definedName name="NODAUKY">[60]HTTK!#REF!</definedName>
    <definedName name="NOLK1">[13]SPS!#REF!</definedName>
    <definedName name="Non_Current_Accounts">#REF!</definedName>
    <definedName name="Non_Current_Total">#REF!</definedName>
    <definedName name="none">#REF!</definedName>
    <definedName name="NOPS">[13]SPS!#REF!</definedName>
    <definedName name="NOPSLK1">[13]SPS!#REF!</definedName>
    <definedName name="NOPSLK2">[13]SPS!#REF!</definedName>
    <definedName name="NORTH">#REF!</definedName>
    <definedName name="npd_fixed">[97]table!#REF!</definedName>
    <definedName name="NPP" hidden="1">#REF!</definedName>
    <definedName name="npv">[11]Sheet1!#REF!</definedName>
    <definedName name="NRAREA">#REF!</definedName>
    <definedName name="NS">#REF!</definedName>
    <definedName name="NSProjectionMethodIndex">'[113]Non-Statistical Sampling Master'!$C$63</definedName>
    <definedName name="NSRequiredLevelOfEvidenceItems">'[113]Non-Statistical Sampling Master'!$C$50:$C$53</definedName>
    <definedName name="NSTargetedTestingItems">'[113]Two Step Revenue Testing Master'!$E$47</definedName>
    <definedName name="nt">'[114]Full database2007'!$F$5029:$F$5033</definedName>
    <definedName name="NTK133DK">[60]HTTK!#REF!</definedName>
    <definedName name="NTK133LK1">[13]SPS!#REF!</definedName>
    <definedName name="ntla">'[114]Full database2007'!$F$5034:$F$5041</definedName>
    <definedName name="NumberOfSelected">#REF!</definedName>
    <definedName name="numlib">[115]Menu!$N$1:$P$106</definedName>
    <definedName name="nwe" hidden="1">{"'Sheet1'!$L$16"}</definedName>
    <definedName name="nzcodes">#REF!</definedName>
    <definedName name="ngonngu">[46]Database!$A$109:$A$110</definedName>
    <definedName name="NH">#REF!</definedName>
    <definedName name="nhn">#REF!</definedName>
    <definedName name="NHot">#REF!</definedName>
    <definedName name="OBG">#REF!</definedName>
    <definedName name="OFN_DRUCKEN">#REF!</definedName>
    <definedName name="OH">[31]OHAdmin!$A$180:$IV$182</definedName>
    <definedName name="Oher_services">#REF!</definedName>
    <definedName name="OLDTONEW">#REF!</definedName>
    <definedName name="op">#REF!</definedName>
    <definedName name="OP_Graph">'[116]2.Trad'!#REF!</definedName>
    <definedName name="Operating_Costs">#REF!</definedName>
    <definedName name="Operating_Costs2">#REF!</definedName>
    <definedName name="OPERATIONAL_PLAN_1998">#REF!</definedName>
    <definedName name="opq">#N/A</definedName>
    <definedName name="OrderTable" hidden="1">#REF!</definedName>
    <definedName name="ORG_NAME">#REF!</definedName>
    <definedName name="OT">#REF!</definedName>
    <definedName name="OTH_BUD">#REF!</definedName>
    <definedName name="OthBD_2002">#REF!</definedName>
    <definedName name="Other_Income_Accounts">#REF!</definedName>
    <definedName name="Other_Income_Accounts_Budget">#REF!</definedName>
    <definedName name="Other_Income_Total">#REF!</definedName>
    <definedName name="Other_Income_Total_Budget">#REF!</definedName>
    <definedName name="OthersBD_2003">#REF!</definedName>
    <definedName name="OthersBD_2004">#REF!</definedName>
    <definedName name="OthersBD_2005">#REF!</definedName>
    <definedName name="outfile">#REF!</definedName>
    <definedName name="p">#REF!</definedName>
    <definedName name="P.HCNS">#REF!</definedName>
    <definedName name="P.QTTS.TB">#REF!</definedName>
    <definedName name="P.Taivu">#REF!</definedName>
    <definedName name="P_1999">[14]Paramètres!#REF!</definedName>
    <definedName name="P_2000">[14]Paramètres!#REF!</definedName>
    <definedName name="P_2001">[14]Paramètres!#REF!</definedName>
    <definedName name="P1AR">#REF!</definedName>
    <definedName name="P1BR">#REF!</definedName>
    <definedName name="P2BR">#REF!</definedName>
    <definedName name="P3BR">[117]Control!$AB$23</definedName>
    <definedName name="PA">#REF!</definedName>
    <definedName name="PA112SOC">[14]Paramètres!#REF!</definedName>
    <definedName name="PA1M1">[14]Paramètres!#REF!</definedName>
    <definedName name="PA1M1SOC">[14]Paramètres!#REF!</definedName>
    <definedName name="PA1SOC">[14]Paramètres!#REF!</definedName>
    <definedName name="PACTU">[14]Paramètres!#REF!</definedName>
    <definedName name="PACTUSOC">[14]Paramètres!#REF!</definedName>
    <definedName name="Page01">#REF!</definedName>
    <definedName name="Page02">#REF!</definedName>
    <definedName name="Page03">#REF!</definedName>
    <definedName name="Page04">#REF!</definedName>
    <definedName name="Page05">#REF!</definedName>
    <definedName name="Page06">#REF!</definedName>
    <definedName name="Page07">#REF!</definedName>
    <definedName name="Page08">#REF!</definedName>
    <definedName name="Page09">#REF!</definedName>
    <definedName name="page1">#REF!</definedName>
    <definedName name="PAM1SOC">[14]Paramètres!#REF!</definedName>
    <definedName name="Pangkat">#REF!</definedName>
    <definedName name="pangkata">[104]Vacancy!$C$146:$C$164</definedName>
    <definedName name="Parametres">[28]Data!#REF!</definedName>
    <definedName name="PASOC">[14]Paramètres!#REF!</definedName>
    <definedName name="pats00dm">#REF!</definedName>
    <definedName name="pats01dm">#REF!</definedName>
    <definedName name="pats02dm">#REF!</definedName>
    <definedName name="pats96dm">#REF!</definedName>
    <definedName name="pats97dm">#REF!</definedName>
    <definedName name="pats98dm">#REF!</definedName>
    <definedName name="pats99dm">#REF!</definedName>
    <definedName name="Payslip">#REF!</definedName>
    <definedName name="PBU">[14]Paramètres!#REF!</definedName>
    <definedName name="PBUDI">[14]Paramètres!#REF!</definedName>
    <definedName name="PBUDISOC">[14]Paramètres!#REF!</definedName>
    <definedName name="PBUM1">[14]Paramètres!#REF!</definedName>
    <definedName name="PBUM1SOC">[14]Paramètres!#REF!</definedName>
    <definedName name="PBUSOC">[14]Paramètres!#REF!</definedName>
    <definedName name="PC">#REF!</definedName>
    <definedName name="PC_msg" hidden="1">"Yes"</definedName>
    <definedName name="PercentComplete">PercentCompleteBeyond*PeriodInPlan</definedName>
    <definedName name="PercentCompleteBeyond">([21]Plan!A$3=MEDIAN([21]Plan!A$3,[21]Plan!$J1,[21]Plan!$J1+[21]Plan!$K1)*([21]Plan!$J1&gt;0))*(([21]Plan!A$3&lt;(INT([21]Plan!$J1+[21]Plan!$K1*[21]Plan!$L1)))+([21]Plan!A$3=[21]Plan!$J1))*([21]Plan!$L1&gt;0)</definedName>
    <definedName name="period">[96]Lookup!$G$63:$I$74</definedName>
    <definedName name="period_selected">[21]Plan!$T$2</definedName>
    <definedName name="Period1">'[118]W PlasterVol'!$C$1</definedName>
    <definedName name="Periode">#REF!</definedName>
    <definedName name="PeriodInActual">[21]Plan!A$3=MEDIAN([21]Plan!A$3,[21]Plan!$J1,[21]Plan!$J1+[21]Plan!$K1-1)</definedName>
    <definedName name="PeriodInPlan">[21]Plan!A$3=MEDIAN([21]Plan!A$3,[21]Plan!$H1,[21]Plan!$H1+[21]Plan!$I1-1)</definedName>
    <definedName name="periodr">#REF!</definedName>
    <definedName name="periods">#REF!</definedName>
    <definedName name="picklook">#REF!</definedName>
    <definedName name="picklookF02">#REF!</definedName>
    <definedName name="PIE">'[113]Two Step Revenue Testing Master'!$C$87</definedName>
    <definedName name="Pil_2002">#REF!</definedName>
    <definedName name="Pilca_2003">#REF!</definedName>
    <definedName name="Pilca_2004">#REF!</definedName>
    <definedName name="Pilca_2005">#REF!</definedName>
    <definedName name="Pilca_AU_2003">#REF!</definedName>
    <definedName name="Pilca_AU_2004">#REF!</definedName>
    <definedName name="PILCA_AU_2004CD_FC2">#REF!</definedName>
    <definedName name="PILCA_AU_2004SPR_FC2">#REF!</definedName>
    <definedName name="Pilca_AU_2005">#REF!</definedName>
    <definedName name="PILCA_AU_2005CD_FC2">#REF!</definedName>
    <definedName name="PILCA_AU_2005SPR_FC2">#REF!</definedName>
    <definedName name="PILCA_AU_2006CD_FC2">#REF!</definedName>
    <definedName name="PILCA_AU_2006SPR_FC2">#REF!</definedName>
    <definedName name="PILCA_AU_2007CD_FC2">#REF!</definedName>
    <definedName name="PILCA_AU_2007SPR_FC2">#REF!</definedName>
    <definedName name="Pilca_SPR_2004_FC2">#REF!</definedName>
    <definedName name="Pilca_SPR_2005_FC2">#REF!</definedName>
    <definedName name="Pilca_SPR_2006_FC2">#REF!</definedName>
    <definedName name="Pilca_SPR_2007_FC2">#REF!</definedName>
    <definedName name="PIP" localSheetId="6">BlankMacro1</definedName>
    <definedName name="PIP" localSheetId="0">BlankMacro1</definedName>
    <definedName name="PIP">BlankMacro1</definedName>
    <definedName name="PIPE2" localSheetId="6">BlankMacro1</definedName>
    <definedName name="PIPE2" localSheetId="0">BlankMacro1</definedName>
    <definedName name="PIPE2">BlankMacro1</definedName>
    <definedName name="pit" localSheetId="6">[27]!pit</definedName>
    <definedName name="pit" localSheetId="0">[27]!pit</definedName>
    <definedName name="pit">[27]!pit</definedName>
    <definedName name="Pivot1">#REF!</definedName>
    <definedName name="Pivot2">#REF!</definedName>
    <definedName name="Pivot3">#REF!</definedName>
    <definedName name="Pivot4">#REF!</definedName>
    <definedName name="Pivot5">#REF!</definedName>
    <definedName name="Pivot6">#REF!</definedName>
    <definedName name="PKTN." hidden="1">{"'Sheet1'!$L$16"}</definedName>
    <definedName name="PKTNN" hidden="1">{"'Sheet1'!$L$16"}</definedName>
    <definedName name="pl">#REF!</definedName>
    <definedName name="PL1A">#REF!</definedName>
    <definedName name="PL1B">#REF!</definedName>
    <definedName name="PL1C">#REF!</definedName>
    <definedName name="PL1D30G">#REF!</definedName>
    <definedName name="PL1D514">#REF!</definedName>
    <definedName name="PL1D536">#REF!</definedName>
    <definedName name="PL1E">#REF!</definedName>
    <definedName name="PL1F03">#REF!</definedName>
    <definedName name="PL1F13">#REF!</definedName>
    <definedName name="PL1F14">#REF!</definedName>
    <definedName name="PL1F15">#REF!</definedName>
    <definedName name="PL1F20">#REF!</definedName>
    <definedName name="PL1F31">#REF!</definedName>
    <definedName name="PL1F41">#REF!</definedName>
    <definedName name="PL1F51">#REF!</definedName>
    <definedName name="PL1F53">#REF!</definedName>
    <definedName name="PL1YA21">#REF!</definedName>
    <definedName name="PL1YA22">#REF!</definedName>
    <definedName name="PL1YA24">#REF!</definedName>
    <definedName name="PL1YA31">#REF!</definedName>
    <definedName name="PL1YA32">#REF!</definedName>
    <definedName name="PL1YA33">#REF!</definedName>
    <definedName name="PL1YA34">#REF!</definedName>
    <definedName name="PL1YA4">#REF!</definedName>
    <definedName name="PL1YP1">#REF!</definedName>
    <definedName name="PL1YP2">#REF!</definedName>
    <definedName name="PL1YP31">#REF!</definedName>
    <definedName name="PL1YP32">#REF!</definedName>
    <definedName name="PL1YP33">#REF!</definedName>
    <definedName name="PL1YP34">#REF!</definedName>
    <definedName name="PL1YP4">#REF!</definedName>
    <definedName name="PL2A">#REF!</definedName>
    <definedName name="PL2B">#REF!</definedName>
    <definedName name="PL2C">#REF!</definedName>
    <definedName name="PL2D30G">#REF!</definedName>
    <definedName name="PL2D514">#REF!</definedName>
    <definedName name="PL2D536">#REF!</definedName>
    <definedName name="PL2E">#REF!</definedName>
    <definedName name="PL2F03">#REF!</definedName>
    <definedName name="PL2F13">#REF!</definedName>
    <definedName name="PL2F14">#REF!</definedName>
    <definedName name="PL2F15">#REF!</definedName>
    <definedName name="PL2F20">#REF!</definedName>
    <definedName name="PL2F31">#REF!</definedName>
    <definedName name="PL2F41">#REF!</definedName>
    <definedName name="PL2F51">#REF!</definedName>
    <definedName name="PL2F53">#REF!</definedName>
    <definedName name="PL2YA21">#REF!</definedName>
    <definedName name="PL2YA22">#REF!</definedName>
    <definedName name="PL2YA24">#REF!</definedName>
    <definedName name="PL2YA31">#REF!</definedName>
    <definedName name="PL2YA32">#REF!</definedName>
    <definedName name="PL2YA33">#REF!</definedName>
    <definedName name="PL2YA34">#REF!</definedName>
    <definedName name="PL2YA4">#REF!</definedName>
    <definedName name="PL2YP1">#REF!</definedName>
    <definedName name="PL2YP2">#REF!</definedName>
    <definedName name="PL2YP31">#REF!</definedName>
    <definedName name="PL2YP32">#REF!</definedName>
    <definedName name="PL2YP33">#REF!</definedName>
    <definedName name="PL2YP34">#REF!</definedName>
    <definedName name="PL2YP4">#REF!</definedName>
    <definedName name="PL3A">#REF!</definedName>
    <definedName name="PL3B">#REF!</definedName>
    <definedName name="PL3C">#REF!</definedName>
    <definedName name="PL3D30G">#REF!</definedName>
    <definedName name="PL3D514">#REF!</definedName>
    <definedName name="PL3D536">#REF!</definedName>
    <definedName name="PL3E">#REF!</definedName>
    <definedName name="PL3F03">#REF!</definedName>
    <definedName name="PL3F13">#REF!</definedName>
    <definedName name="PL3F14">#REF!</definedName>
    <definedName name="PL3F15">#REF!</definedName>
    <definedName name="PL3F20">#REF!</definedName>
    <definedName name="PL3F31">#REF!</definedName>
    <definedName name="PL3F41">#REF!</definedName>
    <definedName name="PL3F51">#REF!</definedName>
    <definedName name="PL3F53">#REF!</definedName>
    <definedName name="PL3YA21">#REF!</definedName>
    <definedName name="PL3YA22">#REF!</definedName>
    <definedName name="PL3YA24">#REF!</definedName>
    <definedName name="PL3YA31">#REF!</definedName>
    <definedName name="PL3YA32">#REF!</definedName>
    <definedName name="PL3YA33">#REF!</definedName>
    <definedName name="PL3YA34">#REF!</definedName>
    <definedName name="PL3YA4">#REF!</definedName>
    <definedName name="PL3YP1">#REF!</definedName>
    <definedName name="PL3YP2">#REF!</definedName>
    <definedName name="PL3YP31">#REF!</definedName>
    <definedName name="PL3YP32">#REF!</definedName>
    <definedName name="PL3YP33">#REF!</definedName>
    <definedName name="PL3YP34">#REF!</definedName>
    <definedName name="PL3YP4">#REF!</definedName>
    <definedName name="plage">#REF!</definedName>
    <definedName name="Plan">PeriodInPlan*([21]Plan!$H1&gt;0)</definedName>
    <definedName name="PLAN1">#REF!</definedName>
    <definedName name="PLAN3">#REF!</definedName>
    <definedName name="plantexrates">#REF!</definedName>
    <definedName name="PlaRE">#REF!</definedName>
    <definedName name="plastervolbudytd">'[118]W PlasterVol'!$AE$60:$AP$111</definedName>
    <definedName name="PLL">'[74]innovation schedule'!#REF!</definedName>
    <definedName name="Plus_1_Year">#REF!</definedName>
    <definedName name="Plus_2_Year">#REF!</definedName>
    <definedName name="Plus_3_Year">#REF!</definedName>
    <definedName name="PMonth">[119]Settings!$C$7</definedName>
    <definedName name="PNVF">#REF!</definedName>
    <definedName name="PNVFT">#REF!</definedName>
    <definedName name="Poland">#REF!</definedName>
    <definedName name="POlineno">#REF!</definedName>
    <definedName name="PPC">[14]Paramètres!#REF!</definedName>
    <definedName name="PPCSOC">[14]Paramètres!#REF!</definedName>
    <definedName name="PPP" localSheetId="6">BlankMacro1</definedName>
    <definedName name="PPP" localSheetId="0">BlankMacro1</definedName>
    <definedName name="PPP">BlankMacro1</definedName>
    <definedName name="PREV">#REF!</definedName>
    <definedName name="prevmonth">[96]Lookup!$D$64</definedName>
    <definedName name="prevmonthII">[96]Lookup!$A$46:$M$58</definedName>
    <definedName name="prevyear">[96]Lookup!$A$31:$M$43</definedName>
    <definedName name="PRICE">#REF!</definedName>
    <definedName name="Price_A">#REF!</definedName>
    <definedName name="Price_B">#REF!</definedName>
    <definedName name="PRICE1">#REF!</definedName>
    <definedName name="print">#REF!</definedName>
    <definedName name="_xlnm.Print_Area" localSheetId="6">'BCTC2025-Sau loại trừ'!$B$1:$I$202</definedName>
    <definedName name="_xlnm.Print_Area" localSheetId="3">BCTC2026!$B$1:$J$214</definedName>
    <definedName name="_xlnm.Print_Area" localSheetId="0">'Chart mục tiêu'!$A$82:$O$206</definedName>
    <definedName name="_xlnm.Print_Area" localSheetId="7">'LCTT GT'!$A$1:$B$41</definedName>
    <definedName name="_xlnm.Print_Area">#REF!</definedName>
    <definedName name="_xlnm.Print_Titles">#REF!</definedName>
    <definedName name="Print_Titles_MI">#REF!</definedName>
    <definedName name="PRINTA">#REF!</definedName>
    <definedName name="PRINTB">#REF!</definedName>
    <definedName name="PRINTC">#REF!</definedName>
    <definedName name="printsch1">#REF!</definedName>
    <definedName name="printsch2aiioralbd">#REF!</definedName>
    <definedName name="printsch2nuts">#REF!</definedName>
    <definedName name="printsch2oral">#REF!</definedName>
    <definedName name="printsch2otc">#REF!</definedName>
    <definedName name="printsch2summary">#REF!</definedName>
    <definedName name="printsch3new">#REF!</definedName>
    <definedName name="printsch3risks">#REF!</definedName>
    <definedName name="printSPvar">#REF!</definedName>
    <definedName name="printrisks">#REF!</definedName>
    <definedName name="prjName">#REF!</definedName>
    <definedName name="prjNo">#REF!</definedName>
    <definedName name="ProdForm" hidden="1">#REF!</definedName>
    <definedName name="Product" hidden="1">#REF!</definedName>
    <definedName name="Production">'[120]Standard costs'!$C$24</definedName>
    <definedName name="Production_hours">#REF!</definedName>
    <definedName name="Products">[102]Pro!$A$1:$IV$65536</definedName>
    <definedName name="Produkte">#REF!</definedName>
    <definedName name="ProjectMaster">'[121]Project Master'!$B$2:$B$48</definedName>
    <definedName name="Projectmaster1">'[121]Project Master'!$B$2:$B$50</definedName>
    <definedName name="Promo">[23]Promo!$A$1:$IV$65536</definedName>
    <definedName name="PROMODET">'[74]innovation schedule'!#REF!</definedName>
    <definedName name="PROPOSAL">#REF!</definedName>
    <definedName name="Provisions_Accounts">#REF!</definedName>
    <definedName name="Provisions_Total">#REF!</definedName>
    <definedName name="PRT">#REF!</definedName>
    <definedName name="PRÜFVARI">#REF!</definedName>
    <definedName name="PSCo">#REF!</definedName>
    <definedName name="PSCO_CD">[76]CANDOI!$F$7:$F$58</definedName>
    <definedName name="psfr00dm">#REF!</definedName>
    <definedName name="psfr01dm">#REF!</definedName>
    <definedName name="psfr02dm">#REF!</definedName>
    <definedName name="psfr96dm">#REF!</definedName>
    <definedName name="psfr97dm">#REF!</definedName>
    <definedName name="psfr98dm">#REF!</definedName>
    <definedName name="psfr99dm">#REF!</definedName>
    <definedName name="PSNo">#REF!</definedName>
    <definedName name="PSNO_CD">[76]CANDOI!$E$7:$E$58</definedName>
    <definedName name="PT">#REF!</definedName>
    <definedName name="PT_Duong">#REF!</definedName>
    <definedName name="PTCKH">[13]SPS!#REF!</definedName>
    <definedName name="PTCNB">[13]SPS!#REF!</definedName>
    <definedName name="ptdg">#REF!</definedName>
    <definedName name="PTDG_cau">#REF!</definedName>
    <definedName name="ptdg_cong">#REF!</definedName>
    <definedName name="ptdg_duong">#REF!</definedName>
    <definedName name="ptdg_ke">#REF!</definedName>
    <definedName name="PtG">#REF!</definedName>
    <definedName name="PV_HIER">#REF!</definedName>
    <definedName name="PYear">[119]Settings!$C$5</definedName>
    <definedName name="pytax">#REF!</definedName>
    <definedName name="phc">#N/A</definedName>
    <definedName name="phong">#REF!</definedName>
    <definedName name="PhongDNTT">#REF!</definedName>
    <definedName name="PhongDT.QLSV">#REF!</definedName>
    <definedName name="PhongHCNS">#REF!</definedName>
    <definedName name="PhongQHCT">#REF!</definedName>
    <definedName name="PhongQTTS.TB">#REF!</definedName>
    <definedName name="PhongQTTSTB">#REF!</definedName>
    <definedName name="PhongTaivu">#REF!</definedName>
    <definedName name="PhongTVTS">#REF!</definedName>
    <definedName name="phu_luc_vua">#REF!</definedName>
    <definedName name="PhuCap">#REF!</definedName>
    <definedName name="PHUONG" hidden="1">{#N/A,#N/A,TRUE,"BT M200 da 10x20"}</definedName>
    <definedName name="q">#REF!</definedName>
    <definedName name="qeqe" hidden="1">{"'Sheet1'!$L$16"}</definedName>
    <definedName name="QHCT">#REF!</definedName>
    <definedName name="QT">#REF!</definedName>
    <definedName name="Query1">[122]Query1!$A$1:$B$189</definedName>
    <definedName name="Query6">#REF!</definedName>
    <definedName name="quote">#REF!</definedName>
    <definedName name="Quydoi">[11]Sheet2!#REF!</definedName>
    <definedName name="QUYI">#REF!</definedName>
    <definedName name="QUYII">#REF!</definedName>
    <definedName name="R_03">#REF!</definedName>
    <definedName name="R_98">#REF!</definedName>
    <definedName name="R_99">#REF!</definedName>
    <definedName name="ra11p">#REF!</definedName>
    <definedName name="ra13p">#REF!</definedName>
    <definedName name="RAND_LÖSCH">#REF!</definedName>
    <definedName name="RAND_SUCHEN">#REF!</definedName>
    <definedName name="RAND_SUCHENZ">#REF!</definedName>
    <definedName name="rate">#REF!</definedName>
    <definedName name="ratesprint">#REF!</definedName>
    <definedName name="RCArea" hidden="1">#REF!</definedName>
    <definedName name="re">#REF!</definedName>
    <definedName name="RE_SEITE_DRU">#REF!</definedName>
    <definedName name="reasons">#REF!</definedName>
    <definedName name="reasons1">[104]Vacancy!$G$145:$G$150</definedName>
    <definedName name="Receivables_Accounts">#REF!</definedName>
    <definedName name="Receivables_Total">#REF!</definedName>
    <definedName name="RECORD">'[123]7월'!#REF!</definedName>
    <definedName name="_xlnm.Recorder">#REF!</definedName>
    <definedName name="RECORE">'[123]7월'!#REF!</definedName>
    <definedName name="RECOUT">#N/A</definedName>
    <definedName name="reel_mensuel">#REF!</definedName>
    <definedName name="REELACTU">#REF!</definedName>
    <definedName name="ref">#REF!</definedName>
    <definedName name="Refferece">[31]Pro!$C$48:$D$222</definedName>
    <definedName name="RegBestPractice">#REF!</definedName>
    <definedName name="region">[67]Countries!$A$2:$B$75</definedName>
    <definedName name="Regional_best_Practice">#REF!</definedName>
    <definedName name="RemoveTM1">#REF!</definedName>
    <definedName name="REPLACE">#REF!</definedName>
    <definedName name="report">#REF!</definedName>
    <definedName name="Retrieve1">#REF!</definedName>
    <definedName name="Retrieve10">#REF!</definedName>
    <definedName name="Retrieve11">#REF!</definedName>
    <definedName name="Retrieve12">'[74]Distri-Overheads-Sundries'!$B$1:$T$63</definedName>
    <definedName name="Retrieve13">#REF!</definedName>
    <definedName name="Retrieve2">#REF!</definedName>
    <definedName name="Retrieve3">#REF!</definedName>
    <definedName name="Retrieve4">#REF!</definedName>
    <definedName name="Retrieve5">#REF!,#REF!</definedName>
    <definedName name="Retrieve6">#REF!,#REF!</definedName>
    <definedName name="Retrieve7">'[74]Contribution budget'!$B$1:$AB$61</definedName>
    <definedName name="Retrieve8">#REF!</definedName>
    <definedName name="Retrieve9">#REF!</definedName>
    <definedName name="REWIND">#REF!</definedName>
    <definedName name="RF">#REF!</definedName>
    <definedName name="rfju" hidden="1">{"'Sheet1'!$L$16"}</definedName>
    <definedName name="RFP003A">#REF!</definedName>
    <definedName name="RFP003B">#REF!</definedName>
    <definedName name="RFP003C">#REF!</definedName>
    <definedName name="RFP003D">#REF!</definedName>
    <definedName name="RFP003E">#REF!</definedName>
    <definedName name="RFP003F">#REF!</definedName>
    <definedName name="rm">#REF!</definedName>
    <definedName name="RMBUD">[14]Paramètres!#REF!</definedName>
    <definedName name="RMM1A1">[14]Paramètres!#REF!</definedName>
    <definedName name="RMM1BUD">[14]Paramètres!#REF!</definedName>
    <definedName name="ROAROI">#REF!</definedName>
    <definedName name="RocRE">#REF!</definedName>
    <definedName name="rollingmonth">[96]Lookup!$A$1:$M$13</definedName>
    <definedName name="rollingyear">[96]Lookup!$A$16:$M$27</definedName>
    <definedName name="rr">[124]table!$I$2:$J$100</definedName>
    <definedName name="rter" hidden="1">{#N/A,#N/A,FALSE,"sum";#N/A,#N/A,FALSE,"MARTV";#N/A,#N/A,FALSE,"APRTV"}</definedName>
    <definedName name="ru" hidden="1">{"'Sheet1'!$L$16"}</definedName>
    <definedName name="RÜCK_NUMMER">#REF!</definedName>
    <definedName name="S" hidden="1">{"'Sheet1'!$L$16"}</definedName>
    <definedName name="S__US">#REF!</definedName>
    <definedName name="SA">#REF!</definedName>
    <definedName name="sad" hidden="1">{0}</definedName>
    <definedName name="Safety">#REF!</definedName>
    <definedName name="saigon">#REF!</definedName>
    <definedName name="Sale">[31]Sale!$A$1:$IV$31</definedName>
    <definedName name="SANWC">#REF!</definedName>
    <definedName name="SANG" hidden="1">{#N/A,#N/A,FALSE,"sum";#N/A,#N/A,FALSE,"MARTV";#N/A,#N/A,FALSE,"APRTV"}</definedName>
    <definedName name="SAPBEXrevision" hidden="1">3</definedName>
    <definedName name="SAPBEXsysID" hidden="1">"EPB"</definedName>
    <definedName name="SAPBEXwbID" hidden="1">"3UK6UXLZHQ3KXE93XFRP3AZAH"</definedName>
    <definedName name="sas">#REF!</definedName>
    <definedName name="sasa">#REF!</definedName>
    <definedName name="SC" hidden="1">{"'Sheet1'!$L$16"}</definedName>
    <definedName name="Scale_Input">[125]Internal!$D$11</definedName>
    <definedName name="scao98">#REF!</definedName>
    <definedName name="SCCR">#REF!</definedName>
    <definedName name="SCDT">#REF!</definedName>
    <definedName name="SCF">#REF!</definedName>
    <definedName name="SCTB">#REF!</definedName>
    <definedName name="SCH">#REF!</definedName>
    <definedName name="school">#REF!</definedName>
    <definedName name="Schweiz">[44]Monat!$E$23</definedName>
    <definedName name="Schweiz05">[44]Monat!#REF!</definedName>
    <definedName name="Schweiz07">[44]Monat!$R$23</definedName>
    <definedName name="SchweizEuro">#N/A</definedName>
    <definedName name="SchweizPlaRep">[44]Monat!#REF!</definedName>
    <definedName name="Schweizx">[44]Monat!#REF!</definedName>
    <definedName name="sdadss" hidden="1">{"HK PR",#N/A,FALSE,"HK";"SUMMARY",#N/A,FALSE,"PAYROLL";"SUMMARY",#N/A,FALSE,"PAYROLL";"HK PR",#N/A,FALSE,"HK"}</definedName>
    <definedName name="SDMONG">#REF!</definedName>
    <definedName name="sdsdasd" hidden="1">{"HK PR",#N/A,FALSE,"HK";"SUMMARY",#N/A,FALSE,"PAYROLL";"SUMMARY",#N/A,FALSE,"PAYROLL";"HK PR",#N/A,FALSE,"HK"}</definedName>
    <definedName name="sdsds" hidden="1">{"HK PR",#N/A,FALSE,"HK";"SUMMARY",#N/A,FALSE,"PAYROLL";"SUMMARY",#N/A,FALSE,"PAYROLL";"HK PR",#N/A,FALSE,"HK"}</definedName>
    <definedName name="SECTEUR">#REF!</definedName>
    <definedName name="SEITEN_ANLEGEN">#REF!</definedName>
    <definedName name="SelectedCurrCoC">#REF!</definedName>
    <definedName name="SelectedCurrLocal">#REF!</definedName>
    <definedName name="sencount" hidden="1">1</definedName>
    <definedName name="Serier7">#REF!</definedName>
    <definedName name="Services_repairs">#REF!</definedName>
    <definedName name="sfs">#REF!</definedName>
    <definedName name="SharePrice">'[126]Stat PrData'!#REF!</definedName>
    <definedName name="Sheet1">#REF!</definedName>
    <definedName name="ShTk">[127]SPS!#REF!</definedName>
    <definedName name="SI">[62]SI!$A$1:$IV$65536</definedName>
    <definedName name="sieucao">#REF!</definedName>
    <definedName name="SIZE">#REF!</definedName>
    <definedName name="SL" hidden="1">{"Profit",#N/A,FALSE,"Cisco4500";"Capital",#N/A,FALSE,"Cisco4500"}</definedName>
    <definedName name="SL_CRD">#REF!</definedName>
    <definedName name="SL_CRS">#REF!</definedName>
    <definedName name="SL_CS">#REF!</definedName>
    <definedName name="SL_DD">#REF!</definedName>
    <definedName name="SLCOLK1">[13]SPS!#REF!</definedName>
    <definedName name="SLCOPS">[13]SPS!#REF!</definedName>
    <definedName name="SLCOPSLK2">[13]SPS!#REF!</definedName>
    <definedName name="SLDAUKY">[13]SPS!#REF!</definedName>
    <definedName name="SLNOLK1">[13]SPS!#REF!</definedName>
    <definedName name="SLNOPS">[13]SPS!#REF!</definedName>
    <definedName name="SLNOPSLK2">[13]SPS!#REF!</definedName>
    <definedName name="SLPS">[13]SPS!#REF!</definedName>
    <definedName name="SLPSLK1">[13]SPS!#REF!</definedName>
    <definedName name="SLTONCK">[13]SPS!#REF!</definedName>
    <definedName name="SO">[62]SO!$A$1:$IV$65536</definedName>
    <definedName name="Soá_cuoái_kyø">[60]HTTK!#REF!</definedName>
    <definedName name="Soá_ñaàu_kyø">[60]HTTK!#REF!</definedName>
    <definedName name="soc3p">#REF!</definedName>
    <definedName name="SOCIETE">#REF!</definedName>
    <definedName name="SODATA">[128]Sheet1!$A$1:$IV$65536</definedName>
    <definedName name="SodienlucQN">"Së ®iÖn lùc QNINH "</definedName>
    <definedName name="SOH">#REF!</definedName>
    <definedName name="solver_adj" hidden="1">[15]DIL4!#REF!</definedName>
    <definedName name="solver_lhs1" hidden="1">[15]DIL4!#REF!</definedName>
    <definedName name="solver_lin" hidden="1">0</definedName>
    <definedName name="solver_num" hidden="1">1</definedName>
    <definedName name="solver_opt" hidden="1">[15]DIL4!#REF!</definedName>
    <definedName name="solver_rel1" hidden="1">1</definedName>
    <definedName name="solver_rhs1" hidden="1">0.15</definedName>
    <definedName name="solver_tmp" hidden="1">0.15</definedName>
    <definedName name="solver_typ" hidden="1">3</definedName>
    <definedName name="solver_val" hidden="1">0.25</definedName>
    <definedName name="SORT">#REF!</definedName>
    <definedName name="SORTIEREN">#REF!</definedName>
    <definedName name="SoSanhLuongThuLao">#REF!</definedName>
    <definedName name="SOTIEN">[12]BXLDL!#REF!</definedName>
    <definedName name="SOTIEN_CO_NK">[76]NHATKY!$H$7:$H$125</definedName>
    <definedName name="SOUTH">#REF!</definedName>
    <definedName name="South_Africa">#REF!</definedName>
    <definedName name="SOUTHAFRICA">#REF!</definedName>
    <definedName name="SP">#REF!</definedName>
    <definedName name="SPALTECOPY">#REF!</definedName>
    <definedName name="SPALTECOPY1">#REF!</definedName>
    <definedName name="SPALTEN_IV">#REF!</definedName>
    <definedName name="SPALTEN_MV">#REF!</definedName>
    <definedName name="SPALTENBK">#REF!</definedName>
    <definedName name="SPALTENBR">#REF!</definedName>
    <definedName name="Spanner_Auto_File">"C:\My Documents\tinh cdo.x2a"</definedName>
    <definedName name="SPEC">#REF!</definedName>
    <definedName name="Special">'[129]Global USD report'!$P$17</definedName>
    <definedName name="SpecialPrice" hidden="1">#REF!</definedName>
    <definedName name="specs">#REF!</definedName>
    <definedName name="SPECSUMMARY">#REF!</definedName>
    <definedName name="SPLTN_EINGEBEN">#REF!</definedName>
    <definedName name="SPOT광주">#REF!</definedName>
    <definedName name="SPR2000ext">#REF!</definedName>
    <definedName name="SPR2000int">#REF!</definedName>
    <definedName name="SPR2001ext">#REF!</definedName>
    <definedName name="SPR2001int">#REF!</definedName>
    <definedName name="SPR2002ext">#REF!</definedName>
    <definedName name="SPR2002int">#REF!</definedName>
    <definedName name="SPR2003ext">#REF!</definedName>
    <definedName name="spr2003int">#REF!</definedName>
    <definedName name="SPRUNGTEXT">#REF!</definedName>
    <definedName name="SPSS">#REF!</definedName>
    <definedName name="srgsaergfsergaerg" hidden="1">{"month_a",#N/A,FALSE,"ACTUALS";"ytd_a",#N/A,FALSE,"ACTUALS"}</definedName>
    <definedName name="SS" hidden="1">{"'Sheet1'!$L$16"}</definedName>
    <definedName name="sss">#REF!</definedName>
    <definedName name="SsvApRate">[102]FUND!#REF!</definedName>
    <definedName name="ssxsdcdsfcdsf" hidden="1">{"HK PR",#N/A,FALSE,"HK";"SUMMARY",#N/A,FALSE,"PAYROLL";"SUMMARY",#N/A,FALSE,"PAYROLL";"HK PR",#N/A,FALSE,"HK"}</definedName>
    <definedName name="s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CoC">#REF!</definedName>
    <definedName name="StartLocal">#REF!</definedName>
    <definedName name="status">'[130]Sale Pipeline'!$G$6:$G$28</definedName>
    <definedName name="stff">#REF!</definedName>
    <definedName name="Stt">[60]HTTK!#REF!</definedName>
    <definedName name="stuff">#REF!</definedName>
    <definedName name="SubCategory">#REF!</definedName>
    <definedName name="SUM">#REF!,#REF!</definedName>
    <definedName name="Sum_TCdata">[131]TCdata!$AV$3087:$BG$3120</definedName>
    <definedName name="SUMMARY">#REF!</definedName>
    <definedName name="SuperUser" hidden="1">FALSE</definedName>
    <definedName name="SYNTHESE">#REF!</definedName>
    <definedName name="t" hidden="1">{"F3 Presentation",#N/A,FALSE,"F3 ";"F3 detail",#N/A,FALSE,"F3 "}</definedName>
    <definedName name="T03AC">#REF!</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1aT116">'[132]Simul2000 37'!$A$6:$J$52,'[132]Simul2000 37'!$A$76:$P$106,'[132]Simul2000 37'!$A$130:$Y$160,'[132]Simul2000 37'!$A$166:$M$192,'[132]Simul2000 37'!$A$194:$P$248,'[132]Simul2000 37'!$A$251:$V$306,'[132]Simul2000 37'!$A$308:$Y$348,'[132]Simul2000 37'!$A$351:$V$406,'[132]Simul2000 37'!$A$408:$O$465,'[132]Simul2000 37'!$A$469:$V$685,'[132]Simul2000 37'!$A$687:$Z$701,'[132]Simul2000 37'!$A$703:$U$713,'[132]Simul2000 37'!$A$717:$M$747</definedName>
    <definedName name="T1àT116">#REF!,#REF!,#REF!,#REF!,#REF!,#REF!,#REF!,#REF!,#REF!,#REF!,#REF!,#REF!,#REF!</definedName>
    <definedName name="T1aT61">'[132]Simul2000 37'!$A$6:$J$52,'[132]Simul2000 37'!$A$76:$P$106,'[132]Simul2000 37'!$A$130:$Y$160,'[132]Simul2000 37'!$A$166:$M$192,'[132]Simul2000 37'!$A$194:$P$248,'[132]Simul2000 37'!$A$251:$V$306,'[132]Simul2000 37'!$A$308:$Y$348,'[132]Simul2000 37'!$A$351:$V$406,'[132]Simul2000 37'!$A$408:$O$465,'[132]Simul2000 37'!$A$469:$V$685,'[132]Simul2000 37'!$A$687:$Z$701,'[132]Simul2000 37'!$A$703:$U$713,'[132]Simul2000 37'!$A$717:$M$747,'[132]Simul2000 37'!$A$753:$Y$1116,'[132]Simul2000 37'!$A$1121:$P$1175,'[132]Simul2000 37'!$A$1181:$O$1235,'[132]Simul2000 37'!$A$1240:$O$1294</definedName>
    <definedName name="T1àT61">#REF!,#REF!,#REF!,#REF!,#REF!,#REF!,#REF!,#REF!,#REF!,#REF!,#REF!,#REF!,#REF!,#REF!,#REF!,#REF!,#REF!</definedName>
    <definedName name="T22aT61">'[132]Simul2000 37'!$A$753:$Y$1116,'[132]Simul2000 37'!$A$1121:$P$1175,'[132]Simul2000 37'!$A$1181:$O$1235,'[132]Simul2000 37'!$A$1240:$O$1294,'[132]Simul2000 37'!$A$1297:$P$1356,'[132]Simul2000 37'!$A$1361:$F$1382</definedName>
    <definedName name="T22àT61">#REF!,#REF!,#REF!,#REF!,#REF!,#REF!</definedName>
    <definedName name="TA">[71]SPS!#REF!</definedName>
    <definedName name="TAB">#REF!</definedName>
    <definedName name="TAB_GH">#REF!</definedName>
    <definedName name="TABLE">#REF!</definedName>
    <definedName name="table1">[133]RESULTAT!#REF!</definedName>
    <definedName name="taisan" hidden="1">{"'Sheet1'!$L$16"}</definedName>
    <definedName name="TAMUNG">[13]SPS!#REF!</definedName>
    <definedName name="Tan" hidden="1">{"'Sheet1'!$L$16"}</definedName>
    <definedName name="TangTygia">[11]Sheet2!#REF!</definedName>
    <definedName name="TAUXACT">'[134]"B" intrinsèque'!$B$35</definedName>
    <definedName name="tax">#REF!</definedName>
    <definedName name="Tax_Accounts">#REF!</definedName>
    <definedName name="Tax_Accounts_Budget">#REF!</definedName>
    <definedName name="TaxTV">10%</definedName>
    <definedName name="TaxXL">5%</definedName>
    <definedName name="TBA">#REF!</definedName>
    <definedName name="TBidienmo">"CTY ChÕ t¹o ThiÕt bÞ §iÖn má"</definedName>
    <definedName name="TBL.ActivityTemp">[135]Tables!$T$2:$T$28</definedName>
    <definedName name="TBL.CountryTemp">[135]Tables!$W$2:$W$2</definedName>
    <definedName name="TBL.GroupTemp">[135]Tables!$U$2:$U$2</definedName>
    <definedName name="TBL.OrganizationTemp">[135]Tables!$X$2:$X$2</definedName>
    <definedName name="TBL.PhaseTemp">[135]Tables!$V$2:$V$2</definedName>
    <definedName name="TBL.REIMItems">[135]Tables!$BA$2:$BA$7</definedName>
    <definedName name="TBL.ResourceLevelTemp">[135]Tables!$Y$2:$Y$3</definedName>
    <definedName name="tbl_ProdInfo" hidden="1">#REF!</definedName>
    <definedName name="tbtram">#REF!</definedName>
    <definedName name="TC">#REF!</definedName>
    <definedName name="TC_NHANH1">#REF!</definedName>
    <definedName name="tchinam">[11]Sheet2!#REF!</definedName>
    <definedName name="Tchuan">#REF!</definedName>
    <definedName name="td">#REF!</definedName>
    <definedName name="td1p">#REF!</definedName>
    <definedName name="td3p">#REF!</definedName>
    <definedName name="tdnc1p">#REF!</definedName>
    <definedName name="tdtr2cnc">#REF!</definedName>
    <definedName name="tdtr2cvl">#REF!</definedName>
    <definedName name="tdvl1p">#REF!</definedName>
    <definedName name="ten">#REF!</definedName>
    <definedName name="TEN_TAI_KHOAN">[13]SPS!#REF!</definedName>
    <definedName name="TENCBNV">[13]SPS!#REF!</definedName>
    <definedName name="TENCBNVVN">[13]SPS!#REF!</definedName>
    <definedName name="Tentk">#REF!</definedName>
    <definedName name="TENTP">[13]SPS!#REF!</definedName>
    <definedName name="TENTPVN">[13]SPS!#REF!</definedName>
    <definedName name="test">#N/A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7">#REF!</definedName>
    <definedName name="TEST8">#REF!</definedName>
    <definedName name="TEST9">#REF!</definedName>
    <definedName name="TESTKEYS">#REF!</definedName>
    <definedName name="TESTVKEY">#REF!</definedName>
    <definedName name="TESTHKEY">#REF!</definedName>
    <definedName name="text">#REF!,#REF!,#REF!,#REF!,#REF!</definedName>
    <definedName name="TextRefCopyRangeCount">24</definedName>
    <definedName name="TG">#REF!</definedName>
    <definedName name="TgCptl">[11]Sheet2!#REF!</definedName>
    <definedName name="TgDat">[11]Sheet2!#REF!</definedName>
    <definedName name="tgkhkhotp">[11]Sheet1!#REF!</definedName>
    <definedName name="TgKHNX">[11]Sheet2!#REF!</definedName>
    <definedName name="TGNH">#REF!</definedName>
    <definedName name="TGTGTDR">[49]BKBANRA!$F$22</definedName>
    <definedName name="TGTGTDV">[49]BKMUAVAO!$E$20</definedName>
    <definedName name="TGxayduong">#REF!</definedName>
    <definedName name="TI">#REF!</definedName>
    <definedName name="tien">#REF!</definedName>
    <definedName name="TIENKQKD">[92]DL1!$I$2:$I$22</definedName>
    <definedName name="Tim_Lan_Xuat_Hien">#REF!</definedName>
    <definedName name="tim_xuat_hien">#REF!</definedName>
    <definedName name="Time_efficiency">#REF!</definedName>
    <definedName name="Timing">#REF!</definedName>
    <definedName name="TITAN">#REF!</definedName>
    <definedName name="TITEL">#REF!</definedName>
    <definedName name="TITEL_ANNULLI">#REF!</definedName>
    <definedName name="TK">#REF!</definedName>
    <definedName name="TKCO_NK">[76]NHATKY!$F$7:$F$125</definedName>
    <definedName name="TKNO_NK">[76]NHATKY!$E$7:$E$125</definedName>
    <definedName name="TLAC120">#REF!</definedName>
    <definedName name="TLAC35">#REF!</definedName>
    <definedName name="TLAC50">#REF!</definedName>
    <definedName name="TLAC70">#REF!</definedName>
    <definedName name="TLAC95">#REF!</definedName>
    <definedName name="TM" localSheetId="6" hidden="1">{"'Sheet1'!$L$16"}</definedName>
    <definedName name="TM" localSheetId="3" hidden="1">{"'Sheet1'!$L$16"}</definedName>
    <definedName name="TM" hidden="1">{"'Sheet1'!$L$16"}</definedName>
    <definedName name="TMatplan">'[136]TM@plan'!$A$9:$FC$338</definedName>
    <definedName name="TN">#REF!</definedName>
    <definedName name="TO">#REF!</definedName>
    <definedName name="tongcpdt">[11]Sheet2!#REF!</definedName>
    <definedName name="tongcptt">[11]Sheet2!#REF!</definedName>
    <definedName name="Tongdautu">[11]Sheet2!#REF!</definedName>
    <definedName name="tongdt">[11]Sheet2!#REF!</definedName>
    <definedName name="Tonghop" hidden="1">{"'Sheet1'!$L$16"}</definedName>
    <definedName name="tongsl">[11]Sheet2!#REF!</definedName>
    <definedName name="tongthuvay">[11]Sheet2!#REF!</definedName>
    <definedName name="tongvay">[11]Sheet2!#REF!</definedName>
    <definedName name="topedition">#REF!</definedName>
    <definedName name="topli2">[137]Monat!$E$23</definedName>
    <definedName name="Topsh">#REF!</definedName>
    <definedName name="TOTAL">#REF!</definedName>
    <definedName name="Total1">#REF!</definedName>
    <definedName name="Total2">#REF!</definedName>
    <definedName name="TOTAL2P">#REF!,#REF!,#REF!,#REF!,#REF!,#REF!,#REF!,#REF!,#REF!,#REF!,#REF!,#REF!,#REF!,#REF!,#REF!</definedName>
    <definedName name="totallook">#REF!</definedName>
    <definedName name="toto">#REF!</definedName>
    <definedName name="TotRE">#REF!</definedName>
    <definedName name="tout">[80]Productivite!$A$1:$R$25,[80]Productivite!$A$27:$R$51,[80]Productivite!$A$53:$R$77</definedName>
    <definedName name="tower_list">#REF!</definedName>
    <definedName name="TPLRP">#REF!</definedName>
    <definedName name="TSTB">#REF!</definedName>
    <definedName name="tt">#REF!</definedName>
    <definedName name="TT.Daotao.TuvanHS">#REF!</definedName>
    <definedName name="TT.DaotaoHS">#REF!</definedName>
    <definedName name="TT_1P">#REF!</definedName>
    <definedName name="TT_3p">#REF!</definedName>
    <definedName name="ttcd">#REF!</definedName>
    <definedName name="TTDaotao.TuvanHS">#REF!</definedName>
    <definedName name="TTDesiredLevelOfEvidenceItems">'[113]Global Data'!$B$92:$B$95</definedName>
    <definedName name="TTDT.TVHS">#REF!</definedName>
    <definedName name="TTDTHS">#REF!</definedName>
    <definedName name="TTDV.Tinhoc">#REF!</definedName>
    <definedName name="TTDVTH">#REF!</definedName>
    <definedName name="TTSC" hidden="1">{"'Sheet1'!$L$16"}</definedName>
    <definedName name="ttt" hidden="1">{"Teacher",#N/A,FALSE,"Summary";"Teacher",#N/A,FALSE,"Assumptions";"Teacher",#N/A,FALSE,"Buildup";"Teacher",#N/A,FALSE,"Financials";"Teacher",#N/A,FALSE,"Debt &amp; Other"}</definedName>
    <definedName name="tttt" hidden="1">#REF!</definedName>
    <definedName name="ttttt" hidden="1">{"Reader",#N/A,FALSE,"Summary";"Reader",#N/A,FALSE,"Buildup";"Reader",#N/A,FALSE,"Financials";"Reader",#N/A,FALSE,"Debt &amp; Other"}</definedName>
    <definedName name="tthi">#REF!</definedName>
    <definedName name="tthunam">[11]Sheet2!#REF!</definedName>
    <definedName name="ttronmk">#REF!</definedName>
    <definedName name="tuloinhuan2003">[11]Sheet1!#REF!</definedName>
    <definedName name="Turnover_Accounts">#REF!</definedName>
    <definedName name="Turnover_Accounts_Budget">#REF!</definedName>
    <definedName name="Turnover_Total">#REF!</definedName>
    <definedName name="Turnover_Total_Budget">#REF!</definedName>
    <definedName name="tuy" hidden="1">{"'Sheet1'!$L$16"}</definedName>
    <definedName name="TV">#REF!</definedName>
    <definedName name="tv75nc">#REF!</definedName>
    <definedName name="tv75vl">#REF!</definedName>
    <definedName name="TVNH">#REF!</definedName>
    <definedName name="TwoStepMisstatementIdentified">'[113]Two Step Revenue Testing Master'!$C$85</definedName>
    <definedName name="TwoStepTolerableEstMisstmtCalc">'[113]Two Step Revenue Testing Master'!$T$45</definedName>
    <definedName name="TxChgData">#REF!</definedName>
    <definedName name="TxChgUsed">#REF!</definedName>
    <definedName name="ty_le">#REF!</definedName>
    <definedName name="ty_le_BTN">#REF!</definedName>
    <definedName name="Ty_le1">#REF!</definedName>
    <definedName name="Tygia">[11]Sheet2!#REF!</definedName>
    <definedName name="tygia1">[11]Sheet2!#REF!</definedName>
    <definedName name="tygia2">[11]Sheet2!#REF!</definedName>
    <definedName name="Types" hidden="1">#REF!</definedName>
    <definedName name="TYT" localSheetId="6">BlankMacro1</definedName>
    <definedName name="TYT" localSheetId="0">BlankMacro1</definedName>
    <definedName name="TYT">BlankMacro1</definedName>
    <definedName name="TH" hidden="1">{"'Sheet1'!$L$16"}</definedName>
    <definedName name="tha" hidden="1">{"'Sheet1'!$L$16"}</definedName>
    <definedName name="Thang">#REF!</definedName>
    <definedName name="thanglong">#REF!</definedName>
    <definedName name="thanh" hidden="1">{"'Sheet1'!$L$16"}</definedName>
    <definedName name="THANHPHAM">[13]SPS!#REF!</definedName>
    <definedName name="thanhthao" hidden="1">{#N/A,#N/A,FALSE,"Chi tiÆt"}</definedName>
    <definedName name="thao">#REF!</definedName>
    <definedName name="THCP2" hidden="1">{"'Sheet1'!$L$16"}</definedName>
    <definedName name="THCPCTD" hidden="1">{"'Sheet1'!$L$16"}</definedName>
    <definedName name="Thepsan" hidden="1">{"'Sheet1'!$L$16"}</definedName>
    <definedName name="thepsan2" hidden="1">{"'Sheet1'!$L$16"}</definedName>
    <definedName name="THGO1pnc">#REF!</definedName>
    <definedName name="thht">#REF!</definedName>
    <definedName name="THI">#REF!</definedName>
    <definedName name="thisyearGIR">[96]DataGraphs!$AA$5:$AL$44</definedName>
    <definedName name="thkp3">#REF!</definedName>
    <definedName name="thongtinnhansu">#REF!</definedName>
    <definedName name="THP">#REF!</definedName>
    <definedName name="thtt">#REF!</definedName>
    <definedName name="thu" hidden="1">{"'Sheet1'!$L$16"}</definedName>
    <definedName name="ThucPhamTBINH">"CTY Thùc phÈm Th¸i b×nh"</definedName>
    <definedName name="thue">6</definedName>
    <definedName name="THUEDKC">[92]DL2!$F$2:$F$22</definedName>
    <definedName name="THUEDKN">[92]DL2!$E$2:$E$22</definedName>
    <definedName name="THUELKPSCO">[92]DL2!$J$2:$J$22</definedName>
    <definedName name="THUELKPSNO">[92]DL2!$I$2:$I$22</definedName>
    <definedName name="THUEMA">[92]DL2!$A$2:$A$22</definedName>
    <definedName name="THUEPSC">[92]DL2!$H$2:$H$22</definedName>
    <definedName name="THUEPSN">[92]DL2!$G$2:$G$22</definedName>
    <definedName name="THULAO">#REF!</definedName>
    <definedName name="ThuLaoTietDay">#REF!</definedName>
    <definedName name="thunhap2002">[11]Sheet1!#REF!</definedName>
    <definedName name="thunhap2003">[11]Sheet1!#REF!</definedName>
    <definedName name="thunhap2004">[11]Sheet1!#REF!</definedName>
    <definedName name="thunhap2005">[11]Sheet1!#REF!</definedName>
    <definedName name="thunhap2006">[11]Sheet1!#REF!</definedName>
    <definedName name="thunhap2007">[11]Sheet1!#REF!</definedName>
    <definedName name="thunhap2008">[11]Sheet1!#REF!</definedName>
    <definedName name="thunhaplk">[11]Sheet2!#REF!</definedName>
    <definedName name="THUONG">#REF!</definedName>
    <definedName name="tr">#REF!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RA_VAT_LIEU">#REF!</definedName>
    <definedName name="TRADE2">#REF!</definedName>
    <definedName name="tragoc2003">[11]Sheet1!#REF!</definedName>
    <definedName name="Transactions">#REF!</definedName>
    <definedName name="TRISO">#REF!</definedName>
    <definedName name="trygmdgdh" hidden="1">{"'Sheet1'!$L$16"}</definedName>
    <definedName name="UBI">#REF!</definedName>
    <definedName name="UGVG" hidden="1">{#N/A,#N/A,TRUE,"BT M200 da 10x20"}</definedName>
    <definedName name="UMBRUCH_EINF">#REF!</definedName>
    <definedName name="unit">[138]Variables!$D$7</definedName>
    <definedName name="Unit_1">[139]Variables!$C$23</definedName>
    <definedName name="Unit_2">[140]Drivers!$C$20</definedName>
    <definedName name="UNITE">#REF!</definedName>
    <definedName name="unitt" localSheetId="6">BlankMacro1</definedName>
    <definedName name="unitt" localSheetId="0">BlankMacro1</definedName>
    <definedName name="unitt">BlankMacro1</definedName>
    <definedName name="UP">#REF!,#REF!,#REF!,#REF!,#REF!,#REF!,#REF!,#REF!,#REF!,#REF!,#REF!</definedName>
    <definedName name="URSPRUNG">#REF!</definedName>
    <definedName name="USD_SGD">'[79]Deal Summary'!$D$27</definedName>
    <definedName name="USD2EURSCD">VLOOKUP("USD",'[141]07-Feb-08 Xrates'!$E$3:$K$74,6,FALSE)</definedName>
    <definedName name="ut" localSheetId="6">BlankMacro1</definedName>
    <definedName name="ut" localSheetId="0">BlankMacro1</definedName>
    <definedName name="ut">BlankMacro1</definedName>
    <definedName name="V_UMBR_S1">#REF!</definedName>
    <definedName name="V_UMBR_S2">#REF!</definedName>
    <definedName name="V_UMBR_SU">#REF!</definedName>
    <definedName name="VA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ouver">#REF!</definedName>
    <definedName name="VariDataPage1">#REF!</definedName>
    <definedName name="VariDataPage2">#REF!</definedName>
    <definedName name="VariDataPage5">#REF!</definedName>
    <definedName name="VariDataPage6">#REF!</definedName>
    <definedName name="VARIINST">#REF!</definedName>
    <definedName name="VARIPURC">#REF!</definedName>
    <definedName name="VarLevel">'[36](Setup)'!$C$17</definedName>
    <definedName name="vat">5</definedName>
    <definedName name="VatTuTungHangMuc">#REF!</definedName>
    <definedName name="VBRG_SPRUNG">#REF!</definedName>
    <definedName name="VBRG1">#REF!</definedName>
    <definedName name="VBRG10">#REF!</definedName>
    <definedName name="VBRG11">#REF!</definedName>
    <definedName name="VBRG12">#REF!</definedName>
    <definedName name="VBRG13">#REF!</definedName>
    <definedName name="VBRG14">#REF!</definedName>
    <definedName name="VBRG15">#REF!</definedName>
    <definedName name="VBRG16">#REF!</definedName>
    <definedName name="VBRG17">#REF!</definedName>
    <definedName name="VBRG18">#REF!</definedName>
    <definedName name="VBRG19">#REF!</definedName>
    <definedName name="VBRG2">#REF!</definedName>
    <definedName name="VBRG20">#REF!</definedName>
    <definedName name="VBRG21">#REF!</definedName>
    <definedName name="VBRG22">#REF!</definedName>
    <definedName name="VBRG23">#REF!</definedName>
    <definedName name="VBRG24">#REF!</definedName>
    <definedName name="VBRG25">#REF!</definedName>
    <definedName name="VBRG26">#REF!</definedName>
    <definedName name="VBRG27">#REF!</definedName>
    <definedName name="VBRG28">#REF!</definedName>
    <definedName name="VBRG29">#REF!</definedName>
    <definedName name="VBRG3">#REF!</definedName>
    <definedName name="VBRG30">#REF!</definedName>
    <definedName name="VBRG31">#REF!</definedName>
    <definedName name="VBRG32">#REF!</definedName>
    <definedName name="VBRG33">#REF!</definedName>
    <definedName name="VBRG34">#REF!</definedName>
    <definedName name="VBRG35">#REF!</definedName>
    <definedName name="VBRG36">#REF!</definedName>
    <definedName name="VBRG37">#REF!</definedName>
    <definedName name="VBRG38">#REF!</definedName>
    <definedName name="VBRG39">#REF!</definedName>
    <definedName name="VBRG4">#REF!</definedName>
    <definedName name="VBRG40">#REF!</definedName>
    <definedName name="VBRG41">#REF!</definedName>
    <definedName name="VBRG42">#REF!</definedName>
    <definedName name="VBRG43">#REF!</definedName>
    <definedName name="VBRG44">#REF!</definedName>
    <definedName name="VBRG45">#REF!</definedName>
    <definedName name="VBRG46">#REF!</definedName>
    <definedName name="VBRG47">#REF!</definedName>
    <definedName name="VBRG48">#REF!</definedName>
    <definedName name="VBRG49">#REF!</definedName>
    <definedName name="VBRG5">#REF!</definedName>
    <definedName name="VBRG50">#REF!</definedName>
    <definedName name="VBRG51">#REF!</definedName>
    <definedName name="VBRG52">#REF!</definedName>
    <definedName name="VBRG53">#REF!</definedName>
    <definedName name="VBRG54">#REF!</definedName>
    <definedName name="VBRG55">#REF!</definedName>
    <definedName name="VBRG56">#REF!</definedName>
    <definedName name="VBRG57">#REF!</definedName>
    <definedName name="VBRG58">#REF!</definedName>
    <definedName name="VBRG59">#REF!</definedName>
    <definedName name="VBRG6">#REF!</definedName>
    <definedName name="VBRG60">#REF!</definedName>
    <definedName name="VBRG7">#REF!</definedName>
    <definedName name="VBRG8">#REF!</definedName>
    <definedName name="VBRG9">#REF!</definedName>
    <definedName name="vbtchongnuocm300">#REF!</definedName>
    <definedName name="vbtm150">#REF!</definedName>
    <definedName name="vbtm300">#REF!</definedName>
    <definedName name="vbtm400">#REF!</definedName>
    <definedName name="VC">#REF!</definedName>
    <definedName name="vcp2ma">[13]SPS!#REF!</definedName>
    <definedName name="vcp2shtk">[13]SPS!#REF!</definedName>
    <definedName name="VCPBKKC">#REF!</definedName>
    <definedName name="VCPKHTK">[13]SPS!#REF!</definedName>
    <definedName name="VCPTENTK">[13]SPS!#REF!</definedName>
    <definedName name="VCPTHGV">#REF!</definedName>
    <definedName name="VCTT">#REF!</definedName>
    <definedName name="VCHT">#REF!</definedName>
    <definedName name="vd">#REF!</definedName>
    <definedName name="vd3p">#REF!</definedName>
    <definedName name="Vendor">#REF!</definedName>
    <definedName name="VERB_MUSTER">#REF!</definedName>
    <definedName name="VERBERG_SPALTE">#REF!</definedName>
    <definedName name="VERBERG_ZÄHL">#REF!</definedName>
    <definedName name="VERBERGEN">#REF!</definedName>
    <definedName name="VERBERGEN1">#REF!</definedName>
    <definedName name="verrouillage">#REF!,#REF!,#REF!,#REF!,#REF!,#REF!</definedName>
    <definedName name="version">[142]Daten!$B$4</definedName>
    <definedName name="Vessels_Accounts">#REF!</definedName>
    <definedName name="Vessels_Total">#REF!</definedName>
    <definedName name="vhuh"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VI.">"doidu"</definedName>
    <definedName name="ViencokhiNLvaMo">"ViÖn c¬ khÝ NL vµ Má"</definedName>
    <definedName name="View">[143]Data!$L$4:$L$17</definedName>
    <definedName name="VIEW_AKT">#REF!</definedName>
    <definedName name="VIEW_ERST">#REF!</definedName>
    <definedName name="VIEW_FÜLLEN">#REF!</definedName>
    <definedName name="VIEW_LEEREN">#REF!</definedName>
    <definedName name="VIEW1">#REF!</definedName>
    <definedName name="VIEW10">#REF!</definedName>
    <definedName name="VIEW11">#REF!</definedName>
    <definedName name="VIEW12">#REF!</definedName>
    <definedName name="VIEW13">#REF!</definedName>
    <definedName name="VIEW14">#REF!</definedName>
    <definedName name="VIEW15">#REF!</definedName>
    <definedName name="VIEW16">#REF!</definedName>
    <definedName name="VIEW17">#REF!</definedName>
    <definedName name="VIEW18">#REF!</definedName>
    <definedName name="VIEW19">#REF!</definedName>
    <definedName name="VIEW2">#REF!</definedName>
    <definedName name="VIEW20">#REF!</definedName>
    <definedName name="VIEW3">#REF!</definedName>
    <definedName name="VIEW4">#REF!</definedName>
    <definedName name="VIEW5">#REF!</definedName>
    <definedName name="VIEW6">#REF!</definedName>
    <definedName name="VIEW7">#REF!</definedName>
    <definedName name="VIEW8">#REF!</definedName>
    <definedName name="VIEW9">#REF!</definedName>
    <definedName name="ViTrac">"CTy Vi Tr¸c"</definedName>
    <definedName name="vkcauthang">#REF!</definedName>
    <definedName name="vksan">#REF!</definedName>
    <definedName name="vl">#REF!</definedName>
    <definedName name="vl1p">#REF!</definedName>
    <definedName name="vl3p">#REF!</definedName>
    <definedName name="vldn400">#REF!</definedName>
    <definedName name="vldn600">#REF!</definedName>
    <definedName name="VLOOKUP">#REF!</definedName>
    <definedName name="VLPCONGCU">[13]SPS!#REF!</definedName>
    <definedName name="VLPNHIENLIEU">[13]SPS!#REF!</definedName>
    <definedName name="VLPPHUTUNG">[13]SPS!#REF!</definedName>
    <definedName name="VLPVATLIEUDIEN">[13]SPS!#REF!</definedName>
    <definedName name="VLPVATLIEUKHAC">[13]SPS!#REF!</definedName>
    <definedName name="VLPVATLIEUPHU">[13]SPS!#REF!</definedName>
    <definedName name="vltram">#REF!</definedName>
    <definedName name="VND_US">#REF!</definedName>
    <definedName name="von">#REF!</definedName>
    <definedName name="Vonnhaxuong">[11]Sheet2!#REF!</definedName>
    <definedName name="Vonthietbi">[11]Sheet2!#REF!</definedName>
    <definedName name="Vonthuedat">[11]Sheet2!#REF!</definedName>
    <definedName name="Vorjahr">[25]Monat!$E$5</definedName>
    <definedName name="VPA_calc">#REF!</definedName>
    <definedName name="vr3p">#REF!</definedName>
    <definedName name="VT">#REF!</definedName>
    <definedName name="vtu">#REF!</definedName>
    <definedName name="VUC_Accounts">#REF!</definedName>
    <definedName name="VUC_Total">#REF!</definedName>
    <definedName name="W">#REF!</definedName>
    <definedName name="WERTE_UMW">#REF!</definedName>
    <definedName name="WESTERN">#REF!</definedName>
    <definedName name="wf" hidden="1">[144]T.Tinh!#REF!</definedName>
    <definedName name="WIP">#REF!</definedName>
    <definedName name="WIRE1">5</definedName>
    <definedName name="WKAPITAL">'[74]innovation schedule'!#REF!</definedName>
    <definedName name="wrn.448k." hidden="1">{"Profit",#N/A,FALSE,"448k";"Capital",#N/A,FALSE,"448k"}</definedName>
    <definedName name="wrn.4500_4P." hidden="1">{"Profit",#N/A,FALSE,"4500(4P)";"Capital",#N/A,FALSE,"4500(4P)"}</definedName>
    <definedName name="wrn.4500_6P." hidden="1">{"Profit",#N/A,FALSE,"4500(6P)";"Capital",#N/A,FALSE,"4500(6P)"}</definedName>
    <definedName name="wrn.4500_8P." hidden="1">{"Profit",#N/A,FALSE,"4500(8P)";"Capital",#N/A,FALSE,"4500(8P)"}</definedName>
    <definedName name="wrn.ACCRUE._.PAYROLL." hidden="1">{"HK PR",#N/A,FALSE,"HK";"SUMMARY",#N/A,FALSE,"PAYROLL";"SUMMARY",#N/A,FALSE,"PAYROLL";"HK PR",#N/A,FALSE,"HK"}</definedName>
    <definedName name="wrn.Acquisition_matrix." hidden="1">{"Acq_matrix",#N/A,FALSE,"Acquisition Matrix"}</definedName>
    <definedName name="wrn.adj95." hidden="1">{"adj95mult",#N/A,FALSE,"COMPCO";"adj95est",#N/A,FALSE,"COMPCO"}</definedName>
    <definedName name="wrn.ALL." hidden="1">{"WHOLE",#N/A,FALSE,"Roll-Up";"DCF",#N/A,FALSE,"SLC ";"DCF",#N/A,FALSE,"El Paso";"DCF",#N/A,FALSE,"Phoenix";"DCF",#N/A,FALSE,"Boise";"DCF",#N/A,FALSE,"Albuquerque";"DCF",#N/A,FALSE,"SLC -- Peter and Idaho Falls";"DCF",#N/A,FALSE,"Great Way";"DCF",#N/A,FALSE,"Great Way-Leavitt Ins.";"DCF",#N/A,FALSE,"Sapp Brothers"}</definedName>
    <definedName name="wrn.all._.print." hidden="1">{#N/A,#N/A,FALSE,"Summary";#N/A,#N/A,FALSE,"Edit";#N/A,#N/A,FALSE,"MedProf";#N/A,#N/A,FALSE,"Proj Mgt";#N/A,#N/A,FALSE,"Creat Svc";#N/A,#N/A,FALSE,"Meet Svc";#N/A,#N/A,FALSE,"Non-OCC";#N/A,#N/A,FALSE,"Client Svc";#N/A,#N/A,FALSE,"Bus Dev";#N/A,#N/A,FALSE,"Indirect"}</definedName>
    <definedName name="wrn.AQUIROR._.DCF." hidden="1">{"AQUIRORDCF",#N/A,FALSE,"Merger consequences";"Acquirorassns",#N/A,FALSE,"Merger consequences"}</definedName>
    <definedName name="wrn.BAOCAO." hidden="1">{#N/A,#N/A,FALSE,"sum";#N/A,#N/A,FALSE,"MARTV";#N/A,#N/A,FALSE,"APRTV"}</definedName>
    <definedName name="wrn.BidReview."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Capital." hidden="1">{"CapitalInput",#N/A,FALSE,"Equipt Input";"Capital Profile",#N/A,FALSE,"Equipt Input"}</definedName>
    <definedName name="wrn.cisco2501." hidden="1">{"Profit",#N/A,FALSE,"cisco2501";"Capital",#N/A,FALSE,"cisco2501"}</definedName>
    <definedName name="wrn.cisco2501a." hidden="1">{"Profit",#N/A,FALSE,"Cisco2501a";"Capital",#N/A,FALSE,"Cisco2501a"}</definedName>
    <definedName name="wrn.cisco2514." hidden="1">{"Profit",#N/A,FALSE,"Cisco2514";"Capital",#N/A,FALSE,"Cisco2514"}</definedName>
    <definedName name="wrn.cisco4000." hidden="1">{"Profit",#N/A,FALSE,"4500(12)";"Capital",#N/A,FALSE,"4500(12)";"Profit",#N/A,FALSE,"Cisco4000";"Capital",#N/A,FALSE,"Cisco4000"}</definedName>
    <definedName name="wrn.cisco4500." hidden="1">{"Profit",#N/A,FALSE,"Cisco4500";"Capital",#N/A,FALSE,"Cisco4500"}</definedName>
    <definedName name="wrn.Cisco4500p." hidden="1">{"Profit",#N/A,FALSE,"Cisco 4500p";"Capital",#N/A,FALSE,"Cisco 4500p"}</definedName>
    <definedName name="wrn.cisco7000a." hidden="1">{"Profit",#N/A,FALSE,"Cisco7000a";"Capital",#N/A,FALSE,"Cisco7000a"}</definedName>
    <definedName name="wrn.CiscoAGS." hidden="1">{"Profit",#N/A,FALSE,"ciscoags+";"Capital",#N/A,FALSE,"ciscoags+"}</definedName>
    <definedName name="wrn.compco." hidden="1">{"mult96",#N/A,FALSE,"PETCOMP";"est96",#N/A,FALSE,"PETCOMP";"mult95",#N/A,FALSE,"PETCOMP";"est95",#N/A,FALSE,"PETCOMP";"multltm",#N/A,FALSE,"PETCOMP";"resultltm",#N/A,FALSE,"PETCOMP"}</definedName>
    <definedName name="wrn.CustomPrice." hidden="1">{"PLCustom",#N/A,FALSE,"P&amp;L summary"}</definedName>
    <definedName name="wrn.chi._.tiÆt." localSheetId="6" hidden="1">{#N/A,#N/A,FALSE,"Chi tiÆt"}</definedName>
    <definedName name="wrn.chi._.tiÆt." localSheetId="3" hidden="1">{#N/A,#N/A,FALSE,"Chi tiÆt"}</definedName>
    <definedName name="wrn.chi._.tiÆt." hidden="1">{#N/A,#N/A,FALSE,"Chi tiÆt"}</definedName>
    <definedName name="wrn.DCF." hidden="1">{"DCF1",#N/A,FALSE,"SIERRA DCF";"MATRIX1",#N/A,FALSE,"SIERRA DCF"}</definedName>
    <definedName name="wrn.DCF_Terminal_Value_qchm." hidden="1">{"qchm_dcf",#N/A,FALSE,"QCHMDCF2";"qchm_terminal",#N/A,FALSE,"QCHMDCF2"}</definedName>
    <definedName name="wrn.Depn." hidden="1">{"Depn",#N/A,TRUE,"Equipt Input"}</definedName>
    <definedName name="wrn.Economic._.Value._.Added._.Analysis." hidden="1">{"EVA",#N/A,FALSE,"EVA";"WACC",#N/A,FALSE,"WACC"}</definedName>
    <definedName name="wrn.extn_2501." hidden="1">{"Profit",#N/A,FALSE,"extn_2501";"Capital",#N/A,FALSE,"extn_2501"}</definedName>
    <definedName name="wrn.Financials." hidden="1">{#N/A,#N/A,FALSE,"Assumptions";"finsumm",#N/A,FALSE,"Finsumm";"FBGroup",#N/A,FALSE,"FB - BT Group";"BSGroup",#N/A,FALSE,"FB - BT Group";"FBSync",#N/A,FALSE,"FB - Syncordia Total ";"FBSyncEx3P",#N/A,FALSE,"FB - Sync excl. 3rd party"}</definedName>
    <definedName name="wrn.finsummary." hidden="1">{"finsumm",#N/A,FALSE,"Finsumm";"graph",#N/A,FALSE,"Finsumm";"costgraph",#N/A,FALSE,"Finsumm";"costbreakdown",#N/A,FALSE,"Finsumm"}</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nputs." hidden="1">{#N/A,#N/A,TRUE,"Assumptions";"Inputs",#N/A,TRUE,"BASEINPUT";"HoursPay",#N/A,TRUE,"pay_non pay input";"ResourceNonPay",#N/A,TRUE,"pay_non pay input";"CapitalInput",#N/A,TRUE,"Equipt Input";"CurrEqptInput",#N/A,TRUE,"Equipt Input";"TPNwks",#N/A,TRUE,"Nwks Input";"BTNwks",#N/A,TRUE,"Nwks Input";"Miscellaneous",#N/A,TRUE,"Misc."}</definedName>
    <definedName name="wrn.MONTH._.YTD." hidden="1">{"month_a",#N/A,FALSE,"ACTUALS";"ytd_a",#N/A,FALSE,"ACTUALS"}</definedName>
    <definedName name="wrn.Monthly._.Statement." hidden="1">{#N/A,#N/A,FALSE,"Tabelle2";#N/A,#N/A,FALSE,"Tabelle1"}</definedName>
    <definedName name="wrn.NonPay." hidden="1">{"ResourceNonPay",#N/A,FALSE,"pay_non pay input";"CapMaint",#N/A,FALSE,"Equipt Input";"CurrEqptProfile",#N/A,FALSE,"Equipt Input";"Curr Eqpt Mtce",#N/A,FALSE,"Equipt Input";"Miscellaneous",#N/A,FALSE,"Misc."}</definedName>
    <definedName name="wrn.Notes." hidden="1">{#N/A,#N/A,FALSE,"Assumptions";"Basedata",#N/A,FALSE,"BASEINPUT";"Checklist",#N/A,FALSE,"BASEINPUT"}</definedName>
    <definedName name="wrn.OUTPUT." hidden="1">{"DCF","UPSIDE CASE",FALSE,"Sheet1";"DCF","BASE CASE",FALSE,"Sheet1";"DCF","DOWNSIDE CASE",FALSE,"Sheet1"}</definedName>
    <definedName name="wrn.Price."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print." hidden="1">{#N/A,#N/A,FALSE,"Admin";#N/A,#N/A,FALSE,"Other"}</definedName>
    <definedName name="wrn.phak." hidden="1">{#N/A,#N/A,TRUE,"Tæng hîp"}</definedName>
    <definedName name="wrn.Reader." hidden="1">{"Reader",#N/A,FALSE,"Summary";"Reader",#N/A,FALSE,"Buildup";"Reader",#N/A,FALSE,"Financials";"Reader",#N/A,FALSE,"Debt &amp; Other"}</definedName>
    <definedName name="wrn.Report." hidden="1">{"Offgrid",#N/A,FALSE,"OFFGRID";"Region",#N/A,FALSE,"REGION";"Offgrid -2",#N/A,FALSE,"OFFGRID";"WTP",#N/A,FALSE,"WTP";"WTP -2",#N/A,FALSE,"WTP";"Project",#N/A,FALSE,"PROJECT";"Summary -2",#N/A,FALSE,"SUMMARY"}</definedName>
    <definedName name="wrn.Slide._.Show." hidden="1">{#N/A,#N/A,FALSE,"Cover";#N/A,#N/A,FALSE,"Index";#N/A,#N/A,FALSE,"Political and Economic";#N/A,#N/A,FALSE,"General Mngr's Overview B 1.1";#N/A,#N/A,FALSE,"Sales B 2.1";#N/A,#N/A,FALSE,"NSR B 2.2";#N/A,#N/A,FALSE,"Operations - Leaf B 3.1";#N/A,#N/A,FALSE,"Operations - Mnf B 3.2";#N/A,#N/A,FALSE,"CORA B 4.1";#N/A,#N/A,FALSE,"HR B 5.1";#N/A,#N/A,FALSE,"Finance Overview C 1.1";#N/A,#N/A,FALSE,"Profit and Loss C 2.1";#N/A,#N/A,FALSE,"Production - Leaf C 3.1";#N/A,#N/A,FALSE,"Production - Mnfg C 3.2";#N/A,#N/A,FALSE,"Balance Sheet C 4.1";#N/A,#N/A,FALSE,"Cash Flow C 5.1";#N/A,#N/A,FALSE,"Aged Debtors C 6.1"}</definedName>
    <definedName name="wrn.SOCIEDAD." hidden="1">{#N/A,#N/A,FALSE,"SYSOC";#N/A,#N/A,FALSE,"RESU-GESTION";#N/A,#N/A,FALSE,"EVOL-MNA";#N/A,#N/A,FALSE,"VTAS-ANALI";#N/A,#N/A,FALSE,"ANALI-GSFIJOS";#N/A,#N/A,FALSE,"DETA-RUBROS";#N/A,#N/A,FALSE,"ANALI-CNF";#N/A,#N/A,FALSE,"BILAN";#N/A,#N/A,FALSE,"TAB_FIN";#N/A,#N/A,FALSE,"IND_ECO"}</definedName>
    <definedName name="wrn.SummaryReport." hidden="1">{"Header",#N/A,TRUE,"Summary";"ProjectInfo",#N/A,TRUE,"Total Value"}</definedName>
    <definedName name="wrn.TARGET._.DCF." hidden="1">{"targetdcf",#N/A,FALSE,"Merger consequences";"TARGETASSU",#N/A,FALSE,"Merger consequences";"TERMINAL VALUE",#N/A,FALSE,"Merger consequences"}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eacher." hidden="1">{"Teacher",#N/A,FALSE,"Summary";"Teacher",#N/A,FALSE,"Assumptions";"Teacher",#N/A,FALSE,"Buildup";"Teacher",#N/A,FALSE,"Financials";"Teacher",#N/A,FALSE,"Debt &amp; Other"}</definedName>
    <definedName name="wrn.test." hidden="1">{"F3 Presentation",#N/A,FALSE,"F3 ";"F3 detail",#N/A,FALSE,"F3 "}</definedName>
    <definedName name="wrn.test2." hidden="1">{"F3 detail",#N/A,FALSE,"F3 ";"F3 Presentation",#N/A,FALSE,"F3 "}</definedName>
    <definedName name="wrn.test3." hidden="1">{"F3 detail",#N/A,FALSE,"F1";"F3 Presentation",#N/A,FALSE,"F3 "}</definedName>
    <definedName name="wrn.vd." hidden="1">{#N/A,#N/A,TRUE,"BT M200 da 10x20"}</definedName>
    <definedName name="WRN2.NONPAY" hidden="1">{"ResourceNonPay",#N/A,FALSE,"pay_non pay input";"CapMaint",#N/A,FALSE,"Equipt Input";"CurrEqptProfile",#N/A,FALSE,"Equipt Input";"Curr Eqpt Mtce",#N/A,FALSE,"Equipt Input";"Miscellaneous",#N/A,FALSE,"Misc."}</definedName>
    <definedName name="wssd">[102]FUND!#REF!</definedName>
    <definedName name="WT">#N/A</definedName>
    <definedName name="WW">#N/A</definedName>
    <definedName name="X">#REF!</definedName>
    <definedName name="x1pind">#REF!</definedName>
    <definedName name="x1pint">#REF!</definedName>
    <definedName name="x1ping">#REF!</definedName>
    <definedName name="Xa">#REF!</definedName>
    <definedName name="Xadas" hidden="1">#REF!</definedName>
    <definedName name="XB_80">#REF!</definedName>
    <definedName name="XCCT">0.5</definedName>
    <definedName name="xdfgsg" hidden="1">{"Profit",#N/A,FALSE,"Cisco7000a";"Capital",#N/A,FALSE,"Cisco7000a"}</definedName>
    <definedName name="xebdit">#REF!</definedName>
    <definedName name="xebit">#REF!</definedName>
    <definedName name="xfco">#REF!</definedName>
    <definedName name="xfco3p">#REF!</definedName>
    <definedName name="xfcotnc">#REF!</definedName>
    <definedName name="xfcotvl">#REF!</definedName>
    <definedName name="xh">#REF!</definedName>
    <definedName name="xhn">#REF!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nc3p">#REF!</definedName>
    <definedName name="xint1p">#REF!</definedName>
    <definedName name="xinvl3p">#REF!</definedName>
    <definedName name="xing1p">#REF!</definedName>
    <definedName name="xingnc1p">#REF!</definedName>
    <definedName name="xingvl1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keogjana" hidden="1">{"Reader",#N/A,FALSE,"Summary";"Reader",#N/A,FALSE,"Buildup";"Reader",#N/A,FALSE,"Financials";"Reader",#N/A,FALSE,"Debt &amp; Other"}</definedName>
    <definedName name="xl">#REF!</definedName>
    <definedName name="xlc">#REF!</definedName>
    <definedName name="xlk">#REF!</definedName>
    <definedName name="xls" hidden="1">{"F3 detail",#N/A,FALSE,"F1";"F3 Presentation",#N/A,FALSE,"F3 "}</definedName>
    <definedName name="xmcax">#REF!</definedName>
    <definedName name="xn">#REF!</definedName>
    <definedName name="XRefColumnsCount">3</definedName>
    <definedName name="XRefCopyRangeCount">3</definedName>
    <definedName name="XRefPasteRangeCount">3</definedName>
    <definedName name="xx" hidden="1">#REF!</definedName>
    <definedName name="xxx">#N/A</definedName>
    <definedName name="xxxx" hidden="1">{"HK PR",#N/A,FALSE,"HK";"SUMMARY",#N/A,FALSE,"PAYROLL";"SUMMARY",#N/A,FALSE,"PAYROLL";"HK PR",#N/A,FALSE,"HK"}</definedName>
    <definedName name="xxxxx" hidden="1">{"HK PR",#N/A,FALSE,"HK";"SUMMARY",#N/A,FALSE,"PAYROLL";"SUMMARY",#N/A,FALSE,"PAYROLL";"HK PR",#N/A,FALSE,"HK"}</definedName>
    <definedName name="y">#REF!</definedName>
    <definedName name="year">[83]Settings!$C$6</definedName>
    <definedName name="ytdmat">#REF!</definedName>
    <definedName name="YTodate">#REF!</definedName>
    <definedName name="yu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Y">#REF!</definedName>
    <definedName name="z">#REF!</definedName>
    <definedName name="Z_2AD71782_13C6_11D6_A210_0000E8DA5A4F_.wvu.FilterData" hidden="1">#REF!</definedName>
    <definedName name="Z_344D8229_C927_11D5_A210_0000E8DA5A4F_.wvu.FilterData" hidden="1">#REF!</definedName>
    <definedName name="Z_3507F3CB_00E6_11D6_A210_0000E8DA5A4F_.wvu.Cols" hidden="1">#REF!</definedName>
    <definedName name="Z_351C250E_CF83_11D5_A210_0000E8DA5A4F_.wvu.FilterData" hidden="1">#REF!</definedName>
    <definedName name="Z_446B9FEB_D1FE_11D5_A210_0000E8DA5A4F_.wvu.FilterData" hidden="1">#REF!</definedName>
    <definedName name="Z_5B0390EB_D420_11D5_A210_0000E8DA5A4F_.wvu.FilterData" hidden="1">#REF!</definedName>
    <definedName name="Z_5B0390EE_D420_11D5_A210_0000E8DA5A4F_.wvu.FilterData" hidden="1">#REF!</definedName>
    <definedName name="Z_5B0390F4_D420_11D5_A210_0000E8DA5A4F_.wvu.FilterData" hidden="1">#REF!</definedName>
    <definedName name="Z_5BF7A5D4_C926_11D5_AFB4_0000E8DA5A50_.wvu.FilterData" hidden="1">#REF!</definedName>
    <definedName name="Z_674301AC_C86E_11D5_A210_0000E8DA5A4F_.wvu.FilterData" hidden="1">#REF!</definedName>
    <definedName name="Z_674301B0_C86E_11D5_A210_0000E8DA5A4F_.wvu.FilterData" hidden="1">#REF!</definedName>
    <definedName name="Z_674301B5_C86E_11D5_A210_0000E8DA5A4F_.wvu.FilterData" hidden="1">#REF!</definedName>
    <definedName name="Z_674301B7_C86E_11D5_A210_0000E8DA5A4F_.wvu.FilterData" hidden="1">#REF!</definedName>
    <definedName name="Z_69241FD2_0E61_11D6_BC55_0000E8DD881D_.wvu.FilterData" hidden="1">#REF!</definedName>
    <definedName name="Z_6F27534C_00E4_11D6_BC55_0000E8DD881D_.wvu.FilterData" hidden="1">#REF!</definedName>
    <definedName name="Z_73AB618A_D291_11D5_9D56_000021CF477C_.wvu.FilterData" hidden="1">#REF!</definedName>
    <definedName name="Z_75DB6D8D_EA22_11D5_A210_0000E8DA5A4F_.wvu.FilterData" hidden="1">#REF!</definedName>
    <definedName name="Z_86ABA799_0F13_11D6_9259_0040953083C3_.wvu.FilterData" hidden="1">#REF!</definedName>
    <definedName name="Z_86ABA79C_0F13_11D6_9259_0040953083C3_.wvu.FilterData" hidden="1">#REF!</definedName>
    <definedName name="Z_DA6D18CB_CF6F_11D5_BC57_0000E8DD881D_.wvu.FilterData" hidden="1">#REF!</definedName>
    <definedName name="Z_DA6D18CE_CF6F_11D5_BC57_0000E8DD881D_.wvu.FilterData" hidden="1">#REF!</definedName>
    <definedName name="Z_ECD86340_00F5_11D6_9D56_000021CF477C_.wvu.Cols" hidden="1">#REF!</definedName>
    <definedName name="Z_F4AAFAEB_D28F_11D5_A210_0000E8DA5A4F_.wvu.FilterData" hidden="1">#REF!</definedName>
    <definedName name="Z_F4AAFAED_D28F_11D5_A210_0000E8DA5A4F_.wvu.FilterData" hidden="1">#REF!</definedName>
    <definedName name="ZAEHLER">#REF!</definedName>
    <definedName name="ZÄHLER">#REF!</definedName>
    <definedName name="zdfzdvxc">#REF!</definedName>
    <definedName name="ZEILE1">#REF!</definedName>
    <definedName name="ZEILE10">#REF!</definedName>
    <definedName name="ZEILE11">#REF!</definedName>
    <definedName name="ZEILE12">#REF!</definedName>
    <definedName name="ZEILE13">#REF!</definedName>
    <definedName name="ZEILE14">#REF!</definedName>
    <definedName name="ZEILE15">#REF!</definedName>
    <definedName name="ZEILE16">#REF!</definedName>
    <definedName name="ZEILE17">#REF!</definedName>
    <definedName name="ZEILE18">#REF!</definedName>
    <definedName name="ZEILE19">#REF!</definedName>
    <definedName name="ZEILE2">#REF!</definedName>
    <definedName name="ZEILE20">#REF!</definedName>
    <definedName name="ZEILE21">#REF!</definedName>
    <definedName name="ZEILE22">#REF!</definedName>
    <definedName name="ZEILE23">#REF!</definedName>
    <definedName name="ZEILE24">#REF!</definedName>
    <definedName name="ZEILE25">#REF!</definedName>
    <definedName name="ZEILE26">#REF!</definedName>
    <definedName name="ZEILE27">#REF!</definedName>
    <definedName name="ZEILE28">#REF!</definedName>
    <definedName name="ZEILE29">#REF!</definedName>
    <definedName name="ZEILE3">#REF!</definedName>
    <definedName name="ZEILE30">#REF!</definedName>
    <definedName name="ZEILE31">#REF!</definedName>
    <definedName name="ZEILE32">#REF!</definedName>
    <definedName name="ZEILE33">#REF!</definedName>
    <definedName name="ZEILE34">#REF!</definedName>
    <definedName name="ZEILE35">#REF!</definedName>
    <definedName name="ZEILE36">#REF!</definedName>
    <definedName name="ZEILE37">#REF!</definedName>
    <definedName name="ZEILE38">#REF!</definedName>
    <definedName name="ZEILE39">#REF!</definedName>
    <definedName name="ZEILE4">#REF!</definedName>
    <definedName name="ZEILE40">#REF!</definedName>
    <definedName name="ZEILE41">#REF!</definedName>
    <definedName name="ZEILE42">#REF!</definedName>
    <definedName name="ZEILE43">#REF!</definedName>
    <definedName name="ZEILE44">#REF!</definedName>
    <definedName name="ZEILE45">#REF!</definedName>
    <definedName name="ZEILE46">#REF!</definedName>
    <definedName name="ZEILE47">#REF!</definedName>
    <definedName name="ZEILE48">#REF!</definedName>
    <definedName name="ZEILE49">#REF!</definedName>
    <definedName name="ZEILE5">#REF!</definedName>
    <definedName name="ZEILE50">#REF!</definedName>
    <definedName name="ZEILE51">#REF!</definedName>
    <definedName name="ZEILE52">#REF!</definedName>
    <definedName name="ZEILE53">#REF!</definedName>
    <definedName name="ZEILE54">#REF!</definedName>
    <definedName name="ZEILE55">#REF!</definedName>
    <definedName name="ZEILE56">#REF!</definedName>
    <definedName name="ZEILE57">#REF!</definedName>
    <definedName name="ZEILE58">#REF!</definedName>
    <definedName name="ZEILE59">#REF!</definedName>
    <definedName name="ZEILE6">#REF!</definedName>
    <definedName name="ZEILE60">#REF!</definedName>
    <definedName name="ZEILE61">#REF!</definedName>
    <definedName name="ZEILE62">#REF!</definedName>
    <definedName name="ZEILE63">#REF!</definedName>
    <definedName name="ZEILE64">#REF!</definedName>
    <definedName name="ZEILE65">#REF!</definedName>
    <definedName name="ZEILE66">#REF!</definedName>
    <definedName name="ZEILE67">#REF!</definedName>
    <definedName name="ZEILE68">#REF!</definedName>
    <definedName name="ZEILE69">#REF!</definedName>
    <definedName name="ZEILE7">#REF!</definedName>
    <definedName name="ZEILE70">#REF!</definedName>
    <definedName name="ZEILE71">#REF!</definedName>
    <definedName name="ZEILE72">#REF!</definedName>
    <definedName name="ZEILE73">#REF!</definedName>
    <definedName name="ZEILE74">#REF!</definedName>
    <definedName name="ZEILE75">#REF!</definedName>
    <definedName name="ZEILE76">#REF!</definedName>
    <definedName name="ZEILE77">#REF!</definedName>
    <definedName name="ZEILE78">#REF!</definedName>
    <definedName name="ZEILE79">#REF!</definedName>
    <definedName name="ZEILE8">#REF!</definedName>
    <definedName name="ZEILE80">#REF!</definedName>
    <definedName name="ZEILE81">#REF!</definedName>
    <definedName name="ZEILE82">#REF!</definedName>
    <definedName name="ZEILE83">#REF!</definedName>
    <definedName name="ZEILE84">#REF!</definedName>
    <definedName name="ZEILE85">#REF!</definedName>
    <definedName name="ZEILE86">#REF!</definedName>
    <definedName name="ZEILE87">#REF!</definedName>
    <definedName name="ZEILE88">#REF!</definedName>
    <definedName name="ZEILE89">#REF!</definedName>
    <definedName name="ZEILE9">#REF!</definedName>
    <definedName name="ZEILE90">#REF!</definedName>
    <definedName name="ZEILE91">#REF!</definedName>
    <definedName name="ZEILE92">#REF!</definedName>
    <definedName name="ZEILE93">#REF!</definedName>
    <definedName name="ZEILE94">#REF!</definedName>
    <definedName name="ZEILE95">#REF!</definedName>
    <definedName name="ZEILE96">#REF!</definedName>
    <definedName name="ZEILE97">#REF!</definedName>
    <definedName name="ZEILE98">#REF!</definedName>
    <definedName name="ZEILE99">#REF!</definedName>
    <definedName name="ZEILEN_EINGEBEN">#REF!</definedName>
    <definedName name="ZEILEN_LEEREN">#REF!</definedName>
    <definedName name="ZEILEN_VA">#REF!</definedName>
    <definedName name="ZEILEN_VERBERG">#REF!</definedName>
    <definedName name="ZELLE1">#REF!</definedName>
    <definedName name="ZELLE10">#REF!</definedName>
    <definedName name="ZELLE11">#REF!</definedName>
    <definedName name="ZELLE12">#REF!</definedName>
    <definedName name="ZELLE13">#REF!</definedName>
    <definedName name="ZELLE14">#REF!</definedName>
    <definedName name="ZELLE15">#REF!</definedName>
    <definedName name="ZELLE16">#REF!</definedName>
    <definedName name="ZELLE17">#REF!</definedName>
    <definedName name="ZELLE18">#REF!</definedName>
    <definedName name="ZELLE19">#REF!</definedName>
    <definedName name="ZELLE2">#REF!</definedName>
    <definedName name="ZELLE20">#REF!</definedName>
    <definedName name="ZELLE21">#REF!</definedName>
    <definedName name="ZELLE22">#REF!</definedName>
    <definedName name="ZELLE23">#REF!</definedName>
    <definedName name="ZELLE24">#REF!</definedName>
    <definedName name="ZELLE25">#REF!</definedName>
    <definedName name="ZELLE26">#REF!</definedName>
    <definedName name="ZELLE27">#REF!</definedName>
    <definedName name="ZELLE28">#REF!</definedName>
    <definedName name="ZELLE29">#REF!</definedName>
    <definedName name="ZELLE3">#REF!</definedName>
    <definedName name="ZELLE30">#REF!</definedName>
    <definedName name="ZELLE31">#REF!</definedName>
    <definedName name="ZELLE32">#REF!</definedName>
    <definedName name="ZELLE33">#REF!</definedName>
    <definedName name="ZELLE34">#REF!</definedName>
    <definedName name="ZELLE35">#REF!</definedName>
    <definedName name="ZELLE36">#REF!</definedName>
    <definedName name="ZELLE37">#REF!</definedName>
    <definedName name="ZELLE38">#REF!</definedName>
    <definedName name="ZELLE39">#REF!</definedName>
    <definedName name="ZELLE4">#REF!</definedName>
    <definedName name="ZELLE40">#REF!</definedName>
    <definedName name="ZELLE5">#REF!</definedName>
    <definedName name="ZELLE6">#REF!</definedName>
    <definedName name="ZELLE7">#REF!</definedName>
    <definedName name="ZELLE8">#REF!</definedName>
    <definedName name="ZELLE9">#REF!</definedName>
    <definedName name="Zone_carat">[45]vertex!$A$1:$BR$39,[45]vertex!$L$44:$N$53,[45]vertex!$A$42:$B$205,[45]vertex!$L$83:$BR$205</definedName>
    <definedName name="ZONE_DE_SAISIE">#REF!</definedName>
    <definedName name="zone_resultat">#REF!</definedName>
    <definedName name="zone_source">#REF!</definedName>
    <definedName name="ZYX">#REF!</definedName>
    <definedName name="ZZZ">#REF!</definedName>
    <definedName name="가격">#REF!</definedName>
    <definedName name="가람상사">#REF!</definedName>
    <definedName name="근속수당">#REF!</definedName>
    <definedName name="급여">#REF!</definedName>
    <definedName name="기본급">#REF!</definedName>
    <definedName name="기수천안">'[16]장할생활 (2)'!#REF!</definedName>
    <definedName name="끝">'[145]10월'!#REF!</definedName>
    <definedName name="ㄴㄴ">[146]직급별인적!$O$1:$O$65536</definedName>
    <definedName name="농협">'[147]7월'!#REF!</definedName>
    <definedName name="당일판매">[148]일보.확정!$D$6:$D$15,[148]일보.확정!$D$17:$D$31,[148]일보.확정!$D$33:$D$37,[148]일보.확정!$D$40:$D$41,[148]일보.확정!$D$43:$D$52,[148]일보.확정!$D$54:$D$58,[148]일보.확정!$D$60:$D$65,[148]일보.확정!$D$68:$D$73,[148]일보.확정!$D$75:$D$79,[148]일보.확정!$D$81:$D$89,[148]일보.확정!$D$91:$D$99</definedName>
    <definedName name="리얼">'[149]7월'!#REF!</definedName>
    <definedName name="ㅁㅁ">[146]직급별인적!$R$1:$R$65536</definedName>
    <definedName name="목">#REF!</definedName>
    <definedName name="박지혜">#REF!</definedName>
    <definedName name="생리수당">#REF!</definedName>
    <definedName name="세율표">#REF!</definedName>
    <definedName name="세율표_01">#REF!</definedName>
    <definedName name="세율표01">#REF!</definedName>
    <definedName name="세율표0203">#REF!</definedName>
    <definedName name="시간외수당">#REF!</definedName>
    <definedName name="시급">#REF!</definedName>
    <definedName name="시장현황분석7월">'[150]10월'!#REF!</definedName>
    <definedName name="식대보조">#REF!</definedName>
    <definedName name="신업태지점">[151]지점분석00!#REF!</definedName>
    <definedName name="신호봉">#REF!</definedName>
    <definedName name="ㅇ">#REF!</definedName>
    <definedName name="월급여">#REF!</definedName>
    <definedName name="월차수당">#REF!</definedName>
    <definedName name="유통">[152]인원!#REF!</definedName>
    <definedName name="인사">#REF!</definedName>
    <definedName name="인사자료">#REF!</definedName>
    <definedName name="인원">#REF!</definedName>
    <definedName name="인원2">'[153]10월'!#REF!</definedName>
    <definedName name="인원현황">'[153]10월'!#REF!</definedName>
    <definedName name="일보">#REF!,#REF!,#REF!,#REF!,#REF!,#REF!,#REF!,#REF!,#REF!,#REF!</definedName>
    <definedName name="일보가">#REF!,#REF!,#REF!,#REF!,#REF!,#REF!,#REF!,#REF!,#REF!,#REF!,#REF!</definedName>
    <definedName name="일보가.1">#REF!,#REF!,#REF!,#REF!,#REF!,#REF!,#REF!,#REF!,#REF!,#REF!,#REF!</definedName>
    <definedName name="일자">[148]월보.확정!#REF!,[148]월보.확정!#REF!,[148]월보.확정!#REF!</definedName>
    <definedName name="일자가">#REF!,#REF!,#REF!,#REF!</definedName>
    <definedName name="임">#REF!</definedName>
    <definedName name="입사일">#REF!</definedName>
    <definedName name="재고수정">#REF!</definedName>
    <definedName name="전체DB">#REF!</definedName>
    <definedName name="정">[154]Sheet2!#REF!,[154]Sheet2!#REF!,[154]Sheet2!#REF!,[154]Sheet2!#REF!,[154]Sheet2!#REF!,[154]Sheet2!#REF!,[154]Sheet2!#REF!,[154]Sheet2!#REF!,[154]Sheet2!#REF!,[154]Sheet2!#REF!,[154]Sheet2!#REF!</definedName>
    <definedName name="조정수당">#REF!</definedName>
    <definedName name="지점">'[16]장할생활 (2)'!#REF!</definedName>
    <definedName name="지점유통별">'[155]95년실적'!#REF!</definedName>
    <definedName name="직급">#REF!</definedName>
    <definedName name="직무수당">#REF!</definedName>
    <definedName name="직책수당">#REF!</definedName>
    <definedName name="진">#REF!</definedName>
    <definedName name="축협">[152]인원!#REF!</definedName>
    <definedName name="템플리트모듈1" localSheetId="6">BlankMacro1</definedName>
    <definedName name="템플리트모듈1" localSheetId="0">BlankMacro1</definedName>
    <definedName name="템플리트모듈1">BlankMacro1</definedName>
    <definedName name="템플리트모듈2" localSheetId="6">BlankMacro1</definedName>
    <definedName name="템플리트모듈2" localSheetId="0">BlankMacro1</definedName>
    <definedName name="템플리트모듈2">BlankMacro1</definedName>
    <definedName name="템플리트모듈3" localSheetId="6">BlankMacro1</definedName>
    <definedName name="템플리트모듈3" localSheetId="0">BlankMacro1</definedName>
    <definedName name="템플리트모듈3">BlankMacro1</definedName>
    <definedName name="템플리트모듈4" localSheetId="6">BlankMacro1</definedName>
    <definedName name="템플리트모듈4" localSheetId="0">BlankMacro1</definedName>
    <definedName name="템플리트모듈4">BlankMacro1</definedName>
    <definedName name="템플리트모듈5" localSheetId="6">BlankMacro1</definedName>
    <definedName name="템플리트모듈5" localSheetId="0">BlankMacro1</definedName>
    <definedName name="템플리트모듈5">BlankMacro1</definedName>
    <definedName name="템플리트모듈6" localSheetId="6">BlankMacro1</definedName>
    <definedName name="템플리트모듈6" localSheetId="0">BlankMacro1</definedName>
    <definedName name="템플리트모듈6">BlankMacro1</definedName>
    <definedName name="파트">#REF!</definedName>
    <definedName name="피벗4QTM포함">#REF!</definedName>
    <definedName name="피팅" localSheetId="6">BlankMacro1</definedName>
    <definedName name="피팅" localSheetId="0">BlankMacro1</definedName>
    <definedName name="피팅">BlankMacro1</definedName>
    <definedName name="효">[154]Sheet2!#REF!,[154]Sheet2!#REF!,[154]Sheet2!#REF!,[154]Sheet2!#REF!,[154]Sheet2!#REF!,[154]Sheet2!#REF!,[154]Sheet2!#REF!,[154]Sheet2!#REF!,[154]Sheet2!#REF!</definedName>
    <definedName name="ㅠ">[156]보고6월!#REF!</definedName>
  </definedNames>
  <calcPr calcId="191028"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51" i="63" l="1"/>
  <c r="X141" i="63"/>
  <c r="X140" i="63"/>
  <c r="X139" i="63"/>
  <c r="X137" i="63"/>
  <c r="X135" i="63"/>
  <c r="X136" i="63"/>
  <c r="V186" i="63"/>
  <c r="V183" i="63"/>
  <c r="V200" i="63"/>
  <c r="AT6" i="110"/>
  <c r="AU6" i="110"/>
  <c r="AT7" i="110"/>
  <c r="AU7" i="110"/>
  <c r="AT8" i="110"/>
  <c r="AU8" i="110"/>
  <c r="AT9" i="110"/>
  <c r="AU9" i="110"/>
  <c r="AT10" i="110"/>
  <c r="AU10" i="110"/>
  <c r="AT11" i="110"/>
  <c r="AU11" i="110"/>
  <c r="AT12" i="110"/>
  <c r="AU12" i="110"/>
  <c r="AT13" i="110"/>
  <c r="AU13" i="110"/>
  <c r="AT14" i="110"/>
  <c r="AU14" i="110"/>
  <c r="AT15" i="110"/>
  <c r="AU15" i="110"/>
  <c r="AT16" i="110"/>
  <c r="AU16" i="110"/>
  <c r="AT17" i="110"/>
  <c r="AU17" i="110"/>
  <c r="AT18" i="110"/>
  <c r="AU18" i="110"/>
  <c r="AT19" i="110"/>
  <c r="AU19" i="110"/>
  <c r="AT20" i="110"/>
  <c r="AU20" i="110"/>
  <c r="AT5" i="110"/>
  <c r="AU5" i="110"/>
  <c r="AR5" i="110"/>
  <c r="AQ5" i="110"/>
  <c r="AS4" i="110"/>
  <c r="AS3" i="110"/>
  <c r="AR6" i="110"/>
  <c r="AR7" i="110"/>
  <c r="AR8" i="110"/>
  <c r="AR9" i="110"/>
  <c r="AR10" i="110"/>
  <c r="AR11" i="110"/>
  <c r="AR12" i="110"/>
  <c r="AR13" i="110"/>
  <c r="AR14" i="110"/>
  <c r="AR15" i="110"/>
  <c r="AR16" i="110"/>
  <c r="AR17" i="110"/>
  <c r="AR18" i="110"/>
  <c r="AR19" i="110"/>
  <c r="AR20" i="110"/>
  <c r="AQ6" i="110"/>
  <c r="AQ7" i="110"/>
  <c r="AQ8" i="110"/>
  <c r="AQ9" i="110"/>
  <c r="AQ10" i="110"/>
  <c r="AQ11" i="110"/>
  <c r="AQ12" i="110"/>
  <c r="AQ13" i="110"/>
  <c r="AQ14" i="110"/>
  <c r="AQ15" i="110"/>
  <c r="AQ16" i="110"/>
  <c r="AQ17" i="110"/>
  <c r="AQ18" i="110"/>
  <c r="AQ19" i="110"/>
  <c r="AQ20" i="110"/>
  <c r="AP4" i="110"/>
  <c r="AP3" i="110"/>
  <c r="AO7" i="110"/>
  <c r="AO8" i="110"/>
  <c r="AO9" i="110"/>
  <c r="AO10" i="110"/>
  <c r="AO11" i="110"/>
  <c r="AO12" i="110"/>
  <c r="AO13" i="110"/>
  <c r="AO14" i="110"/>
  <c r="AO15" i="110"/>
  <c r="AO16" i="110"/>
  <c r="AO17" i="110"/>
  <c r="AO18" i="110"/>
  <c r="AO19" i="110"/>
  <c r="AO20" i="110"/>
  <c r="AO6" i="110"/>
  <c r="AO5" i="110"/>
  <c r="AI7" i="110"/>
  <c r="AI6" i="110"/>
  <c r="AM5" i="110"/>
  <c r="I5" i="110"/>
  <c r="I6" i="110"/>
  <c r="AL5" i="110"/>
  <c r="AK5" i="110"/>
  <c r="AL6" i="110"/>
  <c r="AL7" i="110"/>
  <c r="AL8" i="110"/>
  <c r="AL9" i="110"/>
  <c r="AL10" i="110"/>
  <c r="AL11" i="110"/>
  <c r="AL12" i="110"/>
  <c r="AL13" i="110"/>
  <c r="AL14" i="110"/>
  <c r="AL15" i="110"/>
  <c r="AL16" i="110"/>
  <c r="AL17" i="110"/>
  <c r="AL18" i="110"/>
  <c r="AL19" i="110"/>
  <c r="AL20" i="110"/>
  <c r="AK6" i="110"/>
  <c r="AM6" i="110" s="1"/>
  <c r="AK7" i="110"/>
  <c r="AK8" i="110"/>
  <c r="AK9" i="110"/>
  <c r="AK10" i="110"/>
  <c r="AK11" i="110"/>
  <c r="AK12" i="110"/>
  <c r="AK13" i="110"/>
  <c r="AK14" i="110"/>
  <c r="AK15" i="110"/>
  <c r="AK16" i="110"/>
  <c r="AK17" i="110"/>
  <c r="AK18" i="110"/>
  <c r="AK19" i="110"/>
  <c r="AK20" i="110"/>
  <c r="AE5" i="110"/>
  <c r="AG5" i="110"/>
  <c r="H5" i="110"/>
  <c r="C4" i="110"/>
  <c r="C3" i="110"/>
  <c r="Q124" i="63"/>
  <c r="R124" i="63"/>
  <c r="R125" i="63"/>
  <c r="Q125" i="63"/>
  <c r="V223" i="63"/>
  <c r="V217" i="63"/>
  <c r="V216" i="63"/>
  <c r="R216" i="63"/>
  <c r="BP45" i="109"/>
  <c r="AI5" i="110" l="1"/>
  <c r="Q181" i="63"/>
  <c r="Q176" i="63"/>
  <c r="Q174" i="63"/>
  <c r="Q172" i="63"/>
  <c r="E172" i="63"/>
  <c r="Q171" i="63"/>
  <c r="Q168" i="63"/>
  <c r="Q164" i="63"/>
  <c r="V180" i="63"/>
  <c r="Q132" i="63"/>
  <c r="Z31" i="63"/>
  <c r="Z32" i="63"/>
  <c r="Z38" i="63"/>
  <c r="Z55" i="63"/>
  <c r="Z56" i="63"/>
  <c r="Z57" i="63"/>
  <c r="Z61" i="63"/>
  <c r="Z62" i="63"/>
  <c r="Z64" i="63"/>
  <c r="Z66" i="63"/>
  <c r="Z67" i="63"/>
  <c r="Z68" i="63"/>
  <c r="Z69" i="63"/>
  <c r="Z86" i="63"/>
  <c r="Z91" i="63"/>
  <c r="Z93" i="63"/>
  <c r="Z96" i="63"/>
  <c r="Z97" i="63"/>
  <c r="Z98" i="63"/>
  <c r="Z99" i="63"/>
  <c r="Z100" i="63"/>
  <c r="Z101" i="63"/>
  <c r="Z102" i="63"/>
  <c r="Z103" i="63"/>
  <c r="Z105" i="63"/>
  <c r="Z114" i="63"/>
  <c r="Z115" i="63"/>
  <c r="Z116" i="63"/>
  <c r="Z120" i="63"/>
  <c r="Z121" i="63"/>
  <c r="Z122" i="63"/>
  <c r="Z127" i="63"/>
  <c r="Z128" i="63"/>
  <c r="Y9" i="63"/>
  <c r="Y10" i="63"/>
  <c r="Y15" i="63"/>
  <c r="Y16" i="63"/>
  <c r="Y22" i="63"/>
  <c r="Y23" i="63"/>
  <c r="Y24" i="63"/>
  <c r="Y25" i="63"/>
  <c r="Y26" i="63"/>
  <c r="Y32" i="63"/>
  <c r="Y35" i="63"/>
  <c r="Y36" i="63"/>
  <c r="Y37" i="63"/>
  <c r="Y38" i="63"/>
  <c r="Y40" i="63"/>
  <c r="Y51" i="63"/>
  <c r="Y52" i="63"/>
  <c r="Y56" i="63"/>
  <c r="Y57" i="63"/>
  <c r="Y58" i="63"/>
  <c r="Y59" i="63"/>
  <c r="Y60" i="63"/>
  <c r="Y61" i="63"/>
  <c r="Y62" i="63"/>
  <c r="Y64" i="63"/>
  <c r="Y68" i="63"/>
  <c r="Y69" i="63"/>
  <c r="Y70" i="63"/>
  <c r="Y71" i="63"/>
  <c r="Y74" i="63"/>
  <c r="Y75" i="63"/>
  <c r="Y76" i="63"/>
  <c r="Y82" i="63"/>
  <c r="Y86" i="63"/>
  <c r="Y87" i="63"/>
  <c r="Y88" i="63"/>
  <c r="Y93" i="63"/>
  <c r="Y94" i="63"/>
  <c r="Y96" i="63"/>
  <c r="Y97" i="63"/>
  <c r="Y98" i="63"/>
  <c r="Y99" i="63"/>
  <c r="Y100" i="63"/>
  <c r="Y105" i="63"/>
  <c r="Y106" i="63"/>
  <c r="Y107" i="63"/>
  <c r="Y108" i="63"/>
  <c r="Y109" i="63"/>
  <c r="V127" i="63"/>
  <c r="Y127" i="63" s="1"/>
  <c r="V128" i="63"/>
  <c r="Y128" i="63" s="1"/>
  <c r="V126" i="63"/>
  <c r="Y126" i="63" s="1"/>
  <c r="V105" i="63"/>
  <c r="V106" i="63"/>
  <c r="V107" i="63"/>
  <c r="V108" i="63"/>
  <c r="V109" i="63"/>
  <c r="V91" i="63"/>
  <c r="Y91" i="63" s="1"/>
  <c r="V93" i="63"/>
  <c r="V94" i="63"/>
  <c r="V96" i="63"/>
  <c r="V97" i="63"/>
  <c r="V98" i="63"/>
  <c r="V99" i="63"/>
  <c r="V100" i="63"/>
  <c r="V101" i="63"/>
  <c r="Y101" i="63" s="1"/>
  <c r="V102" i="63"/>
  <c r="Y102" i="63" s="1"/>
  <c r="V103" i="63"/>
  <c r="Y103" i="63" s="1"/>
  <c r="V9" i="63"/>
  <c r="V10" i="63"/>
  <c r="V15" i="63"/>
  <c r="V16" i="63"/>
  <c r="V22" i="63"/>
  <c r="V23" i="63"/>
  <c r="V24" i="63"/>
  <c r="V25" i="63"/>
  <c r="V26" i="63"/>
  <c r="V31" i="63"/>
  <c r="Y31" i="63" s="1"/>
  <c r="V32" i="63"/>
  <c r="V35" i="63"/>
  <c r="V36" i="63"/>
  <c r="V37" i="63"/>
  <c r="V38" i="63"/>
  <c r="V40" i="63"/>
  <c r="V51" i="63"/>
  <c r="V52" i="63"/>
  <c r="V53" i="63"/>
  <c r="Y53" i="63" s="1"/>
  <c r="V54" i="63"/>
  <c r="Y54" i="63" s="1"/>
  <c r="V55" i="63"/>
  <c r="Y55" i="63" s="1"/>
  <c r="V56" i="63"/>
  <c r="V57" i="63"/>
  <c r="V58" i="63"/>
  <c r="V59" i="63"/>
  <c r="V60" i="63"/>
  <c r="V61" i="63"/>
  <c r="V62" i="63"/>
  <c r="V64" i="63"/>
  <c r="V66" i="63"/>
  <c r="Y66" i="63" s="1"/>
  <c r="V67" i="63"/>
  <c r="Y67" i="63" s="1"/>
  <c r="V68" i="63"/>
  <c r="V69" i="63"/>
  <c r="V70" i="63"/>
  <c r="V71" i="63"/>
  <c r="V74" i="63"/>
  <c r="V75" i="63"/>
  <c r="V76" i="63"/>
  <c r="V82" i="63"/>
  <c r="V86" i="63"/>
  <c r="V87" i="63"/>
  <c r="V88" i="63"/>
  <c r="V89" i="63"/>
  <c r="Y89" i="63" s="1"/>
  <c r="R114" i="63"/>
  <c r="R115" i="63"/>
  <c r="R116" i="63"/>
  <c r="R117" i="63"/>
  <c r="Z117" i="63" s="1"/>
  <c r="R118" i="63"/>
  <c r="Z118" i="63" s="1"/>
  <c r="R119" i="63"/>
  <c r="Z119" i="63" s="1"/>
  <c r="R120" i="63"/>
  <c r="R121" i="63"/>
  <c r="R122" i="63"/>
  <c r="R105" i="63"/>
  <c r="R106" i="63"/>
  <c r="Z106" i="63" s="1"/>
  <c r="R107" i="63"/>
  <c r="Z107" i="63" s="1"/>
  <c r="R108" i="63"/>
  <c r="Z108" i="63" s="1"/>
  <c r="R109" i="63"/>
  <c r="Z109" i="63" s="1"/>
  <c r="R96" i="63"/>
  <c r="R97" i="63"/>
  <c r="R98" i="63"/>
  <c r="R99" i="63"/>
  <c r="R100" i="63"/>
  <c r="R101" i="63"/>
  <c r="R102" i="63"/>
  <c r="R103" i="63"/>
  <c r="R87" i="63"/>
  <c r="Z87" i="63" s="1"/>
  <c r="R88" i="63"/>
  <c r="Z88" i="63" s="1"/>
  <c r="R89" i="63"/>
  <c r="Z89" i="63" s="1"/>
  <c r="R91" i="63"/>
  <c r="R93" i="63"/>
  <c r="R94" i="63"/>
  <c r="Z94" i="63" s="1"/>
  <c r="R82" i="63"/>
  <c r="Z82" i="63" s="1"/>
  <c r="R86" i="63"/>
  <c r="R68" i="63"/>
  <c r="R69" i="63"/>
  <c r="R70" i="63"/>
  <c r="Z70" i="63" s="1"/>
  <c r="R71" i="63"/>
  <c r="Z71" i="63" s="1"/>
  <c r="R74" i="63"/>
  <c r="Z74" i="63" s="1"/>
  <c r="R75" i="63"/>
  <c r="Z75" i="63" s="1"/>
  <c r="R76" i="63"/>
  <c r="Z76" i="63" s="1"/>
  <c r="R61" i="63"/>
  <c r="R62" i="63"/>
  <c r="R64" i="63"/>
  <c r="R66" i="63"/>
  <c r="R67" i="63"/>
  <c r="R51" i="63"/>
  <c r="Z51" i="63" s="1"/>
  <c r="R52" i="63"/>
  <c r="Z52" i="63" s="1"/>
  <c r="R53" i="63"/>
  <c r="Z53" i="63" s="1"/>
  <c r="R54" i="63"/>
  <c r="Z54" i="63" s="1"/>
  <c r="R55" i="63"/>
  <c r="R56" i="63"/>
  <c r="R57" i="63"/>
  <c r="R58" i="63"/>
  <c r="Z58" i="63" s="1"/>
  <c r="R59" i="63"/>
  <c r="Z59" i="63" s="1"/>
  <c r="R60" i="63"/>
  <c r="Z60" i="63" s="1"/>
  <c r="R40" i="63"/>
  <c r="Z40" i="63" s="1"/>
  <c r="R31" i="63"/>
  <c r="R32" i="63"/>
  <c r="R35" i="63"/>
  <c r="Z35" i="63" s="1"/>
  <c r="R36" i="63"/>
  <c r="Z36" i="63" s="1"/>
  <c r="R37" i="63"/>
  <c r="Z37" i="63" s="1"/>
  <c r="R38" i="63"/>
  <c r="R22" i="63"/>
  <c r="Z22" i="63" s="1"/>
  <c r="R23" i="63"/>
  <c r="Z23" i="63" s="1"/>
  <c r="R24" i="63"/>
  <c r="Z24" i="63" s="1"/>
  <c r="R25" i="63"/>
  <c r="Z25" i="63" s="1"/>
  <c r="R26" i="63"/>
  <c r="Z26" i="63" s="1"/>
  <c r="R9" i="63"/>
  <c r="Z9" i="63" s="1"/>
  <c r="R10" i="63"/>
  <c r="Z10" i="63" s="1"/>
  <c r="R15" i="63"/>
  <c r="Z15" i="63" s="1"/>
  <c r="R16" i="63"/>
  <c r="Z16" i="63" s="1"/>
  <c r="R19" i="63"/>
  <c r="Z19" i="63" s="1"/>
  <c r="R21" i="63"/>
  <c r="Z21" i="63" s="1"/>
  <c r="R127" i="63"/>
  <c r="R128" i="63"/>
  <c r="D214" i="63"/>
  <c r="E214" i="63"/>
  <c r="F214" i="63"/>
  <c r="G214" i="63"/>
  <c r="H214" i="63"/>
  <c r="H217" i="63"/>
  <c r="H149" i="63"/>
  <c r="H146" i="63"/>
  <c r="H145" i="63"/>
  <c r="H147" i="63" s="1"/>
  <c r="H143" i="63"/>
  <c r="H142" i="63"/>
  <c r="H141" i="63"/>
  <c r="H140" i="63"/>
  <c r="H139" i="63"/>
  <c r="H136" i="63"/>
  <c r="H134" i="63"/>
  <c r="H133" i="63"/>
  <c r="H135" i="63" s="1"/>
  <c r="H137" i="63" s="1"/>
  <c r="H125" i="63"/>
  <c r="H124" i="63"/>
  <c r="H123" i="63" s="1"/>
  <c r="H113" i="63"/>
  <c r="R113" i="63" s="1"/>
  <c r="Z113" i="63" s="1"/>
  <c r="H112" i="63"/>
  <c r="V112" i="63" s="1"/>
  <c r="Y112" i="63" s="1"/>
  <c r="H104" i="63"/>
  <c r="V104" i="63" s="1"/>
  <c r="Y104" i="63" s="1"/>
  <c r="H92" i="63"/>
  <c r="V92" i="63" s="1"/>
  <c r="Y92" i="63" s="1"/>
  <c r="H90" i="63"/>
  <c r="R90" i="63" s="1"/>
  <c r="Z90" i="63" s="1"/>
  <c r="H89" i="63"/>
  <c r="H85" i="63"/>
  <c r="V85" i="63" s="1"/>
  <c r="Y85" i="63" s="1"/>
  <c r="H84" i="63"/>
  <c r="R84" i="63" s="1"/>
  <c r="Z84" i="63" s="1"/>
  <c r="H83" i="63"/>
  <c r="V83" i="63" s="1"/>
  <c r="Y83" i="63" s="1"/>
  <c r="H81" i="63"/>
  <c r="V81" i="63" s="1"/>
  <c r="Y81" i="63" s="1"/>
  <c r="H80" i="63"/>
  <c r="H73" i="63"/>
  <c r="H65" i="63"/>
  <c r="R65" i="63" s="1"/>
  <c r="Z65" i="63" s="1"/>
  <c r="H63" i="63"/>
  <c r="R63" i="63" s="1"/>
  <c r="Z63" i="63" s="1"/>
  <c r="H50" i="63"/>
  <c r="R50" i="63" s="1"/>
  <c r="Z50" i="63" s="1"/>
  <c r="H49" i="63"/>
  <c r="R49" i="63" s="1"/>
  <c r="Z49" i="63" s="1"/>
  <c r="H47" i="63"/>
  <c r="R47" i="63" s="1"/>
  <c r="Z47" i="63" s="1"/>
  <c r="H46" i="63"/>
  <c r="R46" i="63" s="1"/>
  <c r="Z46" i="63" s="1"/>
  <c r="H45" i="63"/>
  <c r="V45" i="63" s="1"/>
  <c r="Y45" i="63" s="1"/>
  <c r="H44" i="63"/>
  <c r="V44" i="63" s="1"/>
  <c r="Y44" i="63" s="1"/>
  <c r="H43" i="63"/>
  <c r="V43" i="63" s="1"/>
  <c r="Y43" i="63" s="1"/>
  <c r="H39" i="63"/>
  <c r="R39" i="63" s="1"/>
  <c r="Z39" i="63" s="1"/>
  <c r="H30" i="63"/>
  <c r="R30" i="63" s="1"/>
  <c r="Z30" i="63" s="1"/>
  <c r="H29" i="63"/>
  <c r="R29" i="63" s="1"/>
  <c r="Z29" i="63" s="1"/>
  <c r="H28" i="63"/>
  <c r="H27" i="63" s="1"/>
  <c r="H21" i="63"/>
  <c r="H20" i="63" s="1"/>
  <c r="V20" i="63" s="1"/>
  <c r="Y20" i="63" s="1"/>
  <c r="H19" i="63"/>
  <c r="V19" i="63" s="1"/>
  <c r="Y19" i="63" s="1"/>
  <c r="H18" i="63"/>
  <c r="R18" i="63" s="1"/>
  <c r="Z18" i="63" s="1"/>
  <c r="H17" i="63"/>
  <c r="R17" i="63" s="1"/>
  <c r="Z17" i="63" s="1"/>
  <c r="H14" i="63"/>
  <c r="H13" i="63"/>
  <c r="H11" i="63"/>
  <c r="R11" i="63" s="1"/>
  <c r="Z11" i="63" s="1"/>
  <c r="H7" i="63"/>
  <c r="V7" i="63" s="1"/>
  <c r="Y7" i="63" s="1"/>
  <c r="H6" i="63"/>
  <c r="R6" i="63" s="1"/>
  <c r="Z6" i="63" s="1"/>
  <c r="R27" i="63" l="1"/>
  <c r="Z27" i="63" s="1"/>
  <c r="V27" i="63"/>
  <c r="Y27" i="63" s="1"/>
  <c r="R81" i="63"/>
  <c r="Z81" i="63" s="1"/>
  <c r="V63" i="63"/>
  <c r="Y63" i="63" s="1"/>
  <c r="V29" i="63"/>
  <c r="Y29" i="63" s="1"/>
  <c r="V11" i="63"/>
  <c r="Y11" i="63" s="1"/>
  <c r="R28" i="63"/>
  <c r="Z28" i="63" s="1"/>
  <c r="R83" i="63"/>
  <c r="Z83" i="63" s="1"/>
  <c r="V30" i="63"/>
  <c r="Y30" i="63" s="1"/>
  <c r="V50" i="63"/>
  <c r="Y50" i="63" s="1"/>
  <c r="V28" i="63"/>
  <c r="Y28" i="63" s="1"/>
  <c r="V65" i="63"/>
  <c r="Y65" i="63" s="1"/>
  <c r="H48" i="63"/>
  <c r="V49" i="63"/>
  <c r="Y49" i="63" s="1"/>
  <c r="V90" i="63"/>
  <c r="Y90" i="63" s="1"/>
  <c r="H207" i="63"/>
  <c r="V113" i="63"/>
  <c r="Y113" i="63" s="1"/>
  <c r="H209" i="63"/>
  <c r="V39" i="63"/>
  <c r="Y39" i="63" s="1"/>
  <c r="V6" i="63"/>
  <c r="Y6" i="63" s="1"/>
  <c r="H8" i="63"/>
  <c r="R45" i="63"/>
  <c r="Z45" i="63" s="1"/>
  <c r="R104" i="63"/>
  <c r="Z104" i="63" s="1"/>
  <c r="H5" i="63"/>
  <c r="H42" i="63"/>
  <c r="R42" i="63" s="1"/>
  <c r="Z42" i="63" s="1"/>
  <c r="R20" i="63"/>
  <c r="Z20" i="63" s="1"/>
  <c r="V18" i="63"/>
  <c r="Y18" i="63" s="1"/>
  <c r="R112" i="63"/>
  <c r="Z112" i="63" s="1"/>
  <c r="R43" i="63"/>
  <c r="Z43" i="63" s="1"/>
  <c r="V42" i="63"/>
  <c r="Y42" i="63" s="1"/>
  <c r="H72" i="63"/>
  <c r="R73" i="63"/>
  <c r="Z73" i="63" s="1"/>
  <c r="V73" i="63"/>
  <c r="Y73" i="63" s="1"/>
  <c r="H12" i="63"/>
  <c r="V13" i="63"/>
  <c r="Y13" i="63" s="1"/>
  <c r="H203" i="63"/>
  <c r="R13" i="63"/>
  <c r="Z13" i="63" s="1"/>
  <c r="V80" i="63"/>
  <c r="Y80" i="63" s="1"/>
  <c r="H205" i="63"/>
  <c r="R80" i="63"/>
  <c r="Z80" i="63" s="1"/>
  <c r="R14" i="63"/>
  <c r="Z14" i="63" s="1"/>
  <c r="V14" i="63"/>
  <c r="Y14" i="63" s="1"/>
  <c r="R44" i="63"/>
  <c r="Z44" i="63" s="1"/>
  <c r="H144" i="63"/>
  <c r="H148" i="63" s="1"/>
  <c r="H151" i="63" s="1"/>
  <c r="V17" i="63"/>
  <c r="Y17" i="63" s="1"/>
  <c r="H41" i="63"/>
  <c r="V47" i="63"/>
  <c r="Y47" i="63" s="1"/>
  <c r="R7" i="63"/>
  <c r="Z7" i="63" s="1"/>
  <c r="R48" i="63"/>
  <c r="Z48" i="63" s="1"/>
  <c r="R92" i="63"/>
  <c r="Z92" i="63" s="1"/>
  <c r="V46" i="63"/>
  <c r="Y46" i="63" s="1"/>
  <c r="V48" i="63"/>
  <c r="Y48" i="63" s="1"/>
  <c r="H34" i="63"/>
  <c r="H33" i="63" s="1"/>
  <c r="H95" i="63"/>
  <c r="H204" i="63"/>
  <c r="R85" i="63"/>
  <c r="Z85" i="63" s="1"/>
  <c r="V21" i="63"/>
  <c r="Y21" i="63" s="1"/>
  <c r="H79" i="63"/>
  <c r="V84" i="63"/>
  <c r="Y84" i="63" s="1"/>
  <c r="H111" i="63"/>
  <c r="E12" i="113"/>
  <c r="C12" i="113"/>
  <c r="J8" i="113"/>
  <c r="C8" i="113"/>
  <c r="D7" i="113"/>
  <c r="K7" i="113" s="1"/>
  <c r="D6" i="113"/>
  <c r="K6" i="113" s="1"/>
  <c r="D5" i="113"/>
  <c r="K5" i="113" s="1"/>
  <c r="D4" i="113"/>
  <c r="K4" i="113" s="1"/>
  <c r="W112" i="63"/>
  <c r="E6" i="110"/>
  <c r="E7" i="110"/>
  <c r="E8" i="110"/>
  <c r="E9" i="110"/>
  <c r="E10" i="110"/>
  <c r="E11" i="110"/>
  <c r="E12" i="110"/>
  <c r="E13" i="110"/>
  <c r="E14" i="110"/>
  <c r="E15" i="110"/>
  <c r="E16" i="110"/>
  <c r="E17" i="110"/>
  <c r="E18" i="110"/>
  <c r="E19" i="110"/>
  <c r="E20" i="110"/>
  <c r="E5" i="110"/>
  <c r="AI8" i="110"/>
  <c r="AI9" i="110"/>
  <c r="AI10" i="110"/>
  <c r="AI11" i="110"/>
  <c r="AI12" i="110"/>
  <c r="AI13" i="110"/>
  <c r="AI14" i="110"/>
  <c r="AI15" i="110"/>
  <c r="AI16" i="110"/>
  <c r="AI17" i="110"/>
  <c r="AI18" i="110"/>
  <c r="AI19" i="110"/>
  <c r="AI20" i="110"/>
  <c r="AA5" i="110"/>
  <c r="AF6" i="110"/>
  <c r="AF18" i="110"/>
  <c r="AE6" i="110"/>
  <c r="AG6" i="110" s="1"/>
  <c r="AE7" i="110"/>
  <c r="AE8" i="110"/>
  <c r="AE9" i="110"/>
  <c r="AE10" i="110"/>
  <c r="AE11" i="110"/>
  <c r="AE12" i="110"/>
  <c r="AE13" i="110"/>
  <c r="AE14" i="110"/>
  <c r="AE15" i="110"/>
  <c r="AE16" i="110"/>
  <c r="AE17" i="110"/>
  <c r="AE18" i="110"/>
  <c r="AE19" i="110"/>
  <c r="AE20" i="110"/>
  <c r="Y5" i="110"/>
  <c r="AD4" i="110"/>
  <c r="S5" i="110"/>
  <c r="V8" i="63" l="1"/>
  <c r="Y8" i="63" s="1"/>
  <c r="R8" i="63"/>
  <c r="Z8" i="63" s="1"/>
  <c r="R5" i="63"/>
  <c r="Z5" i="63" s="1"/>
  <c r="V5" i="63"/>
  <c r="Y5" i="63" s="1"/>
  <c r="H4" i="63"/>
  <c r="AF11" i="110"/>
  <c r="V4" i="63"/>
  <c r="Y4" i="63" s="1"/>
  <c r="R4" i="63"/>
  <c r="Z4" i="63" s="1"/>
  <c r="R33" i="63"/>
  <c r="Z33" i="63" s="1"/>
  <c r="V33" i="63"/>
  <c r="Y33" i="63" s="1"/>
  <c r="H77" i="63"/>
  <c r="H110" i="63"/>
  <c r="V111" i="63"/>
  <c r="Y111" i="63" s="1"/>
  <c r="R111" i="63"/>
  <c r="Z111" i="63" s="1"/>
  <c r="H78" i="63"/>
  <c r="R79" i="63"/>
  <c r="Z79" i="63" s="1"/>
  <c r="V79" i="63"/>
  <c r="Y79" i="63" s="1"/>
  <c r="R41" i="63"/>
  <c r="Z41" i="63" s="1"/>
  <c r="H206" i="63"/>
  <c r="V41" i="63"/>
  <c r="Y41" i="63" s="1"/>
  <c r="V12" i="63"/>
  <c r="Y12" i="63" s="1"/>
  <c r="R12" i="63"/>
  <c r="Z12" i="63" s="1"/>
  <c r="V95" i="63"/>
  <c r="Y95" i="63" s="1"/>
  <c r="R95" i="63"/>
  <c r="Z95" i="63" s="1"/>
  <c r="V72" i="63"/>
  <c r="Y72" i="63" s="1"/>
  <c r="R72" i="63"/>
  <c r="Z72" i="63" s="1"/>
  <c r="R34" i="63"/>
  <c r="Z34" i="63" s="1"/>
  <c r="V34" i="63"/>
  <c r="Y34" i="63" s="1"/>
  <c r="F12" i="113"/>
  <c r="G5" i="113"/>
  <c r="E5" i="113" s="1"/>
  <c r="F5" i="113" s="1"/>
  <c r="H5" i="113"/>
  <c r="I5" i="113"/>
  <c r="K8" i="113"/>
  <c r="G7" i="113"/>
  <c r="H7" i="113"/>
  <c r="I7" i="113"/>
  <c r="I4" i="113"/>
  <c r="G6" i="113"/>
  <c r="D8" i="113"/>
  <c r="G4" i="113"/>
  <c r="H4" i="113"/>
  <c r="H6" i="113"/>
  <c r="I6" i="113"/>
  <c r="AF5" i="110"/>
  <c r="AF9" i="110"/>
  <c r="AF13" i="110"/>
  <c r="AF10" i="110"/>
  <c r="AF20" i="110"/>
  <c r="AF8" i="110"/>
  <c r="AF15" i="110"/>
  <c r="AF19" i="110"/>
  <c r="AF7" i="110"/>
  <c r="AF17" i="110"/>
  <c r="AF16" i="110"/>
  <c r="AF14" i="110"/>
  <c r="AF12" i="110"/>
  <c r="R78" i="63" l="1"/>
  <c r="Z78" i="63" s="1"/>
  <c r="V78" i="63"/>
  <c r="Y78" i="63" s="1"/>
  <c r="V110" i="63"/>
  <c r="Y110" i="63" s="1"/>
  <c r="R110" i="63"/>
  <c r="Z110" i="63" s="1"/>
  <c r="H129" i="63"/>
  <c r="R77" i="63"/>
  <c r="Z77" i="63" s="1"/>
  <c r="H211" i="63"/>
  <c r="V77" i="63"/>
  <c r="Y77" i="63" s="1"/>
  <c r="H8" i="113"/>
  <c r="G8" i="113"/>
  <c r="E4" i="113"/>
  <c r="E6" i="113"/>
  <c r="F6" i="113" s="1"/>
  <c r="I8" i="113"/>
  <c r="E7" i="113"/>
  <c r="F7" i="113" s="1"/>
  <c r="V215" i="63"/>
  <c r="R129" i="63" l="1"/>
  <c r="Z129" i="63" s="1"/>
  <c r="V129" i="63"/>
  <c r="Y129" i="63" s="1"/>
  <c r="E8" i="113"/>
  <c r="F4" i="113"/>
  <c r="F8" i="113" s="1"/>
  <c r="Y138" i="63"/>
  <c r="Y152" i="63"/>
  <c r="V114" i="63"/>
  <c r="Y114" i="63" s="1"/>
  <c r="V115" i="63"/>
  <c r="Y115" i="63" s="1"/>
  <c r="V116" i="63"/>
  <c r="Y116" i="63" s="1"/>
  <c r="V117" i="63"/>
  <c r="Y117" i="63" s="1"/>
  <c r="V118" i="63"/>
  <c r="Y118" i="63" s="1"/>
  <c r="V119" i="63"/>
  <c r="Y119" i="63" s="1"/>
  <c r="V120" i="63"/>
  <c r="Y120" i="63" s="1"/>
  <c r="V121" i="63"/>
  <c r="Y121" i="63" s="1"/>
  <c r="V122" i="63"/>
  <c r="Y122" i="63" s="1"/>
  <c r="Q216" i="63"/>
  <c r="G217" i="63"/>
  <c r="R217" i="63" s="1"/>
  <c r="R214" i="63"/>
  <c r="R211" i="63"/>
  <c r="R209" i="63"/>
  <c r="R207" i="63"/>
  <c r="R206" i="63"/>
  <c r="R205" i="63"/>
  <c r="R204" i="63"/>
  <c r="R203" i="63"/>
  <c r="S123" i="63"/>
  <c r="R210" i="63" l="1"/>
  <c r="R208" i="63"/>
  <c r="G149" i="63"/>
  <c r="R149" i="63" s="1"/>
  <c r="G146" i="63"/>
  <c r="R146" i="63" s="1"/>
  <c r="G145" i="63"/>
  <c r="G143" i="63"/>
  <c r="G142" i="63"/>
  <c r="G141" i="63"/>
  <c r="G140" i="63"/>
  <c r="G139" i="63"/>
  <c r="G136" i="63"/>
  <c r="R136" i="63" s="1"/>
  <c r="G134" i="63"/>
  <c r="R134" i="63" s="1"/>
  <c r="G133" i="63"/>
  <c r="R133" i="63" s="1"/>
  <c r="G126" i="63"/>
  <c r="R126" i="63" s="1"/>
  <c r="Z126" i="63" s="1"/>
  <c r="G125" i="63"/>
  <c r="Z125" i="63" s="1"/>
  <c r="G124" i="63"/>
  <c r="G113" i="63"/>
  <c r="G112" i="63"/>
  <c r="G104" i="63"/>
  <c r="G209" i="63" s="1"/>
  <c r="G95" i="63"/>
  <c r="G92" i="63"/>
  <c r="G90" i="63"/>
  <c r="G207" i="63" s="1"/>
  <c r="G89" i="63"/>
  <c r="G85" i="63"/>
  <c r="G84" i="63"/>
  <c r="G83" i="63"/>
  <c r="G81" i="63"/>
  <c r="G80" i="63"/>
  <c r="G205" i="63" s="1"/>
  <c r="G73" i="63"/>
  <c r="G66" i="63"/>
  <c r="G65" i="63"/>
  <c r="G63" i="63"/>
  <c r="G60" i="63"/>
  <c r="G51" i="63"/>
  <c r="G50" i="63"/>
  <c r="G49" i="63"/>
  <c r="G47" i="63"/>
  <c r="G46" i="63"/>
  <c r="G45" i="63"/>
  <c r="G44" i="63"/>
  <c r="G43" i="63"/>
  <c r="G39" i="63"/>
  <c r="G34" i="63"/>
  <c r="G30" i="63"/>
  <c r="G29" i="63"/>
  <c r="G28" i="63"/>
  <c r="G23" i="63"/>
  <c r="G21" i="63"/>
  <c r="G204" i="63" s="1"/>
  <c r="G19" i="63"/>
  <c r="G18" i="63"/>
  <c r="G17" i="63"/>
  <c r="G14" i="63"/>
  <c r="G13" i="63"/>
  <c r="G203" i="63" s="1"/>
  <c r="G11" i="63"/>
  <c r="G8" i="63"/>
  <c r="G7" i="63"/>
  <c r="G6" i="63"/>
  <c r="G5" i="63"/>
  <c r="BO45" i="109" s="1"/>
  <c r="G20" i="63" l="1"/>
  <c r="G147" i="63"/>
  <c r="R147" i="63" s="1"/>
  <c r="R145" i="63"/>
  <c r="G135" i="63"/>
  <c r="G79" i="63"/>
  <c r="G27" i="63"/>
  <c r="G12" i="63"/>
  <c r="G4" i="63" s="1"/>
  <c r="G42" i="63"/>
  <c r="G48" i="63"/>
  <c r="G72" i="63"/>
  <c r="G123" i="63"/>
  <c r="AC20" i="110"/>
  <c r="AC19" i="110"/>
  <c r="AC18" i="110"/>
  <c r="AC17" i="110"/>
  <c r="AC16" i="110"/>
  <c r="AC15" i="110"/>
  <c r="AC14" i="110"/>
  <c r="AC13" i="110"/>
  <c r="AC12" i="110"/>
  <c r="AC11" i="110"/>
  <c r="AC10" i="110"/>
  <c r="AC9" i="110"/>
  <c r="AC8" i="110"/>
  <c r="AC7" i="110"/>
  <c r="AC6" i="110"/>
  <c r="AC5" i="110"/>
  <c r="Z6" i="110"/>
  <c r="Z7" i="110"/>
  <c r="Z8" i="110"/>
  <c r="Z9" i="110"/>
  <c r="Z10" i="110"/>
  <c r="Z11" i="110"/>
  <c r="Z12" i="110"/>
  <c r="Z13" i="110"/>
  <c r="Z14" i="110"/>
  <c r="Z15" i="110"/>
  <c r="Z16" i="110"/>
  <c r="Z17" i="110"/>
  <c r="Z18" i="110"/>
  <c r="Z19" i="110"/>
  <c r="Z20" i="110"/>
  <c r="Z5" i="110"/>
  <c r="Y6" i="110"/>
  <c r="Y7" i="110"/>
  <c r="Y8" i="110"/>
  <c r="Y9" i="110"/>
  <c r="Y10" i="110"/>
  <c r="Y11" i="110"/>
  <c r="Y12" i="110"/>
  <c r="Y13" i="110"/>
  <c r="Y14" i="110"/>
  <c r="Y15" i="110"/>
  <c r="Y16" i="110"/>
  <c r="Y17" i="110"/>
  <c r="Y18" i="110"/>
  <c r="Y19" i="110"/>
  <c r="Y20" i="110"/>
  <c r="Q6" i="110"/>
  <c r="AA6" i="110" l="1"/>
  <c r="R123" i="63"/>
  <c r="Z123" i="63" s="1"/>
  <c r="Z124" i="63"/>
  <c r="S125" i="63"/>
  <c r="S124" i="63" s="1"/>
  <c r="T125" i="63" s="1"/>
  <c r="G137" i="63"/>
  <c r="R135" i="63"/>
  <c r="G41" i="63"/>
  <c r="G206" i="63" s="1"/>
  <c r="G111" i="63"/>
  <c r="G78" i="63"/>
  <c r="S6" i="110"/>
  <c r="S7" i="110"/>
  <c r="S8" i="110"/>
  <c r="S9" i="110"/>
  <c r="S10" i="110"/>
  <c r="S11" i="110"/>
  <c r="S12" i="110"/>
  <c r="S13" i="110"/>
  <c r="S14" i="110"/>
  <c r="S15" i="110"/>
  <c r="S16" i="110"/>
  <c r="S17" i="110"/>
  <c r="S18" i="110"/>
  <c r="S19" i="110"/>
  <c r="S20" i="110"/>
  <c r="T6" i="110"/>
  <c r="T7" i="110"/>
  <c r="T8" i="110"/>
  <c r="T9" i="110"/>
  <c r="T10" i="110"/>
  <c r="T11" i="110"/>
  <c r="T12" i="110"/>
  <c r="T13" i="110"/>
  <c r="T14" i="110"/>
  <c r="T15" i="110"/>
  <c r="T16" i="110"/>
  <c r="T17" i="110"/>
  <c r="T18" i="110"/>
  <c r="T19" i="110"/>
  <c r="T20" i="110"/>
  <c r="T5" i="110"/>
  <c r="W5" i="110"/>
  <c r="W6" i="110"/>
  <c r="W7" i="110"/>
  <c r="W8" i="110"/>
  <c r="W9" i="110"/>
  <c r="W10" i="110"/>
  <c r="W11" i="110"/>
  <c r="W12" i="110"/>
  <c r="W13" i="110"/>
  <c r="W14" i="110"/>
  <c r="W15" i="110"/>
  <c r="W16" i="110"/>
  <c r="W17" i="110"/>
  <c r="W18" i="110"/>
  <c r="W19" i="110"/>
  <c r="W20" i="110"/>
  <c r="X5" i="63"/>
  <c r="X6" i="63"/>
  <c r="X7" i="63"/>
  <c r="X8" i="63"/>
  <c r="X9" i="63"/>
  <c r="X10" i="63"/>
  <c r="X11" i="63"/>
  <c r="X12" i="63"/>
  <c r="X13" i="63"/>
  <c r="X14" i="63"/>
  <c r="X15" i="63"/>
  <c r="X16" i="63"/>
  <c r="X17" i="63"/>
  <c r="X18" i="63"/>
  <c r="X19" i="63"/>
  <c r="X20" i="63"/>
  <c r="X21" i="63"/>
  <c r="X22" i="63"/>
  <c r="X23" i="63"/>
  <c r="X24" i="63"/>
  <c r="X25" i="63"/>
  <c r="X26" i="63"/>
  <c r="X27" i="63"/>
  <c r="X28" i="63"/>
  <c r="X29" i="63"/>
  <c r="X30" i="63"/>
  <c r="X31" i="63"/>
  <c r="X32" i="63"/>
  <c r="X33" i="63"/>
  <c r="X34" i="63"/>
  <c r="X35" i="63"/>
  <c r="X36" i="63"/>
  <c r="X37" i="63"/>
  <c r="X38" i="63"/>
  <c r="X39" i="63"/>
  <c r="X40" i="63"/>
  <c r="X41" i="63"/>
  <c r="X42" i="63"/>
  <c r="X43" i="63"/>
  <c r="X44" i="63"/>
  <c r="X45" i="63"/>
  <c r="X46" i="63"/>
  <c r="X47" i="63"/>
  <c r="X48" i="63"/>
  <c r="X49" i="63"/>
  <c r="X50" i="63"/>
  <c r="X51" i="63"/>
  <c r="X52" i="63"/>
  <c r="X53" i="63"/>
  <c r="X54" i="63"/>
  <c r="X55" i="63"/>
  <c r="X56" i="63"/>
  <c r="X57" i="63"/>
  <c r="X58" i="63"/>
  <c r="X59" i="63"/>
  <c r="X60" i="63"/>
  <c r="X61" i="63"/>
  <c r="X62" i="63"/>
  <c r="X63" i="63"/>
  <c r="X64" i="63"/>
  <c r="X65" i="63"/>
  <c r="X66" i="63"/>
  <c r="X67" i="63"/>
  <c r="X68" i="63"/>
  <c r="X69" i="63"/>
  <c r="X70" i="63"/>
  <c r="X71" i="63"/>
  <c r="X72" i="63"/>
  <c r="X73" i="63"/>
  <c r="X74" i="63"/>
  <c r="X75" i="63"/>
  <c r="X76" i="63"/>
  <c r="X77" i="63"/>
  <c r="X4" i="63"/>
  <c r="D149" i="63"/>
  <c r="D146" i="63"/>
  <c r="D147" i="63" s="1"/>
  <c r="D145" i="63"/>
  <c r="D143" i="63"/>
  <c r="D142" i="63"/>
  <c r="D141" i="63"/>
  <c r="D140" i="63"/>
  <c r="D139" i="63"/>
  <c r="D136" i="63"/>
  <c r="D134" i="63"/>
  <c r="D133" i="63"/>
  <c r="E149" i="63"/>
  <c r="E146" i="63"/>
  <c r="E145" i="63"/>
  <c r="E143" i="63"/>
  <c r="E142" i="63"/>
  <c r="E141" i="63"/>
  <c r="E140" i="63"/>
  <c r="E139" i="63"/>
  <c r="E136" i="63"/>
  <c r="E134" i="63"/>
  <c r="E133" i="63"/>
  <c r="E135" i="63" s="1"/>
  <c r="E137" i="63" s="1"/>
  <c r="E144" i="63" s="1"/>
  <c r="F149" i="63"/>
  <c r="F146" i="63"/>
  <c r="F145" i="63"/>
  <c r="F147" i="63" s="1"/>
  <c r="F140" i="63"/>
  <c r="F141" i="63"/>
  <c r="F142" i="63"/>
  <c r="F143" i="63"/>
  <c r="F139" i="63"/>
  <c r="F136" i="63"/>
  <c r="F134" i="63"/>
  <c r="F135" i="63" s="1"/>
  <c r="F137" i="63" s="1"/>
  <c r="F144" i="63" s="1"/>
  <c r="F133" i="63"/>
  <c r="F217" i="63"/>
  <c r="F209" i="63"/>
  <c r="F205" i="63"/>
  <c r="Q9" i="63"/>
  <c r="Q10" i="63"/>
  <c r="Q15" i="63"/>
  <c r="Q16" i="63"/>
  <c r="Q22" i="63"/>
  <c r="Q24" i="63"/>
  <c r="Q25" i="63"/>
  <c r="Q26" i="63"/>
  <c r="Q31" i="63"/>
  <c r="Q32" i="63"/>
  <c r="Q35" i="63"/>
  <c r="Q36" i="63"/>
  <c r="Q37" i="63"/>
  <c r="Q38" i="63"/>
  <c r="Q40" i="63"/>
  <c r="Q43" i="63"/>
  <c r="Q50" i="63"/>
  <c r="Q51" i="63"/>
  <c r="Q52" i="63"/>
  <c r="Q53" i="63"/>
  <c r="Q54" i="63"/>
  <c r="Q55" i="63"/>
  <c r="Q56" i="63"/>
  <c r="Q57" i="63"/>
  <c r="Q58" i="63"/>
  <c r="Q59" i="63"/>
  <c r="Q61" i="63"/>
  <c r="Q62" i="63"/>
  <c r="Q64" i="63"/>
  <c r="Q65" i="63"/>
  <c r="Q67" i="63"/>
  <c r="Q68" i="63"/>
  <c r="Q69" i="63"/>
  <c r="Q70" i="63"/>
  <c r="Q71" i="63"/>
  <c r="Q73" i="63"/>
  <c r="Q74" i="63"/>
  <c r="Q75" i="63"/>
  <c r="Q76" i="63"/>
  <c r="Q81" i="63"/>
  <c r="Q82" i="63"/>
  <c r="Q86" i="63"/>
  <c r="Q87" i="63"/>
  <c r="Q88" i="63"/>
  <c r="Q89" i="63"/>
  <c r="Q90" i="63"/>
  <c r="Q91" i="63"/>
  <c r="Q93" i="63"/>
  <c r="Q94" i="63"/>
  <c r="Q96" i="63"/>
  <c r="Q97" i="63"/>
  <c r="Q98" i="63"/>
  <c r="Q99" i="63"/>
  <c r="Q100" i="63"/>
  <c r="Q101" i="63"/>
  <c r="Q102" i="63"/>
  <c r="Q103" i="63"/>
  <c r="Q105" i="63"/>
  <c r="Q106" i="63"/>
  <c r="Q107" i="63"/>
  <c r="Q108" i="63"/>
  <c r="Q109" i="63"/>
  <c r="Q112" i="63"/>
  <c r="Q113" i="63"/>
  <c r="Q114" i="63"/>
  <c r="Q115" i="63"/>
  <c r="Q116" i="63"/>
  <c r="Q117" i="63"/>
  <c r="Q118" i="63"/>
  <c r="Q119" i="63"/>
  <c r="Q120" i="63"/>
  <c r="Q121" i="63"/>
  <c r="Q122" i="63"/>
  <c r="Q123" i="63"/>
  <c r="Q126" i="63"/>
  <c r="Q127" i="63"/>
  <c r="Q128" i="63"/>
  <c r="D126" i="63"/>
  <c r="D125" i="63"/>
  <c r="D124" i="63"/>
  <c r="V124" i="63" s="1"/>
  <c r="D123" i="63"/>
  <c r="D113" i="63"/>
  <c r="D112" i="63"/>
  <c r="D111" i="63"/>
  <c r="D110" i="63"/>
  <c r="D104" i="63"/>
  <c r="D95" i="63" s="1"/>
  <c r="D92" i="63"/>
  <c r="D90" i="63"/>
  <c r="D79" i="63" s="1"/>
  <c r="D89" i="63"/>
  <c r="D85" i="63"/>
  <c r="D84" i="63"/>
  <c r="D83" i="63"/>
  <c r="D81" i="63"/>
  <c r="D80" i="63"/>
  <c r="D73" i="63"/>
  <c r="D72" i="63"/>
  <c r="D66" i="63"/>
  <c r="D65" i="63"/>
  <c r="D63" i="63"/>
  <c r="D60" i="63"/>
  <c r="D51" i="63"/>
  <c r="D50" i="63"/>
  <c r="D49" i="63"/>
  <c r="D48" i="63"/>
  <c r="D47" i="63"/>
  <c r="D46" i="63"/>
  <c r="D44" i="63"/>
  <c r="D43" i="63"/>
  <c r="D42" i="63"/>
  <c r="D39" i="63"/>
  <c r="D34" i="63"/>
  <c r="D30" i="63"/>
  <c r="D29" i="63"/>
  <c r="D28" i="63"/>
  <c r="D23" i="63"/>
  <c r="D21" i="63"/>
  <c r="D20" i="63"/>
  <c r="D19" i="63"/>
  <c r="D18" i="63"/>
  <c r="D17" i="63"/>
  <c r="D14" i="63"/>
  <c r="D13" i="63"/>
  <c r="D12" i="63"/>
  <c r="D11" i="63"/>
  <c r="D8" i="63"/>
  <c r="D7" i="63"/>
  <c r="D5" i="63" s="1"/>
  <c r="D6" i="63"/>
  <c r="E126" i="63"/>
  <c r="E125" i="63"/>
  <c r="E124" i="63"/>
  <c r="E123" i="63" s="1"/>
  <c r="E113" i="63"/>
  <c r="E112" i="63"/>
  <c r="E104" i="63"/>
  <c r="E95" i="63"/>
  <c r="E92" i="63"/>
  <c r="E90" i="63"/>
  <c r="E89" i="63"/>
  <c r="E85" i="63"/>
  <c r="E84" i="63"/>
  <c r="E83" i="63"/>
  <c r="E81" i="63"/>
  <c r="E80" i="63"/>
  <c r="E73" i="63"/>
  <c r="E72" i="63"/>
  <c r="E66" i="63"/>
  <c r="E65" i="63"/>
  <c r="E63" i="63" s="1"/>
  <c r="E60" i="63"/>
  <c r="E51" i="63"/>
  <c r="E50" i="63"/>
  <c r="E48" i="63" s="1"/>
  <c r="E49" i="63"/>
  <c r="E47" i="63"/>
  <c r="E46" i="63"/>
  <c r="E45" i="63"/>
  <c r="E44" i="63"/>
  <c r="E43" i="63"/>
  <c r="E39" i="63"/>
  <c r="E34" i="63" s="1"/>
  <c r="E30" i="63"/>
  <c r="E29" i="63"/>
  <c r="E28" i="63"/>
  <c r="E27" i="63" s="1"/>
  <c r="E23" i="63"/>
  <c r="E21" i="63"/>
  <c r="E20" i="63" s="1"/>
  <c r="E19" i="63"/>
  <c r="E18" i="63"/>
  <c r="E17" i="63"/>
  <c r="E14" i="63"/>
  <c r="E13" i="63"/>
  <c r="E11" i="63"/>
  <c r="E8" i="63"/>
  <c r="E7" i="63"/>
  <c r="E6" i="63"/>
  <c r="E5" i="63" s="1"/>
  <c r="F126" i="63"/>
  <c r="F95" i="63"/>
  <c r="Q95" i="63" s="1"/>
  <c r="F72" i="63"/>
  <c r="Q72" i="63" s="1"/>
  <c r="F66" i="63"/>
  <c r="Q66" i="63" s="1"/>
  <c r="F63" i="63"/>
  <c r="Q63" i="63" s="1"/>
  <c r="F60" i="63"/>
  <c r="Q60" i="63" s="1"/>
  <c r="F51" i="63"/>
  <c r="F23" i="63"/>
  <c r="Q23" i="63" s="1"/>
  <c r="F125" i="63"/>
  <c r="F123" i="63" s="1"/>
  <c r="F111" i="63" s="1"/>
  <c r="F124" i="63"/>
  <c r="F113" i="63"/>
  <c r="F112" i="63"/>
  <c r="F104" i="63"/>
  <c r="Q104" i="63" s="1"/>
  <c r="F92" i="63"/>
  <c r="Q92" i="63" s="1"/>
  <c r="F90" i="63"/>
  <c r="F89" i="63"/>
  <c r="F85" i="63"/>
  <c r="Q85" i="63" s="1"/>
  <c r="F84" i="63"/>
  <c r="Q84" i="63" s="1"/>
  <c r="F83" i="63"/>
  <c r="Q83" i="63" s="1"/>
  <c r="F81" i="63"/>
  <c r="F80" i="63"/>
  <c r="Q80" i="63" s="1"/>
  <c r="F73" i="63"/>
  <c r="F65" i="63"/>
  <c r="F50" i="63"/>
  <c r="F49" i="63"/>
  <c r="F48" i="63" s="1"/>
  <c r="Q48" i="63" s="1"/>
  <c r="F47" i="63"/>
  <c r="Q47" i="63" s="1"/>
  <c r="F46" i="63"/>
  <c r="Q46" i="63" s="1"/>
  <c r="F44" i="63"/>
  <c r="Q44" i="63" s="1"/>
  <c r="F43" i="63"/>
  <c r="F42" i="63" s="1"/>
  <c r="F39" i="63"/>
  <c r="F34" i="63" s="1"/>
  <c r="Q34" i="63" s="1"/>
  <c r="F110" i="63" l="1"/>
  <c r="Q111" i="63"/>
  <c r="Q42" i="63"/>
  <c r="F41" i="63"/>
  <c r="Q41" i="63" s="1"/>
  <c r="F148" i="63"/>
  <c r="F151" i="63" s="1"/>
  <c r="D135" i="63"/>
  <c r="D137" i="63" s="1"/>
  <c r="D144" i="63" s="1"/>
  <c r="D148" i="63" s="1"/>
  <c r="D151" i="63" s="1"/>
  <c r="V133" i="63"/>
  <c r="E12" i="63"/>
  <c r="Q49" i="63"/>
  <c r="D78" i="63"/>
  <c r="D129" i="63"/>
  <c r="F79" i="63"/>
  <c r="Q79" i="63" s="1"/>
  <c r="E111" i="63"/>
  <c r="E110" i="63" s="1"/>
  <c r="Q39" i="63"/>
  <c r="F45" i="63"/>
  <c r="Q45" i="63" s="1"/>
  <c r="Y124" i="63"/>
  <c r="D45" i="63"/>
  <c r="D41" i="63" s="1"/>
  <c r="D33" i="63" s="1"/>
  <c r="D27" i="63"/>
  <c r="V125" i="63"/>
  <c r="Y125" i="63" s="1"/>
  <c r="E147" i="63"/>
  <c r="E148" i="63" s="1"/>
  <c r="E151" i="63" s="1"/>
  <c r="E42" i="63"/>
  <c r="E41" i="63" s="1"/>
  <c r="E79" i="63"/>
  <c r="E78" i="63" s="1"/>
  <c r="Q133" i="63"/>
  <c r="U6" i="110"/>
  <c r="U5" i="110"/>
  <c r="G144" i="63"/>
  <c r="G148" i="63" s="1"/>
  <c r="R137" i="63"/>
  <c r="G110" i="63"/>
  <c r="G33" i="63"/>
  <c r="D4" i="63"/>
  <c r="D77" i="63"/>
  <c r="E4" i="63"/>
  <c r="E33" i="63"/>
  <c r="E77" i="63" s="1"/>
  <c r="E211" i="63" s="1"/>
  <c r="F33" i="63"/>
  <c r="F30" i="63"/>
  <c r="Q30" i="63" s="1"/>
  <c r="F29" i="63"/>
  <c r="Q29" i="63" s="1"/>
  <c r="F28" i="63"/>
  <c r="F21" i="63"/>
  <c r="F19" i="63"/>
  <c r="Q19" i="63" s="1"/>
  <c r="F18" i="63"/>
  <c r="Q18" i="63" s="1"/>
  <c r="F17" i="63"/>
  <c r="Q17" i="63" s="1"/>
  <c r="F14" i="63"/>
  <c r="Q14" i="63" s="1"/>
  <c r="F13" i="63"/>
  <c r="F11" i="63"/>
  <c r="F7" i="63"/>
  <c r="Q7" i="63" s="1"/>
  <c r="F6" i="63"/>
  <c r="Q7" i="110"/>
  <c r="Q5" i="110"/>
  <c r="Q8" i="110"/>
  <c r="Q9" i="110"/>
  <c r="Q10" i="110"/>
  <c r="Q11" i="110"/>
  <c r="Q12" i="110"/>
  <c r="Q13" i="110"/>
  <c r="Q14" i="110"/>
  <c r="Q15" i="110"/>
  <c r="Q16" i="110"/>
  <c r="Q17" i="110"/>
  <c r="Q18" i="110"/>
  <c r="Q19" i="110"/>
  <c r="Q20" i="110"/>
  <c r="BL45" i="109"/>
  <c r="BM45" i="109"/>
  <c r="E209" i="63"/>
  <c r="E207" i="63"/>
  <c r="E206" i="63"/>
  <c r="D205" i="63"/>
  <c r="D204" i="63"/>
  <c r="D203" i="63"/>
  <c r="E205" i="63"/>
  <c r="E203" i="63"/>
  <c r="F8" i="63" l="1"/>
  <c r="Q8" i="63" s="1"/>
  <c r="Q11" i="63"/>
  <c r="Q21" i="63"/>
  <c r="F20" i="63"/>
  <c r="Q20" i="63" s="1"/>
  <c r="F78" i="63"/>
  <c r="Q78" i="63" s="1"/>
  <c r="F27" i="63"/>
  <c r="Q27" i="63" s="1"/>
  <c r="Q28" i="63"/>
  <c r="V123" i="63"/>
  <c r="Y123" i="63" s="1"/>
  <c r="F12" i="63"/>
  <c r="Q12" i="63" s="1"/>
  <c r="Q13" i="63"/>
  <c r="F5" i="63"/>
  <c r="Q6" i="63"/>
  <c r="Q33" i="63"/>
  <c r="E129" i="63"/>
  <c r="Q110" i="63"/>
  <c r="F129" i="63"/>
  <c r="Q129" i="63" s="1"/>
  <c r="G151" i="63"/>
  <c r="R151" i="63" s="1"/>
  <c r="R148" i="63"/>
  <c r="G77" i="63"/>
  <c r="G211" i="63" s="1"/>
  <c r="G129" i="63"/>
  <c r="E217" i="63"/>
  <c r="BN45" i="109" l="1"/>
  <c r="Q5" i="63"/>
  <c r="F4" i="63"/>
  <c r="Q209" i="63"/>
  <c r="V209" i="63"/>
  <c r="Y209" i="63" s="1"/>
  <c r="Q205" i="63"/>
  <c r="V211" i="63"/>
  <c r="Y211" i="63" s="1"/>
  <c r="V205" i="63"/>
  <c r="Y205" i="63" s="1"/>
  <c r="V206" i="63"/>
  <c r="Y206" i="63" s="1"/>
  <c r="Q206" i="63"/>
  <c r="Q204" i="63"/>
  <c r="V203" i="63"/>
  <c r="Y203" i="63" s="1"/>
  <c r="Q203" i="63"/>
  <c r="Q4" i="63" l="1"/>
  <c r="F77" i="63"/>
  <c r="Q77" i="63" s="1"/>
  <c r="Q211" i="63" s="1"/>
  <c r="Z209" i="63"/>
  <c r="Z203" i="63"/>
  <c r="Z206" i="63"/>
  <c r="Z205" i="63"/>
  <c r="Z211" i="63"/>
  <c r="O207" i="63"/>
  <c r="N207" i="63"/>
  <c r="M207" i="63"/>
  <c r="L207" i="63"/>
  <c r="K207" i="63"/>
  <c r="J207" i="63"/>
  <c r="I207" i="63"/>
  <c r="F207" i="63"/>
  <c r="D209" i="63"/>
  <c r="B4" i="110"/>
  <c r="F4" i="110" s="1"/>
  <c r="B3" i="110"/>
  <c r="F3" i="110" s="1"/>
  <c r="L4" i="110"/>
  <c r="L3" i="110"/>
  <c r="J5" i="110"/>
  <c r="K5" i="110" s="1"/>
  <c r="J6" i="110"/>
  <c r="J7" i="110"/>
  <c r="J8" i="110"/>
  <c r="J9" i="110"/>
  <c r="J10" i="110"/>
  <c r="J11" i="110"/>
  <c r="J12" i="110"/>
  <c r="J13" i="110"/>
  <c r="J14" i="110"/>
  <c r="J15" i="110"/>
  <c r="J16" i="110"/>
  <c r="J17" i="110"/>
  <c r="J18" i="110"/>
  <c r="J19" i="110"/>
  <c r="J20" i="110"/>
  <c r="M9" i="110" l="1"/>
  <c r="M6" i="110"/>
  <c r="O6" i="110" s="1"/>
  <c r="M12" i="110"/>
  <c r="M11" i="110"/>
  <c r="M10" i="110"/>
  <c r="M13" i="110"/>
  <c r="M5" i="110"/>
  <c r="O5" i="110" s="1"/>
  <c r="M8" i="110"/>
  <c r="M7" i="110"/>
  <c r="M15" i="110"/>
  <c r="M16" i="110"/>
  <c r="M17" i="110"/>
  <c r="M18" i="110"/>
  <c r="M14" i="110"/>
  <c r="M19" i="110"/>
  <c r="M20" i="110"/>
  <c r="K19" i="110"/>
  <c r="K18" i="110"/>
  <c r="K17" i="110"/>
  <c r="N5" i="110"/>
  <c r="N6" i="110"/>
  <c r="N7" i="110"/>
  <c r="N8" i="110"/>
  <c r="N9" i="110"/>
  <c r="N10" i="110"/>
  <c r="N11" i="110"/>
  <c r="N12" i="110"/>
  <c r="N13" i="110"/>
  <c r="N15" i="110"/>
  <c r="N14" i="110"/>
  <c r="N16" i="110"/>
  <c r="N17" i="110"/>
  <c r="N18" i="110"/>
  <c r="N19" i="110"/>
  <c r="N20" i="110"/>
  <c r="K7" i="110"/>
  <c r="K6" i="110"/>
  <c r="K11" i="110"/>
  <c r="K16" i="110"/>
  <c r="K15" i="110"/>
  <c r="K13" i="110"/>
  <c r="K12" i="110"/>
  <c r="K10" i="110"/>
  <c r="K14" i="110"/>
  <c r="K9" i="110"/>
  <c r="K20" i="110"/>
  <c r="K8" i="110"/>
  <c r="H7" i="110"/>
  <c r="H15" i="110"/>
  <c r="G10" i="110"/>
  <c r="H9" i="110"/>
  <c r="H20" i="110"/>
  <c r="G7" i="110"/>
  <c r="H18" i="110"/>
  <c r="H17" i="110"/>
  <c r="H16" i="110"/>
  <c r="G15" i="110"/>
  <c r="G12" i="110"/>
  <c r="G11" i="110"/>
  <c r="H8" i="110"/>
  <c r="G19" i="110"/>
  <c r="H6" i="110"/>
  <c r="G14" i="110"/>
  <c r="G13" i="110"/>
  <c r="G9" i="110"/>
  <c r="G20" i="110"/>
  <c r="H14" i="110"/>
  <c r="H13" i="110"/>
  <c r="G18" i="110"/>
  <c r="H12" i="110"/>
  <c r="G8" i="110"/>
  <c r="G6" i="110"/>
  <c r="G17" i="110"/>
  <c r="G5" i="110"/>
  <c r="H11" i="110"/>
  <c r="G16" i="110"/>
  <c r="H10" i="110"/>
  <c r="H19" i="110"/>
  <c r="D4" i="110"/>
  <c r="D3" i="110"/>
  <c r="W203" i="63" l="1"/>
  <c r="V207" i="63"/>
  <c r="Y207" i="63" s="1"/>
  <c r="Q207" i="63"/>
  <c r="D207" i="63"/>
  <c r="T93" i="63"/>
  <c r="S93" i="63"/>
  <c r="T92" i="63"/>
  <c r="S92" i="63"/>
  <c r="W91" i="63"/>
  <c r="T91" i="63"/>
  <c r="S91" i="63"/>
  <c r="W90" i="63"/>
  <c r="T90" i="63"/>
  <c r="S90" i="63"/>
  <c r="W89" i="63"/>
  <c r="T89" i="63"/>
  <c r="S89" i="63"/>
  <c r="T88" i="63"/>
  <c r="S88" i="63"/>
  <c r="T87" i="63"/>
  <c r="S87" i="63"/>
  <c r="W86" i="63"/>
  <c r="T86" i="63"/>
  <c r="S86" i="63"/>
  <c r="T85" i="63"/>
  <c r="S85" i="63"/>
  <c r="W84" i="63"/>
  <c r="T84" i="63"/>
  <c r="S84" i="63"/>
  <c r="W83" i="63"/>
  <c r="T83" i="63"/>
  <c r="S83" i="63"/>
  <c r="T82" i="63"/>
  <c r="S82" i="63"/>
  <c r="T81" i="63"/>
  <c r="S81" i="63"/>
  <c r="T80" i="63"/>
  <c r="S80" i="63"/>
  <c r="BL4" i="106"/>
  <c r="Z207" i="63" l="1"/>
  <c r="V208" i="63"/>
  <c r="W85" i="63"/>
  <c r="W88" i="63"/>
  <c r="W82" i="63"/>
  <c r="W81" i="63"/>
  <c r="W92" i="63"/>
  <c r="W80" i="63"/>
  <c r="W87" i="63"/>
  <c r="W93" i="63"/>
  <c r="BK15" i="107"/>
  <c r="BJ15" i="107"/>
  <c r="BI15" i="107"/>
  <c r="BH15" i="107"/>
  <c r="BG15" i="107"/>
  <c r="BF15" i="107"/>
  <c r="BE15" i="107"/>
  <c r="BD15" i="107"/>
  <c r="BC15" i="107"/>
  <c r="BB15" i="107"/>
  <c r="BA15" i="107"/>
  <c r="AZ15" i="107"/>
  <c r="AY15" i="107"/>
  <c r="AX15" i="107"/>
  <c r="AW15" i="107"/>
  <c r="AV15" i="107"/>
  <c r="AU15" i="107"/>
  <c r="AT15" i="107"/>
  <c r="AS15" i="107"/>
  <c r="AR15" i="107"/>
  <c r="AQ15" i="107"/>
  <c r="AP15" i="107"/>
  <c r="AO15" i="107"/>
  <c r="AN15" i="107"/>
  <c r="AM15" i="107"/>
  <c r="AL15" i="107"/>
  <c r="AK15" i="107"/>
  <c r="AJ15" i="107"/>
  <c r="AI15" i="107"/>
  <c r="AH15" i="107"/>
  <c r="AG15" i="107"/>
  <c r="AF15" i="107"/>
  <c r="AE15" i="107"/>
  <c r="AD15" i="107"/>
  <c r="AC15" i="107"/>
  <c r="AB15" i="107"/>
  <c r="AA15" i="107"/>
  <c r="Z15" i="107"/>
  <c r="Y15" i="107"/>
  <c r="X15" i="107"/>
  <c r="W15" i="107"/>
  <c r="V15" i="107"/>
  <c r="U15" i="107"/>
  <c r="T15" i="107"/>
  <c r="S15" i="107"/>
  <c r="R15" i="107"/>
  <c r="Q15" i="107"/>
  <c r="P15" i="107"/>
  <c r="O15" i="107"/>
  <c r="N15" i="107"/>
  <c r="M15" i="107"/>
  <c r="L15" i="107"/>
  <c r="K15" i="107"/>
  <c r="J15" i="107"/>
  <c r="I15" i="107"/>
  <c r="H15" i="107"/>
  <c r="G15" i="107"/>
  <c r="F15" i="107"/>
  <c r="E15" i="107"/>
  <c r="D15" i="107"/>
  <c r="Z208" i="63" l="1"/>
  <c r="D217" i="63"/>
  <c r="Q217" i="63" l="1"/>
  <c r="D154" i="63"/>
  <c r="X124" i="63" l="1"/>
  <c r="X123" i="63"/>
  <c r="X104" i="63"/>
  <c r="X102" i="63"/>
  <c r="X78" i="63"/>
  <c r="X110" i="63"/>
  <c r="X111" i="63"/>
  <c r="X95" i="63"/>
  <c r="X79" i="63"/>
  <c r="X112" i="63"/>
  <c r="X113" i="63"/>
  <c r="X129" i="63"/>
  <c r="X83" i="63"/>
  <c r="X80" i="63"/>
  <c r="X84" i="63"/>
  <c r="X81" i="63"/>
  <c r="X92" i="63"/>
  <c r="X90" i="63"/>
  <c r="X89" i="63"/>
  <c r="X85" i="63"/>
  <c r="X88" i="63"/>
  <c r="X82" i="63"/>
  <c r="X91" i="63"/>
  <c r="W6" i="63"/>
  <c r="W8" i="63"/>
  <c r="W5" i="63"/>
  <c r="X36" i="91"/>
  <c r="C36" i="91"/>
  <c r="AI21" i="91"/>
  <c r="Q208" i="63" l="1"/>
  <c r="O4" i="105"/>
  <c r="O3" i="105"/>
  <c r="O2" i="105"/>
  <c r="O211" i="63"/>
  <c r="N37" i="96" l="1"/>
  <c r="N29" i="96"/>
  <c r="N3" i="96"/>
  <c r="N11" i="96" l="1"/>
  <c r="N20" i="96" s="1"/>
  <c r="N38" i="96" s="1"/>
  <c r="T217" i="63"/>
  <c r="S216" i="63"/>
  <c r="T216" i="63"/>
  <c r="V214" i="63"/>
  <c r="V132" i="63"/>
  <c r="O154" i="63" l="1"/>
  <c r="O180" i="63" s="1"/>
  <c r="T129" i="63" l="1"/>
  <c r="T5" i="63"/>
  <c r="T6" i="63"/>
  <c r="T7" i="63"/>
  <c r="T8" i="63"/>
  <c r="T9" i="63"/>
  <c r="T10" i="63"/>
  <c r="T11" i="63"/>
  <c r="T12" i="63"/>
  <c r="T13" i="63"/>
  <c r="T14" i="63"/>
  <c r="T15" i="63"/>
  <c r="T16" i="63"/>
  <c r="T17" i="63"/>
  <c r="T18" i="63"/>
  <c r="T19" i="63"/>
  <c r="T20" i="63"/>
  <c r="T21" i="63"/>
  <c r="T22" i="63"/>
  <c r="T27" i="63"/>
  <c r="T28" i="63"/>
  <c r="T29" i="63"/>
  <c r="T30" i="63"/>
  <c r="T31" i="63"/>
  <c r="T32" i="63"/>
  <c r="T33" i="63"/>
  <c r="T34" i="63"/>
  <c r="T35" i="63"/>
  <c r="T36" i="63"/>
  <c r="T37" i="63"/>
  <c r="T38" i="63"/>
  <c r="T39" i="63"/>
  <c r="T40" i="63"/>
  <c r="T41" i="63"/>
  <c r="T42" i="63"/>
  <c r="T43" i="63"/>
  <c r="T44" i="63"/>
  <c r="T45" i="63"/>
  <c r="T46" i="63"/>
  <c r="T47" i="63"/>
  <c r="T48" i="63"/>
  <c r="T49" i="63"/>
  <c r="T50" i="63"/>
  <c r="T60" i="63"/>
  <c r="T61" i="63"/>
  <c r="T62" i="63"/>
  <c r="T63" i="63"/>
  <c r="T64" i="63"/>
  <c r="T65" i="63"/>
  <c r="T66" i="63"/>
  <c r="T67" i="63"/>
  <c r="T68" i="63"/>
  <c r="T69" i="63"/>
  <c r="T70" i="63"/>
  <c r="T71" i="63"/>
  <c r="T72" i="63"/>
  <c r="T73" i="63"/>
  <c r="T74" i="63"/>
  <c r="T75" i="63"/>
  <c r="T76" i="63"/>
  <c r="T77" i="63"/>
  <c r="T78" i="63"/>
  <c r="T79" i="63"/>
  <c r="T94" i="63"/>
  <c r="T95" i="63"/>
  <c r="T96" i="63"/>
  <c r="T97" i="63"/>
  <c r="T98" i="63"/>
  <c r="T99" i="63"/>
  <c r="T100" i="63"/>
  <c r="T101" i="63"/>
  <c r="T102" i="63"/>
  <c r="T103" i="63"/>
  <c r="T104" i="63"/>
  <c r="T105" i="63"/>
  <c r="T106" i="63"/>
  <c r="T107" i="63"/>
  <c r="T110" i="63"/>
  <c r="T111" i="63"/>
  <c r="T112" i="63"/>
  <c r="T113" i="63"/>
  <c r="T114" i="63"/>
  <c r="T115" i="63"/>
  <c r="T116" i="63"/>
  <c r="T117" i="63"/>
  <c r="T118" i="63"/>
  <c r="T119" i="63"/>
  <c r="T120" i="63"/>
  <c r="T121" i="63"/>
  <c r="T122" i="63"/>
  <c r="T123" i="63"/>
  <c r="T124" i="63"/>
  <c r="T4" i="63"/>
  <c r="M29" i="96"/>
  <c r="M37" i="96" l="1"/>
  <c r="M3" i="96"/>
  <c r="M11" i="96" l="1"/>
  <c r="M20" i="96" s="1"/>
  <c r="M38" i="96" s="1"/>
  <c r="S2" i="63"/>
  <c r="V145" i="63"/>
  <c r="N173" i="63"/>
  <c r="T214" i="63"/>
  <c r="T205" i="63"/>
  <c r="T204" i="63"/>
  <c r="T203" i="63"/>
  <c r="N203" i="63"/>
  <c r="T211" i="63"/>
  <c r="T209" i="63"/>
  <c r="V204" i="63" l="1"/>
  <c r="Y204" i="63" s="1"/>
  <c r="T206" i="63"/>
  <c r="T207" i="63"/>
  <c r="C28" i="103"/>
  <c r="C27" i="103"/>
  <c r="D27" i="103" s="1"/>
  <c r="L37" i="96"/>
  <c r="L29" i="96"/>
  <c r="L3" i="96"/>
  <c r="Z204" i="63" l="1"/>
  <c r="L11" i="96"/>
  <c r="L20" i="96" s="1"/>
  <c r="L38" i="96" s="1"/>
  <c r="M173" i="63"/>
  <c r="T215" i="63"/>
  <c r="Y175" i="63"/>
  <c r="S215" i="63"/>
  <c r="M203" i="63"/>
  <c r="S133" i="63"/>
  <c r="Y133" i="63" s="1"/>
  <c r="S134" i="63"/>
  <c r="S135" i="63"/>
  <c r="S136" i="63"/>
  <c r="S137" i="63"/>
  <c r="S139" i="63"/>
  <c r="S140" i="63"/>
  <c r="S141" i="63"/>
  <c r="S142" i="63"/>
  <c r="S143" i="63"/>
  <c r="S144" i="63"/>
  <c r="S145" i="63"/>
  <c r="S146" i="63"/>
  <c r="S147" i="63"/>
  <c r="S148" i="63"/>
  <c r="S149" i="63"/>
  <c r="S150" i="63"/>
  <c r="S151" i="63"/>
  <c r="S132" i="63"/>
  <c r="T133" i="63"/>
  <c r="S129" i="63"/>
  <c r="S5" i="63"/>
  <c r="S6" i="63"/>
  <c r="S7" i="63"/>
  <c r="S8" i="63"/>
  <c r="S9" i="63"/>
  <c r="S10" i="63"/>
  <c r="S11" i="63"/>
  <c r="S12" i="63"/>
  <c r="S13" i="63"/>
  <c r="S14" i="63"/>
  <c r="S15" i="63"/>
  <c r="S16" i="63"/>
  <c r="S17" i="63"/>
  <c r="S18" i="63"/>
  <c r="S19" i="63"/>
  <c r="S20" i="63"/>
  <c r="S21" i="63"/>
  <c r="S22" i="63"/>
  <c r="S27" i="63"/>
  <c r="S28" i="63"/>
  <c r="S29" i="63"/>
  <c r="S30" i="63"/>
  <c r="S31" i="63"/>
  <c r="S32" i="63"/>
  <c r="S33" i="63"/>
  <c r="S34" i="63"/>
  <c r="S35" i="63"/>
  <c r="S36" i="63"/>
  <c r="S37" i="63"/>
  <c r="S38" i="63"/>
  <c r="S39" i="63"/>
  <c r="S40" i="63"/>
  <c r="S41" i="63"/>
  <c r="S42" i="63"/>
  <c r="S43" i="63"/>
  <c r="S44" i="63"/>
  <c r="S45" i="63"/>
  <c r="S46" i="63"/>
  <c r="S47" i="63"/>
  <c r="S48" i="63"/>
  <c r="S49" i="63"/>
  <c r="S50" i="63"/>
  <c r="S60" i="63"/>
  <c r="S61" i="63"/>
  <c r="S62" i="63"/>
  <c r="S63" i="63"/>
  <c r="S64" i="63"/>
  <c r="S65" i="63"/>
  <c r="S66" i="63"/>
  <c r="S67" i="63"/>
  <c r="S68" i="63"/>
  <c r="S69" i="63"/>
  <c r="S70" i="63"/>
  <c r="S71" i="63"/>
  <c r="S72" i="63"/>
  <c r="S73" i="63"/>
  <c r="S74" i="63"/>
  <c r="S75" i="63"/>
  <c r="S76" i="63"/>
  <c r="S77" i="63"/>
  <c r="S78" i="63"/>
  <c r="S79" i="63"/>
  <c r="S94" i="63"/>
  <c r="S95" i="63"/>
  <c r="S96" i="63"/>
  <c r="S97" i="63"/>
  <c r="S98" i="63"/>
  <c r="S99" i="63"/>
  <c r="S100" i="63"/>
  <c r="S101" i="63"/>
  <c r="S102" i="63"/>
  <c r="S103" i="63"/>
  <c r="S104" i="63"/>
  <c r="S105" i="63"/>
  <c r="S106" i="63"/>
  <c r="S107" i="63"/>
  <c r="S110" i="63"/>
  <c r="S111" i="63"/>
  <c r="S112" i="63"/>
  <c r="S113" i="63"/>
  <c r="S114" i="63"/>
  <c r="S115" i="63"/>
  <c r="S116" i="63"/>
  <c r="S117" i="63"/>
  <c r="S118" i="63"/>
  <c r="S119" i="63"/>
  <c r="S120" i="63"/>
  <c r="S121" i="63"/>
  <c r="S122" i="63"/>
  <c r="S4" i="63"/>
  <c r="X125" i="63"/>
  <c r="T130" i="63" l="1"/>
  <c r="S217" i="63" l="1"/>
  <c r="K37" i="96"/>
  <c r="K29" i="96"/>
  <c r="K3" i="96"/>
  <c r="K11" i="96" l="1"/>
  <c r="K20" i="96" s="1"/>
  <c r="K38" i="96" s="1"/>
  <c r="L173" i="63"/>
  <c r="L157" i="63" l="1"/>
  <c r="L158" i="63"/>
  <c r="L160" i="63"/>
  <c r="L162" i="63"/>
  <c r="L163" i="63"/>
  <c r="L165" i="63"/>
  <c r="L166" i="63"/>
  <c r="L167" i="63"/>
  <c r="L169" i="63"/>
  <c r="L170" i="63"/>
  <c r="V149" i="63"/>
  <c r="L168" i="63" l="1"/>
  <c r="L171" i="63"/>
  <c r="L159" i="63"/>
  <c r="L161" i="63" s="1"/>
  <c r="L164" i="63" s="1"/>
  <c r="J37" i="96"/>
  <c r="J29" i="96"/>
  <c r="J3" i="96"/>
  <c r="L172" i="63" l="1"/>
  <c r="L174" i="63" s="1"/>
  <c r="L176" i="63" s="1"/>
  <c r="J11" i="96"/>
  <c r="J20" i="96" s="1"/>
  <c r="J38" i="96" s="1"/>
  <c r="K173" i="63"/>
  <c r="S214" i="63"/>
  <c r="V146" i="63"/>
  <c r="S130" i="63"/>
  <c r="L189" i="63" l="1"/>
  <c r="I37" i="96"/>
  <c r="I29" i="96"/>
  <c r="I3" i="96"/>
  <c r="I11" i="96" s="1"/>
  <c r="I20" i="96" s="1"/>
  <c r="I38" i="96" l="1"/>
  <c r="J173" i="63"/>
  <c r="S173" i="63" s="1"/>
  <c r="S126" i="63"/>
  <c r="S127" i="63"/>
  <c r="S128" i="63"/>
  <c r="R215" i="63" l="1"/>
  <c r="Q215" i="63"/>
  <c r="C8" i="104" l="1"/>
  <c r="B8" i="104"/>
  <c r="H37" i="96"/>
  <c r="H29" i="96"/>
  <c r="H3" i="96"/>
  <c r="H11" i="96" l="1"/>
  <c r="H20" i="96" s="1"/>
  <c r="H38" i="96" s="1"/>
  <c r="Y178" i="63"/>
  <c r="R132" i="63"/>
  <c r="I173" i="63" l="1"/>
  <c r="I154" i="63"/>
  <c r="Q147" i="63" l="1"/>
  <c r="G37" i="96"/>
  <c r="G29" i="96"/>
  <c r="G3" i="96"/>
  <c r="G11" i="96" l="1"/>
  <c r="G20" i="96" s="1"/>
  <c r="G38" i="96" s="1"/>
  <c r="H173" i="63"/>
  <c r="F37" i="96" l="1"/>
  <c r="F29" i="96"/>
  <c r="F3" i="96"/>
  <c r="F11" i="96" l="1"/>
  <c r="F20" i="96" s="1"/>
  <c r="F38" i="96" s="1"/>
  <c r="G173" i="63"/>
  <c r="G154" i="63"/>
  <c r="R130" i="63" l="1"/>
  <c r="V135" i="63" l="1"/>
  <c r="E37" i="96"/>
  <c r="E29" i="96"/>
  <c r="E3" i="96"/>
  <c r="E11" i="96" s="1"/>
  <c r="X145" i="63" l="1"/>
  <c r="X149" i="63"/>
  <c r="X146" i="63"/>
  <c r="X138" i="63"/>
  <c r="E20" i="96"/>
  <c r="E38" i="96" s="1"/>
  <c r="Q214" i="63" l="1"/>
  <c r="F173" i="63"/>
  <c r="F154" i="63" l="1"/>
  <c r="C3" i="96" l="1"/>
  <c r="D3" i="96"/>
  <c r="V151" i="63" l="1"/>
  <c r="V150" i="63"/>
  <c r="V148" i="63"/>
  <c r="V147" i="63"/>
  <c r="V144" i="63"/>
  <c r="V143" i="63"/>
  <c r="V142" i="63"/>
  <c r="V141" i="63"/>
  <c r="V140" i="63"/>
  <c r="V139" i="63"/>
  <c r="V137" i="63"/>
  <c r="D37" i="96"/>
  <c r="D29" i="96"/>
  <c r="X142" i="63" l="1"/>
  <c r="X148" i="63"/>
  <c r="X143" i="63"/>
  <c r="X150" i="63"/>
  <c r="X144" i="63"/>
  <c r="X147" i="63"/>
  <c r="W140" i="63"/>
  <c r="W139" i="63"/>
  <c r="D11" i="96"/>
  <c r="D20" i="96" s="1"/>
  <c r="D38" i="96" s="1"/>
  <c r="E173" i="63"/>
  <c r="E130" i="63"/>
  <c r="D41" i="96" l="1"/>
  <c r="E41" i="96" s="1"/>
  <c r="Q130" i="63"/>
  <c r="E42" i="96" l="1"/>
  <c r="F41" i="96"/>
  <c r="D42" i="96"/>
  <c r="C121" i="102"/>
  <c r="F42" i="96" l="1"/>
  <c r="G41" i="96"/>
  <c r="U55" i="102"/>
  <c r="U115" i="102"/>
  <c r="C37" i="96"/>
  <c r="C29" i="96"/>
  <c r="C11" i="96"/>
  <c r="C20" i="96" s="1"/>
  <c r="H41" i="96" l="1"/>
  <c r="G42" i="96"/>
  <c r="C142" i="102"/>
  <c r="C38" i="96"/>
  <c r="C41" i="96" s="1"/>
  <c r="C42" i="96" s="1"/>
  <c r="P55" i="102"/>
  <c r="P115" i="102"/>
  <c r="P189" i="102"/>
  <c r="U206" i="102"/>
  <c r="U209" i="102"/>
  <c r="U210" i="102"/>
  <c r="U211" i="102"/>
  <c r="U212" i="102"/>
  <c r="U213" i="102"/>
  <c r="U214" i="102"/>
  <c r="H42" i="96" l="1"/>
  <c r="I41" i="96"/>
  <c r="Q212" i="63"/>
  <c r="J41" i="96" l="1"/>
  <c r="I42" i="96"/>
  <c r="C130" i="102"/>
  <c r="C125" i="102"/>
  <c r="C122" i="102"/>
  <c r="K41" i="96" l="1"/>
  <c r="J42" i="96"/>
  <c r="C69" i="102"/>
  <c r="K42" i="96" l="1"/>
  <c r="L41" i="96"/>
  <c r="U69" i="102"/>
  <c r="P69" i="102"/>
  <c r="D173" i="63"/>
  <c r="L42" i="96" l="1"/>
  <c r="M41" i="96"/>
  <c r="Q173" i="63"/>
  <c r="M205" i="102"/>
  <c r="L205" i="102"/>
  <c r="K205" i="102"/>
  <c r="J205" i="102"/>
  <c r="I205" i="102"/>
  <c r="H205" i="102"/>
  <c r="G205" i="102"/>
  <c r="F205" i="102"/>
  <c r="E205" i="102"/>
  <c r="D205" i="102"/>
  <c r="C205" i="102"/>
  <c r="M204" i="102"/>
  <c r="L204" i="102"/>
  <c r="K204" i="102"/>
  <c r="J204" i="102"/>
  <c r="I204" i="102"/>
  <c r="H204" i="102"/>
  <c r="G204" i="102"/>
  <c r="F204" i="102"/>
  <c r="E204" i="102"/>
  <c r="D204" i="102"/>
  <c r="C204" i="102"/>
  <c r="M203" i="102"/>
  <c r="L203" i="102"/>
  <c r="K203" i="102"/>
  <c r="J203" i="102"/>
  <c r="I203" i="102"/>
  <c r="H203" i="102"/>
  <c r="G203" i="102"/>
  <c r="F203" i="102"/>
  <c r="E203" i="102"/>
  <c r="D203" i="102"/>
  <c r="C203" i="102"/>
  <c r="N202" i="102"/>
  <c r="M202" i="102"/>
  <c r="L202" i="102"/>
  <c r="K202" i="102"/>
  <c r="J202" i="102"/>
  <c r="I202" i="102"/>
  <c r="H202" i="102"/>
  <c r="G202" i="102"/>
  <c r="F202" i="102"/>
  <c r="E202" i="102"/>
  <c r="D202" i="102"/>
  <c r="C202" i="102"/>
  <c r="M161" i="102"/>
  <c r="L161" i="102"/>
  <c r="K161" i="102"/>
  <c r="J161" i="102"/>
  <c r="I161" i="102"/>
  <c r="H161" i="102"/>
  <c r="G161" i="102"/>
  <c r="F161" i="102"/>
  <c r="E161" i="102"/>
  <c r="D161" i="102"/>
  <c r="C161" i="102"/>
  <c r="K155" i="102"/>
  <c r="F142" i="102"/>
  <c r="E142" i="102"/>
  <c r="N138" i="102"/>
  <c r="M138" i="102"/>
  <c r="L138" i="102"/>
  <c r="K138" i="102"/>
  <c r="J138" i="102"/>
  <c r="I138" i="102"/>
  <c r="H138" i="102"/>
  <c r="G138" i="102"/>
  <c r="F138" i="102"/>
  <c r="E138" i="102"/>
  <c r="D138" i="102"/>
  <c r="N137" i="102"/>
  <c r="M137" i="102"/>
  <c r="L137" i="102"/>
  <c r="K137" i="102"/>
  <c r="J137" i="102"/>
  <c r="I137" i="102"/>
  <c r="H137" i="102"/>
  <c r="G137" i="102"/>
  <c r="F137" i="102"/>
  <c r="E137" i="102"/>
  <c r="D137" i="102"/>
  <c r="C138" i="102"/>
  <c r="C137" i="102"/>
  <c r="L134" i="102"/>
  <c r="K134" i="102"/>
  <c r="J134" i="102"/>
  <c r="I134" i="102"/>
  <c r="H134" i="102"/>
  <c r="G134" i="102"/>
  <c r="F134" i="102"/>
  <c r="E134" i="102"/>
  <c r="D134" i="102"/>
  <c r="C134" i="102"/>
  <c r="L133" i="102"/>
  <c r="K133" i="102"/>
  <c r="J133" i="102"/>
  <c r="I133" i="102"/>
  <c r="H133" i="102"/>
  <c r="G133" i="102"/>
  <c r="F133" i="102"/>
  <c r="E133" i="102"/>
  <c r="D133" i="102"/>
  <c r="C133" i="102"/>
  <c r="L131" i="102"/>
  <c r="K131" i="102"/>
  <c r="J131" i="102"/>
  <c r="I131" i="102"/>
  <c r="H131" i="102"/>
  <c r="G131" i="102"/>
  <c r="F131" i="102"/>
  <c r="E131" i="102"/>
  <c r="D131" i="102"/>
  <c r="C131" i="102"/>
  <c r="L130" i="102"/>
  <c r="K130" i="102"/>
  <c r="J130" i="102"/>
  <c r="I130" i="102"/>
  <c r="H130" i="102"/>
  <c r="G130" i="102"/>
  <c r="F130" i="102"/>
  <c r="E130" i="102"/>
  <c r="D130" i="102"/>
  <c r="L129" i="102"/>
  <c r="K129" i="102"/>
  <c r="J129" i="102"/>
  <c r="I129" i="102"/>
  <c r="H129" i="102"/>
  <c r="G129" i="102"/>
  <c r="F129" i="102"/>
  <c r="E129" i="102"/>
  <c r="D129" i="102"/>
  <c r="C129" i="102"/>
  <c r="L128" i="102"/>
  <c r="K128" i="102"/>
  <c r="J128" i="102"/>
  <c r="I128" i="102"/>
  <c r="H128" i="102"/>
  <c r="G128" i="102"/>
  <c r="F128" i="102"/>
  <c r="E128" i="102"/>
  <c r="D128" i="102"/>
  <c r="C128" i="102"/>
  <c r="L127" i="102"/>
  <c r="K127" i="102"/>
  <c r="J127" i="102"/>
  <c r="I127" i="102"/>
  <c r="H127" i="102"/>
  <c r="G127" i="102"/>
  <c r="F127" i="102"/>
  <c r="E127" i="102"/>
  <c r="D127" i="102"/>
  <c r="C127" i="102"/>
  <c r="N125" i="102"/>
  <c r="M125" i="102"/>
  <c r="L125" i="102"/>
  <c r="K125" i="102"/>
  <c r="J125" i="102"/>
  <c r="I125" i="102"/>
  <c r="H125" i="102"/>
  <c r="G125" i="102"/>
  <c r="F125" i="102"/>
  <c r="E125" i="102"/>
  <c r="D125" i="102"/>
  <c r="N123" i="102"/>
  <c r="M123" i="102"/>
  <c r="L123" i="102"/>
  <c r="K123" i="102"/>
  <c r="J123" i="102"/>
  <c r="I123" i="102"/>
  <c r="H123" i="102"/>
  <c r="G123" i="102"/>
  <c r="F123" i="102"/>
  <c r="E123" i="102"/>
  <c r="D123" i="102"/>
  <c r="C123" i="102"/>
  <c r="N122" i="102"/>
  <c r="M122" i="102"/>
  <c r="L122" i="102"/>
  <c r="K122" i="102"/>
  <c r="J122" i="102"/>
  <c r="I122" i="102"/>
  <c r="H122" i="102"/>
  <c r="G122" i="102"/>
  <c r="F122" i="102"/>
  <c r="E122" i="102"/>
  <c r="D122" i="102"/>
  <c r="N121" i="102"/>
  <c r="M121" i="102"/>
  <c r="L121" i="102"/>
  <c r="K121" i="102"/>
  <c r="J121" i="102"/>
  <c r="I121" i="102"/>
  <c r="H121" i="102"/>
  <c r="G121" i="102"/>
  <c r="F121" i="102"/>
  <c r="E121" i="102"/>
  <c r="D121" i="102"/>
  <c r="L117" i="102"/>
  <c r="K117" i="102"/>
  <c r="J117" i="102"/>
  <c r="I117" i="102"/>
  <c r="H117" i="102"/>
  <c r="G117" i="102"/>
  <c r="F117" i="102"/>
  <c r="E117" i="102"/>
  <c r="D117" i="102"/>
  <c r="C117" i="102"/>
  <c r="L116" i="102"/>
  <c r="K116" i="102"/>
  <c r="J116" i="102"/>
  <c r="I116" i="102"/>
  <c r="H116" i="102"/>
  <c r="G116" i="102"/>
  <c r="F116" i="102"/>
  <c r="E116" i="102"/>
  <c r="D116" i="102"/>
  <c r="C116" i="102"/>
  <c r="L114" i="102"/>
  <c r="K114" i="102"/>
  <c r="J114" i="102"/>
  <c r="I114" i="102"/>
  <c r="H114" i="102"/>
  <c r="G114" i="102"/>
  <c r="F114" i="102"/>
  <c r="E114" i="102"/>
  <c r="D114" i="102"/>
  <c r="C114" i="102"/>
  <c r="L113" i="102"/>
  <c r="K113" i="102"/>
  <c r="J113" i="102"/>
  <c r="I113" i="102"/>
  <c r="H113" i="102"/>
  <c r="G113" i="102"/>
  <c r="F113" i="102"/>
  <c r="E113" i="102"/>
  <c r="D113" i="102"/>
  <c r="C113" i="102"/>
  <c r="L112" i="102"/>
  <c r="K112" i="102"/>
  <c r="J112" i="102"/>
  <c r="I112" i="102"/>
  <c r="H112" i="102"/>
  <c r="G112" i="102"/>
  <c r="F112" i="102"/>
  <c r="E112" i="102"/>
  <c r="D112" i="102"/>
  <c r="C112" i="102"/>
  <c r="L111" i="102"/>
  <c r="K111" i="102"/>
  <c r="J111" i="102"/>
  <c r="I111" i="102"/>
  <c r="H111" i="102"/>
  <c r="G111" i="102"/>
  <c r="F111" i="102"/>
  <c r="E111" i="102"/>
  <c r="D111" i="102"/>
  <c r="C111" i="102"/>
  <c r="L110" i="102"/>
  <c r="K110" i="102"/>
  <c r="J110" i="102"/>
  <c r="I110" i="102"/>
  <c r="H110" i="102"/>
  <c r="G110" i="102"/>
  <c r="F110" i="102"/>
  <c r="E110" i="102"/>
  <c r="D110" i="102"/>
  <c r="C110" i="102"/>
  <c r="L109" i="102"/>
  <c r="K109" i="102"/>
  <c r="J109" i="102"/>
  <c r="I109" i="102"/>
  <c r="H109" i="102"/>
  <c r="G109" i="102"/>
  <c r="F109" i="102"/>
  <c r="E109" i="102"/>
  <c r="D109" i="102"/>
  <c r="C109" i="102"/>
  <c r="L108" i="102"/>
  <c r="K108" i="102"/>
  <c r="J108" i="102"/>
  <c r="I108" i="102"/>
  <c r="H108" i="102"/>
  <c r="G108" i="102"/>
  <c r="F108" i="102"/>
  <c r="E108" i="102"/>
  <c r="D108" i="102"/>
  <c r="C108" i="102"/>
  <c r="L107" i="102"/>
  <c r="K107" i="102"/>
  <c r="J107" i="102"/>
  <c r="I107" i="102"/>
  <c r="H107" i="102"/>
  <c r="G107" i="102"/>
  <c r="F107" i="102"/>
  <c r="E107" i="102"/>
  <c r="D107" i="102"/>
  <c r="C107" i="102"/>
  <c r="L106" i="102"/>
  <c r="K106" i="102"/>
  <c r="J106" i="102"/>
  <c r="I106" i="102"/>
  <c r="H106" i="102"/>
  <c r="G106" i="102"/>
  <c r="F106" i="102"/>
  <c r="E106" i="102"/>
  <c r="D106" i="102"/>
  <c r="C106" i="102"/>
  <c r="L105" i="102"/>
  <c r="K105" i="102"/>
  <c r="J105" i="102"/>
  <c r="I105" i="102"/>
  <c r="H105" i="102"/>
  <c r="G105" i="102"/>
  <c r="F105" i="102"/>
  <c r="E105" i="102"/>
  <c r="D105" i="102"/>
  <c r="C105" i="102"/>
  <c r="L104" i="102"/>
  <c r="K104" i="102"/>
  <c r="J104" i="102"/>
  <c r="I104" i="102"/>
  <c r="H104" i="102"/>
  <c r="G104" i="102"/>
  <c r="F104" i="102"/>
  <c r="E104" i="102"/>
  <c r="D104" i="102"/>
  <c r="C104" i="102"/>
  <c r="L103" i="102"/>
  <c r="K103" i="102"/>
  <c r="J103" i="102"/>
  <c r="I103" i="102"/>
  <c r="H103" i="102"/>
  <c r="G103" i="102"/>
  <c r="F103" i="102"/>
  <c r="E103" i="102"/>
  <c r="D103" i="102"/>
  <c r="C103" i="102"/>
  <c r="L102" i="102"/>
  <c r="K102" i="102"/>
  <c r="J102" i="102"/>
  <c r="I102" i="102"/>
  <c r="H102" i="102"/>
  <c r="G102" i="102"/>
  <c r="F102" i="102"/>
  <c r="E102" i="102"/>
  <c r="D102" i="102"/>
  <c r="C102" i="102"/>
  <c r="L101" i="102"/>
  <c r="K101" i="102"/>
  <c r="J101" i="102"/>
  <c r="I101" i="102"/>
  <c r="H101" i="102"/>
  <c r="G101" i="102"/>
  <c r="F101" i="102"/>
  <c r="E101" i="102"/>
  <c r="D101" i="102"/>
  <c r="C101" i="102"/>
  <c r="L100" i="102"/>
  <c r="K100" i="102"/>
  <c r="J100" i="102"/>
  <c r="I100" i="102"/>
  <c r="H100" i="102"/>
  <c r="G100" i="102"/>
  <c r="F100" i="102"/>
  <c r="E100" i="102"/>
  <c r="D100" i="102"/>
  <c r="C100" i="102"/>
  <c r="L99" i="102"/>
  <c r="K99" i="102"/>
  <c r="J99" i="102"/>
  <c r="I99" i="102"/>
  <c r="H99" i="102"/>
  <c r="G99" i="102"/>
  <c r="F99" i="102"/>
  <c r="E99" i="102"/>
  <c r="D99" i="102"/>
  <c r="C99" i="102"/>
  <c r="L96" i="102"/>
  <c r="K96" i="102"/>
  <c r="J96" i="102"/>
  <c r="I96" i="102"/>
  <c r="H96" i="102"/>
  <c r="G96" i="102"/>
  <c r="F96" i="102"/>
  <c r="E96" i="102"/>
  <c r="D96" i="102"/>
  <c r="L95" i="102"/>
  <c r="K95" i="102"/>
  <c r="J95" i="102"/>
  <c r="I95" i="102"/>
  <c r="H95" i="102"/>
  <c r="G95" i="102"/>
  <c r="F95" i="102"/>
  <c r="E95" i="102"/>
  <c r="D95" i="102"/>
  <c r="L94" i="102"/>
  <c r="K94" i="102"/>
  <c r="J94" i="102"/>
  <c r="I94" i="102"/>
  <c r="H94" i="102"/>
  <c r="G94" i="102"/>
  <c r="F94" i="102"/>
  <c r="E94" i="102"/>
  <c r="D94" i="102"/>
  <c r="L93" i="102"/>
  <c r="K93" i="102"/>
  <c r="J93" i="102"/>
  <c r="I93" i="102"/>
  <c r="H93" i="102"/>
  <c r="G93" i="102"/>
  <c r="F93" i="102"/>
  <c r="E93" i="102"/>
  <c r="D93" i="102"/>
  <c r="L92" i="102"/>
  <c r="K92" i="102"/>
  <c r="J92" i="102"/>
  <c r="I92" i="102"/>
  <c r="H92" i="102"/>
  <c r="G92" i="102"/>
  <c r="F92" i="102"/>
  <c r="E92" i="102"/>
  <c r="D92" i="102"/>
  <c r="L91" i="102"/>
  <c r="K91" i="102"/>
  <c r="J91" i="102"/>
  <c r="I91" i="102"/>
  <c r="H91" i="102"/>
  <c r="G91" i="102"/>
  <c r="F91" i="102"/>
  <c r="E91" i="102"/>
  <c r="D91" i="102"/>
  <c r="L90" i="102"/>
  <c r="K90" i="102"/>
  <c r="J90" i="102"/>
  <c r="I90" i="102"/>
  <c r="H90" i="102"/>
  <c r="G90" i="102"/>
  <c r="F90" i="102"/>
  <c r="E90" i="102"/>
  <c r="D90" i="102"/>
  <c r="L89" i="102"/>
  <c r="K89" i="102"/>
  <c r="J89" i="102"/>
  <c r="I89" i="102"/>
  <c r="H89" i="102"/>
  <c r="G89" i="102"/>
  <c r="F89" i="102"/>
  <c r="E89" i="102"/>
  <c r="D89" i="102"/>
  <c r="L88" i="102"/>
  <c r="K88" i="102"/>
  <c r="J88" i="102"/>
  <c r="I88" i="102"/>
  <c r="H88" i="102"/>
  <c r="G88" i="102"/>
  <c r="F88" i="102"/>
  <c r="E88" i="102"/>
  <c r="D88" i="102"/>
  <c r="L87" i="102"/>
  <c r="K87" i="102"/>
  <c r="J87" i="102"/>
  <c r="I87" i="102"/>
  <c r="H87" i="102"/>
  <c r="G87" i="102"/>
  <c r="F87" i="102"/>
  <c r="E87" i="102"/>
  <c r="D87" i="102"/>
  <c r="L86" i="102"/>
  <c r="K86" i="102"/>
  <c r="J86" i="102"/>
  <c r="I86" i="102"/>
  <c r="H86" i="102"/>
  <c r="G86" i="102"/>
  <c r="F86" i="102"/>
  <c r="E86" i="102"/>
  <c r="D86" i="102"/>
  <c r="L85" i="102"/>
  <c r="K85" i="102"/>
  <c r="J85" i="102"/>
  <c r="I85" i="102"/>
  <c r="H85" i="102"/>
  <c r="G85" i="102"/>
  <c r="F85" i="102"/>
  <c r="E85" i="102"/>
  <c r="D85" i="102"/>
  <c r="L84" i="102"/>
  <c r="K84" i="102"/>
  <c r="J84" i="102"/>
  <c r="I84" i="102"/>
  <c r="H84" i="102"/>
  <c r="G84" i="102"/>
  <c r="F84" i="102"/>
  <c r="E84" i="102"/>
  <c r="D84" i="102"/>
  <c r="C96" i="102"/>
  <c r="C95" i="102"/>
  <c r="C94" i="102"/>
  <c r="C93" i="102"/>
  <c r="C92" i="102"/>
  <c r="C91" i="102"/>
  <c r="C90" i="102"/>
  <c r="C89" i="102"/>
  <c r="C88" i="102"/>
  <c r="C87" i="102"/>
  <c r="C86" i="102"/>
  <c r="C85" i="102"/>
  <c r="C84" i="102"/>
  <c r="L82" i="102"/>
  <c r="K82" i="102"/>
  <c r="J82" i="102"/>
  <c r="I82" i="102"/>
  <c r="H82" i="102"/>
  <c r="G82" i="102"/>
  <c r="F82" i="102"/>
  <c r="E82" i="102"/>
  <c r="D82" i="102"/>
  <c r="C82" i="102"/>
  <c r="L81" i="102"/>
  <c r="K81" i="102"/>
  <c r="J81" i="102"/>
  <c r="I81" i="102"/>
  <c r="H81" i="102"/>
  <c r="G81" i="102"/>
  <c r="F81" i="102"/>
  <c r="E81" i="102"/>
  <c r="D81" i="102"/>
  <c r="C81" i="102"/>
  <c r="L80" i="102"/>
  <c r="K80" i="102"/>
  <c r="J80" i="102"/>
  <c r="I80" i="102"/>
  <c r="H80" i="102"/>
  <c r="G80" i="102"/>
  <c r="F80" i="102"/>
  <c r="E80" i="102"/>
  <c r="D80" i="102"/>
  <c r="C80" i="102"/>
  <c r="L79" i="102"/>
  <c r="K79" i="102"/>
  <c r="J79" i="102"/>
  <c r="I79" i="102"/>
  <c r="H79" i="102"/>
  <c r="G79" i="102"/>
  <c r="F79" i="102"/>
  <c r="E79" i="102"/>
  <c r="D79" i="102"/>
  <c r="C79" i="102"/>
  <c r="L78" i="102"/>
  <c r="K78" i="102"/>
  <c r="J78" i="102"/>
  <c r="I78" i="102"/>
  <c r="H78" i="102"/>
  <c r="G78" i="102"/>
  <c r="F78" i="102"/>
  <c r="E78" i="102"/>
  <c r="D78" i="102"/>
  <c r="C78" i="102"/>
  <c r="L77" i="102"/>
  <c r="K77" i="102"/>
  <c r="J77" i="102"/>
  <c r="I77" i="102"/>
  <c r="H77" i="102"/>
  <c r="G77" i="102"/>
  <c r="F77" i="102"/>
  <c r="E77" i="102"/>
  <c r="D77" i="102"/>
  <c r="C77" i="102"/>
  <c r="L76" i="102"/>
  <c r="K76" i="102"/>
  <c r="J76" i="102"/>
  <c r="I76" i="102"/>
  <c r="H76" i="102"/>
  <c r="G76" i="102"/>
  <c r="F76" i="102"/>
  <c r="E76" i="102"/>
  <c r="D76" i="102"/>
  <c r="C76" i="102"/>
  <c r="L75" i="102"/>
  <c r="K75" i="102"/>
  <c r="J75" i="102"/>
  <c r="I75" i="102"/>
  <c r="H75" i="102"/>
  <c r="G75" i="102"/>
  <c r="F75" i="102"/>
  <c r="E75" i="102"/>
  <c r="D75" i="102"/>
  <c r="C75" i="102"/>
  <c r="L74" i="102"/>
  <c r="K74" i="102"/>
  <c r="J74" i="102"/>
  <c r="I74" i="102"/>
  <c r="H74" i="102"/>
  <c r="G74" i="102"/>
  <c r="F74" i="102"/>
  <c r="E74" i="102"/>
  <c r="D74" i="102"/>
  <c r="C74" i="102"/>
  <c r="L73" i="102"/>
  <c r="K73" i="102"/>
  <c r="J73" i="102"/>
  <c r="I73" i="102"/>
  <c r="H73" i="102"/>
  <c r="G73" i="102"/>
  <c r="F73" i="102"/>
  <c r="E73" i="102"/>
  <c r="D73" i="102"/>
  <c r="C73" i="102"/>
  <c r="L72" i="102"/>
  <c r="K72" i="102"/>
  <c r="J72" i="102"/>
  <c r="I72" i="102"/>
  <c r="H72" i="102"/>
  <c r="G72" i="102"/>
  <c r="F72" i="102"/>
  <c r="E72" i="102"/>
  <c r="D72" i="102"/>
  <c r="C72" i="102"/>
  <c r="L71" i="102"/>
  <c r="K71" i="102"/>
  <c r="J71" i="102"/>
  <c r="I71" i="102"/>
  <c r="H71" i="102"/>
  <c r="G71" i="102"/>
  <c r="F71" i="102"/>
  <c r="E71" i="102"/>
  <c r="D71" i="102"/>
  <c r="C71" i="102"/>
  <c r="L70" i="102"/>
  <c r="K70" i="102"/>
  <c r="J70" i="102"/>
  <c r="I70" i="102"/>
  <c r="H70" i="102"/>
  <c r="G70" i="102"/>
  <c r="F70" i="102"/>
  <c r="E70" i="102"/>
  <c r="D70" i="102"/>
  <c r="C70" i="102"/>
  <c r="L65" i="102"/>
  <c r="K65" i="102"/>
  <c r="J65" i="102"/>
  <c r="I65" i="102"/>
  <c r="H65" i="102"/>
  <c r="G65" i="102"/>
  <c r="F65" i="102"/>
  <c r="E65" i="102"/>
  <c r="D65" i="102"/>
  <c r="L64" i="102"/>
  <c r="K64" i="102"/>
  <c r="J64" i="102"/>
  <c r="I64" i="102"/>
  <c r="H64" i="102"/>
  <c r="G64" i="102"/>
  <c r="F64" i="102"/>
  <c r="E64" i="102"/>
  <c r="D64" i="102"/>
  <c r="L63" i="102"/>
  <c r="K63" i="102"/>
  <c r="J63" i="102"/>
  <c r="I63" i="102"/>
  <c r="H63" i="102"/>
  <c r="G63" i="102"/>
  <c r="F63" i="102"/>
  <c r="E63" i="102"/>
  <c r="D63" i="102"/>
  <c r="L62" i="102"/>
  <c r="K62" i="102"/>
  <c r="J62" i="102"/>
  <c r="I62" i="102"/>
  <c r="H62" i="102"/>
  <c r="G62" i="102"/>
  <c r="F62" i="102"/>
  <c r="E62" i="102"/>
  <c r="D62" i="102"/>
  <c r="L60" i="102"/>
  <c r="K60" i="102"/>
  <c r="J60" i="102"/>
  <c r="I60" i="102"/>
  <c r="H60" i="102"/>
  <c r="G60" i="102"/>
  <c r="F60" i="102"/>
  <c r="E60" i="102"/>
  <c r="D60" i="102"/>
  <c r="L59" i="102"/>
  <c r="K59" i="102"/>
  <c r="J59" i="102"/>
  <c r="I59" i="102"/>
  <c r="H59" i="102"/>
  <c r="G59" i="102"/>
  <c r="F59" i="102"/>
  <c r="E59" i="102"/>
  <c r="D59" i="102"/>
  <c r="L58" i="102"/>
  <c r="K58" i="102"/>
  <c r="J58" i="102"/>
  <c r="I58" i="102"/>
  <c r="H58" i="102"/>
  <c r="G58" i="102"/>
  <c r="F58" i="102"/>
  <c r="E58" i="102"/>
  <c r="D58" i="102"/>
  <c r="L57" i="102"/>
  <c r="K57" i="102"/>
  <c r="J57" i="102"/>
  <c r="I57" i="102"/>
  <c r="H57" i="102"/>
  <c r="G57" i="102"/>
  <c r="F57" i="102"/>
  <c r="E57" i="102"/>
  <c r="D57" i="102"/>
  <c r="L56" i="102"/>
  <c r="K56" i="102"/>
  <c r="J56" i="102"/>
  <c r="I56" i="102"/>
  <c r="H56" i="102"/>
  <c r="G56" i="102"/>
  <c r="F56" i="102"/>
  <c r="E56" i="102"/>
  <c r="D56" i="102"/>
  <c r="L54" i="102"/>
  <c r="K54" i="102"/>
  <c r="J54" i="102"/>
  <c r="I54" i="102"/>
  <c r="H54" i="102"/>
  <c r="G54" i="102"/>
  <c r="F54" i="102"/>
  <c r="E54" i="102"/>
  <c r="D54" i="102"/>
  <c r="L53" i="102"/>
  <c r="K53" i="102"/>
  <c r="J53" i="102"/>
  <c r="I53" i="102"/>
  <c r="H53" i="102"/>
  <c r="G53" i="102"/>
  <c r="F53" i="102"/>
  <c r="E53" i="102"/>
  <c r="D53" i="102"/>
  <c r="L48" i="102"/>
  <c r="K48" i="102"/>
  <c r="J48" i="102"/>
  <c r="I48" i="102"/>
  <c r="H48" i="102"/>
  <c r="G48" i="102"/>
  <c r="F48" i="102"/>
  <c r="E48" i="102"/>
  <c r="D48" i="102"/>
  <c r="L47" i="102"/>
  <c r="K47" i="102"/>
  <c r="J47" i="102"/>
  <c r="I47" i="102"/>
  <c r="H47" i="102"/>
  <c r="G47" i="102"/>
  <c r="F47" i="102"/>
  <c r="E47" i="102"/>
  <c r="D47" i="102"/>
  <c r="L45" i="102"/>
  <c r="K45" i="102"/>
  <c r="J45" i="102"/>
  <c r="I45" i="102"/>
  <c r="H45" i="102"/>
  <c r="G45" i="102"/>
  <c r="F45" i="102"/>
  <c r="E45" i="102"/>
  <c r="D45" i="102"/>
  <c r="L44" i="102"/>
  <c r="K44" i="102"/>
  <c r="J44" i="102"/>
  <c r="I44" i="102"/>
  <c r="H44" i="102"/>
  <c r="G44" i="102"/>
  <c r="F44" i="102"/>
  <c r="E44" i="102"/>
  <c r="D44" i="102"/>
  <c r="L42" i="102"/>
  <c r="K42" i="102"/>
  <c r="J42" i="102"/>
  <c r="I42" i="102"/>
  <c r="H42" i="102"/>
  <c r="G42" i="102"/>
  <c r="F42" i="102"/>
  <c r="E42" i="102"/>
  <c r="D42" i="102"/>
  <c r="L41" i="102"/>
  <c r="K41" i="102"/>
  <c r="J41" i="102"/>
  <c r="I41" i="102"/>
  <c r="H41" i="102"/>
  <c r="G41" i="102"/>
  <c r="F41" i="102"/>
  <c r="E41" i="102"/>
  <c r="D41" i="102"/>
  <c r="L38" i="102"/>
  <c r="K38" i="102"/>
  <c r="J38" i="102"/>
  <c r="I38" i="102"/>
  <c r="H38" i="102"/>
  <c r="G38" i="102"/>
  <c r="F38" i="102"/>
  <c r="E38" i="102"/>
  <c r="D38" i="102"/>
  <c r="L37" i="102"/>
  <c r="K37" i="102"/>
  <c r="J37" i="102"/>
  <c r="I37" i="102"/>
  <c r="H37" i="102"/>
  <c r="G37" i="102"/>
  <c r="F37" i="102"/>
  <c r="E37" i="102"/>
  <c r="D37" i="102"/>
  <c r="L36" i="102"/>
  <c r="K36" i="102"/>
  <c r="J36" i="102"/>
  <c r="I36" i="102"/>
  <c r="H36" i="102"/>
  <c r="G36" i="102"/>
  <c r="F36" i="102"/>
  <c r="E36" i="102"/>
  <c r="D36" i="102"/>
  <c r="L35" i="102"/>
  <c r="K35" i="102"/>
  <c r="J35" i="102"/>
  <c r="I35" i="102"/>
  <c r="H35" i="102"/>
  <c r="G35" i="102"/>
  <c r="F35" i="102"/>
  <c r="E35" i="102"/>
  <c r="D35" i="102"/>
  <c r="L34" i="102"/>
  <c r="K34" i="102"/>
  <c r="J34" i="102"/>
  <c r="I34" i="102"/>
  <c r="H34" i="102"/>
  <c r="G34" i="102"/>
  <c r="F34" i="102"/>
  <c r="E34" i="102"/>
  <c r="D34" i="102"/>
  <c r="L33" i="102"/>
  <c r="K33" i="102"/>
  <c r="J33" i="102"/>
  <c r="I33" i="102"/>
  <c r="H33" i="102"/>
  <c r="G33" i="102"/>
  <c r="F33" i="102"/>
  <c r="E33" i="102"/>
  <c r="D33" i="102"/>
  <c r="L32" i="102"/>
  <c r="K32" i="102"/>
  <c r="J32" i="102"/>
  <c r="I32" i="102"/>
  <c r="H32" i="102"/>
  <c r="G32" i="102"/>
  <c r="F32" i="102"/>
  <c r="E32" i="102"/>
  <c r="D32" i="102"/>
  <c r="L29" i="102"/>
  <c r="K29" i="102"/>
  <c r="J29" i="102"/>
  <c r="I29" i="102"/>
  <c r="H29" i="102"/>
  <c r="G29" i="102"/>
  <c r="F29" i="102"/>
  <c r="E29" i="102"/>
  <c r="D29" i="102"/>
  <c r="L28" i="102"/>
  <c r="K28" i="102"/>
  <c r="J28" i="102"/>
  <c r="I28" i="102"/>
  <c r="H28" i="102"/>
  <c r="G28" i="102"/>
  <c r="F28" i="102"/>
  <c r="E28" i="102"/>
  <c r="D28" i="102"/>
  <c r="L27" i="102"/>
  <c r="K27" i="102"/>
  <c r="J27" i="102"/>
  <c r="I27" i="102"/>
  <c r="H27" i="102"/>
  <c r="G27" i="102"/>
  <c r="F27" i="102"/>
  <c r="E27" i="102"/>
  <c r="D27" i="102"/>
  <c r="L26" i="102"/>
  <c r="K26" i="102"/>
  <c r="J26" i="102"/>
  <c r="I26" i="102"/>
  <c r="H26" i="102"/>
  <c r="G26" i="102"/>
  <c r="F26" i="102"/>
  <c r="E26" i="102"/>
  <c r="D26" i="102"/>
  <c r="L25" i="102"/>
  <c r="K25" i="102"/>
  <c r="J25" i="102"/>
  <c r="I25" i="102"/>
  <c r="H25" i="102"/>
  <c r="G25" i="102"/>
  <c r="F25" i="102"/>
  <c r="E25" i="102"/>
  <c r="D25" i="102"/>
  <c r="L23" i="102"/>
  <c r="K23" i="102"/>
  <c r="J23" i="102"/>
  <c r="I23" i="102"/>
  <c r="H23" i="102"/>
  <c r="G23" i="102"/>
  <c r="F23" i="102"/>
  <c r="E23" i="102"/>
  <c r="D23" i="102"/>
  <c r="L22" i="102"/>
  <c r="K22" i="102"/>
  <c r="J22" i="102"/>
  <c r="I22" i="102"/>
  <c r="H22" i="102"/>
  <c r="G22" i="102"/>
  <c r="F22" i="102"/>
  <c r="E22" i="102"/>
  <c r="D22" i="102"/>
  <c r="L20" i="102"/>
  <c r="K20" i="102"/>
  <c r="J20" i="102"/>
  <c r="I20" i="102"/>
  <c r="H20" i="102"/>
  <c r="G20" i="102"/>
  <c r="F20" i="102"/>
  <c r="E20" i="102"/>
  <c r="D20" i="102"/>
  <c r="L19" i="102"/>
  <c r="K19" i="102"/>
  <c r="J19" i="102"/>
  <c r="I19" i="102"/>
  <c r="H19" i="102"/>
  <c r="G19" i="102"/>
  <c r="F19" i="102"/>
  <c r="E19" i="102"/>
  <c r="D19" i="102"/>
  <c r="L18" i="102"/>
  <c r="K18" i="102"/>
  <c r="J18" i="102"/>
  <c r="I18" i="102"/>
  <c r="H18" i="102"/>
  <c r="G18" i="102"/>
  <c r="F18" i="102"/>
  <c r="E18" i="102"/>
  <c r="D18" i="102"/>
  <c r="L17" i="102"/>
  <c r="K17" i="102"/>
  <c r="J17" i="102"/>
  <c r="I17" i="102"/>
  <c r="H17" i="102"/>
  <c r="G17" i="102"/>
  <c r="F17" i="102"/>
  <c r="E17" i="102"/>
  <c r="D17" i="102"/>
  <c r="L16" i="102"/>
  <c r="K16" i="102"/>
  <c r="J16" i="102"/>
  <c r="I16" i="102"/>
  <c r="H16" i="102"/>
  <c r="G16" i="102"/>
  <c r="F16" i="102"/>
  <c r="E16" i="102"/>
  <c r="D16" i="102"/>
  <c r="L15" i="102"/>
  <c r="K15" i="102"/>
  <c r="J15" i="102"/>
  <c r="I15" i="102"/>
  <c r="H15" i="102"/>
  <c r="G15" i="102"/>
  <c r="F15" i="102"/>
  <c r="E15" i="102"/>
  <c r="D15" i="102"/>
  <c r="L14" i="102"/>
  <c r="K14" i="102"/>
  <c r="J14" i="102"/>
  <c r="I14" i="102"/>
  <c r="H14" i="102"/>
  <c r="G14" i="102"/>
  <c r="F14" i="102"/>
  <c r="E14" i="102"/>
  <c r="D14" i="102"/>
  <c r="L13" i="102"/>
  <c r="K13" i="102"/>
  <c r="J13" i="102"/>
  <c r="I13" i="102"/>
  <c r="H13" i="102"/>
  <c r="G13" i="102"/>
  <c r="F13" i="102"/>
  <c r="E13" i="102"/>
  <c r="D13" i="102"/>
  <c r="L11" i="102"/>
  <c r="K11" i="102"/>
  <c r="J11" i="102"/>
  <c r="I11" i="102"/>
  <c r="H11" i="102"/>
  <c r="G11" i="102"/>
  <c r="F11" i="102"/>
  <c r="E11" i="102"/>
  <c r="D11" i="102"/>
  <c r="L10" i="102"/>
  <c r="K10" i="102"/>
  <c r="J10" i="102"/>
  <c r="I10" i="102"/>
  <c r="H10" i="102"/>
  <c r="G10" i="102"/>
  <c r="F10" i="102"/>
  <c r="E10" i="102"/>
  <c r="D10" i="102"/>
  <c r="L9" i="102"/>
  <c r="K9" i="102"/>
  <c r="J9" i="102"/>
  <c r="I9" i="102"/>
  <c r="H9" i="102"/>
  <c r="G9" i="102"/>
  <c r="F9" i="102"/>
  <c r="E9" i="102"/>
  <c r="D9" i="102"/>
  <c r="L7" i="102"/>
  <c r="K7" i="102"/>
  <c r="J7" i="102"/>
  <c r="I7" i="102"/>
  <c r="H7" i="102"/>
  <c r="G7" i="102"/>
  <c r="F7" i="102"/>
  <c r="E7" i="102"/>
  <c r="D7" i="102"/>
  <c r="L6" i="102"/>
  <c r="K6" i="102"/>
  <c r="J6" i="102"/>
  <c r="I6" i="102"/>
  <c r="H6" i="102"/>
  <c r="G6" i="102"/>
  <c r="F6" i="102"/>
  <c r="E6" i="102"/>
  <c r="D6" i="102"/>
  <c r="C63" i="102"/>
  <c r="C64" i="102"/>
  <c r="C65" i="102"/>
  <c r="C62" i="102"/>
  <c r="C57" i="102"/>
  <c r="C58" i="102"/>
  <c r="C59" i="102"/>
  <c r="C60" i="102"/>
  <c r="C56" i="102"/>
  <c r="C54" i="102"/>
  <c r="C53" i="102"/>
  <c r="C51" i="102"/>
  <c r="C50" i="102"/>
  <c r="C48" i="102"/>
  <c r="C47" i="102"/>
  <c r="C45" i="102"/>
  <c r="C44" i="102"/>
  <c r="C42" i="102"/>
  <c r="C41" i="102"/>
  <c r="C33" i="102"/>
  <c r="C34" i="102"/>
  <c r="C35" i="102"/>
  <c r="C36" i="102"/>
  <c r="C37" i="102"/>
  <c r="C38" i="102"/>
  <c r="C32" i="102"/>
  <c r="C26" i="102"/>
  <c r="C27" i="102"/>
  <c r="C28" i="102"/>
  <c r="C29" i="102"/>
  <c r="C25" i="102"/>
  <c r="C23" i="102"/>
  <c r="C22" i="102"/>
  <c r="C14" i="102"/>
  <c r="C15" i="102"/>
  <c r="C16" i="102"/>
  <c r="C17" i="102"/>
  <c r="C18" i="102"/>
  <c r="C19" i="102"/>
  <c r="C20" i="102"/>
  <c r="C13" i="102"/>
  <c r="C10" i="102"/>
  <c r="C11" i="102"/>
  <c r="C9" i="102"/>
  <c r="C7" i="102"/>
  <c r="C6" i="102"/>
  <c r="O170" i="63"/>
  <c r="N170" i="63"/>
  <c r="M158" i="102" s="1"/>
  <c r="M170" i="63"/>
  <c r="L158" i="102" s="1"/>
  <c r="K158" i="102"/>
  <c r="K170" i="63"/>
  <c r="J158" i="102" s="1"/>
  <c r="J170" i="63"/>
  <c r="I170" i="63"/>
  <c r="H158" i="102" s="1"/>
  <c r="H170" i="63"/>
  <c r="G158" i="102" s="1"/>
  <c r="G170" i="63"/>
  <c r="F158" i="102" s="1"/>
  <c r="F170" i="63"/>
  <c r="E158" i="102" s="1"/>
  <c r="E170" i="63"/>
  <c r="D158" i="102" s="1"/>
  <c r="D170" i="63"/>
  <c r="O169" i="63"/>
  <c r="N169" i="63"/>
  <c r="M157" i="102" s="1"/>
  <c r="M169" i="63"/>
  <c r="L157" i="102" s="1"/>
  <c r="K157" i="102"/>
  <c r="K169" i="63"/>
  <c r="J157" i="102" s="1"/>
  <c r="J169" i="63"/>
  <c r="I169" i="63"/>
  <c r="H157" i="102" s="1"/>
  <c r="H169" i="63"/>
  <c r="G157" i="102" s="1"/>
  <c r="G169" i="63"/>
  <c r="F157" i="102" s="1"/>
  <c r="F169" i="63"/>
  <c r="E157" i="102" s="1"/>
  <c r="E169" i="63"/>
  <c r="D157" i="102" s="1"/>
  <c r="D169" i="63"/>
  <c r="C157" i="102" s="1"/>
  <c r="O167" i="63"/>
  <c r="N167" i="63"/>
  <c r="M155" i="102" s="1"/>
  <c r="M167" i="63"/>
  <c r="L155" i="102" s="1"/>
  <c r="K167" i="63"/>
  <c r="J155" i="102" s="1"/>
  <c r="J167" i="63"/>
  <c r="I167" i="63"/>
  <c r="H155" i="102" s="1"/>
  <c r="H167" i="63"/>
  <c r="G155" i="102" s="1"/>
  <c r="G167" i="63"/>
  <c r="F155" i="102" s="1"/>
  <c r="F167" i="63"/>
  <c r="E155" i="102" s="1"/>
  <c r="E167" i="63"/>
  <c r="D167" i="63"/>
  <c r="C155" i="102" s="1"/>
  <c r="O166" i="63"/>
  <c r="N166" i="63"/>
  <c r="M154" i="102" s="1"/>
  <c r="M166" i="63"/>
  <c r="L154" i="102" s="1"/>
  <c r="K154" i="102"/>
  <c r="K166" i="63"/>
  <c r="J154" i="102" s="1"/>
  <c r="J166" i="63"/>
  <c r="I166" i="63"/>
  <c r="H154" i="102" s="1"/>
  <c r="H166" i="63"/>
  <c r="G154" i="102" s="1"/>
  <c r="G166" i="63"/>
  <c r="F154" i="102" s="1"/>
  <c r="F166" i="63"/>
  <c r="E154" i="102" s="1"/>
  <c r="E166" i="63"/>
  <c r="D166" i="63"/>
  <c r="C154" i="102" s="1"/>
  <c r="O165" i="63"/>
  <c r="N165" i="63"/>
  <c r="M153" i="102" s="1"/>
  <c r="M165" i="63"/>
  <c r="K153" i="102"/>
  <c r="K165" i="63"/>
  <c r="J153" i="102" s="1"/>
  <c r="J165" i="63"/>
  <c r="I165" i="63"/>
  <c r="H153" i="102" s="1"/>
  <c r="H165" i="63"/>
  <c r="G165" i="63"/>
  <c r="F153" i="102" s="1"/>
  <c r="F165" i="63"/>
  <c r="E153" i="102" s="1"/>
  <c r="E165" i="63"/>
  <c r="D165" i="63"/>
  <c r="O163" i="63"/>
  <c r="N163" i="63"/>
  <c r="M151" i="102" s="1"/>
  <c r="M163" i="63"/>
  <c r="K151" i="102"/>
  <c r="K163" i="63"/>
  <c r="J151" i="102" s="1"/>
  <c r="J163" i="63"/>
  <c r="I163" i="63"/>
  <c r="H151" i="102" s="1"/>
  <c r="H163" i="63"/>
  <c r="G151" i="102" s="1"/>
  <c r="G163" i="63"/>
  <c r="F151" i="102" s="1"/>
  <c r="F163" i="63"/>
  <c r="E151" i="102" s="1"/>
  <c r="E163" i="63"/>
  <c r="D163" i="63"/>
  <c r="C151" i="102" s="1"/>
  <c r="O162" i="63"/>
  <c r="N162" i="63"/>
  <c r="M150" i="102" s="1"/>
  <c r="M162" i="63"/>
  <c r="K150" i="102"/>
  <c r="K162" i="63"/>
  <c r="J150" i="102" s="1"/>
  <c r="J162" i="63"/>
  <c r="I162" i="63"/>
  <c r="H150" i="102" s="1"/>
  <c r="H162" i="63"/>
  <c r="G150" i="102" s="1"/>
  <c r="G162" i="63"/>
  <c r="F162" i="63"/>
  <c r="E150" i="102" s="1"/>
  <c r="E162" i="63"/>
  <c r="D162" i="63"/>
  <c r="C150" i="102" s="1"/>
  <c r="O160" i="63"/>
  <c r="N160" i="63"/>
  <c r="M148" i="102" s="1"/>
  <c r="M160" i="63"/>
  <c r="K148" i="102"/>
  <c r="K160" i="63"/>
  <c r="J148" i="102" s="1"/>
  <c r="J160" i="63"/>
  <c r="I160" i="63"/>
  <c r="H148" i="102" s="1"/>
  <c r="H160" i="63"/>
  <c r="G148" i="102" s="1"/>
  <c r="G160" i="63"/>
  <c r="F148" i="102" s="1"/>
  <c r="F160" i="63"/>
  <c r="E148" i="102" s="1"/>
  <c r="E160" i="63"/>
  <c r="D160" i="63"/>
  <c r="O158" i="63"/>
  <c r="N158" i="63"/>
  <c r="M146" i="102" s="1"/>
  <c r="M158" i="63"/>
  <c r="K146" i="102"/>
  <c r="K158" i="63"/>
  <c r="J146" i="102" s="1"/>
  <c r="J158" i="63"/>
  <c r="I158" i="63"/>
  <c r="H146" i="102" s="1"/>
  <c r="H158" i="63"/>
  <c r="G146" i="102" s="1"/>
  <c r="G158" i="63"/>
  <c r="F146" i="102" s="1"/>
  <c r="F158" i="63"/>
  <c r="E146" i="102" s="1"/>
  <c r="E158" i="63"/>
  <c r="D158" i="63"/>
  <c r="C146" i="102" s="1"/>
  <c r="O157" i="63"/>
  <c r="N157" i="63"/>
  <c r="M157" i="63"/>
  <c r="K145" i="102"/>
  <c r="K157" i="63"/>
  <c r="J145" i="102" s="1"/>
  <c r="J157" i="63"/>
  <c r="I157" i="63"/>
  <c r="H145" i="102" s="1"/>
  <c r="H157" i="63"/>
  <c r="G145" i="102" s="1"/>
  <c r="G157" i="63"/>
  <c r="F157" i="63"/>
  <c r="E145" i="102" s="1"/>
  <c r="E157" i="63"/>
  <c r="D157" i="63"/>
  <c r="N154" i="63"/>
  <c r="M154" i="63"/>
  <c r="L142" i="102" s="1"/>
  <c r="L154" i="63"/>
  <c r="K142" i="102" s="1"/>
  <c r="K154" i="63"/>
  <c r="J142" i="102" s="1"/>
  <c r="J154" i="63"/>
  <c r="H142" i="102"/>
  <c r="H154" i="63"/>
  <c r="R154" i="63" s="1"/>
  <c r="E154" i="63"/>
  <c r="D142" i="102" s="1"/>
  <c r="X189" i="102"/>
  <c r="X166" i="102"/>
  <c r="X163" i="102"/>
  <c r="X140" i="102"/>
  <c r="N73" i="102"/>
  <c r="N112" i="102"/>
  <c r="N113" i="102"/>
  <c r="G153" i="102" l="1"/>
  <c r="V165" i="63"/>
  <c r="F145" i="102"/>
  <c r="G181" i="63"/>
  <c r="F150" i="102"/>
  <c r="G195" i="63"/>
  <c r="C148" i="102"/>
  <c r="D185" i="63"/>
  <c r="I153" i="102"/>
  <c r="S165" i="63"/>
  <c r="I158" i="102"/>
  <c r="S170" i="63"/>
  <c r="I146" i="102"/>
  <c r="S158" i="63"/>
  <c r="I151" i="102"/>
  <c r="S163" i="63"/>
  <c r="I154" i="102"/>
  <c r="S166" i="63"/>
  <c r="I142" i="102"/>
  <c r="S154" i="63"/>
  <c r="I135" i="102"/>
  <c r="J135" i="102"/>
  <c r="I157" i="102"/>
  <c r="S169" i="63"/>
  <c r="I145" i="102"/>
  <c r="S157" i="63"/>
  <c r="I150" i="102"/>
  <c r="S162" i="63"/>
  <c r="I155" i="102"/>
  <c r="S167" i="63"/>
  <c r="I148" i="102"/>
  <c r="S160" i="63"/>
  <c r="M42" i="96"/>
  <c r="N41" i="96"/>
  <c r="N42" i="96" s="1"/>
  <c r="M142" i="102"/>
  <c r="T154" i="63"/>
  <c r="L148" i="102"/>
  <c r="T160" i="63"/>
  <c r="L153" i="102"/>
  <c r="T165" i="63"/>
  <c r="L151" i="102"/>
  <c r="T163" i="63"/>
  <c r="L150" i="102"/>
  <c r="T162" i="63"/>
  <c r="L135" i="102"/>
  <c r="L146" i="102"/>
  <c r="T158" i="63"/>
  <c r="L145" i="102"/>
  <c r="V157" i="63"/>
  <c r="T157" i="63"/>
  <c r="K135" i="102"/>
  <c r="H135" i="102"/>
  <c r="G135" i="102"/>
  <c r="F135" i="102"/>
  <c r="Q154" i="63"/>
  <c r="G142" i="102"/>
  <c r="E135" i="102"/>
  <c r="D135" i="102"/>
  <c r="D145" i="102"/>
  <c r="Q157" i="63"/>
  <c r="D146" i="102"/>
  <c r="V158" i="63"/>
  <c r="D148" i="102"/>
  <c r="V160" i="63"/>
  <c r="D150" i="102"/>
  <c r="V162" i="63"/>
  <c r="D151" i="102"/>
  <c r="V163" i="63"/>
  <c r="D153" i="102"/>
  <c r="D154" i="102"/>
  <c r="V166" i="63"/>
  <c r="D155" i="102"/>
  <c r="V167" i="63"/>
  <c r="V170" i="63"/>
  <c r="U38" i="102"/>
  <c r="P38" i="102"/>
  <c r="U51" i="102"/>
  <c r="P51" i="102"/>
  <c r="U13" i="102"/>
  <c r="P13" i="102"/>
  <c r="U28" i="102"/>
  <c r="P28" i="102"/>
  <c r="U44" i="102"/>
  <c r="P44" i="102"/>
  <c r="U93" i="102"/>
  <c r="P93" i="102"/>
  <c r="U20" i="102"/>
  <c r="P20" i="102"/>
  <c r="U27" i="102"/>
  <c r="P27" i="102"/>
  <c r="U62" i="102"/>
  <c r="P62" i="102"/>
  <c r="U72" i="102"/>
  <c r="P72" i="102"/>
  <c r="U78" i="102"/>
  <c r="P78" i="102"/>
  <c r="U94" i="102"/>
  <c r="P94" i="102"/>
  <c r="U99" i="102"/>
  <c r="P99" i="102"/>
  <c r="U105" i="102"/>
  <c r="P105" i="102"/>
  <c r="U111" i="102"/>
  <c r="P111" i="102"/>
  <c r="U57" i="102"/>
  <c r="P57" i="102"/>
  <c r="U45" i="102"/>
  <c r="P45" i="102"/>
  <c r="U19" i="102"/>
  <c r="P19" i="102"/>
  <c r="U26" i="102"/>
  <c r="P26" i="102"/>
  <c r="U47" i="102"/>
  <c r="P47" i="102"/>
  <c r="U65" i="102"/>
  <c r="P65" i="102"/>
  <c r="U95" i="102"/>
  <c r="P95" i="102"/>
  <c r="U18" i="102"/>
  <c r="P18" i="102"/>
  <c r="U32" i="102"/>
  <c r="P32" i="102"/>
  <c r="U48" i="102"/>
  <c r="P48" i="102"/>
  <c r="U64" i="102"/>
  <c r="P64" i="102"/>
  <c r="U71" i="102"/>
  <c r="P71" i="102"/>
  <c r="U77" i="102"/>
  <c r="P77" i="102"/>
  <c r="U84" i="102"/>
  <c r="P84" i="102"/>
  <c r="U96" i="102"/>
  <c r="P96" i="102"/>
  <c r="U104" i="102"/>
  <c r="P104" i="102"/>
  <c r="U110" i="102"/>
  <c r="P110" i="102"/>
  <c r="U117" i="102"/>
  <c r="P117" i="102"/>
  <c r="U17" i="102"/>
  <c r="P17" i="102"/>
  <c r="U50" i="102"/>
  <c r="P50" i="102"/>
  <c r="U85" i="102"/>
  <c r="P85" i="102"/>
  <c r="U37" i="102"/>
  <c r="P37" i="102"/>
  <c r="U70" i="102"/>
  <c r="P70" i="102"/>
  <c r="U76" i="102"/>
  <c r="P76" i="102"/>
  <c r="U86" i="102"/>
  <c r="P86" i="102"/>
  <c r="U103" i="102"/>
  <c r="P103" i="102"/>
  <c r="U109" i="102"/>
  <c r="P109" i="102"/>
  <c r="U53" i="102"/>
  <c r="P53" i="102"/>
  <c r="U6" i="102"/>
  <c r="P6" i="102"/>
  <c r="U14" i="102"/>
  <c r="P14" i="102"/>
  <c r="U35" i="102"/>
  <c r="P35" i="102"/>
  <c r="U54" i="102"/>
  <c r="P54" i="102"/>
  <c r="U75" i="102"/>
  <c r="P75" i="102"/>
  <c r="U81" i="102"/>
  <c r="P81" i="102"/>
  <c r="U88" i="102"/>
  <c r="P88" i="102"/>
  <c r="U102" i="102"/>
  <c r="P102" i="102"/>
  <c r="U108" i="102"/>
  <c r="P108" i="102"/>
  <c r="U114" i="102"/>
  <c r="P114" i="102"/>
  <c r="U63" i="102"/>
  <c r="P63" i="102"/>
  <c r="U16" i="102"/>
  <c r="P16" i="102"/>
  <c r="U82" i="102"/>
  <c r="P82" i="102"/>
  <c r="U116" i="102"/>
  <c r="P116" i="102"/>
  <c r="U15" i="102"/>
  <c r="P15" i="102"/>
  <c r="U36" i="102"/>
  <c r="P36" i="102"/>
  <c r="U87" i="102"/>
  <c r="P87" i="102"/>
  <c r="U7" i="102"/>
  <c r="P7" i="102"/>
  <c r="U22" i="102"/>
  <c r="P22" i="102"/>
  <c r="U34" i="102"/>
  <c r="P34" i="102"/>
  <c r="U56" i="102"/>
  <c r="P56" i="102"/>
  <c r="U89" i="102"/>
  <c r="P89" i="102"/>
  <c r="U9" i="102"/>
  <c r="P9" i="102"/>
  <c r="C31" i="102"/>
  <c r="U33" i="102"/>
  <c r="P33" i="102"/>
  <c r="U80" i="102"/>
  <c r="P80" i="102"/>
  <c r="U101" i="102"/>
  <c r="P101" i="102"/>
  <c r="U113" i="102"/>
  <c r="P113" i="102"/>
  <c r="U11" i="102"/>
  <c r="P11" i="102"/>
  <c r="U25" i="102"/>
  <c r="P25" i="102"/>
  <c r="U41" i="102"/>
  <c r="P41" i="102"/>
  <c r="U59" i="102"/>
  <c r="P59" i="102"/>
  <c r="U91" i="102"/>
  <c r="P91" i="102"/>
  <c r="U23" i="102"/>
  <c r="P23" i="102"/>
  <c r="U60" i="102"/>
  <c r="P60" i="102"/>
  <c r="U74" i="102"/>
  <c r="P74" i="102"/>
  <c r="U90" i="102"/>
  <c r="P90" i="102"/>
  <c r="U107" i="102"/>
  <c r="P107" i="102"/>
  <c r="U10" i="102"/>
  <c r="P10" i="102"/>
  <c r="U29" i="102"/>
  <c r="P29" i="102"/>
  <c r="U42" i="102"/>
  <c r="P42" i="102"/>
  <c r="U58" i="102"/>
  <c r="P58" i="102"/>
  <c r="U73" i="102"/>
  <c r="P73" i="102"/>
  <c r="U79" i="102"/>
  <c r="P79" i="102"/>
  <c r="U92" i="102"/>
  <c r="P92" i="102"/>
  <c r="U100" i="102"/>
  <c r="P100" i="102"/>
  <c r="U106" i="102"/>
  <c r="P106" i="102"/>
  <c r="U112" i="102"/>
  <c r="X112" i="102" s="1"/>
  <c r="P112" i="102"/>
  <c r="V169" i="63"/>
  <c r="V171" i="63" s="1"/>
  <c r="C153" i="102"/>
  <c r="D168" i="63"/>
  <c r="C145" i="102"/>
  <c r="C169" i="102" s="1"/>
  <c r="C158" i="102"/>
  <c r="N111" i="102"/>
  <c r="V168" i="63" l="1"/>
  <c r="U31" i="102"/>
  <c r="X31" i="102" s="1"/>
  <c r="P31" i="102"/>
  <c r="G130" i="63"/>
  <c r="O130" i="63"/>
  <c r="N130" i="63"/>
  <c r="M130" i="63"/>
  <c r="L130" i="63"/>
  <c r="K130" i="63"/>
  <c r="J130" i="63"/>
  <c r="I130" i="63"/>
  <c r="H130" i="63"/>
  <c r="Z130" i="63" s="1"/>
  <c r="F130" i="63"/>
  <c r="D130" i="63"/>
  <c r="N161" i="102"/>
  <c r="O173" i="63"/>
  <c r="X101" i="102"/>
  <c r="X102" i="102"/>
  <c r="X103" i="102"/>
  <c r="X104" i="102"/>
  <c r="X105" i="102"/>
  <c r="X106" i="102"/>
  <c r="X107" i="102"/>
  <c r="X108" i="102"/>
  <c r="X109" i="102"/>
  <c r="X110" i="102"/>
  <c r="X114" i="102"/>
  <c r="X115" i="102"/>
  <c r="X116" i="102"/>
  <c r="X117" i="102"/>
  <c r="X84" i="102"/>
  <c r="X85" i="102"/>
  <c r="X86" i="102"/>
  <c r="X87" i="102"/>
  <c r="X88" i="102"/>
  <c r="X89" i="102"/>
  <c r="X90" i="102"/>
  <c r="X92" i="102"/>
  <c r="X93" i="102"/>
  <c r="X94" i="102"/>
  <c r="X95" i="102"/>
  <c r="X96" i="102"/>
  <c r="V130" i="63"/>
  <c r="X73" i="102"/>
  <c r="X74" i="102"/>
  <c r="X75" i="102"/>
  <c r="X76" i="102"/>
  <c r="X79" i="102"/>
  <c r="X81" i="102"/>
  <c r="X82" i="102"/>
  <c r="X53" i="102"/>
  <c r="X35" i="102"/>
  <c r="X36" i="102"/>
  <c r="X37" i="102"/>
  <c r="X38" i="102"/>
  <c r="X28" i="102"/>
  <c r="X29" i="102"/>
  <c r="X32" i="102"/>
  <c r="X33" i="102"/>
  <c r="X34" i="102"/>
  <c r="X9" i="102"/>
  <c r="X10" i="102"/>
  <c r="X15" i="102"/>
  <c r="X16" i="102"/>
  <c r="X19" i="102"/>
  <c r="X23" i="102"/>
  <c r="Y130" i="63" l="1"/>
  <c r="V173" i="63"/>
  <c r="N69" i="102"/>
  <c r="N205" i="102"/>
  <c r="U205" i="102" s="1"/>
  <c r="N204" i="102"/>
  <c r="U204" i="102" s="1"/>
  <c r="N203" i="102"/>
  <c r="N142" i="102"/>
  <c r="N134" i="102"/>
  <c r="N133" i="102"/>
  <c r="N131" i="102"/>
  <c r="N130" i="102"/>
  <c r="N129" i="102"/>
  <c r="N128" i="102"/>
  <c r="N127" i="102"/>
  <c r="N45" i="102"/>
  <c r="X45" i="102" s="1"/>
  <c r="N48" i="102"/>
  <c r="X48" i="102" s="1"/>
  <c r="N49" i="102"/>
  <c r="N50" i="102"/>
  <c r="X50" i="102" s="1"/>
  <c r="N51" i="102"/>
  <c r="X51" i="102" s="1"/>
  <c r="N55" i="102"/>
  <c r="X55" i="102" s="1"/>
  <c r="N56" i="102"/>
  <c r="X56" i="102" s="1"/>
  <c r="N57" i="102"/>
  <c r="X57" i="102" s="1"/>
  <c r="N58" i="102"/>
  <c r="X58" i="102" s="1"/>
  <c r="N59" i="102"/>
  <c r="X59" i="102" s="1"/>
  <c r="N60" i="102"/>
  <c r="X60" i="102" s="1"/>
  <c r="N63" i="102"/>
  <c r="X63" i="102" s="1"/>
  <c r="N64" i="102"/>
  <c r="X64" i="102" s="1"/>
  <c r="N65" i="102"/>
  <c r="X65" i="102" s="1"/>
  <c r="N71" i="102"/>
  <c r="X71" i="102" s="1"/>
  <c r="N100" i="102"/>
  <c r="X100" i="102" s="1"/>
  <c r="N99" i="102"/>
  <c r="N91" i="102"/>
  <c r="N80" i="102"/>
  <c r="X80" i="102" s="1"/>
  <c r="N78" i="102"/>
  <c r="N77" i="102"/>
  <c r="X77" i="102" s="1"/>
  <c r="N72" i="102"/>
  <c r="X72" i="102" s="1"/>
  <c r="N70" i="102"/>
  <c r="X70" i="102" s="1"/>
  <c r="N62" i="102"/>
  <c r="X62" i="102" s="1"/>
  <c r="N54" i="102"/>
  <c r="X54" i="102" s="1"/>
  <c r="N47" i="102"/>
  <c r="X47" i="102" s="1"/>
  <c r="N44" i="102"/>
  <c r="N42" i="102"/>
  <c r="X42" i="102" s="1"/>
  <c r="N41" i="102"/>
  <c r="N27" i="102"/>
  <c r="X27" i="102" s="1"/>
  <c r="N26" i="102"/>
  <c r="X26" i="102" s="1"/>
  <c r="N25" i="102"/>
  <c r="N22" i="102"/>
  <c r="N20" i="102"/>
  <c r="X20" i="102" s="1"/>
  <c r="N18" i="102"/>
  <c r="X18" i="102" s="1"/>
  <c r="N17" i="102"/>
  <c r="X17" i="102" s="1"/>
  <c r="N14" i="102"/>
  <c r="X14" i="102" s="1"/>
  <c r="N13" i="102"/>
  <c r="N11" i="102"/>
  <c r="N7" i="102"/>
  <c r="X7" i="102" s="1"/>
  <c r="N6" i="102"/>
  <c r="N155" i="102"/>
  <c r="N154" i="102"/>
  <c r="N153" i="102"/>
  <c r="N151" i="102"/>
  <c r="N150" i="102"/>
  <c r="N146" i="102"/>
  <c r="N145" i="102"/>
  <c r="N159" i="63"/>
  <c r="N135" i="102" l="1"/>
  <c r="N12" i="102"/>
  <c r="N161" i="63"/>
  <c r="N164" i="63" s="1"/>
  <c r="N155" i="63"/>
  <c r="N158" i="102"/>
  <c r="N157" i="102"/>
  <c r="X41" i="102"/>
  <c r="N98" i="102"/>
  <c r="X11" i="102"/>
  <c r="X6" i="102"/>
  <c r="X44" i="102"/>
  <c r="X22" i="102"/>
  <c r="X25" i="102"/>
  <c r="X78" i="102"/>
  <c r="X91" i="102"/>
  <c r="N193" i="102"/>
  <c r="N191" i="102"/>
  <c r="M134" i="102"/>
  <c r="U134" i="102" s="1"/>
  <c r="X134" i="102" s="1"/>
  <c r="M133" i="102"/>
  <c r="M130" i="102"/>
  <c r="M131" i="102"/>
  <c r="M129" i="102"/>
  <c r="M128" i="102"/>
  <c r="M127" i="102"/>
  <c r="M124" i="102"/>
  <c r="M113" i="102"/>
  <c r="M104" i="102"/>
  <c r="M105" i="102"/>
  <c r="M106" i="102"/>
  <c r="M107" i="102"/>
  <c r="M108" i="102"/>
  <c r="M109" i="102"/>
  <c r="M110" i="102"/>
  <c r="M112" i="102"/>
  <c r="M100" i="102"/>
  <c r="M101" i="102"/>
  <c r="M102" i="102"/>
  <c r="M103" i="102"/>
  <c r="M99" i="102"/>
  <c r="M91" i="102"/>
  <c r="M83" i="102" s="1"/>
  <c r="M71" i="102"/>
  <c r="M72" i="102"/>
  <c r="M73" i="102"/>
  <c r="M74" i="102"/>
  <c r="M75" i="102"/>
  <c r="M76" i="102"/>
  <c r="M77" i="102"/>
  <c r="M78" i="102"/>
  <c r="M79" i="102"/>
  <c r="M80" i="102"/>
  <c r="M70" i="102"/>
  <c r="M62" i="102"/>
  <c r="M61" i="102" s="1"/>
  <c r="M54" i="102"/>
  <c r="M52" i="102" s="1"/>
  <c r="M48" i="102"/>
  <c r="M47" i="102"/>
  <c r="M44" i="102"/>
  <c r="M43" i="102" s="1"/>
  <c r="M42" i="102"/>
  <c r="M41" i="102"/>
  <c r="M27" i="102"/>
  <c r="M26" i="102"/>
  <c r="M25" i="102"/>
  <c r="M22" i="102"/>
  <c r="M21" i="102" s="1"/>
  <c r="M20" i="102"/>
  <c r="M18" i="102"/>
  <c r="M17" i="102"/>
  <c r="M14" i="102"/>
  <c r="M13" i="102"/>
  <c r="M11" i="102"/>
  <c r="M8" i="102" s="1"/>
  <c r="M6" i="102"/>
  <c r="M5" i="102" s="1"/>
  <c r="M49" i="102"/>
  <c r="M69" i="102"/>
  <c r="M24" i="102" l="1"/>
  <c r="M135" i="102"/>
  <c r="U133" i="102"/>
  <c r="X133" i="102" s="1"/>
  <c r="M126" i="102"/>
  <c r="M132" i="102" s="1"/>
  <c r="X111" i="102"/>
  <c r="X113" i="102"/>
  <c r="M40" i="102"/>
  <c r="X69" i="102"/>
  <c r="X13" i="102"/>
  <c r="X99" i="102"/>
  <c r="M111" i="102"/>
  <c r="M98" i="102" s="1"/>
  <c r="M97" i="102" s="1"/>
  <c r="M46" i="102"/>
  <c r="S191" i="102"/>
  <c r="M68" i="102"/>
  <c r="M67" i="102" s="1"/>
  <c r="M12" i="102"/>
  <c r="U138" i="102"/>
  <c r="S138" i="102"/>
  <c r="R138" i="102"/>
  <c r="Q138" i="102"/>
  <c r="P138" i="102"/>
  <c r="U137" i="102"/>
  <c r="S137" i="102"/>
  <c r="R137" i="102"/>
  <c r="Q137" i="102"/>
  <c r="P137" i="102"/>
  <c r="S135" i="102"/>
  <c r="R135" i="102"/>
  <c r="Q135" i="102"/>
  <c r="C135" i="102"/>
  <c r="P135" i="102" s="1"/>
  <c r="S134" i="102"/>
  <c r="R134" i="102"/>
  <c r="Q134" i="102"/>
  <c r="P134" i="102"/>
  <c r="S133" i="102"/>
  <c r="R133" i="102"/>
  <c r="Q133" i="102"/>
  <c r="P133" i="102"/>
  <c r="U131" i="102"/>
  <c r="S131" i="102"/>
  <c r="R131" i="102"/>
  <c r="Q131" i="102"/>
  <c r="P131" i="102"/>
  <c r="U130" i="102"/>
  <c r="S130" i="102"/>
  <c r="R130" i="102"/>
  <c r="Q130" i="102"/>
  <c r="P130" i="102"/>
  <c r="U129" i="102"/>
  <c r="S129" i="102"/>
  <c r="R129" i="102"/>
  <c r="Q129" i="102"/>
  <c r="P129" i="102"/>
  <c r="U128" i="102"/>
  <c r="S128" i="102"/>
  <c r="R128" i="102"/>
  <c r="Q128" i="102"/>
  <c r="P128" i="102"/>
  <c r="U127" i="102"/>
  <c r="S127" i="102"/>
  <c r="R127" i="102"/>
  <c r="Q127" i="102"/>
  <c r="P127" i="102"/>
  <c r="N124" i="102"/>
  <c r="N126" i="102" s="1"/>
  <c r="N132" i="102" s="1"/>
  <c r="N136" i="102" s="1"/>
  <c r="N139" i="102" s="1"/>
  <c r="L124" i="102"/>
  <c r="K124" i="102"/>
  <c r="J124" i="102"/>
  <c r="I124" i="102"/>
  <c r="H124" i="102"/>
  <c r="G124" i="102"/>
  <c r="F124" i="102"/>
  <c r="E124" i="102"/>
  <c r="D124" i="102"/>
  <c r="C124" i="102"/>
  <c r="U123" i="102"/>
  <c r="S123" i="102"/>
  <c r="R123" i="102"/>
  <c r="Q123" i="102"/>
  <c r="P123" i="102"/>
  <c r="U122" i="102"/>
  <c r="S122" i="102"/>
  <c r="R122" i="102"/>
  <c r="Q122" i="102"/>
  <c r="P122" i="102"/>
  <c r="U121" i="102"/>
  <c r="S121" i="102"/>
  <c r="R121" i="102"/>
  <c r="Q121" i="102"/>
  <c r="P121" i="102"/>
  <c r="V120" i="102"/>
  <c r="W151" i="63"/>
  <c r="T151" i="63"/>
  <c r="Q151" i="63"/>
  <c r="Y151" i="63" s="1"/>
  <c r="T150" i="63"/>
  <c r="R150" i="63"/>
  <c r="Q150" i="63"/>
  <c r="Y150" i="63" s="1"/>
  <c r="T149" i="63"/>
  <c r="Q149" i="63"/>
  <c r="Y149" i="63" s="1"/>
  <c r="T148" i="63"/>
  <c r="Q148" i="63"/>
  <c r="Y148" i="63" s="1"/>
  <c r="T147" i="63"/>
  <c r="Y147" i="63" s="1"/>
  <c r="W146" i="63"/>
  <c r="T146" i="63"/>
  <c r="Q146" i="63"/>
  <c r="Y146" i="63" s="1"/>
  <c r="T145" i="63"/>
  <c r="Q145" i="63"/>
  <c r="Y145" i="63" s="1"/>
  <c r="T144" i="63"/>
  <c r="R144" i="63"/>
  <c r="Q144" i="63"/>
  <c r="W143" i="63"/>
  <c r="T143" i="63"/>
  <c r="R143" i="63"/>
  <c r="Q143" i="63"/>
  <c r="T142" i="63"/>
  <c r="R142" i="63"/>
  <c r="Q142" i="63"/>
  <c r="T141" i="63"/>
  <c r="R141" i="63"/>
  <c r="Q141" i="63"/>
  <c r="T140" i="63"/>
  <c r="R140" i="63"/>
  <c r="Q140" i="63"/>
  <c r="T139" i="63"/>
  <c r="R139" i="63"/>
  <c r="Q139" i="63"/>
  <c r="T137" i="63"/>
  <c r="Q137" i="63"/>
  <c r="Y137" i="63" s="1"/>
  <c r="V136" i="63"/>
  <c r="T136" i="63"/>
  <c r="Q136" i="63"/>
  <c r="W135" i="63"/>
  <c r="T135" i="63"/>
  <c r="Q135" i="63"/>
  <c r="Y135" i="63" s="1"/>
  <c r="V134" i="63"/>
  <c r="Y134" i="63" s="1"/>
  <c r="T134" i="63"/>
  <c r="Q134" i="63"/>
  <c r="W132" i="63"/>
  <c r="T132" i="63"/>
  <c r="Y132" i="63" s="1"/>
  <c r="Y141" i="63" l="1"/>
  <c r="Y142" i="63"/>
  <c r="Y139" i="63"/>
  <c r="Y140" i="63"/>
  <c r="Y144" i="63"/>
  <c r="Y143" i="63"/>
  <c r="Y136" i="63"/>
  <c r="M4" i="102"/>
  <c r="M136" i="102"/>
  <c r="M139" i="102" s="1"/>
  <c r="M39" i="102"/>
  <c r="M30" i="102" s="1"/>
  <c r="W133" i="63"/>
  <c r="W134" i="63"/>
  <c r="X122" i="102"/>
  <c r="U135" i="102"/>
  <c r="V135" i="102" s="1"/>
  <c r="V121" i="102"/>
  <c r="X121" i="102"/>
  <c r="V122" i="102"/>
  <c r="V123" i="102"/>
  <c r="X123" i="102"/>
  <c r="V131" i="102"/>
  <c r="X131" i="102"/>
  <c r="V138" i="102"/>
  <c r="X138" i="102"/>
  <c r="V137" i="102"/>
  <c r="X137" i="102"/>
  <c r="X129" i="102"/>
  <c r="V127" i="102"/>
  <c r="X127" i="102"/>
  <c r="V130" i="102"/>
  <c r="X130" i="102"/>
  <c r="V128" i="102"/>
  <c r="X128" i="102"/>
  <c r="V134" i="102"/>
  <c r="M118" i="102"/>
  <c r="W147" i="63"/>
  <c r="W141" i="63"/>
  <c r="U124" i="102"/>
  <c r="P124" i="102"/>
  <c r="Q124" i="102"/>
  <c r="R124" i="102"/>
  <c r="V129" i="102"/>
  <c r="S124" i="102"/>
  <c r="V133" i="102"/>
  <c r="W148" i="63"/>
  <c r="W137" i="63"/>
  <c r="W150" i="63"/>
  <c r="W145" i="63"/>
  <c r="W142" i="63"/>
  <c r="W136" i="63"/>
  <c r="W149" i="63"/>
  <c r="W144" i="63"/>
  <c r="M66" i="102" l="1"/>
  <c r="M119" i="102" s="1"/>
  <c r="X135" i="102"/>
  <c r="V124" i="102"/>
  <c r="X124" i="102"/>
  <c r="N33" i="91" l="1"/>
  <c r="N37" i="91" s="1"/>
  <c r="V212" i="63" l="1"/>
  <c r="U158" i="102"/>
  <c r="U157" i="102"/>
  <c r="M145" i="102"/>
  <c r="U202" i="102"/>
  <c r="U203" i="102"/>
  <c r="N199" i="63"/>
  <c r="N148" i="102" l="1"/>
  <c r="K126" i="102"/>
  <c r="K132" i="102" s="1"/>
  <c r="K136" i="102" s="1"/>
  <c r="K139" i="102" s="1"/>
  <c r="J126" i="102"/>
  <c r="J132" i="102" s="1"/>
  <c r="J136" i="102" s="1"/>
  <c r="J139" i="102" s="1"/>
  <c r="H126" i="102"/>
  <c r="H132" i="102" s="1"/>
  <c r="H136" i="102" s="1"/>
  <c r="H139" i="102" s="1"/>
  <c r="G126" i="102"/>
  <c r="G132" i="102" s="1"/>
  <c r="G136" i="102" s="1"/>
  <c r="G139" i="102" s="1"/>
  <c r="D126" i="102"/>
  <c r="D132" i="102" s="1"/>
  <c r="D136" i="102" s="1"/>
  <c r="D139" i="102" s="1"/>
  <c r="C126" i="102"/>
  <c r="C132" i="102" s="1"/>
  <c r="C136" i="102" s="1"/>
  <c r="C139" i="102" s="1"/>
  <c r="E69" i="102"/>
  <c r="L69" i="102"/>
  <c r="K69" i="102"/>
  <c r="J69" i="102"/>
  <c r="I69" i="102"/>
  <c r="H69" i="102"/>
  <c r="G69" i="102"/>
  <c r="F69" i="102"/>
  <c r="D69" i="102"/>
  <c r="S125" i="102" l="1"/>
  <c r="L126" i="102"/>
  <c r="Q125" i="102"/>
  <c r="F126" i="102"/>
  <c r="R125" i="102"/>
  <c r="I126" i="102"/>
  <c r="U125" i="102"/>
  <c r="X125" i="102" s="1"/>
  <c r="P125" i="102"/>
  <c r="E126" i="102"/>
  <c r="P202" i="102"/>
  <c r="R126" i="102" l="1"/>
  <c r="I132" i="102"/>
  <c r="F132" i="102"/>
  <c r="Q126" i="102"/>
  <c r="S126" i="102"/>
  <c r="L132" i="102"/>
  <c r="E132" i="102"/>
  <c r="P126" i="102"/>
  <c r="U126" i="102"/>
  <c r="X126" i="102" s="1"/>
  <c r="V125" i="102"/>
  <c r="W125" i="102" l="1"/>
  <c r="S132" i="102"/>
  <c r="L136" i="102"/>
  <c r="Q132" i="102"/>
  <c r="F136" i="102"/>
  <c r="I136" i="102"/>
  <c r="R132" i="102"/>
  <c r="W133" i="102"/>
  <c r="W137" i="102"/>
  <c r="W130" i="102"/>
  <c r="W126" i="102"/>
  <c r="W138" i="102"/>
  <c r="W131" i="102"/>
  <c r="W135" i="102"/>
  <c r="W128" i="102"/>
  <c r="W134" i="102"/>
  <c r="W127" i="102"/>
  <c r="V126" i="102"/>
  <c r="W129" i="102"/>
  <c r="E136" i="102"/>
  <c r="P132" i="102"/>
  <c r="U132" i="102"/>
  <c r="X132" i="102" s="1"/>
  <c r="L98" i="102"/>
  <c r="L97" i="102" s="1"/>
  <c r="R111" i="102"/>
  <c r="J98" i="102"/>
  <c r="J97" i="102" s="1"/>
  <c r="I98" i="102"/>
  <c r="I97" i="102" s="1"/>
  <c r="H98" i="102"/>
  <c r="G98" i="102"/>
  <c r="G97" i="102" s="1"/>
  <c r="F98" i="102"/>
  <c r="F97" i="102" s="1"/>
  <c r="E98" i="102"/>
  <c r="D98" i="102"/>
  <c r="D97" i="102" s="1"/>
  <c r="N83" i="102"/>
  <c r="L83" i="102"/>
  <c r="K83" i="102"/>
  <c r="R83" i="102" s="1"/>
  <c r="J83" i="102"/>
  <c r="I83" i="102"/>
  <c r="H83" i="102"/>
  <c r="Q83" i="102" s="1"/>
  <c r="G83" i="102"/>
  <c r="F83" i="102"/>
  <c r="E83" i="102"/>
  <c r="D83" i="102"/>
  <c r="C83" i="102"/>
  <c r="N68" i="102"/>
  <c r="L68" i="102"/>
  <c r="K68" i="102"/>
  <c r="J68" i="102"/>
  <c r="I68" i="102"/>
  <c r="H68" i="102"/>
  <c r="G68" i="102"/>
  <c r="F68" i="102"/>
  <c r="E68" i="102"/>
  <c r="D68" i="102"/>
  <c r="C68" i="102"/>
  <c r="N61" i="102"/>
  <c r="L61" i="102"/>
  <c r="K61" i="102"/>
  <c r="R61" i="102" s="1"/>
  <c r="J61" i="102"/>
  <c r="I61" i="102"/>
  <c r="H61" i="102"/>
  <c r="Q61" i="102" s="1"/>
  <c r="G61" i="102"/>
  <c r="F61" i="102"/>
  <c r="E61" i="102"/>
  <c r="D61" i="102"/>
  <c r="C61" i="102"/>
  <c r="N52" i="102"/>
  <c r="L52" i="102"/>
  <c r="K52" i="102"/>
  <c r="R52" i="102" s="1"/>
  <c r="J52" i="102"/>
  <c r="I52" i="102"/>
  <c r="H52" i="102"/>
  <c r="Q52" i="102" s="1"/>
  <c r="G52" i="102"/>
  <c r="F52" i="102"/>
  <c r="E52" i="102"/>
  <c r="D52" i="102"/>
  <c r="C52" i="102"/>
  <c r="S49" i="102"/>
  <c r="L49" i="102"/>
  <c r="K49" i="102"/>
  <c r="J49" i="102"/>
  <c r="I49" i="102"/>
  <c r="H49" i="102"/>
  <c r="Q49" i="102" s="1"/>
  <c r="G49" i="102"/>
  <c r="F49" i="102"/>
  <c r="E49" i="102"/>
  <c r="D49" i="102"/>
  <c r="C49" i="102"/>
  <c r="N46" i="102"/>
  <c r="L46" i="102"/>
  <c r="K46" i="102"/>
  <c r="J46" i="102"/>
  <c r="I46" i="102"/>
  <c r="H46" i="102"/>
  <c r="Q46" i="102" s="1"/>
  <c r="G46" i="102"/>
  <c r="F46" i="102"/>
  <c r="E46" i="102"/>
  <c r="D46" i="102"/>
  <c r="C46" i="102"/>
  <c r="N43" i="102"/>
  <c r="L43" i="102"/>
  <c r="K43" i="102"/>
  <c r="R43" i="102" s="1"/>
  <c r="J43" i="102"/>
  <c r="I43" i="102"/>
  <c r="H43" i="102"/>
  <c r="Q43" i="102" s="1"/>
  <c r="G43" i="102"/>
  <c r="F43" i="102"/>
  <c r="E43" i="102"/>
  <c r="D43" i="102"/>
  <c r="C43" i="102"/>
  <c r="N40" i="102"/>
  <c r="L40" i="102"/>
  <c r="K40" i="102"/>
  <c r="R40" i="102" s="1"/>
  <c r="J40" i="102"/>
  <c r="I40" i="102"/>
  <c r="H40" i="102"/>
  <c r="G40" i="102"/>
  <c r="F40" i="102"/>
  <c r="E40" i="102"/>
  <c r="D40" i="102"/>
  <c r="C40" i="102"/>
  <c r="N24" i="102"/>
  <c r="L24" i="102"/>
  <c r="K24" i="102"/>
  <c r="R24" i="102" s="1"/>
  <c r="J24" i="102"/>
  <c r="I24" i="102"/>
  <c r="H24" i="102"/>
  <c r="Q24" i="102" s="1"/>
  <c r="G24" i="102"/>
  <c r="F24" i="102"/>
  <c r="E24" i="102"/>
  <c r="D24" i="102"/>
  <c r="C24" i="102"/>
  <c r="N21" i="102"/>
  <c r="L21" i="102"/>
  <c r="K21" i="102"/>
  <c r="J21" i="102"/>
  <c r="I21" i="102"/>
  <c r="H21" i="102"/>
  <c r="Q21" i="102" s="1"/>
  <c r="G21" i="102"/>
  <c r="F21" i="102"/>
  <c r="E21" i="102"/>
  <c r="D21" i="102"/>
  <c r="C21" i="102"/>
  <c r="L12" i="102"/>
  <c r="K12" i="102"/>
  <c r="R12" i="102" s="1"/>
  <c r="J12" i="102"/>
  <c r="I12" i="102"/>
  <c r="H12" i="102"/>
  <c r="Q12" i="102" s="1"/>
  <c r="G12" i="102"/>
  <c r="F12" i="102"/>
  <c r="E12" i="102"/>
  <c r="D12" i="102"/>
  <c r="C12" i="102"/>
  <c r="N8" i="102"/>
  <c r="L8" i="102"/>
  <c r="K8" i="102"/>
  <c r="R8" i="102" s="1"/>
  <c r="J8" i="102"/>
  <c r="I8" i="102"/>
  <c r="H8" i="102"/>
  <c r="Q8" i="102" s="1"/>
  <c r="G8" i="102"/>
  <c r="F8" i="102"/>
  <c r="E8" i="102"/>
  <c r="D8" i="102"/>
  <c r="C8" i="102"/>
  <c r="N5" i="102"/>
  <c r="L5" i="102"/>
  <c r="K5" i="102"/>
  <c r="R5" i="102" s="1"/>
  <c r="J5" i="102"/>
  <c r="I5" i="102"/>
  <c r="H5" i="102"/>
  <c r="Q5" i="102" s="1"/>
  <c r="G5" i="102"/>
  <c r="F5" i="102"/>
  <c r="E5" i="102"/>
  <c r="D5" i="102"/>
  <c r="C5" i="102"/>
  <c r="S202" i="102"/>
  <c r="R202" i="102"/>
  <c r="Q202" i="102"/>
  <c r="N197" i="102"/>
  <c r="M197" i="102"/>
  <c r="L197" i="102"/>
  <c r="K197" i="102"/>
  <c r="R197" i="102" s="1"/>
  <c r="J197" i="102"/>
  <c r="I197" i="102"/>
  <c r="H197" i="102"/>
  <c r="Q197" i="102" s="1"/>
  <c r="G197" i="102"/>
  <c r="F197" i="102"/>
  <c r="E197" i="102"/>
  <c r="P197" i="102" s="1"/>
  <c r="D197" i="102"/>
  <c r="C197" i="102"/>
  <c r="U197" i="102" s="1"/>
  <c r="N195" i="102"/>
  <c r="M195" i="102"/>
  <c r="L195" i="102"/>
  <c r="K195" i="102"/>
  <c r="R195" i="102" s="1"/>
  <c r="J195" i="102"/>
  <c r="I195" i="102"/>
  <c r="H195" i="102"/>
  <c r="Q195" i="102" s="1"/>
  <c r="G195" i="102"/>
  <c r="F195" i="102"/>
  <c r="E195" i="102"/>
  <c r="D195" i="102"/>
  <c r="C195" i="102"/>
  <c r="M193" i="102"/>
  <c r="L193" i="102"/>
  <c r="K193" i="102"/>
  <c r="R193" i="102" s="1"/>
  <c r="J193" i="102"/>
  <c r="I193" i="102"/>
  <c r="H193" i="102"/>
  <c r="Q193" i="102" s="1"/>
  <c r="G193" i="102"/>
  <c r="F193" i="102"/>
  <c r="E193" i="102"/>
  <c r="D193" i="102"/>
  <c r="C193" i="102"/>
  <c r="N192" i="102"/>
  <c r="M192" i="102"/>
  <c r="L192" i="102"/>
  <c r="K192" i="102"/>
  <c r="R192" i="102" s="1"/>
  <c r="J192" i="102"/>
  <c r="I192" i="102"/>
  <c r="H192" i="102"/>
  <c r="Q192" i="102" s="1"/>
  <c r="G192" i="102"/>
  <c r="F192" i="102"/>
  <c r="E192" i="102"/>
  <c r="D192" i="102"/>
  <c r="C192" i="102"/>
  <c r="M191" i="102"/>
  <c r="L191" i="102"/>
  <c r="K191" i="102"/>
  <c r="R191" i="102" s="1"/>
  <c r="J191" i="102"/>
  <c r="I191" i="102"/>
  <c r="H191" i="102"/>
  <c r="Q191" i="102" s="1"/>
  <c r="G191" i="102"/>
  <c r="F191" i="102"/>
  <c r="E191" i="102"/>
  <c r="D191" i="102"/>
  <c r="C191" i="102"/>
  <c r="U190" i="102"/>
  <c r="S190" i="102"/>
  <c r="R190" i="102"/>
  <c r="Q190" i="102"/>
  <c r="P190" i="102"/>
  <c r="S189" i="102"/>
  <c r="R189" i="102"/>
  <c r="Q189" i="102"/>
  <c r="N187" i="102"/>
  <c r="M187" i="102"/>
  <c r="L187" i="102"/>
  <c r="K187" i="102"/>
  <c r="J187" i="102"/>
  <c r="I187" i="102"/>
  <c r="H187" i="102"/>
  <c r="G187" i="102"/>
  <c r="F187" i="102"/>
  <c r="E187" i="102"/>
  <c r="D187" i="102"/>
  <c r="C187" i="102"/>
  <c r="N185" i="102"/>
  <c r="M185" i="102"/>
  <c r="L185" i="102"/>
  <c r="K185" i="102"/>
  <c r="J185" i="102"/>
  <c r="I185" i="102"/>
  <c r="H185" i="102"/>
  <c r="G185" i="102"/>
  <c r="F185" i="102"/>
  <c r="E185" i="102"/>
  <c r="D185" i="102"/>
  <c r="C185" i="102"/>
  <c r="N183" i="102"/>
  <c r="M183" i="102"/>
  <c r="L183" i="102"/>
  <c r="K183" i="102"/>
  <c r="J183" i="102"/>
  <c r="I183" i="102"/>
  <c r="H183" i="102"/>
  <c r="G183" i="102"/>
  <c r="F183" i="102"/>
  <c r="E183" i="102"/>
  <c r="D183" i="102"/>
  <c r="C183" i="102"/>
  <c r="N173" i="102"/>
  <c r="M173" i="102"/>
  <c r="L173" i="102"/>
  <c r="K173" i="102"/>
  <c r="J173" i="102"/>
  <c r="I173" i="102"/>
  <c r="H173" i="102"/>
  <c r="G173" i="102"/>
  <c r="F173" i="102"/>
  <c r="E173" i="102"/>
  <c r="D173" i="102"/>
  <c r="C173" i="102"/>
  <c r="N170" i="102"/>
  <c r="M170" i="102"/>
  <c r="L170" i="102"/>
  <c r="K170" i="102"/>
  <c r="J170" i="102"/>
  <c r="I170" i="102"/>
  <c r="H170" i="102"/>
  <c r="G170" i="102"/>
  <c r="F170" i="102"/>
  <c r="E170" i="102"/>
  <c r="D170" i="102"/>
  <c r="C170" i="102"/>
  <c r="N169" i="102"/>
  <c r="M169" i="102"/>
  <c r="L169" i="102"/>
  <c r="K169" i="102"/>
  <c r="J169" i="102"/>
  <c r="I169" i="102"/>
  <c r="H169" i="102"/>
  <c r="G169" i="102"/>
  <c r="F169" i="102"/>
  <c r="E169" i="102"/>
  <c r="D169" i="102"/>
  <c r="N168" i="102"/>
  <c r="M168" i="102"/>
  <c r="L168" i="102"/>
  <c r="K168" i="102"/>
  <c r="J168" i="102"/>
  <c r="I168" i="102"/>
  <c r="H168" i="102"/>
  <c r="G168" i="102"/>
  <c r="F168" i="102"/>
  <c r="E168" i="102"/>
  <c r="D168" i="102"/>
  <c r="C168" i="102"/>
  <c r="U167" i="102"/>
  <c r="U161" i="102"/>
  <c r="S161" i="102"/>
  <c r="R161" i="102"/>
  <c r="Q161" i="102"/>
  <c r="P161" i="102"/>
  <c r="N159" i="102"/>
  <c r="M159" i="102"/>
  <c r="L159" i="102"/>
  <c r="K159" i="102"/>
  <c r="J159" i="102"/>
  <c r="I159" i="102"/>
  <c r="H159" i="102"/>
  <c r="G159" i="102"/>
  <c r="F159" i="102"/>
  <c r="E159" i="102"/>
  <c r="D159" i="102"/>
  <c r="C159" i="102"/>
  <c r="S158" i="102"/>
  <c r="R158" i="102"/>
  <c r="Q158" i="102"/>
  <c r="P158" i="102"/>
  <c r="S157" i="102"/>
  <c r="R157" i="102"/>
  <c r="Q157" i="102"/>
  <c r="P157" i="102"/>
  <c r="N156" i="102"/>
  <c r="M156" i="102"/>
  <c r="L156" i="102"/>
  <c r="K156" i="102"/>
  <c r="J156" i="102"/>
  <c r="I156" i="102"/>
  <c r="H156" i="102"/>
  <c r="G156" i="102"/>
  <c r="F156" i="102"/>
  <c r="E156" i="102"/>
  <c r="D156" i="102"/>
  <c r="C156" i="102"/>
  <c r="U155" i="102"/>
  <c r="S155" i="102"/>
  <c r="R155" i="102"/>
  <c r="Q155" i="102"/>
  <c r="P155" i="102"/>
  <c r="U154" i="102"/>
  <c r="S154" i="102"/>
  <c r="R154" i="102"/>
  <c r="Q154" i="102"/>
  <c r="P154" i="102"/>
  <c r="U153" i="102"/>
  <c r="S153" i="102"/>
  <c r="R153" i="102"/>
  <c r="Q153" i="102"/>
  <c r="P153" i="102"/>
  <c r="U151" i="102"/>
  <c r="S151" i="102"/>
  <c r="R151" i="102"/>
  <c r="Q151" i="102"/>
  <c r="P151" i="102"/>
  <c r="U150" i="102"/>
  <c r="S150" i="102"/>
  <c r="R150" i="102"/>
  <c r="Q150" i="102"/>
  <c r="P150" i="102"/>
  <c r="U148" i="102"/>
  <c r="S148" i="102"/>
  <c r="R148" i="102"/>
  <c r="Q148" i="102"/>
  <c r="P148" i="102"/>
  <c r="N147" i="102"/>
  <c r="N143" i="102" s="1"/>
  <c r="M147" i="102"/>
  <c r="M143" i="102" s="1"/>
  <c r="L147" i="102"/>
  <c r="K147" i="102"/>
  <c r="J147" i="102"/>
  <c r="I147" i="102"/>
  <c r="H147" i="102"/>
  <c r="G147" i="102"/>
  <c r="F147" i="102"/>
  <c r="E147" i="102"/>
  <c r="D147" i="102"/>
  <c r="D143" i="102" s="1"/>
  <c r="C147" i="102"/>
  <c r="C143" i="102" s="1"/>
  <c r="U146" i="102"/>
  <c r="S146" i="102"/>
  <c r="R146" i="102"/>
  <c r="Q146" i="102"/>
  <c r="P146" i="102"/>
  <c r="U145" i="102"/>
  <c r="S145" i="102"/>
  <c r="R145" i="102"/>
  <c r="Q145" i="102"/>
  <c r="P145" i="102"/>
  <c r="A143" i="102"/>
  <c r="A144" i="102" s="1"/>
  <c r="A145" i="102" s="1"/>
  <c r="A146" i="102" s="1"/>
  <c r="A147" i="102" s="1"/>
  <c r="A148" i="102" s="1"/>
  <c r="A149" i="102" s="1"/>
  <c r="A150" i="102" s="1"/>
  <c r="A151" i="102" s="1"/>
  <c r="A152" i="102" s="1"/>
  <c r="A153" i="102" s="1"/>
  <c r="A154" i="102" s="1"/>
  <c r="A156" i="102" s="1"/>
  <c r="A157" i="102" s="1"/>
  <c r="A158" i="102" s="1"/>
  <c r="A159" i="102" s="1"/>
  <c r="A160" i="102" s="1"/>
  <c r="A161" i="102" s="1"/>
  <c r="A162" i="102" s="1"/>
  <c r="A164" i="102" s="1"/>
  <c r="U142" i="102"/>
  <c r="S142" i="102"/>
  <c r="R142" i="102"/>
  <c r="Q142" i="102"/>
  <c r="P142" i="102"/>
  <c r="V141" i="102"/>
  <c r="U141" i="102"/>
  <c r="V117" i="102"/>
  <c r="S117" i="102"/>
  <c r="R117" i="102"/>
  <c r="Q117" i="102"/>
  <c r="V116" i="102"/>
  <c r="S116" i="102"/>
  <c r="R116" i="102"/>
  <c r="Q116" i="102"/>
  <c r="V115" i="102"/>
  <c r="S115" i="102"/>
  <c r="R115" i="102"/>
  <c r="Q115" i="102"/>
  <c r="V114" i="102"/>
  <c r="S114" i="102"/>
  <c r="R114" i="102"/>
  <c r="Q114" i="102"/>
  <c r="V113" i="102"/>
  <c r="S113" i="102"/>
  <c r="R113" i="102"/>
  <c r="Q113" i="102"/>
  <c r="S112" i="102"/>
  <c r="R112" i="102"/>
  <c r="Q112" i="102"/>
  <c r="S111" i="102"/>
  <c r="V110" i="102"/>
  <c r="S110" i="102"/>
  <c r="R110" i="102"/>
  <c r="Q110" i="102"/>
  <c r="V109" i="102"/>
  <c r="S109" i="102"/>
  <c r="R109" i="102"/>
  <c r="Q109" i="102"/>
  <c r="S108" i="102"/>
  <c r="R108" i="102"/>
  <c r="Q108" i="102"/>
  <c r="V107" i="102"/>
  <c r="S107" i="102"/>
  <c r="R107" i="102"/>
  <c r="Q107" i="102"/>
  <c r="V106" i="102"/>
  <c r="S106" i="102"/>
  <c r="R106" i="102"/>
  <c r="Q106" i="102"/>
  <c r="V105" i="102"/>
  <c r="S105" i="102"/>
  <c r="R105" i="102"/>
  <c r="Q105" i="102"/>
  <c r="V104" i="102"/>
  <c r="S104" i="102"/>
  <c r="R104" i="102"/>
  <c r="Q104" i="102"/>
  <c r="V103" i="102"/>
  <c r="S103" i="102"/>
  <c r="R103" i="102"/>
  <c r="Q103" i="102"/>
  <c r="V102" i="102"/>
  <c r="S102" i="102"/>
  <c r="R102" i="102"/>
  <c r="Q102" i="102"/>
  <c r="V101" i="102"/>
  <c r="S101" i="102"/>
  <c r="R101" i="102"/>
  <c r="Q101" i="102"/>
  <c r="S100" i="102"/>
  <c r="R100" i="102"/>
  <c r="Q100" i="102"/>
  <c r="V99" i="102"/>
  <c r="S99" i="102"/>
  <c r="R99" i="102"/>
  <c r="Q99" i="102"/>
  <c r="V96" i="102"/>
  <c r="S96" i="102"/>
  <c r="R96" i="102"/>
  <c r="Q96" i="102"/>
  <c r="V95" i="102"/>
  <c r="S95" i="102"/>
  <c r="R95" i="102"/>
  <c r="Q95" i="102"/>
  <c r="V94" i="102"/>
  <c r="S94" i="102"/>
  <c r="R94" i="102"/>
  <c r="Q94" i="102"/>
  <c r="V93" i="102"/>
  <c r="S93" i="102"/>
  <c r="R93" i="102"/>
  <c r="Q93" i="102"/>
  <c r="V92" i="102"/>
  <c r="S92" i="102"/>
  <c r="R92" i="102"/>
  <c r="Q92" i="102"/>
  <c r="V91" i="102"/>
  <c r="S91" i="102"/>
  <c r="R91" i="102"/>
  <c r="Q91" i="102"/>
  <c r="V90" i="102"/>
  <c r="S90" i="102"/>
  <c r="R90" i="102"/>
  <c r="Q90" i="102"/>
  <c r="V89" i="102"/>
  <c r="S89" i="102"/>
  <c r="R89" i="102"/>
  <c r="Q89" i="102"/>
  <c r="V88" i="102"/>
  <c r="S88" i="102"/>
  <c r="R88" i="102"/>
  <c r="Q88" i="102"/>
  <c r="V87" i="102"/>
  <c r="S87" i="102"/>
  <c r="R87" i="102"/>
  <c r="Q87" i="102"/>
  <c r="V86" i="102"/>
  <c r="S86" i="102"/>
  <c r="R86" i="102"/>
  <c r="Q86" i="102"/>
  <c r="V85" i="102"/>
  <c r="S85" i="102"/>
  <c r="R85" i="102"/>
  <c r="Q85" i="102"/>
  <c r="V84" i="102"/>
  <c r="S84" i="102"/>
  <c r="R84" i="102"/>
  <c r="Q84" i="102"/>
  <c r="V82" i="102"/>
  <c r="S82" i="102"/>
  <c r="R82" i="102"/>
  <c r="Q82" i="102"/>
  <c r="V81" i="102"/>
  <c r="S81" i="102"/>
  <c r="R81" i="102"/>
  <c r="Q81" i="102"/>
  <c r="V80" i="102"/>
  <c r="S80" i="102"/>
  <c r="R80" i="102"/>
  <c r="Q80" i="102"/>
  <c r="V79" i="102"/>
  <c r="S79" i="102"/>
  <c r="R79" i="102"/>
  <c r="Q79" i="102"/>
  <c r="V78" i="102"/>
  <c r="S78" i="102"/>
  <c r="R78" i="102"/>
  <c r="Q78" i="102"/>
  <c r="S77" i="102"/>
  <c r="R77" i="102"/>
  <c r="Q77" i="102"/>
  <c r="V76" i="102"/>
  <c r="S76" i="102"/>
  <c r="R76" i="102"/>
  <c r="Q76" i="102"/>
  <c r="V75" i="102"/>
  <c r="S75" i="102"/>
  <c r="R75" i="102"/>
  <c r="Q75" i="102"/>
  <c r="V74" i="102"/>
  <c r="S74" i="102"/>
  <c r="R74" i="102"/>
  <c r="Q74" i="102"/>
  <c r="S73" i="102"/>
  <c r="R73" i="102"/>
  <c r="Q73" i="102"/>
  <c r="S72" i="102"/>
  <c r="R72" i="102"/>
  <c r="Q72" i="102"/>
  <c r="S71" i="102"/>
  <c r="R71" i="102"/>
  <c r="Q71" i="102"/>
  <c r="V70" i="102"/>
  <c r="S70" i="102"/>
  <c r="R70" i="102"/>
  <c r="Q70" i="102"/>
  <c r="S69" i="102"/>
  <c r="R69" i="102"/>
  <c r="Q69" i="102"/>
  <c r="V65" i="102"/>
  <c r="S65" i="102"/>
  <c r="R65" i="102"/>
  <c r="Q65" i="102"/>
  <c r="V64" i="102"/>
  <c r="S64" i="102"/>
  <c r="R64" i="102"/>
  <c r="Q64" i="102"/>
  <c r="V63" i="102"/>
  <c r="S63" i="102"/>
  <c r="R63" i="102"/>
  <c r="Q63" i="102"/>
  <c r="S62" i="102"/>
  <c r="R62" i="102"/>
  <c r="Q62" i="102"/>
  <c r="V60" i="102"/>
  <c r="S60" i="102"/>
  <c r="R60" i="102"/>
  <c r="Q60" i="102"/>
  <c r="V59" i="102"/>
  <c r="S59" i="102"/>
  <c r="R59" i="102"/>
  <c r="Q59" i="102"/>
  <c r="V58" i="102"/>
  <c r="S58" i="102"/>
  <c r="R58" i="102"/>
  <c r="Q58" i="102"/>
  <c r="V57" i="102"/>
  <c r="S57" i="102"/>
  <c r="R57" i="102"/>
  <c r="Q57" i="102"/>
  <c r="V56" i="102"/>
  <c r="S56" i="102"/>
  <c r="R56" i="102"/>
  <c r="Q56" i="102"/>
  <c r="V55" i="102"/>
  <c r="S55" i="102"/>
  <c r="R55" i="102"/>
  <c r="Q55" i="102"/>
  <c r="V54" i="102"/>
  <c r="S54" i="102"/>
  <c r="R54" i="102"/>
  <c r="Q54" i="102"/>
  <c r="V53" i="102"/>
  <c r="S53" i="102"/>
  <c r="R53" i="102"/>
  <c r="Q53" i="102"/>
  <c r="V51" i="102"/>
  <c r="S51" i="102"/>
  <c r="R51" i="102"/>
  <c r="Q51" i="102"/>
  <c r="V50" i="102"/>
  <c r="S50" i="102"/>
  <c r="R50" i="102"/>
  <c r="Q50" i="102"/>
  <c r="R49" i="102"/>
  <c r="S48" i="102"/>
  <c r="R48" i="102"/>
  <c r="Q48" i="102"/>
  <c r="V47" i="102"/>
  <c r="S47" i="102"/>
  <c r="R47" i="102"/>
  <c r="Q47" i="102"/>
  <c r="R46" i="102"/>
  <c r="V45" i="102"/>
  <c r="S45" i="102"/>
  <c r="R45" i="102"/>
  <c r="Q45" i="102"/>
  <c r="V44" i="102"/>
  <c r="S44" i="102"/>
  <c r="R44" i="102"/>
  <c r="Q44" i="102"/>
  <c r="S42" i="102"/>
  <c r="R42" i="102"/>
  <c r="Q42" i="102"/>
  <c r="V41" i="102"/>
  <c r="S41" i="102"/>
  <c r="R41" i="102"/>
  <c r="Q41" i="102"/>
  <c r="V38" i="102"/>
  <c r="S38" i="102"/>
  <c r="R38" i="102"/>
  <c r="Q38" i="102"/>
  <c r="V37" i="102"/>
  <c r="S37" i="102"/>
  <c r="R37" i="102"/>
  <c r="Q37" i="102"/>
  <c r="V36" i="102"/>
  <c r="S36" i="102"/>
  <c r="R36" i="102"/>
  <c r="Q36" i="102"/>
  <c r="V35" i="102"/>
  <c r="S35" i="102"/>
  <c r="R35" i="102"/>
  <c r="Q35" i="102"/>
  <c r="V34" i="102"/>
  <c r="S34" i="102"/>
  <c r="R34" i="102"/>
  <c r="Q34" i="102"/>
  <c r="V33" i="102"/>
  <c r="S33" i="102"/>
  <c r="R33" i="102"/>
  <c r="Q33" i="102"/>
  <c r="V32" i="102"/>
  <c r="S32" i="102"/>
  <c r="R32" i="102"/>
  <c r="Q32" i="102"/>
  <c r="V31" i="102"/>
  <c r="S31" i="102"/>
  <c r="R31" i="102"/>
  <c r="Q31" i="102"/>
  <c r="V29" i="102"/>
  <c r="S29" i="102"/>
  <c r="R29" i="102"/>
  <c r="Q29" i="102"/>
  <c r="V28" i="102"/>
  <c r="S28" i="102"/>
  <c r="R28" i="102"/>
  <c r="Q28" i="102"/>
  <c r="V27" i="102"/>
  <c r="S27" i="102"/>
  <c r="R27" i="102"/>
  <c r="Q27" i="102"/>
  <c r="V26" i="102"/>
  <c r="S26" i="102"/>
  <c r="R26" i="102"/>
  <c r="Q26" i="102"/>
  <c r="S25" i="102"/>
  <c r="R25" i="102"/>
  <c r="Q25" i="102"/>
  <c r="V23" i="102"/>
  <c r="S23" i="102"/>
  <c r="R23" i="102"/>
  <c r="Q23" i="102"/>
  <c r="V22" i="102"/>
  <c r="S22" i="102"/>
  <c r="R22" i="102"/>
  <c r="Q22" i="102"/>
  <c r="R21" i="102"/>
  <c r="S20" i="102"/>
  <c r="R20" i="102"/>
  <c r="Q20" i="102"/>
  <c r="V19" i="102"/>
  <c r="S19" i="102"/>
  <c r="R19" i="102"/>
  <c r="Q19" i="102"/>
  <c r="S18" i="102"/>
  <c r="R18" i="102"/>
  <c r="Q18" i="102"/>
  <c r="V17" i="102"/>
  <c r="S17" i="102"/>
  <c r="R17" i="102"/>
  <c r="Q17" i="102"/>
  <c r="V16" i="102"/>
  <c r="S16" i="102"/>
  <c r="R16" i="102"/>
  <c r="Q16" i="102"/>
  <c r="V15" i="102"/>
  <c r="S15" i="102"/>
  <c r="R15" i="102"/>
  <c r="Q15" i="102"/>
  <c r="S14" i="102"/>
  <c r="R14" i="102"/>
  <c r="Q14" i="102"/>
  <c r="V13" i="102"/>
  <c r="S13" i="102"/>
  <c r="R13" i="102"/>
  <c r="Q13" i="102"/>
  <c r="V11" i="102"/>
  <c r="S11" i="102"/>
  <c r="R11" i="102"/>
  <c r="Q11" i="102"/>
  <c r="V10" i="102"/>
  <c r="S10" i="102"/>
  <c r="R10" i="102"/>
  <c r="Q10" i="102"/>
  <c r="V9" i="102"/>
  <c r="S9" i="102"/>
  <c r="R9" i="102"/>
  <c r="Q9" i="102"/>
  <c r="V7" i="102"/>
  <c r="S7" i="102"/>
  <c r="R7" i="102"/>
  <c r="Q7" i="102"/>
  <c r="S6" i="102"/>
  <c r="R6" i="102"/>
  <c r="Q6" i="102"/>
  <c r="R2" i="102"/>
  <c r="V154" i="63"/>
  <c r="Y154" i="63" s="1"/>
  <c r="W173" i="63"/>
  <c r="Q170" i="63"/>
  <c r="Q169" i="63"/>
  <c r="T167" i="63"/>
  <c r="R167" i="63"/>
  <c r="R166" i="63"/>
  <c r="Q167" i="63"/>
  <c r="W158" i="63"/>
  <c r="W157" i="63"/>
  <c r="R158" i="63"/>
  <c r="Y158" i="63" s="1"/>
  <c r="R157" i="63"/>
  <c r="Y157" i="63" s="1"/>
  <c r="Q158" i="63"/>
  <c r="O199" i="63"/>
  <c r="M199" i="63"/>
  <c r="L199" i="63"/>
  <c r="K199" i="63"/>
  <c r="J199" i="63"/>
  <c r="I199" i="63"/>
  <c r="H199" i="63"/>
  <c r="G199" i="63"/>
  <c r="F199" i="63"/>
  <c r="E199" i="63"/>
  <c r="D199" i="63"/>
  <c r="M197" i="63"/>
  <c r="O197" i="63"/>
  <c r="N197" i="63"/>
  <c r="L197" i="63"/>
  <c r="K197" i="63"/>
  <c r="J197" i="63"/>
  <c r="I197" i="63"/>
  <c r="H197" i="63"/>
  <c r="G197" i="63"/>
  <c r="F197" i="63"/>
  <c r="E197" i="63"/>
  <c r="D197" i="63"/>
  <c r="O195" i="63"/>
  <c r="N195" i="63"/>
  <c r="M195" i="63"/>
  <c r="L195" i="63"/>
  <c r="K195" i="63"/>
  <c r="J195" i="63"/>
  <c r="I195" i="63"/>
  <c r="H195" i="63"/>
  <c r="F195" i="63"/>
  <c r="E195" i="63"/>
  <c r="D195" i="63"/>
  <c r="O185" i="63"/>
  <c r="N185" i="63"/>
  <c r="M185" i="63"/>
  <c r="L185" i="63"/>
  <c r="K185" i="63"/>
  <c r="J185" i="63"/>
  <c r="I185" i="63"/>
  <c r="H185" i="63"/>
  <c r="G185" i="63"/>
  <c r="F185" i="63"/>
  <c r="E185" i="63"/>
  <c r="O182" i="63"/>
  <c r="N182" i="63"/>
  <c r="M182" i="63"/>
  <c r="L182" i="63"/>
  <c r="K182" i="63"/>
  <c r="J182" i="63"/>
  <c r="I182" i="63"/>
  <c r="H182" i="63"/>
  <c r="V182" i="63" s="1"/>
  <c r="G182" i="63"/>
  <c r="F182" i="63"/>
  <c r="F183" i="63" s="1"/>
  <c r="E182" i="63"/>
  <c r="D182" i="63"/>
  <c r="O181" i="63"/>
  <c r="N181" i="63"/>
  <c r="M181" i="63"/>
  <c r="L181" i="63"/>
  <c r="K181" i="63"/>
  <c r="J181" i="63"/>
  <c r="I181" i="63"/>
  <c r="H181" i="63"/>
  <c r="V181" i="63" s="1"/>
  <c r="F181" i="63"/>
  <c r="E181" i="63"/>
  <c r="D181" i="63"/>
  <c r="O171" i="63"/>
  <c r="N171" i="63"/>
  <c r="M171" i="63"/>
  <c r="K171" i="63"/>
  <c r="J171" i="63"/>
  <c r="I171" i="63"/>
  <c r="H171" i="63"/>
  <c r="G171" i="63"/>
  <c r="F171" i="63"/>
  <c r="E171" i="63"/>
  <c r="D171" i="63"/>
  <c r="O168" i="63"/>
  <c r="N168" i="63"/>
  <c r="M168" i="63"/>
  <c r="K168" i="63"/>
  <c r="J168" i="63"/>
  <c r="I168" i="63"/>
  <c r="H168" i="63"/>
  <c r="G168" i="63"/>
  <c r="F168" i="63"/>
  <c r="E168" i="63"/>
  <c r="O159" i="63"/>
  <c r="O155" i="63" s="1"/>
  <c r="O156" i="63" s="1"/>
  <c r="M159" i="63"/>
  <c r="K159" i="63"/>
  <c r="J159" i="63"/>
  <c r="I159" i="63"/>
  <c r="I155" i="63" s="1"/>
  <c r="H159" i="63"/>
  <c r="G159" i="63"/>
  <c r="F159" i="63"/>
  <c r="E159" i="63"/>
  <c r="D159" i="63"/>
  <c r="D155" i="63" s="1"/>
  <c r="P16" i="100"/>
  <c r="Y167" i="63" l="1"/>
  <c r="D183" i="63"/>
  <c r="E183" i="63"/>
  <c r="H67" i="102"/>
  <c r="Q67" i="102" s="1"/>
  <c r="S159" i="63"/>
  <c r="S155" i="63" s="1"/>
  <c r="V195" i="63"/>
  <c r="S181" i="63"/>
  <c r="S171" i="63"/>
  <c r="J183" i="63"/>
  <c r="S168" i="63"/>
  <c r="T159" i="63"/>
  <c r="T155" i="63" s="1"/>
  <c r="T156" i="63" s="1"/>
  <c r="M155" i="63"/>
  <c r="Q182" i="63"/>
  <c r="Q183" i="63" s="1"/>
  <c r="Q195" i="63"/>
  <c r="Q197" i="63"/>
  <c r="Q199" i="63"/>
  <c r="V197" i="63"/>
  <c r="V199" i="63"/>
  <c r="V159" i="63"/>
  <c r="V155" i="63" s="1"/>
  <c r="U187" i="102"/>
  <c r="U24" i="102"/>
  <c r="X24" i="102" s="1"/>
  <c r="P24" i="102"/>
  <c r="U21" i="102"/>
  <c r="X21" i="102" s="1"/>
  <c r="P21" i="102"/>
  <c r="D208" i="63"/>
  <c r="P195" i="102"/>
  <c r="U195" i="102"/>
  <c r="P192" i="102"/>
  <c r="U192" i="102"/>
  <c r="P193" i="102"/>
  <c r="U193" i="102"/>
  <c r="U12" i="102"/>
  <c r="X12" i="102" s="1"/>
  <c r="P12" i="102"/>
  <c r="P191" i="102"/>
  <c r="U191" i="102"/>
  <c r="V191" i="102" s="1"/>
  <c r="U8" i="102"/>
  <c r="X8" i="102" s="1"/>
  <c r="P8" i="102"/>
  <c r="U83" i="102"/>
  <c r="P83" i="102"/>
  <c r="U40" i="102"/>
  <c r="X40" i="102" s="1"/>
  <c r="P40" i="102"/>
  <c r="U5" i="102"/>
  <c r="X5" i="102" s="1"/>
  <c r="P5" i="102"/>
  <c r="U68" i="102"/>
  <c r="X68" i="102" s="1"/>
  <c r="P68" i="102"/>
  <c r="U43" i="102"/>
  <c r="X43" i="102" s="1"/>
  <c r="P43" i="102"/>
  <c r="U61" i="102"/>
  <c r="P61" i="102"/>
  <c r="U52" i="102"/>
  <c r="X52" i="102" s="1"/>
  <c r="P52" i="102"/>
  <c r="U49" i="102"/>
  <c r="X49" i="102" s="1"/>
  <c r="P49" i="102"/>
  <c r="U46" i="102"/>
  <c r="P46" i="102"/>
  <c r="X161" i="102"/>
  <c r="X155" i="102"/>
  <c r="F172" i="102"/>
  <c r="F45" i="91" s="1"/>
  <c r="F143" i="102"/>
  <c r="F144" i="102" s="1"/>
  <c r="K172" i="102"/>
  <c r="K186" i="102" s="1"/>
  <c r="K143" i="102"/>
  <c r="K144" i="102" s="1"/>
  <c r="H143" i="102"/>
  <c r="H144" i="102" s="1"/>
  <c r="L143" i="102"/>
  <c r="L144" i="102" s="1"/>
  <c r="E149" i="102"/>
  <c r="E152" i="102" s="1"/>
  <c r="E160" i="102" s="1"/>
  <c r="E162" i="102" s="1"/>
  <c r="E143" i="102"/>
  <c r="E144" i="102" s="1"/>
  <c r="G149" i="102"/>
  <c r="G152" i="102" s="1"/>
  <c r="G160" i="102" s="1"/>
  <c r="G177" i="102" s="1"/>
  <c r="G143" i="102"/>
  <c r="G144" i="102" s="1"/>
  <c r="I149" i="102"/>
  <c r="I152" i="102" s="1"/>
  <c r="I160" i="102" s="1"/>
  <c r="I177" i="102" s="1"/>
  <c r="I143" i="102"/>
  <c r="I144" i="102" s="1"/>
  <c r="J172" i="102"/>
  <c r="J174" i="102" s="1"/>
  <c r="J143" i="102"/>
  <c r="J144" i="102" s="1"/>
  <c r="X142" i="102"/>
  <c r="J67" i="102"/>
  <c r="J118" i="102" s="1"/>
  <c r="L67" i="102"/>
  <c r="L118" i="102" s="1"/>
  <c r="K67" i="102"/>
  <c r="R67" i="102" s="1"/>
  <c r="G67" i="102"/>
  <c r="G118" i="102" s="1"/>
  <c r="F39" i="102"/>
  <c r="F30" i="102" s="1"/>
  <c r="G39" i="102"/>
  <c r="G194" i="102" s="1"/>
  <c r="H39" i="102"/>
  <c r="H30" i="102" s="1"/>
  <c r="E184" i="63"/>
  <c r="E200" i="63" s="1"/>
  <c r="E155" i="63"/>
  <c r="G184" i="63"/>
  <c r="G200" i="63" s="1"/>
  <c r="G155" i="63"/>
  <c r="H184" i="63"/>
  <c r="H200" i="63" s="1"/>
  <c r="H155" i="63"/>
  <c r="J184" i="63"/>
  <c r="J200" i="63" s="1"/>
  <c r="J155" i="63"/>
  <c r="K184" i="63"/>
  <c r="K200" i="63" s="1"/>
  <c r="K155" i="63"/>
  <c r="L184" i="63"/>
  <c r="L155" i="63"/>
  <c r="L156" i="63" s="1"/>
  <c r="D184" i="63"/>
  <c r="F184" i="63"/>
  <c r="F196" i="63" s="1"/>
  <c r="F155" i="63"/>
  <c r="U168" i="102"/>
  <c r="V148" i="102"/>
  <c r="V150" i="102"/>
  <c r="V151" i="102"/>
  <c r="V145" i="102"/>
  <c r="X145" i="102"/>
  <c r="V153" i="102"/>
  <c r="V146" i="102"/>
  <c r="X146" i="102"/>
  <c r="V154" i="102"/>
  <c r="N4" i="102"/>
  <c r="G183" i="63"/>
  <c r="S12" i="102"/>
  <c r="K98" i="102"/>
  <c r="N171" i="102"/>
  <c r="U169" i="102"/>
  <c r="S52" i="102"/>
  <c r="S46" i="102"/>
  <c r="S43" i="102"/>
  <c r="S40" i="102"/>
  <c r="S24" i="102"/>
  <c r="S192" i="102"/>
  <c r="S193" i="102"/>
  <c r="S195" i="102"/>
  <c r="S197" i="102"/>
  <c r="V197" i="102"/>
  <c r="S21" i="102"/>
  <c r="S8" i="102"/>
  <c r="S5" i="102"/>
  <c r="S83" i="102"/>
  <c r="S61" i="102"/>
  <c r="S68" i="102"/>
  <c r="S98" i="102"/>
  <c r="R68" i="102"/>
  <c r="Q173" i="102"/>
  <c r="R136" i="102"/>
  <c r="I139" i="102"/>
  <c r="F139" i="102"/>
  <c r="Q136" i="102"/>
  <c r="L139" i="102"/>
  <c r="S136" i="102"/>
  <c r="W132" i="102"/>
  <c r="V132" i="102"/>
  <c r="E139" i="102"/>
  <c r="P136" i="102"/>
  <c r="U136" i="102"/>
  <c r="X136" i="102" s="1"/>
  <c r="N172" i="102"/>
  <c r="N45" i="91" s="1"/>
  <c r="N144" i="102"/>
  <c r="N97" i="102"/>
  <c r="O184" i="63"/>
  <c r="O186" i="63" s="1"/>
  <c r="Q68" i="102"/>
  <c r="R168" i="102"/>
  <c r="Q40" i="102"/>
  <c r="P168" i="102"/>
  <c r="P170" i="102"/>
  <c r="N39" i="102"/>
  <c r="R183" i="102"/>
  <c r="P183" i="102"/>
  <c r="R173" i="102"/>
  <c r="Q159" i="102"/>
  <c r="R187" i="102"/>
  <c r="Q156" i="102"/>
  <c r="Q168" i="102"/>
  <c r="S168" i="102"/>
  <c r="J149" i="102"/>
  <c r="J152" i="102" s="1"/>
  <c r="J160" i="102" s="1"/>
  <c r="J177" i="102" s="1"/>
  <c r="P159" i="102"/>
  <c r="S170" i="102"/>
  <c r="R159" i="102"/>
  <c r="D171" i="102"/>
  <c r="P187" i="102"/>
  <c r="E171" i="102"/>
  <c r="Q169" i="102"/>
  <c r="Q185" i="102"/>
  <c r="Q187" i="102"/>
  <c r="R169" i="102"/>
  <c r="R185" i="102"/>
  <c r="M183" i="63"/>
  <c r="N183" i="63"/>
  <c r="K149" i="102"/>
  <c r="K152" i="102" s="1"/>
  <c r="K160" i="102" s="1"/>
  <c r="K177" i="102" s="1"/>
  <c r="R156" i="102"/>
  <c r="P169" i="102"/>
  <c r="G4" i="102"/>
  <c r="M144" i="102"/>
  <c r="M149" i="102"/>
  <c r="M152" i="102" s="1"/>
  <c r="M160" i="102" s="1"/>
  <c r="M162" i="102" s="1"/>
  <c r="N149" i="102"/>
  <c r="N152" i="102" s="1"/>
  <c r="N160" i="102" s="1"/>
  <c r="N162" i="102" s="1"/>
  <c r="N164" i="102" s="1"/>
  <c r="F4" i="102"/>
  <c r="D39" i="102"/>
  <c r="D194" i="102" s="1"/>
  <c r="U170" i="102"/>
  <c r="I4" i="102"/>
  <c r="Q147" i="102"/>
  <c r="C171" i="102"/>
  <c r="R147" i="102"/>
  <c r="K4" i="102"/>
  <c r="R4" i="102" s="1"/>
  <c r="S185" i="102"/>
  <c r="L4" i="102"/>
  <c r="H171" i="102"/>
  <c r="G172" i="102"/>
  <c r="G45" i="91" s="1"/>
  <c r="J171" i="102"/>
  <c r="I172" i="102"/>
  <c r="M194" i="102"/>
  <c r="K171" i="102"/>
  <c r="D4" i="102"/>
  <c r="E4" i="102"/>
  <c r="S159" i="102"/>
  <c r="S156" i="102"/>
  <c r="U185" i="102"/>
  <c r="N184" i="63"/>
  <c r="N156" i="63"/>
  <c r="N67" i="102"/>
  <c r="V111" i="102"/>
  <c r="E97" i="102"/>
  <c r="Q98" i="102"/>
  <c r="H97" i="102"/>
  <c r="Q97" i="102" s="1"/>
  <c r="C98" i="102"/>
  <c r="Q111" i="102"/>
  <c r="F67" i="102"/>
  <c r="D67" i="102"/>
  <c r="E67" i="102"/>
  <c r="I67" i="102"/>
  <c r="I118" i="102" s="1"/>
  <c r="V69" i="102"/>
  <c r="C67" i="102"/>
  <c r="J39" i="102"/>
  <c r="J30" i="102" s="1"/>
  <c r="I39" i="102"/>
  <c r="I194" i="102" s="1"/>
  <c r="K39" i="102"/>
  <c r="R39" i="102" s="1"/>
  <c r="L39" i="102"/>
  <c r="L30" i="102" s="1"/>
  <c r="C39" i="102"/>
  <c r="E39" i="102"/>
  <c r="H4" i="102"/>
  <c r="Q4" i="102" s="1"/>
  <c r="J4" i="102"/>
  <c r="C4" i="102"/>
  <c r="S169" i="102"/>
  <c r="L171" i="102"/>
  <c r="U156" i="102"/>
  <c r="V14" i="102"/>
  <c r="P156" i="102"/>
  <c r="Q183" i="102"/>
  <c r="U183" i="102"/>
  <c r="S187" i="102"/>
  <c r="U173" i="102"/>
  <c r="C172" i="102"/>
  <c r="C174" i="102" s="1"/>
  <c r="C144" i="102"/>
  <c r="D172" i="102"/>
  <c r="D144" i="102"/>
  <c r="V100" i="102"/>
  <c r="F149" i="102"/>
  <c r="S147" i="102"/>
  <c r="D149" i="102"/>
  <c r="D152" i="102" s="1"/>
  <c r="D160" i="102" s="1"/>
  <c r="Q170" i="102"/>
  <c r="F171" i="102"/>
  <c r="P173" i="102"/>
  <c r="V62" i="102"/>
  <c r="V72" i="102"/>
  <c r="S183" i="102"/>
  <c r="P185" i="102"/>
  <c r="V108" i="102"/>
  <c r="U147" i="102"/>
  <c r="V157" i="102"/>
  <c r="G171" i="102"/>
  <c r="M172" i="102"/>
  <c r="M45" i="91" s="1"/>
  <c r="M171" i="102"/>
  <c r="V25" i="102"/>
  <c r="U159" i="102"/>
  <c r="V77" i="102"/>
  <c r="P147" i="102"/>
  <c r="P143" i="102" s="1"/>
  <c r="P144" i="102" s="1"/>
  <c r="E172" i="102"/>
  <c r="C149" i="102"/>
  <c r="V71" i="102"/>
  <c r="V112" i="102"/>
  <c r="H149" i="102"/>
  <c r="H152" i="102" s="1"/>
  <c r="H160" i="102" s="1"/>
  <c r="H172" i="102"/>
  <c r="S173" i="102"/>
  <c r="V20" i="102"/>
  <c r="V42" i="102"/>
  <c r="V73" i="102"/>
  <c r="R170" i="102"/>
  <c r="I171" i="102"/>
  <c r="V6" i="102"/>
  <c r="V18" i="102"/>
  <c r="L149" i="102"/>
  <c r="L172" i="102"/>
  <c r="L184" i="102" s="1"/>
  <c r="V48" i="102"/>
  <c r="V155" i="102"/>
  <c r="V158" i="102"/>
  <c r="V161" i="102"/>
  <c r="O183" i="63"/>
  <c r="W167" i="63"/>
  <c r="K183" i="63"/>
  <c r="L183" i="63"/>
  <c r="I183" i="63"/>
  <c r="H183" i="63"/>
  <c r="M184" i="63"/>
  <c r="D161" i="63"/>
  <c r="D164" i="63" s="1"/>
  <c r="I184" i="63"/>
  <c r="D187" i="63" l="1"/>
  <c r="D188" i="63" s="1"/>
  <c r="D186" i="63"/>
  <c r="D198" i="63"/>
  <c r="D200" i="63"/>
  <c r="E186" i="63"/>
  <c r="X171" i="63"/>
  <c r="X165" i="63"/>
  <c r="X163" i="63"/>
  <c r="X166" i="63"/>
  <c r="X162" i="63"/>
  <c r="X169" i="63"/>
  <c r="X167" i="63"/>
  <c r="X160" i="63"/>
  <c r="X170" i="63"/>
  <c r="X173" i="63"/>
  <c r="X168" i="63"/>
  <c r="V68" i="102"/>
  <c r="E196" i="63"/>
  <c r="V12" i="102"/>
  <c r="K178" i="102"/>
  <c r="K188" i="102"/>
  <c r="K184" i="102"/>
  <c r="K174" i="102"/>
  <c r="N187" i="63"/>
  <c r="M39" i="91"/>
  <c r="J198" i="63"/>
  <c r="J175" i="102"/>
  <c r="J176" i="102" s="1"/>
  <c r="J186" i="63"/>
  <c r="L196" i="63"/>
  <c r="L187" i="63"/>
  <c r="R172" i="102"/>
  <c r="R188" i="102" s="1"/>
  <c r="K45" i="91"/>
  <c r="V184" i="63"/>
  <c r="H194" i="102"/>
  <c r="Q194" i="102" s="1"/>
  <c r="Q39" i="102"/>
  <c r="G30" i="102"/>
  <c r="G66" i="102" s="1"/>
  <c r="F194" i="102"/>
  <c r="K175" i="102"/>
  <c r="K176" i="102" s="1"/>
  <c r="H198" i="63"/>
  <c r="H196" i="63"/>
  <c r="S143" i="102"/>
  <c r="S144" i="102" s="1"/>
  <c r="N196" i="63"/>
  <c r="J186" i="102"/>
  <c r="R143" i="102"/>
  <c r="R144" i="102" s="1"/>
  <c r="G196" i="63"/>
  <c r="F188" i="102"/>
  <c r="F174" i="102"/>
  <c r="Q143" i="102"/>
  <c r="Q144" i="102" s="1"/>
  <c r="F186" i="102"/>
  <c r="F184" i="102"/>
  <c r="F175" i="102"/>
  <c r="F176" i="102" s="1"/>
  <c r="V24" i="102"/>
  <c r="F200" i="63"/>
  <c r="E198" i="63"/>
  <c r="V195" i="102"/>
  <c r="V21" i="102"/>
  <c r="V43" i="102"/>
  <c r="C194" i="102"/>
  <c r="U39" i="102"/>
  <c r="P39" i="102"/>
  <c r="V40" i="102"/>
  <c r="V192" i="102"/>
  <c r="V193" i="102"/>
  <c r="V49" i="102"/>
  <c r="V5" i="102"/>
  <c r="U4" i="102"/>
  <c r="X4" i="102" s="1"/>
  <c r="P4" i="102"/>
  <c r="U98" i="102"/>
  <c r="X98" i="102" s="1"/>
  <c r="P98" i="102"/>
  <c r="U67" i="102"/>
  <c r="P67" i="102"/>
  <c r="V8" i="102"/>
  <c r="D172" i="63"/>
  <c r="D176" i="63" s="1"/>
  <c r="D191" i="63" s="1"/>
  <c r="J188" i="102"/>
  <c r="I186" i="102"/>
  <c r="G174" i="102"/>
  <c r="J184" i="102"/>
  <c r="I175" i="102"/>
  <c r="J45" i="91"/>
  <c r="J178" i="102"/>
  <c r="D30" i="102"/>
  <c r="D66" i="102" s="1"/>
  <c r="D119" i="102" s="1"/>
  <c r="I162" i="102"/>
  <c r="I208" i="102" s="1"/>
  <c r="K186" i="63"/>
  <c r="K198" i="63"/>
  <c r="K196" i="63"/>
  <c r="G198" i="63"/>
  <c r="H186" i="63"/>
  <c r="G186" i="63"/>
  <c r="L200" i="63"/>
  <c r="J196" i="63"/>
  <c r="L186" i="63"/>
  <c r="L198" i="63"/>
  <c r="D196" i="63"/>
  <c r="F198" i="63"/>
  <c r="F186" i="63"/>
  <c r="N186" i="102"/>
  <c r="N118" i="102"/>
  <c r="W161" i="102"/>
  <c r="V185" i="102"/>
  <c r="V170" i="102"/>
  <c r="V61" i="102"/>
  <c r="X61" i="102"/>
  <c r="V83" i="102"/>
  <c r="X83" i="102"/>
  <c r="V52" i="102"/>
  <c r="V46" i="102"/>
  <c r="X46" i="102"/>
  <c r="O196" i="63"/>
  <c r="N198" i="63"/>
  <c r="R98" i="102"/>
  <c r="K97" i="102"/>
  <c r="N175" i="102"/>
  <c r="N176" i="102" s="1"/>
  <c r="N174" i="102"/>
  <c r="N184" i="102"/>
  <c r="N188" i="102"/>
  <c r="N30" i="102"/>
  <c r="S30" i="102" s="1"/>
  <c r="S4" i="102"/>
  <c r="R152" i="102"/>
  <c r="S139" i="102"/>
  <c r="Q139" i="102"/>
  <c r="R139" i="102"/>
  <c r="W136" i="102"/>
  <c r="V136" i="102"/>
  <c r="E208" i="102"/>
  <c r="P139" i="102"/>
  <c r="U139" i="102"/>
  <c r="X139" i="102" s="1"/>
  <c r="S97" i="102"/>
  <c r="M208" i="102"/>
  <c r="M164" i="102"/>
  <c r="M179" i="102" s="1"/>
  <c r="M207" i="102" s="1"/>
  <c r="M181" i="102"/>
  <c r="M182" i="102" s="1"/>
  <c r="O198" i="63"/>
  <c r="O200" i="63"/>
  <c r="P171" i="102"/>
  <c r="J162" i="102"/>
  <c r="J208" i="102" s="1"/>
  <c r="R160" i="102"/>
  <c r="K162" i="102"/>
  <c r="K47" i="91" s="1"/>
  <c r="E177" i="102"/>
  <c r="E178" i="102" s="1"/>
  <c r="Q171" i="102"/>
  <c r="I30" i="102"/>
  <c r="I66" i="102" s="1"/>
  <c r="I199" i="102" s="1"/>
  <c r="I200" i="102" s="1"/>
  <c r="G186" i="102"/>
  <c r="G162" i="102"/>
  <c r="G208" i="102" s="1"/>
  <c r="J194" i="102"/>
  <c r="N194" i="102"/>
  <c r="S39" i="102"/>
  <c r="S171" i="102"/>
  <c r="C184" i="102"/>
  <c r="F66" i="102"/>
  <c r="F196" i="102" s="1"/>
  <c r="R171" i="102"/>
  <c r="R149" i="102"/>
  <c r="K194" i="102"/>
  <c r="R194" i="102" s="1"/>
  <c r="K30" i="102"/>
  <c r="R30" i="102" s="1"/>
  <c r="H118" i="102"/>
  <c r="Q118" i="102" s="1"/>
  <c r="C186" i="102"/>
  <c r="G188" i="102"/>
  <c r="L66" i="102"/>
  <c r="L198" i="102" s="1"/>
  <c r="N186" i="63"/>
  <c r="N177" i="102"/>
  <c r="N178" i="102" s="1"/>
  <c r="N200" i="63"/>
  <c r="E175" i="102"/>
  <c r="E176" i="102" s="1"/>
  <c r="E45" i="91"/>
  <c r="I45" i="91"/>
  <c r="I184" i="102"/>
  <c r="G184" i="102"/>
  <c r="I174" i="102"/>
  <c r="M184" i="102"/>
  <c r="D175" i="102"/>
  <c r="D176" i="102" s="1"/>
  <c r="D45" i="91"/>
  <c r="J66" i="102"/>
  <c r="J119" i="102" s="1"/>
  <c r="E188" i="102"/>
  <c r="C30" i="102"/>
  <c r="Q30" i="102"/>
  <c r="H66" i="102"/>
  <c r="I188" i="102"/>
  <c r="P172" i="102"/>
  <c r="P186" i="102" s="1"/>
  <c r="C45" i="91"/>
  <c r="G178" i="102"/>
  <c r="E174" i="102"/>
  <c r="E186" i="102"/>
  <c r="E47" i="91"/>
  <c r="N47" i="91"/>
  <c r="N46" i="91" s="1"/>
  <c r="L194" i="102"/>
  <c r="Q172" i="102"/>
  <c r="Q184" i="102" s="1"/>
  <c r="H45" i="91"/>
  <c r="E184" i="102"/>
  <c r="L188" i="102"/>
  <c r="L45" i="91"/>
  <c r="G175" i="102"/>
  <c r="G176" i="102" s="1"/>
  <c r="M177" i="102"/>
  <c r="M178" i="102" s="1"/>
  <c r="M174" i="102"/>
  <c r="M47" i="91"/>
  <c r="M46" i="91" s="1"/>
  <c r="F118" i="102"/>
  <c r="S67" i="102"/>
  <c r="E118" i="102"/>
  <c r="C97" i="102"/>
  <c r="E194" i="102"/>
  <c r="E30" i="102"/>
  <c r="N181" i="102"/>
  <c r="N182" i="102" s="1"/>
  <c r="C175" i="102"/>
  <c r="U172" i="102"/>
  <c r="D186" i="102"/>
  <c r="S149" i="102"/>
  <c r="L152" i="102"/>
  <c r="I178" i="102"/>
  <c r="R177" i="102"/>
  <c r="F152" i="102"/>
  <c r="Q149" i="102"/>
  <c r="V183" i="102"/>
  <c r="V169" i="102"/>
  <c r="U171" i="102"/>
  <c r="H175" i="102"/>
  <c r="H176" i="102" s="1"/>
  <c r="H188" i="102"/>
  <c r="H174" i="102"/>
  <c r="H186" i="102"/>
  <c r="H184" i="102"/>
  <c r="H177" i="102"/>
  <c r="H178" i="102" s="1"/>
  <c r="H162" i="102"/>
  <c r="H208" i="102" s="1"/>
  <c r="U143" i="102"/>
  <c r="V147" i="102"/>
  <c r="W154" i="102"/>
  <c r="W150" i="102"/>
  <c r="W153" i="102"/>
  <c r="V173" i="102"/>
  <c r="W158" i="102"/>
  <c r="W148" i="102"/>
  <c r="W151" i="102"/>
  <c r="D162" i="102"/>
  <c r="D208" i="102" s="1"/>
  <c r="D177" i="102"/>
  <c r="D178" i="102" s="1"/>
  <c r="U149" i="102"/>
  <c r="C152" i="102"/>
  <c r="P149" i="102"/>
  <c r="M175" i="102"/>
  <c r="M176" i="102" s="1"/>
  <c r="M186" i="102"/>
  <c r="W155" i="102"/>
  <c r="D184" i="102"/>
  <c r="M188" i="102"/>
  <c r="W159" i="102"/>
  <c r="V159" i="102"/>
  <c r="D188" i="102"/>
  <c r="D174" i="102"/>
  <c r="V187" i="102"/>
  <c r="W156" i="102"/>
  <c r="V156" i="102"/>
  <c r="S172" i="102"/>
  <c r="S186" i="102" s="1"/>
  <c r="L174" i="102"/>
  <c r="L175" i="102"/>
  <c r="E164" i="102"/>
  <c r="E181" i="102"/>
  <c r="E182" i="102" s="1"/>
  <c r="W157" i="102"/>
  <c r="L186" i="102"/>
  <c r="C188" i="102"/>
  <c r="M200" i="63"/>
  <c r="M198" i="63"/>
  <c r="M196" i="63"/>
  <c r="M186" i="63"/>
  <c r="I186" i="63"/>
  <c r="I200" i="63"/>
  <c r="I198" i="63"/>
  <c r="I196" i="63"/>
  <c r="P28" i="100"/>
  <c r="R178" i="102" l="1"/>
  <c r="D223" i="63"/>
  <c r="R184" i="102"/>
  <c r="R186" i="102"/>
  <c r="R174" i="102"/>
  <c r="K46" i="91"/>
  <c r="D174" i="63"/>
  <c r="D193" i="63" s="1"/>
  <c r="D194" i="63" s="1"/>
  <c r="R175" i="102"/>
  <c r="R176" i="102" s="1"/>
  <c r="I176" i="102"/>
  <c r="V156" i="63"/>
  <c r="D189" i="63"/>
  <c r="D190" i="63" s="1"/>
  <c r="U30" i="102"/>
  <c r="V30" i="102" s="1"/>
  <c r="P30" i="102"/>
  <c r="V4" i="102"/>
  <c r="C118" i="102"/>
  <c r="U97" i="102"/>
  <c r="X97" i="102" s="1"/>
  <c r="P97" i="102"/>
  <c r="P194" i="102"/>
  <c r="U194" i="102"/>
  <c r="I164" i="102"/>
  <c r="I165" i="102" s="1"/>
  <c r="I181" i="102"/>
  <c r="I182" i="102" s="1"/>
  <c r="I47" i="91"/>
  <c r="I46" i="91" s="1"/>
  <c r="K181" i="102"/>
  <c r="K182" i="102" s="1"/>
  <c r="I119" i="102"/>
  <c r="I198" i="102"/>
  <c r="U174" i="102"/>
  <c r="V171" i="102"/>
  <c r="X67" i="102"/>
  <c r="N66" i="102"/>
  <c r="N119" i="102" s="1"/>
  <c r="X39" i="102"/>
  <c r="V39" i="102"/>
  <c r="V67" i="102"/>
  <c r="N208" i="102"/>
  <c r="R97" i="102"/>
  <c r="K118" i="102"/>
  <c r="R118" i="102" s="1"/>
  <c r="S194" i="102"/>
  <c r="J181" i="102"/>
  <c r="J182" i="102" s="1"/>
  <c r="K164" i="102"/>
  <c r="K165" i="102" s="1"/>
  <c r="K208" i="102"/>
  <c r="J47" i="91"/>
  <c r="J46" i="91" s="1"/>
  <c r="J164" i="102"/>
  <c r="J165" i="102" s="1"/>
  <c r="W139" i="102"/>
  <c r="V139" i="102"/>
  <c r="I196" i="102"/>
  <c r="G47" i="91"/>
  <c r="G46" i="91" s="1"/>
  <c r="R162" i="102"/>
  <c r="G164" i="102"/>
  <c r="G165" i="102" s="1"/>
  <c r="G181" i="102"/>
  <c r="G182" i="102" s="1"/>
  <c r="H119" i="102"/>
  <c r="F119" i="102"/>
  <c r="P174" i="102"/>
  <c r="K66" i="102"/>
  <c r="R66" i="102" s="1"/>
  <c r="R200" i="102" s="1"/>
  <c r="Q186" i="102"/>
  <c r="Q188" i="102"/>
  <c r="Q174" i="102"/>
  <c r="F199" i="102"/>
  <c r="F200" i="102" s="1"/>
  <c r="F198" i="102"/>
  <c r="L119" i="102"/>
  <c r="L196" i="102"/>
  <c r="L199" i="102"/>
  <c r="L200" i="102" s="1"/>
  <c r="U184" i="102"/>
  <c r="D47" i="91"/>
  <c r="D46" i="91" s="1"/>
  <c r="E46" i="91"/>
  <c r="H199" i="102"/>
  <c r="Q66" i="102"/>
  <c r="Q200" i="102" s="1"/>
  <c r="H196" i="102"/>
  <c r="H198" i="102"/>
  <c r="H47" i="91"/>
  <c r="H46" i="91" s="1"/>
  <c r="C66" i="102"/>
  <c r="E66" i="102"/>
  <c r="E119" i="102" s="1"/>
  <c r="J199" i="102"/>
  <c r="J196" i="102"/>
  <c r="J198" i="102"/>
  <c r="D198" i="102"/>
  <c r="D196" i="102"/>
  <c r="D199" i="102"/>
  <c r="D200" i="102" s="1"/>
  <c r="G199" i="102"/>
  <c r="G119" i="102"/>
  <c r="G196" i="102"/>
  <c r="G198" i="102"/>
  <c r="M199" i="102"/>
  <c r="M196" i="102"/>
  <c r="M198" i="102"/>
  <c r="S118" i="102"/>
  <c r="Q175" i="102"/>
  <c r="Q176" i="102" s="1"/>
  <c r="V98" i="102"/>
  <c r="U188" i="102"/>
  <c r="V149" i="102"/>
  <c r="W149" i="102"/>
  <c r="S152" i="102"/>
  <c r="L160" i="102"/>
  <c r="E179" i="102"/>
  <c r="E165" i="102"/>
  <c r="M165" i="102"/>
  <c r="M201" i="102"/>
  <c r="H181" i="102"/>
  <c r="H182" i="102" s="1"/>
  <c r="H164" i="102"/>
  <c r="S174" i="102"/>
  <c r="C176" i="102"/>
  <c r="U175" i="102"/>
  <c r="P175" i="102"/>
  <c r="P176" i="102" s="1"/>
  <c r="S184" i="102"/>
  <c r="S175" i="102"/>
  <c r="S176" i="102" s="1"/>
  <c r="L176" i="102"/>
  <c r="S188" i="102"/>
  <c r="D164" i="102"/>
  <c r="D181" i="102"/>
  <c r="D182" i="102" s="1"/>
  <c r="U144" i="102"/>
  <c r="V143" i="102"/>
  <c r="V172" i="102"/>
  <c r="V186" i="102" s="1"/>
  <c r="U186" i="102"/>
  <c r="F160" i="102"/>
  <c r="Q152" i="102"/>
  <c r="P184" i="102"/>
  <c r="P188" i="102"/>
  <c r="U152" i="102"/>
  <c r="C160" i="102"/>
  <c r="C47" i="91" s="1"/>
  <c r="C46" i="91" s="1"/>
  <c r="P152" i="102"/>
  <c r="P5" i="100"/>
  <c r="D220" i="63" l="1"/>
  <c r="I179" i="102"/>
  <c r="I201" i="102" s="1"/>
  <c r="K199" i="102"/>
  <c r="R199" i="102" s="1"/>
  <c r="N198" i="102"/>
  <c r="N199" i="102"/>
  <c r="N200" i="102" s="1"/>
  <c r="U118" i="102"/>
  <c r="X118" i="102" s="1"/>
  <c r="P118" i="102"/>
  <c r="U66" i="102"/>
  <c r="W20" i="102" s="1"/>
  <c r="P66" i="102"/>
  <c r="P200" i="102" s="1"/>
  <c r="V97" i="102"/>
  <c r="C196" i="102"/>
  <c r="C198" i="102"/>
  <c r="K179" i="102"/>
  <c r="K201" i="102" s="1"/>
  <c r="K119" i="102"/>
  <c r="K198" i="102"/>
  <c r="K196" i="102"/>
  <c r="H200" i="102"/>
  <c r="Q199" i="102"/>
  <c r="S66" i="102"/>
  <c r="S200" i="102" s="1"/>
  <c r="V194" i="102"/>
  <c r="V144" i="102"/>
  <c r="X30" i="102"/>
  <c r="N196" i="102"/>
  <c r="R181" i="102"/>
  <c r="R182" i="102" s="1"/>
  <c r="G179" i="102"/>
  <c r="G201" i="102" s="1"/>
  <c r="R164" i="102"/>
  <c r="R165" i="102" s="1"/>
  <c r="N179" i="102"/>
  <c r="N165" i="102"/>
  <c r="J179" i="102"/>
  <c r="J201" i="102" s="1"/>
  <c r="E201" i="102"/>
  <c r="E207" i="102"/>
  <c r="C199" i="102"/>
  <c r="J200" i="102"/>
  <c r="E198" i="102"/>
  <c r="E196" i="102"/>
  <c r="E199" i="102"/>
  <c r="C119" i="102"/>
  <c r="G200" i="102"/>
  <c r="V174" i="102"/>
  <c r="M200" i="102"/>
  <c r="E180" i="102"/>
  <c r="V188" i="102"/>
  <c r="L162" i="102"/>
  <c r="S160" i="102"/>
  <c r="L177" i="102"/>
  <c r="D179" i="102"/>
  <c r="D201" i="102" s="1"/>
  <c r="D165" i="102"/>
  <c r="P160" i="102"/>
  <c r="U160" i="102"/>
  <c r="C177" i="102"/>
  <c r="C162" i="102"/>
  <c r="C208" i="102" s="1"/>
  <c r="V152" i="102"/>
  <c r="W152" i="102"/>
  <c r="H179" i="102"/>
  <c r="H201" i="102" s="1"/>
  <c r="H165" i="102"/>
  <c r="Q160" i="102"/>
  <c r="F177" i="102"/>
  <c r="F162" i="102"/>
  <c r="F208" i="102" s="1"/>
  <c r="V175" i="102"/>
  <c r="V176" i="102" s="1"/>
  <c r="U176" i="102"/>
  <c r="M180" i="102"/>
  <c r="V184" i="102"/>
  <c r="D177" i="63"/>
  <c r="W4" i="63"/>
  <c r="I207" i="102" l="1"/>
  <c r="W77" i="102"/>
  <c r="V118" i="102"/>
  <c r="W111" i="102"/>
  <c r="K200" i="102"/>
  <c r="S199" i="102"/>
  <c r="S198" i="102" s="1"/>
  <c r="I180" i="102"/>
  <c r="W30" i="102"/>
  <c r="W100" i="102"/>
  <c r="W17" i="102"/>
  <c r="W22" i="102"/>
  <c r="W112" i="102"/>
  <c r="W108" i="102"/>
  <c r="W72" i="102"/>
  <c r="W69" i="102"/>
  <c r="W83" i="102"/>
  <c r="W67" i="102"/>
  <c r="W71" i="102"/>
  <c r="W97" i="102"/>
  <c r="W68" i="102"/>
  <c r="W98" i="102"/>
  <c r="W78" i="102"/>
  <c r="W118" i="102"/>
  <c r="W113" i="102"/>
  <c r="W73" i="102"/>
  <c r="W80" i="102"/>
  <c r="W91" i="102"/>
  <c r="W99" i="102"/>
  <c r="D213" i="63"/>
  <c r="C200" i="102"/>
  <c r="P199" i="102"/>
  <c r="P196" i="102" s="1"/>
  <c r="U199" i="102"/>
  <c r="K207" i="102"/>
  <c r="K180" i="102"/>
  <c r="G207" i="102"/>
  <c r="G180" i="102"/>
  <c r="R179" i="102"/>
  <c r="R201" i="102" s="1"/>
  <c r="E200" i="102"/>
  <c r="W66" i="102"/>
  <c r="U119" i="102"/>
  <c r="X119" i="102" s="1"/>
  <c r="X66" i="102"/>
  <c r="W47" i="102"/>
  <c r="V66" i="102"/>
  <c r="V200" i="102" s="1"/>
  <c r="W5" i="102"/>
  <c r="W52" i="102"/>
  <c r="W21" i="102"/>
  <c r="W40" i="102"/>
  <c r="W48" i="102"/>
  <c r="W61" i="102"/>
  <c r="W18" i="102"/>
  <c r="W25" i="102"/>
  <c r="W41" i="102"/>
  <c r="W13" i="102"/>
  <c r="W42" i="102"/>
  <c r="W62" i="102"/>
  <c r="W39" i="102"/>
  <c r="W4" i="102"/>
  <c r="W12" i="102"/>
  <c r="W14" i="102"/>
  <c r="U200" i="102"/>
  <c r="X200" i="102" s="1"/>
  <c r="W54" i="102"/>
  <c r="W46" i="102"/>
  <c r="W24" i="102"/>
  <c r="W6" i="102"/>
  <c r="W26" i="102"/>
  <c r="N201" i="102"/>
  <c r="N207" i="102"/>
  <c r="N180" i="102"/>
  <c r="J180" i="102"/>
  <c r="J207" i="102"/>
  <c r="L47" i="91"/>
  <c r="L46" i="91" s="1"/>
  <c r="L208" i="102"/>
  <c r="U208" i="102" s="1"/>
  <c r="R196" i="102"/>
  <c r="R198" i="102"/>
  <c r="Q196" i="102"/>
  <c r="Q198" i="102"/>
  <c r="F47" i="91"/>
  <c r="F46" i="91" s="1"/>
  <c r="F56" i="91" a="1"/>
  <c r="D180" i="102"/>
  <c r="D207" i="102"/>
  <c r="H180" i="102"/>
  <c r="H207" i="102"/>
  <c r="S177" i="102"/>
  <c r="S178" i="102" s="1"/>
  <c r="L178" i="102"/>
  <c r="S162" i="102"/>
  <c r="L164" i="102"/>
  <c r="L165" i="102" s="1"/>
  <c r="L181" i="102"/>
  <c r="C164" i="102"/>
  <c r="U162" i="102"/>
  <c r="C181" i="102"/>
  <c r="C182" i="102" s="1"/>
  <c r="P162" i="102"/>
  <c r="C178" i="102"/>
  <c r="U177" i="102"/>
  <c r="P177" i="102"/>
  <c r="P178" i="102" s="1"/>
  <c r="V160" i="102"/>
  <c r="W160" i="102"/>
  <c r="F181" i="102"/>
  <c r="Q162" i="102"/>
  <c r="F164" i="102"/>
  <c r="F178" i="102"/>
  <c r="Q177" i="102"/>
  <c r="Q178" i="102" s="1"/>
  <c r="D192" i="63"/>
  <c r="D219" i="63"/>
  <c r="S196" i="102" l="1"/>
  <c r="R207" i="102"/>
  <c r="R180" i="102"/>
  <c r="U196" i="102"/>
  <c r="U164" i="102"/>
  <c r="V119" i="102"/>
  <c r="H56" i="91" a="1"/>
  <c r="AA22" i="91" s="1"/>
  <c r="P198" i="102"/>
  <c r="F56" i="91"/>
  <c r="Q21" i="91" s="1"/>
  <c r="U21" i="91" s="1"/>
  <c r="Q22" i="91"/>
  <c r="Q23" i="91"/>
  <c r="Q24" i="91"/>
  <c r="Q31" i="91"/>
  <c r="S164" i="102"/>
  <c r="S165" i="102" s="1"/>
  <c r="L179" i="102"/>
  <c r="F182" i="102"/>
  <c r="Q181" i="102"/>
  <c r="Q182" i="102" s="1"/>
  <c r="V177" i="102"/>
  <c r="V178" i="102" s="1"/>
  <c r="U178" i="102"/>
  <c r="U181" i="102"/>
  <c r="P181" i="102"/>
  <c r="P182" i="102" s="1"/>
  <c r="V162" i="102"/>
  <c r="W162" i="102"/>
  <c r="P164" i="102"/>
  <c r="P165" i="102" s="1"/>
  <c r="C179" i="102"/>
  <c r="C165" i="102"/>
  <c r="Q164" i="102"/>
  <c r="Q165" i="102" s="1"/>
  <c r="F179" i="102"/>
  <c r="F165" i="102"/>
  <c r="S181" i="102"/>
  <c r="S182" i="102" s="1"/>
  <c r="L182" i="102"/>
  <c r="P2" i="100"/>
  <c r="O5" i="100"/>
  <c r="C201" i="102" l="1"/>
  <c r="U179" i="102"/>
  <c r="F201" i="102"/>
  <c r="L201" i="102"/>
  <c r="S179" i="102"/>
  <c r="AA23" i="91"/>
  <c r="H56" i="91"/>
  <c r="AA21" i="91" s="1"/>
  <c r="V199" i="102"/>
  <c r="U198" i="102"/>
  <c r="V181" i="102"/>
  <c r="V182" i="102" s="1"/>
  <c r="U182" i="102"/>
  <c r="F180" i="102"/>
  <c r="F207" i="102"/>
  <c r="Q179" i="102"/>
  <c r="C180" i="102"/>
  <c r="P179" i="102"/>
  <c r="C207" i="102"/>
  <c r="L207" i="102"/>
  <c r="L180" i="102"/>
  <c r="U165" i="102"/>
  <c r="W164" i="102"/>
  <c r="V164" i="102"/>
  <c r="M180" i="63"/>
  <c r="M156" i="63"/>
  <c r="O22" i="100"/>
  <c r="U207" i="102" l="1"/>
  <c r="Q201" i="102"/>
  <c r="Q207" i="102"/>
  <c r="P201" i="102"/>
  <c r="P207" i="102"/>
  <c r="V196" i="102"/>
  <c r="V198" i="102"/>
  <c r="U201" i="102"/>
  <c r="S201" i="102"/>
  <c r="S207" i="102"/>
  <c r="P180" i="102"/>
  <c r="Q180" i="102"/>
  <c r="V179" i="102"/>
  <c r="U180" i="102"/>
  <c r="S180" i="102"/>
  <c r="O3" i="100"/>
  <c r="P3" i="100"/>
  <c r="Q3" i="100"/>
  <c r="R3" i="100"/>
  <c r="N3" i="100"/>
  <c r="M3" i="100"/>
  <c r="V180" i="102" l="1"/>
  <c r="V201" i="102"/>
  <c r="N22" i="100"/>
  <c r="P22" i="100"/>
  <c r="Q22" i="100"/>
  <c r="R22" i="100"/>
  <c r="N14" i="100"/>
  <c r="O14" i="100"/>
  <c r="O15" i="100" s="1"/>
  <c r="P14" i="100"/>
  <c r="Q14" i="100"/>
  <c r="Q15" i="100" s="1"/>
  <c r="R14" i="100"/>
  <c r="R15" i="100" s="1"/>
  <c r="N13" i="100"/>
  <c r="N15" i="100" s="1"/>
  <c r="O13" i="100"/>
  <c r="P13" i="100"/>
  <c r="Q13" i="100"/>
  <c r="R13" i="100"/>
  <c r="N11" i="100"/>
  <c r="O11" i="100"/>
  <c r="P11" i="100"/>
  <c r="Q11" i="100"/>
  <c r="R11" i="100"/>
  <c r="N10" i="100"/>
  <c r="O10" i="100"/>
  <c r="P10" i="100"/>
  <c r="Q10" i="100"/>
  <c r="R10" i="100"/>
  <c r="N9" i="100"/>
  <c r="O9" i="100"/>
  <c r="P9" i="100"/>
  <c r="Q9" i="100"/>
  <c r="R9" i="100"/>
  <c r="N8" i="100"/>
  <c r="O8" i="100"/>
  <c r="P8" i="100"/>
  <c r="Q8" i="100"/>
  <c r="R8" i="100"/>
  <c r="N7" i="100"/>
  <c r="O7" i="100"/>
  <c r="P7" i="100"/>
  <c r="Q7" i="100"/>
  <c r="R7" i="100"/>
  <c r="N5" i="100"/>
  <c r="Q5" i="100"/>
  <c r="R5" i="100"/>
  <c r="P4" i="100"/>
  <c r="Q4" i="100"/>
  <c r="Q6" i="100" s="1"/>
  <c r="Q12" i="100" s="1"/>
  <c r="R4" i="100"/>
  <c r="N2" i="100"/>
  <c r="N4" i="100" s="1"/>
  <c r="N6" i="100" s="1"/>
  <c r="O2" i="100"/>
  <c r="O4" i="100" s="1"/>
  <c r="Q2" i="100"/>
  <c r="R2" i="100"/>
  <c r="R21" i="100"/>
  <c r="R20" i="100"/>
  <c r="R18" i="100"/>
  <c r="R17" i="100"/>
  <c r="Q21" i="100"/>
  <c r="Q20" i="100"/>
  <c r="Q18" i="100"/>
  <c r="Q17" i="100"/>
  <c r="P21" i="100"/>
  <c r="P20" i="100"/>
  <c r="P18" i="100"/>
  <c r="P17" i="100"/>
  <c r="O21" i="100"/>
  <c r="O20" i="100"/>
  <c r="O18" i="100"/>
  <c r="O17" i="100"/>
  <c r="N21" i="100"/>
  <c r="N20" i="100"/>
  <c r="N18" i="100"/>
  <c r="N17" i="100"/>
  <c r="M5" i="100"/>
  <c r="E5" i="87"/>
  <c r="F5" i="87"/>
  <c r="G5" i="87"/>
  <c r="H5" i="87"/>
  <c r="I5" i="87"/>
  <c r="J5" i="87"/>
  <c r="K5" i="87"/>
  <c r="L5" i="87"/>
  <c r="M5" i="87"/>
  <c r="N5" i="87"/>
  <c r="O5" i="87"/>
  <c r="D5" i="87"/>
  <c r="I180" i="63" l="1"/>
  <c r="I156" i="63"/>
  <c r="J180" i="63"/>
  <c r="J156" i="63"/>
  <c r="H180" i="63"/>
  <c r="H156" i="63"/>
  <c r="E180" i="63"/>
  <c r="E156" i="63"/>
  <c r="D180" i="63"/>
  <c r="D156" i="63"/>
  <c r="G180" i="63"/>
  <c r="G156" i="63"/>
  <c r="F180" i="63"/>
  <c r="F156" i="63"/>
  <c r="R6" i="100"/>
  <c r="R12" i="100" s="1"/>
  <c r="R16" i="100" s="1"/>
  <c r="R23" i="100" s="1"/>
  <c r="Q16" i="100"/>
  <c r="Q23" i="100" s="1"/>
  <c r="P15" i="100"/>
  <c r="P6" i="100"/>
  <c r="O6" i="100"/>
  <c r="O12" i="100" s="1"/>
  <c r="O16" i="100" s="1"/>
  <c r="O23" i="100" s="1"/>
  <c r="R19" i="100"/>
  <c r="Q19" i="100"/>
  <c r="N12" i="100"/>
  <c r="N16" i="100" s="1"/>
  <c r="Q180" i="63" l="1"/>
  <c r="N19" i="100"/>
  <c r="N23" i="100"/>
  <c r="P12" i="100"/>
  <c r="P19" i="100" s="1"/>
  <c r="O19" i="100"/>
  <c r="P23" i="100" l="1"/>
  <c r="M11" i="100"/>
  <c r="M10" i="100"/>
  <c r="M9" i="100"/>
  <c r="M22" i="100"/>
  <c r="M21" i="100"/>
  <c r="M20" i="100"/>
  <c r="M18" i="100"/>
  <c r="M17" i="100"/>
  <c r="M14" i="100"/>
  <c r="M13" i="100"/>
  <c r="M8" i="100"/>
  <c r="M7" i="100"/>
  <c r="M2" i="100"/>
  <c r="M4" i="100" s="1"/>
  <c r="M15" i="100" l="1"/>
  <c r="M6" i="100"/>
  <c r="M12" i="100" s="1"/>
  <c r="M16" i="100" l="1"/>
  <c r="M23" i="100" s="1"/>
  <c r="M19" i="100" l="1"/>
  <c r="F204" i="63" l="1"/>
  <c r="Q24" i="100"/>
  <c r="R24" i="100"/>
  <c r="AE21" i="91" l="1"/>
  <c r="K33" i="91"/>
  <c r="Q26" i="91" l="1"/>
  <c r="Q28" i="91"/>
  <c r="Q29" i="91"/>
  <c r="Q30" i="91"/>
  <c r="Q32" i="91"/>
  <c r="Q25" i="91"/>
  <c r="Q27" i="91"/>
  <c r="Q33" i="91" l="1"/>
  <c r="E118" i="97" l="1"/>
  <c r="E117" i="97"/>
  <c r="E116" i="97"/>
  <c r="E115" i="97"/>
  <c r="E114" i="97"/>
  <c r="E113" i="97"/>
  <c r="E112" i="97"/>
  <c r="E111" i="97"/>
  <c r="E110" i="97"/>
  <c r="E109" i="97"/>
  <c r="E108" i="97"/>
  <c r="E107" i="97"/>
  <c r="E106" i="97"/>
  <c r="E105" i="97"/>
  <c r="E104" i="97"/>
  <c r="E103" i="97"/>
  <c r="E102" i="97"/>
  <c r="E101" i="97"/>
  <c r="E100" i="97"/>
  <c r="E99" i="97"/>
  <c r="E98" i="97"/>
  <c r="E97" i="97"/>
  <c r="E96" i="97"/>
  <c r="E95" i="97"/>
  <c r="E94" i="97"/>
  <c r="E93" i="97"/>
  <c r="E92" i="97"/>
  <c r="E91" i="97"/>
  <c r="E90" i="97"/>
  <c r="E89" i="97"/>
  <c r="E88" i="97"/>
  <c r="E87" i="97"/>
  <c r="E86" i="97"/>
  <c r="E85" i="97"/>
  <c r="E84" i="97"/>
  <c r="E83" i="97"/>
  <c r="E82" i="97"/>
  <c r="E81" i="97"/>
  <c r="E80" i="97"/>
  <c r="E79" i="97"/>
  <c r="E78" i="97"/>
  <c r="E77" i="97"/>
  <c r="E76" i="97"/>
  <c r="E75" i="97"/>
  <c r="E74" i="97"/>
  <c r="E73" i="97"/>
  <c r="E72" i="97"/>
  <c r="E71" i="97"/>
  <c r="E70" i="97"/>
  <c r="E69" i="97"/>
  <c r="E68" i="97"/>
  <c r="E67" i="97"/>
  <c r="E66" i="97"/>
  <c r="E65" i="97"/>
  <c r="E64" i="97"/>
  <c r="E63" i="97"/>
  <c r="E62" i="97"/>
  <c r="E61" i="97"/>
  <c r="E60" i="97"/>
  <c r="E59" i="97"/>
  <c r="E58" i="97"/>
  <c r="E57" i="97"/>
  <c r="E56" i="97"/>
  <c r="E55" i="97"/>
  <c r="E54" i="97"/>
  <c r="E53" i="97"/>
  <c r="E52" i="97"/>
  <c r="E51" i="97"/>
  <c r="E50" i="97"/>
  <c r="E49" i="97"/>
  <c r="E48" i="97"/>
  <c r="E47" i="97"/>
  <c r="E46" i="97"/>
  <c r="E45" i="97"/>
  <c r="E44" i="97"/>
  <c r="E43" i="97"/>
  <c r="E42" i="97"/>
  <c r="E41" i="97"/>
  <c r="E40" i="97"/>
  <c r="E39" i="97"/>
  <c r="E38" i="97"/>
  <c r="E37" i="97"/>
  <c r="E36" i="97"/>
  <c r="E35" i="97"/>
  <c r="E34" i="97"/>
  <c r="E33" i="97"/>
  <c r="E32" i="97"/>
  <c r="E31" i="97"/>
  <c r="E30" i="97"/>
  <c r="E29" i="97"/>
  <c r="E28" i="97"/>
  <c r="E27" i="97"/>
  <c r="E26" i="97"/>
  <c r="E25" i="97"/>
  <c r="E24" i="97"/>
  <c r="E23" i="97"/>
  <c r="E22" i="97"/>
  <c r="E21" i="97"/>
  <c r="E20" i="97"/>
  <c r="E19" i="97"/>
  <c r="E18" i="97"/>
  <c r="E17" i="97"/>
  <c r="E16" i="97"/>
  <c r="E15" i="97"/>
  <c r="E14" i="97"/>
  <c r="E13" i="97"/>
  <c r="E12" i="97"/>
  <c r="E11" i="97"/>
  <c r="E10" i="97"/>
  <c r="E9" i="97"/>
  <c r="E8" i="97"/>
  <c r="E7" i="97"/>
  <c r="E6" i="97"/>
  <c r="E5" i="97"/>
  <c r="E4" i="97"/>
  <c r="U22" i="91"/>
  <c r="U23" i="91"/>
  <c r="U24" i="91"/>
  <c r="U25" i="91"/>
  <c r="U26" i="91"/>
  <c r="U27" i="91"/>
  <c r="U28" i="91"/>
  <c r="U29" i="91"/>
  <c r="U30" i="91"/>
  <c r="U31" i="91"/>
  <c r="U32" i="91"/>
  <c r="M33" i="91" l="1"/>
  <c r="O33" i="91"/>
  <c r="Q34" i="91" s="1"/>
  <c r="U33" i="91"/>
  <c r="X33" i="91"/>
  <c r="Y33" i="91"/>
  <c r="AL21" i="91"/>
  <c r="AL22" i="91" s="1"/>
  <c r="AI22" i="91"/>
  <c r="AI23" i="91" s="1"/>
  <c r="AI24" i="91" s="1"/>
  <c r="AI25" i="91" s="1"/>
  <c r="AI26" i="91" s="1"/>
  <c r="AI27" i="91" s="1"/>
  <c r="AI28" i="91" s="1"/>
  <c r="AI29" i="91" s="1"/>
  <c r="AI30" i="91" s="1"/>
  <c r="AI31" i="91" s="1"/>
  <c r="AI32" i="91" s="1"/>
  <c r="AF21" i="91"/>
  <c r="AF22" i="91" s="1"/>
  <c r="AF23" i="91" s="1"/>
  <c r="AF24" i="91" s="1"/>
  <c r="AF25" i="91" s="1"/>
  <c r="AF26" i="91" s="1"/>
  <c r="AF27" i="91" s="1"/>
  <c r="AF28" i="91" s="1"/>
  <c r="AF29" i="91" s="1"/>
  <c r="AF30" i="91" s="1"/>
  <c r="AF31" i="91" s="1"/>
  <c r="AF32" i="91" s="1"/>
  <c r="R18" i="91"/>
  <c r="R17" i="91"/>
  <c r="R16" i="91"/>
  <c r="R15" i="91"/>
  <c r="R14" i="91"/>
  <c r="R13" i="91"/>
  <c r="R12" i="91"/>
  <c r="R11" i="91"/>
  <c r="R10" i="91"/>
  <c r="R9" i="91"/>
  <c r="R8" i="91"/>
  <c r="R7" i="91"/>
  <c r="AL23" i="91" l="1"/>
  <c r="AL24" i="91" s="1"/>
  <c r="AL25" i="91" s="1"/>
  <c r="AL26" i="91" s="1"/>
  <c r="AL27" i="91" s="1"/>
  <c r="AL28" i="91" s="1"/>
  <c r="AL29" i="91" s="1"/>
  <c r="AL30" i="91" s="1"/>
  <c r="AL31" i="91" s="1"/>
  <c r="AL32" i="91" s="1"/>
  <c r="AL33" i="91" s="1"/>
  <c r="AI33" i="91"/>
  <c r="AF33" i="91"/>
  <c r="C33" i="91" l="1"/>
  <c r="T128" i="63"/>
  <c r="T127" i="63"/>
  <c r="T126" i="63"/>
  <c r="T212" i="63" l="1"/>
  <c r="S212" i="63"/>
  <c r="R212" i="63"/>
  <c r="Z212" i="63" s="1"/>
  <c r="I28" i="91" l="1"/>
  <c r="L180" i="63" l="1"/>
  <c r="H210" i="63" l="1"/>
  <c r="AK38" i="87"/>
  <c r="AK37" i="87"/>
  <c r="AK36" i="87"/>
  <c r="AK31" i="87"/>
  <c r="P31" i="87" l="1"/>
  <c r="E34" i="87"/>
  <c r="AJ21" i="91"/>
  <c r="G33" i="91" l="1"/>
  <c r="L34" i="91" s="1"/>
  <c r="E204" i="63"/>
  <c r="W129" i="63" l="1"/>
  <c r="W77" i="63"/>
  <c r="AJ22" i="91"/>
  <c r="W130" i="63" l="1"/>
  <c r="D39" i="91"/>
  <c r="C39" i="91"/>
  <c r="F211" i="63"/>
  <c r="E212" i="63"/>
  <c r="D211" i="63"/>
  <c r="D212" i="63" s="1"/>
  <c r="E210" i="63"/>
  <c r="D210" i="63"/>
  <c r="E208" i="63"/>
  <c r="F206" i="63"/>
  <c r="D206" i="63"/>
  <c r="F203" i="63"/>
  <c r="O203" i="63"/>
  <c r="F212" i="63" l="1"/>
  <c r="F210" i="63"/>
  <c r="F208" i="63"/>
  <c r="E187" i="63"/>
  <c r="E188" i="63" s="1"/>
  <c r="X34" i="91" l="1"/>
  <c r="F33" i="91"/>
  <c r="F35" i="91" s="1"/>
  <c r="AJ25" i="87"/>
  <c r="AJ24" i="87"/>
  <c r="AJ26" i="87"/>
  <c r="AJ27" i="87"/>
  <c r="AJ28" i="87"/>
  <c r="AJ29" i="87"/>
  <c r="AJ32" i="87"/>
  <c r="AJ33" i="87"/>
  <c r="AJ34" i="87"/>
  <c r="AJ35" i="87"/>
  <c r="O23" i="87"/>
  <c r="O25" i="87"/>
  <c r="O26" i="87"/>
  <c r="O27" i="87"/>
  <c r="O28" i="87"/>
  <c r="O29" i="87"/>
  <c r="O32" i="87"/>
  <c r="O35" i="87"/>
  <c r="O36" i="87"/>
  <c r="O37" i="87"/>
  <c r="O38" i="87"/>
  <c r="O18" i="87"/>
  <c r="O204" i="63"/>
  <c r="O205" i="63"/>
  <c r="O206" i="63"/>
  <c r="O209" i="63"/>
  <c r="O212" i="63" l="1"/>
  <c r="O210" i="63"/>
  <c r="O208" i="63"/>
  <c r="N39" i="91"/>
  <c r="K34" i="91"/>
  <c r="K35" i="91"/>
  <c r="L35" i="91"/>
  <c r="O187" i="63"/>
  <c r="O188" i="63" s="1"/>
  <c r="O30" i="87"/>
  <c r="O24" i="87" s="1"/>
  <c r="AJ39" i="87"/>
  <c r="AJ30" i="87"/>
  <c r="O39" i="87" l="1"/>
  <c r="AI33" i="87" l="1"/>
  <c r="AI34" i="87"/>
  <c r="AI35" i="87"/>
  <c r="AI32" i="87"/>
  <c r="AI25" i="87"/>
  <c r="AI26" i="87"/>
  <c r="AI27" i="87"/>
  <c r="AI28" i="87"/>
  <c r="AI29" i="87"/>
  <c r="AI24" i="87"/>
  <c r="N32" i="87"/>
  <c r="N35" i="87"/>
  <c r="N36" i="87"/>
  <c r="N37" i="87"/>
  <c r="N38" i="87"/>
  <c r="N29" i="87"/>
  <c r="N28" i="87"/>
  <c r="N27" i="87"/>
  <c r="N26" i="87"/>
  <c r="N25" i="87"/>
  <c r="N23" i="87"/>
  <c r="N18" i="87"/>
  <c r="N204" i="63"/>
  <c r="N205" i="63"/>
  <c r="N206" i="63"/>
  <c r="N209" i="63"/>
  <c r="N211" i="63"/>
  <c r="N13" i="87"/>
  <c r="N12" i="87"/>
  <c r="N212" i="63" l="1"/>
  <c r="N210" i="63"/>
  <c r="N208" i="63"/>
  <c r="N188" i="63"/>
  <c r="AI30" i="87"/>
  <c r="N30" i="87"/>
  <c r="N24" i="87" s="1"/>
  <c r="N39" i="87" s="1"/>
  <c r="AI39" i="87"/>
  <c r="F40" i="91" l="1"/>
  <c r="G161" i="63"/>
  <c r="AH25" i="87"/>
  <c r="AH24" i="87"/>
  <c r="AH26" i="87"/>
  <c r="AH27" i="87"/>
  <c r="AH28" i="87"/>
  <c r="AH29" i="87"/>
  <c r="AH32" i="87"/>
  <c r="AH33" i="87"/>
  <c r="AH34" i="87"/>
  <c r="AH35" i="87"/>
  <c r="M23" i="87"/>
  <c r="M25" i="87"/>
  <c r="M26" i="87"/>
  <c r="M27" i="87"/>
  <c r="M28" i="87"/>
  <c r="M29" i="87"/>
  <c r="M32" i="87"/>
  <c r="M35" i="87"/>
  <c r="M36" i="87"/>
  <c r="M37" i="87"/>
  <c r="M38" i="87"/>
  <c r="G164" i="63" l="1"/>
  <c r="G172" i="63" s="1"/>
  <c r="AH39" i="87"/>
  <c r="AH30" i="87"/>
  <c r="M30" i="87"/>
  <c r="M18" i="87"/>
  <c r="M204" i="63"/>
  <c r="M205" i="63"/>
  <c r="M206" i="63"/>
  <c r="M209" i="63"/>
  <c r="M211" i="63"/>
  <c r="G189" i="63" l="1"/>
  <c r="G190" i="63" s="1"/>
  <c r="G174" i="63"/>
  <c r="V210" i="63"/>
  <c r="M212" i="63"/>
  <c r="M210" i="63"/>
  <c r="T210" i="63"/>
  <c r="M208" i="63"/>
  <c r="T208" i="63"/>
  <c r="G220" i="63"/>
  <c r="L39" i="91"/>
  <c r="M187" i="63"/>
  <c r="M188" i="63" s="1"/>
  <c r="M24" i="87"/>
  <c r="Z210" i="63" l="1"/>
  <c r="Y210" i="63"/>
  <c r="G193" i="63"/>
  <c r="G194" i="63" s="1"/>
  <c r="G176" i="63"/>
  <c r="G191" i="63" s="1"/>
  <c r="G192" i="63" s="1"/>
  <c r="G213" i="63"/>
  <c r="G177" i="63"/>
  <c r="M39" i="87"/>
  <c r="P19" i="91"/>
  <c r="G219" i="63" l="1"/>
  <c r="L203" i="63"/>
  <c r="S203" i="63" s="1"/>
  <c r="L204" i="63"/>
  <c r="L205" i="63"/>
  <c r="L206" i="63"/>
  <c r="L209" i="63"/>
  <c r="L211" i="63"/>
  <c r="L208" i="63" l="1"/>
  <c r="S207" i="63"/>
  <c r="L212" i="63"/>
  <c r="S211" i="63"/>
  <c r="S205" i="63"/>
  <c r="L210" i="63"/>
  <c r="S209" i="63"/>
  <c r="S204" i="63"/>
  <c r="S206" i="63"/>
  <c r="K39" i="91"/>
  <c r="L188" i="63"/>
  <c r="L32" i="87" l="1"/>
  <c r="AG24" i="87"/>
  <c r="AG25" i="87"/>
  <c r="AG26" i="87"/>
  <c r="AG27" i="87"/>
  <c r="AG28" i="87"/>
  <c r="AG29" i="87"/>
  <c r="AG32" i="87"/>
  <c r="AG33" i="87"/>
  <c r="AG34" i="87"/>
  <c r="AG35" i="87"/>
  <c r="L23" i="87"/>
  <c r="L25" i="87"/>
  <c r="L26" i="87"/>
  <c r="L27" i="87"/>
  <c r="L28" i="87"/>
  <c r="L29" i="87"/>
  <c r="L35" i="87"/>
  <c r="L36" i="87"/>
  <c r="L37" i="87"/>
  <c r="L38" i="87"/>
  <c r="L18" i="87"/>
  <c r="L30" i="87" l="1"/>
  <c r="L24" i="87" s="1"/>
  <c r="AG39" i="87"/>
  <c r="AG30" i="87"/>
  <c r="L39" i="87" l="1"/>
  <c r="AF25" i="87" l="1"/>
  <c r="AF32" i="87"/>
  <c r="AF33" i="87"/>
  <c r="AF34" i="87"/>
  <c r="AF35" i="87"/>
  <c r="AF26" i="87"/>
  <c r="AF27" i="87"/>
  <c r="AF28" i="87"/>
  <c r="AF29" i="87"/>
  <c r="AF24" i="87"/>
  <c r="AE24" i="87"/>
  <c r="K32" i="87"/>
  <c r="K35" i="87"/>
  <c r="K36" i="87"/>
  <c r="K37" i="87"/>
  <c r="K38" i="87"/>
  <c r="K25" i="87"/>
  <c r="K26" i="87"/>
  <c r="K27" i="87"/>
  <c r="K28" i="87"/>
  <c r="K29" i="87"/>
  <c r="K23" i="87"/>
  <c r="K18" i="87"/>
  <c r="K205" i="63"/>
  <c r="K206" i="63"/>
  <c r="K203" i="63"/>
  <c r="K204" i="63"/>
  <c r="K208" i="63"/>
  <c r="K209" i="63"/>
  <c r="K210" i="63" s="1"/>
  <c r="K211" i="63"/>
  <c r="K212" i="63" s="1"/>
  <c r="AG7" i="91"/>
  <c r="AG8" i="91" s="1"/>
  <c r="J39" i="91" l="1"/>
  <c r="AF39" i="87"/>
  <c r="K187" i="63"/>
  <c r="K188" i="63" s="1"/>
  <c r="AF30" i="87"/>
  <c r="K30" i="87"/>
  <c r="K24" i="87" l="1"/>
  <c r="K39" i="87" l="1"/>
  <c r="J38" i="87"/>
  <c r="D38" i="87"/>
  <c r="D37" i="87"/>
  <c r="D36" i="87"/>
  <c r="D35" i="87"/>
  <c r="D33" i="87"/>
  <c r="J27" i="87" l="1"/>
  <c r="J211" i="63"/>
  <c r="J209" i="63"/>
  <c r="J206" i="63"/>
  <c r="J205" i="63"/>
  <c r="J204" i="63"/>
  <c r="J203" i="63"/>
  <c r="J208" i="63" l="1"/>
  <c r="J210" i="63"/>
  <c r="J212" i="63"/>
  <c r="AC18" i="91"/>
  <c r="AC16" i="91"/>
  <c r="AC13" i="91"/>
  <c r="AE25" i="87"/>
  <c r="AE35" i="87"/>
  <c r="AE34" i="87"/>
  <c r="AE33" i="87"/>
  <c r="AE32" i="87"/>
  <c r="AE29" i="87"/>
  <c r="AE28" i="87"/>
  <c r="AE27" i="87"/>
  <c r="AE26" i="87"/>
  <c r="S182" i="63"/>
  <c r="S199" i="63"/>
  <c r="T199" i="63"/>
  <c r="T197" i="63"/>
  <c r="T195" i="63"/>
  <c r="T187" i="63"/>
  <c r="T185" i="63"/>
  <c r="T184" i="63"/>
  <c r="T182" i="63"/>
  <c r="T181" i="63"/>
  <c r="T202" i="63"/>
  <c r="T201" i="63"/>
  <c r="S202" i="63"/>
  <c r="S201" i="63"/>
  <c r="J37" i="87"/>
  <c r="J36" i="87"/>
  <c r="J35" i="87"/>
  <c r="J32" i="87"/>
  <c r="J29" i="87"/>
  <c r="J28" i="87"/>
  <c r="J26" i="87"/>
  <c r="J25" i="87"/>
  <c r="J23" i="87"/>
  <c r="J18" i="87"/>
  <c r="I39" i="91" l="1"/>
  <c r="T183" i="63"/>
  <c r="T200" i="63"/>
  <c r="S210" i="63"/>
  <c r="S183" i="63"/>
  <c r="T186" i="63"/>
  <c r="T188" i="63"/>
  <c r="T196" i="63"/>
  <c r="T198" i="63"/>
  <c r="S184" i="63"/>
  <c r="AE39" i="87"/>
  <c r="S195" i="63"/>
  <c r="S185" i="63"/>
  <c r="J187" i="63"/>
  <c r="J188" i="63" s="1"/>
  <c r="AE30" i="87"/>
  <c r="S208" i="63"/>
  <c r="S197" i="63"/>
  <c r="J30" i="87"/>
  <c r="I211" i="63"/>
  <c r="H212" i="63"/>
  <c r="Y212" i="63" s="1"/>
  <c r="I209" i="63"/>
  <c r="I203" i="63"/>
  <c r="S200" i="63" l="1"/>
  <c r="I210" i="63"/>
  <c r="I212" i="63"/>
  <c r="G212" i="63"/>
  <c r="H39" i="91"/>
  <c r="S198" i="63"/>
  <c r="S186" i="63"/>
  <c r="S196" i="63"/>
  <c r="I187" i="63"/>
  <c r="I188" i="63" s="1"/>
  <c r="S187" i="63"/>
  <c r="S188" i="63" s="1"/>
  <c r="J24" i="87"/>
  <c r="X199" i="102" l="1"/>
  <c r="J39" i="87"/>
  <c r="P69" i="87"/>
  <c r="AD25" i="87"/>
  <c r="AD24" i="87"/>
  <c r="AC24" i="87"/>
  <c r="AK24" i="87" s="1"/>
  <c r="AD35" i="87"/>
  <c r="AD34" i="87"/>
  <c r="AD33" i="87"/>
  <c r="AD32" i="87"/>
  <c r="AD29" i="87"/>
  <c r="AD28" i="87"/>
  <c r="AD27" i="87"/>
  <c r="AD26" i="87"/>
  <c r="AD39" i="87" l="1"/>
  <c r="AD30" i="87"/>
  <c r="I32" i="87"/>
  <c r="I26" i="87"/>
  <c r="I25" i="87"/>
  <c r="I23" i="87"/>
  <c r="I18" i="87"/>
  <c r="G12" i="87"/>
  <c r="I38" i="87"/>
  <c r="I37" i="87"/>
  <c r="I36" i="87"/>
  <c r="I35" i="87"/>
  <c r="I29" i="87"/>
  <c r="I28" i="87"/>
  <c r="I27" i="87"/>
  <c r="I10" i="87"/>
  <c r="H38" i="87"/>
  <c r="P38" i="87" s="1"/>
  <c r="H37" i="87"/>
  <c r="P37" i="87" s="1"/>
  <c r="H36" i="87"/>
  <c r="P36" i="87" s="1"/>
  <c r="H35" i="87"/>
  <c r="P35" i="87" s="1"/>
  <c r="H32" i="87"/>
  <c r="P32" i="87" s="1"/>
  <c r="H29" i="87"/>
  <c r="P29" i="87" s="1"/>
  <c r="H28" i="87"/>
  <c r="P28" i="87" s="1"/>
  <c r="H27" i="87"/>
  <c r="P27" i="87" s="1"/>
  <c r="H26" i="87"/>
  <c r="P26" i="87" s="1"/>
  <c r="H25" i="87"/>
  <c r="P25" i="87" s="1"/>
  <c r="H23" i="87"/>
  <c r="P23" i="87" s="1"/>
  <c r="H18" i="87"/>
  <c r="H10" i="87"/>
  <c r="H9" i="87"/>
  <c r="H30" i="87" l="1"/>
  <c r="I30" i="87"/>
  <c r="I24" i="87" s="1"/>
  <c r="I206" i="63"/>
  <c r="I205" i="63"/>
  <c r="I204" i="63"/>
  <c r="I6" i="87"/>
  <c r="I208" i="63" l="1"/>
  <c r="H24" i="87"/>
  <c r="P30" i="87"/>
  <c r="I39" i="87"/>
  <c r="X192" i="102" l="1"/>
  <c r="R195" i="63"/>
  <c r="Y195" i="63" s="1"/>
  <c r="H39" i="87"/>
  <c r="P39" i="87" s="1"/>
  <c r="P24" i="87"/>
  <c r="AC35" i="87"/>
  <c r="AK35" i="87" s="1"/>
  <c r="AC34" i="87"/>
  <c r="AK34" i="87" s="1"/>
  <c r="AC33" i="87"/>
  <c r="AK33" i="87" s="1"/>
  <c r="AC32" i="87"/>
  <c r="AK32" i="87" s="1"/>
  <c r="AC29" i="87"/>
  <c r="AK29" i="87" s="1"/>
  <c r="AC28" i="87"/>
  <c r="AK28" i="87" s="1"/>
  <c r="AC27" i="87"/>
  <c r="AK27" i="87" s="1"/>
  <c r="AC26" i="87"/>
  <c r="AK26" i="87" s="1"/>
  <c r="AC25" i="87"/>
  <c r="AK25" i="87" s="1"/>
  <c r="R199" i="63"/>
  <c r="Y199" i="63" s="1"/>
  <c r="R197" i="63"/>
  <c r="Y197" i="63" s="1"/>
  <c r="W12" i="63"/>
  <c r="W13" i="63"/>
  <c r="W14" i="63"/>
  <c r="H208" i="63"/>
  <c r="Y208" i="63" s="1"/>
  <c r="G39" i="91" l="1"/>
  <c r="H187" i="63"/>
  <c r="H188" i="63" s="1"/>
  <c r="AC30" i="87"/>
  <c r="AK30" i="87" s="1"/>
  <c r="AC39" i="87"/>
  <c r="AK39" i="87" s="1"/>
  <c r="F26" i="87" l="1"/>
  <c r="J11" i="92" l="1"/>
  <c r="J10" i="92"/>
  <c r="J8" i="92"/>
  <c r="J7" i="92"/>
  <c r="J6" i="92"/>
  <c r="J5" i="92"/>
  <c r="I5" i="92"/>
  <c r="Z1302" i="94" l="1"/>
  <c r="Y1302" i="94"/>
  <c r="Z1301" i="94"/>
  <c r="Y1301" i="94"/>
  <c r="Y1300" i="94"/>
  <c r="Z1299" i="94"/>
  <c r="Y1299" i="94"/>
  <c r="Z1298" i="94"/>
  <c r="Y1298" i="94"/>
  <c r="Z1297" i="94"/>
  <c r="Y1297" i="94"/>
  <c r="Z1296" i="94"/>
  <c r="Y1296" i="94"/>
  <c r="Z1295" i="94"/>
  <c r="Y1295" i="94"/>
  <c r="Z1294" i="94"/>
  <c r="Y1294" i="94"/>
  <c r="Z1293" i="94"/>
  <c r="Y1293" i="94"/>
  <c r="Z1292" i="94"/>
  <c r="Y1292" i="94"/>
  <c r="Z1291" i="94"/>
  <c r="Y1291" i="94"/>
  <c r="Z1290" i="94"/>
  <c r="Y1290" i="94"/>
  <c r="Z1289" i="94"/>
  <c r="Y1289" i="94"/>
  <c r="Y1288" i="94"/>
  <c r="Z1287" i="94"/>
  <c r="Y1287" i="94"/>
  <c r="Y1286" i="94"/>
  <c r="Y1285" i="94"/>
  <c r="Z1284" i="94"/>
  <c r="Y1284" i="94"/>
  <c r="Z1283" i="94"/>
  <c r="Y1283" i="94"/>
  <c r="Y1282" i="94"/>
  <c r="Z1281" i="94"/>
  <c r="Y1281" i="94"/>
  <c r="Z1280" i="94"/>
  <c r="Y1280" i="94"/>
  <c r="Z1279" i="94"/>
  <c r="Y1279" i="94"/>
  <c r="Z1278" i="94"/>
  <c r="Y1278" i="94"/>
  <c r="Z1277" i="94"/>
  <c r="Y1277" i="94"/>
  <c r="Z1276" i="94"/>
  <c r="Y1276" i="94"/>
  <c r="Z1275" i="94"/>
  <c r="Y1275" i="94"/>
  <c r="Z1274" i="94"/>
  <c r="Y1274" i="94"/>
  <c r="Z1273" i="94"/>
  <c r="Y1273" i="94"/>
  <c r="Y1272" i="94"/>
  <c r="Y1271" i="94"/>
  <c r="Z1270" i="94"/>
  <c r="Y1270" i="94"/>
  <c r="Y1269" i="94"/>
  <c r="Z1268" i="94"/>
  <c r="Y1268" i="94"/>
  <c r="Z1267" i="94"/>
  <c r="Y1267" i="94"/>
  <c r="Z1266" i="94"/>
  <c r="Y1266" i="94"/>
  <c r="Z1265" i="94"/>
  <c r="Y1265" i="94"/>
  <c r="Z1264" i="94"/>
  <c r="Y1264" i="94"/>
  <c r="Z1263" i="94"/>
  <c r="Y1263" i="94"/>
  <c r="Z1262" i="94"/>
  <c r="Y1262" i="94"/>
  <c r="Z1261" i="94"/>
  <c r="Y1261" i="94"/>
  <c r="Z1260" i="94"/>
  <c r="Y1260" i="94"/>
  <c r="Z1259" i="94"/>
  <c r="Y1259" i="94"/>
  <c r="Y1258" i="94"/>
  <c r="Y1257" i="94"/>
  <c r="Y1256" i="94"/>
  <c r="Y1255" i="94"/>
  <c r="Y1254" i="94"/>
  <c r="Y1253" i="94"/>
  <c r="Y1252" i="94"/>
  <c r="Y1251" i="94"/>
  <c r="Y1250" i="94"/>
  <c r="Y1249" i="94"/>
  <c r="Y1248" i="94"/>
  <c r="Y1247" i="94"/>
  <c r="Y1246" i="94"/>
  <c r="Y1245" i="94"/>
  <c r="Y1244" i="94"/>
  <c r="Y1243" i="94"/>
  <c r="Y1242" i="94"/>
  <c r="Y1241" i="94"/>
  <c r="Y1240" i="94"/>
  <c r="Y1239" i="94"/>
  <c r="Y1238" i="94"/>
  <c r="Y1237" i="94"/>
  <c r="Y1236" i="94"/>
  <c r="Y1235" i="94"/>
  <c r="Y1234" i="94"/>
  <c r="Y1233" i="94"/>
  <c r="Y1232" i="94"/>
  <c r="Y1231" i="94"/>
  <c r="Y1230" i="94"/>
  <c r="Y1229" i="94"/>
  <c r="Y1228" i="94"/>
  <c r="Y1227" i="94"/>
  <c r="Y1226" i="94"/>
  <c r="Y1225" i="94"/>
  <c r="Y1224" i="94"/>
  <c r="Y1223" i="94"/>
  <c r="Y1222" i="94"/>
  <c r="Y1221" i="94"/>
  <c r="Y1220" i="94"/>
  <c r="Y1219" i="94"/>
  <c r="Y1218" i="94"/>
  <c r="Y1217" i="94"/>
  <c r="Y1216" i="94"/>
  <c r="Y1215" i="94"/>
  <c r="Y1214" i="94"/>
  <c r="Y1213" i="94"/>
  <c r="Y1212" i="94"/>
  <c r="Y1211" i="94"/>
  <c r="Y1210" i="94"/>
  <c r="Y1209" i="94"/>
  <c r="Y1208" i="94"/>
  <c r="Y1207" i="94"/>
  <c r="Y1206" i="94"/>
  <c r="Y1205" i="94"/>
  <c r="Y1204" i="94"/>
  <c r="Y1203" i="94"/>
  <c r="Y1202" i="94"/>
  <c r="Y1201" i="94"/>
  <c r="Y1200" i="94"/>
  <c r="Y1199" i="94"/>
  <c r="Y1198" i="94"/>
  <c r="Y1197" i="94"/>
  <c r="Y1196" i="94"/>
  <c r="Y1195" i="94"/>
  <c r="Y1194" i="94"/>
  <c r="Y1193" i="94"/>
  <c r="Y1192" i="94"/>
  <c r="Y1191" i="94"/>
  <c r="Y1190" i="94"/>
  <c r="Y1189" i="94"/>
  <c r="Y1188" i="94"/>
  <c r="Y1187" i="94"/>
  <c r="Y1186" i="94"/>
  <c r="Y1185" i="94"/>
  <c r="Y1184" i="94"/>
  <c r="Y1183" i="94"/>
  <c r="Y1182" i="94"/>
  <c r="Y1181" i="94"/>
  <c r="Y1180" i="94"/>
  <c r="Y1179" i="94"/>
  <c r="Y1178" i="94"/>
  <c r="Y1177" i="94"/>
  <c r="Y1176" i="94"/>
  <c r="Y1175" i="94"/>
  <c r="Y1174" i="94"/>
  <c r="Y1173" i="94"/>
  <c r="Y1172" i="94"/>
  <c r="Y1171" i="94"/>
  <c r="Y1170" i="94"/>
  <c r="Y1169" i="94"/>
  <c r="Y1168" i="94"/>
  <c r="Y1167" i="94"/>
  <c r="Y1166" i="94"/>
  <c r="Y1165" i="94"/>
  <c r="Y1164" i="94"/>
  <c r="Y1163" i="94"/>
  <c r="Z1162" i="94"/>
  <c r="Y1162" i="94"/>
  <c r="Y1161" i="94"/>
  <c r="Z1160" i="94"/>
  <c r="Y1160" i="94"/>
  <c r="Z1159" i="94"/>
  <c r="Y1159" i="94"/>
  <c r="Z1158" i="94"/>
  <c r="Y1158" i="94"/>
  <c r="Z1157" i="94"/>
  <c r="Y1157" i="94"/>
  <c r="Z1156" i="94"/>
  <c r="Y1156" i="94"/>
  <c r="Z1155" i="94"/>
  <c r="Y1155" i="94"/>
  <c r="Z1154" i="94"/>
  <c r="Y1154" i="94"/>
  <c r="Z1153" i="94"/>
  <c r="Y1153" i="94"/>
  <c r="Z1152" i="94"/>
  <c r="Y1152" i="94"/>
  <c r="Y1151" i="94"/>
  <c r="Y1150" i="94"/>
  <c r="Y1149" i="94"/>
  <c r="Y1148" i="94"/>
  <c r="Y1147" i="94"/>
  <c r="Y1146" i="94"/>
  <c r="Y1145" i="94"/>
  <c r="Y1144" i="94"/>
  <c r="Y1143" i="94"/>
  <c r="Y1142" i="94"/>
  <c r="Y1141" i="94"/>
  <c r="Y1140" i="94"/>
  <c r="Y1139" i="94"/>
  <c r="Y1138" i="94"/>
  <c r="Y1137" i="94"/>
  <c r="Y1136" i="94"/>
  <c r="Y1135" i="94"/>
  <c r="Y1134" i="94"/>
  <c r="Y1133" i="94"/>
  <c r="Y1132" i="94"/>
  <c r="Y1131" i="94"/>
  <c r="Y1130" i="94"/>
  <c r="Y1129" i="94"/>
  <c r="Y1128" i="94"/>
  <c r="Y1127" i="94"/>
  <c r="Y1126" i="94"/>
  <c r="Y1125" i="94"/>
  <c r="Y1124" i="94"/>
  <c r="Y1123" i="94"/>
  <c r="Y1122" i="94"/>
  <c r="Y1121" i="94"/>
  <c r="Y1120" i="94"/>
  <c r="Y1119" i="94"/>
  <c r="Y1118" i="94"/>
  <c r="Y1117" i="94"/>
  <c r="Y1116" i="94"/>
  <c r="Y1115" i="94"/>
  <c r="Y1114" i="94"/>
  <c r="Y1113" i="94"/>
  <c r="Y1112" i="94"/>
  <c r="Y1111" i="94"/>
  <c r="Y1110" i="94"/>
  <c r="Y1109" i="94"/>
  <c r="Y1108" i="94"/>
  <c r="Y1107" i="94"/>
  <c r="Y1106" i="94"/>
  <c r="Y1105" i="94"/>
  <c r="Y1104" i="94"/>
  <c r="Y1103" i="94"/>
  <c r="Y1102" i="94"/>
  <c r="Y1101" i="94"/>
  <c r="Y1100" i="94"/>
  <c r="Y1099" i="94"/>
  <c r="Y1098" i="94"/>
  <c r="Y1097" i="94"/>
  <c r="Y1096" i="94"/>
  <c r="Y1095" i="94"/>
  <c r="Y1094" i="94"/>
  <c r="Y1093" i="94"/>
  <c r="Y1092" i="94"/>
  <c r="Y1091" i="94"/>
  <c r="Y1090" i="94"/>
  <c r="Y1089" i="94"/>
  <c r="Y1088" i="94"/>
  <c r="Y1087" i="94"/>
  <c r="Y1086" i="94"/>
  <c r="Z1085" i="94"/>
  <c r="Y1085" i="94"/>
  <c r="Y1084" i="94"/>
  <c r="Y1083" i="94"/>
  <c r="Y1082" i="94"/>
  <c r="Y1081" i="94"/>
  <c r="Y1080" i="94"/>
  <c r="Y1079" i="94"/>
  <c r="Y1078" i="94"/>
  <c r="Y1077" i="94"/>
  <c r="Y1076" i="94"/>
  <c r="Y1075" i="94"/>
  <c r="Y1074" i="94"/>
  <c r="Y1073" i="94"/>
  <c r="Y1072" i="94"/>
  <c r="Y1071" i="94"/>
  <c r="Y1070" i="94"/>
  <c r="Y1069" i="94"/>
  <c r="Y1068" i="94"/>
  <c r="Y1067" i="94"/>
  <c r="Y1066" i="94"/>
  <c r="Y1065" i="94"/>
  <c r="Y1064" i="94"/>
  <c r="Y1063" i="94"/>
  <c r="Y1062" i="94"/>
  <c r="Y1061" i="94"/>
  <c r="Y1060" i="94"/>
  <c r="Y1059" i="94"/>
  <c r="Y1058" i="94"/>
  <c r="Y1057" i="94"/>
  <c r="Y1056" i="94"/>
  <c r="Y1055" i="94"/>
  <c r="Z1054" i="94"/>
  <c r="Y1054" i="94"/>
  <c r="Z1053" i="94"/>
  <c r="Y1053" i="94"/>
  <c r="Y1052" i="94"/>
  <c r="Z1051" i="94"/>
  <c r="Y1051" i="94"/>
  <c r="Z1050" i="94"/>
  <c r="Y1050" i="94"/>
  <c r="Z1049" i="94"/>
  <c r="Y1049" i="94"/>
  <c r="Z1048" i="94"/>
  <c r="Y1048" i="94"/>
  <c r="Z1047" i="94"/>
  <c r="Y1047" i="94"/>
  <c r="Z1046" i="94"/>
  <c r="Y1046" i="94"/>
  <c r="Z1045" i="94"/>
  <c r="Y1045" i="94"/>
  <c r="Z1044" i="94"/>
  <c r="Y1044" i="94"/>
  <c r="Z1043" i="94"/>
  <c r="Y1043" i="94"/>
  <c r="Y1042" i="94"/>
  <c r="Y1041" i="94"/>
  <c r="Y1040" i="94"/>
  <c r="Y1039" i="94"/>
  <c r="Y1038" i="94"/>
  <c r="Y1037" i="94"/>
  <c r="Y1036" i="94"/>
  <c r="Y1035" i="94"/>
  <c r="Y1034" i="94"/>
  <c r="Y1033" i="94"/>
  <c r="Y1032" i="94"/>
  <c r="Y1031" i="94"/>
  <c r="Y1030" i="94"/>
  <c r="Y1029" i="94"/>
  <c r="Y1028" i="94"/>
  <c r="Y1027" i="94"/>
  <c r="Y1026" i="94"/>
  <c r="Y1025" i="94"/>
  <c r="Y1024" i="94"/>
  <c r="Y1023" i="94"/>
  <c r="Y1022" i="94"/>
  <c r="Y1021" i="94"/>
  <c r="Y1020" i="94"/>
  <c r="Y1019" i="94"/>
  <c r="Y1018" i="94"/>
  <c r="Y1017" i="94"/>
  <c r="Y1016" i="94"/>
  <c r="Y1015" i="94"/>
  <c r="Y1014" i="94"/>
  <c r="Y1013" i="94"/>
  <c r="Y1012" i="94"/>
  <c r="Y1011" i="94"/>
  <c r="Y1010" i="94"/>
  <c r="Y1009" i="94"/>
  <c r="Y1008" i="94"/>
  <c r="Y1007" i="94"/>
  <c r="Y1006" i="94"/>
  <c r="Y1005" i="94"/>
  <c r="Y1004" i="94"/>
  <c r="Y1003" i="94"/>
  <c r="Y1002" i="94"/>
  <c r="Y1001" i="94"/>
  <c r="Y1000" i="94"/>
  <c r="Y999" i="94"/>
  <c r="Y998" i="94"/>
  <c r="Y997" i="94"/>
  <c r="Y996" i="94"/>
  <c r="Y995" i="94"/>
  <c r="Y994" i="94"/>
  <c r="Y993" i="94"/>
  <c r="Y992" i="94"/>
  <c r="Y991" i="94"/>
  <c r="Y990" i="94"/>
  <c r="Y989" i="94"/>
  <c r="Y988" i="94"/>
  <c r="Y987" i="94"/>
  <c r="Y986" i="94"/>
  <c r="Y985" i="94"/>
  <c r="Y984" i="94"/>
  <c r="Y983" i="94"/>
  <c r="Y982" i="94"/>
  <c r="Y981" i="94"/>
  <c r="Y980" i="94"/>
  <c r="Y979" i="94"/>
  <c r="Y978" i="94"/>
  <c r="Y977" i="94"/>
  <c r="Y976" i="94"/>
  <c r="Y975" i="94"/>
  <c r="Y974" i="94"/>
  <c r="Y973" i="94"/>
  <c r="Y972" i="94"/>
  <c r="Y971" i="94"/>
  <c r="Y970" i="94"/>
  <c r="Y969" i="94"/>
  <c r="Y968" i="94"/>
  <c r="Y967" i="94"/>
  <c r="Y966" i="94"/>
  <c r="Y965" i="94"/>
  <c r="Y964" i="94"/>
  <c r="Y963" i="94"/>
  <c r="Y962" i="94"/>
  <c r="Y961" i="94"/>
  <c r="Y960" i="94"/>
  <c r="Y959" i="94"/>
  <c r="Y958" i="94"/>
  <c r="Y957" i="94"/>
  <c r="Y956" i="94"/>
  <c r="Y955" i="94"/>
  <c r="Y954" i="94"/>
  <c r="Y953" i="94"/>
  <c r="Y952" i="94"/>
  <c r="Y951" i="94"/>
  <c r="Y950" i="94"/>
  <c r="Y949" i="94"/>
  <c r="Y948" i="94"/>
  <c r="Y947" i="94"/>
  <c r="Z946" i="94"/>
  <c r="Y946" i="94"/>
  <c r="Z945" i="94"/>
  <c r="Y945" i="94"/>
  <c r="Y944" i="94"/>
  <c r="Z943" i="94"/>
  <c r="Y943" i="94"/>
  <c r="Z942" i="94"/>
  <c r="Y942" i="94"/>
  <c r="Z941" i="94"/>
  <c r="Y941" i="94"/>
  <c r="Z940" i="94"/>
  <c r="Y940" i="94"/>
  <c r="Z939" i="94"/>
  <c r="Y939" i="94"/>
  <c r="Z938" i="94"/>
  <c r="Y938" i="94"/>
  <c r="Z937" i="94"/>
  <c r="Y937" i="94"/>
  <c r="Z936" i="94"/>
  <c r="Y936" i="94"/>
  <c r="Z935" i="94"/>
  <c r="Y935" i="94"/>
  <c r="Y934" i="94"/>
  <c r="Y933" i="94"/>
  <c r="Y932" i="94"/>
  <c r="Z931" i="94"/>
  <c r="Y931" i="94"/>
  <c r="Z930" i="94"/>
  <c r="Y930" i="94"/>
  <c r="Z929" i="94"/>
  <c r="Y929" i="94"/>
  <c r="Y928" i="94"/>
  <c r="Y927" i="94"/>
  <c r="Y926" i="94"/>
  <c r="Y925" i="94"/>
  <c r="Y924" i="94"/>
  <c r="Y923" i="94"/>
  <c r="Y922" i="94"/>
  <c r="Y921" i="94"/>
  <c r="Y920" i="94"/>
  <c r="Y919" i="94"/>
  <c r="Y918" i="94"/>
  <c r="Y917" i="94"/>
  <c r="Y916" i="94"/>
  <c r="Y915" i="94"/>
  <c r="Y914" i="94"/>
  <c r="Y913" i="94"/>
  <c r="Y912" i="94"/>
  <c r="Y911" i="94"/>
  <c r="Y910" i="94"/>
  <c r="Y909" i="94"/>
  <c r="Y908" i="94"/>
  <c r="Y907" i="94"/>
  <c r="Y906" i="94"/>
  <c r="Y905" i="94"/>
  <c r="Y904" i="94"/>
  <c r="Y903" i="94"/>
  <c r="Y902" i="94"/>
  <c r="Y901" i="94"/>
  <c r="Y900" i="94"/>
  <c r="Y899" i="94"/>
  <c r="Y898" i="94"/>
  <c r="Y897" i="94"/>
  <c r="Y896" i="94"/>
  <c r="Y895" i="94"/>
  <c r="Y894" i="94"/>
  <c r="Y893" i="94"/>
  <c r="Y892" i="94"/>
  <c r="Y891" i="94"/>
  <c r="Y890" i="94"/>
  <c r="Y889" i="94"/>
  <c r="Y888" i="94"/>
  <c r="Y887" i="94"/>
  <c r="Y886" i="94"/>
  <c r="Y885" i="94"/>
  <c r="Y884" i="94"/>
  <c r="Y883" i="94"/>
  <c r="Y882" i="94"/>
  <c r="Y881" i="94"/>
  <c r="Y880" i="94"/>
  <c r="Y879" i="94"/>
  <c r="Y878" i="94"/>
  <c r="Y877" i="94"/>
  <c r="Y876" i="94"/>
  <c r="Y875" i="94"/>
  <c r="Y874" i="94"/>
  <c r="Y873" i="94"/>
  <c r="Y872" i="94"/>
  <c r="Y871" i="94"/>
  <c r="Y870" i="94"/>
  <c r="Y869" i="94"/>
  <c r="Y868" i="94"/>
  <c r="Y867" i="94"/>
  <c r="Y866" i="94"/>
  <c r="Y865" i="94"/>
  <c r="Y864" i="94"/>
  <c r="Y863" i="94"/>
  <c r="Y862" i="94"/>
  <c r="Y861" i="94"/>
  <c r="Y860" i="94"/>
  <c r="Y859" i="94"/>
  <c r="Z858" i="94"/>
  <c r="Y858" i="94"/>
  <c r="Z857" i="94"/>
  <c r="Y857" i="94"/>
  <c r="Y856" i="94"/>
  <c r="Y855" i="94"/>
  <c r="Y854" i="94"/>
  <c r="Y853" i="94"/>
  <c r="Y852" i="94"/>
  <c r="Y851" i="94"/>
  <c r="Y850" i="94"/>
  <c r="Y849" i="94"/>
  <c r="Y848" i="94"/>
  <c r="Y847" i="94"/>
  <c r="Y846" i="94"/>
  <c r="Y845" i="94"/>
  <c r="Y844" i="94"/>
  <c r="Y843" i="94"/>
  <c r="Y842" i="94"/>
  <c r="Y841" i="94"/>
  <c r="Y840" i="94"/>
  <c r="Y839" i="94"/>
  <c r="Y838" i="94"/>
  <c r="Y837" i="94"/>
  <c r="Y836" i="94"/>
  <c r="Y835" i="94"/>
  <c r="Y834" i="94"/>
  <c r="Y833" i="94"/>
  <c r="Y832" i="94"/>
  <c r="Y831" i="94"/>
  <c r="Y830" i="94"/>
  <c r="Y829" i="94"/>
  <c r="Y828" i="94"/>
  <c r="Y827" i="94"/>
  <c r="Z826" i="94"/>
  <c r="Y826" i="94"/>
  <c r="Z825" i="94"/>
  <c r="Y825" i="94"/>
  <c r="Z824" i="94"/>
  <c r="Y824" i="94"/>
  <c r="Z823" i="94"/>
  <c r="Y823" i="94"/>
  <c r="Y822" i="94"/>
  <c r="Z821" i="94"/>
  <c r="Y821" i="94"/>
  <c r="Z820" i="94"/>
  <c r="Y820" i="94"/>
  <c r="Z819" i="94"/>
  <c r="Y819" i="94"/>
  <c r="Z818" i="94"/>
  <c r="Y818" i="94"/>
  <c r="Z817" i="94"/>
  <c r="Y817" i="94"/>
  <c r="Z816" i="94"/>
  <c r="Y816" i="94"/>
  <c r="Z815" i="94"/>
  <c r="Y815" i="94"/>
  <c r="Z814" i="94"/>
  <c r="Y814" i="94"/>
  <c r="Z813" i="94"/>
  <c r="Y813" i="94"/>
  <c r="Z812" i="94"/>
  <c r="Y812" i="94"/>
  <c r="Z811" i="94"/>
  <c r="Y811" i="94"/>
  <c r="Z810" i="94"/>
  <c r="Y810" i="94"/>
  <c r="Z809" i="94"/>
  <c r="Y809" i="94"/>
  <c r="Z808" i="94"/>
  <c r="Y808" i="94"/>
  <c r="Z807" i="94"/>
  <c r="Y807" i="94"/>
  <c r="Y806" i="94"/>
  <c r="Y805" i="94"/>
  <c r="Y804" i="94"/>
  <c r="Y803" i="94"/>
  <c r="Y802" i="94"/>
  <c r="Y801" i="94"/>
  <c r="Y800" i="94"/>
  <c r="Y799" i="94"/>
  <c r="Y798" i="94"/>
  <c r="Y797" i="94"/>
  <c r="Y796" i="94"/>
  <c r="Y795" i="94"/>
  <c r="Y794" i="94"/>
  <c r="Y793" i="94"/>
  <c r="Y792" i="94"/>
  <c r="Y791" i="94"/>
  <c r="Y790" i="94"/>
  <c r="Y789" i="94"/>
  <c r="Y788" i="94"/>
  <c r="Y787" i="94"/>
  <c r="Y786" i="94"/>
  <c r="Y785" i="94"/>
  <c r="Y784" i="94"/>
  <c r="Y783" i="94"/>
  <c r="Y782" i="94"/>
  <c r="Y781" i="94"/>
  <c r="Y780" i="94"/>
  <c r="Y779" i="94"/>
  <c r="Y778" i="94"/>
  <c r="Y777" i="94"/>
  <c r="Y776" i="94"/>
  <c r="Y775" i="94"/>
  <c r="Y774" i="94"/>
  <c r="Y773" i="94"/>
  <c r="Y772" i="94"/>
  <c r="Y771" i="94"/>
  <c r="Y770" i="94"/>
  <c r="Y769" i="94"/>
  <c r="Y768" i="94"/>
  <c r="Y767" i="94"/>
  <c r="Y766" i="94"/>
  <c r="Y765" i="94"/>
  <c r="Y764" i="94"/>
  <c r="Y763" i="94"/>
  <c r="Y762" i="94"/>
  <c r="Y761" i="94"/>
  <c r="Y760" i="94"/>
  <c r="Y759" i="94"/>
  <c r="Y758" i="94"/>
  <c r="Y757" i="94"/>
  <c r="Y756" i="94"/>
  <c r="Y755" i="94"/>
  <c r="Y754" i="94"/>
  <c r="Y753" i="94"/>
  <c r="Y752" i="94"/>
  <c r="Y751" i="94"/>
  <c r="Y750" i="94"/>
  <c r="Y749" i="94"/>
  <c r="Y748" i="94"/>
  <c r="Y747" i="94"/>
  <c r="Y746" i="94"/>
  <c r="Y745" i="94"/>
  <c r="Y744" i="94"/>
  <c r="Y743" i="94"/>
  <c r="Y742" i="94"/>
  <c r="Y741" i="94"/>
  <c r="Y740" i="94"/>
  <c r="Y739" i="94"/>
  <c r="Y738" i="94"/>
  <c r="Y737" i="94"/>
  <c r="Y736" i="94"/>
  <c r="Y735" i="94"/>
  <c r="Y734" i="94"/>
  <c r="Y733" i="94"/>
  <c r="Y732" i="94"/>
  <c r="Y731" i="94"/>
  <c r="Y730" i="94"/>
  <c r="Y729" i="94"/>
  <c r="Y728" i="94"/>
  <c r="Y727" i="94"/>
  <c r="Y726" i="94"/>
  <c r="Y725" i="94"/>
  <c r="Y724" i="94"/>
  <c r="Y723" i="94"/>
  <c r="Y722" i="94"/>
  <c r="Y721" i="94"/>
  <c r="Y720" i="94"/>
  <c r="Y719" i="94"/>
  <c r="Y718" i="94"/>
  <c r="Y717" i="94"/>
  <c r="Y716" i="94"/>
  <c r="Y715" i="94"/>
  <c r="Y714" i="94"/>
  <c r="Y713" i="94"/>
  <c r="Y712" i="94"/>
  <c r="Y711" i="94"/>
  <c r="Y710" i="94"/>
  <c r="Y709" i="94"/>
  <c r="Y708" i="94"/>
  <c r="Y707" i="94"/>
  <c r="Y706" i="94"/>
  <c r="Y705" i="94"/>
  <c r="Y704" i="94"/>
  <c r="Y703" i="94"/>
  <c r="Y702" i="94"/>
  <c r="Y701" i="94"/>
  <c r="Y700" i="94"/>
  <c r="Y699" i="94"/>
  <c r="Y698" i="94"/>
  <c r="Y697" i="94"/>
  <c r="Y696" i="94"/>
  <c r="Y695" i="94"/>
  <c r="Y694" i="94"/>
  <c r="Y693" i="94"/>
  <c r="Y692" i="94"/>
  <c r="Y691" i="94"/>
  <c r="Y690" i="94"/>
  <c r="Y689" i="94"/>
  <c r="Y688" i="94"/>
  <c r="Y687" i="94"/>
  <c r="Y686" i="94"/>
  <c r="Y685" i="94"/>
  <c r="Y684" i="94"/>
  <c r="Y683" i="94"/>
  <c r="Y682" i="94"/>
  <c r="Y681" i="94"/>
  <c r="Y680" i="94"/>
  <c r="Y679" i="94"/>
  <c r="Y678" i="94"/>
  <c r="Y677" i="94"/>
  <c r="Y676" i="94"/>
  <c r="Y675" i="94"/>
  <c r="Y674" i="94"/>
  <c r="Y673" i="94"/>
  <c r="Y672" i="94"/>
  <c r="Y671" i="94"/>
  <c r="Y670" i="94"/>
  <c r="Y669" i="94"/>
  <c r="Y668" i="94"/>
  <c r="Y667" i="94"/>
  <c r="Y666" i="94"/>
  <c r="Y665" i="94"/>
  <c r="Y664" i="94"/>
  <c r="Y663" i="94"/>
  <c r="Y662" i="94"/>
  <c r="Y661" i="94"/>
  <c r="Y660" i="94"/>
  <c r="Y659" i="94"/>
  <c r="Y658" i="94"/>
  <c r="Y657" i="94"/>
  <c r="Y656" i="94"/>
  <c r="Y655" i="94"/>
  <c r="Y654" i="94"/>
  <c r="Y653" i="94"/>
  <c r="Y652" i="94"/>
  <c r="Y651" i="94"/>
  <c r="Y650" i="94"/>
  <c r="Y649" i="94"/>
  <c r="Y648" i="94"/>
  <c r="Y647" i="94"/>
  <c r="Y646" i="94"/>
  <c r="Y645" i="94"/>
  <c r="Y644" i="94"/>
  <c r="Y643" i="94"/>
  <c r="Y642" i="94"/>
  <c r="Y641" i="94"/>
  <c r="Y640" i="94"/>
  <c r="Y639" i="94"/>
  <c r="Y638" i="94"/>
  <c r="Y637" i="94"/>
  <c r="Y636" i="94"/>
  <c r="Y635" i="94"/>
  <c r="Y634" i="94"/>
  <c r="Y633" i="94"/>
  <c r="Y632" i="94"/>
  <c r="Y631" i="94"/>
  <c r="Y630" i="94"/>
  <c r="Y629" i="94"/>
  <c r="Y628" i="94"/>
  <c r="Y627" i="94"/>
  <c r="Y626" i="94"/>
  <c r="Y625" i="94"/>
  <c r="Y624" i="94"/>
  <c r="Y623" i="94"/>
  <c r="Y622" i="94"/>
  <c r="Y621" i="94"/>
  <c r="Y620" i="94"/>
  <c r="Y619" i="94"/>
  <c r="Y618" i="94"/>
  <c r="Y617" i="94"/>
  <c r="Y616" i="94"/>
  <c r="Y615" i="94"/>
  <c r="Y614" i="94"/>
  <c r="Y613" i="94"/>
  <c r="Y612" i="94"/>
  <c r="Y611" i="94"/>
  <c r="Y610" i="94"/>
  <c r="Y609" i="94"/>
  <c r="Y608" i="94"/>
  <c r="Y607" i="94"/>
  <c r="Y606" i="94"/>
  <c r="Y605" i="94"/>
  <c r="Y604" i="94"/>
  <c r="Y603" i="94"/>
  <c r="Y602" i="94"/>
  <c r="Y601" i="94"/>
  <c r="Y600" i="94"/>
  <c r="Y599" i="94"/>
  <c r="Y598" i="94"/>
  <c r="Y597" i="94"/>
  <c r="Y596" i="94"/>
  <c r="Y595" i="94"/>
  <c r="Y594" i="94"/>
  <c r="Y593" i="94"/>
  <c r="Y592" i="94"/>
  <c r="Y591" i="94"/>
  <c r="Y590" i="94"/>
  <c r="Y589" i="94"/>
  <c r="Y588" i="94"/>
  <c r="Y587" i="94"/>
  <c r="Y586" i="94"/>
  <c r="Y585" i="94"/>
  <c r="Y584" i="94"/>
  <c r="Y583" i="94"/>
  <c r="Y582" i="94"/>
  <c r="Y581" i="94"/>
  <c r="Y580" i="94"/>
  <c r="Y579" i="94"/>
  <c r="Y578" i="94"/>
  <c r="Y577" i="94"/>
  <c r="Y576" i="94"/>
  <c r="Y575" i="94"/>
  <c r="Y574" i="94"/>
  <c r="Y573" i="94"/>
  <c r="Y572" i="94"/>
  <c r="Y571" i="94"/>
  <c r="Y570" i="94"/>
  <c r="Y569" i="94"/>
  <c r="Y568" i="94"/>
  <c r="Y567" i="94"/>
  <c r="Y566" i="94"/>
  <c r="Y565" i="94"/>
  <c r="Y564" i="94"/>
  <c r="Y563" i="94"/>
  <c r="Y562" i="94"/>
  <c r="Y561" i="94"/>
  <c r="Y560" i="94"/>
  <c r="Y559" i="94"/>
  <c r="Y558" i="94"/>
  <c r="Y557" i="94"/>
  <c r="Y556" i="94"/>
  <c r="Y555" i="94"/>
  <c r="Y554" i="94"/>
  <c r="Y553" i="94"/>
  <c r="Y552" i="94"/>
  <c r="Y551" i="94"/>
  <c r="Y550" i="94"/>
  <c r="Y549" i="94"/>
  <c r="Y548" i="94"/>
  <c r="Y547" i="94"/>
  <c r="Y546" i="94"/>
  <c r="Y545" i="94"/>
  <c r="Y544" i="94"/>
  <c r="Y543" i="94"/>
  <c r="Y542" i="94"/>
  <c r="Y541" i="94"/>
  <c r="Y540" i="94"/>
  <c r="Y539" i="94"/>
  <c r="Y538" i="94"/>
  <c r="Y537" i="94"/>
  <c r="Y536" i="94"/>
  <c r="Y535" i="94"/>
  <c r="Y534" i="94"/>
  <c r="Y533" i="94"/>
  <c r="Y532" i="94"/>
  <c r="Y531" i="94"/>
  <c r="Y530" i="94"/>
  <c r="Y529" i="94"/>
  <c r="Y528" i="94"/>
  <c r="Y527" i="94"/>
  <c r="Y526" i="94"/>
  <c r="Y525" i="94"/>
  <c r="Y524" i="94"/>
  <c r="Y523" i="94"/>
  <c r="Y522" i="94"/>
  <c r="Y521" i="94"/>
  <c r="Y520" i="94"/>
  <c r="Y519" i="94"/>
  <c r="Y518" i="94"/>
  <c r="Z517" i="94"/>
  <c r="Y517" i="94"/>
  <c r="Z516" i="94"/>
  <c r="Y516" i="94"/>
  <c r="Z515" i="94"/>
  <c r="Y515" i="94"/>
  <c r="Z514" i="94"/>
  <c r="Y514" i="94"/>
  <c r="Z513" i="94"/>
  <c r="Y513" i="94"/>
  <c r="Z512" i="94"/>
  <c r="Y512" i="94"/>
  <c r="Z511" i="94"/>
  <c r="Y511" i="94"/>
  <c r="Z510" i="94"/>
  <c r="Y510" i="94"/>
  <c r="Z509" i="94"/>
  <c r="Y509" i="94"/>
  <c r="Z508" i="94"/>
  <c r="Y508" i="94"/>
  <c r="Z507" i="94"/>
  <c r="Y507" i="94"/>
  <c r="Z506" i="94"/>
  <c r="Y506" i="94"/>
  <c r="Z505" i="94"/>
  <c r="Y505" i="94"/>
  <c r="Z504" i="94"/>
  <c r="Y504" i="94"/>
  <c r="Z503" i="94"/>
  <c r="Y503" i="94"/>
  <c r="Y502" i="94"/>
  <c r="Z501" i="94"/>
  <c r="Y501" i="94"/>
  <c r="Z500" i="94"/>
  <c r="Y500" i="94"/>
  <c r="Y499" i="94"/>
  <c r="Y498" i="94"/>
  <c r="Y497" i="94"/>
  <c r="Y496" i="94"/>
  <c r="Y495" i="94"/>
  <c r="Y494" i="94"/>
  <c r="Y493" i="94"/>
  <c r="Y492" i="94"/>
  <c r="Y491" i="94"/>
  <c r="Y490" i="94"/>
  <c r="Y489" i="94"/>
  <c r="Y488" i="94"/>
  <c r="Y487" i="94"/>
  <c r="Y486" i="94"/>
  <c r="Y485" i="94"/>
  <c r="Y484" i="94"/>
  <c r="Y483" i="94"/>
  <c r="Y482" i="94"/>
  <c r="Y481" i="94"/>
  <c r="Y480" i="94"/>
  <c r="Y479" i="94"/>
  <c r="Y478" i="94"/>
  <c r="Y477" i="94"/>
  <c r="Y476" i="94"/>
  <c r="Y475" i="94"/>
  <c r="Y474" i="94"/>
  <c r="Y473" i="94"/>
  <c r="Y472" i="94"/>
  <c r="Y471" i="94"/>
  <c r="Y470" i="94"/>
  <c r="Y469" i="94"/>
  <c r="Y468" i="94"/>
  <c r="Y467" i="94"/>
  <c r="Y466" i="94"/>
  <c r="Y465" i="94"/>
  <c r="Y464" i="94"/>
  <c r="Y463" i="94"/>
  <c r="Y462" i="94"/>
  <c r="Y461" i="94"/>
  <c r="Y460" i="94"/>
  <c r="Y459" i="94"/>
  <c r="Y458" i="94"/>
  <c r="Y457" i="94"/>
  <c r="Y456" i="94"/>
  <c r="Y455" i="94"/>
  <c r="Y454" i="94"/>
  <c r="Y453" i="94"/>
  <c r="Y452" i="94"/>
  <c r="Y451" i="94"/>
  <c r="Y450" i="94"/>
  <c r="Y449" i="94"/>
  <c r="Y448" i="94"/>
  <c r="Y447" i="94"/>
  <c r="Y446" i="94"/>
  <c r="Y445" i="94"/>
  <c r="Y444" i="94"/>
  <c r="Y443" i="94"/>
  <c r="Y442" i="94"/>
  <c r="Y441" i="94"/>
  <c r="Y440" i="94"/>
  <c r="Y439" i="94"/>
  <c r="Y438" i="94"/>
  <c r="Y437" i="94"/>
  <c r="Y436" i="94"/>
  <c r="Y435" i="94"/>
  <c r="Y434" i="94"/>
  <c r="Y433" i="94"/>
  <c r="Y432" i="94"/>
  <c r="Y431" i="94"/>
  <c r="Y430" i="94"/>
  <c r="Y429" i="94"/>
  <c r="Y428" i="94"/>
  <c r="Y427" i="94"/>
  <c r="Y426" i="94"/>
  <c r="Y425" i="94"/>
  <c r="Y424" i="94"/>
  <c r="Y423" i="94"/>
  <c r="Y422" i="94"/>
  <c r="Y421" i="94"/>
  <c r="Y420" i="94"/>
  <c r="Y419" i="94"/>
  <c r="Y418" i="94"/>
  <c r="Y417" i="94"/>
  <c r="Y416" i="94"/>
  <c r="Y415" i="94"/>
  <c r="Y414" i="94"/>
  <c r="Y413" i="94"/>
  <c r="Y412" i="94"/>
  <c r="Y411" i="94"/>
  <c r="Y410" i="94"/>
  <c r="Y409" i="94"/>
  <c r="Y408" i="94"/>
  <c r="Y407" i="94"/>
  <c r="Y406" i="94"/>
  <c r="Y405" i="94"/>
  <c r="Y404" i="94"/>
  <c r="Y403" i="94"/>
  <c r="Y402" i="94"/>
  <c r="Y401" i="94"/>
  <c r="Y400" i="94"/>
  <c r="Y399" i="94"/>
  <c r="Y398" i="94"/>
  <c r="Y397" i="94"/>
  <c r="Y396" i="94"/>
  <c r="Y395" i="94"/>
  <c r="Y394" i="94"/>
  <c r="Y393" i="94"/>
  <c r="Y392" i="94"/>
  <c r="Y391" i="94"/>
  <c r="Y390" i="94"/>
  <c r="Y389" i="94"/>
  <c r="Y388" i="94"/>
  <c r="Y387" i="94"/>
  <c r="Y386" i="94"/>
  <c r="Y385" i="94"/>
  <c r="Y384" i="94"/>
  <c r="Y383" i="94"/>
  <c r="Y382" i="94"/>
  <c r="Y381" i="94"/>
  <c r="Y380" i="94"/>
  <c r="Y379" i="94"/>
  <c r="Y378" i="94"/>
  <c r="Y377" i="94"/>
  <c r="Y376" i="94"/>
  <c r="Z375" i="94"/>
  <c r="Y375" i="94"/>
  <c r="Z374" i="94"/>
  <c r="Y374" i="94"/>
  <c r="Z373" i="94"/>
  <c r="Y373" i="94"/>
  <c r="Z372" i="94"/>
  <c r="Y372" i="94"/>
  <c r="Z371" i="94"/>
  <c r="Y371" i="94"/>
  <c r="Z370" i="94"/>
  <c r="Y370" i="94"/>
  <c r="Z369" i="94"/>
  <c r="Y369" i="94"/>
  <c r="Z368" i="94"/>
  <c r="Y368" i="94"/>
  <c r="Z367" i="94"/>
  <c r="Y367" i="94"/>
  <c r="Y366" i="94"/>
  <c r="Y365" i="94"/>
  <c r="Z364" i="94"/>
  <c r="Y364" i="94"/>
  <c r="Z363" i="94"/>
  <c r="Y363" i="94"/>
  <c r="Z362" i="94"/>
  <c r="Y362" i="94"/>
  <c r="Z361" i="94"/>
  <c r="Y361" i="94"/>
  <c r="Z360" i="94"/>
  <c r="Y360" i="94"/>
  <c r="Z359" i="94"/>
  <c r="Y359" i="94"/>
  <c r="Y358" i="94"/>
  <c r="Y357" i="94"/>
  <c r="Y356" i="94"/>
  <c r="Z355" i="94"/>
  <c r="Y355" i="94"/>
  <c r="Z354" i="94"/>
  <c r="Y354" i="94"/>
  <c r="Z353" i="94"/>
  <c r="Y353" i="94"/>
  <c r="Z352" i="94"/>
  <c r="Y352" i="94"/>
  <c r="Z351" i="94"/>
  <c r="Y351" i="94"/>
  <c r="Z350" i="94"/>
  <c r="Y350" i="94"/>
  <c r="Z349" i="94"/>
  <c r="Y349" i="94"/>
  <c r="Z348" i="94"/>
  <c r="Y348" i="94"/>
  <c r="Z347" i="94"/>
  <c r="Y347" i="94"/>
  <c r="Z346" i="94"/>
  <c r="Y346" i="94"/>
  <c r="Z345" i="94"/>
  <c r="Y345" i="94"/>
  <c r="Z344" i="94"/>
  <c r="Y344" i="94"/>
  <c r="Z343" i="94"/>
  <c r="Y343" i="94"/>
  <c r="Z342" i="94"/>
  <c r="Y342" i="94"/>
  <c r="Z341" i="94"/>
  <c r="Y341" i="94"/>
  <c r="Z340" i="94"/>
  <c r="Y340" i="94"/>
  <c r="Z339" i="94"/>
  <c r="Y339" i="94"/>
  <c r="Z338" i="94"/>
  <c r="Y338" i="94"/>
  <c r="Z337" i="94"/>
  <c r="Y337" i="94"/>
  <c r="Y336" i="94"/>
  <c r="Z335" i="94"/>
  <c r="Y335" i="94"/>
  <c r="Y334" i="94"/>
  <c r="Z333" i="94"/>
  <c r="Y333" i="94"/>
  <c r="Y332" i="94"/>
  <c r="Z331" i="94"/>
  <c r="Y331" i="94"/>
  <c r="Z330" i="94"/>
  <c r="Y330" i="94"/>
  <c r="Z329" i="94"/>
  <c r="Y329" i="94"/>
  <c r="Z328" i="94"/>
  <c r="Y328" i="94"/>
  <c r="Z327" i="94"/>
  <c r="Y327" i="94"/>
  <c r="Z326" i="94"/>
  <c r="Y326" i="94"/>
  <c r="Z325" i="94"/>
  <c r="Y325" i="94"/>
  <c r="Z324" i="94"/>
  <c r="Y324" i="94"/>
  <c r="Z323" i="94"/>
  <c r="Y323" i="94"/>
  <c r="Z322" i="94"/>
  <c r="Y322" i="94"/>
  <c r="Z321" i="94"/>
  <c r="Y321" i="94"/>
  <c r="Z320" i="94"/>
  <c r="Y320" i="94"/>
  <c r="Z319" i="94"/>
  <c r="Y319" i="94"/>
  <c r="Z318" i="94"/>
  <c r="Y318" i="94"/>
  <c r="Z317" i="94"/>
  <c r="Y317" i="94"/>
  <c r="Z316" i="94"/>
  <c r="Y316" i="94"/>
  <c r="Z315" i="94"/>
  <c r="Y315" i="94"/>
  <c r="Z314" i="94"/>
  <c r="Y314" i="94"/>
  <c r="Z313" i="94"/>
  <c r="Y313" i="94"/>
  <c r="Z312" i="94"/>
  <c r="Y312" i="94"/>
  <c r="Y311" i="94"/>
  <c r="Y310" i="94"/>
  <c r="Y309" i="94"/>
  <c r="Y308" i="94"/>
  <c r="Y307" i="94"/>
  <c r="Y306" i="94"/>
  <c r="Y305" i="94"/>
  <c r="Y304" i="94"/>
  <c r="Y303" i="94"/>
  <c r="Y302" i="94"/>
  <c r="Y301" i="94"/>
  <c r="Y300" i="94"/>
  <c r="Y299" i="94"/>
  <c r="Z298" i="94"/>
  <c r="Y298" i="94"/>
  <c r="Z297" i="94"/>
  <c r="Y297" i="94"/>
  <c r="Z296" i="94"/>
  <c r="Y296" i="94"/>
  <c r="Z295" i="94"/>
  <c r="Y295" i="94"/>
  <c r="Z294" i="94"/>
  <c r="Y294" i="94"/>
  <c r="Z293" i="94"/>
  <c r="Y293" i="94"/>
  <c r="Z292" i="94"/>
  <c r="Y292" i="94"/>
  <c r="Z291" i="94"/>
  <c r="Y291" i="94"/>
  <c r="Z290" i="94"/>
  <c r="Y290" i="94"/>
  <c r="Z289" i="94"/>
  <c r="Y289" i="94"/>
  <c r="Z288" i="94"/>
  <c r="Y288" i="94"/>
  <c r="Z287" i="94"/>
  <c r="Y287" i="94"/>
  <c r="Z286" i="94"/>
  <c r="Y286" i="94"/>
  <c r="Z285" i="94"/>
  <c r="Y285" i="94"/>
  <c r="Z284" i="94"/>
  <c r="Y284" i="94"/>
  <c r="Z283" i="94"/>
  <c r="Y283" i="94"/>
  <c r="Z282" i="94"/>
  <c r="Y282" i="94"/>
  <c r="Z281" i="94"/>
  <c r="Y281" i="94"/>
  <c r="Z280" i="94"/>
  <c r="Y280" i="94"/>
  <c r="Z279" i="94"/>
  <c r="Y279" i="94"/>
  <c r="Y278" i="94"/>
  <c r="Z277" i="94"/>
  <c r="Y277" i="94"/>
  <c r="Z276" i="94"/>
  <c r="Y276" i="94"/>
  <c r="Z275" i="94"/>
  <c r="Y275" i="94"/>
  <c r="Z274" i="94"/>
  <c r="Y274" i="94"/>
  <c r="Y273" i="94"/>
  <c r="Z272" i="94"/>
  <c r="Y272" i="94"/>
  <c r="Z271" i="94"/>
  <c r="Y271" i="94"/>
  <c r="Y270" i="94"/>
  <c r="Y269" i="94"/>
  <c r="Y268" i="94"/>
  <c r="Y267" i="94"/>
  <c r="Y266" i="94"/>
  <c r="Y265" i="94"/>
  <c r="Y264" i="94"/>
  <c r="Y263" i="94"/>
  <c r="Y262" i="94"/>
  <c r="Y261" i="94"/>
  <c r="Y260" i="94"/>
  <c r="Z259" i="94"/>
  <c r="Y259" i="94"/>
  <c r="Y258" i="94"/>
  <c r="Z257" i="94"/>
  <c r="Y257" i="94"/>
  <c r="Z256" i="94"/>
  <c r="Y256" i="94"/>
  <c r="Z255" i="94"/>
  <c r="Y255" i="94"/>
  <c r="Z254" i="94"/>
  <c r="Y254" i="94"/>
  <c r="Z253" i="94"/>
  <c r="Y253" i="94"/>
  <c r="Z252" i="94"/>
  <c r="Y252" i="94"/>
  <c r="Z251" i="94"/>
  <c r="Y251" i="94"/>
  <c r="Z250" i="94"/>
  <c r="Y250" i="94"/>
  <c r="Z249" i="94"/>
  <c r="Y249" i="94"/>
  <c r="Z248" i="94"/>
  <c r="Y248" i="94"/>
  <c r="Z247" i="94"/>
  <c r="Y247" i="94"/>
  <c r="Z246" i="94"/>
  <c r="Y246" i="94"/>
  <c r="Z245" i="94"/>
  <c r="Y245" i="94"/>
  <c r="Z244" i="94"/>
  <c r="Y244" i="94"/>
  <c r="Z243" i="94"/>
  <c r="Y243" i="94"/>
  <c r="Z242" i="94"/>
  <c r="Y242" i="94"/>
  <c r="Z241" i="94"/>
  <c r="Y241" i="94"/>
  <c r="Y240" i="94"/>
  <c r="Y239" i="94"/>
  <c r="Z238" i="94"/>
  <c r="Y238" i="94"/>
  <c r="Y237" i="94"/>
  <c r="Y236" i="94"/>
  <c r="Z235" i="94"/>
  <c r="Y235" i="94"/>
  <c r="Z234" i="94"/>
  <c r="Y234" i="94"/>
  <c r="Z233" i="94"/>
  <c r="Y233" i="94"/>
  <c r="Z232" i="94"/>
  <c r="Y232" i="94"/>
  <c r="Z231" i="94"/>
  <c r="Y231" i="94"/>
  <c r="Z230" i="94"/>
  <c r="Y230" i="94"/>
  <c r="Z229" i="94"/>
  <c r="Y229" i="94"/>
  <c r="Z228" i="94"/>
  <c r="Y228" i="94"/>
  <c r="Y227" i="94"/>
  <c r="Y226" i="94"/>
  <c r="Y225" i="94"/>
  <c r="Y224" i="94"/>
  <c r="Z223" i="94"/>
  <c r="Y223" i="94"/>
  <c r="Z222" i="94"/>
  <c r="Y222" i="94"/>
  <c r="Z221" i="94"/>
  <c r="Y221" i="94"/>
  <c r="Z220" i="94"/>
  <c r="Y220" i="94"/>
  <c r="Y219" i="94"/>
  <c r="Y218" i="94"/>
  <c r="Z217" i="94"/>
  <c r="Y217" i="94"/>
  <c r="Z216" i="94"/>
  <c r="Y216" i="94"/>
  <c r="Z215" i="94"/>
  <c r="Y215" i="94"/>
  <c r="Z214" i="94"/>
  <c r="Y214" i="94"/>
  <c r="Y213" i="94"/>
  <c r="Z212" i="94"/>
  <c r="Y212" i="94"/>
  <c r="Z211" i="94"/>
  <c r="Y211" i="94"/>
  <c r="Y210" i="94"/>
  <c r="Z209" i="94"/>
  <c r="Y209" i="94"/>
  <c r="Z208" i="94"/>
  <c r="Y208" i="94"/>
  <c r="Z207" i="94"/>
  <c r="Y207" i="94"/>
  <c r="Z206" i="94"/>
  <c r="Y206" i="94"/>
  <c r="Z205" i="94"/>
  <c r="Y205" i="94"/>
  <c r="Z204" i="94"/>
  <c r="Y204" i="94"/>
  <c r="Z203" i="94"/>
  <c r="Y203" i="94"/>
  <c r="Z202" i="94"/>
  <c r="Y202" i="94"/>
  <c r="Z201" i="94"/>
  <c r="Y201" i="94"/>
  <c r="Z200" i="94"/>
  <c r="Y200" i="94"/>
  <c r="Z199" i="94"/>
  <c r="Y199" i="94"/>
  <c r="Z198" i="94"/>
  <c r="Y198" i="94"/>
  <c r="Z197" i="94"/>
  <c r="Y197" i="94"/>
  <c r="Z196" i="94"/>
  <c r="Y196" i="94"/>
  <c r="Z195" i="94"/>
  <c r="Y195" i="94"/>
  <c r="Z194" i="94"/>
  <c r="Y194" i="94"/>
  <c r="Z193" i="94"/>
  <c r="Y193" i="94"/>
  <c r="Z192" i="94"/>
  <c r="Y192" i="94"/>
  <c r="Z191" i="94"/>
  <c r="Y191" i="94"/>
  <c r="Z190" i="94"/>
  <c r="Y190" i="94"/>
  <c r="Y189" i="94"/>
  <c r="Y188" i="94"/>
  <c r="Z187" i="94"/>
  <c r="Y187" i="94"/>
  <c r="Z186" i="94"/>
  <c r="Y186" i="94"/>
  <c r="Z185" i="94"/>
  <c r="Y185" i="94"/>
  <c r="Z184" i="94"/>
  <c r="Y184" i="94"/>
  <c r="Z183" i="94"/>
  <c r="Y183" i="94"/>
  <c r="Z182" i="94"/>
  <c r="Y182" i="94"/>
  <c r="Y181" i="94"/>
  <c r="Z180" i="94"/>
  <c r="Y180" i="94"/>
  <c r="Z179" i="94"/>
  <c r="Y179" i="94"/>
  <c r="Z178" i="94"/>
  <c r="Y178" i="94"/>
  <c r="Z177" i="94"/>
  <c r="Y177" i="94"/>
  <c r="Z176" i="94"/>
  <c r="Y176" i="94"/>
  <c r="Z175" i="94"/>
  <c r="Y175" i="94"/>
  <c r="Z174" i="94"/>
  <c r="Y174" i="94"/>
  <c r="Z173" i="94"/>
  <c r="Y173" i="94"/>
  <c r="Z172" i="94"/>
  <c r="Y172" i="94"/>
  <c r="Z171" i="94"/>
  <c r="Y171" i="94"/>
  <c r="Y170" i="94"/>
  <c r="Y169" i="94"/>
  <c r="Z168" i="94"/>
  <c r="Y168" i="94"/>
  <c r="Z167" i="94"/>
  <c r="Y167" i="94"/>
  <c r="Z166" i="94"/>
  <c r="Y166" i="94"/>
  <c r="Z165" i="94"/>
  <c r="Y165" i="94"/>
  <c r="Z164" i="94"/>
  <c r="Y164" i="94"/>
  <c r="Z163" i="94"/>
  <c r="Y163" i="94"/>
  <c r="Z162" i="94"/>
  <c r="Y162" i="94"/>
  <c r="Z161" i="94"/>
  <c r="Y161" i="94"/>
  <c r="Y160" i="94"/>
  <c r="Z159" i="94"/>
  <c r="Y159" i="94"/>
  <c r="Z158" i="94"/>
  <c r="Y158" i="94"/>
  <c r="Z157" i="94"/>
  <c r="Y157" i="94"/>
  <c r="Z156" i="94"/>
  <c r="Y156" i="94"/>
  <c r="Z155" i="94"/>
  <c r="Y155" i="94"/>
  <c r="Y154" i="94"/>
  <c r="Y153" i="94"/>
  <c r="Y152" i="94"/>
  <c r="Y151" i="94"/>
  <c r="Z150" i="94"/>
  <c r="Y150" i="94"/>
  <c r="Z149" i="94"/>
  <c r="Y149" i="94"/>
  <c r="Z148" i="94"/>
  <c r="Y148" i="94"/>
  <c r="Z147" i="94"/>
  <c r="Y147" i="94"/>
  <c r="Z146" i="94"/>
  <c r="Y146" i="94"/>
  <c r="Z145" i="94"/>
  <c r="Y145" i="94"/>
  <c r="Y144" i="94"/>
  <c r="Z143" i="94"/>
  <c r="Y143" i="94"/>
  <c r="Z142" i="94"/>
  <c r="Y142" i="94"/>
  <c r="Z141" i="94"/>
  <c r="Y141" i="94"/>
  <c r="Z140" i="94"/>
  <c r="Y140" i="94"/>
  <c r="Y139" i="94"/>
  <c r="Z138" i="94"/>
  <c r="Y138" i="94"/>
  <c r="Y137" i="94"/>
  <c r="Z136" i="94"/>
  <c r="Y136" i="94"/>
  <c r="Y135" i="94"/>
  <c r="Y134" i="94"/>
  <c r="Y133" i="94"/>
  <c r="Y132" i="94"/>
  <c r="Z131" i="94"/>
  <c r="Y131" i="94"/>
  <c r="Z130" i="94"/>
  <c r="Y130" i="94"/>
  <c r="Z129" i="94"/>
  <c r="Y129" i="94"/>
  <c r="Z128" i="94"/>
  <c r="Y128" i="94"/>
  <c r="Z127" i="94"/>
  <c r="Y127" i="94"/>
  <c r="Z126" i="94"/>
  <c r="Y126" i="94"/>
  <c r="Z125" i="94"/>
  <c r="Y125" i="94"/>
  <c r="Z124" i="94"/>
  <c r="Y124" i="94"/>
  <c r="Z123" i="94"/>
  <c r="Y123" i="94"/>
  <c r="Z122" i="94"/>
  <c r="Y122" i="94"/>
  <c r="Z121" i="94"/>
  <c r="Y121" i="94"/>
  <c r="Y120" i="94"/>
  <c r="Y119" i="94"/>
  <c r="Y118" i="94"/>
  <c r="Z117" i="94"/>
  <c r="Y117" i="94"/>
  <c r="Z116" i="94"/>
  <c r="Y116" i="94"/>
  <c r="Y115" i="94"/>
  <c r="Z114" i="94"/>
  <c r="Y114" i="94"/>
  <c r="Z113" i="94"/>
  <c r="Y113" i="94"/>
  <c r="Z112" i="94"/>
  <c r="Y112" i="94"/>
  <c r="Z111" i="94"/>
  <c r="Y111" i="94"/>
  <c r="Z110" i="94"/>
  <c r="Y110" i="94"/>
  <c r="Z109" i="94"/>
  <c r="Y109" i="94"/>
  <c r="Z108" i="94"/>
  <c r="Y108" i="94"/>
  <c r="Z107" i="94"/>
  <c r="Y107" i="94"/>
  <c r="Z106" i="94"/>
  <c r="Y106" i="94"/>
  <c r="Y105" i="94"/>
  <c r="Z104" i="94"/>
  <c r="Y104" i="94"/>
  <c r="Z103" i="94"/>
  <c r="Y103" i="94"/>
  <c r="Z102" i="94"/>
  <c r="Y102" i="94"/>
  <c r="Z101" i="94"/>
  <c r="Y101" i="94"/>
  <c r="Z100" i="94"/>
  <c r="Y100" i="94"/>
  <c r="Z99" i="94"/>
  <c r="Y99" i="94"/>
  <c r="Z98" i="94"/>
  <c r="Y98" i="94"/>
  <c r="Z97" i="94"/>
  <c r="Y97" i="94"/>
  <c r="Z96" i="94"/>
  <c r="Y96" i="94"/>
  <c r="Z95" i="94"/>
  <c r="Y95" i="94"/>
  <c r="Z94" i="94"/>
  <c r="Y94" i="94"/>
  <c r="Z93" i="94"/>
  <c r="Y93" i="94"/>
  <c r="Z92" i="94"/>
  <c r="Y92" i="94"/>
  <c r="Z91" i="94"/>
  <c r="Y91" i="94"/>
  <c r="Y90" i="94"/>
  <c r="Z89" i="94"/>
  <c r="Y89" i="94"/>
  <c r="Z88" i="94"/>
  <c r="Y88" i="94"/>
  <c r="Z87" i="94"/>
  <c r="Y87" i="94"/>
  <c r="Z86" i="94"/>
  <c r="Y86" i="94"/>
  <c r="Z85" i="94"/>
  <c r="Y85" i="94"/>
  <c r="Z84" i="94"/>
  <c r="Y84" i="94"/>
  <c r="Z83" i="94"/>
  <c r="Y83" i="94"/>
  <c r="Z82" i="94"/>
  <c r="Y82" i="94"/>
  <c r="Z81" i="94"/>
  <c r="Y81" i="94"/>
  <c r="Z80" i="94"/>
  <c r="Y80" i="94"/>
  <c r="Z79" i="94"/>
  <c r="Y79" i="94"/>
  <c r="Z78" i="94"/>
  <c r="Y78" i="94"/>
  <c r="Z77" i="94"/>
  <c r="Y77" i="94"/>
  <c r="Z76" i="94"/>
  <c r="Y76" i="94"/>
  <c r="Z75" i="94"/>
  <c r="Y75" i="94"/>
  <c r="Z74" i="94"/>
  <c r="Y74" i="94"/>
  <c r="Z73" i="94"/>
  <c r="Y73" i="94"/>
  <c r="Z72" i="94"/>
  <c r="Y72" i="94"/>
  <c r="Z71" i="94"/>
  <c r="Y71" i="94"/>
  <c r="Z70" i="94"/>
  <c r="Y70" i="94"/>
  <c r="Z69" i="94"/>
  <c r="Y69" i="94"/>
  <c r="Z68" i="94"/>
  <c r="Y68" i="94"/>
  <c r="Z67" i="94"/>
  <c r="Y67" i="94"/>
  <c r="Z66" i="94"/>
  <c r="Y66" i="94"/>
  <c r="Y65" i="94"/>
  <c r="Y64" i="94"/>
  <c r="Z63" i="94"/>
  <c r="Y63" i="94"/>
  <c r="Z62" i="94"/>
  <c r="Y62" i="94"/>
  <c r="Z61" i="94"/>
  <c r="Y61" i="94"/>
  <c r="Z60" i="94"/>
  <c r="Y60" i="94"/>
  <c r="Z59" i="94"/>
  <c r="Y59" i="94"/>
  <c r="Z58" i="94"/>
  <c r="Y58" i="94"/>
  <c r="Z57" i="94"/>
  <c r="Y57" i="94"/>
  <c r="Z56" i="94"/>
  <c r="Y56" i="94"/>
  <c r="Z55" i="94"/>
  <c r="Y55" i="94"/>
  <c r="Z54" i="94"/>
  <c r="Y54" i="94"/>
  <c r="Z53" i="94"/>
  <c r="Y53" i="94"/>
  <c r="Z52" i="94"/>
  <c r="Y52" i="94"/>
  <c r="Z51" i="94"/>
  <c r="Y51" i="94"/>
  <c r="Z50" i="94"/>
  <c r="Y50" i="94"/>
  <c r="Z49" i="94"/>
  <c r="Y49" i="94"/>
  <c r="Z48" i="94"/>
  <c r="Y48" i="94"/>
  <c r="Z47" i="94"/>
  <c r="Y47" i="94"/>
  <c r="Z46" i="94"/>
  <c r="Y46" i="94"/>
  <c r="Z45" i="94"/>
  <c r="Y45" i="94"/>
  <c r="Z44" i="94"/>
  <c r="Y44" i="94"/>
  <c r="Z43" i="94"/>
  <c r="Y43" i="94"/>
  <c r="Z42" i="94"/>
  <c r="Y42" i="94"/>
  <c r="Z41" i="94"/>
  <c r="Y41" i="94"/>
  <c r="Z40" i="94"/>
  <c r="Y40" i="94"/>
  <c r="Z39" i="94"/>
  <c r="Y39" i="94"/>
  <c r="Z38" i="94"/>
  <c r="Y38" i="94"/>
  <c r="Z37" i="94"/>
  <c r="Y37" i="94"/>
  <c r="Z36" i="94"/>
  <c r="Y36" i="94"/>
  <c r="Z35" i="94"/>
  <c r="Y35" i="94"/>
  <c r="Z34" i="94"/>
  <c r="Y34" i="94"/>
  <c r="Z33" i="94"/>
  <c r="Y33" i="94"/>
  <c r="Z32" i="94"/>
  <c r="Y32" i="94"/>
  <c r="Z31" i="94"/>
  <c r="Y31" i="94"/>
  <c r="Z30" i="94"/>
  <c r="Y30" i="94"/>
  <c r="Z29" i="94"/>
  <c r="Y29" i="94"/>
  <c r="Z28" i="94"/>
  <c r="Y28" i="94"/>
  <c r="Z27" i="94"/>
  <c r="Y27" i="94"/>
  <c r="Y26" i="94"/>
  <c r="Y25" i="94"/>
  <c r="Z24" i="94"/>
  <c r="Y24" i="94"/>
  <c r="Z23" i="94"/>
  <c r="Y23" i="94"/>
  <c r="Z22" i="94"/>
  <c r="Y22" i="94"/>
  <c r="Z21" i="94"/>
  <c r="Y21" i="94"/>
  <c r="Z20" i="94"/>
  <c r="Y20" i="94"/>
  <c r="Z19" i="94"/>
  <c r="Y19" i="94"/>
  <c r="Z18" i="94"/>
  <c r="Y18" i="94"/>
  <c r="Z17" i="94"/>
  <c r="Y17" i="94"/>
  <c r="Z16" i="94"/>
  <c r="Y16" i="94"/>
  <c r="Z15" i="94"/>
  <c r="Y15" i="94"/>
  <c r="Z14" i="94"/>
  <c r="Y14" i="94"/>
  <c r="Z13" i="94"/>
  <c r="Y13" i="94"/>
  <c r="Z12" i="94"/>
  <c r="Y12" i="94"/>
  <c r="Z11" i="94"/>
  <c r="Y11" i="94"/>
  <c r="Z10" i="94"/>
  <c r="Y10" i="94"/>
  <c r="Z9" i="94"/>
  <c r="Y9" i="94"/>
  <c r="Z8" i="94"/>
  <c r="Y8" i="94"/>
  <c r="Z7" i="94"/>
  <c r="Y7" i="94"/>
  <c r="Z6" i="94"/>
  <c r="Y6" i="94"/>
  <c r="Z5" i="94"/>
  <c r="Y5" i="94"/>
  <c r="Z4" i="94"/>
  <c r="Y4" i="94"/>
  <c r="Z3" i="94"/>
  <c r="Z1" i="94" s="1"/>
  <c r="Y3" i="94"/>
  <c r="J1" i="94"/>
  <c r="AB35" i="87" l="1"/>
  <c r="AB34" i="87"/>
  <c r="AB33" i="87"/>
  <c r="AB32" i="87"/>
  <c r="AB29" i="87"/>
  <c r="AB28" i="87"/>
  <c r="AB27" i="87"/>
  <c r="AB26" i="87"/>
  <c r="AB25" i="87"/>
  <c r="AB24" i="87"/>
  <c r="F39" i="91"/>
  <c r="R181" i="63"/>
  <c r="Y181" i="63" s="1"/>
  <c r="R180" i="63"/>
  <c r="G38" i="87"/>
  <c r="G37" i="87"/>
  <c r="G36" i="87"/>
  <c r="G35" i="87"/>
  <c r="G32" i="87"/>
  <c r="G29" i="87"/>
  <c r="G28" i="87"/>
  <c r="G27" i="87"/>
  <c r="G26" i="87"/>
  <c r="G25" i="87"/>
  <c r="G23" i="87"/>
  <c r="G18" i="87"/>
  <c r="J33" i="92"/>
  <c r="I33" i="92"/>
  <c r="J32" i="92"/>
  <c r="J31" i="92"/>
  <c r="J30" i="92"/>
  <c r="J29" i="92"/>
  <c r="J28" i="92"/>
  <c r="J27" i="92"/>
  <c r="J26" i="92"/>
  <c r="J25" i="92"/>
  <c r="J24" i="92"/>
  <c r="J23" i="92"/>
  <c r="J22" i="92"/>
  <c r="J21" i="92"/>
  <c r="J20" i="92"/>
  <c r="J19" i="92"/>
  <c r="J18" i="92"/>
  <c r="J17" i="92"/>
  <c r="J16" i="92"/>
  <c r="J15" i="92"/>
  <c r="J14" i="92"/>
  <c r="J13" i="92"/>
  <c r="J12" i="92"/>
  <c r="I12" i="92"/>
  <c r="J9" i="92"/>
  <c r="G208" i="63" l="1"/>
  <c r="G210" i="63"/>
  <c r="X191" i="102"/>
  <c r="X193" i="102"/>
  <c r="F41" i="91"/>
  <c r="G187" i="63"/>
  <c r="G188" i="63" s="1"/>
  <c r="R184" i="63"/>
  <c r="R185" i="63"/>
  <c r="AB39" i="87"/>
  <c r="AB30" i="87"/>
  <c r="G30" i="87"/>
  <c r="X194" i="102" l="1"/>
  <c r="X195" i="102"/>
  <c r="X197" i="102"/>
  <c r="R186" i="63"/>
  <c r="R200" i="63"/>
  <c r="R196" i="63"/>
  <c r="R198" i="63"/>
  <c r="R187" i="63"/>
  <c r="R188" i="63" s="1"/>
  <c r="G24" i="87"/>
  <c r="C19" i="91"/>
  <c r="AI19" i="91"/>
  <c r="AK19" i="91"/>
  <c r="AE22" i="91"/>
  <c r="AG9" i="91"/>
  <c r="AG10" i="91" s="1"/>
  <c r="AG11" i="91" s="1"/>
  <c r="AG12" i="91" s="1"/>
  <c r="AG13" i="91" s="1"/>
  <c r="AG14" i="91" s="1"/>
  <c r="AG15" i="91" s="1"/>
  <c r="AG16" i="91" s="1"/>
  <c r="AG17" i="91" s="1"/>
  <c r="AG18" i="91" s="1"/>
  <c r="AG19" i="91" s="1"/>
  <c r="AE19" i="91"/>
  <c r="F18" i="87"/>
  <c r="E18" i="87"/>
  <c r="D18" i="87"/>
  <c r="X19" i="91"/>
  <c r="AE23" i="91" l="1"/>
  <c r="AE24" i="91" s="1"/>
  <c r="P18" i="87"/>
  <c r="Q18" i="87" s="1"/>
  <c r="G39" i="87"/>
  <c r="AJ23" i="91"/>
  <c r="AE25" i="91" l="1"/>
  <c r="AJ24" i="91"/>
  <c r="AJ25" i="91" s="1"/>
  <c r="AJ26" i="91" s="1"/>
  <c r="AE26" i="91" l="1"/>
  <c r="AJ27" i="91"/>
  <c r="AJ28" i="91" s="1"/>
  <c r="AJ29" i="91" s="1"/>
  <c r="AJ30" i="91" s="1"/>
  <c r="AJ31" i="91" s="1"/>
  <c r="AJ32" i="91" s="1"/>
  <c r="AJ33" i="91" s="1"/>
  <c r="AE27" i="91" l="1"/>
  <c r="I32" i="92"/>
  <c r="I31" i="92"/>
  <c r="I30" i="92"/>
  <c r="I29" i="92"/>
  <c r="I28" i="92"/>
  <c r="I27" i="92"/>
  <c r="I26" i="92"/>
  <c r="I25" i="92"/>
  <c r="I24" i="92"/>
  <c r="I23" i="92"/>
  <c r="I22" i="92"/>
  <c r="I21" i="92"/>
  <c r="I20" i="92"/>
  <c r="I19" i="92"/>
  <c r="I18" i="92"/>
  <c r="I17" i="92"/>
  <c r="I16" i="92"/>
  <c r="I15" i="92"/>
  <c r="I14" i="92"/>
  <c r="I13" i="92"/>
  <c r="I11" i="92"/>
  <c r="I10" i="92"/>
  <c r="I9" i="92"/>
  <c r="I8" i="92"/>
  <c r="I7" i="92"/>
  <c r="I6" i="92"/>
  <c r="AE28" i="91" l="1"/>
  <c r="AA35" i="87"/>
  <c r="AA34" i="87"/>
  <c r="AA33" i="87"/>
  <c r="AA32" i="87"/>
  <c r="AA29" i="87"/>
  <c r="AA28" i="87"/>
  <c r="AA27" i="87"/>
  <c r="AA26" i="87"/>
  <c r="AA25" i="87"/>
  <c r="F38" i="87"/>
  <c r="F37" i="87"/>
  <c r="F36" i="87"/>
  <c r="F35" i="87"/>
  <c r="F32" i="87"/>
  <c r="F29" i="87"/>
  <c r="F28" i="87"/>
  <c r="F27" i="87"/>
  <c r="F25" i="87"/>
  <c r="F23" i="87"/>
  <c r="E39" i="91"/>
  <c r="E33" i="87"/>
  <c r="AE29" i="91" l="1"/>
  <c r="Q184" i="63"/>
  <c r="AA24" i="87"/>
  <c r="AA39" i="87" s="1"/>
  <c r="F187" i="63"/>
  <c r="F188" i="63" s="1"/>
  <c r="F30" i="87"/>
  <c r="F34" i="87"/>
  <c r="Q200" i="63" l="1"/>
  <c r="Y184" i="63"/>
  <c r="W181" i="63"/>
  <c r="X169" i="102"/>
  <c r="AE30" i="91"/>
  <c r="Q196" i="63"/>
  <c r="Q198" i="63"/>
  <c r="G34" i="87"/>
  <c r="F24" i="87"/>
  <c r="F39" i="87" s="1"/>
  <c r="AA30" i="87"/>
  <c r="F33" i="87"/>
  <c r="Z35" i="87"/>
  <c r="Z34" i="87"/>
  <c r="Z33" i="87"/>
  <c r="Z32" i="87"/>
  <c r="Z29" i="87"/>
  <c r="Z28" i="87"/>
  <c r="Z27" i="87"/>
  <c r="Z26" i="87"/>
  <c r="Z25" i="87"/>
  <c r="AE31" i="91" l="1"/>
  <c r="H34" i="87"/>
  <c r="G33" i="87"/>
  <c r="AE32" i="91" l="1"/>
  <c r="AE33" i="91" s="1"/>
  <c r="H33" i="87"/>
  <c r="P33" i="87" s="1"/>
  <c r="P34" i="87"/>
  <c r="I34" i="87"/>
  <c r="E32" i="87"/>
  <c r="E38" i="87"/>
  <c r="E37" i="87"/>
  <c r="E35" i="87"/>
  <c r="E36" i="87"/>
  <c r="E29" i="87"/>
  <c r="E28" i="87"/>
  <c r="E27" i="87"/>
  <c r="E26" i="87"/>
  <c r="E25" i="87"/>
  <c r="E23" i="87"/>
  <c r="V153" i="63"/>
  <c r="W153" i="63"/>
  <c r="V202" i="63"/>
  <c r="V179" i="63"/>
  <c r="Q210" i="63" l="1"/>
  <c r="I33" i="87"/>
  <c r="J34" i="87"/>
  <c r="K34" i="87" s="1"/>
  <c r="Z24" i="87"/>
  <c r="E30" i="87"/>
  <c r="L34" i="87" l="1"/>
  <c r="M34" i="87" s="1"/>
  <c r="N34" i="87" s="1"/>
  <c r="O34" i="87" s="1"/>
  <c r="K33" i="87"/>
  <c r="J33" i="87"/>
  <c r="Z30" i="87"/>
  <c r="Z39" i="87"/>
  <c r="E24" i="87"/>
  <c r="O33" i="87" l="1"/>
  <c r="N33" i="87"/>
  <c r="M33" i="87"/>
  <c r="L33" i="87"/>
  <c r="E39" i="87"/>
  <c r="Z40" i="87" l="1"/>
  <c r="Z19" i="91"/>
  <c r="T19" i="91" l="1"/>
  <c r="L19" i="91"/>
  <c r="J19" i="91"/>
  <c r="R19" i="91" s="1"/>
  <c r="AC17" i="91"/>
  <c r="AC15" i="91"/>
  <c r="AC14" i="91"/>
  <c r="AC12" i="91"/>
  <c r="AC11" i="91"/>
  <c r="AC10" i="91"/>
  <c r="AC9" i="91"/>
  <c r="AC8" i="91"/>
  <c r="AC7" i="91"/>
  <c r="V18" i="91"/>
  <c r="V17" i="91"/>
  <c r="V16" i="91"/>
  <c r="V15" i="91"/>
  <c r="V14" i="91"/>
  <c r="V13" i="91"/>
  <c r="V12" i="91"/>
  <c r="V11" i="91"/>
  <c r="V10" i="91"/>
  <c r="V9" i="91"/>
  <c r="V8" i="91"/>
  <c r="V7" i="91"/>
  <c r="V19" i="91" l="1"/>
  <c r="AC19" i="91"/>
  <c r="W209" i="63" l="1"/>
  <c r="W207" i="63"/>
  <c r="W206" i="63"/>
  <c r="W205" i="63"/>
  <c r="W204" i="63"/>
  <c r="Q202" i="63"/>
  <c r="W128" i="63"/>
  <c r="W127" i="63"/>
  <c r="W126" i="63"/>
  <c r="W125" i="63"/>
  <c r="W124" i="63"/>
  <c r="W123" i="63"/>
  <c r="W122" i="63"/>
  <c r="W121" i="63"/>
  <c r="W120" i="63"/>
  <c r="W119" i="63"/>
  <c r="W118" i="63"/>
  <c r="W117" i="63"/>
  <c r="W116" i="63"/>
  <c r="W115" i="63"/>
  <c r="W114" i="63"/>
  <c r="W113" i="63"/>
  <c r="W111" i="63"/>
  <c r="W110" i="63"/>
  <c r="W107" i="63"/>
  <c r="W106" i="63"/>
  <c r="W105" i="63"/>
  <c r="W104" i="63"/>
  <c r="W103" i="63"/>
  <c r="W102" i="63"/>
  <c r="W101" i="63"/>
  <c r="W100" i="63"/>
  <c r="W99" i="63"/>
  <c r="W98" i="63"/>
  <c r="W97" i="63"/>
  <c r="W96" i="63"/>
  <c r="W95" i="63"/>
  <c r="W94" i="63"/>
  <c r="W79" i="63"/>
  <c r="W78" i="63"/>
  <c r="W212" i="63" s="1"/>
  <c r="W76" i="63"/>
  <c r="W75" i="63"/>
  <c r="W74" i="63"/>
  <c r="W73" i="63"/>
  <c r="W72" i="63"/>
  <c r="W71" i="63"/>
  <c r="W70" i="63"/>
  <c r="W69" i="63"/>
  <c r="W68" i="63"/>
  <c r="W67" i="63"/>
  <c r="W66" i="63"/>
  <c r="W65" i="63"/>
  <c r="W64" i="63"/>
  <c r="W63" i="63"/>
  <c r="W62" i="63"/>
  <c r="W61" i="63"/>
  <c r="W60" i="63"/>
  <c r="W50" i="63"/>
  <c r="W49" i="63"/>
  <c r="W48" i="63"/>
  <c r="W47" i="63"/>
  <c r="W46" i="63"/>
  <c r="W45" i="63"/>
  <c r="W44" i="63"/>
  <c r="W43" i="63"/>
  <c r="W42" i="63"/>
  <c r="W41" i="63"/>
  <c r="W40" i="63"/>
  <c r="W39" i="63"/>
  <c r="W38" i="63"/>
  <c r="W37" i="63"/>
  <c r="W36" i="63"/>
  <c r="W35" i="63"/>
  <c r="W34" i="63"/>
  <c r="W33" i="63"/>
  <c r="W32" i="63"/>
  <c r="W31" i="63"/>
  <c r="W30" i="63"/>
  <c r="W29" i="63"/>
  <c r="W28" i="63"/>
  <c r="W27" i="63"/>
  <c r="W22" i="63"/>
  <c r="W21" i="63"/>
  <c r="W20" i="63"/>
  <c r="W19" i="63"/>
  <c r="W18" i="63"/>
  <c r="W17" i="63"/>
  <c r="W16" i="63"/>
  <c r="W15" i="63"/>
  <c r="W11" i="63"/>
  <c r="W10" i="63"/>
  <c r="W9" i="63"/>
  <c r="W7" i="63"/>
  <c r="X187" i="102" l="1"/>
  <c r="W211" i="63"/>
  <c r="W208" i="63" s="1"/>
  <c r="W199" i="63"/>
  <c r="Y32" i="87"/>
  <c r="Y35" i="87"/>
  <c r="Y34" i="87"/>
  <c r="Y33" i="87"/>
  <c r="Y26" i="87"/>
  <c r="Y29" i="87"/>
  <c r="Y28" i="87"/>
  <c r="Y27" i="87"/>
  <c r="Y25" i="87"/>
  <c r="D32" i="87"/>
  <c r="D28" i="87"/>
  <c r="Y24" i="87"/>
  <c r="X198" i="102" l="1"/>
  <c r="X196" i="102"/>
  <c r="W210" i="63"/>
  <c r="D52" i="87"/>
  <c r="D51" i="87"/>
  <c r="D54" i="87"/>
  <c r="Y39" i="87"/>
  <c r="AL25" i="87" s="1"/>
  <c r="Y30" i="87"/>
  <c r="AL30" i="87" s="1"/>
  <c r="AL33" i="87" l="1"/>
  <c r="E51" i="87" s="1"/>
  <c r="AL29" i="87"/>
  <c r="AL28" i="87"/>
  <c r="D53" i="87"/>
  <c r="D55" i="87" s="1"/>
  <c r="AL34" i="87"/>
  <c r="AL27" i="87"/>
  <c r="AL35" i="87"/>
  <c r="D47" i="87"/>
  <c r="AL39" i="87"/>
  <c r="AL24" i="87"/>
  <c r="AL26" i="87"/>
  <c r="E52" i="87" s="1"/>
  <c r="AL32" i="87"/>
  <c r="D29" i="87"/>
  <c r="D27" i="87"/>
  <c r="D26" i="87"/>
  <c r="D25" i="87"/>
  <c r="D23" i="87"/>
  <c r="E53" i="87" l="1"/>
  <c r="D48" i="87"/>
  <c r="D30" i="87"/>
  <c r="D24" i="87" l="1"/>
  <c r="E54" i="87"/>
  <c r="E55" i="87" s="1"/>
  <c r="D39" i="87" l="1"/>
  <c r="Q39" i="87" l="1"/>
  <c r="Q38" i="87"/>
  <c r="Q37" i="87"/>
  <c r="Q36" i="87"/>
  <c r="Q35" i="87"/>
  <c r="Q34" i="87"/>
  <c r="Q33" i="87"/>
  <c r="Q28" i="87"/>
  <c r="Q32" i="87"/>
  <c r="Q26" i="87"/>
  <c r="Q25" i="87"/>
  <c r="Q23" i="87"/>
  <c r="Q27" i="87"/>
  <c r="Q29" i="87"/>
  <c r="D46" i="87"/>
  <c r="D49" i="87" s="1"/>
  <c r="Q24" i="87"/>
  <c r="Q30" i="87"/>
  <c r="O16" i="87"/>
  <c r="O12" i="87"/>
  <c r="O13" i="87"/>
  <c r="O10" i="87"/>
  <c r="O9" i="87"/>
  <c r="O6" i="87"/>
  <c r="O7" i="87" l="1"/>
  <c r="N40" i="91"/>
  <c r="N41" i="91" s="1"/>
  <c r="E46" i="87"/>
  <c r="E49" i="87"/>
  <c r="E47" i="87"/>
  <c r="E48" i="87"/>
  <c r="O161" i="63"/>
  <c r="O164" i="63" s="1"/>
  <c r="O172" i="63" s="1"/>
  <c r="O14" i="87"/>
  <c r="O174" i="63" l="1"/>
  <c r="O176" i="63" s="1"/>
  <c r="O189" i="63"/>
  <c r="O190" i="63" s="1"/>
  <c r="O8" i="87"/>
  <c r="O11" i="87" s="1"/>
  <c r="O15" i="87" s="1"/>
  <c r="N16" i="87"/>
  <c r="N10" i="87"/>
  <c r="N9" i="87"/>
  <c r="N6" i="87"/>
  <c r="O193" i="63" l="1"/>
  <c r="O220" i="63"/>
  <c r="N180" i="63"/>
  <c r="T180" i="63" s="1"/>
  <c r="N7" i="87"/>
  <c r="M40" i="91"/>
  <c r="M41" i="91" s="1"/>
  <c r="N14" i="87"/>
  <c r="N172" i="63"/>
  <c r="O177" i="63" l="1"/>
  <c r="O19" i="87"/>
  <c r="O191" i="63"/>
  <c r="N174" i="63"/>
  <c r="N189" i="63"/>
  <c r="N222" i="63" s="1"/>
  <c r="O17" i="87"/>
  <c r="O194" i="63"/>
  <c r="N8" i="87"/>
  <c r="N11" i="87" s="1"/>
  <c r="N15" i="87" s="1"/>
  <c r="N193" i="63" l="1"/>
  <c r="N194" i="63" s="1"/>
  <c r="N176" i="63"/>
  <c r="N191" i="63" s="1"/>
  <c r="O213" i="63"/>
  <c r="O219" i="63"/>
  <c r="O192" i="63"/>
  <c r="N220" i="63"/>
  <c r="N190" i="63"/>
  <c r="T170" i="63"/>
  <c r="M161" i="63"/>
  <c r="N177" i="63" l="1"/>
  <c r="M164" i="63"/>
  <c r="T161" i="63"/>
  <c r="N19" i="87"/>
  <c r="N219" i="63"/>
  <c r="T169" i="63"/>
  <c r="L40" i="91"/>
  <c r="L41" i="91" s="1"/>
  <c r="N17" i="87"/>
  <c r="T166" i="63"/>
  <c r="M12" i="87"/>
  <c r="M6" i="87"/>
  <c r="M7" i="87"/>
  <c r="M9" i="87"/>
  <c r="T173" i="63"/>
  <c r="M16" i="87"/>
  <c r="M10" i="87"/>
  <c r="M13" i="87"/>
  <c r="T168" i="63"/>
  <c r="M172" i="63" l="1"/>
  <c r="T164" i="63"/>
  <c r="N192" i="63"/>
  <c r="N213" i="63"/>
  <c r="M8" i="87"/>
  <c r="M11" i="87" s="1"/>
  <c r="T171" i="63"/>
  <c r="M14" i="87"/>
  <c r="M174" i="63" l="1"/>
  <c r="M176" i="63" s="1"/>
  <c r="C29" i="103" s="1"/>
  <c r="M189" i="63"/>
  <c r="M190" i="63" s="1"/>
  <c r="M15" i="87"/>
  <c r="M193" i="63" l="1"/>
  <c r="M220" i="63"/>
  <c r="T189" i="63"/>
  <c r="T190" i="63" s="1"/>
  <c r="T172" i="63"/>
  <c r="L16" i="87"/>
  <c r="L12" i="87"/>
  <c r="L13" i="87"/>
  <c r="L10" i="87"/>
  <c r="L9" i="87"/>
  <c r="L6" i="87"/>
  <c r="A155" i="63"/>
  <c r="A156" i="63" s="1"/>
  <c r="M191" i="63" l="1"/>
  <c r="T176" i="63"/>
  <c r="T177" i="63" s="1"/>
  <c r="M177" i="63"/>
  <c r="M19" i="87"/>
  <c r="A157" i="63"/>
  <c r="A158" i="63" s="1"/>
  <c r="A159" i="63" s="1"/>
  <c r="A160" i="63" s="1"/>
  <c r="A161" i="63" s="1"/>
  <c r="A162" i="63" s="1"/>
  <c r="A163" i="63" s="1"/>
  <c r="A164" i="63" s="1"/>
  <c r="A165" i="63" s="1"/>
  <c r="A166" i="63" s="1"/>
  <c r="A168" i="63" s="1"/>
  <c r="A169" i="63" s="1"/>
  <c r="A170" i="63" s="1"/>
  <c r="A171" i="63" s="1"/>
  <c r="A172" i="63" s="1"/>
  <c r="A173" i="63" s="1"/>
  <c r="A174" i="63" s="1"/>
  <c r="A176" i="63" s="1"/>
  <c r="L7" i="87"/>
  <c r="K40" i="91"/>
  <c r="K41" i="91" s="1"/>
  <c r="T174" i="63"/>
  <c r="M194" i="63"/>
  <c r="M17" i="87"/>
  <c r="K16" i="87"/>
  <c r="I16" i="87"/>
  <c r="H16" i="87"/>
  <c r="G16" i="87"/>
  <c r="F16" i="87"/>
  <c r="E16" i="87"/>
  <c r="D16" i="87"/>
  <c r="I14" i="87"/>
  <c r="K12" i="87"/>
  <c r="I12" i="87"/>
  <c r="H12" i="87"/>
  <c r="F12" i="87"/>
  <c r="E12" i="87"/>
  <c r="K13" i="87"/>
  <c r="I13" i="87"/>
  <c r="G13" i="87"/>
  <c r="F13" i="87"/>
  <c r="E13" i="87"/>
  <c r="G10" i="87"/>
  <c r="F10" i="87"/>
  <c r="E10" i="87"/>
  <c r="I9" i="87"/>
  <c r="G9" i="87"/>
  <c r="F9" i="87"/>
  <c r="E9" i="87"/>
  <c r="G7" i="87"/>
  <c r="K6" i="87"/>
  <c r="H6" i="87"/>
  <c r="G6" i="87"/>
  <c r="F6" i="87"/>
  <c r="D12" i="87"/>
  <c r="D10" i="87"/>
  <c r="D9" i="87"/>
  <c r="M192" i="63" l="1"/>
  <c r="T191" i="63"/>
  <c r="M219" i="63"/>
  <c r="M213" i="63"/>
  <c r="K180" i="63"/>
  <c r="K156" i="63"/>
  <c r="L193" i="63"/>
  <c r="L194" i="63" s="1"/>
  <c r="L190" i="63"/>
  <c r="D13" i="87"/>
  <c r="L14" i="87"/>
  <c r="I40" i="91"/>
  <c r="I41" i="91" s="1"/>
  <c r="D40" i="91"/>
  <c r="D41" i="91" s="1"/>
  <c r="F7" i="87"/>
  <c r="E40" i="91"/>
  <c r="E41" i="91" s="1"/>
  <c r="H7" i="87"/>
  <c r="G40" i="91"/>
  <c r="G41" i="91" s="1"/>
  <c r="I7" i="87"/>
  <c r="H40" i="91"/>
  <c r="H41" i="91" s="1"/>
  <c r="J40" i="91"/>
  <c r="J41" i="91" s="1"/>
  <c r="E7" i="87"/>
  <c r="I161" i="63"/>
  <c r="I164" i="63" s="1"/>
  <c r="I172" i="63" s="1"/>
  <c r="H13" i="87"/>
  <c r="J161" i="63"/>
  <c r="T193" i="63"/>
  <c r="T194" i="63" s="1"/>
  <c r="E6" i="87"/>
  <c r="L8" i="87"/>
  <c r="X151" i="102"/>
  <c r="K10" i="87"/>
  <c r="X150" i="102"/>
  <c r="K9" i="87"/>
  <c r="K7" i="87"/>
  <c r="J16" i="87"/>
  <c r="P16" i="87" s="1"/>
  <c r="J10" i="87"/>
  <c r="J9" i="87"/>
  <c r="J12" i="87"/>
  <c r="P12" i="87" s="1"/>
  <c r="J13" i="87"/>
  <c r="J7" i="87"/>
  <c r="J6" i="87"/>
  <c r="G19" i="87"/>
  <c r="D19" i="87"/>
  <c r="G14" i="87"/>
  <c r="E161" i="63"/>
  <c r="H161" i="63"/>
  <c r="H164" i="63" s="1"/>
  <c r="F14" i="87"/>
  <c r="K14" i="87"/>
  <c r="H14" i="87"/>
  <c r="F161" i="63"/>
  <c r="F164" i="63" s="1"/>
  <c r="F172" i="63" s="1"/>
  <c r="E14" i="87"/>
  <c r="K161" i="63"/>
  <c r="K164" i="63" s="1"/>
  <c r="K172" i="63" s="1"/>
  <c r="C40" i="91"/>
  <c r="R173" i="63"/>
  <c r="Y173" i="63" s="1"/>
  <c r="X158" i="102"/>
  <c r="R170" i="63"/>
  <c r="Y170" i="63" s="1"/>
  <c r="X157" i="102"/>
  <c r="R169" i="63"/>
  <c r="R163" i="63"/>
  <c r="Q163" i="63"/>
  <c r="R162" i="63"/>
  <c r="Q162" i="63"/>
  <c r="X154" i="102"/>
  <c r="Q166" i="63"/>
  <c r="Y166" i="63" s="1"/>
  <c r="X153" i="102"/>
  <c r="R165" i="63"/>
  <c r="R168" i="63" s="1"/>
  <c r="Q165" i="63"/>
  <c r="Y169" i="63" l="1"/>
  <c r="R171" i="63"/>
  <c r="Y163" i="63"/>
  <c r="Y162" i="63"/>
  <c r="Y165" i="63"/>
  <c r="H172" i="63"/>
  <c r="H174" i="63" s="1"/>
  <c r="J164" i="63"/>
  <c r="S161" i="63"/>
  <c r="S180" i="63"/>
  <c r="H189" i="63"/>
  <c r="T213" i="63"/>
  <c r="T192" i="63"/>
  <c r="S156" i="63"/>
  <c r="I174" i="63"/>
  <c r="I176" i="63" s="1"/>
  <c r="E164" i="63"/>
  <c r="V161" i="63"/>
  <c r="V164" i="63" s="1"/>
  <c r="V172" i="63" s="1"/>
  <c r="L220" i="63"/>
  <c r="W169" i="63"/>
  <c r="W170" i="63"/>
  <c r="W165" i="63"/>
  <c r="W162" i="63"/>
  <c r="W163" i="63"/>
  <c r="W166" i="63"/>
  <c r="I189" i="63"/>
  <c r="F174" i="63"/>
  <c r="F176" i="63" s="1"/>
  <c r="F189" i="63"/>
  <c r="F190" i="63" s="1"/>
  <c r="K174" i="63"/>
  <c r="K189" i="63"/>
  <c r="K190" i="63" s="1"/>
  <c r="D14" i="87"/>
  <c r="AA30" i="91"/>
  <c r="D7" i="87"/>
  <c r="P7" i="87" s="1"/>
  <c r="Q7" i="87" s="1"/>
  <c r="D6" i="87"/>
  <c r="C56" i="91" s="1" a="1"/>
  <c r="J31" i="91" s="1"/>
  <c r="P13" i="87"/>
  <c r="Q13" i="87" s="1"/>
  <c r="Q12" i="87"/>
  <c r="X148" i="102"/>
  <c r="P9" i="87"/>
  <c r="Q9" i="87" s="1"/>
  <c r="H8" i="87"/>
  <c r="H11" i="87" s="1"/>
  <c r="H15" i="87" s="1"/>
  <c r="P10" i="87"/>
  <c r="Q10" i="87" s="1"/>
  <c r="I8" i="87"/>
  <c r="I11" i="87" s="1"/>
  <c r="I15" i="87" s="1"/>
  <c r="Q16" i="87"/>
  <c r="Q159" i="63"/>
  <c r="L11" i="87"/>
  <c r="K8" i="87"/>
  <c r="K11" i="87" s="1"/>
  <c r="K15" i="87" s="1"/>
  <c r="J14" i="87"/>
  <c r="J8" i="87"/>
  <c r="J11" i="87" s="1"/>
  <c r="G8" i="87"/>
  <c r="G11" i="87" s="1"/>
  <c r="G15" i="87" s="1"/>
  <c r="F8" i="87"/>
  <c r="F11" i="87" s="1"/>
  <c r="F15" i="87" s="1"/>
  <c r="T13" i="87"/>
  <c r="U13" i="87" s="1"/>
  <c r="T12" i="87"/>
  <c r="U12" i="87" s="1"/>
  <c r="T9" i="87"/>
  <c r="U9" i="87" s="1"/>
  <c r="T16" i="87"/>
  <c r="T14" i="87"/>
  <c r="E8" i="87"/>
  <c r="T10" i="87"/>
  <c r="X147" i="102"/>
  <c r="G17" i="87"/>
  <c r="Y168" i="63"/>
  <c r="X156" i="102"/>
  <c r="Q160" i="63"/>
  <c r="R160" i="63"/>
  <c r="Y160" i="63" s="1"/>
  <c r="R159" i="63"/>
  <c r="V174" i="63" l="1"/>
  <c r="V176" i="63"/>
  <c r="Y171" i="63"/>
  <c r="Y159" i="63"/>
  <c r="H190" i="63"/>
  <c r="X161" i="63"/>
  <c r="F191" i="63"/>
  <c r="I191" i="63"/>
  <c r="Y180" i="63"/>
  <c r="I193" i="63"/>
  <c r="H193" i="63"/>
  <c r="V193" i="63" s="1"/>
  <c r="H176" i="63"/>
  <c r="H191" i="63" s="1"/>
  <c r="V191" i="63" s="1"/>
  <c r="J172" i="63"/>
  <c r="S164" i="63"/>
  <c r="L191" i="63"/>
  <c r="L213" i="63" s="1"/>
  <c r="L177" i="63"/>
  <c r="L19" i="87"/>
  <c r="K193" i="63"/>
  <c r="K176" i="63"/>
  <c r="K177" i="63" s="1"/>
  <c r="R155" i="63"/>
  <c r="I190" i="63"/>
  <c r="X159" i="102"/>
  <c r="Q155" i="63"/>
  <c r="F193" i="63"/>
  <c r="X164" i="63"/>
  <c r="X168" i="102"/>
  <c r="H220" i="63"/>
  <c r="K220" i="63"/>
  <c r="F220" i="63"/>
  <c r="I220" i="63"/>
  <c r="X143" i="102"/>
  <c r="W168" i="63"/>
  <c r="W159" i="63"/>
  <c r="W171" i="63"/>
  <c r="T7" i="87"/>
  <c r="U7" i="87" s="1"/>
  <c r="W160" i="63"/>
  <c r="P14" i="87"/>
  <c r="Q14" i="87" s="1"/>
  <c r="C56" i="91"/>
  <c r="J30" i="91"/>
  <c r="AH21" i="91"/>
  <c r="AH22" i="91" s="1"/>
  <c r="AH23" i="91" s="1"/>
  <c r="AA25" i="91"/>
  <c r="AA32" i="91"/>
  <c r="AA24" i="91"/>
  <c r="AA29" i="91"/>
  <c r="AA28" i="91"/>
  <c r="AA27" i="91"/>
  <c r="AA26" i="91"/>
  <c r="AA31" i="91"/>
  <c r="J22" i="91"/>
  <c r="J32" i="91"/>
  <c r="J29" i="91"/>
  <c r="J28" i="91"/>
  <c r="J27" i="91"/>
  <c r="J26" i="91"/>
  <c r="J25" i="91"/>
  <c r="J24" i="91"/>
  <c r="J23" i="91"/>
  <c r="P6" i="87"/>
  <c r="Q6" i="87" s="1"/>
  <c r="R18" i="87" s="1"/>
  <c r="C41" i="91"/>
  <c r="L17" i="87"/>
  <c r="L15" i="87"/>
  <c r="J15" i="87"/>
  <c r="E11" i="87"/>
  <c r="T6" i="87"/>
  <c r="V12" i="87" s="1"/>
  <c r="U10" i="87"/>
  <c r="U16" i="87"/>
  <c r="U14" i="87"/>
  <c r="D8" i="87"/>
  <c r="P8" i="87" s="1"/>
  <c r="R161" i="63"/>
  <c r="R164" i="63" s="1"/>
  <c r="R172" i="63" s="1"/>
  <c r="R174" i="63" s="1"/>
  <c r="R176" i="63" s="1"/>
  <c r="Q161" i="63"/>
  <c r="X149" i="102"/>
  <c r="Y176" i="63" l="1"/>
  <c r="V177" i="63"/>
  <c r="Y161" i="63"/>
  <c r="H177" i="63"/>
  <c r="J21" i="91"/>
  <c r="AC21" i="91" s="1"/>
  <c r="L219" i="63"/>
  <c r="E176" i="63"/>
  <c r="S172" i="63"/>
  <c r="J189" i="63"/>
  <c r="J190" i="63" s="1"/>
  <c r="J174" i="63"/>
  <c r="J17" i="87" s="1"/>
  <c r="L192" i="63"/>
  <c r="R177" i="63"/>
  <c r="X152" i="102"/>
  <c r="Q156" i="63"/>
  <c r="E174" i="63"/>
  <c r="E189" i="63"/>
  <c r="I177" i="63"/>
  <c r="K19" i="87"/>
  <c r="F19" i="87"/>
  <c r="F177" i="63"/>
  <c r="K191" i="63"/>
  <c r="H19" i="87"/>
  <c r="F213" i="63"/>
  <c r="I19" i="87"/>
  <c r="W164" i="63"/>
  <c r="W161" i="63"/>
  <c r="F219" i="63"/>
  <c r="F192" i="63"/>
  <c r="AA33" i="91"/>
  <c r="AH24" i="91"/>
  <c r="AH25" i="91" s="1"/>
  <c r="AH26" i="91" s="1"/>
  <c r="AH27" i="91" s="1"/>
  <c r="AH28" i="91" s="1"/>
  <c r="AH29" i="91" s="1"/>
  <c r="AH30" i="91" s="1"/>
  <c r="AH31" i="91" s="1"/>
  <c r="AH32" i="91" s="1"/>
  <c r="S26" i="91"/>
  <c r="AC26" i="91"/>
  <c r="S27" i="91"/>
  <c r="AC27" i="91"/>
  <c r="S28" i="91"/>
  <c r="AC28" i="91"/>
  <c r="S30" i="91"/>
  <c r="AC30" i="91"/>
  <c r="S29" i="91"/>
  <c r="AC29" i="91"/>
  <c r="S31" i="91"/>
  <c r="AC31" i="91"/>
  <c r="S32" i="91"/>
  <c r="AC32" i="91"/>
  <c r="S25" i="91"/>
  <c r="AC25" i="91"/>
  <c r="S23" i="91"/>
  <c r="AC23" i="91"/>
  <c r="S22" i="91"/>
  <c r="AC22" i="91"/>
  <c r="S24" i="91"/>
  <c r="AC24" i="91"/>
  <c r="S21" i="91"/>
  <c r="W30" i="91"/>
  <c r="W31" i="91"/>
  <c r="W29" i="91"/>
  <c r="W24" i="91"/>
  <c r="W27" i="91"/>
  <c r="W32" i="91"/>
  <c r="W23" i="91"/>
  <c r="W25" i="91"/>
  <c r="W28" i="91"/>
  <c r="W26" i="91"/>
  <c r="J33" i="91"/>
  <c r="D34" i="91" s="1"/>
  <c r="R16" i="87"/>
  <c r="R9" i="87"/>
  <c r="R13" i="87"/>
  <c r="R12" i="87"/>
  <c r="R7" i="87"/>
  <c r="R14" i="87"/>
  <c r="R10" i="87"/>
  <c r="W22" i="91"/>
  <c r="H17" i="87"/>
  <c r="H194" i="63"/>
  <c r="I194" i="63"/>
  <c r="I17" i="87"/>
  <c r="R189" i="63"/>
  <c r="R190" i="63" s="1"/>
  <c r="Q8" i="87"/>
  <c r="R8" i="87" s="1"/>
  <c r="K194" i="63"/>
  <c r="K17" i="87"/>
  <c r="E15" i="87"/>
  <c r="F17" i="87"/>
  <c r="F194" i="63"/>
  <c r="D11" i="87"/>
  <c r="P11" i="87" s="1"/>
  <c r="V6" i="87"/>
  <c r="V7" i="87"/>
  <c r="V13" i="87"/>
  <c r="V16" i="87"/>
  <c r="U6" i="87"/>
  <c r="T8" i="87"/>
  <c r="T11" i="87" s="1"/>
  <c r="T15" i="87" s="1"/>
  <c r="V14" i="87"/>
  <c r="V10" i="87"/>
  <c r="V9" i="87"/>
  <c r="Y164" i="63"/>
  <c r="V189" i="63" l="1"/>
  <c r="V190" i="63" s="1"/>
  <c r="X176" i="63"/>
  <c r="X172" i="63"/>
  <c r="E177" i="63"/>
  <c r="Q177" i="63"/>
  <c r="J193" i="63"/>
  <c r="J194" i="63" s="1"/>
  <c r="S174" i="63"/>
  <c r="J176" i="63"/>
  <c r="J220" i="63"/>
  <c r="K213" i="63"/>
  <c r="I213" i="63"/>
  <c r="H213" i="63"/>
  <c r="E220" i="63"/>
  <c r="E193" i="63"/>
  <c r="X174" i="63"/>
  <c r="E190" i="63"/>
  <c r="E191" i="63"/>
  <c r="E19" i="87"/>
  <c r="I192" i="63"/>
  <c r="R191" i="63"/>
  <c r="I219" i="63"/>
  <c r="H192" i="63"/>
  <c r="H219" i="63"/>
  <c r="K219" i="63"/>
  <c r="K192" i="63"/>
  <c r="E56" i="91" a="1"/>
  <c r="J34" i="91"/>
  <c r="S33" i="91"/>
  <c r="W21" i="91"/>
  <c r="W33" i="91" s="1"/>
  <c r="AC33" i="91"/>
  <c r="E17" i="87"/>
  <c r="X160" i="102"/>
  <c r="R193" i="63"/>
  <c r="R194" i="63" s="1"/>
  <c r="Q11" i="87"/>
  <c r="R11" i="87" s="1"/>
  <c r="S189" i="63"/>
  <c r="D15" i="87"/>
  <c r="U8" i="87"/>
  <c r="V8" i="87"/>
  <c r="Y172" i="63"/>
  <c r="Q191" i="63" l="1"/>
  <c r="E219" i="63"/>
  <c r="Q193" i="63"/>
  <c r="V194" i="63"/>
  <c r="S176" i="63"/>
  <c r="J191" i="63"/>
  <c r="J19" i="87"/>
  <c r="P19" i="87" s="1"/>
  <c r="Q19" i="87" s="1"/>
  <c r="R19" i="87" s="1"/>
  <c r="G56" i="91" a="1"/>
  <c r="J177" i="63"/>
  <c r="S190" i="63"/>
  <c r="X164" i="102"/>
  <c r="E192" i="63"/>
  <c r="E194" i="63"/>
  <c r="R192" i="63"/>
  <c r="R213" i="63"/>
  <c r="X162" i="102"/>
  <c r="E213" i="63"/>
  <c r="X177" i="102"/>
  <c r="W189" i="63"/>
  <c r="W172" i="63"/>
  <c r="E56" i="91"/>
  <c r="P25" i="91"/>
  <c r="P31" i="91"/>
  <c r="P24" i="91"/>
  <c r="P29" i="91"/>
  <c r="P28" i="91"/>
  <c r="P23" i="91"/>
  <c r="P26" i="91"/>
  <c r="P30" i="91"/>
  <c r="P32" i="91"/>
  <c r="P27" i="91"/>
  <c r="P22" i="91"/>
  <c r="R22" i="91" s="1"/>
  <c r="E33" i="91"/>
  <c r="D33" i="91"/>
  <c r="P15" i="87"/>
  <c r="Q15" i="87" s="1"/>
  <c r="R15" i="87" s="1"/>
  <c r="S193" i="63"/>
  <c r="Y174" i="63"/>
  <c r="D17" i="87"/>
  <c r="P17" i="87" s="1"/>
  <c r="V187" i="63"/>
  <c r="V188" i="63" s="1"/>
  <c r="V185" i="63"/>
  <c r="R202" i="63"/>
  <c r="R201" i="63"/>
  <c r="Y201" i="63" s="1"/>
  <c r="R182" i="63"/>
  <c r="Y182" i="63" s="1"/>
  <c r="Q189" i="63"/>
  <c r="Q190" i="63" s="1"/>
  <c r="Q187" i="63"/>
  <c r="Q188" i="63" s="1"/>
  <c r="Q185" i="63"/>
  <c r="Q186" i="63" s="1"/>
  <c r="V213" i="63" l="1"/>
  <c r="Y187" i="63"/>
  <c r="Z24" i="91"/>
  <c r="AB24" i="91" s="1"/>
  <c r="Z27" i="91"/>
  <c r="AB27" i="91" s="1"/>
  <c r="Z26" i="91"/>
  <c r="AB26" i="91" s="1"/>
  <c r="Z25" i="91"/>
  <c r="AB25" i="91" s="1"/>
  <c r="Z32" i="91"/>
  <c r="AB32" i="91" s="1"/>
  <c r="Z22" i="91"/>
  <c r="AB22" i="91" s="1"/>
  <c r="G56" i="91"/>
  <c r="Z21" i="91" s="1"/>
  <c r="Z31" i="91"/>
  <c r="AB31" i="91" s="1"/>
  <c r="Z29" i="91"/>
  <c r="AB29" i="91" s="1"/>
  <c r="Z28" i="91"/>
  <c r="AB28" i="91" s="1"/>
  <c r="Z30" i="91"/>
  <c r="AB30" i="91" s="1"/>
  <c r="Z23" i="91"/>
  <c r="AB23" i="91" s="1"/>
  <c r="J192" i="63"/>
  <c r="J219" i="63"/>
  <c r="S191" i="63"/>
  <c r="Y191" i="63" s="1"/>
  <c r="J213" i="63"/>
  <c r="S177" i="63"/>
  <c r="Y193" i="63"/>
  <c r="Y189" i="63"/>
  <c r="Y185" i="63"/>
  <c r="S194" i="63"/>
  <c r="R183" i="63"/>
  <c r="X183" i="102"/>
  <c r="X185" i="102"/>
  <c r="X179" i="102"/>
  <c r="W191" i="63"/>
  <c r="W213" i="63" s="1"/>
  <c r="P21" i="91"/>
  <c r="T21" i="91" s="1"/>
  <c r="W187" i="63"/>
  <c r="X175" i="102"/>
  <c r="W184" i="63"/>
  <c r="W200" i="63" s="1"/>
  <c r="X172" i="102"/>
  <c r="W185" i="63"/>
  <c r="X173" i="102"/>
  <c r="W182" i="63"/>
  <c r="W183" i="63" s="1"/>
  <c r="X170" i="102"/>
  <c r="Q192" i="63"/>
  <c r="Q213" i="63"/>
  <c r="W174" i="63"/>
  <c r="V196" i="63"/>
  <c r="Y196" i="63" s="1"/>
  <c r="W195" i="63"/>
  <c r="T22" i="91"/>
  <c r="V22" i="91" s="1"/>
  <c r="R23" i="91"/>
  <c r="T23" i="91"/>
  <c r="V23" i="91" s="1"/>
  <c r="R28" i="91"/>
  <c r="T28" i="91"/>
  <c r="V28" i="91" s="1"/>
  <c r="R29" i="91"/>
  <c r="T29" i="91"/>
  <c r="V29" i="91" s="1"/>
  <c r="R26" i="91"/>
  <c r="T26" i="91"/>
  <c r="V26" i="91" s="1"/>
  <c r="Q194" i="63"/>
  <c r="R24" i="91"/>
  <c r="T24" i="91"/>
  <c r="V24" i="91" s="1"/>
  <c r="R27" i="91"/>
  <c r="T27" i="91"/>
  <c r="V27" i="91" s="1"/>
  <c r="R31" i="91"/>
  <c r="T31" i="91"/>
  <c r="V31" i="91" s="1"/>
  <c r="R32" i="91"/>
  <c r="T32" i="91"/>
  <c r="V32" i="91" s="1"/>
  <c r="R25" i="91"/>
  <c r="T25" i="91"/>
  <c r="V25" i="91" s="1"/>
  <c r="R30" i="91"/>
  <c r="T30" i="91"/>
  <c r="V30" i="91" s="1"/>
  <c r="Q17" i="87"/>
  <c r="R17" i="87" s="1"/>
  <c r="V192" i="63"/>
  <c r="Y200" i="63"/>
  <c r="W197" i="63"/>
  <c r="V198" i="63"/>
  <c r="Y198" i="63" s="1"/>
  <c r="Y186" i="63"/>
  <c r="Y188" i="63"/>
  <c r="Y190" i="63"/>
  <c r="R156" i="63"/>
  <c r="X121" i="63"/>
  <c r="X94" i="63"/>
  <c r="X201" i="102" l="1"/>
  <c r="Y213" i="63"/>
  <c r="Z213" i="63"/>
  <c r="W188" i="63"/>
  <c r="AB21" i="91"/>
  <c r="AB33" i="91" s="1"/>
  <c r="Z33" i="91"/>
  <c r="Z34" i="91" s="1"/>
  <c r="AG21" i="91"/>
  <c r="AG22" i="91" s="1"/>
  <c r="AG23" i="91" s="1"/>
  <c r="AG24" i="91" s="1"/>
  <c r="AG25" i="91" s="1"/>
  <c r="AG26" i="91" s="1"/>
  <c r="AG27" i="91" s="1"/>
  <c r="AG28" i="91" s="1"/>
  <c r="AG29" i="91" s="1"/>
  <c r="AG30" i="91" s="1"/>
  <c r="AG31" i="91" s="1"/>
  <c r="AG32" i="91" s="1"/>
  <c r="Y183" i="63"/>
  <c r="S213" i="63"/>
  <c r="S192" i="63"/>
  <c r="Y192" i="63" s="1"/>
  <c r="P33" i="91"/>
  <c r="P34" i="91" s="1"/>
  <c r="X171" i="102"/>
  <c r="X178" i="102"/>
  <c r="X174" i="102"/>
  <c r="X176" i="102"/>
  <c r="X186" i="102"/>
  <c r="X180" i="102"/>
  <c r="X188" i="102"/>
  <c r="X184" i="102"/>
  <c r="AK21" i="91"/>
  <c r="AK22" i="91" s="1"/>
  <c r="AK23" i="91" s="1"/>
  <c r="AK24" i="91" s="1"/>
  <c r="AK25" i="91" s="1"/>
  <c r="AK26" i="91" s="1"/>
  <c r="AK27" i="91" s="1"/>
  <c r="AK28" i="91" s="1"/>
  <c r="AK29" i="91" s="1"/>
  <c r="AK30" i="91" s="1"/>
  <c r="AK31" i="91" s="1"/>
  <c r="AK32" i="91" s="1"/>
  <c r="R21" i="91"/>
  <c r="W186" i="63"/>
  <c r="W192" i="63"/>
  <c r="W196" i="63"/>
  <c r="W193" i="63"/>
  <c r="W194" i="63" s="1"/>
  <c r="X181" i="102"/>
  <c r="W190" i="63"/>
  <c r="W198" i="63"/>
  <c r="X165" i="102"/>
  <c r="Y194" i="63"/>
  <c r="T33" i="91"/>
  <c r="V21" i="91"/>
  <c r="V33" i="91" s="1"/>
  <c r="T34" i="91" s="1"/>
  <c r="W176" i="63"/>
  <c r="T19" i="87"/>
  <c r="V19" i="87" s="1"/>
  <c r="R33" i="91" l="1"/>
  <c r="X182" i="102"/>
  <c r="AK33" i="91"/>
  <c r="U19" i="87"/>
  <c r="Y40" i="87"/>
  <c r="U11" i="87" l="1"/>
  <c r="V11" i="87"/>
  <c r="T17" i="87"/>
  <c r="U17" i="87" l="1"/>
  <c r="V17" i="87"/>
  <c r="U15" i="87"/>
  <c r="V15" i="87"/>
  <c r="T5" i="87"/>
  <c r="P5" i="87" l="1"/>
  <c r="D56" i="91" a="1"/>
  <c r="W155" i="63" l="1"/>
  <c r="D56" i="91"/>
  <c r="L21" i="91" s="1"/>
  <c r="L26" i="91"/>
  <c r="L32" i="91"/>
  <c r="L31" i="91"/>
  <c r="L30" i="91"/>
  <c r="L29" i="91"/>
  <c r="L28" i="91"/>
  <c r="L25" i="91"/>
  <c r="L24" i="91"/>
  <c r="L23" i="91"/>
  <c r="L22" i="91"/>
  <c r="L27" i="91"/>
  <c r="I29" i="91"/>
  <c r="I30" i="91"/>
  <c r="I31" i="91"/>
  <c r="I32" i="91"/>
  <c r="W156" i="63" l="1"/>
  <c r="X144" i="102"/>
  <c r="L33" i="91"/>
  <c r="M34" i="91" s="1"/>
  <c r="M35" i="91" s="1"/>
  <c r="AG33" i="91"/>
  <c r="I33" i="91"/>
  <c r="H33" i="91"/>
  <c r="J35" i="9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Cúc, Nguyễn Thị</author>
    <author>Thuy, Tran Nhu</author>
    <author>Hiên, Vũ Thị</author>
  </authors>
  <commentList>
    <comment ref="O132" authorId="0" shapeId="0" xr:uid="{DCB52D4E-6ADE-45A8-A038-FE8BA68E9D9C}">
      <text>
        <r>
          <rPr>
            <b/>
            <sz val="9"/>
            <color indexed="81"/>
            <rFont val="Tahoma"/>
            <family val="2"/>
          </rPr>
          <t>Cúc, Nguyễn Thị:</t>
        </r>
        <r>
          <rPr>
            <sz val="9"/>
            <color indexed="81"/>
            <rFont val="Tahoma"/>
            <family val="2"/>
          </rPr>
          <t xml:space="preserve">
Loại 594 tấn cutoff niagara
</t>
        </r>
      </text>
    </comment>
    <comment ref="D154" authorId="0" shapeId="0" xr:uid="{71B88956-7611-4158-8DB7-169660F21EAC}">
      <text>
        <r>
          <rPr>
            <b/>
            <sz val="9"/>
            <color indexed="81"/>
            <rFont val="Tahoma"/>
            <family val="2"/>
          </rPr>
          <t>Cúc, Nguyễn Thị:</t>
        </r>
        <r>
          <rPr>
            <sz val="9"/>
            <color indexed="81"/>
            <rFont val="Tahoma"/>
            <family val="2"/>
          </rPr>
          <t xml:space="preserve">
Bao gồm cutoff niagara 594 tấn</t>
        </r>
      </text>
    </comment>
    <comment ref="O154" authorId="0" shapeId="0" xr:uid="{2D36B8CC-D2C0-43FF-865B-FF8DC0318A8A}">
      <text>
        <r>
          <rPr>
            <b/>
            <sz val="9"/>
            <color indexed="81"/>
            <rFont val="Tahoma"/>
            <family val="2"/>
          </rPr>
          <t>Cúc, Nguyễn Thị:</t>
        </r>
        <r>
          <rPr>
            <sz val="9"/>
            <color indexed="81"/>
            <rFont val="Tahoma"/>
            <family val="2"/>
          </rPr>
          <t xml:space="preserve">
Loại 594 tấn cutoff niagara
</t>
        </r>
      </text>
    </comment>
    <comment ref="B187" authorId="1" shapeId="0" xr:uid="{00000000-0006-0000-0C00-000001000000}">
      <text>
        <r>
          <rPr>
            <b/>
            <sz val="9"/>
            <color indexed="81"/>
            <rFont val="Tahoma"/>
            <family val="2"/>
          </rPr>
          <t>Thuy, Tran Nhu:</t>
        </r>
        <r>
          <rPr>
            <sz val="9"/>
            <color indexed="81"/>
            <rFont val="Tahoma"/>
            <family val="2"/>
          </rPr>
          <t xml:space="preserve">
Gross margin</t>
        </r>
      </text>
    </comment>
    <comment ref="B191" authorId="1" shapeId="0" xr:uid="{00000000-0006-0000-0C00-000002000000}">
      <text>
        <r>
          <rPr>
            <b/>
            <sz val="9"/>
            <color indexed="81"/>
            <rFont val="Tahoma"/>
            <family val="2"/>
          </rPr>
          <t>Thuy, Tran Nhu:</t>
        </r>
        <r>
          <rPr>
            <sz val="9"/>
            <color indexed="81"/>
            <rFont val="Tahoma"/>
            <family val="2"/>
          </rPr>
          <t xml:space="preserve">
earnings before interest, taxes, depreciation and amortization) là một chỉ tiêu đánh giá tỷ suất sinh lợi của doanh nghiệp, bằng thu nhập trừ các chi phí, nhưng chưa trừ tiền trả lãi, thuế và khấu hao.
Depreciation là từ dùng cho tangible (k/hao TS hữu hình) và amortization là từ dùng cho intangible (k/hao TS vô hình)</t>
        </r>
      </text>
    </comment>
    <comment ref="B213" authorId="1" shapeId="0" xr:uid="{00000000-0006-0000-0C00-000003000000}">
      <text>
        <r>
          <rPr>
            <b/>
            <sz val="9"/>
            <color indexed="81"/>
            <rFont val="Tahoma"/>
            <family val="2"/>
          </rPr>
          <t>Thuy, Tran Nhu:</t>
        </r>
        <r>
          <rPr>
            <sz val="9"/>
            <color indexed="81"/>
            <rFont val="Tahoma"/>
            <family val="2"/>
          </rPr>
          <t xml:space="preserve">
Theo quy định tại khoản 3 điều 8 của NĐ 20/2017 ngày 24/2/17 có hiệu lực từ 01/05/2017 đó là việc khống chế tổng chi phí lãi vay được khấu trừ cho mục đích tính thuế không vượt quá 20% chỉ số EBITDA</t>
        </r>
      </text>
    </comment>
    <comment ref="B216" authorId="0" shapeId="0" xr:uid="{E9416413-0464-4DA2-8462-C6D5FBDBDFE9}">
      <text>
        <r>
          <rPr>
            <b/>
            <sz val="9"/>
            <color indexed="81"/>
            <rFont val="Tahoma"/>
            <family val="2"/>
          </rPr>
          <t>Cúc, Nguyễn Thị:</t>
        </r>
        <r>
          <rPr>
            <sz val="9"/>
            <color indexed="81"/>
            <rFont val="Tahoma"/>
            <family val="2"/>
          </rPr>
          <t xml:space="preserve">
Mua CK</t>
        </r>
      </text>
    </comment>
    <comment ref="B217" authorId="2" shapeId="0" xr:uid="{04BEF857-EDE4-4D30-8153-034B4CD6CEAF}">
      <text>
        <r>
          <rPr>
            <b/>
            <sz val="8"/>
            <color indexed="81"/>
            <rFont val="Tahoma"/>
            <family val="2"/>
          </rPr>
          <t>Hiên, Vũ Thị:</t>
        </r>
        <r>
          <rPr>
            <sz val="8"/>
            <color indexed="81"/>
            <rFont val="Tahoma"/>
            <family val="2"/>
          </rPr>
          <t xml:space="preserve">
bỏ phó sản, Ptra NCC, dây đai, gia công
</t>
        </r>
      </text>
    </comment>
    <comment ref="D217" authorId="0" shapeId="0" xr:uid="{562D2B0D-8D48-4A3A-BC3B-938E0F103586}">
      <text>
        <r>
          <rPr>
            <b/>
            <sz val="9"/>
            <color indexed="81"/>
            <rFont val="Tahoma"/>
            <family val="2"/>
          </rPr>
          <t>Cúc, Nguyễn Thị:</t>
        </r>
        <r>
          <rPr>
            <sz val="9"/>
            <color indexed="81"/>
            <rFont val="Tahoma"/>
            <family val="2"/>
          </rPr>
          <t xml:space="preserve">
Bao gồm cutoff niagara : 594 tấn
</t>
        </r>
      </text>
    </comment>
    <comment ref="K217" authorId="0" shapeId="0" xr:uid="{CD70D0F5-845F-4B66-81FB-60E2CF8EBC5B}">
      <text>
        <r>
          <rPr>
            <b/>
            <sz val="9"/>
            <color indexed="81"/>
            <rFont val="Tahoma"/>
            <family val="2"/>
          </rPr>
          <t>Cúc, Nguyễn Thị:</t>
        </r>
        <r>
          <rPr>
            <sz val="9"/>
            <color indexed="81"/>
            <rFont val="Tahoma"/>
            <family val="2"/>
          </rPr>
          <t xml:space="preserve">
Bao gồm 
sản phẩm chính: 5.189 tấn
phó sản: 221 tấn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Tran Nhu</author>
    <author>Hiên, Vũ Thị</author>
  </authors>
  <commentList>
    <comment ref="B175" authorId="0" shapeId="0" xr:uid="{1E6C22F5-8C3A-4081-8AFE-44831FF5EDD6}">
      <text>
        <r>
          <rPr>
            <b/>
            <sz val="9"/>
            <color indexed="81"/>
            <rFont val="Tahoma"/>
            <family val="2"/>
          </rPr>
          <t>Thuy, Tran Nhu:</t>
        </r>
        <r>
          <rPr>
            <sz val="9"/>
            <color indexed="81"/>
            <rFont val="Tahoma"/>
            <family val="2"/>
          </rPr>
          <t xml:space="preserve">
Gross margin</t>
        </r>
      </text>
    </comment>
    <comment ref="B179" authorId="0" shapeId="0" xr:uid="{83177141-5615-44C0-936C-0AF91DEBCD5C}">
      <text>
        <r>
          <rPr>
            <b/>
            <sz val="9"/>
            <color indexed="81"/>
            <rFont val="Tahoma"/>
            <family val="2"/>
          </rPr>
          <t>Thuy, Tran Nhu:</t>
        </r>
        <r>
          <rPr>
            <sz val="9"/>
            <color indexed="81"/>
            <rFont val="Tahoma"/>
            <family val="2"/>
          </rPr>
          <t xml:space="preserve">
earnings before interest, taxes, depreciation and amortization) là một chỉ tiêu đánh giá tỷ suất sinh lợi của doanh nghiệp, bằng thu nhập trừ các chi phí, nhưng chưa trừ tiền trả lãi, thuế và khấu hao.
Depreciation là từ dùng cho tangible (k/hao TS hữu hình) và amortization là từ dùng cho intangible (k/hao TS vô hình)</t>
        </r>
      </text>
    </comment>
    <comment ref="B201" authorId="0" shapeId="0" xr:uid="{BCEC85BA-24BE-43E2-AE7F-B59545E2101E}">
      <text>
        <r>
          <rPr>
            <b/>
            <sz val="9"/>
            <color indexed="81"/>
            <rFont val="Tahoma"/>
            <family val="2"/>
          </rPr>
          <t>Thuy, Tran Nhu:</t>
        </r>
        <r>
          <rPr>
            <sz val="9"/>
            <color indexed="81"/>
            <rFont val="Tahoma"/>
            <family val="2"/>
          </rPr>
          <t xml:space="preserve">
Theo quy định tại khoản 3 điều 8 của NĐ 20/2017 ngày 24/2/17 có hiệu lực từ 01/05/2017 đó là việc khống chế tổng chi phí lãi vay được khấu trừ cho mục đích tính thuế không vượt quá 20% chỉ số EBITDA</t>
        </r>
      </text>
    </comment>
    <comment ref="B205" authorId="1" shapeId="0" xr:uid="{D3D4243A-B7E1-4F13-B007-B787FF5C6406}">
      <text>
        <r>
          <rPr>
            <b/>
            <sz val="8"/>
            <color indexed="81"/>
            <rFont val="Tahoma"/>
            <family val="2"/>
          </rPr>
          <t>Hiên, Vũ Thị:</t>
        </r>
        <r>
          <rPr>
            <sz val="8"/>
            <color indexed="81"/>
            <rFont val="Tahoma"/>
            <family val="2"/>
          </rPr>
          <t xml:space="preserve">
bỏ phó sản, Ptra NCC, dây đai, gia công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Dang, Nguyen Duy</author>
  </authors>
  <commentList>
    <comment ref="A6" authorId="0" shapeId="0" xr:uid="{0564AF96-FE13-428B-8E4D-734A3ADE8FE2}">
      <text>
        <r>
          <rPr>
            <b/>
            <sz val="9"/>
            <color indexed="81"/>
            <rFont val="Tahoma"/>
            <family val="2"/>
          </rPr>
          <t>Dang, Nguyen Duy:</t>
        </r>
        <r>
          <rPr>
            <sz val="9"/>
            <color indexed="81"/>
            <rFont val="Tahoma"/>
            <family val="2"/>
          </rPr>
          <t xml:space="preserve">
Dự phòng tăng (+)
Hoàn nhập DP (-)</t>
        </r>
      </text>
    </comment>
    <comment ref="A7" authorId="0" shapeId="0" xr:uid="{C5B3BA68-FAD0-4145-8D9E-1FD6FE658283}">
      <text>
        <r>
          <rPr>
            <b/>
            <sz val="9"/>
            <color indexed="81"/>
            <rFont val="Tahoma"/>
            <family val="2"/>
          </rPr>
          <t>Dang, Nguyen Duy:</t>
        </r>
        <r>
          <rPr>
            <sz val="9"/>
            <color indexed="81"/>
            <rFont val="Tahoma"/>
            <family val="2"/>
          </rPr>
          <t xml:space="preserve">
Lỗ chênh lệch tỷ giá (+)
Lãi (-)</t>
        </r>
      </text>
    </comment>
    <comment ref="A8" authorId="0" shapeId="0" xr:uid="{B69B898D-1310-4ABC-9409-475D1C23CB60}">
      <text>
        <r>
          <rPr>
            <b/>
            <sz val="9"/>
            <color indexed="81"/>
            <rFont val="Tahoma"/>
            <family val="2"/>
          </rPr>
          <t>Dang, Nguyen Duy:</t>
        </r>
        <r>
          <rPr>
            <sz val="9"/>
            <color indexed="81"/>
            <rFont val="Tahoma"/>
            <family val="2"/>
          </rPr>
          <t xml:space="preserve">
đầu tư lỗ (+)
Lãi (-)</t>
        </r>
      </text>
    </comment>
    <comment ref="A9" authorId="0" shapeId="0" xr:uid="{EF796CA5-6842-4C5C-8F4F-A1033FF60AA4}">
      <text>
        <r>
          <rPr>
            <b/>
            <sz val="9"/>
            <color indexed="81"/>
            <rFont val="Tahoma"/>
            <family val="2"/>
          </rPr>
          <t>Dang, Nguyen Duy:</t>
        </r>
        <r>
          <rPr>
            <sz val="9"/>
            <color indexed="81"/>
            <rFont val="Tahoma"/>
            <family val="2"/>
          </rPr>
          <t xml:space="preserve">
CF lãi vay (+)</t>
        </r>
      </text>
    </comment>
    <comment ref="A12" authorId="0" shapeId="0" xr:uid="{AC3BEBDD-FC05-4C7E-8ADD-264637033567}">
      <text>
        <r>
          <rPr>
            <b/>
            <sz val="9"/>
            <color indexed="81"/>
            <rFont val="Tahoma"/>
            <family val="2"/>
          </rPr>
          <t>Dang, Nguyen Duy:</t>
        </r>
        <r>
          <rPr>
            <sz val="9"/>
            <color indexed="81"/>
            <rFont val="Tahoma"/>
            <family val="2"/>
          </rPr>
          <t xml:space="preserve">
= - (SDCK - SDĐK)
TK 131, 133, 136, 138, 141, 331, 333, 334, 336, 338</t>
        </r>
      </text>
    </comment>
    <comment ref="A13" authorId="0" shapeId="0" xr:uid="{B291E008-1B69-42A7-BB12-9F7902142C94}">
      <text>
        <r>
          <rPr>
            <b/>
            <sz val="9"/>
            <color indexed="81"/>
            <rFont val="Tahoma"/>
            <family val="2"/>
          </rPr>
          <t>Dang, Nguyen Duy:</t>
        </r>
        <r>
          <rPr>
            <sz val="9"/>
            <color indexed="81"/>
            <rFont val="Tahoma"/>
            <family val="2"/>
          </rPr>
          <t xml:space="preserve">
= - (SDCK - SDĐK)
TK 151, 152, 154, 155, 156, 157, 158</t>
        </r>
      </text>
    </comment>
    <comment ref="A14" authorId="0" shapeId="0" xr:uid="{28E049CC-0AF5-429F-A4DD-605BF6DEC060}">
      <text>
        <r>
          <rPr>
            <b/>
            <sz val="9"/>
            <color indexed="81"/>
            <rFont val="Tahoma"/>
            <family val="2"/>
          </rPr>
          <t>Dang, Nguyen Duy:</t>
        </r>
        <r>
          <rPr>
            <sz val="9"/>
            <color indexed="81"/>
            <rFont val="Tahoma"/>
            <family val="2"/>
          </rPr>
          <t xml:space="preserve">
= + (SDCK - SDĐK)</t>
        </r>
      </text>
    </comment>
    <comment ref="A16" authorId="0" shapeId="0" xr:uid="{F4315EAA-1689-4484-AF97-6171C3CF750F}">
      <text>
        <r>
          <rPr>
            <b/>
            <sz val="9"/>
            <color indexed="81"/>
            <rFont val="Tahoma"/>
            <family val="2"/>
          </rPr>
          <t>Dang, Nguyen Duy:</t>
        </r>
        <r>
          <rPr>
            <sz val="9"/>
            <color indexed="81"/>
            <rFont val="Tahoma"/>
            <family val="2"/>
          </rPr>
          <t xml:space="preserve">
= - CF Lãi vay
Phát sinh TK Nợ635/Co112</t>
        </r>
      </text>
    </comment>
    <comment ref="A17" authorId="0" shapeId="0" xr:uid="{49452462-16CC-47AA-8230-6776AE84A8DC}">
      <text>
        <r>
          <rPr>
            <b/>
            <sz val="9"/>
            <color indexed="81"/>
            <rFont val="Tahoma"/>
            <family val="2"/>
          </rPr>
          <t>Dang, Nguyen Duy:</t>
        </r>
        <r>
          <rPr>
            <sz val="9"/>
            <color indexed="81"/>
            <rFont val="Tahoma"/>
            <family val="2"/>
          </rPr>
          <t xml:space="preserve">
Lấy bên LCTT trực tiếp
Phát sinh TK Nợ 3334/Có 112</t>
        </r>
      </text>
    </comment>
    <comment ref="A18" authorId="0" shapeId="0" xr:uid="{C6D974FB-CF5B-48C8-9940-9481139D4016}">
      <text>
        <r>
          <rPr>
            <b/>
            <sz val="9"/>
            <color indexed="81"/>
            <rFont val="Tahoma"/>
            <family val="2"/>
          </rPr>
          <t>Dang, Nguyen Duy:</t>
        </r>
        <r>
          <rPr>
            <sz val="9"/>
            <color indexed="81"/>
            <rFont val="Tahoma"/>
            <family val="2"/>
          </rPr>
          <t xml:space="preserve">
Phát sinh Nợ 112/Có 338, 344, 144, 244, 711, 431, 418, 414, 415</t>
        </r>
      </text>
    </comment>
    <comment ref="A19" authorId="0" shapeId="0" xr:uid="{884A22CF-F132-46D5-BAEC-BF0518BCC628}">
      <text>
        <r>
          <rPr>
            <b/>
            <sz val="9"/>
            <color indexed="81"/>
            <rFont val="Tahoma"/>
            <family val="2"/>
          </rPr>
          <t>Dang, Nguyen Duy:</t>
        </r>
        <r>
          <rPr>
            <sz val="9"/>
            <color indexed="81"/>
            <rFont val="Tahoma"/>
            <family val="2"/>
          </rPr>
          <t xml:space="preserve">
Phát sinh Có 112/ Nợ 338, 344, 144, 244, 811, 431, 418, 414, 415</t>
        </r>
      </text>
    </comment>
    <comment ref="A22" authorId="0" shapeId="0" xr:uid="{45435B68-552C-41BF-90DA-1B5F2D0A471F}">
      <text>
        <r>
          <rPr>
            <b/>
            <sz val="9"/>
            <color indexed="81"/>
            <rFont val="Tahoma"/>
            <family val="2"/>
          </rPr>
          <t>Dang, Nguyen Duy:</t>
        </r>
        <r>
          <rPr>
            <sz val="9"/>
            <color indexed="81"/>
            <rFont val="Tahoma"/>
            <family val="2"/>
          </rPr>
          <t xml:space="preserve">
= (-)
Phát sinh TK Nợ 211, 213, 217, 241, 228 / Có 112</t>
        </r>
      </text>
    </comment>
    <comment ref="A23" authorId="0" shapeId="0" xr:uid="{6D56C156-DBA7-41A0-8FA7-CB5ADF836416}">
      <text>
        <r>
          <rPr>
            <b/>
            <sz val="9"/>
            <color indexed="81"/>
            <rFont val="Tahoma"/>
            <family val="2"/>
          </rPr>
          <t>Dang, Nguyen Duy:</t>
        </r>
        <r>
          <rPr>
            <sz val="9"/>
            <color indexed="81"/>
            <rFont val="Tahoma"/>
            <family val="2"/>
          </rPr>
          <t xml:space="preserve">
= (+) Nợ 112 / Có 711 và (-) Nợ 811/Có 112</t>
        </r>
      </text>
    </comment>
    <comment ref="A24" authorId="0" shapeId="0" xr:uid="{128D6918-BD0E-4419-AF3F-DE9E4CE2008B}">
      <text>
        <r>
          <rPr>
            <b/>
            <sz val="9"/>
            <color indexed="81"/>
            <rFont val="Tahoma"/>
            <family val="2"/>
          </rPr>
          <t>Dang, Nguyen Duy:</t>
        </r>
        <r>
          <rPr>
            <sz val="9"/>
            <color indexed="81"/>
            <rFont val="Tahoma"/>
            <family val="2"/>
          </rPr>
          <t xml:space="preserve">
Phát sinh Có 112/ Nợ 
128, 228</t>
        </r>
      </text>
    </comment>
    <comment ref="A25" authorId="0" shapeId="0" xr:uid="{5A4774F3-94FA-4AD0-A3D9-0244E69C396C}">
      <text>
        <r>
          <rPr>
            <b/>
            <sz val="9"/>
            <color indexed="81"/>
            <rFont val="Tahoma"/>
            <family val="2"/>
          </rPr>
          <t>Dang, Nguyen Duy:</t>
        </r>
        <r>
          <rPr>
            <sz val="9"/>
            <color indexed="81"/>
            <rFont val="Tahoma"/>
            <family val="2"/>
          </rPr>
          <t xml:space="preserve">
Phát sinh Nợ 112/ Có 128, 228</t>
        </r>
      </text>
    </comment>
    <comment ref="A26" authorId="0" shapeId="0" xr:uid="{A8738819-C466-4DE6-9670-AF6895237408}">
      <text>
        <r>
          <rPr>
            <b/>
            <sz val="9"/>
            <color indexed="81"/>
            <rFont val="Tahoma"/>
            <family val="2"/>
          </rPr>
          <t>Dang, Nguyen Duy:</t>
        </r>
        <r>
          <rPr>
            <sz val="9"/>
            <color indexed="81"/>
            <rFont val="Tahoma"/>
            <family val="2"/>
          </rPr>
          <t xml:space="preserve">
Phát sinh Có 112/ Nợ 221, 222, 223 1288, 2288</t>
        </r>
      </text>
    </comment>
    <comment ref="A27" authorId="0" shapeId="0" xr:uid="{838888BB-4072-42D2-966A-F05109856D0E}">
      <text>
        <r>
          <rPr>
            <b/>
            <sz val="9"/>
            <color indexed="81"/>
            <rFont val="Tahoma"/>
            <family val="2"/>
          </rPr>
          <t>Dang, Nguyen Duy:</t>
        </r>
        <r>
          <rPr>
            <sz val="9"/>
            <color indexed="81"/>
            <rFont val="Tahoma"/>
            <family val="2"/>
          </rPr>
          <t xml:space="preserve">
Phát sinh Nợ 112/ Có 221, 222, 223 1288, 2288</t>
        </r>
      </text>
    </comment>
    <comment ref="A28" authorId="0" shapeId="0" xr:uid="{CEF668F9-E563-444E-BE07-3B35E2354B41}">
      <text>
        <r>
          <rPr>
            <b/>
            <sz val="9"/>
            <color indexed="81"/>
            <rFont val="Tahoma"/>
            <family val="2"/>
          </rPr>
          <t>Dang, Nguyen Duy:</t>
        </r>
        <r>
          <rPr>
            <sz val="9"/>
            <color indexed="81"/>
            <rFont val="Tahoma"/>
            <family val="2"/>
          </rPr>
          <t xml:space="preserve">
Phát sinh Nợ 112 / Có 515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P11" authorId="0" shapeId="0" xr:uid="{D229B9CB-23BC-4B70-B11B-861F48A07754}">
      <text>
        <r>
          <rPr>
            <b/>
            <sz val="8"/>
            <color indexed="81"/>
            <rFont val="Tahoma"/>
            <family val="2"/>
          </rPr>
          <t>Author:</t>
        </r>
        <r>
          <rPr>
            <sz val="8"/>
            <color indexed="81"/>
            <rFont val="Tahoma"/>
            <family val="2"/>
          </rPr>
          <t xml:space="preserve">
CHỈNH </t>
        </r>
      </text>
    </comment>
    <comment ref="AX29" authorId="0" shapeId="0" xr:uid="{387296E7-C6D4-4E7C-84EA-BB662A986496}">
      <text>
        <r>
          <rPr>
            <b/>
            <sz val="9"/>
            <color indexed="81"/>
            <rFont val="Tahoma"/>
            <family val="2"/>
          </rPr>
          <t>Author:</t>
        </r>
        <r>
          <rPr>
            <sz val="9"/>
            <color indexed="81"/>
            <rFont val="Tahoma"/>
            <family val="2"/>
          </rPr>
          <t xml:space="preserve">
Chuyển vốn Plascene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<sst xmlns="http://schemas.openxmlformats.org/spreadsheetml/2006/main" count="30369" uniqueCount="2639">
  <si>
    <t>Không tính Lãi cho vay &amp; Khấu hao, thuế TNDN</t>
  </si>
  <si>
    <t>Tháng</t>
  </si>
  <si>
    <t>Doanh thu bù các tháng trước</t>
  </si>
  <si>
    <t>Tổng Doanh thu + bù</t>
  </si>
  <si>
    <t>Sản lượng dự báo FC</t>
  </si>
  <si>
    <t>Sản lượng bù thêm các tháng trước thiếu</t>
  </si>
  <si>
    <t>Tổng sản lượng bán + bù</t>
  </si>
  <si>
    <t>Ước % Lợi nhuận /Doanh thu</t>
  </si>
  <si>
    <t>% EBITDA</t>
  </si>
  <si>
    <t>(Triệu đồng)</t>
  </si>
  <si>
    <t>Tấn</t>
  </si>
  <si>
    <t>(Tỷ đồng)</t>
  </si>
  <si>
    <t>(Tấn)</t>
  </si>
  <si>
    <t>T1.21</t>
  </si>
  <si>
    <t>T2.21</t>
  </si>
  <si>
    <t>T3.21</t>
  </si>
  <si>
    <t>T4.21</t>
  </si>
  <si>
    <t>T5.21</t>
  </si>
  <si>
    <t>T6.21</t>
  </si>
  <si>
    <t>T7.21</t>
  </si>
  <si>
    <t>T8.21</t>
  </si>
  <si>
    <t>T9.21</t>
  </si>
  <si>
    <t>T10.21</t>
  </si>
  <si>
    <t>T11.21</t>
  </si>
  <si>
    <t>T12.21</t>
  </si>
  <si>
    <t>Tổng 2021</t>
  </si>
  <si>
    <t>Lũy kế 2023</t>
  </si>
  <si>
    <t>FC 12T</t>
  </si>
  <si>
    <t>: Ước thực hiện cả năm</t>
  </si>
  <si>
    <t>: Mục tiêu</t>
  </si>
  <si>
    <t>: thực hiện</t>
  </si>
  <si>
    <t>TỔNG TÀI SẢN DTR - NGÀY 31/03/2023</t>
  </si>
  <si>
    <t>BÁO CÁO KẾT QUẢ KINH DOANH - NĂM 2023</t>
  </si>
  <si>
    <t>Tỷ giá</t>
  </si>
  <si>
    <t>Stt</t>
  </si>
  <si>
    <t>KẾT QUẢ KINH DOANH</t>
  </si>
  <si>
    <t>Tháng 01.2023</t>
  </si>
  <si>
    <t>Tháng 02.2023</t>
  </si>
  <si>
    <t>Tháng 03.2023</t>
  </si>
  <si>
    <t>Tháng 04.2023</t>
  </si>
  <si>
    <t>Tháng 05.2023</t>
  </si>
  <si>
    <t>Tháng 06.2023</t>
  </si>
  <si>
    <t>Tháng 07.2023</t>
  </si>
  <si>
    <t>Tháng 08.2023</t>
  </si>
  <si>
    <t>Tháng 09.2023</t>
  </si>
  <si>
    <t>Tháng 10.2023</t>
  </si>
  <si>
    <t>Tháng 11.2023</t>
  </si>
  <si>
    <t>Tháng 12.2023</t>
  </si>
  <si>
    <t>Lũy kế 12 tháng</t>
  </si>
  <si>
    <t>$ US</t>
  </si>
  <si>
    <t>%/Dthu</t>
  </si>
  <si>
    <t>Sản lượng bán (tấn)</t>
  </si>
  <si>
    <t>Doanh thu</t>
  </si>
  <si>
    <t>Giá vốn (chi phí sản xuất)</t>
  </si>
  <si>
    <t>Lãi gộp</t>
  </si>
  <si>
    <t>Chi phí bán hàng</t>
  </si>
  <si>
    <t>Chi phí quản lý chung</t>
  </si>
  <si>
    <t>Lợi nhuận sản xuất kinh doanh</t>
  </si>
  <si>
    <t>Chi phí lãi vay ngân hàng</t>
  </si>
  <si>
    <t>Thu nhập lãi cho vay</t>
  </si>
  <si>
    <t>Thu nhập khác (tài trợ Coca, Nestle)</t>
  </si>
  <si>
    <t xml:space="preserve">Tổng Lợi nhuận trước thuế </t>
  </si>
  <si>
    <t>Thuế thu nhập doanh nghiệp</t>
  </si>
  <si>
    <t xml:space="preserve">Lợi nhuận sau thuế </t>
  </si>
  <si>
    <t>Khấu hao</t>
  </si>
  <si>
    <t xml:space="preserve">  EBITDA
(không gồm Lãi cho vay, Tài trợ)</t>
  </si>
  <si>
    <t>BẢNG CÂN ĐỐI KẾ TOÁN</t>
  </si>
  <si>
    <t>$ US
(31/12/2023)</t>
  </si>
  <si>
    <t>%/TTS</t>
  </si>
  <si>
    <t>Phải thu cho vay ngắn hạn TGĐ và khác</t>
  </si>
  <si>
    <t>A</t>
  </si>
  <si>
    <t>TÀI SẢN NGẮN HẠN</t>
  </si>
  <si>
    <t>NỢ PHẢI TRẢ</t>
  </si>
  <si>
    <t>Hàng tồn kho</t>
  </si>
  <si>
    <t>Vay dài hạn ngân hàng</t>
  </si>
  <si>
    <t>Phải thu khách hàng</t>
  </si>
  <si>
    <t>Vay ngắn hạn ngân hàng</t>
  </si>
  <si>
    <t>Thuế GTGT được khấu trừ</t>
  </si>
  <si>
    <t>Phải trả nhà cung cấp</t>
  </si>
  <si>
    <t>Trả trước cho nhà cung cấp, nhà thầu</t>
  </si>
  <si>
    <t>Thuế phải nộp Nhà nước</t>
  </si>
  <si>
    <t>Tiền gửi ngân hàng</t>
  </si>
  <si>
    <t>Phải trả người lao động</t>
  </si>
  <si>
    <t>Tài sản ngắn hạn khác</t>
  </si>
  <si>
    <t>Phải trả khác</t>
  </si>
  <si>
    <t>B</t>
  </si>
  <si>
    <t>TÀI SẢN DÀI HẠN</t>
  </si>
  <si>
    <t>VỐN CHỦ SỞ HỮU</t>
  </si>
  <si>
    <t>Nguyên giá máy móc, hạ tầng kỹ thuật</t>
  </si>
  <si>
    <t>Vốn góp của chủ sở hữu</t>
  </si>
  <si>
    <t>Nguyên giá nhà xưởng, kho</t>
  </si>
  <si>
    <t>Quỹ đầu tư phát triển</t>
  </si>
  <si>
    <t>Xây dựng nhà xưởng, công trình dở dang</t>
  </si>
  <si>
    <t>Lợi nhuận sau thuế</t>
  </si>
  <si>
    <t>Nguyên giá quyền sử dụng đất</t>
  </si>
  <si>
    <t>Chi phí trả trước đang phân bổ dài hạn</t>
  </si>
  <si>
    <t>Khấu hao lũy kế</t>
  </si>
  <si>
    <t>TỔNG TÀI SẢN</t>
  </si>
  <si>
    <t>TỔNG NGUỒN VỐN</t>
  </si>
  <si>
    <t>Người lập</t>
  </si>
  <si>
    <t>Tài sản ngắn hạn</t>
  </si>
  <si>
    <t>Tài sản dài hạn</t>
  </si>
  <si>
    <t>TGĐ mượn và cho vay khác</t>
  </si>
  <si>
    <t>Tổng tài sản</t>
  </si>
  <si>
    <t>Vốn chủ sở hữu</t>
  </si>
  <si>
    <t>Nợ vay ngân hàng</t>
  </si>
  <si>
    <t>Nợ phải trả</t>
  </si>
  <si>
    <t>Lợi nhuận</t>
  </si>
  <si>
    <t>Tổng</t>
  </si>
  <si>
    <t>US $</t>
  </si>
  <si>
    <t>%/Tổng TS</t>
  </si>
  <si>
    <t>A-TÀI SẢN NGẮN HẠN</t>
  </si>
  <si>
    <t>I.Tiền và các khoản tương đương tiền</t>
  </si>
  <si>
    <t xml:space="preserve">1.Tiền </t>
  </si>
  <si>
    <t>2.Các khoản tương đương tiền</t>
  </si>
  <si>
    <t>II.Các khoản đầu tư tài chính ngắn hạn</t>
  </si>
  <si>
    <t>1.Chứng khoán kinh doanh</t>
  </si>
  <si>
    <t xml:space="preserve">2.Dự phòng giảm giá chứng khoán kinh doanh (*) </t>
  </si>
  <si>
    <t>3.Đầu tư nắm giữ đến ngày đáo hạn</t>
  </si>
  <si>
    <t>III.Các khoản phải thu</t>
  </si>
  <si>
    <t>1.Phải thu ngắn hạn của khách hàng</t>
  </si>
  <si>
    <t>2.Trả trước cho người bán ngắn hạn</t>
  </si>
  <si>
    <t>3.Phải thu nội bộ ngắn hạn</t>
  </si>
  <si>
    <t>4.Phải thu theo tiến độ kế hoạch hợp đồng XD</t>
  </si>
  <si>
    <t>5.Phải thu về cho vay ngắn hạn</t>
  </si>
  <si>
    <t>6.Phải thu ngắn hạn khác</t>
  </si>
  <si>
    <t>7.Dự phòng phải thu ngắn hạn khó đòi(*)</t>
  </si>
  <si>
    <t>8.Tài sản thiếu chờ xử lý</t>
  </si>
  <si>
    <t>IV. Hàng tồn kho</t>
  </si>
  <si>
    <t>1.Hàng tồn kho</t>
  </si>
  <si>
    <t>2.Dự phòng giảm giá hàng tồn kho (*)</t>
  </si>
  <si>
    <t>V. Tài sản ngắn hạn khác</t>
  </si>
  <si>
    <t xml:space="preserve">1.Chi phí trả trước ngắn hạn </t>
  </si>
  <si>
    <t>2.Thuế GTGT được khấu trừ</t>
  </si>
  <si>
    <t>3.Thuế và các khoản khác phải thu Nhà nước</t>
  </si>
  <si>
    <t>4.Giao dịch mua bán lại trái phiếu Nhà nước</t>
  </si>
  <si>
    <t>5.Tài sản ngắn hạn khác</t>
  </si>
  <si>
    <t>B-TÀI SẢN DÀI HẠN</t>
  </si>
  <si>
    <t>I- Các khoản phải thu dài hạn</t>
  </si>
  <si>
    <t>1.Phải thu dài hạn của khách hàng</t>
  </si>
  <si>
    <t>2.Trả trước cho người bán dài hạn</t>
  </si>
  <si>
    <t>3.Vốn kinh doanh ở đơn vị trực thuộc</t>
  </si>
  <si>
    <t xml:space="preserve">4.Phải thu dài hạn nội bộ </t>
  </si>
  <si>
    <t>5.Phải thu về cho vay dài hạn</t>
  </si>
  <si>
    <t>6.Phải thu dài hạn khác</t>
  </si>
  <si>
    <t>7.Dự phòng phải thu dài hạn khó đòi (*)</t>
  </si>
  <si>
    <t>II.Tài sản cố định</t>
  </si>
  <si>
    <t>1.Tài sản cố định hữu hình</t>
  </si>
  <si>
    <t>Nguyên giá TSCĐ HH</t>
  </si>
  <si>
    <t>Giá trị hao mòn luỹ kế TSCĐ HH(*)</t>
  </si>
  <si>
    <t>2. Tài sản cố định thuê tài chính</t>
  </si>
  <si>
    <t>Nguyên giá TSCĐ thuê tài chính</t>
  </si>
  <si>
    <t>Giá trị hao mòn luỹ kế TSCĐ thuê tài chính</t>
  </si>
  <si>
    <t>3. Tài sản cố định vô hình</t>
  </si>
  <si>
    <t>Nguyên giá TSCĐ vô hình</t>
  </si>
  <si>
    <t>Giá trị hao mòn luỹ kế TSCĐ vô hình(*)</t>
  </si>
  <si>
    <t>III. Bất động sản đầu tư</t>
  </si>
  <si>
    <t>Nguyên giá bất động sản đầu tư</t>
  </si>
  <si>
    <t>Giá trị hao mòn luỹ kế BĐSĐT(*)</t>
  </si>
  <si>
    <t>IV.Tài sản dở dang dài hạn</t>
  </si>
  <si>
    <t>1.Chi phí sản xuất, kinh doanh dở dang dài hạn</t>
  </si>
  <si>
    <t>2.Chi phí xây dựng cơ bản dở dang</t>
  </si>
  <si>
    <t>V.Đầu tư tài chính dài hạn</t>
  </si>
  <si>
    <t xml:space="preserve">1.Đầu tư vào công ty con </t>
  </si>
  <si>
    <t>2.Đầu tư vào công ty liên kết, liên doanh</t>
  </si>
  <si>
    <t>3.Đầu tư góp vốn vào đơn vị khác</t>
  </si>
  <si>
    <t>4.Dự phòng giảm giá đầu tư tài chính dài hạn(*)</t>
  </si>
  <si>
    <t>5.Đầu tư nắm giữ đến ngày đáo hạn</t>
  </si>
  <si>
    <t>VI.Tài sản dài hạn khác</t>
  </si>
  <si>
    <t>1.Chi phí trả trước dài hạn</t>
  </si>
  <si>
    <t>2.Tài sản thuế thu nhập hoãn lại</t>
  </si>
  <si>
    <t>3.Thiết bị, vật tư, phụ tùng thay thế dài hạn</t>
  </si>
  <si>
    <t>4.Tài sản dài hạn khác</t>
  </si>
  <si>
    <t>A-NỢ PHẢI TRẢ</t>
  </si>
  <si>
    <t>I.Nợ ngắn hạn</t>
  </si>
  <si>
    <t>1.Phải trả người bán ngắn hạn</t>
  </si>
  <si>
    <t>2.Người mua trả tiền trước ngắn hạn</t>
  </si>
  <si>
    <t>3.Thuế và các khoản phải nộp Nhà nước</t>
  </si>
  <si>
    <t>4.Phải trả người lao động</t>
  </si>
  <si>
    <t>5.Chi phí phải trả ngắn hạn</t>
  </si>
  <si>
    <t>6.Phải trả nội bộ ngắn hạn</t>
  </si>
  <si>
    <t>7.Phải trả theo tiến độ kế hoạch HĐ XD</t>
  </si>
  <si>
    <t>8.Doanh thu chưa thực hiện ngắn hạn</t>
  </si>
  <si>
    <t>9.Phải trả ngắn hạn khác</t>
  </si>
  <si>
    <t>10.Vay và nợ thuê tài chính ngắn hạn</t>
  </si>
  <si>
    <t xml:space="preserve">11.Dự phòng phải trả ngắn hạn </t>
  </si>
  <si>
    <t>12.Quỹ khen thưởng, phúc lợi</t>
  </si>
  <si>
    <t>13.Quỹ bình ổn giá</t>
  </si>
  <si>
    <t>14.Giao dịch mua bán lại trái phiếu chính phủ</t>
  </si>
  <si>
    <t>II.Nợ dài hạn</t>
  </si>
  <si>
    <t xml:space="preserve">1.Phải trả dài hạn người bán </t>
  </si>
  <si>
    <t>2.Người mua trả tiền trước dài hạn</t>
  </si>
  <si>
    <t>3.Chi phí phải trả dài hạn</t>
  </si>
  <si>
    <t>4.Phải trả nội bộ về vốn kinh doanh</t>
  </si>
  <si>
    <t xml:space="preserve">5.Phải trả dài hạn nội bộ </t>
  </si>
  <si>
    <t>6.Doanh thu chưa thực hiện dài hạn</t>
  </si>
  <si>
    <t>7.Phải trả dài hạn khác</t>
  </si>
  <si>
    <t xml:space="preserve">8.Vay và nợ thuê tài chính dài hạn </t>
  </si>
  <si>
    <t>9.Trái phiếu chuyển đổi</t>
  </si>
  <si>
    <t>10.Cổ phiếu ưu đãi</t>
  </si>
  <si>
    <t xml:space="preserve">11.Thuế thu nhập hoãn lại phải trả </t>
  </si>
  <si>
    <t xml:space="preserve">12.Dự phòng phải trả dài hạn </t>
  </si>
  <si>
    <t>13.Quỹ phát triển khoa học và công nghệ</t>
  </si>
  <si>
    <t>B-VỐN CHỦ SỞ HỮU</t>
  </si>
  <si>
    <t>I-Vốn chủ sở hữu</t>
  </si>
  <si>
    <t>1.Vốn góp của chủ sở hữu</t>
  </si>
  <si>
    <t>-Cổ phiếu phổ thông có quyền biểu quyết</t>
  </si>
  <si>
    <t>-Cổ phiếu ưu đãi</t>
  </si>
  <si>
    <t>2.Thặng dư vốn cổ phần</t>
  </si>
  <si>
    <t>3.Quyền chọn chuyển đổi trái phiếu</t>
  </si>
  <si>
    <t xml:space="preserve">4.Vốn khác của chủ sở hữu </t>
  </si>
  <si>
    <t>5.Cổ phiếu quỹ (*)</t>
  </si>
  <si>
    <t>6.Chênh lệch đánh giá lại tài sản</t>
  </si>
  <si>
    <t>7.Chênh lệch tỷ giá hối đoái</t>
  </si>
  <si>
    <t>8.Quỹ đầu tư phát triển</t>
  </si>
  <si>
    <t>9.Quỹ hỗ trợ sắp xếp doanh nghiệp</t>
  </si>
  <si>
    <t>10.Quỹ khác thuộc vốn chủ sở hữu</t>
  </si>
  <si>
    <t>11.Lợi nhuận sau thuế chưa phân phối</t>
  </si>
  <si>
    <t>-LNST chưa phân phối lũy kế đến cuối kỳ trước</t>
  </si>
  <si>
    <t>-LNST chưa phân phối kỳ này</t>
  </si>
  <si>
    <t>12.Nguồn vốn đầu tư XDCB</t>
  </si>
  <si>
    <t>II-Nguồn kinh phí và quỹ khác</t>
  </si>
  <si>
    <t xml:space="preserve">1.Nguồn kinh phí </t>
  </si>
  <si>
    <t>2.Nguồn kinh phí đã hình thành TSCĐ</t>
  </si>
  <si>
    <t>Trong đó: Chi phí lãi vay</t>
  </si>
  <si>
    <t>Giá bán bình quân  (VNĐ /tấn)</t>
  </si>
  <si>
    <t>Giá bán bình quân  (US $ /tấn)</t>
  </si>
  <si>
    <t>Lợi nhuận hoạt động SXKD</t>
  </si>
  <si>
    <t>Doanh thu tài chính</t>
  </si>
  <si>
    <t>Chi phí tài chính (lãi vay)</t>
  </si>
  <si>
    <t>Lợi nhuận hoạt động tài chính</t>
  </si>
  <si>
    <t>Thu nhập khác</t>
  </si>
  <si>
    <t>Chi phí khác</t>
  </si>
  <si>
    <t>Lợi nhuận hoạt động khác</t>
  </si>
  <si>
    <t xml:space="preserve">  US $</t>
  </si>
  <si>
    <t>Chỉ số tài chính</t>
  </si>
  <si>
    <t>Sản lượng (tấn)</t>
  </si>
  <si>
    <t>Giảm trừ</t>
  </si>
  <si>
    <t>%</t>
  </si>
  <si>
    <t>Doanh thu thuần</t>
  </si>
  <si>
    <t>Giá vốn hàng bán</t>
  </si>
  <si>
    <t>% GVHB</t>
  </si>
  <si>
    <t>% lãi gộp</t>
  </si>
  <si>
    <t>Lợi nhuận trước thuế</t>
  </si>
  <si>
    <t>%  LN trước thuế</t>
  </si>
  <si>
    <t>EBITDA</t>
  </si>
  <si>
    <t>% LN sau thuế</t>
  </si>
  <si>
    <t>% CP bán hàng</t>
  </si>
  <si>
    <t>Chi  phí quản lý</t>
  </si>
  <si>
    <t>%  CP Quản lý</t>
  </si>
  <si>
    <t>% CP Tài chính</t>
  </si>
  <si>
    <t>Bản Cân Đối Kế Toán</t>
  </si>
  <si>
    <t>Nợ phải thu</t>
  </si>
  <si>
    <t>Tài sản cố định</t>
  </si>
  <si>
    <t>Vay ngắn hạn (dưới 12 tháng)</t>
  </si>
  <si>
    <t>% Vay NH /Tổng  tài sản</t>
  </si>
  <si>
    <t>Vay dài hạn (trên 12 tháng)</t>
  </si>
  <si>
    <t>% Vay DH /Tổng  tài sản</t>
  </si>
  <si>
    <t>%  Nợ trên tổng tài sản</t>
  </si>
  <si>
    <t>% Tổng CP lãi vay/EBITDA</t>
  </si>
  <si>
    <t>PHẦN III- LƯU CHUYỂN TIỀN TỆ</t>
  </si>
  <si>
    <t>I. Lưu chuyển tiền từ hoạt động kinh doanh</t>
  </si>
  <si>
    <t>Khấu hao tài sản cố định và BĐSĐT</t>
  </si>
  <si>
    <t>Các khoản dự phòng</t>
  </si>
  <si>
    <t>Lãi, lỗ chênh lệch tỷ giá do đánh giá lại các khoản mục tiền tệ có gốc ngoại tệ</t>
  </si>
  <si>
    <t>Lãi, lỗ từ hoạt động đầu tư</t>
  </si>
  <si>
    <t>Chi phí lãi vay</t>
  </si>
  <si>
    <t>Các khoản điều chỉnh khác</t>
  </si>
  <si>
    <t xml:space="preserve">Tăng / giảm các khoản phải thu </t>
  </si>
  <si>
    <t>Tăng / giảm hàng tồn kho</t>
  </si>
  <si>
    <t>Tiền lãi vay đã trả</t>
  </si>
  <si>
    <t>Chi nộp thuế thu nhập doanh nghiệp</t>
  </si>
  <si>
    <t>Tiền thu khác từ hoạt động kinh doanh</t>
  </si>
  <si>
    <t>Tiền chi khác từ hoạt động kinh doanh</t>
  </si>
  <si>
    <t>Lưu chuyển tiền thuần từ hoạt động kinh doanh</t>
  </si>
  <si>
    <t>II. Lưu chuyển tiền từ hoạt động đầu tư</t>
  </si>
  <si>
    <t>Lưu chuyển tiền thuần từ hoạt động đầu tư</t>
  </si>
  <si>
    <t>III. Lưu chuyển tiền từ hoạt động tài chính</t>
  </si>
  <si>
    <t>Lưu chuyển thuần từ hoạt động tài chính</t>
  </si>
  <si>
    <t>Lưu chuyển tiền thuần trong kỳ</t>
  </si>
  <si>
    <t>Tiền và tương đương tiền đầu kỳ</t>
  </si>
  <si>
    <t>Ảnh hưởng của thay đổi tỷ giá hối đoái quy đổi ngoại tệ</t>
  </si>
  <si>
    <t>Tiền và tương đương tiền cuối kỳ</t>
  </si>
  <si>
    <t>Mã số</t>
  </si>
  <si>
    <t>1. Lợi nhuận trước thuế</t>
  </si>
  <si>
    <t>01</t>
  </si>
  <si>
    <t>2. Điều chỉnh cho các khoản:</t>
  </si>
  <si>
    <t>02</t>
  </si>
  <si>
    <t>03</t>
  </si>
  <si>
    <t>04</t>
  </si>
  <si>
    <t>05</t>
  </si>
  <si>
    <t>06</t>
  </si>
  <si>
    <t>3. 'Lợi nhuận từ hoạt động kinh doanh trước những thay đổi vốn lưu động</t>
  </si>
  <si>
    <t>08</t>
  </si>
  <si>
    <t>09</t>
  </si>
  <si>
    <t>10</t>
  </si>
  <si>
    <t>Tăng / giảm các khoản phải trả 
(Không bao gồm lãi vay phải trả, thuế TNDN phải nộp )</t>
  </si>
  <si>
    <t>11</t>
  </si>
  <si>
    <t>12</t>
  </si>
  <si>
    <t>13</t>
  </si>
  <si>
    <t>14</t>
  </si>
  <si>
    <t>15</t>
  </si>
  <si>
    <t>16</t>
  </si>
  <si>
    <t>20</t>
  </si>
  <si>
    <t>1. 'Tiền chi để mua sắm, xây dựng, TSCĐ và các tài sản dài hạn khác</t>
  </si>
  <si>
    <t>21</t>
  </si>
  <si>
    <t>2. 'Tiền thu từ thanh lý, nhượng bán TSCĐ và các tài sản dài hạn khác</t>
  </si>
  <si>
    <t>22</t>
  </si>
  <si>
    <t>3. Tiền chi cho vay,mua các công cụ nợ của các đơn vị khác</t>
  </si>
  <si>
    <t>23</t>
  </si>
  <si>
    <t>4. 'Tiền thu hồi cho vay, bán lại các công cụ nợ của các đơn vị khác</t>
  </si>
  <si>
    <t>24</t>
  </si>
  <si>
    <t>5. Tiền chi đầu tư góp vốn vào các đơn vị khác</t>
  </si>
  <si>
    <t>25</t>
  </si>
  <si>
    <t>6. Tiền thu hồi đầu tư góp vốn vào đơn vị khác</t>
  </si>
  <si>
    <t>26</t>
  </si>
  <si>
    <t>7. Tiền thu lãi cho vay, cổ tức, và lợi nhuận được chia</t>
  </si>
  <si>
    <t>27</t>
  </si>
  <si>
    <t>30</t>
  </si>
  <si>
    <t>1. Tiền thu từ phát hành cổ phiếu, nhận vốn góp của chủ sở hữu</t>
  </si>
  <si>
    <t>31</t>
  </si>
  <si>
    <t>2. Tiền chi trả vốn góp cho các chủ sở hữu mua lại cổ phiểu của doanh nghiệp đã phát hành</t>
  </si>
  <si>
    <t>32</t>
  </si>
  <si>
    <t>3. Tiền thu từ đi vay ngắn hạn, dài hạn</t>
  </si>
  <si>
    <t>33</t>
  </si>
  <si>
    <t>4. Tiền chi trả nợ gốc vay</t>
  </si>
  <si>
    <t>34</t>
  </si>
  <si>
    <t>5. Tiền chi trả nợ thuê tài chính</t>
  </si>
  <si>
    <t>35</t>
  </si>
  <si>
    <t>6. Cổ tức, lợi nhuận đã trả cho chủ sở hữu</t>
  </si>
  <si>
    <t>36</t>
  </si>
  <si>
    <t>40</t>
  </si>
  <si>
    <t>Lưu chuyển tiền thuần trong kỳ (50 = 20+30+40)</t>
  </si>
  <si>
    <t>50</t>
  </si>
  <si>
    <t>60</t>
  </si>
  <si>
    <t>61</t>
  </si>
  <si>
    <t>70</t>
  </si>
  <si>
    <t xml:space="preserve">BÁO CÁO LƯU CHUYỂN TIỀN TỆ </t>
  </si>
  <si>
    <t>Chỉ tiêu</t>
  </si>
  <si>
    <t>Tháng 1</t>
  </si>
  <si>
    <t>Tháng 2</t>
  </si>
  <si>
    <t>Tháng 3</t>
  </si>
  <si>
    <t>Tháng 4</t>
  </si>
  <si>
    <t>Tháng 5</t>
  </si>
  <si>
    <t>Tháng 6</t>
  </si>
  <si>
    <t>Lũy kế quý 1</t>
  </si>
  <si>
    <t>Lũy kế quý 2</t>
  </si>
  <si>
    <t/>
  </si>
  <si>
    <t xml:space="preserve"> </t>
  </si>
  <si>
    <t>1. Tiền thu từ bán hàng, cung cấp dịch vụ và doanh thu khác</t>
  </si>
  <si>
    <t>2. Tiền chi trả cho người cung cấp hàng hoá và dịch vụ</t>
  </si>
  <si>
    <t>3. Tiền chi trả cho người lao động</t>
  </si>
  <si>
    <t>4. Tiền chi trả lãi vay</t>
  </si>
  <si>
    <t>5. Tiền chi nộp thuế thu nhập doanh nghiệp</t>
  </si>
  <si>
    <t>6. Tiền thu khác từ hoạt động kinh doanh</t>
  </si>
  <si>
    <t>7. Tiền chi khác cho hoạt động kinh doanh</t>
  </si>
  <si>
    <t>07</t>
  </si>
  <si>
    <t>1. Tiền chi để mua sắm, xây dựng TSCĐ và các tài sản dài hạn khác</t>
  </si>
  <si>
    <t>2. Tiền thu từ thanh lý, nhượng bán TSCĐ và các tài sản dài hạn khác</t>
  </si>
  <si>
    <t>3. Tiền chi cho vay, mua các công cụ nợ của đơn vị khác</t>
  </si>
  <si>
    <t>4. Tiền thu hồi cho vay, bán lại các công cụ nợ của đơn vị khác</t>
  </si>
  <si>
    <t>5. Tiền chi đầu tư góp vốn vào đơn vị khác</t>
  </si>
  <si>
    <t>7. Tiền thu lãi cho vay, cổ tức và lợi nhuận được chia</t>
  </si>
  <si>
    <t>1. Tiền thu từ phát hành cố phiếu, nhận vốn góp của chủ sở hữu</t>
  </si>
  <si>
    <t>2. Tiền chi trả vốn góp cho các chủ sở hữu, mua lại cổ phiếu của doanh nghiệp đã phát hành</t>
  </si>
  <si>
    <t>3. Tiền vay ngắn hạn, dài hạn nhận được</t>
  </si>
  <si>
    <t>Lưu chuyển tiền thuần từ hoạt động tài chính</t>
  </si>
  <si>
    <t>TK 635</t>
  </si>
  <si>
    <t>TK 627 k/c 6328</t>
  </si>
  <si>
    <t>Posting Date</t>
  </si>
  <si>
    <t>Ref Document Number</t>
  </si>
  <si>
    <t>Document Number</t>
  </si>
  <si>
    <t>Name</t>
  </si>
  <si>
    <t>Cost Center</t>
  </si>
  <si>
    <t>CO object name</t>
  </si>
  <si>
    <t>Cost Element</t>
  </si>
  <si>
    <t>Cost element name</t>
  </si>
  <si>
    <t>Offsetting acct no.</t>
  </si>
  <si>
    <t>Value in Obj. Crcy</t>
  </si>
  <si>
    <t>Reversed</t>
  </si>
  <si>
    <t>Reference Transact.</t>
  </si>
  <si>
    <t>Reversal referen.no.</t>
  </si>
  <si>
    <t>Reversal document</t>
  </si>
  <si>
    <t>Dr/Cr indicator</t>
  </si>
  <si>
    <t>User Name</t>
  </si>
  <si>
    <t>Company Code</t>
  </si>
  <si>
    <t>Material</t>
  </si>
  <si>
    <t>Material Description</t>
  </si>
  <si>
    <t>Total quantity</t>
  </si>
  <si>
    <t>Posted unit of meas.</t>
  </si>
  <si>
    <t>Document Header Text</t>
  </si>
  <si>
    <t>Activity Type</t>
  </si>
  <si>
    <t>Partner order no.</t>
  </si>
  <si>
    <t>Month</t>
  </si>
  <si>
    <t>Xử lý bút toán trùng, reverse, phân bổ và kết chuyển</t>
  </si>
  <si>
    <t>5100000608</t>
  </si>
  <si>
    <t>1013314490</t>
  </si>
  <si>
    <t>CP LƯƠNG THÁNG 04/2022</t>
  </si>
  <si>
    <t>1001101000</t>
  </si>
  <si>
    <t>Ban giám đốc</t>
  </si>
  <si>
    <t>6421002604</t>
  </si>
  <si>
    <t>CP lương chính-Gián</t>
  </si>
  <si>
    <t>3341000100</t>
  </si>
  <si>
    <t>BKPF</t>
  </si>
  <si>
    <t>D</t>
  </si>
  <si>
    <t>HANG.PHT</t>
  </si>
  <si>
    <t>1001</t>
  </si>
  <si>
    <t>6421002802</t>
  </si>
  <si>
    <t>Chi phí Khen thưởng</t>
  </si>
  <si>
    <t>6427004902</t>
  </si>
  <si>
    <t>Điện thoại di động</t>
  </si>
  <si>
    <t>5100000614</t>
  </si>
  <si>
    <t>1013314500</t>
  </si>
  <si>
    <t>CP LƯƠNG NV THÁNG 04/2022</t>
  </si>
  <si>
    <t>5100000619</t>
  </si>
  <si>
    <t>1013314502</t>
  </si>
  <si>
    <t>Trích trước LT13 VP tháng 04/2022</t>
  </si>
  <si>
    <t>6421002605</t>
  </si>
  <si>
    <t>CP Lương tháng 13, P</t>
  </si>
  <si>
    <t>3351000100</t>
  </si>
  <si>
    <t>LT13,DH,PN 04/22</t>
  </si>
  <si>
    <t>Trích trước thưởng DH VP tháng 04/2022</t>
  </si>
  <si>
    <t>6421002806</t>
  </si>
  <si>
    <t>Thưởng danh hiệu</t>
  </si>
  <si>
    <t>7</t>
  </si>
  <si>
    <t>1013314547</t>
  </si>
  <si>
    <t>AFB01202200401-0000000007</t>
  </si>
  <si>
    <t>6424001915</t>
  </si>
  <si>
    <t>KH TS vô hình khác</t>
  </si>
  <si>
    <t>2141000100</t>
  </si>
  <si>
    <t>AMDP</t>
  </si>
  <si>
    <t>5100000653</t>
  </si>
  <si>
    <t>1013314661</t>
  </si>
  <si>
    <t>Chi phí data của I.C.I.S</t>
  </si>
  <si>
    <t>6427004107</t>
  </si>
  <si>
    <t>CP Ng/cứu t/trường</t>
  </si>
  <si>
    <t>2421200100</t>
  </si>
  <si>
    <t>Data I.C.I.S</t>
  </si>
  <si>
    <t>1001201000</t>
  </si>
  <si>
    <t>VP. Ban giám đốc</t>
  </si>
  <si>
    <t>6423001908</t>
  </si>
  <si>
    <t>Phân bổ CCDC</t>
  </si>
  <si>
    <t>5100000489</t>
  </si>
  <si>
    <t>1013313238</t>
  </si>
  <si>
    <t>CP bồi dưỡng thực tập T03</t>
  </si>
  <si>
    <t>1001202000</t>
  </si>
  <si>
    <t>Hành chánh nhân sự</t>
  </si>
  <si>
    <t>6421002801</t>
  </si>
  <si>
    <t>Chi phí bồi dưỡng</t>
  </si>
  <si>
    <t>THAI.PTT</t>
  </si>
  <si>
    <t>5100000491</t>
  </si>
  <si>
    <t>1013313239</t>
  </si>
  <si>
    <t>Thanh toán HDDV IT Phạm Đình Lợi tháng 03/2022</t>
  </si>
  <si>
    <t>6427005801</t>
  </si>
  <si>
    <t>CP dịch vụ, tư vấn</t>
  </si>
  <si>
    <t>1121200100</t>
  </si>
  <si>
    <t>Thanh toán HDDV IT Phạm Đ</t>
  </si>
  <si>
    <t>3500000249</t>
  </si>
  <si>
    <t>1013313288</t>
  </si>
  <si>
    <t>Phí thuê máy Copy tháng 3/2022</t>
  </si>
  <si>
    <t>6428005101</t>
  </si>
  <si>
    <t>Chi phí in ấn, VPP</t>
  </si>
  <si>
    <t>100940</t>
  </si>
  <si>
    <t>DANG.ND</t>
  </si>
  <si>
    <t>Phí thuê máy Copy tháng 3</t>
  </si>
  <si>
    <t>3500000250</t>
  </si>
  <si>
    <t>1013313359</t>
  </si>
  <si>
    <t>Phiếu mua hàng Duy Tân theo HD03/01-2022/HDMH-DTTC</t>
  </si>
  <si>
    <t>6428004701</t>
  </si>
  <si>
    <t>CP ủng hộ, hỗ trợ, t</t>
  </si>
  <si>
    <t>1000</t>
  </si>
  <si>
    <t>Phiếu mua hàng Duy Tân th</t>
  </si>
  <si>
    <t>3500000255</t>
  </si>
  <si>
    <t>1013313660</t>
  </si>
  <si>
    <t>Nước uống Lavie tháng 3</t>
  </si>
  <si>
    <t>6427002804</t>
  </si>
  <si>
    <t>Tiền nước uống</t>
  </si>
  <si>
    <t>100546</t>
  </si>
  <si>
    <t>Tiền nước uống tháng 3</t>
  </si>
  <si>
    <t>3500000257</t>
  </si>
  <si>
    <t>1013313667</t>
  </si>
  <si>
    <t>Phí thuê xe 16 chỗ tháng 3/2022</t>
  </si>
  <si>
    <t>6427003604</t>
  </si>
  <si>
    <t>Thuê xe ngoài (taxi,</t>
  </si>
  <si>
    <t>301171</t>
  </si>
  <si>
    <t>Phí thuê xe 16 chỗ T3/22</t>
  </si>
  <si>
    <t>3500000258</t>
  </si>
  <si>
    <t>1013313668</t>
  </si>
  <si>
    <t>Phí thuê xe 7 chỗ tháng 3/2022</t>
  </si>
  <si>
    <t>300555</t>
  </si>
  <si>
    <t>Phí thuê xe 7 chỗ T3/22</t>
  </si>
  <si>
    <t>3500000259</t>
  </si>
  <si>
    <t>1013313669</t>
  </si>
  <si>
    <t>Suất ăn phụ tháng 3/2022</t>
  </si>
  <si>
    <t>6278002805</t>
  </si>
  <si>
    <t>Tiền sữa, bánh ca đê</t>
  </si>
  <si>
    <t>900000</t>
  </si>
  <si>
    <t>Suất ăn phụ tháng 3/22</t>
  </si>
  <si>
    <t>3500000260</t>
  </si>
  <si>
    <t>1013313670</t>
  </si>
  <si>
    <t>3500000271</t>
  </si>
  <si>
    <t>1013313746</t>
  </si>
  <si>
    <t>Đổ dầu DO, xăng T04/2022</t>
  </si>
  <si>
    <t>6422003502</t>
  </si>
  <si>
    <t>CP xăng dầu xe du lị</t>
  </si>
  <si>
    <t>300724</t>
  </si>
  <si>
    <t>3500000273</t>
  </si>
  <si>
    <t>1013313748</t>
  </si>
  <si>
    <t>3500000274</t>
  </si>
  <si>
    <t>1013313749</t>
  </si>
  <si>
    <t>3500000278</t>
  </si>
  <si>
    <t>1013313753</t>
  </si>
  <si>
    <t>3500000282</t>
  </si>
  <si>
    <t>1013313767</t>
  </si>
  <si>
    <t>3500000285</t>
  </si>
  <si>
    <t>1013313770</t>
  </si>
  <si>
    <t>3500000292</t>
  </si>
  <si>
    <t>1013313830</t>
  </si>
  <si>
    <t>Tiền điện kỳ 1 tháng 04/2022</t>
  </si>
  <si>
    <t>6427001802</t>
  </si>
  <si>
    <t>Chi phí điện Quản lý</t>
  </si>
  <si>
    <t>300836</t>
  </si>
  <si>
    <t>Tiền điện kỳ 1 tháng 04/2</t>
  </si>
  <si>
    <t>3500000293</t>
  </si>
  <si>
    <t>1013313831</t>
  </si>
  <si>
    <t>Tiền điện kỳ 2 tháng 04/2022</t>
  </si>
  <si>
    <t>Tiền điện kỳ 2 tháng 04/2</t>
  </si>
  <si>
    <t>3500000296</t>
  </si>
  <si>
    <t>1013313862</t>
  </si>
  <si>
    <t>Tiền điện kỳ 3 tháng 04/2022</t>
  </si>
  <si>
    <t>Tiền điện kỳ 3 T04/2022</t>
  </si>
  <si>
    <t>3500000291</t>
  </si>
  <si>
    <t>1013313919</t>
  </si>
  <si>
    <t>Tham dự khóa học GQVD22C của Huỳnh Trung Nghĩa</t>
  </si>
  <si>
    <t>6427003302</t>
  </si>
  <si>
    <t>Chi phí đào tạo</t>
  </si>
  <si>
    <t>Tham dự khóa học GQVD22C</t>
  </si>
  <si>
    <t>5006887501</t>
  </si>
  <si>
    <t>1013313974</t>
  </si>
  <si>
    <t>Nhập kho tham chiếu đến PO, STO, sản xuất</t>
  </si>
  <si>
    <t>6423005101</t>
  </si>
  <si>
    <t>3389000100</t>
  </si>
  <si>
    <t>MKPF</t>
  </si>
  <si>
    <t>MINH.HN</t>
  </si>
  <si>
    <t>EA</t>
  </si>
  <si>
    <t>PO 4600021471</t>
  </si>
  <si>
    <t>ROL</t>
  </si>
  <si>
    <t>5006887502</t>
  </si>
  <si>
    <t>1013313975</t>
  </si>
  <si>
    <t>BOX</t>
  </si>
  <si>
    <t>PO 4600021470</t>
  </si>
  <si>
    <t>KG</t>
  </si>
  <si>
    <t>700000065</t>
  </si>
  <si>
    <t>Cồn 70</t>
  </si>
  <si>
    <t>L</t>
  </si>
  <si>
    <t>720000002</t>
  </si>
  <si>
    <t>Bao tay len size L, 60g</t>
  </si>
  <si>
    <t>PAA</t>
  </si>
  <si>
    <t>720000003</t>
  </si>
  <si>
    <t>Bao tay nhựa</t>
  </si>
  <si>
    <t>720000042</t>
  </si>
  <si>
    <t>Chổi tàu cau</t>
  </si>
  <si>
    <t>720000138</t>
  </si>
  <si>
    <t>Sáp thơm glade</t>
  </si>
  <si>
    <t>720000404</t>
  </si>
  <si>
    <t>Vải lau nhà ướt màu xanh 65cm 253819</t>
  </si>
  <si>
    <t>720000583</t>
  </si>
  <si>
    <t>Cọ vệ sinh bồn cầu</t>
  </si>
  <si>
    <t>5006887503</t>
  </si>
  <si>
    <t>1013314000</t>
  </si>
  <si>
    <t>PO 4600021274</t>
  </si>
  <si>
    <t>140001585</t>
  </si>
  <si>
    <t>Băng keo trong 4p7x100ydsx45mic</t>
  </si>
  <si>
    <t>720000028</t>
  </si>
  <si>
    <t>Bìa còng trung khổ F4 3P5</t>
  </si>
  <si>
    <t>720000029</t>
  </si>
  <si>
    <t>Bìa còng đại 7P - DK</t>
  </si>
  <si>
    <t>720000055</t>
  </si>
  <si>
    <t>Giấy A4/70</t>
  </si>
  <si>
    <t>RM</t>
  </si>
  <si>
    <t>720000057</t>
  </si>
  <si>
    <t>Giấy A5/70</t>
  </si>
  <si>
    <t>720000093</t>
  </si>
  <si>
    <t>Kệ nhựa đựng hồ sơ</t>
  </si>
  <si>
    <t>720000108</t>
  </si>
  <si>
    <t>Note trình ký 5 màu</t>
  </si>
  <si>
    <t>720000171</t>
  </si>
  <si>
    <t>Viết lông bảng Monami</t>
  </si>
  <si>
    <t>720000174</t>
  </si>
  <si>
    <t>Viết lông kim jebra 2 đầu china</t>
  </si>
  <si>
    <t>5006887504</t>
  </si>
  <si>
    <t>1013314001</t>
  </si>
  <si>
    <t>PO 4600021466</t>
  </si>
  <si>
    <t>720000170</t>
  </si>
  <si>
    <t>Viết dạ quang TL</t>
  </si>
  <si>
    <t>5006887505</t>
  </si>
  <si>
    <t>1013314002</t>
  </si>
  <si>
    <t>720000527</t>
  </si>
  <si>
    <t>Túi rác PE 64x78 (85-90c/kg) -  S64</t>
  </si>
  <si>
    <t>PO 4600021465</t>
  </si>
  <si>
    <t>720000528</t>
  </si>
  <si>
    <t>Túi rác PE 55x65 (130-140c/kg) - S55</t>
  </si>
  <si>
    <t>720000595</t>
  </si>
  <si>
    <t>Khăn giấy lau tay RTE20-2</t>
  </si>
  <si>
    <t>5006887518</t>
  </si>
  <si>
    <t>1013314030</t>
  </si>
  <si>
    <t>6423002402</t>
  </si>
  <si>
    <t>CP CCDC, thiết bị -</t>
  </si>
  <si>
    <t>X</t>
  </si>
  <si>
    <t>5006887519</t>
  </si>
  <si>
    <t>Nhập mua thiết bị vp</t>
  </si>
  <si>
    <t>1013314031</t>
  </si>
  <si>
    <t>C</t>
  </si>
  <si>
    <t>3500000302</t>
  </si>
  <si>
    <t>1013314087</t>
  </si>
  <si>
    <t>Phí dịch vụ đăng ký nhãn hiệu</t>
  </si>
  <si>
    <t>Phí dịch vụ đăng ký nhãn</t>
  </si>
  <si>
    <t>5100000546</t>
  </si>
  <si>
    <t>1013314089</t>
  </si>
  <si>
    <t>Chi tiếp khách cán bộPCCC</t>
  </si>
  <si>
    <t>6427005601</t>
  </si>
  <si>
    <t>Chi phí tiếp khách</t>
  </si>
  <si>
    <t>3500000305</t>
  </si>
  <si>
    <t>1013314090</t>
  </si>
  <si>
    <t>Dịch vụ chăm sóc cảnh quan T3/2022</t>
  </si>
  <si>
    <t>6427005803</t>
  </si>
  <si>
    <t>CP trang trí văn phò</t>
  </si>
  <si>
    <t>100915</t>
  </si>
  <si>
    <t>Dịch vụ chăm sóc cảnh qua</t>
  </si>
  <si>
    <t>3500000306</t>
  </si>
  <si>
    <t>1013314092</t>
  </si>
  <si>
    <t>Cước dịch vụ chuyển phát 247 T3/2022</t>
  </si>
  <si>
    <t>6427004804</t>
  </si>
  <si>
    <t>Chi phí bưu phẩm</t>
  </si>
  <si>
    <t>300004</t>
  </si>
  <si>
    <t>Cước dịch vụ chuyển phát</t>
  </si>
  <si>
    <t>3500000307</t>
  </si>
  <si>
    <t>1013314094</t>
  </si>
  <si>
    <t>Chi phí tiếp khách Khánh Nga 14/4</t>
  </si>
  <si>
    <t>Chi phí tiếp khách Khánh</t>
  </si>
  <si>
    <t>3500000308</t>
  </si>
  <si>
    <t>1013314095</t>
  </si>
  <si>
    <t>Phí đào tạo KT09.T3 Quatest 3 (7-9/3/22)</t>
  </si>
  <si>
    <t>Phí đào tạo KT09.T3 Quate</t>
  </si>
  <si>
    <t>3500000314</t>
  </si>
  <si>
    <t>1013314099</t>
  </si>
  <si>
    <t>CP làm namecard cho cấp quản lý - Phúc An</t>
  </si>
  <si>
    <t>100819</t>
  </si>
  <si>
    <t>CP làm namecard cho cấp q</t>
  </si>
  <si>
    <t>5100000540</t>
  </si>
  <si>
    <t>1013314111</t>
  </si>
  <si>
    <t>CP TIẾP KHÁCH ISO</t>
  </si>
  <si>
    <t>3500000322</t>
  </si>
  <si>
    <t>1013314133</t>
  </si>
  <si>
    <t>CP tiếp khách Hiệp Hội Nhựa</t>
  </si>
  <si>
    <t>6428005601</t>
  </si>
  <si>
    <t>CP tiếp khách Hiệp Hội Nh</t>
  </si>
  <si>
    <t>3500000323</t>
  </si>
  <si>
    <t>1013314134</t>
  </si>
  <si>
    <t>3500000329</t>
  </si>
  <si>
    <t>1013314142</t>
  </si>
  <si>
    <t>CP tiếp khách đánh giá FSSC 22000</t>
  </si>
  <si>
    <t>CP tiếp khách đánh giá FS</t>
  </si>
  <si>
    <t>5100000560</t>
  </si>
  <si>
    <t>1013314143</t>
  </si>
  <si>
    <t>TT TIẾP KHÁCH FSSC 22000</t>
  </si>
  <si>
    <t>3500000330</t>
  </si>
  <si>
    <t>1013314144</t>
  </si>
  <si>
    <t>Khung hình bằng khen</t>
  </si>
  <si>
    <t>3500000332</t>
  </si>
  <si>
    <t>1013314146</t>
  </si>
  <si>
    <t>CP tiếp khách</t>
  </si>
  <si>
    <t>h</t>
  </si>
  <si>
    <t>3500000333</t>
  </si>
  <si>
    <t>1013314147</t>
  </si>
  <si>
    <t>CP tiếp khách ISO</t>
  </si>
  <si>
    <t>3500000335</t>
  </si>
  <si>
    <t>1013314149</t>
  </si>
  <si>
    <t>Khẩu trang y tế</t>
  </si>
  <si>
    <t>6427003101</t>
  </si>
  <si>
    <t>CP y tế, BH sức khỏe</t>
  </si>
  <si>
    <t>3500000336</t>
  </si>
  <si>
    <t>1013314150</t>
  </si>
  <si>
    <t>Ly thủy tinh thấp cho VP</t>
  </si>
  <si>
    <t>5100000563</t>
  </si>
  <si>
    <t>1013314153</t>
  </si>
  <si>
    <t>TT vật dụng VP, gửi hồ sơ</t>
  </si>
  <si>
    <t>6428007201</t>
  </si>
  <si>
    <t>CP bằng tiền khác</t>
  </si>
  <si>
    <t>3500000342</t>
  </si>
  <si>
    <t>1013314158</t>
  </si>
  <si>
    <t>Chi phí tiếp khách Hoàng Thiên Long</t>
  </si>
  <si>
    <t>Chi phí tiếp khách Hoàng</t>
  </si>
  <si>
    <t>3500000356</t>
  </si>
  <si>
    <t>1013314163</t>
  </si>
  <si>
    <t>Tiền nước kỳ T4/22 (28/03-27/04)</t>
  </si>
  <si>
    <t>301026</t>
  </si>
  <si>
    <t>Tiền nước kỳ T4/22 (28/03</t>
  </si>
  <si>
    <t>3500000350</t>
  </si>
  <si>
    <t>1013314307</t>
  </si>
  <si>
    <t>Phí dịch vụ y tế T03.2022</t>
  </si>
  <si>
    <t>301181</t>
  </si>
  <si>
    <t>3500000351</t>
  </si>
  <si>
    <t>1013314308</t>
  </si>
  <si>
    <t>Phí tiếp khách Khánh NGa</t>
  </si>
  <si>
    <t>3500000359</t>
  </si>
  <si>
    <t>1013314342</t>
  </si>
  <si>
    <t>Tiền suất ăn T04/2022</t>
  </si>
  <si>
    <t>6271003202</t>
  </si>
  <si>
    <t>Tiền ăn giữa ca-Gián</t>
  </si>
  <si>
    <t>1004</t>
  </si>
  <si>
    <t>3500000361</t>
  </si>
  <si>
    <t>1013314395</t>
  </si>
  <si>
    <t>Phí tiếp khách ISO - NCC</t>
  </si>
  <si>
    <t>3500000362</t>
  </si>
  <si>
    <t>1013314396</t>
  </si>
  <si>
    <t>Phí tiếp khách ISO - NCC Phú Thắng</t>
  </si>
  <si>
    <t>Phí tiếp khách ISO - PT</t>
  </si>
  <si>
    <t>3500000363</t>
  </si>
  <si>
    <t>1013314398</t>
  </si>
  <si>
    <t>Hình khung bằng khen-NCC Hoàng Trâm</t>
  </si>
  <si>
    <t>Hình khung bằng khen-HT</t>
  </si>
  <si>
    <t>3500000364</t>
  </si>
  <si>
    <t>1013314400</t>
  </si>
  <si>
    <t>Phần mềm DV giám sát hành trình T2/22</t>
  </si>
  <si>
    <t>Phần mềm DV giám sát hành</t>
  </si>
  <si>
    <t>5100000616</t>
  </si>
  <si>
    <t>1013314501</t>
  </si>
  <si>
    <t>TRÍCH BH T04/22 vào CP DN</t>
  </si>
  <si>
    <t>6421003401</t>
  </si>
  <si>
    <t>BHXH, BHYT, KPCĐ, BH</t>
  </si>
  <si>
    <t>3383000100</t>
  </si>
  <si>
    <t>Trích trước PN VP tháng 04/2022</t>
  </si>
  <si>
    <t>5100000629</t>
  </si>
  <si>
    <t>1013314517</t>
  </si>
  <si>
    <t>TT tiền thuê bãĩ xe đưa rước CNV T03.2022</t>
  </si>
  <si>
    <t>DIEM.NTT</t>
  </si>
  <si>
    <t>TT tiền thuê bãi xe</t>
  </si>
  <si>
    <t>6273001908</t>
  </si>
  <si>
    <t>6424001901</t>
  </si>
  <si>
    <t>Khấu hao nhà xưởng</t>
  </si>
  <si>
    <t>6424001903</t>
  </si>
  <si>
    <t>KH m/móc t/bị xưởng</t>
  </si>
  <si>
    <t>6424001904</t>
  </si>
  <si>
    <t>KH thiết bị v/phòng</t>
  </si>
  <si>
    <t>6424001905</t>
  </si>
  <si>
    <t>KH ph/tiện vận tải</t>
  </si>
  <si>
    <t>6424001909</t>
  </si>
  <si>
    <t>Khấu hao TSCĐ khác</t>
  </si>
  <si>
    <t>6427003702</t>
  </si>
  <si>
    <t>CP dịch vụ môi trườn</t>
  </si>
  <si>
    <t>3500000365</t>
  </si>
  <si>
    <t>1013314601</t>
  </si>
  <si>
    <t>Phần mềm DV giám sát hành trình T3/22</t>
  </si>
  <si>
    <t>3500000366</t>
  </si>
  <si>
    <t>1013314603</t>
  </si>
  <si>
    <t>Cá cảnh phục vụ cảnh quang</t>
  </si>
  <si>
    <t>Cá cảnh Phục vụ cảnh quan</t>
  </si>
  <si>
    <t>3500000367</t>
  </si>
  <si>
    <t>1013314604</t>
  </si>
  <si>
    <t>6418005601</t>
  </si>
  <si>
    <t>3500000368</t>
  </si>
  <si>
    <t>1013314605</t>
  </si>
  <si>
    <t>Nước xà phòng Lifeboy cho VP</t>
  </si>
  <si>
    <t>Nước xà phòng Lifeboy cho</t>
  </si>
  <si>
    <t>5100000630</t>
  </si>
  <si>
    <t>1013314620</t>
  </si>
  <si>
    <t>Chuyển Cost center</t>
  </si>
  <si>
    <t>6421003202</t>
  </si>
  <si>
    <t>5100000631</t>
  </si>
  <si>
    <t>1013314621</t>
  </si>
  <si>
    <t>5100000633</t>
  </si>
  <si>
    <t>1013314623</t>
  </si>
  <si>
    <t>5100000634</t>
  </si>
  <si>
    <t>1013314624</t>
  </si>
  <si>
    <t>CHUYỂN G/L</t>
  </si>
  <si>
    <t>5100000637</t>
  </si>
  <si>
    <t>1013314627</t>
  </si>
  <si>
    <t>6421005704</t>
  </si>
  <si>
    <t>Phụ cấp công tác</t>
  </si>
  <si>
    <t>5100000652</t>
  </si>
  <si>
    <t>1013314660</t>
  </si>
  <si>
    <t>Bảo hiểm tai nạn con người 24/24 HCM7.D05.PAI.22.H</t>
  </si>
  <si>
    <t>Bảo hiểm tai nạn con ngườ</t>
  </si>
  <si>
    <t>5100000655</t>
  </si>
  <si>
    <t>1013314663</t>
  </si>
  <si>
    <t>Phân bổ BHSK HD21/17/01/CSSK/PC01116</t>
  </si>
  <si>
    <t>Phân bổ BHSK HD21/17/01/C</t>
  </si>
  <si>
    <t>5100000658</t>
  </si>
  <si>
    <t>1013314666</t>
  </si>
  <si>
    <t>Dịch vụ đăng tin tuyển dụng tìm việc nhanh</t>
  </si>
  <si>
    <t>6427003301</t>
  </si>
  <si>
    <t>Chi phí tuyển dụng</t>
  </si>
  <si>
    <t>Dịch vụ tuyển dụng</t>
  </si>
  <si>
    <t>5100000660</t>
  </si>
  <si>
    <t>1013314668</t>
  </si>
  <si>
    <t>Bảo hiểm sức khoẻ số 21/17/01/CSCK/PC01116/E02</t>
  </si>
  <si>
    <t>Bảo hiểm sức khoẻ số 21/1</t>
  </si>
  <si>
    <t>5100000662</t>
  </si>
  <si>
    <t>1013314670</t>
  </si>
  <si>
    <t>Phần mềm Base theo HD số 170122-01/942/HD-Base</t>
  </si>
  <si>
    <t>Phần mềm Base theo HD số</t>
  </si>
  <si>
    <t>5100000664</t>
  </si>
  <si>
    <t>1013314672</t>
  </si>
  <si>
    <t>Gói dịch vụ internet tuyển dụng Careerbuilder</t>
  </si>
  <si>
    <t>Gói dịch vụ internet tuyể</t>
  </si>
  <si>
    <t>5100000665</t>
  </si>
  <si>
    <t>1013314673</t>
  </si>
  <si>
    <t>Phí 5 line internet (15 tháng/line) - VNPT Long An</t>
  </si>
  <si>
    <t>6427004903</t>
  </si>
  <si>
    <t>Internet</t>
  </si>
  <si>
    <t>Cước phí 5 line internet</t>
  </si>
  <si>
    <t>5100000666</t>
  </si>
  <si>
    <t>1013314674</t>
  </si>
  <si>
    <t>Phí khám sức khỏe định kỳ HD76/HDKSK-PKDKQTAP</t>
  </si>
  <si>
    <t>Phí khám sức khỏe định kỳ</t>
  </si>
  <si>
    <t>5100000676</t>
  </si>
  <si>
    <t>1013314684</t>
  </si>
  <si>
    <t>Phân bổ Chi phí thi công di dời trạm điện</t>
  </si>
  <si>
    <t>6427002001</t>
  </si>
  <si>
    <t>CP xây dựng, sửa chữ</t>
  </si>
  <si>
    <t>2422200100</t>
  </si>
  <si>
    <t>PB CP Di dời trạm điện</t>
  </si>
  <si>
    <t>5100000682</t>
  </si>
  <si>
    <t>1013314693</t>
  </si>
  <si>
    <t>5700000014</t>
  </si>
  <si>
    <t>1013312945</t>
  </si>
  <si>
    <t>1311110100 - Valuation on 20220331 Reversal</t>
  </si>
  <si>
    <t>1001203000</t>
  </si>
  <si>
    <t>Tài chính Kế toán</t>
  </si>
  <si>
    <t>6353096301</t>
  </si>
  <si>
    <t>CP chênh lệch tỷ giá</t>
  </si>
  <si>
    <t>5153090100</t>
  </si>
  <si>
    <t>BKPFF</t>
  </si>
  <si>
    <t>Reverse posting</t>
  </si>
  <si>
    <t>5700000017</t>
  </si>
  <si>
    <t>1013312948</t>
  </si>
  <si>
    <t>3311100100 - Valuation on 20220331 Reversal</t>
  </si>
  <si>
    <t>3311190100</t>
  </si>
  <si>
    <t>5700000018</t>
  </si>
  <si>
    <t>1013312949</t>
  </si>
  <si>
    <t>5100000486</t>
  </si>
  <si>
    <t>1013313235</t>
  </si>
  <si>
    <t>Chi hỗ trợ OT T03/2022</t>
  </si>
  <si>
    <t>6421007202</t>
  </si>
  <si>
    <t>Khen thưởng BD khác</t>
  </si>
  <si>
    <t>8500000033</t>
  </si>
  <si>
    <t>1013313365</t>
  </si>
  <si>
    <t>6353006301</t>
  </si>
  <si>
    <t>301126</t>
  </si>
  <si>
    <t>5006887541</t>
  </si>
  <si>
    <t>1013314037</t>
  </si>
  <si>
    <t>5100000583</t>
  </si>
  <si>
    <t>1013314177</t>
  </si>
  <si>
    <t>TRICH THU TIEN VAY - LAI : 29659213 - ACCT VAY 352</t>
  </si>
  <si>
    <t>6352006001</t>
  </si>
  <si>
    <t>CP lãi vay ngắn hạn</t>
  </si>
  <si>
    <t>TRICH THU TIEN VAY - LAI</t>
  </si>
  <si>
    <t>5100000585</t>
  </si>
  <si>
    <t>1013314179</t>
  </si>
  <si>
    <t>Phí ngân hàng</t>
  </si>
  <si>
    <t>6425006101</t>
  </si>
  <si>
    <t>CP công chứng, sao y</t>
  </si>
  <si>
    <t>5100000586</t>
  </si>
  <si>
    <t>1013314180</t>
  </si>
  <si>
    <t>5100000587</t>
  </si>
  <si>
    <t>1013314181</t>
  </si>
  <si>
    <t>5100000588</t>
  </si>
  <si>
    <t>1013314183</t>
  </si>
  <si>
    <t>2100000029</t>
  </si>
  <si>
    <t>1013314194</t>
  </si>
  <si>
    <t>200317</t>
  </si>
  <si>
    <t>5100000555</t>
  </si>
  <si>
    <t>1013314211</t>
  </si>
  <si>
    <t>5100000556</t>
  </si>
  <si>
    <t>1013314215</t>
  </si>
  <si>
    <t>5100000578</t>
  </si>
  <si>
    <t>1013314321</t>
  </si>
  <si>
    <t>PHÍ VCB T04/2022</t>
  </si>
  <si>
    <t>1121900200</t>
  </si>
  <si>
    <t>5100000579</t>
  </si>
  <si>
    <t>1013314322</t>
  </si>
  <si>
    <t>5100000580</t>
  </si>
  <si>
    <t>1013314323</t>
  </si>
  <si>
    <t>5100000581</t>
  </si>
  <si>
    <t>1013314325</t>
  </si>
  <si>
    <t>5100000615</t>
  </si>
  <si>
    <t>1013314366</t>
  </si>
  <si>
    <t>Phí ngân hàng ACB ( nộp thuế vào KBNN)</t>
  </si>
  <si>
    <t>8500000050</t>
  </si>
  <si>
    <t>Phí ngân hàng ACB</t>
  </si>
  <si>
    <t>5100000620</t>
  </si>
  <si>
    <t>1013314379</t>
  </si>
  <si>
    <t>TT lương vượt giờ T03.2022</t>
  </si>
  <si>
    <t>6271007202</t>
  </si>
  <si>
    <t>8500000049</t>
  </si>
  <si>
    <t>TT lương vượt giờ T03.22</t>
  </si>
  <si>
    <t>1013314387</t>
  </si>
  <si>
    <t>1013314388</t>
  </si>
  <si>
    <t>5100000596</t>
  </si>
  <si>
    <t>1013314401</t>
  </si>
  <si>
    <t>PHÍ NGÂN HÀNG</t>
  </si>
  <si>
    <t>1122200100</t>
  </si>
  <si>
    <t>5100000597</t>
  </si>
  <si>
    <t>1013314402</t>
  </si>
  <si>
    <t>5100000598</t>
  </si>
  <si>
    <t>1013314403</t>
  </si>
  <si>
    <t>5100000599</t>
  </si>
  <si>
    <t>1013314404</t>
  </si>
  <si>
    <t>5100000602</t>
  </si>
  <si>
    <t>1013314419</t>
  </si>
  <si>
    <t>Trích chi phí kiểm toán T04/2022</t>
  </si>
  <si>
    <t>6427005802</t>
  </si>
  <si>
    <t>Chi phí kiểm toán</t>
  </si>
  <si>
    <t>300901</t>
  </si>
  <si>
    <t>Trích chi phí kiểm toán</t>
  </si>
  <si>
    <t>5100000604</t>
  </si>
  <si>
    <t>1013314445</t>
  </si>
  <si>
    <t>CP lãi vay T04.22</t>
  </si>
  <si>
    <t>6352006002</t>
  </si>
  <si>
    <t>CP l.vay trg dài hạn</t>
  </si>
  <si>
    <t>Phân bổ lãi vay VCB T4.22</t>
  </si>
  <si>
    <t>5100000606</t>
  </si>
  <si>
    <t>1013314465</t>
  </si>
  <si>
    <t>5100000632</t>
  </si>
  <si>
    <t>1013314622</t>
  </si>
  <si>
    <t>Phí chênh lệch Ngân hàng</t>
  </si>
  <si>
    <t>6427005501</t>
  </si>
  <si>
    <t>Chi phí ngân hàng</t>
  </si>
  <si>
    <t>5700000020</t>
  </si>
  <si>
    <t>1013314644</t>
  </si>
  <si>
    <t>1311110100 - Valuation on 20220430</t>
  </si>
  <si>
    <t>FC Valuation</t>
  </si>
  <si>
    <t>5700000023</t>
  </si>
  <si>
    <t>1013314647</t>
  </si>
  <si>
    <t>3311100100 - Valuation on 20220430</t>
  </si>
  <si>
    <t>5100000668</t>
  </si>
  <si>
    <t>1013314676</t>
  </si>
  <si>
    <t>Bảo hiểm mọi rủi ro xây dựng HD : C115/BHKT/15/02/</t>
  </si>
  <si>
    <t>6427002301</t>
  </si>
  <si>
    <t>CP bảo hiểm tài sản</t>
  </si>
  <si>
    <t>Bảo hiểm mọi rủi ro xây d</t>
  </si>
  <si>
    <t>4907659597</t>
  </si>
  <si>
    <t>1013313230</t>
  </si>
  <si>
    <t>Xuất mẫu gởi Mr. Nagata</t>
  </si>
  <si>
    <t>1001400000</t>
  </si>
  <si>
    <t>Bộ Phận Bán Hàng</t>
  </si>
  <si>
    <t>6412004803</t>
  </si>
  <si>
    <t>CP thử mẫu, xuất mẫu</t>
  </si>
  <si>
    <t>1551400100</t>
  </si>
  <si>
    <t>VAN.BTH</t>
  </si>
  <si>
    <t>110000354</t>
  </si>
  <si>
    <t>Hạt nhựa rPET WSS01G</t>
  </si>
  <si>
    <t>XK mẫu Itochu</t>
  </si>
  <si>
    <t>4907659696</t>
  </si>
  <si>
    <t>1013313358</t>
  </si>
  <si>
    <t>Xuất mẫu gởi Itochu</t>
  </si>
  <si>
    <t>110000333</t>
  </si>
  <si>
    <t>Hạt nhựa rPET WSS03</t>
  </si>
  <si>
    <t>3500000268</t>
  </si>
  <si>
    <t>1013313743</t>
  </si>
  <si>
    <t>6412003501</t>
  </si>
  <si>
    <t>CP xăng dầu xe giao</t>
  </si>
  <si>
    <t>3500000270</t>
  </si>
  <si>
    <t>1013313745</t>
  </si>
  <si>
    <t>3500000276</t>
  </si>
  <si>
    <t>1013313751</t>
  </si>
  <si>
    <t>3500000283</t>
  </si>
  <si>
    <t>1013313768</t>
  </si>
  <si>
    <t>4907660000</t>
  </si>
  <si>
    <t>1013313869</t>
  </si>
  <si>
    <t>Xuất mẫu cho Thiên Long</t>
  </si>
  <si>
    <t>XK mẫu Cty Thiên Long</t>
  </si>
  <si>
    <t>3500000289</t>
  </si>
  <si>
    <t>1013313911</t>
  </si>
  <si>
    <t>3500000300</t>
  </si>
  <si>
    <t>1013314085</t>
  </si>
  <si>
    <t>Phí dịch vụ xuất khẩu 5 cont 2/4 cho Niagara</t>
  </si>
  <si>
    <t>6417005301</t>
  </si>
  <si>
    <t>Chi phí xuất khẩu</t>
  </si>
  <si>
    <t>Phí dịch vụ xuất khẩu 5 c</t>
  </si>
  <si>
    <t>3500000303</t>
  </si>
  <si>
    <t>1013314088</t>
  </si>
  <si>
    <t>Phí dịch vụ xuất khẩu 13 cont 4/3 cho Niagara</t>
  </si>
  <si>
    <t>8300000000</t>
  </si>
  <si>
    <t>Phí dịch vụ xuất khẩu 13</t>
  </si>
  <si>
    <t>5100000548</t>
  </si>
  <si>
    <t>1013314093</t>
  </si>
  <si>
    <t>Grap lấy mẫu Ngọc Nghĩa</t>
  </si>
  <si>
    <t>6418007201</t>
  </si>
  <si>
    <t>3500000309</t>
  </si>
  <si>
    <t>1013314096</t>
  </si>
  <si>
    <t>Cước vận chuyển hàng T2/22 giao Ngọc Nghĩa</t>
  </si>
  <si>
    <t>6417003602</t>
  </si>
  <si>
    <t>Thuê xe giao hàng</t>
  </si>
  <si>
    <t>100927</t>
  </si>
  <si>
    <t>Cước vận chuyển hàngT2/22</t>
  </si>
  <si>
    <t>3500000316</t>
  </si>
  <si>
    <t>1013314100</t>
  </si>
  <si>
    <t>Phí cầu đường</t>
  </si>
  <si>
    <t>6417003801</t>
  </si>
  <si>
    <t>Phí cầu đường xe</t>
  </si>
  <si>
    <t>5100000561</t>
  </si>
  <si>
    <t>1013314148</t>
  </si>
  <si>
    <t>TT tiền sữa chữa xe GH</t>
  </si>
  <si>
    <t>6417002204</t>
  </si>
  <si>
    <t>Sửa chữa, bảo trì ph</t>
  </si>
  <si>
    <t>3500000338</t>
  </si>
  <si>
    <t>1013314154</t>
  </si>
  <si>
    <t>Phí phun trùng 2 cont Placene 18/4</t>
  </si>
  <si>
    <t>6418005301</t>
  </si>
  <si>
    <t>Phí phun trùng 2 cont Pla</t>
  </si>
  <si>
    <t>3500000339</t>
  </si>
  <si>
    <t>1013314155</t>
  </si>
  <si>
    <t>Phí phun trùng 3 cont Niagara 16/4</t>
  </si>
  <si>
    <t>Phí phun trùng 3 cont Nia</t>
  </si>
  <si>
    <t>3500000340</t>
  </si>
  <si>
    <t>1013314156</t>
  </si>
  <si>
    <t>Chi phí tiếp khách KH Coke</t>
  </si>
  <si>
    <t>Chi phí tiếp khách KH Cok</t>
  </si>
  <si>
    <t>3500000341</t>
  </si>
  <si>
    <t>1013314157</t>
  </si>
  <si>
    <t>3500000343</t>
  </si>
  <si>
    <t>1013314159</t>
  </si>
  <si>
    <t>Phí phun trùng 5 cont Niagara 2/4</t>
  </si>
  <si>
    <t>Phí phun trùng 5 cont Nia</t>
  </si>
  <si>
    <t>3500000344</t>
  </si>
  <si>
    <t>1013314160</t>
  </si>
  <si>
    <t>Phí phun trùng 5 cont VPET 8/4</t>
  </si>
  <si>
    <t>Phí phun trùng 5 cont VPE</t>
  </si>
  <si>
    <t>5100000565</t>
  </si>
  <si>
    <t>1013314161</t>
  </si>
  <si>
    <t>TT TIẾP KHÁCH COKE</t>
  </si>
  <si>
    <t>6418005703</t>
  </si>
  <si>
    <t>Chi phí ăn uống</t>
  </si>
  <si>
    <t>5100000589</t>
  </si>
  <si>
    <t>1013314189</t>
  </si>
  <si>
    <t>TRÍCH CPBH XUẤT KHẨUT4/22</t>
  </si>
  <si>
    <t>3358000400</t>
  </si>
  <si>
    <t>5100000593</t>
  </si>
  <si>
    <t>1013314192</t>
  </si>
  <si>
    <t>Chi phí ngân hàng khi Cty Plascene thanh toán</t>
  </si>
  <si>
    <t>6417005501</t>
  </si>
  <si>
    <t>200311</t>
  </si>
  <si>
    <t>Chi phí ngân hàng khi thu</t>
  </si>
  <si>
    <t>5100000594</t>
  </si>
  <si>
    <t>1013314197</t>
  </si>
  <si>
    <t>5100000595</t>
  </si>
  <si>
    <t>1013314199</t>
  </si>
  <si>
    <t>VPET USA LLC-FULL DONWPYMENT PO 123773 IMAD</t>
  </si>
  <si>
    <t>200313</t>
  </si>
  <si>
    <t>3500000317</t>
  </si>
  <si>
    <t>1013314201</t>
  </si>
  <si>
    <t>3500000318</t>
  </si>
  <si>
    <t>1013314202</t>
  </si>
  <si>
    <t>Cước đường bộ xe 62C 131.00 T4/22</t>
  </si>
  <si>
    <t>Cước đường bộ xe 62C 131.</t>
  </si>
  <si>
    <t>5100000552</t>
  </si>
  <si>
    <t>1013314203</t>
  </si>
  <si>
    <t>3500000319</t>
  </si>
  <si>
    <t>1013314204</t>
  </si>
  <si>
    <t>Cước vận chuyển hàng T3/22 giao Ngọc Nghĩa</t>
  </si>
  <si>
    <t>Cước vận chuyển hàng T3/2</t>
  </si>
  <si>
    <t>3500000345</t>
  </si>
  <si>
    <t>1013314301</t>
  </si>
  <si>
    <t>Đổ dầu 04/2022</t>
  </si>
  <si>
    <t>Đổ dầu,xăng T04/2022</t>
  </si>
  <si>
    <t>5100000600</t>
  </si>
  <si>
    <t>1013314412</t>
  </si>
  <si>
    <t>6411002604</t>
  </si>
  <si>
    <t>6411002802</t>
  </si>
  <si>
    <t>6417004902</t>
  </si>
  <si>
    <t>6411002605</t>
  </si>
  <si>
    <t>6411002806</t>
  </si>
  <si>
    <t>5100000627</t>
  </si>
  <si>
    <t>1013314508</t>
  </si>
  <si>
    <t>1013314529</t>
  </si>
  <si>
    <t>6414001905</t>
  </si>
  <si>
    <t>5100000635</t>
  </si>
  <si>
    <t>1013314625</t>
  </si>
  <si>
    <t>5100000657</t>
  </si>
  <si>
    <t>1013314665</t>
  </si>
  <si>
    <t>Chi phí thiết kế Website cho Công Ty Tái Chế</t>
  </si>
  <si>
    <t>6417004105</t>
  </si>
  <si>
    <t>CP Quảng cáo trên ph</t>
  </si>
  <si>
    <t>Website công ty Tái Chế</t>
  </si>
  <si>
    <t>3500000244</t>
  </si>
  <si>
    <t>1013313242</t>
  </si>
  <si>
    <t>Xăng 95 đi thị trường của phòng mua</t>
  </si>
  <si>
    <t>1001404000</t>
  </si>
  <si>
    <t>Phòng Cung Ứng</t>
  </si>
  <si>
    <t>Xăng 95 đi thị trường của</t>
  </si>
  <si>
    <t>3500000245</t>
  </si>
  <si>
    <t>1013313243</t>
  </si>
  <si>
    <t>Dịch vụ lưu trú đi thị trường của phòng mua</t>
  </si>
  <si>
    <t>Dịch vụ lưu trú đi thị tr</t>
  </si>
  <si>
    <t>3500000246</t>
  </si>
  <si>
    <t>1013313244</t>
  </si>
  <si>
    <t>5100000492</t>
  </si>
  <si>
    <t>1013313249</t>
  </si>
  <si>
    <t>Chi phí đi thị trường của phòng mua</t>
  </si>
  <si>
    <t>8500000032</t>
  </si>
  <si>
    <t>Chi phí đi thị trường PM</t>
  </si>
  <si>
    <t>1013313252</t>
  </si>
  <si>
    <t>5100000493</t>
  </si>
  <si>
    <t>1013313254</t>
  </si>
  <si>
    <t>Chi phí đi thị trường của</t>
  </si>
  <si>
    <t>5100000502</t>
  </si>
  <si>
    <t>1013313452</t>
  </si>
  <si>
    <t>Trả công tác phí đi KN,ĐL</t>
  </si>
  <si>
    <t>3500000251</t>
  </si>
  <si>
    <t>1013313453</t>
  </si>
  <si>
    <t>Tiền khách sạn công tác ĐL, KN 1/4/22</t>
  </si>
  <si>
    <t>6427005702</t>
  </si>
  <si>
    <t>Khách sạn</t>
  </si>
  <si>
    <t>HKD KS Tấn Hưng</t>
  </si>
  <si>
    <t>3500000266</t>
  </si>
  <si>
    <t>1013313676</t>
  </si>
  <si>
    <t>Cước vận chuyển</t>
  </si>
  <si>
    <t>6417003601</t>
  </si>
  <si>
    <t>Thuê xe vận chuyển Đ</t>
  </si>
  <si>
    <t>Thuê xe chở hàng mua</t>
  </si>
  <si>
    <t>5006887507</t>
  </si>
  <si>
    <t>1013314004</t>
  </si>
  <si>
    <t>6273000100</t>
  </si>
  <si>
    <t>CP CCDC phục vụ SX</t>
  </si>
  <si>
    <t>PO 4600021452</t>
  </si>
  <si>
    <t>5105681708</t>
  </si>
  <si>
    <t>1013314108</t>
  </si>
  <si>
    <t>6272002101</t>
  </si>
  <si>
    <t>CP vật tư phân xưởng</t>
  </si>
  <si>
    <t>RMRP</t>
  </si>
  <si>
    <t>Thép vuông mạ kẽm</t>
  </si>
  <si>
    <t>5006887555</t>
  </si>
  <si>
    <t>1013314124</t>
  </si>
  <si>
    <t>PO 4600021432</t>
  </si>
  <si>
    <t>5100000623</t>
  </si>
  <si>
    <t>1013314382</t>
  </si>
  <si>
    <t>Hoàn ứng công tác phí</t>
  </si>
  <si>
    <t>5100000636</t>
  </si>
  <si>
    <t>1013314626</t>
  </si>
  <si>
    <t>1001601200</t>
  </si>
  <si>
    <t>Khối SX - Kế hoạch</t>
  </si>
  <si>
    <t>5100000722</t>
  </si>
  <si>
    <t>1013314928</t>
  </si>
  <si>
    <t>KẾT CHUYỂN CCenter Kh-&gt;X3</t>
  </si>
  <si>
    <t>5100000500</t>
  </si>
  <si>
    <t>1013313451</t>
  </si>
  <si>
    <t>Công tác phí đi KN</t>
  </si>
  <si>
    <t>1001601300</t>
  </si>
  <si>
    <t>Khối SX - Kỹ thuật</t>
  </si>
  <si>
    <t>5006887495</t>
  </si>
  <si>
    <t>1013313970</t>
  </si>
  <si>
    <t>PO 4600021438</t>
  </si>
  <si>
    <t>5006887498</t>
  </si>
  <si>
    <t>1013313971</t>
  </si>
  <si>
    <t>PO 4600021449</t>
  </si>
  <si>
    <t>5006887540</t>
  </si>
  <si>
    <t>1013314120</t>
  </si>
  <si>
    <t>6273006501</t>
  </si>
  <si>
    <t>CP bảo trì- xuất VT</t>
  </si>
  <si>
    <t>PO 4600021491</t>
  </si>
  <si>
    <t>5006887552</t>
  </si>
  <si>
    <t>1013314122</t>
  </si>
  <si>
    <t>PO 4600021381</t>
  </si>
  <si>
    <t>3500000324</t>
  </si>
  <si>
    <t>1013314135</t>
  </si>
  <si>
    <t>Ống nhựa trơn 27x1.3x4</t>
  </si>
  <si>
    <t>3500000325</t>
  </si>
  <si>
    <t>1013314136</t>
  </si>
  <si>
    <t>Giẻ lau phục vụ SX</t>
  </si>
  <si>
    <t>3500000326</t>
  </si>
  <si>
    <t>1013314137</t>
  </si>
  <si>
    <t>Đá mài 150x20x32</t>
  </si>
  <si>
    <t>3500000327</t>
  </si>
  <si>
    <t>1013314138</t>
  </si>
  <si>
    <t>5100000610</t>
  </si>
  <si>
    <t>1013314497</t>
  </si>
  <si>
    <t>CP LƯƠNG SXC THÁNG 04/2022</t>
  </si>
  <si>
    <t>6271002603</t>
  </si>
  <si>
    <t>Phụ cấp ca đêm</t>
  </si>
  <si>
    <t>CP LƯƠNG SXC THÁNG 04/202</t>
  </si>
  <si>
    <t>6271002604</t>
  </si>
  <si>
    <t>6271002703</t>
  </si>
  <si>
    <t>CP lương ngoài giờ -</t>
  </si>
  <si>
    <t>Thưởng lễ</t>
  </si>
  <si>
    <t>6271002802</t>
  </si>
  <si>
    <t>6277004902</t>
  </si>
  <si>
    <t>5100000621</t>
  </si>
  <si>
    <t>1013314503</t>
  </si>
  <si>
    <t>Trích  trước PN SXC tháng 04/2022</t>
  </si>
  <si>
    <t>6271002605</t>
  </si>
  <si>
    <t>Trích trước LT13 SXC tháng 04/2022</t>
  </si>
  <si>
    <t>Trích trướcDH SXC tháng 04/2022</t>
  </si>
  <si>
    <t>6271002806</t>
  </si>
  <si>
    <t>5100000659</t>
  </si>
  <si>
    <t>1013314667</t>
  </si>
  <si>
    <t>Thi công khung kệ kho vật tư kỹ thuật</t>
  </si>
  <si>
    <t>6278002402</t>
  </si>
  <si>
    <t>Thi công khung kệ kho vật</t>
  </si>
  <si>
    <t>5100000723</t>
  </si>
  <si>
    <t>1013314931</t>
  </si>
  <si>
    <t>KẾT CHUYỂN CCenter KT-&gt;X3</t>
  </si>
  <si>
    <t>5006886847</t>
  </si>
  <si>
    <t>1013312449</t>
  </si>
  <si>
    <t>Hóa chất T03.2022 - KCS</t>
  </si>
  <si>
    <t>1001601400</t>
  </si>
  <si>
    <t>Khối SX - QA-QC-KCS</t>
  </si>
  <si>
    <t>LAN.HTT</t>
  </si>
  <si>
    <t>Hóa chất T03.2022</t>
  </si>
  <si>
    <t>5006886848</t>
  </si>
  <si>
    <t>1013312450</t>
  </si>
  <si>
    <t>Ống tiêm trích mẫu - KCS</t>
  </si>
  <si>
    <t>CCDC T04.2022</t>
  </si>
  <si>
    <t>4907659489</t>
  </si>
  <si>
    <t>1013312921</t>
  </si>
  <si>
    <t>Xuất mẫu gởi HHL</t>
  </si>
  <si>
    <t>6272004803</t>
  </si>
  <si>
    <t>4907659881</t>
  </si>
  <si>
    <t>110000339</t>
  </si>
  <si>
    <t>Hạt nhựa rHDPE MBF01</t>
  </si>
  <si>
    <t>Xuất mẫu HHL 04/2022</t>
  </si>
  <si>
    <t>5006887133</t>
  </si>
  <si>
    <t>1013313348</t>
  </si>
  <si>
    <t>1C22TTS;00001249 (24/03/2022)</t>
  </si>
  <si>
    <t>BAG</t>
  </si>
  <si>
    <t>VTKT T04.2022</t>
  </si>
  <si>
    <t>CAN</t>
  </si>
  <si>
    <t>5006887134</t>
  </si>
  <si>
    <t>1013313350</t>
  </si>
  <si>
    <t>QS/22E;0000058 (25/03/2022)</t>
  </si>
  <si>
    <t>5006887135</t>
  </si>
  <si>
    <t>1013313355</t>
  </si>
  <si>
    <t>QS/22E;0000051 (04/03/2022)</t>
  </si>
  <si>
    <t>1013313692</t>
  </si>
  <si>
    <t>5006887500</t>
  </si>
  <si>
    <t>1013313973</t>
  </si>
  <si>
    <t>6272000401</t>
  </si>
  <si>
    <t>Chi phí mực, nhũ in</t>
  </si>
  <si>
    <t>PO 4600021484</t>
  </si>
  <si>
    <t>5006887508</t>
  </si>
  <si>
    <t>1013314005</t>
  </si>
  <si>
    <t>PO 4600021482</t>
  </si>
  <si>
    <t>5006887554</t>
  </si>
  <si>
    <t>1013314123</t>
  </si>
  <si>
    <t>PO 4600021448</t>
  </si>
  <si>
    <t>5006887556</t>
  </si>
  <si>
    <t>1013314125</t>
  </si>
  <si>
    <t>M</t>
  </si>
  <si>
    <t>PO 4600021473</t>
  </si>
  <si>
    <t>5006887560</t>
  </si>
  <si>
    <t>1013314127</t>
  </si>
  <si>
    <t>PO 4600021383</t>
  </si>
  <si>
    <t>3500000320</t>
  </si>
  <si>
    <t>1013314205</t>
  </si>
  <si>
    <t>DV thử nghiệm vi sinh, kim loại FSSC 22000</t>
  </si>
  <si>
    <t>DV thử nghiệm vi sinh, ki</t>
  </si>
  <si>
    <t>6274001905</t>
  </si>
  <si>
    <t>6274001906</t>
  </si>
  <si>
    <t>KH MM TB phụ</t>
  </si>
  <si>
    <t>5100000670</t>
  </si>
  <si>
    <t>1013314678</t>
  </si>
  <si>
    <t>Chi phí lắp kính mở rộng phòng Lab</t>
  </si>
  <si>
    <t>6277002001</t>
  </si>
  <si>
    <t>Chi phí lắp kính mở rộng</t>
  </si>
  <si>
    <t>5100000673</t>
  </si>
  <si>
    <t>1013314681</t>
  </si>
  <si>
    <t>Phí kiểm nghiệm mẫu hạt nhựa rPet SS01 (Q21VPS-HDL</t>
  </si>
  <si>
    <t>6277005402</t>
  </si>
  <si>
    <t>CP kiểm định mẫu sản</t>
  </si>
  <si>
    <t>Phí kiểm nghiệm mẫu (Q22V</t>
  </si>
  <si>
    <t>5100000675</t>
  </si>
  <si>
    <t>1013314683</t>
  </si>
  <si>
    <t>Phí thử nghiệm QCVN 12-1:2011/BYT 21 CFR 177.1520</t>
  </si>
  <si>
    <t>Phí thử nghiệm QCVN 12-1:</t>
  </si>
  <si>
    <t>5100000724</t>
  </si>
  <si>
    <t>1013314932</t>
  </si>
  <si>
    <t>KẾT CHUYỂN CCenter QA-&gt;X3</t>
  </si>
  <si>
    <t>4907659590</t>
  </si>
  <si>
    <t>1013313213</t>
  </si>
  <si>
    <t>Xuất mẫu gởi Thiên Long</t>
  </si>
  <si>
    <t>1001602000</t>
  </si>
  <si>
    <t>Khối SX - Xưởng 3</t>
  </si>
  <si>
    <t>3500000243</t>
  </si>
  <si>
    <t>1013313236</t>
  </si>
  <si>
    <t>Phí chứng từ, phí làm hàng nhập máy Sensotech</t>
  </si>
  <si>
    <t>6277005801</t>
  </si>
  <si>
    <t>Phí chứng từ, phí làm hàn</t>
  </si>
  <si>
    <t>5006887140</t>
  </si>
  <si>
    <t>1013313361</t>
  </si>
  <si>
    <t>1C22TMG;00002310 (30/03/2022)</t>
  </si>
  <si>
    <t>6272003502</t>
  </si>
  <si>
    <t>Chi phí xăng dầu xe</t>
  </si>
  <si>
    <t>3500000269</t>
  </si>
  <si>
    <t>1013313744</t>
  </si>
  <si>
    <t>3500000272</t>
  </si>
  <si>
    <t>1013313747</t>
  </si>
  <si>
    <t>3500000275</t>
  </si>
  <si>
    <t>1013313750</t>
  </si>
  <si>
    <t>3500000277</t>
  </si>
  <si>
    <t>1013313752</t>
  </si>
  <si>
    <t>3500000279</t>
  </si>
  <si>
    <t>1013313756</t>
  </si>
  <si>
    <t>3500000280</t>
  </si>
  <si>
    <t>1013313765</t>
  </si>
  <si>
    <t>3500000281</t>
  </si>
  <si>
    <t>1013313766</t>
  </si>
  <si>
    <t>3500000284</t>
  </si>
  <si>
    <t>1013313769</t>
  </si>
  <si>
    <t>3500000286</t>
  </si>
  <si>
    <t>1013313771</t>
  </si>
  <si>
    <t>3500000287</t>
  </si>
  <si>
    <t>1013313773</t>
  </si>
  <si>
    <t>3500000288</t>
  </si>
  <si>
    <t>1013313774</t>
  </si>
  <si>
    <t>6275001801</t>
  </si>
  <si>
    <t>CP điện Sản xuất</t>
  </si>
  <si>
    <t>6277001802</t>
  </si>
  <si>
    <t>3500000297</t>
  </si>
  <si>
    <t>1013313899</t>
  </si>
  <si>
    <t>Chi phí xử lý keo, phôi thử nghiệm hạt WSS01G</t>
  </si>
  <si>
    <t>6278004803</t>
  </si>
  <si>
    <t>1005</t>
  </si>
  <si>
    <t>Chi phí xử lý keo, phôi t</t>
  </si>
  <si>
    <t>3500000290</t>
  </si>
  <si>
    <t>1013313914</t>
  </si>
  <si>
    <t>5006887499</t>
  </si>
  <si>
    <t>1013313972</t>
  </si>
  <si>
    <t>PO 4600021451</t>
  </si>
  <si>
    <t>5100000542</t>
  </si>
  <si>
    <t>1013314084</t>
  </si>
  <si>
    <t>Chi hỗ trợ OT</t>
  </si>
  <si>
    <t>3500000310</t>
  </si>
  <si>
    <t>1013314097</t>
  </si>
  <si>
    <t>Tiền nước đá T1,T2,T3/22</t>
  </si>
  <si>
    <t>6278003203</t>
  </si>
  <si>
    <t>Tiền nước đá</t>
  </si>
  <si>
    <t>3500000313</t>
  </si>
  <si>
    <t>1013314098</t>
  </si>
  <si>
    <t>Phí dịch vụ nhập hàng phụ tùng Changwoen</t>
  </si>
  <si>
    <t>Phí dịch vụ nhập hàng phụ</t>
  </si>
  <si>
    <t>5100000539</t>
  </si>
  <si>
    <t>1013314110</t>
  </si>
  <si>
    <t>Thu tiền bán đồng phục</t>
  </si>
  <si>
    <t>6271003001</t>
  </si>
  <si>
    <t>Chi phí đồng phục</t>
  </si>
  <si>
    <t>1111000100</t>
  </si>
  <si>
    <t>5105681721</t>
  </si>
  <si>
    <t>1013314131</t>
  </si>
  <si>
    <t>Mua cọ lăn, sơn vàng</t>
  </si>
  <si>
    <t>3500000321</t>
  </si>
  <si>
    <t>1013314132</t>
  </si>
  <si>
    <t>Phí thu hộ FedEX nhập hóa chất REPI 10/3</t>
  </si>
  <si>
    <t>Phí thu hộ FedEX nhập hóa</t>
  </si>
  <si>
    <t>3500000331</t>
  </si>
  <si>
    <t>1013314145</t>
  </si>
  <si>
    <t>Nón bảo hô lao động</t>
  </si>
  <si>
    <t>6273003002</t>
  </si>
  <si>
    <t>Chi phí đồ BHLĐ</t>
  </si>
  <si>
    <t>3500000337</t>
  </si>
  <si>
    <t>1013314151</t>
  </si>
  <si>
    <t>Vật tư CCDC phục vụ SX</t>
  </si>
  <si>
    <t>3500000346</t>
  </si>
  <si>
    <t>1013314302</t>
  </si>
  <si>
    <t>3500000347</t>
  </si>
  <si>
    <t>1013314303</t>
  </si>
  <si>
    <t>3500000348</t>
  </si>
  <si>
    <t>1013314304</t>
  </si>
  <si>
    <t>3500000349</t>
  </si>
  <si>
    <t>1013314305</t>
  </si>
  <si>
    <t>3500000360</t>
  </si>
  <si>
    <t>1013314394</t>
  </si>
  <si>
    <t>Bình đựng xà phòng xưởng</t>
  </si>
  <si>
    <t>6271003401</t>
  </si>
  <si>
    <t>5100000624</t>
  </si>
  <si>
    <t>1013314505</t>
  </si>
  <si>
    <t>PB ĐIỆN VỀ COST MÁY T4/22</t>
  </si>
  <si>
    <t>PB ĐIỆN QL T4/22</t>
  </si>
  <si>
    <t>6274001901</t>
  </si>
  <si>
    <t>6274001903</t>
  </si>
  <si>
    <t>KH MM TB chính</t>
  </si>
  <si>
    <t>6274001904</t>
  </si>
  <si>
    <t>6274001909</t>
  </si>
  <si>
    <t>6274001910</t>
  </si>
  <si>
    <t>KH quyền sử dụng đất</t>
  </si>
  <si>
    <t>6274001915</t>
  </si>
  <si>
    <t>Khấu hao tài sản vô</t>
  </si>
  <si>
    <t>5100000683</t>
  </si>
  <si>
    <t>1013314548</t>
  </si>
  <si>
    <t>Phân bổ CPC cho máy Taiho</t>
  </si>
  <si>
    <t>5100000684</t>
  </si>
  <si>
    <t>1013314549</t>
  </si>
  <si>
    <t>Phân bổ CPC cho máy Carno</t>
  </si>
  <si>
    <t>1013314551</t>
  </si>
  <si>
    <t>SEG01     PB CPSXC vào máy tạo hạt PET</t>
  </si>
  <si>
    <t>COBK</t>
  </si>
  <si>
    <t>NMTCTT20220101Phân bổ CP xưởng SX</t>
  </si>
  <si>
    <t>6273001201</t>
  </si>
  <si>
    <t>CP sắt thép, nhôm, đ</t>
  </si>
  <si>
    <t>6273002001</t>
  </si>
  <si>
    <t>3500000369</t>
  </si>
  <si>
    <t>1013314606</t>
  </si>
  <si>
    <t>Thép hộp làm kệ ca đá SX</t>
  </si>
  <si>
    <t>3500000370</t>
  </si>
  <si>
    <t>1013314607</t>
  </si>
  <si>
    <t>Nón bảo hộ lao động</t>
  </si>
  <si>
    <t>5100000661</t>
  </si>
  <si>
    <t>1013314669</t>
  </si>
  <si>
    <t>Phí bảo hiểm theo HD số S-FPA-00001264-00-21</t>
  </si>
  <si>
    <t>Phí bảo hiểm theo HD số S</t>
  </si>
  <si>
    <t>5100000667</t>
  </si>
  <si>
    <t>1013314675</t>
  </si>
  <si>
    <t>Giá trị QT hạng mục trồng và chăm sóc cây xanh HD0</t>
  </si>
  <si>
    <t>Giá trị QT hạng mục trồng</t>
  </si>
  <si>
    <t>5100000671</t>
  </si>
  <si>
    <t>1013314679</t>
  </si>
  <si>
    <t>Phí đánh giá chứng nhận tiêu chuẩn FSSC 22000 &amp; GM</t>
  </si>
  <si>
    <t>Phí đánh giá chứng nhận t</t>
  </si>
  <si>
    <t>5100000672</t>
  </si>
  <si>
    <t>1013314680</t>
  </si>
  <si>
    <t>Chi phí thi công tháo dở vách Panel HDPE xưởng F03</t>
  </si>
  <si>
    <t>Chi phí thi công tháo dở</t>
  </si>
  <si>
    <t>5100000674</t>
  </si>
  <si>
    <t>1013314682</t>
  </si>
  <si>
    <t>Phí phân tích mẫu (Testing fee) : EN10/2011 &amp; EN2</t>
  </si>
  <si>
    <t>Phí phân tích mẫu (Testin</t>
  </si>
  <si>
    <t>5100000677</t>
  </si>
  <si>
    <t>1013314685</t>
  </si>
  <si>
    <t>Phân bổ CP CCDC bảng từ</t>
  </si>
  <si>
    <t>2421100100</t>
  </si>
  <si>
    <t>5100000678</t>
  </si>
  <si>
    <t>1013314686</t>
  </si>
  <si>
    <t>Phân bổ CP CCDC vật tư</t>
  </si>
  <si>
    <t>5100000679</t>
  </si>
  <si>
    <t>1013314687</t>
  </si>
  <si>
    <t>Phân bổ CP PCCC</t>
  </si>
  <si>
    <t>5100000680</t>
  </si>
  <si>
    <t>1013314688</t>
  </si>
  <si>
    <t>PBCP kiểm định SP</t>
  </si>
  <si>
    <t>PBCP Kiểm định SP</t>
  </si>
  <si>
    <t>5100000681</t>
  </si>
  <si>
    <t>1013314689</t>
  </si>
  <si>
    <t>1013314923</t>
  </si>
  <si>
    <t>1013314933</t>
  </si>
  <si>
    <t>5006887138</t>
  </si>
  <si>
    <t>1013313360</t>
  </si>
  <si>
    <t>1C22THT;00000640 (31/03/2022)</t>
  </si>
  <si>
    <t>1001602101</t>
  </si>
  <si>
    <t>Chuyền rửa vảy PET-W</t>
  </si>
  <si>
    <t>5105681462</t>
  </si>
  <si>
    <t>1013313506</t>
  </si>
  <si>
    <t>Mua hàng theo PO 46000212</t>
  </si>
  <si>
    <t>6275001803</t>
  </si>
  <si>
    <t>Nước sinh hoạt</t>
  </si>
  <si>
    <t>3500000355</t>
  </si>
  <si>
    <t>1013314329</t>
  </si>
  <si>
    <t>Chi phí thuế nhập khẩu phụ tùng chuyền CW</t>
  </si>
  <si>
    <t>6277005201</t>
  </si>
  <si>
    <t>Chi phí nhập khẩu</t>
  </si>
  <si>
    <t>301172</t>
  </si>
  <si>
    <t>Chi phí thuế nhập khẩu ph</t>
  </si>
  <si>
    <t>5100000611</t>
  </si>
  <si>
    <t>1013314499</t>
  </si>
  <si>
    <t>CP LƯƠNG SX THÁNG 04/2022</t>
  </si>
  <si>
    <t>6220002601</t>
  </si>
  <si>
    <t>CP lương chính-Trực</t>
  </si>
  <si>
    <t>6220002603</t>
  </si>
  <si>
    <t>6220002701</t>
  </si>
  <si>
    <t>CP lương ngoài giờ</t>
  </si>
  <si>
    <t>6220002802</t>
  </si>
  <si>
    <t>6220003401</t>
  </si>
  <si>
    <t>5100000622</t>
  </si>
  <si>
    <t>1013314504</t>
  </si>
  <si>
    <t>Trích trước LT13 SX tháng 04/2022</t>
  </si>
  <si>
    <t>6220002602</t>
  </si>
  <si>
    <t>Trích trước PN SX tháng 04/2022</t>
  </si>
  <si>
    <t>Trích trước thưởng DH SX tháng 04/2022</t>
  </si>
  <si>
    <t>6220002806</t>
  </si>
  <si>
    <t>PB điện Chuyền rửa vảy PET-W</t>
  </si>
  <si>
    <t>PB điện QL về Chuyền rửa vảy PET-W</t>
  </si>
  <si>
    <t>5100000656</t>
  </si>
  <si>
    <t>1013314664</t>
  </si>
  <si>
    <t>Thi công sàn máy băm, khung kệ sắt máy tách nhãn</t>
  </si>
  <si>
    <t>6273006601</t>
  </si>
  <si>
    <t>CP nâng cấp, cải tạo</t>
  </si>
  <si>
    <t>Thi công sàn máy băm, khu</t>
  </si>
  <si>
    <t>5100000663</t>
  </si>
  <si>
    <t>1013314671</t>
  </si>
  <si>
    <t>Hạng mục phát sinh thi công đường ống nước nóng ch</t>
  </si>
  <si>
    <t>Chi phí thi công cho máy</t>
  </si>
  <si>
    <t>5100000720</t>
  </si>
  <si>
    <t>1013314879</t>
  </si>
  <si>
    <t>ĐC 155139 CP NVL 298+320</t>
  </si>
  <si>
    <t>6218000100</t>
  </si>
  <si>
    <t>CP SX nhập kho-BTP</t>
  </si>
  <si>
    <t>1551390100</t>
  </si>
  <si>
    <t>8500000052</t>
  </si>
  <si>
    <t>1013314881</t>
  </si>
  <si>
    <t>5100000721</t>
  </si>
  <si>
    <t>1013314882</t>
  </si>
  <si>
    <t>8500000053</t>
  </si>
  <si>
    <t>1013314887</t>
  </si>
  <si>
    <t>3500000265</t>
  </si>
  <si>
    <t>1013313675</t>
  </si>
  <si>
    <t>Phí nhập hóa chất REPI</t>
  </si>
  <si>
    <t>1001602102</t>
  </si>
  <si>
    <t>Chuyền Tạo hạt rPET1</t>
  </si>
  <si>
    <t>6272000100</t>
  </si>
  <si>
    <t>CP vật liệu phục vụ</t>
  </si>
  <si>
    <t>5100000685</t>
  </si>
  <si>
    <t>1013314552</t>
  </si>
  <si>
    <t>Kết chuyển vào TK 6328000</t>
  </si>
  <si>
    <t>6328000100</t>
  </si>
  <si>
    <t>Kết chuyển vào TK 6328000100</t>
  </si>
  <si>
    <t>1001602103</t>
  </si>
  <si>
    <t>Tạo hạt rHDPE-01</t>
  </si>
  <si>
    <t>PB điện Tạo hạt rHDPE-01</t>
  </si>
  <si>
    <t>PB điện QL về Tạo hạt rHDPE-01</t>
  </si>
  <si>
    <t>1001602104</t>
  </si>
  <si>
    <t>Chuyền Tạo hạt rPET2</t>
  </si>
  <si>
    <t>PB điện Chuyền Tạo hạt rPET2</t>
  </si>
  <si>
    <t>PB điện QL về Chuyền Tạo hạt rPET2</t>
  </si>
  <si>
    <t>5100000654</t>
  </si>
  <si>
    <t>1013314662</t>
  </si>
  <si>
    <t>Thi công cầu thang sắt và ống thoát khói inox</t>
  </si>
  <si>
    <t>Thi công cầu thang sắt và</t>
  </si>
  <si>
    <t>1001602105</t>
  </si>
  <si>
    <t>Chuyền nâng IV hạt r</t>
  </si>
  <si>
    <t>PB điện Chuyền nâng IV hạt r</t>
  </si>
  <si>
    <t>PB điện QL về Chuyền nâng IV hạt r</t>
  </si>
  <si>
    <t>3500000256</t>
  </si>
  <si>
    <t>1013313666</t>
  </si>
  <si>
    <t>Đá mài dao máy băm Carno</t>
  </si>
  <si>
    <t>1001602106</t>
  </si>
  <si>
    <t>Băm chai PET-CR01</t>
  </si>
  <si>
    <t>PB điện Băm chai PET-CR01</t>
  </si>
  <si>
    <t>PB điện QL về Băm chai PET-CR01</t>
  </si>
  <si>
    <t>6220003201</t>
  </si>
  <si>
    <t>Tiền ăn giữa ca-Trực</t>
  </si>
  <si>
    <t>1001602107</t>
  </si>
  <si>
    <t>Máy Tách màu Taiho+M</t>
  </si>
  <si>
    <t>PB điện Máy Tách màu Taiho+M</t>
  </si>
  <si>
    <t>PB điện QL về Máy Tách màu Taiho+M</t>
  </si>
  <si>
    <t>1001602108</t>
  </si>
  <si>
    <t>Máy trộn HN rPET</t>
  </si>
  <si>
    <t>5100000686</t>
  </si>
  <si>
    <t>1013314553</t>
  </si>
  <si>
    <t>5006887551</t>
  </si>
  <si>
    <t>1013314121</t>
  </si>
  <si>
    <t>1001602111</t>
  </si>
  <si>
    <t>Chuyền băm chai PET</t>
  </si>
  <si>
    <t>PO 4600021453</t>
  </si>
  <si>
    <t>PB điện Chuyền băm chai PET</t>
  </si>
  <si>
    <t>PB điện QL về Chuyền băm chai PET</t>
  </si>
  <si>
    <t>5100000669</t>
  </si>
  <si>
    <t>1013314677</t>
  </si>
  <si>
    <t>Thi công di dời đấu nối máy sấy ly tâm</t>
  </si>
  <si>
    <t>6277002201</t>
  </si>
  <si>
    <t>CP SC nhỏ-thuê ngoài</t>
  </si>
  <si>
    <t>Thi công di dời đấu nối</t>
  </si>
  <si>
    <t>-</t>
  </si>
  <si>
    <t>Doanh Thu</t>
  </si>
  <si>
    <t>Chi Phí</t>
  </si>
  <si>
    <t>T01.2024</t>
  </si>
  <si>
    <t>T02.2024</t>
  </si>
  <si>
    <t>T03.2024</t>
  </si>
  <si>
    <t>T04.2024</t>
  </si>
  <si>
    <t>T05.2024</t>
  </si>
  <si>
    <t>T06.2024</t>
  </si>
  <si>
    <t>T07.2024</t>
  </si>
  <si>
    <t>T08.2024</t>
  </si>
  <si>
    <t>T09.2024</t>
  </si>
  <si>
    <t>T10.2024</t>
  </si>
  <si>
    <t>T11.2024</t>
  </si>
  <si>
    <t>T12.2024</t>
  </si>
  <si>
    <t>Lũy kế năm 2024</t>
  </si>
  <si>
    <t>Q01.2024</t>
  </si>
  <si>
    <t>Q02.2024</t>
  </si>
  <si>
    <t>Q03.2024</t>
  </si>
  <si>
    <t>Q04.2024</t>
  </si>
  <si>
    <t>Mục Tiêu 2024</t>
  </si>
  <si>
    <t>Ước sản lượng bán thực hiện</t>
  </si>
  <si>
    <t>Sau loại trừ</t>
  </si>
  <si>
    <t>% EBITDA thực hiện</t>
  </si>
  <si>
    <t>TRƯỚC LOẠI TRỪ</t>
  </si>
  <si>
    <t>SAU LOẠI TRỪ</t>
  </si>
  <si>
    <t xml:space="preserve">Doanh thu </t>
  </si>
  <si>
    <t xml:space="preserve">Sản lượng bán </t>
  </si>
  <si>
    <t>kế hoạch</t>
  </si>
  <si>
    <t>Thực Hiện</t>
  </si>
  <si>
    <t>thực hiện</t>
  </si>
  <si>
    <t>dự báo FC</t>
  </si>
  <si>
    <t>Mục tiêu</t>
  </si>
  <si>
    <t>Thực hiện</t>
  </si>
  <si>
    <t>% Lợi nhuận/Doanh thu</t>
  </si>
  <si>
    <t>Lợi Nhuận Ròng (tỷ đồng)</t>
  </si>
  <si>
    <t>Lợi nhuận ròng (tỷ đồng)</t>
  </si>
  <si>
    <t>Ước tính lợi Nhuận ròng thực hiện (tỷ đồng)</t>
  </si>
  <si>
    <t>Lũy kế EBITDA (tỷ đ)</t>
  </si>
  <si>
    <t>LK Lợi nhuận ròng (tỷ)</t>
  </si>
  <si>
    <t>Lũy kế EBITDA (tỷ)</t>
  </si>
  <si>
    <t>EBITDA thực hiện (tỷ)</t>
  </si>
  <si>
    <t>Mục tiêu sau loại trừ</t>
  </si>
  <si>
    <t>Thực hiện sau loại trừ</t>
  </si>
  <si>
    <t>Số ban đầu</t>
  </si>
  <si>
    <t>Đổ  lại 06/03/23</t>
  </si>
  <si>
    <t>Dif (Mới - Cũ)</t>
  </si>
  <si>
    <t>EXR (USD/VND)</t>
  </si>
  <si>
    <t>G/L Account</t>
  </si>
  <si>
    <t>Short Text</t>
  </si>
  <si>
    <t>Long Text</t>
  </si>
  <si>
    <t>SDDK_Nợ</t>
  </si>
  <si>
    <t>SDDK_Có</t>
  </si>
  <si>
    <t>PS_Nợ</t>
  </si>
  <si>
    <t>PS_Có</t>
  </si>
  <si>
    <t>SDCK_Nợ</t>
  </si>
  <si>
    <t>SDCK_Có</t>
  </si>
  <si>
    <t>TM VND</t>
  </si>
  <si>
    <t>Tiền mặt Việt Nam</t>
  </si>
  <si>
    <t>TGNH-VND-ACB</t>
  </si>
  <si>
    <t>Tiền VND ngân hàng TMCP á Châu</t>
  </si>
  <si>
    <t>1121290100</t>
  </si>
  <si>
    <t>TGNH-VND-ACB-T/gian</t>
  </si>
  <si>
    <t>Tiền VND ngân hàng TMCP á Châu-T/gian</t>
  </si>
  <si>
    <t>1121800100</t>
  </si>
  <si>
    <t>TGNH-VND-HSB</t>
  </si>
  <si>
    <t>Tiền VND ngân hàng HSBC</t>
  </si>
  <si>
    <t>TGNH-VND-VCB HCM</t>
  </si>
  <si>
    <t>Tiền VND ngân hàng Ngoại Thương Việt Nam- CN HCM</t>
  </si>
  <si>
    <t>TGNH-USD-ACB</t>
  </si>
  <si>
    <t>Tiền USD ngân hàng TMCP á Châu</t>
  </si>
  <si>
    <t>1122200200</t>
  </si>
  <si>
    <t>TGNH-EUR-ACB</t>
  </si>
  <si>
    <t>Tiền EUR ngân hàng TMCP Á Châu</t>
  </si>
  <si>
    <t>1281100100</t>
  </si>
  <si>
    <t>TG có kỳ hạn (&lt;= 3T)</t>
  </si>
  <si>
    <t>Tiền gửi có kỳ hạn (&lt;= 3T)</t>
  </si>
  <si>
    <t>1281200100</t>
  </si>
  <si>
    <t>TG có kỳ hạn (4-12T)</t>
  </si>
  <si>
    <t>Tiền gửi có kỳ hạn (4-12T)</t>
  </si>
  <si>
    <t>1283100100</t>
  </si>
  <si>
    <t>Cho vay (NH)</t>
  </si>
  <si>
    <t>Cho vay (ngắn hạn)</t>
  </si>
  <si>
    <t>1311110100</t>
  </si>
  <si>
    <t>PTKH - SP Nhựa</t>
  </si>
  <si>
    <t>Phải thu KH - SP Nhựa</t>
  </si>
  <si>
    <t>1311110200</t>
  </si>
  <si>
    <t>PTKH Ứng trước-Nhựa</t>
  </si>
  <si>
    <t>Phải thu KH ứng trước - SP Nhựa</t>
  </si>
  <si>
    <t>1311190100</t>
  </si>
  <si>
    <t>PTKH - SP Nhựa-T/gia</t>
  </si>
  <si>
    <t>Phải thu KH - SP Nhựa-T/gian</t>
  </si>
  <si>
    <t>1331000100</t>
  </si>
  <si>
    <t>Thuế GTGT KT HH, DV</t>
  </si>
  <si>
    <t>Thuế GTGT được khấu trừ của hàng hoá, dịch vụ</t>
  </si>
  <si>
    <t>1388180100</t>
  </si>
  <si>
    <t>Phải thu khác</t>
  </si>
  <si>
    <t>1388190100</t>
  </si>
  <si>
    <t>Phải thu khác-T/gian</t>
  </si>
  <si>
    <t>1388800100</t>
  </si>
  <si>
    <t>PT khác đánh giá kho</t>
  </si>
  <si>
    <t>PT khác đánh giá lại hàng tồn kho</t>
  </si>
  <si>
    <t>1411000100</t>
  </si>
  <si>
    <t>Tạm ứng</t>
  </si>
  <si>
    <t>Tạm ứng VNĐ</t>
  </si>
  <si>
    <t>1521000100</t>
  </si>
  <si>
    <t>Nguyên liệu chính</t>
  </si>
  <si>
    <t>1521200100</t>
  </si>
  <si>
    <t>Bao bì, tem nhãn</t>
  </si>
  <si>
    <t>1522000100</t>
  </si>
  <si>
    <t>Nhiên liệu</t>
  </si>
  <si>
    <t>1523000100</t>
  </si>
  <si>
    <t>Vật liệu phụ - Màu</t>
  </si>
  <si>
    <t>1523000200</t>
  </si>
  <si>
    <t>Vật liệu phụ - khác</t>
  </si>
  <si>
    <t>Vật liệu phụ - Khác</t>
  </si>
  <si>
    <t>1524000100</t>
  </si>
  <si>
    <t>Sắt thép</t>
  </si>
  <si>
    <t>1529000100</t>
  </si>
  <si>
    <t>ĐC tồn kho keo-CP</t>
  </si>
  <si>
    <t>Điều chỉnh tồn kho keo Cty CP Duy Tân</t>
  </si>
  <si>
    <t>1531100100</t>
  </si>
  <si>
    <t>Vật tư cơ khí kỹ thu</t>
  </si>
  <si>
    <t>Vật tư cơ khí kỹ thuật</t>
  </si>
  <si>
    <t>1531400100</t>
  </si>
  <si>
    <t>Đồ dùng v.phòng(VPP)</t>
  </si>
  <si>
    <t>Đồ dùng văn phòng (Văn phòng phẩm)</t>
  </si>
  <si>
    <t>1531900100</t>
  </si>
  <si>
    <t>Thiết bị văn phòng</t>
  </si>
  <si>
    <t>1541000100</t>
  </si>
  <si>
    <t>CP SX, KD DD nhựa</t>
  </si>
  <si>
    <t>Chi phí sản xuất, kinh doanh dở dang nhựa</t>
  </si>
  <si>
    <t>1548000100</t>
  </si>
  <si>
    <t>Tiêu hao NVL g/công</t>
  </si>
  <si>
    <t>Tiêu hao nguyên vật liệu gia công</t>
  </si>
  <si>
    <t>1548000140</t>
  </si>
  <si>
    <t>Tiêu hao Bán TP/TP g</t>
  </si>
  <si>
    <t>Tiêu hao Bán TP/TP gia công</t>
  </si>
  <si>
    <t>1548000200</t>
  </si>
  <si>
    <t>Tiêu hao Phí gia côn</t>
  </si>
  <si>
    <t>Tiêu hao Phí gia công</t>
  </si>
  <si>
    <t>1548000400</t>
  </si>
  <si>
    <t>Nhập kho TP/BTP g/cô</t>
  </si>
  <si>
    <t>Nhập kho TP/BTP gia công</t>
  </si>
  <si>
    <t>1551300100</t>
  </si>
  <si>
    <t>Bán thành phẩm nhựa</t>
  </si>
  <si>
    <t>Thành phẩm nhựa</t>
  </si>
  <si>
    <t>1551490100</t>
  </si>
  <si>
    <t>TP-ĐC K/C số dư</t>
  </si>
  <si>
    <t>Thành phẩm nhựa-ĐC kết chuyển số dư đầu kỳ</t>
  </si>
  <si>
    <t>2111000100</t>
  </si>
  <si>
    <t>Nhà cửa, vật kiến tr</t>
  </si>
  <si>
    <t>Nhà cửa, vật kiến trúc</t>
  </si>
  <si>
    <t>2112000100</t>
  </si>
  <si>
    <t>Máy móc, thiết bị</t>
  </si>
  <si>
    <t>2113000100</t>
  </si>
  <si>
    <t>Phương tiện vận tải</t>
  </si>
  <si>
    <t>Phương tiện vận tải , truyền dẫn</t>
  </si>
  <si>
    <t>2114000100</t>
  </si>
  <si>
    <t>Thiết bị, dụng cụ qu</t>
  </si>
  <si>
    <t>Thiết bị, dụng cụ quản lý</t>
  </si>
  <si>
    <t>2115000100</t>
  </si>
  <si>
    <t>Cây lâu năm, súc vật</t>
  </si>
  <si>
    <t>Cây lâu năm, súc vật làm việc và cho sản phẩm</t>
  </si>
  <si>
    <t>2118000100</t>
  </si>
  <si>
    <t>TSCĐ khác</t>
  </si>
  <si>
    <t>2135000100</t>
  </si>
  <si>
    <t>Phần mềm máy vi tính</t>
  </si>
  <si>
    <t>2138000100</t>
  </si>
  <si>
    <t>TSCĐ vô hình khác</t>
  </si>
  <si>
    <t>Hao mòn TSCĐ hữu hìn</t>
  </si>
  <si>
    <t>Hao mòn TSCĐ hữu hình</t>
  </si>
  <si>
    <t>2143000100</t>
  </si>
  <si>
    <t>Hao mòn TSCĐ vô hình</t>
  </si>
  <si>
    <t>2411000100</t>
  </si>
  <si>
    <t>XDCB DD: ĐT chế tạo</t>
  </si>
  <si>
    <t>XDCB dở dang: Đầu tư chế tạo TCSĐ</t>
  </si>
  <si>
    <t>2412000100</t>
  </si>
  <si>
    <t>XDCB DD: Xây dựng cơ</t>
  </si>
  <si>
    <t>XDCB dở dang: Xây dựng cơ bản</t>
  </si>
  <si>
    <t>CP trả trước NH cho</t>
  </si>
  <si>
    <t>Chi phí trả trước ngắn hạn cho sản xuất</t>
  </si>
  <si>
    <t>Chi phí trả trước ngắn hạn cho BP gián tiếp</t>
  </si>
  <si>
    <t>2422100100</t>
  </si>
  <si>
    <t>CP trả trước DH cho</t>
  </si>
  <si>
    <t>Chi phí trả trước dài hạn cho sản xuất</t>
  </si>
  <si>
    <t>CP TT DH BP g/tiếp</t>
  </si>
  <si>
    <t>Chi phí trả trước dài hạn cho BP gián tiếp</t>
  </si>
  <si>
    <t>2441100100</t>
  </si>
  <si>
    <t>Cầm cố, thế chấp,ký</t>
  </si>
  <si>
    <t>Cầm cố, thế chấp,ký quỹ, ký cược ngắn hạn -</t>
  </si>
  <si>
    <t>3311100100</t>
  </si>
  <si>
    <t>Phải trả người bán</t>
  </si>
  <si>
    <t>3311100200</t>
  </si>
  <si>
    <t>PT NCC ứng trước</t>
  </si>
  <si>
    <t>Phải trả người bán ứng trước</t>
  </si>
  <si>
    <t>Phải trả người bán-T</t>
  </si>
  <si>
    <t>Phải trả người bán-T/gian</t>
  </si>
  <si>
    <t>3331100100</t>
  </si>
  <si>
    <t>Thuế GTGT đầu ra hàn</t>
  </si>
  <si>
    <t>Thuế GTGT đầu ra hàng hoá, dịch vụ</t>
  </si>
  <si>
    <t>3331200100</t>
  </si>
  <si>
    <t>Thuế GTGT hàng NK</t>
  </si>
  <si>
    <t>Thuế GTGT hàng nhập khẩu</t>
  </si>
  <si>
    <t>3334000100</t>
  </si>
  <si>
    <t>Thuế thu nhập doanh</t>
  </si>
  <si>
    <t>3335100100</t>
  </si>
  <si>
    <t>Thuế thu nhập cá nhâ</t>
  </si>
  <si>
    <t>Thuế thu nhập cá nhân cơ quan chi trả</t>
  </si>
  <si>
    <t>3338000100</t>
  </si>
  <si>
    <t>Các loại thuế khác</t>
  </si>
  <si>
    <t>Phải trả công nhân v</t>
  </si>
  <si>
    <t>Phải trả công nhân viên</t>
  </si>
  <si>
    <t>CP tiền lương tháng</t>
  </si>
  <si>
    <t>Chi phí tiền lươngT 13 &amp; phép năm phải trả</t>
  </si>
  <si>
    <t>CP phải trả khác</t>
  </si>
  <si>
    <t>Chí phí phải trả khác- Open item</t>
  </si>
  <si>
    <t>3382000100</t>
  </si>
  <si>
    <t>Kinh phí công đoàn</t>
  </si>
  <si>
    <t>Bảo hiểm xã hội</t>
  </si>
  <si>
    <t>3384000100</t>
  </si>
  <si>
    <t>Bảo hiểm y tế</t>
  </si>
  <si>
    <t>3386000100</t>
  </si>
  <si>
    <t>Bảo hiểm thất nghiệp</t>
  </si>
  <si>
    <t>3387000100</t>
  </si>
  <si>
    <t>DT chưa thực hiện</t>
  </si>
  <si>
    <t>Doanh thu chưa thực hiện</t>
  </si>
  <si>
    <t>3388100200</t>
  </si>
  <si>
    <t>PT, phải nộp khác-OI</t>
  </si>
  <si>
    <t>Phải trả, phải nộp khác-Open item</t>
  </si>
  <si>
    <t>3388800100</t>
  </si>
  <si>
    <t>Ptrả # đánh giá kho</t>
  </si>
  <si>
    <t>Phải trả khác đánh giá lại hàng tồn kho</t>
  </si>
  <si>
    <t>PT khác (GRIR khác)</t>
  </si>
  <si>
    <t>3389000200</t>
  </si>
  <si>
    <t>PT CP vận chuyển</t>
  </si>
  <si>
    <t>3389000300</t>
  </si>
  <si>
    <t>PT Chi phí hải quan</t>
  </si>
  <si>
    <t>3411110100</t>
  </si>
  <si>
    <t>Vay ngắn hạn</t>
  </si>
  <si>
    <t>Vay ngắn hạn bằng tiền</t>
  </si>
  <si>
    <t>3411310100</t>
  </si>
  <si>
    <t>Vay dài hạn</t>
  </si>
  <si>
    <t>Vay dài hạn bằng tiền</t>
  </si>
  <si>
    <t>3531000100</t>
  </si>
  <si>
    <t>Quỹ khen thưởng</t>
  </si>
  <si>
    <t>3532000100</t>
  </si>
  <si>
    <t>Quỹ phúc lợi</t>
  </si>
  <si>
    <t>4111100100</t>
  </si>
  <si>
    <t>Cổ phiếu phổ thông c</t>
  </si>
  <si>
    <t>Cổ phiếu phổ thông có quyền biểu quyết</t>
  </si>
  <si>
    <t>4211000100</t>
  </si>
  <si>
    <t>LN sau thuế chưa PP</t>
  </si>
  <si>
    <t>Lợi nhuận sau thuế chưa phân phối năm trước</t>
  </si>
  <si>
    <t>4212000100</t>
  </si>
  <si>
    <t>Lợi nhuận sau thuế chưa phân phốinăm nay</t>
  </si>
  <si>
    <t>5112100100</t>
  </si>
  <si>
    <t>DT bán các TP nhựa</t>
  </si>
  <si>
    <t>Doanh thu bán các thành phẩm nhựa</t>
  </si>
  <si>
    <t>5115100100</t>
  </si>
  <si>
    <t>DT XK TP nhựa</t>
  </si>
  <si>
    <t>Doanh thu xuất khẩu thành phẩm nhựa</t>
  </si>
  <si>
    <t>5118000100</t>
  </si>
  <si>
    <t>Doanh thu khác</t>
  </si>
  <si>
    <t>5151000100</t>
  </si>
  <si>
    <t>Lãi tiền gửi</t>
  </si>
  <si>
    <t>5152000100</t>
  </si>
  <si>
    <t>Lãi cho vay</t>
  </si>
  <si>
    <t>5153000100</t>
  </si>
  <si>
    <t>Lãi tỷ giá hối đoái</t>
  </si>
  <si>
    <t>Lãi tỷ giá hối đoái-Chưa thực hiện</t>
  </si>
  <si>
    <t>5213106701</t>
  </si>
  <si>
    <t>Hàng bị trả lại-nhựa</t>
  </si>
  <si>
    <t>6000000100</t>
  </si>
  <si>
    <t>CP hình thành TSDD</t>
  </si>
  <si>
    <t>CP hình thành TSDD(IO)</t>
  </si>
  <si>
    <t>6210000103</t>
  </si>
  <si>
    <t>CP Nhựa phế</t>
  </si>
  <si>
    <t>Chi phí Nhựa phế</t>
  </si>
  <si>
    <t>6210000104</t>
  </si>
  <si>
    <t>CP Vảy mua ngooài</t>
  </si>
  <si>
    <t>Chi phí Vảy mua ngoài</t>
  </si>
  <si>
    <t>6210000201</t>
  </si>
  <si>
    <t>Chi phí màu</t>
  </si>
  <si>
    <t>6210000401</t>
  </si>
  <si>
    <t>Chi phí vật liệu phụ</t>
  </si>
  <si>
    <t>6210000701</t>
  </si>
  <si>
    <t>Chi phí bao bì</t>
  </si>
  <si>
    <t>6210002000</t>
  </si>
  <si>
    <t>CP BTP SX trực tiếp</t>
  </si>
  <si>
    <t>Chi phí bán thành phẩm sản xuất trực tiếp</t>
  </si>
  <si>
    <t>CP Sản xuất nhập kho Bán thành phẩm</t>
  </si>
  <si>
    <t>6218000400</t>
  </si>
  <si>
    <t>CP SX nhập kho-HHT</t>
  </si>
  <si>
    <t>CP Sản xuất nhập kho thành phẩm - Hỗn hợp trộn</t>
  </si>
  <si>
    <t>6219000100</t>
  </si>
  <si>
    <t>KẾT CHUYỂN CPSX DD</t>
  </si>
  <si>
    <t>Kết chuyển CPSX dỡ dang</t>
  </si>
  <si>
    <t>6219000200</t>
  </si>
  <si>
    <t>CL CPSX TỪ LỆNH SX</t>
  </si>
  <si>
    <t>Chênh lệch CPSX từ Lệnh sản xuất</t>
  </si>
  <si>
    <t>6219000210</t>
  </si>
  <si>
    <t>CL CPSX CẤP DƯỚI</t>
  </si>
  <si>
    <t>Chênh lệch CPSX cấp dưới (lower level)</t>
  </si>
  <si>
    <t>6219000220</t>
  </si>
  <si>
    <t>CL CPSX ĐƠN CẤP</t>
  </si>
  <si>
    <t>Chênh lệch CPSX đơn cấp (single level)</t>
  </si>
  <si>
    <t>6219000900</t>
  </si>
  <si>
    <t>Kết chuyển CPSX</t>
  </si>
  <si>
    <t>Kết chuyển CPSX không phân bổ được</t>
  </si>
  <si>
    <t>Chi phí lương chính-Trực tiếp</t>
  </si>
  <si>
    <t>Chi phí LươngT 13, Phép năm-Trực tiếp</t>
  </si>
  <si>
    <t>Tiền ăn giữa ca-Trực tiếp</t>
  </si>
  <si>
    <t>BHXH, BHYT, KPCĐ, BHTN</t>
  </si>
  <si>
    <t>Chi phí lương chính-Gián tiếp</t>
  </si>
  <si>
    <t>Chi phí LươngT 13, Phép năm-Gián tiếp</t>
  </si>
  <si>
    <t>Chi phí lương ngoài giờ - Gián tiếp</t>
  </si>
  <si>
    <t>6271002801</t>
  </si>
  <si>
    <t>Tiền ăn giữa ca-Gián tiếp</t>
  </si>
  <si>
    <t>Chi phí khen thưởng,bồi dưỡng khác</t>
  </si>
  <si>
    <t>Chi phí vật liệu phục vụ SX</t>
  </si>
  <si>
    <t>Chi phí vật tư phân xưởng.</t>
  </si>
  <si>
    <t>6272002201</t>
  </si>
  <si>
    <t>Chi phí sửa chữa nhỏ</t>
  </si>
  <si>
    <t>Chi phí sửa chữa nhỏ.</t>
  </si>
  <si>
    <t>Chi phí thử mẫu, xuất mẫu</t>
  </si>
  <si>
    <t>Chi phí công cụ dụng cụ phục vụ SX</t>
  </si>
  <si>
    <t>Phân bổ công cụ dụng cụ</t>
  </si>
  <si>
    <t>Chi phí xây dựng, sửa chữa nhà xưởng, văn phòng</t>
  </si>
  <si>
    <t>6273002401</t>
  </si>
  <si>
    <t>Chi phí công cụ, dụng cụ, thiết bị - phục vụ SX</t>
  </si>
  <si>
    <t>6273002402</t>
  </si>
  <si>
    <t>CP CCDC, thiết bị - phục vụ quản lý</t>
  </si>
  <si>
    <t>6273005101</t>
  </si>
  <si>
    <t>Chi phí nâng cấp, cải tạo, chế tạo</t>
  </si>
  <si>
    <t>Khấu hao máy móc thiết bị chính</t>
  </si>
  <si>
    <t>Khấu hao thiết bị văn phòng</t>
  </si>
  <si>
    <t>Khấu hao phương tiện đi lại, vận tải</t>
  </si>
  <si>
    <t>Khấu hao máy móc thiết bị phụ</t>
  </si>
  <si>
    <t>6274001907</t>
  </si>
  <si>
    <t>KH TSCĐ vô hình</t>
  </si>
  <si>
    <t>Khấu hao TSCĐ vô hình</t>
  </si>
  <si>
    <t>Khấu hao tài sản vô hình khác</t>
  </si>
  <si>
    <t>Chi phí điện Sản xuất</t>
  </si>
  <si>
    <t>C.Phí nước sản xuất</t>
  </si>
  <si>
    <t>Chi phí nước sản xuất</t>
  </si>
  <si>
    <t>Chi phí sửa chữa nhỏ- DV bên ngoài</t>
  </si>
  <si>
    <t>6277002204</t>
  </si>
  <si>
    <t>Sửa chữa xe</t>
  </si>
  <si>
    <t>Chi phí Sữa chữa bảo trì phương tiện vận tải</t>
  </si>
  <si>
    <t>6277003603</t>
  </si>
  <si>
    <t>Thuê xe vận chuyển k</t>
  </si>
  <si>
    <t>Thuê xe vận chuyển khuôn, máy</t>
  </si>
  <si>
    <t>6277003702</t>
  </si>
  <si>
    <t>Chi phí dịch vụ môi trường</t>
  </si>
  <si>
    <t>6277003803</t>
  </si>
  <si>
    <t>Phí kiểm định Kỹ thu</t>
  </si>
  <si>
    <t>Phí kiểm định Kỹ thuật</t>
  </si>
  <si>
    <t>6277005001</t>
  </si>
  <si>
    <t>CP thuê nhà, văn phò</t>
  </si>
  <si>
    <t>Chi phí thuê nhà, văn phòng, Xưởng, kho,</t>
  </si>
  <si>
    <t>Chi phí kiểm định mẫu sản phẩm nhựa</t>
  </si>
  <si>
    <t>6277005701</t>
  </si>
  <si>
    <t>Vé bay, tàu, xe, tax</t>
  </si>
  <si>
    <t>Vé bay, tàu, xe, taxi</t>
  </si>
  <si>
    <t>6277005702</t>
  </si>
  <si>
    <t>Chi phí dịch vụ, tư vấn</t>
  </si>
  <si>
    <t>6277006501</t>
  </si>
  <si>
    <t>CPbảo trì-thuê ngoài</t>
  </si>
  <si>
    <t>Chi Phí bảo trì- DV bên ngoài</t>
  </si>
  <si>
    <t>6278005703</t>
  </si>
  <si>
    <t>6278007201</t>
  </si>
  <si>
    <t>Chi phí bằng tiền khác</t>
  </si>
  <si>
    <t>6321000100</t>
  </si>
  <si>
    <t>GV sản phẩm nhựa</t>
  </si>
  <si>
    <t>Giá vốn sản phẩm nhựa</t>
  </si>
  <si>
    <t>6323000100</t>
  </si>
  <si>
    <t>Giá vốn hàng hóa</t>
  </si>
  <si>
    <t>Giá vốn khác</t>
  </si>
  <si>
    <t>6329000100</t>
  </si>
  <si>
    <t>GV DC CL mua NVL</t>
  </si>
  <si>
    <t>Giá vốn điều chỉnh do chênh lệch mua NVL</t>
  </si>
  <si>
    <t>6329000200</t>
  </si>
  <si>
    <t>GV DC CL từ CPSX TT</t>
  </si>
  <si>
    <t>GV điều chỉnh theo CPSX thực tế</t>
  </si>
  <si>
    <t>Chi phí lãi vay ngắn hạn</t>
  </si>
  <si>
    <t>Chi phí lãi vay trung hạn và dài hạn</t>
  </si>
  <si>
    <t>Chi phí chênh lệch tỷ giá hối đoái</t>
  </si>
  <si>
    <t>Chi phí chênh lệch tỷ giá hối đoái-Chưa thực hiện</t>
  </si>
  <si>
    <t>6411003001</t>
  </si>
  <si>
    <t>6411003202</t>
  </si>
  <si>
    <t>6411003401</t>
  </si>
  <si>
    <t>6411007202</t>
  </si>
  <si>
    <t>Chi phí xăng dầu xe giao hàng</t>
  </si>
  <si>
    <t>6413001908</t>
  </si>
  <si>
    <t>6413002204</t>
  </si>
  <si>
    <t>Sửa chữa, bảo trì phương tiện vận tải - Thuê ngoài</t>
  </si>
  <si>
    <t>6413004502</t>
  </si>
  <si>
    <t>CP tham gia hội chợ</t>
  </si>
  <si>
    <t>Chi phí tham gia hội chợ nước ngoài</t>
  </si>
  <si>
    <t>6413004803</t>
  </si>
  <si>
    <t>6413005101</t>
  </si>
  <si>
    <t>6414001907</t>
  </si>
  <si>
    <t>Khấu hao TSCĐ vô hình (Phần mềm)</t>
  </si>
  <si>
    <t>Chi phí Quảng cáo trên phương tiện đại chúng</t>
  </si>
  <si>
    <t>6417005601</t>
  </si>
  <si>
    <t>6417005701</t>
  </si>
  <si>
    <t>6417005801</t>
  </si>
  <si>
    <t>6418002402</t>
  </si>
  <si>
    <t>6418003901</t>
  </si>
  <si>
    <t>Chi phí hoa hồng</t>
  </si>
  <si>
    <t>6418004108</t>
  </si>
  <si>
    <t>CP Phát triển Sản ph</t>
  </si>
  <si>
    <t>Chi phí Phát triển Sản phẩm, thị trường</t>
  </si>
  <si>
    <t>6418004701</t>
  </si>
  <si>
    <t>Chi phí ủng hộ, hỗ trợ, tài trợ</t>
  </si>
  <si>
    <t>6421002603</t>
  </si>
  <si>
    <t>6421002703</t>
  </si>
  <si>
    <t>CP lương ngoài giờ-G</t>
  </si>
  <si>
    <t>Chi phí lương ngoài giờ, hệ số 1-Gián tiếp</t>
  </si>
  <si>
    <t>6421003001</t>
  </si>
  <si>
    <t>6422000100</t>
  </si>
  <si>
    <t>CP vật liệu quản lý</t>
  </si>
  <si>
    <t>Chi phí vật liệu quản lý</t>
  </si>
  <si>
    <t>Chi phí xăng dầu xe du lịch, xe gắn máy,xe nâng</t>
  </si>
  <si>
    <t>6422004803</t>
  </si>
  <si>
    <t>6423002201</t>
  </si>
  <si>
    <t>Khấu hao máy móc thiết bị xưởng</t>
  </si>
  <si>
    <t>6425001803</t>
  </si>
  <si>
    <t>C.Phí nước sinh hoạt</t>
  </si>
  <si>
    <t>Chi phí nước sinh hoạt</t>
  </si>
  <si>
    <t>Chi phí công chứng, sao y, thuế khác</t>
  </si>
  <si>
    <t>6427002201</t>
  </si>
  <si>
    <t>6427002204</t>
  </si>
  <si>
    <t>Chi phí bảo hiểm tài sản</t>
  </si>
  <si>
    <t>Chi phí y tế, BH sức khỏe</t>
  </si>
  <si>
    <t>Thuê xe ngoài (taxi, du lịch)</t>
  </si>
  <si>
    <t>6427003801</t>
  </si>
  <si>
    <t>6427004601</t>
  </si>
  <si>
    <t>CP hội nghị, hội thả</t>
  </si>
  <si>
    <t>Chi phí hội nghị, hội thảo, hội họp</t>
  </si>
  <si>
    <t>6427004702</t>
  </si>
  <si>
    <t>Tài trợ thương hiệu</t>
  </si>
  <si>
    <t>Tài trợ thương hiệu Duy Tân</t>
  </si>
  <si>
    <t>6427004901</t>
  </si>
  <si>
    <t>Điện thoại bàn</t>
  </si>
  <si>
    <t>6427005102</t>
  </si>
  <si>
    <t>CP mực in, mực photo</t>
  </si>
  <si>
    <t>Chi phí mực in, mực photo</t>
  </si>
  <si>
    <t>6427005602</t>
  </si>
  <si>
    <t>CP tiệc, phúc lợi</t>
  </si>
  <si>
    <t>6427005701</t>
  </si>
  <si>
    <t>Chi phí trang trí văn phòng</t>
  </si>
  <si>
    <t>6427006501</t>
  </si>
  <si>
    <t>Chi Phí bảo trì</t>
  </si>
  <si>
    <t>6428004302</t>
  </si>
  <si>
    <t>CP Phuc loi NV</t>
  </si>
  <si>
    <t>Chi phí hiếu hỷ, phúc lợi khác NV</t>
  </si>
  <si>
    <t>6428005703</t>
  </si>
  <si>
    <t>7118000100</t>
  </si>
  <si>
    <t>8118000100</t>
  </si>
  <si>
    <t>9110000100</t>
  </si>
  <si>
    <t>Xác định kết quả KD</t>
  </si>
  <si>
    <t>Xác định kết quả kinh doanh</t>
  </si>
  <si>
    <t>9999000100</t>
  </si>
  <si>
    <t>Chuyển đổi d/liệu-GL</t>
  </si>
  <si>
    <t>Chuyển đổi dữ liệu-GL</t>
  </si>
  <si>
    <t>9999000200</t>
  </si>
  <si>
    <t>Chuyển đổi d/liệu-AR</t>
  </si>
  <si>
    <t>Chuyển đổi dữ liệu-AR</t>
  </si>
  <si>
    <t>9999000300</t>
  </si>
  <si>
    <t>Chuyển đổi d/liệu-AP</t>
  </si>
  <si>
    <t>Chuyển đổi dữ liệu-AP</t>
  </si>
  <si>
    <t>9999000400</t>
  </si>
  <si>
    <t>Chuyển đổi d/liệu-AA</t>
  </si>
  <si>
    <t>Chuyển đổi dữ liệu-AA</t>
  </si>
  <si>
    <t>[1]</t>
  </si>
  <si>
    <t>Hoàn thuế</t>
  </si>
  <si>
    <t>[2]</t>
  </si>
  <si>
    <t>[3]</t>
  </si>
  <si>
    <t>Hoàn trích thuế tndn</t>
  </si>
  <si>
    <t>Trích tiền danh hiệu</t>
  </si>
  <si>
    <t>[4]</t>
  </si>
  <si>
    <t>ảnh hưởng bởi [2], [3]</t>
  </si>
  <si>
    <t>Note</t>
  </si>
  <si>
    <t>Cập nhật ô màu này</t>
  </si>
  <si>
    <t>DT-TH</t>
  </si>
  <si>
    <t>SL-TH</t>
  </si>
  <si>
    <t>LNST-TH</t>
  </si>
  <si>
    <t>Lãi cho vay nội bộ</t>
  </si>
  <si>
    <t>LNST-Loại trừ-TH</t>
  </si>
  <si>
    <t>('Data Chart'!$C$33,'Data Chart'!$J$33,'Data Chart'!$K$33)</t>
  </si>
  <si>
    <t>Dthu bán lại NCC (tỷ)</t>
  </si>
  <si>
    <t>EBITDA-TH</t>
  </si>
  <si>
    <t>EBITDA-Loại trừ-TH</t>
  </si>
  <si>
    <t>CHỈ TIÊU</t>
  </si>
  <si>
    <t>MÃ SỐ</t>
  </si>
  <si>
    <t>THUYẾT MINH</t>
  </si>
  <si>
    <t>1. Doanh thu bán hàng và cung cấp DV</t>
  </si>
  <si>
    <t>VI.25</t>
  </si>
  <si>
    <t>2. Các khoản giảm trừ doanh thu</t>
  </si>
  <si>
    <t>VI.26</t>
  </si>
  <si>
    <t>3. Doanh thu thuần về bán hàng và cung cấp DV (10 = 01 - 02)</t>
  </si>
  <si>
    <t>VI.27</t>
  </si>
  <si>
    <t>4. Giá vốn hàng bán</t>
  </si>
  <si>
    <t>VI.28</t>
  </si>
  <si>
    <t>5. Lợi nhuận gộp từ bán hàng và cung cấp DV (20 = 10 - 11)</t>
  </si>
  <si>
    <t>6. Doanh thu hoạt động tài chính</t>
  </si>
  <si>
    <t>VI.29</t>
  </si>
  <si>
    <t>7. Chi phí tài chính</t>
  </si>
  <si>
    <t>VI.30</t>
  </si>
  <si>
    <t>- Trong đó Chi phí lãi vay</t>
  </si>
  <si>
    <t>8. Chi phí bán hàng</t>
  </si>
  <si>
    <t>VI.31</t>
  </si>
  <si>
    <t>9. Chi phí quản lý doanh nghiệp</t>
  </si>
  <si>
    <t>VI.32</t>
  </si>
  <si>
    <t>10. Lợi nhuận thuần từ hoạt động kinh doanh {30 = 20 + (21 - 22) - (24 + 25)}</t>
  </si>
  <si>
    <t>11. Thu nhập khác</t>
  </si>
  <si>
    <t>12. Chi phí khác</t>
  </si>
  <si>
    <t>13. Lợi nhuận khác (40 = 31 - 32)</t>
  </si>
  <si>
    <t>14. Tổng lợi nhuận kế toán trước thuế (50 = 30 + 40)</t>
  </si>
  <si>
    <t>15. Chi phí thuế TNDN hiện hành</t>
  </si>
  <si>
    <t>51</t>
  </si>
  <si>
    <t>VI.33</t>
  </si>
  <si>
    <t>16. Chi phí thuế TNDN hoãn lại</t>
  </si>
  <si>
    <t>52</t>
  </si>
  <si>
    <t>VI.34</t>
  </si>
  <si>
    <t>17. Lợi nhuận sau thuế TNDN (60 = 50 - 51 - 52)</t>
  </si>
  <si>
    <t>18. Lãi cơ bản trên cổ phiếu (*)</t>
  </si>
  <si>
    <t>19. Lãi suy giảm trên cổ phiếu (*)</t>
  </si>
  <si>
    <t>80</t>
  </si>
  <si>
    <t>20. Khấu hao tài sản</t>
  </si>
  <si>
    <t>90</t>
  </si>
  <si>
    <t>21. EBITDA</t>
  </si>
  <si>
    <t>91</t>
  </si>
  <si>
    <t>T7.2024</t>
  </si>
  <si>
    <r>
      <t xml:space="preserve">CHỈ TIÊU (SAU ĐIỀU CHỈNH) </t>
    </r>
    <r>
      <rPr>
        <i/>
        <sz val="10"/>
        <color theme="0"/>
        <rFont val="Arial"/>
        <family val="2"/>
      </rPr>
      <t>(đvt: triệu đồng)</t>
    </r>
  </si>
  <si>
    <t>Điều chỉnh giá vốn</t>
  </si>
  <si>
    <t>SL bán - KPI kinh doanh</t>
  </si>
  <si>
    <t>T8.2024</t>
  </si>
  <si>
    <t>T9.2024</t>
  </si>
  <si>
    <t>Tăng / giảm chi phí trả trước</t>
  </si>
  <si>
    <r>
      <t xml:space="preserve">  EBITDA
</t>
    </r>
    <r>
      <rPr>
        <sz val="11"/>
        <color theme="1"/>
        <rFont val="Times New Roman"/>
        <family val="1"/>
      </rPr>
      <t>(LN trước thuế, Lãi vay, Khấu hao)</t>
    </r>
  </si>
  <si>
    <t>Doanh thu bán hàng và cung cấp dịch vụ</t>
  </si>
  <si>
    <t>Các khoản giảm trừ doanh thu</t>
  </si>
  <si>
    <t>1.Doanh thu bán hàng và cung cấp dịch vụ</t>
  </si>
  <si>
    <t>2.Các khoản giảm trừ doanh thu</t>
  </si>
  <si>
    <t>3.Doanh thu thuần</t>
  </si>
  <si>
    <t>4.Giá vốn hàng bán</t>
  </si>
  <si>
    <t>5.Lợi nhuận gộp</t>
  </si>
  <si>
    <t>6.Doanh thu hoạt động tài chính</t>
  </si>
  <si>
    <t>7.Chi phí tài chính (lãi vay)</t>
  </si>
  <si>
    <t>8.Chi phí bán hàng</t>
  </si>
  <si>
    <t>9.Chi phí quản lý</t>
  </si>
  <si>
    <t>10.Lợi nhuận thuần</t>
  </si>
  <si>
    <t>11.Thu nhập khác</t>
  </si>
  <si>
    <t>12.Chi phí khác</t>
  </si>
  <si>
    <t>13.Lợi nhuận khác</t>
  </si>
  <si>
    <t xml:space="preserve">14.Lợi nhuận trước thuế </t>
  </si>
  <si>
    <t>15.Chi phí thuế TNDN hiện hành</t>
  </si>
  <si>
    <t>16.Chi phí thuế TNDN hoãn lại</t>
  </si>
  <si>
    <t xml:space="preserve">17.Lợi nhuận sau thuế </t>
  </si>
  <si>
    <t>Điều chỉnh phải trả thạnh phát 335</t>
  </si>
  <si>
    <t>Lợi nhuận chưa phân phối năm trước</t>
  </si>
  <si>
    <t>Cutoff thanh lý TSCĐ</t>
  </si>
  <si>
    <t>Năm 2025</t>
  </si>
  <si>
    <t>Lũy kế 2025</t>
  </si>
  <si>
    <t>BÁO CÁO TÀI CHÍNH NĂM 2025</t>
  </si>
  <si>
    <t>T01.2025</t>
  </si>
  <si>
    <t>T02.2025</t>
  </si>
  <si>
    <t>T03.2025</t>
  </si>
  <si>
    <t>T04.2025</t>
  </si>
  <si>
    <t>T05.2025</t>
  </si>
  <si>
    <t>T06.2025</t>
  </si>
  <si>
    <t>T07.2025</t>
  </si>
  <si>
    <t>T08.2025</t>
  </si>
  <si>
    <t>T09.2025</t>
  </si>
  <si>
    <t>T10.2025</t>
  </si>
  <si>
    <t>T11.2025</t>
  </si>
  <si>
    <t>T12.2025</t>
  </si>
  <si>
    <t>Q01.2025</t>
  </si>
  <si>
    <t>Q02.2025</t>
  </si>
  <si>
    <t>Q03.2025</t>
  </si>
  <si>
    <t>Q04.2025</t>
  </si>
  <si>
    <t>Lũy kế năm 2025</t>
  </si>
  <si>
    <t xml:space="preserve">Chi phí tài chính </t>
  </si>
  <si>
    <t>Doanh thu cutoff 2024</t>
  </si>
  <si>
    <t>Giá vốn cutoff 2024</t>
  </si>
  <si>
    <t>CP bán hàng cutoff 2024</t>
  </si>
  <si>
    <t>Sản lượng cutoff 2024</t>
  </si>
  <si>
    <t xml:space="preserve">Mục tiêu </t>
  </si>
  <si>
    <t>Thuế suất</t>
  </si>
  <si>
    <t>STT</t>
  </si>
  <si>
    <t>Nội dung</t>
  </si>
  <si>
    <t xml:space="preserve">BCTC Tháng 6.25 </t>
  </si>
  <si>
    <t>Tháng 6.25 KPI</t>
  </si>
  <si>
    <t>LNST</t>
  </si>
  <si>
    <t xml:space="preserve">BCTC Tháng 7.25 </t>
  </si>
  <si>
    <t xml:space="preserve">KPI  Tháng 7.25 </t>
  </si>
  <si>
    <t xml:space="preserve">BCTC Tháng 8.25 </t>
  </si>
  <si>
    <t xml:space="preserve">KPI  Tháng 8.25 </t>
  </si>
  <si>
    <t xml:space="preserve">BCTC Tháng 9.25 </t>
  </si>
  <si>
    <t xml:space="preserve">KPI  Tháng 9.25 </t>
  </si>
  <si>
    <t xml:space="preserve">BCTC Tháng 10.25 </t>
  </si>
  <si>
    <t xml:space="preserve">KPI  Tháng 10.25 </t>
  </si>
  <si>
    <t>Chi phí tài chính (bao gồm lãi vay)</t>
  </si>
  <si>
    <t>SL bán - Kinh doanh</t>
  </si>
  <si>
    <t xml:space="preserve">BCTC Tháng 11.25 </t>
  </si>
  <si>
    <t xml:space="preserve">KPI  Tháng 11.25 </t>
  </si>
  <si>
    <t xml:space="preserve">BCTC Tháng 12.25 </t>
  </si>
  <si>
    <t xml:space="preserve">KPI  Tháng 12.25 </t>
  </si>
  <si>
    <t>T1.25</t>
  </si>
  <si>
    <t>T2.25</t>
  </si>
  <si>
    <t>T3.25</t>
  </si>
  <si>
    <t>T4.25</t>
  </si>
  <si>
    <t>T5.25</t>
  </si>
  <si>
    <t>T6.25</t>
  </si>
  <si>
    <t>T7.25</t>
  </si>
  <si>
    <t>T8.25</t>
  </si>
  <si>
    <t>T9.25</t>
  </si>
  <si>
    <t>T10.25</t>
  </si>
  <si>
    <t>T11.25</t>
  </si>
  <si>
    <t>KPI T12.25</t>
  </si>
  <si>
    <t>T1.26</t>
  </si>
  <si>
    <t>BÁO CÁO TÀI CHÍNH NĂM 2026</t>
  </si>
  <si>
    <t>Q04.2026</t>
  </si>
  <si>
    <t>Lũy kế năm 2026</t>
  </si>
  <si>
    <t>T01.2026</t>
  </si>
  <si>
    <t>T02.2026</t>
  </si>
  <si>
    <t>T03.2026</t>
  </si>
  <si>
    <t>T04.2026</t>
  </si>
  <si>
    <t>T05.2026</t>
  </si>
  <si>
    <t>T06.2026</t>
  </si>
  <si>
    <t>T07.2026</t>
  </si>
  <si>
    <t>T08.2026</t>
  </si>
  <si>
    <t>T09.2026</t>
  </si>
  <si>
    <t>T10.2026</t>
  </si>
  <si>
    <t>T11.2026</t>
  </si>
  <si>
    <t>T12.2026</t>
  </si>
  <si>
    <t>Q03.2026</t>
  </si>
  <si>
    <t>Q01.2026</t>
  </si>
  <si>
    <t>Q02.2026</t>
  </si>
  <si>
    <t>EBITDA mục tiêu 2026 (tỷ đồng)</t>
  </si>
  <si>
    <t>BÁO CÁO TÌNH HÌNH TÀI CHÍNH</t>
  </si>
  <si>
    <t>CTY CP NHỰA TÁI CHẾ DUY TÂN</t>
  </si>
  <si>
    <t>VND</t>
  </si>
  <si>
    <t>Index PL</t>
  </si>
  <si>
    <t>PHẦN II-KẾT QUẢ HOẠT ĐỘNG KINH DOANH</t>
  </si>
  <si>
    <t>TenCongTyID</t>
  </si>
  <si>
    <t>T1.2021</t>
  </si>
  <si>
    <t>T02.2021</t>
  </si>
  <si>
    <t>T03.2021</t>
  </si>
  <si>
    <t>T04.2021</t>
  </si>
  <si>
    <t>T05.2021</t>
  </si>
  <si>
    <t>T06.2021</t>
  </si>
  <si>
    <t>T07.2021</t>
  </si>
  <si>
    <t>T08.2021</t>
  </si>
  <si>
    <t>T09.2021</t>
  </si>
  <si>
    <t>T10.2021</t>
  </si>
  <si>
    <t>T11.2021</t>
  </si>
  <si>
    <t>T12.2021</t>
  </si>
  <si>
    <t>T1.2022</t>
  </si>
  <si>
    <t>T02.2022</t>
  </si>
  <si>
    <t>T03.2022</t>
  </si>
  <si>
    <t>T04.2022</t>
  </si>
  <si>
    <t>T05.2022</t>
  </si>
  <si>
    <t>T06.2022</t>
  </si>
  <si>
    <t>T07.2022</t>
  </si>
  <si>
    <t>T08.2022</t>
  </si>
  <si>
    <t>T09.2022</t>
  </si>
  <si>
    <t>T10.2022</t>
  </si>
  <si>
    <t>T11.2022</t>
  </si>
  <si>
    <t>T12.2022</t>
  </si>
  <si>
    <t>T1.2023</t>
  </si>
  <si>
    <t>T02.2023</t>
  </si>
  <si>
    <t>T03.2023</t>
  </si>
  <si>
    <t>T04.2023</t>
  </si>
  <si>
    <t>T05.2023</t>
  </si>
  <si>
    <t>T06.2023</t>
  </si>
  <si>
    <t>T07.2023</t>
  </si>
  <si>
    <t>T08.2023</t>
  </si>
  <si>
    <t>T09.2023</t>
  </si>
  <si>
    <t>T10.2023</t>
  </si>
  <si>
    <t>T11.2023</t>
  </si>
  <si>
    <t>T12.2023</t>
  </si>
  <si>
    <t>3.Doanh thu thuần về bán hàng và cung cấp dịch vụ</t>
  </si>
  <si>
    <t>5.Lợi nhuận gộp về bán hàng</t>
  </si>
  <si>
    <t>6.Lãi/lỗ của hoạt động bán, thanh lý bất động sản đầu tư</t>
  </si>
  <si>
    <t>7.Doanh thu hoạt động tài chính</t>
  </si>
  <si>
    <t>8.Chi phí tài chính</t>
  </si>
  <si>
    <t>9.Chi phí bán hàng</t>
  </si>
  <si>
    <t>10.Chi phí quản lý doanh nghiệp</t>
  </si>
  <si>
    <t>11.Lợi nhuận thuần từ hoạt động kinh doanh</t>
  </si>
  <si>
    <t>12.Thu nhập khác</t>
  </si>
  <si>
    <t>13.Chi phí khác</t>
  </si>
  <si>
    <t>14.Lợi nhuận khác</t>
  </si>
  <si>
    <t xml:space="preserve">15.Tổng lợi nhuận kế toán trước thuế </t>
  </si>
  <si>
    <t>16.Chi phí thuế TNDN hiện hành</t>
  </si>
  <si>
    <t>17.Chi phí thuế TNDN hoãn lại</t>
  </si>
  <si>
    <t>18.Lợi nhuận sau thuế thu nhập doanh nghiệp</t>
  </si>
  <si>
    <t>Index BS</t>
  </si>
  <si>
    <t>PHẦN I-BÁO CÁO TÌNH HÌNH TÀI CHÍNH</t>
  </si>
  <si>
    <t>II.Đầu tư tài chính ngắn hạn</t>
  </si>
  <si>
    <t>3.Đầu tư nắm giữ đến ngày đáo hạn ngắn hạn</t>
  </si>
  <si>
    <t>4.Dự phòng đầu tư nắm giữ đến ngày đáo hạn ngắn hạn (*)</t>
  </si>
  <si>
    <t>5.Đầu tư ngắn hạn khác</t>
  </si>
  <si>
    <t>6.Dự phòng tổn thất các khoản đầu tư ngắn hạn khác (*)</t>
  </si>
  <si>
    <t>III.Các khoản phải thu ngắn hạn</t>
  </si>
  <si>
    <t>4.Phải thu theo tiến độ hợp đồng xây dựng</t>
  </si>
  <si>
    <t>5.Phải thu ngắn hạn khác</t>
  </si>
  <si>
    <t>6.Dự phòng phải thu ngắn hạn khó đòi (*)</t>
  </si>
  <si>
    <t>7.Tài sản thiếu chờ xử lý</t>
  </si>
  <si>
    <t>V. Tài sản sinh học ngắn hạn</t>
  </si>
  <si>
    <t>1.Súc vật nuôi lấy sản phẩm một lần ngắn hạn</t>
  </si>
  <si>
    <t>2.Cây trồng theo mùa vụ hoặc lấy sản phẩm một lần ngắn hạn</t>
  </si>
  <si>
    <t>3.Dự phòng tổn thất tài sản sinh học ngắn hạn (*)</t>
  </si>
  <si>
    <t>VI. Tài sản ngắn hạn khác</t>
  </si>
  <si>
    <t>1.Chi phí chờ phân bổ ngắn hạn</t>
  </si>
  <si>
    <t>4.Giao dịch mua bán lại trái phiếu Chính phủ</t>
  </si>
  <si>
    <t>I.Các khoản phải thu dài hạn</t>
  </si>
  <si>
    <t>4.Phải thu nội bộ dài hạn</t>
  </si>
  <si>
    <t>5.Phải thu dài hạn khác</t>
  </si>
  <si>
    <t>6.Dự phòng phải thu dài hạn khó đòi (*)</t>
  </si>
  <si>
    <t>III.Tài sản sinh học dài hạn</t>
  </si>
  <si>
    <t>1.Súc vật nuôi cho sản phẩm định kỳ</t>
  </si>
  <si>
    <t>a)Súc vật nuôi cho sản phẩm định kỳ chưa đến giai đoạn trưởng thành</t>
  </si>
  <si>
    <t>b)Súc vật nuôi cho sản phẩm định kỳ đến giai đoạn trưởng thành</t>
  </si>
  <si>
    <t>Nguyên giá</t>
  </si>
  <si>
    <t>Giá trị khấu hao lũy kế (*)</t>
  </si>
  <si>
    <t>2.Súc vật nuôi lấy sản phẩm một lần dài hạn</t>
  </si>
  <si>
    <t>3.Cây trồng theo mùa vụ hoặc lấy sản phẩm một lần dài hạn</t>
  </si>
  <si>
    <t>4.Dự phòng tổn thất tài sản sinh học dài hạn</t>
  </si>
  <si>
    <t>IV. Bất động sản đầu tư</t>
  </si>
  <si>
    <t>V.Tài sản dở dang dài hạn</t>
  </si>
  <si>
    <t>VI.Đầu tư tài chính dài hạn</t>
  </si>
  <si>
    <t>2.Đầu tư vào công ty liên doanh, liên kết</t>
  </si>
  <si>
    <t>4.Dự phòng tổn thất đầu tư vào đơn vị khác dài hạn(*)</t>
  </si>
  <si>
    <t>5.Đầu tư nắm giữ đến ngày đáo hạn dài hạn</t>
  </si>
  <si>
    <t>6.Dự phòng đầu tư nắm giữ đến ngày đáo hạn dài hạn (*)</t>
  </si>
  <si>
    <t>VII.Tài sản dài hạn khác</t>
  </si>
  <si>
    <t>1.Chi phí chờ phân bổ dài hạn</t>
  </si>
  <si>
    <t>C-NỢ PHẢI TRẢ</t>
  </si>
  <si>
    <t>3.Phải trả cổ tức, lợi nhuận</t>
  </si>
  <si>
    <t>4.Thuế và các khoản phải nộp Nhà nước ngắn hạn</t>
  </si>
  <si>
    <t>5.Phải trả người lao động</t>
  </si>
  <si>
    <t>6.Chi phí phải trả ngắn hạn</t>
  </si>
  <si>
    <t>7.Phải trả nội bộ ngắn hạn</t>
  </si>
  <si>
    <t>8.Phải trả theo tiến độ hợp đồng xây dựng ngắn hạn</t>
  </si>
  <si>
    <t>9.Doanh thu chờ phân bổ ngắn hạn</t>
  </si>
  <si>
    <t>10.Phải trả ngắn hạn khác</t>
  </si>
  <si>
    <t>11.Vay và nợ thuê tài chính ngắn hạn</t>
  </si>
  <si>
    <t xml:space="preserve">12.Dự phòng phải trả ngắn hạn </t>
  </si>
  <si>
    <t>13.Quỹ khen thưởng, phúc lợi</t>
  </si>
  <si>
    <t>14.Quỹ bình ổn giá</t>
  </si>
  <si>
    <t>15.Giao dịch mua bán lại trái phiếu Chính phủ</t>
  </si>
  <si>
    <t>1.Phải trả người bán dài hạn</t>
  </si>
  <si>
    <t>3.Thuế và các khoản phải nộp Nhà nước dài hạn</t>
  </si>
  <si>
    <t>4.Chi phí phải trả dài hạn</t>
  </si>
  <si>
    <t>5.Phải trả nội bộ về vốn kinh doanh</t>
  </si>
  <si>
    <t>6.Phải trả nội bộ dài hạn</t>
  </si>
  <si>
    <t>7.Doanh thu chờ phân bổ dài hạn</t>
  </si>
  <si>
    <t>8.Phải trả dài hạn khác</t>
  </si>
  <si>
    <t xml:space="preserve">9.Vay và nợ thuê tài chính dài hạn </t>
  </si>
  <si>
    <t>10.Trái phiếu chuyển đổi</t>
  </si>
  <si>
    <t>11.Cổ phiếu ưu đãi</t>
  </si>
  <si>
    <t xml:space="preserve">12.Thuế thu nhập hoãn lại phải trả </t>
  </si>
  <si>
    <t xml:space="preserve">13.Dự phòng phải trả dài hạn </t>
  </si>
  <si>
    <t>14.Quỹ phát triển khoa học và công nghệ</t>
  </si>
  <si>
    <t>D-VỐN CHỦ SỞ HỮU</t>
  </si>
  <si>
    <t>2.Thặng dư vốn</t>
  </si>
  <si>
    <t>5.Cổ phiếu mua lại của chính mình (*)</t>
  </si>
  <si>
    <t>9.Quỹ khác thuộc vốn chủ sở hữu</t>
  </si>
  <si>
    <t>10.Lợi nhuận sau thuế chưa phân phối</t>
  </si>
  <si>
    <t>TỔNG NGUỒN VỐN</t>
  </si>
  <si>
    <t>Index CF</t>
  </si>
  <si>
    <t>Điều chỉnh cho các khoản:</t>
  </si>
  <si>
    <t>Lãi, lỗ từ hoạt động đầu tư, tài chính</t>
  </si>
  <si>
    <t>Chi phí đi vay</t>
  </si>
  <si>
    <t>Lợi nhuận từ hoạt động kinh doanh trước thay đổi vốn lưu động</t>
  </si>
  <si>
    <t>Tăng / giảm các khoản phải trả (Không bao gồm lãi vay phải trả, thuế TNDN phải nộp)</t>
  </si>
  <si>
    <t>Tăng / giảm chi phí chờ phân bổ</t>
  </si>
  <si>
    <t>Tăng / giảm chứng khoán kinh doanh</t>
  </si>
  <si>
    <t>Chi phí đi vay đã trả</t>
  </si>
  <si>
    <t>Thuế thu nhập doanh nghiệp đã nộp</t>
  </si>
  <si>
    <t>Tiền chi khác cho hoạt động kinh doanh</t>
  </si>
  <si>
    <t>Tiền chi để mua sắm, xây dựng, TSCĐ và các tài sản dài hạn khác</t>
  </si>
  <si>
    <t>Tiền thu từ thanh lý, nhượng bán TSCĐ và các tài sản dài hạn khác</t>
  </si>
  <si>
    <t>Tiền chi cho vay, mua các công cụ nợ của đơn vị khác</t>
  </si>
  <si>
    <t>Tiền thu hồi cho vay, bán lại các công cụ nợ của đơn vị khác</t>
  </si>
  <si>
    <t>Tiền chi đầu tư góp vốn vào đơn vị khác</t>
  </si>
  <si>
    <t>Tiền thu hồi đầu tư góp vốn vào đơn vị khác</t>
  </si>
  <si>
    <t>Tiền thu lãi cho vay, cổ tức, và lợi nhuận được chia</t>
  </si>
  <si>
    <t>Tiền thu từ phát hành cổ phiếu, nhận vốn góp của chủ sở hữu</t>
  </si>
  <si>
    <t>Tiền trả lại vốn góp cho các chủ sở hữu, mua lại cổ phiểu đã phát hành</t>
  </si>
  <si>
    <t>Tiền thu từ đi vay</t>
  </si>
  <si>
    <t>Tiền trả nợ gốc vay</t>
  </si>
  <si>
    <t>Tiền trả nợ gốc thuê tài chính</t>
  </si>
  <si>
    <t>Cổ tức, lợi nhuận đã trả cho chủ sở hữu</t>
  </si>
  <si>
    <t>Sản lượng sản phẩm chính(kg)</t>
  </si>
  <si>
    <t>6.Dự phòng phải thu ngắn hạn khó đòi(*)</t>
  </si>
  <si>
    <t xml:space="preserve">8.Chi phí tài chính </t>
  </si>
  <si>
    <t>10.Chi phí quản lý</t>
  </si>
  <si>
    <t>11.Lợi nhuận thuần</t>
  </si>
  <si>
    <t xml:space="preserve">15.Lợi nhuận trước thuế </t>
  </si>
  <si>
    <t xml:space="preserve">18.Lợi nhuận sau thuế </t>
  </si>
  <si>
    <t>Sản lượng bán ( bao gồm phó sản dây đai)</t>
  </si>
  <si>
    <t>Sản lượng kinh doanh</t>
  </si>
  <si>
    <t>T1.2026</t>
  </si>
  <si>
    <t>BQ 2025</t>
  </si>
  <si>
    <t>Đơn giá (triệu đồng/tấn)</t>
  </si>
  <si>
    <t>Thành tiền (triệu đồng)</t>
  </si>
  <si>
    <t>Đơn giá sản lượng bán (đồng/kg)</t>
  </si>
  <si>
    <t>Đơn giá sản lượng KPI KD (đồng/kg)</t>
  </si>
  <si>
    <t>Sản lượng (kg)</t>
  </si>
  <si>
    <t>Thành tiền ( triệu đồng)</t>
  </si>
  <si>
    <t>%/Doanh thu</t>
  </si>
  <si>
    <t>BCTC Tháng 1.2026</t>
  </si>
  <si>
    <t>T2.2026</t>
  </si>
  <si>
    <t>2. Giá vốn hàng bán</t>
  </si>
  <si>
    <t>4. Doanh thu hoạt động tài chính</t>
  </si>
  <si>
    <t>5. Chi phí tài chính</t>
  </si>
  <si>
    <t>6. Chi phí bán hàng</t>
  </si>
  <si>
    <t>7. Chi phí quản lý doanh nghiệp</t>
  </si>
  <si>
    <t>9. Thu nhập khác</t>
  </si>
  <si>
    <t>10. Chi phí khác</t>
  </si>
  <si>
    <t>11. Lợi nhuận khác (11=9-10)</t>
  </si>
  <si>
    <t xml:space="preserve">1. Doanh thu thuần về bán hàng và cung cấp DV </t>
  </si>
  <si>
    <t>3. Lợi nhuận gộp từ bán hàng và cung cấp DV (3=1-2)</t>
  </si>
  <si>
    <t xml:space="preserve">8. Lợi nhuận thuần từ hoạt động kinh doanh (8=3+4-5-6-7) </t>
  </si>
  <si>
    <t>12. Tổng lợi nhuận kế toán trước thuế (12=8+11)</t>
  </si>
  <si>
    <t>13. Chi phí thuế TNDN hiện hành</t>
  </si>
  <si>
    <t>14. Chi phí thuế TNDN hoãn lại</t>
  </si>
  <si>
    <t>15. Lợi nhuận sau thuế TNDN (15=12-13-14)</t>
  </si>
  <si>
    <t>A - TÀI SẢN NGẮN HẠN (100 = 110 + 120 + 130 + 140 + 150)</t>
  </si>
  <si>
    <t>100</t>
  </si>
  <si>
    <t>I. Tiền và các khoản tương đương tiền</t>
  </si>
  <si>
    <t>110</t>
  </si>
  <si>
    <t>1. Tiền</t>
  </si>
  <si>
    <t>111</t>
  </si>
  <si>
    <t>2. Các khoản tương đương tiền</t>
  </si>
  <si>
    <t>112</t>
  </si>
  <si>
    <t>II. Các khoản đầu tư tài chính ngắn hạn</t>
  </si>
  <si>
    <t>120</t>
  </si>
  <si>
    <t>1. Chứng khoán kinh doanh</t>
  </si>
  <si>
    <t>121</t>
  </si>
  <si>
    <t>2. Dự phòng giảm giá chứng khoán kinh doanh (*)</t>
  </si>
  <si>
    <t>122</t>
  </si>
  <si>
    <t>3. Đầu tư nắm giữ đến ngày đáo hạn</t>
  </si>
  <si>
    <t>123</t>
  </si>
  <si>
    <t>III. Các khoản phải thu ngắn hạn</t>
  </si>
  <si>
    <t>130</t>
  </si>
  <si>
    <t>1. Phải thu ngắn hạn của khách hàng</t>
  </si>
  <si>
    <t>131</t>
  </si>
  <si>
    <t>2. Trả trước cho người bán ngắn hạn</t>
  </si>
  <si>
    <t>132</t>
  </si>
  <si>
    <t>3. Phải thu nội bộ ngắn hạn</t>
  </si>
  <si>
    <t>133</t>
  </si>
  <si>
    <t>4. Phải thu theo tiến độ kế hoạch hợp đồng xây dựng</t>
  </si>
  <si>
    <t>134</t>
  </si>
  <si>
    <t>5. Phải thu về cho vay ngắn hạn</t>
  </si>
  <si>
    <t>135</t>
  </si>
  <si>
    <t>6. Phải thu ngắn hạn khác</t>
  </si>
  <si>
    <t>136</t>
  </si>
  <si>
    <t>7. Dự phòng phải thu ngắn hạn khó đòi (*)</t>
  </si>
  <si>
    <t>137</t>
  </si>
  <si>
    <t>8. Tài sản thiếu chờ xử lý</t>
  </si>
  <si>
    <t>139</t>
  </si>
  <si>
    <t>140</t>
  </si>
  <si>
    <t>1. Hàng tồn kho</t>
  </si>
  <si>
    <t>141</t>
  </si>
  <si>
    <t>2. Dự phòng giảm giá hàng tồn kho (*)</t>
  </si>
  <si>
    <t>149</t>
  </si>
  <si>
    <t>150</t>
  </si>
  <si>
    <t>1. Chi phí trả trước ngắn hạn</t>
  </si>
  <si>
    <t>151</t>
  </si>
  <si>
    <t>2. Thuế GTGT được khấu trừ</t>
  </si>
  <si>
    <t>152</t>
  </si>
  <si>
    <t>3. Thuế và các khoản phải thu Nhà nước</t>
  </si>
  <si>
    <t>153</t>
  </si>
  <si>
    <t>4. Giao dịch mua bán lại trái phiếu Chính phủ</t>
  </si>
  <si>
    <t>154</t>
  </si>
  <si>
    <t>5. Tài sản ngắn hạn khác</t>
  </si>
  <si>
    <t>155</t>
  </si>
  <si>
    <t>B - TÀI SẢN DÀI HẠN (200 = 210 + 220 + 230 + 240 + 250 + 260)</t>
  </si>
  <si>
    <t>200</t>
  </si>
  <si>
    <t>I. Các khoản phải thu dài hạn</t>
  </si>
  <si>
    <t>210</t>
  </si>
  <si>
    <t>1. Phải thu dài hạn của khách hàng</t>
  </si>
  <si>
    <t>211</t>
  </si>
  <si>
    <t>2. Trả trước cho người bán dài hạn</t>
  </si>
  <si>
    <t>212</t>
  </si>
  <si>
    <t>3. Vốn kinh doanh ở đơn vị trực thuộc</t>
  </si>
  <si>
    <t>213</t>
  </si>
  <si>
    <t>4. Phải thu nội bộ dài hạn</t>
  </si>
  <si>
    <t>214</t>
  </si>
  <si>
    <t>5. Phải thu về cho vay dài hạn</t>
  </si>
  <si>
    <t>215</t>
  </si>
  <si>
    <t>6. Phải thu dài hạn khác</t>
  </si>
  <si>
    <t>216</t>
  </si>
  <si>
    <t>7. Dự phòng phải thu dài hạn khó đòi (*)</t>
  </si>
  <si>
    <t>219</t>
  </si>
  <si>
    <t>II. Tài sản cố định</t>
  </si>
  <si>
    <t>220</t>
  </si>
  <si>
    <t>1. TSCĐ hữu hình</t>
  </si>
  <si>
    <t>221</t>
  </si>
  <si>
    <t>- Nguyên giá</t>
  </si>
  <si>
    <t>222</t>
  </si>
  <si>
    <t>- Giá trị hao mòn lũy kế (*)</t>
  </si>
  <si>
    <t>223</t>
  </si>
  <si>
    <t>2. TSCĐ thuê tài chính</t>
  </si>
  <si>
    <t>224</t>
  </si>
  <si>
    <t>225</t>
  </si>
  <si>
    <t>226</t>
  </si>
  <si>
    <t>3. TSCĐ vô hình</t>
  </si>
  <si>
    <t>227</t>
  </si>
  <si>
    <t>228</t>
  </si>
  <si>
    <t>229</t>
  </si>
  <si>
    <t>230</t>
  </si>
  <si>
    <t>231</t>
  </si>
  <si>
    <t>232</t>
  </si>
  <si>
    <t>IV. Tài sản dở dang dài hạn</t>
  </si>
  <si>
    <t>240</t>
  </si>
  <si>
    <t>1. Chi phí sản xuất, kinh doanh dở dang dài hạn</t>
  </si>
  <si>
    <t>241</t>
  </si>
  <si>
    <t>2. Chi phí xây dựng cơ bản dở dang</t>
  </si>
  <si>
    <t>242</t>
  </si>
  <si>
    <t>V. Đầu tư tài chính dài hạn</t>
  </si>
  <si>
    <t>250</t>
  </si>
  <si>
    <t>1. Đầu tư vào công ty con</t>
  </si>
  <si>
    <t>251</t>
  </si>
  <si>
    <t>2. Đầu tư vào công ty liên doanh, liên kết</t>
  </si>
  <si>
    <t>252</t>
  </si>
  <si>
    <t>3. Đầu tư góp vốn vào đơn vị khác</t>
  </si>
  <si>
    <t>253</t>
  </si>
  <si>
    <t>4. Dự phòng đầu tư tài chính dài hạn (*)</t>
  </si>
  <si>
    <t>254</t>
  </si>
  <si>
    <t>5. Đầu tư nắm giữ đến ngày đáo hạn</t>
  </si>
  <si>
    <t>255</t>
  </si>
  <si>
    <t>VI. Tài sản dài hạn khác</t>
  </si>
  <si>
    <t>260</t>
  </si>
  <si>
    <t>1. Chi phí trả trước dài hạn</t>
  </si>
  <si>
    <t>261</t>
  </si>
  <si>
    <t>2. Tài sản thuế thu nhập hoãn lại</t>
  </si>
  <si>
    <t>262</t>
  </si>
  <si>
    <t>3. Thiết bị, vật tư, phụ tùng thay thế dài hạn</t>
  </si>
  <si>
    <t>263</t>
  </si>
  <si>
    <t>4. Tài sản dài hạn khác</t>
  </si>
  <si>
    <t>264</t>
  </si>
  <si>
    <t>TỔNG CỘNG TÀI SẢN (270 = 100 + 200)</t>
  </si>
  <si>
    <t>270</t>
  </si>
  <si>
    <t>C - NỢ PHẢI TRẢ (300 = 310 + 320)</t>
  </si>
  <si>
    <t>300</t>
  </si>
  <si>
    <t>I. Nợ ngắn hạn</t>
  </si>
  <si>
    <t>310</t>
  </si>
  <si>
    <t>1. Phải trả người bán ngắn hạn</t>
  </si>
  <si>
    <t>311</t>
  </si>
  <si>
    <t>2. Người mua trả tiền trước ngắn hạn</t>
  </si>
  <si>
    <t>312</t>
  </si>
  <si>
    <t>3. Thuế và các khoản phải nộp Nhà nước</t>
  </si>
  <si>
    <t>313</t>
  </si>
  <si>
    <t>4. Phải trả người lao động</t>
  </si>
  <si>
    <t>314</t>
  </si>
  <si>
    <t>5. Chi phí phải trả ngắn hạn</t>
  </si>
  <si>
    <t>315</t>
  </si>
  <si>
    <t>6. Phải trả nội bộ ngắn hạn</t>
  </si>
  <si>
    <t>316</t>
  </si>
  <si>
    <t>7. Phải trả theo tiến độ kế hoạch hợp đồng xây dựng</t>
  </si>
  <si>
    <t>317</t>
  </si>
  <si>
    <t>8. Doanh thu chưa thực hiện ngắn hạn</t>
  </si>
  <si>
    <t>318</t>
  </si>
  <si>
    <t>9. Phải trả ngắn hạn khác</t>
  </si>
  <si>
    <t>319</t>
  </si>
  <si>
    <t>17</t>
  </si>
  <si>
    <t>10. Vay và nợ thuê tài chính ngắn hạn</t>
  </si>
  <si>
    <t>320</t>
  </si>
  <si>
    <t>18</t>
  </si>
  <si>
    <t>11. Dự phòng phải trả ngắn hạn</t>
  </si>
  <si>
    <t>321</t>
  </si>
  <si>
    <t>12. Quỹ khen thưởng, phúc lợi</t>
  </si>
  <si>
    <t>322</t>
  </si>
  <si>
    <t>13. Quỹ bình ổn giá</t>
  </si>
  <si>
    <t>323</t>
  </si>
  <si>
    <t>14. Giao dịch mua bán lại trái phiếu Chính phủ</t>
  </si>
  <si>
    <t>324</t>
  </si>
  <si>
    <t>II. Nợ dài hạn</t>
  </si>
  <si>
    <t>330</t>
  </si>
  <si>
    <t>1. Phải trả người bán dài hạn</t>
  </si>
  <si>
    <t>331</t>
  </si>
  <si>
    <t>2. Người mua trả tiền trước dài hạn</t>
  </si>
  <si>
    <t>332</t>
  </si>
  <si>
    <t>3. Chi phí phải trả dài hạn</t>
  </si>
  <si>
    <t>333</t>
  </si>
  <si>
    <t>4. Phải trả nội bộ về vốn kinh doanh</t>
  </si>
  <si>
    <t>334</t>
  </si>
  <si>
    <t>5. Phải trả nội bộ dài hạn</t>
  </si>
  <si>
    <t>335</t>
  </si>
  <si>
    <t>6. Doanh thu chưa thực hiện dài hạn</t>
  </si>
  <si>
    <t>336</t>
  </si>
  <si>
    <t>7. Phải trả dài hạn khác</t>
  </si>
  <si>
    <t>337</t>
  </si>
  <si>
    <t>19</t>
  </si>
  <si>
    <t>8. Vay và nợ thuê tài chính dài hạn</t>
  </si>
  <si>
    <t>338</t>
  </si>
  <si>
    <t>9. Trái phiếu chuyển đổi</t>
  </si>
  <si>
    <t>339</t>
  </si>
  <si>
    <t>10. Cổ phiếu ưu đãi</t>
  </si>
  <si>
    <t>340</t>
  </si>
  <si>
    <t>11. Thuế thu nhập hoãn lại phải trả</t>
  </si>
  <si>
    <t>341</t>
  </si>
  <si>
    <t>12. Dự phòng phải trả dài hạn</t>
  </si>
  <si>
    <t>342</t>
  </si>
  <si>
    <t>13. Quỹ phát triển khoa học và công nghệ</t>
  </si>
  <si>
    <t>343</t>
  </si>
  <si>
    <t>D - VỐN CHỦ SỞ HỮU (400 = 410 + 430)</t>
  </si>
  <si>
    <t>400</t>
  </si>
  <si>
    <t>I. Vốn chủ sở hữu</t>
  </si>
  <si>
    <t>410</t>
  </si>
  <si>
    <t>1. Vốn góp của chủ sở hữu</t>
  </si>
  <si>
    <t>411</t>
  </si>
  <si>
    <t>- Cổ phiếu phổ thông có quyền biểu quyết</t>
  </si>
  <si>
    <t>411a</t>
  </si>
  <si>
    <t>- Cổ phiếu ưu đãi</t>
  </si>
  <si>
    <t>411b</t>
  </si>
  <si>
    <t>2. Thặng dư vốn cổ phần</t>
  </si>
  <si>
    <t>412</t>
  </si>
  <si>
    <t>3. Quyền chọn chuyển đổi trái phiếu</t>
  </si>
  <si>
    <t>413</t>
  </si>
  <si>
    <t>4. Vốn khác của chủ sở hữu</t>
  </si>
  <si>
    <t>414</t>
  </si>
  <si>
    <t>5. Cổ phiếu quỹ (*)</t>
  </si>
  <si>
    <t>415</t>
  </si>
  <si>
    <t>6. Chênh lệch đánh giá lại tài sản</t>
  </si>
  <si>
    <t>416</t>
  </si>
  <si>
    <t>7. Chênh lệch tỷ giá hối đoái</t>
  </si>
  <si>
    <t>417</t>
  </si>
  <si>
    <t>8. Quỹ đầu tư phát triển</t>
  </si>
  <si>
    <t>418</t>
  </si>
  <si>
    <t>9. Quỹ hỗ trợ sắp xếp doanh nghiệp</t>
  </si>
  <si>
    <t>419</t>
  </si>
  <si>
    <t>10. Quỹ khác thuộc vốn chủ sở hữu</t>
  </si>
  <si>
    <t>420</t>
  </si>
  <si>
    <t>11. Lợi nhuận sau thuế chưa phân phối</t>
  </si>
  <si>
    <t>421</t>
  </si>
  <si>
    <t>- LNST chưa phân phối lũy kế đến cuối kỳ trước</t>
  </si>
  <si>
    <t>421a</t>
  </si>
  <si>
    <t>- LNST chưa phân phối kỳ này</t>
  </si>
  <si>
    <t>421b</t>
  </si>
  <si>
    <t>12. Nguồn vốn đầu tư XDCB</t>
  </si>
  <si>
    <t>422</t>
  </si>
  <si>
    <t>II. Nguồn kinh phí và quỹ khác</t>
  </si>
  <si>
    <t>430</t>
  </si>
  <si>
    <t>1. Nguồn kinh phí</t>
  </si>
  <si>
    <t>431</t>
  </si>
  <si>
    <t>2. Nguồn kinh phí đã hình thành TSCĐ</t>
  </si>
  <si>
    <t>432</t>
  </si>
  <si>
    <t>TỔNG CỘNG NGUỒN VỐN (440 = 300 + 400)</t>
  </si>
  <si>
    <t>440</t>
  </si>
  <si>
    <t>T3.2026</t>
  </si>
  <si>
    <t>USD/tấn</t>
  </si>
  <si>
    <t>T4.2026</t>
  </si>
  <si>
    <t>I. ĐIỀU CHỈNH THUÊ XƯỞNG THUÊ MÁY KPMG</t>
  </si>
  <si>
    <t>Ghi Nợ TK</t>
  </si>
  <si>
    <t>Ghi Có TK</t>
  </si>
  <si>
    <t>Số tiền</t>
  </si>
  <si>
    <t>Số tiền trích mỗi kỳ</t>
  </si>
  <si>
    <t>Đã điều chỉnh</t>
  </si>
  <si>
    <t>Số còn lại chưa chỉnh</t>
  </si>
  <si>
    <t>Tháng 7</t>
  </si>
  <si>
    <t>Tháng 8</t>
  </si>
  <si>
    <t>Tháng 9</t>
  </si>
  <si>
    <t>Tháng 10</t>
  </si>
  <si>
    <t>Tháng 11</t>
  </si>
  <si>
    <t>Tháng 12</t>
  </si>
  <si>
    <t>Tổng cộng</t>
  </si>
  <si>
    <t>II. ĐIỀU CHỈNH PHÓ SẢN NĂM 2023</t>
  </si>
  <si>
    <t>Đvt: Triệu đồng</t>
  </si>
  <si>
    <t>T5.2026</t>
  </si>
  <si>
    <t xml:space="preserve"> T5.26 vs BQ2025
 (+/-%)</t>
  </si>
  <si>
    <t xml:space="preserve"> T5.26 vs T4.26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</si>
</sst>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4" formatCode="_-* #,##0.00\ &quot;₫&quot;_-;\-* #,##0.00\ &quot;₫&quot;_-;_-* &quot;-&quot;??\ &quot;₫&quot;_-;_-@_-"/>
    <numFmt numFmtId="43" formatCode="_-* #,##0.00_-;\-* #,##0.00_-;_-* &quot;-&quot;??_-;_-@_-"/>
    <numFmt numFmtId="164" formatCode="&quot;$&quot;#,##0_);\(&quot;$&quot;#,##0\)"/>
    <numFmt numFmtId="165" formatCode="&quot;$&quot;#,##0_);[Red]\(&quot;$&quot;#,##0\)"/>
    <numFmt numFmtId="166" formatCode="_(* #,##0_);_(* \(#,##0\);_(* &quot;-&quot;_);_(@_)"/>
    <numFmt numFmtId="167" formatCode="_(&quot;$&quot;* #,##0.00_);_(&quot;$&quot;* \(#,##0.00\);_(&quot;$&quot;* &quot;-&quot;??_);_(@_)"/>
    <numFmt numFmtId="168" formatCode="_(* #,##0.00_);_(* \(#,##0.00\);_(* &quot;-&quot;??_);_(@_)"/>
    <numFmt numFmtId="169" formatCode="_-* #,##0.00\ _₫_-;\-* #,##0.00\ _₫_-;_-* &quot;-&quot;??\ _₫_-;_-@_-"/>
    <numFmt numFmtId="170" formatCode="_-&quot;$&quot;* #,##0_-;\-&quot;$&quot;* #,##0_-;_-&quot;$&quot;* &quot;-&quot;_-;_-@_-"/>
    <numFmt numFmtId="171" formatCode="_-&quot;$&quot;* #,##0.00_-;\-&quot;$&quot;* #,##0.00_-;_-&quot;$&quot;* &quot;-&quot;??_-;_-@_-"/>
    <numFmt numFmtId="172" formatCode="_(* #,##0_);_(* \(#,##0\);_(* &quot;-&quot;??_);_(@_)"/>
    <numFmt numFmtId="173" formatCode="&quot;\&quot;#,##0;[Red]&quot;\&quot;\-#,##0"/>
    <numFmt numFmtId="174" formatCode="&quot;\&quot;#,##0.00;[Red]&quot;\&quot;\-#,##0.00"/>
    <numFmt numFmtId="175" formatCode="\$#,##0\ ;\(\$#,##0\)"/>
    <numFmt numFmtId="176" formatCode="&quot;\&quot;#,##0;[Red]&quot;\&quot;&quot;\&quot;\-#,##0"/>
    <numFmt numFmtId="177" formatCode="&quot;\&quot;#,##0.00;[Red]&quot;\&quot;&quot;\&quot;&quot;\&quot;&quot;\&quot;&quot;\&quot;&quot;\&quot;\-#,##0.00"/>
    <numFmt numFmtId="178" formatCode="0.0%"/>
    <numFmt numFmtId="179" formatCode="#,##0.0"/>
    <numFmt numFmtId="180" formatCode="&quot;$&quot;#,##0"/>
    <numFmt numFmtId="181" formatCode="_(* #,##0.0_);_(* \(#,##0.0\);_(* &quot;-&quot;??_);_(@_)"/>
    <numFmt numFmtId="182" formatCode="_-* #,##0_-;\-* #,##0_-;_-* &quot;-&quot;??_-;_-@_-"/>
    <numFmt numFmtId="183" formatCode="#,##0;[Red]#,##0"/>
    <numFmt numFmtId="184" formatCode="0.000"/>
    <numFmt numFmtId="185" formatCode="#,##0.0;[Red]#,##0.0"/>
    <numFmt numFmtId="186" formatCode="#,##0.0_);[Red]\(#,##0.0\)"/>
    <numFmt numFmtId="187" formatCode="mmm\.yy"/>
    <numFmt numFmtId="188" formatCode="_(* #,##0_);_(* \(#,##0\);;_(@_)"/>
    <numFmt numFmtId="189" formatCode="_(* #.##0_);_(* \(#.##0\);_(* &quot;-&quot;??_);_(@_)"/>
    <numFmt numFmtId="190" formatCode="#,###,,"/>
    <numFmt numFmtId="191" formatCode="&quot;$&quot;#,##0.00"/>
  </numFmts>
  <fonts count="114">
    <font>
      <sz val="10"/>
      <name val="VNI-Times"/>
    </font>
    <font>
      <sz val="10"/>
      <color theme="1"/>
      <name val=".VnArial"/>
      <family val="2"/>
      <charset val="163"/>
    </font>
    <font>
      <sz val="10"/>
      <color theme="1"/>
      <name val=".VnArial"/>
      <family val="2"/>
      <charset val="163"/>
    </font>
    <font>
      <sz val="10"/>
      <color theme="1"/>
      <name val=".VnArial"/>
      <family val="2"/>
      <charset val="163"/>
    </font>
    <font>
      <sz val="11"/>
      <color theme="1"/>
      <name val="Calibri"/>
      <family val="2"/>
      <charset val="163"/>
      <scheme val="minor"/>
    </font>
    <font>
      <sz val="10"/>
      <name val="VNI-Times"/>
    </font>
    <font>
      <sz val="10"/>
      <name val="Arial"/>
      <family val="2"/>
    </font>
    <font>
      <b/>
      <sz val="12"/>
      <name val="Arial"/>
      <family val="2"/>
    </font>
    <font>
      <b/>
      <sz val="18"/>
      <name val="Arial"/>
      <family val="2"/>
    </font>
    <font>
      <sz val="14"/>
      <name val="뼻뮝"/>
      <family val="3"/>
      <charset val="129"/>
    </font>
    <font>
      <sz val="12"/>
      <name val="바탕체"/>
      <family val="3"/>
    </font>
    <font>
      <sz val="12"/>
      <name val="뼻뮝"/>
      <family val="1"/>
      <charset val="129"/>
    </font>
    <font>
      <sz val="12"/>
      <name val="新細明體"/>
      <charset val="136"/>
    </font>
    <font>
      <sz val="12"/>
      <name val="바탕체"/>
      <family val="1"/>
      <charset val="129"/>
    </font>
    <font>
      <sz val="10"/>
      <name val="굴림체"/>
      <family val="3"/>
      <charset val="129"/>
    </font>
    <font>
      <sz val="11"/>
      <color indexed="8"/>
      <name val="Arial"/>
      <family val="2"/>
    </font>
    <font>
      <sz val="11"/>
      <color indexed="8"/>
      <name val="Times New Roman"/>
      <family val="1"/>
    </font>
    <font>
      <sz val="11"/>
      <name val="Times New Roman"/>
      <family val="1"/>
    </font>
    <font>
      <sz val="10"/>
      <color indexed="8"/>
      <name val="Times New Roman"/>
      <family val="1"/>
    </font>
    <font>
      <b/>
      <sz val="11"/>
      <color indexed="12"/>
      <name val="Times New Roman"/>
      <family val="1"/>
    </font>
    <font>
      <sz val="11"/>
      <color indexed="12"/>
      <name val="Times New Roman"/>
      <family val="1"/>
    </font>
    <font>
      <b/>
      <sz val="10"/>
      <color indexed="12"/>
      <name val="Times New Roman"/>
      <family val="1"/>
    </font>
    <font>
      <sz val="10"/>
      <name val="Times New Roman"/>
      <family val="1"/>
    </font>
    <font>
      <b/>
      <sz val="11"/>
      <color rgb="FF0000FF"/>
      <name val="Times New Roman"/>
      <family val="1"/>
    </font>
    <font>
      <sz val="11"/>
      <color rgb="FF0000FF"/>
      <name val="Times New Roman"/>
      <family val="1"/>
    </font>
    <font>
      <sz val="11"/>
      <color rgb="FFFF0000"/>
      <name val="Times New Roman"/>
      <family val="1"/>
    </font>
    <font>
      <sz val="10"/>
      <color theme="1"/>
      <name val="Times New Roman"/>
      <family val="1"/>
    </font>
    <font>
      <sz val="10"/>
      <color theme="1"/>
      <name val="Arial"/>
      <family val="2"/>
    </font>
    <font>
      <sz val="11"/>
      <color theme="1"/>
      <name val="Calibri"/>
      <family val="2"/>
      <scheme val="minor"/>
    </font>
    <font>
      <u/>
      <sz val="10"/>
      <color theme="10"/>
      <name val="VNI-Times"/>
    </font>
    <font>
      <sz val="8"/>
      <color theme="1"/>
      <name val="Arial"/>
      <family val="2"/>
    </font>
    <font>
      <sz val="11"/>
      <color theme="1"/>
      <name val="Arial"/>
      <family val="2"/>
    </font>
    <font>
      <sz val="9"/>
      <color indexed="81"/>
      <name val="Tahoma"/>
      <family val="2"/>
    </font>
    <font>
      <b/>
      <sz val="9"/>
      <color indexed="81"/>
      <name val="Tahoma"/>
      <family val="2"/>
    </font>
    <font>
      <sz val="10"/>
      <color indexed="12"/>
      <name val="Times New Roman"/>
      <family val="1"/>
    </font>
    <font>
      <u/>
      <sz val="10"/>
      <color theme="10"/>
      <name val="Arial"/>
      <family val="2"/>
    </font>
    <font>
      <sz val="10"/>
      <name val="Arial"/>
      <family val="2"/>
    </font>
    <font>
      <b/>
      <sz val="14"/>
      <color rgb="FF0000FF"/>
      <name val="Times New Roman"/>
      <family val="1"/>
    </font>
    <font>
      <b/>
      <sz val="12"/>
      <color rgb="FF0000FF"/>
      <name val="Times New Roman"/>
      <family val="1"/>
    </font>
    <font>
      <b/>
      <sz val="11"/>
      <color indexed="17"/>
      <name val="Times New Roman"/>
      <family val="1"/>
    </font>
    <font>
      <sz val="10"/>
      <color indexed="17"/>
      <name val="Times New Roman"/>
      <family val="1"/>
    </font>
    <font>
      <sz val="11"/>
      <color theme="1"/>
      <name val="Times New Roman"/>
      <family val="1"/>
    </font>
    <font>
      <b/>
      <u/>
      <sz val="11"/>
      <color rgb="FF0000FF"/>
      <name val="Times New Roman"/>
      <family val="1"/>
    </font>
    <font>
      <u/>
      <sz val="10"/>
      <color indexed="16"/>
      <name val="Times New Roman"/>
      <family val="1"/>
    </font>
    <font>
      <u/>
      <sz val="10"/>
      <name val="Times New Roman"/>
      <family val="1"/>
    </font>
    <font>
      <b/>
      <u/>
      <sz val="10"/>
      <color indexed="12"/>
      <name val="Times New Roman"/>
      <family val="1"/>
    </font>
    <font>
      <sz val="10"/>
      <color rgb="FFC00000"/>
      <name val="Times New Roman"/>
      <family val="1"/>
    </font>
    <font>
      <sz val="10"/>
      <color theme="1"/>
      <name val=".VnArial"/>
      <family val="2"/>
    </font>
    <font>
      <sz val="10"/>
      <color theme="1"/>
      <name val=".VnArial"/>
      <family val="2"/>
      <charset val="163"/>
    </font>
    <font>
      <sz val="10"/>
      <color rgb="FF000000"/>
      <name val="Times New Roman"/>
      <family val="1"/>
    </font>
    <font>
      <b/>
      <sz val="11"/>
      <color indexed="12"/>
      <name val="Arial"/>
      <family val="2"/>
    </font>
    <font>
      <sz val="11"/>
      <color theme="1"/>
      <name val="Times New Roman"/>
      <family val="2"/>
      <charset val="163"/>
    </font>
    <font>
      <b/>
      <sz val="16"/>
      <name val="Times New Roman"/>
      <family val="1"/>
    </font>
    <font>
      <b/>
      <sz val="11"/>
      <color theme="1"/>
      <name val="Times New Roman"/>
      <family val="1"/>
    </font>
    <font>
      <sz val="11"/>
      <color rgb="FFC00000"/>
      <name val="Times New Roman"/>
      <family val="1"/>
    </font>
    <font>
      <sz val="8"/>
      <name val="VNI-Times"/>
    </font>
    <font>
      <b/>
      <sz val="14"/>
      <color rgb="FF002060"/>
      <name val="Times New Roman"/>
      <family val="1"/>
    </font>
    <font>
      <b/>
      <sz val="11"/>
      <color rgb="FFFF0000"/>
      <name val="Times New Roman"/>
      <family val="1"/>
    </font>
    <font>
      <b/>
      <sz val="11"/>
      <color indexed="60"/>
      <name val="Times New Roman"/>
      <family val="1"/>
    </font>
    <font>
      <b/>
      <sz val="11"/>
      <color indexed="8"/>
      <name val="Times New Roman"/>
      <family val="1"/>
    </font>
    <font>
      <b/>
      <sz val="10"/>
      <color rgb="FF0000FF"/>
      <name val="Times New Roman"/>
      <family val="1"/>
    </font>
    <font>
      <sz val="11"/>
      <color theme="2"/>
      <name val="Times New Roman"/>
      <family val="1"/>
    </font>
    <font>
      <sz val="10"/>
      <color theme="2"/>
      <name val="Times New Roman"/>
      <family val="1"/>
    </font>
    <font>
      <b/>
      <sz val="10"/>
      <name val="Arial"/>
      <family val="2"/>
    </font>
    <font>
      <sz val="11"/>
      <color theme="9" tint="-0.499984740745262"/>
      <name val="Times New Roman"/>
      <family val="1"/>
    </font>
    <font>
      <b/>
      <sz val="11"/>
      <name val="Times New Roman"/>
      <family val="1"/>
    </font>
    <font>
      <b/>
      <sz val="10"/>
      <name val="Times New Roman"/>
      <family val="1"/>
    </font>
    <font>
      <b/>
      <sz val="14"/>
      <name val="Arial"/>
      <family val="2"/>
    </font>
    <font>
      <b/>
      <sz val="10"/>
      <color rgb="FFFF0000"/>
      <name val="Times New Roman"/>
      <family val="1"/>
    </font>
    <font>
      <b/>
      <sz val="11"/>
      <color rgb="FFFF0000"/>
      <name val="Calibri"/>
      <family val="2"/>
      <scheme val="minor"/>
    </font>
    <font>
      <b/>
      <sz val="11"/>
      <color theme="1"/>
      <name val="Calibri"/>
      <family val="2"/>
      <scheme val="minor"/>
    </font>
    <font>
      <sz val="11"/>
      <color rgb="FFFF0000"/>
      <name val="Calibri"/>
      <family val="2"/>
      <scheme val="minor"/>
    </font>
    <font>
      <sz val="9"/>
      <color rgb="FF0033CC"/>
      <name val="Calibri"/>
      <family val="2"/>
      <scheme val="minor"/>
    </font>
    <font>
      <b/>
      <sz val="11"/>
      <color rgb="FFC00000"/>
      <name val="Times New Roman"/>
      <family val="1"/>
    </font>
    <font>
      <b/>
      <sz val="16"/>
      <color rgb="FF0000FF"/>
      <name val="Times New Roman"/>
      <family val="1"/>
    </font>
    <font>
      <sz val="12"/>
      <name val="Times New Roman"/>
      <family val="1"/>
    </font>
    <font>
      <sz val="12"/>
      <color rgb="FF00B0F0"/>
      <name val="Times New Roman"/>
      <family val="1"/>
    </font>
    <font>
      <sz val="12"/>
      <color rgb="FFE46C0A"/>
      <name val="Times New Roman"/>
      <family val="1"/>
    </font>
    <font>
      <sz val="12"/>
      <color theme="3"/>
      <name val="Times New Roman"/>
      <family val="1"/>
    </font>
    <font>
      <b/>
      <sz val="10"/>
      <name val="VNI-Times"/>
    </font>
    <font>
      <sz val="8"/>
      <color indexed="81"/>
      <name val="Tahoma"/>
      <family val="2"/>
    </font>
    <font>
      <b/>
      <sz val="8"/>
      <color indexed="81"/>
      <name val="Tahoma"/>
      <family val="2"/>
    </font>
    <font>
      <b/>
      <sz val="10"/>
      <color rgb="FFFF0000"/>
      <name val="VNI-Times"/>
    </font>
    <font>
      <b/>
      <sz val="12"/>
      <color theme="0"/>
      <name val="Arial"/>
      <family val="2"/>
    </font>
    <font>
      <i/>
      <sz val="10"/>
      <color theme="0"/>
      <name val="Arial"/>
      <family val="2"/>
    </font>
    <font>
      <b/>
      <sz val="10"/>
      <color theme="1"/>
      <name val="Arial"/>
      <family val="2"/>
    </font>
    <font>
      <b/>
      <i/>
      <sz val="10"/>
      <name val="Arial"/>
      <family val="2"/>
    </font>
    <font>
      <i/>
      <sz val="10"/>
      <name val="Arial"/>
      <family val="2"/>
    </font>
    <font>
      <sz val="10"/>
      <color rgb="FFFF0000"/>
      <name val="Times New Roman"/>
      <family val="1"/>
    </font>
    <font>
      <b/>
      <sz val="12"/>
      <color rgb="FF000000"/>
      <name val="Times New Roman"/>
      <family val="1"/>
    </font>
    <font>
      <sz val="12"/>
      <color rgb="FF000000"/>
      <name val="Times New Roman"/>
      <family val="1"/>
    </font>
    <font>
      <sz val="11"/>
      <color rgb="FF000000"/>
      <name val="Times New Roman"/>
      <family val="1"/>
    </font>
    <font>
      <b/>
      <sz val="12"/>
      <name val="Times New Roman"/>
      <family val="1"/>
    </font>
    <font>
      <b/>
      <sz val="14"/>
      <color rgb="FFFF0000"/>
      <name val="Times New Roman"/>
      <family val="1"/>
    </font>
    <font>
      <b/>
      <sz val="11"/>
      <color rgb="FFFF0000"/>
      <name val="Arial"/>
      <family val="2"/>
      <charset val="163"/>
    </font>
    <font>
      <b/>
      <u/>
      <sz val="11"/>
      <color rgb="FFFF0000"/>
      <name val="Times New Roman"/>
      <family val="1"/>
      <charset val="163"/>
    </font>
    <font>
      <b/>
      <sz val="11"/>
      <color rgb="FF0000FF"/>
      <name val="Times New Roman"/>
      <family val="1"/>
      <charset val="163"/>
    </font>
    <font>
      <b/>
      <sz val="11"/>
      <color theme="0"/>
      <name val="Arial"/>
      <family val="2"/>
    </font>
    <font>
      <b/>
      <sz val="12"/>
      <color rgb="FFFF0000"/>
      <name val="Times New Roman"/>
      <family val="1"/>
    </font>
    <font>
      <b/>
      <sz val="11"/>
      <color rgb="FF008000"/>
      <name val="Times New Roman"/>
      <family val="1"/>
      <charset val="163"/>
    </font>
    <font>
      <sz val="11"/>
      <color theme="1"/>
      <name val="Arial"/>
      <family val="2"/>
    </font>
    <font>
      <b/>
      <sz val="10"/>
      <color rgb="FF0000FF"/>
      <name val="VNI-Times"/>
    </font>
    <font>
      <b/>
      <u/>
      <sz val="11"/>
      <color rgb="FF0000FF"/>
      <name val="Times New Roman"/>
      <family val="1"/>
      <charset val="163"/>
    </font>
    <font>
      <u/>
      <sz val="10"/>
      <name val="VNI-Times"/>
    </font>
    <font>
      <sz val="11"/>
      <color indexed="8"/>
      <name val="Times New Roman"/>
      <family val="1"/>
      <charset val="163"/>
    </font>
    <font>
      <i/>
      <sz val="11"/>
      <color indexed="8"/>
      <name val="Times New Roman"/>
      <family val="1"/>
      <charset val="163"/>
    </font>
    <font>
      <sz val="12"/>
      <name val="VNI-Times"/>
    </font>
    <font>
      <i/>
      <sz val="10"/>
      <name val="VNI-Times"/>
    </font>
    <font>
      <sz val="10"/>
      <color rgb="FF0000FF"/>
      <name val="Times New Roman"/>
      <family val="1"/>
    </font>
    <font>
      <b/>
      <i/>
      <sz val="10"/>
      <name val="Times New Roman"/>
      <family val="1"/>
    </font>
    <font>
      <i/>
      <sz val="10"/>
      <name val="Times New Roman"/>
      <family val="1"/>
    </font>
    <font>
      <b/>
      <i/>
      <sz val="10"/>
      <color rgb="FF0000FF"/>
      <name val="Times New Roman"/>
      <family val="1"/>
    </font>
    <font>
      <b/>
      <i/>
      <sz val="10"/>
      <color rgb="FFFF0000"/>
      <name val="Times New Roman"/>
      <family val="1"/>
    </font>
    <font>
      <i/>
      <sz val="11"/>
      <color theme="1"/>
      <name val="Times New Roman"/>
      <family val="1"/>
    </font>
  </fonts>
  <fills count="28">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rgb="FFFFFF99"/>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FF66"/>
        <bgColor indexed="64"/>
      </patternFill>
    </fill>
    <fill>
      <patternFill patternType="solid">
        <fgColor theme="5"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indexed="22"/>
        <bgColor indexed="64"/>
      </patternFill>
    </fill>
    <fill>
      <patternFill patternType="solid">
        <fgColor theme="4"/>
        <bgColor indexed="64"/>
      </patternFill>
    </fill>
    <fill>
      <patternFill patternType="solid">
        <fgColor rgb="FF00B0F0"/>
        <bgColor indexed="64"/>
      </patternFill>
    </fill>
    <fill>
      <patternFill patternType="solid">
        <fgColor rgb="FFE46C0A"/>
        <bgColor indexed="64"/>
      </patternFill>
    </fill>
    <fill>
      <patternFill patternType="solid">
        <fgColor indexed="13"/>
        <bgColor indexed="64"/>
      </patternFill>
    </fill>
    <fill>
      <patternFill patternType="solid">
        <fgColor theme="7" tint="0.79998168889431442"/>
        <bgColor indexed="64"/>
      </patternFill>
    </fill>
    <fill>
      <patternFill patternType="solid">
        <fgColor rgb="FF00206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2"/>
        <bgColor indexed="64"/>
      </patternFill>
    </fill>
    <fill>
      <patternFill patternType="solid">
        <fgColor rgb="FFE2EFDA"/>
        <bgColor indexed="64"/>
      </patternFill>
    </fill>
    <fill>
      <patternFill patternType="solid">
        <fgColor theme="3" tint="0.89999084444715716"/>
        <bgColor indexed="64"/>
      </patternFill>
    </fill>
    <fill>
      <patternFill patternType="solid">
        <fgColor theme="6" tint="0.59999389629810485"/>
        <bgColor indexed="64"/>
      </patternFill>
    </fill>
    <fill>
      <patternFill patternType="solid">
        <fgColor theme="7" tint="0.39997558519241921"/>
        <bgColor indexed="64"/>
      </patternFill>
    </fill>
  </fills>
  <borders count="48">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hair">
        <color indexed="64"/>
      </top>
      <bottom style="hair">
        <color indexed="64"/>
      </bottom>
      <diagonal/>
    </border>
    <border>
      <left/>
      <right/>
      <top style="double">
        <color indexed="64"/>
      </top>
      <bottom/>
      <diagonal/>
    </border>
    <border>
      <left style="thin">
        <color rgb="FF00B0F0"/>
      </left>
      <right style="thin">
        <color rgb="FF00B0F0"/>
      </right>
      <top/>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style="thin">
        <color rgb="FF00B0F0"/>
      </right>
      <top style="thin">
        <color rgb="FF00B0F0"/>
      </top>
      <bottom style="thin">
        <color rgb="FF00B0F0"/>
      </bottom>
      <diagonal/>
    </border>
    <border>
      <left/>
      <right style="thin">
        <color rgb="FF00B0F0"/>
      </right>
      <top/>
      <bottom/>
      <diagonal/>
    </border>
    <border>
      <left/>
      <right/>
      <top style="thin">
        <color rgb="FF00B0F0"/>
      </top>
      <bottom style="thin">
        <color rgb="FF00B0F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ck">
        <color rgb="FF00B0F0"/>
      </left>
      <right style="hair">
        <color rgb="FF00B0F0"/>
      </right>
      <top style="thick">
        <color rgb="FF00B0F0"/>
      </top>
      <bottom style="hair">
        <color rgb="FF00B0F0"/>
      </bottom>
      <diagonal/>
    </border>
    <border>
      <left style="hair">
        <color rgb="FF00B0F0"/>
      </left>
      <right style="hair">
        <color rgb="FF00B0F0"/>
      </right>
      <top style="thick">
        <color rgb="FF00B0F0"/>
      </top>
      <bottom style="hair">
        <color rgb="FF00B0F0"/>
      </bottom>
      <diagonal/>
    </border>
    <border>
      <left style="hair">
        <color rgb="FF00B0F0"/>
      </left>
      <right style="thick">
        <color rgb="FF00B0F0"/>
      </right>
      <top style="thick">
        <color rgb="FF00B0F0"/>
      </top>
      <bottom style="hair">
        <color rgb="FF00B0F0"/>
      </bottom>
      <diagonal/>
    </border>
    <border>
      <left style="thick">
        <color rgb="FF00B0F0"/>
      </left>
      <right style="hair">
        <color rgb="FF00B0F0"/>
      </right>
      <top style="hair">
        <color rgb="FF00B0F0"/>
      </top>
      <bottom style="hair">
        <color rgb="FF00B0F0"/>
      </bottom>
      <diagonal/>
    </border>
    <border>
      <left style="hair">
        <color rgb="FF00B0F0"/>
      </left>
      <right style="hair">
        <color rgb="FF00B0F0"/>
      </right>
      <top style="hair">
        <color rgb="FF00B0F0"/>
      </top>
      <bottom style="hair">
        <color rgb="FF00B0F0"/>
      </bottom>
      <diagonal/>
    </border>
    <border>
      <left style="hair">
        <color rgb="FF00B0F0"/>
      </left>
      <right style="thick">
        <color rgb="FF00B0F0"/>
      </right>
      <top style="hair">
        <color rgb="FF00B0F0"/>
      </top>
      <bottom style="hair">
        <color rgb="FF00B0F0"/>
      </bottom>
      <diagonal/>
    </border>
    <border>
      <left style="thick">
        <color rgb="FF00B0F0"/>
      </left>
      <right style="hair">
        <color rgb="FF00B0F0"/>
      </right>
      <top style="hair">
        <color rgb="FF00B0F0"/>
      </top>
      <bottom style="thick">
        <color rgb="FF00B0F0"/>
      </bottom>
      <diagonal/>
    </border>
    <border>
      <left style="hair">
        <color rgb="FF00B0F0"/>
      </left>
      <right style="hair">
        <color rgb="FF00B0F0"/>
      </right>
      <top style="hair">
        <color rgb="FF00B0F0"/>
      </top>
      <bottom style="thick">
        <color rgb="FF00B0F0"/>
      </bottom>
      <diagonal/>
    </border>
    <border>
      <left style="hair">
        <color rgb="FF00B0F0"/>
      </left>
      <right style="thick">
        <color rgb="FF00B0F0"/>
      </right>
      <top style="hair">
        <color rgb="FF00B0F0"/>
      </top>
      <bottom style="thick">
        <color rgb="FF00B0F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B0F0"/>
      </left>
      <right style="thin">
        <color rgb="FF00B0F0"/>
      </right>
      <top style="thin">
        <color rgb="FF00B0F0"/>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hair">
        <color rgb="FF00B0F0"/>
      </left>
      <right/>
      <top/>
      <bottom/>
      <diagonal/>
    </border>
    <border>
      <left/>
      <right style="hair">
        <color rgb="FF00B0F0"/>
      </right>
      <top/>
      <bottom/>
      <diagonal/>
    </border>
    <border>
      <left/>
      <right/>
      <top style="medium">
        <color auto="1"/>
      </top>
      <bottom/>
      <diagonal/>
    </border>
    <border>
      <left style="thin">
        <color rgb="FF00B0F0"/>
      </left>
      <right style="thin">
        <color rgb="FF00B0F0"/>
      </right>
      <top/>
      <bottom style="thin">
        <color rgb="FF00B0F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00B0F0"/>
      </left>
      <right/>
      <top/>
      <bottom/>
      <diagonal/>
    </border>
    <border>
      <left/>
      <right style="thin">
        <color rgb="FF00B0F0"/>
      </right>
      <top style="thin">
        <color rgb="FF00B0F0"/>
      </top>
      <bottom/>
      <diagonal/>
    </border>
  </borders>
  <cellStyleXfs count="318">
    <xf numFmtId="0" fontId="0" fillId="0" borderId="0"/>
    <xf numFmtId="168" fontId="5" fillId="0" borderId="0" applyFont="0" applyFill="0" applyBorder="0" applyAlignment="0" applyProtection="0"/>
    <xf numFmtId="3" fontId="6" fillId="0" borderId="0" applyFont="0" applyFill="0" applyBorder="0" applyAlignment="0" applyProtection="0"/>
    <xf numFmtId="175" fontId="6" fillId="0" borderId="0" applyFont="0" applyFill="0" applyBorder="0" applyAlignment="0" applyProtection="0"/>
    <xf numFmtId="0" fontId="6" fillId="0" borderId="0" applyFont="0" applyFill="0" applyBorder="0" applyAlignment="0" applyProtection="0"/>
    <xf numFmtId="2" fontId="6" fillId="0" borderId="0" applyFont="0" applyFill="0" applyBorder="0" applyAlignment="0" applyProtection="0"/>
    <xf numFmtId="0" fontId="7" fillId="0" borderId="1" applyNumberFormat="0" applyAlignment="0" applyProtection="0">
      <alignment horizontal="left" vertical="center"/>
    </xf>
    <xf numFmtId="0" fontId="7" fillId="0" borderId="2">
      <alignment horizontal="left" vertical="center"/>
    </xf>
    <xf numFmtId="0" fontId="8" fillId="0" borderId="0" applyNumberFormat="0" applyFill="0" applyBorder="0" applyAlignment="0" applyProtection="0"/>
    <xf numFmtId="0" fontId="7" fillId="0" borderId="0" applyNumberFormat="0" applyFill="0" applyBorder="0" applyAlignment="0" applyProtection="0"/>
    <xf numFmtId="9" fontId="5" fillId="0" borderId="0" applyFont="0" applyFill="0" applyBorder="0" applyAlignment="0" applyProtection="0"/>
    <xf numFmtId="3" fontId="5" fillId="0" borderId="3">
      <alignment horizontal="right" wrapText="1"/>
    </xf>
    <xf numFmtId="0" fontId="6" fillId="0" borderId="4" applyNumberFormat="0" applyFont="0" applyFill="0" applyAlignment="0" applyProtection="0"/>
    <xf numFmtId="40" fontId="9" fillId="0" borderId="0" applyFont="0" applyFill="0" applyBorder="0" applyAlignment="0" applyProtection="0"/>
    <xf numFmtId="38"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9" fontId="10" fillId="0" borderId="0" applyFont="0" applyFill="0" applyBorder="0" applyAlignment="0" applyProtection="0"/>
    <xf numFmtId="0" fontId="11" fillId="0" borderId="0"/>
    <xf numFmtId="0" fontId="12" fillId="0" borderId="0"/>
    <xf numFmtId="166" fontId="12" fillId="0" borderId="0" applyFont="0" applyFill="0" applyBorder="0" applyAlignment="0" applyProtection="0"/>
    <xf numFmtId="168" fontId="12"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4" fontId="13" fillId="0" borderId="0" applyFont="0" applyFill="0" applyBorder="0" applyAlignment="0" applyProtection="0"/>
    <xf numFmtId="173" fontId="13" fillId="0" borderId="0" applyFont="0" applyFill="0" applyBorder="0" applyAlignment="0" applyProtection="0"/>
    <xf numFmtId="0" fontId="14" fillId="0" borderId="0"/>
    <xf numFmtId="170" fontId="12" fillId="0" borderId="0" applyFont="0" applyFill="0" applyBorder="0" applyAlignment="0" applyProtection="0"/>
    <xf numFmtId="171" fontId="12" fillId="0" borderId="0" applyFont="0" applyFill="0" applyBorder="0" applyAlignment="0" applyProtection="0"/>
    <xf numFmtId="0" fontId="6" fillId="0" borderId="0"/>
    <xf numFmtId="169" fontId="5" fillId="0" borderId="0" applyFont="0" applyFill="0" applyBorder="0" applyAlignment="0" applyProtection="0"/>
    <xf numFmtId="0" fontId="28" fillId="0" borderId="0"/>
    <xf numFmtId="0" fontId="27" fillId="0" borderId="0"/>
    <xf numFmtId="0" fontId="29" fillId="0" borderId="0" applyNumberFormat="0" applyFill="0" applyBorder="0" applyAlignment="0" applyProtection="0"/>
    <xf numFmtId="0" fontId="6" fillId="0" borderId="0"/>
    <xf numFmtId="169" fontId="6" fillId="0" borderId="0" applyFont="0" applyFill="0" applyBorder="0" applyAlignment="0" applyProtection="0"/>
    <xf numFmtId="0" fontId="31" fillId="0" borderId="0"/>
    <xf numFmtId="169" fontId="31" fillId="0" borderId="0" applyFont="0" applyFill="0" applyBorder="0" applyAlignment="0" applyProtection="0"/>
    <xf numFmtId="169" fontId="31" fillId="0" borderId="0" applyFont="0" applyFill="0" applyBorder="0" applyAlignment="0" applyProtection="0"/>
    <xf numFmtId="169" fontId="31" fillId="0" borderId="0" applyFont="0" applyFill="0" applyBorder="0" applyAlignment="0" applyProtection="0"/>
    <xf numFmtId="169" fontId="31" fillId="0" borderId="0" applyFont="0" applyFill="0" applyBorder="0" applyAlignment="0" applyProtection="0"/>
    <xf numFmtId="169" fontId="31" fillId="0" borderId="0" applyFont="0" applyFill="0" applyBorder="0" applyAlignment="0" applyProtection="0"/>
    <xf numFmtId="0" fontId="31" fillId="0" borderId="0"/>
    <xf numFmtId="169" fontId="31" fillId="0" borderId="0" applyFont="0" applyFill="0" applyBorder="0" applyAlignment="0" applyProtection="0"/>
    <xf numFmtId="169" fontId="31" fillId="0" borderId="0" applyFont="0" applyFill="0" applyBorder="0" applyAlignment="0" applyProtection="0"/>
    <xf numFmtId="0" fontId="30" fillId="0" borderId="0"/>
    <xf numFmtId="169" fontId="31" fillId="0" borderId="0" applyFont="0" applyFill="0" applyBorder="0" applyAlignment="0" applyProtection="0"/>
    <xf numFmtId="0" fontId="6" fillId="0" borderId="0"/>
    <xf numFmtId="0" fontId="31" fillId="0" borderId="0"/>
    <xf numFmtId="168" fontId="31" fillId="0" borderId="0" applyFont="0" applyFill="0" applyBorder="0" applyAlignment="0" applyProtection="0"/>
    <xf numFmtId="0" fontId="6" fillId="0" borderId="0"/>
    <xf numFmtId="168" fontId="6" fillId="0" borderId="0" applyFont="0" applyFill="0" applyBorder="0" applyAlignment="0" applyProtection="0"/>
    <xf numFmtId="168" fontId="28" fillId="0" borderId="0" applyFont="0" applyFill="0" applyBorder="0" applyAlignment="0" applyProtection="0"/>
    <xf numFmtId="0" fontId="28" fillId="0" borderId="0"/>
    <xf numFmtId="9" fontId="28" fillId="0" borderId="0" applyFont="0" applyFill="0" applyBorder="0" applyAlignment="0" applyProtection="0"/>
    <xf numFmtId="9" fontId="28" fillId="0" borderId="0" applyFont="0" applyFill="0" applyBorder="0" applyAlignment="0" applyProtection="0">
      <alignment vertical="center"/>
    </xf>
    <xf numFmtId="168" fontId="6" fillId="0" borderId="0" applyFont="0" applyFill="0" applyBorder="0" applyAlignment="0" applyProtection="0"/>
    <xf numFmtId="9" fontId="6" fillId="0" borderId="0" applyFont="0" applyFill="0" applyBorder="0" applyAlignment="0" applyProtection="0"/>
    <xf numFmtId="0" fontId="35" fillId="0" borderId="0" applyNumberFormat="0" applyFill="0" applyBorder="0" applyAlignment="0" applyProtection="0"/>
    <xf numFmtId="0" fontId="36" fillId="0" borderId="0"/>
    <xf numFmtId="0" fontId="6" fillId="0" borderId="0"/>
    <xf numFmtId="9" fontId="6" fillId="0" borderId="0" applyFill="0" applyBorder="0" applyAlignment="0" applyProtection="0"/>
    <xf numFmtId="0" fontId="47" fillId="0" borderId="0"/>
    <xf numFmtId="168" fontId="6" fillId="0" borderId="0" applyFill="0" applyBorder="0" applyAlignment="0" applyProtection="0"/>
    <xf numFmtId="168" fontId="48" fillId="0" borderId="0" applyFont="0" applyFill="0" applyBorder="0" applyAlignment="0" applyProtection="0"/>
    <xf numFmtId="168" fontId="47" fillId="0" borderId="0" applyFont="0" applyFill="0" applyBorder="0" applyAlignment="0" applyProtection="0"/>
    <xf numFmtId="0" fontId="49" fillId="0" borderId="0"/>
    <xf numFmtId="168" fontId="49" fillId="0" borderId="0" applyFont="0" applyFill="0" applyBorder="0" applyAlignment="0" applyProtection="0"/>
    <xf numFmtId="0" fontId="4" fillId="0" borderId="0"/>
    <xf numFmtId="0" fontId="6" fillId="0" borderId="0"/>
    <xf numFmtId="168" fontId="6" fillId="0" borderId="0" applyNumberFormat="0" applyFill="0" applyBorder="0" applyAlignment="0" applyProtection="0"/>
    <xf numFmtId="169" fontId="28" fillId="0" borderId="0" applyFont="0" applyFill="0" applyBorder="0" applyAlignment="0" applyProtection="0"/>
    <xf numFmtId="0" fontId="51" fillId="0" borderId="0"/>
    <xf numFmtId="167" fontId="5"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0" fontId="4" fillId="0" borderId="0"/>
    <xf numFmtId="0" fontId="4" fillId="0" borderId="0"/>
    <xf numFmtId="43" fontId="6" fillId="0" borderId="0" applyFont="0" applyFill="0" applyBorder="0" applyAlignment="0" applyProtection="0"/>
    <xf numFmtId="43" fontId="4" fillId="0" borderId="0" applyFont="0" applyFill="0" applyBorder="0" applyAlignment="0" applyProtection="0"/>
    <xf numFmtId="0" fontId="47" fillId="0" borderId="0"/>
    <xf numFmtId="43" fontId="47" fillId="0" borderId="0" applyFont="0" applyFill="0" applyBorder="0" applyAlignment="0" applyProtection="0"/>
    <xf numFmtId="0" fontId="28" fillId="0" borderId="0"/>
    <xf numFmtId="44" fontId="28" fillId="0" borderId="0" applyFont="0" applyFill="0" applyBorder="0" applyAlignment="0" applyProtection="0"/>
    <xf numFmtId="0" fontId="28" fillId="0" borderId="0"/>
    <xf numFmtId="0" fontId="6" fillId="0" borderId="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0" fontId="3" fillId="0" borderId="0"/>
    <xf numFmtId="43" fontId="3" fillId="0" borderId="0" applyFont="0" applyFill="0" applyBorder="0" applyAlignment="0" applyProtection="0"/>
    <xf numFmtId="0" fontId="5" fillId="0" borderId="0"/>
    <xf numFmtId="43" fontId="5" fillId="0" borderId="0" applyFon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9" fontId="5" fillId="0" borderId="0" applyFont="0" applyFill="0" applyBorder="0" applyAlignment="0" applyProtection="0"/>
    <xf numFmtId="0" fontId="6" fillId="0" borderId="4" applyNumberFormat="0" applyFont="0" applyFill="0" applyAlignment="0" applyProtection="0"/>
    <xf numFmtId="169" fontId="5" fillId="0" borderId="0" applyFont="0" applyFill="0" applyBorder="0" applyAlignment="0" applyProtection="0"/>
    <xf numFmtId="169" fontId="6"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0" fontId="6" fillId="0" borderId="0"/>
    <xf numFmtId="0" fontId="47" fillId="0" borderId="0"/>
    <xf numFmtId="43" fontId="6" fillId="0" borderId="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49" fillId="0" borderId="0" applyFont="0" applyFill="0" applyBorder="0" applyAlignment="0" applyProtection="0"/>
    <xf numFmtId="43" fontId="6" fillId="0" borderId="0" applyNumberFormat="0" applyFill="0" applyBorder="0" applyAlignment="0" applyProtection="0"/>
    <xf numFmtId="167" fontId="5"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0" fontId="4" fillId="0" borderId="0"/>
    <xf numFmtId="0" fontId="4" fillId="0" borderId="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0" fontId="3" fillId="0" borderId="0"/>
    <xf numFmtId="43" fontId="3"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6" fillId="0" borderId="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49" fillId="0" borderId="0" applyFont="0" applyFill="0" applyBorder="0" applyAlignment="0" applyProtection="0"/>
    <xf numFmtId="0" fontId="4" fillId="0" borderId="0"/>
    <xf numFmtId="43" fontId="6" fillId="0" borderId="0" applyNumberForma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0" fontId="4" fillId="0" borderId="0"/>
    <xf numFmtId="0" fontId="4" fillId="0" borderId="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6" fillId="0" borderId="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49" fillId="0" borderId="0" applyFont="0" applyFill="0" applyBorder="0" applyAlignment="0" applyProtection="0"/>
    <xf numFmtId="0" fontId="4" fillId="0" borderId="0"/>
    <xf numFmtId="43" fontId="6" fillId="0" borderId="0" applyNumberForma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0" fontId="4" fillId="0" borderId="0"/>
    <xf numFmtId="0" fontId="4" fillId="0" borderId="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6" fillId="0" borderId="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49" fillId="0" borderId="0" applyFont="0" applyFill="0" applyBorder="0" applyAlignment="0" applyProtection="0"/>
    <xf numFmtId="0" fontId="4" fillId="0" borderId="0"/>
    <xf numFmtId="43" fontId="6" fillId="0" borderId="0" applyNumberForma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0" fontId="4" fillId="0" borderId="0"/>
    <xf numFmtId="0" fontId="4" fillId="0" borderId="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6" fillId="0" borderId="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49" fillId="0" borderId="0" applyFont="0" applyFill="0" applyBorder="0" applyAlignment="0" applyProtection="0"/>
    <xf numFmtId="0" fontId="4" fillId="0" borderId="0"/>
    <xf numFmtId="43" fontId="6" fillId="0" borderId="0" applyNumberForma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0" fontId="4" fillId="0" borderId="0"/>
    <xf numFmtId="0" fontId="4" fillId="0" borderId="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6" fillId="0" borderId="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49" fillId="0" borderId="0" applyFont="0" applyFill="0" applyBorder="0" applyAlignment="0" applyProtection="0"/>
    <xf numFmtId="0" fontId="4" fillId="0" borderId="0"/>
    <xf numFmtId="43" fontId="6" fillId="0" borderId="0" applyNumberForma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0" fontId="4" fillId="0" borderId="0"/>
    <xf numFmtId="0" fontId="4" fillId="0" borderId="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6" fillId="0" borderId="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49" fillId="0" borderId="0" applyFont="0" applyFill="0" applyBorder="0" applyAlignment="0" applyProtection="0"/>
    <xf numFmtId="0" fontId="4" fillId="0" borderId="0"/>
    <xf numFmtId="43" fontId="6" fillId="0" borderId="0" applyNumberForma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0" fontId="4" fillId="0" borderId="0"/>
    <xf numFmtId="0" fontId="4" fillId="0" borderId="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4" fontId="28" fillId="0" borderId="0" applyFont="0" applyFill="0" applyBorder="0" applyAlignment="0" applyProtection="0"/>
    <xf numFmtId="43" fontId="28"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6" fillId="0" borderId="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49" fillId="0" borderId="0" applyFont="0" applyFill="0" applyBorder="0" applyAlignment="0" applyProtection="0"/>
    <xf numFmtId="0" fontId="4" fillId="0" borderId="0"/>
    <xf numFmtId="43" fontId="6" fillId="0" borderId="0" applyNumberFormat="0" applyFill="0" applyBorder="0" applyAlignment="0" applyProtection="0"/>
    <xf numFmtId="0" fontId="3" fillId="0" borderId="0"/>
    <xf numFmtId="43" fontId="3"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0" fontId="1" fillId="0" borderId="0"/>
  </cellStyleXfs>
  <cellXfs count="1133">
    <xf numFmtId="0" fontId="0" fillId="0" borderId="0" xfId="0"/>
    <xf numFmtId="0" fontId="37" fillId="0" borderId="0" xfId="29" applyFont="1" applyAlignment="1">
      <alignment horizontal="center"/>
    </xf>
    <xf numFmtId="0" fontId="38" fillId="0" borderId="0" xfId="29" applyFont="1" applyAlignment="1">
      <alignment horizontal="center"/>
    </xf>
    <xf numFmtId="0" fontId="17" fillId="0" borderId="0" xfId="29" applyFont="1" applyAlignment="1">
      <alignment horizontal="center" vertical="center"/>
    </xf>
    <xf numFmtId="0" fontId="19" fillId="3" borderId="6" xfId="29" applyFont="1" applyFill="1" applyBorder="1" applyAlignment="1">
      <alignment horizontal="left" vertical="center" wrapText="1"/>
    </xf>
    <xf numFmtId="0" fontId="23" fillId="4" borderId="6" xfId="29" applyFont="1" applyFill="1" applyBorder="1" applyAlignment="1">
      <alignment horizontal="center" vertical="center" wrapText="1"/>
    </xf>
    <xf numFmtId="0" fontId="23" fillId="4" borderId="0" xfId="29" applyFont="1" applyFill="1" applyAlignment="1">
      <alignment horizontal="center" vertical="center" wrapText="1"/>
    </xf>
    <xf numFmtId="0" fontId="21" fillId="0" borderId="0" xfId="29" applyFont="1"/>
    <xf numFmtId="0" fontId="40" fillId="0" borderId="0" xfId="29" applyFont="1"/>
    <xf numFmtId="0" fontId="34" fillId="0" borderId="0" xfId="29" applyFont="1"/>
    <xf numFmtId="0" fontId="26" fillId="0" borderId="0" xfId="29" applyFont="1"/>
    <xf numFmtId="0" fontId="18" fillId="0" borderId="0" xfId="29" applyFont="1"/>
    <xf numFmtId="0" fontId="22" fillId="0" borderId="0" xfId="29" applyFont="1"/>
    <xf numFmtId="172" fontId="26" fillId="0" borderId="0" xfId="1" applyNumberFormat="1" applyFont="1"/>
    <xf numFmtId="0" fontId="43" fillId="0" borderId="0" xfId="29" applyFont="1"/>
    <xf numFmtId="0" fontId="44" fillId="0" borderId="0" xfId="29" applyFont="1"/>
    <xf numFmtId="0" fontId="45" fillId="0" borderId="0" xfId="29" applyFont="1" applyAlignment="1">
      <alignment horizontal="center" vertical="top" wrapText="1"/>
    </xf>
    <xf numFmtId="0" fontId="17" fillId="0" borderId="0" xfId="29" applyFont="1" applyAlignment="1">
      <alignment horizontal="center"/>
    </xf>
    <xf numFmtId="0" fontId="20" fillId="0" borderId="0" xfId="29" applyFont="1"/>
    <xf numFmtId="0" fontId="17" fillId="0" borderId="0" xfId="29" applyFont="1"/>
    <xf numFmtId="0" fontId="19" fillId="0" borderId="0" xfId="29" applyFont="1"/>
    <xf numFmtId="172" fontId="22" fillId="0" borderId="0" xfId="56" applyNumberFormat="1" applyFont="1"/>
    <xf numFmtId="3" fontId="19" fillId="0" borderId="9" xfId="29" applyNumberFormat="1" applyFont="1" applyBorder="1" applyAlignment="1" applyProtection="1">
      <alignment vertical="top" wrapText="1"/>
      <protection locked="0"/>
    </xf>
    <xf numFmtId="3" fontId="41" fillId="0" borderId="9" xfId="29" applyNumberFormat="1" applyFont="1" applyBorder="1" applyAlignment="1" applyProtection="1">
      <alignment vertical="top" wrapText="1"/>
      <protection locked="0"/>
    </xf>
    <xf numFmtId="3" fontId="41" fillId="0" borderId="6" xfId="29" applyNumberFormat="1" applyFont="1" applyBorder="1" applyAlignment="1" applyProtection="1">
      <alignment vertical="top" wrapText="1"/>
      <protection locked="0"/>
    </xf>
    <xf numFmtId="3" fontId="16" fillId="0" borderId="9" xfId="29" applyNumberFormat="1" applyFont="1" applyBorder="1" applyAlignment="1" applyProtection="1">
      <alignment vertical="top" wrapText="1"/>
      <protection locked="0"/>
    </xf>
    <xf numFmtId="3" fontId="16" fillId="0" borderId="6" xfId="29" applyNumberFormat="1" applyFont="1" applyBorder="1" applyAlignment="1" applyProtection="1">
      <alignment vertical="top" wrapText="1"/>
      <protection locked="0"/>
    </xf>
    <xf numFmtId="3" fontId="45" fillId="0" borderId="0" xfId="29" applyNumberFormat="1" applyFont="1" applyAlignment="1" applyProtection="1">
      <alignment horizontal="center" vertical="top" wrapText="1"/>
      <protection locked="0"/>
    </xf>
    <xf numFmtId="0" fontId="23" fillId="4" borderId="6" xfId="29" applyFont="1" applyFill="1" applyBorder="1" applyAlignment="1" applyProtection="1">
      <alignment horizontal="center" vertical="center" wrapText="1"/>
      <protection locked="0"/>
    </xf>
    <xf numFmtId="0" fontId="23" fillId="4" borderId="0" xfId="29" applyFont="1" applyFill="1" applyAlignment="1" applyProtection="1">
      <alignment horizontal="center" vertical="center" wrapText="1"/>
      <protection locked="0"/>
    </xf>
    <xf numFmtId="3" fontId="19" fillId="0" borderId="0" xfId="29" applyNumberFormat="1" applyFont="1" applyAlignment="1" applyProtection="1">
      <alignment vertical="top" wrapText="1"/>
      <protection locked="0"/>
    </xf>
    <xf numFmtId="3" fontId="16" fillId="0" borderId="0" xfId="29" applyNumberFormat="1" applyFont="1" applyAlignment="1" applyProtection="1">
      <alignment vertical="top" wrapText="1"/>
      <protection locked="0"/>
    </xf>
    <xf numFmtId="3" fontId="45" fillId="0" borderId="0" xfId="29" applyNumberFormat="1" applyFont="1" applyAlignment="1" applyProtection="1">
      <alignment horizontal="center" vertical="top" wrapText="1"/>
      <protection hidden="1"/>
    </xf>
    <xf numFmtId="0" fontId="23" fillId="4" borderId="6" xfId="29" applyFont="1" applyFill="1" applyBorder="1" applyAlignment="1" applyProtection="1">
      <alignment horizontal="center" vertical="center" wrapText="1"/>
      <protection hidden="1"/>
    </xf>
    <xf numFmtId="3" fontId="23" fillId="0" borderId="9" xfId="29" applyNumberFormat="1" applyFont="1" applyBorder="1" applyAlignment="1" applyProtection="1">
      <alignment horizontal="left" vertical="top" wrapText="1"/>
      <protection locked="0"/>
    </xf>
    <xf numFmtId="0" fontId="24" fillId="0" borderId="0" xfId="29" applyFont="1"/>
    <xf numFmtId="3" fontId="23" fillId="0" borderId="6" xfId="29" applyNumberFormat="1" applyFont="1" applyBorder="1" applyAlignment="1">
      <alignment horizontal="left" vertical="top" wrapText="1" indent="1"/>
    </xf>
    <xf numFmtId="3" fontId="23" fillId="0" borderId="0" xfId="29" applyNumberFormat="1" applyFont="1" applyAlignment="1" applyProtection="1">
      <alignment vertical="top" wrapText="1"/>
      <protection locked="0"/>
    </xf>
    <xf numFmtId="3" fontId="23" fillId="0" borderId="9" xfId="29" applyNumberFormat="1" applyFont="1" applyBorder="1" applyAlignment="1" applyProtection="1">
      <alignment vertical="top" wrapText="1"/>
      <protection locked="0"/>
    </xf>
    <xf numFmtId="172" fontId="22" fillId="0" borderId="0" xfId="29" applyNumberFormat="1" applyFont="1" applyProtection="1">
      <protection locked="0"/>
    </xf>
    <xf numFmtId="3" fontId="41" fillId="0" borderId="0" xfId="29" applyNumberFormat="1" applyFont="1" applyAlignment="1" applyProtection="1">
      <alignment vertical="top" wrapText="1"/>
      <protection locked="0"/>
    </xf>
    <xf numFmtId="3" fontId="23" fillId="0" borderId="0" xfId="29" applyNumberFormat="1" applyFont="1" applyAlignment="1" applyProtection="1">
      <alignment horizontal="right" vertical="top" wrapText="1"/>
      <protection locked="0"/>
    </xf>
    <xf numFmtId="172" fontId="22" fillId="0" borderId="5" xfId="29" applyNumberFormat="1" applyFont="1" applyBorder="1"/>
    <xf numFmtId="0" fontId="26" fillId="5" borderId="0" xfId="29" applyFont="1" applyFill="1"/>
    <xf numFmtId="0" fontId="22" fillId="0" borderId="0" xfId="0" applyFont="1"/>
    <xf numFmtId="38" fontId="23" fillId="0" borderId="6" xfId="29" applyNumberFormat="1" applyFont="1" applyBorder="1" applyAlignment="1" applyProtection="1">
      <alignment vertical="top" wrapText="1"/>
      <protection locked="0"/>
    </xf>
    <xf numFmtId="0" fontId="22" fillId="0" borderId="6" xfId="29" applyFont="1" applyBorder="1" applyProtection="1">
      <protection hidden="1"/>
    </xf>
    <xf numFmtId="3" fontId="22" fillId="0" borderId="0" xfId="29" applyNumberFormat="1" applyFont="1" applyProtection="1">
      <protection hidden="1"/>
    </xf>
    <xf numFmtId="3" fontId="22" fillId="0" borderId="6" xfId="29" applyNumberFormat="1" applyFont="1" applyBorder="1" applyProtection="1">
      <protection hidden="1"/>
    </xf>
    <xf numFmtId="0" fontId="22" fillId="0" borderId="9" xfId="29" applyFont="1" applyBorder="1" applyProtection="1">
      <protection hidden="1"/>
    </xf>
    <xf numFmtId="3" fontId="22" fillId="0" borderId="9" xfId="29" applyNumberFormat="1" applyFont="1" applyBorder="1" applyProtection="1">
      <protection hidden="1"/>
    </xf>
    <xf numFmtId="0" fontId="22" fillId="0" borderId="0" xfId="29" applyFont="1" applyProtection="1">
      <protection hidden="1"/>
    </xf>
    <xf numFmtId="3" fontId="22" fillId="0" borderId="10" xfId="29" applyNumberFormat="1" applyFont="1" applyBorder="1" applyProtection="1">
      <protection hidden="1"/>
    </xf>
    <xf numFmtId="0" fontId="17" fillId="0" borderId="6" xfId="29" applyFont="1" applyBorder="1" applyAlignment="1">
      <alignment horizontal="right" vertical="center" wrapText="1" indent="1"/>
    </xf>
    <xf numFmtId="0" fontId="17" fillId="0" borderId="6" xfId="29" applyFont="1" applyBorder="1" applyAlignment="1">
      <alignment horizontal="right" vertical="center" indent="1"/>
    </xf>
    <xf numFmtId="0" fontId="22" fillId="0" borderId="6" xfId="29" applyFont="1" applyBorder="1" applyAlignment="1">
      <alignment horizontal="right" indent="1"/>
    </xf>
    <xf numFmtId="0" fontId="17" fillId="0" borderId="6" xfId="29" applyFont="1" applyBorder="1" applyAlignment="1">
      <alignment horizontal="right" vertical="center"/>
    </xf>
    <xf numFmtId="0" fontId="54" fillId="0" borderId="6" xfId="29" applyFont="1" applyBorder="1" applyAlignment="1">
      <alignment horizontal="right" vertical="center" wrapText="1" indent="1"/>
    </xf>
    <xf numFmtId="0" fontId="46" fillId="0" borderId="0" xfId="29" applyFont="1"/>
    <xf numFmtId="0" fontId="54" fillId="0" borderId="6" xfId="29" applyFont="1" applyBorder="1" applyAlignment="1">
      <alignment horizontal="right" vertical="center" indent="1"/>
    </xf>
    <xf numFmtId="178" fontId="46" fillId="0" borderId="6" xfId="29" applyNumberFormat="1" applyFont="1" applyBorder="1" applyProtection="1">
      <protection hidden="1"/>
    </xf>
    <xf numFmtId="178" fontId="46" fillId="0" borderId="0" xfId="29" applyNumberFormat="1" applyFont="1" applyProtection="1">
      <protection hidden="1"/>
    </xf>
    <xf numFmtId="178" fontId="46" fillId="0" borderId="9" xfId="29" applyNumberFormat="1" applyFont="1" applyBorder="1" applyProtection="1">
      <protection hidden="1"/>
    </xf>
    <xf numFmtId="178" fontId="46" fillId="0" borderId="10" xfId="29" applyNumberFormat="1" applyFont="1" applyBorder="1" applyProtection="1">
      <protection hidden="1"/>
    </xf>
    <xf numFmtId="178" fontId="16" fillId="0" borderId="8" xfId="10" applyNumberFormat="1" applyFont="1" applyFill="1" applyBorder="1" applyAlignment="1" applyProtection="1">
      <alignment vertical="top" wrapText="1"/>
      <protection hidden="1"/>
    </xf>
    <xf numFmtId="0" fontId="22" fillId="0" borderId="0" xfId="29" applyFont="1" applyAlignment="1">
      <alignment horizontal="center"/>
    </xf>
    <xf numFmtId="38" fontId="24" fillId="0" borderId="6" xfId="29" applyNumberFormat="1" applyFont="1" applyBorder="1" applyAlignment="1" applyProtection="1">
      <alignment vertical="top" wrapText="1"/>
      <protection locked="0"/>
    </xf>
    <xf numFmtId="0" fontId="56" fillId="0" borderId="0" xfId="29" applyFont="1" applyAlignment="1">
      <alignment horizontal="left"/>
    </xf>
    <xf numFmtId="0" fontId="23" fillId="0" borderId="9" xfId="29" applyFont="1" applyBorder="1" applyAlignment="1">
      <alignment horizontal="center" vertical="center" wrapText="1"/>
    </xf>
    <xf numFmtId="0" fontId="23" fillId="0" borderId="9" xfId="29" applyFont="1" applyBorder="1" applyAlignment="1" applyProtection="1">
      <alignment horizontal="center" vertical="center" wrapText="1"/>
      <protection locked="0"/>
    </xf>
    <xf numFmtId="3" fontId="19" fillId="6" borderId="6" xfId="29" applyNumberFormat="1" applyFont="1" applyFill="1" applyBorder="1" applyAlignment="1">
      <alignment horizontal="left" vertical="top" wrapText="1" indent="1"/>
    </xf>
    <xf numFmtId="3" fontId="19" fillId="3" borderId="6" xfId="29" applyNumberFormat="1" applyFont="1" applyFill="1" applyBorder="1" applyAlignment="1">
      <alignment horizontal="center" vertical="top" wrapText="1"/>
    </xf>
    <xf numFmtId="179" fontId="23" fillId="0" borderId="6" xfId="1" applyNumberFormat="1" applyFont="1" applyFill="1" applyBorder="1" applyAlignment="1" applyProtection="1">
      <alignment horizontal="center" vertical="top" wrapText="1"/>
      <protection locked="0"/>
    </xf>
    <xf numFmtId="180" fontId="16" fillId="0" borderId="6" xfId="29" applyNumberFormat="1" applyFont="1" applyBorder="1" applyAlignment="1" applyProtection="1">
      <alignment horizontal="center" vertical="top" wrapText="1"/>
      <protection locked="0"/>
    </xf>
    <xf numFmtId="3" fontId="53" fillId="0" borderId="6" xfId="29" applyNumberFormat="1" applyFont="1" applyBorder="1" applyAlignment="1">
      <alignment horizontal="left" vertical="top" wrapText="1" indent="1"/>
    </xf>
    <xf numFmtId="3" fontId="41" fillId="0" borderId="6" xfId="29" applyNumberFormat="1" applyFont="1" applyBorder="1" applyAlignment="1" applyProtection="1">
      <alignment horizontal="center" vertical="top" wrapText="1"/>
      <protection locked="0"/>
    </xf>
    <xf numFmtId="3" fontId="41" fillId="0" borderId="6" xfId="29" applyNumberFormat="1" applyFont="1" applyBorder="1" applyAlignment="1">
      <alignment horizontal="left" vertical="top" wrapText="1" indent="2"/>
    </xf>
    <xf numFmtId="3" fontId="16" fillId="0" borderId="6" xfId="29" applyNumberFormat="1" applyFont="1" applyBorder="1" applyAlignment="1">
      <alignment horizontal="left" vertical="top" wrapText="1" indent="2"/>
    </xf>
    <xf numFmtId="3" fontId="41" fillId="0" borderId="6" xfId="29" applyNumberFormat="1" applyFont="1" applyBorder="1" applyAlignment="1">
      <alignment horizontal="left" vertical="top" wrapText="1" indent="3"/>
    </xf>
    <xf numFmtId="3" fontId="19" fillId="7" borderId="6" xfId="29" applyNumberFormat="1" applyFont="1" applyFill="1" applyBorder="1" applyAlignment="1">
      <alignment horizontal="left" vertical="top" wrapText="1" indent="1"/>
    </xf>
    <xf numFmtId="38" fontId="23" fillId="7" borderId="6" xfId="29" applyNumberFormat="1" applyFont="1" applyFill="1" applyBorder="1" applyAlignment="1" applyProtection="1">
      <alignment vertical="top" wrapText="1"/>
      <protection locked="0"/>
    </xf>
    <xf numFmtId="3" fontId="19" fillId="7" borderId="6" xfId="29" applyNumberFormat="1" applyFont="1" applyFill="1" applyBorder="1" applyAlignment="1" applyProtection="1">
      <alignment vertical="top" wrapText="1"/>
      <protection locked="0"/>
    </xf>
    <xf numFmtId="3" fontId="19" fillId="7" borderId="0" xfId="29" applyNumberFormat="1" applyFont="1" applyFill="1" applyAlignment="1" applyProtection="1">
      <alignment vertical="top" wrapText="1"/>
      <protection locked="0"/>
    </xf>
    <xf numFmtId="3" fontId="23" fillId="7" borderId="6" xfId="29" applyNumberFormat="1" applyFont="1" applyFill="1" applyBorder="1" applyAlignment="1">
      <alignment horizontal="left" vertical="top" wrapText="1" indent="1"/>
    </xf>
    <xf numFmtId="3" fontId="23" fillId="7" borderId="6" xfId="29" applyNumberFormat="1" applyFont="1" applyFill="1" applyBorder="1" applyAlignment="1" applyProtection="1">
      <alignment vertical="top" wrapText="1"/>
      <protection locked="0"/>
    </xf>
    <xf numFmtId="3" fontId="23" fillId="7" borderId="0" xfId="29" applyNumberFormat="1" applyFont="1" applyFill="1" applyAlignment="1" applyProtection="1">
      <alignment vertical="top" wrapText="1"/>
      <protection locked="0"/>
    </xf>
    <xf numFmtId="38" fontId="53" fillId="0" borderId="6" xfId="29" applyNumberFormat="1" applyFont="1" applyBorder="1" applyAlignment="1" applyProtection="1">
      <alignment vertical="center" wrapText="1"/>
      <protection locked="0"/>
    </xf>
    <xf numFmtId="3" fontId="53" fillId="0" borderId="0" xfId="29" applyNumberFormat="1" applyFont="1" applyAlignment="1" applyProtection="1">
      <alignment vertical="center" wrapText="1"/>
      <protection locked="0"/>
    </xf>
    <xf numFmtId="38" fontId="23" fillId="6" borderId="6" xfId="29" applyNumberFormat="1" applyFont="1" applyFill="1" applyBorder="1" applyAlignment="1" applyProtection="1">
      <alignment vertical="top" wrapText="1"/>
      <protection locked="0"/>
    </xf>
    <xf numFmtId="3" fontId="19" fillId="6" borderId="0" xfId="29" applyNumberFormat="1" applyFont="1" applyFill="1" applyAlignment="1" applyProtection="1">
      <alignment vertical="top" wrapText="1"/>
      <protection locked="0"/>
    </xf>
    <xf numFmtId="178" fontId="23" fillId="0" borderId="6" xfId="10" applyNumberFormat="1" applyFont="1" applyFill="1" applyBorder="1" applyAlignment="1" applyProtection="1">
      <alignment horizontal="center" vertical="top" wrapText="1"/>
      <protection hidden="1"/>
    </xf>
    <xf numFmtId="178" fontId="41" fillId="0" borderId="8" xfId="10" applyNumberFormat="1" applyFont="1" applyFill="1" applyBorder="1" applyAlignment="1" applyProtection="1">
      <alignment horizontal="center" vertical="top" wrapText="1"/>
      <protection hidden="1"/>
    </xf>
    <xf numFmtId="178" fontId="16" fillId="0" borderId="8" xfId="10" applyNumberFormat="1" applyFont="1" applyFill="1" applyBorder="1" applyAlignment="1" applyProtection="1">
      <alignment horizontal="center" vertical="top" wrapText="1"/>
      <protection hidden="1"/>
    </xf>
    <xf numFmtId="9" fontId="23" fillId="7" borderId="8" xfId="10" applyFont="1" applyFill="1" applyBorder="1" applyAlignment="1" applyProtection="1">
      <alignment horizontal="center" vertical="top" wrapText="1"/>
      <protection hidden="1"/>
    </xf>
    <xf numFmtId="9" fontId="16" fillId="0" borderId="8" xfId="10" applyFont="1" applyFill="1" applyBorder="1" applyAlignment="1" applyProtection="1">
      <alignment horizontal="center" vertical="top" wrapText="1"/>
      <protection hidden="1"/>
    </xf>
    <xf numFmtId="9" fontId="19" fillId="7" borderId="8" xfId="10" applyFont="1" applyFill="1" applyBorder="1" applyAlignment="1" applyProtection="1">
      <alignment horizontal="center" vertical="top" wrapText="1"/>
      <protection hidden="1"/>
    </xf>
    <xf numFmtId="9" fontId="23" fillId="0" borderId="8" xfId="10" applyFont="1" applyFill="1" applyBorder="1" applyAlignment="1" applyProtection="1">
      <alignment horizontal="center" vertical="top" wrapText="1"/>
      <protection hidden="1"/>
    </xf>
    <xf numFmtId="9" fontId="41" fillId="0" borderId="8" xfId="10" applyFont="1" applyFill="1" applyBorder="1" applyAlignment="1" applyProtection="1">
      <alignment horizontal="center" vertical="top" wrapText="1"/>
      <protection hidden="1"/>
    </xf>
    <xf numFmtId="9" fontId="19" fillId="6" borderId="8" xfId="10" applyFont="1" applyFill="1" applyBorder="1" applyAlignment="1" applyProtection="1">
      <alignment horizontal="center" vertical="top" wrapText="1"/>
      <protection hidden="1"/>
    </xf>
    <xf numFmtId="3" fontId="17" fillId="0" borderId="9" xfId="29" applyNumberFormat="1" applyFont="1" applyBorder="1" applyAlignment="1" applyProtection="1">
      <alignment vertical="top" wrapText="1"/>
      <protection locked="0"/>
    </xf>
    <xf numFmtId="3" fontId="17" fillId="0" borderId="6" xfId="29" applyNumberFormat="1" applyFont="1" applyBorder="1" applyAlignment="1">
      <alignment horizontal="left" vertical="top" wrapText="1" indent="2"/>
    </xf>
    <xf numFmtId="9" fontId="53" fillId="0" borderId="6" xfId="10" applyFont="1" applyFill="1" applyBorder="1" applyAlignment="1" applyProtection="1">
      <alignment horizontal="center" vertical="center" wrapText="1"/>
      <protection locked="0"/>
    </xf>
    <xf numFmtId="180" fontId="16" fillId="0" borderId="6" xfId="50" applyNumberFormat="1" applyFont="1" applyBorder="1" applyAlignment="1" applyProtection="1">
      <alignment horizontal="center" vertical="top" wrapText="1"/>
      <protection locked="0"/>
    </xf>
    <xf numFmtId="0" fontId="22" fillId="0" borderId="0" xfId="0" applyFont="1" applyAlignment="1">
      <alignment horizontal="center" vertical="center" wrapText="1"/>
    </xf>
    <xf numFmtId="0" fontId="17" fillId="0" borderId="6" xfId="29" quotePrefix="1" applyFont="1" applyBorder="1" applyAlignment="1">
      <alignment horizontal="left" indent="1"/>
    </xf>
    <xf numFmtId="0" fontId="16" fillId="0" borderId="6" xfId="29" quotePrefix="1" applyFont="1" applyBorder="1" applyAlignment="1">
      <alignment horizontal="left" wrapText="1" indent="1"/>
    </xf>
    <xf numFmtId="0" fontId="17" fillId="0" borderId="6" xfId="29" applyFont="1" applyBorder="1" applyAlignment="1">
      <alignment horizontal="left" wrapText="1" indent="1"/>
    </xf>
    <xf numFmtId="172" fontId="17" fillId="0" borderId="6" xfId="1" quotePrefix="1" applyNumberFormat="1" applyFont="1" applyFill="1" applyBorder="1" applyAlignment="1" applyProtection="1">
      <alignment horizontal="left" indent="1"/>
      <protection locked="0"/>
    </xf>
    <xf numFmtId="0" fontId="52" fillId="0" borderId="0" xfId="0" applyFont="1" applyAlignment="1">
      <alignment horizontal="center"/>
    </xf>
    <xf numFmtId="3" fontId="41" fillId="0" borderId="8" xfId="29" applyNumberFormat="1" applyFont="1" applyBorder="1" applyAlignment="1" applyProtection="1">
      <alignment vertical="top"/>
      <protection hidden="1"/>
    </xf>
    <xf numFmtId="3" fontId="16" fillId="0" borderId="8" xfId="29" applyNumberFormat="1" applyFont="1" applyBorder="1" applyAlignment="1" applyProtection="1">
      <alignment vertical="top"/>
      <protection hidden="1"/>
    </xf>
    <xf numFmtId="0" fontId="23" fillId="9" borderId="7" xfId="29" applyFont="1" applyFill="1" applyBorder="1" applyAlignment="1">
      <alignment horizontal="center" vertical="center"/>
    </xf>
    <xf numFmtId="0" fontId="23" fillId="9" borderId="6" xfId="29" applyFont="1" applyFill="1" applyBorder="1" applyAlignment="1">
      <alignment horizontal="center" vertical="center"/>
    </xf>
    <xf numFmtId="3" fontId="17" fillId="0" borderId="8" xfId="29" applyNumberFormat="1" applyFont="1" applyBorder="1" applyAlignment="1" applyProtection="1">
      <alignment vertical="top"/>
      <protection hidden="1"/>
    </xf>
    <xf numFmtId="172" fontId="41" fillId="0" borderId="8" xfId="1" applyNumberFormat="1" applyFont="1" applyFill="1" applyBorder="1" applyAlignment="1" applyProtection="1">
      <alignment vertical="top"/>
      <protection hidden="1"/>
    </xf>
    <xf numFmtId="9" fontId="17" fillId="0" borderId="8" xfId="57" applyFont="1" applyFill="1" applyBorder="1" applyAlignment="1" applyProtection="1">
      <alignment horizontal="center" vertical="top"/>
      <protection hidden="1"/>
    </xf>
    <xf numFmtId="9" fontId="42" fillId="9" borderId="8" xfId="57" applyFont="1" applyFill="1" applyBorder="1" applyAlignment="1" applyProtection="1">
      <alignment horizontal="center" vertical="top"/>
      <protection hidden="1"/>
    </xf>
    <xf numFmtId="9" fontId="39" fillId="6" borderId="8" xfId="57" applyFont="1" applyFill="1" applyBorder="1" applyAlignment="1" applyProtection="1">
      <alignment horizontal="center" vertical="top"/>
      <protection hidden="1"/>
    </xf>
    <xf numFmtId="9" fontId="39" fillId="6" borderId="6" xfId="57" applyFont="1" applyFill="1" applyBorder="1" applyAlignment="1" applyProtection="1">
      <alignment horizontal="center" vertical="top"/>
      <protection hidden="1"/>
    </xf>
    <xf numFmtId="178" fontId="17" fillId="0" borderId="8" xfId="57" applyNumberFormat="1" applyFont="1" applyFill="1" applyBorder="1" applyAlignment="1" applyProtection="1">
      <alignment horizontal="center" vertical="top"/>
      <protection hidden="1"/>
    </xf>
    <xf numFmtId="178" fontId="41" fillId="0" borderId="8" xfId="57" applyNumberFormat="1" applyFont="1" applyFill="1" applyBorder="1" applyAlignment="1" applyProtection="1">
      <alignment horizontal="center" vertical="top"/>
      <protection hidden="1"/>
    </xf>
    <xf numFmtId="178" fontId="17" fillId="0" borderId="8" xfId="1" applyNumberFormat="1" applyFont="1" applyFill="1" applyBorder="1" applyAlignment="1" applyProtection="1">
      <alignment horizontal="center" vertical="top"/>
      <protection hidden="1"/>
    </xf>
    <xf numFmtId="172" fontId="39" fillId="6" borderId="8" xfId="56" applyNumberFormat="1" applyFont="1" applyFill="1" applyBorder="1" applyAlignment="1" applyProtection="1">
      <alignment vertical="top"/>
      <protection hidden="1"/>
    </xf>
    <xf numFmtId="3" fontId="39" fillId="6" borderId="8" xfId="0" applyNumberFormat="1" applyFont="1" applyFill="1" applyBorder="1" applyAlignment="1" applyProtection="1">
      <alignment vertical="top"/>
      <protection hidden="1"/>
    </xf>
    <xf numFmtId="3" fontId="42" fillId="9" borderId="8" xfId="0" applyNumberFormat="1" applyFont="1" applyFill="1" applyBorder="1" applyAlignment="1" applyProtection="1">
      <alignment vertical="top"/>
      <protection hidden="1"/>
    </xf>
    <xf numFmtId="9" fontId="22" fillId="0" borderId="0" xfId="10" applyFont="1" applyAlignment="1">
      <alignment horizontal="center"/>
    </xf>
    <xf numFmtId="172" fontId="22" fillId="0" borderId="0" xfId="1" applyNumberFormat="1" applyFont="1" applyAlignment="1"/>
    <xf numFmtId="165" fontId="17" fillId="0" borderId="8" xfId="29" applyNumberFormat="1" applyFont="1" applyBorder="1" applyAlignment="1" applyProtection="1">
      <alignment horizontal="right" vertical="top"/>
      <protection hidden="1"/>
    </xf>
    <xf numFmtId="9" fontId="22" fillId="0" borderId="0" xfId="10" applyFont="1" applyBorder="1" applyAlignment="1">
      <alignment horizontal="center" vertical="center"/>
    </xf>
    <xf numFmtId="3" fontId="22" fillId="0" borderId="0" xfId="29" applyNumberFormat="1" applyFont="1"/>
    <xf numFmtId="3" fontId="22" fillId="0" borderId="0" xfId="0" applyNumberFormat="1" applyFont="1"/>
    <xf numFmtId="0" fontId="52" fillId="0" borderId="0" xfId="0" applyFont="1"/>
    <xf numFmtId="0" fontId="62" fillId="0" borderId="0" xfId="0" applyFont="1" applyAlignment="1">
      <alignment horizontal="center"/>
    </xf>
    <xf numFmtId="3" fontId="53" fillId="0" borderId="9" xfId="0" applyNumberFormat="1" applyFont="1" applyBorder="1" applyAlignment="1" applyProtection="1">
      <alignment vertical="center" wrapText="1"/>
      <protection hidden="1"/>
    </xf>
    <xf numFmtId="172" fontId="22" fillId="0" borderId="0" xfId="0" applyNumberFormat="1" applyFont="1"/>
    <xf numFmtId="0" fontId="17" fillId="11" borderId="6" xfId="29" applyFont="1" applyFill="1" applyBorder="1" applyAlignment="1">
      <alignment horizontal="right" vertical="center" wrapText="1" indent="1"/>
    </xf>
    <xf numFmtId="3" fontId="22" fillId="11" borderId="6" xfId="29" applyNumberFormat="1" applyFont="1" applyFill="1" applyBorder="1" applyProtection="1">
      <protection hidden="1"/>
    </xf>
    <xf numFmtId="38" fontId="41" fillId="11" borderId="6" xfId="29" applyNumberFormat="1" applyFont="1" applyFill="1" applyBorder="1" applyAlignment="1" applyProtection="1">
      <alignment vertical="top" wrapText="1"/>
      <protection locked="0"/>
    </xf>
    <xf numFmtId="0" fontId="41" fillId="7" borderId="12" xfId="0" applyFont="1" applyFill="1" applyBorder="1" applyAlignment="1">
      <alignment horizontal="center" vertical="center"/>
    </xf>
    <xf numFmtId="0" fontId="41" fillId="7" borderId="14" xfId="0" applyFont="1" applyFill="1" applyBorder="1" applyAlignment="1">
      <alignment horizontal="center" vertical="center"/>
    </xf>
    <xf numFmtId="0" fontId="41" fillId="0" borderId="11" xfId="0" applyFont="1" applyBorder="1" applyAlignment="1">
      <alignment horizontal="center" vertical="center"/>
    </xf>
    <xf numFmtId="9" fontId="17" fillId="0" borderId="17" xfId="54" applyFont="1" applyFill="1" applyBorder="1" applyAlignment="1">
      <alignment horizontal="left" vertical="center"/>
    </xf>
    <xf numFmtId="1" fontId="17" fillId="0" borderId="16" xfId="73" applyNumberFormat="1" applyFont="1" applyFill="1" applyBorder="1" applyAlignment="1">
      <alignment horizontal="center" vertical="center"/>
    </xf>
    <xf numFmtId="183" fontId="17" fillId="0" borderId="16" xfId="73" applyNumberFormat="1" applyFont="1" applyFill="1" applyBorder="1" applyAlignment="1">
      <alignment horizontal="center" vertical="center"/>
    </xf>
    <xf numFmtId="38" fontId="17" fillId="0" borderId="16" xfId="73" applyNumberFormat="1" applyFont="1" applyFill="1" applyBorder="1" applyAlignment="1">
      <alignment horizontal="center" vertical="center"/>
    </xf>
    <xf numFmtId="183" fontId="65" fillId="11" borderId="16" xfId="73" applyNumberFormat="1" applyFont="1" applyFill="1" applyBorder="1" applyAlignment="1">
      <alignment horizontal="center" vertical="center"/>
    </xf>
    <xf numFmtId="9" fontId="65" fillId="11" borderId="17" xfId="54" applyFont="1" applyFill="1" applyBorder="1" applyAlignment="1">
      <alignment horizontal="left" vertical="center"/>
    </xf>
    <xf numFmtId="0" fontId="53" fillId="11" borderId="11" xfId="0" applyFont="1" applyFill="1" applyBorder="1" applyAlignment="1">
      <alignment horizontal="center" vertical="center" wrapText="1"/>
    </xf>
    <xf numFmtId="0" fontId="17" fillId="7" borderId="13" xfId="0" applyFont="1" applyFill="1" applyBorder="1" applyAlignment="1">
      <alignment horizontal="center" vertical="center" wrapText="1"/>
    </xf>
    <xf numFmtId="0" fontId="17" fillId="7" borderId="15" xfId="0" applyFont="1" applyFill="1" applyBorder="1" applyAlignment="1">
      <alignment horizontal="center" vertical="center" wrapText="1"/>
    </xf>
    <xf numFmtId="38" fontId="65" fillId="11" borderId="16" xfId="73" applyNumberFormat="1" applyFont="1" applyFill="1" applyBorder="1" applyAlignment="1">
      <alignment horizontal="center" vertical="center"/>
    </xf>
    <xf numFmtId="0" fontId="66" fillId="0" borderId="0" xfId="0" applyFont="1"/>
    <xf numFmtId="0" fontId="41" fillId="0" borderId="11" xfId="0" applyFont="1" applyBorder="1" applyAlignment="1">
      <alignment horizontal="center" vertical="center" wrapText="1"/>
    </xf>
    <xf numFmtId="179" fontId="65" fillId="0" borderId="6" xfId="29" applyNumberFormat="1" applyFont="1" applyBorder="1" applyAlignment="1" applyProtection="1">
      <alignment horizontal="center" vertical="top"/>
      <protection locked="0"/>
    </xf>
    <xf numFmtId="3" fontId="17" fillId="0" borderId="6" xfId="29" applyNumberFormat="1" applyFont="1" applyBorder="1" applyAlignment="1" applyProtection="1">
      <alignment horizontal="right" vertical="top"/>
      <protection locked="0"/>
    </xf>
    <xf numFmtId="178" fontId="17" fillId="0" borderId="6" xfId="10" applyNumberFormat="1" applyFont="1" applyFill="1" applyBorder="1" applyAlignment="1" applyProtection="1">
      <alignment horizontal="center" vertical="top"/>
      <protection hidden="1"/>
    </xf>
    <xf numFmtId="3" fontId="65" fillId="7" borderId="6" xfId="29" applyNumberFormat="1" applyFont="1" applyFill="1" applyBorder="1" applyAlignment="1" applyProtection="1">
      <alignment vertical="top"/>
      <protection locked="0"/>
    </xf>
    <xf numFmtId="165" fontId="17" fillId="7" borderId="8" xfId="29" applyNumberFormat="1" applyFont="1" applyFill="1" applyBorder="1" applyAlignment="1" applyProtection="1">
      <alignment horizontal="right" vertical="top"/>
      <protection locked="0"/>
    </xf>
    <xf numFmtId="9" fontId="17" fillId="7" borderId="8" xfId="10" applyFont="1" applyFill="1" applyBorder="1" applyAlignment="1" applyProtection="1">
      <alignment horizontal="center" vertical="top"/>
      <protection hidden="1"/>
    </xf>
    <xf numFmtId="9" fontId="17" fillId="0" borderId="8" xfId="10" applyFont="1" applyFill="1" applyBorder="1" applyAlignment="1" applyProtection="1">
      <alignment horizontal="center" vertical="top"/>
      <protection hidden="1"/>
    </xf>
    <xf numFmtId="3" fontId="65" fillId="7" borderId="8" xfId="0" applyNumberFormat="1" applyFont="1" applyFill="1" applyBorder="1" applyAlignment="1" applyProtection="1">
      <alignment vertical="top"/>
      <protection hidden="1"/>
    </xf>
    <xf numFmtId="165" fontId="17" fillId="7" borderId="8" xfId="0" applyNumberFormat="1" applyFont="1" applyFill="1" applyBorder="1" applyAlignment="1" applyProtection="1">
      <alignment horizontal="right" vertical="top"/>
      <protection hidden="1"/>
    </xf>
    <xf numFmtId="38" fontId="65" fillId="7" borderId="6" xfId="29" applyNumberFormat="1" applyFont="1" applyFill="1" applyBorder="1" applyAlignment="1" applyProtection="1">
      <alignment vertical="top"/>
      <protection locked="0"/>
    </xf>
    <xf numFmtId="3" fontId="65" fillId="7" borderId="8" xfId="29" applyNumberFormat="1" applyFont="1" applyFill="1" applyBorder="1" applyAlignment="1" applyProtection="1">
      <alignment vertical="top"/>
      <protection hidden="1"/>
    </xf>
    <xf numFmtId="165" fontId="17" fillId="7" borderId="8" xfId="29" applyNumberFormat="1" applyFont="1" applyFill="1" applyBorder="1" applyAlignment="1" applyProtection="1">
      <alignment horizontal="right" vertical="top"/>
      <protection hidden="1"/>
    </xf>
    <xf numFmtId="0" fontId="17" fillId="6" borderId="7" xfId="29" applyFont="1" applyFill="1" applyBorder="1" applyAlignment="1">
      <alignment horizontal="center" vertical="center"/>
    </xf>
    <xf numFmtId="0" fontId="17" fillId="6" borderId="6" xfId="29" applyFont="1" applyFill="1" applyBorder="1" applyAlignment="1" applyProtection="1">
      <alignment horizontal="center" vertical="center"/>
      <protection hidden="1"/>
    </xf>
    <xf numFmtId="38" fontId="23" fillId="0" borderId="6" xfId="29" applyNumberFormat="1" applyFont="1" applyBorder="1" applyAlignment="1" applyProtection="1">
      <alignment vertical="center"/>
      <protection locked="0"/>
    </xf>
    <xf numFmtId="165" fontId="24" fillId="0" borderId="6" xfId="29" applyNumberFormat="1" applyFont="1" applyBorder="1" applyAlignment="1" applyProtection="1">
      <alignment horizontal="right" vertical="center"/>
      <protection locked="0"/>
    </xf>
    <xf numFmtId="9" fontId="24" fillId="0" borderId="6" xfId="10" applyFont="1" applyFill="1" applyBorder="1" applyAlignment="1" applyProtection="1">
      <alignment horizontal="center" vertical="center"/>
      <protection locked="0"/>
    </xf>
    <xf numFmtId="3" fontId="17" fillId="0" borderId="0" xfId="29" applyNumberFormat="1" applyFont="1" applyAlignment="1">
      <alignment horizontal="center" vertical="center"/>
    </xf>
    <xf numFmtId="180" fontId="16" fillId="0" borderId="8" xfId="50" applyNumberFormat="1" applyFont="1" applyBorder="1" applyAlignment="1" applyProtection="1">
      <alignment horizontal="center" vertical="top" wrapText="1"/>
      <protection locked="0"/>
    </xf>
    <xf numFmtId="172" fontId="17" fillId="0" borderId="0" xfId="1" quotePrefix="1" applyNumberFormat="1" applyFont="1" applyFill="1" applyBorder="1" applyAlignment="1" applyProtection="1">
      <alignment horizontal="left" indent="1"/>
      <protection locked="0"/>
    </xf>
    <xf numFmtId="180" fontId="41" fillId="0" borderId="8" xfId="29" applyNumberFormat="1" applyFont="1" applyBorder="1" applyAlignment="1" applyProtection="1">
      <alignment vertical="top" wrapText="1"/>
      <protection hidden="1"/>
    </xf>
    <xf numFmtId="180" fontId="16" fillId="0" borderId="8" xfId="29" applyNumberFormat="1" applyFont="1" applyBorder="1" applyAlignment="1" applyProtection="1">
      <alignment vertical="top" wrapText="1"/>
      <protection hidden="1"/>
    </xf>
    <xf numFmtId="180" fontId="19" fillId="0" borderId="8" xfId="29" applyNumberFormat="1" applyFont="1" applyBorder="1" applyAlignment="1" applyProtection="1">
      <alignment vertical="top" wrapText="1"/>
      <protection hidden="1"/>
    </xf>
    <xf numFmtId="180" fontId="23" fillId="4" borderId="7" xfId="29" applyNumberFormat="1" applyFont="1" applyFill="1" applyBorder="1" applyAlignment="1">
      <alignment horizontal="center" vertical="center" wrapText="1"/>
    </xf>
    <xf numFmtId="180" fontId="23" fillId="0" borderId="7" xfId="29" applyNumberFormat="1" applyFont="1" applyBorder="1" applyAlignment="1" applyProtection="1">
      <alignment horizontal="right" vertical="top" wrapText="1"/>
      <protection hidden="1"/>
    </xf>
    <xf numFmtId="180" fontId="23" fillId="0" borderId="8" xfId="0" applyNumberFormat="1" applyFont="1" applyBorder="1" applyAlignment="1" applyProtection="1">
      <alignment vertical="top" wrapText="1"/>
      <protection hidden="1"/>
    </xf>
    <xf numFmtId="180" fontId="17" fillId="0" borderId="8" xfId="29" applyNumberFormat="1" applyFont="1" applyBorder="1" applyAlignment="1" applyProtection="1">
      <alignment vertical="top" wrapText="1"/>
      <protection hidden="1"/>
    </xf>
    <xf numFmtId="180" fontId="19" fillId="6" borderId="8" xfId="29" applyNumberFormat="1" applyFont="1" applyFill="1" applyBorder="1" applyAlignment="1" applyProtection="1">
      <alignment vertical="top" wrapText="1"/>
      <protection hidden="1"/>
    </xf>
    <xf numFmtId="180" fontId="23" fillId="7" borderId="8" xfId="0" applyNumberFormat="1" applyFont="1" applyFill="1" applyBorder="1" applyAlignment="1" applyProtection="1">
      <alignment vertical="top" wrapText="1"/>
      <protection hidden="1"/>
    </xf>
    <xf numFmtId="180" fontId="19" fillId="7" borderId="8" xfId="0" applyNumberFormat="1" applyFont="1" applyFill="1" applyBorder="1" applyAlignment="1" applyProtection="1">
      <alignment vertical="top" wrapText="1"/>
      <protection hidden="1"/>
    </xf>
    <xf numFmtId="180" fontId="23" fillId="7" borderId="8" xfId="29" applyNumberFormat="1" applyFont="1" applyFill="1" applyBorder="1" applyAlignment="1" applyProtection="1">
      <alignment vertical="top" wrapText="1"/>
      <protection locked="0"/>
    </xf>
    <xf numFmtId="180" fontId="53" fillId="0" borderId="6" xfId="29" applyNumberFormat="1" applyFont="1" applyBorder="1" applyAlignment="1" applyProtection="1">
      <alignment vertical="center" wrapText="1"/>
      <protection locked="0"/>
    </xf>
    <xf numFmtId="180" fontId="45" fillId="0" borderId="0" xfId="29" applyNumberFormat="1" applyFont="1" applyAlignment="1" applyProtection="1">
      <alignment vertical="top" wrapText="1"/>
      <protection hidden="1"/>
    </xf>
    <xf numFmtId="3" fontId="60" fillId="0" borderId="0" xfId="29" applyNumberFormat="1" applyFont="1" applyAlignment="1">
      <alignment horizontal="center"/>
    </xf>
    <xf numFmtId="164" fontId="22" fillId="0" borderId="0" xfId="10" applyNumberFormat="1" applyFont="1" applyAlignment="1">
      <alignment horizontal="center"/>
    </xf>
    <xf numFmtId="164" fontId="22" fillId="0" borderId="0" xfId="0" applyNumberFormat="1" applyFont="1"/>
    <xf numFmtId="0" fontId="22" fillId="0" borderId="0" xfId="0" applyFont="1" applyAlignment="1">
      <alignment horizontal="center"/>
    </xf>
    <xf numFmtId="0" fontId="6" fillId="0" borderId="0" xfId="0" applyFont="1" applyAlignment="1">
      <alignment vertical="top"/>
    </xf>
    <xf numFmtId="0" fontId="6" fillId="0" borderId="11" xfId="0" applyFont="1" applyBorder="1" applyAlignment="1">
      <alignment vertical="top"/>
    </xf>
    <xf numFmtId="172" fontId="6" fillId="0" borderId="11" xfId="56" applyNumberFormat="1" applyFont="1" applyBorder="1" applyAlignment="1">
      <alignment horizontal="right" vertical="top"/>
    </xf>
    <xf numFmtId="0" fontId="6" fillId="2" borderId="11" xfId="0" applyFont="1" applyFill="1" applyBorder="1" applyAlignment="1">
      <alignment vertical="top"/>
    </xf>
    <xf numFmtId="172" fontId="6" fillId="2" borderId="11" xfId="56" applyNumberFormat="1" applyFont="1" applyFill="1" applyBorder="1" applyAlignment="1">
      <alignment horizontal="right" vertical="top"/>
    </xf>
    <xf numFmtId="0" fontId="6" fillId="7" borderId="11" xfId="0" applyFont="1" applyFill="1" applyBorder="1" applyAlignment="1">
      <alignment horizontal="center" vertical="top"/>
    </xf>
    <xf numFmtId="0" fontId="63" fillId="12" borderId="11" xfId="0" applyFont="1" applyFill="1" applyBorder="1" applyAlignment="1">
      <alignment horizontal="left" vertical="top" indent="1"/>
    </xf>
    <xf numFmtId="0" fontId="63" fillId="12" borderId="11" xfId="0" applyFont="1" applyFill="1" applyBorder="1" applyAlignment="1">
      <alignment horizontal="center" vertical="top"/>
    </xf>
    <xf numFmtId="172" fontId="63" fillId="12" borderId="11" xfId="56" applyNumberFormat="1" applyFont="1" applyFill="1" applyBorder="1" applyAlignment="1">
      <alignment horizontal="right" vertical="top"/>
    </xf>
    <xf numFmtId="0" fontId="6" fillId="0" borderId="11" xfId="0" applyFont="1" applyBorder="1" applyAlignment="1">
      <alignment horizontal="center" vertical="top"/>
    </xf>
    <xf numFmtId="0" fontId="6" fillId="0" borderId="11" xfId="0" applyFont="1" applyBorder="1" applyAlignment="1">
      <alignment horizontal="left" vertical="top" indent="1"/>
    </xf>
    <xf numFmtId="0" fontId="6" fillId="12" borderId="11" xfId="0" applyFont="1" applyFill="1" applyBorder="1" applyAlignment="1">
      <alignment vertical="top"/>
    </xf>
    <xf numFmtId="0" fontId="6" fillId="12" borderId="11" xfId="0" applyFont="1" applyFill="1" applyBorder="1" applyAlignment="1">
      <alignment horizontal="center" vertical="top"/>
    </xf>
    <xf numFmtId="172" fontId="6" fillId="12" borderId="11" xfId="56" applyNumberFormat="1" applyFont="1" applyFill="1" applyBorder="1" applyAlignment="1">
      <alignment horizontal="right" vertical="top"/>
    </xf>
    <xf numFmtId="0" fontId="6" fillId="2" borderId="11" xfId="0" applyFont="1" applyFill="1" applyBorder="1" applyAlignment="1">
      <alignment horizontal="center" vertical="top"/>
    </xf>
    <xf numFmtId="0" fontId="64" fillId="6" borderId="11" xfId="0" applyFont="1" applyFill="1" applyBorder="1" applyAlignment="1">
      <alignment horizontal="center" vertical="center" wrapText="1"/>
    </xf>
    <xf numFmtId="0" fontId="17" fillId="7" borderId="11" xfId="0" applyFont="1" applyFill="1" applyBorder="1" applyAlignment="1">
      <alignment horizontal="center" vertical="center" wrapText="1"/>
    </xf>
    <xf numFmtId="38" fontId="17" fillId="0" borderId="11" xfId="73" applyNumberFormat="1" applyFont="1" applyFill="1" applyBorder="1" applyAlignment="1">
      <alignment horizontal="center" vertical="center"/>
    </xf>
    <xf numFmtId="183" fontId="65" fillId="11" borderId="11" xfId="73" applyNumberFormat="1" applyFont="1" applyFill="1" applyBorder="1" applyAlignment="1">
      <alignment horizontal="center" vertical="center"/>
    </xf>
    <xf numFmtId="183" fontId="17" fillId="0" borderId="11" xfId="73" applyNumberFormat="1" applyFont="1" applyFill="1" applyBorder="1" applyAlignment="1">
      <alignment horizontal="center" vertical="center"/>
    </xf>
    <xf numFmtId="1" fontId="17" fillId="0" borderId="11" xfId="73" applyNumberFormat="1" applyFont="1" applyFill="1" applyBorder="1" applyAlignment="1">
      <alignment horizontal="center" vertical="center"/>
    </xf>
    <xf numFmtId="0" fontId="64" fillId="13" borderId="11" xfId="0" applyFont="1" applyFill="1" applyBorder="1" applyAlignment="1">
      <alignment horizontal="center" vertical="center" wrapText="1"/>
    </xf>
    <xf numFmtId="0" fontId="22" fillId="0" borderId="18" xfId="0" applyFont="1" applyBorder="1" applyAlignment="1">
      <alignment horizontal="center"/>
    </xf>
    <xf numFmtId="38" fontId="24" fillId="0" borderId="11" xfId="73" applyNumberFormat="1" applyFont="1" applyFill="1" applyBorder="1" applyAlignment="1">
      <alignment horizontal="center" vertical="center"/>
    </xf>
    <xf numFmtId="9" fontId="17" fillId="0" borderId="16" xfId="10" applyFont="1" applyFill="1" applyBorder="1" applyAlignment="1">
      <alignment horizontal="center" vertical="center"/>
    </xf>
    <xf numFmtId="0" fontId="67" fillId="0" borderId="0" xfId="0" applyFont="1" applyAlignment="1">
      <alignment vertical="top"/>
    </xf>
    <xf numFmtId="3" fontId="34" fillId="0" borderId="0" xfId="29" applyNumberFormat="1" applyFont="1"/>
    <xf numFmtId="172" fontId="68" fillId="2" borderId="0" xfId="1" applyNumberFormat="1" applyFont="1" applyFill="1" applyAlignment="1"/>
    <xf numFmtId="3" fontId="57" fillId="9" borderId="0" xfId="29" applyNumberFormat="1" applyFont="1" applyFill="1" applyAlignment="1">
      <alignment horizontal="center" vertical="center"/>
    </xf>
    <xf numFmtId="172" fontId="69" fillId="0" borderId="0" xfId="0" applyNumberFormat="1" applyFont="1"/>
    <xf numFmtId="172" fontId="0" fillId="0" borderId="0" xfId="0" applyNumberFormat="1"/>
    <xf numFmtId="172" fontId="69" fillId="2" borderId="0" xfId="52" applyNumberFormat="1" applyFont="1" applyFill="1"/>
    <xf numFmtId="172" fontId="70" fillId="0" borderId="0" xfId="0" applyNumberFormat="1" applyFont="1"/>
    <xf numFmtId="0" fontId="70" fillId="0" borderId="0" xfId="0" applyFont="1"/>
    <xf numFmtId="0" fontId="0" fillId="14" borderId="11" xfId="0" applyFill="1" applyBorder="1" applyAlignment="1">
      <alignment vertical="top"/>
    </xf>
    <xf numFmtId="172" fontId="0" fillId="14" borderId="11" xfId="52" applyNumberFormat="1" applyFont="1" applyFill="1" applyBorder="1" applyAlignment="1">
      <alignment vertical="top"/>
    </xf>
    <xf numFmtId="0" fontId="0" fillId="14" borderId="11" xfId="0" applyFill="1" applyBorder="1" applyAlignment="1">
      <alignment vertical="top" wrapText="1"/>
    </xf>
    <xf numFmtId="172" fontId="71" fillId="2" borderId="11" xfId="52" applyNumberFormat="1" applyFont="1" applyFill="1" applyBorder="1" applyAlignment="1">
      <alignment horizontal="center" vertical="top" wrapText="1"/>
    </xf>
    <xf numFmtId="14" fontId="0" fillId="0" borderId="0" xfId="0" applyNumberFormat="1" applyAlignment="1">
      <alignment horizontal="right" vertical="top"/>
    </xf>
    <xf numFmtId="0" fontId="0" fillId="0" borderId="0" xfId="0" applyAlignment="1">
      <alignment vertical="top"/>
    </xf>
    <xf numFmtId="172" fontId="0" fillId="0" borderId="0" xfId="52" applyNumberFormat="1" applyFont="1" applyAlignment="1">
      <alignment horizontal="right" vertical="top"/>
    </xf>
    <xf numFmtId="184" fontId="0" fillId="0" borderId="0" xfId="0" applyNumberFormat="1" applyAlignment="1">
      <alignment horizontal="right" vertical="top"/>
    </xf>
    <xf numFmtId="1" fontId="0" fillId="0" borderId="0" xfId="0" applyNumberFormat="1" applyAlignment="1">
      <alignment horizontal="right" vertical="top"/>
    </xf>
    <xf numFmtId="2" fontId="0" fillId="0" borderId="0" xfId="0" applyNumberFormat="1" applyAlignment="1">
      <alignment horizontal="right" vertical="top"/>
    </xf>
    <xf numFmtId="172" fontId="0" fillId="2" borderId="0" xfId="0" applyNumberFormat="1" applyFill="1"/>
    <xf numFmtId="172" fontId="0" fillId="11" borderId="0" xfId="52" applyNumberFormat="1" applyFont="1" applyFill="1" applyAlignment="1">
      <alignment horizontal="right" vertical="top"/>
    </xf>
    <xf numFmtId="0" fontId="72" fillId="0" borderId="11" xfId="0" applyFont="1" applyBorder="1"/>
    <xf numFmtId="172" fontId="0" fillId="0" borderId="0" xfId="52" applyNumberFormat="1" applyFont="1"/>
    <xf numFmtId="172" fontId="22" fillId="0" borderId="0" xfId="29" applyNumberFormat="1" applyFont="1"/>
    <xf numFmtId="172" fontId="22" fillId="0" borderId="0" xfId="1" applyNumberFormat="1" applyFont="1" applyBorder="1"/>
    <xf numFmtId="182" fontId="0" fillId="0" borderId="0" xfId="1" applyNumberFormat="1" applyFont="1"/>
    <xf numFmtId="182" fontId="22" fillId="0" borderId="0" xfId="0" applyNumberFormat="1" applyFont="1"/>
    <xf numFmtId="182" fontId="22" fillId="0" borderId="0" xfId="0" applyNumberFormat="1" applyFont="1" applyAlignment="1">
      <alignment horizontal="center"/>
    </xf>
    <xf numFmtId="180" fontId="24" fillId="0" borderId="8" xfId="29" applyNumberFormat="1" applyFont="1" applyBorder="1" applyAlignment="1" applyProtection="1">
      <alignment vertical="top" wrapText="1"/>
      <protection hidden="1"/>
    </xf>
    <xf numFmtId="178" fontId="17" fillId="0" borderId="11" xfId="54" applyNumberFormat="1" applyFont="1" applyFill="1" applyBorder="1" applyAlignment="1">
      <alignment horizontal="left" vertical="center"/>
    </xf>
    <xf numFmtId="178" fontId="65" fillId="11" borderId="11" xfId="54" applyNumberFormat="1" applyFont="1" applyFill="1" applyBorder="1" applyAlignment="1">
      <alignment horizontal="left" vertical="center"/>
    </xf>
    <xf numFmtId="178" fontId="22" fillId="0" borderId="0" xfId="10" applyNumberFormat="1" applyFont="1" applyAlignment="1">
      <alignment horizontal="center"/>
    </xf>
    <xf numFmtId="178" fontId="17" fillId="0" borderId="11" xfId="54" applyNumberFormat="1" applyFont="1" applyFill="1" applyBorder="1" applyAlignment="1">
      <alignment horizontal="center" vertical="center"/>
    </xf>
    <xf numFmtId="9" fontId="22" fillId="0" borderId="0" xfId="10" applyFont="1" applyAlignment="1"/>
    <xf numFmtId="172" fontId="22" fillId="0" borderId="0" xfId="1" applyNumberFormat="1" applyFont="1" applyFill="1"/>
    <xf numFmtId="172" fontId="17" fillId="0" borderId="6" xfId="1" applyNumberFormat="1" applyFont="1" applyFill="1" applyBorder="1" applyAlignment="1">
      <alignment horizontal="right" vertical="center" wrapText="1" indent="1"/>
    </xf>
    <xf numFmtId="172" fontId="22" fillId="0" borderId="6" xfId="1" applyNumberFormat="1" applyFont="1" applyFill="1" applyBorder="1" applyProtection="1">
      <protection hidden="1"/>
    </xf>
    <xf numFmtId="172" fontId="22" fillId="0" borderId="0" xfId="1" applyNumberFormat="1" applyFont="1" applyFill="1" applyBorder="1" applyProtection="1">
      <protection hidden="1"/>
    </xf>
    <xf numFmtId="172" fontId="22" fillId="0" borderId="9" xfId="1" applyNumberFormat="1" applyFont="1" applyFill="1" applyBorder="1" applyProtection="1">
      <protection hidden="1"/>
    </xf>
    <xf numFmtId="164" fontId="22" fillId="0" borderId="0" xfId="0" applyNumberFormat="1" applyFont="1" applyAlignment="1">
      <alignment horizontal="center"/>
    </xf>
    <xf numFmtId="178" fontId="22" fillId="0" borderId="0" xfId="0" applyNumberFormat="1" applyFont="1" applyAlignment="1">
      <alignment horizontal="center"/>
    </xf>
    <xf numFmtId="172" fontId="0" fillId="0" borderId="0" xfId="0" applyNumberFormat="1" applyAlignment="1">
      <alignment vertical="top"/>
    </xf>
    <xf numFmtId="0" fontId="22" fillId="0" borderId="11" xfId="0" applyFont="1" applyBorder="1"/>
    <xf numFmtId="9" fontId="17" fillId="0" borderId="11" xfId="54" applyFont="1" applyFill="1" applyBorder="1" applyAlignment="1">
      <alignment horizontal="left" vertical="center"/>
    </xf>
    <xf numFmtId="9" fontId="17" fillId="0" borderId="16" xfId="73" applyNumberFormat="1" applyFont="1" applyFill="1" applyBorder="1" applyAlignment="1">
      <alignment horizontal="center" vertical="center"/>
    </xf>
    <xf numFmtId="3" fontId="17" fillId="7" borderId="19" xfId="29" applyNumberFormat="1" applyFont="1" applyFill="1" applyBorder="1" applyAlignment="1">
      <alignment horizontal="center" vertical="center"/>
    </xf>
    <xf numFmtId="3" fontId="17" fillId="7" borderId="20" xfId="29" applyNumberFormat="1" applyFont="1" applyFill="1" applyBorder="1" applyAlignment="1">
      <alignment horizontal="center" vertical="center"/>
    </xf>
    <xf numFmtId="0" fontId="17" fillId="7" borderId="20" xfId="29" applyFont="1" applyFill="1" applyBorder="1" applyAlignment="1">
      <alignment horizontal="center" vertical="center"/>
    </xf>
    <xf numFmtId="0" fontId="17" fillId="7" borderId="21" xfId="29" applyFont="1" applyFill="1" applyBorder="1" applyAlignment="1" applyProtection="1">
      <alignment horizontal="center" vertical="center"/>
      <protection hidden="1"/>
    </xf>
    <xf numFmtId="3" fontId="17" fillId="0" borderId="22" xfId="29" applyNumberFormat="1" applyFont="1" applyBorder="1" applyAlignment="1">
      <alignment horizontal="center" vertical="top"/>
    </xf>
    <xf numFmtId="3" fontId="65" fillId="0" borderId="23" xfId="29" applyNumberFormat="1" applyFont="1" applyBorder="1" applyAlignment="1">
      <alignment horizontal="left" vertical="top"/>
    </xf>
    <xf numFmtId="3" fontId="65" fillId="0" borderId="23" xfId="29" applyNumberFormat="1" applyFont="1" applyBorder="1" applyAlignment="1" applyProtection="1">
      <alignment horizontal="center" vertical="top"/>
      <protection locked="0"/>
    </xf>
    <xf numFmtId="3" fontId="17" fillId="0" borderId="23" xfId="29" applyNumberFormat="1" applyFont="1" applyBorder="1" applyAlignment="1" applyProtection="1">
      <alignment horizontal="right" vertical="top"/>
      <protection locked="0"/>
    </xf>
    <xf numFmtId="178" fontId="17" fillId="0" borderId="24" xfId="10" applyNumberFormat="1" applyFont="1" applyFill="1" applyBorder="1" applyAlignment="1" applyProtection="1">
      <alignment horizontal="center" vertical="top"/>
      <protection hidden="1"/>
    </xf>
    <xf numFmtId="3" fontId="17" fillId="7" borderId="22" xfId="29" applyNumberFormat="1" applyFont="1" applyFill="1" applyBorder="1" applyAlignment="1">
      <alignment horizontal="center" vertical="top"/>
    </xf>
    <xf numFmtId="3" fontId="65" fillId="7" borderId="23" xfId="29" applyNumberFormat="1" applyFont="1" applyFill="1" applyBorder="1" applyAlignment="1">
      <alignment horizontal="left" vertical="top"/>
    </xf>
    <xf numFmtId="3" fontId="65" fillId="7" borderId="23" xfId="29" applyNumberFormat="1" applyFont="1" applyFill="1" applyBorder="1" applyAlignment="1" applyProtection="1">
      <alignment vertical="top"/>
      <protection locked="0"/>
    </xf>
    <xf numFmtId="165" fontId="17" fillId="7" borderId="23" xfId="29" applyNumberFormat="1" applyFont="1" applyFill="1" applyBorder="1" applyAlignment="1" applyProtection="1">
      <alignment horizontal="right" vertical="top"/>
      <protection locked="0"/>
    </xf>
    <xf numFmtId="9" fontId="17" fillId="7" borderId="24" xfId="10" applyFont="1" applyFill="1" applyBorder="1" applyAlignment="1" applyProtection="1">
      <alignment horizontal="center" vertical="top"/>
      <protection hidden="1"/>
    </xf>
    <xf numFmtId="3" fontId="17" fillId="0" borderId="23" xfId="29" applyNumberFormat="1" applyFont="1" applyBorder="1" applyAlignment="1">
      <alignment horizontal="left" vertical="top"/>
    </xf>
    <xf numFmtId="3" fontId="17" fillId="0" borderId="23" xfId="29" applyNumberFormat="1" applyFont="1" applyBorder="1" applyAlignment="1" applyProtection="1">
      <alignment vertical="top"/>
      <protection hidden="1"/>
    </xf>
    <xf numFmtId="165" fontId="17" fillId="0" borderId="23" xfId="29" applyNumberFormat="1" applyFont="1" applyBorder="1" applyAlignment="1" applyProtection="1">
      <alignment horizontal="right" vertical="top"/>
      <protection hidden="1"/>
    </xf>
    <xf numFmtId="9" fontId="17" fillId="0" borderId="24" xfId="10" applyFont="1" applyFill="1" applyBorder="1" applyAlignment="1" applyProtection="1">
      <alignment horizontal="center" vertical="top"/>
      <protection hidden="1"/>
    </xf>
    <xf numFmtId="3" fontId="65" fillId="7" borderId="23" xfId="0" applyNumberFormat="1" applyFont="1" applyFill="1" applyBorder="1" applyAlignment="1" applyProtection="1">
      <alignment vertical="top"/>
      <protection hidden="1"/>
    </xf>
    <xf numFmtId="38" fontId="65" fillId="7" borderId="23" xfId="0" applyNumberFormat="1" applyFont="1" applyFill="1" applyBorder="1" applyAlignment="1" applyProtection="1">
      <alignment vertical="top"/>
      <protection hidden="1"/>
    </xf>
    <xf numFmtId="165" fontId="17" fillId="7" borderId="23" xfId="0" applyNumberFormat="1" applyFont="1" applyFill="1" applyBorder="1" applyAlignment="1" applyProtection="1">
      <alignment horizontal="right" vertical="top"/>
      <protection hidden="1"/>
    </xf>
    <xf numFmtId="38" fontId="65" fillId="7" borderId="23" xfId="29" applyNumberFormat="1" applyFont="1" applyFill="1" applyBorder="1" applyAlignment="1" applyProtection="1">
      <alignment vertical="top"/>
      <protection locked="0"/>
    </xf>
    <xf numFmtId="3" fontId="65" fillId="7" borderId="23" xfId="29" applyNumberFormat="1" applyFont="1" applyFill="1" applyBorder="1" applyAlignment="1" applyProtection="1">
      <alignment vertical="top"/>
      <protection hidden="1"/>
    </xf>
    <xf numFmtId="38" fontId="65" fillId="7" borderId="23" xfId="29" applyNumberFormat="1" applyFont="1" applyFill="1" applyBorder="1" applyAlignment="1" applyProtection="1">
      <alignment vertical="top"/>
      <protection hidden="1"/>
    </xf>
    <xf numFmtId="3" fontId="24" fillId="0" borderId="25" xfId="29" applyNumberFormat="1" applyFont="1" applyBorder="1" applyAlignment="1">
      <alignment horizontal="center" vertical="center"/>
    </xf>
    <xf numFmtId="3" fontId="23" fillId="0" borderId="26" xfId="29" applyNumberFormat="1" applyFont="1" applyBorder="1" applyAlignment="1">
      <alignment horizontal="left" vertical="top" wrapText="1"/>
    </xf>
    <xf numFmtId="38" fontId="23" fillId="0" borderId="26" xfId="29" applyNumberFormat="1" applyFont="1" applyBorder="1" applyAlignment="1" applyProtection="1">
      <alignment vertical="center"/>
      <protection locked="0"/>
    </xf>
    <xf numFmtId="38" fontId="23" fillId="5" borderId="26" xfId="29" applyNumberFormat="1" applyFont="1" applyFill="1" applyBorder="1" applyAlignment="1" applyProtection="1">
      <alignment vertical="center"/>
      <protection locked="0"/>
    </xf>
    <xf numFmtId="165" fontId="24" fillId="0" borderId="26" xfId="29" applyNumberFormat="1" applyFont="1" applyBorder="1" applyAlignment="1" applyProtection="1">
      <alignment horizontal="right" vertical="center"/>
      <protection locked="0"/>
    </xf>
    <xf numFmtId="9" fontId="24" fillId="0" borderId="27" xfId="10" applyFont="1" applyFill="1" applyBorder="1" applyAlignment="1" applyProtection="1">
      <alignment horizontal="center" vertical="center"/>
      <protection locked="0"/>
    </xf>
    <xf numFmtId="0" fontId="65" fillId="11" borderId="20" xfId="29" applyFont="1" applyFill="1" applyBorder="1" applyAlignment="1">
      <alignment horizontal="center" vertical="center"/>
    </xf>
    <xf numFmtId="0" fontId="19" fillId="3" borderId="19" xfId="29" applyFont="1" applyFill="1" applyBorder="1" applyAlignment="1">
      <alignment horizontal="center" vertical="center" wrapText="1"/>
    </xf>
    <xf numFmtId="0" fontId="23" fillId="4" borderId="20" xfId="29" applyFont="1" applyFill="1" applyBorder="1" applyAlignment="1" applyProtection="1">
      <alignment horizontal="center" vertical="center" wrapText="1"/>
      <protection locked="0"/>
    </xf>
    <xf numFmtId="0" fontId="23" fillId="11" borderId="20" xfId="29" applyFont="1" applyFill="1" applyBorder="1" applyAlignment="1" applyProtection="1">
      <alignment horizontal="center" vertical="center" wrapText="1"/>
      <protection locked="0"/>
    </xf>
    <xf numFmtId="0" fontId="23" fillId="4" borderId="20" xfId="29" applyFont="1" applyFill="1" applyBorder="1" applyAlignment="1">
      <alignment horizontal="center" vertical="center" wrapText="1"/>
    </xf>
    <xf numFmtId="0" fontId="23" fillId="0" borderId="20" xfId="29" applyFont="1" applyBorder="1" applyAlignment="1">
      <alignment horizontal="center" vertical="center" wrapText="1"/>
    </xf>
    <xf numFmtId="0" fontId="23" fillId="6" borderId="20" xfId="29" applyFont="1" applyFill="1" applyBorder="1" applyAlignment="1">
      <alignment horizontal="center" vertical="center" wrapText="1"/>
    </xf>
    <xf numFmtId="0" fontId="23" fillId="6" borderId="21" xfId="29" applyFont="1" applyFill="1" applyBorder="1" applyAlignment="1">
      <alignment horizontal="center" vertical="center" wrapText="1"/>
    </xf>
    <xf numFmtId="0" fontId="39" fillId="0" borderId="22" xfId="29" applyFont="1" applyBorder="1" applyAlignment="1">
      <alignment horizontal="left" vertical="top" wrapText="1"/>
    </xf>
    <xf numFmtId="3" fontId="39" fillId="0" borderId="23" xfId="29" applyNumberFormat="1" applyFont="1" applyBorder="1" applyAlignment="1" applyProtection="1">
      <alignment vertical="top" wrapText="1"/>
      <protection locked="0"/>
    </xf>
    <xf numFmtId="164" fontId="39" fillId="0" borderId="23" xfId="56" applyNumberFormat="1" applyFont="1" applyFill="1" applyBorder="1" applyAlignment="1" applyProtection="1">
      <alignment vertical="top" wrapText="1"/>
      <protection hidden="1"/>
    </xf>
    <xf numFmtId="178" fontId="39" fillId="0" borderId="24" xfId="57" applyNumberFormat="1" applyFont="1" applyFill="1" applyBorder="1" applyAlignment="1" applyProtection="1">
      <alignment vertical="top" wrapText="1"/>
      <protection hidden="1"/>
    </xf>
    <xf numFmtId="0" fontId="19" fillId="0" borderId="22" xfId="29" applyFont="1" applyBorder="1" applyAlignment="1">
      <alignment horizontal="left" vertical="top" wrapText="1" indent="1"/>
    </xf>
    <xf numFmtId="3" fontId="19" fillId="0" borderId="23" xfId="29" applyNumberFormat="1" applyFont="1" applyBorder="1" applyAlignment="1" applyProtection="1">
      <alignment vertical="top" wrapText="1"/>
      <protection locked="0"/>
    </xf>
    <xf numFmtId="180" fontId="19" fillId="0" borderId="23" xfId="56" applyNumberFormat="1" applyFont="1" applyFill="1" applyBorder="1" applyAlignment="1" applyProtection="1">
      <alignment vertical="top" wrapText="1"/>
      <protection hidden="1"/>
    </xf>
    <xf numFmtId="178" fontId="23" fillId="0" borderId="24" xfId="57" applyNumberFormat="1" applyFont="1" applyFill="1" applyBorder="1" applyAlignment="1" applyProtection="1">
      <alignment vertical="top" wrapText="1"/>
      <protection hidden="1"/>
    </xf>
    <xf numFmtId="0" fontId="41" fillId="0" borderId="22" xfId="29" applyFont="1" applyBorder="1" applyAlignment="1">
      <alignment horizontal="left" vertical="top" wrapText="1" indent="2"/>
    </xf>
    <xf numFmtId="3" fontId="41" fillId="0" borderId="23" xfId="29" applyNumberFormat="1" applyFont="1" applyBorder="1" applyAlignment="1" applyProtection="1">
      <alignment vertical="top" wrapText="1"/>
      <protection locked="0"/>
    </xf>
    <xf numFmtId="180" fontId="41" fillId="0" borderId="23" xfId="29" applyNumberFormat="1" applyFont="1" applyBorder="1" applyAlignment="1" applyProtection="1">
      <alignment vertical="top" wrapText="1"/>
      <protection hidden="1"/>
    </xf>
    <xf numFmtId="178" fontId="17" fillId="0" borderId="24" xfId="57" applyNumberFormat="1" applyFont="1" applyFill="1" applyBorder="1" applyAlignment="1" applyProtection="1">
      <alignment vertical="top" wrapText="1"/>
      <protection hidden="1"/>
    </xf>
    <xf numFmtId="180" fontId="50" fillId="0" borderId="23" xfId="29" applyNumberFormat="1" applyFont="1" applyBorder="1" applyAlignment="1" applyProtection="1">
      <alignment vertical="top" wrapText="1"/>
      <protection locked="0"/>
    </xf>
    <xf numFmtId="180" fontId="19" fillId="0" borderId="23" xfId="0" applyNumberFormat="1" applyFont="1" applyBorder="1" applyAlignment="1" applyProtection="1">
      <alignment vertical="top" wrapText="1"/>
      <protection hidden="1"/>
    </xf>
    <xf numFmtId="0" fontId="16" fillId="0" borderId="22" xfId="29" applyFont="1" applyBorder="1" applyAlignment="1">
      <alignment horizontal="left" vertical="top" wrapText="1" indent="2"/>
    </xf>
    <xf numFmtId="3" fontId="16" fillId="0" borderId="23" xfId="29" applyNumberFormat="1" applyFont="1" applyBorder="1" applyAlignment="1" applyProtection="1">
      <alignment vertical="top" wrapText="1"/>
      <protection locked="0"/>
    </xf>
    <xf numFmtId="180" fontId="16" fillId="0" borderId="23" xfId="29" applyNumberFormat="1" applyFont="1" applyBorder="1" applyAlignment="1" applyProtection="1">
      <alignment vertical="top" wrapText="1"/>
      <protection hidden="1"/>
    </xf>
    <xf numFmtId="3" fontId="41" fillId="5" borderId="23" xfId="29" applyNumberFormat="1" applyFont="1" applyFill="1" applyBorder="1" applyAlignment="1" applyProtection="1">
      <alignment vertical="top" wrapText="1"/>
      <protection locked="0"/>
    </xf>
    <xf numFmtId="178" fontId="41" fillId="0" borderId="24" xfId="57" applyNumberFormat="1" applyFont="1" applyFill="1" applyBorder="1" applyAlignment="1" applyProtection="1">
      <alignment vertical="top" wrapText="1"/>
      <protection hidden="1"/>
    </xf>
    <xf numFmtId="180" fontId="39" fillId="0" borderId="23" xfId="0" applyNumberFormat="1" applyFont="1" applyBorder="1" applyAlignment="1" applyProtection="1">
      <alignment vertical="top" wrapText="1"/>
      <protection hidden="1"/>
    </xf>
    <xf numFmtId="3" fontId="19" fillId="0" borderId="23" xfId="29" applyNumberFormat="1" applyFont="1" applyBorder="1" applyAlignment="1" applyProtection="1">
      <alignment horizontal="right" vertical="top" wrapText="1" indent="1"/>
      <protection locked="0"/>
    </xf>
    <xf numFmtId="180" fontId="50" fillId="0" borderId="23" xfId="0" applyNumberFormat="1" applyFont="1" applyBorder="1" applyAlignment="1" applyProtection="1">
      <alignment vertical="top" wrapText="1"/>
      <protection hidden="1"/>
    </xf>
    <xf numFmtId="3" fontId="41" fillId="0" borderId="23" xfId="29" applyNumberFormat="1" applyFont="1" applyBorder="1" applyAlignment="1" applyProtection="1">
      <alignment horizontal="right" vertical="top" wrapText="1"/>
      <protection locked="0"/>
    </xf>
    <xf numFmtId="3" fontId="41" fillId="0" borderId="23" xfId="29" applyNumberFormat="1" applyFont="1" applyBorder="1" applyAlignment="1" applyProtection="1">
      <alignment horizontal="right" vertical="top" wrapText="1" indent="2"/>
      <protection locked="0"/>
    </xf>
    <xf numFmtId="180" fontId="41" fillId="0" borderId="23" xfId="29" applyNumberFormat="1" applyFont="1" applyBorder="1" applyAlignment="1" applyProtection="1">
      <alignment horizontal="right" vertical="top" wrapText="1" indent="2"/>
      <protection hidden="1"/>
    </xf>
    <xf numFmtId="0" fontId="19" fillId="0" borderId="22" xfId="29" applyFont="1" applyBorder="1" applyAlignment="1">
      <alignment horizontal="left" vertical="top" wrapText="1" indent="2"/>
    </xf>
    <xf numFmtId="172" fontId="41" fillId="0" borderId="22" xfId="1" applyNumberFormat="1" applyFont="1" applyFill="1" applyBorder="1" applyAlignment="1">
      <alignment horizontal="left" vertical="top" wrapText="1" indent="3"/>
    </xf>
    <xf numFmtId="172" fontId="41" fillId="0" borderId="23" xfId="1" applyNumberFormat="1" applyFont="1" applyFill="1" applyBorder="1" applyAlignment="1" applyProtection="1">
      <alignment vertical="top" wrapText="1"/>
      <protection locked="0"/>
    </xf>
    <xf numFmtId="180" fontId="41" fillId="0" borderId="23" xfId="1" applyNumberFormat="1" applyFont="1" applyFill="1" applyBorder="1" applyAlignment="1" applyProtection="1">
      <alignment vertical="top" wrapText="1"/>
      <protection hidden="1"/>
    </xf>
    <xf numFmtId="178" fontId="17" fillId="0" borderId="24" xfId="1" applyNumberFormat="1" applyFont="1" applyFill="1" applyBorder="1" applyAlignment="1" applyProtection="1">
      <alignment vertical="top" wrapText="1"/>
      <protection hidden="1"/>
    </xf>
    <xf numFmtId="178" fontId="39" fillId="0" borderId="24" xfId="1" applyNumberFormat="1" applyFont="1" applyFill="1" applyBorder="1" applyAlignment="1" applyProtection="1">
      <alignment vertical="top" wrapText="1"/>
      <protection hidden="1"/>
    </xf>
    <xf numFmtId="180" fontId="19" fillId="0" borderId="23" xfId="29" applyNumberFormat="1" applyFont="1" applyBorder="1" applyAlignment="1" applyProtection="1">
      <alignment vertical="top" wrapText="1"/>
      <protection hidden="1"/>
    </xf>
    <xf numFmtId="0" fontId="41" fillId="0" borderId="22" xfId="29" applyFont="1" applyBorder="1" applyAlignment="1">
      <alignment horizontal="left" vertical="top" wrapText="1" indent="3"/>
    </xf>
    <xf numFmtId="3" fontId="25" fillId="0" borderId="23" xfId="29" applyNumberFormat="1" applyFont="1" applyBorder="1" applyAlignment="1" applyProtection="1">
      <alignment vertical="top" wrapText="1"/>
      <protection locked="0"/>
    </xf>
    <xf numFmtId="37" fontId="17" fillId="0" borderId="23" xfId="0" applyNumberFormat="1" applyFont="1" applyBorder="1" applyAlignment="1">
      <alignment horizontal="right" vertical="top" wrapText="1"/>
    </xf>
    <xf numFmtId="0" fontId="42" fillId="4" borderId="22" xfId="29" applyFont="1" applyFill="1" applyBorder="1" applyAlignment="1">
      <alignment horizontal="center" vertical="top" wrapText="1"/>
    </xf>
    <xf numFmtId="3" fontId="42" fillId="4" borderId="23" xfId="29" applyNumberFormat="1" applyFont="1" applyFill="1" applyBorder="1" applyAlignment="1" applyProtection="1">
      <alignment vertical="top" wrapText="1"/>
      <protection locked="0"/>
    </xf>
    <xf numFmtId="3" fontId="42" fillId="0" borderId="23" xfId="29" applyNumberFormat="1" applyFont="1" applyBorder="1" applyAlignment="1" applyProtection="1">
      <alignment vertical="top" wrapText="1"/>
      <protection locked="0"/>
    </xf>
    <xf numFmtId="180" fontId="42" fillId="4" borderId="23" xfId="0" applyNumberFormat="1" applyFont="1" applyFill="1" applyBorder="1" applyAlignment="1" applyProtection="1">
      <alignment vertical="top" wrapText="1"/>
      <protection hidden="1"/>
    </xf>
    <xf numFmtId="9" fontId="42" fillId="4" borderId="24" xfId="57" applyFont="1" applyFill="1" applyBorder="1" applyAlignment="1" applyProtection="1">
      <alignment vertical="top" wrapText="1"/>
      <protection hidden="1"/>
    </xf>
    <xf numFmtId="0" fontId="41" fillId="5" borderId="22" xfId="29" applyFont="1" applyFill="1" applyBorder="1" applyAlignment="1">
      <alignment horizontal="left" vertical="top" wrapText="1" indent="1"/>
    </xf>
    <xf numFmtId="180" fontId="41" fillId="5" borderId="23" xfId="29" applyNumberFormat="1" applyFont="1" applyFill="1" applyBorder="1" applyAlignment="1" applyProtection="1">
      <alignment vertical="top" wrapText="1"/>
      <protection hidden="1"/>
    </xf>
    <xf numFmtId="178" fontId="41" fillId="5" borderId="24" xfId="57" applyNumberFormat="1" applyFont="1" applyFill="1" applyBorder="1" applyAlignment="1" applyProtection="1">
      <alignment vertical="top" wrapText="1"/>
      <protection hidden="1"/>
    </xf>
    <xf numFmtId="0" fontId="16" fillId="0" borderId="22" xfId="29" applyFont="1" applyBorder="1" applyAlignment="1">
      <alignment horizontal="left" vertical="top" wrapText="1" indent="1"/>
    </xf>
    <xf numFmtId="3" fontId="16" fillId="0" borderId="23" xfId="29" applyNumberFormat="1" applyFont="1" applyBorder="1" applyAlignment="1" applyProtection="1">
      <alignment horizontal="center" vertical="top" wrapText="1"/>
      <protection locked="0"/>
    </xf>
    <xf numFmtId="37" fontId="16" fillId="0" borderId="23" xfId="0" applyNumberFormat="1" applyFont="1" applyBorder="1" applyAlignment="1">
      <alignment horizontal="right" vertical="top" wrapText="1"/>
    </xf>
    <xf numFmtId="37" fontId="15" fillId="0" borderId="23" xfId="0" applyNumberFormat="1" applyFont="1" applyBorder="1" applyAlignment="1">
      <alignment horizontal="right" vertical="top" wrapText="1"/>
    </xf>
    <xf numFmtId="0" fontId="42" fillId="4" borderId="25" xfId="29" applyFont="1" applyFill="1" applyBorder="1" applyAlignment="1">
      <alignment horizontal="center" vertical="top" wrapText="1"/>
    </xf>
    <xf numFmtId="37" fontId="42" fillId="4" borderId="26" xfId="0" applyNumberFormat="1" applyFont="1" applyFill="1" applyBorder="1" applyAlignment="1">
      <alignment horizontal="right" vertical="top" wrapText="1"/>
    </xf>
    <xf numFmtId="3" fontId="42" fillId="4" borderId="26" xfId="29" applyNumberFormat="1" applyFont="1" applyFill="1" applyBorder="1" applyAlignment="1" applyProtection="1">
      <alignment vertical="top" wrapText="1"/>
      <protection locked="0"/>
    </xf>
    <xf numFmtId="3" fontId="42" fillId="0" borderId="26" xfId="29" applyNumberFormat="1" applyFont="1" applyBorder="1" applyAlignment="1" applyProtection="1">
      <alignment vertical="top" wrapText="1"/>
      <protection locked="0"/>
    </xf>
    <xf numFmtId="180" fontId="42" fillId="4" borderId="26" xfId="0" applyNumberFormat="1" applyFont="1" applyFill="1" applyBorder="1" applyAlignment="1" applyProtection="1">
      <alignment vertical="top" wrapText="1"/>
      <protection hidden="1"/>
    </xf>
    <xf numFmtId="9" fontId="42" fillId="4" borderId="27" xfId="57" applyFont="1" applyFill="1" applyBorder="1" applyAlignment="1" applyProtection="1">
      <alignment vertical="top" wrapText="1"/>
      <protection hidden="1"/>
    </xf>
    <xf numFmtId="165" fontId="16" fillId="0" borderId="0" xfId="29" applyNumberFormat="1" applyFont="1" applyAlignment="1" applyProtection="1">
      <alignment vertical="top"/>
      <protection hidden="1"/>
    </xf>
    <xf numFmtId="0" fontId="19" fillId="9" borderId="19" xfId="29" applyFont="1" applyFill="1" applyBorder="1" applyAlignment="1">
      <alignment horizontal="center" vertical="center"/>
    </xf>
    <xf numFmtId="0" fontId="19" fillId="9" borderId="20" xfId="29" applyFont="1" applyFill="1" applyBorder="1" applyAlignment="1">
      <alignment horizontal="center" vertical="center"/>
    </xf>
    <xf numFmtId="0" fontId="23" fillId="9" borderId="20" xfId="29" applyFont="1" applyFill="1" applyBorder="1" applyAlignment="1">
      <alignment horizontal="center" vertical="center"/>
    </xf>
    <xf numFmtId="14" fontId="23" fillId="9" borderId="20" xfId="29" applyNumberFormat="1" applyFont="1" applyFill="1" applyBorder="1" applyAlignment="1">
      <alignment horizontal="center" vertical="center"/>
    </xf>
    <xf numFmtId="0" fontId="23" fillId="9" borderId="20" xfId="29" applyFont="1" applyFill="1" applyBorder="1" applyAlignment="1">
      <alignment horizontal="center" vertical="center" wrapText="1"/>
    </xf>
    <xf numFmtId="0" fontId="23" fillId="9" borderId="21" xfId="29" applyFont="1" applyFill="1" applyBorder="1" applyAlignment="1">
      <alignment horizontal="center" vertical="center"/>
    </xf>
    <xf numFmtId="0" fontId="41" fillId="0" borderId="22" xfId="29" applyFont="1" applyBorder="1" applyAlignment="1">
      <alignment horizontal="center" vertical="top"/>
    </xf>
    <xf numFmtId="0" fontId="16" fillId="0" borderId="23" xfId="29" applyFont="1" applyBorder="1" applyAlignment="1">
      <alignment horizontal="left" vertical="top" indent="1"/>
    </xf>
    <xf numFmtId="3" fontId="16" fillId="0" borderId="23" xfId="29" applyNumberFormat="1" applyFont="1" applyBorder="1" applyAlignment="1" applyProtection="1">
      <alignment vertical="top"/>
      <protection hidden="1"/>
    </xf>
    <xf numFmtId="165" fontId="16" fillId="0" borderId="23" xfId="29" applyNumberFormat="1" applyFont="1" applyBorder="1" applyAlignment="1" applyProtection="1">
      <alignment vertical="top"/>
      <protection hidden="1"/>
    </xf>
    <xf numFmtId="9" fontId="57" fillId="0" borderId="24" xfId="10" applyFont="1" applyFill="1" applyBorder="1" applyAlignment="1" applyProtection="1">
      <alignment horizontal="center" vertical="top"/>
      <protection hidden="1"/>
    </xf>
    <xf numFmtId="0" fontId="39" fillId="6" borderId="22" xfId="29" applyFont="1" applyFill="1" applyBorder="1" applyAlignment="1">
      <alignment horizontal="center" vertical="top"/>
    </xf>
    <xf numFmtId="0" fontId="39" fillId="6" borderId="23" xfId="29" applyFont="1" applyFill="1" applyBorder="1" applyAlignment="1">
      <alignment horizontal="left" vertical="top"/>
    </xf>
    <xf numFmtId="172" fontId="39" fillId="6" borderId="23" xfId="56" applyNumberFormat="1" applyFont="1" applyFill="1" applyBorder="1" applyAlignment="1" applyProtection="1">
      <alignment vertical="top"/>
      <protection hidden="1"/>
    </xf>
    <xf numFmtId="165" fontId="39" fillId="6" borderId="23" xfId="0" applyNumberFormat="1" applyFont="1" applyFill="1" applyBorder="1" applyAlignment="1" applyProtection="1">
      <alignment vertical="top"/>
      <protection hidden="1"/>
    </xf>
    <xf numFmtId="9" fontId="57" fillId="6" borderId="24" xfId="10" applyFont="1" applyFill="1" applyBorder="1" applyAlignment="1" applyProtection="1">
      <alignment horizontal="center" vertical="top"/>
      <protection hidden="1"/>
    </xf>
    <xf numFmtId="0" fontId="41" fillId="0" borderId="23" xfId="29" applyFont="1" applyBorder="1" applyAlignment="1">
      <alignment horizontal="left" vertical="top" indent="1"/>
    </xf>
    <xf numFmtId="3" fontId="41" fillId="0" borderId="23" xfId="29" applyNumberFormat="1" applyFont="1" applyBorder="1" applyAlignment="1" applyProtection="1">
      <alignment vertical="top"/>
      <protection hidden="1"/>
    </xf>
    <xf numFmtId="9" fontId="41" fillId="0" borderId="24" xfId="10" applyFont="1" applyFill="1" applyBorder="1" applyAlignment="1" applyProtection="1">
      <alignment horizontal="center" vertical="top"/>
      <protection hidden="1"/>
    </xf>
    <xf numFmtId="9" fontId="16" fillId="0" borderId="24" xfId="10" applyFont="1" applyFill="1" applyBorder="1" applyAlignment="1" applyProtection="1">
      <alignment horizontal="center" vertical="top"/>
      <protection hidden="1"/>
    </xf>
    <xf numFmtId="3" fontId="25" fillId="0" borderId="23" xfId="29" applyNumberFormat="1" applyFont="1" applyBorder="1" applyAlignment="1" applyProtection="1">
      <alignment vertical="top"/>
      <protection hidden="1"/>
    </xf>
    <xf numFmtId="165" fontId="61" fillId="0" borderId="23" xfId="29" applyNumberFormat="1" applyFont="1" applyBorder="1" applyAlignment="1" applyProtection="1">
      <alignment vertical="top"/>
      <protection hidden="1"/>
    </xf>
    <xf numFmtId="3" fontId="39" fillId="6" borderId="23" xfId="0" applyNumberFormat="1" applyFont="1" applyFill="1" applyBorder="1" applyAlignment="1" applyProtection="1">
      <alignment vertical="top"/>
      <protection hidden="1"/>
    </xf>
    <xf numFmtId="172" fontId="41" fillId="0" borderId="23" xfId="1" applyNumberFormat="1" applyFont="1" applyFill="1" applyBorder="1" applyAlignment="1" applyProtection="1">
      <alignment vertical="top"/>
      <protection hidden="1"/>
    </xf>
    <xf numFmtId="0" fontId="42" fillId="9" borderId="25" xfId="29" applyFont="1" applyFill="1" applyBorder="1" applyAlignment="1">
      <alignment horizontal="center" vertical="top"/>
    </xf>
    <xf numFmtId="0" fontId="42" fillId="9" borderId="26" xfId="29" applyFont="1" applyFill="1" applyBorder="1" applyAlignment="1">
      <alignment horizontal="center" vertical="top"/>
    </xf>
    <xf numFmtId="3" fontId="42" fillId="9" borderId="26" xfId="0" applyNumberFormat="1" applyFont="1" applyFill="1" applyBorder="1" applyAlignment="1" applyProtection="1">
      <alignment vertical="top"/>
      <protection hidden="1"/>
    </xf>
    <xf numFmtId="165" fontId="42" fillId="9" borderId="26" xfId="0" applyNumberFormat="1" applyFont="1" applyFill="1" applyBorder="1" applyAlignment="1" applyProtection="1">
      <alignment vertical="top"/>
      <protection hidden="1"/>
    </xf>
    <xf numFmtId="9" fontId="42" fillId="9" borderId="27" xfId="10" applyFont="1" applyFill="1" applyBorder="1" applyAlignment="1" applyProtection="1">
      <alignment horizontal="center" vertical="top"/>
      <protection hidden="1"/>
    </xf>
    <xf numFmtId="0" fontId="16" fillId="0" borderId="22" xfId="29" applyFont="1" applyBorder="1" applyAlignment="1">
      <alignment horizontal="center" vertical="top"/>
    </xf>
    <xf numFmtId="0" fontId="61" fillId="0" borderId="22" xfId="29" applyFont="1" applyBorder="1" applyAlignment="1">
      <alignment horizontal="center" vertical="top"/>
    </xf>
    <xf numFmtId="0" fontId="61" fillId="0" borderId="23" xfId="29" applyFont="1" applyBorder="1" applyAlignment="1">
      <alignment horizontal="left" vertical="top"/>
    </xf>
    <xf numFmtId="3" fontId="61" fillId="0" borderId="23" xfId="29" applyNumberFormat="1" applyFont="1" applyBorder="1" applyAlignment="1" applyProtection="1">
      <alignment vertical="top"/>
      <protection hidden="1"/>
    </xf>
    <xf numFmtId="0" fontId="54" fillId="0" borderId="22" xfId="29" applyFont="1" applyBorder="1" applyAlignment="1">
      <alignment horizontal="center" vertical="top"/>
    </xf>
    <xf numFmtId="3" fontId="54" fillId="0" borderId="23" xfId="29" applyNumberFormat="1" applyFont="1" applyBorder="1" applyAlignment="1" applyProtection="1">
      <alignment vertical="top"/>
      <protection hidden="1"/>
    </xf>
    <xf numFmtId="0" fontId="74" fillId="0" borderId="0" xfId="0" applyFont="1"/>
    <xf numFmtId="0" fontId="19" fillId="11" borderId="6" xfId="29" applyFont="1" applyFill="1" applyBorder="1" applyAlignment="1">
      <alignment horizontal="center" vertical="center"/>
    </xf>
    <xf numFmtId="172" fontId="58" fillId="0" borderId="6" xfId="56" applyNumberFormat="1" applyFont="1" applyBorder="1" applyAlignment="1"/>
    <xf numFmtId="172" fontId="19" fillId="0" borderId="6" xfId="56" applyNumberFormat="1" applyFont="1" applyBorder="1" applyAlignment="1"/>
    <xf numFmtId="172" fontId="59" fillId="0" borderId="6" xfId="56" applyNumberFormat="1" applyFont="1" applyBorder="1" applyAlignment="1"/>
    <xf numFmtId="172" fontId="17" fillId="0" borderId="6" xfId="56" quotePrefix="1" applyNumberFormat="1" applyFont="1" applyFill="1" applyBorder="1" applyAlignment="1">
      <alignment horizontal="left"/>
    </xf>
    <xf numFmtId="172" fontId="17" fillId="0" borderId="6" xfId="56" quotePrefix="1" applyNumberFormat="1" applyFont="1" applyFill="1" applyBorder="1" applyAlignment="1">
      <alignment horizontal="left" vertical="center"/>
    </xf>
    <xf numFmtId="172" fontId="23" fillId="0" borderId="6" xfId="56" quotePrefix="1" applyNumberFormat="1" applyFont="1" applyFill="1" applyBorder="1" applyAlignment="1">
      <alignment horizontal="left" vertical="center"/>
    </xf>
    <xf numFmtId="172" fontId="17" fillId="0" borderId="6" xfId="56" quotePrefix="1" applyNumberFormat="1" applyFont="1" applyBorder="1" applyAlignment="1">
      <alignment horizontal="left" vertical="center"/>
    </xf>
    <xf numFmtId="172" fontId="19" fillId="12" borderId="6" xfId="56" applyNumberFormat="1" applyFont="1" applyFill="1" applyBorder="1" applyAlignment="1">
      <alignment horizontal="left"/>
    </xf>
    <xf numFmtId="172" fontId="73" fillId="0" borderId="6" xfId="56" applyNumberFormat="1" applyFont="1" applyBorder="1" applyAlignment="1"/>
    <xf numFmtId="172" fontId="17" fillId="0" borderId="6" xfId="56" applyNumberFormat="1" applyFont="1" applyBorder="1" applyAlignment="1">
      <alignment horizontal="left"/>
    </xf>
    <xf numFmtId="172" fontId="19" fillId="12" borderId="6" xfId="56" applyNumberFormat="1" applyFont="1" applyFill="1" applyBorder="1" applyAlignment="1"/>
    <xf numFmtId="172" fontId="17" fillId="0" borderId="6" xfId="56" applyNumberFormat="1" applyFont="1" applyBorder="1" applyAlignment="1">
      <alignment horizontal="left" vertical="center"/>
    </xf>
    <xf numFmtId="172" fontId="19" fillId="8" borderId="6" xfId="56" applyNumberFormat="1" applyFont="1" applyFill="1" applyBorder="1" applyAlignment="1"/>
    <xf numFmtId="172" fontId="24" fillId="0" borderId="6" xfId="56" applyNumberFormat="1" applyFont="1" applyBorder="1" applyAlignment="1">
      <alignment horizontal="left"/>
    </xf>
    <xf numFmtId="9" fontId="17" fillId="0" borderId="11" xfId="73" applyNumberFormat="1" applyFont="1" applyFill="1" applyBorder="1" applyAlignment="1">
      <alignment horizontal="center" vertical="center"/>
    </xf>
    <xf numFmtId="9" fontId="22" fillId="0" borderId="0" xfId="10" applyFont="1"/>
    <xf numFmtId="9" fontId="22" fillId="0" borderId="0" xfId="0" applyNumberFormat="1" applyFont="1"/>
    <xf numFmtId="0" fontId="22" fillId="15" borderId="0" xfId="0" applyFont="1" applyFill="1"/>
    <xf numFmtId="0" fontId="75" fillId="0" borderId="0" xfId="0" applyFont="1"/>
    <xf numFmtId="0" fontId="22" fillId="16" borderId="0" xfId="0" applyFont="1" applyFill="1"/>
    <xf numFmtId="0" fontId="75" fillId="17" borderId="0" xfId="0" applyFont="1" applyFill="1"/>
    <xf numFmtId="0" fontId="75" fillId="15" borderId="0" xfId="0" applyFont="1" applyFill="1"/>
    <xf numFmtId="0" fontId="76" fillId="0" borderId="0" xfId="0" applyFont="1"/>
    <xf numFmtId="0" fontId="77" fillId="0" borderId="0" xfId="0" applyFont="1"/>
    <xf numFmtId="0" fontId="78" fillId="0" borderId="0" xfId="0" applyFont="1"/>
    <xf numFmtId="0" fontId="16" fillId="0" borderId="23" xfId="29" applyFont="1" applyBorder="1" applyAlignment="1">
      <alignment vertical="top"/>
    </xf>
    <xf numFmtId="9" fontId="17" fillId="0" borderId="16" xfId="1" applyNumberFormat="1" applyFont="1" applyFill="1" applyBorder="1" applyAlignment="1">
      <alignment horizontal="center" vertical="center"/>
    </xf>
    <xf numFmtId="0" fontId="56" fillId="5" borderId="0" xfId="29" applyFont="1" applyFill="1" applyAlignment="1">
      <alignment horizontal="left"/>
    </xf>
    <xf numFmtId="0" fontId="17" fillId="5" borderId="0" xfId="29" applyFont="1" applyFill="1" applyAlignment="1">
      <alignment horizontal="center" vertical="center"/>
    </xf>
    <xf numFmtId="0" fontId="23" fillId="5" borderId="20" xfId="29" applyFont="1" applyFill="1" applyBorder="1" applyAlignment="1" applyProtection="1">
      <alignment horizontal="center" vertical="center" wrapText="1"/>
      <protection locked="0"/>
    </xf>
    <xf numFmtId="3" fontId="39" fillId="5" borderId="23" xfId="29" applyNumberFormat="1" applyFont="1" applyFill="1" applyBorder="1" applyAlignment="1" applyProtection="1">
      <alignment vertical="top" wrapText="1"/>
      <protection locked="0"/>
    </xf>
    <xf numFmtId="3" fontId="19" fillId="5" borderId="23" xfId="29" applyNumberFormat="1" applyFont="1" applyFill="1" applyBorder="1" applyAlignment="1" applyProtection="1">
      <alignment vertical="top" wrapText="1"/>
      <protection locked="0"/>
    </xf>
    <xf numFmtId="3" fontId="16" fillId="5" borderId="23" xfId="29" applyNumberFormat="1" applyFont="1" applyFill="1" applyBorder="1" applyAlignment="1" applyProtection="1">
      <alignment vertical="top" wrapText="1"/>
      <protection locked="0"/>
    </xf>
    <xf numFmtId="3" fontId="19" fillId="5" borderId="23" xfId="29" applyNumberFormat="1" applyFont="1" applyFill="1" applyBorder="1" applyAlignment="1" applyProtection="1">
      <alignment horizontal="right" vertical="top" wrapText="1" indent="1"/>
      <protection locked="0"/>
    </xf>
    <xf numFmtId="3" fontId="41" fillId="5" borderId="23" xfId="29" applyNumberFormat="1" applyFont="1" applyFill="1" applyBorder="1" applyAlignment="1" applyProtection="1">
      <alignment horizontal="right" vertical="top" wrapText="1" indent="2"/>
      <protection locked="0"/>
    </xf>
    <xf numFmtId="172" fontId="41" fillId="5" borderId="23" xfId="1" applyNumberFormat="1" applyFont="1" applyFill="1" applyBorder="1" applyAlignment="1" applyProtection="1">
      <alignment vertical="top" wrapText="1"/>
      <protection locked="0"/>
    </xf>
    <xf numFmtId="3" fontId="42" fillId="5" borderId="23" xfId="29" applyNumberFormat="1" applyFont="1" applyFill="1" applyBorder="1" applyAlignment="1" applyProtection="1">
      <alignment vertical="top" wrapText="1"/>
      <protection locked="0"/>
    </xf>
    <xf numFmtId="3" fontId="16" fillId="5" borderId="23" xfId="29" applyNumberFormat="1" applyFont="1" applyFill="1" applyBorder="1" applyAlignment="1" applyProtection="1">
      <alignment horizontal="center" vertical="top" wrapText="1"/>
      <protection locked="0"/>
    </xf>
    <xf numFmtId="37" fontId="42" fillId="5" borderId="26" xfId="0" applyNumberFormat="1" applyFont="1" applyFill="1" applyBorder="1" applyAlignment="1">
      <alignment horizontal="right" vertical="top" wrapText="1"/>
    </xf>
    <xf numFmtId="3" fontId="45" fillId="5" borderId="0" xfId="29" applyNumberFormat="1" applyFont="1" applyFill="1" applyAlignment="1" applyProtection="1">
      <alignment horizontal="center" vertical="top" wrapText="1"/>
      <protection locked="0"/>
    </xf>
    <xf numFmtId="0" fontId="23" fillId="5" borderId="6" xfId="29" applyFont="1" applyFill="1" applyBorder="1" applyAlignment="1" applyProtection="1">
      <alignment horizontal="center" vertical="center" wrapText="1"/>
      <protection locked="0"/>
    </xf>
    <xf numFmtId="3" fontId="19" fillId="5" borderId="6" xfId="29" applyNumberFormat="1" applyFont="1" applyFill="1" applyBorder="1" applyAlignment="1" applyProtection="1">
      <alignment vertical="top" wrapText="1"/>
      <protection locked="0"/>
    </xf>
    <xf numFmtId="3" fontId="16" fillId="5" borderId="6" xfId="29" applyNumberFormat="1" applyFont="1" applyFill="1" applyBorder="1" applyAlignment="1" applyProtection="1">
      <alignment vertical="top" wrapText="1"/>
      <protection locked="0"/>
    </xf>
    <xf numFmtId="3" fontId="23" fillId="5" borderId="6" xfId="29" applyNumberFormat="1" applyFont="1" applyFill="1" applyBorder="1" applyAlignment="1" applyProtection="1">
      <alignment vertical="top" wrapText="1"/>
      <protection locked="0"/>
    </xf>
    <xf numFmtId="179" fontId="23" fillId="5" borderId="6" xfId="1" applyNumberFormat="1" applyFont="1" applyFill="1" applyBorder="1" applyAlignment="1" applyProtection="1">
      <alignment horizontal="center" vertical="top" wrapText="1"/>
      <protection locked="0"/>
    </xf>
    <xf numFmtId="3" fontId="41" fillId="5" borderId="6" xfId="29" applyNumberFormat="1" applyFont="1" applyFill="1" applyBorder="1" applyAlignment="1" applyProtection="1">
      <alignment horizontal="center" vertical="top" wrapText="1"/>
      <protection locked="0"/>
    </xf>
    <xf numFmtId="180" fontId="16" fillId="5" borderId="6" xfId="29" applyNumberFormat="1" applyFont="1" applyFill="1" applyBorder="1" applyAlignment="1" applyProtection="1">
      <alignment horizontal="center" vertical="top" wrapText="1"/>
      <protection locked="0"/>
    </xf>
    <xf numFmtId="38" fontId="23" fillId="5" borderId="6" xfId="29" applyNumberFormat="1" applyFont="1" applyFill="1" applyBorder="1" applyAlignment="1" applyProtection="1">
      <alignment vertical="top" wrapText="1"/>
      <protection locked="0"/>
    </xf>
    <xf numFmtId="3" fontId="41" fillId="5" borderId="6" xfId="29" applyNumberFormat="1" applyFont="1" applyFill="1" applyBorder="1" applyAlignment="1" applyProtection="1">
      <alignment vertical="top" wrapText="1"/>
      <protection locked="0"/>
    </xf>
    <xf numFmtId="38" fontId="53" fillId="5" borderId="6" xfId="29" applyNumberFormat="1" applyFont="1" applyFill="1" applyBorder="1" applyAlignment="1" applyProtection="1">
      <alignment vertical="center" wrapText="1"/>
      <protection locked="0"/>
    </xf>
    <xf numFmtId="180" fontId="16" fillId="5" borderId="6" xfId="50" applyNumberFormat="1" applyFont="1" applyFill="1" applyBorder="1" applyAlignment="1" applyProtection="1">
      <alignment horizontal="center" vertical="top" wrapText="1"/>
      <protection locked="0"/>
    </xf>
    <xf numFmtId="172" fontId="22" fillId="5" borderId="5" xfId="29" applyNumberFormat="1" applyFont="1" applyFill="1" applyBorder="1"/>
    <xf numFmtId="172" fontId="22" fillId="5" borderId="6" xfId="1" applyNumberFormat="1" applyFont="1" applyFill="1" applyBorder="1" applyProtection="1">
      <protection hidden="1"/>
    </xf>
    <xf numFmtId="3" fontId="22" fillId="5" borderId="6" xfId="29" applyNumberFormat="1" applyFont="1" applyFill="1" applyBorder="1" applyProtection="1">
      <protection hidden="1"/>
    </xf>
    <xf numFmtId="178" fontId="46" fillId="5" borderId="6" xfId="29" applyNumberFormat="1" applyFont="1" applyFill="1" applyBorder="1" applyProtection="1">
      <protection hidden="1"/>
    </xf>
    <xf numFmtId="38" fontId="24" fillId="5" borderId="6" xfId="29" applyNumberFormat="1" applyFont="1" applyFill="1" applyBorder="1" applyAlignment="1" applyProtection="1">
      <alignment vertical="top" wrapText="1"/>
      <protection locked="0"/>
    </xf>
    <xf numFmtId="38" fontId="41" fillId="5" borderId="6" xfId="29" applyNumberFormat="1" applyFont="1" applyFill="1" applyBorder="1" applyAlignment="1" applyProtection="1">
      <alignment vertical="top" wrapText="1"/>
      <protection locked="0"/>
    </xf>
    <xf numFmtId="0" fontId="22" fillId="5" borderId="6" xfId="29" applyFont="1" applyFill="1" applyBorder="1" applyProtection="1">
      <protection hidden="1"/>
    </xf>
    <xf numFmtId="0" fontId="22" fillId="5" borderId="0" xfId="29" applyFont="1" applyFill="1"/>
    <xf numFmtId="172" fontId="17" fillId="5" borderId="6" xfId="1" quotePrefix="1" applyNumberFormat="1" applyFont="1" applyFill="1" applyBorder="1" applyAlignment="1" applyProtection="1">
      <alignment horizontal="left" indent="1"/>
      <protection locked="0"/>
    </xf>
    <xf numFmtId="172" fontId="22" fillId="0" borderId="0" xfId="1" applyNumberFormat="1" applyFont="1"/>
    <xf numFmtId="3" fontId="65" fillId="0" borderId="16" xfId="73" applyNumberFormat="1" applyFont="1" applyFill="1" applyBorder="1" applyAlignment="1">
      <alignment horizontal="center" vertical="center"/>
    </xf>
    <xf numFmtId="172" fontId="17" fillId="0" borderId="16" xfId="1" applyNumberFormat="1" applyFont="1" applyFill="1" applyBorder="1" applyAlignment="1">
      <alignment horizontal="center" vertical="center"/>
    </xf>
    <xf numFmtId="0" fontId="19" fillId="3" borderId="6" xfId="29" applyFont="1" applyFill="1" applyBorder="1" applyAlignment="1">
      <alignment horizontal="left" vertical="center"/>
    </xf>
    <xf numFmtId="0" fontId="19" fillId="3" borderId="6" xfId="29" applyFont="1" applyFill="1" applyBorder="1" applyAlignment="1">
      <alignment horizontal="center" vertical="center"/>
    </xf>
    <xf numFmtId="0" fontId="58" fillId="0" borderId="6" xfId="29" applyFont="1" applyBorder="1" applyAlignment="1">
      <alignment wrapText="1"/>
    </xf>
    <xf numFmtId="49" fontId="58" fillId="0" borderId="6" xfId="29" applyNumberFormat="1" applyFont="1" applyBorder="1" applyAlignment="1">
      <alignment horizontal="center"/>
    </xf>
    <xf numFmtId="0" fontId="19" fillId="0" borderId="6" xfId="29" applyFont="1" applyBorder="1" applyAlignment="1">
      <alignment wrapText="1"/>
    </xf>
    <xf numFmtId="49" fontId="19" fillId="0" borderId="6" xfId="29" applyNumberFormat="1" applyFont="1" applyBorder="1" applyAlignment="1">
      <alignment horizontal="center"/>
    </xf>
    <xf numFmtId="0" fontId="59" fillId="0" borderId="6" xfId="29" applyFont="1" applyBorder="1" applyAlignment="1">
      <alignment wrapText="1"/>
    </xf>
    <xf numFmtId="49" fontId="59" fillId="0" borderId="6" xfId="29" applyNumberFormat="1" applyFont="1" applyBorder="1" applyAlignment="1">
      <alignment horizontal="center"/>
    </xf>
    <xf numFmtId="0" fontId="17" fillId="0" borderId="6" xfId="29" quotePrefix="1" applyFont="1" applyBorder="1" applyAlignment="1">
      <alignment horizontal="left" wrapText="1" indent="1"/>
    </xf>
    <xf numFmtId="49" fontId="17" fillId="0" borderId="6" xfId="29" quotePrefix="1" applyNumberFormat="1" applyFont="1" applyBorder="1" applyAlignment="1">
      <alignment horizontal="center"/>
    </xf>
    <xf numFmtId="0" fontId="17" fillId="0" borderId="6" xfId="29" quotePrefix="1" applyFont="1" applyBorder="1" applyAlignment="1">
      <alignment horizontal="left" vertical="center" wrapText="1" indent="1"/>
    </xf>
    <xf numFmtId="49" fontId="17" fillId="0" borderId="6" xfId="29" quotePrefix="1" applyNumberFormat="1" applyFont="1" applyBorder="1" applyAlignment="1">
      <alignment horizontal="center" vertical="center"/>
    </xf>
    <xf numFmtId="0" fontId="23" fillId="0" borderId="6" xfId="29" quotePrefix="1" applyFont="1" applyBorder="1" applyAlignment="1">
      <alignment horizontal="left" vertical="center" wrapText="1"/>
    </xf>
    <xf numFmtId="49" fontId="23" fillId="0" borderId="6" xfId="29" quotePrefix="1" applyNumberFormat="1" applyFont="1" applyBorder="1" applyAlignment="1">
      <alignment horizontal="center" vertical="center"/>
    </xf>
    <xf numFmtId="49" fontId="16" fillId="0" borderId="6" xfId="29" quotePrefix="1" applyNumberFormat="1" applyFont="1" applyBorder="1" applyAlignment="1">
      <alignment horizontal="center"/>
    </xf>
    <xf numFmtId="0" fontId="16" fillId="0" borderId="6" xfId="29" quotePrefix="1" applyFont="1" applyBorder="1" applyAlignment="1">
      <alignment horizontal="left" vertical="center" wrapText="1" indent="1"/>
    </xf>
    <xf numFmtId="49" fontId="16" fillId="0" borderId="6" xfId="29" quotePrefix="1" applyNumberFormat="1" applyFont="1" applyBorder="1" applyAlignment="1">
      <alignment horizontal="center" vertical="center"/>
    </xf>
    <xf numFmtId="0" fontId="19" fillId="12" borderId="6" xfId="29" applyFont="1" applyFill="1" applyBorder="1" applyAlignment="1">
      <alignment horizontal="left" wrapText="1"/>
    </xf>
    <xf numFmtId="49" fontId="19" fillId="12" borderId="6" xfId="29" applyNumberFormat="1" applyFont="1" applyFill="1" applyBorder="1" applyAlignment="1">
      <alignment horizontal="center"/>
    </xf>
    <xf numFmtId="0" fontId="73" fillId="0" borderId="6" xfId="29" applyFont="1" applyBorder="1" applyAlignment="1">
      <alignment wrapText="1"/>
    </xf>
    <xf numFmtId="49" fontId="73" fillId="0" borderId="6" xfId="29" applyNumberFormat="1" applyFont="1" applyBorder="1" applyAlignment="1">
      <alignment horizontal="center"/>
    </xf>
    <xf numFmtId="49" fontId="17" fillId="0" borderId="6" xfId="29" applyNumberFormat="1" applyFont="1" applyBorder="1" applyAlignment="1">
      <alignment horizontal="center"/>
    </xf>
    <xf numFmtId="0" fontId="19" fillId="12" borderId="6" xfId="29" applyFont="1" applyFill="1" applyBorder="1" applyAlignment="1">
      <alignment wrapText="1"/>
    </xf>
    <xf numFmtId="0" fontId="17" fillId="0" borderId="6" xfId="29" applyFont="1" applyBorder="1" applyAlignment="1">
      <alignment horizontal="left" vertical="center" wrapText="1" indent="1"/>
    </xf>
    <xf numFmtId="49" fontId="17" fillId="0" borderId="6" xfId="29" applyNumberFormat="1" applyFont="1" applyBorder="1" applyAlignment="1">
      <alignment horizontal="center" vertical="center"/>
    </xf>
    <xf numFmtId="0" fontId="19" fillId="8" borderId="6" xfId="29" applyFont="1" applyFill="1" applyBorder="1" applyAlignment="1">
      <alignment wrapText="1"/>
    </xf>
    <xf numFmtId="49" fontId="19" fillId="8" borderId="6" xfId="29" applyNumberFormat="1" applyFont="1" applyFill="1" applyBorder="1" applyAlignment="1">
      <alignment horizontal="center"/>
    </xf>
    <xf numFmtId="0" fontId="24" fillId="0" borderId="6" xfId="29" applyFont="1" applyBorder="1" applyAlignment="1">
      <alignment horizontal="left" wrapText="1"/>
    </xf>
    <xf numFmtId="49" fontId="24" fillId="0" borderId="6" xfId="29" applyNumberFormat="1" applyFont="1" applyBorder="1" applyAlignment="1">
      <alignment horizontal="center"/>
    </xf>
    <xf numFmtId="172" fontId="22" fillId="0" borderId="11" xfId="1" applyNumberFormat="1" applyFont="1" applyBorder="1"/>
    <xf numFmtId="0" fontId="66" fillId="0" borderId="11" xfId="0" applyFont="1" applyBorder="1"/>
    <xf numFmtId="0" fontId="66" fillId="10" borderId="11" xfId="0" applyFont="1" applyFill="1" applyBorder="1"/>
    <xf numFmtId="0" fontId="66" fillId="10" borderId="11" xfId="0" applyFont="1" applyFill="1" applyBorder="1" applyAlignment="1">
      <alignment horizontal="center"/>
    </xf>
    <xf numFmtId="9" fontId="45" fillId="0" borderId="0" xfId="10" applyFont="1" applyAlignment="1" applyProtection="1">
      <alignment horizontal="center" vertical="top" wrapText="1"/>
      <protection locked="0"/>
    </xf>
    <xf numFmtId="3" fontId="22" fillId="0" borderId="0" xfId="1" applyNumberFormat="1" applyFont="1" applyBorder="1"/>
    <xf numFmtId="38" fontId="17" fillId="0" borderId="2" xfId="73" applyNumberFormat="1" applyFont="1" applyFill="1" applyBorder="1" applyAlignment="1">
      <alignment horizontal="center" vertical="center"/>
    </xf>
    <xf numFmtId="38" fontId="65" fillId="11" borderId="2" xfId="73" applyNumberFormat="1" applyFont="1" applyFill="1" applyBorder="1" applyAlignment="1">
      <alignment horizontal="center" vertical="center"/>
    </xf>
    <xf numFmtId="9" fontId="17" fillId="0" borderId="2" xfId="73" applyNumberFormat="1" applyFont="1" applyFill="1" applyBorder="1" applyAlignment="1">
      <alignment horizontal="center" vertical="center"/>
    </xf>
    <xf numFmtId="9" fontId="17" fillId="0" borderId="2" xfId="54" applyFont="1" applyFill="1" applyBorder="1" applyAlignment="1">
      <alignment horizontal="left" vertical="center"/>
    </xf>
    <xf numFmtId="9" fontId="65" fillId="11" borderId="2" xfId="54" applyFont="1" applyFill="1" applyBorder="1" applyAlignment="1">
      <alignment horizontal="left" vertical="center"/>
    </xf>
    <xf numFmtId="9" fontId="17" fillId="0" borderId="16" xfId="54" applyFont="1" applyFill="1" applyBorder="1" applyAlignment="1">
      <alignment horizontal="left" vertical="center"/>
    </xf>
    <xf numFmtId="178" fontId="17" fillId="0" borderId="2" xfId="73" applyNumberFormat="1" applyFont="1" applyFill="1" applyBorder="1" applyAlignment="1">
      <alignment horizontal="center" vertical="center"/>
    </xf>
    <xf numFmtId="0" fontId="17" fillId="7" borderId="36" xfId="0" applyFont="1" applyFill="1" applyBorder="1" applyAlignment="1">
      <alignment horizontal="center" vertical="center" wrapText="1"/>
    </xf>
    <xf numFmtId="0" fontId="41" fillId="7" borderId="33" xfId="0" applyFont="1" applyFill="1" applyBorder="1" applyAlignment="1">
      <alignment horizontal="center" vertical="center"/>
    </xf>
    <xf numFmtId="0" fontId="17" fillId="7" borderId="37" xfId="0" applyFont="1" applyFill="1" applyBorder="1" applyAlignment="1">
      <alignment horizontal="center" vertical="center" wrapText="1"/>
    </xf>
    <xf numFmtId="0" fontId="64" fillId="6" borderId="15" xfId="0" applyFont="1" applyFill="1" applyBorder="1" applyAlignment="1">
      <alignment horizontal="center" vertical="center" wrapText="1"/>
    </xf>
    <xf numFmtId="0" fontId="64" fillId="6" borderId="38" xfId="0" applyFont="1" applyFill="1" applyBorder="1" applyAlignment="1">
      <alignment horizontal="center" vertical="center" wrapText="1"/>
    </xf>
    <xf numFmtId="0" fontId="17" fillId="7" borderId="38" xfId="0" applyFont="1" applyFill="1" applyBorder="1" applyAlignment="1">
      <alignment horizontal="center" vertical="center" wrapText="1"/>
    </xf>
    <xf numFmtId="38" fontId="22" fillId="0" borderId="11" xfId="0" applyNumberFormat="1" applyFont="1" applyBorder="1"/>
    <xf numFmtId="38" fontId="66" fillId="0" borderId="11" xfId="0" applyNumberFormat="1" applyFont="1" applyBorder="1"/>
    <xf numFmtId="181" fontId="22" fillId="0" borderId="0" xfId="1" applyNumberFormat="1" applyFont="1"/>
    <xf numFmtId="0" fontId="68" fillId="0" borderId="0" xfId="0" applyFont="1"/>
    <xf numFmtId="38" fontId="17" fillId="2" borderId="11" xfId="73" applyNumberFormat="1" applyFont="1" applyFill="1" applyBorder="1" applyAlignment="1">
      <alignment horizontal="center" vertical="center"/>
    </xf>
    <xf numFmtId="178" fontId="17" fillId="2" borderId="11" xfId="54" applyNumberFormat="1" applyFont="1" applyFill="1" applyBorder="1" applyAlignment="1">
      <alignment horizontal="center" vertical="center"/>
    </xf>
    <xf numFmtId="10" fontId="22" fillId="2" borderId="11" xfId="10" applyNumberFormat="1" applyFont="1" applyFill="1" applyBorder="1"/>
    <xf numFmtId="9" fontId="65" fillId="11" borderId="16" xfId="10" applyFont="1" applyFill="1" applyBorder="1" applyAlignment="1">
      <alignment horizontal="center" vertical="center"/>
    </xf>
    <xf numFmtId="168" fontId="17" fillId="0" borderId="11" xfId="1" applyFont="1" applyFill="1" applyBorder="1" applyAlignment="1">
      <alignment horizontal="center" vertical="center"/>
    </xf>
    <xf numFmtId="181" fontId="17" fillId="0" borderId="11" xfId="1" applyNumberFormat="1" applyFont="1" applyFill="1" applyBorder="1" applyAlignment="1">
      <alignment horizontal="center" vertical="center"/>
    </xf>
    <xf numFmtId="181" fontId="22" fillId="0" borderId="11" xfId="1" applyNumberFormat="1" applyFont="1" applyBorder="1"/>
    <xf numFmtId="0" fontId="0" fillId="18" borderId="11" xfId="0" applyFill="1" applyBorder="1" applyAlignment="1">
      <alignment vertical="top"/>
    </xf>
    <xf numFmtId="172" fontId="0" fillId="0" borderId="0" xfId="1" applyNumberFormat="1" applyFont="1" applyAlignment="1">
      <alignment horizontal="right" vertical="top"/>
    </xf>
    <xf numFmtId="172" fontId="0" fillId="18" borderId="11" xfId="1" applyNumberFormat="1" applyFont="1" applyFill="1" applyBorder="1" applyAlignment="1">
      <alignment horizontal="right" vertical="top"/>
    </xf>
    <xf numFmtId="0" fontId="57" fillId="0" borderId="22" xfId="29" applyFont="1" applyBorder="1" applyAlignment="1">
      <alignment horizontal="left" vertical="top" wrapText="1" indent="2"/>
    </xf>
    <xf numFmtId="0" fontId="82" fillId="0" borderId="0" xfId="0" applyFont="1"/>
    <xf numFmtId="3" fontId="57" fillId="0" borderId="23" xfId="29" applyNumberFormat="1" applyFont="1" applyBorder="1" applyAlignment="1" applyProtection="1">
      <alignment vertical="top" wrapText="1"/>
      <protection locked="0"/>
    </xf>
    <xf numFmtId="0" fontId="23" fillId="11" borderId="40" xfId="29" applyFont="1" applyFill="1" applyBorder="1" applyAlignment="1" applyProtection="1">
      <alignment horizontal="center" vertical="center" wrapText="1"/>
      <protection locked="0"/>
    </xf>
    <xf numFmtId="0" fontId="22" fillId="0" borderId="41" xfId="0" applyFont="1" applyBorder="1"/>
    <xf numFmtId="181" fontId="22" fillId="0" borderId="41" xfId="1" applyNumberFormat="1" applyFont="1" applyBorder="1"/>
    <xf numFmtId="183" fontId="22" fillId="19" borderId="0" xfId="0" applyNumberFormat="1" applyFont="1" applyFill="1"/>
    <xf numFmtId="181" fontId="22" fillId="0" borderId="0" xfId="1" applyNumberFormat="1" applyFont="1" applyBorder="1"/>
    <xf numFmtId="0" fontId="22" fillId="19" borderId="0" xfId="0" applyFont="1" applyFill="1"/>
    <xf numFmtId="0" fontId="66" fillId="0" borderId="0" xfId="0" applyFont="1" applyAlignment="1">
      <alignment horizontal="right"/>
    </xf>
    <xf numFmtId="185" fontId="22" fillId="19" borderId="0" xfId="0" applyNumberFormat="1" applyFont="1" applyFill="1"/>
    <xf numFmtId="40" fontId="17" fillId="2" borderId="11" xfId="73" applyNumberFormat="1" applyFont="1" applyFill="1" applyBorder="1" applyAlignment="1">
      <alignment horizontal="center" vertical="center"/>
    </xf>
    <xf numFmtId="178" fontId="17" fillId="0" borderId="11" xfId="1" applyNumberFormat="1" applyFont="1" applyFill="1" applyBorder="1" applyAlignment="1">
      <alignment horizontal="center" vertical="center"/>
    </xf>
    <xf numFmtId="178" fontId="65" fillId="11" borderId="16" xfId="10" applyNumberFormat="1" applyFont="1" applyFill="1" applyBorder="1" applyAlignment="1">
      <alignment horizontal="center" vertical="center"/>
    </xf>
    <xf numFmtId="0" fontId="66" fillId="0" borderId="0" xfId="0" applyFont="1" applyAlignment="1">
      <alignment horizontal="center"/>
    </xf>
    <xf numFmtId="3" fontId="22" fillId="0" borderId="0" xfId="1" applyNumberFormat="1" applyFont="1" applyFill="1" applyBorder="1"/>
    <xf numFmtId="11" fontId="22" fillId="0" borderId="0" xfId="0" applyNumberFormat="1" applyFont="1"/>
    <xf numFmtId="186" fontId="65" fillId="11" borderId="16" xfId="73" applyNumberFormat="1" applyFont="1" applyFill="1" applyBorder="1" applyAlignment="1">
      <alignment horizontal="center" vertical="center"/>
    </xf>
    <xf numFmtId="9" fontId="17" fillId="0" borderId="11" xfId="10" applyFont="1" applyFill="1" applyBorder="1" applyAlignment="1">
      <alignment horizontal="center" vertical="center"/>
    </xf>
    <xf numFmtId="181" fontId="17" fillId="0" borderId="11" xfId="1" applyNumberFormat="1" applyFont="1" applyBorder="1"/>
    <xf numFmtId="181" fontId="65" fillId="11" borderId="11" xfId="73" applyNumberFormat="1" applyFont="1" applyFill="1" applyBorder="1" applyAlignment="1">
      <alignment horizontal="center" vertical="center"/>
    </xf>
    <xf numFmtId="186" fontId="17" fillId="0" borderId="11" xfId="73" applyNumberFormat="1" applyFont="1" applyFill="1" applyBorder="1" applyAlignment="1">
      <alignment horizontal="center" vertical="center"/>
    </xf>
    <xf numFmtId="168" fontId="22" fillId="0" borderId="0" xfId="1" applyFont="1"/>
    <xf numFmtId="172" fontId="0" fillId="0" borderId="0" xfId="1" applyNumberFormat="1" applyFont="1" applyAlignment="1">
      <alignment vertical="top"/>
    </xf>
    <xf numFmtId="172" fontId="19" fillId="0" borderId="6" xfId="56" applyNumberFormat="1" applyFont="1" applyFill="1" applyBorder="1" applyAlignment="1"/>
    <xf numFmtId="0" fontId="17" fillId="0" borderId="0" xfId="0" applyFont="1"/>
    <xf numFmtId="0" fontId="17" fillId="0" borderId="0" xfId="0" applyFont="1" applyAlignment="1">
      <alignment vertical="top"/>
    </xf>
    <xf numFmtId="182" fontId="17" fillId="0" borderId="0" xfId="136" applyNumberFormat="1" applyFont="1" applyAlignment="1">
      <alignment vertical="top"/>
    </xf>
    <xf numFmtId="0" fontId="17" fillId="0" borderId="11" xfId="0" applyFont="1" applyBorder="1" applyAlignment="1">
      <alignment vertical="top"/>
    </xf>
    <xf numFmtId="182" fontId="17" fillId="0" borderId="11" xfId="136" applyNumberFormat="1" applyFont="1" applyBorder="1" applyAlignment="1">
      <alignment horizontal="right" vertical="top"/>
    </xf>
    <xf numFmtId="0" fontId="65" fillId="14" borderId="11" xfId="0" applyFont="1" applyFill="1" applyBorder="1" applyAlignment="1">
      <alignment vertical="top"/>
    </xf>
    <xf numFmtId="0" fontId="65" fillId="0" borderId="0" xfId="0" applyFont="1"/>
    <xf numFmtId="182" fontId="65" fillId="14" borderId="11" xfId="136" applyNumberFormat="1" applyFont="1" applyFill="1" applyBorder="1" applyAlignment="1">
      <alignment horizontal="center" vertical="center"/>
    </xf>
    <xf numFmtId="0" fontId="63" fillId="0" borderId="0" xfId="317" applyFont="1" applyAlignment="1">
      <alignment vertical="top"/>
    </xf>
    <xf numFmtId="0" fontId="27" fillId="0" borderId="0" xfId="317" applyFont="1" applyAlignment="1">
      <alignment wrapText="1"/>
    </xf>
    <xf numFmtId="0" fontId="27" fillId="0" borderId="0" xfId="317" applyFont="1" applyAlignment="1">
      <alignment vertical="top"/>
    </xf>
    <xf numFmtId="0" fontId="63" fillId="0" borderId="2" xfId="317" applyFont="1" applyBorder="1" applyAlignment="1">
      <alignment vertical="top"/>
    </xf>
    <xf numFmtId="0" fontId="27" fillId="0" borderId="2" xfId="317" applyFont="1" applyBorder="1" applyAlignment="1">
      <alignment wrapText="1"/>
    </xf>
    <xf numFmtId="0" fontId="85" fillId="0" borderId="2" xfId="317" applyFont="1" applyBorder="1" applyAlignment="1">
      <alignment vertical="top"/>
    </xf>
    <xf numFmtId="0" fontId="85" fillId="0" borderId="2" xfId="317" applyFont="1" applyBorder="1" applyAlignment="1">
      <alignment wrapText="1"/>
    </xf>
    <xf numFmtId="0" fontId="85" fillId="0" borderId="0" xfId="317" applyFont="1" applyAlignment="1">
      <alignment vertical="top"/>
    </xf>
    <xf numFmtId="0" fontId="85" fillId="0" borderId="0" xfId="317" applyFont="1" applyAlignment="1">
      <alignment wrapText="1"/>
    </xf>
    <xf numFmtId="187" fontId="83" fillId="21" borderId="0" xfId="317" applyNumberFormat="1" applyFont="1" applyFill="1" applyAlignment="1">
      <alignment horizontal="right" vertical="top"/>
    </xf>
    <xf numFmtId="188" fontId="63" fillId="0" borderId="0" xfId="316" applyNumberFormat="1" applyFont="1" applyAlignment="1">
      <alignment vertical="top"/>
    </xf>
    <xf numFmtId="188" fontId="31" fillId="0" borderId="0" xfId="316" applyNumberFormat="1" applyFont="1" applyAlignment="1">
      <alignment vertical="top"/>
    </xf>
    <xf numFmtId="188" fontId="63" fillId="0" borderId="2" xfId="316" applyNumberFormat="1" applyFont="1" applyBorder="1" applyAlignment="1">
      <alignment vertical="top"/>
    </xf>
    <xf numFmtId="188" fontId="85" fillId="0" borderId="2" xfId="316" applyNumberFormat="1" applyFont="1" applyBorder="1" applyAlignment="1">
      <alignment vertical="top"/>
    </xf>
    <xf numFmtId="188" fontId="85" fillId="0" borderId="0" xfId="316" applyNumberFormat="1" applyFont="1" applyAlignment="1">
      <alignment vertical="top"/>
    </xf>
    <xf numFmtId="182" fontId="17" fillId="0" borderId="11" xfId="136" applyNumberFormat="1" applyFont="1" applyBorder="1" applyAlignment="1">
      <alignment vertical="top"/>
    </xf>
    <xf numFmtId="188" fontId="17" fillId="0" borderId="0" xfId="0" applyNumberFormat="1" applyFont="1"/>
    <xf numFmtId="0" fontId="86" fillId="0" borderId="0" xfId="317" applyFont="1" applyAlignment="1">
      <alignment vertical="top"/>
    </xf>
    <xf numFmtId="0" fontId="63" fillId="0" borderId="0" xfId="317" applyFont="1" applyAlignment="1">
      <alignment wrapText="1"/>
    </xf>
    <xf numFmtId="188" fontId="86" fillId="0" borderId="0" xfId="316" applyNumberFormat="1" applyFont="1" applyAlignment="1">
      <alignment vertical="top"/>
    </xf>
    <xf numFmtId="0" fontId="87" fillId="0" borderId="0" xfId="317" applyFont="1" applyAlignment="1">
      <alignment vertical="top"/>
    </xf>
    <xf numFmtId="0" fontId="6" fillId="0" borderId="0" xfId="317" applyFont="1" applyAlignment="1">
      <alignment wrapText="1"/>
    </xf>
    <xf numFmtId="188" fontId="87" fillId="0" borderId="0" xfId="316" applyNumberFormat="1" applyFont="1" applyAlignment="1">
      <alignment vertical="top"/>
    </xf>
    <xf numFmtId="172" fontId="23" fillId="0" borderId="6" xfId="1" applyNumberFormat="1" applyFont="1" applyFill="1" applyBorder="1" applyAlignment="1" applyProtection="1">
      <alignment horizontal="center" vertical="top" wrapText="1"/>
      <protection locked="0"/>
    </xf>
    <xf numFmtId="0" fontId="22" fillId="0" borderId="0" xfId="29" applyFont="1" applyAlignment="1">
      <alignment horizontal="left"/>
    </xf>
    <xf numFmtId="172" fontId="17" fillId="0" borderId="0" xfId="1" applyNumberFormat="1" applyFont="1"/>
    <xf numFmtId="3" fontId="23" fillId="0" borderId="6" xfId="1" applyNumberFormat="1" applyFont="1" applyFill="1" applyBorder="1" applyAlignment="1" applyProtection="1">
      <alignment horizontal="center" vertical="top" wrapText="1"/>
      <protection locked="0"/>
    </xf>
    <xf numFmtId="3" fontId="17" fillId="0" borderId="0" xfId="0" applyNumberFormat="1" applyFont="1"/>
    <xf numFmtId="172" fontId="17" fillId="7" borderId="15" xfId="1" applyNumberFormat="1" applyFont="1" applyFill="1" applyBorder="1" applyAlignment="1">
      <alignment horizontal="center" vertical="center" wrapText="1"/>
    </xf>
    <xf numFmtId="172" fontId="17" fillId="7" borderId="38" xfId="1" applyNumberFormat="1" applyFont="1" applyFill="1" applyBorder="1" applyAlignment="1">
      <alignment horizontal="center" vertical="center" wrapText="1"/>
    </xf>
    <xf numFmtId="172" fontId="17" fillId="7" borderId="11" xfId="1" applyNumberFormat="1" applyFont="1" applyFill="1" applyBorder="1" applyAlignment="1">
      <alignment horizontal="center" vertical="center" wrapText="1"/>
    </xf>
    <xf numFmtId="172" fontId="17" fillId="0" borderId="11" xfId="1" applyNumberFormat="1" applyFont="1" applyFill="1" applyBorder="1" applyAlignment="1">
      <alignment horizontal="center" vertical="center"/>
    </xf>
    <xf numFmtId="172" fontId="65" fillId="11" borderId="11" xfId="1" applyNumberFormat="1" applyFont="1" applyFill="1" applyBorder="1" applyAlignment="1">
      <alignment horizontal="center" vertical="center"/>
    </xf>
    <xf numFmtId="172" fontId="24" fillId="0" borderId="11" xfId="1" applyNumberFormat="1" applyFont="1" applyFill="1" applyBorder="1" applyAlignment="1">
      <alignment horizontal="center" vertical="center"/>
    </xf>
    <xf numFmtId="172" fontId="24" fillId="2" borderId="11" xfId="1" applyNumberFormat="1" applyFont="1" applyFill="1" applyBorder="1" applyAlignment="1">
      <alignment horizontal="center" vertical="center"/>
    </xf>
    <xf numFmtId="172" fontId="65" fillId="11" borderId="16" xfId="1" applyNumberFormat="1" applyFont="1" applyFill="1" applyBorder="1" applyAlignment="1">
      <alignment horizontal="center" vertical="center"/>
    </xf>
    <xf numFmtId="172" fontId="17" fillId="0" borderId="2" xfId="1" applyNumberFormat="1" applyFont="1" applyFill="1" applyBorder="1" applyAlignment="1">
      <alignment horizontal="center" vertical="center"/>
    </xf>
    <xf numFmtId="172" fontId="66" fillId="0" borderId="0" xfId="1" applyNumberFormat="1" applyFont="1"/>
    <xf numFmtId="172" fontId="22" fillId="0" borderId="41" xfId="1" applyNumberFormat="1" applyFont="1" applyBorder="1"/>
    <xf numFmtId="38" fontId="22" fillId="0" borderId="0" xfId="29" applyNumberFormat="1" applyFont="1"/>
    <xf numFmtId="172" fontId="17" fillId="0" borderId="0" xfId="0" applyNumberFormat="1" applyFont="1"/>
    <xf numFmtId="3" fontId="25" fillId="5" borderId="23" xfId="29" applyNumberFormat="1" applyFont="1" applyFill="1" applyBorder="1" applyAlignment="1" applyProtection="1">
      <alignment vertical="top" wrapText="1"/>
      <protection locked="0"/>
    </xf>
    <xf numFmtId="3" fontId="16" fillId="0" borderId="8" xfId="29" applyNumberFormat="1" applyFont="1" applyBorder="1" applyAlignment="1">
      <alignment horizontal="left" vertical="top" wrapText="1" indent="3"/>
    </xf>
    <xf numFmtId="3" fontId="16" fillId="0" borderId="8" xfId="29" applyNumberFormat="1" applyFont="1" applyBorder="1" applyAlignment="1">
      <alignment horizontal="left" vertical="top" wrapText="1" indent="1"/>
    </xf>
    <xf numFmtId="0" fontId="21" fillId="0" borderId="0" xfId="29" applyFont="1" applyAlignment="1">
      <alignment horizontal="center"/>
    </xf>
    <xf numFmtId="0" fontId="40" fillId="0" borderId="0" xfId="29" applyFont="1" applyAlignment="1">
      <alignment horizontal="center"/>
    </xf>
    <xf numFmtId="0" fontId="34" fillId="0" borderId="0" xfId="29" applyFont="1" applyAlignment="1">
      <alignment horizontal="center"/>
    </xf>
    <xf numFmtId="0" fontId="26" fillId="0" borderId="0" xfId="29" applyFont="1" applyAlignment="1">
      <alignment horizontal="center"/>
    </xf>
    <xf numFmtId="0" fontId="18" fillId="0" borderId="0" xfId="29" applyFont="1" applyAlignment="1">
      <alignment horizontal="center"/>
    </xf>
    <xf numFmtId="172" fontId="26" fillId="0" borderId="0" xfId="1" applyNumberFormat="1" applyFont="1" applyAlignment="1">
      <alignment horizontal="center"/>
    </xf>
    <xf numFmtId="0" fontId="43" fillId="0" borderId="0" xfId="29" applyFont="1" applyAlignment="1">
      <alignment horizontal="center"/>
    </xf>
    <xf numFmtId="0" fontId="26" fillId="5" borderId="0" xfId="29" applyFont="1" applyFill="1" applyAlignment="1">
      <alignment horizontal="center"/>
    </xf>
    <xf numFmtId="0" fontId="44" fillId="0" borderId="0" xfId="29" applyFont="1" applyAlignment="1">
      <alignment horizontal="center"/>
    </xf>
    <xf numFmtId="3" fontId="23" fillId="0" borderId="6" xfId="29" applyNumberFormat="1" applyFont="1" applyBorder="1" applyAlignment="1">
      <alignment horizontal="center" vertical="top" wrapText="1"/>
    </xf>
    <xf numFmtId="3" fontId="41" fillId="0" borderId="30" xfId="29" applyNumberFormat="1" applyFont="1" applyBorder="1" applyAlignment="1">
      <alignment horizontal="center" vertical="top" wrapText="1"/>
    </xf>
    <xf numFmtId="3" fontId="23" fillId="7" borderId="42" xfId="29" applyNumberFormat="1" applyFont="1" applyFill="1" applyBorder="1" applyAlignment="1">
      <alignment horizontal="center" vertical="top" wrapText="1"/>
    </xf>
    <xf numFmtId="3" fontId="16" fillId="0" borderId="6" xfId="29" applyNumberFormat="1" applyFont="1" applyBorder="1" applyAlignment="1">
      <alignment horizontal="center" vertical="top" wrapText="1"/>
    </xf>
    <xf numFmtId="3" fontId="19" fillId="7" borderId="6" xfId="29" applyNumberFormat="1" applyFont="1" applyFill="1" applyBorder="1" applyAlignment="1">
      <alignment horizontal="center" vertical="top" wrapText="1"/>
    </xf>
    <xf numFmtId="3" fontId="17" fillId="0" borderId="6" xfId="29" applyNumberFormat="1" applyFont="1" applyBorder="1" applyAlignment="1">
      <alignment horizontal="center" vertical="top" wrapText="1"/>
    </xf>
    <xf numFmtId="3" fontId="41" fillId="0" borderId="6" xfId="29" applyNumberFormat="1" applyFont="1" applyBorder="1" applyAlignment="1">
      <alignment horizontal="center" vertical="top" wrapText="1"/>
    </xf>
    <xf numFmtId="3" fontId="19" fillId="6" borderId="6" xfId="29" applyNumberFormat="1" applyFont="1" applyFill="1" applyBorder="1" applyAlignment="1">
      <alignment horizontal="center" vertical="top" wrapText="1"/>
    </xf>
    <xf numFmtId="3" fontId="41" fillId="0" borderId="6" xfId="29" applyNumberFormat="1" applyFont="1" applyBorder="1" applyAlignment="1">
      <alignment horizontal="center" vertical="center" wrapText="1"/>
    </xf>
    <xf numFmtId="172" fontId="22" fillId="0" borderId="0" xfId="1" applyNumberFormat="1" applyFont="1" applyFill="1" applyAlignment="1">
      <alignment horizontal="center"/>
    </xf>
    <xf numFmtId="0" fontId="46" fillId="0" borderId="0" xfId="29" applyFont="1" applyAlignment="1">
      <alignment horizontal="center"/>
    </xf>
    <xf numFmtId="3" fontId="53" fillId="0" borderId="6" xfId="29" applyNumberFormat="1" applyFont="1" applyBorder="1" applyAlignment="1">
      <alignment horizontal="center" vertical="center" wrapText="1"/>
    </xf>
    <xf numFmtId="180" fontId="17" fillId="22" borderId="8" xfId="29" applyNumberFormat="1" applyFont="1" applyFill="1" applyBorder="1" applyAlignment="1" applyProtection="1">
      <alignment vertical="top" wrapText="1"/>
      <protection hidden="1"/>
    </xf>
    <xf numFmtId="172" fontId="21" fillId="0" borderId="0" xfId="1" applyNumberFormat="1" applyFont="1" applyAlignment="1" applyProtection="1">
      <alignment horizontal="center" vertical="top" wrapText="1"/>
      <protection locked="0"/>
    </xf>
    <xf numFmtId="172" fontId="21" fillId="0" borderId="0" xfId="1" applyNumberFormat="1" applyFont="1" applyAlignment="1" applyProtection="1">
      <alignment vertical="top" wrapText="1"/>
      <protection hidden="1"/>
    </xf>
    <xf numFmtId="0" fontId="88" fillId="0" borderId="0" xfId="29" applyFont="1" applyAlignment="1">
      <alignment horizontal="center"/>
    </xf>
    <xf numFmtId="172" fontId="88" fillId="0" borderId="0" xfId="1" applyNumberFormat="1" applyFont="1"/>
    <xf numFmtId="0" fontId="88" fillId="0" borderId="0" xfId="29" applyFont="1"/>
    <xf numFmtId="0" fontId="23" fillId="11" borderId="6" xfId="29" applyFont="1" applyFill="1" applyBorder="1" applyAlignment="1" applyProtection="1">
      <alignment horizontal="center" vertical="center" wrapText="1"/>
      <protection locked="0"/>
    </xf>
    <xf numFmtId="181" fontId="23" fillId="5" borderId="6" xfId="1" applyNumberFormat="1" applyFont="1" applyFill="1" applyBorder="1" applyAlignment="1" applyProtection="1">
      <alignment horizontal="right" vertical="top" wrapText="1"/>
      <protection locked="0"/>
    </xf>
    <xf numFmtId="172" fontId="23" fillId="0" borderId="6" xfId="1" applyNumberFormat="1" applyFont="1" applyBorder="1" applyAlignment="1" applyProtection="1">
      <alignment horizontal="right" vertical="top" wrapText="1"/>
      <protection locked="0"/>
    </xf>
    <xf numFmtId="172" fontId="23" fillId="0" borderId="6" xfId="1" applyNumberFormat="1" applyFont="1" applyFill="1" applyBorder="1" applyAlignment="1" applyProtection="1">
      <alignment horizontal="right" vertical="top" wrapText="1"/>
      <protection locked="0"/>
    </xf>
    <xf numFmtId="179" fontId="23" fillId="0" borderId="6" xfId="29" applyNumberFormat="1" applyFont="1" applyBorder="1" applyAlignment="1" applyProtection="1">
      <alignment horizontal="right" vertical="top" wrapText="1"/>
      <protection locked="0"/>
    </xf>
    <xf numFmtId="178" fontId="23" fillId="0" borderId="6" xfId="10" applyNumberFormat="1" applyFont="1" applyFill="1" applyBorder="1" applyAlignment="1" applyProtection="1">
      <alignment horizontal="right" vertical="top" wrapText="1"/>
      <protection hidden="1"/>
    </xf>
    <xf numFmtId="3" fontId="19" fillId="0" borderId="6" xfId="29" applyNumberFormat="1" applyFont="1" applyBorder="1" applyAlignment="1">
      <alignment horizontal="left" vertical="top" wrapText="1" indent="1"/>
    </xf>
    <xf numFmtId="3" fontId="19" fillId="0" borderId="6" xfId="29" applyNumberFormat="1" applyFont="1" applyBorder="1" applyAlignment="1" applyProtection="1">
      <alignment vertical="top" wrapText="1"/>
      <protection locked="0"/>
    </xf>
    <xf numFmtId="178" fontId="19" fillId="0" borderId="8" xfId="10" applyNumberFormat="1" applyFont="1" applyFill="1" applyBorder="1" applyAlignment="1" applyProtection="1">
      <alignment vertical="top" wrapText="1"/>
      <protection hidden="1"/>
    </xf>
    <xf numFmtId="3" fontId="16" fillId="0" borderId="6" xfId="29" applyNumberFormat="1" applyFont="1" applyBorder="1" applyAlignment="1">
      <alignment horizontal="left" vertical="top" wrapText="1" indent="1"/>
    </xf>
    <xf numFmtId="3" fontId="23" fillId="0" borderId="6" xfId="29" applyNumberFormat="1" applyFont="1" applyBorder="1" applyAlignment="1" applyProtection="1">
      <alignment vertical="top" wrapText="1"/>
      <protection locked="0"/>
    </xf>
    <xf numFmtId="9" fontId="23" fillId="0" borderId="8" xfId="10" applyFont="1" applyFill="1" applyBorder="1" applyAlignment="1" applyProtection="1">
      <alignment vertical="top" wrapText="1"/>
      <protection hidden="1"/>
    </xf>
    <xf numFmtId="9" fontId="16" fillId="0" borderId="8" xfId="10" applyFont="1" applyFill="1" applyBorder="1" applyAlignment="1" applyProtection="1">
      <alignment vertical="top" wrapText="1"/>
      <protection hidden="1"/>
    </xf>
    <xf numFmtId="180" fontId="19" fillId="0" borderId="8" xfId="0" applyNumberFormat="1" applyFont="1" applyBorder="1" applyAlignment="1" applyProtection="1">
      <alignment vertical="top" wrapText="1"/>
      <protection hidden="1"/>
    </xf>
    <xf numFmtId="9" fontId="19" fillId="0" borderId="8" xfId="10" applyFont="1" applyFill="1" applyBorder="1" applyAlignment="1" applyProtection="1">
      <alignment vertical="top" wrapText="1"/>
      <protection hidden="1"/>
    </xf>
    <xf numFmtId="3" fontId="17" fillId="0" borderId="6" xfId="29" applyNumberFormat="1" applyFont="1" applyBorder="1" applyAlignment="1">
      <alignment horizontal="left" vertical="top" wrapText="1" indent="1"/>
    </xf>
    <xf numFmtId="3" fontId="17" fillId="0" borderId="6" xfId="29" applyNumberFormat="1" applyFont="1" applyBorder="1" applyAlignment="1" applyProtection="1">
      <alignment vertical="top" wrapText="1"/>
      <protection locked="0"/>
    </xf>
    <xf numFmtId="3" fontId="17" fillId="0" borderId="0" xfId="29" applyNumberFormat="1" applyFont="1" applyAlignment="1" applyProtection="1">
      <alignment vertical="top" wrapText="1"/>
      <protection locked="0"/>
    </xf>
    <xf numFmtId="9" fontId="17" fillId="0" borderId="8" xfId="10" applyFont="1" applyFill="1" applyBorder="1" applyAlignment="1" applyProtection="1">
      <alignment vertical="top" wrapText="1"/>
      <protection hidden="1"/>
    </xf>
    <xf numFmtId="3" fontId="16" fillId="0" borderId="6" xfId="29" applyNumberFormat="1" applyFont="1" applyBorder="1" applyAlignment="1">
      <alignment horizontal="left" vertical="top" wrapText="1" indent="3"/>
    </xf>
    <xf numFmtId="180" fontId="19" fillId="0" borderId="8" xfId="29" applyNumberFormat="1" applyFont="1" applyBorder="1" applyAlignment="1" applyProtection="1">
      <alignment vertical="top" wrapText="1"/>
      <protection locked="0"/>
    </xf>
    <xf numFmtId="3" fontId="20" fillId="0" borderId="6" xfId="29" applyNumberFormat="1" applyFont="1" applyBorder="1" applyAlignment="1">
      <alignment horizontal="left" vertical="top" wrapText="1" indent="1"/>
    </xf>
    <xf numFmtId="3" fontId="20" fillId="0" borderId="6" xfId="29" applyNumberFormat="1" applyFont="1" applyBorder="1" applyAlignment="1" applyProtection="1">
      <alignment vertical="top" wrapText="1"/>
      <protection locked="0"/>
    </xf>
    <xf numFmtId="3" fontId="20" fillId="0" borderId="9" xfId="29" applyNumberFormat="1" applyFont="1" applyBorder="1" applyAlignment="1" applyProtection="1">
      <alignment vertical="top" wrapText="1"/>
      <protection locked="0"/>
    </xf>
    <xf numFmtId="180" fontId="20" fillId="0" borderId="8" xfId="29" applyNumberFormat="1" applyFont="1" applyBorder="1" applyAlignment="1" applyProtection="1">
      <alignment vertical="top" wrapText="1"/>
      <protection hidden="1"/>
    </xf>
    <xf numFmtId="9" fontId="20" fillId="0" borderId="8" xfId="10" applyFont="1" applyFill="1" applyBorder="1" applyAlignment="1" applyProtection="1">
      <alignment vertical="top" wrapText="1"/>
      <protection hidden="1"/>
    </xf>
    <xf numFmtId="38" fontId="23" fillId="10" borderId="6" xfId="29" applyNumberFormat="1" applyFont="1" applyFill="1" applyBorder="1" applyAlignment="1" applyProtection="1">
      <alignment vertical="top" wrapText="1"/>
      <protection locked="0"/>
    </xf>
    <xf numFmtId="3" fontId="19" fillId="10" borderId="6" xfId="29" applyNumberFormat="1" applyFont="1" applyFill="1" applyBorder="1" applyAlignment="1" applyProtection="1">
      <alignment vertical="top" wrapText="1"/>
      <protection locked="0"/>
    </xf>
    <xf numFmtId="9" fontId="19" fillId="6" borderId="8" xfId="10" applyFont="1" applyFill="1" applyBorder="1" applyAlignment="1" applyProtection="1">
      <alignment vertical="top" wrapText="1"/>
      <protection hidden="1"/>
    </xf>
    <xf numFmtId="172" fontId="19" fillId="0" borderId="6" xfId="1" applyNumberFormat="1" applyFont="1" applyBorder="1" applyAlignment="1" applyProtection="1">
      <alignment vertical="top" wrapText="1"/>
      <protection locked="0"/>
    </xf>
    <xf numFmtId="172" fontId="23" fillId="0" borderId="6" xfId="1" applyNumberFormat="1" applyFont="1" applyBorder="1" applyAlignment="1" applyProtection="1">
      <alignment vertical="top" wrapText="1"/>
      <protection locked="0"/>
    </xf>
    <xf numFmtId="172" fontId="19" fillId="10" borderId="6" xfId="1" applyNumberFormat="1" applyFont="1" applyFill="1" applyBorder="1" applyAlignment="1" applyProtection="1">
      <alignment vertical="top" wrapText="1"/>
      <protection locked="0"/>
    </xf>
    <xf numFmtId="168" fontId="21" fillId="0" borderId="0" xfId="1" applyFont="1" applyAlignment="1" applyProtection="1">
      <alignment horizontal="center" vertical="top" wrapText="1"/>
      <protection locked="0"/>
    </xf>
    <xf numFmtId="172" fontId="40" fillId="0" borderId="0" xfId="1" applyNumberFormat="1" applyFont="1"/>
    <xf numFmtId="0" fontId="88" fillId="5" borderId="0" xfId="29" applyFont="1" applyFill="1"/>
    <xf numFmtId="183" fontId="25" fillId="5" borderId="16" xfId="73" applyNumberFormat="1" applyFont="1" applyFill="1" applyBorder="1" applyAlignment="1">
      <alignment horizontal="center" vertical="center"/>
    </xf>
    <xf numFmtId="183" fontId="25" fillId="0" borderId="16" xfId="73" applyNumberFormat="1" applyFont="1" applyFill="1" applyBorder="1" applyAlignment="1">
      <alignment horizontal="center" vertical="center"/>
    </xf>
    <xf numFmtId="38" fontId="25" fillId="0" borderId="16" xfId="73" applyNumberFormat="1" applyFont="1" applyFill="1" applyBorder="1" applyAlignment="1">
      <alignment horizontal="center" vertical="center"/>
    </xf>
    <xf numFmtId="186" fontId="25" fillId="0" borderId="11" xfId="73" applyNumberFormat="1" applyFont="1" applyFill="1" applyBorder="1" applyAlignment="1">
      <alignment horizontal="center" vertical="center"/>
    </xf>
    <xf numFmtId="172" fontId="41" fillId="0" borderId="6" xfId="1" applyNumberFormat="1" applyFont="1" applyBorder="1" applyAlignment="1" applyProtection="1">
      <alignment horizontal="center" vertical="top" wrapText="1"/>
      <protection locked="0"/>
    </xf>
    <xf numFmtId="0" fontId="17" fillId="0" borderId="30" xfId="29" quotePrefix="1" applyFont="1" applyBorder="1" applyAlignment="1">
      <alignment horizontal="left" indent="1"/>
    </xf>
    <xf numFmtId="172" fontId="17" fillId="0" borderId="30" xfId="1" quotePrefix="1" applyNumberFormat="1" applyFont="1" applyFill="1" applyBorder="1" applyAlignment="1" applyProtection="1">
      <alignment horizontal="left" indent="1"/>
      <protection locked="0"/>
    </xf>
    <xf numFmtId="178" fontId="46" fillId="0" borderId="30" xfId="29" applyNumberFormat="1" applyFont="1" applyBorder="1" applyProtection="1">
      <protection hidden="1"/>
    </xf>
    <xf numFmtId="0" fontId="22" fillId="23" borderId="0" xfId="29" applyFont="1" applyFill="1" applyAlignment="1">
      <alignment horizontal="center"/>
    </xf>
    <xf numFmtId="0" fontId="22" fillId="23" borderId="11" xfId="29" applyFont="1" applyFill="1" applyBorder="1"/>
    <xf numFmtId="172" fontId="22" fillId="23" borderId="11" xfId="1" applyNumberFormat="1" applyFont="1" applyFill="1" applyBorder="1"/>
    <xf numFmtId="0" fontId="22" fillId="23" borderId="11" xfId="29" applyFont="1" applyFill="1" applyBorder="1" applyAlignment="1">
      <alignment horizontal="center"/>
    </xf>
    <xf numFmtId="0" fontId="22" fillId="23" borderId="0" xfId="29" applyFont="1" applyFill="1"/>
    <xf numFmtId="0" fontId="22" fillId="23" borderId="11" xfId="29" applyFont="1" applyFill="1" applyBorder="1" applyAlignment="1">
      <alignment horizontal="left"/>
    </xf>
    <xf numFmtId="0" fontId="88" fillId="23" borderId="0" xfId="29" applyFont="1" applyFill="1" applyAlignment="1">
      <alignment horizontal="center"/>
    </xf>
    <xf numFmtId="0" fontId="88" fillId="23" borderId="11" xfId="29" applyFont="1" applyFill="1" applyBorder="1" applyAlignment="1">
      <alignment horizontal="left"/>
    </xf>
    <xf numFmtId="172" fontId="88" fillId="23" borderId="11" xfId="1" applyNumberFormat="1" applyFont="1" applyFill="1" applyBorder="1"/>
    <xf numFmtId="0" fontId="88" fillId="23" borderId="11" xfId="29" applyFont="1" applyFill="1" applyBorder="1"/>
    <xf numFmtId="0" fontId="88" fillId="23" borderId="11" xfId="29" applyFont="1" applyFill="1" applyBorder="1" applyAlignment="1">
      <alignment horizontal="center"/>
    </xf>
    <xf numFmtId="0" fontId="88" fillId="23" borderId="0" xfId="29" applyFont="1" applyFill="1"/>
    <xf numFmtId="168" fontId="22" fillId="23" borderId="11" xfId="1" applyFont="1" applyFill="1" applyBorder="1"/>
    <xf numFmtId="38" fontId="22" fillId="23" borderId="11" xfId="29" applyNumberFormat="1" applyFont="1" applyFill="1" applyBorder="1"/>
    <xf numFmtId="172" fontId="88" fillId="23" borderId="11" xfId="29" applyNumberFormat="1" applyFont="1" applyFill="1" applyBorder="1"/>
    <xf numFmtId="172" fontId="22" fillId="23" borderId="11" xfId="29" applyNumberFormat="1" applyFont="1" applyFill="1" applyBorder="1"/>
    <xf numFmtId="3" fontId="22" fillId="23" borderId="11" xfId="29" applyNumberFormat="1" applyFont="1" applyFill="1" applyBorder="1"/>
    <xf numFmtId="0" fontId="0" fillId="23" borderId="0" xfId="0" applyFill="1"/>
    <xf numFmtId="172" fontId="22" fillId="23" borderId="0" xfId="1" applyNumberFormat="1" applyFont="1" applyFill="1"/>
    <xf numFmtId="0" fontId="16" fillId="0" borderId="6" xfId="50" applyFont="1" applyBorder="1" applyAlignment="1" applyProtection="1">
      <alignment horizontal="center" vertical="top" wrapText="1"/>
      <protection locked="0"/>
    </xf>
    <xf numFmtId="172" fontId="37" fillId="0" borderId="0" xfId="1" applyNumberFormat="1" applyFont="1" applyAlignment="1">
      <alignment horizontal="center"/>
    </xf>
    <xf numFmtId="172" fontId="38" fillId="0" borderId="0" xfId="1" applyNumberFormat="1" applyFont="1" applyAlignment="1">
      <alignment horizontal="center"/>
    </xf>
    <xf numFmtId="172" fontId="23" fillId="4" borderId="20" xfId="1" applyNumberFormat="1" applyFont="1" applyFill="1" applyBorder="1" applyAlignment="1">
      <alignment horizontal="center" vertical="center" wrapText="1"/>
    </xf>
    <xf numFmtId="172" fontId="39" fillId="0" borderId="23" xfId="1" applyNumberFormat="1" applyFont="1" applyBorder="1" applyAlignment="1" applyProtection="1">
      <alignment vertical="top" wrapText="1"/>
      <protection locked="0"/>
    </xf>
    <xf numFmtId="172" fontId="19" fillId="0" borderId="23" xfId="1" applyNumberFormat="1" applyFont="1" applyBorder="1" applyAlignment="1" applyProtection="1">
      <alignment vertical="top" wrapText="1"/>
      <protection locked="0"/>
    </xf>
    <xf numFmtId="172" fontId="41" fillId="0" borderId="23" xfId="1" applyNumberFormat="1" applyFont="1" applyBorder="1" applyAlignment="1" applyProtection="1">
      <alignment vertical="top" wrapText="1"/>
      <protection locked="0"/>
    </xf>
    <xf numFmtId="172" fontId="16" fillId="0" borderId="23" xfId="1" applyNumberFormat="1" applyFont="1" applyBorder="1" applyAlignment="1" applyProtection="1">
      <alignment vertical="top" wrapText="1"/>
      <protection locked="0"/>
    </xf>
    <xf numFmtId="172" fontId="19" fillId="0" borderId="23" xfId="1" applyNumberFormat="1" applyFont="1" applyBorder="1" applyAlignment="1" applyProtection="1">
      <alignment horizontal="right" vertical="top" wrapText="1" indent="1"/>
      <protection locked="0"/>
    </xf>
    <xf numFmtId="172" fontId="41" fillId="0" borderId="23" xfId="1" applyNumberFormat="1" applyFont="1" applyBorder="1" applyAlignment="1" applyProtection="1">
      <alignment horizontal="right" vertical="top" wrapText="1" indent="2"/>
      <protection locked="0"/>
    </xf>
    <xf numFmtId="172" fontId="42" fillId="4" borderId="23" xfId="1" applyNumberFormat="1" applyFont="1" applyFill="1" applyBorder="1" applyAlignment="1" applyProtection="1">
      <alignment vertical="top" wrapText="1"/>
      <protection locked="0"/>
    </xf>
    <xf numFmtId="172" fontId="16" fillId="0" borderId="23" xfId="1" applyNumberFormat="1" applyFont="1" applyBorder="1" applyAlignment="1">
      <alignment horizontal="right" vertical="top" wrapText="1"/>
    </xf>
    <xf numFmtId="172" fontId="42" fillId="4" borderId="26" xfId="1" applyNumberFormat="1" applyFont="1" applyFill="1" applyBorder="1" applyAlignment="1">
      <alignment horizontal="right" vertical="top" wrapText="1"/>
    </xf>
    <xf numFmtId="172" fontId="45" fillId="0" borderId="0" xfId="1" applyNumberFormat="1" applyFont="1" applyAlignment="1" applyProtection="1">
      <alignment horizontal="center" vertical="top" wrapText="1"/>
      <protection locked="0"/>
    </xf>
    <xf numFmtId="172" fontId="23" fillId="4" borderId="6" xfId="1" applyNumberFormat="1" applyFont="1" applyFill="1" applyBorder="1" applyAlignment="1" applyProtection="1">
      <alignment horizontal="center" vertical="center" wrapText="1"/>
      <protection locked="0"/>
    </xf>
    <xf numFmtId="172" fontId="16" fillId="0" borderId="6" xfId="1" applyNumberFormat="1" applyFont="1" applyBorder="1" applyAlignment="1" applyProtection="1">
      <alignment vertical="top" wrapText="1"/>
      <protection locked="0"/>
    </xf>
    <xf numFmtId="172" fontId="17" fillId="0" borderId="6" xfId="1" applyNumberFormat="1" applyFont="1" applyBorder="1" applyAlignment="1" applyProtection="1">
      <alignment vertical="top" wrapText="1"/>
      <protection locked="0"/>
    </xf>
    <xf numFmtId="172" fontId="23" fillId="10" borderId="6" xfId="1" applyNumberFormat="1" applyFont="1" applyFill="1" applyBorder="1" applyAlignment="1" applyProtection="1">
      <alignment vertical="top" wrapText="1"/>
      <protection locked="0"/>
    </xf>
    <xf numFmtId="172" fontId="16" fillId="0" borderId="6" xfId="1" applyNumberFormat="1" applyFont="1" applyBorder="1" applyAlignment="1" applyProtection="1">
      <alignment horizontal="center" vertical="top" wrapText="1"/>
      <protection locked="0"/>
    </xf>
    <xf numFmtId="172" fontId="23" fillId="7" borderId="6" xfId="1" applyNumberFormat="1" applyFont="1" applyFill="1" applyBorder="1" applyAlignment="1" applyProtection="1">
      <alignment vertical="top" wrapText="1"/>
      <protection locked="0"/>
    </xf>
    <xf numFmtId="172" fontId="19" fillId="7" borderId="6" xfId="1" applyNumberFormat="1" applyFont="1" applyFill="1" applyBorder="1" applyAlignment="1" applyProtection="1">
      <alignment vertical="top" wrapText="1"/>
      <protection locked="0"/>
    </xf>
    <xf numFmtId="172" fontId="41" fillId="0" borderId="6" xfId="1" applyNumberFormat="1" applyFont="1" applyBorder="1" applyAlignment="1" applyProtection="1">
      <alignment vertical="top" wrapText="1"/>
      <protection locked="0"/>
    </xf>
    <xf numFmtId="172" fontId="23" fillId="6" borderId="6" xfId="1" applyNumberFormat="1" applyFont="1" applyFill="1" applyBorder="1" applyAlignment="1" applyProtection="1">
      <alignment vertical="top" wrapText="1"/>
      <protection locked="0"/>
    </xf>
    <xf numFmtId="172" fontId="53" fillId="0" borderId="6" xfId="1" applyNumberFormat="1" applyFont="1" applyBorder="1" applyAlignment="1" applyProtection="1">
      <alignment vertical="center" wrapText="1"/>
      <protection locked="0"/>
    </xf>
    <xf numFmtId="172" fontId="23" fillId="4" borderId="6" xfId="1" applyNumberFormat="1" applyFont="1" applyFill="1" applyBorder="1" applyAlignment="1">
      <alignment horizontal="center" vertical="center" wrapText="1"/>
    </xf>
    <xf numFmtId="172" fontId="22" fillId="0" borderId="6" xfId="1" applyNumberFormat="1" applyFont="1" applyBorder="1" applyProtection="1">
      <protection hidden="1"/>
    </xf>
    <xf numFmtId="172" fontId="46" fillId="0" borderId="6" xfId="1" applyNumberFormat="1" applyFont="1" applyBorder="1" applyProtection="1">
      <protection hidden="1"/>
    </xf>
    <xf numFmtId="172" fontId="24" fillId="0" borderId="6" xfId="1" applyNumberFormat="1" applyFont="1" applyBorder="1" applyAlignment="1" applyProtection="1">
      <alignment vertical="top" wrapText="1"/>
      <protection locked="0"/>
    </xf>
    <xf numFmtId="172" fontId="41" fillId="11" borderId="6" xfId="1" applyNumberFormat="1" applyFont="1" applyFill="1" applyBorder="1" applyAlignment="1" applyProtection="1">
      <alignment vertical="top" wrapText="1"/>
      <protection locked="0"/>
    </xf>
    <xf numFmtId="172" fontId="17" fillId="0" borderId="0" xfId="1" applyNumberFormat="1" applyFont="1" applyAlignment="1">
      <alignment horizontal="center" vertical="center"/>
    </xf>
    <xf numFmtId="172" fontId="21" fillId="0" borderId="0" xfId="1" applyNumberFormat="1" applyFont="1"/>
    <xf numFmtId="172" fontId="41" fillId="0" borderId="9" xfId="1" applyNumberFormat="1" applyFont="1" applyBorder="1" applyAlignment="1" applyProtection="1">
      <alignment vertical="top" wrapText="1"/>
      <protection locked="0"/>
    </xf>
    <xf numFmtId="0" fontId="89" fillId="24" borderId="43" xfId="0" applyFont="1" applyFill="1" applyBorder="1" applyAlignment="1">
      <alignment horizontal="center" vertical="center"/>
    </xf>
    <xf numFmtId="0" fontId="89" fillId="24" borderId="29" xfId="0" applyFont="1" applyFill="1" applyBorder="1" applyAlignment="1">
      <alignment horizontal="center" vertical="center"/>
    </xf>
    <xf numFmtId="0" fontId="90" fillId="0" borderId="44" xfId="0" applyFont="1" applyBorder="1" applyAlignment="1">
      <alignment horizontal="center" vertical="center"/>
    </xf>
    <xf numFmtId="0" fontId="90" fillId="0" borderId="45" xfId="0" applyFont="1" applyBorder="1" applyAlignment="1">
      <alignment vertical="center"/>
    </xf>
    <xf numFmtId="3" fontId="91" fillId="0" borderId="45" xfId="0" applyNumberFormat="1" applyFont="1" applyBorder="1" applyAlignment="1">
      <alignment vertical="center"/>
    </xf>
    <xf numFmtId="3" fontId="91" fillId="0" borderId="45" xfId="0" applyNumberFormat="1" applyFont="1" applyBorder="1" applyAlignment="1">
      <alignment horizontal="right" vertical="center"/>
    </xf>
    <xf numFmtId="172" fontId="91" fillId="0" borderId="45" xfId="1" applyNumberFormat="1" applyFont="1" applyBorder="1" applyAlignment="1">
      <alignment vertical="center"/>
    </xf>
    <xf numFmtId="172" fontId="22" fillId="0" borderId="11" xfId="1" applyNumberFormat="1" applyFont="1" applyBorder="1" applyAlignment="1">
      <alignment horizontal="right"/>
    </xf>
    <xf numFmtId="172" fontId="66" fillId="0" borderId="11" xfId="0" applyNumberFormat="1" applyFont="1" applyBorder="1"/>
    <xf numFmtId="0" fontId="66" fillId="0" borderId="11" xfId="0" applyFont="1" applyBorder="1" applyAlignment="1">
      <alignment horizontal="center"/>
    </xf>
    <xf numFmtId="0" fontId="79" fillId="0" borderId="0" xfId="0" applyFont="1" applyAlignment="1">
      <alignment horizontal="center"/>
    </xf>
    <xf numFmtId="168" fontId="0" fillId="0" borderId="0" xfId="0" applyNumberFormat="1"/>
    <xf numFmtId="172" fontId="23" fillId="11" borderId="20" xfId="1" applyNumberFormat="1" applyFont="1" applyFill="1" applyBorder="1" applyAlignment="1" applyProtection="1">
      <alignment horizontal="center" vertical="center" wrapText="1"/>
      <protection locked="0"/>
    </xf>
    <xf numFmtId="172" fontId="23" fillId="11" borderId="6" xfId="1" applyNumberFormat="1" applyFont="1" applyFill="1" applyBorder="1" applyAlignment="1" applyProtection="1">
      <alignment horizontal="center" vertical="center" wrapText="1"/>
      <protection locked="0"/>
    </xf>
    <xf numFmtId="172" fontId="20" fillId="0" borderId="6" xfId="1" applyNumberFormat="1" applyFont="1" applyBorder="1" applyAlignment="1" applyProtection="1">
      <alignment vertical="top" wrapText="1"/>
      <protection locked="0"/>
    </xf>
    <xf numFmtId="172" fontId="20" fillId="0" borderId="0" xfId="29" applyNumberFormat="1" applyFont="1"/>
    <xf numFmtId="9" fontId="46" fillId="0" borderId="6" xfId="10" applyFont="1" applyBorder="1" applyProtection="1">
      <protection hidden="1"/>
    </xf>
    <xf numFmtId="178" fontId="46" fillId="0" borderId="6" xfId="10" applyNumberFormat="1" applyFont="1" applyBorder="1" applyProtection="1">
      <protection hidden="1"/>
    </xf>
    <xf numFmtId="172" fontId="22" fillId="0" borderId="0" xfId="1" applyNumberFormat="1" applyFont="1" applyAlignment="1">
      <alignment horizontal="center"/>
    </xf>
    <xf numFmtId="172" fontId="22" fillId="5" borderId="0" xfId="1" applyNumberFormat="1" applyFont="1" applyFill="1"/>
    <xf numFmtId="172" fontId="0" fillId="0" borderId="0" xfId="1" applyNumberFormat="1" applyFont="1" applyAlignment="1">
      <alignment vertical="center" wrapText="1"/>
    </xf>
    <xf numFmtId="172" fontId="91" fillId="0" borderId="45" xfId="1" applyNumberFormat="1" applyFont="1" applyBorder="1" applyAlignment="1">
      <alignment horizontal="right" vertical="center"/>
    </xf>
    <xf numFmtId="3" fontId="0" fillId="0" borderId="0" xfId="0" applyNumberFormat="1"/>
    <xf numFmtId="172" fontId="24" fillId="0" borderId="0" xfId="29" applyNumberFormat="1" applyFont="1"/>
    <xf numFmtId="172" fontId="89" fillId="24" borderId="29" xfId="1" applyNumberFormat="1" applyFont="1" applyFill="1" applyBorder="1" applyAlignment="1">
      <alignment horizontal="center" vertical="center"/>
    </xf>
    <xf numFmtId="172" fontId="0" fillId="0" borderId="0" xfId="1" applyNumberFormat="1" applyFont="1"/>
    <xf numFmtId="0" fontId="90" fillId="0" borderId="11" xfId="0" applyFont="1" applyBorder="1" applyAlignment="1">
      <alignment horizontal="center" vertical="center"/>
    </xf>
    <xf numFmtId="0" fontId="90" fillId="0" borderId="11" xfId="0" applyFont="1" applyBorder="1" applyAlignment="1">
      <alignment vertical="center"/>
    </xf>
    <xf numFmtId="0" fontId="75" fillId="0" borderId="0" xfId="0" applyFont="1" applyAlignment="1">
      <alignment horizontal="center"/>
    </xf>
    <xf numFmtId="172" fontId="75" fillId="0" borderId="11" xfId="1" applyNumberFormat="1" applyFont="1" applyBorder="1"/>
    <xf numFmtId="168" fontId="75" fillId="0" borderId="0" xfId="1" applyFont="1"/>
    <xf numFmtId="0" fontId="89" fillId="25" borderId="11" xfId="0" applyFont="1" applyFill="1" applyBorder="1" applyAlignment="1">
      <alignment horizontal="center" vertical="center"/>
    </xf>
    <xf numFmtId="0" fontId="92" fillId="25" borderId="11" xfId="0" applyFont="1" applyFill="1" applyBorder="1" applyAlignment="1">
      <alignment horizontal="center"/>
    </xf>
    <xf numFmtId="168" fontId="92" fillId="25" borderId="11" xfId="1" applyFont="1" applyFill="1" applyBorder="1" applyAlignment="1">
      <alignment horizontal="center"/>
    </xf>
    <xf numFmtId="38" fontId="22" fillId="0" borderId="11" xfId="0" applyNumberFormat="1" applyFont="1" applyBorder="1" applyAlignment="1">
      <alignment horizontal="center"/>
    </xf>
    <xf numFmtId="0" fontId="93" fillId="0" borderId="0" xfId="29" applyFont="1" applyAlignment="1">
      <alignment horizontal="left"/>
    </xf>
    <xf numFmtId="0" fontId="23" fillId="4" borderId="7" xfId="52" applyNumberFormat="1" applyFont="1" applyFill="1" applyBorder="1" applyAlignment="1" applyProtection="1">
      <alignment horizontal="center" vertical="center" wrapText="1"/>
    </xf>
    <xf numFmtId="0" fontId="19" fillId="3" borderId="6" xfId="29" applyFont="1" applyFill="1" applyBorder="1" applyAlignment="1">
      <alignment horizontal="left" vertical="top" wrapText="1"/>
    </xf>
    <xf numFmtId="0" fontId="94" fillId="0" borderId="8" xfId="88" applyNumberFormat="1" applyFont="1" applyFill="1" applyBorder="1" applyAlignment="1" applyProtection="1">
      <alignment horizontal="center" vertical="top" wrapText="1"/>
    </xf>
    <xf numFmtId="3" fontId="95" fillId="0" borderId="6" xfId="29" applyNumberFormat="1" applyFont="1" applyBorder="1" applyAlignment="1">
      <alignment horizontal="left" vertical="top" wrapText="1" indent="1"/>
    </xf>
    <xf numFmtId="181" fontId="94" fillId="0" borderId="8" xfId="88" applyNumberFormat="1" applyFont="1" applyFill="1" applyBorder="1" applyAlignment="1" applyProtection="1">
      <alignment horizontal="right" vertical="top" wrapText="1"/>
      <protection locked="0"/>
    </xf>
    <xf numFmtId="3" fontId="19" fillId="0" borderId="8" xfId="29" applyNumberFormat="1" applyFont="1" applyBorder="1" applyAlignment="1">
      <alignment horizontal="center" vertical="top" wrapText="1"/>
    </xf>
    <xf numFmtId="3" fontId="96" fillId="0" borderId="6" xfId="29" applyNumberFormat="1" applyFont="1" applyBorder="1" applyAlignment="1">
      <alignment horizontal="left" vertical="top" wrapText="1" indent="1"/>
    </xf>
    <xf numFmtId="3" fontId="19" fillId="0" borderId="8" xfId="29" applyNumberFormat="1" applyFont="1" applyBorder="1" applyAlignment="1" applyProtection="1">
      <alignment vertical="top" wrapText="1"/>
      <protection locked="0"/>
    </xf>
    <xf numFmtId="3" fontId="31" fillId="0" borderId="8" xfId="29" applyNumberFormat="1" applyFont="1" applyBorder="1" applyAlignment="1">
      <alignment horizontal="center" vertical="top" wrapText="1"/>
    </xf>
    <xf numFmtId="3" fontId="31" fillId="0" borderId="8" xfId="29" applyNumberFormat="1" applyFont="1" applyBorder="1" applyAlignment="1" applyProtection="1">
      <alignment vertical="top" wrapText="1"/>
      <protection locked="0"/>
    </xf>
    <xf numFmtId="3" fontId="23" fillId="0" borderId="8" xfId="29" applyNumberFormat="1" applyFont="1" applyBorder="1" applyAlignment="1">
      <alignment horizontal="center" vertical="top" wrapText="1"/>
    </xf>
    <xf numFmtId="3" fontId="23" fillId="0" borderId="8" xfId="29" applyNumberFormat="1" applyFont="1" applyBorder="1" applyAlignment="1" applyProtection="1">
      <alignment vertical="top" wrapText="1"/>
      <protection locked="0"/>
    </xf>
    <xf numFmtId="3" fontId="31" fillId="0" borderId="6" xfId="29" applyNumberFormat="1" applyFont="1" applyBorder="1" applyAlignment="1">
      <alignment horizontal="center" vertical="top" wrapText="1"/>
    </xf>
    <xf numFmtId="3" fontId="31" fillId="0" borderId="6" xfId="29" applyNumberFormat="1" applyFont="1" applyBorder="1" applyAlignment="1" applyProtection="1">
      <alignment vertical="top" wrapText="1"/>
      <protection locked="0"/>
    </xf>
    <xf numFmtId="3" fontId="50" fillId="0" borderId="8" xfId="0" applyNumberFormat="1" applyFont="1" applyBorder="1" applyAlignment="1">
      <alignment horizontal="center" vertical="top" wrapText="1"/>
    </xf>
    <xf numFmtId="3" fontId="50" fillId="0" borderId="8" xfId="0" applyNumberFormat="1" applyFont="1" applyBorder="1" applyAlignment="1" applyProtection="1">
      <alignment vertical="top" wrapText="1"/>
      <protection locked="0"/>
    </xf>
    <xf numFmtId="189" fontId="22" fillId="0" borderId="0" xfId="29" applyNumberFormat="1" applyFont="1" applyProtection="1">
      <protection locked="0"/>
    </xf>
    <xf numFmtId="0" fontId="97" fillId="0" borderId="46" xfId="29" applyFont="1" applyBorder="1" applyAlignment="1">
      <alignment horizontal="center" vertical="center" wrapText="1"/>
    </xf>
    <xf numFmtId="3" fontId="98" fillId="0" borderId="0" xfId="29" applyNumberFormat="1" applyFont="1" applyAlignment="1">
      <alignment horizontal="center"/>
    </xf>
    <xf numFmtId="0" fontId="98" fillId="0" borderId="0" xfId="29" applyFont="1" applyAlignment="1">
      <alignment horizontal="center"/>
    </xf>
    <xf numFmtId="0" fontId="36" fillId="0" borderId="0" xfId="59"/>
    <xf numFmtId="0" fontId="97" fillId="0" borderId="0" xfId="29" applyFont="1" applyAlignment="1">
      <alignment horizontal="center" vertical="center" wrapText="1"/>
    </xf>
    <xf numFmtId="172" fontId="38" fillId="0" borderId="0" xfId="29" applyNumberFormat="1" applyFont="1" applyAlignment="1">
      <alignment horizontal="center"/>
    </xf>
    <xf numFmtId="3" fontId="38" fillId="0" borderId="0" xfId="29" applyNumberFormat="1" applyFont="1" applyAlignment="1">
      <alignment horizontal="center"/>
    </xf>
    <xf numFmtId="0" fontId="23" fillId="4" borderId="46" xfId="29" applyFont="1" applyFill="1" applyBorder="1" applyAlignment="1">
      <alignment horizontal="center" vertical="center" wrapText="1"/>
    </xf>
    <xf numFmtId="0" fontId="39" fillId="0" borderId="8" xfId="88" applyNumberFormat="1" applyFont="1" applyFill="1" applyBorder="1" applyAlignment="1" applyProtection="1">
      <alignment horizontal="center" vertical="top" wrapText="1"/>
    </xf>
    <xf numFmtId="0" fontId="99" fillId="0" borderId="6" xfId="29" applyFont="1" applyBorder="1" applyAlignment="1">
      <alignment horizontal="left" vertical="top" wrapText="1"/>
    </xf>
    <xf numFmtId="172" fontId="39" fillId="0" borderId="8" xfId="88" applyNumberFormat="1" applyFont="1" applyFill="1" applyBorder="1" applyAlignment="1" applyProtection="1">
      <alignment vertical="top" wrapText="1"/>
      <protection locked="0"/>
    </xf>
    <xf numFmtId="172" fontId="39" fillId="0" borderId="8" xfId="88" applyNumberFormat="1" applyFont="1" applyBorder="1" applyAlignment="1" applyProtection="1">
      <alignment vertical="top" wrapText="1"/>
      <protection locked="0"/>
    </xf>
    <xf numFmtId="0" fontId="19" fillId="0" borderId="8" xfId="88" applyNumberFormat="1" applyFont="1" applyFill="1" applyBorder="1" applyAlignment="1" applyProtection="1">
      <alignment horizontal="center" vertical="top" wrapText="1"/>
    </xf>
    <xf numFmtId="0" fontId="96" fillId="0" borderId="6" xfId="29" applyFont="1" applyBorder="1" applyAlignment="1">
      <alignment horizontal="left" vertical="top" wrapText="1" indent="1"/>
    </xf>
    <xf numFmtId="172" fontId="19" fillId="0" borderId="8" xfId="88" applyNumberFormat="1" applyFont="1" applyFill="1" applyBorder="1" applyAlignment="1" applyProtection="1">
      <alignment vertical="top" wrapText="1"/>
      <protection locked="0"/>
    </xf>
    <xf numFmtId="172" fontId="19" fillId="0" borderId="8" xfId="88" applyNumberFormat="1" applyFont="1" applyBorder="1" applyAlignment="1" applyProtection="1">
      <alignment vertical="top" wrapText="1"/>
      <protection locked="0"/>
    </xf>
    <xf numFmtId="0" fontId="41" fillId="0" borderId="6" xfId="29" applyFont="1" applyBorder="1" applyAlignment="1">
      <alignment horizontal="left" vertical="top" wrapText="1" indent="2"/>
    </xf>
    <xf numFmtId="3" fontId="100" fillId="0" borderId="8" xfId="29" applyNumberFormat="1" applyFont="1" applyBorder="1" applyAlignment="1" applyProtection="1">
      <alignment vertical="top" wrapText="1"/>
      <protection locked="0"/>
    </xf>
    <xf numFmtId="3" fontId="50" fillId="0" borderId="8" xfId="29" applyNumberFormat="1" applyFont="1" applyBorder="1" applyAlignment="1">
      <alignment horizontal="center" vertical="top" wrapText="1"/>
    </xf>
    <xf numFmtId="3" fontId="50" fillId="0" borderId="8" xfId="29" applyNumberFormat="1" applyFont="1" applyBorder="1" applyAlignment="1" applyProtection="1">
      <alignment vertical="top" wrapText="1"/>
      <protection locked="0"/>
    </xf>
    <xf numFmtId="0" fontId="41" fillId="0" borderId="8" xfId="29" applyFont="1" applyBorder="1" applyAlignment="1">
      <alignment horizontal="left" vertical="top" wrapText="1" indent="2"/>
    </xf>
    <xf numFmtId="3" fontId="19" fillId="0" borderId="8" xfId="0" applyNumberFormat="1" applyFont="1" applyBorder="1" applyAlignment="1" applyProtection="1">
      <alignment vertical="top" wrapText="1"/>
      <protection locked="0"/>
    </xf>
    <xf numFmtId="0" fontId="16" fillId="0" borderId="6" xfId="29" applyFont="1" applyBorder="1" applyAlignment="1">
      <alignment horizontal="left" vertical="top" wrapText="1" indent="2"/>
    </xf>
    <xf numFmtId="0" fontId="16" fillId="0" borderId="8" xfId="29" applyFont="1" applyBorder="1" applyAlignment="1">
      <alignment horizontal="left" vertical="top" wrapText="1" indent="2"/>
    </xf>
    <xf numFmtId="3" fontId="39" fillId="0" borderId="8" xfId="29" applyNumberFormat="1" applyFont="1" applyBorder="1" applyAlignment="1">
      <alignment horizontal="center" vertical="top" wrapText="1"/>
    </xf>
    <xf numFmtId="0" fontId="39" fillId="0" borderId="6" xfId="29" applyFont="1" applyBorder="1" applyAlignment="1">
      <alignment horizontal="left" vertical="top" wrapText="1"/>
    </xf>
    <xf numFmtId="3" fontId="39" fillId="0" borderId="8" xfId="29" applyNumberFormat="1" applyFont="1" applyBorder="1" applyAlignment="1" applyProtection="1">
      <alignment vertical="top" wrapText="1"/>
      <protection locked="0"/>
    </xf>
    <xf numFmtId="3" fontId="39" fillId="0" borderId="8" xfId="0" applyNumberFormat="1" applyFont="1" applyBorder="1" applyAlignment="1" applyProtection="1">
      <alignment vertical="top" wrapText="1"/>
      <protection locked="0"/>
    </xf>
    <xf numFmtId="0" fontId="19" fillId="0" borderId="6" xfId="29" applyFont="1" applyBorder="1" applyAlignment="1">
      <alignment horizontal="left" vertical="top" wrapText="1" indent="1"/>
    </xf>
    <xf numFmtId="0" fontId="19" fillId="0" borderId="6" xfId="29" applyFont="1" applyBorder="1" applyAlignment="1">
      <alignment horizontal="left" vertical="top" wrapText="1" indent="2"/>
    </xf>
    <xf numFmtId="172" fontId="41" fillId="0" borderId="6" xfId="52" applyNumberFormat="1" applyFont="1" applyFill="1" applyBorder="1" applyAlignment="1" applyProtection="1">
      <alignment horizontal="left" vertical="top" wrapText="1" indent="3"/>
    </xf>
    <xf numFmtId="172" fontId="41" fillId="0" borderId="6" xfId="52" applyNumberFormat="1" applyFont="1" applyFill="1" applyBorder="1" applyAlignment="1" applyProtection="1">
      <alignment horizontal="left" vertical="top" wrapText="1" indent="2"/>
    </xf>
    <xf numFmtId="172" fontId="41" fillId="0" borderId="6" xfId="52" applyNumberFormat="1" applyFont="1" applyFill="1" applyBorder="1" applyAlignment="1" applyProtection="1">
      <alignment horizontal="left" vertical="top" wrapText="1" indent="5"/>
    </xf>
    <xf numFmtId="0" fontId="19" fillId="0" borderId="8" xfId="29" applyFont="1" applyBorder="1" applyAlignment="1">
      <alignment horizontal="left" vertical="top" wrapText="1" indent="1"/>
    </xf>
    <xf numFmtId="0" fontId="23" fillId="0" borderId="8" xfId="29" applyFont="1" applyBorder="1" applyAlignment="1">
      <alignment horizontal="left" vertical="top" wrapText="1" indent="1"/>
    </xf>
    <xf numFmtId="0" fontId="101" fillId="0" borderId="0" xfId="59" applyFont="1"/>
    <xf numFmtId="3" fontId="42" fillId="4" borderId="8" xfId="29" applyNumberFormat="1" applyFont="1" applyFill="1" applyBorder="1" applyAlignment="1">
      <alignment horizontal="center" vertical="top" wrapText="1"/>
    </xf>
    <xf numFmtId="0" fontId="102" fillId="4" borderId="6" xfId="29" applyFont="1" applyFill="1" applyBorder="1" applyAlignment="1">
      <alignment horizontal="center" vertical="top" wrapText="1"/>
    </xf>
    <xf numFmtId="3" fontId="42" fillId="4" borderId="8" xfId="29" applyNumberFormat="1" applyFont="1" applyFill="1" applyBorder="1" applyAlignment="1" applyProtection="1">
      <alignment vertical="top" wrapText="1"/>
      <protection locked="0"/>
    </xf>
    <xf numFmtId="3" fontId="42" fillId="4" borderId="8" xfId="0" applyNumberFormat="1" applyFont="1" applyFill="1" applyBorder="1" applyAlignment="1" applyProtection="1">
      <alignment vertical="top" wrapText="1"/>
      <protection locked="0"/>
    </xf>
    <xf numFmtId="0" fontId="103" fillId="0" borderId="0" xfId="59" applyFont="1"/>
    <xf numFmtId="0" fontId="16" fillId="0" borderId="6" xfId="29" applyFont="1" applyBorder="1" applyAlignment="1">
      <alignment horizontal="left" vertical="top" wrapText="1" indent="1"/>
    </xf>
    <xf numFmtId="0" fontId="16" fillId="0" borderId="8" xfId="29" applyFont="1" applyBorder="1" applyAlignment="1">
      <alignment horizontal="left" vertical="top" wrapText="1" indent="1"/>
    </xf>
    <xf numFmtId="3" fontId="31" fillId="0" borderId="8" xfId="0" applyNumberFormat="1" applyFont="1" applyBorder="1" applyAlignment="1">
      <alignment horizontal="center" vertical="top" wrapText="1"/>
    </xf>
    <xf numFmtId="0" fontId="104" fillId="0" borderId="6" xfId="29" applyFont="1" applyBorder="1" applyAlignment="1">
      <alignment horizontal="left" vertical="top" wrapText="1" indent="1"/>
    </xf>
    <xf numFmtId="3" fontId="31" fillId="0" borderId="8" xfId="0" applyNumberFormat="1" applyFont="1" applyBorder="1" applyAlignment="1" applyProtection="1">
      <alignment vertical="top" wrapText="1"/>
      <protection locked="0"/>
    </xf>
    <xf numFmtId="0" fontId="105" fillId="0" borderId="6" xfId="29" applyFont="1" applyBorder="1" applyAlignment="1">
      <alignment horizontal="left" vertical="top" wrapText="1" indent="1"/>
    </xf>
    <xf numFmtId="3" fontId="38" fillId="4" borderId="8" xfId="29" applyNumberFormat="1" applyFont="1" applyFill="1" applyBorder="1" applyAlignment="1">
      <alignment horizontal="center" vertical="center" wrapText="1"/>
    </xf>
    <xf numFmtId="0" fontId="38" fillId="4" borderId="8" xfId="29" applyFont="1" applyFill="1" applyBorder="1" applyAlignment="1">
      <alignment horizontal="center" vertical="center" wrapText="1"/>
    </xf>
    <xf numFmtId="3" fontId="38" fillId="4" borderId="8" xfId="29" applyNumberFormat="1" applyFont="1" applyFill="1" applyBorder="1" applyAlignment="1" applyProtection="1">
      <alignment vertical="center" wrapText="1"/>
      <protection locked="0"/>
    </xf>
    <xf numFmtId="3" fontId="38" fillId="4" borderId="8" xfId="0" applyNumberFormat="1" applyFont="1" applyFill="1" applyBorder="1" applyAlignment="1" applyProtection="1">
      <alignment vertical="center" wrapText="1"/>
      <protection locked="0"/>
    </xf>
    <xf numFmtId="0" fontId="106" fillId="0" borderId="0" xfId="59" applyFont="1" applyAlignment="1">
      <alignment vertical="center"/>
    </xf>
    <xf numFmtId="168" fontId="6" fillId="0" borderId="0" xfId="52" applyFont="1" applyBorder="1" applyAlignment="1" applyProtection="1">
      <alignment horizontal="center" vertical="top" wrapText="1"/>
    </xf>
    <xf numFmtId="168" fontId="22" fillId="0" borderId="0" xfId="52" applyFont="1" applyBorder="1" applyAlignment="1" applyProtection="1">
      <alignment horizontal="center" vertical="top" wrapText="1"/>
    </xf>
    <xf numFmtId="172" fontId="6" fillId="0" borderId="0" xfId="52" applyNumberFormat="1" applyFont="1" applyBorder="1" applyAlignment="1" applyProtection="1">
      <alignment horizontal="center" vertical="top" wrapText="1"/>
    </xf>
    <xf numFmtId="3" fontId="6" fillId="0" borderId="0" xfId="52" applyNumberFormat="1" applyFont="1" applyBorder="1" applyAlignment="1" applyProtection="1">
      <alignment horizontal="center" vertical="top" wrapText="1"/>
    </xf>
    <xf numFmtId="9" fontId="6" fillId="0" borderId="0" xfId="10" applyFont="1" applyBorder="1" applyAlignment="1" applyProtection="1">
      <alignment horizontal="center" vertical="top" wrapText="1"/>
    </xf>
    <xf numFmtId="9" fontId="27" fillId="0" borderId="0" xfId="57" applyFont="1" applyFill="1" applyBorder="1" applyAlignment="1" applyProtection="1">
      <alignment horizontal="right" vertical="top" wrapText="1" indent="1"/>
    </xf>
    <xf numFmtId="183" fontId="26" fillId="0" borderId="0" xfId="29" applyNumberFormat="1" applyFont="1" applyAlignment="1">
      <alignment horizontal="right" vertical="top" wrapText="1" indent="1"/>
    </xf>
    <xf numFmtId="172" fontId="27" fillId="0" borderId="0" xfId="88" applyNumberFormat="1" applyFont="1" applyFill="1" applyBorder="1" applyAlignment="1" applyProtection="1">
      <alignment horizontal="right" vertical="top" wrapText="1" indent="1"/>
    </xf>
    <xf numFmtId="172" fontId="27" fillId="0" borderId="0" xfId="52" applyNumberFormat="1" applyFont="1" applyFill="1" applyBorder="1" applyAlignment="1" applyProtection="1">
      <alignment horizontal="right" vertical="top" wrapText="1" indent="1"/>
    </xf>
    <xf numFmtId="0" fontId="6" fillId="0" borderId="0" xfId="29"/>
    <xf numFmtId="172" fontId="6" fillId="0" borderId="0" xfId="52" applyNumberFormat="1" applyFont="1" applyProtection="1"/>
    <xf numFmtId="0" fontId="107" fillId="0" borderId="0" xfId="59" applyFont="1"/>
    <xf numFmtId="0" fontId="19" fillId="3" borderId="8" xfId="29" applyFont="1" applyFill="1" applyBorder="1" applyAlignment="1">
      <alignment horizontal="center" vertical="center" wrapText="1"/>
    </xf>
    <xf numFmtId="0" fontId="19" fillId="0" borderId="8" xfId="29" applyFont="1" applyBorder="1" applyAlignment="1">
      <alignment horizontal="center" vertical="top" wrapText="1"/>
    </xf>
    <xf numFmtId="172" fontId="19" fillId="0" borderId="8" xfId="29" applyNumberFormat="1" applyFont="1" applyBorder="1" applyAlignment="1" applyProtection="1">
      <alignment vertical="top" wrapText="1"/>
      <protection locked="0"/>
    </xf>
    <xf numFmtId="0" fontId="59" fillId="0" borderId="8" xfId="0" applyFont="1" applyBorder="1" applyAlignment="1">
      <alignment horizontal="center"/>
    </xf>
    <xf numFmtId="0" fontId="59" fillId="0" borderId="8" xfId="0" applyFont="1" applyBorder="1" applyProtection="1">
      <protection locked="0"/>
    </xf>
    <xf numFmtId="0" fontId="17" fillId="0" borderId="8" xfId="29" quotePrefix="1" applyFont="1" applyBorder="1" applyAlignment="1">
      <alignment horizontal="center"/>
    </xf>
    <xf numFmtId="0" fontId="17" fillId="0" borderId="8" xfId="29" quotePrefix="1" applyFont="1" applyBorder="1" applyAlignment="1">
      <alignment horizontal="center" vertical="center"/>
    </xf>
    <xf numFmtId="0" fontId="17" fillId="0" borderId="8" xfId="107" quotePrefix="1" applyNumberFormat="1" applyFont="1" applyFill="1" applyBorder="1" applyAlignment="1" applyProtection="1">
      <alignment horizontal="center"/>
    </xf>
    <xf numFmtId="172" fontId="17" fillId="0" borderId="8" xfId="107" quotePrefix="1" applyNumberFormat="1" applyFont="1" applyFill="1" applyBorder="1" applyAlignment="1" applyProtection="1">
      <alignment horizontal="left" indent="1"/>
      <protection locked="0"/>
    </xf>
    <xf numFmtId="0" fontId="23" fillId="0" borderId="8" xfId="107" quotePrefix="1" applyNumberFormat="1" applyFont="1" applyFill="1" applyBorder="1" applyAlignment="1" applyProtection="1">
      <alignment horizontal="center" vertical="center"/>
    </xf>
    <xf numFmtId="172" fontId="23" fillId="0" borderId="8" xfId="107" quotePrefix="1" applyNumberFormat="1" applyFont="1" applyFill="1" applyBorder="1" applyAlignment="1" applyProtection="1">
      <alignment horizontal="left" vertical="center"/>
      <protection locked="0"/>
    </xf>
    <xf numFmtId="0" fontId="16" fillId="0" borderId="8" xfId="29" quotePrefix="1" applyFont="1" applyBorder="1" applyAlignment="1">
      <alignment horizontal="center"/>
    </xf>
    <xf numFmtId="0" fontId="16" fillId="0" borderId="6" xfId="29" quotePrefix="1" applyFont="1" applyBorder="1" applyAlignment="1">
      <alignment horizontal="left" indent="1"/>
    </xf>
    <xf numFmtId="0" fontId="16" fillId="0" borderId="8" xfId="29" quotePrefix="1" applyFont="1" applyBorder="1" applyAlignment="1">
      <alignment horizontal="center" wrapText="1"/>
    </xf>
    <xf numFmtId="0" fontId="16" fillId="0" borderId="8" xfId="29" quotePrefix="1" applyFont="1" applyBorder="1" applyAlignment="1">
      <alignment horizontal="center" vertical="center"/>
    </xf>
    <xf numFmtId="0" fontId="16" fillId="0" borderId="6" xfId="29" quotePrefix="1" applyFont="1" applyBorder="1" applyAlignment="1">
      <alignment horizontal="left" vertical="center" indent="1"/>
    </xf>
    <xf numFmtId="0" fontId="19" fillId="0" borderId="8" xfId="107" applyNumberFormat="1" applyFont="1" applyFill="1" applyBorder="1" applyAlignment="1" applyProtection="1">
      <alignment horizontal="center"/>
    </xf>
    <xf numFmtId="172" fontId="19" fillId="0" borderId="8" xfId="107" applyNumberFormat="1" applyFont="1" applyFill="1" applyBorder="1" applyAlignment="1" applyProtection="1">
      <alignment horizontal="left"/>
      <protection locked="0"/>
    </xf>
    <xf numFmtId="0" fontId="23" fillId="0" borderId="8" xfId="107" applyNumberFormat="1" applyFont="1" applyFill="1" applyBorder="1" applyAlignment="1" applyProtection="1">
      <alignment horizontal="center"/>
    </xf>
    <xf numFmtId="172" fontId="23" fillId="0" borderId="8" xfId="107" applyNumberFormat="1" applyFont="1" applyFill="1" applyBorder="1" applyProtection="1">
      <protection locked="0"/>
    </xf>
    <xf numFmtId="0" fontId="17" fillId="0" borderId="8" xfId="29" applyFont="1" applyBorder="1" applyAlignment="1">
      <alignment horizontal="center"/>
    </xf>
    <xf numFmtId="0" fontId="17" fillId="0" borderId="6" xfId="29" applyFont="1" applyBorder="1" applyAlignment="1">
      <alignment horizontal="left" indent="1"/>
    </xf>
    <xf numFmtId="172" fontId="19" fillId="0" borderId="8" xfId="107" applyNumberFormat="1" applyFont="1" applyFill="1" applyBorder="1" applyProtection="1">
      <protection locked="0"/>
    </xf>
    <xf numFmtId="0" fontId="17" fillId="0" borderId="8" xfId="29" applyFont="1" applyBorder="1" applyAlignment="1">
      <alignment horizontal="center" vertical="center"/>
    </xf>
    <xf numFmtId="0" fontId="17" fillId="0" borderId="6" xfId="29" applyFont="1" applyBorder="1" applyAlignment="1">
      <alignment horizontal="left" vertical="center" indent="1"/>
    </xf>
    <xf numFmtId="0" fontId="17" fillId="0" borderId="8" xfId="107" quotePrefix="1" applyNumberFormat="1" applyFont="1" applyFill="1" applyBorder="1" applyAlignment="1" applyProtection="1">
      <alignment horizontal="center" vertical="center"/>
    </xf>
    <xf numFmtId="172" fontId="17" fillId="0" borderId="8" xfId="107" quotePrefix="1" applyNumberFormat="1" applyFont="1" applyFill="1" applyBorder="1" applyAlignment="1" applyProtection="1">
      <alignment horizontal="left" vertical="center"/>
      <protection locked="0"/>
    </xf>
    <xf numFmtId="0" fontId="19" fillId="8" borderId="8" xfId="107" applyNumberFormat="1" applyFont="1" applyFill="1" applyBorder="1" applyAlignment="1" applyProtection="1">
      <alignment horizontal="center"/>
    </xf>
    <xf numFmtId="172" fontId="19" fillId="8" borderId="8" xfId="88" applyNumberFormat="1" applyFont="1" applyFill="1" applyBorder="1" applyProtection="1">
      <protection locked="0"/>
    </xf>
    <xf numFmtId="0" fontId="24" fillId="0" borderId="8" xfId="0" applyFont="1" applyBorder="1" applyAlignment="1">
      <alignment horizontal="center"/>
    </xf>
    <xf numFmtId="0" fontId="24" fillId="0" borderId="8" xfId="0" applyFont="1" applyBorder="1" applyAlignment="1" applyProtection="1">
      <alignment horizontal="right" indent="1"/>
      <protection locked="0"/>
    </xf>
    <xf numFmtId="0" fontId="23" fillId="0" borderId="8" xfId="29" applyFont="1" applyBorder="1" applyAlignment="1">
      <alignment horizontal="center"/>
    </xf>
    <xf numFmtId="0" fontId="23" fillId="0" borderId="6" xfId="29" applyFont="1" applyBorder="1"/>
    <xf numFmtId="0" fontId="108" fillId="0" borderId="6" xfId="88" applyNumberFormat="1" applyFont="1" applyFill="1" applyBorder="1" applyAlignment="1" applyProtection="1">
      <alignment horizontal="center" vertical="top" wrapText="1"/>
    </xf>
    <xf numFmtId="172" fontId="108" fillId="0" borderId="6" xfId="88" applyNumberFormat="1" applyFont="1" applyFill="1" applyBorder="1" applyAlignment="1" applyProtection="1">
      <alignment vertical="top" wrapText="1"/>
      <protection locked="0"/>
    </xf>
    <xf numFmtId="0" fontId="59" fillId="0" borderId="8" xfId="29" applyFont="1" applyBorder="1" applyAlignment="1">
      <alignment horizontal="center"/>
    </xf>
    <xf numFmtId="0" fontId="59" fillId="0" borderId="6" xfId="29" applyFont="1" applyBorder="1"/>
    <xf numFmtId="0" fontId="17" fillId="0" borderId="6" xfId="0" quotePrefix="1" applyFont="1" applyBorder="1" applyAlignment="1">
      <alignment horizontal="center"/>
    </xf>
    <xf numFmtId="172" fontId="17" fillId="0" borderId="6" xfId="0" quotePrefix="1" applyNumberFormat="1" applyFont="1" applyBorder="1" applyAlignment="1" applyProtection="1">
      <alignment horizontal="right"/>
      <protection locked="0"/>
    </xf>
    <xf numFmtId="0" fontId="17" fillId="0" borderId="6" xfId="0" quotePrefix="1" applyFont="1" applyBorder="1" applyAlignment="1">
      <alignment horizontal="center" vertical="center"/>
    </xf>
    <xf numFmtId="3" fontId="17" fillId="0" borderId="6" xfId="0" quotePrefix="1" applyNumberFormat="1" applyFont="1" applyBorder="1" applyAlignment="1" applyProtection="1">
      <alignment vertical="center"/>
      <protection locked="0"/>
    </xf>
    <xf numFmtId="3" fontId="17" fillId="0" borderId="6" xfId="0" quotePrefix="1" applyNumberFormat="1" applyFont="1" applyBorder="1" applyProtection="1">
      <protection locked="0"/>
    </xf>
    <xf numFmtId="0" fontId="23" fillId="0" borderId="8" xfId="29" quotePrefix="1" applyFont="1" applyBorder="1" applyAlignment="1">
      <alignment horizontal="center" vertical="center"/>
    </xf>
    <xf numFmtId="0" fontId="23" fillId="0" borderId="6" xfId="29" quotePrefix="1" applyFont="1" applyBorder="1" applyAlignment="1">
      <alignment horizontal="left" vertical="center"/>
    </xf>
    <xf numFmtId="172" fontId="17" fillId="0" borderId="6" xfId="0" quotePrefix="1" applyNumberFormat="1" applyFont="1" applyBorder="1" applyAlignment="1" applyProtection="1">
      <alignment horizontal="right" vertical="center"/>
      <protection locked="0"/>
    </xf>
    <xf numFmtId="0" fontId="17" fillId="0" borderId="8" xfId="0" quotePrefix="1" applyFont="1" applyBorder="1" applyAlignment="1">
      <alignment horizontal="center"/>
    </xf>
    <xf numFmtId="3" fontId="17" fillId="0" borderId="8" xfId="0" quotePrefix="1" applyNumberFormat="1" applyFont="1" applyBorder="1" applyAlignment="1" applyProtection="1">
      <alignment horizontal="right"/>
      <protection locked="0"/>
    </xf>
    <xf numFmtId="0" fontId="23" fillId="0" borderId="6" xfId="29" applyFont="1" applyBorder="1" applyAlignment="1">
      <alignment horizontal="left"/>
    </xf>
    <xf numFmtId="3" fontId="17" fillId="0" borderId="8" xfId="0" quotePrefix="1" applyNumberFormat="1" applyFont="1" applyBorder="1" applyProtection="1">
      <protection locked="0"/>
    </xf>
    <xf numFmtId="172" fontId="17" fillId="0" borderId="8" xfId="0" quotePrefix="1" applyNumberFormat="1" applyFont="1" applyBorder="1" applyAlignment="1" applyProtection="1">
      <alignment horizontal="right"/>
      <protection locked="0"/>
    </xf>
    <xf numFmtId="0" fontId="23" fillId="8" borderId="8" xfId="29" applyFont="1" applyFill="1" applyBorder="1" applyAlignment="1">
      <alignment horizontal="center"/>
    </xf>
    <xf numFmtId="0" fontId="23" fillId="8" borderId="6" xfId="29" applyFont="1" applyFill="1" applyBorder="1"/>
    <xf numFmtId="0" fontId="24" fillId="0" borderId="8" xfId="29" applyFont="1" applyBorder="1" applyAlignment="1">
      <alignment horizontal="center"/>
    </xf>
    <xf numFmtId="0" fontId="24" fillId="0" borderId="6" xfId="29" applyFont="1" applyBorder="1" applyAlignment="1">
      <alignment horizontal="left" indent="1"/>
    </xf>
    <xf numFmtId="0" fontId="66" fillId="0" borderId="0" xfId="0" applyFont="1" applyAlignment="1">
      <alignment vertical="center"/>
    </xf>
    <xf numFmtId="0" fontId="22" fillId="0" borderId="11" xfId="0" applyFont="1" applyBorder="1" applyAlignment="1">
      <alignment vertical="top" wrapText="1"/>
    </xf>
    <xf numFmtId="0" fontId="22" fillId="0" borderId="0" xfId="0" applyFont="1" applyAlignment="1">
      <alignment wrapText="1"/>
    </xf>
    <xf numFmtId="0" fontId="109" fillId="0" borderId="11" xfId="0" applyFont="1" applyBorder="1" applyAlignment="1">
      <alignment vertical="top" wrapText="1"/>
    </xf>
    <xf numFmtId="0" fontId="109" fillId="0" borderId="0" xfId="0" applyFont="1"/>
    <xf numFmtId="0" fontId="66" fillId="14" borderId="11" xfId="0" applyFont="1" applyFill="1" applyBorder="1" applyAlignment="1">
      <alignment horizontal="center" vertical="center" wrapText="1"/>
    </xf>
    <xf numFmtId="9" fontId="60" fillId="10" borderId="11" xfId="10" applyFont="1" applyFill="1" applyBorder="1" applyAlignment="1">
      <alignment horizontal="center" vertical="center" wrapText="1"/>
    </xf>
    <xf numFmtId="0" fontId="66" fillId="13" borderId="11" xfId="0" applyFont="1" applyFill="1" applyBorder="1" applyAlignment="1">
      <alignment horizontal="center" vertical="center" wrapText="1"/>
    </xf>
    <xf numFmtId="172" fontId="66" fillId="13" borderId="11" xfId="1" applyNumberFormat="1" applyFont="1" applyFill="1" applyBorder="1" applyAlignment="1">
      <alignment horizontal="center" vertical="center" wrapText="1"/>
    </xf>
    <xf numFmtId="0" fontId="66" fillId="26" borderId="11" xfId="0" applyFont="1" applyFill="1" applyBorder="1" applyAlignment="1">
      <alignment horizontal="center" vertical="center" wrapText="1"/>
    </xf>
    <xf numFmtId="172" fontId="66" fillId="26" borderId="11" xfId="1" applyNumberFormat="1" applyFont="1" applyFill="1" applyBorder="1" applyAlignment="1">
      <alignment horizontal="center" vertical="center" wrapText="1"/>
    </xf>
    <xf numFmtId="172" fontId="109" fillId="0" borderId="11" xfId="1" applyNumberFormat="1" applyFont="1" applyFill="1" applyBorder="1" applyAlignment="1">
      <alignment horizontal="center" vertical="top"/>
    </xf>
    <xf numFmtId="190" fontId="109" fillId="0" borderId="11" xfId="0" applyNumberFormat="1" applyFont="1" applyBorder="1" applyAlignment="1">
      <alignment horizontal="center" vertical="top"/>
    </xf>
    <xf numFmtId="190" fontId="109" fillId="0" borderId="11" xfId="1" applyNumberFormat="1" applyFont="1" applyFill="1" applyBorder="1" applyAlignment="1">
      <alignment horizontal="center" vertical="top"/>
    </xf>
    <xf numFmtId="172" fontId="66" fillId="0" borderId="11" xfId="1" applyNumberFormat="1" applyFont="1" applyBorder="1" applyAlignment="1">
      <alignment horizontal="center"/>
    </xf>
    <xf numFmtId="172" fontId="109" fillId="0" borderId="11" xfId="1" applyNumberFormat="1" applyFont="1" applyFill="1" applyBorder="1" applyAlignment="1">
      <alignment horizontal="center"/>
    </xf>
    <xf numFmtId="9" fontId="111" fillId="0" borderId="11" xfId="10" applyFont="1" applyFill="1" applyBorder="1" applyAlignment="1">
      <alignment horizontal="center"/>
    </xf>
    <xf numFmtId="0" fontId="22" fillId="0" borderId="11" xfId="0" applyFont="1" applyBorder="1" applyAlignment="1">
      <alignment horizontal="center" vertical="top"/>
    </xf>
    <xf numFmtId="172" fontId="68" fillId="26" borderId="11" xfId="1" applyNumberFormat="1" applyFont="1" applyFill="1" applyBorder="1" applyAlignment="1">
      <alignment horizontal="center" vertical="center" wrapText="1"/>
    </xf>
    <xf numFmtId="172" fontId="68" fillId="13" borderId="11" xfId="1" applyNumberFormat="1" applyFont="1" applyFill="1" applyBorder="1" applyAlignment="1">
      <alignment horizontal="center" vertical="center" wrapText="1"/>
    </xf>
    <xf numFmtId="0" fontId="66" fillId="0" borderId="11" xfId="0" applyFont="1" applyBorder="1" applyAlignment="1">
      <alignment vertical="center" wrapText="1"/>
    </xf>
    <xf numFmtId="0" fontId="66" fillId="0" borderId="11" xfId="0" applyFont="1" applyBorder="1" applyAlignment="1">
      <alignment horizontal="center" vertical="center"/>
    </xf>
    <xf numFmtId="172" fontId="66" fillId="0" borderId="11" xfId="1" applyNumberFormat="1" applyFont="1" applyBorder="1" applyAlignment="1">
      <alignment horizontal="center" vertical="center"/>
    </xf>
    <xf numFmtId="9" fontId="88" fillId="0" borderId="11" xfId="10" applyFont="1" applyBorder="1" applyAlignment="1">
      <alignment horizontal="center" vertical="center"/>
    </xf>
    <xf numFmtId="9" fontId="60" fillId="0" borderId="11" xfId="10" applyFont="1" applyBorder="1" applyAlignment="1">
      <alignment horizontal="center" vertical="center"/>
    </xf>
    <xf numFmtId="9" fontId="111" fillId="0" borderId="11" xfId="10" applyFont="1" applyFill="1" applyBorder="1" applyAlignment="1">
      <alignment horizontal="center" vertical="center"/>
    </xf>
    <xf numFmtId="172" fontId="68" fillId="0" borderId="11" xfId="1" applyNumberFormat="1" applyFont="1" applyBorder="1" applyAlignment="1">
      <alignment horizontal="center" vertical="center"/>
    </xf>
    <xf numFmtId="172" fontId="22" fillId="0" borderId="0" xfId="1" applyNumberFormat="1" applyFont="1" applyAlignment="1">
      <alignment vertical="center"/>
    </xf>
    <xf numFmtId="172" fontId="112" fillId="0" borderId="11" xfId="1" applyNumberFormat="1" applyFont="1" applyFill="1" applyBorder="1" applyAlignment="1">
      <alignment horizontal="center" vertical="center"/>
    </xf>
    <xf numFmtId="172" fontId="22" fillId="0" borderId="11" xfId="1" applyNumberFormat="1" applyFont="1" applyBorder="1" applyAlignment="1">
      <alignment horizontal="center" vertical="center"/>
    </xf>
    <xf numFmtId="0" fontId="22" fillId="0" borderId="11" xfId="0" applyFont="1" applyBorder="1" applyAlignment="1">
      <alignment horizontal="center" vertical="center"/>
    </xf>
    <xf numFmtId="9" fontId="108" fillId="0" borderId="11" xfId="10" applyFont="1" applyBorder="1" applyAlignment="1">
      <alignment horizontal="center" vertical="center"/>
    </xf>
    <xf numFmtId="172" fontId="22" fillId="0" borderId="11" xfId="1" applyNumberFormat="1" applyFont="1" applyBorder="1" applyAlignment="1">
      <alignment horizontal="right" vertical="center"/>
    </xf>
    <xf numFmtId="190" fontId="22" fillId="0" borderId="11" xfId="1" applyNumberFormat="1" applyFont="1" applyBorder="1" applyAlignment="1">
      <alignment horizontal="right" vertical="center"/>
    </xf>
    <xf numFmtId="172" fontId="66" fillId="0" borderId="11" xfId="1" applyNumberFormat="1" applyFont="1" applyBorder="1" applyAlignment="1">
      <alignment horizontal="right" vertical="center"/>
    </xf>
    <xf numFmtId="190" fontId="66" fillId="0" borderId="11" xfId="1" applyNumberFormat="1" applyFont="1" applyBorder="1" applyAlignment="1">
      <alignment horizontal="right" vertical="center"/>
    </xf>
    <xf numFmtId="172" fontId="110" fillId="0" borderId="11" xfId="1" applyNumberFormat="1" applyFont="1" applyFill="1" applyBorder="1" applyAlignment="1">
      <alignment horizontal="right" vertical="center"/>
    </xf>
    <xf numFmtId="172" fontId="109" fillId="0" borderId="11" xfId="1" applyNumberFormat="1" applyFont="1" applyFill="1" applyBorder="1" applyAlignment="1">
      <alignment horizontal="right" vertical="center"/>
    </xf>
    <xf numFmtId="3" fontId="75" fillId="0" borderId="11" xfId="0" applyNumberFormat="1" applyFont="1" applyBorder="1"/>
    <xf numFmtId="0" fontId="66" fillId="12" borderId="11" xfId="0" applyFont="1" applyFill="1" applyBorder="1" applyAlignment="1">
      <alignment horizontal="center" vertical="center" wrapText="1"/>
    </xf>
    <xf numFmtId="172" fontId="66" fillId="12" borderId="11" xfId="1" applyNumberFormat="1" applyFont="1" applyFill="1" applyBorder="1" applyAlignment="1">
      <alignment horizontal="center" vertical="center" wrapText="1"/>
    </xf>
    <xf numFmtId="172" fontId="68" fillId="12" borderId="11" xfId="1" applyNumberFormat="1" applyFont="1" applyFill="1" applyBorder="1" applyAlignment="1">
      <alignment horizontal="center" vertical="center" wrapText="1"/>
    </xf>
    <xf numFmtId="0" fontId="23" fillId="0" borderId="47" xfId="0" applyFont="1" applyBorder="1" applyAlignment="1">
      <alignment horizontal="center"/>
    </xf>
    <xf numFmtId="0" fontId="23" fillId="0" borderId="30" xfId="0" applyFont="1" applyBorder="1"/>
    <xf numFmtId="0" fontId="19" fillId="0" borderId="47" xfId="0" applyFont="1" applyBorder="1" applyAlignment="1">
      <alignment horizontal="center"/>
    </xf>
    <xf numFmtId="172" fontId="19" fillId="0" borderId="47" xfId="0" applyNumberFormat="1" applyFont="1" applyBorder="1" applyProtection="1">
      <protection locked="0"/>
    </xf>
    <xf numFmtId="172" fontId="0" fillId="14" borderId="11" xfId="1" applyNumberFormat="1" applyFont="1" applyFill="1" applyBorder="1" applyAlignment="1">
      <alignment vertical="top"/>
    </xf>
    <xf numFmtId="0" fontId="37" fillId="0" borderId="0" xfId="29" applyFont="1" applyAlignment="1">
      <alignment horizontal="right"/>
    </xf>
    <xf numFmtId="3" fontId="17" fillId="0" borderId="0" xfId="29" applyNumberFormat="1" applyFont="1" applyAlignment="1">
      <alignment horizontal="right" vertical="center"/>
    </xf>
    <xf numFmtId="0" fontId="23" fillId="11" borderId="20" xfId="29" applyFont="1" applyFill="1" applyBorder="1" applyAlignment="1" applyProtection="1">
      <alignment horizontal="right" vertical="center" wrapText="1"/>
      <protection locked="0"/>
    </xf>
    <xf numFmtId="3" fontId="39" fillId="0" borderId="23" xfId="29" applyNumberFormat="1" applyFont="1" applyBorder="1" applyAlignment="1" applyProtection="1">
      <alignment horizontal="right" vertical="top" wrapText="1"/>
      <protection locked="0"/>
    </xf>
    <xf numFmtId="3" fontId="19" fillId="0" borderId="23" xfId="29" applyNumberFormat="1" applyFont="1" applyBorder="1" applyAlignment="1" applyProtection="1">
      <alignment horizontal="right" vertical="top" wrapText="1"/>
      <protection locked="0"/>
    </xf>
    <xf numFmtId="3" fontId="16" fillId="0" borderId="23" xfId="29" applyNumberFormat="1" applyFont="1" applyBorder="1" applyAlignment="1" applyProtection="1">
      <alignment horizontal="right" vertical="top" wrapText="1"/>
      <protection locked="0"/>
    </xf>
    <xf numFmtId="172" fontId="41" fillId="0" borderId="23" xfId="1" applyNumberFormat="1" applyFont="1" applyFill="1" applyBorder="1" applyAlignment="1" applyProtection="1">
      <alignment horizontal="right" vertical="top" wrapText="1"/>
      <protection locked="0"/>
    </xf>
    <xf numFmtId="3" fontId="42" fillId="4" borderId="23" xfId="29" applyNumberFormat="1" applyFont="1" applyFill="1" applyBorder="1" applyAlignment="1" applyProtection="1">
      <alignment horizontal="right" vertical="top" wrapText="1"/>
      <protection locked="0"/>
    </xf>
    <xf numFmtId="3" fontId="41" fillId="5" borderId="23" xfId="29" applyNumberFormat="1" applyFont="1" applyFill="1" applyBorder="1" applyAlignment="1" applyProtection="1">
      <alignment horizontal="right" vertical="top" wrapText="1"/>
      <protection locked="0"/>
    </xf>
    <xf numFmtId="168" fontId="21" fillId="0" borderId="0" xfId="1" applyFont="1" applyAlignment="1" applyProtection="1">
      <alignment horizontal="right" vertical="top" wrapText="1"/>
      <protection locked="0"/>
    </xf>
    <xf numFmtId="0" fontId="23" fillId="11" borderId="6" xfId="29" applyFont="1" applyFill="1" applyBorder="1" applyAlignment="1" applyProtection="1">
      <alignment horizontal="right" vertical="center" wrapText="1"/>
      <protection locked="0"/>
    </xf>
    <xf numFmtId="3" fontId="19" fillId="0" borderId="6" xfId="29" applyNumberFormat="1" applyFont="1" applyBorder="1" applyAlignment="1" applyProtection="1">
      <alignment horizontal="right" vertical="top" wrapText="1"/>
      <protection locked="0"/>
    </xf>
    <xf numFmtId="3" fontId="16" fillId="0" borderId="6" xfId="29" applyNumberFormat="1" applyFont="1" applyBorder="1" applyAlignment="1" applyProtection="1">
      <alignment horizontal="right" vertical="top" wrapText="1"/>
      <protection locked="0"/>
    </xf>
    <xf numFmtId="3" fontId="23" fillId="0" borderId="6" xfId="29" applyNumberFormat="1" applyFont="1" applyBorder="1" applyAlignment="1" applyProtection="1">
      <alignment horizontal="right" vertical="top" wrapText="1"/>
      <protection locked="0"/>
    </xf>
    <xf numFmtId="3" fontId="17" fillId="0" borderId="6" xfId="29" applyNumberFormat="1" applyFont="1" applyBorder="1" applyAlignment="1" applyProtection="1">
      <alignment horizontal="right" vertical="top" wrapText="1"/>
      <protection locked="0"/>
    </xf>
    <xf numFmtId="38" fontId="23" fillId="0" borderId="6" xfId="29" applyNumberFormat="1" applyFont="1" applyBorder="1" applyAlignment="1" applyProtection="1">
      <alignment horizontal="right" vertical="top" wrapText="1"/>
      <protection locked="0"/>
    </xf>
    <xf numFmtId="3" fontId="20" fillId="0" borderId="6" xfId="29" applyNumberFormat="1" applyFont="1" applyBorder="1" applyAlignment="1" applyProtection="1">
      <alignment horizontal="right" vertical="top" wrapText="1"/>
      <protection locked="0"/>
    </xf>
    <xf numFmtId="38" fontId="23" fillId="10" borderId="6" xfId="29" applyNumberFormat="1" applyFont="1" applyFill="1" applyBorder="1" applyAlignment="1" applyProtection="1">
      <alignment horizontal="right" vertical="top" wrapText="1"/>
      <protection locked="0"/>
    </xf>
    <xf numFmtId="3" fontId="45" fillId="0" borderId="0" xfId="29" applyNumberFormat="1" applyFont="1" applyAlignment="1" applyProtection="1">
      <alignment horizontal="right" vertical="top" wrapText="1"/>
      <protection locked="0"/>
    </xf>
    <xf numFmtId="172" fontId="41" fillId="0" borderId="6" xfId="1" applyNumberFormat="1" applyFont="1" applyBorder="1" applyAlignment="1" applyProtection="1">
      <alignment horizontal="right" vertical="top" wrapText="1"/>
      <protection locked="0"/>
    </xf>
    <xf numFmtId="180" fontId="16" fillId="0" borderId="6" xfId="29" applyNumberFormat="1" applyFont="1" applyBorder="1" applyAlignment="1" applyProtection="1">
      <alignment horizontal="right" vertical="top" wrapText="1"/>
      <protection locked="0"/>
    </xf>
    <xf numFmtId="3" fontId="23" fillId="7" borderId="6" xfId="29" applyNumberFormat="1" applyFont="1" applyFill="1" applyBorder="1" applyAlignment="1" applyProtection="1">
      <alignment horizontal="right" vertical="top" wrapText="1"/>
      <protection locked="0"/>
    </xf>
    <xf numFmtId="3" fontId="19" fillId="7" borderId="6" xfId="29" applyNumberFormat="1" applyFont="1" applyFill="1" applyBorder="1" applyAlignment="1" applyProtection="1">
      <alignment horizontal="right" vertical="top" wrapText="1"/>
      <protection locked="0"/>
    </xf>
    <xf numFmtId="38" fontId="23" fillId="7" borderId="6" xfId="29" applyNumberFormat="1" applyFont="1" applyFill="1" applyBorder="1" applyAlignment="1" applyProtection="1">
      <alignment horizontal="right" vertical="top" wrapText="1"/>
      <protection locked="0"/>
    </xf>
    <xf numFmtId="3" fontId="41" fillId="0" borderId="6" xfId="29" applyNumberFormat="1" applyFont="1" applyBorder="1" applyAlignment="1" applyProtection="1">
      <alignment horizontal="right" vertical="top" wrapText="1"/>
      <protection locked="0"/>
    </xf>
    <xf numFmtId="38" fontId="23" fillId="6" borderId="6" xfId="29" applyNumberFormat="1" applyFont="1" applyFill="1" applyBorder="1" applyAlignment="1" applyProtection="1">
      <alignment horizontal="right" vertical="top" wrapText="1"/>
      <protection locked="0"/>
    </xf>
    <xf numFmtId="38" fontId="53" fillId="0" borderId="6" xfId="29" applyNumberFormat="1" applyFont="1" applyBorder="1" applyAlignment="1" applyProtection="1">
      <alignment horizontal="right" vertical="center" wrapText="1"/>
      <protection locked="0"/>
    </xf>
    <xf numFmtId="180" fontId="16" fillId="0" borderId="6" xfId="50" applyNumberFormat="1" applyFont="1" applyBorder="1" applyAlignment="1" applyProtection="1">
      <alignment horizontal="right" vertical="top" wrapText="1"/>
      <protection locked="0"/>
    </xf>
    <xf numFmtId="0" fontId="23" fillId="4" borderId="6" xfId="29" applyFont="1" applyFill="1" applyBorder="1" applyAlignment="1" applyProtection="1">
      <alignment horizontal="right" vertical="center" wrapText="1"/>
      <protection locked="0"/>
    </xf>
    <xf numFmtId="172" fontId="22" fillId="0" borderId="6" xfId="1" applyNumberFormat="1" applyFont="1" applyFill="1" applyBorder="1" applyAlignment="1" applyProtection="1">
      <alignment horizontal="right"/>
      <protection hidden="1"/>
    </xf>
    <xf numFmtId="3" fontId="22" fillId="0" borderId="6" xfId="29" applyNumberFormat="1" applyFont="1" applyBorder="1" applyAlignment="1" applyProtection="1">
      <alignment horizontal="right"/>
      <protection hidden="1"/>
    </xf>
    <xf numFmtId="178" fontId="46" fillId="0" borderId="6" xfId="29" applyNumberFormat="1" applyFont="1" applyBorder="1" applyAlignment="1" applyProtection="1">
      <alignment horizontal="right"/>
      <protection hidden="1"/>
    </xf>
    <xf numFmtId="38" fontId="24" fillId="0" borderId="6" xfId="29" applyNumberFormat="1" applyFont="1" applyBorder="1" applyAlignment="1" applyProtection="1">
      <alignment horizontal="right" vertical="top" wrapText="1"/>
      <protection locked="0"/>
    </xf>
    <xf numFmtId="38" fontId="41" fillId="11" borderId="6" xfId="29" applyNumberFormat="1" applyFont="1" applyFill="1" applyBorder="1" applyAlignment="1" applyProtection="1">
      <alignment horizontal="right" vertical="top" wrapText="1"/>
      <protection locked="0"/>
    </xf>
    <xf numFmtId="0" fontId="22" fillId="0" borderId="6" xfId="29" applyFont="1" applyBorder="1" applyAlignment="1" applyProtection="1">
      <alignment horizontal="right"/>
      <protection hidden="1"/>
    </xf>
    <xf numFmtId="172" fontId="22" fillId="0" borderId="0" xfId="1" applyNumberFormat="1" applyFont="1" applyBorder="1" applyAlignment="1">
      <alignment horizontal="right"/>
    </xf>
    <xf numFmtId="172" fontId="22" fillId="0" borderId="0" xfId="1" applyNumberFormat="1" applyFont="1" applyAlignment="1">
      <alignment horizontal="right"/>
    </xf>
    <xf numFmtId="0" fontId="88" fillId="0" borderId="0" xfId="29" applyFont="1" applyAlignment="1">
      <alignment horizontal="right"/>
    </xf>
    <xf numFmtId="168" fontId="22" fillId="0" borderId="0" xfId="1" applyFont="1" applyAlignment="1">
      <alignment horizontal="right"/>
    </xf>
    <xf numFmtId="172" fontId="22" fillId="0" borderId="0" xfId="29" applyNumberFormat="1" applyFont="1" applyAlignment="1">
      <alignment horizontal="right"/>
    </xf>
    <xf numFmtId="9" fontId="22" fillId="0" borderId="0" xfId="10" applyFont="1" applyAlignment="1">
      <alignment horizontal="right"/>
    </xf>
    <xf numFmtId="0" fontId="22" fillId="0" borderId="0" xfId="29" applyFont="1" applyAlignment="1">
      <alignment horizontal="right"/>
    </xf>
    <xf numFmtId="3" fontId="22" fillId="0" borderId="0" xfId="29" applyNumberFormat="1" applyFont="1" applyAlignment="1">
      <alignment horizontal="right"/>
    </xf>
    <xf numFmtId="172" fontId="0" fillId="0" borderId="0" xfId="1" applyNumberFormat="1" applyFont="1" applyAlignment="1">
      <alignment horizontal="right" vertical="center" wrapText="1"/>
    </xf>
    <xf numFmtId="172" fontId="17" fillId="0" borderId="6" xfId="1" quotePrefix="1" applyNumberFormat="1" applyFont="1" applyFill="1" applyBorder="1" applyAlignment="1" applyProtection="1">
      <alignment horizontal="right"/>
      <protection locked="0"/>
    </xf>
    <xf numFmtId="172" fontId="24" fillId="0" borderId="8" xfId="1" applyNumberFormat="1" applyFont="1" applyBorder="1" applyAlignment="1" applyProtection="1">
      <alignment horizontal="right" indent="1"/>
      <protection locked="0"/>
    </xf>
    <xf numFmtId="0" fontId="0" fillId="0" borderId="11" xfId="0" applyBorder="1" applyAlignment="1">
      <alignment vertical="top"/>
    </xf>
    <xf numFmtId="172" fontId="0" fillId="0" borderId="11" xfId="1" applyNumberFormat="1" applyFont="1" applyBorder="1" applyAlignment="1">
      <alignment vertical="top"/>
    </xf>
    <xf numFmtId="172" fontId="0" fillId="0" borderId="11" xfId="1" applyNumberFormat="1" applyFont="1" applyBorder="1" applyAlignment="1">
      <alignment horizontal="right" vertical="top"/>
    </xf>
    <xf numFmtId="0" fontId="0" fillId="14" borderId="11" xfId="0" applyFill="1" applyBorder="1" applyAlignment="1">
      <alignment horizontal="center" vertical="center"/>
    </xf>
    <xf numFmtId="0" fontId="0" fillId="14" borderId="11" xfId="0" applyFill="1" applyBorder="1" applyAlignment="1">
      <alignment horizontal="center" vertical="center" wrapText="1"/>
    </xf>
    <xf numFmtId="172" fontId="0" fillId="14" borderId="11" xfId="1" applyNumberFormat="1" applyFont="1" applyFill="1" applyBorder="1" applyAlignment="1">
      <alignment horizontal="center" vertical="center"/>
    </xf>
    <xf numFmtId="0" fontId="0" fillId="0" borderId="0" xfId="0" applyAlignment="1">
      <alignment horizontal="center" vertical="center"/>
    </xf>
    <xf numFmtId="9" fontId="38" fillId="0" borderId="0" xfId="10" applyFont="1" applyAlignment="1">
      <alignment horizontal="center"/>
    </xf>
    <xf numFmtId="9" fontId="57" fillId="9" borderId="0" xfId="10" applyFont="1" applyFill="1" applyAlignment="1">
      <alignment horizontal="center" vertical="center"/>
    </xf>
    <xf numFmtId="9" fontId="23" fillId="6" borderId="20" xfId="10" applyFont="1" applyFill="1" applyBorder="1" applyAlignment="1">
      <alignment horizontal="center" vertical="center" wrapText="1"/>
    </xf>
    <xf numFmtId="9" fontId="23" fillId="4" borderId="7" xfId="10" applyFont="1" applyFill="1" applyBorder="1" applyAlignment="1">
      <alignment horizontal="center" vertical="center" wrapText="1"/>
    </xf>
    <xf numFmtId="9" fontId="16" fillId="0" borderId="6" xfId="10" applyFont="1" applyBorder="1" applyAlignment="1" applyProtection="1">
      <alignment horizontal="center" vertical="top" wrapText="1"/>
      <protection locked="0"/>
    </xf>
    <xf numFmtId="9" fontId="23" fillId="4" borderId="6" xfId="10" applyFont="1" applyFill="1" applyBorder="1" applyAlignment="1" applyProtection="1">
      <alignment horizontal="center" vertical="center" wrapText="1"/>
      <protection locked="0"/>
    </xf>
    <xf numFmtId="9" fontId="39" fillId="0" borderId="23" xfId="10" applyFont="1" applyFill="1" applyBorder="1" applyAlignment="1" applyProtection="1">
      <alignment horizontal="center" vertical="top" wrapText="1"/>
      <protection hidden="1"/>
    </xf>
    <xf numFmtId="9" fontId="19" fillId="0" borderId="23" xfId="10" applyFont="1" applyFill="1" applyBorder="1" applyAlignment="1" applyProtection="1">
      <alignment horizontal="center" vertical="top" wrapText="1"/>
      <protection hidden="1"/>
    </xf>
    <xf numFmtId="9" fontId="41" fillId="0" borderId="23" xfId="10" applyFont="1" applyBorder="1" applyAlignment="1" applyProtection="1">
      <alignment horizontal="center" vertical="top" wrapText="1"/>
      <protection hidden="1"/>
    </xf>
    <xf numFmtId="9" fontId="50" fillId="0" borderId="23" xfId="10" applyFont="1" applyBorder="1" applyAlignment="1" applyProtection="1">
      <alignment horizontal="center" vertical="top" wrapText="1"/>
      <protection locked="0"/>
    </xf>
    <xf numFmtId="9" fontId="19" fillId="0" borderId="23" xfId="10" applyFont="1" applyBorder="1" applyAlignment="1" applyProtection="1">
      <alignment horizontal="center" vertical="top" wrapText="1"/>
      <protection hidden="1"/>
    </xf>
    <xf numFmtId="9" fontId="16" fillId="0" borderId="23" xfId="10" applyFont="1" applyBorder="1" applyAlignment="1" applyProtection="1">
      <alignment horizontal="center" vertical="top" wrapText="1"/>
      <protection hidden="1"/>
    </xf>
    <xf numFmtId="9" fontId="39" fillId="0" borderId="23" xfId="10" applyFont="1" applyBorder="1" applyAlignment="1" applyProtection="1">
      <alignment horizontal="center" vertical="top" wrapText="1"/>
      <protection hidden="1"/>
    </xf>
    <xf numFmtId="9" fontId="50" fillId="0" borderId="23" xfId="10" applyFont="1" applyBorder="1" applyAlignment="1" applyProtection="1">
      <alignment horizontal="center" vertical="top" wrapText="1"/>
      <protection hidden="1"/>
    </xf>
    <xf numFmtId="9" fontId="41" fillId="0" borderId="23" xfId="10" applyFont="1" applyFill="1" applyBorder="1" applyAlignment="1" applyProtection="1">
      <alignment horizontal="center" vertical="top" wrapText="1"/>
      <protection hidden="1"/>
    </xf>
    <xf numFmtId="9" fontId="42" fillId="4" borderId="23" xfId="10" applyFont="1" applyFill="1" applyBorder="1" applyAlignment="1" applyProtection="1">
      <alignment horizontal="center" vertical="top" wrapText="1"/>
      <protection hidden="1"/>
    </xf>
    <xf numFmtId="9" fontId="41" fillId="5" borderId="23" xfId="10" applyFont="1" applyFill="1" applyBorder="1" applyAlignment="1" applyProtection="1">
      <alignment horizontal="center" vertical="top" wrapText="1"/>
      <protection hidden="1"/>
    </xf>
    <xf numFmtId="9" fontId="42" fillId="4" borderId="26" xfId="10" applyFont="1" applyFill="1" applyBorder="1" applyAlignment="1" applyProtection="1">
      <alignment horizontal="center" vertical="top" wrapText="1"/>
      <protection hidden="1"/>
    </xf>
    <xf numFmtId="9" fontId="21" fillId="0" borderId="0" xfId="10" applyFont="1" applyAlignment="1" applyProtection="1">
      <alignment horizontal="center" vertical="top" wrapText="1"/>
      <protection hidden="1"/>
    </xf>
    <xf numFmtId="9" fontId="23" fillId="0" borderId="7" xfId="10" applyFont="1" applyBorder="1" applyAlignment="1" applyProtection="1">
      <alignment horizontal="center" vertical="top" wrapText="1"/>
      <protection hidden="1"/>
    </xf>
    <xf numFmtId="9" fontId="19" fillId="0" borderId="8" xfId="10" applyFont="1" applyBorder="1" applyAlignment="1" applyProtection="1">
      <alignment horizontal="center" vertical="top" wrapText="1"/>
      <protection hidden="1"/>
    </xf>
    <xf numFmtId="9" fontId="16" fillId="0" borderId="8" xfId="10" applyFont="1" applyBorder="1" applyAlignment="1" applyProtection="1">
      <alignment horizontal="center" vertical="top" wrapText="1"/>
      <protection hidden="1"/>
    </xf>
    <xf numFmtId="9" fontId="23" fillId="0" borderId="8" xfId="10" applyFont="1" applyBorder="1" applyAlignment="1" applyProtection="1">
      <alignment horizontal="center" vertical="top" wrapText="1"/>
      <protection hidden="1"/>
    </xf>
    <xf numFmtId="9" fontId="17" fillId="0" borderId="8" xfId="10" applyFont="1" applyBorder="1" applyAlignment="1" applyProtection="1">
      <alignment horizontal="center" vertical="top" wrapText="1"/>
      <protection hidden="1"/>
    </xf>
    <xf numFmtId="9" fontId="19" fillId="0" borderId="8" xfId="10" applyFont="1" applyBorder="1" applyAlignment="1" applyProtection="1">
      <alignment horizontal="center" vertical="top" wrapText="1"/>
      <protection locked="0"/>
    </xf>
    <xf numFmtId="9" fontId="20" fillId="0" borderId="8" xfId="10" applyFont="1" applyBorder="1" applyAlignment="1" applyProtection="1">
      <alignment horizontal="center" vertical="top" wrapText="1"/>
      <protection hidden="1"/>
    </xf>
    <xf numFmtId="9" fontId="45" fillId="0" borderId="0" xfId="10" applyFont="1" applyAlignment="1" applyProtection="1">
      <alignment horizontal="center" vertical="top" wrapText="1"/>
      <protection hidden="1"/>
    </xf>
    <xf numFmtId="9" fontId="23" fillId="7" borderId="8" xfId="10" applyFont="1" applyFill="1" applyBorder="1" applyAlignment="1" applyProtection="1">
      <alignment horizontal="center" vertical="top" wrapText="1"/>
      <protection locked="0"/>
    </xf>
    <xf numFmtId="9" fontId="53" fillId="0" borderId="6" xfId="10" applyFont="1" applyBorder="1" applyAlignment="1" applyProtection="1">
      <alignment horizontal="center" vertical="center" wrapText="1"/>
      <protection locked="0"/>
    </xf>
    <xf numFmtId="9" fontId="22" fillId="0" borderId="0" xfId="10" applyFont="1" applyAlignment="1" applyProtection="1">
      <alignment horizontal="center"/>
      <protection locked="0"/>
    </xf>
    <xf numFmtId="9" fontId="22" fillId="0" borderId="6" xfId="10" applyFont="1" applyFill="1" applyBorder="1" applyAlignment="1" applyProtection="1">
      <alignment horizontal="center"/>
      <protection hidden="1"/>
    </xf>
    <xf numFmtId="9" fontId="41" fillId="0" borderId="8" xfId="10" applyFont="1" applyBorder="1" applyAlignment="1" applyProtection="1">
      <alignment horizontal="center" vertical="top" wrapText="1"/>
      <protection hidden="1"/>
    </xf>
    <xf numFmtId="9" fontId="46" fillId="0" borderId="6" xfId="10" applyFont="1" applyBorder="1" applyAlignment="1" applyProtection="1">
      <alignment horizontal="center"/>
      <protection hidden="1"/>
    </xf>
    <xf numFmtId="9" fontId="17" fillId="22" borderId="8" xfId="10" applyFont="1" applyFill="1" applyBorder="1" applyAlignment="1" applyProtection="1">
      <alignment horizontal="center" vertical="top" wrapText="1"/>
      <protection hidden="1"/>
    </xf>
    <xf numFmtId="9" fontId="22" fillId="0" borderId="6" xfId="10" applyFont="1" applyBorder="1" applyAlignment="1" applyProtection="1">
      <alignment horizontal="center"/>
      <protection hidden="1"/>
    </xf>
    <xf numFmtId="9" fontId="17" fillId="0" borderId="0" xfId="10" quotePrefix="1" applyFont="1" applyFill="1" applyBorder="1" applyAlignment="1" applyProtection="1">
      <alignment horizontal="center"/>
      <protection locked="0"/>
    </xf>
    <xf numFmtId="9" fontId="88" fillId="0" borderId="0" xfId="10" applyFont="1" applyAlignment="1">
      <alignment horizontal="center"/>
    </xf>
    <xf numFmtId="0" fontId="66" fillId="16" borderId="11" xfId="0" applyFont="1" applyFill="1" applyBorder="1" applyAlignment="1">
      <alignment horizontal="center" vertical="center" wrapText="1"/>
    </xf>
    <xf numFmtId="172" fontId="66" fillId="16" borderId="11" xfId="1" applyNumberFormat="1" applyFont="1" applyFill="1" applyBorder="1" applyAlignment="1">
      <alignment horizontal="center" vertical="center" wrapText="1"/>
    </xf>
    <xf numFmtId="172" fontId="68" fillId="16" borderId="11" xfId="1" applyNumberFormat="1" applyFont="1" applyFill="1" applyBorder="1" applyAlignment="1">
      <alignment horizontal="center" vertical="center" wrapText="1"/>
    </xf>
    <xf numFmtId="3" fontId="17" fillId="0" borderId="0" xfId="29" applyNumberFormat="1" applyFont="1"/>
    <xf numFmtId="0" fontId="66" fillId="19" borderId="11" xfId="0" applyFont="1" applyFill="1" applyBorder="1" applyAlignment="1">
      <alignment horizontal="center" vertical="center" wrapText="1"/>
    </xf>
    <xf numFmtId="172" fontId="66" fillId="19" borderId="11" xfId="1" applyNumberFormat="1" applyFont="1" applyFill="1" applyBorder="1" applyAlignment="1">
      <alignment horizontal="center" vertical="center" wrapText="1"/>
    </xf>
    <xf numFmtId="172" fontId="68" fillId="19" borderId="11" xfId="1" applyNumberFormat="1" applyFont="1" applyFill="1" applyBorder="1" applyAlignment="1">
      <alignment horizontal="center" vertical="center" wrapText="1"/>
    </xf>
    <xf numFmtId="9" fontId="68" fillId="0" borderId="11" xfId="10" applyFont="1" applyBorder="1" applyAlignment="1">
      <alignment horizontal="center" vertical="center"/>
    </xf>
    <xf numFmtId="172" fontId="68" fillId="14" borderId="11" xfId="1" applyNumberFormat="1" applyFont="1" applyFill="1" applyBorder="1" applyAlignment="1">
      <alignment horizontal="center" vertical="center" wrapText="1"/>
    </xf>
    <xf numFmtId="172" fontId="112" fillId="0" borderId="11" xfId="1" applyNumberFormat="1" applyFont="1" applyFill="1" applyBorder="1" applyAlignment="1">
      <alignment horizontal="center"/>
    </xf>
    <xf numFmtId="0" fontId="53" fillId="0" borderId="0" xfId="0" applyFont="1"/>
    <xf numFmtId="0" fontId="53" fillId="0" borderId="11" xfId="0" applyFont="1" applyBorder="1" applyAlignment="1">
      <alignment horizontal="center" vertical="center"/>
    </xf>
    <xf numFmtId="182" fontId="53" fillId="0" borderId="11" xfId="30" applyNumberFormat="1" applyFont="1" applyBorder="1" applyAlignment="1">
      <alignment horizontal="center" vertical="center"/>
    </xf>
    <xf numFmtId="0" fontId="65" fillId="0" borderId="11" xfId="0" applyFont="1" applyBorder="1" applyAlignment="1">
      <alignment horizontal="center" vertical="center" wrapText="1"/>
    </xf>
    <xf numFmtId="0" fontId="53" fillId="0" borderId="11" xfId="0" applyFont="1" applyBorder="1" applyAlignment="1">
      <alignment horizontal="center" vertical="center" wrapText="1"/>
    </xf>
    <xf numFmtId="0" fontId="53" fillId="0" borderId="0" xfId="0" applyFont="1" applyAlignment="1">
      <alignment horizontal="center" vertical="center"/>
    </xf>
    <xf numFmtId="0" fontId="17" fillId="0" borderId="11" xfId="0" applyFont="1" applyBorder="1" applyAlignment="1">
      <alignment horizontal="center" vertical="center"/>
    </xf>
    <xf numFmtId="49" fontId="17" fillId="0" borderId="11" xfId="30" applyNumberFormat="1" applyFont="1" applyFill="1" applyBorder="1" applyAlignment="1">
      <alignment horizontal="center" vertical="center"/>
    </xf>
    <xf numFmtId="0" fontId="17" fillId="0" borderId="11" xfId="30" quotePrefix="1" applyNumberFormat="1" applyFont="1" applyFill="1" applyBorder="1" applyAlignment="1">
      <alignment horizontal="center" vertical="center"/>
    </xf>
    <xf numFmtId="0" fontId="17" fillId="0" borderId="11" xfId="30" applyNumberFormat="1" applyFont="1" applyFill="1" applyBorder="1" applyAlignment="1">
      <alignment horizontal="center" vertical="center"/>
    </xf>
    <xf numFmtId="191" fontId="17" fillId="0" borderId="11" xfId="30" quotePrefix="1" applyNumberFormat="1" applyFont="1" applyFill="1" applyBorder="1" applyAlignment="1">
      <alignment horizontal="center" vertical="center"/>
    </xf>
    <xf numFmtId="49" fontId="53" fillId="0" borderId="0" xfId="30" applyNumberFormat="1" applyFont="1" applyBorder="1" applyAlignment="1">
      <alignment horizontal="left"/>
    </xf>
    <xf numFmtId="182" fontId="53" fillId="0" borderId="0" xfId="30" quotePrefix="1" applyNumberFormat="1" applyFont="1" applyBorder="1" applyAlignment="1">
      <alignment horizontal="left"/>
    </xf>
    <xf numFmtId="190" fontId="53" fillId="0" borderId="0" xfId="30" applyNumberFormat="1" applyFont="1" applyBorder="1" applyAlignment="1">
      <alignment horizontal="left"/>
    </xf>
    <xf numFmtId="190" fontId="53" fillId="0" borderId="0" xfId="0" applyNumberFormat="1" applyFont="1"/>
    <xf numFmtId="190" fontId="53" fillId="0" borderId="11" xfId="30" applyNumberFormat="1" applyFont="1" applyBorder="1" applyAlignment="1">
      <alignment horizontal="center" vertical="center"/>
    </xf>
    <xf numFmtId="190" fontId="41" fillId="0" borderId="11" xfId="0" applyNumberFormat="1" applyFont="1" applyBorder="1"/>
    <xf numFmtId="190" fontId="53" fillId="0" borderId="11" xfId="0" applyNumberFormat="1" applyFont="1" applyBorder="1" applyAlignment="1">
      <alignment horizontal="center" vertical="center" wrapText="1"/>
    </xf>
    <xf numFmtId="190" fontId="53" fillId="0" borderId="11" xfId="0" applyNumberFormat="1" applyFont="1" applyBorder="1" applyAlignment="1">
      <alignment horizontal="center" vertical="center"/>
    </xf>
    <xf numFmtId="0" fontId="41" fillId="0" borderId="0" xfId="0" applyFont="1"/>
    <xf numFmtId="190" fontId="41" fillId="0" borderId="11" xfId="30" applyNumberFormat="1" applyFont="1" applyBorder="1"/>
    <xf numFmtId="190" fontId="41" fillId="0" borderId="11" xfId="1" applyNumberFormat="1" applyFont="1" applyBorder="1"/>
    <xf numFmtId="49" fontId="41" fillId="0" borderId="0" xfId="0" applyNumberFormat="1" applyFont="1"/>
    <xf numFmtId="182" fontId="41" fillId="0" borderId="0" xfId="30" applyNumberFormat="1" applyFont="1"/>
    <xf numFmtId="190" fontId="17" fillId="0" borderId="11" xfId="30" applyNumberFormat="1" applyFont="1" applyFill="1" applyBorder="1" applyAlignment="1">
      <alignment horizontal="center" vertical="center"/>
    </xf>
    <xf numFmtId="190" fontId="17" fillId="0" borderId="11" xfId="0" applyNumberFormat="1" applyFont="1" applyBorder="1" applyAlignment="1">
      <alignment horizontal="center" vertical="center"/>
    </xf>
    <xf numFmtId="190" fontId="17" fillId="0" borderId="11" xfId="1" applyNumberFormat="1" applyFont="1" applyFill="1" applyBorder="1" applyAlignment="1">
      <alignment horizontal="center"/>
    </xf>
    <xf numFmtId="190" fontId="17" fillId="0" borderId="11" xfId="0" applyNumberFormat="1" applyFont="1" applyBorder="1" applyAlignment="1">
      <alignment horizontal="center"/>
    </xf>
    <xf numFmtId="49" fontId="53" fillId="0" borderId="11" xfId="30" applyNumberFormat="1" applyFont="1" applyBorder="1" applyAlignment="1">
      <alignment horizontal="center"/>
    </xf>
    <xf numFmtId="182" fontId="53" fillId="0" borderId="11" xfId="30" quotePrefix="1" applyNumberFormat="1" applyFont="1" applyBorder="1" applyAlignment="1">
      <alignment horizontal="center"/>
    </xf>
    <xf numFmtId="190" fontId="53" fillId="0" borderId="11" xfId="30" applyNumberFormat="1" applyFont="1" applyBorder="1" applyAlignment="1">
      <alignment horizontal="center"/>
    </xf>
    <xf numFmtId="190" fontId="53" fillId="0" borderId="11" xfId="0" applyNumberFormat="1" applyFont="1" applyBorder="1" applyAlignment="1">
      <alignment horizontal="center"/>
    </xf>
    <xf numFmtId="49" fontId="113" fillId="0" borderId="0" xfId="0" applyNumberFormat="1" applyFont="1" applyAlignment="1">
      <alignment vertical="center"/>
    </xf>
    <xf numFmtId="182" fontId="113" fillId="0" borderId="0" xfId="30" applyNumberFormat="1" applyFont="1" applyAlignment="1">
      <alignment vertical="center"/>
    </xf>
    <xf numFmtId="0" fontId="113" fillId="0" borderId="0" xfId="0" applyFont="1" applyAlignment="1">
      <alignment vertical="center"/>
    </xf>
    <xf numFmtId="49" fontId="53" fillId="0" borderId="0" xfId="0" applyNumberFormat="1" applyFont="1" applyAlignment="1">
      <alignment vertical="center"/>
    </xf>
    <xf numFmtId="190" fontId="53" fillId="0" borderId="0" xfId="30" applyNumberFormat="1" applyFont="1" applyAlignment="1">
      <alignment vertical="center"/>
    </xf>
    <xf numFmtId="190" fontId="53" fillId="0" borderId="0" xfId="0" applyNumberFormat="1" applyFont="1" applyAlignment="1">
      <alignment vertical="center"/>
    </xf>
    <xf numFmtId="0" fontId="53" fillId="0" borderId="0" xfId="0" applyFont="1" applyAlignment="1">
      <alignment vertical="center"/>
    </xf>
    <xf numFmtId="182" fontId="53" fillId="0" borderId="0" xfId="30" applyNumberFormat="1" applyFont="1" applyAlignment="1">
      <alignment vertical="center"/>
    </xf>
    <xf numFmtId="0" fontId="66" fillId="27" borderId="11" xfId="0" applyFont="1" applyFill="1" applyBorder="1" applyAlignment="1">
      <alignment horizontal="center" vertical="center" wrapText="1"/>
    </xf>
    <xf numFmtId="172" fontId="68" fillId="27" borderId="11" xfId="1" applyNumberFormat="1" applyFont="1" applyFill="1" applyBorder="1" applyAlignment="1">
      <alignment horizontal="center" vertical="center" wrapText="1"/>
    </xf>
    <xf numFmtId="190" fontId="66" fillId="14" borderId="11" xfId="1" applyNumberFormat="1" applyFont="1" applyFill="1" applyBorder="1" applyAlignment="1">
      <alignment horizontal="center" vertical="center" wrapText="1"/>
    </xf>
    <xf numFmtId="190" fontId="109" fillId="0" borderId="11" xfId="1" applyNumberFormat="1" applyFont="1" applyFill="1" applyBorder="1" applyAlignment="1">
      <alignment horizontal="center"/>
    </xf>
    <xf numFmtId="190" fontId="22" fillId="0" borderId="11" xfId="1" applyNumberFormat="1" applyFont="1" applyBorder="1" applyAlignment="1">
      <alignment horizontal="center" vertical="center"/>
    </xf>
    <xf numFmtId="190" fontId="66" fillId="0" borderId="11" xfId="1" applyNumberFormat="1" applyFont="1" applyBorder="1" applyAlignment="1">
      <alignment horizontal="center" vertical="center"/>
    </xf>
    <xf numFmtId="190" fontId="22" fillId="0" borderId="0" xfId="1" applyNumberFormat="1" applyFont="1"/>
    <xf numFmtId="190" fontId="66" fillId="27" borderId="11" xfId="1" applyNumberFormat="1" applyFont="1" applyFill="1" applyBorder="1" applyAlignment="1">
      <alignment horizontal="center" vertical="center" wrapText="1"/>
    </xf>
    <xf numFmtId="172" fontId="109" fillId="0" borderId="11" xfId="1" applyNumberFormat="1" applyFont="1" applyBorder="1" applyAlignment="1">
      <alignment horizontal="center" vertical="top"/>
    </xf>
    <xf numFmtId="0" fontId="66" fillId="2" borderId="28" xfId="0" applyFont="1" applyFill="1" applyBorder="1" applyAlignment="1">
      <alignment horizontal="center"/>
    </xf>
    <xf numFmtId="0" fontId="66" fillId="2" borderId="1" xfId="0" applyFont="1" applyFill="1" applyBorder="1" applyAlignment="1">
      <alignment horizontal="center"/>
    </xf>
    <xf numFmtId="0" fontId="66" fillId="2" borderId="29" xfId="0" applyFont="1" applyFill="1" applyBorder="1" applyAlignment="1">
      <alignment horizontal="center"/>
    </xf>
    <xf numFmtId="0" fontId="17" fillId="0" borderId="12"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14" xfId="0" applyFont="1" applyBorder="1" applyAlignment="1">
      <alignment horizontal="center" vertical="center" wrapText="1"/>
    </xf>
    <xf numFmtId="0" fontId="64" fillId="13" borderId="16" xfId="0" applyFont="1" applyFill="1" applyBorder="1" applyAlignment="1">
      <alignment horizontal="center" vertical="center" wrapText="1"/>
    </xf>
    <xf numFmtId="0" fontId="64" fillId="13" borderId="17" xfId="0" applyFont="1" applyFill="1" applyBorder="1" applyAlignment="1">
      <alignment horizontal="center" vertical="center" wrapText="1"/>
    </xf>
    <xf numFmtId="0" fontId="17" fillId="7" borderId="11" xfId="0" applyFont="1" applyFill="1" applyBorder="1" applyAlignment="1">
      <alignment horizontal="center" vertical="center" wrapText="1"/>
    </xf>
    <xf numFmtId="0" fontId="17" fillId="7" borderId="31" xfId="0" applyFont="1" applyFill="1" applyBorder="1" applyAlignment="1">
      <alignment horizontal="center" vertical="center" wrapText="1"/>
    </xf>
    <xf numFmtId="0" fontId="17" fillId="7" borderId="32" xfId="0" applyFont="1" applyFill="1" applyBorder="1" applyAlignment="1">
      <alignment horizontal="center" vertical="center" wrapText="1"/>
    </xf>
    <xf numFmtId="0" fontId="64" fillId="6" borderId="34" xfId="0" applyFont="1" applyFill="1" applyBorder="1" applyAlignment="1">
      <alignment horizontal="center" vertical="center" wrapText="1"/>
    </xf>
    <xf numFmtId="0" fontId="64" fillId="6" borderId="35" xfId="0" applyFont="1" applyFill="1" applyBorder="1" applyAlignment="1">
      <alignment horizontal="center" vertical="center" wrapText="1"/>
    </xf>
    <xf numFmtId="172" fontId="17" fillId="7" borderId="34" xfId="1" applyNumberFormat="1" applyFont="1" applyFill="1" applyBorder="1" applyAlignment="1">
      <alignment horizontal="center" vertical="center" wrapText="1"/>
    </xf>
    <xf numFmtId="172" fontId="17" fillId="7" borderId="35" xfId="1" applyNumberFormat="1" applyFont="1" applyFill="1" applyBorder="1" applyAlignment="1">
      <alignment horizontal="center" vertical="center" wrapText="1"/>
    </xf>
    <xf numFmtId="0" fontId="17" fillId="7" borderId="34" xfId="0" applyFont="1" applyFill="1" applyBorder="1" applyAlignment="1">
      <alignment horizontal="center" vertical="center" wrapText="1"/>
    </xf>
    <xf numFmtId="0" fontId="17" fillId="7" borderId="35" xfId="0" applyFont="1" applyFill="1" applyBorder="1" applyAlignment="1">
      <alignment horizontal="center" vertical="center" wrapText="1"/>
    </xf>
    <xf numFmtId="0" fontId="17" fillId="7" borderId="16" xfId="0" applyFont="1" applyFill="1" applyBorder="1" applyAlignment="1">
      <alignment horizontal="center" vertical="center" wrapText="1"/>
    </xf>
    <xf numFmtId="0" fontId="17" fillId="7" borderId="17" xfId="0" applyFont="1" applyFill="1" applyBorder="1" applyAlignment="1">
      <alignment horizontal="center" vertical="center" wrapText="1"/>
    </xf>
    <xf numFmtId="0" fontId="17" fillId="7" borderId="15" xfId="0" applyFont="1" applyFill="1" applyBorder="1" applyAlignment="1">
      <alignment horizontal="center" vertical="center" wrapText="1"/>
    </xf>
    <xf numFmtId="0" fontId="17" fillId="7" borderId="38" xfId="0" applyFont="1" applyFill="1" applyBorder="1" applyAlignment="1">
      <alignment horizontal="center" vertical="center" wrapText="1"/>
    </xf>
    <xf numFmtId="0" fontId="64" fillId="6" borderId="16" xfId="0" applyFont="1" applyFill="1" applyBorder="1" applyAlignment="1">
      <alignment horizontal="center" vertical="center" wrapText="1"/>
    </xf>
    <xf numFmtId="0" fontId="64" fillId="6" borderId="17" xfId="0" applyFont="1" applyFill="1" applyBorder="1" applyAlignment="1">
      <alignment horizontal="center" vertical="center" wrapText="1"/>
    </xf>
    <xf numFmtId="0" fontId="68" fillId="10" borderId="16" xfId="0" quotePrefix="1" applyFont="1" applyFill="1" applyBorder="1" applyAlignment="1">
      <alignment horizontal="center" vertical="center" wrapText="1"/>
    </xf>
    <xf numFmtId="0" fontId="68" fillId="10" borderId="2" xfId="0" quotePrefix="1" applyFont="1" applyFill="1" applyBorder="1" applyAlignment="1">
      <alignment horizontal="center" vertical="center" wrapText="1"/>
    </xf>
    <xf numFmtId="0" fontId="68" fillId="10" borderId="17" xfId="0" quotePrefix="1" applyFont="1" applyFill="1" applyBorder="1" applyAlignment="1">
      <alignment horizontal="center" vertical="center" wrapText="1"/>
    </xf>
    <xf numFmtId="0" fontId="66" fillId="14" borderId="12" xfId="0" applyFont="1" applyFill="1" applyBorder="1" applyAlignment="1">
      <alignment horizontal="center" vertical="center" wrapText="1"/>
    </xf>
    <xf numFmtId="0" fontId="66" fillId="14" borderId="14" xfId="0" applyFont="1" applyFill="1" applyBorder="1" applyAlignment="1">
      <alignment horizontal="center" vertical="center" wrapText="1"/>
    </xf>
    <xf numFmtId="172" fontId="66" fillId="26" borderId="16" xfId="1" applyNumberFormat="1" applyFont="1" applyFill="1" applyBorder="1" applyAlignment="1">
      <alignment horizontal="center" vertical="center"/>
    </xf>
    <xf numFmtId="172" fontId="66" fillId="26" borderId="2" xfId="1" applyNumberFormat="1" applyFont="1" applyFill="1" applyBorder="1" applyAlignment="1">
      <alignment horizontal="center" vertical="center"/>
    </xf>
    <xf numFmtId="172" fontId="66" fillId="26" borderId="17" xfId="1" applyNumberFormat="1" applyFont="1" applyFill="1" applyBorder="1" applyAlignment="1">
      <alignment horizontal="center" vertical="center"/>
    </xf>
    <xf numFmtId="172" fontId="66" fillId="13" borderId="16" xfId="1" applyNumberFormat="1" applyFont="1" applyFill="1" applyBorder="1" applyAlignment="1">
      <alignment horizontal="center" vertical="center"/>
    </xf>
    <xf numFmtId="172" fontId="66" fillId="13" borderId="2" xfId="1" applyNumberFormat="1" applyFont="1" applyFill="1" applyBorder="1" applyAlignment="1">
      <alignment horizontal="center" vertical="center"/>
    </xf>
    <xf numFmtId="172" fontId="66" fillId="13" borderId="17" xfId="1" applyNumberFormat="1" applyFont="1" applyFill="1" applyBorder="1" applyAlignment="1">
      <alignment horizontal="center" vertical="center"/>
    </xf>
    <xf numFmtId="172" fontId="66" fillId="16" borderId="16" xfId="1" applyNumberFormat="1" applyFont="1" applyFill="1" applyBorder="1" applyAlignment="1">
      <alignment horizontal="center" vertical="center"/>
    </xf>
    <xf numFmtId="172" fontId="66" fillId="16" borderId="2" xfId="1" applyNumberFormat="1" applyFont="1" applyFill="1" applyBorder="1" applyAlignment="1">
      <alignment horizontal="center" vertical="center"/>
    </xf>
    <xf numFmtId="172" fontId="66" fillId="16" borderId="17" xfId="1" applyNumberFormat="1" applyFont="1" applyFill="1" applyBorder="1" applyAlignment="1">
      <alignment horizontal="center" vertical="center"/>
    </xf>
    <xf numFmtId="172" fontId="66" fillId="12" borderId="16" xfId="1" applyNumberFormat="1" applyFont="1" applyFill="1" applyBorder="1" applyAlignment="1">
      <alignment horizontal="center" vertical="center"/>
    </xf>
    <xf numFmtId="172" fontId="66" fillId="12" borderId="2" xfId="1" applyNumberFormat="1" applyFont="1" applyFill="1" applyBorder="1" applyAlignment="1">
      <alignment horizontal="center" vertical="center"/>
    </xf>
    <xf numFmtId="172" fontId="66" fillId="12" borderId="17" xfId="1" applyNumberFormat="1" applyFont="1" applyFill="1" applyBorder="1" applyAlignment="1">
      <alignment horizontal="center" vertical="center"/>
    </xf>
    <xf numFmtId="172" fontId="66" fillId="19" borderId="16" xfId="1" applyNumberFormat="1" applyFont="1" applyFill="1" applyBorder="1" applyAlignment="1">
      <alignment horizontal="center" vertical="center"/>
    </xf>
    <xf numFmtId="172" fontId="66" fillId="19" borderId="2" xfId="1" applyNumberFormat="1" applyFont="1" applyFill="1" applyBorder="1" applyAlignment="1">
      <alignment horizontal="center" vertical="center"/>
    </xf>
    <xf numFmtId="172" fontId="66" fillId="19" borderId="17" xfId="1" applyNumberFormat="1" applyFont="1" applyFill="1" applyBorder="1" applyAlignment="1">
      <alignment horizontal="center" vertical="center"/>
    </xf>
    <xf numFmtId="172" fontId="66" fillId="14" borderId="16" xfId="1" applyNumberFormat="1" applyFont="1" applyFill="1" applyBorder="1" applyAlignment="1">
      <alignment horizontal="center" vertical="center"/>
    </xf>
    <xf numFmtId="172" fontId="66" fillId="14" borderId="2" xfId="1" applyNumberFormat="1" applyFont="1" applyFill="1" applyBorder="1" applyAlignment="1">
      <alignment horizontal="center" vertical="center"/>
    </xf>
    <xf numFmtId="172" fontId="66" fillId="14" borderId="17" xfId="1" applyNumberFormat="1" applyFont="1" applyFill="1" applyBorder="1" applyAlignment="1">
      <alignment horizontal="center" vertical="center"/>
    </xf>
    <xf numFmtId="172" fontId="66" fillId="27" borderId="16" xfId="1" applyNumberFormat="1" applyFont="1" applyFill="1" applyBorder="1" applyAlignment="1">
      <alignment horizontal="center" vertical="center"/>
    </xf>
    <xf numFmtId="172" fontId="66" fillId="27" borderId="2" xfId="1" applyNumberFormat="1" applyFont="1" applyFill="1" applyBorder="1" applyAlignment="1">
      <alignment horizontal="center" vertical="center"/>
    </xf>
    <xf numFmtId="172" fontId="66" fillId="27" borderId="17" xfId="1" applyNumberFormat="1" applyFont="1" applyFill="1" applyBorder="1" applyAlignment="1">
      <alignment horizontal="center" vertical="center"/>
    </xf>
    <xf numFmtId="0" fontId="83" fillId="20" borderId="0" xfId="317" applyFont="1" applyFill="1" applyAlignment="1">
      <alignment vertical="top"/>
    </xf>
    <xf numFmtId="0" fontId="23" fillId="11" borderId="39" xfId="29" applyFont="1" applyFill="1" applyBorder="1" applyAlignment="1" applyProtection="1">
      <alignment horizontal="center" vertical="center" wrapText="1"/>
      <protection locked="0"/>
    </xf>
    <xf numFmtId="0" fontId="23" fillId="11" borderId="0" xfId="29" applyFont="1" applyFill="1" applyAlignment="1" applyProtection="1">
      <alignment horizontal="center" vertical="center" wrapText="1"/>
      <protection locked="0"/>
    </xf>
    <xf numFmtId="178" fontId="45" fillId="0" borderId="0" xfId="10" applyNumberFormat="1" applyFont="1" applyAlignment="1" applyProtection="1">
      <alignment horizontal="center" vertical="top" wrapText="1"/>
      <protection locked="0"/>
    </xf>
    <xf numFmtId="9" fontId="23" fillId="6" borderId="6" xfId="10" applyFont="1" applyFill="1" applyBorder="1" applyAlignment="1" applyProtection="1">
      <alignment vertical="top" wrapText="1"/>
      <protection locked="0"/>
    </xf>
  </cellXfs>
  <cellStyles count="318">
    <cellStyle name="Comma" xfId="1" builtinId="3"/>
    <cellStyle name="Comma 10" xfId="97" xr:uid="{2FD35F4A-8DE3-4112-94D9-053A9A6B4CB3}"/>
    <cellStyle name="Comma 10 2" xfId="134" xr:uid="{C11F2767-B41D-4900-A89E-6CF527553691}"/>
    <cellStyle name="Comma 10 2 2" xfId="190" xr:uid="{90B99BE2-6532-4EE3-9482-44FC88AD0A94}"/>
    <cellStyle name="Comma 10 2 2 2" xfId="302" xr:uid="{3EC75532-18EB-4D14-A671-3F484F1FC61D}"/>
    <cellStyle name="Comma 10 2 3" xfId="246" xr:uid="{613E486F-714F-45E2-A191-E65509E50F11}"/>
    <cellStyle name="Comma 10 3" xfId="162" xr:uid="{41C91DD9-902A-40B3-A45D-6A02BD7A5244}"/>
    <cellStyle name="Comma 10 3 2" xfId="274" xr:uid="{CD05BC9A-9FBB-429F-B0D0-58D879E410DA}"/>
    <cellStyle name="Comma 10 4" xfId="218" xr:uid="{D7949798-3721-41C2-94EB-FB77EAA7AD1F}"/>
    <cellStyle name="Comma 11" xfId="116" xr:uid="{9C65C672-ED72-4FCB-BD5C-154E8BDB5059}"/>
    <cellStyle name="Comma 11 2" xfId="173" xr:uid="{C76E7862-ED04-40F4-9A9E-DC0CDCA4D02D}"/>
    <cellStyle name="Comma 11 2 2" xfId="285" xr:uid="{DB980DCA-FCEC-4737-AF64-4180C4B3B15E}"/>
    <cellStyle name="Comma 11 3" xfId="229" xr:uid="{CF25001D-C9C7-4B83-8CBE-B98AB7B2B463}"/>
    <cellStyle name="Comma 11 4" xfId="315" xr:uid="{1BF840F3-1799-4017-B4FF-1BC4594DC0C7}"/>
    <cellStyle name="Comma 12" xfId="145" xr:uid="{098EB81E-6CBE-4109-A0A5-286CA5B918E7}"/>
    <cellStyle name="Comma 12 2" xfId="257" xr:uid="{5AAC6B1D-C56A-40AC-BECB-B32DBA2E0865}"/>
    <cellStyle name="Comma 13" xfId="201" xr:uid="{94EF6974-87CA-4755-B717-D14AE207DE17}"/>
    <cellStyle name="Comma 14" xfId="74" xr:uid="{9D75B899-DA4E-4DBF-877E-426076FE530B}"/>
    <cellStyle name="Comma 15" xfId="314" xr:uid="{D1D13A2E-AC89-4C1B-B1F3-B1CB24DF36E1}"/>
    <cellStyle name="Comma 15 2" xfId="316" xr:uid="{BDA3748D-EA0B-4866-8D6A-E5D6AC37ECC2}"/>
    <cellStyle name="Comma 2" xfId="30" xr:uid="{00000000-0005-0000-0000-000001000000}"/>
    <cellStyle name="Comma 2 10" xfId="81" xr:uid="{3040B386-1FB5-436D-96ED-207B7FE4E45F}"/>
    <cellStyle name="Comma 2 10 2" xfId="91" xr:uid="{00584425-95D5-4D8F-AF4A-4813069775D9}"/>
    <cellStyle name="Comma 2 10 2 2" xfId="129" xr:uid="{9419B501-AB44-465C-BC4A-E2441073F80A}"/>
    <cellStyle name="Comma 2 10 2 2 2" xfId="186" xr:uid="{A77948E6-BBA9-460B-9F9C-D6FB5B5D1143}"/>
    <cellStyle name="Comma 2 10 2 2 2 2" xfId="298" xr:uid="{A650A942-CBCA-4B07-926A-EA24C4C2F1E4}"/>
    <cellStyle name="Comma 2 10 2 2 3" xfId="242" xr:uid="{88B5C5C3-E363-4072-8B37-F72ED8D8D422}"/>
    <cellStyle name="Comma 2 10 2 3" xfId="158" xr:uid="{7ADD3DA1-9507-45B9-91C9-5CE6699D9FC1}"/>
    <cellStyle name="Comma 2 10 2 3 2" xfId="270" xr:uid="{037EED0D-4F39-4FA3-A647-FD196CA3A476}"/>
    <cellStyle name="Comma 2 10 2 4" xfId="214" xr:uid="{FF9C28E0-2DC0-4A83-A41C-685E87B2BEF0}"/>
    <cellStyle name="Comma 2 10 3" xfId="122" xr:uid="{F9EA835C-6E48-4EB0-8144-F52DA174B26F}"/>
    <cellStyle name="Comma 2 10 3 2" xfId="179" xr:uid="{E7759C15-59F0-41E7-A547-4033174B7386}"/>
    <cellStyle name="Comma 2 10 3 2 2" xfId="291" xr:uid="{F189AF1A-4A28-43A4-B52E-B2E550A9A80B}"/>
    <cellStyle name="Comma 2 10 3 3" xfId="235" xr:uid="{3EF82F6E-CA30-4E42-AED9-E3969E304C1E}"/>
    <cellStyle name="Comma 2 10 4" xfId="151" xr:uid="{35AAA6A1-96D5-4A3D-99F0-2B1DBF64915B}"/>
    <cellStyle name="Comma 2 10 4 2" xfId="263" xr:uid="{40C3B98B-D2BC-4CDC-B0EC-39F89EE41468}"/>
    <cellStyle name="Comma 2 10 5" xfId="207" xr:uid="{1BE550B6-E034-4696-9642-BACDC9D97D96}"/>
    <cellStyle name="Comma 2 2" xfId="64" xr:uid="{00000000-0005-0000-0000-000002000000}"/>
    <cellStyle name="Comma 2 2 2" xfId="51" xr:uid="{00000000-0005-0000-0000-000003000000}"/>
    <cellStyle name="Comma 2 2 2 2" xfId="136" xr:uid="{A1E479F5-0CFC-4E5C-BADC-C3FD580D98D0}"/>
    <cellStyle name="Comma 2 2 2 2 2" xfId="192" xr:uid="{89F5B828-AB3C-4481-8CE7-1CCDB9319978}"/>
    <cellStyle name="Comma 2 2 2 2 2 2" xfId="304" xr:uid="{172CCE72-52E6-460F-9417-CC95E28C1B33}"/>
    <cellStyle name="Comma 2 2 2 2 3" xfId="248" xr:uid="{37FB736F-E15C-441E-956A-D00238556743}"/>
    <cellStyle name="Comma 2 2 2 3" xfId="164" xr:uid="{9B82E8B1-BF61-41D1-AE89-19D7F583FBEE}"/>
    <cellStyle name="Comma 2 2 2 3 2" xfId="276" xr:uid="{121EBC0C-90B3-4832-83E5-8A567F545971}"/>
    <cellStyle name="Comma 2 2 2 4" xfId="220" xr:uid="{9E7C5247-1E80-4B86-8553-FCDE8391CBAF}"/>
    <cellStyle name="Comma 2 2 2 5" xfId="105" xr:uid="{8FF51BF0-0C59-40EF-BEED-0FFB5032DD92}"/>
    <cellStyle name="Comma 2 2 3" xfId="111" xr:uid="{026F6CDB-011B-4849-85D4-950172B44F8A}"/>
    <cellStyle name="Comma 2 2 3 2" xfId="140" xr:uid="{16FC899E-B1A1-4D6B-AA16-764B4C468253}"/>
    <cellStyle name="Comma 2 2 3 2 2" xfId="196" xr:uid="{148C6D7D-CE18-4084-B808-7FD104D9A5D2}"/>
    <cellStyle name="Comma 2 2 3 2 2 2" xfId="308" xr:uid="{86B3D9E3-B082-434C-93D5-A923D694972E}"/>
    <cellStyle name="Comma 2 2 3 2 3" xfId="252" xr:uid="{EDF307E2-5AB4-4647-A013-B3A58EA89E11}"/>
    <cellStyle name="Comma 2 2 3 3" xfId="168" xr:uid="{5230B078-450C-4501-B1B3-14772C15D60B}"/>
    <cellStyle name="Comma 2 2 3 3 2" xfId="280" xr:uid="{745741A6-BD11-4F18-BF2F-489BC440DF6E}"/>
    <cellStyle name="Comma 2 2 3 4" xfId="224" xr:uid="{C2E24A9F-4210-4F9F-9824-79A5DDA0C80E}"/>
    <cellStyle name="Comma 2 2 4" xfId="128" xr:uid="{94F7BE3D-2D22-4B9F-B3CD-9DE8A7DE5A6E}"/>
    <cellStyle name="Comma 2 2 4 2" xfId="185" xr:uid="{EA15DE58-0E08-448B-941C-540A4F6A2F06}"/>
    <cellStyle name="Comma 2 2 4 2 2" xfId="297" xr:uid="{7931E21A-0938-44EE-8E48-9801AA397E74}"/>
    <cellStyle name="Comma 2 2 4 3" xfId="241" xr:uid="{3E793061-66D1-461F-8EC4-91479284F422}"/>
    <cellStyle name="Comma 2 2 5" xfId="157" xr:uid="{C0AD28F8-B832-40B1-95A1-FC044EF92657}"/>
    <cellStyle name="Comma 2 2 5 2" xfId="269" xr:uid="{826432CA-DA78-4896-AC3D-4F349C77A97D}"/>
    <cellStyle name="Comma 2 2 6" xfId="213" xr:uid="{2B4FC46C-ACF4-4E58-993D-440EEE33135F}"/>
    <cellStyle name="Comma 2 2 7" xfId="90" xr:uid="{FA053EB8-E203-479F-842B-069BAE5B15FE}"/>
    <cellStyle name="Comma 2 3" xfId="102" xr:uid="{57702DA2-D1BC-43D0-A508-9B4D5925F5BB}"/>
    <cellStyle name="Comma 2 4" xfId="121" xr:uid="{BB3AB357-7BD0-4A1A-A242-6D6304F5A5A4}"/>
    <cellStyle name="Comma 2 4 2" xfId="178" xr:uid="{C86E1F67-0C63-4FD6-B84D-FC6B2E644B40}"/>
    <cellStyle name="Comma 2 4 2 2" xfId="290" xr:uid="{299454C1-95D5-413A-A0B7-E91DADF24FC5}"/>
    <cellStyle name="Comma 2 4 3" xfId="234" xr:uid="{8865748B-7D1E-44C9-8B8C-2980850541BC}"/>
    <cellStyle name="Comma 2 5" xfId="150" xr:uid="{3DBB2655-DE81-4013-8884-525DA7EBB374}"/>
    <cellStyle name="Comma 2 5 2" xfId="262" xr:uid="{3D80F2E2-F96B-4D78-BEAC-F9A18584CF6C}"/>
    <cellStyle name="Comma 2 6" xfId="206" xr:uid="{6CCFE85B-725A-4596-8CA1-BE054C2799B3}"/>
    <cellStyle name="Comma 2 7" xfId="79" xr:uid="{C24E9199-19B8-4ADA-A4B8-4F566F84BC82}"/>
    <cellStyle name="Comma 20" xfId="63" xr:uid="{00000000-0005-0000-0000-000004000000}"/>
    <cellStyle name="Comma 20 2" xfId="139" xr:uid="{BA6E3D9D-F01E-450B-9BB6-B3840D37F372}"/>
    <cellStyle name="Comma 20 2 2" xfId="195" xr:uid="{1F060953-2F0C-44D8-A68D-D34E4FA0FD25}"/>
    <cellStyle name="Comma 20 2 2 2" xfId="307" xr:uid="{3067018F-1EE0-43CC-9418-7DB3BF387065}"/>
    <cellStyle name="Comma 20 2 3" xfId="251" xr:uid="{DB71A068-7FAD-4447-B805-E1DCC108877A}"/>
    <cellStyle name="Comma 20 3" xfId="167" xr:uid="{7FD59392-6C89-41DB-8D93-CFB2742AC905}"/>
    <cellStyle name="Comma 20 3 2" xfId="279" xr:uid="{E46A4983-883A-493C-AC8D-AE71A591788D}"/>
    <cellStyle name="Comma 20 4" xfId="223" xr:uid="{A84EFB01-C624-4F98-BF27-26E8B3FA0356}"/>
    <cellStyle name="Comma 20 5" xfId="110" xr:uid="{F3DAB4FA-A0D4-4CD0-A046-D022B09F6E18}"/>
    <cellStyle name="Comma 29" xfId="40" xr:uid="{00000000-0005-0000-0000-000005000000}"/>
    <cellStyle name="Comma 3" xfId="52" xr:uid="{00000000-0005-0000-0000-000006000000}"/>
    <cellStyle name="Comma 3 2" xfId="89" xr:uid="{7C5EF24F-421F-4821-BCAE-730CE06B149E}"/>
    <cellStyle name="Comma 3 2 2" xfId="127" xr:uid="{C0481D5B-BBB7-4A93-B0F7-B862DB40B8CB}"/>
    <cellStyle name="Comma 3 2 2 2" xfId="184" xr:uid="{3DB6281A-C988-4551-85A8-9D2B06A08F28}"/>
    <cellStyle name="Comma 3 2 2 2 2" xfId="296" xr:uid="{9350EB46-B803-4590-8744-B716985A08D2}"/>
    <cellStyle name="Comma 3 2 2 3" xfId="240" xr:uid="{8C8F47E6-2361-4358-B31C-0021DA34331C}"/>
    <cellStyle name="Comma 3 2 3" xfId="156" xr:uid="{A5BA5D2D-3025-4A94-8446-AC3503A6799A}"/>
    <cellStyle name="Comma 3 2 3 2" xfId="268" xr:uid="{C8A6ED89-B25D-4E80-83CE-00718E2A5EFC}"/>
    <cellStyle name="Comma 3 2 4" xfId="212" xr:uid="{D5832B15-CAE1-44C0-9C40-922D12B5B11E}"/>
    <cellStyle name="Comma 3 3" xfId="106" xr:uid="{2E549D4B-B830-4142-8CD5-AE4E2BA06B8C}"/>
    <cellStyle name="Comma 3 3 2" xfId="137" xr:uid="{7A71912E-336E-4107-ADC4-716225B1870D}"/>
    <cellStyle name="Comma 3 3 2 2" xfId="193" xr:uid="{94700491-4BC5-4D4C-930A-B93CF450E0ED}"/>
    <cellStyle name="Comma 3 3 2 2 2" xfId="305" xr:uid="{F200C013-D7F1-46ED-AC45-7448AEBFD38C}"/>
    <cellStyle name="Comma 3 3 2 3" xfId="249" xr:uid="{027D5D19-4AF6-4AFF-BFDB-813A881673AF}"/>
    <cellStyle name="Comma 3 3 3" xfId="165" xr:uid="{2E0EF85E-BB9A-47FE-B80B-74B15FE25C5B}"/>
    <cellStyle name="Comma 3 3 3 2" xfId="277" xr:uid="{2EDA6D3F-8DB4-4430-9344-1955C71141FB}"/>
    <cellStyle name="Comma 3 3 4" xfId="221" xr:uid="{FDF1184A-FAEC-4539-A39B-9EAF8788F5D2}"/>
    <cellStyle name="Comma 3 4" xfId="120" xr:uid="{7E0FCF7F-85CC-4400-B629-9512EA4C4F60}"/>
    <cellStyle name="Comma 3 4 2" xfId="177" xr:uid="{7A17B6AB-B9F4-4966-AE14-829983550470}"/>
    <cellStyle name="Comma 3 4 2 2" xfId="289" xr:uid="{9F258D13-A3A1-4334-9997-9D9B920194E0}"/>
    <cellStyle name="Comma 3 4 3" xfId="233" xr:uid="{60883EAF-87AB-4FF3-A0F7-D8FE645A686E}"/>
    <cellStyle name="Comma 3 5" xfId="149" xr:uid="{5C06D887-DF61-47E7-BF0D-E035F9ECE2D8}"/>
    <cellStyle name="Comma 3 5 2" xfId="261" xr:uid="{2015FEBE-475A-43AC-B1C9-E1535C5C9A63}"/>
    <cellStyle name="Comma 3 6" xfId="205" xr:uid="{D5E03364-1B8F-4DB3-AAD4-80D9E2F0A5F4}"/>
    <cellStyle name="Comma 3 7" xfId="78" xr:uid="{80A620C0-9A8B-4620-A29E-6ED78B0BDEBC}"/>
    <cellStyle name="Comma 31" xfId="39" xr:uid="{00000000-0005-0000-0000-000007000000}"/>
    <cellStyle name="Comma 38" xfId="38" xr:uid="{00000000-0005-0000-0000-000008000000}"/>
    <cellStyle name="Comma 39" xfId="41" xr:uid="{00000000-0005-0000-0000-000009000000}"/>
    <cellStyle name="Comma 4" xfId="35" xr:uid="{00000000-0005-0000-0000-00000A000000}"/>
    <cellStyle name="Comma 4 2" xfId="93" xr:uid="{866A1B57-5224-4113-95E0-7B0A2EB9196E}"/>
    <cellStyle name="Comma 4 2 2" xfId="131" xr:uid="{AF3DC1AC-F53A-484F-8BFE-033925E5D10E}"/>
    <cellStyle name="Comma 4 2 2 2" xfId="188" xr:uid="{7CF3ADA6-0007-4A0C-B763-372DFF235408}"/>
    <cellStyle name="Comma 4 2 2 2 2" xfId="300" xr:uid="{B902F68B-615D-42EE-9440-71861F3107B2}"/>
    <cellStyle name="Comma 4 2 2 3" xfId="244" xr:uid="{787BE918-5FEF-455F-851C-697A622FF622}"/>
    <cellStyle name="Comma 4 2 3" xfId="160" xr:uid="{9C87B7C2-8ECE-438B-A351-E537F2D3392C}"/>
    <cellStyle name="Comma 4 2 3 2" xfId="272" xr:uid="{023EFBE9-B196-4219-974A-23E067831C38}"/>
    <cellStyle name="Comma 4 2 4" xfId="216" xr:uid="{4AC7411F-AA8C-4848-B52B-7E0871836505}"/>
    <cellStyle name="Comma 4 3" xfId="49" xr:uid="{00000000-0005-0000-0000-00000B000000}"/>
    <cellStyle name="Comma 4 3 2" xfId="135" xr:uid="{61A81A9F-65D6-4886-9C89-496A2BDDD2CE}"/>
    <cellStyle name="Comma 4 3 2 2" xfId="191" xr:uid="{7C706A87-9DC3-4B37-806C-2FFCD65C1AFA}"/>
    <cellStyle name="Comma 4 3 2 2 2" xfId="303" xr:uid="{32CF0978-6DEB-473F-B2EA-5623F089E42B}"/>
    <cellStyle name="Comma 4 3 2 3" xfId="247" xr:uid="{1E3522A5-6CBA-483B-9C7D-73BFBDBF3866}"/>
    <cellStyle name="Comma 4 3 3" xfId="163" xr:uid="{C780B70F-B65B-49F8-916D-F729E0AB0844}"/>
    <cellStyle name="Comma 4 3 3 2" xfId="275" xr:uid="{07B6C7EB-4E3D-47B5-8313-BE6C324302E7}"/>
    <cellStyle name="Comma 4 3 4" xfId="219" xr:uid="{7D560A82-3C44-4571-B3FE-F702CB8F3F3D}"/>
    <cellStyle name="Comma 4 3 5" xfId="104" xr:uid="{7F31F6D3-4461-424B-BD36-A5147CE185E8}"/>
    <cellStyle name="Comma 4 4" xfId="103" xr:uid="{D3BF41DE-DD18-432A-90F0-CE6CA467CAEE}"/>
    <cellStyle name="Comma 4 5" xfId="124" xr:uid="{0907EC4A-5321-43EC-B167-9D3BA14E5AFA}"/>
    <cellStyle name="Comma 4 5 2" xfId="181" xr:uid="{A1B39965-B0A6-4704-AED2-9EFE4D820898}"/>
    <cellStyle name="Comma 4 5 2 2" xfId="293" xr:uid="{9EA66702-E93A-401D-89B7-54A003B84A1D}"/>
    <cellStyle name="Comma 4 5 3" xfId="237" xr:uid="{92105D68-69DF-48BB-B31D-FDAF95BED0B7}"/>
    <cellStyle name="Comma 4 6" xfId="153" xr:uid="{F5267782-F923-4FA1-A130-704F1037AED1}"/>
    <cellStyle name="Comma 4 6 2" xfId="265" xr:uid="{307A3A92-C106-4CF7-8CD6-3C23EDFBCA3E}"/>
    <cellStyle name="Comma 4 7" xfId="209" xr:uid="{A5F7F5A9-D3F8-4E80-950E-7DAC06CC36AD}"/>
    <cellStyle name="Comma 4 8" xfId="86" xr:uid="{E804F285-E8B3-4E12-B078-7891E5C06710}"/>
    <cellStyle name="Comma 40" xfId="43" xr:uid="{00000000-0005-0000-0000-00000C000000}"/>
    <cellStyle name="Comma 41" xfId="44" xr:uid="{00000000-0005-0000-0000-00000D000000}"/>
    <cellStyle name="Comma 42" xfId="46" xr:uid="{00000000-0005-0000-0000-00000E000000}"/>
    <cellStyle name="Comma 45" xfId="37" xr:uid="{00000000-0005-0000-0000-00000F000000}"/>
    <cellStyle name="Comma 5" xfId="56" xr:uid="{00000000-0005-0000-0000-000010000000}"/>
    <cellStyle name="Comma 5 2" xfId="88" xr:uid="{38384FAD-62B2-4C6A-8B02-78E88CCC03CE}"/>
    <cellStyle name="Comma 5 2 2" xfId="126" xr:uid="{43BCF1ED-6762-466F-B552-7A05D757BD5F}"/>
    <cellStyle name="Comma 5 2 2 2" xfId="183" xr:uid="{9F400506-709D-4AC1-8CA4-E0BEC7DB2C5E}"/>
    <cellStyle name="Comma 5 2 2 2 2" xfId="295" xr:uid="{9A1EDB63-8BAF-4F37-A910-81F214E22F61}"/>
    <cellStyle name="Comma 5 2 2 3" xfId="239" xr:uid="{FCB38009-5C01-404F-BD28-B04B138FADF4}"/>
    <cellStyle name="Comma 5 2 3" xfId="155" xr:uid="{4E5C855C-E537-4A15-9417-1E152D22C64F}"/>
    <cellStyle name="Comma 5 2 3 2" xfId="267" xr:uid="{D5D3A398-D652-4588-A5FF-6C6B81E1A392}"/>
    <cellStyle name="Comma 5 2 4" xfId="211" xr:uid="{4A7FA079-8B06-41DC-ABBA-2C8C39AEE2DB}"/>
    <cellStyle name="Comma 5 3" xfId="107" xr:uid="{6DA9A300-C1C9-4798-8972-022EF5C8555A}"/>
    <cellStyle name="Comma 5 3 2" xfId="138" xr:uid="{2EC6C5D9-E579-4AE7-8B74-CFECCF4960E2}"/>
    <cellStyle name="Comma 5 3 2 2" xfId="194" xr:uid="{9AE18637-CB51-4ECF-A5B0-9F09D2DEEAB0}"/>
    <cellStyle name="Comma 5 3 2 2 2" xfId="306" xr:uid="{FF22025A-A9C5-4704-9988-A386FB86B9B2}"/>
    <cellStyle name="Comma 5 3 2 3" xfId="250" xr:uid="{09570320-5589-443C-AC2F-7AB382B98E5F}"/>
    <cellStyle name="Comma 5 3 3" xfId="166" xr:uid="{F52E1104-0374-4617-9DBF-54235C3D1CCD}"/>
    <cellStyle name="Comma 5 3 3 2" xfId="278" xr:uid="{BCEC0D0D-B169-47F8-874E-C3675EAE373B}"/>
    <cellStyle name="Comma 5 3 4" xfId="222" xr:uid="{D483DAF6-726C-408E-B766-F7C1F11C4712}"/>
    <cellStyle name="Comma 5 4" xfId="117" xr:uid="{3D8ED8FD-27D0-44A0-8B57-912D7BF701DE}"/>
    <cellStyle name="Comma 5 4 2" xfId="174" xr:uid="{632827AD-B0A4-4E0C-9CB1-60F0D5044F67}"/>
    <cellStyle name="Comma 5 4 2 2" xfId="286" xr:uid="{ABAD3A3C-B3C7-4153-8E52-9725CFA0F71C}"/>
    <cellStyle name="Comma 5 4 3" xfId="230" xr:uid="{804F714A-7457-4EB2-8D5F-5268DE3E3C08}"/>
    <cellStyle name="Comma 5 5" xfId="146" xr:uid="{4C658A12-D28B-4072-A648-0C32FC4DA52E}"/>
    <cellStyle name="Comma 5 5 2" xfId="258" xr:uid="{6E56545B-C991-4DD3-B50A-2F76EAD2EDEF}"/>
    <cellStyle name="Comma 5 6" xfId="202" xr:uid="{4DF5A043-DB0C-4189-9812-37A200A76228}"/>
    <cellStyle name="Comma 5 7" xfId="75" xr:uid="{D8B62854-04CF-487A-9469-8F5662310C3B}"/>
    <cellStyle name="Comma 6" xfId="65" xr:uid="{00000000-0005-0000-0000-000011000000}"/>
    <cellStyle name="Comma 6 2" xfId="112" xr:uid="{2FC360B5-1BF6-4715-A253-AB0C2F9899AB}"/>
    <cellStyle name="Comma 6 2 2" xfId="141" xr:uid="{44A30D1D-4AEB-4538-8F3B-55D1192C45E9}"/>
    <cellStyle name="Comma 6 2 2 2" xfId="197" xr:uid="{36E226DF-543D-4DF6-A384-FBD87AD1A965}"/>
    <cellStyle name="Comma 6 2 2 2 2" xfId="309" xr:uid="{83CA390D-42D5-4290-9F3A-89DEB637D054}"/>
    <cellStyle name="Comma 6 2 2 3" xfId="253" xr:uid="{E5A802A3-EF72-4889-AB1F-DEC27B0F5C9F}"/>
    <cellStyle name="Comma 6 2 3" xfId="169" xr:uid="{1C152277-0F23-4C10-9925-C44DF6AE0BF0}"/>
    <cellStyle name="Comma 6 2 3 2" xfId="281" xr:uid="{6E416828-CB2D-4BE9-8A6A-4E23BB94BCF8}"/>
    <cellStyle name="Comma 6 2 4" xfId="225" xr:uid="{778B9FFA-4A11-4892-92F4-D7C3B763E218}"/>
    <cellStyle name="Comma 6 3" xfId="125" xr:uid="{9B69276E-96AA-40BC-8490-A0686143DF0A}"/>
    <cellStyle name="Comma 6 3 2" xfId="182" xr:uid="{0AE6AB19-9B06-4E78-9C3E-41DC045CDECB}"/>
    <cellStyle name="Comma 6 3 2 2" xfId="294" xr:uid="{66A56988-7191-42DD-98EC-8BB0CC9890DC}"/>
    <cellStyle name="Comma 6 3 3" xfId="238" xr:uid="{AFFA26CE-FB11-4EAE-AD80-EEEA7AA20280}"/>
    <cellStyle name="Comma 6 4" xfId="154" xr:uid="{277E8540-28D4-4978-AD2F-F8D2E7CB9A99}"/>
    <cellStyle name="Comma 6 4 2" xfId="266" xr:uid="{FAA5E803-4A6E-41BD-A88A-F0C60E8E6DBC}"/>
    <cellStyle name="Comma 6 5" xfId="210" xr:uid="{F82A7774-6CB4-4B46-9BE3-F2092A86A95B}"/>
    <cellStyle name="Comma 6 6" xfId="87" xr:uid="{7D78E077-DFB1-450B-B5B2-6601EAD295A7}"/>
    <cellStyle name="Comma 7" xfId="67" xr:uid="{00000000-0005-0000-0000-000012000000}"/>
    <cellStyle name="Comma 7 2" xfId="113" xr:uid="{E5076129-2ECE-42E2-9C6F-F35245E9B51C}"/>
    <cellStyle name="Comma 7 2 2" xfId="142" xr:uid="{1E313CC3-B34E-4B4E-ACCB-B6AF9C3242D2}"/>
    <cellStyle name="Comma 7 2 2 2" xfId="198" xr:uid="{3652FE3D-BB9B-45AE-8C2D-7B3E09087DA5}"/>
    <cellStyle name="Comma 7 2 2 2 2" xfId="310" xr:uid="{31865DDB-F319-4DBB-ACBB-A04698CA2C27}"/>
    <cellStyle name="Comma 7 2 2 3" xfId="254" xr:uid="{CE49ADA1-345F-4825-9289-D26D35577942}"/>
    <cellStyle name="Comma 7 2 3" xfId="170" xr:uid="{92903E61-D56B-4C5B-9CDC-BA8FBA836BA4}"/>
    <cellStyle name="Comma 7 2 3 2" xfId="282" xr:uid="{51B4C646-6BB5-4A4C-BFF3-C14ADD973F02}"/>
    <cellStyle name="Comma 7 2 4" xfId="226" xr:uid="{A7307639-FF9D-43BD-99A6-10FE488DF53A}"/>
    <cellStyle name="Comma 7 3" xfId="133" xr:uid="{42AB48D1-BCC3-4153-9D0B-CAAE910E0FF0}"/>
    <cellStyle name="Comma 7 3 2" xfId="189" xr:uid="{DB9C5074-DFD5-4446-841D-E7CDF6D0A677}"/>
    <cellStyle name="Comma 7 3 2 2" xfId="301" xr:uid="{85280E3F-8621-47D7-8536-9285F33DC56B}"/>
    <cellStyle name="Comma 7 3 3" xfId="245" xr:uid="{2D0D9AD8-F0FE-462F-865E-6BEA480F34D0}"/>
    <cellStyle name="Comma 7 4" xfId="161" xr:uid="{7604BC8D-9294-49CE-97E5-EE309473D576}"/>
    <cellStyle name="Comma 7 4 2" xfId="273" xr:uid="{C274B556-C898-4585-8DAF-5FE3CEF685DA}"/>
    <cellStyle name="Comma 7 5" xfId="217" xr:uid="{02A1C012-1EEC-45B0-B21E-5DFBE16DF36F}"/>
    <cellStyle name="Comma 7 6" xfId="95" xr:uid="{35882CEC-4EFB-41DA-847B-40B431503DAA}"/>
    <cellStyle name="Comma 8" xfId="70" xr:uid="{00000000-0005-0000-0000-000013000000}"/>
    <cellStyle name="Comma 8 2" xfId="144" xr:uid="{9763478F-2583-4360-9B12-7A796B57AEFE}"/>
    <cellStyle name="Comma 8 2 2" xfId="200" xr:uid="{0BCB1E3F-C0F5-4967-A37E-F70C1A6B4ED9}"/>
    <cellStyle name="Comma 8 2 2 2" xfId="312" xr:uid="{DE10780B-8B82-447D-B419-A2FCBE95AE7F}"/>
    <cellStyle name="Comma 8 2 3" xfId="256" xr:uid="{63CBBD2B-8076-4E6B-B42B-4848873E5C2A}"/>
    <cellStyle name="Comma 8 3" xfId="172" xr:uid="{F069F2C2-9600-4118-B913-BCDA2BC427E9}"/>
    <cellStyle name="Comma 8 3 2" xfId="284" xr:uid="{763B43C7-731A-4894-A9A7-95946C690426}"/>
    <cellStyle name="Comma 8 4" xfId="228" xr:uid="{50A7F5ED-4871-4733-B337-540EF334490D}"/>
    <cellStyle name="Comma 8 5" xfId="114" xr:uid="{A45072BB-2FB2-47E2-880D-F172F7FEB43D}"/>
    <cellStyle name="Comma 9" xfId="71" xr:uid="{00000000-0005-0000-0000-000014000000}"/>
    <cellStyle name="Comma0" xfId="2" xr:uid="{00000000-0005-0000-0000-000015000000}"/>
    <cellStyle name="Currency" xfId="73" builtinId="4"/>
    <cellStyle name="Currency 2" xfId="83" xr:uid="{48F7D33B-F5CC-49CF-93BE-0ED794D0D281}"/>
    <cellStyle name="Currency 2 2" xfId="92" xr:uid="{583006DB-B13C-49A3-9A0A-1E13FB46EB6B}"/>
    <cellStyle name="Currency 2 2 2" xfId="130" xr:uid="{5B9F7304-51C4-4614-8BE7-3854BF941CB4}"/>
    <cellStyle name="Currency 2 2 2 2" xfId="187" xr:uid="{63ACA847-BCE2-49E1-A03D-277C8AD70D1D}"/>
    <cellStyle name="Currency 2 2 2 2 2" xfId="299" xr:uid="{2A234BFA-1232-4DFC-8216-3A0DD2DC7571}"/>
    <cellStyle name="Currency 2 2 2 3" xfId="243" xr:uid="{A917CC52-3B4B-4C67-BB3B-D506667E13CD}"/>
    <cellStyle name="Currency 2 2 3" xfId="159" xr:uid="{8099329C-75B6-443D-AF2B-B59A18A3E891}"/>
    <cellStyle name="Currency 2 2 3 2" xfId="271" xr:uid="{EEFB064D-C2AB-4E59-9359-599DD2718D5B}"/>
    <cellStyle name="Currency 2 2 4" xfId="215" xr:uid="{FBA36A03-07BF-4FE6-90EE-83440DA0031A}"/>
    <cellStyle name="Currency 2 3" xfId="123" xr:uid="{54291B50-A881-4618-8546-577FC603E05B}"/>
    <cellStyle name="Currency 2 3 2" xfId="180" xr:uid="{C1665E5B-5515-43DD-8AB4-C5D41A0A44D1}"/>
    <cellStyle name="Currency 2 3 2 2" xfId="292" xr:uid="{9F8E47A7-6DB8-4E50-88CF-8DE860BAA20F}"/>
    <cellStyle name="Currency 2 3 3" xfId="236" xr:uid="{9FC0DE87-6B08-41C6-AE17-E8CAFACAF42D}"/>
    <cellStyle name="Currency 2 4" xfId="152" xr:uid="{0EBADF83-7391-4072-B36B-8E9521479755}"/>
    <cellStyle name="Currency 2 4 2" xfId="264" xr:uid="{41EF3E09-62DD-4921-8D05-929B4061480A}"/>
    <cellStyle name="Currency 2 5" xfId="208" xr:uid="{36ECEB76-1A81-49EE-990B-28F03F8CF86A}"/>
    <cellStyle name="Currency 3" xfId="115" xr:uid="{98B0A677-170C-4274-B15F-FB3321E936A8}"/>
    <cellStyle name="Currency0" xfId="3" xr:uid="{00000000-0005-0000-0000-000016000000}"/>
    <cellStyle name="Date" xfId="4" xr:uid="{00000000-0005-0000-0000-000017000000}"/>
    <cellStyle name="Fixed" xfId="5" xr:uid="{00000000-0005-0000-0000-000018000000}"/>
    <cellStyle name="Header1" xfId="6" xr:uid="{00000000-0005-0000-0000-000019000000}"/>
    <cellStyle name="Header2" xfId="7" xr:uid="{00000000-0005-0000-0000-00001A000000}"/>
    <cellStyle name="Heading 1" xfId="8" builtinId="16" customBuiltin="1"/>
    <cellStyle name="Heading 1 2" xfId="98" xr:uid="{2865AADC-D60B-44F7-A9AD-DCF24B9F9059}"/>
    <cellStyle name="Heading 2" xfId="9" builtinId="17" customBuiltin="1"/>
    <cellStyle name="Heading 2 2" xfId="99" xr:uid="{C7A70150-7B74-4C1E-B388-4394E43D2B31}"/>
    <cellStyle name="Hyperlink 2" xfId="33" xr:uid="{00000000-0005-0000-0000-00001E000000}"/>
    <cellStyle name="Hyperlink 3" xfId="58" xr:uid="{00000000-0005-0000-0000-00001F000000}"/>
    <cellStyle name="Normal" xfId="0" builtinId="0"/>
    <cellStyle name="Normal 10 2" xfId="60" xr:uid="{00000000-0005-0000-0000-000021000000}"/>
    <cellStyle name="Normal 12" xfId="313" xr:uid="{B27A730C-DD35-4E78-BD92-291C43D694A0}"/>
    <cellStyle name="Normal 12 2" xfId="317" xr:uid="{88EDC8C0-FEEE-4D66-AB50-760245C18273}"/>
    <cellStyle name="Normal 14" xfId="72" xr:uid="{2F410409-0048-4320-B08C-63FBEE905418}"/>
    <cellStyle name="Normal 2" xfId="29" xr:uid="{00000000-0005-0000-0000-000022000000}"/>
    <cellStyle name="Normal 2 11" xfId="47" xr:uid="{00000000-0005-0000-0000-000023000000}"/>
    <cellStyle name="Normal 2 2" xfId="31" xr:uid="{00000000-0005-0000-0000-000024000000}"/>
    <cellStyle name="Normal 2 2 2" xfId="50" xr:uid="{00000000-0005-0000-0000-000025000000}"/>
    <cellStyle name="Normal 2 2 6" xfId="80" xr:uid="{EB8AA010-4AD2-46F1-86F3-DE7879B52479}"/>
    <cellStyle name="Normal 2 3" xfId="76" xr:uid="{F99DB813-04B3-4C5F-8C3C-DE5DB580614B}"/>
    <cellStyle name="Normal 2 3 2" xfId="118" xr:uid="{AE6DE696-2A13-4916-B66B-0E3412D6F872}"/>
    <cellStyle name="Normal 2 3 2 2" xfId="175" xr:uid="{2C4853FD-526D-463E-9515-8A9BBA5838D5}"/>
    <cellStyle name="Normal 2 3 2 2 2" xfId="287" xr:uid="{5F1557E0-06E8-4D29-A838-894A1E9288E5}"/>
    <cellStyle name="Normal 2 3 2 3" xfId="231" xr:uid="{026BCFEF-ED95-42B1-A685-C229E3BD700A}"/>
    <cellStyle name="Normal 2 3 3" xfId="147" xr:uid="{3CA97188-86AF-4080-A5C7-CDC303E54C00}"/>
    <cellStyle name="Normal 2 3 3 2" xfId="259" xr:uid="{FCF3DF81-2E6A-46BE-BC4D-066D6309C73A}"/>
    <cellStyle name="Normal 2 3 4" xfId="203" xr:uid="{D1237FF9-C98F-492A-A557-846F86CA6C4E}"/>
    <cellStyle name="Normal 3" xfId="59" xr:uid="{00000000-0005-0000-0000-000026000000}"/>
    <cellStyle name="Normal 3 2" xfId="69" xr:uid="{00000000-0005-0000-0000-000027000000}"/>
    <cellStyle name="Normal 3 2 2" xfId="48" xr:uid="{00000000-0005-0000-0000-000028000000}"/>
    <cellStyle name="Normal 3 3" xfId="108" xr:uid="{32F4BC49-DDF4-4E06-81E6-D1D85DBC55EB}"/>
    <cellStyle name="Normal 3 4" xfId="119" xr:uid="{649E4E1E-B330-4B88-BB7B-816D622886E0}"/>
    <cellStyle name="Normal 3 4 2" xfId="176" xr:uid="{B76EBAC5-D775-46D1-9668-0F383E3C3C4A}"/>
    <cellStyle name="Normal 3 4 2 2" xfId="288" xr:uid="{CF4F1D35-C866-4A5A-A148-EE8C8051BE16}"/>
    <cellStyle name="Normal 3 4 3" xfId="232" xr:uid="{C93619F5-DE0D-4E04-AD44-B614785EAD15}"/>
    <cellStyle name="Normal 3 5" xfId="148" xr:uid="{86C6C633-066B-4D5D-8D20-94125CDE6C7F}"/>
    <cellStyle name="Normal 3 5 2" xfId="260" xr:uid="{B726A24A-F2AD-4802-9AB3-2BC4BB3AC545}"/>
    <cellStyle name="Normal 3 6" xfId="204" xr:uid="{936AA481-1286-4462-B4F6-662DB50002AB}"/>
    <cellStyle name="Normal 3 7" xfId="77" xr:uid="{66158AE6-D901-4F01-A679-583A3A96799A}"/>
    <cellStyle name="Normal 31" xfId="42" xr:uid="{00000000-0005-0000-0000-000029000000}"/>
    <cellStyle name="Normal 4" xfId="34" xr:uid="{00000000-0005-0000-0000-00002A000000}"/>
    <cellStyle name="Normal 4 2" xfId="82" xr:uid="{6F431E68-78FE-4DC7-AAC0-B67230F9600D}"/>
    <cellStyle name="Normal 4 2 2" xfId="84" xr:uid="{17BBAD28-1498-4882-B05D-D4133BC9A239}"/>
    <cellStyle name="Normal 49" xfId="45" xr:uid="{00000000-0005-0000-0000-00002B000000}"/>
    <cellStyle name="Normal 5" xfId="62" xr:uid="{00000000-0005-0000-0000-00002C000000}"/>
    <cellStyle name="Normal 5 2" xfId="109" xr:uid="{9AF1DE57-F6E3-4744-B187-DED3840DAD2E}"/>
    <cellStyle name="Normal 5 3" xfId="132" xr:uid="{F8768D71-CC44-4E52-898B-D535369F1C4F}"/>
    <cellStyle name="Normal 5 4" xfId="94" xr:uid="{78D77DBD-770D-4A58-ACB0-16B44A667ABE}"/>
    <cellStyle name="Normal 50" xfId="36" xr:uid="{00000000-0005-0000-0000-00002D000000}"/>
    <cellStyle name="Normal 6" xfId="66" xr:uid="{00000000-0005-0000-0000-00002E000000}"/>
    <cellStyle name="Normal 7" xfId="68" xr:uid="{00000000-0005-0000-0000-00002F000000}"/>
    <cellStyle name="Normal 7 2" xfId="143" xr:uid="{522DAE93-8957-4B0B-90B1-ED74D8C822B0}"/>
    <cellStyle name="Normal 7 2 2" xfId="199" xr:uid="{C3C3D4C6-843E-46E4-8C2B-FA311EEC9D6D}"/>
    <cellStyle name="Normal 7 2 2 2" xfId="311" xr:uid="{1887A097-DA9F-4F7F-98CF-030A9371FF87}"/>
    <cellStyle name="Normal 7 2 3" xfId="255" xr:uid="{CDB387E2-F6DF-4B84-AE47-3C1193F4700E}"/>
    <cellStyle name="Normal 7 3" xfId="171" xr:uid="{AA3CC7D6-F4A9-477C-8F74-C865FEC1CD44}"/>
    <cellStyle name="Normal 7 3 2" xfId="283" xr:uid="{43851DEA-1E31-4282-A087-4578A32DD2F2}"/>
    <cellStyle name="Normal 7 4" xfId="227" xr:uid="{6CAAAE3E-F1CC-4DE5-9896-320776E031D8}"/>
    <cellStyle name="Normal 8" xfId="96" xr:uid="{CA8B4A8F-1525-40B7-865D-9F2D35CC7A90}"/>
    <cellStyle name="Normal 8 11" xfId="32" xr:uid="{00000000-0005-0000-0000-000030000000}"/>
    <cellStyle name="Percent" xfId="10" builtinId="5"/>
    <cellStyle name="Percent 2" xfId="54" xr:uid="{00000000-0005-0000-0000-000034000000}"/>
    <cellStyle name="Percent 2 2" xfId="57" xr:uid="{00000000-0005-0000-0000-000035000000}"/>
    <cellStyle name="Percent 3" xfId="100" xr:uid="{2C825A68-4EA5-413D-B679-B95991F328D4}"/>
    <cellStyle name="Percent 8" xfId="61" xr:uid="{00000000-0005-0000-0000-000036000000}"/>
    <cellStyle name="s1" xfId="11" xr:uid="{00000000-0005-0000-0000-000037000000}"/>
    <cellStyle name="Total" xfId="12" builtinId="25" customBuiltin="1"/>
    <cellStyle name="Total 2" xfId="101" xr:uid="{E6CFE2FD-2AFB-412A-8A2F-B4736193C205}"/>
    <cellStyle name="パーセント 6" xfId="55" xr:uid="{00000000-0005-0000-0000-000039000000}"/>
    <cellStyle name="똿뗦먛귟 [0.00]_PRODUCT DETAIL Q1" xfId="13" xr:uid="{00000000-0005-0000-0000-00003A000000}"/>
    <cellStyle name="똿뗦먛귟_PRODUCT DETAIL Q1" xfId="14" xr:uid="{00000000-0005-0000-0000-00003B000000}"/>
    <cellStyle name="믅됞 [0.00]_PRODUCT DETAIL Q1" xfId="15" xr:uid="{00000000-0005-0000-0000-00003C000000}"/>
    <cellStyle name="믅됞_PRODUCT DETAIL Q1" xfId="16" xr:uid="{00000000-0005-0000-0000-00003D000000}"/>
    <cellStyle name="백분율_95" xfId="17" xr:uid="{00000000-0005-0000-0000-00003E000000}"/>
    <cellStyle name="뷭?_BOOKSHIP" xfId="18" xr:uid="{00000000-0005-0000-0000-00003F000000}"/>
    <cellStyle name="콤마 [0]_1202" xfId="22" xr:uid="{00000000-0005-0000-0000-000040000000}"/>
    <cellStyle name="콤마_1202" xfId="23" xr:uid="{00000000-0005-0000-0000-000041000000}"/>
    <cellStyle name="통화 [0]_1202" xfId="24" xr:uid="{00000000-0005-0000-0000-000042000000}"/>
    <cellStyle name="통화_1202" xfId="25" xr:uid="{00000000-0005-0000-0000-000043000000}"/>
    <cellStyle name="표준_(정보부문)월별인원계획" xfId="26" xr:uid="{00000000-0005-0000-0000-000044000000}"/>
    <cellStyle name="一般_Book1" xfId="19" xr:uid="{00000000-0005-0000-0000-000045000000}"/>
    <cellStyle name="千分位[0]_Book1" xfId="20" xr:uid="{00000000-0005-0000-0000-000046000000}"/>
    <cellStyle name="千分位_Book1" xfId="21" xr:uid="{00000000-0005-0000-0000-000047000000}"/>
    <cellStyle name="標準 10" xfId="53" xr:uid="{00000000-0005-0000-0000-000048000000}"/>
    <cellStyle name="標準_Cai Mep Quantity Sum" xfId="85" xr:uid="{36B16E45-A7AC-4DB1-810D-59B0493A632F}"/>
    <cellStyle name="貨幣 [0]_Book1" xfId="27" xr:uid="{00000000-0005-0000-0000-00004A000000}"/>
    <cellStyle name="貨幣_Book1" xfId="28" xr:uid="{00000000-0005-0000-0000-00004B000000}"/>
  </cellStyles>
  <dxfs count="309">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left/>
        <right style="thin">
          <color rgb="FF00B0F0"/>
        </right>
        <top style="thin">
          <color rgb="FF00B0F0"/>
        </top>
        <bottom style="thin">
          <color rgb="FF00B0F0"/>
        </bottom>
        <vertical/>
        <horizontal/>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left/>
        <right style="thin">
          <color rgb="FF00B0F0"/>
        </right>
        <top style="thin">
          <color rgb="FF00B0F0"/>
        </top>
        <bottom style="thin">
          <color rgb="FF00B0F0"/>
        </bottom>
        <vertical/>
        <horizontal/>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left/>
        <right style="thin">
          <color rgb="FF00B0F0"/>
        </right>
        <top style="thin">
          <color rgb="FF00B0F0"/>
        </top>
        <bottom style="thin">
          <color rgb="FF00B0F0"/>
        </bottom>
        <vertical/>
        <horizontal/>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left/>
        <right style="thin">
          <color rgb="FF00B0F0"/>
        </right>
        <top style="thin">
          <color rgb="FF00B0F0"/>
        </top>
        <bottom style="thin">
          <color rgb="FF00B0F0"/>
        </bottom>
        <vertical/>
        <horizontal/>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left/>
        <right style="thin">
          <color rgb="FF00B0F0"/>
        </right>
        <top style="thin">
          <color rgb="FF00B0F0"/>
        </top>
        <bottom style="thin">
          <color rgb="FF00B0F0"/>
        </bottom>
        <vertical/>
        <horizontal/>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border diagonalUp="0" diagonalDown="0" outline="0">
        <left/>
        <right style="thin">
          <color rgb="FF00B0F0"/>
        </right>
        <top style="thin">
          <color rgb="FF00B0F0"/>
        </top>
        <bottom/>
      </border>
      <protection locked="0" hidden="0"/>
    </dxf>
    <dxf>
      <font>
        <b/>
        <i val="0"/>
        <strike val="0"/>
        <condense val="0"/>
        <extend val="0"/>
        <outline val="0"/>
        <shadow val="0"/>
        <u val="none"/>
        <vertAlign val="baseline"/>
        <sz val="11"/>
        <color indexed="12"/>
        <name val="Times New Roman"/>
        <family val="1"/>
        <scheme val="none"/>
      </font>
      <numFmt numFmtId="172" formatCode="_(* #,##0_);_(* \(#,##0\);_(* &quot;-&quot;??_);_(@_)"/>
      <fill>
        <patternFill patternType="none">
          <fgColor indexed="64"/>
          <bgColor indexed="65"/>
        </patternFill>
      </fill>
      <border diagonalUp="0" diagonalDown="0" outline="0">
        <left/>
        <right style="thin">
          <color rgb="FF00B0F0"/>
        </right>
        <top style="thin">
          <color rgb="FF00B0F0"/>
        </top>
        <bottom style="thin">
          <color rgb="FF00B0F0"/>
        </bottom>
      </border>
      <protection locked="0" hidden="0"/>
    </dxf>
    <dxf>
      <font>
        <b/>
        <i val="0"/>
        <strike val="0"/>
        <condense val="0"/>
        <extend val="0"/>
        <outline val="0"/>
        <shadow val="0"/>
        <u val="none"/>
        <vertAlign val="baseline"/>
        <sz val="11"/>
        <color indexed="12"/>
        <name val="Times New Roman"/>
        <family val="1"/>
        <scheme val="none"/>
      </font>
      <alignment horizontal="center" vertical="bottom" textRotation="0" wrapText="0" indent="0" justifyLastLine="0" shrinkToFit="0" readingOrder="0"/>
      <border diagonalUp="0" diagonalDown="0" outline="0">
        <left/>
        <right style="thin">
          <color rgb="FF00B0F0"/>
        </right>
        <top style="thin">
          <color rgb="FF00B0F0"/>
        </top>
        <bottom/>
      </border>
    </dxf>
    <dxf>
      <font>
        <b/>
        <i val="0"/>
        <strike val="0"/>
        <condense val="0"/>
        <extend val="0"/>
        <outline val="0"/>
        <shadow val="0"/>
        <u val="none"/>
        <vertAlign val="baseline"/>
        <sz val="11"/>
        <color indexed="12"/>
        <name val="Times New Roman"/>
        <family val="1"/>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style="thin">
          <color rgb="FF00B0F0"/>
        </right>
        <top style="thin">
          <color rgb="FF00B0F0"/>
        </top>
        <bottom style="thin">
          <color rgb="FF00B0F0"/>
        </bottom>
      </border>
      <protection locked="1" hidden="0"/>
    </dxf>
    <dxf>
      <font>
        <b/>
        <i val="0"/>
        <strike val="0"/>
        <condense val="0"/>
        <extend val="0"/>
        <outline val="0"/>
        <shadow val="0"/>
        <u val="none"/>
        <vertAlign val="baseline"/>
        <sz val="11"/>
        <color rgb="FF0000FF"/>
        <name val="Times New Roman"/>
        <family val="1"/>
        <scheme val="none"/>
      </font>
      <border diagonalUp="0" diagonalDown="0" outline="0">
        <left style="thin">
          <color rgb="FF00B0F0"/>
        </left>
        <right style="thin">
          <color rgb="FF00B0F0"/>
        </right>
        <top style="thin">
          <color rgb="FF00B0F0"/>
        </top>
        <bottom/>
      </border>
    </dxf>
    <dxf>
      <font>
        <b/>
        <i val="0"/>
        <strike val="0"/>
        <condense val="0"/>
        <extend val="0"/>
        <outline val="0"/>
        <shadow val="0"/>
        <u val="none"/>
        <vertAlign val="baseline"/>
        <sz val="11"/>
        <color rgb="FF0000FF"/>
        <name val="Times New Roman"/>
        <family val="1"/>
        <scheme val="none"/>
      </font>
      <border diagonalUp="0" diagonalDown="0" outline="0">
        <left style="thin">
          <color rgb="FF00B0F0"/>
        </left>
        <right style="thin">
          <color rgb="FF00B0F0"/>
        </right>
        <top style="thin">
          <color rgb="FF00B0F0"/>
        </top>
        <bottom style="thin">
          <color rgb="FF00B0F0"/>
        </bottom>
      </border>
      <protection locked="1" hidden="0"/>
    </dxf>
    <dxf>
      <font>
        <b/>
        <i val="0"/>
        <strike val="0"/>
        <condense val="0"/>
        <extend val="0"/>
        <outline val="0"/>
        <shadow val="0"/>
        <u val="none"/>
        <vertAlign val="baseline"/>
        <sz val="11"/>
        <color rgb="FF0000FF"/>
        <name val="Times New Roman"/>
        <family val="1"/>
        <scheme val="none"/>
      </font>
      <alignment horizontal="center" vertical="bottom" textRotation="0" wrapText="0" indent="0" justifyLastLine="0" shrinkToFit="0" readingOrder="0"/>
      <border diagonalUp="0" diagonalDown="0" outline="0">
        <left/>
        <right style="thin">
          <color rgb="FF00B0F0"/>
        </right>
        <top style="thin">
          <color rgb="FF00B0F0"/>
        </top>
        <bottom/>
      </border>
    </dxf>
    <dxf>
      <font>
        <b/>
        <i val="0"/>
        <strike val="0"/>
        <condense val="0"/>
        <extend val="0"/>
        <outline val="0"/>
        <shadow val="0"/>
        <u val="none"/>
        <vertAlign val="baseline"/>
        <sz val="11"/>
        <color rgb="FF0000FF"/>
        <name val="Times New Roman"/>
        <family val="1"/>
        <scheme val="none"/>
      </font>
      <alignment horizontal="center" vertical="bottom" textRotation="0" wrapText="0" indent="0" justifyLastLine="0" shrinkToFit="0" readingOrder="0"/>
      <border diagonalUp="0" diagonalDown="0" outline="0">
        <left/>
        <right style="thin">
          <color rgb="FF00B0F0"/>
        </right>
        <top style="thin">
          <color rgb="FF00B0F0"/>
        </top>
        <bottom style="thin">
          <color rgb="FF00B0F0"/>
        </bottom>
      </border>
      <protection locked="1" hidden="0"/>
    </dxf>
    <dxf>
      <font>
        <strike val="0"/>
        <outline val="0"/>
        <shadow val="0"/>
        <u val="none"/>
        <vertAlign val="baseline"/>
        <name val="Times New Roman"/>
        <family val="1"/>
        <scheme val="none"/>
      </font>
    </dxf>
    <dxf>
      <border outline="0">
        <left style="thin">
          <color rgb="FF00B0F0"/>
        </left>
      </border>
    </dxf>
    <dxf>
      <font>
        <b/>
        <i val="0"/>
        <strike val="0"/>
        <condense val="0"/>
        <extend val="0"/>
        <outline val="0"/>
        <shadow val="0"/>
        <u val="none"/>
        <vertAlign val="baseline"/>
        <sz val="11"/>
        <color indexed="12"/>
        <name val="Times New Roman"/>
        <family val="1"/>
        <scheme val="none"/>
      </font>
      <fill>
        <patternFill patternType="none">
          <fgColor indexed="64"/>
          <bgColor indexed="65"/>
        </patternFill>
      </fill>
      <protection locked="1" hidden="0"/>
    </dxf>
    <dxf>
      <font>
        <b/>
        <i val="0"/>
        <strike val="0"/>
        <condense val="0"/>
        <extend val="0"/>
        <outline val="0"/>
        <shadow val="0"/>
        <u val="none"/>
        <vertAlign val="baseline"/>
        <sz val="11"/>
        <color rgb="FF0000FF"/>
        <name val="Times New Roman"/>
        <family val="1"/>
        <scheme val="none"/>
      </font>
      <fill>
        <patternFill patternType="solid">
          <fgColor indexed="64"/>
          <bgColor rgb="FFFFFF99"/>
        </patternFill>
      </fill>
      <alignment horizontal="center" vertical="center" textRotation="0" wrapText="1" indent="0" justifyLastLine="0" shrinkToFit="0" readingOrder="0"/>
      <protection locked="1"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numFmt numFmtId="189" formatCode="_(* #.##0_);_(* \(#.##0\);_(* &quot;-&quot;??_);_(@_)"/>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font>
        <sz val="10"/>
        <color auto="1"/>
        <name val="Times New Roman"/>
        <family val="1"/>
        <scheme val="none"/>
      </font>
      <protection locked="0" hidden="0"/>
    </dxf>
    <dxf>
      <protection locked="1" hidden="0"/>
    </dxf>
    <dxf>
      <font>
        <b/>
        <i val="0"/>
        <strike val="0"/>
        <condense val="0"/>
        <extend val="0"/>
        <outline val="0"/>
        <shadow val="0"/>
        <u val="none"/>
        <vertAlign val="baseline"/>
        <sz val="11"/>
        <color rgb="FF0000FF"/>
        <name val="Times New Roman"/>
        <family val="1"/>
        <charset val="163"/>
        <scheme val="none"/>
      </font>
      <numFmt numFmtId="3" formatCode="#,##0"/>
      <alignment horizontal="left" vertical="top" textRotation="0" wrapText="1" indent="1" justifyLastLine="0" shrinkToFit="0" readingOrder="0"/>
      <border diagonalUp="0" diagonalDown="0">
        <left style="thin">
          <color rgb="FF00B0F0"/>
        </left>
        <right style="thin">
          <color rgb="FF00B0F0"/>
        </right>
        <top style="thin">
          <color rgb="FF00B0F0"/>
        </top>
        <bottom style="thin">
          <color rgb="FF00B0F0"/>
        </bottom>
        <vertical/>
        <horizontal/>
      </border>
      <protection locked="1" hidden="0"/>
    </dxf>
    <dxf>
      <font>
        <b/>
        <i val="0"/>
        <strike val="0"/>
        <condense val="0"/>
        <extend val="0"/>
        <outline val="0"/>
        <shadow val="0"/>
        <u val="none"/>
        <vertAlign val="baseline"/>
        <sz val="11"/>
        <color rgb="FF0000FF"/>
        <name val="Times New Roman"/>
        <family val="1"/>
        <charset val="163"/>
        <scheme val="none"/>
      </font>
      <numFmt numFmtId="3" formatCode="#,##0"/>
      <alignment horizontal="center"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1" hidden="0"/>
    </dxf>
    <dxf>
      <border outline="0">
        <left style="thin">
          <color rgb="FF00B0F0"/>
        </left>
      </border>
    </dxf>
    <dxf>
      <numFmt numFmtId="189" formatCode="_(* #.##0_);_(* \(#.##0\);_(* &quot;-&quot;??_);_(@_)"/>
      <protection locked="1" hidden="0"/>
    </dxf>
    <dxf>
      <font>
        <b/>
        <i val="0"/>
        <strike val="0"/>
        <condense val="0"/>
        <extend val="0"/>
        <outline val="0"/>
        <shadow val="0"/>
        <u val="none"/>
        <vertAlign val="baseline"/>
        <sz val="11"/>
        <color rgb="FF0000FF"/>
        <name val="Times New Roman"/>
        <family val="1"/>
        <scheme val="none"/>
      </font>
      <numFmt numFmtId="0" formatCode="General"/>
      <fill>
        <patternFill patternType="solid">
          <fgColor indexed="64"/>
          <bgColor rgb="FFFFFF99"/>
        </patternFill>
      </fill>
      <alignment horizontal="center" vertical="center" textRotation="0" wrapText="1" indent="0" justifyLastLine="0" shrinkToFit="0" readingOrder="0"/>
      <protection locked="1"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0" hidden="0"/>
    </dxf>
    <dxf>
      <font>
        <b val="0"/>
        <i val="0"/>
        <strike val="0"/>
        <condense val="0"/>
        <extend val="0"/>
        <outline val="0"/>
        <shadow val="0"/>
        <u val="none"/>
        <vertAlign val="baseline"/>
        <sz val="11"/>
        <color theme="1"/>
        <name val="Arial"/>
        <family val="2"/>
        <scheme val="none"/>
      </font>
      <numFmt numFmtId="3" formatCode="#,##0"/>
      <alignment horizontal="center"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1" hidden="0"/>
    </dxf>
    <dxf>
      <font>
        <b val="0"/>
        <i val="0"/>
        <strike val="0"/>
        <condense val="0"/>
        <extend val="0"/>
        <outline val="0"/>
        <shadow val="0"/>
        <u val="none"/>
        <vertAlign val="baseline"/>
        <sz val="11"/>
        <color indexed="8"/>
        <name val="Times New Roman"/>
        <family val="1"/>
        <scheme val="none"/>
      </font>
      <alignment horizontal="left" vertical="top" textRotation="0" wrapText="1" indent="1" justifyLastLine="0" shrinkToFit="0" readingOrder="0"/>
      <border diagonalUp="0" diagonalDown="0">
        <left style="thin">
          <color rgb="FF00B0F0"/>
        </left>
        <right style="thin">
          <color rgb="FF00B0F0"/>
        </right>
        <top style="thin">
          <color rgb="FF00B0F0"/>
        </top>
        <bottom style="thin">
          <color rgb="FF00B0F0"/>
        </bottom>
        <vertical/>
        <horizontal/>
      </border>
      <protection locked="1" hidden="0"/>
    </dxf>
    <dxf>
      <font>
        <b val="0"/>
        <i val="0"/>
        <strike val="0"/>
        <condense val="0"/>
        <extend val="0"/>
        <outline val="0"/>
        <shadow val="0"/>
        <u val="none"/>
        <vertAlign val="baseline"/>
        <sz val="11"/>
        <color theme="1"/>
        <name val="Arial"/>
        <family val="2"/>
        <scheme val="none"/>
      </font>
      <numFmt numFmtId="3" formatCode="#,##0"/>
      <alignment horizontal="center" vertical="top" textRotation="0" wrapText="1" indent="0" justifyLastLine="0" shrinkToFit="0" readingOrder="0"/>
      <border diagonalUp="0" diagonalDown="0">
        <left/>
        <right style="thin">
          <color rgb="FF00B0F0"/>
        </right>
        <top style="thin">
          <color rgb="FF00B0F0"/>
        </top>
        <bottom style="thin">
          <color rgb="FF00B0F0"/>
        </bottom>
        <vertical/>
        <horizontal/>
      </border>
      <protection locked="1" hidden="0"/>
    </dxf>
    <dxf>
      <protection locked="1" hidden="0"/>
    </dxf>
    <dxf>
      <font>
        <b/>
        <i val="0"/>
        <strike val="0"/>
        <condense val="0"/>
        <extend val="0"/>
        <outline val="0"/>
        <shadow val="0"/>
        <u val="none"/>
        <vertAlign val="baseline"/>
        <sz val="11"/>
        <color rgb="FF0000FF"/>
        <name val="Times New Roman"/>
        <family val="1"/>
        <scheme val="none"/>
      </font>
      <fill>
        <patternFill patternType="solid">
          <fgColor indexed="64"/>
          <bgColor rgb="FFFFFF99"/>
        </patternFill>
      </fill>
      <alignment horizontal="center" vertical="center" textRotation="0" wrapText="1" indent="0" justifyLastLine="0" shrinkToFit="0" readingOrder="0"/>
      <border diagonalUp="0" diagonalDown="0">
        <left style="thin">
          <color rgb="FF00B0F0"/>
        </left>
        <right style="thin">
          <color rgb="FF00B0F0"/>
        </right>
        <top/>
        <bottom/>
      </border>
      <protection locked="1" hidden="0"/>
    </dxf>
  </dxfs>
  <tableStyles count="0" defaultTableStyle="TableStyleMedium9" defaultPivotStyle="PivotStyleLight16"/>
  <colors>
    <mruColors>
      <color rgb="FF0000FF"/>
      <color rgb="FFE46C0A"/>
      <color rgb="FFFF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4.xml"/><Relationship Id="rId21" Type="http://schemas.openxmlformats.org/officeDocument/2006/relationships/worksheet" Target="worksheets/sheet21.xml"/><Relationship Id="rId42" Type="http://schemas.openxmlformats.org/officeDocument/2006/relationships/externalLink" Target="externalLinks/externalLink19.xml"/><Relationship Id="rId63" Type="http://schemas.openxmlformats.org/officeDocument/2006/relationships/externalLink" Target="externalLinks/externalLink40.xml"/><Relationship Id="rId84" Type="http://schemas.openxmlformats.org/officeDocument/2006/relationships/externalLink" Target="externalLinks/externalLink61.xml"/><Relationship Id="rId138" Type="http://schemas.openxmlformats.org/officeDocument/2006/relationships/externalLink" Target="externalLinks/externalLink115.xml"/><Relationship Id="rId159" Type="http://schemas.openxmlformats.org/officeDocument/2006/relationships/externalLink" Target="externalLinks/externalLink136.xml"/><Relationship Id="rId170" Type="http://schemas.openxmlformats.org/officeDocument/2006/relationships/externalLink" Target="externalLinks/externalLink147.xml"/><Relationship Id="rId107" Type="http://schemas.openxmlformats.org/officeDocument/2006/relationships/externalLink" Target="externalLinks/externalLink84.xml"/><Relationship Id="rId11" Type="http://schemas.openxmlformats.org/officeDocument/2006/relationships/worksheet" Target="worksheets/sheet11.xml"/><Relationship Id="rId32" Type="http://schemas.openxmlformats.org/officeDocument/2006/relationships/externalLink" Target="externalLinks/externalLink9.xml"/><Relationship Id="rId53" Type="http://schemas.openxmlformats.org/officeDocument/2006/relationships/externalLink" Target="externalLinks/externalLink30.xml"/><Relationship Id="rId74" Type="http://schemas.openxmlformats.org/officeDocument/2006/relationships/externalLink" Target="externalLinks/externalLink51.xml"/><Relationship Id="rId128" Type="http://schemas.openxmlformats.org/officeDocument/2006/relationships/externalLink" Target="externalLinks/externalLink105.xml"/><Relationship Id="rId149" Type="http://schemas.openxmlformats.org/officeDocument/2006/relationships/externalLink" Target="externalLinks/externalLink126.xml"/><Relationship Id="rId5" Type="http://schemas.openxmlformats.org/officeDocument/2006/relationships/worksheet" Target="worksheets/sheet5.xml"/><Relationship Id="rId95" Type="http://schemas.openxmlformats.org/officeDocument/2006/relationships/externalLink" Target="externalLinks/externalLink72.xml"/><Relationship Id="rId160" Type="http://schemas.openxmlformats.org/officeDocument/2006/relationships/externalLink" Target="externalLinks/externalLink137.xml"/><Relationship Id="rId181" Type="http://schemas.openxmlformats.org/officeDocument/2006/relationships/styles" Target="styles.xml"/><Relationship Id="rId22" Type="http://schemas.openxmlformats.org/officeDocument/2006/relationships/worksheet" Target="worksheets/sheet22.xml"/><Relationship Id="rId43" Type="http://schemas.openxmlformats.org/officeDocument/2006/relationships/externalLink" Target="externalLinks/externalLink20.xml"/><Relationship Id="rId64" Type="http://schemas.openxmlformats.org/officeDocument/2006/relationships/externalLink" Target="externalLinks/externalLink41.xml"/><Relationship Id="rId118" Type="http://schemas.openxmlformats.org/officeDocument/2006/relationships/externalLink" Target="externalLinks/externalLink95.xml"/><Relationship Id="rId139" Type="http://schemas.openxmlformats.org/officeDocument/2006/relationships/externalLink" Target="externalLinks/externalLink116.xml"/><Relationship Id="rId85" Type="http://schemas.openxmlformats.org/officeDocument/2006/relationships/externalLink" Target="externalLinks/externalLink62.xml"/><Relationship Id="rId150" Type="http://schemas.openxmlformats.org/officeDocument/2006/relationships/externalLink" Target="externalLinks/externalLink127.xml"/><Relationship Id="rId171" Type="http://schemas.openxmlformats.org/officeDocument/2006/relationships/externalLink" Target="externalLinks/externalLink148.xml"/><Relationship Id="rId12" Type="http://schemas.openxmlformats.org/officeDocument/2006/relationships/worksheet" Target="worksheets/sheet12.xml"/><Relationship Id="rId33" Type="http://schemas.openxmlformats.org/officeDocument/2006/relationships/externalLink" Target="externalLinks/externalLink10.xml"/><Relationship Id="rId108" Type="http://schemas.openxmlformats.org/officeDocument/2006/relationships/externalLink" Target="externalLinks/externalLink85.xml"/><Relationship Id="rId129" Type="http://schemas.openxmlformats.org/officeDocument/2006/relationships/externalLink" Target="externalLinks/externalLink106.xml"/><Relationship Id="rId54" Type="http://schemas.openxmlformats.org/officeDocument/2006/relationships/externalLink" Target="externalLinks/externalLink31.xml"/><Relationship Id="rId75" Type="http://schemas.openxmlformats.org/officeDocument/2006/relationships/externalLink" Target="externalLinks/externalLink52.xml"/><Relationship Id="rId96" Type="http://schemas.openxmlformats.org/officeDocument/2006/relationships/externalLink" Target="externalLinks/externalLink73.xml"/><Relationship Id="rId140" Type="http://schemas.openxmlformats.org/officeDocument/2006/relationships/externalLink" Target="externalLinks/externalLink117.xml"/><Relationship Id="rId161" Type="http://schemas.openxmlformats.org/officeDocument/2006/relationships/externalLink" Target="externalLinks/externalLink138.xml"/><Relationship Id="rId182" Type="http://schemas.openxmlformats.org/officeDocument/2006/relationships/sharedStrings" Target="sharedStrings.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externalLink" Target="externalLinks/externalLink96.xml"/><Relationship Id="rId44" Type="http://schemas.openxmlformats.org/officeDocument/2006/relationships/externalLink" Target="externalLinks/externalLink21.xml"/><Relationship Id="rId65" Type="http://schemas.openxmlformats.org/officeDocument/2006/relationships/externalLink" Target="externalLinks/externalLink42.xml"/><Relationship Id="rId86" Type="http://schemas.openxmlformats.org/officeDocument/2006/relationships/externalLink" Target="externalLinks/externalLink63.xml"/><Relationship Id="rId130" Type="http://schemas.openxmlformats.org/officeDocument/2006/relationships/externalLink" Target="externalLinks/externalLink107.xml"/><Relationship Id="rId151" Type="http://schemas.openxmlformats.org/officeDocument/2006/relationships/externalLink" Target="externalLinks/externalLink128.xml"/><Relationship Id="rId172" Type="http://schemas.openxmlformats.org/officeDocument/2006/relationships/externalLink" Target="externalLinks/externalLink14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6.xml"/><Relationship Id="rId109" Type="http://schemas.openxmlformats.org/officeDocument/2006/relationships/externalLink" Target="externalLinks/externalLink86.xml"/><Relationship Id="rId34" Type="http://schemas.openxmlformats.org/officeDocument/2006/relationships/externalLink" Target="externalLinks/externalLink11.xml"/><Relationship Id="rId50" Type="http://schemas.openxmlformats.org/officeDocument/2006/relationships/externalLink" Target="externalLinks/externalLink27.xml"/><Relationship Id="rId55" Type="http://schemas.openxmlformats.org/officeDocument/2006/relationships/externalLink" Target="externalLinks/externalLink32.xml"/><Relationship Id="rId76" Type="http://schemas.openxmlformats.org/officeDocument/2006/relationships/externalLink" Target="externalLinks/externalLink53.xml"/><Relationship Id="rId97" Type="http://schemas.openxmlformats.org/officeDocument/2006/relationships/externalLink" Target="externalLinks/externalLink74.xml"/><Relationship Id="rId104" Type="http://schemas.openxmlformats.org/officeDocument/2006/relationships/externalLink" Target="externalLinks/externalLink81.xml"/><Relationship Id="rId120" Type="http://schemas.openxmlformats.org/officeDocument/2006/relationships/externalLink" Target="externalLinks/externalLink97.xml"/><Relationship Id="rId125" Type="http://schemas.openxmlformats.org/officeDocument/2006/relationships/externalLink" Target="externalLinks/externalLink102.xml"/><Relationship Id="rId141" Type="http://schemas.openxmlformats.org/officeDocument/2006/relationships/externalLink" Target="externalLinks/externalLink118.xml"/><Relationship Id="rId146" Type="http://schemas.openxmlformats.org/officeDocument/2006/relationships/externalLink" Target="externalLinks/externalLink123.xml"/><Relationship Id="rId167" Type="http://schemas.openxmlformats.org/officeDocument/2006/relationships/externalLink" Target="externalLinks/externalLink144.xml"/><Relationship Id="rId188" Type="http://schemas.openxmlformats.org/officeDocument/2006/relationships/customXml" Target="../customXml/item4.xml"/><Relationship Id="rId7" Type="http://schemas.openxmlformats.org/officeDocument/2006/relationships/worksheet" Target="worksheets/sheet7.xml"/><Relationship Id="rId71" Type="http://schemas.openxmlformats.org/officeDocument/2006/relationships/externalLink" Target="externalLinks/externalLink48.xml"/><Relationship Id="rId92" Type="http://schemas.openxmlformats.org/officeDocument/2006/relationships/externalLink" Target="externalLinks/externalLink69.xml"/><Relationship Id="rId162" Type="http://schemas.openxmlformats.org/officeDocument/2006/relationships/externalLink" Target="externalLinks/externalLink139.xml"/><Relationship Id="rId183"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6.xml"/><Relationship Id="rId24" Type="http://schemas.openxmlformats.org/officeDocument/2006/relationships/externalLink" Target="externalLinks/externalLink1.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66" Type="http://schemas.openxmlformats.org/officeDocument/2006/relationships/externalLink" Target="externalLinks/externalLink43.xml"/><Relationship Id="rId87" Type="http://schemas.openxmlformats.org/officeDocument/2006/relationships/externalLink" Target="externalLinks/externalLink64.xml"/><Relationship Id="rId110" Type="http://schemas.openxmlformats.org/officeDocument/2006/relationships/externalLink" Target="externalLinks/externalLink87.xml"/><Relationship Id="rId115" Type="http://schemas.openxmlformats.org/officeDocument/2006/relationships/externalLink" Target="externalLinks/externalLink92.xml"/><Relationship Id="rId131" Type="http://schemas.openxmlformats.org/officeDocument/2006/relationships/externalLink" Target="externalLinks/externalLink108.xml"/><Relationship Id="rId136" Type="http://schemas.openxmlformats.org/officeDocument/2006/relationships/externalLink" Target="externalLinks/externalLink113.xml"/><Relationship Id="rId157" Type="http://schemas.openxmlformats.org/officeDocument/2006/relationships/externalLink" Target="externalLinks/externalLink134.xml"/><Relationship Id="rId178" Type="http://schemas.openxmlformats.org/officeDocument/2006/relationships/externalLink" Target="externalLinks/externalLink155.xml"/><Relationship Id="rId61" Type="http://schemas.openxmlformats.org/officeDocument/2006/relationships/externalLink" Target="externalLinks/externalLink38.xml"/><Relationship Id="rId82" Type="http://schemas.openxmlformats.org/officeDocument/2006/relationships/externalLink" Target="externalLinks/externalLink59.xml"/><Relationship Id="rId152" Type="http://schemas.openxmlformats.org/officeDocument/2006/relationships/externalLink" Target="externalLinks/externalLink129.xml"/><Relationship Id="rId173" Type="http://schemas.openxmlformats.org/officeDocument/2006/relationships/externalLink" Target="externalLinks/externalLink15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56" Type="http://schemas.openxmlformats.org/officeDocument/2006/relationships/externalLink" Target="externalLinks/externalLink33.xml"/><Relationship Id="rId77" Type="http://schemas.openxmlformats.org/officeDocument/2006/relationships/externalLink" Target="externalLinks/externalLink54.xml"/><Relationship Id="rId100" Type="http://schemas.openxmlformats.org/officeDocument/2006/relationships/externalLink" Target="externalLinks/externalLink77.xml"/><Relationship Id="rId105" Type="http://schemas.openxmlformats.org/officeDocument/2006/relationships/externalLink" Target="externalLinks/externalLink82.xml"/><Relationship Id="rId126" Type="http://schemas.openxmlformats.org/officeDocument/2006/relationships/externalLink" Target="externalLinks/externalLink103.xml"/><Relationship Id="rId147" Type="http://schemas.openxmlformats.org/officeDocument/2006/relationships/externalLink" Target="externalLinks/externalLink124.xml"/><Relationship Id="rId168" Type="http://schemas.openxmlformats.org/officeDocument/2006/relationships/externalLink" Target="externalLinks/externalLink145.xml"/><Relationship Id="rId8" Type="http://schemas.openxmlformats.org/officeDocument/2006/relationships/worksheet" Target="worksheets/sheet8.xml"/><Relationship Id="rId51" Type="http://schemas.openxmlformats.org/officeDocument/2006/relationships/externalLink" Target="externalLinks/externalLink28.xml"/><Relationship Id="rId72" Type="http://schemas.openxmlformats.org/officeDocument/2006/relationships/externalLink" Target="externalLinks/externalLink49.xml"/><Relationship Id="rId93" Type="http://schemas.openxmlformats.org/officeDocument/2006/relationships/externalLink" Target="externalLinks/externalLink70.xml"/><Relationship Id="rId98" Type="http://schemas.openxmlformats.org/officeDocument/2006/relationships/externalLink" Target="externalLinks/externalLink75.xml"/><Relationship Id="rId121" Type="http://schemas.openxmlformats.org/officeDocument/2006/relationships/externalLink" Target="externalLinks/externalLink98.xml"/><Relationship Id="rId142" Type="http://schemas.openxmlformats.org/officeDocument/2006/relationships/externalLink" Target="externalLinks/externalLink119.xml"/><Relationship Id="rId163" Type="http://schemas.openxmlformats.org/officeDocument/2006/relationships/externalLink" Target="externalLinks/externalLink140.xml"/><Relationship Id="rId184" Type="http://schemas.openxmlformats.org/officeDocument/2006/relationships/calcChain" Target="calcChain.xml"/><Relationship Id="rId3" Type="http://schemas.openxmlformats.org/officeDocument/2006/relationships/worksheet" Target="worksheets/sheet3.xml"/><Relationship Id="rId25" Type="http://schemas.openxmlformats.org/officeDocument/2006/relationships/externalLink" Target="externalLinks/externalLink2.xml"/><Relationship Id="rId46" Type="http://schemas.openxmlformats.org/officeDocument/2006/relationships/externalLink" Target="externalLinks/externalLink23.xml"/><Relationship Id="rId67" Type="http://schemas.openxmlformats.org/officeDocument/2006/relationships/externalLink" Target="externalLinks/externalLink44.xml"/><Relationship Id="rId116" Type="http://schemas.openxmlformats.org/officeDocument/2006/relationships/externalLink" Target="externalLinks/externalLink93.xml"/><Relationship Id="rId137" Type="http://schemas.openxmlformats.org/officeDocument/2006/relationships/externalLink" Target="externalLinks/externalLink114.xml"/><Relationship Id="rId158" Type="http://schemas.openxmlformats.org/officeDocument/2006/relationships/externalLink" Target="externalLinks/externalLink135.xml"/><Relationship Id="rId20" Type="http://schemas.openxmlformats.org/officeDocument/2006/relationships/worksheet" Target="worksheets/sheet20.xml"/><Relationship Id="rId41" Type="http://schemas.openxmlformats.org/officeDocument/2006/relationships/externalLink" Target="externalLinks/externalLink18.xml"/><Relationship Id="rId62" Type="http://schemas.openxmlformats.org/officeDocument/2006/relationships/externalLink" Target="externalLinks/externalLink39.xml"/><Relationship Id="rId83" Type="http://schemas.openxmlformats.org/officeDocument/2006/relationships/externalLink" Target="externalLinks/externalLink60.xml"/><Relationship Id="rId88" Type="http://schemas.openxmlformats.org/officeDocument/2006/relationships/externalLink" Target="externalLinks/externalLink65.xml"/><Relationship Id="rId111" Type="http://schemas.openxmlformats.org/officeDocument/2006/relationships/externalLink" Target="externalLinks/externalLink88.xml"/><Relationship Id="rId132" Type="http://schemas.openxmlformats.org/officeDocument/2006/relationships/externalLink" Target="externalLinks/externalLink109.xml"/><Relationship Id="rId153" Type="http://schemas.openxmlformats.org/officeDocument/2006/relationships/externalLink" Target="externalLinks/externalLink130.xml"/><Relationship Id="rId174" Type="http://schemas.openxmlformats.org/officeDocument/2006/relationships/externalLink" Target="externalLinks/externalLink151.xml"/><Relationship Id="rId179" Type="http://schemas.openxmlformats.org/officeDocument/2006/relationships/externalLink" Target="externalLinks/externalLink156.xml"/><Relationship Id="rId15" Type="http://schemas.openxmlformats.org/officeDocument/2006/relationships/worksheet" Target="worksheets/sheet15.xml"/><Relationship Id="rId36" Type="http://schemas.openxmlformats.org/officeDocument/2006/relationships/externalLink" Target="externalLinks/externalLink13.xml"/><Relationship Id="rId57" Type="http://schemas.openxmlformats.org/officeDocument/2006/relationships/externalLink" Target="externalLinks/externalLink34.xml"/><Relationship Id="rId106" Type="http://schemas.openxmlformats.org/officeDocument/2006/relationships/externalLink" Target="externalLinks/externalLink83.xml"/><Relationship Id="rId127" Type="http://schemas.openxmlformats.org/officeDocument/2006/relationships/externalLink" Target="externalLinks/externalLink104.xml"/><Relationship Id="rId10" Type="http://schemas.openxmlformats.org/officeDocument/2006/relationships/worksheet" Target="worksheets/sheet10.xml"/><Relationship Id="rId31" Type="http://schemas.openxmlformats.org/officeDocument/2006/relationships/externalLink" Target="externalLinks/externalLink8.xml"/><Relationship Id="rId52" Type="http://schemas.openxmlformats.org/officeDocument/2006/relationships/externalLink" Target="externalLinks/externalLink29.xml"/><Relationship Id="rId73" Type="http://schemas.openxmlformats.org/officeDocument/2006/relationships/externalLink" Target="externalLinks/externalLink50.xml"/><Relationship Id="rId78" Type="http://schemas.openxmlformats.org/officeDocument/2006/relationships/externalLink" Target="externalLinks/externalLink55.xml"/><Relationship Id="rId94" Type="http://schemas.openxmlformats.org/officeDocument/2006/relationships/externalLink" Target="externalLinks/externalLink71.xml"/><Relationship Id="rId99" Type="http://schemas.openxmlformats.org/officeDocument/2006/relationships/externalLink" Target="externalLinks/externalLink76.xml"/><Relationship Id="rId101" Type="http://schemas.openxmlformats.org/officeDocument/2006/relationships/externalLink" Target="externalLinks/externalLink78.xml"/><Relationship Id="rId122" Type="http://schemas.openxmlformats.org/officeDocument/2006/relationships/externalLink" Target="externalLinks/externalLink99.xml"/><Relationship Id="rId143" Type="http://schemas.openxmlformats.org/officeDocument/2006/relationships/externalLink" Target="externalLinks/externalLink120.xml"/><Relationship Id="rId148" Type="http://schemas.openxmlformats.org/officeDocument/2006/relationships/externalLink" Target="externalLinks/externalLink125.xml"/><Relationship Id="rId164" Type="http://schemas.openxmlformats.org/officeDocument/2006/relationships/externalLink" Target="externalLinks/externalLink141.xml"/><Relationship Id="rId169" Type="http://schemas.openxmlformats.org/officeDocument/2006/relationships/externalLink" Target="externalLinks/externalLink146.xml"/><Relationship Id="rId18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theme" Target="theme/theme1.xml"/><Relationship Id="rId26" Type="http://schemas.openxmlformats.org/officeDocument/2006/relationships/externalLink" Target="externalLinks/externalLink3.xml"/><Relationship Id="rId47" Type="http://schemas.openxmlformats.org/officeDocument/2006/relationships/externalLink" Target="externalLinks/externalLink24.xml"/><Relationship Id="rId68" Type="http://schemas.openxmlformats.org/officeDocument/2006/relationships/externalLink" Target="externalLinks/externalLink45.xml"/><Relationship Id="rId89" Type="http://schemas.openxmlformats.org/officeDocument/2006/relationships/externalLink" Target="externalLinks/externalLink66.xml"/><Relationship Id="rId112" Type="http://schemas.openxmlformats.org/officeDocument/2006/relationships/externalLink" Target="externalLinks/externalLink89.xml"/><Relationship Id="rId133" Type="http://schemas.openxmlformats.org/officeDocument/2006/relationships/externalLink" Target="externalLinks/externalLink110.xml"/><Relationship Id="rId154" Type="http://schemas.openxmlformats.org/officeDocument/2006/relationships/externalLink" Target="externalLinks/externalLink131.xml"/><Relationship Id="rId175" Type="http://schemas.openxmlformats.org/officeDocument/2006/relationships/externalLink" Target="externalLinks/externalLink152.xml"/><Relationship Id="rId16" Type="http://schemas.openxmlformats.org/officeDocument/2006/relationships/worksheet" Target="worksheets/sheet16.xml"/><Relationship Id="rId37" Type="http://schemas.openxmlformats.org/officeDocument/2006/relationships/externalLink" Target="externalLinks/externalLink14.xml"/><Relationship Id="rId58" Type="http://schemas.openxmlformats.org/officeDocument/2006/relationships/externalLink" Target="externalLinks/externalLink35.xml"/><Relationship Id="rId79" Type="http://schemas.openxmlformats.org/officeDocument/2006/relationships/externalLink" Target="externalLinks/externalLink56.xml"/><Relationship Id="rId102" Type="http://schemas.openxmlformats.org/officeDocument/2006/relationships/externalLink" Target="externalLinks/externalLink79.xml"/><Relationship Id="rId123" Type="http://schemas.openxmlformats.org/officeDocument/2006/relationships/externalLink" Target="externalLinks/externalLink100.xml"/><Relationship Id="rId144" Type="http://schemas.openxmlformats.org/officeDocument/2006/relationships/externalLink" Target="externalLinks/externalLink121.xml"/><Relationship Id="rId90" Type="http://schemas.openxmlformats.org/officeDocument/2006/relationships/externalLink" Target="externalLinks/externalLink67.xml"/><Relationship Id="rId165" Type="http://schemas.openxmlformats.org/officeDocument/2006/relationships/externalLink" Target="externalLinks/externalLink142.xml"/><Relationship Id="rId186" Type="http://schemas.openxmlformats.org/officeDocument/2006/relationships/customXml" Target="../customXml/item2.xml"/><Relationship Id="rId27" Type="http://schemas.openxmlformats.org/officeDocument/2006/relationships/externalLink" Target="externalLinks/externalLink4.xml"/><Relationship Id="rId48" Type="http://schemas.openxmlformats.org/officeDocument/2006/relationships/externalLink" Target="externalLinks/externalLink25.xml"/><Relationship Id="rId69" Type="http://schemas.openxmlformats.org/officeDocument/2006/relationships/externalLink" Target="externalLinks/externalLink46.xml"/><Relationship Id="rId113" Type="http://schemas.openxmlformats.org/officeDocument/2006/relationships/externalLink" Target="externalLinks/externalLink90.xml"/><Relationship Id="rId134" Type="http://schemas.openxmlformats.org/officeDocument/2006/relationships/externalLink" Target="externalLinks/externalLink111.xml"/><Relationship Id="rId80" Type="http://schemas.openxmlformats.org/officeDocument/2006/relationships/externalLink" Target="externalLinks/externalLink57.xml"/><Relationship Id="rId155" Type="http://schemas.openxmlformats.org/officeDocument/2006/relationships/externalLink" Target="externalLinks/externalLink132.xml"/><Relationship Id="rId176" Type="http://schemas.openxmlformats.org/officeDocument/2006/relationships/externalLink" Target="externalLinks/externalLink153.xml"/><Relationship Id="rId17" Type="http://schemas.openxmlformats.org/officeDocument/2006/relationships/worksheet" Target="worksheets/sheet17.xml"/><Relationship Id="rId38" Type="http://schemas.openxmlformats.org/officeDocument/2006/relationships/externalLink" Target="externalLinks/externalLink15.xml"/><Relationship Id="rId59" Type="http://schemas.openxmlformats.org/officeDocument/2006/relationships/externalLink" Target="externalLinks/externalLink36.xml"/><Relationship Id="rId103" Type="http://schemas.openxmlformats.org/officeDocument/2006/relationships/externalLink" Target="externalLinks/externalLink80.xml"/><Relationship Id="rId124" Type="http://schemas.openxmlformats.org/officeDocument/2006/relationships/externalLink" Target="externalLinks/externalLink101.xml"/><Relationship Id="rId70" Type="http://schemas.openxmlformats.org/officeDocument/2006/relationships/externalLink" Target="externalLinks/externalLink47.xml"/><Relationship Id="rId91" Type="http://schemas.openxmlformats.org/officeDocument/2006/relationships/externalLink" Target="externalLinks/externalLink68.xml"/><Relationship Id="rId145" Type="http://schemas.openxmlformats.org/officeDocument/2006/relationships/externalLink" Target="externalLinks/externalLink122.xml"/><Relationship Id="rId166" Type="http://schemas.openxmlformats.org/officeDocument/2006/relationships/externalLink" Target="externalLinks/externalLink143.xml"/><Relationship Id="rId187" Type="http://schemas.openxmlformats.org/officeDocument/2006/relationships/customXml" Target="../customXml/item3.xml"/><Relationship Id="rId1" Type="http://schemas.openxmlformats.org/officeDocument/2006/relationships/worksheet" Target="worksheets/sheet1.xml"/><Relationship Id="rId28" Type="http://schemas.openxmlformats.org/officeDocument/2006/relationships/externalLink" Target="externalLinks/externalLink5.xml"/><Relationship Id="rId49" Type="http://schemas.openxmlformats.org/officeDocument/2006/relationships/externalLink" Target="externalLinks/externalLink26.xml"/><Relationship Id="rId114" Type="http://schemas.openxmlformats.org/officeDocument/2006/relationships/externalLink" Target="externalLinks/externalLink91.xml"/><Relationship Id="rId60" Type="http://schemas.openxmlformats.org/officeDocument/2006/relationships/externalLink" Target="externalLinks/externalLink37.xml"/><Relationship Id="rId81" Type="http://schemas.openxmlformats.org/officeDocument/2006/relationships/externalLink" Target="externalLinks/externalLink58.xml"/><Relationship Id="rId135" Type="http://schemas.openxmlformats.org/officeDocument/2006/relationships/externalLink" Target="externalLinks/externalLink112.xml"/><Relationship Id="rId156" Type="http://schemas.openxmlformats.org/officeDocument/2006/relationships/externalLink" Target="externalLinks/externalLink133.xml"/><Relationship Id="rId177" Type="http://schemas.openxmlformats.org/officeDocument/2006/relationships/externalLink" Target="externalLinks/externalLink15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1200" b="1">
                <a:solidFill>
                  <a:srgbClr val="0000FF"/>
                </a:solidFill>
              </a:rPr>
              <a:t>LỢI NHUẬN RÒNG LŨY KẾ</a:t>
            </a:r>
            <a:r>
              <a:rPr lang="en-US" sz="1200" b="1" baseline="0">
                <a:solidFill>
                  <a:srgbClr val="0000FF"/>
                </a:solidFill>
              </a:rPr>
              <a:t> </a:t>
            </a:r>
            <a:r>
              <a:rPr lang="en-US" sz="1200" b="1">
                <a:solidFill>
                  <a:srgbClr val="0000FF"/>
                </a:solidFill>
              </a:rPr>
              <a:t>(tỷ</a:t>
            </a:r>
            <a:r>
              <a:rPr lang="en-US" sz="1200" b="1" baseline="0">
                <a:solidFill>
                  <a:srgbClr val="0000FF"/>
                </a:solidFill>
              </a:rPr>
              <a:t> đồng)</a:t>
            </a:r>
            <a:endParaRPr lang="en-US" sz="1200" b="1">
              <a:solidFill>
                <a:srgbClr val="0000FF"/>
              </a:solidFill>
            </a:endParaRPr>
          </a:p>
          <a:p>
            <a:pPr>
              <a:defRPr b="1">
                <a:solidFill>
                  <a:srgbClr val="0000FF"/>
                </a:solidFill>
              </a:defRPr>
            </a:pPr>
            <a:r>
              <a:rPr lang="en-US" b="1">
                <a:solidFill>
                  <a:srgbClr val="0000FF"/>
                </a:solidFill>
              </a:rPr>
              <a:t>(Mục tiêu 2% /Doanh thu)</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9534849631721966E-2"/>
          <c:y val="0.16504356740133266"/>
          <c:w val="0.88579318856054556"/>
          <c:h val="0.67410426848873517"/>
        </c:manualLayout>
      </c:layout>
      <c:lineChart>
        <c:grouping val="standard"/>
        <c:varyColors val="0"/>
        <c:ser>
          <c:idx val="10"/>
          <c:order val="0"/>
          <c:tx>
            <c:strRef>
              <c:f>'Data Chart'!$AI$5:$AJ$5</c:f>
              <c:strCache>
                <c:ptCount val="1"/>
                <c:pt idx="0">
                  <c:v>Mục tiêu</c:v>
                </c:pt>
              </c:strCache>
            </c:strRef>
          </c:tx>
          <c:spPr>
            <a:ln w="19050" cap="rnd">
              <a:solidFill>
                <a:srgbClr val="C00000"/>
              </a:solidFill>
              <a:prstDash val="dash"/>
              <a:round/>
            </a:ln>
            <a:effectLst/>
          </c:spPr>
          <c:marker>
            <c:symbol val="none"/>
          </c:marker>
          <c:dLbls>
            <c:dLbl>
              <c:idx val="325"/>
              <c:layout>
                <c:manualLayout>
                  <c:x val="-3.8693829572071854E-2"/>
                  <c:y val="-3.88406839678809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17-410D-AA38-2AFFB24B6F8C}"/>
                </c:ext>
              </c:extLst>
            </c:dLbl>
            <c:dLbl>
              <c:idx val="689"/>
              <c:layout>
                <c:manualLayout>
                  <c:x val="-4.0889219253740373E-2"/>
                  <c:y val="-6.6652268149659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25-4FE1-8255-31A3A9B50C84}"/>
                </c:ext>
              </c:extLst>
            </c:dLbl>
            <c:dLbl>
              <c:idx val="780"/>
              <c:layout>
                <c:manualLayout>
                  <c:x val="-5.1866167662082838E-2"/>
                  <c:y val="-5.27464760587700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8DB-4CB4-ACB2-9948E7720107}"/>
                </c:ext>
              </c:extLst>
            </c:dLbl>
            <c:dLbl>
              <c:idx val="1807"/>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6-3CC6-4DD2-98BE-64328571076C}"/>
                </c:ext>
              </c:extLst>
            </c:dLbl>
            <c:dLbl>
              <c:idx val="1808"/>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7-3CC6-4DD2-98BE-64328571076C}"/>
                </c:ext>
              </c:extLst>
            </c:dLbl>
            <c:dLbl>
              <c:idx val="1810"/>
              <c:layout>
                <c:manualLayout>
                  <c:x val="-5.4670663651166219E-2"/>
                  <c:y val="-6.5507440364403841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B830-4863-B520-CF0A164990C7}"/>
                </c:ext>
              </c:extLst>
            </c:dLbl>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cat>
            <c:strRef>
              <c:extLst>
                <c:ext xmlns:c15="http://schemas.microsoft.com/office/drawing/2012/chart" uri="{02D57815-91ED-43cb-92C2-25804820EDAC}">
                  <c15:fullRef>
                    <c15:sqref>'Data Chart'!$B$7:$B$32</c15:sqref>
                  </c15:fullRef>
                </c:ext>
              </c:extLst>
              <c:f>('Data Chart'!$B$7:$B$19,'Data Chart'!$B$21:$B$32)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extLst>
                <c:ext xmlns:c15="http://schemas.microsoft.com/office/drawing/2012/chart" uri="{02D57815-91ED-43cb-92C2-25804820EDAC}">
                  <c15:fullRef>
                    <c15:sqref>'Data Chart'!$AI$7:$AI$32</c15:sqref>
                  </c15:fullRef>
                </c:ext>
              </c:extLst>
              <c:f>('Data Chart'!$AI$7:$AI$19,'Data Chart'!$AI$21:$AI$32)</c:f>
              <c:numCache>
                <c:formatCode>#,##0_);[Red]\(#,##0\)</c:formatCode>
                <c:ptCount val="12"/>
                <c:pt idx="0">
                  <c:v>-1.6227981137364622</c:v>
                </c:pt>
                <c:pt idx="1">
                  <c:v>-1.0359765909464638</c:v>
                </c:pt>
                <c:pt idx="2">
                  <c:v>1.7096797257057641</c:v>
                </c:pt>
                <c:pt idx="3">
                  <c:v>0.77309953320754499</c:v>
                </c:pt>
                <c:pt idx="4">
                  <c:v>1.9011962707885277</c:v>
                </c:pt>
                <c:pt idx="5">
                  <c:v>2.2528229357316509</c:v>
                </c:pt>
                <c:pt idx="6">
                  <c:v>7.9410553988214083</c:v>
                </c:pt>
                <c:pt idx="7">
                  <c:v>11.651700113453346</c:v>
                </c:pt>
                <c:pt idx="8">
                  <c:v>16.240740097414317</c:v>
                </c:pt>
                <c:pt idx="9">
                  <c:v>19.106906759794917</c:v>
                </c:pt>
                <c:pt idx="10">
                  <c:v>24.841387655864754</c:v>
                </c:pt>
                <c:pt idx="11">
                  <c:v>27.80907674135679</c:v>
                </c:pt>
              </c:numCache>
            </c:numRef>
          </c:val>
          <c:smooth val="0"/>
          <c:extLst xmlns:c15="http://schemas.microsoft.com/office/drawing/2012/chart">
            <c:ext xmlns:c16="http://schemas.microsoft.com/office/drawing/2014/chart" uri="{C3380CC4-5D6E-409C-BE32-E72D297353CC}">
              <c16:uniqueId val="{00000002-3CC6-4DD2-98BE-64328571076C}"/>
            </c:ext>
          </c:extLst>
        </c:ser>
        <c:ser>
          <c:idx val="11"/>
          <c:order val="1"/>
          <c:tx>
            <c:strRef>
              <c:f>'Data Chart'!$AK$5:$AL$5</c:f>
              <c:strCache>
                <c:ptCount val="1"/>
                <c:pt idx="0">
                  <c:v>Thực hiện</c:v>
                </c:pt>
              </c:strCache>
            </c:strRef>
          </c:tx>
          <c:spPr>
            <a:ln w="19050" cap="rnd">
              <a:solidFill>
                <a:srgbClr val="0000FF"/>
              </a:solidFill>
              <a:round/>
            </a:ln>
            <a:effectLst/>
          </c:spPr>
          <c:marker>
            <c:symbol val="none"/>
          </c:marker>
          <c:dLbls>
            <c:dLbl>
              <c:idx val="0"/>
              <c:layout>
                <c:manualLayout>
                  <c:x val="-6.6317664837349882E-2"/>
                  <c:y val="-1.4845588794217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6D-4EC9-B244-D533CBFF24B6}"/>
                </c:ext>
              </c:extLst>
            </c:dLbl>
            <c:dLbl>
              <c:idx val="195"/>
              <c:delete val="1"/>
              <c:extLst>
                <c:ext xmlns:c15="http://schemas.microsoft.com/office/drawing/2012/chart" uri="{CE6537A1-D6FC-4f65-9D91-7224C49458BB}"/>
                <c:ext xmlns:c16="http://schemas.microsoft.com/office/drawing/2014/chart" uri="{C3380CC4-5D6E-409C-BE32-E72D297353CC}">
                  <c16:uniqueId val="{0000000A-8A9E-4DFF-B1A4-77742AE2BD3B}"/>
                </c:ext>
              </c:extLst>
            </c:dLbl>
            <c:dLbl>
              <c:idx val="196"/>
              <c:delete val="1"/>
              <c:extLst>
                <c:ext xmlns:c15="http://schemas.microsoft.com/office/drawing/2012/chart" uri="{CE6537A1-D6FC-4f65-9D91-7224C49458BB}"/>
                <c:ext xmlns:c16="http://schemas.microsoft.com/office/drawing/2014/chart" uri="{C3380CC4-5D6E-409C-BE32-E72D297353CC}">
                  <c16:uniqueId val="{00000008-8A9E-4DFF-B1A4-77742AE2BD3B}"/>
                </c:ext>
              </c:extLst>
            </c:dLbl>
            <c:dLbl>
              <c:idx val="197"/>
              <c:delete val="1"/>
              <c:extLst>
                <c:ext xmlns:c15="http://schemas.microsoft.com/office/drawing/2012/chart" uri="{CE6537A1-D6FC-4f65-9D91-7224C49458BB}"/>
                <c:ext xmlns:c16="http://schemas.microsoft.com/office/drawing/2014/chart" uri="{C3380CC4-5D6E-409C-BE32-E72D297353CC}">
                  <c16:uniqueId val="{00000007-8A9E-4DFF-B1A4-77742AE2BD3B}"/>
                </c:ext>
              </c:extLst>
            </c:dLbl>
            <c:dLbl>
              <c:idx val="198"/>
              <c:delete val="1"/>
              <c:extLst>
                <c:ext xmlns:c15="http://schemas.microsoft.com/office/drawing/2012/chart" uri="{CE6537A1-D6FC-4f65-9D91-7224C49458BB}"/>
                <c:ext xmlns:c16="http://schemas.microsoft.com/office/drawing/2014/chart" uri="{C3380CC4-5D6E-409C-BE32-E72D297353CC}">
                  <c16:uniqueId val="{00000009-8A9E-4DFF-B1A4-77742AE2BD3B}"/>
                </c:ext>
              </c:extLst>
            </c:dLbl>
            <c:dLbl>
              <c:idx val="200"/>
              <c:delete val="1"/>
              <c:extLst>
                <c:ext xmlns:c15="http://schemas.microsoft.com/office/drawing/2012/chart" uri="{CE6537A1-D6FC-4f65-9D91-7224C49458BB}"/>
                <c:ext xmlns:c16="http://schemas.microsoft.com/office/drawing/2014/chart" uri="{C3380CC4-5D6E-409C-BE32-E72D297353CC}">
                  <c16:uniqueId val="{00000000-8A9E-4DFF-B1A4-77742AE2BD3B}"/>
                </c:ext>
              </c:extLst>
            </c:dLbl>
            <c:dLbl>
              <c:idx val="201"/>
              <c:delete val="1"/>
              <c:extLst>
                <c:ext xmlns:c15="http://schemas.microsoft.com/office/drawing/2012/chart" uri="{CE6537A1-D6FC-4f65-9D91-7224C49458BB}"/>
                <c:ext xmlns:c16="http://schemas.microsoft.com/office/drawing/2014/chart" uri="{C3380CC4-5D6E-409C-BE32-E72D297353CC}">
                  <c16:uniqueId val="{00000001-8A9E-4DFF-B1A4-77742AE2BD3B}"/>
                </c:ext>
              </c:extLst>
            </c:dLbl>
            <c:dLbl>
              <c:idx val="202"/>
              <c:delete val="1"/>
              <c:extLst>
                <c:ext xmlns:c15="http://schemas.microsoft.com/office/drawing/2012/chart" uri="{CE6537A1-D6FC-4f65-9D91-7224C49458BB}"/>
                <c:ext xmlns:c16="http://schemas.microsoft.com/office/drawing/2014/chart" uri="{C3380CC4-5D6E-409C-BE32-E72D297353CC}">
                  <c16:uniqueId val="{00000002-8A9E-4DFF-B1A4-77742AE2BD3B}"/>
                </c:ext>
              </c:extLst>
            </c:dLbl>
            <c:dLbl>
              <c:idx val="203"/>
              <c:delete val="1"/>
              <c:extLst>
                <c:ext xmlns:c15="http://schemas.microsoft.com/office/drawing/2012/chart" uri="{CE6537A1-D6FC-4f65-9D91-7224C49458BB}"/>
                <c:ext xmlns:c16="http://schemas.microsoft.com/office/drawing/2014/chart" uri="{C3380CC4-5D6E-409C-BE32-E72D297353CC}">
                  <c16:uniqueId val="{00000003-8A9E-4DFF-B1A4-77742AE2BD3B}"/>
                </c:ext>
              </c:extLst>
            </c:dLbl>
            <c:dLbl>
              <c:idx val="204"/>
              <c:delete val="1"/>
              <c:extLst>
                <c:ext xmlns:c15="http://schemas.microsoft.com/office/drawing/2012/chart" uri="{CE6537A1-D6FC-4f65-9D91-7224C49458BB}"/>
                <c:ext xmlns:c16="http://schemas.microsoft.com/office/drawing/2014/chart" uri="{C3380CC4-5D6E-409C-BE32-E72D297353CC}">
                  <c16:uniqueId val="{00000004-8A9E-4DFF-B1A4-77742AE2BD3B}"/>
                </c:ext>
              </c:extLst>
            </c:dLbl>
            <c:dLbl>
              <c:idx val="205"/>
              <c:delete val="1"/>
              <c:extLst>
                <c:ext xmlns:c15="http://schemas.microsoft.com/office/drawing/2012/chart" uri="{CE6537A1-D6FC-4f65-9D91-7224C49458BB}"/>
                <c:ext xmlns:c16="http://schemas.microsoft.com/office/drawing/2014/chart" uri="{C3380CC4-5D6E-409C-BE32-E72D297353CC}">
                  <c16:uniqueId val="{00000005-8A9E-4DFF-B1A4-77742AE2BD3B}"/>
                </c:ext>
              </c:extLst>
            </c:dLbl>
            <c:dLbl>
              <c:idx val="206"/>
              <c:delete val="1"/>
              <c:extLst>
                <c:ext xmlns:c15="http://schemas.microsoft.com/office/drawing/2012/chart" uri="{CE6537A1-D6FC-4f65-9D91-7224C49458BB}"/>
                <c:ext xmlns:c16="http://schemas.microsoft.com/office/drawing/2014/chart" uri="{C3380CC4-5D6E-409C-BE32-E72D297353CC}">
                  <c16:uniqueId val="{00000006-8A9E-4DFF-B1A4-77742AE2BD3B}"/>
                </c:ext>
              </c:extLst>
            </c:dLbl>
            <c:dLbl>
              <c:idx val="260"/>
              <c:delete val="1"/>
              <c:extLst>
                <c:ext xmlns:c15="http://schemas.microsoft.com/office/drawing/2012/chart" uri="{CE6537A1-D6FC-4f65-9D91-7224C49458BB}"/>
                <c:ext xmlns:c16="http://schemas.microsoft.com/office/drawing/2014/chart" uri="{C3380CC4-5D6E-409C-BE32-E72D297353CC}">
                  <c16:uniqueId val="{00000002-D282-42D2-8BE5-14DE816C7EA6}"/>
                </c:ext>
              </c:extLst>
            </c:dLbl>
            <c:dLbl>
              <c:idx val="261"/>
              <c:delete val="1"/>
              <c:extLst>
                <c:ext xmlns:c15="http://schemas.microsoft.com/office/drawing/2012/chart" uri="{CE6537A1-D6FC-4f65-9D91-7224C49458BB}"/>
                <c:ext xmlns:c16="http://schemas.microsoft.com/office/drawing/2014/chart" uri="{C3380CC4-5D6E-409C-BE32-E72D297353CC}">
                  <c16:uniqueId val="{00000000-D282-42D2-8BE5-14DE816C7EA6}"/>
                </c:ext>
              </c:extLst>
            </c:dLbl>
            <c:dLbl>
              <c:idx val="262"/>
              <c:delete val="1"/>
              <c:extLst>
                <c:ext xmlns:c15="http://schemas.microsoft.com/office/drawing/2012/chart" uri="{CE6537A1-D6FC-4f65-9D91-7224C49458BB}"/>
                <c:ext xmlns:c16="http://schemas.microsoft.com/office/drawing/2014/chart" uri="{C3380CC4-5D6E-409C-BE32-E72D297353CC}">
                  <c16:uniqueId val="{00000001-D282-42D2-8BE5-14DE816C7EA6}"/>
                </c:ext>
              </c:extLst>
            </c:dLbl>
            <c:dLbl>
              <c:idx val="263"/>
              <c:delete val="1"/>
              <c:extLst>
                <c:ext xmlns:c15="http://schemas.microsoft.com/office/drawing/2012/chart" uri="{CE6537A1-D6FC-4f65-9D91-7224C49458BB}"/>
                <c:ext xmlns:c16="http://schemas.microsoft.com/office/drawing/2014/chart" uri="{C3380CC4-5D6E-409C-BE32-E72D297353CC}">
                  <c16:uniqueId val="{00000003-D282-42D2-8BE5-14DE816C7EA6}"/>
                </c:ext>
              </c:extLst>
            </c:dLbl>
            <c:dLbl>
              <c:idx val="325"/>
              <c:delete val="1"/>
              <c:extLst>
                <c:ext xmlns:c15="http://schemas.microsoft.com/office/drawing/2012/chart" uri="{CE6537A1-D6FC-4f65-9D91-7224C49458BB}"/>
                <c:ext xmlns:c16="http://schemas.microsoft.com/office/drawing/2014/chart" uri="{C3380CC4-5D6E-409C-BE32-E72D297353CC}">
                  <c16:uniqueId val="{00000002-0017-410D-AA38-2AFFB24B6F8C}"/>
                </c:ext>
              </c:extLst>
            </c:dLbl>
            <c:dLbl>
              <c:idx val="326"/>
              <c:delete val="1"/>
              <c:extLst>
                <c:ext xmlns:c15="http://schemas.microsoft.com/office/drawing/2012/chart" uri="{CE6537A1-D6FC-4f65-9D91-7224C49458BB}"/>
                <c:ext xmlns:c16="http://schemas.microsoft.com/office/drawing/2014/chart" uri="{C3380CC4-5D6E-409C-BE32-E72D297353CC}">
                  <c16:uniqueId val="{00000000-0017-410D-AA38-2AFFB24B6F8C}"/>
                </c:ext>
              </c:extLst>
            </c:dLbl>
            <c:dLbl>
              <c:idx val="508"/>
              <c:layout>
                <c:manualLayout>
                  <c:x val="-4.4176772085706632E-2"/>
                  <c:y val="-1.7981995831547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65-48DF-94C0-09D1EB974638}"/>
                </c:ext>
              </c:extLst>
            </c:dLbl>
            <c:dLbl>
              <c:idx val="509"/>
              <c:layout>
                <c:manualLayout>
                  <c:x val="-4.1981382404038176E-2"/>
                  <c:y val="-4.2317131990603191E-2"/>
                </c:manualLayout>
              </c:layout>
              <c:numFmt formatCode="#,##0.0" sourceLinked="0"/>
              <c:spPr>
                <a:noFill/>
                <a:ln>
                  <a:noFill/>
                </a:ln>
                <a:effectLst/>
              </c:spPr>
              <c:txPr>
                <a:bodyPr rot="0" spcFirstLastPara="1" vertOverflow="ellipsis" vert="horz" wrap="square" anchor="ctr" anchorCtr="1"/>
                <a:lstStyle/>
                <a:p>
                  <a:pPr>
                    <a:defRPr sz="9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965-48DF-94C0-09D1EB974638}"/>
                </c:ext>
              </c:extLst>
            </c:dLbl>
            <c:dLbl>
              <c:idx val="510"/>
              <c:delete val="1"/>
              <c:extLst>
                <c:ext xmlns:c15="http://schemas.microsoft.com/office/drawing/2012/chart" uri="{CE6537A1-D6FC-4f65-9D91-7224C49458BB}"/>
                <c:ext xmlns:c16="http://schemas.microsoft.com/office/drawing/2014/chart" uri="{C3380CC4-5D6E-409C-BE32-E72D297353CC}">
                  <c16:uniqueId val="{00000001-E965-48DF-94C0-09D1EB974638}"/>
                </c:ext>
              </c:extLst>
            </c:dLbl>
            <c:dLbl>
              <c:idx val="511"/>
              <c:delete val="1"/>
              <c:extLst>
                <c:ext xmlns:c15="http://schemas.microsoft.com/office/drawing/2012/chart" uri="{CE6537A1-D6FC-4f65-9D91-7224C49458BB}"/>
                <c:ext xmlns:c16="http://schemas.microsoft.com/office/drawing/2014/chart" uri="{C3380CC4-5D6E-409C-BE32-E72D297353CC}">
                  <c16:uniqueId val="{00000002-E965-48DF-94C0-09D1EB974638}"/>
                </c:ext>
              </c:extLst>
            </c:dLbl>
            <c:dLbl>
              <c:idx val="512"/>
              <c:delete val="1"/>
              <c:extLst>
                <c:ext xmlns:c15="http://schemas.microsoft.com/office/drawing/2012/chart" uri="{CE6537A1-D6FC-4f65-9D91-7224C49458BB}"/>
                <c:ext xmlns:c16="http://schemas.microsoft.com/office/drawing/2014/chart" uri="{C3380CC4-5D6E-409C-BE32-E72D297353CC}">
                  <c16:uniqueId val="{00000003-E965-48DF-94C0-09D1EB974638}"/>
                </c:ext>
              </c:extLst>
            </c:dLbl>
            <c:dLbl>
              <c:idx val="513"/>
              <c:delete val="1"/>
              <c:extLst>
                <c:ext xmlns:c15="http://schemas.microsoft.com/office/drawing/2012/chart" uri="{CE6537A1-D6FC-4f65-9D91-7224C49458BB}"/>
                <c:ext xmlns:c16="http://schemas.microsoft.com/office/drawing/2014/chart" uri="{C3380CC4-5D6E-409C-BE32-E72D297353CC}">
                  <c16:uniqueId val="{00000004-E965-48DF-94C0-09D1EB974638}"/>
                </c:ext>
              </c:extLst>
            </c:dLbl>
            <c:dLbl>
              <c:idx val="514"/>
              <c:delete val="1"/>
              <c:extLst>
                <c:ext xmlns:c15="http://schemas.microsoft.com/office/drawing/2012/chart" uri="{CE6537A1-D6FC-4f65-9D91-7224C49458BB}"/>
                <c:ext xmlns:c16="http://schemas.microsoft.com/office/drawing/2014/chart" uri="{C3380CC4-5D6E-409C-BE32-E72D297353CC}">
                  <c16:uniqueId val="{00000005-E965-48DF-94C0-09D1EB974638}"/>
                </c:ext>
              </c:extLst>
            </c:dLbl>
            <c:dLbl>
              <c:idx val="515"/>
              <c:delete val="1"/>
              <c:extLst>
                <c:ext xmlns:c15="http://schemas.microsoft.com/office/drawing/2012/chart" uri="{CE6537A1-D6FC-4f65-9D91-7224C49458BB}"/>
                <c:ext xmlns:c16="http://schemas.microsoft.com/office/drawing/2014/chart" uri="{C3380CC4-5D6E-409C-BE32-E72D297353CC}">
                  <c16:uniqueId val="{00000006-E965-48DF-94C0-09D1EB974638}"/>
                </c:ext>
              </c:extLst>
            </c:dLbl>
            <c:dLbl>
              <c:idx val="516"/>
              <c:delete val="1"/>
              <c:extLst>
                <c:ext xmlns:c15="http://schemas.microsoft.com/office/drawing/2012/chart" uri="{CE6537A1-D6FC-4f65-9D91-7224C49458BB}"/>
                <c:ext xmlns:c16="http://schemas.microsoft.com/office/drawing/2014/chart" uri="{C3380CC4-5D6E-409C-BE32-E72D297353CC}">
                  <c16:uniqueId val="{00000007-E965-48DF-94C0-09D1EB974638}"/>
                </c:ext>
              </c:extLst>
            </c:dLbl>
            <c:dLbl>
              <c:idx val="517"/>
              <c:delete val="1"/>
              <c:extLst>
                <c:ext xmlns:c15="http://schemas.microsoft.com/office/drawing/2012/chart" uri="{CE6537A1-D6FC-4f65-9D91-7224C49458BB}"/>
                <c:ext xmlns:c16="http://schemas.microsoft.com/office/drawing/2014/chart" uri="{C3380CC4-5D6E-409C-BE32-E72D297353CC}">
                  <c16:uniqueId val="{00000009-E965-48DF-94C0-09D1EB974638}"/>
                </c:ext>
              </c:extLst>
            </c:dLbl>
            <c:dLbl>
              <c:idx val="518"/>
              <c:delete val="1"/>
              <c:extLst>
                <c:ext xmlns:c15="http://schemas.microsoft.com/office/drawing/2012/chart" uri="{CE6537A1-D6FC-4f65-9D91-7224C49458BB}"/>
                <c:ext xmlns:c16="http://schemas.microsoft.com/office/drawing/2014/chart" uri="{C3380CC4-5D6E-409C-BE32-E72D297353CC}">
                  <c16:uniqueId val="{00000008-E965-48DF-94C0-09D1EB974638}"/>
                </c:ext>
              </c:extLst>
            </c:dLbl>
            <c:dLbl>
              <c:idx val="689"/>
              <c:layout>
                <c:manualLayout>
                  <c:x val="-4.0065861690450094E-2"/>
                  <c:y val="-3.53642359451586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25-4FE1-8255-31A3A9B50C84}"/>
                </c:ext>
              </c:extLst>
            </c:dLbl>
            <c:dLbl>
              <c:idx val="767"/>
              <c:layout>
                <c:manualLayout>
                  <c:x val="-3.3479692645444564E-2"/>
                  <c:y val="-3.53642359451587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C0-441F-BF32-911230A48332}"/>
                </c:ext>
              </c:extLst>
            </c:dLbl>
            <c:dLbl>
              <c:idx val="768"/>
              <c:layout>
                <c:manualLayout>
                  <c:x val="-3.3479692645444564E-2"/>
                  <c:y val="-3.8840683967881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C0-441F-BF32-911230A48332}"/>
                </c:ext>
              </c:extLst>
            </c:dLbl>
            <c:dLbl>
              <c:idx val="1807"/>
              <c:layout>
                <c:manualLayout>
                  <c:x val="-3.9279855568349113E-2"/>
                  <c:y val="-2.046035256248462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3CC6-4DD2-98BE-64328571076C}"/>
                </c:ext>
              </c:extLst>
            </c:dLbl>
            <c:dLbl>
              <c:idx val="1808"/>
              <c:layout>
                <c:manualLayout>
                  <c:x val="-3.4915427171865902E-2"/>
                  <c:y val="-2.387041132289873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3CC6-4DD2-98BE-64328571076C}"/>
                </c:ext>
              </c:extLst>
            </c:dLbl>
            <c:dLbl>
              <c:idx val="1809"/>
              <c:layout>
                <c:manualLayout>
                  <c:x val="-1.476929442485515E-2"/>
                  <c:y val="-8.6271801552851234E-4"/>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3CC6-4DD2-98BE-64328571076C}"/>
                </c:ext>
              </c:extLst>
            </c:dLbl>
            <c:dLbl>
              <c:idx val="1810"/>
              <c:layout>
                <c:manualLayout>
                  <c:x val="-4.5002995454673525E-2"/>
                  <c:y val="-3.7753754327977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B830-4863-B520-CF0A164990C7}"/>
                </c:ext>
              </c:extLst>
            </c:dLbl>
            <c:numFmt formatCode="#,##0.0" sourceLinked="0"/>
            <c:spPr>
              <a:noFill/>
              <a:ln>
                <a:noFill/>
              </a:ln>
              <a:effectLst/>
            </c:spPr>
            <c:txPr>
              <a:bodyPr rot="0" spcFirstLastPara="1" vertOverflow="ellipsis" vert="horz" wrap="square" anchor="ctr" anchorCtr="1"/>
              <a:lstStyle/>
              <a:p>
                <a:pPr>
                  <a:defRPr sz="9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Chart'!$B$7:$B$32</c15:sqref>
                  </c15:fullRef>
                </c:ext>
              </c:extLst>
              <c:f>('Data Chart'!$B$7:$B$19,'Data Chart'!$B$21:$B$32)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extLst>
                <c:ext xmlns:c15="http://schemas.microsoft.com/office/drawing/2012/chart" uri="{02D57815-91ED-43cb-92C2-25804820EDAC}">
                  <c15:fullRef>
                    <c15:sqref>'Data Chart'!$AK$7:$AK$32</c15:sqref>
                  </c15:fullRef>
                </c:ext>
              </c:extLst>
              <c:f>('Data Chart'!$AK$7:$AK$19,'Data Chart'!$AK$21:$AK$32)</c:f>
              <c:numCache>
                <c:formatCode>_(* #,##0.0_);_(* \(#,##0.0\);_(* "-"??_);_(@_)</c:formatCode>
                <c:ptCount val="12"/>
                <c:pt idx="0">
                  <c:v>-1.693460736</c:v>
                </c:pt>
                <c:pt idx="1">
                  <c:v>-8.1126744740000003</c:v>
                </c:pt>
                <c:pt idx="2">
                  <c:v>-14.778081098000001</c:v>
                </c:pt>
                <c:pt idx="3">
                  <c:v>-11.074326886000001</c:v>
                </c:pt>
                <c:pt idx="4">
                  <c:v>-2.8469014690000023</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06-3CC6-4DD2-98BE-64328571076C}"/>
            </c:ext>
          </c:extLst>
        </c:ser>
        <c:dLbls>
          <c:showLegendKey val="0"/>
          <c:showVal val="0"/>
          <c:showCatName val="0"/>
          <c:showSerName val="0"/>
          <c:showPercent val="0"/>
          <c:showBubbleSize val="0"/>
        </c:dLbls>
        <c:smooth val="0"/>
        <c:axId val="1019536016"/>
        <c:axId val="1019547248"/>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47248"/>
        <c:crosses val="autoZero"/>
        <c:auto val="1"/>
        <c:lblAlgn val="ctr"/>
        <c:lblOffset val="100"/>
        <c:noMultiLvlLbl val="0"/>
      </c:catAx>
      <c:valAx>
        <c:axId val="1019547248"/>
        <c:scaling>
          <c:orientation val="minMax"/>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nThick"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b="1">
                <a:solidFill>
                  <a:srgbClr val="0000FF"/>
                </a:solidFill>
              </a:rPr>
              <a:t>EBITDA LŨY KẾ (tỷ</a:t>
            </a:r>
            <a:r>
              <a:rPr lang="en-US" b="1" baseline="0">
                <a:solidFill>
                  <a:srgbClr val="0000FF"/>
                </a:solidFill>
              </a:rPr>
              <a:t> đồng)</a:t>
            </a:r>
            <a:endParaRPr lang="en-US" b="1">
              <a:solidFill>
                <a:srgbClr val="0000FF"/>
              </a:solidFill>
            </a:endParaRPr>
          </a:p>
          <a:p>
            <a:pPr>
              <a:defRPr b="1">
                <a:solidFill>
                  <a:srgbClr val="0000FF"/>
                </a:solidFill>
              </a:defRPr>
            </a:pPr>
            <a:r>
              <a:rPr lang="en-US" b="1">
                <a:solidFill>
                  <a:srgbClr val="0000FF"/>
                </a:solidFill>
              </a:rPr>
              <a:t>(Mục tiêu 8% /Doanh thu)</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6504184076204596E-2"/>
          <c:y val="1.910202543632334E-2"/>
          <c:w val="0.87697411880268261"/>
          <c:h val="0.8124203283560264"/>
        </c:manualLayout>
      </c:layout>
      <c:lineChart>
        <c:grouping val="standard"/>
        <c:varyColors val="0"/>
        <c:ser>
          <c:idx val="8"/>
          <c:order val="0"/>
          <c:tx>
            <c:strRef>
              <c:f>'Data Chart'!$AE$5:$AF$5</c:f>
              <c:strCache>
                <c:ptCount val="1"/>
                <c:pt idx="0">
                  <c:v>Mục tiêu</c:v>
                </c:pt>
              </c:strCache>
            </c:strRef>
          </c:tx>
          <c:spPr>
            <a:ln w="19050" cap="rnd">
              <a:solidFill>
                <a:srgbClr val="FF0000"/>
              </a:solidFill>
              <a:prstDash val="dash"/>
              <a:round/>
            </a:ln>
            <a:effectLst/>
          </c:spPr>
          <c:marker>
            <c:symbol val="none"/>
          </c:marker>
          <c:dLbls>
            <c:dLbl>
              <c:idx val="6"/>
              <c:layout>
                <c:manualLayout>
                  <c:x val="-7.344768276710976E-3"/>
                  <c:y val="7.707169110259584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8C-432D-9FD3-D5A66376BFC1}"/>
                </c:ext>
              </c:extLst>
            </c:dLbl>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Chart'!$B$21:$B$33</c15:sqref>
                  </c15:fullRef>
                </c:ext>
              </c:extLst>
              <c:f>'Data Chart'!$B$21:$B$32</c:f>
              <c:strCache>
                <c:ptCount val="12"/>
                <c:pt idx="0">
                  <c:v>1</c:v>
                </c:pt>
                <c:pt idx="1">
                  <c:v>2</c:v>
                </c:pt>
                <c:pt idx="2">
                  <c:v>3</c:v>
                </c:pt>
                <c:pt idx="3">
                  <c:v>4</c:v>
                </c:pt>
                <c:pt idx="4">
                  <c:v>5</c:v>
                </c:pt>
                <c:pt idx="5">
                  <c:v>6</c:v>
                </c:pt>
                <c:pt idx="6">
                  <c:v>7</c:v>
                </c:pt>
                <c:pt idx="7">
                  <c:v>8</c:v>
                </c:pt>
                <c:pt idx="8">
                  <c:v>9</c:v>
                </c:pt>
                <c:pt idx="9">
                  <c:v>10</c:v>
                </c:pt>
                <c:pt idx="10">
                  <c:v>11</c:v>
                </c:pt>
                <c:pt idx="11">
                  <c:v>12</c:v>
                </c:pt>
                <c:pt idx="12">
                  <c:v>Lũy kế 2025</c:v>
                </c:pt>
              </c:strCache>
            </c:strRef>
          </c:cat>
          <c:val>
            <c:numRef>
              <c:extLst>
                <c:ext xmlns:c15="http://schemas.microsoft.com/office/drawing/2012/chart" uri="{02D57815-91ED-43cb-92C2-25804820EDAC}">
                  <c15:fullRef>
                    <c15:sqref>'Data Chart'!$AE$21:$AE$32</c15:sqref>
                  </c15:fullRef>
                </c:ext>
              </c:extLst>
              <c:f>'Data Chart'!$AE$21:$AE$32</c:f>
              <c:numCache>
                <c:formatCode>#,##0_);[Red]\(#,##0\)</c:formatCode>
                <c:ptCount val="12"/>
                <c:pt idx="0">
                  <c:v>5.5859162973811323</c:v>
                </c:pt>
                <c:pt idx="1">
                  <c:v>14.570755069613405</c:v>
                </c:pt>
                <c:pt idx="2">
                  <c:v>25.97869290257167</c:v>
                </c:pt>
                <c:pt idx="3">
                  <c:v>33.430851156010263</c:v>
                </c:pt>
                <c:pt idx="4">
                  <c:v>43.199900173850622</c:v>
                </c:pt>
                <c:pt idx="5">
                  <c:v>52.379775299487406</c:v>
                </c:pt>
                <c:pt idx="6">
                  <c:v>66.894249329854986</c:v>
                </c:pt>
                <c:pt idx="7">
                  <c:v>79.587795423711071</c:v>
                </c:pt>
                <c:pt idx="8">
                  <c:v>93.016528866682975</c:v>
                </c:pt>
                <c:pt idx="9">
                  <c:v>104.70701638890255</c:v>
                </c:pt>
                <c:pt idx="10">
                  <c:v>119.24245442105588</c:v>
                </c:pt>
                <c:pt idx="11">
                  <c:v>130.80498624312523</c:v>
                </c:pt>
              </c:numCache>
            </c:numRef>
          </c:val>
          <c:smooth val="0"/>
          <c:extLst>
            <c:ext xmlns:c16="http://schemas.microsoft.com/office/drawing/2014/chart" uri="{C3380CC4-5D6E-409C-BE32-E72D297353CC}">
              <c16:uniqueId val="{00000002-21D6-4BCE-974B-4D688C6220B4}"/>
            </c:ext>
          </c:extLst>
        </c:ser>
        <c:ser>
          <c:idx val="9"/>
          <c:order val="1"/>
          <c:tx>
            <c:strRef>
              <c:f>'Data Chart'!$AG$4:$AG$6</c:f>
              <c:strCache>
                <c:ptCount val="3"/>
                <c:pt idx="0">
                  <c:v>Lũy kế EBITDA (tỷ)</c:v>
                </c:pt>
                <c:pt idx="1">
                  <c:v>Thực hiện</c:v>
                </c:pt>
                <c:pt idx="2">
                  <c:v>Thực hiện</c:v>
                </c:pt>
              </c:strCache>
            </c:strRef>
          </c:tx>
          <c:spPr>
            <a:ln w="19050" cap="rnd">
              <a:solidFill>
                <a:srgbClr val="0000FF"/>
              </a:solidFill>
              <a:round/>
            </a:ln>
            <a:effectLst/>
          </c:spPr>
          <c:marker>
            <c:symbol val="none"/>
          </c:marker>
          <c:dLbls>
            <c:dLbl>
              <c:idx val="0"/>
              <c:layout>
                <c:manualLayout>
                  <c:x val="-1.8724835237702107E-2"/>
                  <c:y val="-5.89235821529464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8C-432D-9FD3-D5A66376BFC1}"/>
                </c:ext>
              </c:extLst>
            </c:dLbl>
            <c:dLbl>
              <c:idx val="1"/>
              <c:layout>
                <c:manualLayout>
                  <c:x val="-2.6052104208416832E-2"/>
                  <c:y val="-2.3977859454140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B7-4EF3-A94B-5B79EEAB2C5F}"/>
                </c:ext>
              </c:extLst>
            </c:dLbl>
            <c:dLbl>
              <c:idx val="2"/>
              <c:layout>
                <c:manualLayout>
                  <c:x val="-2.294106522710862E-2"/>
                  <c:y val="-4.12620727785662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2B-4E87-A0D4-1355F8ED1D7D}"/>
                </c:ext>
              </c:extLst>
            </c:dLbl>
            <c:dLbl>
              <c:idx val="3"/>
              <c:layout>
                <c:manualLayout>
                  <c:x val="-2.4048096192384807E-2"/>
                  <c:y val="-3.082867644103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2B-4E87-A0D4-1355F8ED1D7D}"/>
                </c:ext>
              </c:extLst>
            </c:dLbl>
            <c:dLbl>
              <c:idx val="4"/>
              <c:layout>
                <c:manualLayout>
                  <c:x val="-2.1834061135371178E-2"/>
                  <c:y val="-3.1300430182377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97-4CA5-8AE4-B3C36F69129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Chart'!$B$21:$B$33</c15:sqref>
                  </c15:fullRef>
                </c:ext>
              </c:extLst>
              <c:f>'Data Chart'!$B$21:$B$32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extLst>
                <c:ext xmlns:c15="http://schemas.microsoft.com/office/drawing/2012/chart" uri="{02D57815-91ED-43cb-92C2-25804820EDAC}">
                  <c15:fullRef>
                    <c15:sqref>'Data Chart'!$AG$21:$AG$33</c15:sqref>
                  </c15:fullRef>
                </c:ext>
              </c:extLst>
              <c:f>'Data Chart'!$AG$21:$AG$32</c:f>
              <c:numCache>
                <c:formatCode>_(* #,##0.0_);_(* \(#,##0.0\);_(* "-"??_);_(@_)</c:formatCode>
                <c:ptCount val="12"/>
                <c:pt idx="0">
                  <c:v>1.574237997</c:v>
                </c:pt>
                <c:pt idx="1">
                  <c:v>-1.6692334770000001</c:v>
                </c:pt>
                <c:pt idx="2">
                  <c:v>-5.7233554830000006</c:v>
                </c:pt>
                <c:pt idx="3">
                  <c:v>1.0473645699999992</c:v>
                </c:pt>
                <c:pt idx="4">
                  <c:v>12.276615327999998</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4-21D6-4BCE-974B-4D688C6220B4}"/>
            </c:ext>
          </c:extLst>
        </c:ser>
        <c:dLbls>
          <c:showLegendKey val="0"/>
          <c:showVal val="0"/>
          <c:showCatName val="0"/>
          <c:showSerName val="0"/>
          <c:showPercent val="0"/>
          <c:showBubbleSize val="0"/>
        </c:dLbls>
        <c:smooth val="0"/>
        <c:axId val="1019536016"/>
        <c:axId val="1019547248"/>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47248"/>
        <c:crosses val="autoZero"/>
        <c:auto val="1"/>
        <c:lblAlgn val="ctr"/>
        <c:lblOffset val="100"/>
        <c:noMultiLvlLbl val="0"/>
      </c:catAx>
      <c:valAx>
        <c:axId val="1019547248"/>
        <c:scaling>
          <c:orientation val="minMax"/>
        </c:scaling>
        <c:delete val="0"/>
        <c:axPos val="l"/>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nThick"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n-US" sz="1800"/>
              <a:t>THEO</a:t>
            </a:r>
            <a:r>
              <a:rPr lang="en-US" sz="1800" baseline="0"/>
              <a:t> DÕI SẢN LƯỢNG BÁN SO VỚI MỤC TIÊU (TẤN)</a:t>
            </a:r>
            <a:endParaRPr lang="en-US" sz="1800"/>
          </a:p>
        </c:rich>
      </c:tx>
      <c:overlay val="0"/>
    </c:title>
    <c:autoTitleDeleted val="0"/>
    <c:plotArea>
      <c:layout>
        <c:manualLayout>
          <c:layoutTarget val="inner"/>
          <c:xMode val="edge"/>
          <c:yMode val="edge"/>
          <c:x val="5.4041015573690232E-2"/>
          <c:y val="0.10576216867424733"/>
          <c:w val="0.90174327416277655"/>
          <c:h val="0.74134810413605368"/>
        </c:manualLayout>
      </c:layout>
      <c:lineChart>
        <c:grouping val="standard"/>
        <c:varyColors val="0"/>
        <c:ser>
          <c:idx val="4"/>
          <c:order val="1"/>
          <c:tx>
            <c:strRef>
              <c:f>'Data Chart'!$L$4</c:f>
              <c:strCache>
                <c:ptCount val="1"/>
                <c:pt idx="0">
                  <c:v>Sản lượng bán </c:v>
                </c:pt>
              </c:strCache>
            </c:strRef>
          </c:tx>
          <c:spPr>
            <a:ln>
              <a:solidFill>
                <a:srgbClr val="0000FF"/>
              </a:solidFill>
            </a:ln>
          </c:spPr>
          <c:marker>
            <c:symbol val="none"/>
          </c:marker>
          <c:dPt>
            <c:idx val="9"/>
            <c:bubble3D val="0"/>
            <c:spPr>
              <a:ln w="28575" cap="rnd">
                <a:solidFill>
                  <a:srgbClr val="0000FF"/>
                </a:solidFill>
                <a:round/>
              </a:ln>
              <a:effectLst/>
            </c:spPr>
            <c:extLst>
              <c:ext xmlns:c16="http://schemas.microsoft.com/office/drawing/2014/chart" uri="{C3380CC4-5D6E-409C-BE32-E72D297353CC}">
                <c16:uniqueId val="{00000050-E8B8-4B1F-A922-94B0043EA184}"/>
              </c:ext>
            </c:extLst>
          </c:dPt>
          <c:dPt>
            <c:idx val="10"/>
            <c:bubble3D val="0"/>
            <c:spPr>
              <a:ln w="28575" cap="rnd">
                <a:solidFill>
                  <a:srgbClr val="0000FF"/>
                </a:solidFill>
                <a:round/>
              </a:ln>
              <a:effectLst/>
            </c:spPr>
            <c:extLst>
              <c:ext xmlns:c16="http://schemas.microsoft.com/office/drawing/2014/chart" uri="{C3380CC4-5D6E-409C-BE32-E72D297353CC}">
                <c16:uniqueId val="{00000051-E8B8-4B1F-A922-94B0043EA184}"/>
              </c:ext>
            </c:extLst>
          </c:dPt>
          <c:dPt>
            <c:idx val="11"/>
            <c:bubble3D val="0"/>
            <c:spPr>
              <a:ln w="28575" cap="rnd">
                <a:solidFill>
                  <a:srgbClr val="0000FF"/>
                </a:solidFill>
                <a:round/>
              </a:ln>
              <a:effectLst/>
            </c:spPr>
            <c:extLst>
              <c:ext xmlns:c16="http://schemas.microsoft.com/office/drawing/2014/chart" uri="{C3380CC4-5D6E-409C-BE32-E72D297353CC}">
                <c16:uniqueId val="{00000052-E8B8-4B1F-A922-94B0043EA184}"/>
              </c:ext>
            </c:extLst>
          </c:dPt>
          <c:dLbls>
            <c:dLbl>
              <c:idx val="0"/>
              <c:layout>
                <c:manualLayout>
                  <c:x val="-4.9448996891777348E-2"/>
                  <c:y val="-2.6369300320722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92E2-47A0-BA86-C4839F388050}"/>
                </c:ext>
              </c:extLst>
            </c:dLbl>
            <c:dLbl>
              <c:idx val="2"/>
              <c:layout>
                <c:manualLayout>
                  <c:x val="-4.3318191913908823E-2"/>
                  <c:y val="-5.3271850590283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6F19-49AE-8350-3FA4031FD807}"/>
                </c:ext>
              </c:extLst>
            </c:dLbl>
            <c:dLbl>
              <c:idx val="4"/>
              <c:layout>
                <c:manualLayout>
                  <c:x val="-9.88979937835552E-3"/>
                  <c:y val="3.51590670942968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6F19-49AE-8350-3FA4031FD807}"/>
                </c:ext>
              </c:extLst>
            </c:dLbl>
            <c:dLbl>
              <c:idx val="5"/>
              <c:layout>
                <c:manualLayout>
                  <c:x val="-1.4128284826222097E-2"/>
                  <c:y val="3.2229144836438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6F19-49AE-8350-3FA4031FD807}"/>
                </c:ext>
              </c:extLst>
            </c:dLbl>
            <c:dLbl>
              <c:idx val="7"/>
              <c:layout>
                <c:manualLayout>
                  <c:x val="-3.1082226617688717E-2"/>
                  <c:y val="-2.929922257858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6F19-49AE-8350-3FA4031FD807}"/>
                </c:ext>
              </c:extLst>
            </c:dLbl>
            <c:dLbl>
              <c:idx val="9"/>
              <c:layout>
                <c:manualLayout>
                  <c:x val="-2.2605255721955458E-2"/>
                  <c:y val="-2.0509455805006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E8B8-4B1F-A922-94B0043EA184}"/>
                </c:ext>
              </c:extLst>
            </c:dLbl>
            <c:spPr>
              <a:noFill/>
              <a:ln>
                <a:noFill/>
              </a:ln>
              <a:effectLst/>
            </c:spPr>
            <c:txPr>
              <a:bodyPr wrap="square" lIns="38100" tIns="19050" rIns="38100" bIns="19050" anchor="ctr">
                <a:spAutoFit/>
              </a:bodyPr>
              <a:lstStyle/>
              <a:p>
                <a:pPr>
                  <a:defRPr sz="1200" b="1">
                    <a:solidFill>
                      <a:srgbClr val="0000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'Data Chart'!$L$21:$L$32</c:f>
              <c:numCache>
                <c:formatCode>#,##0;[Red]#,##0</c:formatCode>
                <c:ptCount val="12"/>
                <c:pt idx="0">
                  <c:v>4241.8419999999996</c:v>
                </c:pt>
                <c:pt idx="1">
                  <c:v>3245.53</c:v>
                </c:pt>
                <c:pt idx="2">
                  <c:v>6165.1989999999996</c:v>
                </c:pt>
                <c:pt idx="3">
                  <c:v>5559.4309999999996</c:v>
                </c:pt>
                <c:pt idx="4">
                  <c:v>5019.7730000000001</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4F-E8B8-4B1F-A922-94B0043EA184}"/>
            </c:ext>
          </c:extLst>
        </c:ser>
        <c:ser>
          <c:idx val="1"/>
          <c:order val="3"/>
          <c:tx>
            <c:strRef>
              <c:f>'Data Chart'!$F$5</c:f>
              <c:strCache>
                <c:ptCount val="1"/>
                <c:pt idx="0">
                  <c:v>kế hoạch</c:v>
                </c:pt>
              </c:strCache>
            </c:strRef>
          </c:tx>
          <c:spPr>
            <a:ln w="28575" cap="rnd">
              <a:solidFill>
                <a:schemeClr val="accent2"/>
              </a:solidFill>
              <a:round/>
            </a:ln>
            <a:effectLst/>
          </c:spPr>
          <c:marker>
            <c:symbol val="none"/>
          </c:marker>
          <c:dPt>
            <c:idx val="4"/>
            <c:bubble3D val="0"/>
            <c:extLst>
              <c:ext xmlns:c16="http://schemas.microsoft.com/office/drawing/2014/chart" uri="{C3380CC4-5D6E-409C-BE32-E72D297353CC}">
                <c16:uniqueId val="{00000018-E8B8-4B1F-A922-94B0043EA184}"/>
              </c:ext>
            </c:extLst>
          </c:dPt>
          <c:dPt>
            <c:idx val="5"/>
            <c:bubble3D val="0"/>
            <c:extLst>
              <c:ext xmlns:c16="http://schemas.microsoft.com/office/drawing/2014/chart" uri="{C3380CC4-5D6E-409C-BE32-E72D297353CC}">
                <c16:uniqueId val="{0000001A-E8B8-4B1F-A922-94B0043EA184}"/>
              </c:ext>
            </c:extLst>
          </c:dPt>
          <c:dPt>
            <c:idx val="6"/>
            <c:bubble3D val="0"/>
            <c:extLst>
              <c:ext xmlns:c16="http://schemas.microsoft.com/office/drawing/2014/chart" uri="{C3380CC4-5D6E-409C-BE32-E72D297353CC}">
                <c16:uniqueId val="{0000001C-E8B8-4B1F-A922-94B0043EA184}"/>
              </c:ext>
            </c:extLst>
          </c:dPt>
          <c:dPt>
            <c:idx val="7"/>
            <c:bubble3D val="0"/>
            <c:extLst>
              <c:ext xmlns:c16="http://schemas.microsoft.com/office/drawing/2014/chart" uri="{C3380CC4-5D6E-409C-BE32-E72D297353CC}">
                <c16:uniqueId val="{0000001E-E8B8-4B1F-A922-94B0043EA184}"/>
              </c:ext>
            </c:extLst>
          </c:dPt>
          <c:dPt>
            <c:idx val="8"/>
            <c:bubble3D val="0"/>
            <c:extLst>
              <c:ext xmlns:c16="http://schemas.microsoft.com/office/drawing/2014/chart" uri="{C3380CC4-5D6E-409C-BE32-E72D297353CC}">
                <c16:uniqueId val="{00000020-E8B8-4B1F-A922-94B0043EA184}"/>
              </c:ext>
            </c:extLst>
          </c:dPt>
          <c:dPt>
            <c:idx val="9"/>
            <c:bubble3D val="0"/>
            <c:extLst>
              <c:ext xmlns:c16="http://schemas.microsoft.com/office/drawing/2014/chart" uri="{C3380CC4-5D6E-409C-BE32-E72D297353CC}">
                <c16:uniqueId val="{00000022-E8B8-4B1F-A922-94B0043EA184}"/>
              </c:ext>
            </c:extLst>
          </c:dPt>
          <c:dPt>
            <c:idx val="10"/>
            <c:bubble3D val="0"/>
            <c:extLst>
              <c:ext xmlns:c16="http://schemas.microsoft.com/office/drawing/2014/chart" uri="{C3380CC4-5D6E-409C-BE32-E72D297353CC}">
                <c16:uniqueId val="{00000024-E8B8-4B1F-A922-94B0043EA184}"/>
              </c:ext>
            </c:extLst>
          </c:dPt>
          <c:dPt>
            <c:idx val="11"/>
            <c:bubble3D val="0"/>
            <c:extLst>
              <c:ext xmlns:c16="http://schemas.microsoft.com/office/drawing/2014/chart" uri="{C3380CC4-5D6E-409C-BE32-E72D297353CC}">
                <c16:uniqueId val="{00000026-E8B8-4B1F-A922-94B0043EA184}"/>
              </c:ext>
            </c:extLst>
          </c:dPt>
          <c:dLbls>
            <c:dLbl>
              <c:idx val="0"/>
              <c:layout>
                <c:manualLayout>
                  <c:x val="-5.1211917597613101E-2"/>
                  <c:y val="1.2320438445563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8B8-4B1F-A922-94B0043EA184}"/>
                </c:ext>
              </c:extLst>
            </c:dLbl>
            <c:dLbl>
              <c:idx val="1"/>
              <c:layout>
                <c:manualLayout>
                  <c:x val="-1.5165301789505611E-2"/>
                  <c:y val="2.7720770593767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E8B8-4B1F-A922-94B0043EA184}"/>
                </c:ext>
              </c:extLst>
            </c:dLbl>
            <c:dLbl>
              <c:idx val="2"/>
              <c:layout>
                <c:manualLayout>
                  <c:x val="-1.819836214740676E-2"/>
                  <c:y val="1.8854626752372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E8B8-4B1F-A922-94B0043EA184}"/>
                </c:ext>
              </c:extLst>
            </c:dLbl>
            <c:dLbl>
              <c:idx val="3"/>
              <c:layout>
                <c:manualLayout>
                  <c:x val="-3.0330603579011278E-2"/>
                  <c:y val="-4.312128413795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E8B8-4B1F-A922-94B0043EA184}"/>
                </c:ext>
              </c:extLst>
            </c:dLbl>
            <c:dLbl>
              <c:idx val="4"/>
              <c:layout>
                <c:manualLayout>
                  <c:x val="-3.3363663936912341E-2"/>
                  <c:y val="-2.5295258323695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8B8-4B1F-A922-94B0043EA184}"/>
                </c:ext>
              </c:extLst>
            </c:dLbl>
            <c:dLbl>
              <c:idx val="5"/>
              <c:layout>
                <c:manualLayout>
                  <c:x val="-2.2747952684258416E-2"/>
                  <c:y val="1.9041580969518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8B8-4B1F-A922-94B0043EA184}"/>
                </c:ext>
              </c:extLst>
            </c:dLbl>
            <c:dLbl>
              <c:idx val="6"/>
              <c:layout>
                <c:manualLayout>
                  <c:x val="-4.7141859104289092E-2"/>
                  <c:y val="-1.66045846131556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8B8-4B1F-A922-94B0043EA184}"/>
                </c:ext>
              </c:extLst>
            </c:dLbl>
            <c:dLbl>
              <c:idx val="7"/>
              <c:layout>
                <c:manualLayout>
                  <c:x val="6.0661207158022442E-3"/>
                  <c:y val="1.9415724566348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E8B8-4B1F-A922-94B0043EA184}"/>
                </c:ext>
              </c:extLst>
            </c:dLbl>
            <c:dLbl>
              <c:idx val="8"/>
              <c:layout>
                <c:manualLayout>
                  <c:x val="1.5165301789505611E-2"/>
                  <c:y val="6.72141564084848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E8B8-4B1F-A922-94B0043EA184}"/>
                </c:ext>
              </c:extLst>
            </c:dLbl>
            <c:dLbl>
              <c:idx val="9"/>
              <c:layout>
                <c:manualLayout>
                  <c:x val="-3.0667389026216414E-2"/>
                  <c:y val="-2.73693958315742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8B8-4B1F-A922-94B0043EA184}"/>
                </c:ext>
              </c:extLst>
            </c:dLbl>
            <c:dLbl>
              <c:idx val="10"/>
              <c:layout>
                <c:manualLayout>
                  <c:x val="-2.3914402618293792E-2"/>
                  <c:y val="3.42154937057425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E8B8-4B1F-A922-94B0043EA184}"/>
                </c:ext>
              </c:extLst>
            </c:dLbl>
            <c:dLbl>
              <c:idx val="11"/>
              <c:layout>
                <c:manualLayout>
                  <c:x val="-1.0615711252654038E-2"/>
                  <c:y val="2.8188463019985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E8B8-4B1F-A922-94B0043EA18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Chart'!$F$21:$F$32</c:f>
              <c:numCache>
                <c:formatCode>#,##0;[Red]#,##0</c:formatCode>
                <c:ptCount val="12"/>
                <c:pt idx="0">
                  <c:v>4318.222932676138</c:v>
                </c:pt>
                <c:pt idx="1">
                  <c:v>4253.3145678240326</c:v>
                </c:pt>
                <c:pt idx="2">
                  <c:v>4678.5574034757401</c:v>
                </c:pt>
                <c:pt idx="3">
                  <c:v>4394.231518676721</c:v>
                </c:pt>
                <c:pt idx="4">
                  <c:v>4663.4364391825347</c:v>
                </c:pt>
                <c:pt idx="5">
                  <c:v>4691.9521822275929</c:v>
                </c:pt>
                <c:pt idx="6">
                  <c:v>4689.4225169732681</c:v>
                </c:pt>
                <c:pt idx="7">
                  <c:v>4562.8494989087394</c:v>
                </c:pt>
                <c:pt idx="8">
                  <c:v>4774.6231018888839</c:v>
                </c:pt>
                <c:pt idx="9">
                  <c:v>4468.6262974285746</c:v>
                </c:pt>
                <c:pt idx="10">
                  <c:v>4720.2431243544625</c:v>
                </c:pt>
                <c:pt idx="11">
                  <c:v>4784.5204185700304</c:v>
                </c:pt>
              </c:numCache>
            </c:numRef>
          </c:val>
          <c:smooth val="0"/>
          <c:extLst>
            <c:ext xmlns:c16="http://schemas.microsoft.com/office/drawing/2014/chart" uri="{C3380CC4-5D6E-409C-BE32-E72D297353CC}">
              <c16:uniqueId val="{0000002B-E8B8-4B1F-A922-94B0043EA184}"/>
            </c:ext>
          </c:extLst>
        </c:ser>
        <c:dLbls>
          <c:showLegendKey val="0"/>
          <c:showVal val="0"/>
          <c:showCatName val="0"/>
          <c:showSerName val="0"/>
          <c:showPercent val="0"/>
          <c:showBubbleSize val="0"/>
        </c:dLbls>
        <c:smooth val="0"/>
        <c:axId val="1724297760"/>
        <c:axId val="1724298176"/>
        <c:extLst>
          <c:ext xmlns:c15="http://schemas.microsoft.com/office/drawing/2012/chart" uri="{02D57815-91ED-43cb-92C2-25804820EDAC}">
            <c15:filteredLineSeries>
              <c15:ser>
                <c:idx val="3"/>
                <c:order val="0"/>
                <c:tx>
                  <c:strRef>
                    <c:extLst>
                      <c:ext uri="{02D57815-91ED-43cb-92C2-25804820EDAC}">
                        <c15:formulaRef>
                          <c15:sqref>'Data Chart'!$G$4</c15:sqref>
                        </c15:formulaRef>
                      </c:ext>
                    </c:extLst>
                    <c:strCache>
                      <c:ptCount val="1"/>
                      <c:pt idx="0">
                        <c:v>Sản lượng dự báo FC</c:v>
                      </c:pt>
                    </c:strCache>
                  </c:strRef>
                </c:tx>
                <c:marker>
                  <c:symbol val="none"/>
                </c:marker>
                <c:dPt>
                  <c:idx val="4"/>
                  <c:bubble3D val="0"/>
                  <c:spPr>
                    <a:ln w="28575" cap="rnd">
                      <a:solidFill>
                        <a:schemeClr val="accent2"/>
                      </a:solidFill>
                      <a:round/>
                    </a:ln>
                    <a:effectLst/>
                  </c:spPr>
                  <c:extLst>
                    <c:ext xmlns:c16="http://schemas.microsoft.com/office/drawing/2014/chart" uri="{C3380CC4-5D6E-409C-BE32-E72D297353CC}">
                      <c16:uniqueId val="{00000047-E8B8-4B1F-A922-94B0043EA184}"/>
                    </c:ext>
                  </c:extLst>
                </c:dPt>
                <c:dPt>
                  <c:idx val="5"/>
                  <c:bubble3D val="0"/>
                  <c:spPr>
                    <a:ln w="28575" cap="rnd">
                      <a:solidFill>
                        <a:schemeClr val="accent2"/>
                      </a:solidFill>
                      <a:round/>
                    </a:ln>
                    <a:effectLst/>
                  </c:spPr>
                  <c:extLst>
                    <c:ext xmlns:c16="http://schemas.microsoft.com/office/drawing/2014/chart" uri="{C3380CC4-5D6E-409C-BE32-E72D297353CC}">
                      <c16:uniqueId val="{00000048-E8B8-4B1F-A922-94B0043EA184}"/>
                    </c:ext>
                  </c:extLst>
                </c:dPt>
                <c:dPt>
                  <c:idx val="6"/>
                  <c:bubble3D val="0"/>
                  <c:spPr>
                    <a:ln w="28575" cap="rnd">
                      <a:solidFill>
                        <a:schemeClr val="accent2"/>
                      </a:solidFill>
                      <a:round/>
                    </a:ln>
                    <a:effectLst/>
                  </c:spPr>
                  <c:extLst>
                    <c:ext xmlns:c16="http://schemas.microsoft.com/office/drawing/2014/chart" uri="{C3380CC4-5D6E-409C-BE32-E72D297353CC}">
                      <c16:uniqueId val="{00000049-E8B8-4B1F-A922-94B0043EA184}"/>
                    </c:ext>
                  </c:extLst>
                </c:dPt>
                <c:dPt>
                  <c:idx val="7"/>
                  <c:bubble3D val="0"/>
                  <c:spPr>
                    <a:ln w="28575" cap="rnd">
                      <a:solidFill>
                        <a:schemeClr val="accent2"/>
                      </a:solidFill>
                      <a:round/>
                    </a:ln>
                    <a:effectLst/>
                  </c:spPr>
                  <c:extLst>
                    <c:ext xmlns:c16="http://schemas.microsoft.com/office/drawing/2014/chart" uri="{C3380CC4-5D6E-409C-BE32-E72D297353CC}">
                      <c16:uniqueId val="{0000004A-E8B8-4B1F-A922-94B0043EA184}"/>
                    </c:ext>
                  </c:extLst>
                </c:dPt>
                <c:dPt>
                  <c:idx val="8"/>
                  <c:bubble3D val="0"/>
                  <c:spPr>
                    <a:ln w="28575" cap="rnd">
                      <a:solidFill>
                        <a:schemeClr val="accent2"/>
                      </a:solidFill>
                      <a:round/>
                    </a:ln>
                    <a:effectLst/>
                  </c:spPr>
                  <c:extLst>
                    <c:ext xmlns:c16="http://schemas.microsoft.com/office/drawing/2014/chart" uri="{C3380CC4-5D6E-409C-BE32-E72D297353CC}">
                      <c16:uniqueId val="{0000004B-E8B8-4B1F-A922-94B0043EA184}"/>
                    </c:ext>
                  </c:extLst>
                </c:dPt>
                <c:dPt>
                  <c:idx val="9"/>
                  <c:bubble3D val="0"/>
                  <c:spPr>
                    <a:ln w="28575" cap="rnd">
                      <a:solidFill>
                        <a:schemeClr val="accent2"/>
                      </a:solidFill>
                      <a:round/>
                    </a:ln>
                    <a:effectLst/>
                  </c:spPr>
                  <c:extLst>
                    <c:ext xmlns:c16="http://schemas.microsoft.com/office/drawing/2014/chart" uri="{C3380CC4-5D6E-409C-BE32-E72D297353CC}">
                      <c16:uniqueId val="{0000004C-E8B8-4B1F-A922-94B0043EA184}"/>
                    </c:ext>
                  </c:extLst>
                </c:dPt>
                <c:dPt>
                  <c:idx val="10"/>
                  <c:bubble3D val="0"/>
                  <c:spPr>
                    <a:ln w="28575" cap="rnd">
                      <a:solidFill>
                        <a:schemeClr val="accent2"/>
                      </a:solidFill>
                      <a:round/>
                    </a:ln>
                    <a:effectLst/>
                  </c:spPr>
                  <c:extLst>
                    <c:ext xmlns:c16="http://schemas.microsoft.com/office/drawing/2014/chart" uri="{C3380CC4-5D6E-409C-BE32-E72D297353CC}">
                      <c16:uniqueId val="{0000004D-E8B8-4B1F-A922-94B0043EA184}"/>
                    </c:ext>
                  </c:extLst>
                </c:dPt>
                <c:dPt>
                  <c:idx val="11"/>
                  <c:bubble3D val="0"/>
                  <c:spPr>
                    <a:ln w="28575" cap="rnd">
                      <a:solidFill>
                        <a:schemeClr val="accent2"/>
                      </a:solidFill>
                      <a:round/>
                    </a:ln>
                    <a:effectLst/>
                  </c:spPr>
                  <c:extLst>
                    <c:ext xmlns:c16="http://schemas.microsoft.com/office/drawing/2014/chart" uri="{C3380CC4-5D6E-409C-BE32-E72D297353CC}">
                      <c16:uniqueId val="{0000004E-E8B8-4B1F-A922-94B0043EA184}"/>
                    </c:ext>
                  </c:extLst>
                </c:dPt>
                <c:cat>
                  <c:numRef>
                    <c:extLst>
                      <c:ext uri="{02D57815-91ED-43cb-92C2-25804820EDAC}">
                        <c15:formulaRef>
                          <c15:sqref>'Data Chart'!$B$21:$B$32</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extLst>
                      <c:ext uri="{02D57815-91ED-43cb-92C2-25804820EDAC}">
                        <c15:formulaRef>
                          <c15:sqref>'Data Chart'!$G$21:$G$32</c15:sqref>
                        </c15:formulaRef>
                      </c:ext>
                    </c:extLst>
                    <c:numCache>
                      <c:formatCode>#,##0;[Red]#,##0</c:formatCode>
                      <c:ptCount val="12"/>
                      <c:pt idx="0">
                        <c:v>4318.222932676138</c:v>
                      </c:pt>
                      <c:pt idx="1">
                        <c:v>4253.3145678240326</c:v>
                      </c:pt>
                      <c:pt idx="2">
                        <c:v>4678.5574034757401</c:v>
                      </c:pt>
                      <c:pt idx="3">
                        <c:v>4394.231518676721</c:v>
                      </c:pt>
                      <c:pt idx="4">
                        <c:v>4663.4364391825347</c:v>
                      </c:pt>
                      <c:pt idx="5">
                        <c:v>4691.9521822275929</c:v>
                      </c:pt>
                      <c:pt idx="6">
                        <c:v>4689.4225169732681</c:v>
                      </c:pt>
                      <c:pt idx="7">
                        <c:v>4562.8494989087394</c:v>
                      </c:pt>
                      <c:pt idx="8">
                        <c:v>4774.6231018888839</c:v>
                      </c:pt>
                      <c:pt idx="9">
                        <c:v>4468.6262974285746</c:v>
                      </c:pt>
                      <c:pt idx="10">
                        <c:v>4720.2431243544625</c:v>
                      </c:pt>
                      <c:pt idx="11">
                        <c:v>4784.5204185700304</c:v>
                      </c:pt>
                    </c:numCache>
                  </c:numRef>
                </c:val>
                <c:smooth val="0"/>
                <c:extLst>
                  <c:ext xmlns:c16="http://schemas.microsoft.com/office/drawing/2014/chart" uri="{C3380CC4-5D6E-409C-BE32-E72D297353CC}">
                    <c16:uniqueId val="{00000046-E8B8-4B1F-A922-94B0043EA184}"/>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marker>
                  <c:symbol val="none"/>
                </c:marker>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53-E8B8-4B1F-A922-94B0043EA184}"/>
                  </c:ext>
                </c:extLst>
              </c15:ser>
            </c15:filteredLineSeries>
            <c15:filteredLineSeries>
              <c15:ser>
                <c:idx val="0"/>
                <c:order val="4"/>
                <c:tx>
                  <c:strRef>
                    <c:extLst xmlns:c15="http://schemas.microsoft.com/office/drawing/2012/chart">
                      <c:ext xmlns:c15="http://schemas.microsoft.com/office/drawing/2012/chart" uri="{02D57815-91ED-43cb-92C2-25804820EDAC}">
                        <c15:formulaRef>
                          <c15:sqref>'Data Chart'!$L$4</c15:sqref>
                        </c15:formulaRef>
                      </c:ext>
                    </c:extLst>
                    <c:strCache>
                      <c:ptCount val="1"/>
                      <c:pt idx="0">
                        <c:v>Sản lượng bán </c:v>
                      </c:pt>
                    </c:strCache>
                  </c:strRef>
                </c:tx>
                <c:spPr>
                  <a:ln w="28575" cap="rnd">
                    <a:solidFill>
                      <a:srgbClr val="0000FF"/>
                    </a:solidFill>
                    <a:round/>
                  </a:ln>
                  <a:effectLst/>
                </c:spPr>
                <c:marker>
                  <c:symbol val="none"/>
                </c:marker>
                <c:dPt>
                  <c:idx val="9"/>
                  <c:bubble3D val="0"/>
                  <c:extLst xmlns:c15="http://schemas.microsoft.com/office/drawing/2012/chart">
                    <c:ext xmlns:c16="http://schemas.microsoft.com/office/drawing/2014/chart" uri="{C3380CC4-5D6E-409C-BE32-E72D297353CC}">
                      <c16:uniqueId val="{0000002E-E8B8-4B1F-A922-94B0043EA184}"/>
                    </c:ext>
                  </c:extLst>
                </c:dPt>
                <c:dPt>
                  <c:idx val="10"/>
                  <c:bubble3D val="0"/>
                  <c:extLst xmlns:c15="http://schemas.microsoft.com/office/drawing/2012/chart">
                    <c:ext xmlns:c16="http://schemas.microsoft.com/office/drawing/2014/chart" uri="{C3380CC4-5D6E-409C-BE32-E72D297353CC}">
                      <c16:uniqueId val="{00000030-E8B8-4B1F-A922-94B0043EA184}"/>
                    </c:ext>
                  </c:extLst>
                </c:dPt>
                <c:dPt>
                  <c:idx val="11"/>
                  <c:bubble3D val="0"/>
                  <c:extLst xmlns:c15="http://schemas.microsoft.com/office/drawing/2012/chart">
                    <c:ext xmlns:c16="http://schemas.microsoft.com/office/drawing/2014/chart" uri="{C3380CC4-5D6E-409C-BE32-E72D297353CC}">
                      <c16:uniqueId val="{00000032-E8B8-4B1F-A922-94B0043EA184}"/>
                    </c:ext>
                  </c:extLst>
                </c:dPt>
                <c:dLbls>
                  <c:dLbl>
                    <c:idx val="2"/>
                    <c:layout>
                      <c:manualLayout>
                        <c:x val="-4.4737640279041556E-2"/>
                        <c:y val="-3.1312590519123128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5-E8B8-4B1F-A922-94B0043EA184}"/>
                      </c:ext>
                    </c:extLst>
                  </c:dLbl>
                  <c:spPr>
                    <a:noFill/>
                    <a:ln>
                      <a:noFill/>
                    </a:ln>
                    <a:effectLst/>
                  </c:spPr>
                  <c:txPr>
                    <a:bodyPr wrap="square" lIns="38100" tIns="19050" rIns="38100" bIns="19050" anchor="ctr">
                      <a:spAutoFit/>
                    </a:bodyPr>
                    <a:lstStyle/>
                    <a:p>
                      <a:pPr>
                        <a:defRPr sz="1300"/>
                      </a:pPr>
                      <a:endParaRPr lang="en-US"/>
                    </a:p>
                  </c:txPr>
                  <c:dLblPos val="b"/>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val>
                  <c:numRef>
                    <c:extLst xmlns:c15="http://schemas.microsoft.com/office/drawing/2012/chart">
                      <c:ext xmlns:c15="http://schemas.microsoft.com/office/drawing/2012/chart" uri="{02D57815-91ED-43cb-92C2-25804820EDAC}">
                        <c15:formulaRef>
                          <c15:sqref>'Data Chart'!$L$21:$L$32</c15:sqref>
                        </c15:formulaRef>
                      </c:ext>
                    </c:extLst>
                    <c:numCache>
                      <c:formatCode>#,##0;[Red]#,##0</c:formatCode>
                      <c:ptCount val="12"/>
                      <c:pt idx="0">
                        <c:v>4241.8419999999996</c:v>
                      </c:pt>
                      <c:pt idx="1">
                        <c:v>3245.53</c:v>
                      </c:pt>
                      <c:pt idx="2">
                        <c:v>6165.1989999999996</c:v>
                      </c:pt>
                      <c:pt idx="3">
                        <c:v>5559.4309999999996</c:v>
                      </c:pt>
                      <c:pt idx="4">
                        <c:v>5019.7730000000001</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3C-E8B8-4B1F-A922-94B0043EA184}"/>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spPr>
                  <a:ln w="28575" cap="rnd">
                    <a:solidFill>
                      <a:schemeClr val="accent3"/>
                    </a:solidFill>
                    <a:round/>
                  </a:ln>
                  <a:effectLst/>
                </c:spPr>
                <c:marker>
                  <c:symbol val="none"/>
                </c:marker>
                <c:dLbls>
                  <c:dLbl>
                    <c:idx val="5"/>
                    <c:layout>
                      <c:manualLayout>
                        <c:x val="-2.4264482863208921E-2"/>
                        <c:y val="-6.160171243059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E-E8B8-4B1F-A922-94B0043EA184}"/>
                      </c:ext>
                    </c:extLst>
                  </c:dLbl>
                  <c:dLbl>
                    <c:idx val="6"/>
                    <c:layout>
                      <c:manualLayout>
                        <c:x val="-2.5781013042159649E-2"/>
                        <c:y val="-5.23614555660057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F-E8B8-4B1F-A922-94B0043EA184}"/>
                      </c:ext>
                    </c:extLst>
                  </c:dLbl>
                  <c:dLbl>
                    <c:idx val="7"/>
                    <c:layout>
                      <c:manualLayout>
                        <c:x val="-2.1231422505307854E-2"/>
                        <c:y val="-5.5441541187535498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0-E8B8-4B1F-A922-94B0043EA184}"/>
                      </c:ext>
                    </c:extLst>
                  </c:dLbl>
                  <c:dLbl>
                    <c:idx val="8"/>
                    <c:layout>
                      <c:manualLayout>
                        <c:x val="-1.2132241431604488E-2"/>
                        <c:y val="-9.113390366235925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1-E8B8-4B1F-A922-94B0043EA184}"/>
                      </c:ext>
                    </c:extLst>
                  </c:dLbl>
                  <c:dLbl>
                    <c:idx val="9"/>
                    <c:layout>
                      <c:manualLayout>
                        <c:x val="-3.0330603579011222E-2"/>
                        <c:y val="-4.598980377608780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2-E8B8-4B1F-A922-94B0043EA184}"/>
                      </c:ext>
                    </c:extLst>
                  </c:dLbl>
                  <c:dLbl>
                    <c:idx val="10"/>
                    <c:layout>
                      <c:manualLayout>
                        <c:x val="-3.3363663936912341E-2"/>
                        <c:y val="-3.98541763860550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3-E8B8-4B1F-A922-94B0043EA184}"/>
                      </c:ext>
                    </c:extLst>
                  </c:dLbl>
                  <c:dLbl>
                    <c:idx val="11"/>
                    <c:layout>
                      <c:manualLayout>
                        <c:x val="-2.8814073400060661E-2"/>
                        <c:y val="-3.696102745835699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44-E8B8-4B1F-A922-94B0043EA18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45-E8B8-4B1F-A922-94B0043EA184}"/>
                  </c:ext>
                </c:extLst>
              </c15:ser>
            </c15:filteredLineSeries>
          </c:ext>
        </c:extLst>
      </c:lineChart>
      <c:catAx>
        <c:axId val="17242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8176"/>
        <c:crosses val="autoZero"/>
        <c:auto val="1"/>
        <c:lblAlgn val="ctr"/>
        <c:lblOffset val="100"/>
        <c:noMultiLvlLbl val="0"/>
      </c:catAx>
      <c:valAx>
        <c:axId val="1724298176"/>
        <c:scaling>
          <c:orientation val="minMax"/>
          <c:min val="0"/>
        </c:scaling>
        <c:delete val="0"/>
        <c:axPos val="l"/>
        <c:numFmt formatCode="#,##0;[Red]#,##0" sourceLinked="1"/>
        <c:majorTickMark val="none"/>
        <c:minorTickMark val="none"/>
        <c:tickLblPos val="nextTo"/>
        <c:txPr>
          <a:bodyPr rot="-60000000" vert="horz"/>
          <a:lstStyle/>
          <a:p>
            <a:pPr>
              <a:defRPr/>
            </a:pPr>
            <a:endParaRPr lang="en-US"/>
          </a:p>
        </c:txPr>
        <c:crossAx val="1724297760"/>
        <c:crosses val="autoZero"/>
        <c:crossBetween val="between"/>
      </c:valAx>
    </c:plotArea>
    <c:legend>
      <c:legendPos val="b"/>
      <c:legendEntry>
        <c:idx val="0"/>
        <c:txPr>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5.1605969635961091E-2"/>
          <c:y val="0.91396092946393948"/>
          <c:w val="0.92105254359128685"/>
          <c:h val="8.603907053606056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5.0743075495307988E-2"/>
          <c:y val="0.10848079563152259"/>
          <c:w val="0.89851384900938402"/>
          <c:h val="0.74126879490653463"/>
        </c:manualLayout>
      </c:layout>
      <c:barChart>
        <c:barDir val="col"/>
        <c:grouping val="clustered"/>
        <c:varyColors val="0"/>
        <c:ser>
          <c:idx val="0"/>
          <c:order val="0"/>
          <c:spPr>
            <a:solidFill>
              <a:srgbClr val="C00000"/>
            </a:solidFill>
            <a:ln>
              <a:solidFill>
                <a:srgbClr val="E46C0A"/>
              </a:solidFill>
            </a:ln>
            <a:effectLst/>
          </c:spPr>
          <c:invertIfNegative val="0"/>
          <c:dPt>
            <c:idx val="0"/>
            <c:invertIfNegative val="0"/>
            <c:bubble3D val="0"/>
            <c:spPr>
              <a:solidFill>
                <a:srgbClr val="C00000"/>
              </a:solidFill>
              <a:ln>
                <a:solidFill>
                  <a:srgbClr val="E46C0A"/>
                </a:solidFill>
              </a:ln>
              <a:effectLst/>
            </c:spPr>
            <c:extLst>
              <c:ext xmlns:c16="http://schemas.microsoft.com/office/drawing/2014/chart" uri="{C3380CC4-5D6E-409C-BE32-E72D297353CC}">
                <c16:uniqueId val="{00000001-33D5-4331-96F4-24610E1C6D99}"/>
              </c:ext>
            </c:extLst>
          </c:dPt>
          <c:dPt>
            <c:idx val="1"/>
            <c:invertIfNegative val="0"/>
            <c:bubble3D val="0"/>
            <c:spPr>
              <a:solidFill>
                <a:srgbClr val="0070C0"/>
              </a:solidFill>
              <a:ln>
                <a:noFill/>
              </a:ln>
              <a:effectLst/>
            </c:spPr>
            <c:extLst>
              <c:ext xmlns:c16="http://schemas.microsoft.com/office/drawing/2014/chart" uri="{C3380CC4-5D6E-409C-BE32-E72D297353CC}">
                <c16:uniqueId val="{00000002-33D5-4331-96F4-24610E1C6D99}"/>
              </c:ext>
            </c:extLst>
          </c:dPt>
          <c:dLbls>
            <c:dLbl>
              <c:idx val="0"/>
              <c:tx>
                <c:rich>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fld id="{097C9301-05AF-4BE4-A2D1-7D83F0C363C5}" type="CELLRANGE">
                      <a:rPr lang="en-US" sz="1400" baseline="0">
                        <a:solidFill>
                          <a:srgbClr val="FF0000"/>
                        </a:solidFill>
                      </a:rPr>
                      <a:pPr>
                        <a:defRPr sz="1400">
                          <a:solidFill>
                            <a:srgbClr val="FF0000"/>
                          </a:solidFill>
                        </a:defRPr>
                      </a:pPr>
                      <a:t>[CELLRANGE]</a:t>
                    </a:fld>
                    <a:r>
                      <a:rPr lang="en-US" sz="1400" baseline="0">
                        <a:solidFill>
                          <a:srgbClr val="FF0000"/>
                        </a:solidFill>
                      </a:rPr>
                      <a:t>; </a:t>
                    </a:r>
                    <a:fld id="{477AF16C-1A7D-407F-B744-490C7DC96F16}" type="VALUE">
                      <a:rPr lang="en-US" sz="1400" baseline="0">
                        <a:solidFill>
                          <a:srgbClr val="FF0000"/>
                        </a:solidFill>
                      </a:rPr>
                      <a:pPr>
                        <a:defRPr sz="1400">
                          <a:solidFill>
                            <a:srgbClr val="FF0000"/>
                          </a:solidFill>
                        </a:defRPr>
                      </a:pPr>
                      <a:t>[VALUE]</a:t>
                    </a:fld>
                    <a:endParaRPr lang="en-US" sz="1400" baseline="0">
                      <a:solidFill>
                        <a:srgbClr val="FF0000"/>
                      </a:solidFill>
                    </a:endParaRPr>
                  </a:p>
                </c:rich>
              </c:tx>
              <c:numFmt formatCode="#,##0" sourceLinked="0"/>
              <c:spPr>
                <a:noFill/>
                <a:ln>
                  <a:noFill/>
                </a:ln>
                <a:effectLst/>
              </c:spPr>
              <c:txPr>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3888997254812695"/>
                      <c:h val="8.7007472147452317E-2"/>
                    </c:manualLayout>
                  </c15:layout>
                  <c15:dlblFieldTable/>
                  <c15:showDataLabelsRange val="1"/>
                </c:ext>
                <c:ext xmlns:c16="http://schemas.microsoft.com/office/drawing/2014/chart" uri="{C3380CC4-5D6E-409C-BE32-E72D297353CC}">
                  <c16:uniqueId val="{00000001-33D5-4331-96F4-24610E1C6D99}"/>
                </c:ext>
              </c:extLst>
            </c:dLbl>
            <c:dLbl>
              <c:idx val="1"/>
              <c:tx>
                <c:rich>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fld id="{5616820E-E85C-4678-8434-BB0BC831E889}" type="CELLRANGE">
                      <a:rPr lang="en-US" sz="1400" baseline="0">
                        <a:solidFill>
                          <a:srgbClr val="0000FF"/>
                        </a:solidFill>
                      </a:rPr>
                      <a:pPr>
                        <a:defRPr sz="1400">
                          <a:solidFill>
                            <a:srgbClr val="0000FF"/>
                          </a:solidFill>
                        </a:defRPr>
                      </a:pPr>
                      <a:t>[CELLRANGE]</a:t>
                    </a:fld>
                    <a:r>
                      <a:rPr lang="en-US" sz="1400" baseline="0">
                        <a:solidFill>
                          <a:srgbClr val="0000FF"/>
                        </a:solidFill>
                      </a:rPr>
                      <a:t>; </a:t>
                    </a:r>
                    <a:fld id="{53571BBE-6D11-42F7-8842-0F500BE459B4}" type="VALUE">
                      <a:rPr lang="en-US" sz="1400" baseline="0">
                        <a:solidFill>
                          <a:srgbClr val="0000FF"/>
                        </a:solidFill>
                      </a:rPr>
                      <a:pPr>
                        <a:defRPr sz="1400">
                          <a:solidFill>
                            <a:srgbClr val="0000FF"/>
                          </a:solidFill>
                        </a:defRPr>
                      </a:pPr>
                      <a:t>[VALUE]</a:t>
                    </a:fld>
                    <a:endParaRPr lang="en-US" sz="1400" baseline="0">
                      <a:solidFill>
                        <a:srgbClr val="0000FF"/>
                      </a:solidFill>
                    </a:endParaRPr>
                  </a:p>
                </c:rich>
              </c:tx>
              <c:numFmt formatCode="#,##0" sourceLinked="0"/>
              <c:spPr>
                <a:noFill/>
                <a:ln>
                  <a:noFill/>
                </a:ln>
                <a:effectLst/>
              </c:spPr>
              <c:txPr>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955690716771947"/>
                      <c:h val="0.11776302964036582"/>
                    </c:manualLayout>
                  </c15:layout>
                  <c15:dlblFieldTable/>
                  <c15:showDataLabelsRange val="1"/>
                </c:ext>
                <c:ext xmlns:c16="http://schemas.microsoft.com/office/drawing/2014/chart" uri="{C3380CC4-5D6E-409C-BE32-E72D297353CC}">
                  <c16:uniqueId val="{00000002-33D5-4331-96F4-24610E1C6D99}"/>
                </c:ext>
              </c:extLst>
            </c:dLbl>
            <c:numFmt formatCode="#,##0"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Chart'!$F$4,'Data Chart'!$L$4,'Data Chart'!$M$4)</c15:sqref>
                  </c15:fullRef>
                </c:ext>
              </c:extLst>
              <c:f>('Data Chart'!$F$4,'Data Chart'!$L$4)</c:f>
              <c:strCache>
                <c:ptCount val="2"/>
                <c:pt idx="0">
                  <c:v>Sản lượng bán </c:v>
                </c:pt>
                <c:pt idx="1">
                  <c:v>Sản lượng bán </c:v>
                </c:pt>
              </c:strCache>
            </c:strRef>
          </c:cat>
          <c:val>
            <c:numRef>
              <c:extLst>
                <c:ext xmlns:c15="http://schemas.microsoft.com/office/drawing/2012/chart" uri="{02D57815-91ED-43cb-92C2-25804820EDAC}">
                  <c15:fullRef>
                    <c15:sqref>('Data Chart'!$F$33,'Data Chart'!$L$33,'Data Chart'!$M$33)</c15:sqref>
                  </c15:fullRef>
                </c:ext>
              </c:extLst>
              <c:f>('Data Chart'!$F$33,'Data Chart'!$L$33)</c:f>
              <c:numCache>
                <c:formatCode>#,##0.0_);[Red]\(#,##0.0\)</c:formatCode>
                <c:ptCount val="2"/>
                <c:pt idx="0">
                  <c:v>55000.000002186724</c:v>
                </c:pt>
                <c:pt idx="1">
                  <c:v>24231.775000000001</c:v>
                </c:pt>
              </c:numCache>
            </c:numRef>
          </c:val>
          <c:extLst>
            <c:ext xmlns:c15="http://schemas.microsoft.com/office/drawing/2012/chart" uri="{02D57815-91ED-43cb-92C2-25804820EDAC}">
              <c15:datalabelsRange>
                <c15:f>('Data Chart'!$F$35,'Data Chart'!$J$35,'Data Chart'!$K$35)</c15:f>
                <c15:dlblRangeCache>
                  <c:ptCount val="3"/>
                  <c:pt idx="0">
                    <c:v>100%</c:v>
                  </c:pt>
                  <c:pt idx="1">
                    <c:v>44%</c:v>
                  </c:pt>
                  <c:pt idx="2">
                    <c:v>0%</c:v>
                  </c:pt>
                </c15:dlblRangeCache>
              </c15:datalabelsRange>
            </c:ext>
            <c:ext xmlns:c15="http://schemas.microsoft.com/office/drawing/2012/chart" uri="{02D57815-91ED-43cb-92C2-25804820EDAC}">
              <c15:categoryFilterExceptions>
                <c15:categoryFilterException>
                  <c15:sqref>'Data Chart'!$M$33</c15:sqref>
                  <c15:spPr xmlns:c15="http://schemas.microsoft.com/office/drawing/2012/chart">
                    <a:solidFill>
                      <a:srgbClr val="C00000"/>
                    </a:solidFill>
                    <a:ln>
                      <a:solidFill>
                        <a:srgbClr val="E46C0A"/>
                      </a:solidFill>
                    </a:ln>
                    <a:effectLst/>
                  </c15:spPr>
                  <c15:invertIfNegative val="0"/>
                  <c15:bubble3D val="0"/>
                  <c15:dLbl>
                    <c:idx val="1"/>
                    <c:delete val="1"/>
                    <c:extLst>
                      <c:ext uri="{CE6537A1-D6FC-4f65-9D91-7224C49458BB}">
                        <c15:layout>
                          <c:manualLayout>
                            <c:w val="0.34290674440068297"/>
                            <c:h val="7.1629693400995564E-2"/>
                          </c:manualLayout>
                        </c15:layout>
                      </c:ext>
                      <c:ext xmlns:c16="http://schemas.microsoft.com/office/drawing/2014/chart" uri="{C3380CC4-5D6E-409C-BE32-E72D297353CC}">
                        <c16:uniqueId val="{00000005-133A-467D-8DC0-3B3A70733386}"/>
                      </c:ext>
                    </c:extLst>
                  </c15:dLbl>
                </c15:categoryFilterException>
              </c15:categoryFilterExceptions>
            </c:ext>
            <c:ext xmlns:c16="http://schemas.microsoft.com/office/drawing/2014/chart" uri="{C3380CC4-5D6E-409C-BE32-E72D297353CC}">
              <c16:uniqueId val="{00000000-33D5-4331-96F4-24610E1C6D99}"/>
            </c:ext>
          </c:extLst>
        </c:ser>
        <c:dLbls>
          <c:showLegendKey val="0"/>
          <c:showVal val="0"/>
          <c:showCatName val="0"/>
          <c:showSerName val="0"/>
          <c:showPercent val="0"/>
          <c:showBubbleSize val="0"/>
        </c:dLbls>
        <c:gapWidth val="219"/>
        <c:overlap val="-27"/>
        <c:axId val="99929488"/>
        <c:axId val="99952784"/>
      </c:barChart>
      <c:catAx>
        <c:axId val="99929488"/>
        <c:scaling>
          <c:orientation val="minMax"/>
        </c:scaling>
        <c:delete val="1"/>
        <c:axPos val="b"/>
        <c:numFmt formatCode="General" sourceLinked="1"/>
        <c:majorTickMark val="none"/>
        <c:minorTickMark val="none"/>
        <c:tickLblPos val="nextTo"/>
        <c:crossAx val="99952784"/>
        <c:crosses val="autoZero"/>
        <c:auto val="1"/>
        <c:lblAlgn val="ctr"/>
        <c:lblOffset val="100"/>
        <c:noMultiLvlLbl val="0"/>
      </c:catAx>
      <c:valAx>
        <c:axId val="99952784"/>
        <c:scaling>
          <c:orientation val="minMax"/>
        </c:scaling>
        <c:delete val="1"/>
        <c:axPos val="l"/>
        <c:numFmt formatCode="#,##0.0_);[Red]\(#,##0.0\)" sourceLinked="1"/>
        <c:majorTickMark val="none"/>
        <c:minorTickMark val="none"/>
        <c:tickLblPos val="nextTo"/>
        <c:crossAx val="9992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orientation="portrait"/>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4.8835823191248004E-2"/>
          <c:y val="0.10174109601747976"/>
          <c:w val="0.90232835361750396"/>
          <c:h val="0.72916012943823261"/>
        </c:manualLayout>
      </c:layout>
      <c:barChart>
        <c:barDir val="col"/>
        <c:grouping val="clustered"/>
        <c:varyColors val="0"/>
        <c:ser>
          <c:idx val="0"/>
          <c:order val="0"/>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26F8-4244-AC14-99E8792299EE}"/>
              </c:ext>
            </c:extLst>
          </c:dPt>
          <c:dPt>
            <c:idx val="1"/>
            <c:invertIfNegative val="0"/>
            <c:bubble3D val="0"/>
            <c:spPr>
              <a:solidFill>
                <a:srgbClr val="0000FF"/>
              </a:solidFill>
              <a:ln>
                <a:noFill/>
              </a:ln>
              <a:effectLst/>
            </c:spPr>
            <c:extLst>
              <c:ext xmlns:c16="http://schemas.microsoft.com/office/drawing/2014/chart" uri="{C3380CC4-5D6E-409C-BE32-E72D297353CC}">
                <c16:uniqueId val="{00000002-26F8-4244-AC14-99E8792299EE}"/>
              </c:ext>
            </c:extLst>
          </c:dPt>
          <c:dLbls>
            <c:dLbl>
              <c:idx val="0"/>
              <c:tx>
                <c:rich>
                  <a:bodyPr rot="0" spcFirstLastPara="1" vertOverflow="ellipsis" vert="horz" wrap="square" lIns="38100" tIns="19050" rIns="38100" bIns="19050" anchor="ctr" anchorCtr="1">
                    <a:noAutofit/>
                  </a:bodyPr>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fld id="{EEDC3545-44C5-448B-8BF5-D698756D7199}" type="CELLRANGE">
                      <a:rPr lang="en-US" baseline="0">
                        <a:solidFill>
                          <a:srgbClr val="FF0000"/>
                        </a:solidFill>
                      </a:rPr>
                      <a:pPr>
                        <a:defRPr sz="1400">
                          <a:solidFill>
                            <a:srgbClr val="FF0000"/>
                          </a:solidFill>
                        </a:defRPr>
                      </a:pPr>
                      <a:t>[CELLRANGE]</a:t>
                    </a:fld>
                    <a:r>
                      <a:rPr lang="en-US" baseline="0">
                        <a:solidFill>
                          <a:srgbClr val="FF0000"/>
                        </a:solidFill>
                      </a:rPr>
                      <a:t>; </a:t>
                    </a:r>
                    <a:fld id="{CCB02046-1C8D-48BE-ADED-F475E3C42E3F}" type="VALUE">
                      <a:rPr lang="en-US" baseline="0">
                        <a:solidFill>
                          <a:srgbClr val="FF0000"/>
                        </a:solidFill>
                      </a:rPr>
                      <a:pPr>
                        <a:defRPr sz="1400">
                          <a:solidFill>
                            <a:srgbClr val="FF0000"/>
                          </a:solidFill>
                        </a:defRPr>
                      </a:pPr>
                      <a:t>[VALUE]</a:t>
                    </a:fld>
                    <a:endParaRPr lang="en-US" baseline="0">
                      <a:solidFill>
                        <a:srgbClr val="FF0000"/>
                      </a:solidFill>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6725231220556673"/>
                      <c:h val="8.1346315444227102E-2"/>
                    </c:manualLayout>
                  </c15:layout>
                  <c15:dlblFieldTable/>
                  <c15:showDataLabelsRange val="1"/>
                </c:ext>
                <c:ext xmlns:c16="http://schemas.microsoft.com/office/drawing/2014/chart" uri="{C3380CC4-5D6E-409C-BE32-E72D297353CC}">
                  <c16:uniqueId val="{00000001-26F8-4244-AC14-99E8792299EE}"/>
                </c:ext>
              </c:extLst>
            </c:dLbl>
            <c:dLbl>
              <c:idx val="1"/>
              <c:layout>
                <c:manualLayout>
                  <c:x val="1.0269281586935537E-2"/>
                  <c:y val="2.915263170217855E-3"/>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5AFA6CA3-86AE-41B5-970D-D49467C41A2E}" type="CELLRANGE">
                      <a:rPr lang="en-US" sz="1400" baseline="0"/>
                      <a:pPr>
                        <a:defRPr sz="1400"/>
                      </a:pPr>
                      <a:t>[CELLRANGE]</a:t>
                    </a:fld>
                    <a:r>
                      <a:rPr lang="en-US" sz="1400" baseline="0"/>
                      <a:t>; </a:t>
                    </a:r>
                    <a:fld id="{A17DA9EA-10A4-4F62-BC39-579D5F934154}" type="VALUE">
                      <a:rPr lang="en-US" sz="1400" baseline="0"/>
                      <a:pPr>
                        <a:defRPr sz="1400"/>
                      </a:pPr>
                      <a:t>[VALUE]</a:t>
                    </a:fld>
                    <a:endParaRPr lang="en-US" sz="1400"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099034687530831"/>
                      <c:h val="9.4133847766334544E-2"/>
                    </c:manualLayout>
                  </c15:layout>
                  <c15:dlblFieldTable/>
                  <c15:showDataLabelsRange val="1"/>
                </c:ext>
                <c:ext xmlns:c16="http://schemas.microsoft.com/office/drawing/2014/chart" uri="{C3380CC4-5D6E-409C-BE32-E72D297353CC}">
                  <c16:uniqueId val="{00000002-26F8-4244-AC14-99E8792299E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('Data Chart'!$C$4,'Data Chart'!$J$4,'Data Chart'!$K$4)</c15:sqref>
                  </c15:fullRef>
                </c:ext>
              </c:extLst>
              <c:f>('Data Chart'!$C$4,'Data Chart'!$J$4)</c:f>
              <c:strCache>
                <c:ptCount val="2"/>
                <c:pt idx="0">
                  <c:v>Doanh thu </c:v>
                </c:pt>
                <c:pt idx="1">
                  <c:v>Doanh thu </c:v>
                </c:pt>
              </c:strCache>
            </c:strRef>
          </c:cat>
          <c:val>
            <c:numRef>
              <c:extLst>
                <c:ext xmlns:c15="http://schemas.microsoft.com/office/drawing/2012/chart" uri="{02D57815-91ED-43cb-92C2-25804820EDAC}">
                  <c15:fullRef>
                    <c15:sqref>('Data Chart'!$C$33,'Data Chart'!$J$33,'Data Chart'!$K$33)</c15:sqref>
                  </c15:fullRef>
                </c:ext>
              </c:extLst>
              <c:f>('Data Chart'!$C$33,'Data Chart'!$J$33)</c:f>
              <c:numCache>
                <c:formatCode>#,##0.0_);[Red]\(#,##0.0\)</c:formatCode>
                <c:ptCount val="2"/>
                <c:pt idx="0">
                  <c:v>1615.6500819544092</c:v>
                </c:pt>
                <c:pt idx="1">
                  <c:v>714.79382867799995</c:v>
                </c:pt>
              </c:numCache>
            </c:numRef>
          </c:val>
          <c:extLst>
            <c:ext xmlns:c15="http://schemas.microsoft.com/office/drawing/2012/chart" uri="{02D57815-91ED-43cb-92C2-25804820EDAC}">
              <c15:datalabelsRange>
                <c15:f>('Data Chart'!$C$34,'Data Chart'!$J$34,'Data Chart'!$K$34)</c15:f>
                <c15:dlblRangeCache>
                  <c:ptCount val="3"/>
                  <c:pt idx="0">
                    <c:v>100%</c:v>
                  </c:pt>
                  <c:pt idx="1">
                    <c:v>44%</c:v>
                  </c:pt>
                  <c:pt idx="2">
                    <c:v>0%</c:v>
                  </c:pt>
                </c15:dlblRangeCache>
              </c15:datalabelsRange>
            </c:ext>
            <c:ext xmlns:c15="http://schemas.microsoft.com/office/drawing/2012/chart" uri="{02D57815-91ED-43cb-92C2-25804820EDAC}">
              <c15:categoryFilterExceptions>
                <c15:categoryFilterException>
                  <c15:sqref>'Data Chart'!$K$33</c15:sqref>
                  <c15:spPr xmlns:c15="http://schemas.microsoft.com/office/drawing/2012/chart">
                    <a:solidFill>
                      <a:srgbClr val="C00000"/>
                    </a:solidFill>
                    <a:ln>
                      <a:noFill/>
                    </a:ln>
                    <a:effectLst/>
                  </c15:spPr>
                  <c15:invertIfNegative val="0"/>
                  <c15:bubble3D val="0"/>
                  <c15:dLbl>
                    <c:idx val="1"/>
                    <c:delete val="1"/>
                    <c:extLst>
                      <c:ext uri="{CE6537A1-D6FC-4f65-9D91-7224C49458BB}">
                        <c15:layout>
                          <c:manualLayout>
                            <c:w val="0.36045178370143721"/>
                            <c:h val="7.0811742404591704E-2"/>
                          </c:manualLayout>
                        </c15:layout>
                      </c:ext>
                      <c:ext xmlns:c16="http://schemas.microsoft.com/office/drawing/2014/chart" uri="{C3380CC4-5D6E-409C-BE32-E72D297353CC}">
                        <c16:uniqueId val="{00000005-EE5C-499C-8F58-9DAAFB019703}"/>
                      </c:ext>
                    </c:extLst>
                  </c15:dLbl>
                </c15:categoryFilterException>
              </c15:categoryFilterExceptions>
            </c:ext>
            <c:ext xmlns:c16="http://schemas.microsoft.com/office/drawing/2014/chart" uri="{C3380CC4-5D6E-409C-BE32-E72D297353CC}">
              <c16:uniqueId val="{00000000-26F8-4244-AC14-99E8792299EE}"/>
            </c:ext>
          </c:extLst>
        </c:ser>
        <c:dLbls>
          <c:showLegendKey val="0"/>
          <c:showVal val="0"/>
          <c:showCatName val="0"/>
          <c:showSerName val="0"/>
          <c:showPercent val="0"/>
          <c:showBubbleSize val="0"/>
        </c:dLbls>
        <c:gapWidth val="219"/>
        <c:overlap val="-27"/>
        <c:axId val="866936736"/>
        <c:axId val="866941728"/>
      </c:barChart>
      <c:catAx>
        <c:axId val="866936736"/>
        <c:scaling>
          <c:orientation val="minMax"/>
        </c:scaling>
        <c:delete val="1"/>
        <c:axPos val="b"/>
        <c:numFmt formatCode="General" sourceLinked="1"/>
        <c:majorTickMark val="none"/>
        <c:minorTickMark val="none"/>
        <c:tickLblPos val="nextTo"/>
        <c:crossAx val="866941728"/>
        <c:crosses val="autoZero"/>
        <c:auto val="1"/>
        <c:lblAlgn val="ctr"/>
        <c:lblOffset val="100"/>
        <c:noMultiLvlLbl val="0"/>
      </c:catAx>
      <c:valAx>
        <c:axId val="866941728"/>
        <c:scaling>
          <c:orientation val="minMax"/>
        </c:scaling>
        <c:delete val="1"/>
        <c:axPos val="l"/>
        <c:numFmt formatCode="#,##0.0_);[Red]\(#,##0.0\)" sourceLinked="1"/>
        <c:majorTickMark val="none"/>
        <c:minorTickMark val="none"/>
        <c:tickLblPos val="nextTo"/>
        <c:crossAx val="86693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2000">
                <a:solidFill>
                  <a:srgbClr val="0000FF"/>
                </a:solidFill>
                <a:latin typeface="Times New Roman" panose="02020603050405020304" pitchFamily="18" charset="0"/>
                <a:cs typeface="Times New Roman" panose="02020603050405020304" pitchFamily="18" charset="0"/>
              </a:rPr>
              <a:t> </a:t>
            </a:r>
            <a:r>
              <a:rPr lang="en-US" sz="2000" b="1">
                <a:solidFill>
                  <a:srgbClr val="0000FF"/>
                </a:solidFill>
                <a:latin typeface="Times New Roman" panose="02020603050405020304" pitchFamily="18" charset="0"/>
                <a:cs typeface="Times New Roman" panose="02020603050405020304" pitchFamily="18" charset="0"/>
              </a:rPr>
              <a:t>DOANH</a:t>
            </a:r>
            <a:r>
              <a:rPr lang="en-US" sz="2000" b="1" baseline="0">
                <a:solidFill>
                  <a:srgbClr val="0000FF"/>
                </a:solidFill>
                <a:latin typeface="Times New Roman" panose="02020603050405020304" pitchFamily="18" charset="0"/>
                <a:cs typeface="Times New Roman" panose="02020603050405020304" pitchFamily="18" charset="0"/>
              </a:rPr>
              <a:t> THU, CHI PHÍ, LỢI NHUẬN (tỷ đồng)</a:t>
            </a:r>
            <a:endParaRPr lang="en-US" sz="2000" b="1">
              <a:solidFill>
                <a:srgbClr val="0000FF"/>
              </a:solidFill>
              <a:latin typeface="Times New Roman" panose="02020603050405020304" pitchFamily="18" charset="0"/>
              <a:cs typeface="Times New Roman" panose="02020603050405020304" pitchFamily="18" charset="0"/>
            </a:endParaRPr>
          </a:p>
        </c:rich>
      </c:tx>
      <c:layout>
        <c:manualLayout>
          <c:xMode val="edge"/>
          <c:yMode val="edge"/>
          <c:x val="0.26593124914544009"/>
          <c:y val="5.9334275674741534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2.6932895420158042E-2"/>
          <c:y val="2.5404743391777E-2"/>
          <c:w val="0.9669753529112366"/>
          <c:h val="0.8097920712242318"/>
        </c:manualLayout>
      </c:layout>
      <c:barChart>
        <c:barDir val="col"/>
        <c:grouping val="clustered"/>
        <c:varyColors val="0"/>
        <c:ser>
          <c:idx val="2"/>
          <c:order val="1"/>
          <c:tx>
            <c:strRef>
              <c:f>'Data Chart'!$B$39</c:f>
              <c:strCache>
                <c:ptCount val="1"/>
                <c:pt idx="0">
                  <c:v>Doanh Thu</c:v>
                </c:pt>
              </c:strCache>
            </c:strRef>
          </c:tx>
          <c:spPr>
            <a:solidFill>
              <a:srgbClr val="0070C0"/>
            </a:solidFill>
            <a:ln>
              <a:solidFill>
                <a:srgbClr val="0070C0"/>
              </a:solidFill>
            </a:ln>
            <a:effectLst>
              <a:innerShdw blurRad="63500" dist="50800" dir="16200000">
                <a:prstClr val="black">
                  <a:alpha val="50000"/>
                </a:prstClr>
              </a:innerShdw>
            </a:effectLst>
          </c:spPr>
          <c:invertIfNegative val="0"/>
          <c:dLbls>
            <c:numFmt formatCode="_(* #,##0.0_);_(* \(#,##0.0\);;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lumMod val="60000"/>
                        <a:lumOff val="40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 Chart'!$C$39:$N$39</c:f>
              <c:numCache>
                <c:formatCode>_(* #,##0.0_);_(* \(#,##0.0\);_(* "-"??_);_(@_)</c:formatCode>
                <c:ptCount val="12"/>
                <c:pt idx="0">
                  <c:v>126.099036923</c:v>
                </c:pt>
                <c:pt idx="1">
                  <c:v>96.566805360000004</c:v>
                </c:pt>
                <c:pt idx="2">
                  <c:v>173.30582252900001</c:v>
                </c:pt>
                <c:pt idx="3">
                  <c:v>159.056854829</c:v>
                </c:pt>
                <c:pt idx="4">
                  <c:v>159.76530903700001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E75B-412B-9B38-9319E17D1901}"/>
            </c:ext>
          </c:extLst>
        </c:ser>
        <c:ser>
          <c:idx val="3"/>
          <c:order val="2"/>
          <c:tx>
            <c:strRef>
              <c:f>'Data Chart'!$B$40</c:f>
              <c:strCache>
                <c:ptCount val="1"/>
                <c:pt idx="0">
                  <c:v>Chi Phí</c:v>
                </c:pt>
              </c:strCache>
            </c:strRef>
          </c:tx>
          <c:spPr>
            <a:solidFill>
              <a:srgbClr val="FFC000"/>
            </a:solidFill>
            <a:ln>
              <a:noFill/>
            </a:ln>
            <a:effectLst>
              <a:innerShdw blurRad="63500" dist="50800" dir="16200000">
                <a:prstClr val="black">
                  <a:alpha val="50000"/>
                </a:prstClr>
              </a:innerShdw>
            </a:effectLst>
          </c:spPr>
          <c:invertIfNegative val="0"/>
          <c:dLbls>
            <c:dLbl>
              <c:idx val="0"/>
              <c:layout>
                <c:manualLayout>
                  <c:x val="8.7583716968659357E-3"/>
                  <c:y val="-3.85433733179004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38-49A9-B1F1-51032C38DBAC}"/>
                </c:ext>
              </c:extLst>
            </c:dLbl>
            <c:dLbl>
              <c:idx val="1"/>
              <c:numFmt formatCode="_(* #,##0.0_);_(* \(#,##0.0\);;_(@_)" sourceLinked="0"/>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2325581395348838E-2"/>
                      <c:h val="8.5727118228873661E-2"/>
                    </c:manualLayout>
                  </c15:layout>
                </c:ext>
                <c:ext xmlns:c16="http://schemas.microsoft.com/office/drawing/2014/chart" uri="{C3380CC4-5D6E-409C-BE32-E72D297353CC}">
                  <c16:uniqueId val="{00000000-E1E1-48C4-A7D1-A7E37E2C6665}"/>
                </c:ext>
              </c:extLst>
            </c:dLbl>
            <c:dLbl>
              <c:idx val="8"/>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1A-E75B-412B-9B38-9319E17D1901}"/>
                </c:ext>
              </c:extLst>
            </c:dLbl>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'Data Chart'!$C$40:$N$40</c:f>
              <c:numCache>
                <c:formatCode>_(* #,##0.0_);_(* \(#,##0.0\);_(* "-"??_);_(@_)</c:formatCode>
                <c:ptCount val="12"/>
                <c:pt idx="0">
                  <c:v>127.79249765900001</c:v>
                </c:pt>
                <c:pt idx="1">
                  <c:v>102.986019098</c:v>
                </c:pt>
                <c:pt idx="2">
                  <c:v>180.12429001999999</c:v>
                </c:pt>
                <c:pt idx="3">
                  <c:v>155.353100617</c:v>
                </c:pt>
                <c:pt idx="4">
                  <c:v>151.58372511900001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A-E75B-412B-9B38-9319E17D1901}"/>
            </c:ext>
          </c:extLst>
        </c:ser>
        <c:ser>
          <c:idx val="0"/>
          <c:order val="3"/>
          <c:tx>
            <c:strRef>
              <c:f>'Data Chart'!$B$41</c:f>
              <c:strCache>
                <c:ptCount val="1"/>
                <c:pt idx="0">
                  <c:v>Lợi nhuận</c:v>
                </c:pt>
              </c:strCache>
            </c:strRef>
          </c:tx>
          <c:spPr>
            <a:solidFill>
              <a:srgbClr val="92D050"/>
            </a:solidFill>
            <a:ln>
              <a:noFill/>
            </a:ln>
            <a:effectLst/>
          </c:spPr>
          <c:invertIfNegative val="0"/>
          <c:dLbls>
            <c:numFmt formatCode="_(* #,##0.0_);_(* \(#,##0.0\);;_(@_)" sourceLinked="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 Chart'!$C$41:$N$41</c:f>
              <c:numCache>
                <c:formatCode>_(* #,##0.0_);_(* \(#,##0.0\);_(* "-"??_);_(@_)</c:formatCode>
                <c:ptCount val="12"/>
                <c:pt idx="0">
                  <c:v>-1.6934607360000058</c:v>
                </c:pt>
                <c:pt idx="1">
                  <c:v>-6.4192137379999963</c:v>
                </c:pt>
                <c:pt idx="2">
                  <c:v>-6.8184674909999785</c:v>
                </c:pt>
                <c:pt idx="3">
                  <c:v>3.7037542120000069</c:v>
                </c:pt>
                <c:pt idx="4">
                  <c:v>8.1815839180000012</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543-472E-BC1F-3BF9E8889E9D}"/>
            </c:ext>
          </c:extLst>
        </c:ser>
        <c:dLbls>
          <c:dLblPos val="outEnd"/>
          <c:showLegendKey val="0"/>
          <c:showVal val="1"/>
          <c:showCatName val="0"/>
          <c:showSerName val="0"/>
          <c:showPercent val="0"/>
          <c:showBubbleSize val="0"/>
        </c:dLbls>
        <c:gapWidth val="219"/>
        <c:overlap val="-27"/>
        <c:axId val="1765145071"/>
        <c:axId val="1765149391"/>
        <c:extLst>
          <c:ext xmlns:c15="http://schemas.microsoft.com/office/drawing/2012/chart" uri="{02D57815-91ED-43cb-92C2-25804820EDAC}">
            <c15:filteredBarSeries>
              <c15:ser>
                <c:idx val="1"/>
                <c:order val="0"/>
                <c:tx>
                  <c:strRef>
                    <c:extLst>
                      <c:ext uri="{02D57815-91ED-43cb-92C2-25804820EDAC}">
                        <c15:formulaRef>
                          <c15:sqref>'Data Chart'!$B$38</c15:sqref>
                        </c15:formulaRef>
                      </c:ext>
                    </c:extLst>
                    <c:strCache>
                      <c:ptCount val="1"/>
                      <c:pt idx="0">
                        <c:v>Tháng</c:v>
                      </c:pt>
                    </c:strCache>
                  </c:strRef>
                </c:tx>
                <c:spPr>
                  <a:solidFill>
                    <a:srgbClr val="0070C0"/>
                  </a:solidFill>
                  <a:ln>
                    <a:noFill/>
                  </a:ln>
                  <a:effectLst>
                    <a:innerShdw blurRad="63500" dist="50800" dir="162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'Data Chart'!$C$38:$N$38</c15:sqref>
                        </c15:formulaRef>
                      </c:ext>
                    </c:extLst>
                    <c:numCache>
                      <c:formatCode>General</c:formatCode>
                      <c:ptCount val="12"/>
                      <c:pt idx="0">
                        <c:v>0</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2-E75B-412B-9B38-9319E17D1901}"/>
                  </c:ext>
                </c:extLst>
              </c15:ser>
            </c15:filteredBarSeries>
          </c:ext>
        </c:extLst>
      </c:barChart>
      <c:catAx>
        <c:axId val="176514507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100000" spcFirstLastPara="1" vertOverflow="ellipsis" wrap="square" anchor="ctr" anchorCtr="1"/>
          <a:lstStyle/>
          <a:p>
            <a:pPr>
              <a:defRPr sz="1400" b="1" i="0" u="none" strike="noStrike" kern="1200" baseline="0">
                <a:solidFill>
                  <a:srgbClr val="0070C0"/>
                </a:solidFill>
                <a:latin typeface="Times New Roman" panose="02020603050405020304" pitchFamily="18" charset="0"/>
                <a:ea typeface="+mn-ea"/>
                <a:cs typeface="Times New Roman" panose="02020603050405020304" pitchFamily="18" charset="0"/>
              </a:defRPr>
            </a:pPr>
            <a:endParaRPr lang="en-US"/>
          </a:p>
        </c:txPr>
        <c:crossAx val="1765149391"/>
        <c:crosses val="autoZero"/>
        <c:auto val="1"/>
        <c:lblAlgn val="ctr"/>
        <c:lblOffset val="100"/>
        <c:noMultiLvlLbl val="0"/>
      </c:catAx>
      <c:valAx>
        <c:axId val="1765149391"/>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65145071"/>
        <c:crosses val="autoZero"/>
        <c:crossBetween val="between"/>
      </c:valAx>
      <c:spPr>
        <a:noFill/>
        <a:ln>
          <a:noFill/>
        </a:ln>
        <a:effectLst/>
      </c:spPr>
    </c:plotArea>
    <c:legend>
      <c:legendPos val="b"/>
      <c:layout>
        <c:manualLayout>
          <c:xMode val="edge"/>
          <c:yMode val="edge"/>
          <c:x val="0.40835850567006859"/>
          <c:y val="0.92560965531345263"/>
          <c:w val="0.25171914333606332"/>
          <c:h val="5.948710298089306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DOANH</a:t>
            </a:r>
            <a:r>
              <a:rPr lang="en-US" baseline="0"/>
              <a:t> THU THỰC HIỆN SO VỚI MỤC TIÊU (TỶ ĐỒNG)</a:t>
            </a:r>
            <a:endParaRPr lang="en-US"/>
          </a:p>
        </c:rich>
      </c:tx>
      <c:overlay val="0"/>
    </c:title>
    <c:autoTitleDeleted val="0"/>
    <c:plotArea>
      <c:layout>
        <c:manualLayout>
          <c:layoutTarget val="inner"/>
          <c:xMode val="edge"/>
          <c:yMode val="edge"/>
          <c:x val="5.4041015573690232E-2"/>
          <c:y val="0.10576216867424733"/>
          <c:w val="0.90174327416277655"/>
          <c:h val="0.74134810413605368"/>
        </c:manualLayout>
      </c:layout>
      <c:lineChart>
        <c:grouping val="standard"/>
        <c:varyColors val="0"/>
        <c:ser>
          <c:idx val="4"/>
          <c:order val="1"/>
          <c:tx>
            <c:strRef>
              <c:f>'Data Chart'!$C$5</c:f>
              <c:strCache>
                <c:ptCount val="1"/>
                <c:pt idx="0">
                  <c:v>Mục tiêu</c:v>
                </c:pt>
              </c:strCache>
            </c:strRef>
          </c:tx>
          <c:spPr>
            <a:ln>
              <a:solidFill>
                <a:srgbClr val="FF0000"/>
              </a:solidFill>
            </a:ln>
          </c:spPr>
          <c:marker>
            <c:symbol val="none"/>
          </c:marker>
          <c:dPt>
            <c:idx val="9"/>
            <c:bubble3D val="0"/>
            <c:spPr>
              <a:ln w="28575" cap="rnd">
                <a:solidFill>
                  <a:srgbClr val="FF0000"/>
                </a:solidFill>
                <a:round/>
              </a:ln>
              <a:effectLst/>
            </c:spPr>
            <c:extLst>
              <c:ext xmlns:c16="http://schemas.microsoft.com/office/drawing/2014/chart" uri="{C3380CC4-5D6E-409C-BE32-E72D297353CC}">
                <c16:uniqueId val="{00000001-FACE-43DA-BD37-01140F6C988B}"/>
              </c:ext>
            </c:extLst>
          </c:dPt>
          <c:dPt>
            <c:idx val="10"/>
            <c:bubble3D val="0"/>
            <c:spPr>
              <a:ln w="28575" cap="rnd">
                <a:solidFill>
                  <a:srgbClr val="FF0000"/>
                </a:solidFill>
                <a:round/>
              </a:ln>
              <a:effectLst/>
            </c:spPr>
            <c:extLst>
              <c:ext xmlns:c16="http://schemas.microsoft.com/office/drawing/2014/chart" uri="{C3380CC4-5D6E-409C-BE32-E72D297353CC}">
                <c16:uniqueId val="{00000003-FACE-43DA-BD37-01140F6C988B}"/>
              </c:ext>
            </c:extLst>
          </c:dPt>
          <c:dPt>
            <c:idx val="11"/>
            <c:bubble3D val="0"/>
            <c:spPr>
              <a:ln w="28575" cap="rnd">
                <a:solidFill>
                  <a:srgbClr val="FF0000"/>
                </a:solidFill>
                <a:round/>
              </a:ln>
              <a:effectLst/>
            </c:spPr>
            <c:extLst>
              <c:ext xmlns:c16="http://schemas.microsoft.com/office/drawing/2014/chart" uri="{C3380CC4-5D6E-409C-BE32-E72D297353CC}">
                <c16:uniqueId val="{00000005-FACE-43DA-BD37-01140F6C988B}"/>
              </c:ext>
            </c:extLst>
          </c:dPt>
          <c:dLbls>
            <c:dLbl>
              <c:idx val="0"/>
              <c:layout>
                <c:manualLayout>
                  <c:x val="-3.2495055100310838E-2"/>
                  <c:y val="-2.9299107227310751E-2"/>
                </c:manualLayout>
              </c:layout>
              <c:spPr>
                <a:noFill/>
                <a:ln>
                  <a:noFill/>
                </a:ln>
                <a:effectLst/>
              </c:spPr>
              <c:txPr>
                <a:bodyPr wrap="square" lIns="38100" tIns="19050" rIns="38100" bIns="19050" anchor="ctr">
                  <a:noAutofit/>
                </a:bodyPr>
                <a:lstStyle/>
                <a:p>
                  <a:pPr>
                    <a:defRPr sz="1200">
                      <a:solidFill>
                        <a:srgbClr val="FF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3.673354054817745E-2"/>
                      <c:h val="5.4203561770374373E-2"/>
                    </c:manualLayout>
                  </c15:layout>
                </c:ext>
                <c:ext xmlns:c16="http://schemas.microsoft.com/office/drawing/2014/chart" uri="{C3380CC4-5D6E-409C-BE32-E72D297353CC}">
                  <c16:uniqueId val="{00000039-FACE-43DA-BD37-01140F6C988B}"/>
                </c:ext>
              </c:extLst>
            </c:dLbl>
            <c:dLbl>
              <c:idx val="1"/>
              <c:layout>
                <c:manualLayout>
                  <c:x val="-2.2894310479165538E-2"/>
                  <c:y val="-1.5850373910000631E-2"/>
                </c:manualLayout>
              </c:layout>
              <c:spPr>
                <a:noFill/>
                <a:ln>
                  <a:noFill/>
                </a:ln>
                <a:effectLst/>
              </c:spPr>
              <c:txPr>
                <a:bodyPr wrap="square" lIns="38100" tIns="19050" rIns="38100" bIns="19050" anchor="ctr">
                  <a:noAutofit/>
                </a:bodyPr>
                <a:lstStyle/>
                <a:p>
                  <a:pPr>
                    <a:defRPr sz="1200">
                      <a:solidFill>
                        <a:srgbClr val="FF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870887377356974E-2"/>
                      <c:h val="8.4031181365392796E-2"/>
                    </c:manualLayout>
                  </c15:layout>
                </c:ext>
                <c:ext xmlns:c16="http://schemas.microsoft.com/office/drawing/2014/chart" uri="{C3380CC4-5D6E-409C-BE32-E72D297353CC}">
                  <c16:uniqueId val="{00000038-FACE-43DA-BD37-01140F6C988B}"/>
                </c:ext>
              </c:extLst>
            </c:dLbl>
            <c:dLbl>
              <c:idx val="2"/>
              <c:layout>
                <c:manualLayout>
                  <c:x val="-2.966939813506643E-2"/>
                  <c:y val="-1.7579533547148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CE-43DA-BD37-01140F6C988B}"/>
                </c:ext>
              </c:extLst>
            </c:dLbl>
            <c:dLbl>
              <c:idx val="3"/>
              <c:layout>
                <c:manualLayout>
                  <c:x val="-5.0661063863832366E-2"/>
                  <c:y val="-3.8001810312412398E-2"/>
                </c:manualLayout>
              </c:layout>
              <c:spPr>
                <a:noFill/>
                <a:ln>
                  <a:noFill/>
                </a:ln>
                <a:effectLst/>
              </c:spPr>
              <c:txPr>
                <a:bodyPr wrap="square" lIns="38100" tIns="19050" rIns="38100" bIns="19050" anchor="ctr">
                  <a:noAutofit/>
                </a:bodyPr>
                <a:lstStyle/>
                <a:p>
                  <a:pPr>
                    <a:defRPr sz="1200">
                      <a:solidFill>
                        <a:srgbClr val="FF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452389311208708E-2"/>
                      <c:h val="6.0063412443579926E-2"/>
                    </c:manualLayout>
                  </c15:layout>
                </c:ext>
                <c:ext xmlns:c16="http://schemas.microsoft.com/office/drawing/2014/chart" uri="{C3380CC4-5D6E-409C-BE32-E72D297353CC}">
                  <c16:uniqueId val="{00000037-FACE-43DA-BD37-01140F6C988B}"/>
                </c:ext>
              </c:extLst>
            </c:dLbl>
            <c:dLbl>
              <c:idx val="4"/>
              <c:layout>
                <c:manualLayout>
                  <c:x val="-1.6953941791466517E-2"/>
                  <c:y val="-2.929922257858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CE-43DA-BD37-01140F6C988B}"/>
                </c:ext>
              </c:extLst>
            </c:dLbl>
            <c:dLbl>
              <c:idx val="5"/>
              <c:layout>
                <c:manualLayout>
                  <c:x val="-1.4128284826222097E-2"/>
                  <c:y val="3.2229144836438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CE-43DA-BD37-01140F6C988B}"/>
                </c:ext>
              </c:extLst>
            </c:dLbl>
            <c:dLbl>
              <c:idx val="6"/>
              <c:layout>
                <c:manualLayout>
                  <c:x val="-3.1082226617688613E-2"/>
                  <c:y val="-2.63693003207226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969B-4630-BF05-CBED58619126}"/>
                </c:ext>
              </c:extLst>
            </c:dLbl>
            <c:dLbl>
              <c:idx val="7"/>
              <c:layout>
                <c:manualLayout>
                  <c:x val="-3.1082226617688717E-2"/>
                  <c:y val="-2.929922257858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CE-43DA-BD37-01140F6C988B}"/>
                </c:ext>
              </c:extLst>
            </c:dLbl>
            <c:dLbl>
              <c:idx val="8"/>
              <c:layout>
                <c:manualLayout>
                  <c:x val="-1.2715456343599886E-2"/>
                  <c:y val="-2.636930032072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FACE-43DA-BD37-01140F6C988B}"/>
                </c:ext>
              </c:extLst>
            </c:dLbl>
            <c:dLbl>
              <c:idx val="9"/>
              <c:layout>
                <c:manualLayout>
                  <c:x val="-2.2605255721955458E-2"/>
                  <c:y val="-2.0509455805006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CE-43DA-BD37-01140F6C988B}"/>
                </c:ext>
              </c:extLst>
            </c:dLbl>
            <c:dLbl>
              <c:idx val="10"/>
              <c:layout>
                <c:manualLayout>
                  <c:x val="-9.8897993783554679E-3"/>
                  <c:y val="-3.222914483643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CE-43DA-BD37-01140F6C988B}"/>
                </c:ext>
              </c:extLst>
            </c:dLbl>
            <c:dLbl>
              <c:idx val="11"/>
              <c:layout>
                <c:manualLayout>
                  <c:x val="-1.8366770274088829E-2"/>
                  <c:y val="-2.3439378062864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CE-43DA-BD37-01140F6C988B}"/>
                </c:ext>
              </c:extLst>
            </c:dLbl>
            <c:spPr>
              <a:noFill/>
              <a:ln>
                <a:noFill/>
              </a:ln>
              <a:effectLst/>
            </c:spPr>
            <c:txPr>
              <a:bodyPr wrap="square" lIns="38100" tIns="19050" rIns="38100" bIns="19050" anchor="ctr">
                <a:spAutoFit/>
              </a:bodyPr>
              <a:lstStyle/>
              <a:p>
                <a:pPr>
                  <a:defRPr sz="1200">
                    <a:solidFill>
                      <a:srgbClr val="FF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'Data Chart'!$C$21:$C$32</c:f>
              <c:numCache>
                <c:formatCode>#,##0;[Red]#,##0</c:formatCode>
                <c:ptCount val="12"/>
                <c:pt idx="0">
                  <c:v>127.18787731519006</c:v>
                </c:pt>
                <c:pt idx="1">
                  <c:v>125.41158735620006</c:v>
                </c:pt>
                <c:pt idx="2">
                  <c:v>138.51988800616058</c:v>
                </c:pt>
                <c:pt idx="3">
                  <c:v>129.53382269693512</c:v>
                </c:pt>
                <c:pt idx="4">
                  <c:v>137.58722773807031</c:v>
                </c:pt>
                <c:pt idx="5">
                  <c:v>138.25385047257697</c:v>
                </c:pt>
                <c:pt idx="6">
                  <c:v>137.70857398674789</c:v>
                </c:pt>
                <c:pt idx="7">
                  <c:v>133.7412451169325</c:v>
                </c:pt>
                <c:pt idx="8">
                  <c:v>139.83157314107041</c:v>
                </c:pt>
                <c:pt idx="9">
                  <c:v>130.38258484195146</c:v>
                </c:pt>
                <c:pt idx="10">
                  <c:v>138.06137393761472</c:v>
                </c:pt>
                <c:pt idx="11">
                  <c:v>139.43047734495931</c:v>
                </c:pt>
              </c:numCache>
            </c:numRef>
          </c:val>
          <c:smooth val="0"/>
          <c:extLst>
            <c:ext xmlns:c16="http://schemas.microsoft.com/office/drawing/2014/chart" uri="{C3380CC4-5D6E-409C-BE32-E72D297353CC}">
              <c16:uniqueId val="{0000000A-FACE-43DA-BD37-01140F6C988B}"/>
            </c:ext>
          </c:extLst>
        </c:ser>
        <c:ser>
          <c:idx val="1"/>
          <c:order val="3"/>
          <c:tx>
            <c:strRef>
              <c:f>'Data Chart'!$J$5</c:f>
              <c:strCache>
                <c:ptCount val="1"/>
                <c:pt idx="0">
                  <c:v>Thực Hiện</c:v>
                </c:pt>
              </c:strCache>
            </c:strRef>
          </c:tx>
          <c:spPr>
            <a:ln w="28575" cap="rnd">
              <a:solidFill>
                <a:srgbClr val="0000FF"/>
              </a:solidFill>
              <a:round/>
            </a:ln>
            <a:effectLst/>
          </c:spPr>
          <c:marker>
            <c:symbol val="none"/>
          </c:marker>
          <c:dPt>
            <c:idx val="4"/>
            <c:bubble3D val="0"/>
            <c:extLst>
              <c:ext xmlns:c16="http://schemas.microsoft.com/office/drawing/2014/chart" uri="{C3380CC4-5D6E-409C-BE32-E72D297353CC}">
                <c16:uniqueId val="{0000000B-FACE-43DA-BD37-01140F6C988B}"/>
              </c:ext>
            </c:extLst>
          </c:dPt>
          <c:dPt>
            <c:idx val="5"/>
            <c:bubble3D val="0"/>
            <c:extLst>
              <c:ext xmlns:c16="http://schemas.microsoft.com/office/drawing/2014/chart" uri="{C3380CC4-5D6E-409C-BE32-E72D297353CC}">
                <c16:uniqueId val="{0000000C-FACE-43DA-BD37-01140F6C988B}"/>
              </c:ext>
            </c:extLst>
          </c:dPt>
          <c:dPt>
            <c:idx val="6"/>
            <c:bubble3D val="0"/>
            <c:extLst>
              <c:ext xmlns:c16="http://schemas.microsoft.com/office/drawing/2014/chart" uri="{C3380CC4-5D6E-409C-BE32-E72D297353CC}">
                <c16:uniqueId val="{0000000D-FACE-43DA-BD37-01140F6C988B}"/>
              </c:ext>
            </c:extLst>
          </c:dPt>
          <c:dPt>
            <c:idx val="7"/>
            <c:bubble3D val="0"/>
            <c:extLst>
              <c:ext xmlns:c16="http://schemas.microsoft.com/office/drawing/2014/chart" uri="{C3380CC4-5D6E-409C-BE32-E72D297353CC}">
                <c16:uniqueId val="{0000000E-FACE-43DA-BD37-01140F6C988B}"/>
              </c:ext>
            </c:extLst>
          </c:dPt>
          <c:dPt>
            <c:idx val="8"/>
            <c:bubble3D val="0"/>
            <c:extLst>
              <c:ext xmlns:c16="http://schemas.microsoft.com/office/drawing/2014/chart" uri="{C3380CC4-5D6E-409C-BE32-E72D297353CC}">
                <c16:uniqueId val="{0000000F-FACE-43DA-BD37-01140F6C988B}"/>
              </c:ext>
            </c:extLst>
          </c:dPt>
          <c:dPt>
            <c:idx val="9"/>
            <c:bubble3D val="0"/>
            <c:extLst>
              <c:ext xmlns:c16="http://schemas.microsoft.com/office/drawing/2014/chart" uri="{C3380CC4-5D6E-409C-BE32-E72D297353CC}">
                <c16:uniqueId val="{00000010-FACE-43DA-BD37-01140F6C988B}"/>
              </c:ext>
            </c:extLst>
          </c:dPt>
          <c:dPt>
            <c:idx val="10"/>
            <c:bubble3D val="0"/>
            <c:extLst>
              <c:ext xmlns:c16="http://schemas.microsoft.com/office/drawing/2014/chart" uri="{C3380CC4-5D6E-409C-BE32-E72D297353CC}">
                <c16:uniqueId val="{00000011-FACE-43DA-BD37-01140F6C988B}"/>
              </c:ext>
            </c:extLst>
          </c:dPt>
          <c:dPt>
            <c:idx val="11"/>
            <c:bubble3D val="0"/>
            <c:extLst>
              <c:ext xmlns:c16="http://schemas.microsoft.com/office/drawing/2014/chart" uri="{C3380CC4-5D6E-409C-BE32-E72D297353CC}">
                <c16:uniqueId val="{00000012-FACE-43DA-BD37-01140F6C988B}"/>
              </c:ext>
            </c:extLst>
          </c:dPt>
          <c:dLbls>
            <c:dLbl>
              <c:idx val="0"/>
              <c:layout>
                <c:manualLayout>
                  <c:x val="-4.0202639501357079E-2"/>
                  <c:y val="-4.90327231112075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ACE-43DA-BD37-01140F6C988B}"/>
                </c:ext>
              </c:extLst>
            </c:dLbl>
            <c:dLbl>
              <c:idx val="1"/>
              <c:layout>
                <c:manualLayout>
                  <c:x val="-2.2761357262335365E-2"/>
                  <c:y val="4.2228791531211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ACE-43DA-BD37-01140F6C988B}"/>
                </c:ext>
              </c:extLst>
            </c:dLbl>
            <c:dLbl>
              <c:idx val="2"/>
              <c:layout>
                <c:manualLayout>
                  <c:x val="-1.819836214740676E-2"/>
                  <c:y val="1.8854626752372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ACE-43DA-BD37-01140F6C988B}"/>
                </c:ext>
              </c:extLst>
            </c:dLbl>
            <c:dLbl>
              <c:idx val="3"/>
              <c:layout>
                <c:manualLayout>
                  <c:x val="-2.8917817880846325E-2"/>
                  <c:y val="3.01267525895206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FACE-43DA-BD37-01140F6C988B}"/>
                </c:ext>
              </c:extLst>
            </c:dLbl>
            <c:dLbl>
              <c:idx val="4"/>
              <c:layout>
                <c:manualLayout>
                  <c:x val="-3.3363663936912341E-2"/>
                  <c:y val="-2.5295258323695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ACE-43DA-BD37-01140F6C988B}"/>
                </c:ext>
              </c:extLst>
            </c:dLbl>
            <c:dLbl>
              <c:idx val="5"/>
              <c:layout>
                <c:manualLayout>
                  <c:x val="-2.2747952684258416E-2"/>
                  <c:y val="1.9041580969518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ACE-43DA-BD37-01140F6C988B}"/>
                </c:ext>
              </c:extLst>
            </c:dLbl>
            <c:dLbl>
              <c:idx val="6"/>
              <c:layout>
                <c:manualLayout>
                  <c:x val="-7.5826508947528055E-3"/>
                  <c:y val="1.2694544088037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ACE-43DA-BD37-01140F6C988B}"/>
                </c:ext>
              </c:extLst>
            </c:dLbl>
            <c:dLbl>
              <c:idx val="7"/>
              <c:layout>
                <c:manualLayout>
                  <c:x val="6.0661207158022442E-3"/>
                  <c:y val="1.9415724566348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ACE-43DA-BD37-01140F6C988B}"/>
                </c:ext>
              </c:extLst>
            </c:dLbl>
            <c:dLbl>
              <c:idx val="8"/>
              <c:layout>
                <c:manualLayout>
                  <c:x val="1.5165301789505611E-2"/>
                  <c:y val="6.72141564084848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ACE-43DA-BD37-01140F6C988B}"/>
                </c:ext>
              </c:extLst>
            </c:dLbl>
            <c:dLbl>
              <c:idx val="9"/>
              <c:layout>
                <c:manualLayout>
                  <c:x val="6.0661207158022442E-3"/>
                  <c:y val="1.95093192561902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ACE-43DA-BD37-01140F6C988B}"/>
                </c:ext>
              </c:extLst>
            </c:dLbl>
            <c:dLbl>
              <c:idx val="10"/>
              <c:layout>
                <c:manualLayout>
                  <c:x val="1.5165301789505611E-3"/>
                  <c:y val="2.2495883479784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ACE-43DA-BD37-01140F6C988B}"/>
                </c:ext>
              </c:extLst>
            </c:dLbl>
            <c:dLbl>
              <c:idx val="11"/>
              <c:layout>
                <c:manualLayout>
                  <c:x val="-1.0615711252654038E-2"/>
                  <c:y val="2.8188463019985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ACE-43DA-BD37-01140F6C988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Chart'!$J$21:$J$32</c:f>
              <c:numCache>
                <c:formatCode>#,##0;[Red]#,##0</c:formatCode>
                <c:ptCount val="12"/>
                <c:pt idx="0">
                  <c:v>126.099036923</c:v>
                </c:pt>
                <c:pt idx="1">
                  <c:v>96.566805360000004</c:v>
                </c:pt>
                <c:pt idx="2">
                  <c:v>173.30582252900001</c:v>
                </c:pt>
                <c:pt idx="3">
                  <c:v>159.056854829</c:v>
                </c:pt>
                <c:pt idx="4">
                  <c:v>159.76530903700001</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17-FACE-43DA-BD37-01140F6C988B}"/>
            </c:ext>
          </c:extLst>
        </c:ser>
        <c:dLbls>
          <c:showLegendKey val="0"/>
          <c:showVal val="0"/>
          <c:showCatName val="0"/>
          <c:showSerName val="0"/>
          <c:showPercent val="0"/>
          <c:showBubbleSize val="0"/>
        </c:dLbls>
        <c:smooth val="0"/>
        <c:axId val="1724297760"/>
        <c:axId val="1724298176"/>
        <c:extLst>
          <c:ext xmlns:c15="http://schemas.microsoft.com/office/drawing/2012/chart" uri="{02D57815-91ED-43cb-92C2-25804820EDAC}">
            <c15:filteredLineSeries>
              <c15:ser>
                <c:idx val="3"/>
                <c:order val="0"/>
                <c:tx>
                  <c:strRef>
                    <c:extLst>
                      <c:ext uri="{02D57815-91ED-43cb-92C2-25804820EDAC}">
                        <c15:formulaRef>
                          <c15:sqref>'Data Chart'!$G$4</c15:sqref>
                        </c15:formulaRef>
                      </c:ext>
                    </c:extLst>
                    <c:strCache>
                      <c:ptCount val="1"/>
                      <c:pt idx="0">
                        <c:v>Sản lượng dự báo FC</c:v>
                      </c:pt>
                    </c:strCache>
                  </c:strRef>
                </c:tx>
                <c:marker>
                  <c:symbol val="none"/>
                </c:marker>
                <c:dPt>
                  <c:idx val="4"/>
                  <c:bubble3D val="0"/>
                  <c:spPr>
                    <a:ln w="28575" cap="rnd">
                      <a:solidFill>
                        <a:schemeClr val="accent2"/>
                      </a:solidFill>
                      <a:round/>
                    </a:ln>
                    <a:effectLst/>
                  </c:spPr>
                  <c:extLst>
                    <c:ext xmlns:c16="http://schemas.microsoft.com/office/drawing/2014/chart" uri="{C3380CC4-5D6E-409C-BE32-E72D297353CC}">
                      <c16:uniqueId val="{00000019-FACE-43DA-BD37-01140F6C988B}"/>
                    </c:ext>
                  </c:extLst>
                </c:dPt>
                <c:dPt>
                  <c:idx val="5"/>
                  <c:bubble3D val="0"/>
                  <c:spPr>
                    <a:ln w="28575" cap="rnd">
                      <a:solidFill>
                        <a:schemeClr val="accent2"/>
                      </a:solidFill>
                      <a:round/>
                    </a:ln>
                    <a:effectLst/>
                  </c:spPr>
                  <c:extLst>
                    <c:ext xmlns:c16="http://schemas.microsoft.com/office/drawing/2014/chart" uri="{C3380CC4-5D6E-409C-BE32-E72D297353CC}">
                      <c16:uniqueId val="{0000001B-FACE-43DA-BD37-01140F6C988B}"/>
                    </c:ext>
                  </c:extLst>
                </c:dPt>
                <c:dPt>
                  <c:idx val="6"/>
                  <c:bubble3D val="0"/>
                  <c:spPr>
                    <a:ln w="28575" cap="rnd">
                      <a:solidFill>
                        <a:schemeClr val="accent2"/>
                      </a:solidFill>
                      <a:round/>
                    </a:ln>
                    <a:effectLst/>
                  </c:spPr>
                  <c:extLst>
                    <c:ext xmlns:c16="http://schemas.microsoft.com/office/drawing/2014/chart" uri="{C3380CC4-5D6E-409C-BE32-E72D297353CC}">
                      <c16:uniqueId val="{0000001D-FACE-43DA-BD37-01140F6C988B}"/>
                    </c:ext>
                  </c:extLst>
                </c:dPt>
                <c:dPt>
                  <c:idx val="7"/>
                  <c:bubble3D val="0"/>
                  <c:spPr>
                    <a:ln w="28575" cap="rnd">
                      <a:solidFill>
                        <a:schemeClr val="accent2"/>
                      </a:solidFill>
                      <a:round/>
                    </a:ln>
                    <a:effectLst/>
                  </c:spPr>
                  <c:extLst>
                    <c:ext xmlns:c16="http://schemas.microsoft.com/office/drawing/2014/chart" uri="{C3380CC4-5D6E-409C-BE32-E72D297353CC}">
                      <c16:uniqueId val="{0000001F-FACE-43DA-BD37-01140F6C988B}"/>
                    </c:ext>
                  </c:extLst>
                </c:dPt>
                <c:dPt>
                  <c:idx val="8"/>
                  <c:bubble3D val="0"/>
                  <c:spPr>
                    <a:ln w="28575" cap="rnd">
                      <a:solidFill>
                        <a:schemeClr val="accent2"/>
                      </a:solidFill>
                      <a:round/>
                    </a:ln>
                    <a:effectLst/>
                  </c:spPr>
                  <c:extLst>
                    <c:ext xmlns:c16="http://schemas.microsoft.com/office/drawing/2014/chart" uri="{C3380CC4-5D6E-409C-BE32-E72D297353CC}">
                      <c16:uniqueId val="{00000021-FACE-43DA-BD37-01140F6C988B}"/>
                    </c:ext>
                  </c:extLst>
                </c:dPt>
                <c:dPt>
                  <c:idx val="9"/>
                  <c:bubble3D val="0"/>
                  <c:spPr>
                    <a:ln w="28575" cap="rnd">
                      <a:solidFill>
                        <a:schemeClr val="accent2"/>
                      </a:solidFill>
                      <a:round/>
                    </a:ln>
                    <a:effectLst/>
                  </c:spPr>
                  <c:extLst>
                    <c:ext xmlns:c16="http://schemas.microsoft.com/office/drawing/2014/chart" uri="{C3380CC4-5D6E-409C-BE32-E72D297353CC}">
                      <c16:uniqueId val="{00000023-FACE-43DA-BD37-01140F6C988B}"/>
                    </c:ext>
                  </c:extLst>
                </c:dPt>
                <c:dPt>
                  <c:idx val="10"/>
                  <c:bubble3D val="0"/>
                  <c:spPr>
                    <a:ln w="28575" cap="rnd">
                      <a:solidFill>
                        <a:schemeClr val="accent2"/>
                      </a:solidFill>
                      <a:round/>
                    </a:ln>
                    <a:effectLst/>
                  </c:spPr>
                  <c:extLst>
                    <c:ext xmlns:c16="http://schemas.microsoft.com/office/drawing/2014/chart" uri="{C3380CC4-5D6E-409C-BE32-E72D297353CC}">
                      <c16:uniqueId val="{00000025-FACE-43DA-BD37-01140F6C988B}"/>
                    </c:ext>
                  </c:extLst>
                </c:dPt>
                <c:dPt>
                  <c:idx val="11"/>
                  <c:bubble3D val="0"/>
                  <c:spPr>
                    <a:ln w="28575" cap="rnd">
                      <a:solidFill>
                        <a:schemeClr val="accent2"/>
                      </a:solidFill>
                      <a:round/>
                    </a:ln>
                    <a:effectLst/>
                  </c:spPr>
                  <c:extLst>
                    <c:ext xmlns:c16="http://schemas.microsoft.com/office/drawing/2014/chart" uri="{C3380CC4-5D6E-409C-BE32-E72D297353CC}">
                      <c16:uniqueId val="{00000027-FACE-43DA-BD37-01140F6C988B}"/>
                    </c:ext>
                  </c:extLst>
                </c:dPt>
                <c:cat>
                  <c:numRef>
                    <c:extLst>
                      <c:ext uri="{02D57815-91ED-43cb-92C2-25804820EDAC}">
                        <c15:formulaRef>
                          <c15:sqref>'Data Chart'!$B$21:$B$32</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extLst>
                      <c:ext uri="{02D57815-91ED-43cb-92C2-25804820EDAC}">
                        <c15:formulaRef>
                          <c15:sqref>'Data Chart'!$G$21:$G$32</c15:sqref>
                        </c15:formulaRef>
                      </c:ext>
                    </c:extLst>
                    <c:numCache>
                      <c:formatCode>#,##0;[Red]#,##0</c:formatCode>
                      <c:ptCount val="12"/>
                      <c:pt idx="0">
                        <c:v>4318.222932676138</c:v>
                      </c:pt>
                      <c:pt idx="1">
                        <c:v>4253.3145678240326</c:v>
                      </c:pt>
                      <c:pt idx="2">
                        <c:v>4678.5574034757401</c:v>
                      </c:pt>
                      <c:pt idx="3">
                        <c:v>4394.231518676721</c:v>
                      </c:pt>
                      <c:pt idx="4">
                        <c:v>4663.4364391825347</c:v>
                      </c:pt>
                      <c:pt idx="5">
                        <c:v>4691.9521822275929</c:v>
                      </c:pt>
                      <c:pt idx="6">
                        <c:v>4689.4225169732681</c:v>
                      </c:pt>
                      <c:pt idx="7">
                        <c:v>4562.8494989087394</c:v>
                      </c:pt>
                      <c:pt idx="8">
                        <c:v>4774.6231018888839</c:v>
                      </c:pt>
                      <c:pt idx="9">
                        <c:v>4468.6262974285746</c:v>
                      </c:pt>
                      <c:pt idx="10">
                        <c:v>4720.2431243544625</c:v>
                      </c:pt>
                      <c:pt idx="11">
                        <c:v>4784.5204185700304</c:v>
                      </c:pt>
                    </c:numCache>
                  </c:numRef>
                </c:val>
                <c:smooth val="0"/>
                <c:extLst>
                  <c:ext xmlns:c16="http://schemas.microsoft.com/office/drawing/2014/chart" uri="{C3380CC4-5D6E-409C-BE32-E72D297353CC}">
                    <c16:uniqueId val="{00000028-FACE-43DA-BD37-01140F6C988B}"/>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marker>
                  <c:symbol val="none"/>
                </c:marker>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29-FACE-43DA-BD37-01140F6C988B}"/>
                  </c:ext>
                </c:extLst>
              </c15:ser>
            </c15:filteredLineSeries>
            <c15:filteredLineSeries>
              <c15:ser>
                <c:idx val="0"/>
                <c:order val="4"/>
                <c:tx>
                  <c:strRef>
                    <c:extLst xmlns:c15="http://schemas.microsoft.com/office/drawing/2012/chart">
                      <c:ext xmlns:c15="http://schemas.microsoft.com/office/drawing/2012/chart" uri="{02D57815-91ED-43cb-92C2-25804820EDAC}">
                        <c15:formulaRef>
                          <c15:sqref>'Data Chart'!$L$4</c15:sqref>
                        </c15:formulaRef>
                      </c:ext>
                    </c:extLst>
                    <c:strCache>
                      <c:ptCount val="1"/>
                      <c:pt idx="0">
                        <c:v>Sản lượng bán </c:v>
                      </c:pt>
                    </c:strCache>
                  </c:strRef>
                </c:tx>
                <c:spPr>
                  <a:ln w="28575" cap="rnd">
                    <a:solidFill>
                      <a:srgbClr val="0000FF"/>
                    </a:solidFill>
                    <a:round/>
                  </a:ln>
                  <a:effectLst/>
                </c:spPr>
                <c:marker>
                  <c:symbol val="none"/>
                </c:marker>
                <c:dPt>
                  <c:idx val="9"/>
                  <c:bubble3D val="0"/>
                  <c:extLst xmlns:c15="http://schemas.microsoft.com/office/drawing/2012/chart">
                    <c:ext xmlns:c16="http://schemas.microsoft.com/office/drawing/2014/chart" uri="{C3380CC4-5D6E-409C-BE32-E72D297353CC}">
                      <c16:uniqueId val="{0000002A-FACE-43DA-BD37-01140F6C988B}"/>
                    </c:ext>
                  </c:extLst>
                </c:dPt>
                <c:dPt>
                  <c:idx val="10"/>
                  <c:bubble3D val="0"/>
                  <c:extLst xmlns:c15="http://schemas.microsoft.com/office/drawing/2012/chart">
                    <c:ext xmlns:c16="http://schemas.microsoft.com/office/drawing/2014/chart" uri="{C3380CC4-5D6E-409C-BE32-E72D297353CC}">
                      <c16:uniqueId val="{0000002B-FACE-43DA-BD37-01140F6C988B}"/>
                    </c:ext>
                  </c:extLst>
                </c:dPt>
                <c:dPt>
                  <c:idx val="11"/>
                  <c:bubble3D val="0"/>
                  <c:extLst xmlns:c15="http://schemas.microsoft.com/office/drawing/2012/chart">
                    <c:ext xmlns:c16="http://schemas.microsoft.com/office/drawing/2014/chart" uri="{C3380CC4-5D6E-409C-BE32-E72D297353CC}">
                      <c16:uniqueId val="{0000002C-FACE-43DA-BD37-01140F6C988B}"/>
                    </c:ext>
                  </c:extLst>
                </c:dPt>
                <c:dLbls>
                  <c:dLbl>
                    <c:idx val="2"/>
                    <c:layout>
                      <c:manualLayout>
                        <c:x val="-4.4737640279041556E-2"/>
                        <c:y val="-3.1312590519123128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D-FACE-43DA-BD37-01140F6C988B}"/>
                      </c:ext>
                    </c:extLst>
                  </c:dLbl>
                  <c:spPr>
                    <a:noFill/>
                    <a:ln>
                      <a:noFill/>
                    </a:ln>
                    <a:effectLst/>
                  </c:spPr>
                  <c:txPr>
                    <a:bodyPr wrap="square" lIns="38100" tIns="19050" rIns="38100" bIns="19050" anchor="ctr">
                      <a:spAutoFit/>
                    </a:bodyPr>
                    <a:lstStyle/>
                    <a:p>
                      <a:pPr>
                        <a:defRPr sz="1300"/>
                      </a:pPr>
                      <a:endParaRPr lang="en-US"/>
                    </a:p>
                  </c:txPr>
                  <c:dLblPos val="b"/>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val>
                  <c:numRef>
                    <c:extLst xmlns:c15="http://schemas.microsoft.com/office/drawing/2012/chart">
                      <c:ext xmlns:c15="http://schemas.microsoft.com/office/drawing/2012/chart" uri="{02D57815-91ED-43cb-92C2-25804820EDAC}">
                        <c15:formulaRef>
                          <c15:sqref>'Data Chart'!$L$21:$L$32</c15:sqref>
                        </c15:formulaRef>
                      </c:ext>
                    </c:extLst>
                    <c:numCache>
                      <c:formatCode>#,##0;[Red]#,##0</c:formatCode>
                      <c:ptCount val="12"/>
                      <c:pt idx="0">
                        <c:v>4241.8419999999996</c:v>
                      </c:pt>
                      <c:pt idx="1">
                        <c:v>3245.53</c:v>
                      </c:pt>
                      <c:pt idx="2">
                        <c:v>6165.1989999999996</c:v>
                      </c:pt>
                      <c:pt idx="3">
                        <c:v>5559.4309999999996</c:v>
                      </c:pt>
                      <c:pt idx="4">
                        <c:v>5019.7730000000001</c:v>
                      </c:pt>
                      <c:pt idx="5">
                        <c:v>#N/A</c:v>
                      </c:pt>
                      <c:pt idx="6">
                        <c:v>#N/A</c:v>
                      </c:pt>
                      <c:pt idx="7">
                        <c:v>#N/A</c:v>
                      </c:pt>
                      <c:pt idx="8">
                        <c:v>#N/A</c:v>
                      </c:pt>
                      <c:pt idx="9">
                        <c:v>#N/A</c:v>
                      </c:pt>
                      <c:pt idx="10">
                        <c:v>#N/A</c:v>
                      </c:pt>
                      <c:pt idx="11">
                        <c:v>#N/A</c:v>
                      </c:pt>
                    </c:numCache>
                  </c:numRef>
                </c:val>
                <c:smooth val="0"/>
                <c:extLst xmlns:c15="http://schemas.microsoft.com/office/drawing/2012/chart">
                  <c:ext xmlns:c16="http://schemas.microsoft.com/office/drawing/2014/chart" uri="{C3380CC4-5D6E-409C-BE32-E72D297353CC}">
                    <c16:uniqueId val="{0000002E-FACE-43DA-BD37-01140F6C988B}"/>
                  </c:ext>
                </c:extLst>
              </c15:ser>
            </c15:filteredLineSeries>
            <c15:filteredLineSeries>
              <c15:ser>
                <c:idx val="2"/>
                <c:order val="5"/>
                <c:tx>
                  <c:strRef>
                    <c:extLst xmlns:c15="http://schemas.microsoft.com/office/drawing/2012/chart">
                      <c:ext xmlns:c15="http://schemas.microsoft.com/office/drawing/2012/chart" uri="{02D57815-91ED-43cb-92C2-25804820EDAC}">
                        <c15:formulaRef>
                          <c15:sqref>'Data Chart'!$H$4</c15:sqref>
                        </c15:formulaRef>
                      </c:ext>
                    </c:extLst>
                    <c:strCache>
                      <c:ptCount val="1"/>
                      <c:pt idx="0">
                        <c:v>Sản lượng bù thêm các tháng trước thiếu</c:v>
                      </c:pt>
                    </c:strCache>
                  </c:strRef>
                </c:tx>
                <c:spPr>
                  <a:ln w="28575" cap="rnd">
                    <a:solidFill>
                      <a:schemeClr val="accent3"/>
                    </a:solidFill>
                    <a:round/>
                  </a:ln>
                  <a:effectLst/>
                </c:spPr>
                <c:marker>
                  <c:symbol val="none"/>
                </c:marker>
                <c:dLbls>
                  <c:dLbl>
                    <c:idx val="5"/>
                    <c:layout>
                      <c:manualLayout>
                        <c:x val="-2.4264482863208921E-2"/>
                        <c:y val="-6.160171243059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2F-FACE-43DA-BD37-01140F6C988B}"/>
                      </c:ext>
                    </c:extLst>
                  </c:dLbl>
                  <c:dLbl>
                    <c:idx val="6"/>
                    <c:layout>
                      <c:manualLayout>
                        <c:x val="-2.5781013042159649E-2"/>
                        <c:y val="-5.236145556600575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0-FACE-43DA-BD37-01140F6C988B}"/>
                      </c:ext>
                    </c:extLst>
                  </c:dLbl>
                  <c:dLbl>
                    <c:idx val="7"/>
                    <c:layout>
                      <c:manualLayout>
                        <c:x val="-2.1231422505307854E-2"/>
                        <c:y val="-5.5441541187535498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1-FACE-43DA-BD37-01140F6C988B}"/>
                      </c:ext>
                    </c:extLst>
                  </c:dLbl>
                  <c:dLbl>
                    <c:idx val="8"/>
                    <c:layout>
                      <c:manualLayout>
                        <c:x val="-1.2132241431604488E-2"/>
                        <c:y val="-9.1133903662359253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2-FACE-43DA-BD37-01140F6C988B}"/>
                      </c:ext>
                    </c:extLst>
                  </c:dLbl>
                  <c:dLbl>
                    <c:idx val="9"/>
                    <c:layout>
                      <c:manualLayout>
                        <c:x val="-3.0330603579011222E-2"/>
                        <c:y val="-4.598980377608780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3-FACE-43DA-BD37-01140F6C988B}"/>
                      </c:ext>
                    </c:extLst>
                  </c:dLbl>
                  <c:dLbl>
                    <c:idx val="10"/>
                    <c:layout>
                      <c:manualLayout>
                        <c:x val="-3.3363663936912341E-2"/>
                        <c:y val="-3.98541763860550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4-FACE-43DA-BD37-01140F6C988B}"/>
                      </c:ext>
                    </c:extLst>
                  </c:dLbl>
                  <c:dLbl>
                    <c:idx val="11"/>
                    <c:layout>
                      <c:manualLayout>
                        <c:x val="-2.8814073400060661E-2"/>
                        <c:y val="-3.696102745835699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35-FACE-43DA-BD37-01140F6C988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val>
                  <c:numRef>
                    <c:extLst xmlns:c15="http://schemas.microsoft.com/office/drawing/2012/chart">
                      <c:ext xmlns:c15="http://schemas.microsoft.com/office/drawing/2012/chart" uri="{02D57815-91ED-43cb-92C2-25804820EDAC}">
                        <c15:formulaRef>
                          <c15:sqref>'Data Chart'!$I$21:$I$32</c15:sqref>
                        </c15:formulaRef>
                      </c:ext>
                    </c:extLst>
                    <c:numCache>
                      <c:formatCode>#,##0;[Red]#,##0</c:formatCode>
                      <c:ptCount val="12"/>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36-FACE-43DA-BD37-01140F6C988B}"/>
                  </c:ext>
                </c:extLst>
              </c15:ser>
            </c15:filteredLineSeries>
          </c:ext>
        </c:extLst>
      </c:lineChart>
      <c:catAx>
        <c:axId val="17242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8176"/>
        <c:crosses val="autoZero"/>
        <c:auto val="1"/>
        <c:lblAlgn val="ctr"/>
        <c:lblOffset val="100"/>
        <c:noMultiLvlLbl val="0"/>
      </c:catAx>
      <c:valAx>
        <c:axId val="1724298176"/>
        <c:scaling>
          <c:orientation val="minMax"/>
          <c:min val="0"/>
        </c:scaling>
        <c:delete val="0"/>
        <c:axPos val="l"/>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24297760"/>
        <c:crosses val="autoZero"/>
        <c:crossBetween val="between"/>
      </c:valAx>
    </c:plotArea>
    <c:legend>
      <c:legendPos val="b"/>
      <c:legendEntry>
        <c:idx val="0"/>
        <c:txPr>
          <a:bodyPr rot="0" spcFirstLastPara="1" vertOverflow="ellipsis" vert="horz" wrap="square" anchor="ctr" anchorCtr="1"/>
          <a:lstStyle/>
          <a:p>
            <a:pPr>
              <a:defRPr sz="14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400" b="0" i="0" u="none" strike="noStrike" kern="1200" baseline="0">
                <a:solidFill>
                  <a:srgbClr val="0000FF"/>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5.1605969635961091E-2"/>
          <c:y val="0.91396092946393948"/>
          <c:w val="0.92105254359128685"/>
          <c:h val="8.603907053606056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b="1">
                <a:solidFill>
                  <a:srgbClr val="0000FF"/>
                </a:solidFill>
              </a:rPr>
              <a:t>LỢI</a:t>
            </a:r>
            <a:r>
              <a:rPr lang="en-US" b="1" baseline="0">
                <a:solidFill>
                  <a:srgbClr val="0000FF"/>
                </a:solidFill>
              </a:rPr>
              <a:t> NHUẬN </a:t>
            </a:r>
            <a:r>
              <a:rPr lang="en-US" b="1" baseline="0">
                <a:solidFill>
                  <a:srgbClr val="FF0000"/>
                </a:solidFill>
              </a:rPr>
              <a:t> </a:t>
            </a:r>
            <a:r>
              <a:rPr lang="en-US" b="1" baseline="0">
                <a:solidFill>
                  <a:srgbClr val="0000FF"/>
                </a:solidFill>
              </a:rPr>
              <a:t>THỰC HIỆN SV KẾ HOẠCH (tỷ đồng)</a:t>
            </a:r>
            <a:endParaRPr lang="en-US" b="1">
              <a:solidFill>
                <a:srgbClr val="0000FF"/>
              </a:solidFill>
            </a:endParaRPr>
          </a:p>
        </c:rich>
      </c:tx>
      <c:layout>
        <c:manualLayout>
          <c:xMode val="edge"/>
          <c:yMode val="edge"/>
          <c:x val="0.1484891438159697"/>
          <c:y val="2.147265783079747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1"/>
          <c:tx>
            <c:strRef>
              <c:f>'Data Chart'!$N$6</c:f>
              <c:strCache>
                <c:ptCount val="1"/>
                <c:pt idx="0">
                  <c:v>Mục tiêu </c:v>
                </c:pt>
              </c:strCache>
            </c:strRef>
          </c:tx>
          <c:spPr>
            <a:solidFill>
              <a:srgbClr val="C00000"/>
            </a:solidFill>
            <a:ln>
              <a:noFill/>
            </a:ln>
            <a:effectLst/>
          </c:spPr>
          <c:invertIfNegative val="0"/>
          <c:dLbls>
            <c:dLbl>
              <c:idx val="0"/>
              <c:layout>
                <c:manualLayout>
                  <c:x val="-1.057934592747543E-2"/>
                  <c:y val="-3.55784652234509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75-4942-806C-C4C43A1CC222}"/>
                </c:ext>
              </c:extLst>
            </c:dLbl>
            <c:dLbl>
              <c:idx val="1"/>
              <c:layout>
                <c:manualLayout>
                  <c:x val="6.045340529985932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75-4942-806C-C4C43A1CC222}"/>
                </c:ext>
              </c:extLst>
            </c:dLbl>
            <c:dLbl>
              <c:idx val="9"/>
              <c:layout>
                <c:manualLayout>
                  <c:x val="-1.1266548574903586E-2"/>
                  <c:y val="1.716700606538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75-4942-806C-C4C43A1CC22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Chart'!$N$21:$N$32</c:f>
              <c:numCache>
                <c:formatCode>#,##0.0_);[Red]\(#,##0.0\)</c:formatCode>
                <c:ptCount val="12"/>
                <c:pt idx="0">
                  <c:v>-1.6227981137364622</c:v>
                </c:pt>
                <c:pt idx="1">
                  <c:v>0.58682152278999844</c:v>
                </c:pt>
                <c:pt idx="2">
                  <c:v>2.7456563166522279</c:v>
                </c:pt>
                <c:pt idx="3">
                  <c:v>-0.93658019249821911</c:v>
                </c:pt>
                <c:pt idx="4">
                  <c:v>1.1280967375809827</c:v>
                </c:pt>
                <c:pt idx="5">
                  <c:v>0.35162666494312322</c:v>
                </c:pt>
                <c:pt idx="6">
                  <c:v>5.6882324630897569</c:v>
                </c:pt>
                <c:pt idx="7">
                  <c:v>3.7106447146319383</c:v>
                </c:pt>
                <c:pt idx="8">
                  <c:v>4.5890399839609692</c:v>
                </c:pt>
                <c:pt idx="9">
                  <c:v>2.8661666623806004</c:v>
                </c:pt>
                <c:pt idx="10">
                  <c:v>5.7344808960698357</c:v>
                </c:pt>
                <c:pt idx="11">
                  <c:v>2.9676890854920361</c:v>
                </c:pt>
              </c:numCache>
            </c:numRef>
          </c:val>
          <c:extLst>
            <c:ext xmlns:c16="http://schemas.microsoft.com/office/drawing/2014/chart" uri="{C3380CC4-5D6E-409C-BE32-E72D297353CC}">
              <c16:uniqueId val="{00000003-6475-4942-806C-C4C43A1CC222}"/>
            </c:ext>
          </c:extLst>
        </c:ser>
        <c:ser>
          <c:idx val="1"/>
          <c:order val="2"/>
          <c:tx>
            <c:strRef>
              <c:f>'Data Chart'!$P$6</c:f>
              <c:strCache>
                <c:ptCount val="1"/>
                <c:pt idx="0">
                  <c:v>Thực hiện</c:v>
                </c:pt>
              </c:strCache>
            </c:strRef>
          </c:tx>
          <c:spPr>
            <a:solidFill>
              <a:srgbClr val="00B050"/>
            </a:solidFill>
            <a:ln>
              <a:noFill/>
            </a:ln>
            <a:effectLst/>
          </c:spPr>
          <c:invertIfNegative val="0"/>
          <c:dPt>
            <c:idx val="9"/>
            <c:invertIfNegative val="0"/>
            <c:bubble3D val="0"/>
            <c:spPr>
              <a:solidFill>
                <a:srgbClr val="00B050"/>
              </a:solidFill>
              <a:ln>
                <a:noFill/>
              </a:ln>
              <a:effectLst/>
            </c:spPr>
            <c:extLst>
              <c:ext xmlns:c16="http://schemas.microsoft.com/office/drawing/2014/chart" uri="{C3380CC4-5D6E-409C-BE32-E72D297353CC}">
                <c16:uniqueId val="{00000005-6475-4942-806C-C4C43A1CC222}"/>
              </c:ext>
            </c:extLst>
          </c:dPt>
          <c:dPt>
            <c:idx val="10"/>
            <c:invertIfNegative val="0"/>
            <c:bubble3D val="0"/>
            <c:spPr>
              <a:solidFill>
                <a:srgbClr val="00B050"/>
              </a:solidFill>
              <a:ln>
                <a:noFill/>
              </a:ln>
              <a:effectLst/>
            </c:spPr>
            <c:extLst>
              <c:ext xmlns:c16="http://schemas.microsoft.com/office/drawing/2014/chart" uri="{C3380CC4-5D6E-409C-BE32-E72D297353CC}">
                <c16:uniqueId val="{00000007-6475-4942-806C-C4C43A1CC222}"/>
              </c:ext>
            </c:extLst>
          </c:dPt>
          <c:dPt>
            <c:idx val="11"/>
            <c:invertIfNegative val="0"/>
            <c:bubble3D val="0"/>
            <c:spPr>
              <a:solidFill>
                <a:srgbClr val="00B050"/>
              </a:solidFill>
              <a:ln>
                <a:noFill/>
              </a:ln>
              <a:effectLst/>
            </c:spPr>
            <c:extLst>
              <c:ext xmlns:c16="http://schemas.microsoft.com/office/drawing/2014/chart" uri="{C3380CC4-5D6E-409C-BE32-E72D297353CC}">
                <c16:uniqueId val="{00000009-6475-4942-806C-C4C43A1CC222}"/>
              </c:ext>
            </c:extLst>
          </c:dPt>
          <c:dLbls>
            <c:dLbl>
              <c:idx val="0"/>
              <c:layout>
                <c:manualLayout>
                  <c:x val="4.3357825763220064E-3"/>
                  <c:y val="-1.3615011578673374E-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7875845296093997E-2"/>
                      <c:h val="7.6390433309141442E-2"/>
                    </c:manualLayout>
                  </c15:layout>
                </c:ext>
                <c:ext xmlns:c16="http://schemas.microsoft.com/office/drawing/2014/chart" uri="{C3380CC4-5D6E-409C-BE32-E72D297353CC}">
                  <c16:uniqueId val="{0000000A-6475-4942-806C-C4C43A1CC222}"/>
                </c:ext>
              </c:extLst>
            </c:dLbl>
            <c:dLbl>
              <c:idx val="1"/>
              <c:layout>
                <c:manualLayout>
                  <c:x val="4.3357825763220064E-3"/>
                  <c:y val="3.4580767924776061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4.6467526724231045E-2"/>
                      <c:h val="6.6339060505307051E-2"/>
                    </c:manualLayout>
                  </c15:layout>
                </c:ext>
                <c:ext xmlns:c16="http://schemas.microsoft.com/office/drawing/2014/chart" uri="{C3380CC4-5D6E-409C-BE32-E72D297353CC}">
                  <c16:uniqueId val="{0000000B-6475-4942-806C-C4C43A1CC222}"/>
                </c:ext>
              </c:extLst>
            </c:dLbl>
            <c:dLbl>
              <c:idx val="2"/>
              <c:layout>
                <c:manualLayout>
                  <c:x val="8.4499668767907803E-3"/>
                  <c:y val="1.340209422067181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0685385401347496E-2"/>
                      <c:h val="7.9740890910419582E-2"/>
                    </c:manualLayout>
                  </c15:layout>
                </c:ext>
                <c:ext xmlns:c16="http://schemas.microsoft.com/office/drawing/2014/chart" uri="{C3380CC4-5D6E-409C-BE32-E72D297353CC}">
                  <c16:uniqueId val="{00000007-C541-44FD-9B7C-B6B4654694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Chart'!$P$21:$P$32</c:f>
              <c:numCache>
                <c:formatCode>#,##0.0_);[Red]\(#,##0.0\)</c:formatCode>
                <c:ptCount val="12"/>
                <c:pt idx="0">
                  <c:v>-1.693460736</c:v>
                </c:pt>
                <c:pt idx="1">
                  <c:v>-6.4192137379999998</c:v>
                </c:pt>
                <c:pt idx="2">
                  <c:v>-6.6654066240000001</c:v>
                </c:pt>
                <c:pt idx="3">
                  <c:v>3.7037542120000002</c:v>
                </c:pt>
                <c:pt idx="4">
                  <c:v>8.2274254169999992</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3-6475-4942-806C-C4C43A1CC222}"/>
            </c:ext>
          </c:extLst>
        </c:ser>
        <c:dLbls>
          <c:showLegendKey val="0"/>
          <c:showVal val="0"/>
          <c:showCatName val="0"/>
          <c:showSerName val="0"/>
          <c:showPercent val="0"/>
          <c:showBubbleSize val="0"/>
        </c:dLbls>
        <c:gapWidth val="150"/>
        <c:axId val="2004196352"/>
        <c:axId val="2004194272"/>
      </c:barChart>
      <c:lineChart>
        <c:grouping val="standard"/>
        <c:varyColors val="0"/>
        <c:ser>
          <c:idx val="2"/>
          <c:order val="0"/>
          <c:tx>
            <c:strRef>
              <c:f>'Data Chart'!$R$4:$S$4</c:f>
              <c:strCache>
                <c:ptCount val="1"/>
                <c:pt idx="0">
                  <c:v>% Lợi nhuận/Doanh thu</c:v>
                </c:pt>
              </c:strCache>
            </c:strRef>
          </c:tx>
          <c:spPr>
            <a:ln w="28575" cap="rnd">
              <a:solidFill>
                <a:schemeClr val="accent3"/>
              </a:solidFill>
              <a:round/>
            </a:ln>
            <a:effectLst/>
          </c:spPr>
          <c:marker>
            <c:symbol val="none"/>
          </c:marker>
          <c:dLbls>
            <c:dLbl>
              <c:idx val="0"/>
              <c:layout>
                <c:manualLayout>
                  <c:x val="-1.9647356722454386E-2"/>
                  <c:y val="-5.12356136391681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475-4942-806C-C4C43A1CC222}"/>
                </c:ext>
              </c:extLst>
            </c:dLbl>
            <c:dLbl>
              <c:idx val="1"/>
              <c:layout>
                <c:manualLayout>
                  <c:x val="-1.7377478514184537E-2"/>
                  <c:y val="-7.8302719884490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AD-4387-ACA8-5F5BBA842E17}"/>
                </c:ext>
              </c:extLst>
            </c:dLbl>
            <c:dLbl>
              <c:idx val="2"/>
              <c:layout>
                <c:manualLayout>
                  <c:x val="-1.8308141434218328E-2"/>
                  <c:y val="-4.0205491215337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41-44FD-9B7C-B6B4654694CF}"/>
                </c:ext>
              </c:extLst>
            </c:dLbl>
            <c:dLbl>
              <c:idx val="5"/>
              <c:layout>
                <c:manualLayout>
                  <c:x val="5.5471177973051419E-3"/>
                  <c:y val="-7.9031321132585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F9-4663-AAD6-59527A6722AF}"/>
                </c:ext>
              </c:extLst>
            </c:dLbl>
            <c:dLbl>
              <c:idx val="6"/>
              <c:layout>
                <c:manualLayout>
                  <c:x val="8.3206766959575598E-3"/>
                  <c:y val="3.09252995736203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82-410D-8697-5E2D8A297765}"/>
                </c:ext>
              </c:extLst>
            </c:dLbl>
            <c:dLbl>
              <c:idx val="10"/>
              <c:layout>
                <c:manualLayout>
                  <c:x val="-1.4083185718629482E-2"/>
                  <c:y val="2.6803660810224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475-4942-806C-C4C43A1CC2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Chart'!$B$21:$B$32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 Chart'!$R$21:$R$32</c:f>
              <c:numCache>
                <c:formatCode>0.0%</c:formatCode>
                <c:ptCount val="12"/>
                <c:pt idx="0">
                  <c:v>-1.3429608800534138E-2</c:v>
                </c:pt>
                <c:pt idx="1">
                  <c:v>-6.647433053282896E-2</c:v>
                </c:pt>
                <c:pt idx="2">
                  <c:v>-3.8460373268097495E-2</c:v>
                </c:pt>
                <c:pt idx="3">
                  <c:v>2.3285725195445736E-2</c:v>
                </c:pt>
                <c:pt idx="4">
                  <c:v>5.1496945529611884E-2</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16-6475-4942-806C-C4C43A1CC222}"/>
            </c:ext>
          </c:extLst>
        </c:ser>
        <c:dLbls>
          <c:showLegendKey val="0"/>
          <c:showVal val="1"/>
          <c:showCatName val="0"/>
          <c:showSerName val="0"/>
          <c:showPercent val="0"/>
          <c:showBubbleSize val="0"/>
        </c:dLbls>
        <c:marker val="1"/>
        <c:smooth val="0"/>
        <c:axId val="866928000"/>
        <c:axId val="866927168"/>
      </c:lineChart>
      <c:catAx>
        <c:axId val="2004196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4194272"/>
        <c:crosses val="autoZero"/>
        <c:auto val="1"/>
        <c:lblAlgn val="ctr"/>
        <c:lblOffset val="100"/>
        <c:noMultiLvlLbl val="0"/>
      </c:catAx>
      <c:valAx>
        <c:axId val="20041942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4196352"/>
        <c:crosses val="autoZero"/>
        <c:crossBetween val="between"/>
      </c:valAx>
      <c:valAx>
        <c:axId val="866927168"/>
        <c:scaling>
          <c:orientation val="minMax"/>
        </c:scaling>
        <c:delete val="0"/>
        <c:axPos val="r"/>
        <c:numFmt formatCode="0.0%" sourceLinked="1"/>
        <c:majorTickMark val="out"/>
        <c:minorTickMark val="none"/>
        <c:tickLblPos val="high"/>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alpha val="98000"/>
                  </a:schemeClr>
                </a:solidFill>
                <a:latin typeface="Times New Roman" panose="02020603050405020304" pitchFamily="18" charset="0"/>
                <a:ea typeface="+mn-ea"/>
                <a:cs typeface="Times New Roman" panose="02020603050405020304" pitchFamily="18" charset="0"/>
              </a:defRPr>
            </a:pPr>
            <a:endParaRPr lang="en-US"/>
          </a:p>
        </c:txPr>
        <c:crossAx val="866928000"/>
        <c:crosses val="max"/>
        <c:crossBetween val="between"/>
      </c:valAx>
      <c:catAx>
        <c:axId val="866928000"/>
        <c:scaling>
          <c:orientation val="minMax"/>
        </c:scaling>
        <c:delete val="1"/>
        <c:axPos val="b"/>
        <c:numFmt formatCode="General" sourceLinked="1"/>
        <c:majorTickMark val="out"/>
        <c:minorTickMark val="none"/>
        <c:tickLblPos val="nextTo"/>
        <c:crossAx val="866927168"/>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legendEntry>
      <c:legendEntry>
        <c:idx val="2"/>
        <c:txPr>
          <a:bodyPr rot="0" spcFirstLastPara="1" vertOverflow="ellipsis" vert="horz" wrap="square" anchor="ctr" anchorCtr="1"/>
          <a:lstStyle/>
          <a:p>
            <a:pPr>
              <a:defRPr sz="1200" b="0" i="0" u="none" strike="noStrike" kern="1200" baseline="0">
                <a:solidFill>
                  <a:srgbClr val="92D050"/>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7.4293189019471947E-2"/>
          <c:y val="0.87847432817632354"/>
          <c:w val="0.89977634620094371"/>
          <c:h val="0.1215256718236764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4803149606299213" l="0.70866141732283472" r="0.70866141732283472" t="0.74803149606299213" header="0.31496062992125984" footer="0.31496062992125984"/>
    <c:pageSetup paperSize="9" orientation="portrait"/>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rPr>
              <a:t>TOTAL </a:t>
            </a:r>
          </a:p>
        </c:rich>
      </c:tx>
      <c:layout>
        <c:manualLayout>
          <c:xMode val="edge"/>
          <c:yMode val="edge"/>
          <c:x val="0.36602568843173344"/>
          <c:y val="2.796116590355984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00FF"/>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5.0151963680931555E-2"/>
          <c:y val="0.12617476113981382"/>
          <c:w val="0.89969607263813689"/>
          <c:h val="0.71108163835975868"/>
        </c:manualLayout>
      </c:layout>
      <c:barChart>
        <c:barDir val="col"/>
        <c:grouping val="clustered"/>
        <c:varyColors val="0"/>
        <c:ser>
          <c:idx val="0"/>
          <c:order val="0"/>
          <c:tx>
            <c:strRef>
              <c:f>'Data Chart'!$N$6</c:f>
              <c:strCache>
                <c:ptCount val="1"/>
                <c:pt idx="0">
                  <c:v>Mục tiêu </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04EF-410D-9EDA-2517D2B913BC}"/>
              </c:ext>
            </c:extLst>
          </c:dPt>
          <c:dPt>
            <c:idx val="1"/>
            <c:invertIfNegative val="0"/>
            <c:bubble3D val="0"/>
            <c:spPr>
              <a:solidFill>
                <a:srgbClr val="E46C0A"/>
              </a:solidFill>
              <a:ln>
                <a:noFill/>
              </a:ln>
              <a:effectLst/>
            </c:spPr>
            <c:extLst>
              <c:ext xmlns:c16="http://schemas.microsoft.com/office/drawing/2014/chart" uri="{C3380CC4-5D6E-409C-BE32-E72D297353CC}">
                <c16:uniqueId val="{00000003-04EF-410D-9EDA-2517D2B913BC}"/>
              </c:ext>
            </c:extLst>
          </c:dPt>
          <c:dLbls>
            <c:dLbl>
              <c:idx val="0"/>
              <c:layout>
                <c:manualLayout>
                  <c:x val="-1.966527090635083E-2"/>
                  <c:y val="-3.3361134278565626E-3"/>
                </c:manualLayout>
              </c:layout>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732596235247879"/>
                      <c:h val="0.10657227479592574"/>
                    </c:manualLayout>
                  </c15:layout>
                </c:ext>
                <c:ext xmlns:c16="http://schemas.microsoft.com/office/drawing/2014/chart" uri="{C3380CC4-5D6E-409C-BE32-E72D297353CC}">
                  <c16:uniqueId val="{00000001-04EF-410D-9EDA-2517D2B913BC}"/>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Chart'!$N$33</c:f>
              <c:numCache>
                <c:formatCode>#,##0.0_);[Red]\(#,##0.0\)</c:formatCode>
                <c:ptCount val="1"/>
                <c:pt idx="0">
                  <c:v>27.80907674135679</c:v>
                </c:pt>
              </c:numCache>
            </c:numRef>
          </c:cat>
          <c:val>
            <c:numRef>
              <c:f>'Data Chart'!$N$33</c:f>
              <c:numCache>
                <c:formatCode>#,##0.0_);[Red]\(#,##0.0\)</c:formatCode>
                <c:ptCount val="1"/>
                <c:pt idx="0">
                  <c:v>27.80907674135679</c:v>
                </c:pt>
              </c:numCache>
            </c:numRef>
          </c:val>
          <c:extLst>
            <c:ext xmlns:c16="http://schemas.microsoft.com/office/drawing/2014/chart" uri="{C3380CC4-5D6E-409C-BE32-E72D297353CC}">
              <c16:uniqueId val="{00000004-04EF-410D-9EDA-2517D2B913BC}"/>
            </c:ext>
          </c:extLst>
        </c:ser>
        <c:ser>
          <c:idx val="1"/>
          <c:order val="1"/>
          <c:tx>
            <c:strRef>
              <c:f>'Data Chart'!$P$6</c:f>
              <c:strCache>
                <c:ptCount val="1"/>
                <c:pt idx="0">
                  <c:v>Thực hiện</c:v>
                </c:pt>
              </c:strCache>
            </c:strRef>
          </c:tx>
          <c:spPr>
            <a:solidFill>
              <a:srgbClr val="00B050"/>
            </a:solidFill>
            <a:ln>
              <a:noFill/>
            </a:ln>
            <a:effectLst/>
          </c:spPr>
          <c:invertIfNegative val="0"/>
          <c:dLbls>
            <c:dLbl>
              <c:idx val="0"/>
              <c:layout>
                <c:manualLayout>
                  <c:x val="7.9254957680298249E-2"/>
                  <c:y val="1.9987097432656326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fld id="{21C9BBC0-C462-41C7-A678-D6DBD7BC5234}" type="CELLRANGE">
                      <a:rPr lang="en-US" sz="1300" b="1" baseline="0">
                        <a:solidFill>
                          <a:srgbClr val="00B050"/>
                        </a:solidFill>
                      </a:rPr>
                      <a:pPr>
                        <a:defRPr sz="1300" b="1">
                          <a:solidFill>
                            <a:srgbClr val="00B050"/>
                          </a:solidFill>
                        </a:defRPr>
                      </a:pPr>
                      <a:t>[CELLRANGE]</a:t>
                    </a:fld>
                    <a:r>
                      <a:rPr lang="en-US" sz="1300" b="1" baseline="0">
                        <a:solidFill>
                          <a:srgbClr val="00B050"/>
                        </a:solidFill>
                      </a:rPr>
                      <a:t>, </a:t>
                    </a:r>
                    <a:fld id="{C01677B4-55F3-437E-9D7D-289A9DB54192}" type="VALUE">
                      <a:rPr lang="en-US" sz="1300" b="1" baseline="0">
                        <a:solidFill>
                          <a:srgbClr val="00B050"/>
                        </a:solidFill>
                      </a:rPr>
                      <a:pPr>
                        <a:defRPr sz="1300" b="1">
                          <a:solidFill>
                            <a:srgbClr val="00B050"/>
                          </a:solidFill>
                        </a:defRPr>
                      </a:pPr>
                      <a:t>[VALUE]</a:t>
                    </a:fld>
                    <a:endParaRPr lang="en-US" sz="1300" b="1" baseline="0">
                      <a:solidFill>
                        <a:srgbClr val="00B05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40455277063537265"/>
                      <c:h val="0.10712654245992394"/>
                    </c:manualLayout>
                  </c15:layout>
                  <c15:dlblFieldTable/>
                  <c15:showDataLabelsRange val="1"/>
                </c:ext>
                <c:ext xmlns:c16="http://schemas.microsoft.com/office/drawing/2014/chart" uri="{C3380CC4-5D6E-409C-BE32-E72D297353CC}">
                  <c16:uniqueId val="{00000004-57EB-4F5D-82E2-79875627FBE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'Data Chart'!$P$33</c:f>
              <c:numCache>
                <c:formatCode>#,##0.0_);[Red]\(#,##0.0\)</c:formatCode>
                <c:ptCount val="1"/>
                <c:pt idx="0">
                  <c:v>-2.8469014690000023</c:v>
                </c:pt>
              </c:numCache>
            </c:numRef>
          </c:val>
          <c:extLst>
            <c:ext xmlns:c15="http://schemas.microsoft.com/office/drawing/2012/chart" uri="{02D57815-91ED-43cb-92C2-25804820EDAC}">
              <c15:datalabelsRange>
                <c15:f>'Data Chart'!$P$34</c15:f>
                <c15:dlblRangeCache>
                  <c:ptCount val="1"/>
                  <c:pt idx="0">
                    <c:v>-10%</c:v>
                  </c:pt>
                </c15:dlblRangeCache>
              </c15:datalabelsRange>
            </c:ext>
            <c:ext xmlns:c16="http://schemas.microsoft.com/office/drawing/2014/chart" uri="{C3380CC4-5D6E-409C-BE32-E72D297353CC}">
              <c16:uniqueId val="{00000004-CC9E-472E-AD29-674B249E16D6}"/>
            </c:ext>
          </c:extLst>
        </c:ser>
        <c:dLbls>
          <c:showLegendKey val="0"/>
          <c:showVal val="0"/>
          <c:showCatName val="0"/>
          <c:showSerName val="0"/>
          <c:showPercent val="0"/>
          <c:showBubbleSize val="0"/>
        </c:dLbls>
        <c:gapWidth val="219"/>
        <c:overlap val="-27"/>
        <c:axId val="153914448"/>
        <c:axId val="153915696"/>
      </c:barChart>
      <c:catAx>
        <c:axId val="153914448"/>
        <c:scaling>
          <c:orientation val="minMax"/>
        </c:scaling>
        <c:delete val="1"/>
        <c:axPos val="b"/>
        <c:numFmt formatCode="#,##0.0_);[Red]\(#,##0.0\)" sourceLinked="1"/>
        <c:majorTickMark val="none"/>
        <c:minorTickMark val="none"/>
        <c:tickLblPos val="nextTo"/>
        <c:crossAx val="153915696"/>
        <c:crosses val="autoZero"/>
        <c:auto val="1"/>
        <c:lblAlgn val="ctr"/>
        <c:lblOffset val="100"/>
        <c:noMultiLvlLbl val="0"/>
      </c:catAx>
      <c:valAx>
        <c:axId val="153915696"/>
        <c:scaling>
          <c:orientation val="minMax"/>
        </c:scaling>
        <c:delete val="1"/>
        <c:axPos val="l"/>
        <c:numFmt formatCode="#,##0.0_);[Red]\(#,##0.0\)" sourceLinked="1"/>
        <c:majorTickMark val="none"/>
        <c:minorTickMark val="none"/>
        <c:tickLblPos val="nextTo"/>
        <c:crossAx val="15391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rgbClr val="0000FF"/>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4803149606299213" l="0.70866141732283472" r="0.70866141732283472" t="0.74803149606299213" header="0.31496062992125984" footer="0.31496062992125984"/>
    <c:pageSetup paperSize="9"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effectLst/>
              </a:rPr>
              <a:t>EBITDA LŨY KẾ 2022</a:t>
            </a:r>
            <a:endParaRPr lang="en-US" sz="1200" b="1">
              <a:effectLst/>
            </a:endParaRPr>
          </a:p>
          <a:p>
            <a:pPr>
              <a:defRPr sz="1200" b="1"/>
            </a:pPr>
            <a:r>
              <a:rPr lang="en-US" sz="1200" b="1" i="0" baseline="0">
                <a:effectLst/>
              </a:rPr>
              <a:t>(Không tính Lãi cho vay &amp; Tài trợ Coca, Nestle')</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8"/>
          <c:order val="8"/>
          <c:tx>
            <c:strRef>
              <c:f>'Data Chart'!$AE$4:$AE$6</c:f>
              <c:strCache>
                <c:ptCount val="3"/>
                <c:pt idx="0">
                  <c:v>Lũy kế EBITDA (tỷ đ)</c:v>
                </c:pt>
                <c:pt idx="1">
                  <c:v>Mục tiêu</c:v>
                </c:pt>
                <c:pt idx="2">
                  <c:v>Mục tiêu</c:v>
                </c:pt>
              </c:strCache>
            </c:strRef>
          </c:tx>
          <c:spPr>
            <a:ln w="19050" cap="rnd">
              <a:solidFill>
                <a:srgbClr val="FF0000"/>
              </a:solidFill>
              <a:prstDash val="dash"/>
              <a:round/>
            </a:ln>
            <a:effectLst/>
          </c:spPr>
          <c:marker>
            <c:symbol val="none"/>
          </c:marker>
          <c:dLbls>
            <c:dLbl>
              <c:idx val="217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BB-46B6-917C-06E6F75F12C3}"/>
                </c:ext>
              </c:extLst>
            </c:dLbl>
            <c:dLbl>
              <c:idx val="218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BB-46B6-917C-06E6F75F12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Chart'!$B$7:$B$32</c15:sqref>
                  </c15:fullRef>
                </c:ext>
              </c:extLst>
              <c:f>'Data Chart'!$B$8:$B$32</c:f>
              <c:strCache>
                <c:ptCount val="13"/>
                <c:pt idx="0">
                  <c:v>Năm 2025</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Chart'!$AE$7:$AE$32</c15:sqref>
                  </c15:fullRef>
                </c:ext>
              </c:extLst>
              <c:f>'Data Chart'!$AE$8:$AE$32</c:f>
              <c:numCache>
                <c:formatCode>#,##0_);[Red]\(#,##0\)</c:formatCode>
                <c:ptCount val="13"/>
                <c:pt idx="1">
                  <c:v>5.5859162973811323</c:v>
                </c:pt>
                <c:pt idx="2">
                  <c:v>14.570755069613405</c:v>
                </c:pt>
                <c:pt idx="3">
                  <c:v>25.97869290257167</c:v>
                </c:pt>
                <c:pt idx="4">
                  <c:v>33.430851156010263</c:v>
                </c:pt>
                <c:pt idx="5">
                  <c:v>43.199900173850622</c:v>
                </c:pt>
                <c:pt idx="6">
                  <c:v>52.379775299487406</c:v>
                </c:pt>
                <c:pt idx="7">
                  <c:v>66.894249329854986</c:v>
                </c:pt>
                <c:pt idx="8">
                  <c:v>79.587795423711071</c:v>
                </c:pt>
                <c:pt idx="9">
                  <c:v>93.016528866682975</c:v>
                </c:pt>
                <c:pt idx="10">
                  <c:v>104.70701638890255</c:v>
                </c:pt>
                <c:pt idx="11">
                  <c:v>119.24245442105588</c:v>
                </c:pt>
                <c:pt idx="12">
                  <c:v>130.80498624312523</c:v>
                </c:pt>
              </c:numCache>
            </c:numRef>
          </c:val>
          <c:smooth val="0"/>
          <c:extLst>
            <c:ext xmlns:c16="http://schemas.microsoft.com/office/drawing/2014/chart" uri="{C3380CC4-5D6E-409C-BE32-E72D297353CC}">
              <c16:uniqueId val="{00000008-27BB-46B6-917C-06E6F75F12C3}"/>
            </c:ext>
          </c:extLst>
        </c:ser>
        <c:ser>
          <c:idx val="9"/>
          <c:order val="9"/>
          <c:tx>
            <c:strRef>
              <c:f>'Data Chart'!$AG$4:$AG$6</c:f>
              <c:strCache>
                <c:ptCount val="3"/>
                <c:pt idx="0">
                  <c:v>Lũy kế EBITDA (tỷ)</c:v>
                </c:pt>
                <c:pt idx="1">
                  <c:v>Thực hiện</c:v>
                </c:pt>
                <c:pt idx="2">
                  <c:v>Thực hiện</c:v>
                </c:pt>
              </c:strCache>
            </c:strRef>
          </c:tx>
          <c:spPr>
            <a:ln w="19050" cap="rnd">
              <a:solidFill>
                <a:srgbClr val="0000FF"/>
              </a:solidFill>
              <a:round/>
            </a:ln>
            <a:effectLst/>
          </c:spPr>
          <c:marker>
            <c:symbol val="none"/>
          </c:marker>
          <c:dLbls>
            <c:dLbl>
              <c:idx val="2172"/>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BB-46B6-917C-06E6F75F12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FF"/>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'Data Chart'!$B$7:$B$32</c15:sqref>
                  </c15:fullRef>
                </c:ext>
              </c:extLst>
              <c:f>'Data Chart'!$B$8:$B$32</c:f>
              <c:strCache>
                <c:ptCount val="13"/>
                <c:pt idx="0">
                  <c:v>Năm 2025</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Chart'!$AG$7:$AG$32</c15:sqref>
                  </c15:fullRef>
                </c:ext>
              </c:extLst>
              <c:f>'Data Chart'!$AG$8:$AG$32</c:f>
              <c:numCache>
                <c:formatCode>_(* #,##0.0_);_(* \(#,##0.0\);_(* "-"??_);_(@_)</c:formatCode>
                <c:ptCount val="13"/>
                <c:pt idx="1">
                  <c:v>1.574237997</c:v>
                </c:pt>
                <c:pt idx="2">
                  <c:v>-1.6692334770000001</c:v>
                </c:pt>
                <c:pt idx="3">
                  <c:v>-5.7233554830000006</c:v>
                </c:pt>
                <c:pt idx="4">
                  <c:v>1.0473645699999992</c:v>
                </c:pt>
                <c:pt idx="5">
                  <c:v>12.276615327999998</c:v>
                </c:pt>
                <c:pt idx="6">
                  <c:v>#N/A</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9-27BB-46B6-917C-06E6F75F12C3}"/>
            </c:ext>
          </c:extLst>
        </c:ser>
        <c:dLbls>
          <c:showLegendKey val="0"/>
          <c:showVal val="0"/>
          <c:showCatName val="0"/>
          <c:showSerName val="0"/>
          <c:showPercent val="0"/>
          <c:showBubbleSize val="0"/>
        </c:dLbls>
        <c:smooth val="0"/>
        <c:axId val="1019536016"/>
        <c:axId val="1019547248"/>
        <c:extLst>
          <c:ext xmlns:c15="http://schemas.microsoft.com/office/drawing/2012/chart" uri="{02D57815-91ED-43cb-92C2-25804820EDAC}">
            <c15:filteredLineSeries>
              <c15:ser>
                <c:idx val="0"/>
                <c:order val="0"/>
                <c:tx>
                  <c:strRef>
                    <c:extLst>
                      <c:ext uri="{02D57815-91ED-43cb-92C2-25804820EDAC}">
                        <c15:formulaRef>
                          <c15:sqref>'Data Chart'!$J$4:$J$6</c15:sqref>
                        </c15:formulaRef>
                      </c:ext>
                    </c:extLst>
                    <c:strCache>
                      <c:ptCount val="3"/>
                      <c:pt idx="0">
                        <c:v>Doanh thu </c:v>
                      </c:pt>
                      <c:pt idx="1">
                        <c:v>Thực Hiện</c:v>
                      </c:pt>
                      <c:pt idx="2">
                        <c:v>(Tỷ đồng)</c:v>
                      </c:pt>
                    </c:strCache>
                  </c:strRef>
                </c:tx>
                <c:spPr>
                  <a:ln w="28575" cap="rnd">
                    <a:solidFill>
                      <a:schemeClr val="accent1"/>
                    </a:solidFill>
                    <a:round/>
                  </a:ln>
                  <a:effectLst/>
                </c:spPr>
                <c:marker>
                  <c:symbol val="none"/>
                </c:marker>
                <c:cat>
                  <c:strRef>
                    <c:extLst>
                      <c:ext uri="{02D57815-91ED-43cb-92C2-25804820EDAC}">
                        <c15:fullRef>
                          <c15:sqref>'Data Chart'!$B$7:$B$32</c15:sqref>
                        </c15:fullRef>
                        <c15:formulaRef>
                          <c15:sqref>'Data Chart'!$B$8:$B$32</c15:sqref>
                        </c15:formulaRef>
                      </c:ext>
                    </c:extLst>
                    <c:strCache>
                      <c:ptCount val="13"/>
                      <c:pt idx="0">
                        <c:v>Năm 2025</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uri="{02D57815-91ED-43cb-92C2-25804820EDAC}">
                        <c15:fullRef>
                          <c15:sqref>'Data Chart'!$J$7:$J$32</c15:sqref>
                        </c15:fullRef>
                        <c15:formulaRef>
                          <c15:sqref>'Data Chart'!$J$8:$J$32</c15:sqref>
                        </c15:formulaRef>
                      </c:ext>
                    </c:extLst>
                    <c:numCache>
                      <c:formatCode>#,##0;[Red]#,##0</c:formatCode>
                      <c:ptCount val="13"/>
                      <c:pt idx="1">
                        <c:v>126.099036923</c:v>
                      </c:pt>
                      <c:pt idx="2">
                        <c:v>96.566805360000004</c:v>
                      </c:pt>
                      <c:pt idx="3">
                        <c:v>173.30582252900001</c:v>
                      </c:pt>
                      <c:pt idx="4">
                        <c:v>159.056854829</c:v>
                      </c:pt>
                      <c:pt idx="5">
                        <c:v>159.76530903700001</c:v>
                      </c:pt>
                      <c:pt idx="6">
                        <c:v>#N/A</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0-27BB-46B6-917C-06E6F75F12C3}"/>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'Data Chart'!$L$4:$L$6</c15:sqref>
                        </c15:formulaRef>
                      </c:ext>
                    </c:extLst>
                    <c:strCache>
                      <c:ptCount val="3"/>
                      <c:pt idx="0">
                        <c:v>Sản lượng bán </c:v>
                      </c:pt>
                      <c:pt idx="1">
                        <c:v>thực hiện</c:v>
                      </c:pt>
                      <c:pt idx="2">
                        <c:v>(Tấn)</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2025</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Chart'!$L$7:$L$32</c15:sqref>
                        </c15:fullRef>
                        <c15:formulaRef>
                          <c15:sqref>'Data Chart'!$L$8:$L$32</c15:sqref>
                        </c15:formulaRef>
                      </c:ext>
                    </c:extLst>
                    <c:numCache>
                      <c:formatCode>#,##0;[Red]#,##0</c:formatCode>
                      <c:ptCount val="13"/>
                      <c:pt idx="1">
                        <c:v>4241.8419999999996</c:v>
                      </c:pt>
                      <c:pt idx="2">
                        <c:v>3245.53</c:v>
                      </c:pt>
                      <c:pt idx="3">
                        <c:v>6165.1989999999996</c:v>
                      </c:pt>
                      <c:pt idx="4">
                        <c:v>5559.4309999999996</c:v>
                      </c:pt>
                      <c:pt idx="5">
                        <c:v>5019.7730000000001</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1-27BB-46B6-917C-06E6F75F12C3}"/>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'Data Chart'!$T$4:$T$6</c15:sqref>
                        </c15:formulaRef>
                      </c:ext>
                    </c:extLst>
                    <c:strCache>
                      <c:ptCount val="3"/>
                      <c:pt idx="0">
                        <c:v>Ước tính lợi Nhuận ròng thực hiện (tỷ đồng)</c:v>
                      </c:pt>
                      <c:pt idx="2">
                        <c:v>Thực hiện</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2025</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Chart'!$T$7:$T$32</c15:sqref>
                        </c15:fullRef>
                        <c15:formulaRef>
                          <c15:sqref>'Data Chart'!$T$8:$T$32</c15:sqref>
                        </c15:formulaRef>
                      </c:ext>
                    </c:extLst>
                    <c:numCache>
                      <c:formatCode>_(* #,##0.00_);_(* \(#,##0.00\);_(* "-"??_);_(@_)</c:formatCode>
                      <c:ptCount val="13"/>
                      <c:pt idx="1">
                        <c:v>-1.693460736</c:v>
                      </c:pt>
                      <c:pt idx="2">
                        <c:v>-6.4192137379999998</c:v>
                      </c:pt>
                      <c:pt idx="3">
                        <c:v>-6.6654066240000001</c:v>
                      </c:pt>
                      <c:pt idx="4">
                        <c:v>3.7037542120000002</c:v>
                      </c:pt>
                      <c:pt idx="5">
                        <c:v>8.2274254169999992</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2-27BB-46B6-917C-06E6F75F12C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'Data Chart'!$V$4:$V$6</c15:sqref>
                        </c15:formulaRef>
                      </c:ext>
                    </c:extLst>
                    <c:strCache>
                      <c:ptCount val="3"/>
                      <c:pt idx="0">
                        <c:v>Ước % Lợi nhuận /Doanh thu</c:v>
                      </c:pt>
                      <c:pt idx="2">
                        <c:v>Thực hiện</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2025</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Chart'!$V$7:$V$32</c15:sqref>
                        </c15:fullRef>
                        <c15:formulaRef>
                          <c15:sqref>'Data Chart'!$V$8:$V$32</c15:sqref>
                        </c15:formulaRef>
                      </c:ext>
                    </c:extLst>
                    <c:numCache>
                      <c:formatCode>0.0%</c:formatCode>
                      <c:ptCount val="13"/>
                      <c:pt idx="1">
                        <c:v>-1.3429608800534138E-2</c:v>
                      </c:pt>
                      <c:pt idx="2">
                        <c:v>-6.647433053282896E-2</c:v>
                      </c:pt>
                      <c:pt idx="3">
                        <c:v>-3.8460373268097495E-2</c:v>
                      </c:pt>
                      <c:pt idx="4">
                        <c:v>2.3285725195445736E-2</c:v>
                      </c:pt>
                      <c:pt idx="5">
                        <c:v>5.1496945529611884E-2</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3-27BB-46B6-917C-06E6F75F12C3}"/>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'Data Chart'!$X$4:$X$6</c15:sqref>
                        </c15:formulaRef>
                      </c:ext>
                    </c:extLst>
                    <c:strCache>
                      <c:ptCount val="3"/>
                      <c:pt idx="0">
                        <c:v>EBITDA mục tiêu 2026 (tỷ đồng)</c:v>
                      </c:pt>
                      <c:pt idx="2">
                        <c:v>Mục tiêu</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2025</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Chart'!$X$7:$X$32</c15:sqref>
                        </c15:fullRef>
                        <c15:formulaRef>
                          <c15:sqref>'Data Chart'!$X$8:$X$32</c15:sqref>
                        </c15:formulaRef>
                      </c:ext>
                    </c:extLst>
                    <c:numCache>
                      <c:formatCode>#,##0_);[Red]\(#,##0\)</c:formatCode>
                      <c:ptCount val="13"/>
                      <c:pt idx="1">
                        <c:v>5.5859162973811323</c:v>
                      </c:pt>
                      <c:pt idx="2">
                        <c:v>8.9848387722322727</c:v>
                      </c:pt>
                      <c:pt idx="3">
                        <c:v>11.407937832958265</c:v>
                      </c:pt>
                      <c:pt idx="4">
                        <c:v>7.4521582534385935</c:v>
                      </c:pt>
                      <c:pt idx="5">
                        <c:v>9.7690490178403611</c:v>
                      </c:pt>
                      <c:pt idx="6">
                        <c:v>9.1798751256367801</c:v>
                      </c:pt>
                      <c:pt idx="7">
                        <c:v>14.514474030367584</c:v>
                      </c:pt>
                      <c:pt idx="8">
                        <c:v>12.693546093856087</c:v>
                      </c:pt>
                      <c:pt idx="9">
                        <c:v>13.428733442971907</c:v>
                      </c:pt>
                      <c:pt idx="10">
                        <c:v>11.690487522219572</c:v>
                      </c:pt>
                      <c:pt idx="11">
                        <c:v>14.535438032153332</c:v>
                      </c:pt>
                      <c:pt idx="12">
                        <c:v>11.562531822069348</c:v>
                      </c:pt>
                    </c:numCache>
                  </c:numRef>
                </c:val>
                <c:smooth val="0"/>
                <c:extLst xmlns:c15="http://schemas.microsoft.com/office/drawing/2012/chart">
                  <c:ext xmlns:c16="http://schemas.microsoft.com/office/drawing/2014/chart" uri="{C3380CC4-5D6E-409C-BE32-E72D297353CC}">
                    <c16:uniqueId val="{00000004-27BB-46B6-917C-06E6F75F12C3}"/>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'Data Chart'!$Z$4:$Z$6</c15:sqref>
                        </c15:formulaRef>
                      </c:ext>
                    </c:extLst>
                    <c:strCache>
                      <c:ptCount val="3"/>
                      <c:pt idx="0">
                        <c:v> EBITDA thực hiện (tỷ) </c:v>
                      </c:pt>
                      <c:pt idx="2">
                        <c:v> Thực hiện </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2025</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Chart'!$Z$7:$Z$32</c15:sqref>
                        </c15:fullRef>
                        <c15:formulaRef>
                          <c15:sqref>'Data Chart'!$Z$8:$Z$32</c15:sqref>
                        </c15:formulaRef>
                      </c:ext>
                    </c:extLst>
                    <c:numCache>
                      <c:formatCode>_(* #,##0_);_(* \(#,##0\);_(* "-"??_);_(@_)</c:formatCode>
                      <c:ptCount val="13"/>
                      <c:pt idx="1">
                        <c:v>1.574237997</c:v>
                      </c:pt>
                      <c:pt idx="2">
                        <c:v>-3.2434714740000001</c:v>
                      </c:pt>
                      <c:pt idx="3">
                        <c:v>-4.0541220060000001</c:v>
                      </c:pt>
                      <c:pt idx="4">
                        <c:v>6.7707200529999998</c:v>
                      </c:pt>
                      <c:pt idx="5">
                        <c:v>11.229250757999999</c:v>
                      </c:pt>
                      <c:pt idx="6">
                        <c:v>#N/A</c:v>
                      </c:pt>
                      <c:pt idx="7">
                        <c:v>#N/A</c:v>
                      </c:pt>
                      <c:pt idx="8">
                        <c:v>#N/A</c:v>
                      </c:pt>
                      <c:pt idx="9">
                        <c:v>#N/A</c:v>
                      </c:pt>
                      <c:pt idx="10">
                        <c:v>#N/A</c:v>
                      </c:pt>
                      <c:pt idx="11">
                        <c:v>#N/A</c:v>
                      </c:pt>
                      <c:pt idx="12">
                        <c:v>#N/A</c:v>
                      </c:pt>
                    </c:numCache>
                  </c:numRef>
                </c:val>
                <c:smooth val="0"/>
                <c:extLst xmlns:c15="http://schemas.microsoft.com/office/drawing/2012/chart">
                  <c:ext xmlns:c16="http://schemas.microsoft.com/office/drawing/2014/chart" uri="{C3380CC4-5D6E-409C-BE32-E72D297353CC}">
                    <c16:uniqueId val="{00000005-27BB-46B6-917C-06E6F75F12C3}"/>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'Data Chart'!$AC$4:$AC$6</c15:sqref>
                        </c15:formulaRef>
                      </c:ext>
                    </c:extLst>
                    <c:strCache>
                      <c:ptCount val="3"/>
                      <c:pt idx="0">
                        <c:v>% EBITDA thực hiện</c:v>
                      </c:pt>
                      <c:pt idx="2">
                        <c:v>Sau loại trừ</c:v>
                      </c:pt>
                    </c:strCache>
                  </c:strRef>
                </c:tx>
                <c:spPr>
                  <a:ln w="28575" cap="rnd">
                    <a:solidFill>
                      <a:schemeClr val="accent1">
                        <a:lumMod val="60000"/>
                      </a:schemeClr>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2025</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Chart'!$AC$7:$AC$32</c15:sqref>
                        </c15:fullRef>
                        <c15:formulaRef>
                          <c15:sqref>'Data Chart'!$AC$8:$AC$32</c15:sqref>
                        </c15:formulaRef>
                      </c:ext>
                    </c:extLst>
                    <c:numCache>
                      <c:formatCode>0.00%</c:formatCode>
                      <c:ptCount val="13"/>
                      <c:pt idx="1">
                        <c:v>1.2484139731862336E-2</c:v>
                      </c:pt>
                      <c:pt idx="2">
                        <c:v>-3.3587851041653224E-2</c:v>
                      </c:pt>
                      <c:pt idx="3" formatCode="0.0%">
                        <c:v>-2.3392878247478422E-2</c:v>
                      </c:pt>
                      <c:pt idx="4" formatCode="0.0%">
                        <c:v>4.256792365396081E-2</c:v>
                      </c:pt>
                      <c:pt idx="5" formatCode="0.0%">
                        <c:v>7.0285913917641663E-2</c:v>
                      </c:pt>
                      <c:pt idx="6" formatCode="0.0%">
                        <c:v>#N/A</c:v>
                      </c:pt>
                      <c:pt idx="7" formatCode="0.0%">
                        <c:v>#N/A</c:v>
                      </c:pt>
                      <c:pt idx="8" formatCode="0.0%">
                        <c:v>#N/A</c:v>
                      </c:pt>
                      <c:pt idx="9" formatCode="0.0%">
                        <c:v>#N/A</c:v>
                      </c:pt>
                      <c:pt idx="10" formatCode="0.0%">
                        <c:v>#N/A</c:v>
                      </c:pt>
                      <c:pt idx="11" formatCode="0.0%">
                        <c:v>#N/A</c:v>
                      </c:pt>
                      <c:pt idx="12" formatCode="0.0%">
                        <c:v>#N/A</c:v>
                      </c:pt>
                    </c:numCache>
                  </c:numRef>
                </c:val>
                <c:smooth val="0"/>
                <c:extLst xmlns:c15="http://schemas.microsoft.com/office/drawing/2012/chart">
                  <c:ext xmlns:c16="http://schemas.microsoft.com/office/drawing/2014/chart" uri="{C3380CC4-5D6E-409C-BE32-E72D297353CC}">
                    <c16:uniqueId val="{00000006-27BB-46B6-917C-06E6F75F12C3}"/>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'Data Chart'!$AD$4:$AD$6</c15:sqref>
                        </c15:formulaRef>
                      </c:ext>
                    </c:extLst>
                    <c:strCache>
                      <c:ptCount val="3"/>
                      <c:pt idx="0">
                        <c:v>% EBITDA thực hiện</c:v>
                      </c:pt>
                      <c:pt idx="2">
                        <c:v>Sau loại trừ</c:v>
                      </c:pt>
                    </c:strCache>
                  </c:strRef>
                </c:tx>
                <c:spPr>
                  <a:ln w="28575" cap="rnd">
                    <a:solidFill>
                      <a:schemeClr val="accent2">
                        <a:lumMod val="60000"/>
                      </a:schemeClr>
                    </a:solidFill>
                    <a:round/>
                  </a:ln>
                  <a:effectLst/>
                </c:spPr>
                <c:marker>
                  <c:symbol val="none"/>
                </c:marker>
                <c:cat>
                  <c:strRef>
                    <c:extLst>
                      <c:ext xmlns:c15="http://schemas.microsoft.com/office/drawing/2012/chart" uri="{02D57815-91ED-43cb-92C2-25804820EDAC}">
                        <c15:fullRef>
                          <c15:sqref>'Data Chart'!$B$7:$B$32</c15:sqref>
                        </c15:fullRef>
                        <c15:formulaRef>
                          <c15:sqref>'Data Chart'!$B$8:$B$32</c15:sqref>
                        </c15:formulaRef>
                      </c:ext>
                    </c:extLst>
                    <c:strCache>
                      <c:ptCount val="13"/>
                      <c:pt idx="0">
                        <c:v>Năm 2025</c:v>
                      </c:pt>
                      <c:pt idx="1">
                        <c:v>1</c:v>
                      </c:pt>
                      <c:pt idx="2">
                        <c:v>2</c:v>
                      </c:pt>
                      <c:pt idx="3">
                        <c:v>3</c:v>
                      </c:pt>
                      <c:pt idx="4">
                        <c:v>4</c:v>
                      </c:pt>
                      <c:pt idx="5">
                        <c:v>5</c:v>
                      </c:pt>
                      <c:pt idx="6">
                        <c:v>6</c:v>
                      </c:pt>
                      <c:pt idx="7">
                        <c:v>7</c:v>
                      </c:pt>
                      <c:pt idx="8">
                        <c:v>8</c:v>
                      </c:pt>
                      <c:pt idx="9">
                        <c:v>9</c:v>
                      </c:pt>
                      <c:pt idx="10">
                        <c:v>10</c:v>
                      </c:pt>
                      <c:pt idx="11">
                        <c:v>11</c:v>
                      </c:pt>
                      <c:pt idx="12">
                        <c:v>12</c:v>
                      </c:pt>
                    </c:strCache>
                  </c:strRef>
                </c:cat>
                <c:val>
                  <c:numRef>
                    <c:extLst>
                      <c:ext xmlns:c15="http://schemas.microsoft.com/office/drawing/2012/chart" uri="{02D57815-91ED-43cb-92C2-25804820EDAC}">
                        <c15:fullRef>
                          <c15:sqref>'Data Chart'!$AD$7:$AD$32</c15:sqref>
                        </c15:fullRef>
                        <c15:formulaRef>
                          <c15:sqref>'Data Chart'!$AD$8:$AD$32</c15:sqref>
                        </c15:formulaRef>
                      </c:ext>
                    </c:extLst>
                    <c:numCache>
                      <c:formatCode>General</c:formatCode>
                      <c:ptCount val="13"/>
                    </c:numCache>
                  </c:numRef>
                </c:val>
                <c:smooth val="0"/>
                <c:extLst xmlns:c15="http://schemas.microsoft.com/office/drawing/2012/chart">
                  <c:ext xmlns:c16="http://schemas.microsoft.com/office/drawing/2014/chart" uri="{C3380CC4-5D6E-409C-BE32-E72D297353CC}">
                    <c16:uniqueId val="{00000007-27BB-46B6-917C-06E6F75F12C3}"/>
                  </c:ext>
                </c:extLst>
              </c15:ser>
            </c15:filteredLineSeries>
          </c:ext>
        </c:extLst>
      </c:lineChart>
      <c:catAx>
        <c:axId val="101953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547248"/>
        <c:crosses val="autoZero"/>
        <c:auto val="1"/>
        <c:lblAlgn val="ctr"/>
        <c:lblOffset val="100"/>
        <c:noMultiLvlLbl val="0"/>
      </c:catAx>
      <c:valAx>
        <c:axId val="1019547248"/>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5360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0000FF"/>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TỔNG NGUỒN VỐN -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explosion val="4"/>
          <c:dPt>
            <c:idx val="0"/>
            <c:bubble3D val="0"/>
            <c:spPr>
              <a:solidFill>
                <a:schemeClr val="accent1"/>
              </a:solidFill>
              <a:ln>
                <a:noFill/>
              </a:ln>
              <a:effectLst/>
            </c:spPr>
            <c:extLst>
              <c:ext xmlns:c16="http://schemas.microsoft.com/office/drawing/2014/chart" uri="{C3380CC4-5D6E-409C-BE32-E72D297353CC}">
                <c16:uniqueId val="{00000008-A6C8-4EA3-84CE-F44C8BC4CEBD}"/>
              </c:ext>
            </c:extLst>
          </c:dPt>
          <c:dPt>
            <c:idx val="1"/>
            <c:bubble3D val="0"/>
            <c:spPr>
              <a:solidFill>
                <a:schemeClr val="accent2"/>
              </a:solidFill>
              <a:ln>
                <a:noFill/>
              </a:ln>
              <a:effectLst/>
            </c:spPr>
            <c:extLst>
              <c:ext xmlns:c16="http://schemas.microsoft.com/office/drawing/2014/chart" uri="{C3380CC4-5D6E-409C-BE32-E72D297353CC}">
                <c16:uniqueId val="{00000007-A6C8-4EA3-84CE-F44C8BC4CEBD}"/>
              </c:ext>
            </c:extLst>
          </c:dPt>
          <c:dPt>
            <c:idx val="2"/>
            <c:bubble3D val="0"/>
            <c:spPr>
              <a:solidFill>
                <a:schemeClr val="accent3"/>
              </a:solidFill>
              <a:ln>
                <a:noFill/>
              </a:ln>
              <a:effectLst/>
            </c:spPr>
            <c:extLst>
              <c:ext xmlns:c16="http://schemas.microsoft.com/office/drawing/2014/chart" uri="{C3380CC4-5D6E-409C-BE32-E72D297353CC}">
                <c16:uniqueId val="{00000006-A6C8-4EA3-84CE-F44C8BC4CEBD}"/>
              </c:ext>
            </c:extLst>
          </c:dPt>
          <c:dPt>
            <c:idx val="3"/>
            <c:bubble3D val="0"/>
            <c:spPr>
              <a:solidFill>
                <a:schemeClr val="accent4"/>
              </a:solidFill>
              <a:ln>
                <a:noFill/>
              </a:ln>
              <a:effectLst/>
            </c:spPr>
            <c:extLst>
              <c:ext xmlns:c16="http://schemas.microsoft.com/office/drawing/2014/chart" uri="{C3380CC4-5D6E-409C-BE32-E72D297353CC}">
                <c16:uniqueId val="{00000005-A6C8-4EA3-84CE-F44C8BC4CEBD}"/>
              </c:ext>
            </c:extLst>
          </c:dPt>
          <c:dLbls>
            <c:dLbl>
              <c:idx val="0"/>
              <c:tx>
                <c:rich>
                  <a:bodyPr/>
                  <a:lstStyle/>
                  <a:p>
                    <a:fld id="{8128937D-1891-48FF-9A4B-1E1C35B550AC}" type="CATEGORYNAME">
                      <a:rPr lang="en-US"/>
                      <a:pPr/>
                      <a:t>[CATEGORY NAME]</a:t>
                    </a:fld>
                    <a:r>
                      <a:rPr lang="en-US"/>
                      <a:t>; 74% ; </a:t>
                    </a:r>
                    <a:fld id="{B4E1000F-33AF-426C-85E4-8E03D7218EF1}" type="VALUE">
                      <a:rPr lang="en-US"/>
                      <a:pPr/>
                      <a:t>[VALUE]</a:t>
                    </a:fld>
                    <a:r>
                      <a:rPr lang="en-US"/>
                      <a:t> </a:t>
                    </a:r>
                  </a:p>
                </c:rich>
              </c:tx>
              <c:dLblPos val="ctr"/>
              <c:showLegendKey val="0"/>
              <c:showVal val="1"/>
              <c:showCatName val="1"/>
              <c:showSerName val="1"/>
              <c:showPercent val="1"/>
              <c:showBubbleSize val="0"/>
              <c:extLst>
                <c:ext xmlns:c15="http://schemas.microsoft.com/office/drawing/2012/chart" uri="{CE6537A1-D6FC-4f65-9D91-7224C49458BB}">
                  <c15:layout>
                    <c:manualLayout>
                      <c:w val="0.19828603227601557"/>
                      <c:h val="0.17294222222222222"/>
                    </c:manualLayout>
                  </c15:layout>
                  <c15:dlblFieldTable/>
                  <c15:showDataLabelsRange val="0"/>
                </c:ext>
                <c:ext xmlns:c16="http://schemas.microsoft.com/office/drawing/2014/chart" uri="{C3380CC4-5D6E-409C-BE32-E72D297353CC}">
                  <c16:uniqueId val="{00000008-A6C8-4EA3-84CE-F44C8BC4CEBD}"/>
                </c:ext>
              </c:extLst>
            </c:dLbl>
            <c:dLbl>
              <c:idx val="1"/>
              <c:layout>
                <c:manualLayout>
                  <c:x val="-1.4522541944360461E-2"/>
                  <c:y val="-3.2499177602799648E-2"/>
                </c:manualLayout>
              </c:layout>
              <c:tx>
                <c:rich>
                  <a:bodyPr/>
                  <a:lstStyle/>
                  <a:p>
                    <a:r>
                      <a:rPr lang="en-US"/>
                      <a:t> </a:t>
                    </a:r>
                    <a:fld id="{44DFBECF-4D78-4D34-A553-D4C80F9EA632}" type="CATEGORYNAME">
                      <a:rPr lang="en-US"/>
                      <a:pPr/>
                      <a:t>[CATEGORY NAME]</a:t>
                    </a:fld>
                    <a:r>
                      <a:rPr lang="en-US"/>
                      <a:t> ; 18%</a:t>
                    </a:r>
                  </a:p>
                  <a:p>
                    <a:r>
                      <a:rPr lang="en-US"/>
                      <a:t>; </a:t>
                    </a:r>
                    <a:fld id="{FD44133D-0C35-43A0-BBF3-C2F5B837FB2F}" type="VALUE">
                      <a:rPr lang="en-US"/>
                      <a:pPr/>
                      <a:t>[VALUE]</a:t>
                    </a:fld>
                    <a:endParaRPr lang="en-US"/>
                  </a:p>
                </c:rich>
              </c:tx>
              <c:dLblPos val="bestFit"/>
              <c:showLegendKey val="0"/>
              <c:showVal val="1"/>
              <c:showCatName val="1"/>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6C8-4EA3-84CE-F44C8BC4CEBD}"/>
                </c:ext>
              </c:extLst>
            </c:dLbl>
            <c:dLbl>
              <c:idx val="2"/>
              <c:layout>
                <c:manualLayout>
                  <c:x val="2.4020436510544696E-2"/>
                  <c:y val="-4.0037235345581866E-2"/>
                </c:manualLayout>
              </c:layout>
              <c:tx>
                <c:rich>
                  <a:bodyPr/>
                  <a:lstStyle/>
                  <a:p>
                    <a:fld id="{3314CD21-E275-477C-9EB2-F0705567B5E4}" type="CATEGORYNAME">
                      <a:rPr lang="en-US"/>
                      <a:pPr/>
                      <a:t>[CATEGORY NAME]</a:t>
                    </a:fld>
                    <a:r>
                      <a:rPr lang="en-US"/>
                      <a:t>; </a:t>
                    </a:r>
                  </a:p>
                  <a:p>
                    <a:r>
                      <a:rPr lang="en-US"/>
                      <a:t>4% </a:t>
                    </a:r>
                  </a:p>
                  <a:p>
                    <a:fld id="{E628B1C4-D854-42C9-AE00-74FFDDB086BB}" type="VALUE">
                      <a:rPr lang="en-US"/>
                      <a:pPr/>
                      <a:t>[VALUE]</a:t>
                    </a:fld>
                    <a:endParaRPr lang="en-US"/>
                  </a:p>
                </c:rich>
              </c:tx>
              <c:dLblPos val="bestFit"/>
              <c:showLegendKey val="0"/>
              <c:showVal val="1"/>
              <c:showCatName val="1"/>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6C8-4EA3-84CE-F44C8BC4CEBD}"/>
                </c:ext>
              </c:extLst>
            </c:dLbl>
            <c:dLbl>
              <c:idx val="3"/>
              <c:layout>
                <c:manualLayout>
                  <c:x val="8.5086675212108689E-3"/>
                  <c:y val="2.4021460127401431E-2"/>
                </c:manualLayout>
              </c:layout>
              <c:tx>
                <c:rich>
                  <a:bodyPr/>
                  <a:lstStyle/>
                  <a:p>
                    <a:fld id="{623948C7-F0E3-4EA2-A7CD-78EECF592B87}" type="CATEGORYNAME">
                      <a:rPr lang="en-US"/>
                      <a:pPr/>
                      <a:t>[CATEGORY NAME]</a:t>
                    </a:fld>
                    <a:r>
                      <a:rPr lang="en-US"/>
                      <a:t>; </a:t>
                    </a:r>
                  </a:p>
                  <a:p>
                    <a:r>
                      <a:rPr lang="en-US"/>
                      <a:t>4%</a:t>
                    </a:r>
                  </a:p>
                  <a:p>
                    <a:fld id="{DD7B973D-B5A1-4DE8-A4F2-45A50F66A3E1}" type="VALUE">
                      <a:rPr lang="en-US"/>
                      <a:pPr/>
                      <a:t>[VALUE]</a:t>
                    </a:fld>
                    <a:endParaRPr lang="en-US"/>
                  </a:p>
                </c:rich>
              </c:tx>
              <c:dLblPos val="bestFit"/>
              <c:showLegendKey val="0"/>
              <c:showVal val="1"/>
              <c:showCatName val="1"/>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6C8-4EA3-84CE-F44C8BC4CEBD}"/>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'KQKD MẪU CŨ'!$C$51:$C$54</c:f>
              <c:strCache>
                <c:ptCount val="4"/>
                <c:pt idx="0">
                  <c:v>Vốn chủ sở hữu</c:v>
                </c:pt>
                <c:pt idx="1">
                  <c:v>Nợ vay ngân hàng</c:v>
                </c:pt>
                <c:pt idx="2">
                  <c:v>Nợ phải trả</c:v>
                </c:pt>
                <c:pt idx="3">
                  <c:v>Lợi nhuận</c:v>
                </c:pt>
              </c:strCache>
            </c:strRef>
          </c:cat>
          <c:val>
            <c:numRef>
              <c:f>'KQKD MẪU CŨ'!$D$51:$D$54</c:f>
              <c:numCache>
                <c:formatCode>"$"#,##0_);\("$"#,##0\)</c:formatCode>
                <c:ptCount val="4"/>
                <c:pt idx="0">
                  <c:v>26584867.075664621</c:v>
                </c:pt>
                <c:pt idx="1">
                  <c:v>0</c:v>
                </c:pt>
                <c:pt idx="2">
                  <c:v>0</c:v>
                </c:pt>
                <c:pt idx="3">
                  <c:v>8974318.360531697</c:v>
                </c:pt>
              </c:numCache>
            </c:numRef>
          </c:val>
          <c:extLst>
            <c:ext xmlns:c16="http://schemas.microsoft.com/office/drawing/2014/chart" uri="{C3380CC4-5D6E-409C-BE32-E72D297353CC}">
              <c16:uniqueId val="{00000000-A6C8-4EA3-84CE-F44C8BC4CEBD}"/>
            </c:ext>
          </c:extLst>
        </c:ser>
        <c:ser>
          <c:idx val="1"/>
          <c:order val="1"/>
          <c:dPt>
            <c:idx val="0"/>
            <c:bubble3D val="0"/>
            <c:spPr>
              <a:solidFill>
                <a:schemeClr val="accent1"/>
              </a:solidFill>
              <a:ln>
                <a:noFill/>
              </a:ln>
              <a:effectLst/>
            </c:spPr>
            <c:extLst>
              <c:ext xmlns:c16="http://schemas.microsoft.com/office/drawing/2014/chart" uri="{C3380CC4-5D6E-409C-BE32-E72D297353CC}">
                <c16:uniqueId val="{00000009-523C-43C8-ACCF-C13B012FCEB3}"/>
              </c:ext>
            </c:extLst>
          </c:dPt>
          <c:dPt>
            <c:idx val="1"/>
            <c:bubble3D val="0"/>
            <c:spPr>
              <a:solidFill>
                <a:schemeClr val="accent2"/>
              </a:solidFill>
              <a:ln>
                <a:noFill/>
              </a:ln>
              <a:effectLst/>
            </c:spPr>
            <c:extLst>
              <c:ext xmlns:c16="http://schemas.microsoft.com/office/drawing/2014/chart" uri="{C3380CC4-5D6E-409C-BE32-E72D297353CC}">
                <c16:uniqueId val="{0000000B-523C-43C8-ACCF-C13B012FCEB3}"/>
              </c:ext>
            </c:extLst>
          </c:dPt>
          <c:dPt>
            <c:idx val="2"/>
            <c:bubble3D val="0"/>
            <c:spPr>
              <a:solidFill>
                <a:schemeClr val="accent3"/>
              </a:solidFill>
              <a:ln>
                <a:noFill/>
              </a:ln>
              <a:effectLst/>
            </c:spPr>
            <c:extLst>
              <c:ext xmlns:c16="http://schemas.microsoft.com/office/drawing/2014/chart" uri="{C3380CC4-5D6E-409C-BE32-E72D297353CC}">
                <c16:uniqueId val="{0000000D-523C-43C8-ACCF-C13B012FCEB3}"/>
              </c:ext>
            </c:extLst>
          </c:dPt>
          <c:dPt>
            <c:idx val="3"/>
            <c:bubble3D val="0"/>
            <c:spPr>
              <a:solidFill>
                <a:schemeClr val="accent4"/>
              </a:solidFill>
              <a:ln>
                <a:noFill/>
              </a:ln>
              <a:effectLst/>
            </c:spPr>
            <c:extLst>
              <c:ext xmlns:c16="http://schemas.microsoft.com/office/drawing/2014/chart" uri="{C3380CC4-5D6E-409C-BE32-E72D297353CC}">
                <c16:uniqueId val="{0000000F-523C-43C8-ACCF-C13B012FCEB3}"/>
              </c:ext>
            </c:extLst>
          </c:dPt>
          <c:cat>
            <c:strRef>
              <c:f>'KQKD MẪU CŨ'!$C$51:$C$54</c:f>
              <c:strCache>
                <c:ptCount val="4"/>
                <c:pt idx="0">
                  <c:v>Vốn chủ sở hữu</c:v>
                </c:pt>
                <c:pt idx="1">
                  <c:v>Nợ vay ngân hàng</c:v>
                </c:pt>
                <c:pt idx="2">
                  <c:v>Nợ phải trả</c:v>
                </c:pt>
                <c:pt idx="3">
                  <c:v>Lợi nhuận</c:v>
                </c:pt>
              </c:strCache>
            </c:strRef>
          </c:cat>
          <c:val>
            <c:numRef>
              <c:f>'KQKD MẪU CŨ'!$E$51:$E$54</c:f>
              <c:numCache>
                <c:formatCode>0.0%</c:formatCode>
                <c:ptCount val="4"/>
                <c:pt idx="0">
                  <c:v>0.51920981212960382</c:v>
                </c:pt>
                <c:pt idx="1">
                  <c:v>0</c:v>
                </c:pt>
                <c:pt idx="2">
                  <c:v>0</c:v>
                </c:pt>
                <c:pt idx="3">
                  <c:v>0.18184285995640648</c:v>
                </c:pt>
              </c:numCache>
            </c:numRef>
          </c:val>
          <c:extLst>
            <c:ext xmlns:c16="http://schemas.microsoft.com/office/drawing/2014/chart" uri="{C3380CC4-5D6E-409C-BE32-E72D297353CC}">
              <c16:uniqueId val="{0000001A-5B75-4AA1-90B5-077C3395EE33}"/>
            </c:ext>
          </c:extLst>
        </c:ser>
        <c:dLbls>
          <c:showLegendKey val="0"/>
          <c:showVal val="0"/>
          <c:showCatName val="0"/>
          <c:showSerName val="0"/>
          <c:showPercent val="0"/>
          <c:showBubbleSize val="0"/>
          <c:showLeaderLines val="1"/>
        </c:dLbls>
        <c:firstSliceAng val="11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TỔNG TÀI SẢN  - $US</a:t>
            </a:r>
          </a:p>
        </c:rich>
      </c:tx>
      <c:layout>
        <c:manualLayout>
          <c:xMode val="edge"/>
          <c:yMode val="edge"/>
          <c:x val="0.21133325562507724"/>
          <c:y val="1.5540132886024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24415401656041147"/>
          <c:y val="7.5707039429060138E-2"/>
          <c:w val="0.73392617524413328"/>
          <c:h val="0.70917547842345596"/>
        </c:manualLayout>
      </c:layout>
      <c:barChart>
        <c:barDir val="col"/>
        <c:grouping val="stacked"/>
        <c:varyColors val="0"/>
        <c:ser>
          <c:idx val="0"/>
          <c:order val="0"/>
          <c:tx>
            <c:strRef>
              <c:f>'KQKD MẪU CŨ'!$C$46</c:f>
              <c:strCache>
                <c:ptCount val="1"/>
                <c:pt idx="0">
                  <c:v>Tài sản ngắn hạn</c:v>
                </c:pt>
              </c:strCache>
            </c:strRef>
          </c:tx>
          <c:spPr>
            <a:solidFill>
              <a:srgbClr val="00B0F0"/>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5-BE5A-40B1-A8EC-E6E03732AB46}"/>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'KQKD MẪU CŨ'!$D$46:$E$46</c:f>
              <c:numCache>
                <c:formatCode>0%</c:formatCode>
                <c:ptCount val="2"/>
                <c:pt idx="0" formatCode="&quot;$&quot;#,##0_);\(&quot;$&quot;#,##0\)">
                  <c:v>0</c:v>
                </c:pt>
                <c:pt idx="1">
                  <c:v>0</c:v>
                </c:pt>
              </c:numCache>
            </c:numRef>
          </c:val>
          <c:extLst>
            <c:ext xmlns:c16="http://schemas.microsoft.com/office/drawing/2014/chart" uri="{C3380CC4-5D6E-409C-BE32-E72D297353CC}">
              <c16:uniqueId val="{00000000-BE5A-40B1-A8EC-E6E03732AB46}"/>
            </c:ext>
          </c:extLst>
        </c:ser>
        <c:ser>
          <c:idx val="1"/>
          <c:order val="1"/>
          <c:tx>
            <c:strRef>
              <c:f>'KQKD MẪU CŨ'!$C$47</c:f>
              <c:strCache>
                <c:ptCount val="1"/>
                <c:pt idx="0">
                  <c:v>Tài sản dài hạn</c:v>
                </c:pt>
              </c:strCache>
            </c:strRef>
          </c:tx>
          <c:spPr>
            <a:solidFill>
              <a:schemeClr val="accent6">
                <a:lumMod val="40000"/>
                <a:lumOff val="60000"/>
              </a:schemeClr>
            </a:solidFill>
            <a:ln>
              <a:noFill/>
            </a:ln>
            <a:effectLst/>
          </c:spPr>
          <c:invertIfNegative val="0"/>
          <c:dLbls>
            <c:dLbl>
              <c:idx val="0"/>
              <c:layout>
                <c:manualLayout>
                  <c:x val="9.5124844242429531E-3"/>
                  <c:y val="1.1462296145566073E-2"/>
                </c:manualLayout>
              </c:layout>
              <c:dLblPos val="ct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9666-46AA-B982-C228371AD716}"/>
                </c:ext>
              </c:extLst>
            </c:dLbl>
            <c:dLbl>
              <c:idx val="1"/>
              <c:delete val="1"/>
              <c:extLst>
                <c:ext xmlns:c15="http://schemas.microsoft.com/office/drawing/2012/chart" uri="{CE6537A1-D6FC-4f65-9D91-7224C49458BB}"/>
                <c:ext xmlns:c16="http://schemas.microsoft.com/office/drawing/2014/chart" uri="{C3380CC4-5D6E-409C-BE32-E72D297353CC}">
                  <c16:uniqueId val="{00000004-BE5A-40B1-A8EC-E6E03732AB46}"/>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'KQKD MẪU CŨ'!$D$47:$E$47</c:f>
              <c:numCache>
                <c:formatCode>0%</c:formatCode>
                <c:ptCount val="2"/>
                <c:pt idx="0" formatCode="&quot;$&quot;#,##0_);\(&quot;$&quot;#,##0\)">
                  <c:v>14941268.380000001</c:v>
                </c:pt>
                <c:pt idx="1">
                  <c:v>0</c:v>
                </c:pt>
              </c:numCache>
            </c:numRef>
          </c:val>
          <c:extLst>
            <c:ext xmlns:c16="http://schemas.microsoft.com/office/drawing/2014/chart" uri="{C3380CC4-5D6E-409C-BE32-E72D297353CC}">
              <c16:uniqueId val="{00000001-BE5A-40B1-A8EC-E6E03732AB46}"/>
            </c:ext>
          </c:extLst>
        </c:ser>
        <c:ser>
          <c:idx val="2"/>
          <c:order val="2"/>
          <c:tx>
            <c:strRef>
              <c:f>'KQKD MẪU CŨ'!$C$48</c:f>
              <c:strCache>
                <c:ptCount val="1"/>
                <c:pt idx="0">
                  <c:v>TGĐ mượn và cho vay khác</c:v>
                </c:pt>
              </c:strCache>
            </c:strRef>
          </c:tx>
          <c:spPr>
            <a:solidFill>
              <a:schemeClr val="accent3"/>
            </a:solidFill>
            <a:ln>
              <a:noFill/>
            </a:ln>
            <a:effectLst/>
          </c:spPr>
          <c:invertIfNegative val="0"/>
          <c:dLbls>
            <c:dLbl>
              <c:idx val="0"/>
              <c:layout>
                <c:manualLayout>
                  <c:x val="-9.5117354097214299E-4"/>
                  <c:y val="-2.1394270940851494E-2"/>
                </c:manualLayout>
              </c:layout>
              <c:dLblPos val="ctr"/>
              <c:showLegendKey val="0"/>
              <c:showVal val="1"/>
              <c:showCatName val="0"/>
              <c:showSerName val="1"/>
              <c:showPercent val="0"/>
              <c:showBubbleSize val="0"/>
              <c:extLst>
                <c:ext xmlns:c15="http://schemas.microsoft.com/office/drawing/2012/chart" uri="{CE6537A1-D6FC-4f65-9D91-7224C49458BB}">
                  <c15:layout>
                    <c:manualLayout>
                      <c:w val="0.13804038027167653"/>
                      <c:h val="0.13004659529918311"/>
                    </c:manualLayout>
                  </c15:layout>
                </c:ext>
                <c:ext xmlns:c16="http://schemas.microsoft.com/office/drawing/2014/chart" uri="{C3380CC4-5D6E-409C-BE32-E72D297353CC}">
                  <c16:uniqueId val="{00000000-9D94-469F-8ECD-EDCDB5002696}"/>
                </c:ext>
              </c:extLst>
            </c:dLbl>
            <c:dLbl>
              <c:idx val="1"/>
              <c:delete val="1"/>
              <c:extLst>
                <c:ext xmlns:c15="http://schemas.microsoft.com/office/drawing/2012/chart" uri="{CE6537A1-D6FC-4f65-9D91-7224C49458BB}"/>
                <c:ext xmlns:c16="http://schemas.microsoft.com/office/drawing/2014/chart" uri="{C3380CC4-5D6E-409C-BE32-E72D297353CC}">
                  <c16:uniqueId val="{00000006-BE5A-40B1-A8EC-E6E03732AB46}"/>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'KQKD MẪU CŨ'!$D$48:$E$48</c:f>
              <c:numCache>
                <c:formatCode>0%</c:formatCode>
                <c:ptCount val="2"/>
                <c:pt idx="0" formatCode="&quot;$&quot;#,##0_);\(&quot;$&quot;#,##0\)">
                  <c:v>0</c:v>
                </c:pt>
                <c:pt idx="1">
                  <c:v>0</c:v>
                </c:pt>
              </c:numCache>
            </c:numRef>
          </c:val>
          <c:extLst>
            <c:ext xmlns:c16="http://schemas.microsoft.com/office/drawing/2014/chart" uri="{C3380CC4-5D6E-409C-BE32-E72D297353CC}">
              <c16:uniqueId val="{00000003-BE5A-40B1-A8EC-E6E03732AB46}"/>
            </c:ext>
          </c:extLst>
        </c:ser>
        <c:dLbls>
          <c:dLblPos val="inEnd"/>
          <c:showLegendKey val="0"/>
          <c:showVal val="1"/>
          <c:showCatName val="0"/>
          <c:showSerName val="0"/>
          <c:showPercent val="0"/>
          <c:showBubbleSize val="0"/>
        </c:dLbls>
        <c:gapWidth val="150"/>
        <c:overlap val="100"/>
        <c:axId val="1396098656"/>
        <c:axId val="1396087008"/>
      </c:barChart>
      <c:catAx>
        <c:axId val="139609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96087008"/>
        <c:crosses val="autoZero"/>
        <c:auto val="1"/>
        <c:lblAlgn val="ctr"/>
        <c:lblOffset val="100"/>
        <c:noMultiLvlLbl val="0"/>
      </c:catAx>
      <c:valAx>
        <c:axId val="1396087008"/>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96098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0</xdr:col>
      <xdr:colOff>107723</xdr:colOff>
      <xdr:row>83</xdr:row>
      <xdr:rowOff>128134</xdr:rowOff>
    </xdr:from>
    <xdr:to>
      <xdr:col>6</xdr:col>
      <xdr:colOff>806223</xdr:colOff>
      <xdr:row>105</xdr:row>
      <xdr:rowOff>117338</xdr:rowOff>
    </xdr:to>
    <xdr:graphicFrame macro="">
      <xdr:nvGraphicFramePr>
        <xdr:cNvPr id="8" name="Chart 7">
          <a:extLst>
            <a:ext uri="{FF2B5EF4-FFF2-40B4-BE49-F238E27FC236}">
              <a16:creationId xmlns:a16="http://schemas.microsoft.com/office/drawing/2014/main" id="{66C5DA9B-A900-4A25-A9E6-E3AE2C26B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884237</xdr:colOff>
      <xdr:row>83</xdr:row>
      <xdr:rowOff>146437</xdr:rowOff>
    </xdr:from>
    <xdr:to>
      <xdr:col>14</xdr:col>
      <xdr:colOff>287337</xdr:colOff>
      <xdr:row>105</xdr:row>
      <xdr:rowOff>134194</xdr:rowOff>
    </xdr:to>
    <xdr:graphicFrame macro="">
      <xdr:nvGraphicFramePr>
        <xdr:cNvPr id="9" name="Chart 8">
          <a:extLst>
            <a:ext uri="{FF2B5EF4-FFF2-40B4-BE49-F238E27FC236}">
              <a16:creationId xmlns:a16="http://schemas.microsoft.com/office/drawing/2014/main" id="{0560CE20-1079-4634-8634-4E67E5AB8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55563</xdr:colOff>
      <xdr:row>108</xdr:row>
      <xdr:rowOff>59271</xdr:rowOff>
    </xdr:from>
    <xdr:to>
      <xdr:col>9</xdr:col>
      <xdr:colOff>784543</xdr:colOff>
      <xdr:row>134</xdr:row>
      <xdr:rowOff>4737</xdr:rowOff>
    </xdr:to>
    <xdr:graphicFrame macro="">
      <xdr:nvGraphicFramePr>
        <xdr:cNvPr id="4" name="Chart 3">
          <a:extLst>
            <a:ext uri="{FF2B5EF4-FFF2-40B4-BE49-F238E27FC236}">
              <a16:creationId xmlns:a16="http://schemas.microsoft.com/office/drawing/2014/main" id="{2AD479EA-6E22-47CA-BB0F-1C12BE27F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909702</xdr:colOff>
      <xdr:row>108</xdr:row>
      <xdr:rowOff>51081</xdr:rowOff>
    </xdr:from>
    <xdr:to>
      <xdr:col>14</xdr:col>
      <xdr:colOff>111443</xdr:colOff>
      <xdr:row>133</xdr:row>
      <xdr:rowOff>166686</xdr:rowOff>
    </xdr:to>
    <xdr:graphicFrame macro="">
      <xdr:nvGraphicFramePr>
        <xdr:cNvPr id="3" name="Chart 2">
          <a:extLst>
            <a:ext uri="{FF2B5EF4-FFF2-40B4-BE49-F238E27FC236}">
              <a16:creationId xmlns:a16="http://schemas.microsoft.com/office/drawing/2014/main" id="{660E4888-E365-40EA-B3B3-627E5DC5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148797</xdr:colOff>
      <xdr:row>0</xdr:row>
      <xdr:rowOff>23858</xdr:rowOff>
    </xdr:from>
    <xdr:to>
      <xdr:col>14</xdr:col>
      <xdr:colOff>390751</xdr:colOff>
      <xdr:row>25</xdr:row>
      <xdr:rowOff>65768</xdr:rowOff>
    </xdr:to>
    <xdr:graphicFrame macro="">
      <xdr:nvGraphicFramePr>
        <xdr:cNvPr id="10" name="Chart 5">
          <a:extLst>
            <a:ext uri="{FF2B5EF4-FFF2-40B4-BE49-F238E27FC236}">
              <a16:creationId xmlns:a16="http://schemas.microsoft.com/office/drawing/2014/main" id="{E05BB9AD-122C-4E17-9DDD-A1052FF3F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14</xdr:col>
      <xdr:colOff>499533</xdr:colOff>
      <xdr:row>123</xdr:row>
      <xdr:rowOff>84667</xdr:rowOff>
    </xdr:from>
    <xdr:ext cx="184731" cy="264560"/>
    <xdr:sp macro="" textlink="">
      <xdr:nvSpPr>
        <xdr:cNvPr id="2" name="TextBox 1">
          <a:extLst>
            <a:ext uri="{FF2B5EF4-FFF2-40B4-BE49-F238E27FC236}">
              <a16:creationId xmlns:a16="http://schemas.microsoft.com/office/drawing/2014/main" id="{1F671128-FDC1-E93F-2FAA-49EC8D69D44E}"/>
            </a:ext>
          </a:extLst>
        </xdr:cNvPr>
        <xdr:cNvSpPr txBox="1"/>
      </xdr:nvSpPr>
      <xdr:spPr>
        <a:xfrm>
          <a:off x="12920133" y="2624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63500</xdr:colOff>
      <xdr:row>27</xdr:row>
      <xdr:rowOff>18143</xdr:rowOff>
    </xdr:from>
    <xdr:to>
      <xdr:col>15</xdr:col>
      <xdr:colOff>0</xdr:colOff>
      <xdr:row>55</xdr:row>
      <xdr:rowOff>30480</xdr:rowOff>
    </xdr:to>
    <xdr:graphicFrame macro="">
      <xdr:nvGraphicFramePr>
        <xdr:cNvPr id="6" name="Chart 5">
          <a:extLst>
            <a:ext uri="{FF2B5EF4-FFF2-40B4-BE49-F238E27FC236}">
              <a16:creationId xmlns:a16="http://schemas.microsoft.com/office/drawing/2014/main" id="{CE2538F8-65D8-4153-9428-2151BCA81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xdr:colOff>
      <xdr:row>0</xdr:row>
      <xdr:rowOff>0</xdr:rowOff>
    </xdr:from>
    <xdr:to>
      <xdr:col>9</xdr:col>
      <xdr:colOff>925286</xdr:colOff>
      <xdr:row>25</xdr:row>
      <xdr:rowOff>143586</xdr:rowOff>
    </xdr:to>
    <xdr:graphicFrame macro="">
      <xdr:nvGraphicFramePr>
        <xdr:cNvPr id="15" name="Chart 14">
          <a:extLst>
            <a:ext uri="{FF2B5EF4-FFF2-40B4-BE49-F238E27FC236}">
              <a16:creationId xmlns:a16="http://schemas.microsoft.com/office/drawing/2014/main" id="{2F73F9ED-E476-4173-B8AF-113501D7D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106045</xdr:colOff>
      <xdr:row>57</xdr:row>
      <xdr:rowOff>20637</xdr:rowOff>
    </xdr:from>
    <xdr:to>
      <xdr:col>9</xdr:col>
      <xdr:colOff>863811</xdr:colOff>
      <xdr:row>79</xdr:row>
      <xdr:rowOff>124354</xdr:rowOff>
    </xdr:to>
    <xdr:graphicFrame macro="">
      <xdr:nvGraphicFramePr>
        <xdr:cNvPr id="11" name="Chart 9">
          <a:extLst>
            <a:ext uri="{FF2B5EF4-FFF2-40B4-BE49-F238E27FC236}">
              <a16:creationId xmlns:a16="http://schemas.microsoft.com/office/drawing/2014/main" id="{E154BD3C-B828-4F9B-9780-CE1842500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216777</xdr:colOff>
      <xdr:row>57</xdr:row>
      <xdr:rowOff>31750</xdr:rowOff>
    </xdr:from>
    <xdr:to>
      <xdr:col>13</xdr:col>
      <xdr:colOff>898071</xdr:colOff>
      <xdr:row>80</xdr:row>
      <xdr:rowOff>4763</xdr:rowOff>
    </xdr:to>
    <xdr:graphicFrame macro="">
      <xdr:nvGraphicFramePr>
        <xdr:cNvPr id="12" name="Chart 11">
          <a:extLst>
            <a:ext uri="{FF2B5EF4-FFF2-40B4-BE49-F238E27FC236}">
              <a16:creationId xmlns:a16="http://schemas.microsoft.com/office/drawing/2014/main" id="{CA064D0D-7246-45B8-A5F4-7F2050E66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14</xdr:col>
      <xdr:colOff>499533</xdr:colOff>
      <xdr:row>99</xdr:row>
      <xdr:rowOff>84667</xdr:rowOff>
    </xdr:from>
    <xdr:ext cx="184731" cy="264560"/>
    <xdr:sp macro="" textlink="">
      <xdr:nvSpPr>
        <xdr:cNvPr id="13" name="TextBox 12">
          <a:extLst>
            <a:ext uri="{FF2B5EF4-FFF2-40B4-BE49-F238E27FC236}">
              <a16:creationId xmlns:a16="http://schemas.microsoft.com/office/drawing/2014/main" id="{380B1644-C931-465B-BAE4-35AF58269384}"/>
            </a:ext>
          </a:extLst>
        </xdr:cNvPr>
        <xdr:cNvSpPr txBox="1"/>
      </xdr:nvSpPr>
      <xdr:spPr>
        <a:xfrm>
          <a:off x="12927753" y="166810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0.40021</cdr:x>
      <cdr:y>0.29991</cdr:y>
    </cdr:from>
    <cdr:to>
      <cdr:x>0.4821</cdr:x>
      <cdr:y>0.39956</cdr:y>
    </cdr:to>
    <cdr:sp macro="" textlink="">
      <cdr:nvSpPr>
        <cdr:cNvPr id="2"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0.40021</cdr:x>
      <cdr:y>0.29991</cdr:y>
    </cdr:from>
    <cdr:to>
      <cdr:x>0.4821</cdr:x>
      <cdr:y>0.39956</cdr:y>
    </cdr:to>
    <cdr:sp macro="" textlink="">
      <cdr:nvSpPr>
        <cdr:cNvPr id="4"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0.45063</cdr:x>
      <cdr:y>0.20599</cdr:y>
    </cdr:from>
    <cdr:to>
      <cdr:x>0.74052</cdr:x>
      <cdr:y>0.26289</cdr:y>
    </cdr:to>
    <cdr:sp macro="" textlink="">
      <cdr:nvSpPr>
        <cdr:cNvPr id="3" name="TextBox 2">
          <a:extLst xmlns:a="http://schemas.openxmlformats.org/drawingml/2006/main">
            <a:ext uri="{FF2B5EF4-FFF2-40B4-BE49-F238E27FC236}">
              <a16:creationId xmlns:a16="http://schemas.microsoft.com/office/drawing/2014/main" id="{F98701DB-EE6E-7F8F-1982-48DC63F88CC5}"/>
            </a:ext>
          </a:extLst>
        </cdr:cNvPr>
        <cdr:cNvSpPr txBox="1"/>
      </cdr:nvSpPr>
      <cdr:spPr>
        <a:xfrm xmlns:a="http://schemas.openxmlformats.org/drawingml/2006/main">
          <a:off x="1411541" y="850618"/>
          <a:ext cx="908050" cy="234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0.13687</cdr:x>
      <cdr:y>0.85801</cdr:y>
    </cdr:from>
    <cdr:to>
      <cdr:x>0.84636</cdr:x>
      <cdr:y>0.91799</cdr:y>
    </cdr:to>
    <cdr:sp macro="" textlink="">
      <cdr:nvSpPr>
        <cdr:cNvPr id="7" name="TextBox 6">
          <a:extLst xmlns:a="http://schemas.openxmlformats.org/drawingml/2006/main">
            <a:ext uri="{FF2B5EF4-FFF2-40B4-BE49-F238E27FC236}">
              <a16:creationId xmlns:a16="http://schemas.microsoft.com/office/drawing/2014/main" id="{BCD54392-5072-9C0B-2F75-1F71FE16A3CF}"/>
            </a:ext>
          </a:extLst>
        </cdr:cNvPr>
        <cdr:cNvSpPr txBox="1"/>
      </cdr:nvSpPr>
      <cdr:spPr>
        <a:xfrm xmlns:a="http://schemas.openxmlformats.org/drawingml/2006/main">
          <a:off x="503491" y="3543018"/>
          <a:ext cx="260985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0.1128</cdr:x>
      <cdr:y>0.86724</cdr:y>
    </cdr:from>
    <cdr:to>
      <cdr:x>0.26807</cdr:x>
      <cdr:y>0.91952</cdr:y>
    </cdr:to>
    <cdr:sp macro="" textlink="">
      <cdr:nvSpPr>
        <cdr:cNvPr id="8" name="TextBox 7">
          <a:extLst xmlns:a="http://schemas.openxmlformats.org/drawingml/2006/main">
            <a:ext uri="{FF2B5EF4-FFF2-40B4-BE49-F238E27FC236}">
              <a16:creationId xmlns:a16="http://schemas.microsoft.com/office/drawing/2014/main" id="{C951EDE1-6CD3-54CD-C1F1-FDC0B3AC723D}"/>
            </a:ext>
          </a:extLst>
        </cdr:cNvPr>
        <cdr:cNvSpPr txBox="1"/>
      </cdr:nvSpPr>
      <cdr:spPr>
        <a:xfrm xmlns:a="http://schemas.openxmlformats.org/drawingml/2006/main">
          <a:off x="344741" y="3581118"/>
          <a:ext cx="47453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latin typeface="Times New Roman" panose="02020603050405020304" pitchFamily="18" charset="0"/>
              <a:cs typeface="Times New Roman" panose="02020603050405020304" pitchFamily="18" charset="0"/>
            </a:rPr>
            <a:t>YTG</a:t>
          </a:r>
        </a:p>
      </cdr:txBody>
    </cdr:sp>
  </cdr:relSizeAnchor>
  <cdr:relSizeAnchor xmlns:cdr="http://schemas.openxmlformats.org/drawingml/2006/chartDrawing">
    <cdr:from>
      <cdr:x>0.40784</cdr:x>
      <cdr:y>0.86878</cdr:y>
    </cdr:from>
    <cdr:to>
      <cdr:x>0.56326</cdr:x>
      <cdr:y>0.91337</cdr:y>
    </cdr:to>
    <cdr:sp macro="" textlink="">
      <cdr:nvSpPr>
        <cdr:cNvPr id="9" name="TextBox 8">
          <a:extLst xmlns:a="http://schemas.openxmlformats.org/drawingml/2006/main">
            <a:ext uri="{FF2B5EF4-FFF2-40B4-BE49-F238E27FC236}">
              <a16:creationId xmlns:a16="http://schemas.microsoft.com/office/drawing/2014/main" id="{A326F219-56F0-A471-F94B-A5031DEADF4C}"/>
            </a:ext>
          </a:extLst>
        </cdr:cNvPr>
        <cdr:cNvSpPr txBox="1"/>
      </cdr:nvSpPr>
      <cdr:spPr>
        <a:xfrm xmlns:a="http://schemas.openxmlformats.org/drawingml/2006/main">
          <a:off x="1246441" y="3587468"/>
          <a:ext cx="474984"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latin typeface="Times New Roman" panose="02020603050405020304" pitchFamily="18" charset="0"/>
              <a:cs typeface="Times New Roman" panose="02020603050405020304" pitchFamily="18" charset="0"/>
            </a:rPr>
            <a:t>YTD</a:t>
          </a:r>
        </a:p>
      </cdr:txBody>
    </cdr:sp>
  </cdr:relSizeAnchor>
  <cdr:relSizeAnchor xmlns:cdr="http://schemas.openxmlformats.org/drawingml/2006/chartDrawing">
    <cdr:from>
      <cdr:x>0.71444</cdr:x>
      <cdr:y>0.8657</cdr:y>
    </cdr:from>
    <cdr:to>
      <cdr:x>0.92059</cdr:x>
      <cdr:y>0.91346</cdr:y>
    </cdr:to>
    <cdr:sp macro="" textlink="">
      <cdr:nvSpPr>
        <cdr:cNvPr id="10" name="TextBox 9">
          <a:extLst xmlns:a="http://schemas.openxmlformats.org/drawingml/2006/main">
            <a:ext uri="{FF2B5EF4-FFF2-40B4-BE49-F238E27FC236}">
              <a16:creationId xmlns:a16="http://schemas.microsoft.com/office/drawing/2014/main" id="{0F05D178-422C-5546-6BC6-10525F7AE455}"/>
            </a:ext>
          </a:extLst>
        </cdr:cNvPr>
        <cdr:cNvSpPr txBox="1"/>
      </cdr:nvSpPr>
      <cdr:spPr>
        <a:xfrm xmlns:a="http://schemas.openxmlformats.org/drawingml/2006/main">
          <a:off x="2628072" y="3574768"/>
          <a:ext cx="758319" cy="1972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latin typeface="Times New Roman" panose="02020603050405020304" pitchFamily="18" charset="0"/>
              <a:cs typeface="Times New Roman" panose="02020603050405020304" pitchFamily="18" charset="0"/>
            </a:rPr>
            <a:t>Roll</a:t>
          </a:r>
        </a:p>
      </cdr:txBody>
    </cdr:sp>
  </cdr:relSizeAnchor>
</c:userShapes>
</file>

<file path=xl/drawings/drawing4.xml><?xml version="1.0" encoding="utf-8"?>
<c:userShapes xmlns:c="http://schemas.openxmlformats.org/drawingml/2006/chart">
  <cdr:relSizeAnchor xmlns:cdr="http://schemas.openxmlformats.org/drawingml/2006/chartDrawing">
    <cdr:from>
      <cdr:x>0.19409</cdr:x>
      <cdr:y>0.85132</cdr:y>
    </cdr:from>
    <cdr:to>
      <cdr:x>0.34758</cdr:x>
      <cdr:y>0.90301</cdr:y>
    </cdr:to>
    <cdr:sp macro="" textlink="">
      <cdr:nvSpPr>
        <cdr:cNvPr id="7" name="TextBox 1">
          <a:extLst xmlns:a="http://schemas.openxmlformats.org/drawingml/2006/main">
            <a:ext uri="{FF2B5EF4-FFF2-40B4-BE49-F238E27FC236}">
              <a16:creationId xmlns:a16="http://schemas.microsoft.com/office/drawing/2014/main" id="{64946685-3A6A-0DD6-16CB-665902777A32}"/>
            </a:ext>
          </a:extLst>
        </cdr:cNvPr>
        <cdr:cNvSpPr txBox="1"/>
      </cdr:nvSpPr>
      <cdr:spPr>
        <a:xfrm xmlns:a="http://schemas.openxmlformats.org/drawingml/2006/main">
          <a:off x="639309" y="3374606"/>
          <a:ext cx="505570" cy="20489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YTG</a:t>
          </a:r>
        </a:p>
      </cdr:txBody>
    </cdr:sp>
  </cdr:relSizeAnchor>
  <cdr:relSizeAnchor xmlns:cdr="http://schemas.openxmlformats.org/drawingml/2006/chartDrawing">
    <cdr:from>
      <cdr:x>0.65514</cdr:x>
      <cdr:y>0.85002</cdr:y>
    </cdr:from>
    <cdr:to>
      <cdr:x>0.80877</cdr:x>
      <cdr:y>0.8941</cdr:y>
    </cdr:to>
    <cdr:sp macro="" textlink="">
      <cdr:nvSpPr>
        <cdr:cNvPr id="8" name="TextBox 2">
          <a:extLst xmlns:a="http://schemas.openxmlformats.org/drawingml/2006/main">
            <a:ext uri="{FF2B5EF4-FFF2-40B4-BE49-F238E27FC236}">
              <a16:creationId xmlns:a16="http://schemas.microsoft.com/office/drawing/2014/main" id="{F6320A5B-D62A-857F-6A71-8AF6207102F3}"/>
            </a:ext>
          </a:extLst>
        </cdr:cNvPr>
        <cdr:cNvSpPr txBox="1"/>
      </cdr:nvSpPr>
      <cdr:spPr>
        <a:xfrm xmlns:a="http://schemas.openxmlformats.org/drawingml/2006/main">
          <a:off x="2157916" y="3369465"/>
          <a:ext cx="506030" cy="17473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Times New Roman" panose="02020603050405020304" pitchFamily="18" charset="0"/>
              <a:cs typeface="Times New Roman" panose="02020603050405020304" pitchFamily="18" charset="0"/>
            </a:rPr>
            <a:t>YTD</a:t>
          </a:r>
        </a:p>
      </cdr:txBody>
    </cdr:sp>
  </cdr:relSizeAnchor>
</c:userShapes>
</file>

<file path=xl/drawings/drawing5.xml><?xml version="1.0" encoding="utf-8"?>
<c:userShapes xmlns:c="http://schemas.openxmlformats.org/drawingml/2006/chart">
  <cdr:relSizeAnchor xmlns:cdr="http://schemas.openxmlformats.org/drawingml/2006/chartDrawing">
    <cdr:from>
      <cdr:x>0.40021</cdr:x>
      <cdr:y>0.29991</cdr:y>
    </cdr:from>
    <cdr:to>
      <cdr:x>0.4821</cdr:x>
      <cdr:y>0.39956</cdr:y>
    </cdr:to>
    <cdr:sp macro="" textlink="">
      <cdr:nvSpPr>
        <cdr:cNvPr id="2"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0.40021</cdr:x>
      <cdr:y>0.29991</cdr:y>
    </cdr:from>
    <cdr:to>
      <cdr:x>0.4821</cdr:x>
      <cdr:y>0.39956</cdr:y>
    </cdr:to>
    <cdr:sp macro="" textlink="">
      <cdr:nvSpPr>
        <cdr:cNvPr id="4" name="TextBox 1">
          <a:extLst xmlns:a="http://schemas.openxmlformats.org/drawingml/2006/main">
            <a:ext uri="{FF2B5EF4-FFF2-40B4-BE49-F238E27FC236}">
              <a16:creationId xmlns:a16="http://schemas.microsoft.com/office/drawing/2014/main" id="{777AF6BB-DE7B-04D1-5F26-CCDB97DFC342}"/>
            </a:ext>
          </a:extLst>
        </cdr:cNvPr>
        <cdr:cNvSpPr txBox="1"/>
      </cdr:nvSpPr>
      <cdr:spPr>
        <a:xfrm xmlns:a="http://schemas.openxmlformats.org/drawingml/2006/main">
          <a:off x="3351530" y="1280578"/>
          <a:ext cx="685800" cy="425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6.xml><?xml version="1.0" encoding="utf-8"?>
<c:userShapes xmlns:c="http://schemas.openxmlformats.org/drawingml/2006/chart">
  <cdr:relSizeAnchor xmlns:cdr="http://schemas.openxmlformats.org/drawingml/2006/chartDrawing">
    <cdr:from>
      <cdr:x>0.48598</cdr:x>
      <cdr:y>0.16054</cdr:y>
    </cdr:from>
    <cdr:to>
      <cdr:x>0.59769</cdr:x>
      <cdr:y>0.24952</cdr:y>
    </cdr:to>
    <cdr:sp macro="" textlink="">
      <cdr:nvSpPr>
        <cdr:cNvPr id="2" name="TextBox 1">
          <a:extLst xmlns:a="http://schemas.openxmlformats.org/drawingml/2006/main">
            <a:ext uri="{FF2B5EF4-FFF2-40B4-BE49-F238E27FC236}">
              <a16:creationId xmlns:a16="http://schemas.microsoft.com/office/drawing/2014/main" id="{126B4597-5968-4CDB-92ED-574D0018E829}"/>
            </a:ext>
          </a:extLst>
        </cdr:cNvPr>
        <cdr:cNvSpPr txBox="1"/>
      </cdr:nvSpPr>
      <cdr:spPr>
        <a:xfrm xmlns:a="http://schemas.openxmlformats.org/drawingml/2006/main">
          <a:off x="2968016" y="560686"/>
          <a:ext cx="682245" cy="3107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161925</xdr:colOff>
      <xdr:row>100</xdr:row>
      <xdr:rowOff>133349</xdr:rowOff>
    </xdr:from>
    <xdr:to>
      <xdr:col>23</xdr:col>
      <xdr:colOff>523875</xdr:colOff>
      <xdr:row>124</xdr:row>
      <xdr:rowOff>9524</xdr:rowOff>
    </xdr:to>
    <xdr:graphicFrame macro="">
      <xdr:nvGraphicFramePr>
        <xdr:cNvPr id="3" name="Chart 2">
          <a:extLst>
            <a:ext uri="{FF2B5EF4-FFF2-40B4-BE49-F238E27FC236}">
              <a16:creationId xmlns:a16="http://schemas.microsoft.com/office/drawing/2014/main" id="{FEC9608F-F4F7-4E4E-A3D7-E24573579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936625</xdr:colOff>
      <xdr:row>40</xdr:row>
      <xdr:rowOff>32386</xdr:rowOff>
    </xdr:from>
    <xdr:to>
      <xdr:col>18</xdr:col>
      <xdr:colOff>0</xdr:colOff>
      <xdr:row>64</xdr:row>
      <xdr:rowOff>89536</xdr:rowOff>
    </xdr:to>
    <xdr:graphicFrame macro="">
      <xdr:nvGraphicFramePr>
        <xdr:cNvPr id="5" name="Chart 4">
          <a:extLst>
            <a:ext uri="{FF2B5EF4-FFF2-40B4-BE49-F238E27FC236}">
              <a16:creationId xmlns:a16="http://schemas.microsoft.com/office/drawing/2014/main" id="{A939F7D0-6DED-402C-BC68-43457DB4C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23813</xdr:colOff>
      <xdr:row>40</xdr:row>
      <xdr:rowOff>31115</xdr:rowOff>
    </xdr:from>
    <xdr:to>
      <xdr:col>6</xdr:col>
      <xdr:colOff>769938</xdr:colOff>
      <xdr:row>64</xdr:row>
      <xdr:rowOff>99695</xdr:rowOff>
    </xdr:to>
    <xdr:graphicFrame macro="">
      <xdr:nvGraphicFramePr>
        <xdr:cNvPr id="2" name="Chart 1">
          <a:extLst>
            <a:ext uri="{FF2B5EF4-FFF2-40B4-BE49-F238E27FC236}">
              <a16:creationId xmlns:a16="http://schemas.microsoft.com/office/drawing/2014/main" id="{3BA29BCD-065F-4712-9454-C7B78B8B0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3290455" cy="528320"/>
    <xdr:pic>
      <xdr:nvPicPr>
        <xdr:cNvPr id="4" name="Picture 3">
          <a:extLst>
            <a:ext uri="{FF2B5EF4-FFF2-40B4-BE49-F238E27FC236}">
              <a16:creationId xmlns:a16="http://schemas.microsoft.com/office/drawing/2014/main" id="{9A1239C6-03E9-43D1-BAC9-FBF620E1073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0" y="0"/>
          <a:ext cx="3290455" cy="52832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1123461</xdr:colOff>
      <xdr:row>0</xdr:row>
      <xdr:rowOff>0</xdr:rowOff>
    </xdr:from>
    <xdr:to>
      <xdr:col>2</xdr:col>
      <xdr:colOff>188476</xdr:colOff>
      <xdr:row>1</xdr:row>
      <xdr:rowOff>110741</xdr:rowOff>
    </xdr:to>
    <xdr:pic>
      <xdr:nvPicPr>
        <xdr:cNvPr id="2" name="Picture 1">
          <a:extLst>
            <a:ext uri="{FF2B5EF4-FFF2-40B4-BE49-F238E27FC236}">
              <a16:creationId xmlns:a16="http://schemas.microsoft.com/office/drawing/2014/main" id="{F0AA098E-3007-48EF-8616-0C89469D0A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79061" y="0"/>
          <a:ext cx="1922515" cy="35839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MSXCH001\Department\Data\New%20Folder\0%20Reporting\2002_12\1%20Sales%20Performance%20Reports_2002.12\SalesPR%202002.12%20Summar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crbfilvnsgn001\Finanz\FBC\BUDGET\Bud2008\B2_OHC\B2-OHC-FC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ocuments%20and%20Settings\lql65034\My%20Documents\ACC2006\Sales\sales%20out\Data\New%20Folder\0%20Reporting\2002_12\1%20Sales%20Performance%20Reports_2002.12\SalesPR%202002.12%20Summary.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crbfilvnsgn001\Asia%20Cx\Finance\2008\Profit%20TC\Rolling%20Forecast\RF_2008.01%20Asia%20Cx%20(mast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9.28.181.201\app\CRM\2005\Jan%2005\CFM%20Automation%20(Lucozade)%201.1.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Users\PHAMTH~1\AppData\Local\Temp\notesF3B52A\BM01FI20-05(Coplan)\Coplan-2005\Presentation\Coplan03-analysis%20again%20PrePL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crbfilvnsgn001\Daten\Sicherung%20Laufwerk\PRESENT\Final%20Review%202006-09-17\fc2%20template%20Financials_finalreview.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julien/TABLEAU%20DE%20BORD/Branche%20base%20TdB%201/LienPNVRE.xls" TargetMode="External"/><Relationship Id="rId1" Type="http://schemas.openxmlformats.org/officeDocument/2006/relationships/externalLinkPath" Target="/julien/TABLEAU%20DE%20BORD/Branche%20base%20TdB%201/LienPNVR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irdbr07\mes%20documents\TBORD\Financiere\courbesRE\LIENR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USERS\q_anh\TTOAN\THTOAN\T.ANH\TONNL\2002\ANLCTY01-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y3\D\Hieu\Kim-chi-hung\BACKUP\LAN\SEUNGB~1\buu\youngjin\trang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AY4\data%20(D)\unzipped\DEFAULT\ASD2.0\SS&amp;BCASD\LCT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Y4\data%20(D)\soft\My%20Documents\hai.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pnv.xls" TargetMode="External"/><Relationship Id="rId1" Type="http://schemas.openxmlformats.org/officeDocument/2006/relationships/externalLinkPath" Target="/pnv.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Vnhcmfsr01\kpmgdata4\WPP%20-%20Apex%20(Chengdu)\Info%20from%20Apex\DERICKC\TECHN\CMSI\DIL.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Startup" Target="A&#49892;&#51201;/ALWORK/10&#50900;/BOOK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crbfilvnsgn001\Finanz\FBC\BUDGET\Bud2008\B2_SM\B2-SELFM-FC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crbfilvnsgn001\Consumer\JH%20Jung\08FC2\Templates%20from%20AHQ\Korea%202008%20FC2%20excel%20workbook_Sept%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crbfilvnsgn001\Documents%20and%20Settings\TNN027\Local%20Settings\Temporary%20Internet%20Files\Content.Outlook\1OA1S7P9\Fact%20Update%20Template-Salary%20Mar12-LEAssociates.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crbfilvnsgn001\FINANCE%20FILES\&#50629;&#47924;&#45432;&#53944;\COMBO.xls"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Users/bichlinh/AppData/Local/Microsoft/Windows/INetCache/Content.Outlook/3MVAW1UB/Budget%20Process%202015.xlsx" TargetMode="External"/><Relationship Id="rId1" Type="http://schemas.openxmlformats.org/officeDocument/2006/relationships/externalLinkPath" Target="/Users/bichlinh/AppData/Local/Microsoft/Windows/INetCache/Content.Outlook/3MVAW1UB/Budget%20Process%202015.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crbfilvnsgn001\Finanz\FBC\PRESENT\MM\CDs\23%20Present%20Finance%202003\MM\MM11-2003.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CRM%20Presentation%20Deck%20-%20Jan%202007.ppt"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Local%20Settings\Temporary%20Internet%20Files\OLK3\Logistics%20HC%20Report%20May%200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crbfilvnsgn001\Finanz\FBC\RPORTING\Tr2003\Sales\Vits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crbfilvnsgn001\HumanResource\YHSeo\Compensation\2006\2005&#50672;&#52264;&#49688;&#4581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PITFORMS\PIT.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Y_Gypse/Finance/5_Anita/MONTH%20END%202014/Ceiling%20Division/Actual/Exec%20Book/CDB/slide%20RE%20CAT%202006-2007_Ceiling.xls" TargetMode="External"/><Relationship Id="rId1" Type="http://schemas.openxmlformats.org/officeDocument/2006/relationships/externalLinkPath" Target="/Y_Gypse/Finance/5_Anita/MONTH%20END%202014/Ceiling%20Division/Actual/Exec%20Book/CDB/slide%20RE%20CAT%202006-2007_Ceil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Documents%20and%20Settings/ndevouassoud/Local%20Settings/Temporary%20Internet%20Files/OLK1C/ProdTel.xls" TargetMode="External"/><Relationship Id="rId1" Type="http://schemas.openxmlformats.org/officeDocument/2006/relationships/externalLinkPath" Target="/Documents%20and%20Settings/ndevouassoud/Local%20Settings/Temporary%20Internet%20Files/OLK1C/ProdTel.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Documents%20and%20Settings/E7161247/Local%20Settings/Temporary%20Internet%20Files/OLK21/ISO2008-Ponts%20model.xls" TargetMode="External"/><Relationship Id="rId1" Type="http://schemas.openxmlformats.org/officeDocument/2006/relationships/externalLinkPath" Target="/Documents%20and%20Settings/E7161247/Local%20Settings/Temporary%20Internet%20Files/OLK21/ISO2008-Ponts%20mode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99.28.213.17\Dept\DOCUME~1\tpb12925\LOCALS~1\Temp\notes26B026\06FC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crbfilvnsgn001\HumanResource\BKKwon\MonthlyBenefit\Leave(200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99.28.213.17\Dept\DOCUME~1\mcb90076\LOCALS~1\Temp\notes9A505C\RF_2007.05%20Asia%20Cx%20(Philippines)_m.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crbfilvnsgn001\Finanz\FBC\RPORTING\Tr2004\Sales\Vitsal0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crbfilvnsgn001\Finanz\FBC\RPORTING\Tr2007\Sales\Vitsal06_V8_vorKumuliere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99.28.213.17\Dept\DOCUME~1\wfy67495\LOCALS~1\Temp\notes00526E\Asia%20MA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crbfilvnsgn001\OEKONOMI\NOPS\PRODUCT\2006\0610\PTREPOR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crbfilvnsgn001\Finanz\FBC\RPORTING\Tr2007\Topli\Topli20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M6.10.xls"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Users/pham%20h%20cuc%20phuong/AppData/Local/Aura/4.0/Files/5/AF/08b2c99f-1d97-e311-bfc3-028037ec0200000000000000000001205084/8da8daaa-f304-42e5-bbf2-dfad09922307.xlsm" TargetMode="External"/><Relationship Id="rId1" Type="http://schemas.openxmlformats.org/officeDocument/2006/relationships/externalLinkPath" Target="/Users/pham%20h%20cuc%20phuong/AppData/Local/Aura/4.0/Files/5/AF/08b2c99f-1d97-e311-bfc3-028037ec0200000000000000000001205084/8da8daaa-f304-42e5-bbf2-dfad09922307.xlsm"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Users/trieu%20nguyen%20nam/AppData/Local/Aura/4.0/Files/3/AF/0c084b10-f520-e311-b544-f0def1f03d09000000000000000001081184/538c4ad9-df2d-4716-a4e2-61d7c6e35d2e.xlsm" TargetMode="External"/><Relationship Id="rId1" Type="http://schemas.openxmlformats.org/officeDocument/2006/relationships/externalLinkPath" Target="/Users/trieu%20nguyen%20nam/AppData/Local/Aura/4.0/Files/3/AF/0c084b10-f520-e311-b544-f0def1f03d09000000000000000001081184/538c4ad9-df2d-4716-a4e2-61d7c6e35d2e.xlsm"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DATA/FY%202015/Duy%20Tan%20Trading/Interim/My%20work/2014%20Aura/Others/Review%20scope%20out%20items%20-%20Other%20income_%20expense.xlsm" TargetMode="External"/><Relationship Id="rId1" Type="http://schemas.openxmlformats.org/officeDocument/2006/relationships/externalLinkPath" Target="/DATA/FY%202015/Duy%20Tan%20Trading/Interim/My%20work/2014%20Aura/Others/Review%20scope%20out%20items%20-%20Other%20income_%20expense.xlsm"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Users/le%20thuy%20khiet%20tam/AppData/Local/Aura/6.0/Files/15/AF/35ca7747-f099-e611-be84-cc52af7d536f000000000000000001003136/35ca7747-f099-e611-be84-cc52af7d536f.xlsm" TargetMode="External"/><Relationship Id="rId1" Type="http://schemas.openxmlformats.org/officeDocument/2006/relationships/externalLinkPath" Target="/Users/le%20thuy%20khiet%20tam/AppData/Local/Aura/6.0/Files/15/AF/35ca7747-f099-e611-be84-cc52af7d536f000000000000000001003136/35ca7747-f099-e611-be84-cc52af7d536f.xlsm"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crbfilvnsgn001\Finanz\FBC\RPORTING\Tr2007\Sales\Vitsal0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Gobain%20Glass%20Mat\Chiffres%20HL\Carat\Extract_RM%2003%2001.xls"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Tuong%20Vy/Thuy%20-%20Vy/Bao%20cao%20Tai%20Chinh/Bang%20du%20lieu%202014%20-%20Duy%20Tan%20CP%20lam%20lai.xlsx" TargetMode="External"/><Relationship Id="rId1" Type="http://schemas.openxmlformats.org/officeDocument/2006/relationships/externalLinkPath" Target="/Tuong%20Vy/Thuy%20-%20Vy/Bao%20cao%20Tai%20Chinh/Bang%20du%20lieu%202014%20-%20Duy%20Tan%20CP%20lam%20lai.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AY4\data%20(D)\HIEU\KIEM_T~1\MAU.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AY4\data%20(D)\unzipped\DEFAULT\ASD2.0\SS&amp;BCASD\BCDK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AY4\data%20(D)\unzipped\DEFAULT\ASD2.0\SS&amp;BCASD\TGTGT.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AY4\data%20(D)\unzipped\DEFAULT\ASD2.0\SS&amp;BCASD\BKTHC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Ntfdcserver\copy\TEMP\Graybook-Jan\GRAYBOOK\CY00\jan00\sites\wayn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ERVER-HOST-02\Cong%20ty\01%20Tai%20Chinh%20Ke%20Toan\02%20Bao%20Cao\01.Bao%20Cao%20Quan%20Tri\04.Nhom%20quan%20tri\1.Sang\Data%20sub%20&amp;%20thanh%20vien\Subgroup_CPDHCLFTD_2015%20V3.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crbfilvnsgn001\Documents%20and%20Settings\pjm53600\My%20Documents\CH%20Europe%20Work%20stuff\Results\MAT%20Files\MAT%20charts%20-%20No%20TM1%20link.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Documents%20and%20Settings/Charles%20Porter/My%20Documents/WCM/GAP%20model/World%20Class%20Opportunity%2031002%20P6%20flexed.xls" TargetMode="External"/><Relationship Id="rId1" Type="http://schemas.openxmlformats.org/officeDocument/2006/relationships/externalLinkPath" Target="/Documents%20and%20Settings/Charles%20Porter/My%20Documents/WCM/GAP%20model/World%20Class%20Opportunity%2031002%20P6%20flexe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99.28.213.17\Dept\DOCUME~1\ams95845\LOCALS~1\Temp\Temporary%20Directory%201%20for%20Add-On%20Slides%20for%20Profit%20TC%20(2007.05)%20for%20Markets%20VN.zip\Profit%20TC%20Apr%20for%20Market%20Conso.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APSFNP10002\groups\Documents%20and%20Settings\Grv.Jain\Local%20Settings\Temporary%20Internet%20Files\OLK69\Lasagne\HP%20Schedule%20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crbfilvnsgn001\Finanz\FBC\BUDGET\Bud2006\B2_OHC\B2-OHC-FC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crbfilvnsgn001\Finanz\FBC\BUDGET\Bud2005\Sales%20Development\SalesDevelopment_FC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crbfilvnsgn001\SUP-FIN\Foods%20Global\Ryanne%20Files\CAPEX\Q3_2005_FA_PROFORMA%20-voorbeeld%20van%20hpce.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ay2\trieu\DichvuKT\PhuCuongPhat-tr.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crbfilvnsgn001\2007\Purchase%20Orders%202007.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G:\COMMON\CRM\Brands%20MAT_Malaysi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scrbfilvnsgn001\mng_acct\Database\LTP%2005-revised.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Documents%20and%20Settings/s6163347/Desktop/6-pack%20New%202007%20Design/Spreadsheet%20which%20help/Magnitude%20Linked%20spreadsheet%20which%20help%20Formula's/Budget%202007%20Country%20Pack.xls" TargetMode="External"/><Relationship Id="rId1" Type="http://schemas.openxmlformats.org/officeDocument/2006/relationships/externalLinkPath" Target="/Documents%20and%20Settings/s6163347/Desktop/6-pack%20New%202007%20Design/Spreadsheet%20which%20help/Magnitude%20Linked%20spreadsheet%20which%20help%20Formula's/Budget%202007%20Country%20Pack.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Y:\_COM\IT%20Strategy\Reporting\Cross%20Charge\Jan%20-%20Aug%2008\invoice%204\01%20Unilever%20Australia%20Pty%20Limit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roy.liu\Local%20Settings\Temporary%20Internet%20Files\OLK14\09%20Unilever%20Japan%20K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scrbfilvnsgn001\DATA\_U2K2\01.%20General\U2K2%20Budget\_COM\Lasagne\Entity%20Information\Invoicing%20%20Entity%20Information%20Consolidated%2020080416.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manjula.radhakrishna\Local%20Settings\Temporary%20Internet%20Files\OLK19\Country%20Collections\ScorecardTemplate_Final.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O:\Documents%20and%20Settings\VNVoTTH\Local%20Settings\Temporary%20Internet%20Files\OLK1B\TOP20-TEST08.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scrbfilvnsgn001\Report\PPV%20&amp;%20Top%20var%20Sept%2008%20(SSV).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May2\trieu\DichvuKT\My%20Documents\hai.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crbfilvnsgn001\OEKONOMI\NOPS\TANK_GEN\2007\0710\GLOBAL_200710.xlsm"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O:\Documents%20and%20Settings\s8672478\Local%20Settings\Temp\BPack07%20V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scrbfilvnsgn001\Contsh\_______FC1%202005\etat%20de%20synth&#232;se%20sud\SUD%20II%20-%20fcst1%20ifrs.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rbfilvnsgn001\TriDung\GSK\Finance\Budget\Budget04\04Budget.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MAY4\data%20(D)\soft\TAM\My%20Documents\MauKT\NHATKYC.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crbfilvnsgn001\DOCUME~1\AMT11669\LOCALS~1\Temp\Temporary%20Directory%201%20for%20Profit%20TC%20Template%20(2008.07)%20for%20Korea%20Revised.zip\&#49324;&#48376;%20-%20Profit%20TC%20Template%20(2008.05)%20for%20Korea_FIINA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mai.ping.yeo\Desktop\UNILEVER%20SAP\POS%20CPM_CTA%20-%20STAGE%203\20080215_CPM_UNILEVER_SAPSI_v3.37(ATD)_Draft.xls" TargetMode="External"/></Relationships>
</file>

<file path=xl/externalLinks/_rels/externalLink80.xml.rels><?xml version="1.0" encoding="UTF-8" standalone="yes"?>
<Relationships xmlns="http://schemas.openxmlformats.org/package/2006/relationships"><Relationship Id="rId2" Type="http://schemas.openxmlformats.org/officeDocument/2006/relationships/externalLinkPath" Target="../../../../../../../Plan2007/carpentier/Pr&#233;sentation.xls" TargetMode="External"/><Relationship Id="rId1" Type="http://schemas.openxmlformats.org/officeDocument/2006/relationships/externalLinkPath" Target="/Plan2007/carpentier/Pr&#233;sentatio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M:\Product%20Structure\Plasters\2004-05%20Building%20Plasters%20Report%20-%20P01.xls" TargetMode="External"/></Relationships>
</file>

<file path=xl/externalLinks/_rels/externalLink82.xml.rels><?xml version="1.0" encoding="UTF-8" standalone="yes"?>
<Relationships xmlns="http://schemas.openxmlformats.org/package/2006/relationships"><Relationship Id="rId2" Type="http://schemas.openxmlformats.org/officeDocument/2006/relationships/externalLinkPath" Target="../../../../../../../Budget/2004/Analyse/R&#233;sultats/Conso/2003%20d&#233;finitif/Consoeur.xls" TargetMode="External"/><Relationship Id="rId1" Type="http://schemas.openxmlformats.org/officeDocument/2006/relationships/externalLinkPath" Target="/Budget/2004/Analyse/R&#233;sultats/Conso/2003%20d&#233;finitif/Consoeur.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scrbfilvnsgn001\LOTUS\Opsejl10\Repform\Highlightsreport\Highlights%20report%20-%20Financial%20Summary%20201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scrbfilvnsgn001\Finanz\FBC\PRESENT\JackZiegler\Financials%20JackZiegler.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Temp\Expat%20Costing%20Actuals_Feb0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O:\FormVoucher.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scrbfilvnsgn001\DOCUME~1\pxs78035\LOCALS~1\Temp\Tempor&#228;res%20Verzeichnis%203%20f&#252;r%20Sicherung.zip\B2-SELFM-FC2_V69_nach%20Anpassung%20Distribution.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scrbfilsgsin004\sealog\Documents%20and%20Settings\ksi014\Local%20Settings\Temporary%20Internet%20Files\OLK32\Vacancy%20Report_August.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scrbfilvnsgn001\LOTUS\Opsejl10\Repform\Highlightsreport\Highlights%20report%20-%20Financial%20Summary%202010_SegRes.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O:\Compensation\Salary%20Review\2001\Salary%20Increase%20Analysis.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scrbfilvnsgn001\mng_acct\Transit\_Laundry\Fab%20Cons\Thu%20Huong\CF%20dilute%20reformulation.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MAY4\data%20(D)\unzipped\DEFAULT\ASD2.0\SS&amp;BCASD\BCKQKD.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MAY4\data%20(D)\unzipped\DEFAULT1\ASD2.0\DATAASD\HTTK.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scrbfilvnsgn001\2%20Year%20Plan%202009-2010\Financial%20Models\FC%202%202008%20&amp;%202-1%20Plan%20-%20NOVEMBER.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scrbfilvnsgn001\Finance\2008\FC%202008\FC2-2008\UnisonTM%20Report\VN%20FC2%202008%20and%202009%20-%20TM1%20Reports_Sept_22.xls"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Xlanal%20Rev9/Safety/Renate%20Reports/Safe%2012%20December%2006.xls" TargetMode="External"/><Relationship Id="rId1" Type="http://schemas.openxmlformats.org/officeDocument/2006/relationships/externalLinkPath" Target="/Xlanal%20Rev9/Safety/Renate%20Reports/Safe%2012%20December%2006.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scrbfilvnsgn001\DOCUME~1\tys36293\LOCALS~1\Temp\notes9EC4B1\France%20Sch%203%20(ALL)%20NPD%20Innovations.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scrbfilvnsgn001\LOTUS\Opsejl10\Repform\Highlightsreport\September\Highlights%20report%20-%20Financial%20Summary%202010%2009.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scrbfilvnsgn001\Documents%20and%20Settings\bkk6203\Desktop\&#48148;&#53461;3\2005%20Salary%20Statement%20.xls"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Gobain%20Glass%20Mat/Chiffres%20HL/4%20m/Spec%204%20m%20line%20ED%2028%2001.xls" TargetMode="External"/><Relationship Id="rId1" Type="http://schemas.openxmlformats.org/officeDocument/2006/relationships/externalLinkPath" Target="/Gobain%20Glass%20Mat/Chiffres%20HL/4%20m/Spec%204%20m%20line%20ED%2028%200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Mirsbur2\Gestion_Branche\TDB\Finance\MSVAPNV.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CMSXCH001\Department\TriDung\GSK\Finance\0_Budget\Budget06\05FC2.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May2\trieu\Aahieu1\VANXUAN\vanxuan12SS.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Desktop\05%20May%202008\Logistics%20HC%20Report%2008%20(May2008).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scrbfilvnsgn001\D_Backup\PDP\2003%20PDP\2003%20PDP%20Review-Rx%20Total.xls" TargetMode="External"/></Relationships>
</file>

<file path=xl/externalLinks/_rels/externalLink106.xml.rels><?xml version="1.0" encoding="UTF-8" standalone="yes"?>
<Relationships xmlns="http://schemas.openxmlformats.org/package/2006/relationships"><Relationship Id="rId2" Type="http://schemas.openxmlformats.org/officeDocument/2006/relationships/externalLinkPath" Target="../../../../../../../Users/MBARON~1/AppData/Local/Temp/notesF3B52A/SL%20-%20Determine%20audit%20strategy%20and%20plan%20-%2011062014.xlsm" TargetMode="External"/><Relationship Id="rId1" Type="http://schemas.openxmlformats.org/officeDocument/2006/relationships/externalLinkPath" Target="/Users/MBARON~1/AppData/Local/Temp/notesF3B52A/SL%20-%20Determine%20audit%20strategy%20and%20plan%20-%2011062014.xlsm"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Users/pham%20nguyen%20vinh%20tan/Desktop/04f34dbc-dc08-47ac-9fb1-8c7ef01a8cac.xlsm" TargetMode="External"/><Relationship Id="rId1" Type="http://schemas.openxmlformats.org/officeDocument/2006/relationships/externalLinkPath" Target="/Users/pham%20nguyen%20vinh%20tan/Desktop/04f34dbc-dc08-47ac-9fb1-8c7ef01a8cac.xlsm" TargetMode="External"/></Relationships>
</file>

<file path=xl/externalLinks/_rels/externalLink108.xml.rels><?xml version="1.0" encoding="UTF-8" standalone="yes"?>
<Relationships xmlns="http://schemas.openxmlformats.org/package/2006/relationships"><Relationship Id="rId2" Type="http://schemas.openxmlformats.org/officeDocument/2006/relationships/externalLinkPath" Target="../../../../../../../Users/le%20thuy%20khiet%20tam/AppData/Local/Aura/6.0/Files/15/AF/a1fce934-2d4f-4c0d-a14a-97ff477cbc3b000000000000000001033066/a1fce934-2d4f-4c0d-a14a-97ff477cbc3b.xlsm" TargetMode="External"/><Relationship Id="rId1" Type="http://schemas.openxmlformats.org/officeDocument/2006/relationships/externalLinkPath" Target="/Users/le%20thuy%20khiet%20tam/AppData/Local/Aura/6.0/Files/15/AF/a1fce934-2d4f-4c0d-a14a-97ff477cbc3b000000000000000001033066/a1fce934-2d4f-4c0d-a14a-97ff477cbc3b.xlsm"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scrbfilvnsgn001\Documents%20and%20Settings\rjr92692\My%20Documents\Rondy\2005%20Innovations%20model.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Local%20Settings\Temporary%20Internet%20Files\OLK3\Logistics%20HC%20Report%20%20May%2008%20(2).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scrbfilsgsin004\sealog\Documents%20and%20Settings\bco013\Local%20Settings\Temporary%20Internet%20Files\OLK3\Logistics%20HC%20Report_Template.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scrbfilvnsgn001\Documents%20and%20Settings\AMT11669\My%20Documents\Audrey\0407%20Apr\Profit%20TC%20Working%20Folder\Profit%20TC%20Apr%20for%20Market%20Conso.xls" TargetMode="External"/></Relationships>
</file>

<file path=xl/externalLinks/_rels/externalLink113.xml.rels><?xml version="1.0" encoding="UTF-8" standalone="yes"?>
<Relationships xmlns="http://schemas.openxmlformats.org/package/2006/relationships"><Relationship Id="rId2" Type="http://schemas.openxmlformats.org/officeDocument/2006/relationships/externalLinkPath" Target="../../../../../../../Users/pham%20mai%20quynh/AppData/Local/Aura/5.0/Files/69/AF/e1a3fe3a-667d-4cb8-87cd-39da465a3949000000000000000001066139/b1006ea7-884c-4e6b-ad31-5e413faf22c1.xlsm" TargetMode="External"/><Relationship Id="rId1" Type="http://schemas.openxmlformats.org/officeDocument/2006/relationships/externalLinkPath" Target="/Users/pham%20mai%20quynh/AppData/Local/Aura/5.0/Files/69/AF/e1a3fe3a-667d-4cb8-87cd-39da465a3949000000000000000001066139/b1006ea7-884c-4e6b-ad31-5e413faf22c1.xlsm"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O:\Documents%20and%20Settings\VNNguyenTLA\Local%20Settings\Temporary%20Internet%20Files\OLK42\Full%20Data%20Base%20%20Appendix%20B2007%20(SSV%20PCK).xls-lastversion1.xls" TargetMode="External"/></Relationships>
</file>

<file path=xl/externalLinks/_rels/externalLink115.xml.rels><?xml version="1.0" encoding="UTF-8" standalone="yes"?>
<Relationships xmlns="http://schemas.openxmlformats.org/package/2006/relationships"><Relationship Id="rId2" Type="http://schemas.openxmlformats.org/officeDocument/2006/relationships/externalLinkPath" Target="../../../../../../../DOCUME~1/F7331436/Local%20Settings/Temp/R&#233;pertoire%20temporaire%201%20pour%20BFRE%20Gypse.ZIP/BFRE%20GYP.XLS" TargetMode="External"/><Relationship Id="rId1" Type="http://schemas.openxmlformats.org/officeDocument/2006/relationships/externalLinkPath" Target="/DOCUME~1/F7331436/Local%20Settings/Temp/R&#233;pertoire%20temporaire%201%20pour%20BFRE%20Gypse.ZIP/BFRE%20GYP.XLS" TargetMode="External"/></Relationships>
</file>

<file path=xl/externalLinks/_rels/externalLink116.xml.rels><?xml version="1.0" encoding="UTF-8" standalone="yes"?>
<Relationships xmlns="http://schemas.openxmlformats.org/package/2006/relationships"><Relationship Id="rId2" Type="http://schemas.openxmlformats.org/officeDocument/2006/relationships/externalLinkPath" Target="../../../../../../../Documents%20and%20Settings/JagaS/Desktop/Latest%20Budget/6%20pack%20model%20July%2006%20reporting%20v3.xls" TargetMode="External"/><Relationship Id="rId1" Type="http://schemas.openxmlformats.org/officeDocument/2006/relationships/externalLinkPath" Target="/Documents%20and%20Settings/JagaS/Desktop/Latest%20Budget/6%20pack%20model%20July%2006%20reporting%20v3.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crbfilvnsgn001\Asia%20Pacific%20Cx\Finance\2009\05_FC1\02_Submission%20&amp;%20Consolidation\Market%20Submission\HK\HK%202009%20Plan%20excel%20workbook_HK%20supplementary%20worksheet.xls" TargetMode="External"/></Relationships>
</file>

<file path=xl/externalLinks/_rels/externalLink118.xml.rels><?xml version="1.0" encoding="UTF-8" standalone="yes"?>
<Relationships xmlns="http://schemas.openxmlformats.org/package/2006/relationships"><Relationship Id="rId2" Type="http://schemas.openxmlformats.org/officeDocument/2006/relationships/externalLinkPath" Target="../../../../../../../P02%20-%20February/9.%20Plaster%200207.xls" TargetMode="External"/><Relationship Id="rId1" Type="http://schemas.openxmlformats.org/officeDocument/2006/relationships/externalLinkPath" Target="/P02%20-%20February/9.%20Plaster%200207.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scrbfilvnsgn001\LOTUS\Opsejl10\Repform\KPI%20Highlights%20MSO\KPI%20Highlights%20-%20ver5.0_Mar.xls" TargetMode="External"/></Relationships>
</file>

<file path=xl/externalLinks/_rels/externalLink120.xml.rels><?xml version="1.0" encoding="UTF-8" standalone="yes"?>
<Relationships xmlns="http://schemas.openxmlformats.org/package/2006/relationships"><Relationship Id="rId2" Type="http://schemas.openxmlformats.org/officeDocument/2006/relationships/externalLinkPath" Target="../../../../../../../temp/Ryszard.xls" TargetMode="External"/><Relationship Id="rId1" Type="http://schemas.openxmlformats.org/officeDocument/2006/relationships/externalLinkPath" Target="/temp/Ryszard.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landec01\My%20Documents\IT%20Director\Budgets\2009\Submission\UAL%20AC%20'09%20Submission%20v0.1.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Y:\GSK%20TEMP%20DIRECTORY\CX_Fin\July%2002\ohsum_3-1%20(v1).xls" TargetMode="External"/></Relationships>
</file>

<file path=xl/externalLinks/_rels/externalLink123.xml.rels><?xml version="1.0" encoding="UTF-8" standalone="yes"?>
<Relationships xmlns="http://schemas.openxmlformats.org/package/2006/relationships"><Relationship Id="rId1" Type="http://schemas.microsoft.com/office/2006/relationships/xlExternalLinkPath/xlStartup" Target="F&#44228;&#54925;/&#44228;&#54925;&#44508;&#4420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scrbfilvnsgn001\Contsh\%23%20cloture%20mensuelle%20groupe\07%20juillet%202006\Sch3\Maquette%20Innovation%20schedule%20200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eapsdev10017\C$\C\Submitted%20Files\Run%2011\AP2002DLI_newfile+patch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Y:\Documents%20and%20Settings\sekharr\Desktop\Raja\14.%20Statutory.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May2\trieu\My%20Documents\hai.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scrbfilvnsgn001\Asia%20Pacific%20Cx\Finance\2009\04_Profit%20TC\Market\01_Jan\Market%20Submission\Mal\Profit%20TC%20Template%20(2009.01)%20for%20Malaysi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scrbfilvnsgn001\OEKONOMI\NOPS\TANK_GEN\2007\0709\Bulkreport.xlsm"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Documents%20and%20Settings\hha001\Local%20Settings\Temporary%20Internet%20Files\OLKAE\Mlog%20sales%20pipeline.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Hq1-svnrbc01\com\mng_acct\AP%202004\05.%20TC\AP04%20Database%20&amp;%20Report.xls" TargetMode="External"/></Relationships>
</file>

<file path=xl/externalLinks/_rels/externalLink132.xml.rels><?xml version="1.0" encoding="UTF-8" standalone="yes"?>
<Relationships xmlns="http://schemas.openxmlformats.org/package/2006/relationships"><Relationship Id="rId2" Type="http://schemas.openxmlformats.org/officeDocument/2006/relationships/externalLinkPath" Target="../../../../../../../WINDOWS/TEMP/SimulBudget2001%2027.10.00.xls" TargetMode="External"/><Relationship Id="rId1" Type="http://schemas.openxmlformats.org/officeDocument/2006/relationships/externalLinkPath" Target="/WINDOWS/TEMP/SimulBudget2001%2027.10.00.xls" TargetMode="External"/></Relationships>
</file>

<file path=xl/externalLinks/_rels/externalLink133.xml.rels><?xml version="1.0" encoding="UTF-8" standalone="yes"?>
<Relationships xmlns="http://schemas.openxmlformats.org/package/2006/relationships"><Relationship Id="rId2" Type="http://schemas.openxmlformats.org/officeDocument/2006/relationships/externalLinkPath" Target="../../../../../../../BRANCHE/HOLDING/2002/Reporting.xls" TargetMode="External"/><Relationship Id="rId1" Type="http://schemas.openxmlformats.org/officeDocument/2006/relationships/externalLinkPath" Target="/BRANCHE/HOLDING/2002/Reporting.xls" TargetMode="External"/></Relationships>
</file>

<file path=xl/externalLinks/_rels/externalLink134.xml.rels><?xml version="1.0" encoding="UTF-8" standalone="yes"?>
<Relationships xmlns="http://schemas.openxmlformats.org/package/2006/relationships"><Relationship Id="rId2" Type="http://schemas.openxmlformats.org/officeDocument/2006/relationships/externalLinkPath" Target="../../../../../../../TEMP/VOILE%20Projet%20VLTAVA%20-%20Cash%20in%20Cash%20out.xls" TargetMode="External"/><Relationship Id="rId1" Type="http://schemas.openxmlformats.org/officeDocument/2006/relationships/externalLinkPath" Target="/TEMP/VOILE%20Projet%20VLTAVA%20-%20Cash%20in%20Cash%20out.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crbfilvnsgn001\DATA\_U2K2\01.%20General\U2K2%20Budget\Documents%20and%20Settings\mai.ping.yeo\Desktop\UNILEVER%20SAP\Scenarios%20%20200807\UNILEVER%20AAMET%20SAP%20CPM%20220807%20v11DO.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scrbfilvnsgn001\GMR\Act02sales\DAY4\Normal\Markets.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scrbfilvnsgn001\daten\Daten\FBC\RPORTING\Tr2005\Sales\Vitsal05.xls" TargetMode="External"/></Relationships>
</file>

<file path=xl/externalLinks/_rels/externalLink138.xml.rels><?xml version="1.0" encoding="UTF-8" standalone="yes"?>
<Relationships xmlns="http://schemas.openxmlformats.org/package/2006/relationships"><Relationship Id="rId2" Type="http://schemas.openxmlformats.org/officeDocument/2006/relationships/externalLinkPath" Target="../../../../../../../Saint_Gobain/Calendar%202005%20&amp;%20Budget/Calendar%202005%20190105.xls" TargetMode="External"/><Relationship Id="rId1" Type="http://schemas.openxmlformats.org/officeDocument/2006/relationships/externalLinkPath" Target="/Saint_Gobain/Calendar%202005%20&amp;%20Budget/Calendar%202005%20190105.xls" TargetMode="External"/></Relationships>
</file>

<file path=xl/externalLinks/_rels/externalLink139.xml.rels><?xml version="1.0" encoding="UTF-8" standalone="yes"?>
<Relationships xmlns="http://schemas.openxmlformats.org/package/2006/relationships"><Relationship Id="rId2" Type="http://schemas.openxmlformats.org/officeDocument/2006/relationships/externalLinkPath" Target="../../../../../../../Documents%20and%20Settings/s6163347/Desktop/6-pack%20New%202007%20Design/Linking%20New%206-pack/Budget%202007%20Country%20Pack.xls" TargetMode="External"/><Relationship Id="rId1" Type="http://schemas.openxmlformats.org/officeDocument/2006/relationships/externalLinkPath" Target="/Documents%20and%20Settings/s6163347/Desktop/6-pack%20New%202007%20Design/Linking%20New%206-pack/Budget%202007%20Country%20Pack.xls" TargetMode="External"/></Relationships>
</file>

<file path=xl/externalLinks/_rels/externalLink140.xml.rels><?xml version="1.0" encoding="UTF-8" standalone="yes"?>
<Relationships xmlns="http://schemas.openxmlformats.org/package/2006/relationships"><Relationship Id="rId2" Type="http://schemas.openxmlformats.org/officeDocument/2006/relationships/externalLinkPath" Target="../../../../../../../MONTHEND/2009%20(Calendar)/P06%20-%20June/01%20-%20IS%20&amp;%20R05,%20R50%20Models/Net%20Ceilings_Income%20Statement%20June-09.xls" TargetMode="External"/><Relationship Id="rId1" Type="http://schemas.openxmlformats.org/officeDocument/2006/relationships/externalLinkPath" Target="/MONTHEND/2009%20(Calendar)/P06%20-%20June/01%20-%20IS%20&amp;%20R05,%20R50%20Models/Net%20Ceilings_Income%20Statement%20June-09.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scrbfilvnsgn001\DATA\_U2K2\01.%20General\U2K2%20Budget\LasagneC\Billing%20and%20Invoicing\Forecasts\2009%20costs%2020080710.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K:\Sales\Komu\Topkdp_01\Einzelplanung_01\Topkdp_01a_Mastio.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scrbfilvnsgn001\LOTUS\Opsejl07\HFM\Smart%20views\Single%20company%20Contractors%20V2.2.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D:\Documents%20and%20Settings\cnhn\Local%20Settings\Temporary%20Internet%20Files\Content.IE5\RB55PX9I\SaoLuu\O%20C\Accouthp\CTMT\HLC\tha\Tai%20Chinh-%20QT-Halang.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AA\&#44228;&#54925;\&#44228;&#54925;&#49373;&#49328;.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46020;&#54788;&#52384;\MY%20DOCUMENTS\data\&#44553;&#50668;&#48143;&#51076;&#44552;&#51064;&#49345;\99&#45380;\99&#50672;&#48393;&#51228;&#48320;&#44221;(S1,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51060;&#44288;&#55148;\AA\AA\&#44228;&#54925;\&#44228;&#54925;&#44508;&#44201;.XLS" TargetMode="External"/></Relationships>
</file>

<file path=xl/externalLinks/_rels/externalLink148.xml.rels><?xml version="1.0" encoding="UTF-8" standalone="yes"?>
<Relationships xmlns="http://schemas.openxmlformats.org/package/2006/relationships"><Relationship Id="rId1" Type="http://schemas.microsoft.com/office/2006/relationships/xlExternalLinkPath/xlStartup" Target="&#49892;&#51201;/&#51068;&#51068;&#45812;&#45817;.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48149;&#50689;&#54984;\C\AA\&#44228;&#54925;\&#44228;&#54925;&#44508;&#44201;.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44053;&#48124;&#49688;\C\windows\TEMP\AA\&#44228;&#54925;\&#44228;&#54925;&#49373;&#49328;.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46020;&#54788;&#52384;\MY%20DOCUMENTS\windows\TEMP\~MF2C09.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0684;&#49345;&#50857;\C\99&#47560;&#44048;\3&#50900;\12&#50900;&#47560;&#44048;&#51088;&#47308;.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E:\windows\TEMP\AA\&#44228;&#54925;\&#44228;&#54925;&#49373;&#49328;.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46020;&#54788;&#52384;\MY%20DOCUMENTS\windows\TEMP\~MF2576.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48149;&#50689;&#54984;\APYH\AGYG\A&#49892;&#51201;\&#50976;&#53685;&#49892;&#51201;.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54632;&#51333;&#50672;\C\WINDOWS\TEMP\&#50689;&#50629;&#49892;&#51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amp;Marketing"/>
      <sheetName val="Summary"/>
      <sheetName val="Consolidated"/>
      <sheetName val="Mal"/>
      <sheetName val="Tai"/>
      <sheetName val="Sin"/>
      <sheetName val="Phi"/>
      <sheetName val="Ind"/>
      <sheetName val="Kor"/>
      <sheetName val="Tha"/>
      <sheetName val="Vie"/>
      <sheetName val="Mya"/>
      <sheetName val="Ref"/>
      <sheetName val="Budget"/>
      <sheetName val="Sheet2"/>
      <sheetName val="FC4"/>
      <sheetName val="Last Year"/>
      <sheetName val="Sheet1"/>
      <sheetName val="Sheet3"/>
      <sheetName val="Chart GĐ má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C5" t="str">
            <v>Set 1</v>
          </cell>
          <cell r="F5" t="str">
            <v>Set 2</v>
          </cell>
          <cell r="I5" t="str">
            <v>Set 3</v>
          </cell>
          <cell r="L5" t="str">
            <v>Set 4</v>
          </cell>
          <cell r="O5" t="str">
            <v>Set 5</v>
          </cell>
          <cell r="R5" t="str">
            <v>Set 6</v>
          </cell>
        </row>
        <row r="6">
          <cell r="C6" t="str">
            <v>All Products</v>
          </cell>
          <cell r="F6" t="str">
            <v>BD Only</v>
          </cell>
          <cell r="I6" t="str">
            <v>Set 3</v>
          </cell>
          <cell r="L6" t="str">
            <v>Set 4</v>
          </cell>
          <cell r="O6" t="str">
            <v>Set 5</v>
          </cell>
          <cell r="R6" t="str">
            <v>Set 6</v>
          </cell>
        </row>
        <row r="7">
          <cell r="C7" t="str">
            <v>SALES</v>
          </cell>
          <cell r="F7" t="str">
            <v>GP</v>
          </cell>
          <cell r="I7" t="str">
            <v>ADVERTISING</v>
          </cell>
          <cell r="L7" t="str">
            <v>PROMOTIONS</v>
          </cell>
          <cell r="O7" t="str">
            <v>Set 5</v>
          </cell>
          <cell r="R7" t="str">
            <v>Set 6</v>
          </cell>
        </row>
        <row r="8">
          <cell r="A8" t="str">
            <v>Markets</v>
          </cell>
          <cell r="C8" t="str">
            <v>Prev Mth</v>
          </cell>
          <cell r="D8" t="str">
            <v>Cur Mth</v>
          </cell>
          <cell r="E8" t="str">
            <v>Full Year</v>
          </cell>
          <cell r="F8" t="str">
            <v>Prev Mth</v>
          </cell>
          <cell r="G8" t="str">
            <v>Cur Mth</v>
          </cell>
          <cell r="H8" t="str">
            <v>Full Year</v>
          </cell>
          <cell r="I8" t="str">
            <v>Prev Mth</v>
          </cell>
          <cell r="J8" t="str">
            <v>Cur Mth</v>
          </cell>
          <cell r="K8" t="str">
            <v>Full Year</v>
          </cell>
          <cell r="L8" t="str">
            <v>Prev Mth</v>
          </cell>
          <cell r="M8" t="str">
            <v>Cur Mth</v>
          </cell>
          <cell r="N8" t="str">
            <v>Full Year</v>
          </cell>
          <cell r="O8" t="str">
            <v>Prev Mth</v>
          </cell>
          <cell r="P8" t="str">
            <v>Cur Mth</v>
          </cell>
          <cell r="Q8" t="str">
            <v>Full Year</v>
          </cell>
          <cell r="R8" t="str">
            <v>Prev Mth</v>
          </cell>
          <cell r="S8" t="str">
            <v>Cur Mth</v>
          </cell>
          <cell r="T8" t="str">
            <v>Full Year</v>
          </cell>
        </row>
        <row r="9">
          <cell r="A9">
            <v>1</v>
          </cell>
          <cell r="B9">
            <v>2</v>
          </cell>
          <cell r="C9">
            <v>3</v>
          </cell>
          <cell r="D9">
            <v>4</v>
          </cell>
          <cell r="E9">
            <v>5</v>
          </cell>
          <cell r="F9">
            <v>6</v>
          </cell>
          <cell r="G9">
            <v>7</v>
          </cell>
          <cell r="H9">
            <v>8</v>
          </cell>
          <cell r="I9">
            <v>9</v>
          </cell>
          <cell r="J9">
            <v>10</v>
          </cell>
          <cell r="K9">
            <v>11</v>
          </cell>
          <cell r="L9">
            <v>12</v>
          </cell>
          <cell r="M9">
            <v>13</v>
          </cell>
          <cell r="N9">
            <v>14</v>
          </cell>
          <cell r="O9">
            <v>15</v>
          </cell>
          <cell r="P9">
            <v>16</v>
          </cell>
          <cell r="Q9">
            <v>17</v>
          </cell>
          <cell r="R9">
            <v>18</v>
          </cell>
          <cell r="S9">
            <v>19</v>
          </cell>
          <cell r="T9">
            <v>20</v>
          </cell>
        </row>
        <row r="10">
          <cell r="A10">
            <v>4421</v>
          </cell>
          <cell r="B10" t="str">
            <v>SOUTH EAST ASIA (CH)</v>
          </cell>
          <cell r="C10">
            <v>2</v>
          </cell>
          <cell r="D10">
            <v>13</v>
          </cell>
          <cell r="E10">
            <v>24</v>
          </cell>
          <cell r="F10">
            <v>35</v>
          </cell>
          <cell r="G10">
            <v>46</v>
          </cell>
          <cell r="H10">
            <v>57</v>
          </cell>
          <cell r="I10">
            <v>68</v>
          </cell>
          <cell r="J10">
            <v>79</v>
          </cell>
          <cell r="K10">
            <v>90</v>
          </cell>
          <cell r="L10">
            <v>101</v>
          </cell>
          <cell r="M10">
            <v>112</v>
          </cell>
          <cell r="N10">
            <v>123</v>
          </cell>
          <cell r="O10">
            <v>134</v>
          </cell>
          <cell r="P10">
            <v>145</v>
          </cell>
          <cell r="Q10">
            <v>156</v>
          </cell>
          <cell r="R10">
            <v>167</v>
          </cell>
          <cell r="S10">
            <v>178</v>
          </cell>
          <cell r="T10">
            <v>189</v>
          </cell>
        </row>
        <row r="11">
          <cell r="A11">
            <v>5179</v>
          </cell>
          <cell r="B11" t="str">
            <v>SE.ASIA HQ (CH)</v>
          </cell>
          <cell r="C11">
            <v>3</v>
          </cell>
          <cell r="D11">
            <v>14</v>
          </cell>
          <cell r="E11">
            <v>25</v>
          </cell>
          <cell r="F11">
            <v>36</v>
          </cell>
          <cell r="G11">
            <v>47</v>
          </cell>
          <cell r="H11">
            <v>58</v>
          </cell>
          <cell r="I11">
            <v>69</v>
          </cell>
          <cell r="J11">
            <v>80</v>
          </cell>
          <cell r="K11">
            <v>91</v>
          </cell>
          <cell r="L11">
            <v>102</v>
          </cell>
          <cell r="M11">
            <v>113</v>
          </cell>
          <cell r="N11">
            <v>124</v>
          </cell>
          <cell r="O11">
            <v>135</v>
          </cell>
          <cell r="P11">
            <v>146</v>
          </cell>
          <cell r="Q11">
            <v>157</v>
          </cell>
          <cell r="R11">
            <v>168</v>
          </cell>
          <cell r="S11">
            <v>179</v>
          </cell>
          <cell r="T11">
            <v>190</v>
          </cell>
        </row>
        <row r="12">
          <cell r="A12">
            <v>5728</v>
          </cell>
          <cell r="B12" t="str">
            <v>MYANMAR (CH)</v>
          </cell>
          <cell r="C12">
            <v>4</v>
          </cell>
          <cell r="D12">
            <v>15</v>
          </cell>
          <cell r="E12">
            <v>26</v>
          </cell>
          <cell r="F12">
            <v>37</v>
          </cell>
          <cell r="G12">
            <v>48</v>
          </cell>
          <cell r="H12">
            <v>59</v>
          </cell>
          <cell r="I12">
            <v>70</v>
          </cell>
          <cell r="J12">
            <v>81</v>
          </cell>
          <cell r="K12">
            <v>92</v>
          </cell>
          <cell r="L12">
            <v>103</v>
          </cell>
          <cell r="M12">
            <v>114</v>
          </cell>
          <cell r="N12">
            <v>125</v>
          </cell>
          <cell r="O12">
            <v>136</v>
          </cell>
          <cell r="P12">
            <v>147</v>
          </cell>
          <cell r="Q12">
            <v>158</v>
          </cell>
          <cell r="R12">
            <v>169</v>
          </cell>
          <cell r="S12">
            <v>180</v>
          </cell>
          <cell r="T12">
            <v>191</v>
          </cell>
        </row>
        <row r="13">
          <cell r="A13">
            <v>5786</v>
          </cell>
          <cell r="B13" t="str">
            <v>INDONESIA (CH)</v>
          </cell>
          <cell r="C13">
            <v>5</v>
          </cell>
          <cell r="D13">
            <v>16</v>
          </cell>
          <cell r="E13">
            <v>27</v>
          </cell>
          <cell r="F13">
            <v>38</v>
          </cell>
          <cell r="G13">
            <v>49</v>
          </cell>
          <cell r="H13">
            <v>60</v>
          </cell>
          <cell r="I13">
            <v>71</v>
          </cell>
          <cell r="J13">
            <v>82</v>
          </cell>
          <cell r="K13">
            <v>93</v>
          </cell>
          <cell r="L13">
            <v>104</v>
          </cell>
          <cell r="M13">
            <v>115</v>
          </cell>
          <cell r="N13">
            <v>126</v>
          </cell>
          <cell r="O13">
            <v>137</v>
          </cell>
          <cell r="P13">
            <v>148</v>
          </cell>
          <cell r="Q13">
            <v>159</v>
          </cell>
          <cell r="R13">
            <v>170</v>
          </cell>
          <cell r="S13">
            <v>181</v>
          </cell>
          <cell r="T13">
            <v>192</v>
          </cell>
        </row>
        <row r="14">
          <cell r="A14">
            <v>5799</v>
          </cell>
          <cell r="B14" t="str">
            <v>KOREA (CH)</v>
          </cell>
          <cell r="C14">
            <v>6</v>
          </cell>
          <cell r="D14">
            <v>17</v>
          </cell>
          <cell r="E14">
            <v>28</v>
          </cell>
          <cell r="F14">
            <v>39</v>
          </cell>
          <cell r="G14">
            <v>50</v>
          </cell>
          <cell r="H14">
            <v>61</v>
          </cell>
          <cell r="I14">
            <v>72</v>
          </cell>
          <cell r="J14">
            <v>83</v>
          </cell>
          <cell r="K14">
            <v>94</v>
          </cell>
          <cell r="L14">
            <v>105</v>
          </cell>
          <cell r="M14">
            <v>116</v>
          </cell>
          <cell r="N14">
            <v>127</v>
          </cell>
          <cell r="O14">
            <v>138</v>
          </cell>
          <cell r="P14">
            <v>149</v>
          </cell>
          <cell r="Q14">
            <v>160</v>
          </cell>
          <cell r="R14">
            <v>171</v>
          </cell>
          <cell r="S14">
            <v>182</v>
          </cell>
          <cell r="T14">
            <v>193</v>
          </cell>
        </row>
        <row r="15">
          <cell r="A15">
            <v>5812</v>
          </cell>
          <cell r="B15" t="str">
            <v>MALAYSIA (CH)</v>
          </cell>
          <cell r="C15">
            <v>7</v>
          </cell>
          <cell r="D15">
            <v>18</v>
          </cell>
          <cell r="E15">
            <v>29</v>
          </cell>
          <cell r="F15">
            <v>40</v>
          </cell>
          <cell r="G15">
            <v>51</v>
          </cell>
          <cell r="H15">
            <v>62</v>
          </cell>
          <cell r="I15">
            <v>73</v>
          </cell>
          <cell r="J15">
            <v>84</v>
          </cell>
          <cell r="K15">
            <v>95</v>
          </cell>
          <cell r="L15">
            <v>106</v>
          </cell>
          <cell r="M15">
            <v>117</v>
          </cell>
          <cell r="N15">
            <v>128</v>
          </cell>
          <cell r="O15">
            <v>139</v>
          </cell>
          <cell r="P15">
            <v>150</v>
          </cell>
          <cell r="Q15">
            <v>161</v>
          </cell>
          <cell r="R15">
            <v>172</v>
          </cell>
          <cell r="S15">
            <v>183</v>
          </cell>
          <cell r="T15">
            <v>194</v>
          </cell>
        </row>
        <row r="16">
          <cell r="A16">
            <v>5843</v>
          </cell>
          <cell r="B16" t="str">
            <v>PHILIPPINES (CH)</v>
          </cell>
          <cell r="C16">
            <v>8</v>
          </cell>
          <cell r="D16">
            <v>19</v>
          </cell>
          <cell r="E16">
            <v>30</v>
          </cell>
          <cell r="F16">
            <v>41</v>
          </cell>
          <cell r="G16">
            <v>52</v>
          </cell>
          <cell r="H16">
            <v>63</v>
          </cell>
          <cell r="I16">
            <v>74</v>
          </cell>
          <cell r="J16">
            <v>85</v>
          </cell>
          <cell r="K16">
            <v>96</v>
          </cell>
          <cell r="L16">
            <v>107</v>
          </cell>
          <cell r="M16">
            <v>118</v>
          </cell>
          <cell r="N16">
            <v>129</v>
          </cell>
          <cell r="O16">
            <v>140</v>
          </cell>
          <cell r="P16">
            <v>151</v>
          </cell>
          <cell r="Q16">
            <v>162</v>
          </cell>
          <cell r="R16">
            <v>173</v>
          </cell>
          <cell r="S16">
            <v>184</v>
          </cell>
          <cell r="T16">
            <v>195</v>
          </cell>
        </row>
        <row r="17">
          <cell r="A17">
            <v>5867</v>
          </cell>
          <cell r="B17" t="str">
            <v>SINGAPORE (CH)</v>
          </cell>
          <cell r="C17">
            <v>9</v>
          </cell>
          <cell r="D17">
            <v>20</v>
          </cell>
          <cell r="E17">
            <v>31</v>
          </cell>
          <cell r="F17">
            <v>42</v>
          </cell>
          <cell r="G17">
            <v>53</v>
          </cell>
          <cell r="H17">
            <v>64</v>
          </cell>
          <cell r="I17">
            <v>75</v>
          </cell>
          <cell r="J17">
            <v>86</v>
          </cell>
          <cell r="K17">
            <v>97</v>
          </cell>
          <cell r="L17">
            <v>108</v>
          </cell>
          <cell r="M17">
            <v>119</v>
          </cell>
          <cell r="N17">
            <v>130</v>
          </cell>
          <cell r="O17">
            <v>141</v>
          </cell>
          <cell r="P17">
            <v>152</v>
          </cell>
          <cell r="Q17">
            <v>163</v>
          </cell>
          <cell r="R17">
            <v>174</v>
          </cell>
          <cell r="S17">
            <v>185</v>
          </cell>
          <cell r="T17">
            <v>196</v>
          </cell>
        </row>
        <row r="18">
          <cell r="A18">
            <v>5881</v>
          </cell>
          <cell r="B18" t="str">
            <v>TAIWAN (CH)</v>
          </cell>
          <cell r="C18">
            <v>10</v>
          </cell>
          <cell r="D18">
            <v>21</v>
          </cell>
          <cell r="E18">
            <v>32</v>
          </cell>
          <cell r="F18">
            <v>43</v>
          </cell>
          <cell r="G18">
            <v>54</v>
          </cell>
          <cell r="H18">
            <v>65</v>
          </cell>
          <cell r="I18">
            <v>76</v>
          </cell>
          <cell r="J18">
            <v>87</v>
          </cell>
          <cell r="K18">
            <v>98</v>
          </cell>
          <cell r="L18">
            <v>109</v>
          </cell>
          <cell r="M18">
            <v>120</v>
          </cell>
          <cell r="N18">
            <v>131</v>
          </cell>
          <cell r="O18">
            <v>142</v>
          </cell>
          <cell r="P18">
            <v>153</v>
          </cell>
          <cell r="Q18">
            <v>164</v>
          </cell>
          <cell r="R18">
            <v>175</v>
          </cell>
          <cell r="S18">
            <v>186</v>
          </cell>
          <cell r="T18">
            <v>197</v>
          </cell>
        </row>
        <row r="19">
          <cell r="A19">
            <v>5883</v>
          </cell>
          <cell r="B19" t="str">
            <v>THAILAND (CH)</v>
          </cell>
          <cell r="C19">
            <v>11</v>
          </cell>
          <cell r="D19">
            <v>22</v>
          </cell>
          <cell r="E19">
            <v>33</v>
          </cell>
          <cell r="F19">
            <v>44</v>
          </cell>
          <cell r="G19">
            <v>55</v>
          </cell>
          <cell r="H19">
            <v>66</v>
          </cell>
          <cell r="I19">
            <v>77</v>
          </cell>
          <cell r="J19">
            <v>88</v>
          </cell>
          <cell r="K19">
            <v>99</v>
          </cell>
          <cell r="L19">
            <v>110</v>
          </cell>
          <cell r="M19">
            <v>121</v>
          </cell>
          <cell r="N19">
            <v>132</v>
          </cell>
          <cell r="O19">
            <v>143</v>
          </cell>
          <cell r="P19">
            <v>154</v>
          </cell>
          <cell r="Q19">
            <v>165</v>
          </cell>
          <cell r="R19">
            <v>176</v>
          </cell>
          <cell r="S19">
            <v>187</v>
          </cell>
          <cell r="T19">
            <v>198</v>
          </cell>
        </row>
        <row r="20">
          <cell r="A20">
            <v>5899</v>
          </cell>
          <cell r="B20" t="str">
            <v>VIETNAM (CH)</v>
          </cell>
          <cell r="C20">
            <v>12</v>
          </cell>
          <cell r="D20">
            <v>23</v>
          </cell>
          <cell r="E20">
            <v>34</v>
          </cell>
          <cell r="F20">
            <v>45</v>
          </cell>
          <cell r="G20">
            <v>56</v>
          </cell>
          <cell r="H20">
            <v>67</v>
          </cell>
          <cell r="I20">
            <v>78</v>
          </cell>
          <cell r="J20">
            <v>89</v>
          </cell>
          <cell r="K20">
            <v>100</v>
          </cell>
          <cell r="L20">
            <v>111</v>
          </cell>
          <cell r="M20">
            <v>122</v>
          </cell>
          <cell r="N20">
            <v>133</v>
          </cell>
          <cell r="O20">
            <v>144</v>
          </cell>
          <cell r="P20">
            <v>155</v>
          </cell>
          <cell r="Q20">
            <v>166</v>
          </cell>
          <cell r="R20">
            <v>177</v>
          </cell>
          <cell r="S20">
            <v>188</v>
          </cell>
          <cell r="T20">
            <v>199</v>
          </cell>
        </row>
      </sheetData>
      <sheetData sheetId="13" refreshError="1">
        <row r="1">
          <cell r="A1" t="str">
            <v>TABLE:</v>
          </cell>
          <cell r="B1" t="str">
            <v>UNISONMA:02CAL-02</v>
          </cell>
          <cell r="M1" t="str">
            <v>UNISONMA:02CAL-02</v>
          </cell>
          <cell r="X1" t="str">
            <v>TABLE:</v>
          </cell>
        </row>
        <row r="2">
          <cell r="A2" t="str">
            <v>c-currcy</v>
          </cell>
          <cell r="B2" t="str">
            <v xml:space="preserve">    1 GBP POUND STERLING - GBP          </v>
          </cell>
          <cell r="M2" t="str">
            <v xml:space="preserve">    1 GBP POUND STERLING - GBP          </v>
          </cell>
          <cell r="X2" t="str">
            <v>c-currcy</v>
          </cell>
        </row>
        <row r="3">
          <cell r="A3" t="str">
            <v>t-months</v>
          </cell>
          <cell r="B3" t="str">
            <v xml:space="preserve">DEC                                     </v>
          </cell>
          <cell r="M3" t="str">
            <v xml:space="preserve">NOV                                     </v>
          </cell>
          <cell r="X3" t="str">
            <v>t-months</v>
          </cell>
        </row>
        <row r="4">
          <cell r="A4" t="str">
            <v>a-acctyp</v>
          </cell>
          <cell r="B4" t="str">
            <v xml:space="preserve">TOTAL TYPES                             </v>
          </cell>
          <cell r="M4" t="str">
            <v xml:space="preserve">TOTAL TYPES                             </v>
          </cell>
          <cell r="X4" t="str">
            <v>a-acctyp</v>
          </cell>
        </row>
        <row r="5">
          <cell r="A5" t="str">
            <v>f-2002</v>
          </cell>
          <cell r="B5" t="str">
            <v xml:space="preserve">  999 GSK PLC (GROUP)                   </v>
          </cell>
          <cell r="M5" t="str">
            <v xml:space="preserve">  999 GSK PLC (GROUP)                   </v>
          </cell>
          <cell r="X5" t="str">
            <v>f-2002</v>
          </cell>
        </row>
        <row r="6">
          <cell r="A6" t="str">
            <v>e-02cal</v>
          </cell>
          <cell r="B6" t="str">
            <v xml:space="preserve">2002 RB V01 @ 2002 BR V01               </v>
          </cell>
          <cell r="M6" t="str">
            <v xml:space="preserve">2002 RB V01 @ 2002 BR V01               </v>
          </cell>
          <cell r="X6" t="str">
            <v>e-02cal</v>
          </cell>
        </row>
        <row r="7">
          <cell r="A7" t="str">
            <v>r-rb2002</v>
          </cell>
          <cell r="B7" t="str">
            <v xml:space="preserve"> 4050 NET SALES                         </v>
          </cell>
          <cell r="M7" t="str">
            <v xml:space="preserve"> 4050 NET SALES                         </v>
          </cell>
          <cell r="X7" t="str">
            <v>r-rb2002</v>
          </cell>
        </row>
        <row r="9">
          <cell r="B9" t="str">
            <v xml:space="preserve"> 4421 SOUTH EAST ASIA (CH)              </v>
          </cell>
          <cell r="E9" t="str">
            <v xml:space="preserve"> 5786 INDONESIA (CH)                    </v>
          </cell>
          <cell r="F9" t="str">
            <v xml:space="preserve"> 5799 KOREA (CH)                        </v>
          </cell>
          <cell r="G9" t="str">
            <v xml:space="preserve"> 5812 MALAYSIA (CH)                     </v>
          </cell>
          <cell r="H9" t="str">
            <v xml:space="preserve"> 5843 PHILIPPINES (CH)                  </v>
          </cell>
          <cell r="I9" t="str">
            <v xml:space="preserve"> 5867 SINGAPORE (CH)                    </v>
          </cell>
          <cell r="J9" t="str">
            <v xml:space="preserve"> 5881 TAIWAN (CH)                       </v>
          </cell>
          <cell r="K9" t="str">
            <v xml:space="preserve"> 5883 THAILAND (CH)                     </v>
          </cell>
          <cell r="L9" t="str">
            <v xml:space="preserve"> 5899 VIETNAM (CH)                      </v>
          </cell>
          <cell r="M9" t="str">
            <v xml:space="preserve"> 4421 SOUTH EAST ASIA (CH)              </v>
          </cell>
          <cell r="P9" t="str">
            <v xml:space="preserve"> 5786 INDONESIA (CH)                    </v>
          </cell>
          <cell r="Q9" t="str">
            <v xml:space="preserve"> 5799 KOREA (CH)                        </v>
          </cell>
          <cell r="R9" t="str">
            <v xml:space="preserve"> 5812 MALAYSIA (CH)                     </v>
          </cell>
          <cell r="S9" t="str">
            <v xml:space="preserve"> 5843 PHILIPPINES (CH)                  </v>
          </cell>
          <cell r="T9" t="str">
            <v xml:space="preserve"> 5867 SINGAPORE (CH)                    </v>
          </cell>
          <cell r="U9" t="str">
            <v xml:space="preserve"> 5881 TAIWAN (CH)                       </v>
          </cell>
          <cell r="V9" t="str">
            <v xml:space="preserve"> 5883 THAILAND (CH)                     </v>
          </cell>
          <cell r="W9" t="str">
            <v xml:space="preserve"> 5899 VIETNAM (CH)                      </v>
          </cell>
        </row>
        <row r="10">
          <cell r="A10" t="str">
            <v xml:space="preserve">  999 V4 PRODUCT TOTAL                  </v>
          </cell>
          <cell r="B10">
            <v>-101316</v>
          </cell>
          <cell r="E10">
            <v>-6780</v>
          </cell>
          <cell r="F10">
            <v>-5389</v>
          </cell>
          <cell r="G10">
            <v>-37174</v>
          </cell>
          <cell r="H10">
            <v>-9907</v>
          </cell>
          <cell r="I10">
            <v>-14777</v>
          </cell>
          <cell r="J10">
            <v>-19520</v>
          </cell>
          <cell r="K10">
            <v>-6640</v>
          </cell>
          <cell r="L10">
            <v>-1129</v>
          </cell>
          <cell r="M10">
            <v>-92815</v>
          </cell>
          <cell r="P10">
            <v>-6446</v>
          </cell>
          <cell r="Q10">
            <v>-4926</v>
          </cell>
          <cell r="R10">
            <v>-33931</v>
          </cell>
          <cell r="S10">
            <v>-9253</v>
          </cell>
          <cell r="T10">
            <v>-13328</v>
          </cell>
          <cell r="U10">
            <v>-17839</v>
          </cell>
          <cell r="V10">
            <v>-6071</v>
          </cell>
          <cell r="W10">
            <v>-1021</v>
          </cell>
          <cell r="X10" t="str">
            <v xml:space="preserve">  999 V4 PRODUCT TOTAL                  </v>
          </cell>
        </row>
        <row r="11">
          <cell r="A11" t="str">
            <v xml:space="preserve">    2 V4 ALL CONSUMER HEALTHCARE        </v>
          </cell>
          <cell r="B11">
            <v>-90352</v>
          </cell>
          <cell r="E11">
            <v>-6609</v>
          </cell>
          <cell r="F11">
            <v>-1559</v>
          </cell>
          <cell r="G11">
            <v>-36368</v>
          </cell>
          <cell r="H11">
            <v>-8977</v>
          </cell>
          <cell r="I11">
            <v>-14138</v>
          </cell>
          <cell r="J11">
            <v>-17952</v>
          </cell>
          <cell r="K11">
            <v>-3620</v>
          </cell>
          <cell r="L11">
            <v>-1129</v>
          </cell>
          <cell r="M11">
            <v>-82868</v>
          </cell>
          <cell r="P11">
            <v>-6318</v>
          </cell>
          <cell r="Q11">
            <v>-1471</v>
          </cell>
          <cell r="R11">
            <v>-33196</v>
          </cell>
          <cell r="S11">
            <v>-8391</v>
          </cell>
          <cell r="T11">
            <v>-12768</v>
          </cell>
          <cell r="U11">
            <v>-16401</v>
          </cell>
          <cell r="V11">
            <v>-3302</v>
          </cell>
          <cell r="W11">
            <v>-1021</v>
          </cell>
          <cell r="X11" t="str">
            <v xml:space="preserve">    2 V4 ALL CONSUMER HEALTHCARE        </v>
          </cell>
        </row>
        <row r="12">
          <cell r="A12" t="str">
            <v xml:space="preserve">   20 V4 ORAL CARE                      </v>
          </cell>
          <cell r="B12">
            <v>-10796</v>
          </cell>
          <cell r="E12">
            <v>0</v>
          </cell>
          <cell r="F12">
            <v>-1559</v>
          </cell>
          <cell r="G12">
            <v>-1042</v>
          </cell>
          <cell r="H12">
            <v>-3977</v>
          </cell>
          <cell r="I12">
            <v>-719</v>
          </cell>
          <cell r="J12">
            <v>-2560</v>
          </cell>
          <cell r="K12">
            <v>-939</v>
          </cell>
          <cell r="L12">
            <v>0</v>
          </cell>
          <cell r="M12">
            <v>-10006</v>
          </cell>
          <cell r="P12">
            <v>0</v>
          </cell>
          <cell r="Q12">
            <v>-1471</v>
          </cell>
          <cell r="R12">
            <v>-951</v>
          </cell>
          <cell r="S12">
            <v>-3732</v>
          </cell>
          <cell r="T12">
            <v>-662</v>
          </cell>
          <cell r="U12">
            <v>-2329</v>
          </cell>
          <cell r="V12">
            <v>-861</v>
          </cell>
          <cell r="W12">
            <v>0</v>
          </cell>
          <cell r="X12" t="str">
            <v xml:space="preserve">   20 V4 ORAL CARE                      </v>
          </cell>
        </row>
        <row r="13">
          <cell r="A13" t="str">
            <v xml:space="preserve"> 9535 V4 TM1 ADDED ELEMENT - IGNORE     </v>
          </cell>
          <cell r="B13">
            <v>-10796</v>
          </cell>
          <cell r="E13">
            <v>0</v>
          </cell>
          <cell r="F13">
            <v>-1559</v>
          </cell>
          <cell r="G13">
            <v>-1042</v>
          </cell>
          <cell r="H13">
            <v>-3977</v>
          </cell>
          <cell r="I13">
            <v>-719</v>
          </cell>
          <cell r="J13">
            <v>-2560</v>
          </cell>
          <cell r="K13">
            <v>-939</v>
          </cell>
          <cell r="L13">
            <v>0</v>
          </cell>
          <cell r="M13">
            <v>-10006</v>
          </cell>
          <cell r="P13">
            <v>0</v>
          </cell>
          <cell r="Q13">
            <v>-1471</v>
          </cell>
          <cell r="R13">
            <v>-951</v>
          </cell>
          <cell r="S13">
            <v>-3732</v>
          </cell>
          <cell r="T13">
            <v>-662</v>
          </cell>
          <cell r="U13">
            <v>-2329</v>
          </cell>
          <cell r="V13">
            <v>-861</v>
          </cell>
          <cell r="W13">
            <v>0</v>
          </cell>
          <cell r="X13" t="str">
            <v xml:space="preserve"> 9535 V4 TM1 ADDED ELEMENT - IGNORE     </v>
          </cell>
        </row>
        <row r="14">
          <cell r="A14" t="str">
            <v xml:space="preserve">  500 V4 AQUAFRESH                      </v>
          </cell>
          <cell r="B14">
            <v>-8192</v>
          </cell>
          <cell r="E14">
            <v>0</v>
          </cell>
          <cell r="F14">
            <v>-1559</v>
          </cell>
          <cell r="G14">
            <v>-1042</v>
          </cell>
          <cell r="H14">
            <v>-1377</v>
          </cell>
          <cell r="I14">
            <v>-715</v>
          </cell>
          <cell r="J14">
            <v>-2560</v>
          </cell>
          <cell r="K14">
            <v>-939</v>
          </cell>
          <cell r="L14">
            <v>0</v>
          </cell>
          <cell r="M14">
            <v>-7558</v>
          </cell>
          <cell r="P14">
            <v>0</v>
          </cell>
          <cell r="Q14">
            <v>-1471</v>
          </cell>
          <cell r="R14">
            <v>-951</v>
          </cell>
          <cell r="S14">
            <v>-1288</v>
          </cell>
          <cell r="T14">
            <v>-658</v>
          </cell>
          <cell r="U14">
            <v>-2329</v>
          </cell>
          <cell r="V14">
            <v>-861</v>
          </cell>
          <cell r="W14">
            <v>0</v>
          </cell>
          <cell r="X14" t="str">
            <v xml:space="preserve">  500 V4 AQUAFRESH                      </v>
          </cell>
        </row>
        <row r="15">
          <cell r="A15" t="str">
            <v xml:space="preserve">  501 V4 MACLEANS                       </v>
          </cell>
          <cell r="B15">
            <v>-4</v>
          </cell>
          <cell r="E15">
            <v>0</v>
          </cell>
          <cell r="F15">
            <v>0</v>
          </cell>
          <cell r="G15">
            <v>0</v>
          </cell>
          <cell r="H15">
            <v>0</v>
          </cell>
          <cell r="I15">
            <v>-4</v>
          </cell>
          <cell r="J15">
            <v>0</v>
          </cell>
          <cell r="K15">
            <v>0</v>
          </cell>
          <cell r="L15">
            <v>0</v>
          </cell>
          <cell r="M15">
            <v>-4</v>
          </cell>
          <cell r="P15">
            <v>0</v>
          </cell>
          <cell r="Q15">
            <v>0</v>
          </cell>
          <cell r="R15">
            <v>0</v>
          </cell>
          <cell r="S15">
            <v>0</v>
          </cell>
          <cell r="T15">
            <v>-4</v>
          </cell>
          <cell r="U15">
            <v>0</v>
          </cell>
          <cell r="V15">
            <v>0</v>
          </cell>
          <cell r="W15">
            <v>0</v>
          </cell>
          <cell r="X15" t="str">
            <v xml:space="preserve">  501 V4 MACLEANS                       </v>
          </cell>
        </row>
        <row r="16">
          <cell r="A16" t="str">
            <v xml:space="preserve">  509 V4 OTHER ORAL CARE (SB)           </v>
          </cell>
          <cell r="B16">
            <v>-2600</v>
          </cell>
          <cell r="E16">
            <v>0</v>
          </cell>
          <cell r="F16">
            <v>0</v>
          </cell>
          <cell r="G16">
            <v>0</v>
          </cell>
          <cell r="H16">
            <v>-2600</v>
          </cell>
          <cell r="I16">
            <v>0</v>
          </cell>
          <cell r="J16">
            <v>0</v>
          </cell>
          <cell r="K16">
            <v>0</v>
          </cell>
          <cell r="L16">
            <v>0</v>
          </cell>
          <cell r="M16">
            <v>-2444</v>
          </cell>
          <cell r="P16">
            <v>0</v>
          </cell>
          <cell r="Q16">
            <v>0</v>
          </cell>
          <cell r="R16">
            <v>0</v>
          </cell>
          <cell r="S16">
            <v>-2444</v>
          </cell>
          <cell r="T16">
            <v>0</v>
          </cell>
          <cell r="U16">
            <v>0</v>
          </cell>
          <cell r="V16">
            <v>0</v>
          </cell>
          <cell r="W16">
            <v>0</v>
          </cell>
          <cell r="X16" t="str">
            <v xml:space="preserve">  509 V4 OTHER ORAL CARE (SB)           </v>
          </cell>
        </row>
        <row r="17">
          <cell r="A17" t="str">
            <v xml:space="preserve"> 9536 V4 TM1 ADDED ELEMENT - IGNORE     </v>
          </cell>
          <cell r="B17">
            <v>-24022</v>
          </cell>
          <cell r="E17">
            <v>0</v>
          </cell>
          <cell r="F17">
            <v>0</v>
          </cell>
          <cell r="G17">
            <v>-18068</v>
          </cell>
          <cell r="H17">
            <v>0</v>
          </cell>
          <cell r="I17">
            <v>-5954</v>
          </cell>
          <cell r="J17">
            <v>0</v>
          </cell>
          <cell r="K17">
            <v>0</v>
          </cell>
          <cell r="L17">
            <v>0</v>
          </cell>
          <cell r="M17">
            <v>-21939</v>
          </cell>
          <cell r="P17">
            <v>0</v>
          </cell>
          <cell r="Q17">
            <v>0</v>
          </cell>
          <cell r="R17">
            <v>-16493</v>
          </cell>
          <cell r="S17">
            <v>0</v>
          </cell>
          <cell r="T17">
            <v>-5446</v>
          </cell>
          <cell r="U17">
            <v>0</v>
          </cell>
          <cell r="V17">
            <v>0</v>
          </cell>
          <cell r="W17">
            <v>0</v>
          </cell>
          <cell r="X17" t="str">
            <v xml:space="preserve"> 9536 V4 TM1 ADDED ELEMENT - IGNORE     </v>
          </cell>
        </row>
        <row r="18">
          <cell r="A18" t="str">
            <v xml:space="preserve">   21 V4 NUTRITIONAL HEALTHCARE         </v>
          </cell>
          <cell r="B18">
            <v>-24022</v>
          </cell>
          <cell r="E18">
            <v>0</v>
          </cell>
          <cell r="F18">
            <v>0</v>
          </cell>
          <cell r="G18">
            <v>-18068</v>
          </cell>
          <cell r="H18">
            <v>0</v>
          </cell>
          <cell r="I18">
            <v>-5954</v>
          </cell>
          <cell r="J18">
            <v>0</v>
          </cell>
          <cell r="K18">
            <v>0</v>
          </cell>
          <cell r="L18">
            <v>0</v>
          </cell>
          <cell r="M18">
            <v>-21939</v>
          </cell>
          <cell r="P18">
            <v>0</v>
          </cell>
          <cell r="Q18">
            <v>0</v>
          </cell>
          <cell r="R18">
            <v>-16493</v>
          </cell>
          <cell r="S18">
            <v>0</v>
          </cell>
          <cell r="T18">
            <v>-5446</v>
          </cell>
          <cell r="U18">
            <v>0</v>
          </cell>
          <cell r="V18">
            <v>0</v>
          </cell>
          <cell r="W18">
            <v>0</v>
          </cell>
          <cell r="X18" t="str">
            <v xml:space="preserve">   21 V4 NUTRITIONAL HEALTHCARE         </v>
          </cell>
        </row>
        <row r="19">
          <cell r="A19" t="str">
            <v xml:space="preserve">  510 V4 LUCOZADE                       </v>
          </cell>
          <cell r="B19">
            <v>-278</v>
          </cell>
          <cell r="E19">
            <v>0</v>
          </cell>
          <cell r="F19">
            <v>0</v>
          </cell>
          <cell r="G19">
            <v>0</v>
          </cell>
          <cell r="H19">
            <v>0</v>
          </cell>
          <cell r="I19">
            <v>-278</v>
          </cell>
          <cell r="J19">
            <v>0</v>
          </cell>
          <cell r="K19">
            <v>0</v>
          </cell>
          <cell r="L19">
            <v>0</v>
          </cell>
          <cell r="M19">
            <v>-262</v>
          </cell>
          <cell r="P19">
            <v>0</v>
          </cell>
          <cell r="Q19">
            <v>0</v>
          </cell>
          <cell r="R19">
            <v>0</v>
          </cell>
          <cell r="S19">
            <v>0</v>
          </cell>
          <cell r="T19">
            <v>-262</v>
          </cell>
          <cell r="U19">
            <v>0</v>
          </cell>
          <cell r="V19">
            <v>0</v>
          </cell>
          <cell r="W19">
            <v>0</v>
          </cell>
          <cell r="X19" t="str">
            <v xml:space="preserve">  510 V4 LUCOZADE                       </v>
          </cell>
        </row>
        <row r="20">
          <cell r="A20" t="str">
            <v xml:space="preserve">  511 V4 RIBENA                         </v>
          </cell>
          <cell r="B20">
            <v>-12284</v>
          </cell>
          <cell r="E20">
            <v>0</v>
          </cell>
          <cell r="F20">
            <v>0</v>
          </cell>
          <cell r="G20">
            <v>-8427</v>
          </cell>
          <cell r="H20">
            <v>0</v>
          </cell>
          <cell r="I20">
            <v>-3857</v>
          </cell>
          <cell r="J20">
            <v>0</v>
          </cell>
          <cell r="K20">
            <v>0</v>
          </cell>
          <cell r="L20">
            <v>0</v>
          </cell>
          <cell r="M20">
            <v>-11203</v>
          </cell>
          <cell r="P20">
            <v>0</v>
          </cell>
          <cell r="Q20">
            <v>0</v>
          </cell>
          <cell r="R20">
            <v>-7693</v>
          </cell>
          <cell r="S20">
            <v>0</v>
          </cell>
          <cell r="T20">
            <v>-3510</v>
          </cell>
          <cell r="U20">
            <v>0</v>
          </cell>
          <cell r="V20">
            <v>0</v>
          </cell>
          <cell r="W20">
            <v>0</v>
          </cell>
          <cell r="X20" t="str">
            <v xml:space="preserve">  511 V4 RIBENA                         </v>
          </cell>
        </row>
        <row r="21">
          <cell r="A21" t="str">
            <v xml:space="preserve">  512 V4 HORLICKS                       </v>
          </cell>
          <cell r="B21">
            <v>-11460</v>
          </cell>
          <cell r="E21">
            <v>0</v>
          </cell>
          <cell r="F21">
            <v>0</v>
          </cell>
          <cell r="G21">
            <v>-9641</v>
          </cell>
          <cell r="H21">
            <v>0</v>
          </cell>
          <cell r="I21">
            <v>-1819</v>
          </cell>
          <cell r="J21">
            <v>0</v>
          </cell>
          <cell r="K21">
            <v>0</v>
          </cell>
          <cell r="L21">
            <v>0</v>
          </cell>
          <cell r="M21">
            <v>-10474</v>
          </cell>
          <cell r="P21">
            <v>0</v>
          </cell>
          <cell r="Q21">
            <v>0</v>
          </cell>
          <cell r="R21">
            <v>-8800</v>
          </cell>
          <cell r="S21">
            <v>0</v>
          </cell>
          <cell r="T21">
            <v>-1674</v>
          </cell>
          <cell r="U21">
            <v>0</v>
          </cell>
          <cell r="V21">
            <v>0</v>
          </cell>
          <cell r="W21">
            <v>0</v>
          </cell>
          <cell r="X21" t="str">
            <v xml:space="preserve">  512 V4 HORLICKS                       </v>
          </cell>
        </row>
        <row r="22">
          <cell r="A22" t="str">
            <v xml:space="preserve">   31 V4 OTC                            </v>
          </cell>
          <cell r="B22">
            <v>-55534</v>
          </cell>
          <cell r="E22">
            <v>-6609</v>
          </cell>
          <cell r="F22">
            <v>0</v>
          </cell>
          <cell r="G22">
            <v>-17258</v>
          </cell>
          <cell r="H22">
            <v>-5000</v>
          </cell>
          <cell r="I22">
            <v>-7465</v>
          </cell>
          <cell r="J22">
            <v>-15392</v>
          </cell>
          <cell r="K22">
            <v>-2681</v>
          </cell>
          <cell r="L22">
            <v>-1129</v>
          </cell>
          <cell r="M22">
            <v>-50923</v>
          </cell>
          <cell r="P22">
            <v>-6318</v>
          </cell>
          <cell r="Q22">
            <v>0</v>
          </cell>
          <cell r="R22">
            <v>-15752</v>
          </cell>
          <cell r="S22">
            <v>-4659</v>
          </cell>
          <cell r="T22">
            <v>-6660</v>
          </cell>
          <cell r="U22">
            <v>-14072</v>
          </cell>
          <cell r="V22">
            <v>-2441</v>
          </cell>
          <cell r="W22">
            <v>-1021</v>
          </cell>
          <cell r="X22" t="str">
            <v xml:space="preserve">   31 V4 OTC                            </v>
          </cell>
        </row>
        <row r="23">
          <cell r="A23" t="str">
            <v xml:space="preserve">   22 V4 GASTROINTESTINAL               </v>
          </cell>
          <cell r="B23">
            <v>-3624</v>
          </cell>
          <cell r="E23">
            <v>0</v>
          </cell>
          <cell r="F23">
            <v>0</v>
          </cell>
          <cell r="G23">
            <v>-1796</v>
          </cell>
          <cell r="H23">
            <v>-82</v>
          </cell>
          <cell r="I23">
            <v>-227</v>
          </cell>
          <cell r="J23">
            <v>0</v>
          </cell>
          <cell r="K23">
            <v>-1519</v>
          </cell>
          <cell r="L23">
            <v>0</v>
          </cell>
          <cell r="M23">
            <v>-3303</v>
          </cell>
          <cell r="P23">
            <v>0</v>
          </cell>
          <cell r="Q23">
            <v>0</v>
          </cell>
          <cell r="R23">
            <v>-1640</v>
          </cell>
          <cell r="S23">
            <v>-78</v>
          </cell>
          <cell r="T23">
            <v>-202</v>
          </cell>
          <cell r="U23">
            <v>0</v>
          </cell>
          <cell r="V23">
            <v>-1383</v>
          </cell>
          <cell r="W23">
            <v>0</v>
          </cell>
          <cell r="X23" t="str">
            <v xml:space="preserve">   22 V4 GASTROINTESTINAL               </v>
          </cell>
        </row>
        <row r="24">
          <cell r="A24" t="str">
            <v xml:space="preserve">  520 V4 TUMS                           </v>
          </cell>
          <cell r="B24">
            <v>-109</v>
          </cell>
          <cell r="E24">
            <v>0</v>
          </cell>
          <cell r="F24">
            <v>0</v>
          </cell>
          <cell r="G24">
            <v>0</v>
          </cell>
          <cell r="H24">
            <v>-82</v>
          </cell>
          <cell r="I24">
            <v>-27</v>
          </cell>
          <cell r="J24">
            <v>0</v>
          </cell>
          <cell r="K24">
            <v>0</v>
          </cell>
          <cell r="L24">
            <v>0</v>
          </cell>
          <cell r="M24">
            <v>-102</v>
          </cell>
          <cell r="P24">
            <v>0</v>
          </cell>
          <cell r="Q24">
            <v>0</v>
          </cell>
          <cell r="R24">
            <v>0</v>
          </cell>
          <cell r="S24">
            <v>-78</v>
          </cell>
          <cell r="T24">
            <v>-24</v>
          </cell>
          <cell r="U24">
            <v>0</v>
          </cell>
          <cell r="V24">
            <v>0</v>
          </cell>
          <cell r="W24">
            <v>0</v>
          </cell>
          <cell r="X24" t="str">
            <v xml:space="preserve">  520 V4 TUMS                           </v>
          </cell>
        </row>
        <row r="25">
          <cell r="A25" t="str">
            <v xml:space="preserve">  521 V4 ENO                            </v>
          </cell>
          <cell r="B25">
            <v>-2993</v>
          </cell>
          <cell r="E25">
            <v>0</v>
          </cell>
          <cell r="F25">
            <v>0</v>
          </cell>
          <cell r="G25">
            <v>-1311</v>
          </cell>
          <cell r="H25">
            <v>0</v>
          </cell>
          <cell r="I25">
            <v>-163</v>
          </cell>
          <cell r="J25">
            <v>0</v>
          </cell>
          <cell r="K25">
            <v>-1519</v>
          </cell>
          <cell r="L25">
            <v>0</v>
          </cell>
          <cell r="M25">
            <v>-2730</v>
          </cell>
          <cell r="P25">
            <v>0</v>
          </cell>
          <cell r="Q25">
            <v>0</v>
          </cell>
          <cell r="R25">
            <v>-1197</v>
          </cell>
          <cell r="S25">
            <v>0</v>
          </cell>
          <cell r="T25">
            <v>-150</v>
          </cell>
          <cell r="U25">
            <v>0</v>
          </cell>
          <cell r="V25">
            <v>-1383</v>
          </cell>
          <cell r="W25">
            <v>0</v>
          </cell>
          <cell r="X25" t="str">
            <v xml:space="preserve">  521 V4 ENO                            </v>
          </cell>
        </row>
        <row r="26">
          <cell r="A26" t="str">
            <v xml:space="preserve">  522 V4 TAGAMET OTC                    </v>
          </cell>
          <cell r="B26">
            <v>-15</v>
          </cell>
          <cell r="E26">
            <v>0</v>
          </cell>
          <cell r="F26">
            <v>0</v>
          </cell>
          <cell r="G26">
            <v>0</v>
          </cell>
          <cell r="H26">
            <v>0</v>
          </cell>
          <cell r="I26">
            <v>-15</v>
          </cell>
          <cell r="J26">
            <v>0</v>
          </cell>
          <cell r="K26">
            <v>0</v>
          </cell>
          <cell r="L26">
            <v>0</v>
          </cell>
          <cell r="M26">
            <v>-7</v>
          </cell>
          <cell r="P26">
            <v>0</v>
          </cell>
          <cell r="Q26">
            <v>0</v>
          </cell>
          <cell r="R26">
            <v>0</v>
          </cell>
          <cell r="S26">
            <v>0</v>
          </cell>
          <cell r="T26">
            <v>-7</v>
          </cell>
          <cell r="U26">
            <v>0</v>
          </cell>
          <cell r="V26">
            <v>0</v>
          </cell>
          <cell r="W26">
            <v>0</v>
          </cell>
          <cell r="X26" t="str">
            <v xml:space="preserve">  522 V4 TAGAMET OTC                    </v>
          </cell>
        </row>
        <row r="27">
          <cell r="A27" t="str">
            <v xml:space="preserve">  539 V4 OTHER GASTROINTESTINAL (SB)    </v>
          </cell>
          <cell r="B27">
            <v>-485</v>
          </cell>
          <cell r="E27">
            <v>0</v>
          </cell>
          <cell r="F27">
            <v>0</v>
          </cell>
          <cell r="G27">
            <v>-485</v>
          </cell>
          <cell r="H27">
            <v>0</v>
          </cell>
          <cell r="I27">
            <v>0</v>
          </cell>
          <cell r="J27">
            <v>0</v>
          </cell>
          <cell r="K27">
            <v>0</v>
          </cell>
          <cell r="L27">
            <v>0</v>
          </cell>
          <cell r="M27">
            <v>-443</v>
          </cell>
          <cell r="P27">
            <v>0</v>
          </cell>
          <cell r="Q27">
            <v>0</v>
          </cell>
          <cell r="R27">
            <v>-443</v>
          </cell>
          <cell r="S27">
            <v>0</v>
          </cell>
          <cell r="T27">
            <v>0</v>
          </cell>
          <cell r="U27">
            <v>0</v>
          </cell>
          <cell r="V27">
            <v>0</v>
          </cell>
          <cell r="W27">
            <v>0</v>
          </cell>
          <cell r="X27" t="str">
            <v xml:space="preserve">  539 V4 OTHER GASTROINTESTINAL (SB)    </v>
          </cell>
        </row>
        <row r="28">
          <cell r="A28" t="str">
            <v xml:space="preserve">  628 V4 OTHER GASTROINTESTINAL (GW)    </v>
          </cell>
          <cell r="B28">
            <v>-22</v>
          </cell>
          <cell r="E28">
            <v>0</v>
          </cell>
          <cell r="F28">
            <v>0</v>
          </cell>
          <cell r="G28">
            <v>0</v>
          </cell>
          <cell r="H28">
            <v>0</v>
          </cell>
          <cell r="I28">
            <v>-22</v>
          </cell>
          <cell r="J28">
            <v>0</v>
          </cell>
          <cell r="K28">
            <v>0</v>
          </cell>
          <cell r="L28">
            <v>0</v>
          </cell>
          <cell r="M28">
            <v>-21</v>
          </cell>
          <cell r="P28">
            <v>0</v>
          </cell>
          <cell r="Q28">
            <v>0</v>
          </cell>
          <cell r="R28">
            <v>0</v>
          </cell>
          <cell r="S28">
            <v>0</v>
          </cell>
          <cell r="T28">
            <v>-21</v>
          </cell>
          <cell r="U28">
            <v>0</v>
          </cell>
          <cell r="V28">
            <v>0</v>
          </cell>
          <cell r="W28">
            <v>0</v>
          </cell>
          <cell r="X28" t="str">
            <v xml:space="preserve">  628 V4 OTHER GASTROINTESTINAL (GW)    </v>
          </cell>
        </row>
        <row r="29">
          <cell r="A29" t="str">
            <v xml:space="preserve">   24 V4 DERMATOLOGICAL                 </v>
          </cell>
          <cell r="B29">
            <v>-5211</v>
          </cell>
          <cell r="E29">
            <v>0</v>
          </cell>
          <cell r="F29">
            <v>0</v>
          </cell>
          <cell r="G29">
            <v>-979</v>
          </cell>
          <cell r="H29">
            <v>-324</v>
          </cell>
          <cell r="I29">
            <v>-607</v>
          </cell>
          <cell r="J29">
            <v>-3220</v>
          </cell>
          <cell r="K29">
            <v>0</v>
          </cell>
          <cell r="L29">
            <v>-81</v>
          </cell>
          <cell r="M29">
            <v>-4833</v>
          </cell>
          <cell r="P29">
            <v>0</v>
          </cell>
          <cell r="Q29">
            <v>0</v>
          </cell>
          <cell r="R29">
            <v>-893</v>
          </cell>
          <cell r="S29">
            <v>-300</v>
          </cell>
          <cell r="T29">
            <v>-570</v>
          </cell>
          <cell r="U29">
            <v>-2995</v>
          </cell>
          <cell r="V29">
            <v>0</v>
          </cell>
          <cell r="W29">
            <v>-75</v>
          </cell>
          <cell r="X29" t="str">
            <v xml:space="preserve">   24 V4 DERMATOLOGICAL                 </v>
          </cell>
        </row>
        <row r="30">
          <cell r="A30" t="str">
            <v xml:space="preserve">  560 V4 OXY                            </v>
          </cell>
          <cell r="B30">
            <v>-989</v>
          </cell>
          <cell r="E30">
            <v>0</v>
          </cell>
          <cell r="F30">
            <v>0</v>
          </cell>
          <cell r="G30">
            <v>-512</v>
          </cell>
          <cell r="H30">
            <v>0</v>
          </cell>
          <cell r="I30">
            <v>-396</v>
          </cell>
          <cell r="J30">
            <v>0</v>
          </cell>
          <cell r="K30">
            <v>0</v>
          </cell>
          <cell r="L30">
            <v>-81</v>
          </cell>
          <cell r="M30">
            <v>-901</v>
          </cell>
          <cell r="P30">
            <v>0</v>
          </cell>
          <cell r="Q30">
            <v>0</v>
          </cell>
          <cell r="R30">
            <v>-467</v>
          </cell>
          <cell r="S30">
            <v>0</v>
          </cell>
          <cell r="T30">
            <v>-359</v>
          </cell>
          <cell r="U30">
            <v>0</v>
          </cell>
          <cell r="V30">
            <v>0</v>
          </cell>
          <cell r="W30">
            <v>-75</v>
          </cell>
          <cell r="X30" t="str">
            <v xml:space="preserve">  560 V4 OXY                            </v>
          </cell>
        </row>
        <row r="31">
          <cell r="A31" t="str">
            <v xml:space="preserve">  569 V4 OTHER DERMATOLOGICAL (SB)      </v>
          </cell>
          <cell r="B31">
            <v>-3220</v>
          </cell>
          <cell r="E31">
            <v>0</v>
          </cell>
          <cell r="F31">
            <v>0</v>
          </cell>
          <cell r="G31">
            <v>0</v>
          </cell>
          <cell r="H31">
            <v>0</v>
          </cell>
          <cell r="I31">
            <v>0</v>
          </cell>
          <cell r="J31">
            <v>-3220</v>
          </cell>
          <cell r="K31">
            <v>0</v>
          </cell>
          <cell r="L31">
            <v>0</v>
          </cell>
          <cell r="M31">
            <v>-2995</v>
          </cell>
          <cell r="P31">
            <v>0</v>
          </cell>
          <cell r="Q31">
            <v>0</v>
          </cell>
          <cell r="R31">
            <v>0</v>
          </cell>
          <cell r="S31">
            <v>0</v>
          </cell>
          <cell r="T31">
            <v>0</v>
          </cell>
          <cell r="U31">
            <v>-2995</v>
          </cell>
          <cell r="V31">
            <v>0</v>
          </cell>
          <cell r="W31">
            <v>0</v>
          </cell>
          <cell r="X31" t="str">
            <v xml:space="preserve">  569 V4 OTHER DERMATOLOGICAL (SB)      </v>
          </cell>
        </row>
        <row r="32">
          <cell r="A32" t="str">
            <v xml:space="preserve">  668 V4 OTHER DERMATOLOGICAL (GW)      </v>
          </cell>
          <cell r="B32">
            <v>-1002</v>
          </cell>
          <cell r="E32">
            <v>0</v>
          </cell>
          <cell r="F32">
            <v>0</v>
          </cell>
          <cell r="G32">
            <v>-467</v>
          </cell>
          <cell r="H32">
            <v>-324</v>
          </cell>
          <cell r="I32">
            <v>-211</v>
          </cell>
          <cell r="J32">
            <v>0</v>
          </cell>
          <cell r="K32">
            <v>0</v>
          </cell>
          <cell r="L32">
            <v>0</v>
          </cell>
          <cell r="M32">
            <v>-937</v>
          </cell>
          <cell r="P32">
            <v>0</v>
          </cell>
          <cell r="Q32">
            <v>0</v>
          </cell>
          <cell r="R32">
            <v>-426</v>
          </cell>
          <cell r="S32">
            <v>-300</v>
          </cell>
          <cell r="T32">
            <v>-211</v>
          </cell>
          <cell r="U32">
            <v>0</v>
          </cell>
          <cell r="V32">
            <v>0</v>
          </cell>
          <cell r="W32">
            <v>0</v>
          </cell>
          <cell r="X32" t="str">
            <v xml:space="preserve">  668 V4 OTHER DERMATOLOGICAL (GW)      </v>
          </cell>
        </row>
        <row r="33">
          <cell r="A33" t="str">
            <v xml:space="preserve">   25 V4 VITAMINS AND NATURALS          </v>
          </cell>
          <cell r="B33">
            <v>-6796</v>
          </cell>
          <cell r="E33">
            <v>-1652</v>
          </cell>
          <cell r="F33">
            <v>0</v>
          </cell>
          <cell r="G33">
            <v>-3665</v>
          </cell>
          <cell r="H33">
            <v>-41</v>
          </cell>
          <cell r="I33">
            <v>-1128</v>
          </cell>
          <cell r="J33">
            <v>0</v>
          </cell>
          <cell r="K33">
            <v>-310</v>
          </cell>
          <cell r="L33">
            <v>0</v>
          </cell>
          <cell r="M33">
            <v>-6233</v>
          </cell>
          <cell r="P33">
            <v>-1565</v>
          </cell>
          <cell r="Q33">
            <v>0</v>
          </cell>
          <cell r="R33">
            <v>-3345</v>
          </cell>
          <cell r="S33">
            <v>-38</v>
          </cell>
          <cell r="T33">
            <v>-1003</v>
          </cell>
          <cell r="U33">
            <v>0</v>
          </cell>
          <cell r="V33">
            <v>-282</v>
          </cell>
          <cell r="W33">
            <v>0</v>
          </cell>
          <cell r="X33" t="str">
            <v xml:space="preserve">   25 V4 VITAMINS AND NATURALS          </v>
          </cell>
        </row>
        <row r="34">
          <cell r="A34" t="str">
            <v xml:space="preserve">  570 V4 SCOTTS                         </v>
          </cell>
          <cell r="B34">
            <v>-6768</v>
          </cell>
          <cell r="E34">
            <v>-1652</v>
          </cell>
          <cell r="F34">
            <v>0</v>
          </cell>
          <cell r="G34">
            <v>-3665</v>
          </cell>
          <cell r="H34">
            <v>-41</v>
          </cell>
          <cell r="I34">
            <v>-1100</v>
          </cell>
          <cell r="J34">
            <v>0</v>
          </cell>
          <cell r="K34">
            <v>-310</v>
          </cell>
          <cell r="L34">
            <v>0</v>
          </cell>
          <cell r="M34">
            <v>-6205</v>
          </cell>
          <cell r="P34">
            <v>-1565</v>
          </cell>
          <cell r="Q34">
            <v>0</v>
          </cell>
          <cell r="R34">
            <v>-3345</v>
          </cell>
          <cell r="S34">
            <v>-38</v>
          </cell>
          <cell r="T34">
            <v>-975</v>
          </cell>
          <cell r="U34">
            <v>0</v>
          </cell>
          <cell r="V34">
            <v>-282</v>
          </cell>
          <cell r="W34">
            <v>0</v>
          </cell>
          <cell r="X34" t="str">
            <v xml:space="preserve">  570 V4 SCOTTS                         </v>
          </cell>
        </row>
        <row r="35">
          <cell r="A35" t="str">
            <v xml:space="preserve">  678 V4 OTHER NATURALS (GW)            </v>
          </cell>
          <cell r="B35">
            <v>-28</v>
          </cell>
          <cell r="E35">
            <v>0</v>
          </cell>
          <cell r="F35">
            <v>0</v>
          </cell>
          <cell r="G35">
            <v>0</v>
          </cell>
          <cell r="H35">
            <v>0</v>
          </cell>
          <cell r="I35">
            <v>-28</v>
          </cell>
          <cell r="J35">
            <v>0</v>
          </cell>
          <cell r="K35">
            <v>0</v>
          </cell>
          <cell r="L35">
            <v>0</v>
          </cell>
          <cell r="M35">
            <v>-28</v>
          </cell>
          <cell r="P35">
            <v>0</v>
          </cell>
          <cell r="Q35">
            <v>0</v>
          </cell>
          <cell r="R35">
            <v>0</v>
          </cell>
          <cell r="S35">
            <v>0</v>
          </cell>
          <cell r="T35">
            <v>-28</v>
          </cell>
          <cell r="U35">
            <v>0</v>
          </cell>
          <cell r="V35">
            <v>0</v>
          </cell>
          <cell r="W35">
            <v>0</v>
          </cell>
          <cell r="X35" t="str">
            <v xml:space="preserve">  678 V4 OTHER NATURALS (GW)            </v>
          </cell>
        </row>
        <row r="36">
          <cell r="A36" t="str">
            <v xml:space="preserve">   27 V4 ANALGESICS                     </v>
          </cell>
          <cell r="B36">
            <v>-27099</v>
          </cell>
          <cell r="E36">
            <v>-2419</v>
          </cell>
          <cell r="F36">
            <v>0</v>
          </cell>
          <cell r="G36">
            <v>-9064</v>
          </cell>
          <cell r="H36">
            <v>-2883</v>
          </cell>
          <cell r="I36">
            <v>-3141</v>
          </cell>
          <cell r="J36">
            <v>-8086</v>
          </cell>
          <cell r="K36">
            <v>-458</v>
          </cell>
          <cell r="L36">
            <v>-1048</v>
          </cell>
          <cell r="M36">
            <v>-24626</v>
          </cell>
          <cell r="P36">
            <v>-2294</v>
          </cell>
          <cell r="Q36">
            <v>0</v>
          </cell>
          <cell r="R36">
            <v>-8273</v>
          </cell>
          <cell r="S36">
            <v>-2681</v>
          </cell>
          <cell r="T36">
            <v>-2801</v>
          </cell>
          <cell r="U36">
            <v>-7214</v>
          </cell>
          <cell r="V36">
            <v>-417</v>
          </cell>
          <cell r="W36">
            <v>-946</v>
          </cell>
          <cell r="X36" t="str">
            <v xml:space="preserve">   27 V4 ANALGESICS                     </v>
          </cell>
        </row>
        <row r="37">
          <cell r="A37" t="str">
            <v xml:space="preserve">  589 V4 OTHER ANALGESICS (SB)          </v>
          </cell>
          <cell r="B37">
            <v>-805</v>
          </cell>
          <cell r="E37">
            <v>0</v>
          </cell>
          <cell r="F37">
            <v>0</v>
          </cell>
          <cell r="G37">
            <v>-210</v>
          </cell>
          <cell r="H37">
            <v>-483</v>
          </cell>
          <cell r="I37">
            <v>0</v>
          </cell>
          <cell r="J37">
            <v>-112</v>
          </cell>
          <cell r="K37">
            <v>0</v>
          </cell>
          <cell r="L37">
            <v>0</v>
          </cell>
          <cell r="M37">
            <v>-743</v>
          </cell>
          <cell r="P37">
            <v>0</v>
          </cell>
          <cell r="Q37">
            <v>0</v>
          </cell>
          <cell r="R37">
            <v>-192</v>
          </cell>
          <cell r="S37">
            <v>-449</v>
          </cell>
          <cell r="T37">
            <v>0</v>
          </cell>
          <cell r="U37">
            <v>-102</v>
          </cell>
          <cell r="V37">
            <v>0</v>
          </cell>
          <cell r="W37">
            <v>0</v>
          </cell>
          <cell r="X37" t="str">
            <v xml:space="preserve">  589 V4 OTHER ANALGESICS (SB)          </v>
          </cell>
        </row>
        <row r="38">
          <cell r="A38" t="str">
            <v xml:space="preserve">  665 V4 CALPOL (GW)                    </v>
          </cell>
          <cell r="B38">
            <v>-3014</v>
          </cell>
          <cell r="E38">
            <v>-91</v>
          </cell>
          <cell r="F38">
            <v>0</v>
          </cell>
          <cell r="G38">
            <v>-63</v>
          </cell>
          <cell r="H38">
            <v>-2400</v>
          </cell>
          <cell r="I38">
            <v>-41</v>
          </cell>
          <cell r="J38">
            <v>0</v>
          </cell>
          <cell r="K38">
            <v>-419</v>
          </cell>
          <cell r="L38">
            <v>0</v>
          </cell>
          <cell r="M38">
            <v>-2797</v>
          </cell>
          <cell r="P38">
            <v>-86</v>
          </cell>
          <cell r="Q38">
            <v>0</v>
          </cell>
          <cell r="R38">
            <v>-57</v>
          </cell>
          <cell r="S38">
            <v>-2232</v>
          </cell>
          <cell r="T38">
            <v>-41</v>
          </cell>
          <cell r="U38">
            <v>0</v>
          </cell>
          <cell r="V38">
            <v>-381</v>
          </cell>
          <cell r="W38">
            <v>0</v>
          </cell>
          <cell r="X38" t="str">
            <v xml:space="preserve">  665 V4 CALPOL (GW)                    </v>
          </cell>
        </row>
        <row r="39">
          <cell r="A39" t="str">
            <v xml:space="preserve">  680 V4 PANADOL CONCEPT                </v>
          </cell>
          <cell r="B39">
            <v>-23280</v>
          </cell>
          <cell r="E39">
            <v>-2328</v>
          </cell>
          <cell r="F39">
            <v>0</v>
          </cell>
          <cell r="G39">
            <v>-8791</v>
          </cell>
          <cell r="H39">
            <v>0</v>
          </cell>
          <cell r="I39">
            <v>-3100</v>
          </cell>
          <cell r="J39">
            <v>-7974</v>
          </cell>
          <cell r="K39">
            <v>-39</v>
          </cell>
          <cell r="L39">
            <v>-1048</v>
          </cell>
          <cell r="M39">
            <v>-21086</v>
          </cell>
          <cell r="P39">
            <v>-2208</v>
          </cell>
          <cell r="Q39">
            <v>0</v>
          </cell>
          <cell r="R39">
            <v>-8024</v>
          </cell>
          <cell r="S39">
            <v>0</v>
          </cell>
          <cell r="T39">
            <v>-2760</v>
          </cell>
          <cell r="U39">
            <v>-7112</v>
          </cell>
          <cell r="V39">
            <v>-36</v>
          </cell>
          <cell r="W39">
            <v>-946</v>
          </cell>
          <cell r="X39" t="str">
            <v xml:space="preserve">  680 V4 PANADOL CONCEPT                </v>
          </cell>
        </row>
        <row r="40">
          <cell r="A40" t="str">
            <v xml:space="preserve">   29 V4 MISCELLANEOUS BRANDS           </v>
          </cell>
          <cell r="B40">
            <v>-5120</v>
          </cell>
          <cell r="E40">
            <v>-1610</v>
          </cell>
          <cell r="F40">
            <v>0</v>
          </cell>
          <cell r="G40">
            <v>-1468</v>
          </cell>
          <cell r="H40">
            <v>-1293</v>
          </cell>
          <cell r="I40">
            <v>-685</v>
          </cell>
          <cell r="J40">
            <v>0</v>
          </cell>
          <cell r="K40">
            <v>-64</v>
          </cell>
          <cell r="L40">
            <v>0</v>
          </cell>
          <cell r="M40">
            <v>-4782</v>
          </cell>
          <cell r="P40">
            <v>-1561</v>
          </cell>
          <cell r="Q40">
            <v>0</v>
          </cell>
          <cell r="R40">
            <v>-1340</v>
          </cell>
          <cell r="S40">
            <v>-1203</v>
          </cell>
          <cell r="T40">
            <v>-619</v>
          </cell>
          <cell r="U40">
            <v>0</v>
          </cell>
          <cell r="V40">
            <v>-59</v>
          </cell>
          <cell r="W40">
            <v>0</v>
          </cell>
          <cell r="X40" t="str">
            <v xml:space="preserve">   29 V4 MISCELLANEOUS BRANDS           </v>
          </cell>
        </row>
        <row r="41">
          <cell r="A41" t="str">
            <v xml:space="preserve">  691 V4 EYEMO                          </v>
          </cell>
          <cell r="B41">
            <v>-5120</v>
          </cell>
          <cell r="E41">
            <v>-1610</v>
          </cell>
          <cell r="F41">
            <v>0</v>
          </cell>
          <cell r="G41">
            <v>-1468</v>
          </cell>
          <cell r="H41">
            <v>-1293</v>
          </cell>
          <cell r="I41">
            <v>-685</v>
          </cell>
          <cell r="J41">
            <v>0</v>
          </cell>
          <cell r="K41">
            <v>-64</v>
          </cell>
          <cell r="L41">
            <v>0</v>
          </cell>
          <cell r="M41">
            <v>-4782</v>
          </cell>
          <cell r="P41">
            <v>-1561</v>
          </cell>
          <cell r="Q41">
            <v>0</v>
          </cell>
          <cell r="R41">
            <v>-1340</v>
          </cell>
          <cell r="S41">
            <v>-1203</v>
          </cell>
          <cell r="T41">
            <v>-619</v>
          </cell>
          <cell r="U41">
            <v>0</v>
          </cell>
          <cell r="V41">
            <v>-59</v>
          </cell>
          <cell r="W41">
            <v>0</v>
          </cell>
          <cell r="X41" t="str">
            <v xml:space="preserve">  691 V4 EYEMO                          </v>
          </cell>
        </row>
        <row r="42">
          <cell r="A42" t="str">
            <v xml:space="preserve">   50 V4 RESPIRATORY TRACT              </v>
          </cell>
          <cell r="B42">
            <v>-7684</v>
          </cell>
          <cell r="E42">
            <v>-928</v>
          </cell>
          <cell r="F42">
            <v>0</v>
          </cell>
          <cell r="G42">
            <v>-286</v>
          </cell>
          <cell r="H42">
            <v>-377</v>
          </cell>
          <cell r="I42">
            <v>-1677</v>
          </cell>
          <cell r="J42">
            <v>-4086</v>
          </cell>
          <cell r="K42">
            <v>-330</v>
          </cell>
          <cell r="L42">
            <v>0</v>
          </cell>
          <cell r="M42">
            <v>-7146</v>
          </cell>
          <cell r="P42">
            <v>-898</v>
          </cell>
          <cell r="Q42">
            <v>0</v>
          </cell>
          <cell r="R42">
            <v>-261</v>
          </cell>
          <cell r="S42">
            <v>-359</v>
          </cell>
          <cell r="T42">
            <v>-1465</v>
          </cell>
          <cell r="U42">
            <v>-3863</v>
          </cell>
          <cell r="V42">
            <v>-300</v>
          </cell>
          <cell r="W42">
            <v>0</v>
          </cell>
          <cell r="X42" t="str">
            <v xml:space="preserve">   50 V4 RESPIRATORY TRACT              </v>
          </cell>
        </row>
        <row r="43">
          <cell r="A43" t="str">
            <v xml:space="preserve">  540 V4 CONTAC (SBCH)                  </v>
          </cell>
          <cell r="B43">
            <v>-224</v>
          </cell>
          <cell r="E43">
            <v>0</v>
          </cell>
          <cell r="F43">
            <v>0</v>
          </cell>
          <cell r="G43">
            <v>0</v>
          </cell>
          <cell r="H43">
            <v>0</v>
          </cell>
          <cell r="I43">
            <v>-24</v>
          </cell>
          <cell r="J43">
            <v>-200</v>
          </cell>
          <cell r="K43">
            <v>0</v>
          </cell>
          <cell r="L43">
            <v>0</v>
          </cell>
          <cell r="M43">
            <v>-222</v>
          </cell>
          <cell r="P43">
            <v>0</v>
          </cell>
          <cell r="Q43">
            <v>0</v>
          </cell>
          <cell r="R43">
            <v>0</v>
          </cell>
          <cell r="S43">
            <v>0</v>
          </cell>
          <cell r="T43">
            <v>-22</v>
          </cell>
          <cell r="U43">
            <v>-200</v>
          </cell>
          <cell r="V43">
            <v>0</v>
          </cell>
          <cell r="W43">
            <v>0</v>
          </cell>
          <cell r="X43" t="str">
            <v xml:space="preserve">  540 V4 CONTAC (SBCH)                  </v>
          </cell>
        </row>
        <row r="44">
          <cell r="A44" t="str">
            <v xml:space="preserve">  559 V4 OTHER RESPIRATORY TRACT        </v>
          </cell>
          <cell r="B44">
            <v>-86</v>
          </cell>
          <cell r="E44">
            <v>0</v>
          </cell>
          <cell r="F44">
            <v>0</v>
          </cell>
          <cell r="G44">
            <v>0</v>
          </cell>
          <cell r="H44">
            <v>0</v>
          </cell>
          <cell r="I44">
            <v>-86</v>
          </cell>
          <cell r="J44">
            <v>0</v>
          </cell>
          <cell r="K44">
            <v>0</v>
          </cell>
          <cell r="L44">
            <v>0</v>
          </cell>
          <cell r="M44">
            <v>-39</v>
          </cell>
          <cell r="P44">
            <v>0</v>
          </cell>
          <cell r="Q44">
            <v>0</v>
          </cell>
          <cell r="R44">
            <v>0</v>
          </cell>
          <cell r="S44">
            <v>0</v>
          </cell>
          <cell r="T44">
            <v>-39</v>
          </cell>
          <cell r="U44">
            <v>0</v>
          </cell>
          <cell r="V44">
            <v>0</v>
          </cell>
          <cell r="W44">
            <v>0</v>
          </cell>
          <cell r="X44" t="str">
            <v xml:space="preserve">  559 V4 OTHER RESPIRATORY TRACT        </v>
          </cell>
        </row>
        <row r="45">
          <cell r="A45" t="str">
            <v xml:space="preserve">  641 V4 PANADOL CONCEPT (RT)           </v>
          </cell>
          <cell r="B45">
            <v>-5431</v>
          </cell>
          <cell r="E45">
            <v>-557</v>
          </cell>
          <cell r="F45">
            <v>0</v>
          </cell>
          <cell r="G45">
            <v>-90</v>
          </cell>
          <cell r="H45">
            <v>0</v>
          </cell>
          <cell r="I45">
            <v>-898</v>
          </cell>
          <cell r="J45">
            <v>-3886</v>
          </cell>
          <cell r="K45">
            <v>0</v>
          </cell>
          <cell r="L45">
            <v>0</v>
          </cell>
          <cell r="M45">
            <v>-5105</v>
          </cell>
          <cell r="P45">
            <v>-540</v>
          </cell>
          <cell r="Q45">
            <v>0</v>
          </cell>
          <cell r="R45">
            <v>-82</v>
          </cell>
          <cell r="S45">
            <v>0</v>
          </cell>
          <cell r="T45">
            <v>-820</v>
          </cell>
          <cell r="U45">
            <v>-3663</v>
          </cell>
          <cell r="V45">
            <v>0</v>
          </cell>
          <cell r="W45">
            <v>0</v>
          </cell>
          <cell r="X45" t="str">
            <v xml:space="preserve">  641 V4 PANADOL CONCEPT (RT)           </v>
          </cell>
        </row>
        <row r="46">
          <cell r="A46" t="str">
            <v xml:space="preserve">  643 V4 ACTIFED (GW)                   </v>
          </cell>
          <cell r="B46">
            <v>-700</v>
          </cell>
          <cell r="E46">
            <v>-371</v>
          </cell>
          <cell r="F46">
            <v>0</v>
          </cell>
          <cell r="G46">
            <v>0</v>
          </cell>
          <cell r="H46">
            <v>0</v>
          </cell>
          <cell r="I46">
            <v>-329</v>
          </cell>
          <cell r="J46">
            <v>0</v>
          </cell>
          <cell r="K46">
            <v>0</v>
          </cell>
          <cell r="L46">
            <v>0</v>
          </cell>
          <cell r="M46">
            <v>-654</v>
          </cell>
          <cell r="P46">
            <v>-358</v>
          </cell>
          <cell r="Q46">
            <v>0</v>
          </cell>
          <cell r="R46">
            <v>0</v>
          </cell>
          <cell r="S46">
            <v>0</v>
          </cell>
          <cell r="T46">
            <v>-296</v>
          </cell>
          <cell r="U46">
            <v>0</v>
          </cell>
          <cell r="V46">
            <v>0</v>
          </cell>
          <cell r="W46">
            <v>0</v>
          </cell>
          <cell r="X46" t="str">
            <v xml:space="preserve">  643 V4 ACTIFED (GW)                   </v>
          </cell>
        </row>
        <row r="47">
          <cell r="A47" t="str">
            <v xml:space="preserve">  644 V4 SUDAFED (GW)                   </v>
          </cell>
          <cell r="B47">
            <v>-67</v>
          </cell>
          <cell r="E47">
            <v>0</v>
          </cell>
          <cell r="F47">
            <v>0</v>
          </cell>
          <cell r="G47">
            <v>0</v>
          </cell>
          <cell r="H47">
            <v>0</v>
          </cell>
          <cell r="I47">
            <v>-67</v>
          </cell>
          <cell r="J47">
            <v>0</v>
          </cell>
          <cell r="K47">
            <v>0</v>
          </cell>
          <cell r="L47">
            <v>0</v>
          </cell>
          <cell r="M47">
            <v>-56</v>
          </cell>
          <cell r="P47">
            <v>0</v>
          </cell>
          <cell r="Q47">
            <v>0</v>
          </cell>
          <cell r="R47">
            <v>0</v>
          </cell>
          <cell r="S47">
            <v>0</v>
          </cell>
          <cell r="T47">
            <v>-56</v>
          </cell>
          <cell r="U47">
            <v>0</v>
          </cell>
          <cell r="V47">
            <v>0</v>
          </cell>
          <cell r="W47">
            <v>0</v>
          </cell>
          <cell r="X47" t="str">
            <v xml:space="preserve">  644 V4 SUDAFED (GW)                   </v>
          </cell>
        </row>
        <row r="48">
          <cell r="A48" t="str">
            <v xml:space="preserve">  658 V4 OTHER RESPIRATORY TRACT(CX-GW) </v>
          </cell>
          <cell r="B48">
            <v>-1176</v>
          </cell>
          <cell r="E48">
            <v>0</v>
          </cell>
          <cell r="F48">
            <v>0</v>
          </cell>
          <cell r="G48">
            <v>-196</v>
          </cell>
          <cell r="H48">
            <v>-377</v>
          </cell>
          <cell r="I48">
            <v>-273</v>
          </cell>
          <cell r="J48">
            <v>0</v>
          </cell>
          <cell r="K48">
            <v>-330</v>
          </cell>
          <cell r="L48">
            <v>0</v>
          </cell>
          <cell r="M48">
            <v>-1070</v>
          </cell>
          <cell r="P48">
            <v>0</v>
          </cell>
          <cell r="Q48">
            <v>0</v>
          </cell>
          <cell r="R48">
            <v>-179</v>
          </cell>
          <cell r="S48">
            <v>-359</v>
          </cell>
          <cell r="T48">
            <v>-232</v>
          </cell>
          <cell r="U48">
            <v>0</v>
          </cell>
          <cell r="V48">
            <v>-300</v>
          </cell>
          <cell r="W48">
            <v>0</v>
          </cell>
          <cell r="X48" t="str">
            <v xml:space="preserve">  658 V4 OTHER RESPIRATORY TRACT(CX-GW) </v>
          </cell>
        </row>
        <row r="49">
          <cell r="A49" t="str">
            <v xml:space="preserve">    6 V4 BLOCK DRUG PRODUCTS            </v>
          </cell>
          <cell r="B49">
            <v>-10964</v>
          </cell>
          <cell r="E49">
            <v>-171</v>
          </cell>
          <cell r="F49">
            <v>-3830</v>
          </cell>
          <cell r="G49">
            <v>-806</v>
          </cell>
          <cell r="H49">
            <v>-930</v>
          </cell>
          <cell r="I49">
            <v>-639</v>
          </cell>
          <cell r="J49">
            <v>-1568</v>
          </cell>
          <cell r="K49">
            <v>-3020</v>
          </cell>
          <cell r="L49">
            <v>0</v>
          </cell>
          <cell r="M49">
            <v>-9947</v>
          </cell>
          <cell r="P49">
            <v>-128</v>
          </cell>
          <cell r="Q49">
            <v>-3455</v>
          </cell>
          <cell r="R49">
            <v>-735</v>
          </cell>
          <cell r="S49">
            <v>-862</v>
          </cell>
          <cell r="T49">
            <v>-560</v>
          </cell>
          <cell r="U49">
            <v>-1438</v>
          </cell>
          <cell r="V49">
            <v>-2769</v>
          </cell>
          <cell r="W49">
            <v>0</v>
          </cell>
          <cell r="X49" t="str">
            <v xml:space="preserve">    6 V4 BLOCK DRUG PRODUCTS            </v>
          </cell>
        </row>
        <row r="50">
          <cell r="A50" t="str">
            <v xml:space="preserve"> 9538 V4 TM1 ADDED ELEMENT - IGNORE     </v>
          </cell>
          <cell r="B50">
            <v>-10964</v>
          </cell>
          <cell r="E50">
            <v>-171</v>
          </cell>
          <cell r="F50">
            <v>-3830</v>
          </cell>
          <cell r="G50">
            <v>-806</v>
          </cell>
          <cell r="H50">
            <v>-930</v>
          </cell>
          <cell r="I50">
            <v>-639</v>
          </cell>
          <cell r="J50">
            <v>-1568</v>
          </cell>
          <cell r="K50">
            <v>-3020</v>
          </cell>
          <cell r="L50">
            <v>0</v>
          </cell>
          <cell r="M50">
            <v>-9947</v>
          </cell>
          <cell r="P50">
            <v>-128</v>
          </cell>
          <cell r="Q50">
            <v>-3455</v>
          </cell>
          <cell r="R50">
            <v>-735</v>
          </cell>
          <cell r="S50">
            <v>-862</v>
          </cell>
          <cell r="T50">
            <v>-560</v>
          </cell>
          <cell r="U50">
            <v>-1438</v>
          </cell>
          <cell r="V50">
            <v>-2769</v>
          </cell>
          <cell r="W50">
            <v>0</v>
          </cell>
          <cell r="X50" t="str">
            <v xml:space="preserve"> 9538 V4 TM1 ADDED ELEMENT - IGNORE     </v>
          </cell>
        </row>
        <row r="51">
          <cell r="A51" t="str">
            <v xml:space="preserve"> 9537 V4 TM1 ADDED ELEMENT - IGNORE     </v>
          </cell>
          <cell r="B51">
            <v>-10964</v>
          </cell>
          <cell r="E51">
            <v>-171</v>
          </cell>
          <cell r="F51">
            <v>-3830</v>
          </cell>
          <cell r="G51">
            <v>-806</v>
          </cell>
          <cell r="H51">
            <v>-930</v>
          </cell>
          <cell r="I51">
            <v>-639</v>
          </cell>
          <cell r="J51">
            <v>-1568</v>
          </cell>
          <cell r="K51">
            <v>-3020</v>
          </cell>
          <cell r="L51">
            <v>0</v>
          </cell>
          <cell r="M51">
            <v>-9947</v>
          </cell>
          <cell r="P51">
            <v>-128</v>
          </cell>
          <cell r="Q51">
            <v>-3455</v>
          </cell>
          <cell r="R51">
            <v>-735</v>
          </cell>
          <cell r="S51">
            <v>-862</v>
          </cell>
          <cell r="T51">
            <v>-560</v>
          </cell>
          <cell r="U51">
            <v>-1438</v>
          </cell>
          <cell r="V51">
            <v>-2769</v>
          </cell>
          <cell r="W51">
            <v>0</v>
          </cell>
          <cell r="X51" t="str">
            <v xml:space="preserve"> 9537 V4 TM1 ADDED ELEMENT - IGNORE     </v>
          </cell>
        </row>
        <row r="52">
          <cell r="A52" t="str">
            <v xml:space="preserve">  600 V4 SENSODYNE                      </v>
          </cell>
          <cell r="B52">
            <v>-4829</v>
          </cell>
          <cell r="E52">
            <v>-171</v>
          </cell>
          <cell r="F52">
            <v>0</v>
          </cell>
          <cell r="G52">
            <v>-719</v>
          </cell>
          <cell r="H52">
            <v>-501</v>
          </cell>
          <cell r="I52">
            <v>-507</v>
          </cell>
          <cell r="J52">
            <v>-1568</v>
          </cell>
          <cell r="K52">
            <v>-1363</v>
          </cell>
          <cell r="L52">
            <v>0</v>
          </cell>
          <cell r="M52">
            <v>-4374</v>
          </cell>
          <cell r="P52">
            <v>-128</v>
          </cell>
          <cell r="Q52">
            <v>0</v>
          </cell>
          <cell r="R52">
            <v>-656</v>
          </cell>
          <cell r="S52">
            <v>-466</v>
          </cell>
          <cell r="T52">
            <v>-437</v>
          </cell>
          <cell r="U52">
            <v>-1438</v>
          </cell>
          <cell r="V52">
            <v>-1249</v>
          </cell>
          <cell r="W52">
            <v>0</v>
          </cell>
          <cell r="X52" t="str">
            <v xml:space="preserve">  600 V4 SENSODYNE                      </v>
          </cell>
        </row>
        <row r="53">
          <cell r="A53" t="str">
            <v xml:space="preserve">  601 V4 POLIDENT                       </v>
          </cell>
          <cell r="B53">
            <v>-387</v>
          </cell>
          <cell r="E53">
            <v>0</v>
          </cell>
          <cell r="F53">
            <v>-213</v>
          </cell>
          <cell r="G53">
            <v>-30</v>
          </cell>
          <cell r="H53">
            <v>-55</v>
          </cell>
          <cell r="I53">
            <v>-54</v>
          </cell>
          <cell r="J53">
            <v>0</v>
          </cell>
          <cell r="K53">
            <v>-35</v>
          </cell>
          <cell r="L53">
            <v>0</v>
          </cell>
          <cell r="M53">
            <v>-353</v>
          </cell>
          <cell r="P53">
            <v>0</v>
          </cell>
          <cell r="Q53">
            <v>-192</v>
          </cell>
          <cell r="R53">
            <v>-27</v>
          </cell>
          <cell r="S53">
            <v>-48</v>
          </cell>
          <cell r="T53">
            <v>-54</v>
          </cell>
          <cell r="U53">
            <v>0</v>
          </cell>
          <cell r="V53">
            <v>-32</v>
          </cell>
          <cell r="W53">
            <v>0</v>
          </cell>
          <cell r="X53" t="str">
            <v xml:space="preserve">  601 V4 POLIDENT                       </v>
          </cell>
        </row>
        <row r="54">
          <cell r="A54" t="str">
            <v xml:space="preserve">  602 V4 POLIGRIP                       </v>
          </cell>
          <cell r="B54">
            <v>-195</v>
          </cell>
          <cell r="E54">
            <v>0</v>
          </cell>
          <cell r="F54">
            <v>0</v>
          </cell>
          <cell r="G54">
            <v>-57</v>
          </cell>
          <cell r="H54">
            <v>-47</v>
          </cell>
          <cell r="I54">
            <v>-47</v>
          </cell>
          <cell r="J54">
            <v>0</v>
          </cell>
          <cell r="K54">
            <v>-44</v>
          </cell>
          <cell r="L54">
            <v>0</v>
          </cell>
          <cell r="M54">
            <v>-184</v>
          </cell>
          <cell r="P54">
            <v>0</v>
          </cell>
          <cell r="Q54">
            <v>0</v>
          </cell>
          <cell r="R54">
            <v>-52</v>
          </cell>
          <cell r="S54">
            <v>-44</v>
          </cell>
          <cell r="T54">
            <v>-47</v>
          </cell>
          <cell r="U54">
            <v>0</v>
          </cell>
          <cell r="V54">
            <v>-41</v>
          </cell>
          <cell r="W54">
            <v>0</v>
          </cell>
          <cell r="X54" t="str">
            <v xml:space="preserve">  602 V4 POLIGRIP                       </v>
          </cell>
        </row>
        <row r="55">
          <cell r="A55" t="str">
            <v xml:space="preserve">  603 V4 COREGA                         </v>
          </cell>
          <cell r="B55">
            <v>-119</v>
          </cell>
          <cell r="E55">
            <v>0</v>
          </cell>
          <cell r="F55">
            <v>0</v>
          </cell>
          <cell r="G55">
            <v>0</v>
          </cell>
          <cell r="H55">
            <v>-119</v>
          </cell>
          <cell r="I55">
            <v>0</v>
          </cell>
          <cell r="J55">
            <v>0</v>
          </cell>
          <cell r="K55">
            <v>0</v>
          </cell>
          <cell r="L55">
            <v>0</v>
          </cell>
          <cell r="M55">
            <v>-110</v>
          </cell>
          <cell r="P55">
            <v>0</v>
          </cell>
          <cell r="Q55">
            <v>0</v>
          </cell>
          <cell r="R55">
            <v>0</v>
          </cell>
          <cell r="S55">
            <v>-110</v>
          </cell>
          <cell r="T55">
            <v>0</v>
          </cell>
          <cell r="U55">
            <v>0</v>
          </cell>
          <cell r="V55">
            <v>0</v>
          </cell>
          <cell r="W55">
            <v>0</v>
          </cell>
          <cell r="X55" t="str">
            <v xml:space="preserve">  603 V4 COREGA                         </v>
          </cell>
        </row>
        <row r="56">
          <cell r="A56" t="str">
            <v xml:space="preserve">  604 V4 PARODONTAX                     </v>
          </cell>
          <cell r="B56">
            <v>-4563</v>
          </cell>
          <cell r="E56">
            <v>0</v>
          </cell>
          <cell r="F56">
            <v>-3128</v>
          </cell>
          <cell r="G56">
            <v>0</v>
          </cell>
          <cell r="H56">
            <v>0</v>
          </cell>
          <cell r="I56">
            <v>-30</v>
          </cell>
          <cell r="J56">
            <v>0</v>
          </cell>
          <cell r="K56">
            <v>-1405</v>
          </cell>
          <cell r="L56">
            <v>0</v>
          </cell>
          <cell r="M56">
            <v>-4150</v>
          </cell>
          <cell r="P56">
            <v>0</v>
          </cell>
          <cell r="Q56">
            <v>-2841</v>
          </cell>
          <cell r="R56">
            <v>0</v>
          </cell>
          <cell r="S56">
            <v>0</v>
          </cell>
          <cell r="T56">
            <v>-21</v>
          </cell>
          <cell r="U56">
            <v>0</v>
          </cell>
          <cell r="V56">
            <v>-1288</v>
          </cell>
          <cell r="W56">
            <v>0</v>
          </cell>
          <cell r="X56" t="str">
            <v xml:space="preserve">  604 V4 PARODONTAX                     </v>
          </cell>
        </row>
        <row r="57">
          <cell r="A57" t="str">
            <v xml:space="preserve">  608 V4 OTHER ORAL CARE (BLOCK)        </v>
          </cell>
          <cell r="B57">
            <v>-384</v>
          </cell>
          <cell r="E57">
            <v>0</v>
          </cell>
          <cell r="F57">
            <v>-383</v>
          </cell>
          <cell r="G57">
            <v>0</v>
          </cell>
          <cell r="H57">
            <v>0</v>
          </cell>
          <cell r="I57">
            <v>-1</v>
          </cell>
          <cell r="J57">
            <v>0</v>
          </cell>
          <cell r="K57">
            <v>0</v>
          </cell>
          <cell r="L57">
            <v>0</v>
          </cell>
          <cell r="M57">
            <v>-352</v>
          </cell>
          <cell r="P57">
            <v>0</v>
          </cell>
          <cell r="Q57">
            <v>-351</v>
          </cell>
          <cell r="R57">
            <v>0</v>
          </cell>
          <cell r="S57">
            <v>0</v>
          </cell>
          <cell r="T57">
            <v>-1</v>
          </cell>
          <cell r="U57">
            <v>0</v>
          </cell>
          <cell r="V57">
            <v>0</v>
          </cell>
          <cell r="W57">
            <v>0</v>
          </cell>
          <cell r="X57" t="str">
            <v xml:space="preserve">  608 V4 OTHER ORAL CARE (BLOCK)        </v>
          </cell>
        </row>
        <row r="58">
          <cell r="A58" t="str">
            <v xml:space="preserve">  666 V4 DEPILATORIES                   </v>
          </cell>
          <cell r="B58">
            <v>-173</v>
          </cell>
          <cell r="E58">
            <v>0</v>
          </cell>
          <cell r="F58">
            <v>0</v>
          </cell>
          <cell r="G58">
            <v>0</v>
          </cell>
          <cell r="H58">
            <v>0</v>
          </cell>
          <cell r="I58">
            <v>0</v>
          </cell>
          <cell r="J58">
            <v>0</v>
          </cell>
          <cell r="K58">
            <v>-173</v>
          </cell>
          <cell r="L58">
            <v>0</v>
          </cell>
          <cell r="M58">
            <v>-159</v>
          </cell>
          <cell r="P58">
            <v>0</v>
          </cell>
          <cell r="Q58">
            <v>0</v>
          </cell>
          <cell r="R58">
            <v>0</v>
          </cell>
          <cell r="S58">
            <v>0</v>
          </cell>
          <cell r="T58">
            <v>0</v>
          </cell>
          <cell r="U58">
            <v>0</v>
          </cell>
          <cell r="V58">
            <v>-159</v>
          </cell>
          <cell r="W58">
            <v>0</v>
          </cell>
          <cell r="X58" t="str">
            <v xml:space="preserve">  666 V4 DEPILATORIES                   </v>
          </cell>
        </row>
        <row r="59">
          <cell r="A59" t="str">
            <v xml:space="preserve">  798 V4 ALL MISC. BRANDS (BLOCK)       </v>
          </cell>
          <cell r="B59">
            <v>-208</v>
          </cell>
          <cell r="E59">
            <v>0</v>
          </cell>
          <cell r="F59">
            <v>0</v>
          </cell>
          <cell r="G59">
            <v>0</v>
          </cell>
          <cell r="H59">
            <v>-208</v>
          </cell>
          <cell r="I59">
            <v>0</v>
          </cell>
          <cell r="J59">
            <v>0</v>
          </cell>
          <cell r="K59">
            <v>0</v>
          </cell>
          <cell r="L59">
            <v>0</v>
          </cell>
          <cell r="M59">
            <v>-194</v>
          </cell>
          <cell r="P59">
            <v>0</v>
          </cell>
          <cell r="Q59">
            <v>0</v>
          </cell>
          <cell r="R59">
            <v>0</v>
          </cell>
          <cell r="S59">
            <v>-194</v>
          </cell>
          <cell r="T59">
            <v>0</v>
          </cell>
          <cell r="U59">
            <v>0</v>
          </cell>
          <cell r="V59">
            <v>0</v>
          </cell>
          <cell r="W59">
            <v>0</v>
          </cell>
          <cell r="X59" t="str">
            <v xml:space="preserve">  798 V4 ALL MISC. BRANDS (BLOCK)       </v>
          </cell>
        </row>
        <row r="60">
          <cell r="A60" t="str">
            <v xml:space="preserve">  799 V4 OVERHEAD ALLOCATION (BLOCK)    </v>
          </cell>
          <cell r="B60">
            <v>-106</v>
          </cell>
          <cell r="E60">
            <v>0</v>
          </cell>
          <cell r="F60">
            <v>-106</v>
          </cell>
          <cell r="G60">
            <v>0</v>
          </cell>
          <cell r="H60">
            <v>0</v>
          </cell>
          <cell r="I60">
            <v>0</v>
          </cell>
          <cell r="J60">
            <v>0</v>
          </cell>
          <cell r="K60">
            <v>0</v>
          </cell>
          <cell r="L60">
            <v>0</v>
          </cell>
          <cell r="M60">
            <v>-71</v>
          </cell>
          <cell r="P60">
            <v>0</v>
          </cell>
          <cell r="Q60">
            <v>-71</v>
          </cell>
          <cell r="R60">
            <v>0</v>
          </cell>
          <cell r="S60">
            <v>0</v>
          </cell>
          <cell r="T60">
            <v>0</v>
          </cell>
          <cell r="U60">
            <v>0</v>
          </cell>
          <cell r="V60">
            <v>0</v>
          </cell>
          <cell r="W60">
            <v>0</v>
          </cell>
          <cell r="X60" t="str">
            <v xml:space="preserve">  799 V4 OVERHEAD ALLOCATION (BLOCK)    </v>
          </cell>
        </row>
        <row r="64">
          <cell r="A64" t="str">
            <v xml:space="preserve">  628 V4 OTHER GASTROINTESTINAL (GW)    </v>
          </cell>
          <cell r="B64">
            <v>-22</v>
          </cell>
          <cell r="E64">
            <v>0</v>
          </cell>
          <cell r="F64">
            <v>0</v>
          </cell>
          <cell r="G64">
            <v>0</v>
          </cell>
          <cell r="H64">
            <v>0</v>
          </cell>
          <cell r="I64">
            <v>-22</v>
          </cell>
          <cell r="J64">
            <v>0</v>
          </cell>
          <cell r="K64">
            <v>0</v>
          </cell>
          <cell r="L64">
            <v>0</v>
          </cell>
          <cell r="M64">
            <v>-21</v>
          </cell>
          <cell r="P64">
            <v>0</v>
          </cell>
          <cell r="Q64">
            <v>0</v>
          </cell>
          <cell r="R64">
            <v>0</v>
          </cell>
          <cell r="S64">
            <v>0</v>
          </cell>
          <cell r="T64">
            <v>-21</v>
          </cell>
          <cell r="U64">
            <v>0</v>
          </cell>
          <cell r="V64">
            <v>0</v>
          </cell>
          <cell r="W64">
            <v>0</v>
          </cell>
          <cell r="X64" t="str">
            <v xml:space="preserve">  628 V4 OTHER GASTROINTESTINAL (GW)    </v>
          </cell>
        </row>
        <row r="65">
          <cell r="A65" t="str">
            <v xml:space="preserve">  668 V4 OTHER DERMATOLOGICAL (GW)      </v>
          </cell>
          <cell r="B65">
            <v>-1002</v>
          </cell>
          <cell r="E65">
            <v>0</v>
          </cell>
          <cell r="F65">
            <v>0</v>
          </cell>
          <cell r="G65">
            <v>-467</v>
          </cell>
          <cell r="H65">
            <v>-324</v>
          </cell>
          <cell r="I65">
            <v>-211</v>
          </cell>
          <cell r="J65">
            <v>0</v>
          </cell>
          <cell r="K65">
            <v>0</v>
          </cell>
          <cell r="L65">
            <v>0</v>
          </cell>
          <cell r="M65">
            <v>-937</v>
          </cell>
          <cell r="P65">
            <v>0</v>
          </cell>
          <cell r="Q65">
            <v>0</v>
          </cell>
          <cell r="R65">
            <v>-426</v>
          </cell>
          <cell r="S65">
            <v>-300</v>
          </cell>
          <cell r="T65">
            <v>-211</v>
          </cell>
          <cell r="U65">
            <v>0</v>
          </cell>
          <cell r="V65">
            <v>0</v>
          </cell>
          <cell r="W65">
            <v>0</v>
          </cell>
          <cell r="X65" t="str">
            <v xml:space="preserve">  668 V4 OTHER DERMATOLOGICAL (GW)      </v>
          </cell>
        </row>
        <row r="66">
          <cell r="A66" t="str">
            <v xml:space="preserve">  678 V4 OTHER NATURALS (GW)            </v>
          </cell>
          <cell r="B66">
            <v>-28</v>
          </cell>
          <cell r="E66">
            <v>0</v>
          </cell>
          <cell r="F66">
            <v>0</v>
          </cell>
          <cell r="G66">
            <v>0</v>
          </cell>
          <cell r="H66">
            <v>0</v>
          </cell>
          <cell r="I66">
            <v>-28</v>
          </cell>
          <cell r="J66">
            <v>0</v>
          </cell>
          <cell r="K66">
            <v>0</v>
          </cell>
          <cell r="L66">
            <v>0</v>
          </cell>
          <cell r="M66">
            <v>-28</v>
          </cell>
          <cell r="P66">
            <v>0</v>
          </cell>
          <cell r="Q66">
            <v>0</v>
          </cell>
          <cell r="R66">
            <v>0</v>
          </cell>
          <cell r="S66">
            <v>0</v>
          </cell>
          <cell r="T66">
            <v>-28</v>
          </cell>
          <cell r="U66">
            <v>0</v>
          </cell>
          <cell r="V66">
            <v>0</v>
          </cell>
          <cell r="W66">
            <v>0</v>
          </cell>
          <cell r="X66" t="str">
            <v xml:space="preserve">  678 V4 OTHER NATURALS (GW)            </v>
          </cell>
        </row>
        <row r="67">
          <cell r="A67" t="str">
            <v xml:space="preserve">  698 V4 ALL MISC. BRANDS (GW)          </v>
          </cell>
          <cell r="B67">
            <v>0</v>
          </cell>
          <cell r="E67">
            <v>0</v>
          </cell>
          <cell r="F67">
            <v>0</v>
          </cell>
          <cell r="G67">
            <v>0</v>
          </cell>
          <cell r="H67">
            <v>0</v>
          </cell>
          <cell r="I67">
            <v>0</v>
          </cell>
          <cell r="J67">
            <v>0</v>
          </cell>
          <cell r="K67">
            <v>0</v>
          </cell>
          <cell r="L67">
            <v>0</v>
          </cell>
          <cell r="M67">
            <v>0</v>
          </cell>
          <cell r="P67">
            <v>0</v>
          </cell>
          <cell r="Q67">
            <v>0</v>
          </cell>
          <cell r="R67">
            <v>0</v>
          </cell>
          <cell r="S67">
            <v>0</v>
          </cell>
          <cell r="T67">
            <v>0</v>
          </cell>
          <cell r="U67">
            <v>0</v>
          </cell>
          <cell r="V67">
            <v>0</v>
          </cell>
          <cell r="W67">
            <v>0</v>
          </cell>
          <cell r="X67" t="str">
            <v xml:space="preserve">  698 V4 ALL MISC. BRANDS (GW)          </v>
          </cell>
        </row>
        <row r="68">
          <cell r="A68" t="str">
            <v xml:space="preserve">  643 V4 ACTIFED (GW)                   </v>
          </cell>
          <cell r="B68">
            <v>-700</v>
          </cell>
          <cell r="E68">
            <v>-371</v>
          </cell>
          <cell r="F68">
            <v>0</v>
          </cell>
          <cell r="G68">
            <v>0</v>
          </cell>
          <cell r="H68">
            <v>0</v>
          </cell>
          <cell r="I68">
            <v>-329</v>
          </cell>
          <cell r="J68">
            <v>0</v>
          </cell>
          <cell r="K68">
            <v>0</v>
          </cell>
          <cell r="L68">
            <v>0</v>
          </cell>
          <cell r="M68">
            <v>-654</v>
          </cell>
          <cell r="P68">
            <v>-358</v>
          </cell>
          <cell r="Q68">
            <v>0</v>
          </cell>
          <cell r="R68">
            <v>0</v>
          </cell>
          <cell r="S68">
            <v>0</v>
          </cell>
          <cell r="T68">
            <v>-296</v>
          </cell>
          <cell r="U68">
            <v>0</v>
          </cell>
          <cell r="V68">
            <v>0</v>
          </cell>
          <cell r="W68">
            <v>0</v>
          </cell>
          <cell r="X68" t="str">
            <v xml:space="preserve">  643 V4 ACTIFED (GW)                   </v>
          </cell>
        </row>
        <row r="69">
          <cell r="A69" t="str">
            <v xml:space="preserve">  644 V4 SUDAFED (GW)                   </v>
          </cell>
          <cell r="B69">
            <v>-67</v>
          </cell>
          <cell r="E69">
            <v>0</v>
          </cell>
          <cell r="F69">
            <v>0</v>
          </cell>
          <cell r="G69">
            <v>0</v>
          </cell>
          <cell r="H69">
            <v>0</v>
          </cell>
          <cell r="I69">
            <v>-67</v>
          </cell>
          <cell r="J69">
            <v>0</v>
          </cell>
          <cell r="K69">
            <v>0</v>
          </cell>
          <cell r="L69">
            <v>0</v>
          </cell>
          <cell r="M69">
            <v>-56</v>
          </cell>
          <cell r="P69">
            <v>0</v>
          </cell>
          <cell r="Q69">
            <v>0</v>
          </cell>
          <cell r="R69">
            <v>0</v>
          </cell>
          <cell r="S69">
            <v>0</v>
          </cell>
          <cell r="T69">
            <v>-56</v>
          </cell>
          <cell r="U69">
            <v>0</v>
          </cell>
          <cell r="V69">
            <v>0</v>
          </cell>
          <cell r="W69">
            <v>0</v>
          </cell>
          <cell r="X69" t="str">
            <v xml:space="preserve">  644 V4 SUDAFED (GW)                   </v>
          </cell>
        </row>
        <row r="70">
          <cell r="A70" t="str">
            <v xml:space="preserve">  658 V4 OTHER RESPIRATORY TRACT(CX-GW) </v>
          </cell>
          <cell r="B70">
            <v>-1176</v>
          </cell>
          <cell r="E70">
            <v>0</v>
          </cell>
          <cell r="F70">
            <v>0</v>
          </cell>
          <cell r="G70">
            <v>-196</v>
          </cell>
          <cell r="H70">
            <v>-377</v>
          </cell>
          <cell r="I70">
            <v>-273</v>
          </cell>
          <cell r="J70">
            <v>0</v>
          </cell>
          <cell r="K70">
            <v>-330</v>
          </cell>
          <cell r="L70">
            <v>0</v>
          </cell>
          <cell r="M70">
            <v>-1070</v>
          </cell>
          <cell r="P70">
            <v>0</v>
          </cell>
          <cell r="Q70">
            <v>0</v>
          </cell>
          <cell r="R70">
            <v>-179</v>
          </cell>
          <cell r="S70">
            <v>-359</v>
          </cell>
          <cell r="T70">
            <v>-232</v>
          </cell>
          <cell r="U70">
            <v>0</v>
          </cell>
          <cell r="V70">
            <v>-300</v>
          </cell>
          <cell r="W70">
            <v>0</v>
          </cell>
          <cell r="X70" t="str">
            <v xml:space="preserve">  658 V4 OTHER RESPIRATORY TRACT(CX-GW) </v>
          </cell>
        </row>
        <row r="71">
          <cell r="A71" t="str">
            <v>777 All other GW</v>
          </cell>
          <cell r="B71">
            <v>-2995</v>
          </cell>
          <cell r="C71">
            <v>0</v>
          </cell>
          <cell r="D71">
            <v>0</v>
          </cell>
          <cell r="E71">
            <v>-371</v>
          </cell>
          <cell r="F71">
            <v>0</v>
          </cell>
          <cell r="G71">
            <v>-663</v>
          </cell>
          <cell r="H71">
            <v>-701</v>
          </cell>
          <cell r="I71">
            <v>-930</v>
          </cell>
          <cell r="J71">
            <v>0</v>
          </cell>
          <cell r="K71">
            <v>-330</v>
          </cell>
          <cell r="L71">
            <v>0</v>
          </cell>
          <cell r="M71">
            <v>-2766</v>
          </cell>
          <cell r="N71">
            <v>0</v>
          </cell>
          <cell r="O71">
            <v>0</v>
          </cell>
          <cell r="P71">
            <v>-358</v>
          </cell>
          <cell r="Q71">
            <v>0</v>
          </cell>
          <cell r="R71">
            <v>-605</v>
          </cell>
          <cell r="S71">
            <v>-659</v>
          </cell>
          <cell r="T71">
            <v>-844</v>
          </cell>
          <cell r="U71">
            <v>0</v>
          </cell>
          <cell r="V71">
            <v>-300</v>
          </cell>
          <cell r="W71">
            <v>0</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IEHE"/>
      <sheetName val="IOHE"/>
      <sheetName val="IAHE"/>
      <sheetName val="ISBE"/>
      <sheetName val="ISBL"/>
      <sheetName val="Zellennamen"/>
      <sheetName val="Distribution"/>
      <sheetName val="Act_Germany"/>
      <sheetName val="Act_Austria"/>
      <sheetName val="Act_Switzerland"/>
      <sheetName val="Currency"/>
      <sheetName val="Einlesebereich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amp;Marketing"/>
      <sheetName val="Summary"/>
      <sheetName val="Consolidated"/>
      <sheetName val="Mal"/>
      <sheetName val="Tai"/>
      <sheetName val="Sin"/>
      <sheetName val="Phi"/>
      <sheetName val="Ind"/>
      <sheetName val="Kor"/>
      <sheetName val="Tha"/>
      <sheetName val="Vie"/>
      <sheetName val="Mya"/>
      <sheetName val="Ref"/>
      <sheetName val="Budget"/>
      <sheetName val="Sheet2"/>
      <sheetName val="FC4"/>
      <sheetName val="Last Yea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A1" t="str">
            <v>TABLE:</v>
          </cell>
          <cell r="B1" t="str">
            <v>UNISONMA:03PLAN03</v>
          </cell>
        </row>
        <row r="2">
          <cell r="A2" t="str">
            <v>t-months</v>
          </cell>
          <cell r="B2" t="str">
            <v xml:space="preserve">DEC                                     </v>
          </cell>
          <cell r="G2">
            <v>12</v>
          </cell>
        </row>
        <row r="3">
          <cell r="A3" t="str">
            <v>c-currcy</v>
          </cell>
          <cell r="B3" t="str">
            <v xml:space="preserve">    1 GBP POUND STERLING - GBP          </v>
          </cell>
        </row>
        <row r="4">
          <cell r="A4" t="str">
            <v>a-acctyp</v>
          </cell>
          <cell r="B4" t="str">
            <v xml:space="preserve">TOTAL TYPES                             </v>
          </cell>
        </row>
        <row r="5">
          <cell r="A5" t="str">
            <v>f-2002</v>
          </cell>
          <cell r="B5" t="str">
            <v xml:space="preserve">  999 GSK PLC (GROUP)                   </v>
          </cell>
        </row>
        <row r="6">
          <cell r="A6" t="str">
            <v>e-03plan</v>
          </cell>
          <cell r="B6" t="str">
            <v xml:space="preserve">2002 FC V42 @ 2002 BR V01               </v>
          </cell>
        </row>
        <row r="7">
          <cell r="A7" t="str">
            <v>r-fc2002</v>
          </cell>
          <cell r="B7" t="str">
            <v xml:space="preserve"> 4050 NET SALES                         </v>
          </cell>
        </row>
        <row r="9">
          <cell r="B9" t="str">
            <v xml:space="preserve"> 4421 SOUTH EAST ASIA (CH)              </v>
          </cell>
          <cell r="E9" t="str">
            <v xml:space="preserve"> 5786 INDONESIA (CH)                    </v>
          </cell>
          <cell r="F9" t="str">
            <v xml:space="preserve"> 5799 KOREA (CH)                        </v>
          </cell>
          <cell r="G9" t="str">
            <v xml:space="preserve"> 5812 MALAYSIA (CH)                     </v>
          </cell>
          <cell r="H9" t="str">
            <v xml:space="preserve"> 5843 PHILIPPINES (CH)                  </v>
          </cell>
          <cell r="I9" t="str">
            <v xml:space="preserve"> 5867 SINGAPORE (CH)                    </v>
          </cell>
          <cell r="J9" t="str">
            <v xml:space="preserve"> 5881 TAIWAN (CH)                       </v>
          </cell>
          <cell r="K9" t="str">
            <v xml:space="preserve"> 5883 THAILAND (CH)                     </v>
          </cell>
          <cell r="L9" t="str">
            <v xml:space="preserve"> 5899 VIETNAM (CH)                      </v>
          </cell>
        </row>
        <row r="10">
          <cell r="A10" t="str">
            <v xml:space="preserve">  999 V4 PRODUCT TOTAL                  </v>
          </cell>
          <cell r="B10">
            <v>-99353</v>
          </cell>
          <cell r="E10">
            <v>-7280</v>
          </cell>
          <cell r="F10">
            <v>-4768</v>
          </cell>
          <cell r="G10">
            <v>-37874</v>
          </cell>
          <cell r="H10">
            <v>-7391</v>
          </cell>
          <cell r="I10">
            <v>-14663</v>
          </cell>
          <cell r="J10">
            <v>-19610</v>
          </cell>
          <cell r="K10">
            <v>-6404</v>
          </cell>
          <cell r="L10">
            <v>-1363</v>
          </cell>
        </row>
        <row r="11">
          <cell r="A11" t="str">
            <v xml:space="preserve">    2 V4 ALL CONSUMER HEALTHCARE        </v>
          </cell>
          <cell r="B11">
            <v>-86850</v>
          </cell>
          <cell r="E11">
            <v>-6886</v>
          </cell>
          <cell r="F11">
            <v>-656</v>
          </cell>
          <cell r="G11">
            <v>-37024</v>
          </cell>
          <cell r="H11">
            <v>-6590</v>
          </cell>
          <cell r="I11">
            <v>-13852</v>
          </cell>
          <cell r="J11">
            <v>-17125</v>
          </cell>
          <cell r="K11">
            <v>-3354</v>
          </cell>
          <cell r="L11">
            <v>-1363</v>
          </cell>
        </row>
        <row r="12">
          <cell r="A12" t="str">
            <v xml:space="preserve">   20 V4 ORAL CARE                      </v>
          </cell>
          <cell r="B12">
            <v>-8486</v>
          </cell>
          <cell r="E12">
            <v>-17</v>
          </cell>
          <cell r="F12">
            <v>-585</v>
          </cell>
          <cell r="G12">
            <v>-1036</v>
          </cell>
          <cell r="H12">
            <v>-3160</v>
          </cell>
          <cell r="I12">
            <v>-732</v>
          </cell>
          <cell r="J12">
            <v>-2310</v>
          </cell>
          <cell r="K12">
            <v>-646</v>
          </cell>
          <cell r="L12">
            <v>0</v>
          </cell>
        </row>
        <row r="13">
          <cell r="A13" t="str">
            <v xml:space="preserve"> 9535 V4 TM1 ADDED ELEMENT - IGNORE     </v>
          </cell>
          <cell r="B13">
            <v>-12503</v>
          </cell>
          <cell r="E13">
            <v>-394</v>
          </cell>
          <cell r="F13">
            <v>-4112</v>
          </cell>
          <cell r="G13">
            <v>-850</v>
          </cell>
          <cell r="H13">
            <v>-801</v>
          </cell>
          <cell r="I13">
            <v>-811</v>
          </cell>
          <cell r="J13">
            <v>-2485</v>
          </cell>
          <cell r="K13">
            <v>-3050</v>
          </cell>
          <cell r="L13">
            <v>0</v>
          </cell>
        </row>
        <row r="14">
          <cell r="A14" t="str">
            <v xml:space="preserve">  500 V4 AQUAFRESH                      </v>
          </cell>
          <cell r="B14">
            <v>-6702</v>
          </cell>
          <cell r="E14">
            <v>-17</v>
          </cell>
          <cell r="F14">
            <v>-531</v>
          </cell>
          <cell r="G14">
            <v>-1036</v>
          </cell>
          <cell r="H14">
            <v>-1437</v>
          </cell>
          <cell r="I14">
            <v>-725</v>
          </cell>
          <cell r="J14">
            <v>-2310</v>
          </cell>
          <cell r="K14">
            <v>-646</v>
          </cell>
          <cell r="L14">
            <v>0</v>
          </cell>
        </row>
        <row r="15">
          <cell r="A15" t="str">
            <v xml:space="preserve">  503 V4 DR. BEST                       </v>
          </cell>
          <cell r="B15">
            <v>-54</v>
          </cell>
          <cell r="E15">
            <v>0</v>
          </cell>
          <cell r="F15">
            <v>-54</v>
          </cell>
          <cell r="G15">
            <v>0</v>
          </cell>
          <cell r="H15">
            <v>0</v>
          </cell>
          <cell r="I15">
            <v>0</v>
          </cell>
          <cell r="J15">
            <v>0</v>
          </cell>
          <cell r="K15">
            <v>0</v>
          </cell>
          <cell r="L15">
            <v>0</v>
          </cell>
        </row>
        <row r="16">
          <cell r="A16" t="str">
            <v xml:space="preserve">  509 V4 OTHER ORAL CARE (SB)           </v>
          </cell>
          <cell r="B16">
            <v>-1723</v>
          </cell>
          <cell r="E16">
            <v>0</v>
          </cell>
          <cell r="F16">
            <v>0</v>
          </cell>
          <cell r="G16">
            <v>0</v>
          </cell>
          <cell r="H16">
            <v>-1723</v>
          </cell>
          <cell r="I16">
            <v>0</v>
          </cell>
          <cell r="J16">
            <v>0</v>
          </cell>
          <cell r="K16">
            <v>0</v>
          </cell>
          <cell r="L16">
            <v>0</v>
          </cell>
        </row>
        <row r="17">
          <cell r="A17" t="str">
            <v xml:space="preserve"> 9536 V4 TM1 ADDED ELEMENT - IGNORE     </v>
          </cell>
          <cell r="B17">
            <v>-12503</v>
          </cell>
          <cell r="E17">
            <v>-394</v>
          </cell>
          <cell r="F17">
            <v>-4112</v>
          </cell>
          <cell r="G17">
            <v>-850</v>
          </cell>
          <cell r="H17">
            <v>-801</v>
          </cell>
          <cell r="I17">
            <v>-811</v>
          </cell>
          <cell r="J17">
            <v>-2485</v>
          </cell>
          <cell r="K17">
            <v>-3050</v>
          </cell>
          <cell r="L17">
            <v>0</v>
          </cell>
        </row>
        <row r="18">
          <cell r="A18" t="str">
            <v xml:space="preserve">   21 V4 NUTRITIONAL HEALTHCARE         </v>
          </cell>
          <cell r="B18">
            <v>-24796</v>
          </cell>
          <cell r="E18">
            <v>0</v>
          </cell>
          <cell r="F18">
            <v>0</v>
          </cell>
          <cell r="G18">
            <v>-18764</v>
          </cell>
          <cell r="H18">
            <v>0</v>
          </cell>
          <cell r="I18">
            <v>-6032</v>
          </cell>
          <cell r="J18">
            <v>0</v>
          </cell>
          <cell r="K18">
            <v>0</v>
          </cell>
          <cell r="L18">
            <v>0</v>
          </cell>
        </row>
        <row r="19">
          <cell r="A19" t="str">
            <v xml:space="preserve">  510 V4 LUCOZADE                       </v>
          </cell>
          <cell r="B19">
            <v>-201</v>
          </cell>
          <cell r="E19">
            <v>0</v>
          </cell>
          <cell r="F19">
            <v>0</v>
          </cell>
          <cell r="G19">
            <v>0</v>
          </cell>
          <cell r="H19">
            <v>0</v>
          </cell>
          <cell r="I19">
            <v>-201</v>
          </cell>
          <cell r="J19">
            <v>0</v>
          </cell>
          <cell r="K19">
            <v>0</v>
          </cell>
          <cell r="L19">
            <v>0</v>
          </cell>
        </row>
        <row r="20">
          <cell r="A20" t="str">
            <v xml:space="preserve">  511 V4 RIBENA                         </v>
          </cell>
          <cell r="B20">
            <v>-14213</v>
          </cell>
          <cell r="E20">
            <v>0</v>
          </cell>
          <cell r="F20">
            <v>0</v>
          </cell>
          <cell r="G20">
            <v>-10273</v>
          </cell>
          <cell r="H20">
            <v>0</v>
          </cell>
          <cell r="I20">
            <v>-3940</v>
          </cell>
          <cell r="J20">
            <v>0</v>
          </cell>
          <cell r="K20">
            <v>0</v>
          </cell>
          <cell r="L20">
            <v>0</v>
          </cell>
        </row>
        <row r="21">
          <cell r="A21" t="str">
            <v xml:space="preserve">  512 V4 HORLICKS                       </v>
          </cell>
          <cell r="B21">
            <v>-10382</v>
          </cell>
          <cell r="E21">
            <v>0</v>
          </cell>
          <cell r="F21">
            <v>0</v>
          </cell>
          <cell r="G21">
            <v>-8491</v>
          </cell>
          <cell r="H21">
            <v>0</v>
          </cell>
          <cell r="I21">
            <v>-1891</v>
          </cell>
          <cell r="J21">
            <v>0</v>
          </cell>
          <cell r="K21">
            <v>0</v>
          </cell>
          <cell r="L21">
            <v>0</v>
          </cell>
        </row>
        <row r="22">
          <cell r="A22" t="str">
            <v xml:space="preserve">   31 V4 OTC                            </v>
          </cell>
          <cell r="B22">
            <v>-53568</v>
          </cell>
          <cell r="E22">
            <v>-6869</v>
          </cell>
          <cell r="F22">
            <v>-71</v>
          </cell>
          <cell r="G22">
            <v>-17224</v>
          </cell>
          <cell r="H22">
            <v>-3430</v>
          </cell>
          <cell r="I22">
            <v>-7088</v>
          </cell>
          <cell r="J22">
            <v>-14815</v>
          </cell>
          <cell r="K22">
            <v>-2708</v>
          </cell>
          <cell r="L22">
            <v>-1363</v>
          </cell>
        </row>
        <row r="23">
          <cell r="A23" t="str">
            <v xml:space="preserve">   22 V4 GASTROINTESTINAL               </v>
          </cell>
          <cell r="B23">
            <v>-3783</v>
          </cell>
          <cell r="E23">
            <v>0</v>
          </cell>
          <cell r="F23">
            <v>0</v>
          </cell>
          <cell r="G23">
            <v>-1818</v>
          </cell>
          <cell r="H23">
            <v>-105</v>
          </cell>
          <cell r="I23">
            <v>-243</v>
          </cell>
          <cell r="J23">
            <v>-10</v>
          </cell>
          <cell r="K23">
            <v>-1607</v>
          </cell>
          <cell r="L23">
            <v>0</v>
          </cell>
        </row>
        <row r="24">
          <cell r="A24" t="str">
            <v xml:space="preserve">  520 V4 TUMS                           </v>
          </cell>
          <cell r="B24">
            <v>-111</v>
          </cell>
          <cell r="E24">
            <v>0</v>
          </cell>
          <cell r="F24">
            <v>0</v>
          </cell>
          <cell r="G24">
            <v>0</v>
          </cell>
          <cell r="H24">
            <v>-81</v>
          </cell>
          <cell r="I24">
            <v>-20</v>
          </cell>
          <cell r="J24">
            <v>-10</v>
          </cell>
          <cell r="K24">
            <v>0</v>
          </cell>
          <cell r="L24">
            <v>0</v>
          </cell>
        </row>
        <row r="25">
          <cell r="A25" t="str">
            <v xml:space="preserve">  521 V4 ENO                            </v>
          </cell>
          <cell r="B25">
            <v>-3143</v>
          </cell>
          <cell r="E25">
            <v>0</v>
          </cell>
          <cell r="F25">
            <v>0</v>
          </cell>
          <cell r="G25">
            <v>-1345</v>
          </cell>
          <cell r="H25">
            <v>0</v>
          </cell>
          <cell r="I25">
            <v>-191</v>
          </cell>
          <cell r="J25">
            <v>0</v>
          </cell>
          <cell r="K25">
            <v>-1607</v>
          </cell>
          <cell r="L25">
            <v>0</v>
          </cell>
        </row>
        <row r="26">
          <cell r="A26" t="str">
            <v xml:space="preserve">  522 V4 TAGAMET OTC                    </v>
          </cell>
          <cell r="B26">
            <v>-23</v>
          </cell>
          <cell r="E26">
            <v>0</v>
          </cell>
          <cell r="F26">
            <v>0</v>
          </cell>
          <cell r="G26">
            <v>0</v>
          </cell>
          <cell r="H26">
            <v>0</v>
          </cell>
          <cell r="I26">
            <v>-23</v>
          </cell>
          <cell r="J26">
            <v>0</v>
          </cell>
          <cell r="K26">
            <v>0</v>
          </cell>
          <cell r="L26">
            <v>0</v>
          </cell>
        </row>
        <row r="27">
          <cell r="A27" t="str">
            <v xml:space="preserve">  539 V4 OTHER GASTROINTESTINAL (SB)    </v>
          </cell>
          <cell r="B27">
            <v>-482</v>
          </cell>
          <cell r="E27">
            <v>0</v>
          </cell>
          <cell r="F27">
            <v>0</v>
          </cell>
          <cell r="G27">
            <v>-473</v>
          </cell>
          <cell r="H27">
            <v>0</v>
          </cell>
          <cell r="I27">
            <v>-9</v>
          </cell>
          <cell r="J27">
            <v>0</v>
          </cell>
          <cell r="K27">
            <v>0</v>
          </cell>
          <cell r="L27">
            <v>0</v>
          </cell>
        </row>
        <row r="28">
          <cell r="A28" t="str">
            <v xml:space="preserve">  620 V4 PHILIPS MOM                    </v>
          </cell>
          <cell r="B28">
            <v>-24</v>
          </cell>
          <cell r="E28">
            <v>0</v>
          </cell>
          <cell r="F28">
            <v>0</v>
          </cell>
          <cell r="G28">
            <v>0</v>
          </cell>
          <cell r="H28">
            <v>-24</v>
          </cell>
          <cell r="I28">
            <v>0</v>
          </cell>
          <cell r="J28">
            <v>0</v>
          </cell>
          <cell r="K28">
            <v>0</v>
          </cell>
          <cell r="L28">
            <v>0</v>
          </cell>
        </row>
        <row r="29">
          <cell r="A29" t="str">
            <v xml:space="preserve">  628 V4 OTHER GASTROINTESTINAL (GW)    </v>
          </cell>
          <cell r="B29">
            <v>0</v>
          </cell>
          <cell r="E29">
            <v>0</v>
          </cell>
          <cell r="F29">
            <v>0</v>
          </cell>
          <cell r="G29">
            <v>0</v>
          </cell>
          <cell r="H29">
            <v>0</v>
          </cell>
          <cell r="I29">
            <v>0</v>
          </cell>
          <cell r="J29">
            <v>0</v>
          </cell>
          <cell r="K29">
            <v>0</v>
          </cell>
          <cell r="L29">
            <v>0</v>
          </cell>
        </row>
        <row r="30">
          <cell r="A30" t="str">
            <v xml:space="preserve">   24 V4 DERMATOLOGICAL                 </v>
          </cell>
          <cell r="B30">
            <v>-4323</v>
          </cell>
          <cell r="E30">
            <v>0</v>
          </cell>
          <cell r="F30">
            <v>-71</v>
          </cell>
          <cell r="G30">
            <v>-1018</v>
          </cell>
          <cell r="H30">
            <v>-177</v>
          </cell>
          <cell r="I30">
            <v>-584</v>
          </cell>
          <cell r="J30">
            <v>-2340</v>
          </cell>
          <cell r="K30">
            <v>0</v>
          </cell>
          <cell r="L30">
            <v>-133</v>
          </cell>
        </row>
        <row r="31">
          <cell r="A31" t="str">
            <v xml:space="preserve">  560 V4 OXY                            </v>
          </cell>
          <cell r="B31">
            <v>-1200</v>
          </cell>
          <cell r="E31">
            <v>0</v>
          </cell>
          <cell r="F31">
            <v>-71</v>
          </cell>
          <cell r="G31">
            <v>-527</v>
          </cell>
          <cell r="H31">
            <v>0</v>
          </cell>
          <cell r="I31">
            <v>-449</v>
          </cell>
          <cell r="J31">
            <v>-20</v>
          </cell>
          <cell r="K31">
            <v>0</v>
          </cell>
          <cell r="L31">
            <v>-133</v>
          </cell>
        </row>
        <row r="32">
          <cell r="A32" t="str">
            <v xml:space="preserve">  569 V4 OTHER DERMATOLOGICAL (SB)      </v>
          </cell>
          <cell r="B32">
            <v>-3123</v>
          </cell>
          <cell r="E32">
            <v>0</v>
          </cell>
          <cell r="F32">
            <v>0</v>
          </cell>
          <cell r="G32">
            <v>-491</v>
          </cell>
          <cell r="H32">
            <v>-177</v>
          </cell>
          <cell r="I32">
            <v>-135</v>
          </cell>
          <cell r="J32">
            <v>-2320</v>
          </cell>
          <cell r="K32">
            <v>0</v>
          </cell>
          <cell r="L32">
            <v>0</v>
          </cell>
        </row>
        <row r="33">
          <cell r="A33" t="str">
            <v xml:space="preserve">  668 V4 OTHER DERMATOLOGICAL (GW)      </v>
          </cell>
          <cell r="B33">
            <v>0</v>
          </cell>
          <cell r="E33">
            <v>0</v>
          </cell>
          <cell r="F33">
            <v>0</v>
          </cell>
          <cell r="G33">
            <v>0</v>
          </cell>
          <cell r="H33">
            <v>0</v>
          </cell>
          <cell r="I33">
            <v>0</v>
          </cell>
          <cell r="J33">
            <v>0</v>
          </cell>
          <cell r="K33">
            <v>0</v>
          </cell>
          <cell r="L33">
            <v>0</v>
          </cell>
        </row>
        <row r="34">
          <cell r="A34" t="str">
            <v xml:space="preserve">   25 V4 VITAMINS AND NATURALS          </v>
          </cell>
          <cell r="B34">
            <v>-6606</v>
          </cell>
          <cell r="E34">
            <v>-1817</v>
          </cell>
          <cell r="F34">
            <v>0</v>
          </cell>
          <cell r="G34">
            <v>-3364</v>
          </cell>
          <cell r="H34">
            <v>-35</v>
          </cell>
          <cell r="I34">
            <v>-1048</v>
          </cell>
          <cell r="J34">
            <v>0</v>
          </cell>
          <cell r="K34">
            <v>-342</v>
          </cell>
          <cell r="L34">
            <v>0</v>
          </cell>
        </row>
        <row r="35">
          <cell r="A35" t="str">
            <v xml:space="preserve">  570 V4 SCOTTS                         </v>
          </cell>
          <cell r="B35">
            <v>-6641</v>
          </cell>
          <cell r="E35">
            <v>-1817</v>
          </cell>
          <cell r="F35">
            <v>0</v>
          </cell>
          <cell r="G35">
            <v>-3364</v>
          </cell>
          <cell r="H35">
            <v>-96</v>
          </cell>
          <cell r="I35">
            <v>-1022</v>
          </cell>
          <cell r="J35">
            <v>0</v>
          </cell>
          <cell r="K35">
            <v>-342</v>
          </cell>
          <cell r="L35">
            <v>0</v>
          </cell>
        </row>
        <row r="36">
          <cell r="A36" t="str">
            <v xml:space="preserve">  678 V4 OTHER NATURALS (GW)            </v>
          </cell>
          <cell r="B36">
            <v>0</v>
          </cell>
          <cell r="E36">
            <v>0</v>
          </cell>
          <cell r="F36">
            <v>0</v>
          </cell>
          <cell r="G36">
            <v>0</v>
          </cell>
          <cell r="H36">
            <v>0</v>
          </cell>
          <cell r="I36">
            <v>0</v>
          </cell>
          <cell r="J36">
            <v>0</v>
          </cell>
          <cell r="K36">
            <v>0</v>
          </cell>
          <cell r="L36">
            <v>0</v>
          </cell>
        </row>
        <row r="37">
          <cell r="A37" t="str">
            <v xml:space="preserve">   27 V4 ANALGESICS                     </v>
          </cell>
          <cell r="B37">
            <v>-31331</v>
          </cell>
          <cell r="E37">
            <v>-2674</v>
          </cell>
          <cell r="F37">
            <v>0</v>
          </cell>
          <cell r="G37">
            <v>-9279</v>
          </cell>
          <cell r="H37">
            <v>-1808</v>
          </cell>
          <cell r="I37">
            <v>-4005</v>
          </cell>
          <cell r="J37">
            <v>-11986</v>
          </cell>
          <cell r="K37">
            <v>-349</v>
          </cell>
          <cell r="L37">
            <v>-1230</v>
          </cell>
        </row>
        <row r="38">
          <cell r="A38" t="str">
            <v xml:space="preserve">  589 V4 OTHER ANALGESICS (SB)          </v>
          </cell>
          <cell r="B38">
            <v>-788</v>
          </cell>
          <cell r="E38">
            <v>0</v>
          </cell>
          <cell r="F38">
            <v>0</v>
          </cell>
          <cell r="G38">
            <v>-291</v>
          </cell>
          <cell r="H38">
            <v>-381</v>
          </cell>
          <cell r="I38">
            <v>-4</v>
          </cell>
          <cell r="J38">
            <v>-112</v>
          </cell>
          <cell r="K38">
            <v>0</v>
          </cell>
          <cell r="L38">
            <v>0</v>
          </cell>
        </row>
        <row r="39">
          <cell r="A39" t="str">
            <v xml:space="preserve">  665 V4 CALPOL (GW)                    </v>
          </cell>
          <cell r="B39">
            <v>-1923</v>
          </cell>
          <cell r="E39">
            <v>-95</v>
          </cell>
          <cell r="F39">
            <v>0</v>
          </cell>
          <cell r="G39">
            <v>-55</v>
          </cell>
          <cell r="H39">
            <v>-1417</v>
          </cell>
          <cell r="I39">
            <v>-45</v>
          </cell>
          <cell r="J39">
            <v>0</v>
          </cell>
          <cell r="K39">
            <v>-311</v>
          </cell>
          <cell r="L39">
            <v>0</v>
          </cell>
        </row>
        <row r="40">
          <cell r="A40" t="str">
            <v xml:space="preserve">  680 V4 PANADOL CONCEPT                </v>
          </cell>
          <cell r="B40">
            <v>-23055</v>
          </cell>
          <cell r="E40">
            <v>-2199</v>
          </cell>
          <cell r="F40">
            <v>0</v>
          </cell>
          <cell r="G40">
            <v>-8824</v>
          </cell>
          <cell r="H40">
            <v>-10</v>
          </cell>
          <cell r="I40">
            <v>-2980</v>
          </cell>
          <cell r="J40">
            <v>-7774</v>
          </cell>
          <cell r="K40">
            <v>-38</v>
          </cell>
          <cell r="L40">
            <v>-1230</v>
          </cell>
        </row>
        <row r="41">
          <cell r="A41" t="str">
            <v xml:space="preserve">   29 V4 MISCELLANEOUS BRANDS           </v>
          </cell>
          <cell r="B41">
            <v>-4878</v>
          </cell>
          <cell r="E41">
            <v>-1809</v>
          </cell>
          <cell r="F41">
            <v>0</v>
          </cell>
          <cell r="G41">
            <v>-1527</v>
          </cell>
          <cell r="H41">
            <v>-832</v>
          </cell>
          <cell r="I41">
            <v>-626</v>
          </cell>
          <cell r="J41">
            <v>0</v>
          </cell>
          <cell r="K41">
            <v>-84</v>
          </cell>
          <cell r="L41">
            <v>0</v>
          </cell>
        </row>
        <row r="42">
          <cell r="A42" t="str">
            <v xml:space="preserve">  691 V4 EYEMO                          </v>
          </cell>
          <cell r="B42">
            <v>-4878</v>
          </cell>
          <cell r="E42">
            <v>-1809</v>
          </cell>
          <cell r="F42">
            <v>0</v>
          </cell>
          <cell r="G42">
            <v>-1527</v>
          </cell>
          <cell r="H42">
            <v>-832</v>
          </cell>
          <cell r="I42">
            <v>-626</v>
          </cell>
          <cell r="J42">
            <v>0</v>
          </cell>
          <cell r="K42">
            <v>-84</v>
          </cell>
          <cell r="L42">
            <v>0</v>
          </cell>
        </row>
        <row r="43">
          <cell r="A43" t="str">
            <v xml:space="preserve">   50 V4 RESPIRATORY TRACT              </v>
          </cell>
          <cell r="B43">
            <v>-2647</v>
          </cell>
          <cell r="E43">
            <v>-569</v>
          </cell>
          <cell r="F43">
            <v>0</v>
          </cell>
          <cell r="G43">
            <v>-218</v>
          </cell>
          <cell r="H43">
            <v>-473</v>
          </cell>
          <cell r="I43">
            <v>-582</v>
          </cell>
          <cell r="J43">
            <v>-479</v>
          </cell>
          <cell r="K43">
            <v>-326</v>
          </cell>
          <cell r="L43">
            <v>0</v>
          </cell>
        </row>
        <row r="44">
          <cell r="A44" t="str">
            <v xml:space="preserve">  540 V4 CONTAC (SBCH)                  </v>
          </cell>
          <cell r="B44">
            <v>-157</v>
          </cell>
          <cell r="E44">
            <v>0</v>
          </cell>
          <cell r="F44">
            <v>0</v>
          </cell>
          <cell r="G44">
            <v>0</v>
          </cell>
          <cell r="H44">
            <v>0</v>
          </cell>
          <cell r="I44">
            <v>-28</v>
          </cell>
          <cell r="J44">
            <v>-129</v>
          </cell>
          <cell r="K44">
            <v>0</v>
          </cell>
          <cell r="L44">
            <v>0</v>
          </cell>
        </row>
        <row r="45">
          <cell r="A45" t="str">
            <v xml:space="preserve">  559 V4 OTHER RESPIRATORY TRACT        </v>
          </cell>
          <cell r="B45">
            <v>-1598</v>
          </cell>
          <cell r="E45">
            <v>0</v>
          </cell>
          <cell r="F45">
            <v>0</v>
          </cell>
          <cell r="G45">
            <v>-218</v>
          </cell>
          <cell r="H45">
            <v>-473</v>
          </cell>
          <cell r="I45">
            <v>-231</v>
          </cell>
          <cell r="J45">
            <v>-350</v>
          </cell>
          <cell r="K45">
            <v>-326</v>
          </cell>
          <cell r="L45">
            <v>0</v>
          </cell>
        </row>
        <row r="46">
          <cell r="A46" t="str">
            <v xml:space="preserve">  641 V4 PANADOL CONCEPT (RT)           </v>
          </cell>
          <cell r="B46">
            <v>-5565</v>
          </cell>
          <cell r="E46">
            <v>-380</v>
          </cell>
          <cell r="F46">
            <v>0</v>
          </cell>
          <cell r="G46">
            <v>-109</v>
          </cell>
          <cell r="H46">
            <v>0</v>
          </cell>
          <cell r="I46">
            <v>-976</v>
          </cell>
          <cell r="J46">
            <v>-4100</v>
          </cell>
          <cell r="K46">
            <v>0</v>
          </cell>
          <cell r="L46">
            <v>0</v>
          </cell>
        </row>
        <row r="47">
          <cell r="A47" t="str">
            <v xml:space="preserve">  643 V4 ACTIFED (GW)                   </v>
          </cell>
          <cell r="B47">
            <v>-844</v>
          </cell>
          <cell r="E47">
            <v>-569</v>
          </cell>
          <cell r="F47">
            <v>0</v>
          </cell>
          <cell r="G47">
            <v>0</v>
          </cell>
          <cell r="H47">
            <v>0</v>
          </cell>
          <cell r="I47">
            <v>-275</v>
          </cell>
          <cell r="J47">
            <v>0</v>
          </cell>
          <cell r="K47">
            <v>0</v>
          </cell>
          <cell r="L47">
            <v>0</v>
          </cell>
        </row>
        <row r="48">
          <cell r="A48" t="str">
            <v xml:space="preserve">  644 V4 SUDAFED (GW)                   </v>
          </cell>
          <cell r="B48">
            <v>-48</v>
          </cell>
          <cell r="E48">
            <v>0</v>
          </cell>
          <cell r="F48">
            <v>0</v>
          </cell>
          <cell r="G48">
            <v>0</v>
          </cell>
          <cell r="H48">
            <v>0</v>
          </cell>
          <cell r="I48">
            <v>-48</v>
          </cell>
          <cell r="J48">
            <v>0</v>
          </cell>
          <cell r="K48">
            <v>0</v>
          </cell>
          <cell r="L48">
            <v>0</v>
          </cell>
        </row>
        <row r="49">
          <cell r="A49" t="str">
            <v xml:space="preserve">  658 V4 OTHER RESPIRATORY TRACT(CX-GW) </v>
          </cell>
          <cell r="B49">
            <v>0</v>
          </cell>
          <cell r="E49">
            <v>0</v>
          </cell>
          <cell r="F49">
            <v>0</v>
          </cell>
          <cell r="G49">
            <v>0</v>
          </cell>
          <cell r="H49">
            <v>0</v>
          </cell>
          <cell r="I49">
            <v>0</v>
          </cell>
          <cell r="J49">
            <v>0</v>
          </cell>
          <cell r="K49">
            <v>0</v>
          </cell>
          <cell r="L49">
            <v>0</v>
          </cell>
        </row>
        <row r="50">
          <cell r="A50" t="str">
            <v xml:space="preserve">    6 V4 BLOCK DRUG PRODUCTS            </v>
          </cell>
          <cell r="B50">
            <v>-12503</v>
          </cell>
          <cell r="E50">
            <v>-394</v>
          </cell>
          <cell r="F50">
            <v>-4112</v>
          </cell>
          <cell r="G50">
            <v>-850</v>
          </cell>
          <cell r="H50">
            <v>-801</v>
          </cell>
          <cell r="I50">
            <v>-811</v>
          </cell>
          <cell r="J50">
            <v>-2485</v>
          </cell>
          <cell r="K50">
            <v>-3050</v>
          </cell>
          <cell r="L50">
            <v>0</v>
          </cell>
        </row>
        <row r="51">
          <cell r="A51" t="str">
            <v xml:space="preserve"> 9538 V4 TM1 ADDED ELEMENT - IGNORE     </v>
          </cell>
          <cell r="B51">
            <v>0</v>
          </cell>
          <cell r="E51">
            <v>0</v>
          </cell>
          <cell r="F51">
            <v>0</v>
          </cell>
          <cell r="G51">
            <v>0</v>
          </cell>
          <cell r="H51">
            <v>0</v>
          </cell>
          <cell r="I51">
            <v>0</v>
          </cell>
          <cell r="J51">
            <v>0</v>
          </cell>
          <cell r="K51">
            <v>0</v>
          </cell>
          <cell r="L51">
            <v>0</v>
          </cell>
        </row>
        <row r="52">
          <cell r="A52" t="str">
            <v xml:space="preserve"> 9537 V4 TM1 ADDED ELEMENT - IGNORE     </v>
          </cell>
          <cell r="B52">
            <v>0</v>
          </cell>
          <cell r="E52">
            <v>0</v>
          </cell>
          <cell r="F52">
            <v>0</v>
          </cell>
          <cell r="G52">
            <v>0</v>
          </cell>
          <cell r="H52">
            <v>0</v>
          </cell>
          <cell r="I52">
            <v>0</v>
          </cell>
          <cell r="J52">
            <v>0</v>
          </cell>
          <cell r="K52">
            <v>0</v>
          </cell>
          <cell r="L52">
            <v>0</v>
          </cell>
        </row>
        <row r="53">
          <cell r="A53" t="str">
            <v xml:space="preserve">  600 V4 SENSODYNE                      </v>
          </cell>
          <cell r="B53">
            <v>-5876</v>
          </cell>
          <cell r="E53">
            <v>-394</v>
          </cell>
          <cell r="F53">
            <v>-175</v>
          </cell>
          <cell r="G53">
            <v>-745</v>
          </cell>
          <cell r="H53">
            <v>-378</v>
          </cell>
          <cell r="I53">
            <v>-624</v>
          </cell>
          <cell r="J53">
            <v>-2304</v>
          </cell>
          <cell r="K53">
            <v>-1256</v>
          </cell>
          <cell r="L53">
            <v>0</v>
          </cell>
        </row>
        <row r="54">
          <cell r="A54" t="str">
            <v xml:space="preserve">  601 V4 POLIDENT                       </v>
          </cell>
          <cell r="B54">
            <v>-480</v>
          </cell>
          <cell r="E54">
            <v>0</v>
          </cell>
          <cell r="F54">
            <v>-107</v>
          </cell>
          <cell r="G54">
            <v>-40</v>
          </cell>
          <cell r="H54">
            <v>-81</v>
          </cell>
          <cell r="I54">
            <v>-70</v>
          </cell>
          <cell r="J54">
            <v>-131</v>
          </cell>
          <cell r="K54">
            <v>-51</v>
          </cell>
          <cell r="L54">
            <v>0</v>
          </cell>
        </row>
        <row r="55">
          <cell r="A55" t="str">
            <v xml:space="preserve">  602 V4 POLIGRIP                       </v>
          </cell>
          <cell r="B55">
            <v>-280</v>
          </cell>
          <cell r="E55">
            <v>0</v>
          </cell>
          <cell r="F55">
            <v>0</v>
          </cell>
          <cell r="G55">
            <v>-65</v>
          </cell>
          <cell r="H55">
            <v>-67</v>
          </cell>
          <cell r="I55">
            <v>-69</v>
          </cell>
          <cell r="J55">
            <v>0</v>
          </cell>
          <cell r="K55">
            <v>-79</v>
          </cell>
          <cell r="L55">
            <v>0</v>
          </cell>
        </row>
        <row r="56">
          <cell r="A56" t="str">
            <v xml:space="preserve">  603 V4 COREGA                         </v>
          </cell>
          <cell r="B56">
            <v>-97</v>
          </cell>
          <cell r="E56">
            <v>0</v>
          </cell>
          <cell r="F56">
            <v>0</v>
          </cell>
          <cell r="G56">
            <v>0</v>
          </cell>
          <cell r="H56">
            <v>-97</v>
          </cell>
          <cell r="I56">
            <v>0</v>
          </cell>
          <cell r="J56">
            <v>0</v>
          </cell>
          <cell r="K56">
            <v>0</v>
          </cell>
          <cell r="L56">
            <v>0</v>
          </cell>
        </row>
        <row r="57">
          <cell r="A57" t="str">
            <v xml:space="preserve">  604 V4 PARODONTAX                     </v>
          </cell>
          <cell r="B57">
            <v>-4777</v>
          </cell>
          <cell r="E57">
            <v>0</v>
          </cell>
          <cell r="F57">
            <v>-3256</v>
          </cell>
          <cell r="G57">
            <v>0</v>
          </cell>
          <cell r="H57">
            <v>0</v>
          </cell>
          <cell r="I57">
            <v>-24</v>
          </cell>
          <cell r="J57">
            <v>-50</v>
          </cell>
          <cell r="K57">
            <v>-1447</v>
          </cell>
          <cell r="L57">
            <v>0</v>
          </cell>
        </row>
        <row r="58">
          <cell r="A58" t="str">
            <v xml:space="preserve">  608 V4 OTHER ORAL CARE (BLOCK)        </v>
          </cell>
          <cell r="B58">
            <v>-349</v>
          </cell>
          <cell r="E58">
            <v>0</v>
          </cell>
          <cell r="F58">
            <v>-317</v>
          </cell>
          <cell r="G58">
            <v>0</v>
          </cell>
          <cell r="H58">
            <v>-8</v>
          </cell>
          <cell r="I58">
            <v>-24</v>
          </cell>
          <cell r="J58">
            <v>0</v>
          </cell>
          <cell r="K58">
            <v>0</v>
          </cell>
          <cell r="L58">
            <v>0</v>
          </cell>
        </row>
        <row r="59">
          <cell r="A59" t="str">
            <v xml:space="preserve">  666 V4 DEPILATORIES                   </v>
          </cell>
          <cell r="B59">
            <v>-217</v>
          </cell>
          <cell r="E59">
            <v>0</v>
          </cell>
          <cell r="F59">
            <v>0</v>
          </cell>
          <cell r="G59">
            <v>0</v>
          </cell>
          <cell r="H59">
            <v>0</v>
          </cell>
          <cell r="I59">
            <v>0</v>
          </cell>
          <cell r="J59">
            <v>0</v>
          </cell>
          <cell r="K59">
            <v>-217</v>
          </cell>
          <cell r="L59">
            <v>0</v>
          </cell>
        </row>
        <row r="60">
          <cell r="A60" t="str">
            <v xml:space="preserve">  798 V4 ALL MISC. BRANDS (BLOCK)       </v>
          </cell>
          <cell r="B60">
            <v>-427</v>
          </cell>
          <cell r="E60">
            <v>0</v>
          </cell>
          <cell r="F60">
            <v>-257</v>
          </cell>
          <cell r="G60">
            <v>0</v>
          </cell>
          <cell r="H60">
            <v>-170</v>
          </cell>
          <cell r="I60">
            <v>0</v>
          </cell>
          <cell r="J60">
            <v>0</v>
          </cell>
          <cell r="K60">
            <v>0</v>
          </cell>
          <cell r="L60">
            <v>0</v>
          </cell>
        </row>
        <row r="63">
          <cell r="A63" t="str">
            <v xml:space="preserve">  628 V4 OTHER GASTROINTESTINAL (GW)    </v>
          </cell>
          <cell r="B63">
            <v>0</v>
          </cell>
          <cell r="E63">
            <v>0</v>
          </cell>
          <cell r="F63">
            <v>0</v>
          </cell>
          <cell r="G63">
            <v>0</v>
          </cell>
          <cell r="H63">
            <v>0</v>
          </cell>
          <cell r="I63">
            <v>0</v>
          </cell>
          <cell r="J63">
            <v>0</v>
          </cell>
          <cell r="K63">
            <v>0</v>
          </cell>
          <cell r="L63">
            <v>0</v>
          </cell>
        </row>
        <row r="64">
          <cell r="A64" t="str">
            <v xml:space="preserve">  668 V4 OTHER DERMATOLOGICAL (GW)      </v>
          </cell>
          <cell r="B64">
            <v>0</v>
          </cell>
          <cell r="E64">
            <v>0</v>
          </cell>
          <cell r="F64">
            <v>0</v>
          </cell>
          <cell r="G64">
            <v>0</v>
          </cell>
          <cell r="H64">
            <v>0</v>
          </cell>
          <cell r="I64">
            <v>0</v>
          </cell>
          <cell r="J64">
            <v>0</v>
          </cell>
          <cell r="K64">
            <v>0</v>
          </cell>
          <cell r="L64">
            <v>0</v>
          </cell>
        </row>
        <row r="65">
          <cell r="A65" t="str">
            <v xml:space="preserve">  678 V4 OTHER NATURALS (GW)            </v>
          </cell>
          <cell r="B65">
            <v>0</v>
          </cell>
          <cell r="E65">
            <v>0</v>
          </cell>
          <cell r="F65">
            <v>0</v>
          </cell>
          <cell r="G65">
            <v>0</v>
          </cell>
          <cell r="H65">
            <v>0</v>
          </cell>
          <cell r="I65">
            <v>0</v>
          </cell>
          <cell r="J65">
            <v>0</v>
          </cell>
          <cell r="K65">
            <v>0</v>
          </cell>
          <cell r="L65">
            <v>0</v>
          </cell>
        </row>
        <row r="66">
          <cell r="A66" t="str">
            <v xml:space="preserve">  698 V4 ALL MISC. BRANDS (GW)          </v>
          </cell>
          <cell r="B66">
            <v>0</v>
          </cell>
          <cell r="E66">
            <v>0</v>
          </cell>
          <cell r="F66">
            <v>0</v>
          </cell>
          <cell r="G66">
            <v>0</v>
          </cell>
          <cell r="H66">
            <v>0</v>
          </cell>
          <cell r="I66">
            <v>0</v>
          </cell>
          <cell r="J66">
            <v>0</v>
          </cell>
          <cell r="K66">
            <v>0</v>
          </cell>
          <cell r="L66">
            <v>0</v>
          </cell>
        </row>
        <row r="67">
          <cell r="A67" t="str">
            <v xml:space="preserve">  643 V4 ACTIFED (GW)                   </v>
          </cell>
          <cell r="B67">
            <v>-844</v>
          </cell>
          <cell r="E67">
            <v>-569</v>
          </cell>
          <cell r="F67">
            <v>0</v>
          </cell>
          <cell r="G67">
            <v>0</v>
          </cell>
          <cell r="H67">
            <v>0</v>
          </cell>
          <cell r="I67">
            <v>-275</v>
          </cell>
          <cell r="J67">
            <v>0</v>
          </cell>
          <cell r="K67">
            <v>0</v>
          </cell>
          <cell r="L67">
            <v>0</v>
          </cell>
        </row>
        <row r="68">
          <cell r="A68" t="str">
            <v xml:space="preserve">  644 V4 SUDAFED (GW)                   </v>
          </cell>
          <cell r="B68">
            <v>-48</v>
          </cell>
          <cell r="E68">
            <v>0</v>
          </cell>
          <cell r="F68">
            <v>0</v>
          </cell>
          <cell r="G68">
            <v>0</v>
          </cell>
          <cell r="H68">
            <v>0</v>
          </cell>
          <cell r="I68">
            <v>-48</v>
          </cell>
          <cell r="J68">
            <v>0</v>
          </cell>
          <cell r="K68">
            <v>0</v>
          </cell>
          <cell r="L68">
            <v>0</v>
          </cell>
        </row>
        <row r="69">
          <cell r="A69" t="str">
            <v xml:space="preserve">  658 V4 OTHER RESPIRATORY TRACT(CX-GW) </v>
          </cell>
          <cell r="B69">
            <v>0</v>
          </cell>
          <cell r="E69">
            <v>0</v>
          </cell>
          <cell r="F69">
            <v>0</v>
          </cell>
          <cell r="G69">
            <v>0</v>
          </cell>
          <cell r="H69">
            <v>0</v>
          </cell>
          <cell r="I69">
            <v>0</v>
          </cell>
          <cell r="J69">
            <v>0</v>
          </cell>
          <cell r="K69">
            <v>0</v>
          </cell>
          <cell r="L69">
            <v>0</v>
          </cell>
        </row>
        <row r="70">
          <cell r="A70" t="str">
            <v>777 All other GW</v>
          </cell>
          <cell r="B70">
            <v>-892</v>
          </cell>
          <cell r="C70">
            <v>0</v>
          </cell>
          <cell r="D70">
            <v>0</v>
          </cell>
          <cell r="E70">
            <v>-569</v>
          </cell>
          <cell r="F70">
            <v>0</v>
          </cell>
          <cell r="G70">
            <v>0</v>
          </cell>
          <cell r="H70">
            <v>0</v>
          </cell>
          <cell r="I70">
            <v>-323</v>
          </cell>
          <cell r="J70">
            <v>0</v>
          </cell>
          <cell r="K70">
            <v>0</v>
          </cell>
          <cell r="L70">
            <v>0</v>
          </cell>
        </row>
      </sheetData>
      <sheetData sheetId="16" refreshError="1">
        <row r="1">
          <cell r="A1" t="str">
            <v>TABLE:</v>
          </cell>
          <cell r="B1" t="str">
            <v>UNISONMA:02ACT-02</v>
          </cell>
        </row>
        <row r="2">
          <cell r="A2" t="str">
            <v>t-months</v>
          </cell>
          <cell r="B2" t="str">
            <v xml:space="preserve">DEC                                     </v>
          </cell>
          <cell r="G2">
            <v>12</v>
          </cell>
        </row>
        <row r="3">
          <cell r="A3" t="str">
            <v>c-currcy</v>
          </cell>
          <cell r="B3" t="str">
            <v xml:space="preserve">    1 GBP POUND STERLING - GBP          </v>
          </cell>
        </row>
        <row r="4">
          <cell r="A4" t="str">
            <v>a-acctyp</v>
          </cell>
          <cell r="B4" t="str">
            <v xml:space="preserve">TOTAL TYPES                             </v>
          </cell>
        </row>
        <row r="5">
          <cell r="A5" t="str">
            <v>f-2002</v>
          </cell>
          <cell r="B5" t="str">
            <v xml:space="preserve">  999 GSK PLC (GROUP)                   </v>
          </cell>
        </row>
        <row r="6">
          <cell r="A6" t="str">
            <v>e-02act</v>
          </cell>
          <cell r="B6" t="str">
            <v xml:space="preserve">2001 RS V01 @ 2002 BR V01               </v>
          </cell>
        </row>
        <row r="7">
          <cell r="A7" t="str">
            <v>r-a2002</v>
          </cell>
          <cell r="B7" t="str">
            <v xml:space="preserve"> 4050 NET SALES                         </v>
          </cell>
        </row>
        <row r="9">
          <cell r="B9" t="str">
            <v xml:space="preserve"> 4421 SOUTH EAST ASIA (CH)              </v>
          </cell>
          <cell r="D9" t="str">
            <v xml:space="preserve"> 5728 MYANMAR (CH)                      </v>
          </cell>
          <cell r="E9" t="str">
            <v xml:space="preserve"> 5786 INDONESIA (CH)                    </v>
          </cell>
          <cell r="F9" t="str">
            <v xml:space="preserve"> 5799 KOREA (CH)                        </v>
          </cell>
          <cell r="G9" t="str">
            <v xml:space="preserve"> 5812 MALAYSIA (CH)                     </v>
          </cell>
          <cell r="H9" t="str">
            <v xml:space="preserve"> 5843 PHILIPPINES (CH)                  </v>
          </cell>
          <cell r="I9" t="str">
            <v xml:space="preserve"> 5867 SINGAPORE (CH)                    </v>
          </cell>
          <cell r="J9" t="str">
            <v xml:space="preserve"> 5881 TAIWAN (CH)                       </v>
          </cell>
          <cell r="K9" t="str">
            <v xml:space="preserve"> 5883 THAILAND (CH)                     </v>
          </cell>
          <cell r="L9" t="str">
            <v xml:space="preserve"> 5899 VIETNAM (CH)                      </v>
          </cell>
        </row>
        <row r="10">
          <cell r="A10" t="str">
            <v xml:space="preserve">  999 V4 PRODUCT TOTAL                  </v>
          </cell>
          <cell r="B10">
            <v>-94630</v>
          </cell>
          <cell r="D10">
            <v>-8</v>
          </cell>
          <cell r="E10">
            <v>-5918</v>
          </cell>
          <cell r="F10">
            <v>-4407</v>
          </cell>
          <cell r="G10">
            <v>-34499</v>
          </cell>
          <cell r="H10">
            <v>-9997</v>
          </cell>
          <cell r="I10">
            <v>-13800</v>
          </cell>
          <cell r="J10">
            <v>-18767</v>
          </cell>
          <cell r="K10">
            <v>-5859</v>
          </cell>
          <cell r="L10">
            <v>-1375</v>
          </cell>
        </row>
        <row r="11">
          <cell r="A11" t="str">
            <v xml:space="preserve">    2 V4 ALL CONSUMER HEALTHCARE        </v>
          </cell>
          <cell r="B11">
            <v>-84981</v>
          </cell>
          <cell r="D11">
            <v>-8</v>
          </cell>
          <cell r="E11">
            <v>-5852</v>
          </cell>
          <cell r="F11">
            <v>-1176</v>
          </cell>
          <cell r="G11">
            <v>-33953</v>
          </cell>
          <cell r="H11">
            <v>-9007</v>
          </cell>
          <cell r="I11">
            <v>-13134</v>
          </cell>
          <cell r="J11">
            <v>-17324</v>
          </cell>
          <cell r="K11">
            <v>-3152</v>
          </cell>
          <cell r="L11">
            <v>-1375</v>
          </cell>
        </row>
        <row r="12">
          <cell r="A12" t="str">
            <v xml:space="preserve">   20 V4 ORAL CARE                      </v>
          </cell>
          <cell r="B12">
            <v>-10128</v>
          </cell>
          <cell r="D12">
            <v>-3</v>
          </cell>
          <cell r="E12">
            <v>-14</v>
          </cell>
          <cell r="F12">
            <v>-1131</v>
          </cell>
          <cell r="G12">
            <v>-935</v>
          </cell>
          <cell r="H12">
            <v>-4201</v>
          </cell>
          <cell r="I12">
            <v>-827</v>
          </cell>
          <cell r="J12">
            <v>-2405</v>
          </cell>
          <cell r="K12">
            <v>-612</v>
          </cell>
          <cell r="L12">
            <v>0</v>
          </cell>
        </row>
        <row r="13">
          <cell r="A13" t="str">
            <v xml:space="preserve"> 9535 V4 TM1 ADDED ELEMENT - IGNORE     </v>
          </cell>
          <cell r="B13">
            <v>-10128</v>
          </cell>
          <cell r="D13">
            <v>-3</v>
          </cell>
          <cell r="E13">
            <v>-14</v>
          </cell>
          <cell r="F13">
            <v>-1131</v>
          </cell>
          <cell r="G13">
            <v>-935</v>
          </cell>
          <cell r="H13">
            <v>-4201</v>
          </cell>
          <cell r="I13">
            <v>-827</v>
          </cell>
          <cell r="J13">
            <v>-2405</v>
          </cell>
          <cell r="K13">
            <v>-612</v>
          </cell>
          <cell r="L13">
            <v>0</v>
          </cell>
        </row>
        <row r="14">
          <cell r="A14" t="str">
            <v xml:space="preserve">  500 V4 AQUAFRESH                      </v>
          </cell>
          <cell r="B14">
            <v>-8373</v>
          </cell>
          <cell r="D14">
            <v>-3</v>
          </cell>
          <cell r="E14">
            <v>-14</v>
          </cell>
          <cell r="F14">
            <v>-1074</v>
          </cell>
          <cell r="G14">
            <v>-935</v>
          </cell>
          <cell r="H14">
            <v>-2511</v>
          </cell>
          <cell r="I14">
            <v>-819</v>
          </cell>
          <cell r="J14">
            <v>-2405</v>
          </cell>
          <cell r="K14">
            <v>-612</v>
          </cell>
          <cell r="L14">
            <v>0</v>
          </cell>
        </row>
        <row r="15">
          <cell r="A15" t="str">
            <v xml:space="preserve">  501 V4 MACLEANS                       </v>
          </cell>
          <cell r="B15">
            <v>-8</v>
          </cell>
          <cell r="D15">
            <v>0</v>
          </cell>
          <cell r="E15">
            <v>0</v>
          </cell>
          <cell r="F15">
            <v>0</v>
          </cell>
          <cell r="G15">
            <v>0</v>
          </cell>
          <cell r="H15">
            <v>0</v>
          </cell>
          <cell r="I15">
            <v>-8</v>
          </cell>
          <cell r="J15">
            <v>0</v>
          </cell>
          <cell r="K15">
            <v>0</v>
          </cell>
          <cell r="L15">
            <v>0</v>
          </cell>
        </row>
        <row r="16">
          <cell r="A16" t="str">
            <v xml:space="preserve">  503 V4 DR. BEST                       </v>
          </cell>
          <cell r="B16">
            <v>-57</v>
          </cell>
          <cell r="D16">
            <v>0</v>
          </cell>
          <cell r="E16">
            <v>0</v>
          </cell>
          <cell r="F16">
            <v>-57</v>
          </cell>
          <cell r="G16">
            <v>0</v>
          </cell>
          <cell r="H16">
            <v>0</v>
          </cell>
          <cell r="I16">
            <v>0</v>
          </cell>
          <cell r="J16">
            <v>0</v>
          </cell>
          <cell r="K16">
            <v>0</v>
          </cell>
          <cell r="L16">
            <v>0</v>
          </cell>
        </row>
        <row r="17">
          <cell r="A17" t="str">
            <v xml:space="preserve">  509 V4 OTHER ORAL CARE (SB)           </v>
          </cell>
          <cell r="B17">
            <v>-1690</v>
          </cell>
          <cell r="D17">
            <v>0</v>
          </cell>
          <cell r="E17">
            <v>0</v>
          </cell>
          <cell r="F17">
            <v>0</v>
          </cell>
          <cell r="G17">
            <v>0</v>
          </cell>
          <cell r="H17">
            <v>-1690</v>
          </cell>
          <cell r="I17">
            <v>0</v>
          </cell>
          <cell r="J17">
            <v>0</v>
          </cell>
          <cell r="K17">
            <v>0</v>
          </cell>
          <cell r="L17">
            <v>0</v>
          </cell>
        </row>
        <row r="18">
          <cell r="A18" t="str">
            <v xml:space="preserve"> 9536 V4 TM1 ADDED ELEMENT - IGNORE     </v>
          </cell>
          <cell r="B18">
            <v>-22641</v>
          </cell>
          <cell r="D18">
            <v>-3</v>
          </cell>
          <cell r="E18">
            <v>0</v>
          </cell>
          <cell r="F18">
            <v>0</v>
          </cell>
          <cell r="G18">
            <v>-16781</v>
          </cell>
          <cell r="H18">
            <v>0</v>
          </cell>
          <cell r="I18">
            <v>-5857</v>
          </cell>
          <cell r="J18">
            <v>0</v>
          </cell>
          <cell r="K18">
            <v>0</v>
          </cell>
          <cell r="L18">
            <v>0</v>
          </cell>
        </row>
        <row r="19">
          <cell r="A19" t="str">
            <v xml:space="preserve">   21 V4 NUTRITIONAL HEALTHCARE         </v>
          </cell>
          <cell r="B19">
            <v>-22641</v>
          </cell>
          <cell r="D19">
            <v>-3</v>
          </cell>
          <cell r="E19">
            <v>0</v>
          </cell>
          <cell r="F19">
            <v>0</v>
          </cell>
          <cell r="G19">
            <v>-16781</v>
          </cell>
          <cell r="H19">
            <v>0</v>
          </cell>
          <cell r="I19">
            <v>-5857</v>
          </cell>
          <cell r="J19">
            <v>0</v>
          </cell>
          <cell r="K19">
            <v>0</v>
          </cell>
          <cell r="L19">
            <v>0</v>
          </cell>
        </row>
        <row r="20">
          <cell r="A20" t="str">
            <v xml:space="preserve">  510 V4 LUCOZADE                       </v>
          </cell>
          <cell r="B20">
            <v>-219</v>
          </cell>
          <cell r="D20">
            <v>0</v>
          </cell>
          <cell r="E20">
            <v>0</v>
          </cell>
          <cell r="F20">
            <v>0</v>
          </cell>
          <cell r="G20">
            <v>0</v>
          </cell>
          <cell r="H20">
            <v>0</v>
          </cell>
          <cell r="I20">
            <v>-219</v>
          </cell>
          <cell r="J20">
            <v>0</v>
          </cell>
          <cell r="K20">
            <v>0</v>
          </cell>
          <cell r="L20">
            <v>0</v>
          </cell>
        </row>
        <row r="21">
          <cell r="A21" t="str">
            <v xml:space="preserve">  511 V4 RIBENA                         </v>
          </cell>
          <cell r="B21">
            <v>-11949</v>
          </cell>
          <cell r="D21">
            <v>0</v>
          </cell>
          <cell r="E21">
            <v>0</v>
          </cell>
          <cell r="F21">
            <v>0</v>
          </cell>
          <cell r="G21">
            <v>-8078</v>
          </cell>
          <cell r="H21">
            <v>0</v>
          </cell>
          <cell r="I21">
            <v>-3871</v>
          </cell>
          <cell r="J21">
            <v>0</v>
          </cell>
          <cell r="K21">
            <v>0</v>
          </cell>
          <cell r="L21">
            <v>0</v>
          </cell>
        </row>
        <row r="22">
          <cell r="A22" t="str">
            <v xml:space="preserve">  512 V4 HORLICKS                       </v>
          </cell>
          <cell r="B22">
            <v>-10473</v>
          </cell>
          <cell r="D22">
            <v>-3</v>
          </cell>
          <cell r="E22">
            <v>0</v>
          </cell>
          <cell r="F22">
            <v>0</v>
          </cell>
          <cell r="G22">
            <v>-8703</v>
          </cell>
          <cell r="H22">
            <v>0</v>
          </cell>
          <cell r="I22">
            <v>-1767</v>
          </cell>
          <cell r="J22">
            <v>0</v>
          </cell>
          <cell r="K22">
            <v>0</v>
          </cell>
          <cell r="L22">
            <v>0</v>
          </cell>
        </row>
        <row r="23">
          <cell r="A23" t="str">
            <v xml:space="preserve">   31 V4 OTC                            </v>
          </cell>
          <cell r="B23">
            <v>-52212</v>
          </cell>
          <cell r="D23">
            <v>-2</v>
          </cell>
          <cell r="E23">
            <v>-5838</v>
          </cell>
          <cell r="F23">
            <v>-45</v>
          </cell>
          <cell r="G23">
            <v>-16237</v>
          </cell>
          <cell r="H23">
            <v>-4806</v>
          </cell>
          <cell r="I23">
            <v>-6450</v>
          </cell>
          <cell r="J23">
            <v>-14919</v>
          </cell>
          <cell r="K23">
            <v>-2540</v>
          </cell>
          <cell r="L23">
            <v>-1375</v>
          </cell>
        </row>
        <row r="24">
          <cell r="A24" t="str">
            <v xml:space="preserve">   22 V4 GASTROINTESTINAL               </v>
          </cell>
          <cell r="B24">
            <v>-3266</v>
          </cell>
          <cell r="D24">
            <v>-2</v>
          </cell>
          <cell r="E24">
            <v>0</v>
          </cell>
          <cell r="F24">
            <v>0</v>
          </cell>
          <cell r="G24">
            <v>-1540</v>
          </cell>
          <cell r="H24">
            <v>-125</v>
          </cell>
          <cell r="I24">
            <v>-188</v>
          </cell>
          <cell r="J24">
            <v>-38</v>
          </cell>
          <cell r="K24">
            <v>-1373</v>
          </cell>
          <cell r="L24">
            <v>0</v>
          </cell>
        </row>
        <row r="25">
          <cell r="A25" t="str">
            <v xml:space="preserve">  520 V4 TUMS                           </v>
          </cell>
          <cell r="B25">
            <v>-145</v>
          </cell>
          <cell r="D25">
            <v>0</v>
          </cell>
          <cell r="E25">
            <v>0</v>
          </cell>
          <cell r="F25">
            <v>0</v>
          </cell>
          <cell r="G25">
            <v>0</v>
          </cell>
          <cell r="H25">
            <v>-89</v>
          </cell>
          <cell r="I25">
            <v>-18</v>
          </cell>
          <cell r="J25">
            <v>-38</v>
          </cell>
          <cell r="K25">
            <v>0</v>
          </cell>
          <cell r="L25">
            <v>0</v>
          </cell>
        </row>
        <row r="26">
          <cell r="A26" t="str">
            <v xml:space="preserve">  521 V4 ENO                            </v>
          </cell>
          <cell r="B26">
            <v>-2630</v>
          </cell>
          <cell r="D26">
            <v>-2</v>
          </cell>
          <cell r="E26">
            <v>0</v>
          </cell>
          <cell r="F26">
            <v>0</v>
          </cell>
          <cell r="G26">
            <v>-1109</v>
          </cell>
          <cell r="H26">
            <v>0</v>
          </cell>
          <cell r="I26">
            <v>-146</v>
          </cell>
          <cell r="J26">
            <v>0</v>
          </cell>
          <cell r="K26">
            <v>-1373</v>
          </cell>
          <cell r="L26">
            <v>0</v>
          </cell>
        </row>
        <row r="27">
          <cell r="A27" t="str">
            <v xml:space="preserve">  522 V4 TAGAMET OTC                    </v>
          </cell>
          <cell r="B27">
            <v>-7</v>
          </cell>
          <cell r="D27">
            <v>0</v>
          </cell>
          <cell r="E27">
            <v>0</v>
          </cell>
          <cell r="F27">
            <v>0</v>
          </cell>
          <cell r="G27">
            <v>0</v>
          </cell>
          <cell r="H27">
            <v>0</v>
          </cell>
          <cell r="I27">
            <v>-7</v>
          </cell>
          <cell r="J27">
            <v>0</v>
          </cell>
          <cell r="K27">
            <v>0</v>
          </cell>
          <cell r="L27">
            <v>0</v>
          </cell>
        </row>
        <row r="28">
          <cell r="A28" t="str">
            <v xml:space="preserve">  539 V4 OTHER GASTROINTESTINAL (SB)    </v>
          </cell>
          <cell r="B28">
            <v>-431</v>
          </cell>
          <cell r="D28">
            <v>0</v>
          </cell>
          <cell r="E28">
            <v>0</v>
          </cell>
          <cell r="F28">
            <v>0</v>
          </cell>
          <cell r="G28">
            <v>-431</v>
          </cell>
          <cell r="H28">
            <v>0</v>
          </cell>
          <cell r="I28">
            <v>0</v>
          </cell>
          <cell r="J28">
            <v>0</v>
          </cell>
          <cell r="K28">
            <v>0</v>
          </cell>
          <cell r="L28">
            <v>0</v>
          </cell>
        </row>
        <row r="29">
          <cell r="A29" t="str">
            <v xml:space="preserve">  620 V4 PHILIPS MOM                    </v>
          </cell>
          <cell r="B29">
            <v>-36</v>
          </cell>
          <cell r="D29">
            <v>0</v>
          </cell>
          <cell r="E29">
            <v>0</v>
          </cell>
          <cell r="F29">
            <v>0</v>
          </cell>
          <cell r="G29">
            <v>0</v>
          </cell>
          <cell r="H29">
            <v>-36</v>
          </cell>
          <cell r="I29">
            <v>0</v>
          </cell>
          <cell r="J29">
            <v>0</v>
          </cell>
          <cell r="K29">
            <v>0</v>
          </cell>
          <cell r="L29">
            <v>0</v>
          </cell>
        </row>
        <row r="30">
          <cell r="A30" t="str">
            <v xml:space="preserve">  628 V4 OTHER GASTROINTESTINAL (GW)    </v>
          </cell>
          <cell r="B30">
            <v>-17</v>
          </cell>
          <cell r="D30">
            <v>0</v>
          </cell>
          <cell r="E30">
            <v>0</v>
          </cell>
          <cell r="F30">
            <v>0</v>
          </cell>
          <cell r="G30">
            <v>0</v>
          </cell>
          <cell r="H30">
            <v>0</v>
          </cell>
          <cell r="I30">
            <v>-17</v>
          </cell>
          <cell r="J30">
            <v>0</v>
          </cell>
          <cell r="K30">
            <v>0</v>
          </cell>
          <cell r="L30">
            <v>0</v>
          </cell>
        </row>
        <row r="31">
          <cell r="A31" t="str">
            <v xml:space="preserve">   24 V4 DERMATOLOGICAL                 </v>
          </cell>
          <cell r="B31">
            <v>-5056</v>
          </cell>
          <cell r="D31">
            <v>0</v>
          </cell>
          <cell r="E31">
            <v>0</v>
          </cell>
          <cell r="F31">
            <v>-45</v>
          </cell>
          <cell r="G31">
            <v>-994</v>
          </cell>
          <cell r="H31">
            <v>-416</v>
          </cell>
          <cell r="I31">
            <v>-505</v>
          </cell>
          <cell r="J31">
            <v>-3036</v>
          </cell>
          <cell r="K31">
            <v>0</v>
          </cell>
          <cell r="L31">
            <v>-60</v>
          </cell>
        </row>
        <row r="32">
          <cell r="A32" t="str">
            <v xml:space="preserve">  560 V4 OXY                            </v>
          </cell>
          <cell r="B32">
            <v>-1005</v>
          </cell>
          <cell r="D32">
            <v>0</v>
          </cell>
          <cell r="E32">
            <v>0</v>
          </cell>
          <cell r="F32">
            <v>-45</v>
          </cell>
          <cell r="G32">
            <v>-550</v>
          </cell>
          <cell r="H32">
            <v>0</v>
          </cell>
          <cell r="I32">
            <v>-301</v>
          </cell>
          <cell r="J32">
            <v>-49</v>
          </cell>
          <cell r="K32">
            <v>0</v>
          </cell>
          <cell r="L32">
            <v>-60</v>
          </cell>
        </row>
        <row r="33">
          <cell r="A33" t="str">
            <v xml:space="preserve">  569 V4 OTHER DERMATOLOGICAL (SB)      </v>
          </cell>
          <cell r="B33">
            <v>-3022</v>
          </cell>
          <cell r="D33">
            <v>0</v>
          </cell>
          <cell r="E33">
            <v>0</v>
          </cell>
          <cell r="F33">
            <v>0</v>
          </cell>
          <cell r="G33">
            <v>0</v>
          </cell>
          <cell r="H33">
            <v>-35</v>
          </cell>
          <cell r="I33">
            <v>0</v>
          </cell>
          <cell r="J33">
            <v>-2987</v>
          </cell>
          <cell r="K33">
            <v>0</v>
          </cell>
          <cell r="L33">
            <v>0</v>
          </cell>
        </row>
        <row r="34">
          <cell r="A34" t="str">
            <v xml:space="preserve">  668 V4 OTHER DERMATOLOGICAL (GW)      </v>
          </cell>
          <cell r="B34">
            <v>-1029</v>
          </cell>
          <cell r="D34">
            <v>0</v>
          </cell>
          <cell r="E34">
            <v>0</v>
          </cell>
          <cell r="F34">
            <v>0</v>
          </cell>
          <cell r="G34">
            <v>-444</v>
          </cell>
          <cell r="H34">
            <v>-381</v>
          </cell>
          <cell r="I34">
            <v>-204</v>
          </cell>
          <cell r="J34">
            <v>0</v>
          </cell>
          <cell r="K34">
            <v>0</v>
          </cell>
          <cell r="L34">
            <v>0</v>
          </cell>
        </row>
        <row r="35">
          <cell r="A35" t="str">
            <v xml:space="preserve">   25 V4 VITAMINS AND NATURALS          </v>
          </cell>
          <cell r="B35">
            <v>-6770</v>
          </cell>
          <cell r="D35">
            <v>0</v>
          </cell>
          <cell r="E35">
            <v>-1603</v>
          </cell>
          <cell r="F35">
            <v>0</v>
          </cell>
          <cell r="G35">
            <v>-3479</v>
          </cell>
          <cell r="H35">
            <v>-355</v>
          </cell>
          <cell r="I35">
            <v>-1042</v>
          </cell>
          <cell r="J35">
            <v>0</v>
          </cell>
          <cell r="K35">
            <v>-291</v>
          </cell>
          <cell r="L35">
            <v>0</v>
          </cell>
        </row>
        <row r="36">
          <cell r="A36" t="str">
            <v xml:space="preserve">  570 V4 SCOTTS                         </v>
          </cell>
          <cell r="B36">
            <v>-6484</v>
          </cell>
          <cell r="D36">
            <v>0</v>
          </cell>
          <cell r="E36">
            <v>-1603</v>
          </cell>
          <cell r="F36">
            <v>0</v>
          </cell>
          <cell r="G36">
            <v>-3479</v>
          </cell>
          <cell r="H36">
            <v>-91</v>
          </cell>
          <cell r="I36">
            <v>-1020</v>
          </cell>
          <cell r="J36">
            <v>0</v>
          </cell>
          <cell r="K36">
            <v>-291</v>
          </cell>
          <cell r="L36">
            <v>0</v>
          </cell>
        </row>
        <row r="37">
          <cell r="A37" t="str">
            <v xml:space="preserve">  678 V4 OTHER NATURALS (GW)            </v>
          </cell>
          <cell r="B37">
            <v>-286</v>
          </cell>
          <cell r="D37">
            <v>0</v>
          </cell>
          <cell r="E37">
            <v>0</v>
          </cell>
          <cell r="F37">
            <v>0</v>
          </cell>
          <cell r="G37">
            <v>0</v>
          </cell>
          <cell r="H37">
            <v>-264</v>
          </cell>
          <cell r="I37">
            <v>-22</v>
          </cell>
          <cell r="J37">
            <v>0</v>
          </cell>
          <cell r="K37">
            <v>0</v>
          </cell>
          <cell r="L37">
            <v>0</v>
          </cell>
        </row>
        <row r="38">
          <cell r="A38" t="str">
            <v xml:space="preserve">   27 V4 ANALGESICS                     </v>
          </cell>
          <cell r="B38">
            <v>-25124</v>
          </cell>
          <cell r="D38">
            <v>0</v>
          </cell>
          <cell r="E38">
            <v>-1815</v>
          </cell>
          <cell r="F38">
            <v>0</v>
          </cell>
          <cell r="G38">
            <v>-8434</v>
          </cell>
          <cell r="H38">
            <v>-2484</v>
          </cell>
          <cell r="I38">
            <v>-2954</v>
          </cell>
          <cell r="J38">
            <v>-7637</v>
          </cell>
          <cell r="K38">
            <v>-485</v>
          </cell>
          <cell r="L38">
            <v>-1315</v>
          </cell>
        </row>
        <row r="39">
          <cell r="A39" t="str">
            <v xml:space="preserve">  589 V4 OTHER ANALGESICS (SB)          </v>
          </cell>
          <cell r="B39">
            <v>-803</v>
          </cell>
          <cell r="D39">
            <v>0</v>
          </cell>
          <cell r="E39">
            <v>0</v>
          </cell>
          <cell r="F39">
            <v>0</v>
          </cell>
          <cell r="G39">
            <v>-239</v>
          </cell>
          <cell r="H39">
            <v>-397</v>
          </cell>
          <cell r="I39">
            <v>0</v>
          </cell>
          <cell r="J39">
            <v>-167</v>
          </cell>
          <cell r="K39">
            <v>0</v>
          </cell>
          <cell r="L39">
            <v>0</v>
          </cell>
        </row>
        <row r="40">
          <cell r="A40" t="str">
            <v xml:space="preserve">  665 V4 CALPOL (GW)                    </v>
          </cell>
          <cell r="B40">
            <v>-2694</v>
          </cell>
          <cell r="D40">
            <v>0</v>
          </cell>
          <cell r="E40">
            <v>-79</v>
          </cell>
          <cell r="F40">
            <v>0</v>
          </cell>
          <cell r="G40">
            <v>-50</v>
          </cell>
          <cell r="H40">
            <v>-2070</v>
          </cell>
          <cell r="I40">
            <v>-45</v>
          </cell>
          <cell r="J40">
            <v>0</v>
          </cell>
          <cell r="K40">
            <v>-450</v>
          </cell>
          <cell r="L40">
            <v>0</v>
          </cell>
        </row>
        <row r="41">
          <cell r="A41" t="str">
            <v xml:space="preserve">  680 V4 PANADOL CONCEPT                </v>
          </cell>
          <cell r="B41">
            <v>-21627</v>
          </cell>
          <cell r="D41">
            <v>0</v>
          </cell>
          <cell r="E41">
            <v>-1736</v>
          </cell>
          <cell r="F41">
            <v>0</v>
          </cell>
          <cell r="G41">
            <v>-8145</v>
          </cell>
          <cell r="H41">
            <v>-17</v>
          </cell>
          <cell r="I41">
            <v>-2909</v>
          </cell>
          <cell r="J41">
            <v>-7470</v>
          </cell>
          <cell r="K41">
            <v>-35</v>
          </cell>
          <cell r="L41">
            <v>-1315</v>
          </cell>
        </row>
        <row r="42">
          <cell r="A42" t="str">
            <v xml:space="preserve">   29 V4 MISCELLANEOUS BRANDS           </v>
          </cell>
          <cell r="B42">
            <v>-4521</v>
          </cell>
          <cell r="D42">
            <v>0</v>
          </cell>
          <cell r="E42">
            <v>-1476</v>
          </cell>
          <cell r="F42">
            <v>0</v>
          </cell>
          <cell r="G42">
            <v>-1478</v>
          </cell>
          <cell r="H42">
            <v>-945</v>
          </cell>
          <cell r="I42">
            <v>-558</v>
          </cell>
          <cell r="J42">
            <v>0</v>
          </cell>
          <cell r="K42">
            <v>-64</v>
          </cell>
          <cell r="L42">
            <v>0</v>
          </cell>
        </row>
        <row r="43">
          <cell r="A43" t="str">
            <v xml:space="preserve">  596 V4 ALL MISC. BRANDS (SB)          </v>
          </cell>
          <cell r="B43">
            <v>1</v>
          </cell>
          <cell r="D43">
            <v>0</v>
          </cell>
          <cell r="E43">
            <v>0</v>
          </cell>
          <cell r="F43">
            <v>0</v>
          </cell>
          <cell r="G43">
            <v>0</v>
          </cell>
          <cell r="H43">
            <v>0</v>
          </cell>
          <cell r="I43">
            <v>0</v>
          </cell>
          <cell r="J43">
            <v>0</v>
          </cell>
          <cell r="K43">
            <v>1</v>
          </cell>
          <cell r="L43">
            <v>0</v>
          </cell>
        </row>
        <row r="44">
          <cell r="A44" t="str">
            <v xml:space="preserve">  691 V4 EYEMO                          </v>
          </cell>
          <cell r="B44">
            <v>-4527</v>
          </cell>
          <cell r="D44">
            <v>0</v>
          </cell>
          <cell r="E44">
            <v>-1476</v>
          </cell>
          <cell r="F44">
            <v>0</v>
          </cell>
          <cell r="G44">
            <v>-1478</v>
          </cell>
          <cell r="H44">
            <v>-945</v>
          </cell>
          <cell r="I44">
            <v>-563</v>
          </cell>
          <cell r="J44">
            <v>0</v>
          </cell>
          <cell r="K44">
            <v>-65</v>
          </cell>
          <cell r="L44">
            <v>0</v>
          </cell>
        </row>
        <row r="45">
          <cell r="A45" t="str">
            <v xml:space="preserve">  698 V4 ALL MISC. BRANDS (GW)          </v>
          </cell>
          <cell r="B45">
            <v>0</v>
          </cell>
          <cell r="D45">
            <v>0</v>
          </cell>
          <cell r="E45">
            <v>0</v>
          </cell>
          <cell r="F45">
            <v>0</v>
          </cell>
          <cell r="G45">
            <v>0</v>
          </cell>
          <cell r="H45">
            <v>0</v>
          </cell>
          <cell r="I45">
            <v>0</v>
          </cell>
          <cell r="J45">
            <v>0</v>
          </cell>
          <cell r="K45">
            <v>0</v>
          </cell>
          <cell r="L45">
            <v>0</v>
          </cell>
        </row>
        <row r="46">
          <cell r="A46" t="str">
            <v xml:space="preserve">   50 V4 RESPIRATORY TRACT              </v>
          </cell>
          <cell r="B46">
            <v>-7474</v>
          </cell>
          <cell r="D46">
            <v>0</v>
          </cell>
          <cell r="E46">
            <v>-944</v>
          </cell>
          <cell r="F46">
            <v>0</v>
          </cell>
          <cell r="G46">
            <v>-312</v>
          </cell>
          <cell r="H46">
            <v>-480</v>
          </cell>
          <cell r="I46">
            <v>-1203</v>
          </cell>
          <cell r="J46">
            <v>-4208</v>
          </cell>
          <cell r="K46">
            <v>-327</v>
          </cell>
          <cell r="L46">
            <v>0</v>
          </cell>
        </row>
        <row r="47">
          <cell r="A47" t="str">
            <v xml:space="preserve">  540 V4 CONTAC (SBCH)                  </v>
          </cell>
          <cell r="B47">
            <v>-553</v>
          </cell>
          <cell r="D47">
            <v>0</v>
          </cell>
          <cell r="E47">
            <v>0</v>
          </cell>
          <cell r="F47">
            <v>0</v>
          </cell>
          <cell r="G47">
            <v>0</v>
          </cell>
          <cell r="H47">
            <v>0</v>
          </cell>
          <cell r="I47">
            <v>0</v>
          </cell>
          <cell r="J47">
            <v>-553</v>
          </cell>
          <cell r="K47">
            <v>0</v>
          </cell>
          <cell r="L47">
            <v>0</v>
          </cell>
        </row>
        <row r="48">
          <cell r="A48" t="str">
            <v xml:space="preserve">  559 V4 OTHER RESPIRATORY TRACT        </v>
          </cell>
          <cell r="B48">
            <v>-308</v>
          </cell>
          <cell r="D48">
            <v>0</v>
          </cell>
          <cell r="E48">
            <v>0</v>
          </cell>
          <cell r="F48">
            <v>0</v>
          </cell>
          <cell r="G48">
            <v>-4</v>
          </cell>
          <cell r="H48">
            <v>-151</v>
          </cell>
          <cell r="I48">
            <v>0</v>
          </cell>
          <cell r="J48">
            <v>-153</v>
          </cell>
          <cell r="K48">
            <v>0</v>
          </cell>
          <cell r="L48">
            <v>0</v>
          </cell>
        </row>
        <row r="49">
          <cell r="A49" t="str">
            <v xml:space="preserve">  641 V4 PANADOL CONCEPT (RT)           </v>
          </cell>
          <cell r="B49">
            <v>-4786</v>
          </cell>
          <cell r="D49">
            <v>0</v>
          </cell>
          <cell r="E49">
            <v>-481</v>
          </cell>
          <cell r="F49">
            <v>0</v>
          </cell>
          <cell r="G49">
            <v>-110</v>
          </cell>
          <cell r="H49">
            <v>0</v>
          </cell>
          <cell r="I49">
            <v>-693</v>
          </cell>
          <cell r="J49">
            <v>-3502</v>
          </cell>
          <cell r="K49">
            <v>0</v>
          </cell>
          <cell r="L49">
            <v>0</v>
          </cell>
        </row>
        <row r="50">
          <cell r="A50" t="str">
            <v xml:space="preserve">  643 V4 ACTIFED (GW)                   </v>
          </cell>
          <cell r="B50">
            <v>-714</v>
          </cell>
          <cell r="D50">
            <v>0</v>
          </cell>
          <cell r="E50">
            <v>-463</v>
          </cell>
          <cell r="F50">
            <v>0</v>
          </cell>
          <cell r="G50">
            <v>0</v>
          </cell>
          <cell r="H50">
            <v>0</v>
          </cell>
          <cell r="I50">
            <v>-251</v>
          </cell>
          <cell r="J50">
            <v>0</v>
          </cell>
          <cell r="K50">
            <v>0</v>
          </cell>
          <cell r="L50">
            <v>0</v>
          </cell>
        </row>
        <row r="51">
          <cell r="A51" t="str">
            <v xml:space="preserve">  644 V4 SUDAFED (GW)                   </v>
          </cell>
          <cell r="B51">
            <v>-52</v>
          </cell>
          <cell r="D51">
            <v>0</v>
          </cell>
          <cell r="E51">
            <v>0</v>
          </cell>
          <cell r="F51">
            <v>0</v>
          </cell>
          <cell r="G51">
            <v>0</v>
          </cell>
          <cell r="H51">
            <v>0</v>
          </cell>
          <cell r="I51">
            <v>-52</v>
          </cell>
          <cell r="J51">
            <v>0</v>
          </cell>
          <cell r="K51">
            <v>0</v>
          </cell>
          <cell r="L51">
            <v>0</v>
          </cell>
        </row>
        <row r="52">
          <cell r="A52" t="str">
            <v xml:space="preserve">  658 V4 OTHER RESPIRATORY TRACT(CX-GW) </v>
          </cell>
          <cell r="B52">
            <v>-1061</v>
          </cell>
          <cell r="D52">
            <v>0</v>
          </cell>
          <cell r="E52">
            <v>0</v>
          </cell>
          <cell r="F52">
            <v>0</v>
          </cell>
          <cell r="G52">
            <v>-198</v>
          </cell>
          <cell r="H52">
            <v>-329</v>
          </cell>
          <cell r="I52">
            <v>-207</v>
          </cell>
          <cell r="J52">
            <v>0</v>
          </cell>
          <cell r="K52">
            <v>-327</v>
          </cell>
          <cell r="L52">
            <v>0</v>
          </cell>
        </row>
        <row r="53">
          <cell r="A53" t="str">
            <v xml:space="preserve">    6 V4 BLOCK DRUG PRODUCTS            </v>
          </cell>
          <cell r="B53">
            <v>-9649</v>
          </cell>
          <cell r="D53">
            <v>0</v>
          </cell>
          <cell r="E53">
            <v>-66</v>
          </cell>
          <cell r="F53">
            <v>-3231</v>
          </cell>
          <cell r="G53">
            <v>-546</v>
          </cell>
          <cell r="H53">
            <v>-990</v>
          </cell>
          <cell r="I53">
            <v>-666</v>
          </cell>
          <cell r="J53">
            <v>-1443</v>
          </cell>
          <cell r="K53">
            <v>-2707</v>
          </cell>
          <cell r="L53">
            <v>0</v>
          </cell>
        </row>
        <row r="54">
          <cell r="A54" t="str">
            <v xml:space="preserve"> 9538 V4 TM1 ADDED ELEMENT - IGNORE     </v>
          </cell>
          <cell r="B54">
            <v>-9649</v>
          </cell>
          <cell r="D54">
            <v>0</v>
          </cell>
          <cell r="E54">
            <v>-66</v>
          </cell>
          <cell r="F54">
            <v>-3231</v>
          </cell>
          <cell r="G54">
            <v>-546</v>
          </cell>
          <cell r="H54">
            <v>-990</v>
          </cell>
          <cell r="I54">
            <v>-666</v>
          </cell>
          <cell r="J54">
            <v>-1443</v>
          </cell>
          <cell r="K54">
            <v>-2707</v>
          </cell>
          <cell r="L54">
            <v>0</v>
          </cell>
        </row>
        <row r="55">
          <cell r="A55" t="str">
            <v xml:space="preserve"> 9537 V4 TM1 ADDED ELEMENT - IGNORE     </v>
          </cell>
          <cell r="B55">
            <v>-9649</v>
          </cell>
          <cell r="D55">
            <v>0</v>
          </cell>
          <cell r="E55">
            <v>-66</v>
          </cell>
          <cell r="F55">
            <v>-3231</v>
          </cell>
          <cell r="G55">
            <v>-546</v>
          </cell>
          <cell r="H55">
            <v>-990</v>
          </cell>
          <cell r="I55">
            <v>-666</v>
          </cell>
          <cell r="J55">
            <v>-1443</v>
          </cell>
          <cell r="K55">
            <v>-2707</v>
          </cell>
          <cell r="L55">
            <v>0</v>
          </cell>
        </row>
        <row r="56">
          <cell r="A56" t="str">
            <v xml:space="preserve">  600 V4 SENSODYNE                      </v>
          </cell>
          <cell r="B56">
            <v>-4059</v>
          </cell>
          <cell r="D56">
            <v>0</v>
          </cell>
          <cell r="E56">
            <v>-66</v>
          </cell>
          <cell r="F56">
            <v>0</v>
          </cell>
          <cell r="G56">
            <v>-390</v>
          </cell>
          <cell r="H56">
            <v>-573</v>
          </cell>
          <cell r="I56">
            <v>-470</v>
          </cell>
          <cell r="J56">
            <v>-1373</v>
          </cell>
          <cell r="K56">
            <v>-1187</v>
          </cell>
          <cell r="L56">
            <v>0</v>
          </cell>
        </row>
        <row r="57">
          <cell r="A57" t="str">
            <v xml:space="preserve">  601 V4 POLIDENT                       </v>
          </cell>
          <cell r="B57">
            <v>-202</v>
          </cell>
          <cell r="D57">
            <v>0</v>
          </cell>
          <cell r="E57">
            <v>0</v>
          </cell>
          <cell r="F57">
            <v>0</v>
          </cell>
          <cell r="G57">
            <v>-40</v>
          </cell>
          <cell r="H57">
            <v>-32</v>
          </cell>
          <cell r="I57">
            <v>-62</v>
          </cell>
          <cell r="J57">
            <v>-31</v>
          </cell>
          <cell r="K57">
            <v>-37</v>
          </cell>
          <cell r="L57">
            <v>0</v>
          </cell>
        </row>
        <row r="58">
          <cell r="A58" t="str">
            <v xml:space="preserve">  602 V4 POLIGRIP                       </v>
          </cell>
          <cell r="B58">
            <v>-213</v>
          </cell>
          <cell r="D58">
            <v>0</v>
          </cell>
          <cell r="E58">
            <v>0</v>
          </cell>
          <cell r="F58">
            <v>0</v>
          </cell>
          <cell r="G58">
            <v>-58</v>
          </cell>
          <cell r="H58">
            <v>-56</v>
          </cell>
          <cell r="I58">
            <v>-42</v>
          </cell>
          <cell r="J58">
            <v>-6</v>
          </cell>
          <cell r="K58">
            <v>-51</v>
          </cell>
          <cell r="L58">
            <v>0</v>
          </cell>
        </row>
        <row r="59">
          <cell r="A59" t="str">
            <v xml:space="preserve">  603 V4 COREGA                         </v>
          </cell>
          <cell r="B59">
            <v>-69</v>
          </cell>
          <cell r="D59">
            <v>0</v>
          </cell>
          <cell r="E59">
            <v>0</v>
          </cell>
          <cell r="F59">
            <v>0</v>
          </cell>
          <cell r="G59">
            <v>0</v>
          </cell>
          <cell r="H59">
            <v>-69</v>
          </cell>
          <cell r="I59">
            <v>0</v>
          </cell>
          <cell r="J59">
            <v>0</v>
          </cell>
          <cell r="K59">
            <v>0</v>
          </cell>
          <cell r="L59">
            <v>0</v>
          </cell>
        </row>
        <row r="60">
          <cell r="A60" t="str">
            <v xml:space="preserve">  604 V4 PARODONTAX                     </v>
          </cell>
          <cell r="B60">
            <v>-4162</v>
          </cell>
          <cell r="D60">
            <v>0</v>
          </cell>
          <cell r="E60">
            <v>0</v>
          </cell>
          <cell r="F60">
            <v>-2872</v>
          </cell>
          <cell r="G60">
            <v>0</v>
          </cell>
          <cell r="H60">
            <v>0</v>
          </cell>
          <cell r="I60">
            <v>-11</v>
          </cell>
          <cell r="J60">
            <v>-33</v>
          </cell>
          <cell r="K60">
            <v>-1246</v>
          </cell>
          <cell r="L60">
            <v>0</v>
          </cell>
        </row>
        <row r="61">
          <cell r="A61" t="str">
            <v xml:space="preserve">  608 V4 OTHER ORAL CARE (BLOCK)        </v>
          </cell>
          <cell r="B61">
            <v>-457</v>
          </cell>
          <cell r="D61">
            <v>0</v>
          </cell>
          <cell r="E61">
            <v>0</v>
          </cell>
          <cell r="F61">
            <v>-303</v>
          </cell>
          <cell r="G61">
            <v>-58</v>
          </cell>
          <cell r="H61">
            <v>-15</v>
          </cell>
          <cell r="I61">
            <v>-81</v>
          </cell>
          <cell r="J61">
            <v>0</v>
          </cell>
          <cell r="K61">
            <v>0</v>
          </cell>
          <cell r="L61">
            <v>0</v>
          </cell>
        </row>
        <row r="62">
          <cell r="A62" t="str">
            <v xml:space="preserve">  666 V4 DEPILATORIES                   </v>
          </cell>
          <cell r="B62">
            <v>-186</v>
          </cell>
          <cell r="D62">
            <v>0</v>
          </cell>
          <cell r="E62">
            <v>0</v>
          </cell>
          <cell r="F62">
            <v>0</v>
          </cell>
          <cell r="G62">
            <v>0</v>
          </cell>
          <cell r="H62">
            <v>0</v>
          </cell>
          <cell r="I62">
            <v>0</v>
          </cell>
          <cell r="J62">
            <v>0</v>
          </cell>
          <cell r="K62">
            <v>-186</v>
          </cell>
          <cell r="L62">
            <v>0</v>
          </cell>
        </row>
        <row r="63">
          <cell r="A63" t="str">
            <v xml:space="preserve">  798 V4 ALL MISC. BRANDS (BLOCK)       </v>
          </cell>
          <cell r="B63">
            <v>-301</v>
          </cell>
          <cell r="D63">
            <v>0</v>
          </cell>
          <cell r="E63">
            <v>0</v>
          </cell>
          <cell r="F63">
            <v>-56</v>
          </cell>
          <cell r="G63">
            <v>0</v>
          </cell>
          <cell r="H63">
            <v>-245</v>
          </cell>
          <cell r="I63">
            <v>0</v>
          </cell>
          <cell r="J63">
            <v>0</v>
          </cell>
          <cell r="K63">
            <v>0</v>
          </cell>
          <cell r="L63">
            <v>0</v>
          </cell>
        </row>
        <row r="66">
          <cell r="A66" t="str">
            <v xml:space="preserve">  628 V4 OTHER GASTROINTESTINAL (GW)    </v>
          </cell>
          <cell r="B66">
            <v>-17</v>
          </cell>
          <cell r="D66">
            <v>0</v>
          </cell>
          <cell r="E66">
            <v>0</v>
          </cell>
          <cell r="F66">
            <v>0</v>
          </cell>
          <cell r="G66">
            <v>0</v>
          </cell>
          <cell r="H66">
            <v>0</v>
          </cell>
          <cell r="I66">
            <v>-17</v>
          </cell>
          <cell r="J66">
            <v>0</v>
          </cell>
          <cell r="K66">
            <v>0</v>
          </cell>
          <cell r="L66">
            <v>0</v>
          </cell>
        </row>
        <row r="67">
          <cell r="A67" t="str">
            <v xml:space="preserve">  668 V4 OTHER DERMATOLOGICAL (GW)      </v>
          </cell>
          <cell r="B67">
            <v>-1029</v>
          </cell>
          <cell r="D67">
            <v>0</v>
          </cell>
          <cell r="E67">
            <v>0</v>
          </cell>
          <cell r="F67">
            <v>0</v>
          </cell>
          <cell r="G67">
            <v>-444</v>
          </cell>
          <cell r="H67">
            <v>-381</v>
          </cell>
          <cell r="I67">
            <v>-204</v>
          </cell>
          <cell r="J67">
            <v>0</v>
          </cell>
          <cell r="K67">
            <v>0</v>
          </cell>
          <cell r="L67">
            <v>0</v>
          </cell>
        </row>
        <row r="68">
          <cell r="A68" t="str">
            <v xml:space="preserve">  678 V4 OTHER NATURALS (GW)            </v>
          </cell>
          <cell r="B68">
            <v>-286</v>
          </cell>
          <cell r="D68">
            <v>0</v>
          </cell>
          <cell r="E68">
            <v>0</v>
          </cell>
          <cell r="F68">
            <v>0</v>
          </cell>
          <cell r="G68">
            <v>0</v>
          </cell>
          <cell r="H68">
            <v>-264</v>
          </cell>
          <cell r="I68">
            <v>-22</v>
          </cell>
          <cell r="J68">
            <v>0</v>
          </cell>
          <cell r="K68">
            <v>0</v>
          </cell>
          <cell r="L68">
            <v>0</v>
          </cell>
        </row>
        <row r="69">
          <cell r="A69" t="str">
            <v xml:space="preserve">  698 V4 ALL MISC. BRANDS (GW)          </v>
          </cell>
          <cell r="B69">
            <v>0</v>
          </cell>
          <cell r="D69">
            <v>0</v>
          </cell>
          <cell r="E69">
            <v>0</v>
          </cell>
          <cell r="F69">
            <v>0</v>
          </cell>
          <cell r="G69">
            <v>0</v>
          </cell>
          <cell r="H69">
            <v>0</v>
          </cell>
          <cell r="I69">
            <v>0</v>
          </cell>
          <cell r="J69">
            <v>0</v>
          </cell>
          <cell r="K69">
            <v>0</v>
          </cell>
          <cell r="L69">
            <v>0</v>
          </cell>
        </row>
        <row r="70">
          <cell r="A70" t="str">
            <v xml:space="preserve">  643 V4 ACTIFED (GW)                   </v>
          </cell>
          <cell r="B70">
            <v>-714</v>
          </cell>
          <cell r="D70">
            <v>0</v>
          </cell>
          <cell r="E70">
            <v>-463</v>
          </cell>
          <cell r="F70">
            <v>0</v>
          </cell>
          <cell r="G70">
            <v>0</v>
          </cell>
          <cell r="H70">
            <v>0</v>
          </cell>
          <cell r="I70">
            <v>-251</v>
          </cell>
          <cell r="J70">
            <v>0</v>
          </cell>
          <cell r="K70">
            <v>0</v>
          </cell>
          <cell r="L70">
            <v>0</v>
          </cell>
        </row>
        <row r="71">
          <cell r="A71" t="str">
            <v xml:space="preserve">  644 V4 SUDAFED (GW)                   </v>
          </cell>
          <cell r="B71">
            <v>-52</v>
          </cell>
          <cell r="D71">
            <v>0</v>
          </cell>
          <cell r="E71">
            <v>0</v>
          </cell>
          <cell r="F71">
            <v>0</v>
          </cell>
          <cell r="G71">
            <v>0</v>
          </cell>
          <cell r="H71">
            <v>0</v>
          </cell>
          <cell r="I71">
            <v>-52</v>
          </cell>
          <cell r="J71">
            <v>0</v>
          </cell>
          <cell r="K71">
            <v>0</v>
          </cell>
          <cell r="L71">
            <v>0</v>
          </cell>
        </row>
        <row r="72">
          <cell r="A72" t="str">
            <v xml:space="preserve">  658 V4 OTHER RESPIRATORY TRACT(CX-GW) </v>
          </cell>
          <cell r="B72">
            <v>-1061</v>
          </cell>
          <cell r="D72">
            <v>0</v>
          </cell>
          <cell r="E72">
            <v>0</v>
          </cell>
          <cell r="F72">
            <v>0</v>
          </cell>
          <cell r="G72">
            <v>-198</v>
          </cell>
          <cell r="H72">
            <v>-329</v>
          </cell>
          <cell r="I72">
            <v>-207</v>
          </cell>
          <cell r="J72">
            <v>0</v>
          </cell>
          <cell r="K72">
            <v>-327</v>
          </cell>
          <cell r="L72">
            <v>0</v>
          </cell>
        </row>
        <row r="73">
          <cell r="A73" t="str">
            <v>777 All other GW</v>
          </cell>
          <cell r="B73">
            <v>-3159</v>
          </cell>
          <cell r="C73">
            <v>0</v>
          </cell>
          <cell r="D73">
            <v>0</v>
          </cell>
          <cell r="E73">
            <v>-463</v>
          </cell>
          <cell r="F73">
            <v>0</v>
          </cell>
          <cell r="G73">
            <v>-642</v>
          </cell>
          <cell r="H73">
            <v>-974</v>
          </cell>
          <cell r="I73">
            <v>-753</v>
          </cell>
          <cell r="J73">
            <v>0</v>
          </cell>
          <cell r="K73">
            <v>-327</v>
          </cell>
          <cell r="L73">
            <v>0</v>
          </cell>
        </row>
      </sheetData>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ing F'Cast P&amp;L"/>
      <sheetName val="Notes to Consumption Charts"/>
      <sheetName val="Sheet2"/>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FC Review"/>
      <sheetName val="Learning"/>
      <sheetName val="Vision 1"/>
      <sheetName val="Vision 2"/>
      <sheetName val="FC Assume"/>
      <sheetName val="Trend Analysis (Rev)"/>
      <sheetName val="MAT Sell-In A&amp;P"/>
      <sheetName val="Mon Sell+FC"/>
      <sheetName val="TH"/>
      <sheetName val="WS"/>
      <sheetName val="FC Summary"/>
      <sheetName val="(Setup)"/>
      <sheetName val="(Data)"/>
      <sheetName val="Trend Analysis"/>
      <sheetName val="Mon SellIn+out - 1"/>
      <sheetName val="Mon SellIn+out - 2"/>
      <sheetName val="_Setup_"/>
      <sheetName val="KT ĐX vỏ"/>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7">
          <cell r="C17">
            <v>0.1</v>
          </cell>
        </row>
      </sheetData>
      <sheetData sheetId="13" refreshError="1"/>
      <sheetData sheetId="14" refreshError="1"/>
      <sheetData sheetId="15" refreshError="1"/>
      <sheetData sheetId="16" refreshError="1"/>
      <sheetData sheetId="17" refreshError="1"/>
      <sheetData sheetId="18">
        <row r="17">
          <cell r="C17" t="str">
            <v>51C-59887</v>
          </cell>
        </row>
      </sheetData>
      <sheetData sheetId="19">
        <row r="17">
          <cell r="C17" t="str">
            <v>4904721602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MD machine (pre plan)"/>
      <sheetName val="Operations Perf"/>
      <sheetName val="Volume"/>
      <sheetName val="Summary of Prod. Cost"/>
      <sheetName val="PSO"/>
      <sheetName val="vpc"/>
      <sheetName val="Ops var"/>
      <sheetName val="Ops Div overheads"/>
      <sheetName val="Manuf. overheads"/>
      <sheetName val="CigNcig overheads"/>
      <sheetName val="VPC overheads"/>
      <sheetName val="OIE overheads"/>
      <sheetName val="CCTR"/>
      <sheetName val="headcount"/>
      <sheetName val="Ops Capex"/>
      <sheetName val="Org Chart"/>
      <sheetName val="Capex Sum"/>
      <sheetName val="Sheet1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Margin Dilution"/>
      <sheetName val="Sensodyne F"/>
      <sheetName val="Sensodyne F_Sept"/>
      <sheetName val="Discounter02_0706"/>
      <sheetName val="Total Brands Sales"/>
      <sheetName val="Top3"/>
      <sheetName val="Sources of Sales Growth"/>
      <sheetName val="Profit-Machine DACH"/>
      <sheetName val="Sales YTD-YTG AUG "/>
      <sheetName val="Sales YTD-YTG AUG  neu"/>
      <sheetName val="Sales YTD-YTG AUG  neu (2)"/>
      <sheetName val="Monthly Sales DACH 2006 (3)"/>
      <sheetName val="Monthly Sales DACH 2006df (2)"/>
      <sheetName val="Monthly Sales DACH 2007"/>
      <sheetName val="check"/>
      <sheetName val="Monthly Sales OHC"/>
      <sheetName val="Monthly Sales OTC"/>
      <sheetName val="Monthly Sales Abtei"/>
      <sheetName val="Sales per Employee"/>
      <sheetName val="P&amp;L"/>
      <sheetName val="P&amp;Lold"/>
      <sheetName val="Topli YTD-YTGDACH"/>
      <sheetName val="Topli YTD-YTG2"/>
      <sheetName val="Sales PerformanceInput"/>
      <sheetName val="Sales Performance"/>
      <sheetName val="Tabelle1"/>
      <sheetName val="SalesGrowth"/>
      <sheetName val="Brand Plansneu"/>
      <sheetName val="SalConneu"/>
      <sheetName val="Sales Top10"/>
      <sheetName val="NPDs"/>
      <sheetName val="Abtei"/>
      <sheetName val="Odol MS extreme"/>
      <sheetName val="Lactazyd"/>
      <sheetName val="NPDsold"/>
      <sheetName val="NPD_Detail"/>
      <sheetName val="AS-Ratio"/>
      <sheetName val="A&amp;P DACH"/>
      <sheetName val="A&amp;P D"/>
      <sheetName val="A&amp;P A"/>
      <sheetName val="A&amp;P CH"/>
      <sheetName val="Allocation of task"/>
      <sheetName val="GSK Markets"/>
      <sheetName val="Trading"/>
      <sheetName val="Future"/>
      <sheetName val="Marke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2">
          <cell r="A2" t="str">
            <v>KTR</v>
          </cell>
          <cell r="B2" t="str">
            <v>LandNr</v>
          </cell>
          <cell r="C2" t="str">
            <v>SKU</v>
          </cell>
          <cell r="D2" t="str">
            <v>Jahr</v>
          </cell>
          <cell r="E2" t="str">
            <v>Projekt</v>
          </cell>
          <cell r="F2" t="str">
            <v>BEZ1</v>
          </cell>
          <cell r="G2" t="str">
            <v>TLP</v>
          </cell>
          <cell r="H2" t="str">
            <v>NWW</v>
          </cell>
          <cell r="I2" t="str">
            <v>IFRS</v>
          </cell>
          <cell r="J2" t="str">
            <v>Volume</v>
          </cell>
          <cell r="K2" t="str">
            <v>LAUNCHTERM</v>
          </cell>
          <cell r="L2" t="str">
            <v>SEP</v>
          </cell>
          <cell r="M2" t="str">
            <v>GROBPLFAM</v>
          </cell>
          <cell r="N2" t="str">
            <v>LCYC</v>
          </cell>
          <cell r="O2" t="str">
            <v>TYP</v>
          </cell>
          <cell r="P2" t="str">
            <v>SKZ</v>
          </cell>
        </row>
        <row r="3">
          <cell r="A3" t="str">
            <v>57476</v>
          </cell>
          <cell r="B3" t="str">
            <v>60</v>
          </cell>
          <cell r="C3" t="str">
            <v>037920</v>
          </cell>
          <cell r="D3">
            <v>2006</v>
          </cell>
          <cell r="E3" t="str">
            <v>Christmas</v>
          </cell>
          <cell r="F3" t="str">
            <v>ABTEI ZIMT PLUS KPS 60ST 6ER</v>
          </cell>
          <cell r="G3">
            <v>227097</v>
          </cell>
          <cell r="H3">
            <v>186458.16</v>
          </cell>
          <cell r="I3">
            <v>110058.15</v>
          </cell>
          <cell r="J3">
            <v>50886</v>
          </cell>
          <cell r="K3" t="str">
            <v>20060301</v>
          </cell>
          <cell r="L3" t="str">
            <v>S</v>
          </cell>
          <cell r="M3" t="str">
            <v>JH</v>
          </cell>
          <cell r="N3" t="str">
            <v>5</v>
          </cell>
          <cell r="O3" t="str">
            <v>F</v>
          </cell>
        </row>
        <row r="4">
          <cell r="A4" t="str">
            <v>57475</v>
          </cell>
          <cell r="B4" t="str">
            <v>60</v>
          </cell>
          <cell r="C4" t="str">
            <v>037620</v>
          </cell>
          <cell r="D4">
            <v>2006</v>
          </cell>
          <cell r="E4" t="str">
            <v>HIS</v>
          </cell>
          <cell r="F4" t="str">
            <v>ABTEI ZINK + HISTIDIN TBL 30-6</v>
          </cell>
          <cell r="G4">
            <v>111733.8</v>
          </cell>
          <cell r="H4">
            <v>95492.94</v>
          </cell>
          <cell r="I4">
            <v>64392.93</v>
          </cell>
          <cell r="J4">
            <v>27636</v>
          </cell>
          <cell r="K4" t="str">
            <v>20060301</v>
          </cell>
          <cell r="L4" t="str">
            <v>S</v>
          </cell>
          <cell r="M4" t="str">
            <v>KM</v>
          </cell>
          <cell r="N4" t="str">
            <v>5</v>
          </cell>
          <cell r="O4" t="str">
            <v>W</v>
          </cell>
        </row>
        <row r="5">
          <cell r="A5" t="str">
            <v>57478</v>
          </cell>
          <cell r="B5" t="str">
            <v>60</v>
          </cell>
          <cell r="C5" t="str">
            <v>038020</v>
          </cell>
          <cell r="D5">
            <v>2006</v>
          </cell>
          <cell r="E5" t="str">
            <v>Kölsch</v>
          </cell>
          <cell r="F5" t="str">
            <v>ABTEI MAGN LIQUID 5X30ML 6ER</v>
          </cell>
          <cell r="G5">
            <v>388137.72</v>
          </cell>
          <cell r="H5">
            <v>319211.46999999997</v>
          </cell>
          <cell r="I5">
            <v>194111.47</v>
          </cell>
          <cell r="J5">
            <v>69654</v>
          </cell>
          <cell r="K5" t="str">
            <v>20060401</v>
          </cell>
          <cell r="L5" t="str">
            <v>S</v>
          </cell>
          <cell r="M5" t="str">
            <v>KM</v>
          </cell>
          <cell r="N5" t="str">
            <v>5</v>
          </cell>
          <cell r="O5" t="str">
            <v>W</v>
          </cell>
        </row>
        <row r="6">
          <cell r="A6" t="str">
            <v>57477</v>
          </cell>
          <cell r="B6" t="str">
            <v>60</v>
          </cell>
          <cell r="C6" t="str">
            <v>037820</v>
          </cell>
          <cell r="D6">
            <v>2006</v>
          </cell>
          <cell r="E6" t="str">
            <v>Kalle</v>
          </cell>
          <cell r="F6" t="str">
            <v>ABTEI KALIUM + MAGN. TBL 40-6</v>
          </cell>
          <cell r="G6">
            <v>289108.08</v>
          </cell>
          <cell r="H6">
            <v>237940.4</v>
          </cell>
          <cell r="I6">
            <v>143140.38</v>
          </cell>
          <cell r="J6">
            <v>64698</v>
          </cell>
          <cell r="K6" t="str">
            <v>20060301</v>
          </cell>
          <cell r="L6" t="str">
            <v>S</v>
          </cell>
          <cell r="M6" t="str">
            <v>KM</v>
          </cell>
          <cell r="N6" t="str">
            <v>5</v>
          </cell>
          <cell r="O6" t="str">
            <v>W</v>
          </cell>
        </row>
        <row r="7">
          <cell r="D7">
            <v>2006</v>
          </cell>
          <cell r="E7" t="str">
            <v>Blow 2</v>
          </cell>
        </row>
        <row r="8">
          <cell r="D8">
            <v>2006</v>
          </cell>
          <cell r="E8" t="str">
            <v>Burn</v>
          </cell>
        </row>
        <row r="9">
          <cell r="D9">
            <v>2006</v>
          </cell>
          <cell r="E9" t="str">
            <v>Libero</v>
          </cell>
        </row>
        <row r="10">
          <cell r="D10">
            <v>2006</v>
          </cell>
          <cell r="E10" t="str">
            <v>Artus</v>
          </cell>
        </row>
        <row r="11">
          <cell r="A11" t="str">
            <v>60403</v>
          </cell>
          <cell r="B11" t="str">
            <v>60</v>
          </cell>
          <cell r="C11" t="str">
            <v>083956</v>
          </cell>
          <cell r="D11">
            <v>2005</v>
          </cell>
          <cell r="F11" t="str">
            <v>PARODONTAX MSP-LSG 300ML 6ER</v>
          </cell>
          <cell r="G11">
            <v>17190.16</v>
          </cell>
          <cell r="H11">
            <v>14185.41</v>
          </cell>
          <cell r="I11">
            <v>10703.05</v>
          </cell>
          <cell r="J11">
            <v>5635</v>
          </cell>
          <cell r="K11" t="str">
            <v>20050418</v>
          </cell>
          <cell r="L11" t="str">
            <v>S</v>
          </cell>
          <cell r="M11" t="str">
            <v>KH</v>
          </cell>
          <cell r="N11" t="str">
            <v>5</v>
          </cell>
          <cell r="O11" t="str">
            <v>F</v>
          </cell>
        </row>
        <row r="12">
          <cell r="A12" t="str">
            <v>34005</v>
          </cell>
          <cell r="B12" t="str">
            <v>60</v>
          </cell>
          <cell r="C12" t="str">
            <v>011876</v>
          </cell>
          <cell r="D12">
            <v>2005</v>
          </cell>
          <cell r="E12" t="str">
            <v>Wickie Relaunch</v>
          </cell>
          <cell r="F12" t="str">
            <v>ODOL MED3 MILCHZ.50ML 12ER</v>
          </cell>
          <cell r="G12">
            <v>1297494.3799999999</v>
          </cell>
          <cell r="H12">
            <v>1130855.43</v>
          </cell>
          <cell r="I12">
            <v>762455.47</v>
          </cell>
          <cell r="J12">
            <v>957799</v>
          </cell>
          <cell r="K12" t="str">
            <v>20050301</v>
          </cell>
          <cell r="L12" t="str">
            <v>S</v>
          </cell>
          <cell r="M12" t="str">
            <v>EK</v>
          </cell>
          <cell r="N12" t="str">
            <v>5</v>
          </cell>
          <cell r="O12" t="str">
            <v>I</v>
          </cell>
        </row>
        <row r="13">
          <cell r="A13" t="str">
            <v>37703</v>
          </cell>
          <cell r="B13" t="str">
            <v>60</v>
          </cell>
          <cell r="C13" t="str">
            <v>012171</v>
          </cell>
          <cell r="D13">
            <v>2005</v>
          </cell>
          <cell r="E13" t="str">
            <v>Wickie Relaunch</v>
          </cell>
          <cell r="F13" t="str">
            <v>DR.BEST ZB MILCHZAHN 12ER</v>
          </cell>
          <cell r="G13">
            <v>863387.26</v>
          </cell>
          <cell r="H13">
            <v>807804.57</v>
          </cell>
          <cell r="I13">
            <v>475913.34</v>
          </cell>
          <cell r="J13">
            <v>1257825</v>
          </cell>
          <cell r="K13" t="str">
            <v>19960601</v>
          </cell>
          <cell r="L13" t="str">
            <v>S</v>
          </cell>
          <cell r="M13" t="str">
            <v>BE</v>
          </cell>
          <cell r="N13" t="str">
            <v>5</v>
          </cell>
          <cell r="O13" t="str">
            <v>W</v>
          </cell>
        </row>
        <row r="14">
          <cell r="A14" t="str">
            <v>35502</v>
          </cell>
          <cell r="B14" t="str">
            <v>60</v>
          </cell>
          <cell r="C14" t="str">
            <v>011481</v>
          </cell>
          <cell r="D14">
            <v>2005</v>
          </cell>
          <cell r="E14" t="str">
            <v>Wickie Relaunch</v>
          </cell>
          <cell r="F14" t="str">
            <v>ODOL MED APL JUN.250ML 10ER</v>
          </cell>
          <cell r="G14">
            <v>267914.90000000002</v>
          </cell>
          <cell r="H14">
            <v>255465.71</v>
          </cell>
          <cell r="I14">
            <v>162808</v>
          </cell>
          <cell r="J14">
            <v>151680</v>
          </cell>
          <cell r="K14" t="str">
            <v>20040913</v>
          </cell>
          <cell r="L14" t="str">
            <v>S</v>
          </cell>
          <cell r="M14" t="str">
            <v>EK</v>
          </cell>
          <cell r="N14" t="str">
            <v>5</v>
          </cell>
          <cell r="O14" t="str">
            <v>I</v>
          </cell>
        </row>
        <row r="15">
          <cell r="A15" t="str">
            <v>75400</v>
          </cell>
          <cell r="B15" t="str">
            <v>60</v>
          </cell>
          <cell r="C15" t="str">
            <v>089792</v>
          </cell>
          <cell r="D15">
            <v>2005</v>
          </cell>
          <cell r="E15" t="str">
            <v>Billy</v>
          </cell>
          <cell r="F15" t="str">
            <v>SENSODYNE ZB MIKRO AKTIV 12ER</v>
          </cell>
          <cell r="G15">
            <v>390978.28</v>
          </cell>
          <cell r="H15">
            <v>342032.98</v>
          </cell>
          <cell r="I15">
            <v>228774.45</v>
          </cell>
          <cell r="J15">
            <v>140314</v>
          </cell>
          <cell r="K15" t="str">
            <v>20051004</v>
          </cell>
          <cell r="L15" t="str">
            <v>S</v>
          </cell>
          <cell r="M15" t="str">
            <v>BE</v>
          </cell>
          <cell r="N15" t="str">
            <v>5</v>
          </cell>
          <cell r="O15" t="str">
            <v>W</v>
          </cell>
        </row>
        <row r="16">
          <cell r="A16" t="str">
            <v>57452</v>
          </cell>
          <cell r="B16" t="str">
            <v>60</v>
          </cell>
          <cell r="C16" t="str">
            <v>035520</v>
          </cell>
          <cell r="D16">
            <v>2005</v>
          </cell>
          <cell r="E16" t="str">
            <v>Free Pipe</v>
          </cell>
          <cell r="F16" t="str">
            <v>ABTEI ABFUEHR-KPS 30ST 6ER</v>
          </cell>
          <cell r="G16">
            <v>165048.57</v>
          </cell>
          <cell r="H16">
            <v>143550.28</v>
          </cell>
          <cell r="I16">
            <v>100876.76</v>
          </cell>
          <cell r="J16">
            <v>68352</v>
          </cell>
          <cell r="K16" t="str">
            <v>20050701</v>
          </cell>
          <cell r="L16" t="str">
            <v>S</v>
          </cell>
          <cell r="M16" t="str">
            <v>KM</v>
          </cell>
          <cell r="N16" t="str">
            <v>5</v>
          </cell>
          <cell r="O16" t="str">
            <v>W</v>
          </cell>
        </row>
        <row r="17">
          <cell r="A17" t="str">
            <v>57419</v>
          </cell>
          <cell r="B17" t="str">
            <v>60</v>
          </cell>
          <cell r="C17" t="str">
            <v>036720</v>
          </cell>
          <cell r="D17">
            <v>2005</v>
          </cell>
          <cell r="E17" t="str">
            <v>Swimming</v>
          </cell>
          <cell r="F17" t="str">
            <v>ABTEI HALSDRAGEES 24 ST 6ER</v>
          </cell>
          <cell r="G17">
            <v>22305.200000000001</v>
          </cell>
          <cell r="H17">
            <v>18735.37</v>
          </cell>
          <cell r="I17">
            <v>14566.9</v>
          </cell>
          <cell r="J17">
            <v>10799</v>
          </cell>
          <cell r="K17" t="str">
            <v>20051001</v>
          </cell>
          <cell r="L17" t="str">
            <v>S</v>
          </cell>
          <cell r="M17" t="str">
            <v>KM</v>
          </cell>
          <cell r="N17" t="str">
            <v>5</v>
          </cell>
          <cell r="O17" t="str">
            <v>W</v>
          </cell>
        </row>
        <row r="18">
          <cell r="A18" t="str">
            <v>57419</v>
          </cell>
          <cell r="B18" t="str">
            <v>60</v>
          </cell>
          <cell r="C18" t="str">
            <v>037220</v>
          </cell>
          <cell r="D18">
            <v>2005</v>
          </cell>
          <cell r="E18" t="str">
            <v>Hot/Sugar</v>
          </cell>
          <cell r="F18" t="str">
            <v>ABT HEISSGETR VIT C FORTE 10-6</v>
          </cell>
          <cell r="G18">
            <v>23823</v>
          </cell>
          <cell r="H18">
            <v>19605.900000000001</v>
          </cell>
          <cell r="I18">
            <v>15087.11</v>
          </cell>
          <cell r="J18">
            <v>13086</v>
          </cell>
          <cell r="K18" t="str">
            <v>20050830</v>
          </cell>
          <cell r="L18" t="str">
            <v>S</v>
          </cell>
          <cell r="M18" t="str">
            <v>SH</v>
          </cell>
          <cell r="N18" t="str">
            <v>5</v>
          </cell>
          <cell r="O18" t="str">
            <v>W</v>
          </cell>
        </row>
        <row r="19">
          <cell r="A19" t="str">
            <v>57411</v>
          </cell>
          <cell r="B19" t="str">
            <v>60</v>
          </cell>
          <cell r="C19" t="str">
            <v>034620</v>
          </cell>
          <cell r="D19">
            <v>2005</v>
          </cell>
          <cell r="E19" t="str">
            <v>Red Nose</v>
          </cell>
          <cell r="F19" t="str">
            <v>ABTEI NASENTROPFEN 5ML 12ST6ER</v>
          </cell>
          <cell r="G19">
            <v>-208.8</v>
          </cell>
          <cell r="H19">
            <v>-264.26</v>
          </cell>
          <cell r="I19">
            <v>988.95</v>
          </cell>
          <cell r="J19">
            <v>2609</v>
          </cell>
          <cell r="K19" t="str">
            <v>20050901</v>
          </cell>
          <cell r="L19" t="str">
            <v>S</v>
          </cell>
          <cell r="M19" t="str">
            <v>SH</v>
          </cell>
          <cell r="N19" t="str">
            <v>5</v>
          </cell>
          <cell r="O19" t="str">
            <v>W</v>
          </cell>
        </row>
        <row r="20">
          <cell r="A20" t="str">
            <v>57411</v>
          </cell>
          <cell r="B20" t="str">
            <v>60</v>
          </cell>
          <cell r="C20" t="str">
            <v>036120</v>
          </cell>
          <cell r="D20">
            <v>2005</v>
          </cell>
          <cell r="E20" t="str">
            <v>Defense</v>
          </cell>
          <cell r="F20" t="str">
            <v>NASENGEL ZUR ERST. ABW 20ML6ER</v>
          </cell>
          <cell r="G20">
            <v>1310.1500000000001</v>
          </cell>
          <cell r="H20">
            <v>32.760000000000218</v>
          </cell>
          <cell r="I20">
            <v>3034.36</v>
          </cell>
          <cell r="J20">
            <v>5434</v>
          </cell>
          <cell r="K20" t="str">
            <v>20050901</v>
          </cell>
          <cell r="L20" t="str">
            <v>S</v>
          </cell>
          <cell r="M20" t="str">
            <v>SH</v>
          </cell>
          <cell r="N20" t="str">
            <v>5</v>
          </cell>
          <cell r="O20" t="str">
            <v>W</v>
          </cell>
        </row>
        <row r="21">
          <cell r="A21" t="str">
            <v>57452</v>
          </cell>
          <cell r="B21" t="str">
            <v>60</v>
          </cell>
          <cell r="C21" t="str">
            <v>035120</v>
          </cell>
          <cell r="D21">
            <v>2005</v>
          </cell>
          <cell r="E21" t="str">
            <v>Dunja</v>
          </cell>
          <cell r="F21" t="str">
            <v>MEDIZ. TROCKENHEFE KPS16ST 6ER</v>
          </cell>
          <cell r="G21">
            <v>-24606.57</v>
          </cell>
          <cell r="H21">
            <v>-23038.86</v>
          </cell>
          <cell r="I21">
            <v>-14022.11</v>
          </cell>
          <cell r="J21">
            <v>-2561</v>
          </cell>
          <cell r="K21" t="str">
            <v>20050801</v>
          </cell>
          <cell r="L21" t="str">
            <v>S</v>
          </cell>
          <cell r="M21" t="str">
            <v>SH</v>
          </cell>
          <cell r="N21" t="str">
            <v>5</v>
          </cell>
          <cell r="O21" t="str">
            <v>W</v>
          </cell>
        </row>
        <row r="22">
          <cell r="A22" t="str">
            <v>57452</v>
          </cell>
          <cell r="B22" t="str">
            <v>60</v>
          </cell>
          <cell r="C22" t="str">
            <v>035220</v>
          </cell>
          <cell r="D22">
            <v>2005</v>
          </cell>
          <cell r="E22" t="str">
            <v>Blow</v>
          </cell>
          <cell r="F22" t="str">
            <v>MAG-DARM ENTSPANNUNGSTBL 20-6</v>
          </cell>
          <cell r="G22">
            <v>290025.3</v>
          </cell>
          <cell r="H22">
            <v>253529.33</v>
          </cell>
          <cell r="I22">
            <v>177360.44</v>
          </cell>
          <cell r="J22">
            <v>89418</v>
          </cell>
          <cell r="K22" t="str">
            <v>20050801</v>
          </cell>
          <cell r="L22" t="str">
            <v>S</v>
          </cell>
          <cell r="M22" t="str">
            <v>KM</v>
          </cell>
          <cell r="N22" t="str">
            <v>5</v>
          </cell>
          <cell r="O22" t="str">
            <v>W</v>
          </cell>
        </row>
        <row r="23">
          <cell r="A23" t="str">
            <v>57452</v>
          </cell>
          <cell r="B23" t="str">
            <v>60</v>
          </cell>
          <cell r="C23" t="str">
            <v>041320</v>
          </cell>
          <cell r="D23">
            <v>2005</v>
          </cell>
          <cell r="E23" t="str">
            <v>Calimero</v>
          </cell>
          <cell r="F23" t="str">
            <v>MAGEN-DARM BERUHIGKPS 24ST 6ER</v>
          </cell>
          <cell r="G23">
            <v>82572.98</v>
          </cell>
          <cell r="H23">
            <v>71084.66</v>
          </cell>
          <cell r="I23">
            <v>52299.199999999997</v>
          </cell>
          <cell r="J23">
            <v>27365</v>
          </cell>
          <cell r="K23" t="str">
            <v>20050701</v>
          </cell>
          <cell r="L23" t="str">
            <v>S</v>
          </cell>
          <cell r="M23" t="str">
            <v>KM</v>
          </cell>
          <cell r="N23" t="str">
            <v>5</v>
          </cell>
          <cell r="O23" t="str">
            <v>W</v>
          </cell>
        </row>
        <row r="24">
          <cell r="A24" t="str">
            <v>57442</v>
          </cell>
          <cell r="B24" t="str">
            <v>60</v>
          </cell>
          <cell r="C24" t="str">
            <v>034920</v>
          </cell>
          <cell r="D24">
            <v>2005</v>
          </cell>
          <cell r="E24" t="str">
            <v>Nemo</v>
          </cell>
          <cell r="F24" t="str">
            <v>ABTEI OMEGA-3 ALGE KPS 30ST6ER</v>
          </cell>
          <cell r="G24">
            <v>27469.9</v>
          </cell>
          <cell r="H24">
            <v>24114.959999999999</v>
          </cell>
          <cell r="I24">
            <v>18361.34</v>
          </cell>
          <cell r="J24">
            <v>5246</v>
          </cell>
          <cell r="K24" t="str">
            <v>20050901</v>
          </cell>
          <cell r="L24" t="str">
            <v>S</v>
          </cell>
          <cell r="M24" t="str">
            <v>JH</v>
          </cell>
          <cell r="N24" t="str">
            <v>6</v>
          </cell>
          <cell r="O24" t="str">
            <v>F</v>
          </cell>
        </row>
        <row r="25">
          <cell r="A25" t="str">
            <v>57480</v>
          </cell>
          <cell r="B25" t="str">
            <v>60</v>
          </cell>
          <cell r="C25" t="str">
            <v>035320</v>
          </cell>
          <cell r="D25">
            <v>2005</v>
          </cell>
          <cell r="E25" t="str">
            <v>Alice</v>
          </cell>
          <cell r="F25" t="str">
            <v>MENO-SOJA VITAL KPS 28ST 6ER</v>
          </cell>
          <cell r="G25">
            <v>209694.78</v>
          </cell>
          <cell r="H25">
            <v>178682.51</v>
          </cell>
          <cell r="I25">
            <v>127917.3</v>
          </cell>
          <cell r="J25">
            <v>34002</v>
          </cell>
          <cell r="K25" t="str">
            <v>20050901</v>
          </cell>
          <cell r="L25" t="str">
            <v>S</v>
          </cell>
          <cell r="M25" t="str">
            <v>KM</v>
          </cell>
          <cell r="N25" t="str">
            <v>5</v>
          </cell>
          <cell r="O25" t="str">
            <v>W</v>
          </cell>
        </row>
        <row r="26">
          <cell r="A26" t="str">
            <v>57429</v>
          </cell>
          <cell r="B26" t="str">
            <v>60</v>
          </cell>
          <cell r="C26" t="str">
            <v>034320</v>
          </cell>
          <cell r="D26">
            <v>2005</v>
          </cell>
          <cell r="E26" t="str">
            <v>Claw</v>
          </cell>
          <cell r="F26" t="str">
            <v>ABTEI BIOTIN FORTE KPS 30ST6ER</v>
          </cell>
          <cell r="G26">
            <v>351765.56</v>
          </cell>
          <cell r="H26">
            <v>293381.18</v>
          </cell>
          <cell r="I26">
            <v>195605.2</v>
          </cell>
          <cell r="J26">
            <v>110177</v>
          </cell>
          <cell r="K26" t="str">
            <v>20050401</v>
          </cell>
          <cell r="L26" t="str">
            <v>S</v>
          </cell>
          <cell r="M26" t="str">
            <v>KM</v>
          </cell>
          <cell r="N26" t="str">
            <v>5</v>
          </cell>
          <cell r="O26" t="str">
            <v>W</v>
          </cell>
        </row>
        <row r="27">
          <cell r="A27" t="str">
            <v>57479</v>
          </cell>
          <cell r="B27" t="str">
            <v>60</v>
          </cell>
          <cell r="C27" t="str">
            <v>034020</v>
          </cell>
          <cell r="D27">
            <v>2005</v>
          </cell>
          <cell r="E27" t="str">
            <v>Armstrong</v>
          </cell>
          <cell r="F27" t="str">
            <v>L-CARNITIN+MAG+B12 LT 20ST 6ER</v>
          </cell>
          <cell r="G27">
            <v>54210.25</v>
          </cell>
          <cell r="H27">
            <v>47028.49</v>
          </cell>
          <cell r="I27">
            <v>35028.5</v>
          </cell>
          <cell r="J27">
            <v>12844</v>
          </cell>
          <cell r="K27" t="str">
            <v>20050401</v>
          </cell>
          <cell r="L27" t="str">
            <v>S</v>
          </cell>
          <cell r="M27" t="str">
            <v>JH</v>
          </cell>
          <cell r="N27" t="str">
            <v>5</v>
          </cell>
          <cell r="O27" t="str">
            <v>F</v>
          </cell>
        </row>
        <row r="28">
          <cell r="A28" t="str">
            <v>57474</v>
          </cell>
          <cell r="B28" t="str">
            <v>60</v>
          </cell>
          <cell r="C28" t="str">
            <v>034220</v>
          </cell>
          <cell r="D28">
            <v>2005</v>
          </cell>
          <cell r="E28" t="str">
            <v>Ironman</v>
          </cell>
          <cell r="F28" t="str">
            <v>FRAU VITAL EISEN+C SUP FT 33-6</v>
          </cell>
          <cell r="G28">
            <v>144109.26999999999</v>
          </cell>
          <cell r="H28">
            <v>117160.88</v>
          </cell>
          <cell r="I28">
            <v>76949.240000000005</v>
          </cell>
          <cell r="J28">
            <v>47458</v>
          </cell>
          <cell r="K28" t="str">
            <v>20050401</v>
          </cell>
          <cell r="L28" t="str">
            <v>S</v>
          </cell>
          <cell r="M28" t="str">
            <v>KM</v>
          </cell>
          <cell r="N28" t="str">
            <v>5</v>
          </cell>
          <cell r="O28" t="str">
            <v>W</v>
          </cell>
        </row>
        <row r="29">
          <cell r="A29" t="str">
            <v>57472</v>
          </cell>
          <cell r="B29" t="str">
            <v>60</v>
          </cell>
          <cell r="C29" t="str">
            <v>034420</v>
          </cell>
          <cell r="D29">
            <v>2005</v>
          </cell>
          <cell r="E29" t="str">
            <v>Flintstone</v>
          </cell>
          <cell r="F29" t="str">
            <v>KNOCHENST CALC600+D3 TB 28ST 6</v>
          </cell>
          <cell r="G29">
            <v>285452.59999999998</v>
          </cell>
          <cell r="H29">
            <v>238533.23</v>
          </cell>
          <cell r="I29">
            <v>161467.01999999999</v>
          </cell>
          <cell r="J29">
            <v>108090</v>
          </cell>
          <cell r="K29" t="str">
            <v>20050401</v>
          </cell>
          <cell r="L29" t="str">
            <v>S</v>
          </cell>
          <cell r="M29" t="str">
            <v>KM</v>
          </cell>
          <cell r="N29" t="str">
            <v>5</v>
          </cell>
          <cell r="O29" t="str">
            <v>W</v>
          </cell>
        </row>
        <row r="30">
          <cell r="A30" t="str">
            <v>46900</v>
          </cell>
          <cell r="B30" t="str">
            <v>60</v>
          </cell>
          <cell r="C30" t="str">
            <v>060494</v>
          </cell>
          <cell r="D30">
            <v>2005</v>
          </cell>
          <cell r="E30" t="str">
            <v>Contac Zink + C</v>
          </cell>
          <cell r="F30" t="str">
            <v>CONTAC ZINK + C LT 36ER 6VK</v>
          </cell>
          <cell r="G30">
            <v>-130</v>
          </cell>
          <cell r="H30">
            <v>-742</v>
          </cell>
          <cell r="I30">
            <v>-716.34</v>
          </cell>
          <cell r="J30">
            <v>4397</v>
          </cell>
          <cell r="K30" t="str">
            <v>20050301</v>
          </cell>
          <cell r="L30" t="str">
            <v>P</v>
          </cell>
          <cell r="M30" t="str">
            <v>IF</v>
          </cell>
          <cell r="N30" t="str">
            <v>5</v>
          </cell>
          <cell r="O30" t="str">
            <v>W</v>
          </cell>
        </row>
        <row r="31">
          <cell r="A31" t="str">
            <v>57471</v>
          </cell>
          <cell r="B31" t="str">
            <v>60</v>
          </cell>
          <cell r="C31" t="str">
            <v>043820</v>
          </cell>
          <cell r="D31">
            <v>2004</v>
          </cell>
          <cell r="E31" t="str">
            <v>Golden Girls</v>
          </cell>
          <cell r="F31" t="str">
            <v>A-Z DEPOT KPS AB 50J 30ST 6ER</v>
          </cell>
          <cell r="G31">
            <v>-202.35</v>
          </cell>
          <cell r="H31">
            <v>-197.5</v>
          </cell>
          <cell r="I31">
            <v>-151.27000000000001</v>
          </cell>
          <cell r="J31">
            <v>-15</v>
          </cell>
          <cell r="K31" t="str">
            <v>20041101</v>
          </cell>
          <cell r="L31" t="str">
            <v>S</v>
          </cell>
          <cell r="M31" t="str">
            <v>JH</v>
          </cell>
          <cell r="N31" t="str">
            <v>6</v>
          </cell>
          <cell r="O31" t="str">
            <v>F</v>
          </cell>
        </row>
        <row r="32">
          <cell r="A32" t="str">
            <v>57413</v>
          </cell>
          <cell r="B32" t="str">
            <v>60</v>
          </cell>
          <cell r="C32" t="str">
            <v>041620</v>
          </cell>
          <cell r="D32">
            <v>2004</v>
          </cell>
          <cell r="E32" t="str">
            <v>Sydney</v>
          </cell>
          <cell r="F32" t="str">
            <v>EUKALYPTOL ERKKPS 40ST 6ER</v>
          </cell>
          <cell r="G32">
            <v>96478.8</v>
          </cell>
          <cell r="H32">
            <v>83556.600000000006</v>
          </cell>
          <cell r="I32">
            <v>57456.62</v>
          </cell>
          <cell r="J32">
            <v>27392</v>
          </cell>
          <cell r="K32" t="str">
            <v>20040901</v>
          </cell>
          <cell r="L32" t="str">
            <v>S</v>
          </cell>
          <cell r="M32" t="str">
            <v>JH</v>
          </cell>
          <cell r="N32" t="str">
            <v>5</v>
          </cell>
          <cell r="O32" t="str">
            <v>F</v>
          </cell>
        </row>
        <row r="33">
          <cell r="A33" t="str">
            <v>57453</v>
          </cell>
          <cell r="B33" t="str">
            <v>60</v>
          </cell>
          <cell r="C33" t="str">
            <v>058820</v>
          </cell>
          <cell r="D33">
            <v>2004</v>
          </cell>
          <cell r="E33" t="str">
            <v>Marie</v>
          </cell>
          <cell r="F33" t="str">
            <v>MARIENDISTELKPS 30ST 6ER</v>
          </cell>
          <cell r="G33">
            <v>332411.78000000003</v>
          </cell>
          <cell r="H33">
            <v>270648.56</v>
          </cell>
          <cell r="I33">
            <v>167425.9</v>
          </cell>
          <cell r="J33">
            <v>78362</v>
          </cell>
          <cell r="K33" t="str">
            <v>20040901</v>
          </cell>
          <cell r="L33" t="str">
            <v>S</v>
          </cell>
          <cell r="M33" t="str">
            <v>KM</v>
          </cell>
          <cell r="N33" t="str">
            <v>5</v>
          </cell>
          <cell r="O33" t="str">
            <v>W</v>
          </cell>
        </row>
        <row r="34">
          <cell r="A34" t="str">
            <v>57451</v>
          </cell>
          <cell r="B34" t="str">
            <v>60</v>
          </cell>
          <cell r="C34" t="str">
            <v>056120</v>
          </cell>
          <cell r="D34">
            <v>2004</v>
          </cell>
          <cell r="E34" t="str">
            <v>Balloon</v>
          </cell>
          <cell r="F34" t="str">
            <v>FEMIN KUERBISKERNKPS 45ST 6ER</v>
          </cell>
          <cell r="G34">
            <v>504203.52000000002</v>
          </cell>
          <cell r="H34">
            <v>415272.75</v>
          </cell>
          <cell r="I34">
            <v>268783.58</v>
          </cell>
          <cell r="J34">
            <v>97242</v>
          </cell>
          <cell r="K34" t="str">
            <v>20040701</v>
          </cell>
          <cell r="L34" t="str">
            <v>S</v>
          </cell>
          <cell r="M34" t="str">
            <v>KM</v>
          </cell>
          <cell r="N34" t="str">
            <v>5</v>
          </cell>
          <cell r="O34" t="str">
            <v>W</v>
          </cell>
        </row>
        <row r="35">
          <cell r="A35" t="str">
            <v>57469</v>
          </cell>
          <cell r="B35" t="str">
            <v>60</v>
          </cell>
          <cell r="C35" t="str">
            <v>049020</v>
          </cell>
          <cell r="D35">
            <v>2004</v>
          </cell>
          <cell r="E35" t="str">
            <v>Espresso</v>
          </cell>
          <cell r="F35" t="str">
            <v>ABTEI FOLSAEURE 600 60ST 6ER</v>
          </cell>
          <cell r="G35">
            <v>352058.1</v>
          </cell>
          <cell r="H35">
            <v>292189.62</v>
          </cell>
          <cell r="I35">
            <v>197280.17</v>
          </cell>
          <cell r="J35">
            <v>55740</v>
          </cell>
          <cell r="K35" t="str">
            <v>20040701</v>
          </cell>
          <cell r="L35" t="str">
            <v>S</v>
          </cell>
          <cell r="M35" t="str">
            <v>JH</v>
          </cell>
          <cell r="N35" t="str">
            <v>6</v>
          </cell>
          <cell r="O35" t="str">
            <v>F</v>
          </cell>
        </row>
        <row r="36">
          <cell r="A36" t="str">
            <v>57473</v>
          </cell>
          <cell r="B36" t="str">
            <v>60</v>
          </cell>
          <cell r="C36" t="str">
            <v>044020</v>
          </cell>
          <cell r="D36">
            <v>2004</v>
          </cell>
          <cell r="E36" t="str">
            <v>Magneta</v>
          </cell>
          <cell r="F36" t="str">
            <v>MAGNESIUM CALC. SUPRA 42ST 6ER</v>
          </cell>
          <cell r="G36">
            <v>544574.05000000005</v>
          </cell>
          <cell r="H36">
            <v>449858.5</v>
          </cell>
          <cell r="I36">
            <v>298129.21999999997</v>
          </cell>
          <cell r="J36">
            <v>128543</v>
          </cell>
          <cell r="K36" t="str">
            <v>20040901</v>
          </cell>
          <cell r="L36" t="str">
            <v>S</v>
          </cell>
          <cell r="M36" t="str">
            <v>JH</v>
          </cell>
          <cell r="N36" t="str">
            <v>5</v>
          </cell>
          <cell r="O36" t="str">
            <v>F</v>
          </cell>
        </row>
        <row r="37">
          <cell r="A37" t="str">
            <v>57422</v>
          </cell>
          <cell r="B37" t="str">
            <v>60</v>
          </cell>
          <cell r="C37" t="str">
            <v>045020</v>
          </cell>
          <cell r="D37">
            <v>2004</v>
          </cell>
          <cell r="E37" t="str">
            <v>Verano - SKU Reduction</v>
          </cell>
          <cell r="F37" t="str">
            <v>ABTEI ALOE VERA 100ML 6ER</v>
          </cell>
          <cell r="G37">
            <v>-91.68</v>
          </cell>
          <cell r="H37">
            <v>-82.68</v>
          </cell>
          <cell r="I37">
            <v>-64.23</v>
          </cell>
          <cell r="J37">
            <v>-12</v>
          </cell>
          <cell r="K37" t="str">
            <v>20040501</v>
          </cell>
          <cell r="L37" t="str">
            <v>S</v>
          </cell>
          <cell r="M37" t="str">
            <v>PH</v>
          </cell>
          <cell r="N37" t="str">
            <v>6</v>
          </cell>
          <cell r="O37" t="str">
            <v>W</v>
          </cell>
        </row>
        <row r="38">
          <cell r="A38" t="str">
            <v>57481</v>
          </cell>
          <cell r="B38" t="str">
            <v>60</v>
          </cell>
          <cell r="C38" t="str">
            <v>043020</v>
          </cell>
          <cell r="D38">
            <v>2004</v>
          </cell>
          <cell r="E38" t="str">
            <v>Valerie</v>
          </cell>
          <cell r="F38" t="str">
            <v>BALDR. FORTE ENTSP.DRG 30ST6ER</v>
          </cell>
          <cell r="G38">
            <v>618060.25</v>
          </cell>
          <cell r="H38">
            <v>504040.19</v>
          </cell>
          <cell r="I38">
            <v>333276.34000000003</v>
          </cell>
          <cell r="J38">
            <v>146307</v>
          </cell>
          <cell r="K38" t="str">
            <v>20040501</v>
          </cell>
          <cell r="L38" t="str">
            <v>S</v>
          </cell>
          <cell r="M38" t="str">
            <v>JH</v>
          </cell>
          <cell r="N38" t="str">
            <v>5</v>
          </cell>
          <cell r="O38" t="str">
            <v>F</v>
          </cell>
        </row>
        <row r="39">
          <cell r="D39">
            <v>2004</v>
          </cell>
          <cell r="E39" t="str">
            <v>SKU Reduction</v>
          </cell>
        </row>
        <row r="40">
          <cell r="A40" t="str">
            <v>57465</v>
          </cell>
          <cell r="B40" t="str">
            <v>60</v>
          </cell>
          <cell r="C40" t="str">
            <v>040620</v>
          </cell>
          <cell r="D40">
            <v>2004</v>
          </cell>
          <cell r="E40" t="str">
            <v>Emil - SKU Reduction</v>
          </cell>
          <cell r="F40" t="str">
            <v>VITAMIN E SUPRA 900 IE 30ST6ER</v>
          </cell>
          <cell r="G40">
            <v>-2012.05</v>
          </cell>
          <cell r="H40">
            <v>-1971.2</v>
          </cell>
          <cell r="I40">
            <v>-694.82</v>
          </cell>
          <cell r="J40">
            <v>-286</v>
          </cell>
          <cell r="K40" t="str">
            <v>20040401</v>
          </cell>
          <cell r="L40" t="str">
            <v>S</v>
          </cell>
          <cell r="M40" t="str">
            <v>JH</v>
          </cell>
          <cell r="N40" t="str">
            <v>6</v>
          </cell>
          <cell r="O40" t="str">
            <v>F</v>
          </cell>
        </row>
        <row r="41">
          <cell r="A41" t="str">
            <v>57426</v>
          </cell>
          <cell r="B41" t="str">
            <v>60</v>
          </cell>
          <cell r="C41" t="str">
            <v>049620</v>
          </cell>
          <cell r="D41">
            <v>2003</v>
          </cell>
          <cell r="F41" t="str">
            <v>ABTEI COLLAGEN VITAL 60ST 6ER</v>
          </cell>
          <cell r="G41">
            <v>-252.9</v>
          </cell>
          <cell r="H41">
            <v>-271.14999999999998</v>
          </cell>
          <cell r="I41">
            <v>-208.96</v>
          </cell>
          <cell r="J41">
            <v>-66</v>
          </cell>
          <cell r="K41" t="str">
            <v>20030501</v>
          </cell>
          <cell r="L41" t="str">
            <v>S</v>
          </cell>
          <cell r="M41" t="str">
            <v>KM</v>
          </cell>
          <cell r="N41" t="str">
            <v>6</v>
          </cell>
          <cell r="O41" t="str">
            <v>W</v>
          </cell>
        </row>
        <row r="42">
          <cell r="A42" t="str">
            <v>57464</v>
          </cell>
          <cell r="B42" t="str">
            <v>60</v>
          </cell>
          <cell r="C42" t="str">
            <v>049920</v>
          </cell>
          <cell r="D42">
            <v>2003</v>
          </cell>
          <cell r="F42" t="str">
            <v>VITAMIN C + ZINK 30 LT 6ER</v>
          </cell>
          <cell r="G42">
            <v>192735.05</v>
          </cell>
          <cell r="H42">
            <v>160527.84</v>
          </cell>
          <cell r="I42">
            <v>104401.57</v>
          </cell>
          <cell r="J42">
            <v>78861</v>
          </cell>
          <cell r="K42" t="str">
            <v>20030101</v>
          </cell>
          <cell r="L42" t="str">
            <v>S</v>
          </cell>
          <cell r="M42" t="str">
            <v>JH</v>
          </cell>
          <cell r="N42" t="str">
            <v>5</v>
          </cell>
          <cell r="O42" t="str">
            <v>F</v>
          </cell>
        </row>
        <row r="43">
          <cell r="A43" t="str">
            <v>57465</v>
          </cell>
          <cell r="B43" t="str">
            <v>60</v>
          </cell>
          <cell r="C43" t="str">
            <v>058620</v>
          </cell>
          <cell r="D43">
            <v>2003</v>
          </cell>
          <cell r="F43" t="str">
            <v>VITAMIN E 600 N KPS 30ST 6ER</v>
          </cell>
          <cell r="G43">
            <v>471174.7</v>
          </cell>
          <cell r="H43">
            <v>403088.28</v>
          </cell>
          <cell r="I43">
            <v>268550.45</v>
          </cell>
          <cell r="J43">
            <v>96352</v>
          </cell>
          <cell r="K43" t="str">
            <v>20030801</v>
          </cell>
          <cell r="L43" t="str">
            <v>S</v>
          </cell>
          <cell r="M43" t="str">
            <v>JH</v>
          </cell>
          <cell r="N43" t="str">
            <v>5</v>
          </cell>
          <cell r="O43" t="str">
            <v>F</v>
          </cell>
        </row>
        <row r="44">
          <cell r="A44" t="str">
            <v>57442</v>
          </cell>
          <cell r="B44" t="str">
            <v>60</v>
          </cell>
          <cell r="C44" t="str">
            <v>055320</v>
          </cell>
          <cell r="D44">
            <v>2003</v>
          </cell>
          <cell r="F44" t="str">
            <v>OMEGA-3 LACHSOEL1000 30ST 6ER</v>
          </cell>
          <cell r="G44">
            <v>6128.96</v>
          </cell>
          <cell r="H44">
            <v>5223.7700000000004</v>
          </cell>
          <cell r="I44">
            <v>4100.96</v>
          </cell>
          <cell r="J44">
            <v>1889</v>
          </cell>
          <cell r="K44" t="str">
            <v>20030701</v>
          </cell>
          <cell r="L44" t="str">
            <v>S</v>
          </cell>
          <cell r="M44" t="str">
            <v>JH</v>
          </cell>
          <cell r="N44" t="str">
            <v>6</v>
          </cell>
          <cell r="O44" t="str">
            <v>F</v>
          </cell>
        </row>
        <row r="45">
          <cell r="A45" t="str">
            <v>57473</v>
          </cell>
          <cell r="B45" t="str">
            <v>60</v>
          </cell>
          <cell r="C45" t="str">
            <v>040220</v>
          </cell>
          <cell r="D45">
            <v>2003</v>
          </cell>
          <cell r="F45" t="str">
            <v>ABTEI MAGNESIUM 380 30ST 6ER</v>
          </cell>
          <cell r="G45">
            <v>877940.88</v>
          </cell>
          <cell r="H45">
            <v>751884.69</v>
          </cell>
          <cell r="I45">
            <v>510411.13</v>
          </cell>
          <cell r="J45">
            <v>284311</v>
          </cell>
          <cell r="K45" t="str">
            <v>20030801</v>
          </cell>
          <cell r="L45" t="str">
            <v>S</v>
          </cell>
          <cell r="M45" t="str">
            <v>JH</v>
          </cell>
          <cell r="N45" t="str">
            <v>5</v>
          </cell>
          <cell r="O45" t="str">
            <v>F</v>
          </cell>
        </row>
        <row r="46">
          <cell r="A46" t="str">
            <v>57462</v>
          </cell>
          <cell r="B46" t="str">
            <v>60</v>
          </cell>
          <cell r="C46" t="str">
            <v>040320</v>
          </cell>
          <cell r="D46">
            <v>2003</v>
          </cell>
          <cell r="F46" t="str">
            <v>ABTEI AUGEN VITAL 60ST 6ER</v>
          </cell>
          <cell r="G46">
            <v>9186.49</v>
          </cell>
          <cell r="H46">
            <v>8249.25</v>
          </cell>
          <cell r="I46">
            <v>5764.8</v>
          </cell>
          <cell r="J46">
            <v>2727</v>
          </cell>
          <cell r="K46" t="str">
            <v>20030801</v>
          </cell>
          <cell r="L46" t="str">
            <v>S</v>
          </cell>
          <cell r="M46" t="str">
            <v>JH</v>
          </cell>
          <cell r="N46" t="str">
            <v>6</v>
          </cell>
          <cell r="O46" t="str">
            <v>F</v>
          </cell>
        </row>
        <row r="47">
          <cell r="A47" t="str">
            <v>57105</v>
          </cell>
          <cell r="B47" t="str">
            <v>60</v>
          </cell>
          <cell r="C47" t="str">
            <v>060364</v>
          </cell>
          <cell r="D47">
            <v>2003</v>
          </cell>
          <cell r="E47" t="str">
            <v>Golden Beach</v>
          </cell>
          <cell r="F47" t="str">
            <v>EUNOVA LZ-MV 50+ 20ER  80VK</v>
          </cell>
          <cell r="G47">
            <v>161366.04999999999</v>
          </cell>
          <cell r="H47">
            <v>150574.21</v>
          </cell>
          <cell r="I47">
            <v>145199.82</v>
          </cell>
          <cell r="J47">
            <v>25920</v>
          </cell>
          <cell r="K47" t="str">
            <v>20031201</v>
          </cell>
          <cell r="L47" t="str">
            <v>S</v>
          </cell>
          <cell r="M47" t="str">
            <v>IF</v>
          </cell>
          <cell r="N47" t="str">
            <v>5</v>
          </cell>
          <cell r="O47" t="str">
            <v>F</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MANDE"/>
      <sheetName val="VARIABLES"/>
      <sheetName val="Ne_pas_toucher"/>
      <sheetName val="CUMULPNV"/>
      <sheetName val="MOISPNV"/>
      <sheetName val="VAL_corrigées"/>
      <sheetName val="CUMULCESSIONS"/>
      <sheetName val="MOISCESSIONS"/>
      <sheetName val="VAL_corrigées_cess"/>
      <sheetName val="CUMULREGIONS"/>
      <sheetName val="MOISREGIONS"/>
      <sheetName val="VAL_corrigées_regions"/>
      <sheetName val="CUMULRE"/>
      <sheetName val="MOISRE"/>
      <sheetName val="VAL_corrigées_RE"/>
      <sheetName val="RE%PNV"/>
      <sheetName val="CUMULRBE"/>
      <sheetName val="SYNTHESE_ACT M3"/>
    </sheetNames>
    <sheetDataSet>
      <sheetData sheetId="0" refreshError="1"/>
      <sheetData sheetId="1" refreshError="1">
        <row r="3">
          <cell r="C3" t="str">
            <v>T=RM</v>
          </cell>
        </row>
        <row r="4">
          <cell r="C4" t="str">
            <v>U=2002.05</v>
          </cell>
        </row>
        <row r="5">
          <cell r="C5" t="str">
            <v>P=2002.05</v>
          </cell>
        </row>
      </sheetData>
      <sheetData sheetId="2" refreshError="1">
        <row r="3">
          <cell r="A3" t="str">
            <v>N=0000</v>
          </cell>
        </row>
        <row r="4">
          <cell r="A4" t="str">
            <v>M=99</v>
          </cell>
        </row>
        <row r="5">
          <cell r="A5" t="str">
            <v>Z=LOCAL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ANDE"/>
      <sheetName val="VARIABLES"/>
      <sheetName val="MENSUEL"/>
      <sheetName val="RUB_RE"/>
      <sheetName val="RUB_RE%"/>
      <sheetName val="RUB_MNA"/>
      <sheetName val="RUB_INV"/>
      <sheetName val="DONNEES_MANQ2"/>
      <sheetName val="RE_total"/>
      <sheetName val="DM_Total"/>
      <sheetName val="RUB_TEL"/>
      <sheetName val="DM_TEL"/>
      <sheetName val="RUB_ROCHE"/>
      <sheetName val="DM_ROCHE"/>
      <sheetName val="RUB_PLAFONDS"/>
      <sheetName val="DM_PLAFONDS"/>
      <sheetName val="RUB_MOUSSES"/>
      <sheetName val="DM_MOUSSES"/>
      <sheetName val="Module1"/>
      <sheetName val="#REFERENCE"/>
      <sheetName val="#REF"/>
      <sheetName val="Menu"/>
      <sheetName val="EPV"/>
      <sheetName val="EPVGEO"/>
      <sheetName val="SCC"/>
      <sheetName val="SCCGEO"/>
      <sheetName val="Sales Rev - Month"/>
    </sheetNames>
    <sheetDataSet>
      <sheetData sheetId="0" refreshError="1"/>
      <sheetData sheetId="1" refreshError="1">
        <row r="3">
          <cell r="C3" t="str">
            <v>T=RM</v>
          </cell>
        </row>
        <row r="8">
          <cell r="C8" t="str">
            <v>T=RM</v>
          </cell>
        </row>
        <row r="9">
          <cell r="C9" t="str">
            <v>U=2002.02</v>
          </cell>
        </row>
        <row r="10">
          <cell r="C10" t="str">
            <v>P=2002.02</v>
          </cell>
        </row>
        <row r="13">
          <cell r="C13" t="str">
            <v>T=RM</v>
          </cell>
        </row>
        <row r="14">
          <cell r="C14" t="str">
            <v>U=2002.03</v>
          </cell>
        </row>
        <row r="15">
          <cell r="C15" t="str">
            <v>P=2002.03</v>
          </cell>
        </row>
        <row r="18">
          <cell r="C18" t="str">
            <v>T=RM</v>
          </cell>
        </row>
        <row r="19">
          <cell r="C19" t="str">
            <v>U=2002.04</v>
          </cell>
        </row>
        <row r="20">
          <cell r="C20" t="str">
            <v>P=2002.04</v>
          </cell>
        </row>
        <row r="23">
          <cell r="C23" t="str">
            <v>T=RM</v>
          </cell>
        </row>
        <row r="24">
          <cell r="C24" t="str">
            <v>U=2002.05</v>
          </cell>
        </row>
        <row r="25">
          <cell r="C25" t="str">
            <v>P=2002.05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s>
    <sheetDataSet>
      <sheetData sheetId="0"/>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LTT"/>
      <sheetName val="BXLDL"/>
      <sheetName val="LCTT"/>
      <sheetName val="BCLCTT"/>
      <sheetName val="DMVT"/>
      <sheetName val="1pha"/>
      <sheetName val="BK chiettinh"/>
      <sheetName val="Bk TT tra cham"/>
      <sheetName val="sua chua"/>
      <sheetName val="3pha"/>
      <sheetName val="HS khu vuc"/>
      <sheetName val="Sheet1"/>
      <sheetName val="XL4Poppy"/>
      <sheetName val="XL4Test5"/>
      <sheetName val="~         "/>
      <sheetName val="Sheet2"/>
      <sheetName val="sua chua 2"/>
      <sheetName val="Sheet3"/>
      <sheetName val="DON GIA CAN THO"/>
    </sheetNames>
    <sheetDataSet>
      <sheetData sheetId="0"/>
      <sheetData sheetId="1"/>
      <sheetData sheetId="2">
        <row r="3">
          <cell r="B3">
            <v>1</v>
          </cell>
          <cell r="D3">
            <v>0</v>
          </cell>
          <cell r="E3">
            <v>100000000</v>
          </cell>
        </row>
        <row r="4">
          <cell r="B4">
            <v>2</v>
          </cell>
          <cell r="D4">
            <v>0</v>
          </cell>
          <cell r="E4">
            <v>0</v>
          </cell>
        </row>
        <row r="5">
          <cell r="B5">
            <v>2</v>
          </cell>
          <cell r="D5">
            <v>0</v>
          </cell>
          <cell r="E5">
            <v>0</v>
          </cell>
        </row>
        <row r="6">
          <cell r="B6">
            <v>2</v>
          </cell>
          <cell r="D6">
            <v>0</v>
          </cell>
          <cell r="E6">
            <v>0</v>
          </cell>
        </row>
        <row r="7">
          <cell r="B7">
            <v>3</v>
          </cell>
          <cell r="D7">
            <v>0</v>
          </cell>
          <cell r="E7">
            <v>0</v>
          </cell>
        </row>
        <row r="8">
          <cell r="B8">
            <v>4</v>
          </cell>
          <cell r="D8">
            <v>0</v>
          </cell>
          <cell r="E8">
            <v>-100000000</v>
          </cell>
        </row>
        <row r="9">
          <cell r="B9">
            <v>5</v>
          </cell>
          <cell r="D9">
            <v>0</v>
          </cell>
          <cell r="E9">
            <v>-28000000</v>
          </cell>
        </row>
        <row r="10">
          <cell r="B10">
            <v>6</v>
          </cell>
          <cell r="D10">
            <v>0</v>
          </cell>
          <cell r="E10">
            <v>-53098900</v>
          </cell>
        </row>
        <row r="11">
          <cell r="B11">
            <v>7</v>
          </cell>
          <cell r="D11">
            <v>0</v>
          </cell>
          <cell r="E11">
            <v>0</v>
          </cell>
        </row>
        <row r="12">
          <cell r="B12">
            <v>8</v>
          </cell>
          <cell r="D12">
            <v>0</v>
          </cell>
          <cell r="E12">
            <v>0</v>
          </cell>
        </row>
        <row r="13">
          <cell r="D13">
            <v>0</v>
          </cell>
          <cell r="E13">
            <v>100000000</v>
          </cell>
        </row>
        <row r="14">
          <cell r="D14">
            <v>0</v>
          </cell>
          <cell r="E14">
            <v>-181098900</v>
          </cell>
        </row>
        <row r="15">
          <cell r="B15">
            <v>20</v>
          </cell>
          <cell r="D15">
            <v>0</v>
          </cell>
          <cell r="E15">
            <v>0</v>
          </cell>
        </row>
        <row r="16">
          <cell r="D16">
            <v>0</v>
          </cell>
          <cell r="E16">
            <v>0</v>
          </cell>
        </row>
        <row r="17">
          <cell r="B17">
            <v>21</v>
          </cell>
          <cell r="D17">
            <v>0</v>
          </cell>
          <cell r="E17">
            <v>0</v>
          </cell>
        </row>
        <row r="18">
          <cell r="B18">
            <v>21</v>
          </cell>
          <cell r="D18">
            <v>0</v>
          </cell>
          <cell r="E18">
            <v>0</v>
          </cell>
        </row>
        <row r="19">
          <cell r="B19">
            <v>21</v>
          </cell>
          <cell r="D19">
            <v>0</v>
          </cell>
          <cell r="E19">
            <v>0</v>
          </cell>
        </row>
        <row r="20">
          <cell r="B20">
            <v>21</v>
          </cell>
          <cell r="D20">
            <v>0</v>
          </cell>
          <cell r="E20">
            <v>0</v>
          </cell>
        </row>
        <row r="21">
          <cell r="B21">
            <v>21</v>
          </cell>
          <cell r="D21">
            <v>0</v>
          </cell>
          <cell r="E21">
            <v>0</v>
          </cell>
        </row>
        <row r="22">
          <cell r="B22">
            <v>21</v>
          </cell>
          <cell r="D22">
            <v>0</v>
          </cell>
          <cell r="E22">
            <v>0</v>
          </cell>
        </row>
        <row r="23">
          <cell r="B23">
            <v>22</v>
          </cell>
          <cell r="D23">
            <v>0</v>
          </cell>
          <cell r="E23">
            <v>4000000</v>
          </cell>
        </row>
        <row r="24">
          <cell r="B24">
            <v>23</v>
          </cell>
          <cell r="D24">
            <v>0</v>
          </cell>
          <cell r="E24">
            <v>1002819.02</v>
          </cell>
        </row>
        <row r="25">
          <cell r="B25">
            <v>24</v>
          </cell>
          <cell r="D25">
            <v>0</v>
          </cell>
          <cell r="E25">
            <v>0</v>
          </cell>
        </row>
        <row r="26">
          <cell r="B26">
            <v>24</v>
          </cell>
          <cell r="D26">
            <v>0</v>
          </cell>
          <cell r="E26">
            <v>0</v>
          </cell>
        </row>
        <row r="27">
          <cell r="B27">
            <v>24</v>
          </cell>
          <cell r="D27">
            <v>0</v>
          </cell>
          <cell r="E27">
            <v>0</v>
          </cell>
        </row>
        <row r="28">
          <cell r="B28">
            <v>24</v>
          </cell>
          <cell r="D28">
            <v>0</v>
          </cell>
          <cell r="E28">
            <v>0</v>
          </cell>
        </row>
        <row r="29">
          <cell r="B29">
            <v>25</v>
          </cell>
          <cell r="D29">
            <v>0</v>
          </cell>
          <cell r="E29">
            <v>0</v>
          </cell>
        </row>
        <row r="30">
          <cell r="B30">
            <v>25</v>
          </cell>
          <cell r="D30">
            <v>0</v>
          </cell>
          <cell r="E30">
            <v>0</v>
          </cell>
        </row>
        <row r="31">
          <cell r="B31">
            <v>25</v>
          </cell>
          <cell r="D31">
            <v>0</v>
          </cell>
          <cell r="E31">
            <v>0</v>
          </cell>
        </row>
        <row r="32">
          <cell r="B32">
            <v>25</v>
          </cell>
          <cell r="D32">
            <v>0</v>
          </cell>
          <cell r="E32">
            <v>0</v>
          </cell>
        </row>
        <row r="33">
          <cell r="B33">
            <v>25</v>
          </cell>
          <cell r="D33">
            <v>0</v>
          </cell>
          <cell r="E33">
            <v>0</v>
          </cell>
        </row>
        <row r="34">
          <cell r="B34">
            <v>25</v>
          </cell>
          <cell r="D34">
            <v>0</v>
          </cell>
          <cell r="E34">
            <v>0</v>
          </cell>
        </row>
        <row r="35">
          <cell r="B35">
            <v>26</v>
          </cell>
          <cell r="D35">
            <v>0</v>
          </cell>
          <cell r="E35">
            <v>0</v>
          </cell>
        </row>
        <row r="36">
          <cell r="B36">
            <v>26</v>
          </cell>
          <cell r="D36">
            <v>0</v>
          </cell>
          <cell r="E36">
            <v>0</v>
          </cell>
        </row>
        <row r="37">
          <cell r="B37">
            <v>26</v>
          </cell>
          <cell r="D37">
            <v>0</v>
          </cell>
          <cell r="E37">
            <v>0</v>
          </cell>
        </row>
        <row r="38">
          <cell r="B38">
            <v>26</v>
          </cell>
          <cell r="D38">
            <v>0</v>
          </cell>
          <cell r="E38">
            <v>0</v>
          </cell>
        </row>
        <row r="39">
          <cell r="D39">
            <v>0</v>
          </cell>
          <cell r="E39">
            <v>5002819.0199999996</v>
          </cell>
        </row>
        <row r="40">
          <cell r="D40">
            <v>0</v>
          </cell>
          <cell r="E40">
            <v>0</v>
          </cell>
        </row>
        <row r="41">
          <cell r="B41">
            <v>30</v>
          </cell>
          <cell r="D41">
            <v>0</v>
          </cell>
          <cell r="E41">
            <v>0</v>
          </cell>
        </row>
        <row r="42">
          <cell r="D42">
            <v>0</v>
          </cell>
          <cell r="E42">
            <v>0</v>
          </cell>
        </row>
        <row r="43">
          <cell r="B43">
            <v>31</v>
          </cell>
          <cell r="D43">
            <v>0</v>
          </cell>
          <cell r="E43">
            <v>0</v>
          </cell>
        </row>
        <row r="44">
          <cell r="B44">
            <v>32</v>
          </cell>
          <cell r="D44">
            <v>0</v>
          </cell>
          <cell r="E44">
            <v>0</v>
          </cell>
        </row>
        <row r="45">
          <cell r="B45">
            <v>33</v>
          </cell>
          <cell r="D45">
            <v>0</v>
          </cell>
          <cell r="E45">
            <v>0</v>
          </cell>
        </row>
        <row r="46">
          <cell r="B46">
            <v>34</v>
          </cell>
          <cell r="D46">
            <v>0</v>
          </cell>
          <cell r="E46">
            <v>0</v>
          </cell>
        </row>
        <row r="47">
          <cell r="B47">
            <v>35</v>
          </cell>
          <cell r="D47">
            <v>0</v>
          </cell>
          <cell r="E47">
            <v>0</v>
          </cell>
        </row>
        <row r="48">
          <cell r="D48">
            <v>0</v>
          </cell>
          <cell r="E48">
            <v>0</v>
          </cell>
        </row>
        <row r="49">
          <cell r="D49">
            <v>0</v>
          </cell>
          <cell r="E49">
            <v>0</v>
          </cell>
        </row>
        <row r="50">
          <cell r="B50">
            <v>40</v>
          </cell>
        </row>
        <row r="51">
          <cell r="B51">
            <v>50</v>
          </cell>
        </row>
        <row r="52">
          <cell r="B52">
            <v>60</v>
          </cell>
          <cell r="E52">
            <v>196203359</v>
          </cell>
        </row>
        <row r="53">
          <cell r="B53">
            <v>70</v>
          </cell>
          <cell r="E53">
            <v>79057278.019999981</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TK"/>
      <sheetName val="SPS"/>
      <sheetName val="NKC"/>
      <sheetName val="socai"/>
      <sheetName val="Sheet6"/>
      <sheetName val="Sheet5"/>
      <sheetName val="Sheet4"/>
      <sheetName val="Sheet3"/>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sheetName val="Paramètres"/>
      <sheetName val="SGE"/>
      <sheetName val="SGC"/>
      <sheetName val="BRANCHE"/>
      <sheetName val="BU EUROPE"/>
      <sheetName val="BRANCHE (2)"/>
      <sheetName val="Feuil2"/>
      <sheetName val="Feuil3"/>
    </sheetNames>
    <sheetDataSet>
      <sheetData sheetId="0"/>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L4"/>
      <sheetName val="Comp"/>
      <sheetName val="Sheet3"/>
      <sheetName val="Monthly Rev."/>
      <sheetName val="Monthly Prod."/>
      <sheetName val="DIL"/>
      <sheetName val="Tongke"/>
      <sheetName val="hidden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REF"/>
      <sheetName val="Sheet1"/>
      <sheetName val="Sheet6"/>
      <sheetName val="Sheet7"/>
      <sheetName val="Sheet8"/>
      <sheetName val="유1야"/>
      <sheetName val="유2야"/>
      <sheetName val="장할생활 _2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MEE-IFRS"/>
      <sheetName val="MGE-IFRS"/>
      <sheetName val="MAE-IFRS"/>
      <sheetName val="MSE-IFRS"/>
      <sheetName val="MSL-IFRS"/>
      <sheetName val="Zellennamen"/>
      <sheetName val="Distribution"/>
      <sheetName val="DLMGE"/>
      <sheetName val="Currency"/>
      <sheetName val="DLMAE"/>
      <sheetName val="DLMSL"/>
      <sheetName val="A2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Overview"/>
      <sheetName val="Trends"/>
      <sheetName val="2008 Analysis by market"/>
      <sheetName val="MAT Data (2008)"/>
      <sheetName val="MAT 2008"/>
      <sheetName val="2008 Sales Evolution"/>
      <sheetName val="2008 NS by Brand"/>
      <sheetName val="2008 P&amp;L Summary"/>
      <sheetName val="Major variances to Plan"/>
      <sheetName val="Gross Margin Analysis"/>
      <sheetName val="Underlying Growth YTD YTG"/>
      <sheetName val="Underlying Growth"/>
      <sheetName val="OpEx Evolution"/>
      <sheetName val="Sundry items"/>
      <sheetName val="HC Movement"/>
      <sheetName val="Profit Opps"/>
      <sheetName val="Profit Risks"/>
      <sheetName val="MAT"/>
      <sheetName val="Advertising FC1 2008"/>
      <sheetName val="Advertising 2008"/>
      <sheetName val="SLIDE 21.1"/>
      <sheetName val="Profit Risks II"/>
      <sheetName val="Overview TM1"/>
      <sheetName val="MAT TM1"/>
      <sheetName val="2008 Analysis by market TM1"/>
      <sheetName val="2008 NS by Brand TM1"/>
      <sheetName val="P&amp;L Summary TM1"/>
      <sheetName val="HC TM1"/>
    </sheetNames>
    <sheetDataSet>
      <sheetData sheetId="0" refreshError="1">
        <row r="15">
          <cell r="AB15" t="str">
            <v>2008 A V01 @ 2008 BR V01</v>
          </cell>
        </row>
        <row r="16">
          <cell r="AB16" t="str">
            <v>2008 A V01 @ 2007 AR V01</v>
          </cell>
        </row>
        <row r="26">
          <cell r="AB26" t="str">
            <v>2008 FC V28 @ 2007 AR V01</v>
          </cell>
        </row>
        <row r="27">
          <cell r="AB27" t="str">
            <v>2008 FC V28 @ 2008 BR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Name val="Template"/>
      <sheetName val="Allocation"/>
      <sheetName val="ReferenceMar12"/>
      <sheetName val="ReferenceFeb12"/>
    </sheetNames>
    <sheetDataSet>
      <sheetData sheetId="0" refreshError="1"/>
      <sheetData sheetId="1" refreshError="1"/>
      <sheetData sheetId="2"/>
      <sheetData sheetId="3">
        <row r="3">
          <cell r="A3" t="str">
            <v>Big C</v>
          </cell>
        </row>
        <row r="4">
          <cell r="A4" t="str">
            <v>Masan</v>
          </cell>
        </row>
        <row r="5">
          <cell r="A5" t="str">
            <v>WSI</v>
          </cell>
        </row>
        <row r="6">
          <cell r="A6" t="str">
            <v>Phillips</v>
          </cell>
        </row>
        <row r="7">
          <cell r="A7" t="str">
            <v>Vinamilk</v>
          </cell>
        </row>
        <row r="8">
          <cell r="A8" t="str">
            <v>THP</v>
          </cell>
        </row>
        <row r="9">
          <cell r="A9" t="str">
            <v>Decathlon</v>
          </cell>
        </row>
        <row r="10">
          <cell r="A10" t="str">
            <v>Nike</v>
          </cell>
        </row>
        <row r="11">
          <cell r="A11" t="str">
            <v>Adidas</v>
          </cell>
        </row>
        <row r="12">
          <cell r="A12" t="str">
            <v>Target</v>
          </cell>
        </row>
        <row r="13">
          <cell r="A13" t="str">
            <v>Puma</v>
          </cell>
        </row>
        <row r="14">
          <cell r="A14" t="str">
            <v>Wolverine</v>
          </cell>
        </row>
        <row r="15">
          <cell r="A15" t="str">
            <v>TCP</v>
          </cell>
        </row>
        <row r="16">
          <cell r="A16" t="str">
            <v>PVH</v>
          </cell>
        </row>
        <row r="17">
          <cell r="A17" t="str">
            <v>VF</v>
          </cell>
        </row>
        <row r="18">
          <cell r="A18" t="str">
            <v>Macys</v>
          </cell>
        </row>
        <row r="19">
          <cell r="A19" t="str">
            <v>H&amp;M</v>
          </cell>
        </row>
        <row r="20">
          <cell r="A20" t="str">
            <v>Mark &amp; Spencer</v>
          </cell>
        </row>
        <row r="21">
          <cell r="A21" t="str">
            <v>Overland Shoes</v>
          </cell>
        </row>
        <row r="22">
          <cell r="A22" t="str">
            <v>Hai An</v>
          </cell>
        </row>
        <row r="23">
          <cell r="A23" t="str">
            <v>IKEA OFFICE HCM</v>
          </cell>
        </row>
        <row r="24">
          <cell r="A24" t="str">
            <v>IKEA WHS HCM</v>
          </cell>
        </row>
        <row r="25">
          <cell r="A25" t="str">
            <v>IKEA HANOI</v>
          </cell>
        </row>
        <row r="26">
          <cell r="A26" t="str">
            <v>Jofran</v>
          </cell>
        </row>
        <row r="27">
          <cell r="A27" t="str">
            <v>Michelin</v>
          </cell>
        </row>
        <row r="28">
          <cell r="A28" t="str">
            <v>Chemical DC South</v>
          </cell>
        </row>
        <row r="29">
          <cell r="A29" t="str">
            <v>TBS-General</v>
          </cell>
        </row>
        <row r="30">
          <cell r="A30" t="str">
            <v>Syngenta</v>
          </cell>
        </row>
        <row r="31">
          <cell r="A31" t="str">
            <v>Nalco</v>
          </cell>
        </row>
        <row r="32">
          <cell r="A32" t="str">
            <v>NAM-EUR others</v>
          </cell>
        </row>
      </sheetData>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sheetName val="Sheet1"/>
      <sheetName val="Sheet2"/>
      <sheetName val="Sheet3"/>
    </sheetNames>
    <sheetDataSet>
      <sheetData sheetId="0" refreshError="1">
        <row r="4">
          <cell r="A4" t="str">
            <v>0811</v>
          </cell>
          <cell r="B4" t="str">
            <v>Opening Balance</v>
          </cell>
        </row>
        <row r="5">
          <cell r="A5" t="str">
            <v>0827</v>
          </cell>
          <cell r="B5" t="str">
            <v>Transfers from o GSK Ent.</v>
          </cell>
        </row>
        <row r="6">
          <cell r="A6" t="str">
            <v>0871</v>
          </cell>
          <cell r="B6" t="str">
            <v>Amortisation/Provision</v>
          </cell>
        </row>
        <row r="7">
          <cell r="A7">
            <v>1011001</v>
          </cell>
          <cell r="B7" t="str">
            <v>Land(OPEN)</v>
          </cell>
        </row>
        <row r="8">
          <cell r="A8">
            <v>1011002</v>
          </cell>
          <cell r="B8" t="str">
            <v>Buildings(OPEN)</v>
          </cell>
        </row>
        <row r="9">
          <cell r="A9">
            <v>1011003</v>
          </cell>
          <cell r="B9" t="str">
            <v>Structures(OPEN)</v>
          </cell>
        </row>
        <row r="10">
          <cell r="A10">
            <v>1111001</v>
          </cell>
          <cell r="B10" t="str">
            <v>Machinery &amp; Equipment(OPEN)</v>
          </cell>
        </row>
        <row r="11">
          <cell r="A11">
            <v>1111002</v>
          </cell>
          <cell r="B11" t="str">
            <v>Vehicles(OPEN)</v>
          </cell>
        </row>
        <row r="12">
          <cell r="A12">
            <v>1111003</v>
          </cell>
          <cell r="B12" t="str">
            <v>Tools &amp; Equipment(OPEN)</v>
          </cell>
        </row>
        <row r="13">
          <cell r="A13">
            <v>1111004</v>
          </cell>
          <cell r="B13" t="str">
            <v>Furniture(OPEN)</v>
          </cell>
        </row>
        <row r="14">
          <cell r="A14">
            <v>1211</v>
          </cell>
          <cell r="B14" t="str">
            <v>Assets in the C of Construction(OPEN)</v>
          </cell>
        </row>
        <row r="15">
          <cell r="A15">
            <v>1211001</v>
          </cell>
          <cell r="B15" t="str">
            <v>Mach.&amp; Equipment in Transit(OPEN)</v>
          </cell>
        </row>
        <row r="16">
          <cell r="A16">
            <v>1025001</v>
          </cell>
          <cell r="B16" t="str">
            <v>Land(ADDITION)</v>
          </cell>
        </row>
        <row r="17">
          <cell r="A17">
            <v>1025002</v>
          </cell>
          <cell r="B17" t="str">
            <v>Buildings(ADDITION)</v>
          </cell>
        </row>
        <row r="18">
          <cell r="A18">
            <v>1025003</v>
          </cell>
          <cell r="B18" t="str">
            <v>Structures(ADDITION)</v>
          </cell>
        </row>
        <row r="19">
          <cell r="A19">
            <v>1125001</v>
          </cell>
          <cell r="B19" t="str">
            <v>Machinery &amp; Equipment(ADDITION)</v>
          </cell>
        </row>
        <row r="20">
          <cell r="A20">
            <v>1125002</v>
          </cell>
          <cell r="B20" t="str">
            <v>Vehicles(ADDITION)</v>
          </cell>
        </row>
        <row r="21">
          <cell r="A21">
            <v>1125003</v>
          </cell>
          <cell r="B21" t="str">
            <v>Tools &amp; Equipment(ADDITION)</v>
          </cell>
        </row>
        <row r="22">
          <cell r="A22">
            <v>1125004</v>
          </cell>
          <cell r="B22" t="str">
            <v>Furniture(ADDITION)</v>
          </cell>
        </row>
        <row r="23">
          <cell r="A23">
            <v>1125005</v>
          </cell>
          <cell r="B23" t="str">
            <v>Assets in the C of Construction(ADDITION)</v>
          </cell>
        </row>
        <row r="24">
          <cell r="A24">
            <v>1125006</v>
          </cell>
          <cell r="B24" t="str">
            <v>Mach.&amp; Equipment in Transit(ADDITION)</v>
          </cell>
        </row>
        <row r="25">
          <cell r="A25">
            <v>1031001</v>
          </cell>
          <cell r="B25" t="str">
            <v>Land(DISPOSAL)</v>
          </cell>
        </row>
        <row r="26">
          <cell r="A26">
            <v>1031002</v>
          </cell>
          <cell r="B26" t="str">
            <v>Buildings(DISPOSAL)</v>
          </cell>
        </row>
        <row r="27">
          <cell r="A27">
            <v>1031003</v>
          </cell>
          <cell r="B27" t="str">
            <v>Structures(DISPOSAL)</v>
          </cell>
        </row>
        <row r="28">
          <cell r="A28">
            <v>1131001</v>
          </cell>
          <cell r="B28" t="str">
            <v>Machinery &amp; Equipment(DISPOSAL)</v>
          </cell>
        </row>
        <row r="29">
          <cell r="A29">
            <v>1131002</v>
          </cell>
          <cell r="B29" t="str">
            <v>Vehicles(DISPOSAL)</v>
          </cell>
        </row>
        <row r="30">
          <cell r="A30">
            <v>1131003</v>
          </cell>
          <cell r="B30" t="str">
            <v>Tools &amp; Equipment(DISPOSAL)</v>
          </cell>
        </row>
        <row r="31">
          <cell r="A31">
            <v>1131004</v>
          </cell>
          <cell r="B31" t="str">
            <v>Furniture(DISPOSAL)</v>
          </cell>
        </row>
        <row r="32">
          <cell r="A32">
            <v>1131005</v>
          </cell>
          <cell r="B32" t="str">
            <v>Assets in the C of Construction(DISPOSAL)</v>
          </cell>
        </row>
        <row r="33">
          <cell r="A33">
            <v>1131006</v>
          </cell>
          <cell r="B33" t="str">
            <v>Mach.&amp; Equipment in Transit(DISPOSAL)</v>
          </cell>
        </row>
        <row r="34">
          <cell r="A34">
            <v>1041002</v>
          </cell>
          <cell r="B34" t="str">
            <v>Buildings(OPEN-DEPRECIATION)</v>
          </cell>
        </row>
        <row r="35">
          <cell r="A35">
            <v>1041003</v>
          </cell>
          <cell r="B35" t="str">
            <v>Structures(OPEN-DEPRECIATION)</v>
          </cell>
        </row>
        <row r="36">
          <cell r="A36">
            <v>1141001</v>
          </cell>
          <cell r="B36" t="str">
            <v>Machinery &amp; Equipment(OPEN-DEPRECIATION)</v>
          </cell>
        </row>
        <row r="37">
          <cell r="A37">
            <v>1141002</v>
          </cell>
          <cell r="B37" t="str">
            <v>Vehicles(OPEN-DEPRECIATION)</v>
          </cell>
        </row>
        <row r="38">
          <cell r="A38">
            <v>1141003</v>
          </cell>
          <cell r="B38" t="str">
            <v>Tools &amp; Equipment(OPEN-DEPRECIATION)</v>
          </cell>
        </row>
        <row r="39">
          <cell r="A39">
            <v>1141004</v>
          </cell>
          <cell r="B39" t="str">
            <v>Furniture(OPEN-DEPRECIATION)</v>
          </cell>
        </row>
        <row r="40">
          <cell r="A40">
            <v>1071002</v>
          </cell>
          <cell r="B40" t="str">
            <v>Buidings(CHARGE FOR PERIOD)</v>
          </cell>
        </row>
        <row r="41">
          <cell r="A41">
            <v>1071003</v>
          </cell>
          <cell r="B41" t="str">
            <v>Structures(CHARGE FOR PERIOD)</v>
          </cell>
        </row>
        <row r="42">
          <cell r="A42">
            <v>1171001</v>
          </cell>
          <cell r="B42" t="str">
            <v>Machinery &amp; Equipment(CHARGE FOR PERIOD)</v>
          </cell>
        </row>
        <row r="43">
          <cell r="A43">
            <v>1171002</v>
          </cell>
          <cell r="B43" t="str">
            <v>Vehicles(CHARGE FOR PERIOD)</v>
          </cell>
        </row>
        <row r="44">
          <cell r="A44">
            <v>1171003</v>
          </cell>
          <cell r="B44" t="str">
            <v>Tools &amp; Equipment(CHARGE FOR PERIOD)</v>
          </cell>
        </row>
        <row r="45">
          <cell r="A45">
            <v>1171004</v>
          </cell>
          <cell r="B45" t="str">
            <v>Furniture(CHARGE FOR PERIOD)</v>
          </cell>
        </row>
        <row r="46">
          <cell r="A46">
            <v>1061002</v>
          </cell>
          <cell r="B46" t="str">
            <v>Buildings(WRITTEN BACK ON ASSETS SOLD)</v>
          </cell>
        </row>
        <row r="47">
          <cell r="A47">
            <v>1061003</v>
          </cell>
          <cell r="B47" t="str">
            <v>Structures(WRITTEN BACK ON ASSETS SOLD)</v>
          </cell>
        </row>
        <row r="48">
          <cell r="A48">
            <v>1161001</v>
          </cell>
          <cell r="B48" t="str">
            <v>Machinery &amp; Equipment(WRITTEN BACK ON ASSETS SOLD)</v>
          </cell>
        </row>
        <row r="49">
          <cell r="A49">
            <v>1161002</v>
          </cell>
          <cell r="B49" t="str">
            <v>Vehicles(WRITTEN BACK ON ASSETS SOLD)</v>
          </cell>
        </row>
        <row r="50">
          <cell r="A50">
            <v>1161003</v>
          </cell>
          <cell r="B50" t="str">
            <v>Tools &amp; Equipment(WRITTEN BACK ON ASSETS SOLD)</v>
          </cell>
        </row>
        <row r="51">
          <cell r="A51">
            <v>1161004</v>
          </cell>
          <cell r="B51" t="str">
            <v>Furniture(WRITTEN BACK ON ASSETS SOLD)</v>
          </cell>
        </row>
        <row r="52">
          <cell r="A52">
            <v>1410001</v>
          </cell>
          <cell r="B52" t="str">
            <v>Raw Material</v>
          </cell>
        </row>
        <row r="53">
          <cell r="A53">
            <v>1410002</v>
          </cell>
          <cell r="B53" t="str">
            <v>Packing Material</v>
          </cell>
        </row>
        <row r="54">
          <cell r="A54">
            <v>1420001</v>
          </cell>
          <cell r="B54" t="str">
            <v>Work-in-Progress</v>
          </cell>
        </row>
        <row r="55">
          <cell r="A55">
            <v>1420002</v>
          </cell>
          <cell r="B55" t="str">
            <v>Raw Material in Transit</v>
          </cell>
        </row>
        <row r="56">
          <cell r="A56">
            <v>1430001</v>
          </cell>
          <cell r="B56" t="str">
            <v>Finished Goods</v>
          </cell>
        </row>
        <row r="57">
          <cell r="A57">
            <v>1430002</v>
          </cell>
          <cell r="B57" t="str">
            <v>Merchandise</v>
          </cell>
        </row>
        <row r="58">
          <cell r="A58">
            <v>1430003</v>
          </cell>
          <cell r="B58" t="str">
            <v>Merchandise in Transit</v>
          </cell>
        </row>
        <row r="59">
          <cell r="A59">
            <v>1450</v>
          </cell>
          <cell r="B59" t="str">
            <v>Supplies</v>
          </cell>
        </row>
        <row r="60">
          <cell r="A60">
            <v>1440</v>
          </cell>
          <cell r="B60" t="str">
            <v>Stock Provision</v>
          </cell>
        </row>
        <row r="61">
          <cell r="A61">
            <v>1511100</v>
          </cell>
          <cell r="B61" t="str">
            <v>A/C Receivable</v>
          </cell>
        </row>
        <row r="62">
          <cell r="A62">
            <v>1511201</v>
          </cell>
          <cell r="B62" t="str">
            <v>Notes Receivable - Bank</v>
          </cell>
        </row>
        <row r="63">
          <cell r="A63">
            <v>1511202</v>
          </cell>
          <cell r="B63" t="str">
            <v>Notes Receivable - Customer</v>
          </cell>
        </row>
        <row r="64">
          <cell r="A64">
            <v>1511203</v>
          </cell>
          <cell r="B64" t="str">
            <v>Notes Receivable - Consignment</v>
          </cell>
        </row>
        <row r="65">
          <cell r="A65">
            <v>1511204</v>
          </cell>
          <cell r="B65" t="str">
            <v>Notes Receivable - Consignment</v>
          </cell>
        </row>
        <row r="66">
          <cell r="A66">
            <v>1511205</v>
          </cell>
          <cell r="B66" t="str">
            <v>Notes Receivable - Consignment</v>
          </cell>
        </row>
        <row r="67">
          <cell r="A67">
            <v>1511206</v>
          </cell>
          <cell r="B67" t="str">
            <v>Notes Receivable - Exchange</v>
          </cell>
        </row>
        <row r="68">
          <cell r="A68">
            <v>1511207</v>
          </cell>
          <cell r="B68" t="str">
            <v>Notes Receivable - Dish. Notes</v>
          </cell>
        </row>
        <row r="69">
          <cell r="A69">
            <v>1511208</v>
          </cell>
          <cell r="B69" t="str">
            <v>Notes Receivable - Consignment</v>
          </cell>
        </row>
        <row r="70">
          <cell r="A70">
            <v>1512001</v>
          </cell>
          <cell r="B70" t="str">
            <v>Allowances(A/C Receivable)</v>
          </cell>
        </row>
        <row r="71">
          <cell r="A71">
            <v>1512002</v>
          </cell>
          <cell r="B71" t="str">
            <v>Allowances(Notes Receivable)</v>
          </cell>
        </row>
        <row r="72">
          <cell r="A72">
            <v>1581</v>
          </cell>
          <cell r="B72" t="str">
            <v>Debtors - Third Party</v>
          </cell>
        </row>
        <row r="73">
          <cell r="A73">
            <v>1582</v>
          </cell>
          <cell r="B73" t="str">
            <v>Debtors - Loans to Employees</v>
          </cell>
        </row>
        <row r="74">
          <cell r="A74">
            <v>1583</v>
          </cell>
          <cell r="B74" t="str">
            <v>Debtors - Prepayments</v>
          </cell>
        </row>
        <row r="75">
          <cell r="A75">
            <v>1584</v>
          </cell>
          <cell r="B75" t="str">
            <v>Debtors - Accrued Income</v>
          </cell>
        </row>
        <row r="76">
          <cell r="A76">
            <v>1585001</v>
          </cell>
          <cell r="B76" t="str">
            <v>V.A.T.-INVOICE</v>
          </cell>
        </row>
        <row r="77">
          <cell r="A77">
            <v>1585003</v>
          </cell>
          <cell r="B77" t="str">
            <v>V.A.T.-CARD</v>
          </cell>
        </row>
        <row r="78">
          <cell r="A78">
            <v>1586001</v>
          </cell>
          <cell r="B78" t="str">
            <v>Advance - Employee(General)</v>
          </cell>
        </row>
        <row r="79">
          <cell r="A79">
            <v>1586002</v>
          </cell>
          <cell r="B79" t="str">
            <v>Advance - Employee(Rep.)</v>
          </cell>
        </row>
        <row r="80">
          <cell r="A80">
            <v>1586003</v>
          </cell>
          <cell r="B80" t="str">
            <v>Advance - Employee(Import)</v>
          </cell>
        </row>
        <row r="81">
          <cell r="A81">
            <v>1587001</v>
          </cell>
          <cell r="B81" t="str">
            <v>Debtors  - Prepaid Interest</v>
          </cell>
        </row>
        <row r="82">
          <cell r="A82">
            <v>1587002</v>
          </cell>
          <cell r="B82" t="str">
            <v>Debtors  - Prepaid Insurance</v>
          </cell>
        </row>
        <row r="83">
          <cell r="A83">
            <v>1587003</v>
          </cell>
          <cell r="B83" t="str">
            <v>Debtors  - Prepaid Other</v>
          </cell>
        </row>
        <row r="84">
          <cell r="A84">
            <v>1570001</v>
          </cell>
          <cell r="B84" t="str">
            <v>Gurantee Deposit Receivable</v>
          </cell>
        </row>
        <row r="85">
          <cell r="A85">
            <v>1570110</v>
          </cell>
          <cell r="B85" t="str">
            <v>Long Term Time Deposit</v>
          </cell>
        </row>
        <row r="86">
          <cell r="A86">
            <v>1570111</v>
          </cell>
          <cell r="B86" t="str">
            <v>Long Term Installment Saving</v>
          </cell>
        </row>
        <row r="87">
          <cell r="A87">
            <v>1570112</v>
          </cell>
          <cell r="B87" t="str">
            <v>Investment Securities</v>
          </cell>
        </row>
        <row r="88">
          <cell r="A88">
            <v>1570113</v>
          </cell>
          <cell r="B88" t="str">
            <v>Investment.Securities - other</v>
          </cell>
        </row>
        <row r="89">
          <cell r="A89">
            <v>1570114</v>
          </cell>
          <cell r="B89" t="str">
            <v>Investment in Capital</v>
          </cell>
        </row>
        <row r="90">
          <cell r="A90">
            <v>1570115</v>
          </cell>
          <cell r="B90" t="str">
            <v>Other Investment Assets</v>
          </cell>
        </row>
        <row r="91">
          <cell r="A91">
            <v>1570116</v>
          </cell>
          <cell r="B91" t="str">
            <v>Long Term Loans Receivable</v>
          </cell>
        </row>
        <row r="92">
          <cell r="A92">
            <v>1570117</v>
          </cell>
          <cell r="B92" t="str">
            <v>Restricted Cash &amp; Deposit</v>
          </cell>
        </row>
        <row r="93">
          <cell r="A93">
            <v>1570118</v>
          </cell>
          <cell r="B93" t="str">
            <v>Telephone Rights</v>
          </cell>
        </row>
        <row r="94">
          <cell r="A94">
            <v>1570119</v>
          </cell>
          <cell r="B94" t="str">
            <v>Key Money on Leases</v>
          </cell>
        </row>
        <row r="95">
          <cell r="A95">
            <v>1570120</v>
          </cell>
          <cell r="B95" t="str">
            <v>Operation Gurantee Deposit</v>
          </cell>
        </row>
        <row r="96">
          <cell r="A96">
            <v>1570121</v>
          </cell>
          <cell r="B96" t="str">
            <v>G. Severance Insurance Deposit</v>
          </cell>
        </row>
        <row r="97">
          <cell r="A97">
            <v>1570122</v>
          </cell>
          <cell r="B97" t="str">
            <v>Deferred Taxation Assets</v>
          </cell>
        </row>
        <row r="98">
          <cell r="A98">
            <v>1730</v>
          </cell>
          <cell r="B98" t="str">
            <v>Cash in Hand</v>
          </cell>
        </row>
        <row r="99">
          <cell r="A99">
            <v>1735</v>
          </cell>
          <cell r="B99" t="str">
            <v>Cash in Transit</v>
          </cell>
        </row>
        <row r="100">
          <cell r="A100">
            <v>1710001</v>
          </cell>
          <cell r="B100" t="str">
            <v>Secutity</v>
          </cell>
        </row>
        <row r="101">
          <cell r="A101" t="str">
            <v>1710CHB</v>
          </cell>
          <cell r="B101" t="str">
            <v xml:space="preserve">Pass Book-조흥 </v>
          </cell>
        </row>
        <row r="102">
          <cell r="A102" t="str">
            <v>1710HV1</v>
          </cell>
          <cell r="B102" t="str">
            <v>Pass Book-한빛</v>
          </cell>
        </row>
        <row r="103">
          <cell r="A103" t="str">
            <v>1710HV2</v>
          </cell>
          <cell r="B103" t="str">
            <v>Pass Book -한빛-FB</v>
          </cell>
        </row>
        <row r="104">
          <cell r="A104" t="str">
            <v>1710SH1</v>
          </cell>
          <cell r="B104" t="str">
            <v>Pass Book - 신한</v>
          </cell>
        </row>
        <row r="105">
          <cell r="A105" t="str">
            <v>1710SH2</v>
          </cell>
          <cell r="B105" t="str">
            <v>Pass Book - 신한-Tr</v>
          </cell>
        </row>
        <row r="106">
          <cell r="A106" t="str">
            <v>1710SH3</v>
          </cell>
          <cell r="B106" t="str">
            <v>Pass Book - 신한-SB</v>
          </cell>
        </row>
        <row r="107">
          <cell r="A107" t="str">
            <v>1710HNB</v>
          </cell>
          <cell r="B107" t="str">
            <v>Pass Book - 하나</v>
          </cell>
        </row>
        <row r="108">
          <cell r="A108" t="str">
            <v>1710HMB</v>
          </cell>
          <cell r="B108" t="str">
            <v>Pass Book - 한미</v>
          </cell>
        </row>
        <row r="109">
          <cell r="A109" t="str">
            <v>1710NHB</v>
          </cell>
          <cell r="B109" t="str">
            <v>Pass Book - 농협</v>
          </cell>
        </row>
        <row r="110">
          <cell r="A110" t="str">
            <v>1710DKB</v>
          </cell>
          <cell r="B110" t="str">
            <v>Pass Book - 근업</v>
          </cell>
        </row>
        <row r="111">
          <cell r="A111" t="str">
            <v>1710TKB</v>
          </cell>
          <cell r="B111" t="str">
            <v>Pass Book - 동경</v>
          </cell>
        </row>
        <row r="112">
          <cell r="A112" t="str">
            <v>1710CTB</v>
          </cell>
          <cell r="B112" t="str">
            <v>Pass Book - 씨티</v>
          </cell>
        </row>
        <row r="113">
          <cell r="A113" t="str">
            <v>1710CT2</v>
          </cell>
          <cell r="B113" t="str">
            <v>Pass Book - 씨티-SB</v>
          </cell>
        </row>
        <row r="114">
          <cell r="A114" t="str">
            <v>1710CT3</v>
          </cell>
          <cell r="B114" t="str">
            <v>Pass Book - 씨티(USD)-SB</v>
          </cell>
        </row>
        <row r="115">
          <cell r="A115" t="str">
            <v>1710CT4</v>
          </cell>
          <cell r="B115" t="str">
            <v>Pass Book - 씨티(CD)-SB</v>
          </cell>
        </row>
        <row r="116">
          <cell r="A116">
            <v>2110</v>
          </cell>
          <cell r="B116" t="str">
            <v>AC payable</v>
          </cell>
        </row>
        <row r="117">
          <cell r="A117">
            <v>2111101</v>
          </cell>
          <cell r="B117" t="str">
            <v>Notes Payable-HANVIT</v>
          </cell>
        </row>
        <row r="118">
          <cell r="A118">
            <v>2111102</v>
          </cell>
          <cell r="B118" t="str">
            <v>Notes Payable-SHINHAN</v>
          </cell>
        </row>
        <row r="119">
          <cell r="A119">
            <v>2170001</v>
          </cell>
          <cell r="B119" t="str">
            <v>Reserve for Severance Pay</v>
          </cell>
        </row>
        <row r="120">
          <cell r="A120">
            <v>2170002</v>
          </cell>
          <cell r="B120" t="str">
            <v>Conversion to Pension</v>
          </cell>
        </row>
        <row r="121">
          <cell r="A121">
            <v>2170003</v>
          </cell>
          <cell r="B121" t="str">
            <v xml:space="preserve">Reserve for Group Severance </v>
          </cell>
        </row>
        <row r="122">
          <cell r="A122">
            <v>2181</v>
          </cell>
          <cell r="B122" t="str">
            <v>Accured expenses</v>
          </cell>
        </row>
        <row r="123">
          <cell r="A123">
            <v>2181001</v>
          </cell>
          <cell r="B123" t="str">
            <v>Acc.Expense - Co. Credit Card-BC</v>
          </cell>
        </row>
        <row r="124">
          <cell r="A124">
            <v>2181002</v>
          </cell>
          <cell r="B124" t="str">
            <v>Acc.Expense - Co. Credit Card-SS</v>
          </cell>
        </row>
        <row r="125">
          <cell r="A125">
            <v>2181003</v>
          </cell>
          <cell r="B125" t="str">
            <v>Acc.Expense - Co. Credit Card-AMX</v>
          </cell>
        </row>
        <row r="126">
          <cell r="A126">
            <v>2181004</v>
          </cell>
          <cell r="B126" t="str">
            <v>Acc.Expense - General (Samsung,…)</v>
          </cell>
        </row>
        <row r="127">
          <cell r="A127">
            <v>2181005</v>
          </cell>
          <cell r="B127" t="str">
            <v>Acc.Expense - Sales Discount</v>
          </cell>
        </row>
        <row r="128">
          <cell r="A128">
            <v>2183001</v>
          </cell>
          <cell r="B128" t="str">
            <v>Acc.Expense - Payroll</v>
          </cell>
        </row>
        <row r="129">
          <cell r="A129">
            <v>2183002</v>
          </cell>
          <cell r="B129" t="str">
            <v>Acc.Expense - Bonus</v>
          </cell>
        </row>
        <row r="130">
          <cell r="A130">
            <v>2183003</v>
          </cell>
          <cell r="B130" t="str">
            <v>Acc.Expense - Incentive</v>
          </cell>
        </row>
        <row r="131">
          <cell r="A131">
            <v>2183004</v>
          </cell>
          <cell r="B131" t="str">
            <v>Acc.Expense - Annual Leave</v>
          </cell>
        </row>
        <row r="132">
          <cell r="A132">
            <v>2183005</v>
          </cell>
          <cell r="B132" t="str">
            <v>Acc.Expense - Accident Cimpen.Ins.</v>
          </cell>
        </row>
        <row r="133">
          <cell r="A133">
            <v>2183006</v>
          </cell>
          <cell r="B133" t="str">
            <v>Acc.Expense - Employment Ins.</v>
          </cell>
        </row>
        <row r="134">
          <cell r="A134">
            <v>2183007</v>
          </cell>
          <cell r="B134" t="str">
            <v>Acc.Expense - Medical Ins.</v>
          </cell>
        </row>
        <row r="135">
          <cell r="A135">
            <v>2183008</v>
          </cell>
          <cell r="B135" t="str">
            <v>Acc.Expense - National Pension</v>
          </cell>
        </row>
        <row r="136">
          <cell r="A136">
            <v>2183009</v>
          </cell>
          <cell r="B136" t="str">
            <v>Acc.Expense - Other</v>
          </cell>
        </row>
        <row r="137">
          <cell r="A137">
            <v>2184001</v>
          </cell>
          <cell r="B137" t="str">
            <v>V.A.T. - Invoice</v>
          </cell>
        </row>
        <row r="138">
          <cell r="A138">
            <v>2184002</v>
          </cell>
          <cell r="B138" t="str">
            <v>V.A.T. - Deemed Sales</v>
          </cell>
        </row>
        <row r="139">
          <cell r="A139" t="str">
            <v>2187DKB</v>
          </cell>
          <cell r="B139" t="str">
            <v>Accrued Interest - DKB</v>
          </cell>
        </row>
        <row r="140">
          <cell r="A140" t="str">
            <v>2187TKB</v>
          </cell>
          <cell r="B140" t="str">
            <v>Accrued Interest - TK</v>
          </cell>
        </row>
        <row r="141">
          <cell r="A141" t="str">
            <v>2187CTB</v>
          </cell>
          <cell r="B141" t="str">
            <v>Accrued Interest - CITI</v>
          </cell>
        </row>
        <row r="142">
          <cell r="A142" t="str">
            <v>2187ANB</v>
          </cell>
          <cell r="B142" t="str">
            <v>Accrued Interest - ANZ</v>
          </cell>
        </row>
        <row r="143">
          <cell r="A143" t="str">
            <v>2187HSB</v>
          </cell>
          <cell r="B143" t="str">
            <v>Accrued Interest - HSBC</v>
          </cell>
        </row>
        <row r="144">
          <cell r="A144">
            <v>2189001</v>
          </cell>
          <cell r="B144" t="str">
            <v>Withhold - Income Tax</v>
          </cell>
        </row>
        <row r="145">
          <cell r="A145">
            <v>2189002</v>
          </cell>
          <cell r="B145" t="str">
            <v>Withhold - Resident Tax</v>
          </cell>
        </row>
        <row r="146">
          <cell r="A146">
            <v>2189003</v>
          </cell>
          <cell r="B146" t="str">
            <v>Withhold - Other</v>
          </cell>
        </row>
        <row r="147">
          <cell r="A147">
            <v>2189004</v>
          </cell>
          <cell r="B147" t="str">
            <v>Accident Compensation Insurance</v>
          </cell>
        </row>
        <row r="148">
          <cell r="A148">
            <v>2189005</v>
          </cell>
          <cell r="B148" t="str">
            <v>EMPLOYMENT Insurance</v>
          </cell>
        </row>
        <row r="149">
          <cell r="A149">
            <v>2189006</v>
          </cell>
          <cell r="B149" t="str">
            <v>Medical Insurance</v>
          </cell>
        </row>
        <row r="150">
          <cell r="A150">
            <v>2189007</v>
          </cell>
          <cell r="B150" t="str">
            <v>National Pension</v>
          </cell>
        </row>
        <row r="151">
          <cell r="A151">
            <v>2190001</v>
          </cell>
          <cell r="B151" t="str">
            <v>Advance Receipts</v>
          </cell>
        </row>
        <row r="152">
          <cell r="A152">
            <v>2190002</v>
          </cell>
          <cell r="B152" t="str">
            <v>Income in advance</v>
          </cell>
        </row>
        <row r="153">
          <cell r="A153">
            <v>2189103</v>
          </cell>
          <cell r="B153" t="str">
            <v>Temporary Receipts</v>
          </cell>
        </row>
        <row r="154">
          <cell r="A154">
            <v>2190004</v>
          </cell>
          <cell r="B154" t="str">
            <v>Guarantee Deposits Payable</v>
          </cell>
        </row>
        <row r="155">
          <cell r="A155">
            <v>220500668</v>
          </cell>
          <cell r="B155" t="str">
            <v>F.Currancy A/C Payable - Adechsa</v>
          </cell>
        </row>
        <row r="156">
          <cell r="A156">
            <v>220500833</v>
          </cell>
          <cell r="B156" t="str">
            <v>F.Currancy A/C Payable - Export</v>
          </cell>
        </row>
        <row r="157">
          <cell r="A157">
            <v>220511668</v>
          </cell>
          <cell r="B157" t="str">
            <v>F.Currancy A/C Receivable - Adechsa</v>
          </cell>
        </row>
        <row r="158">
          <cell r="A158">
            <v>220511833</v>
          </cell>
          <cell r="B158" t="str">
            <v>F.Currancy A/C Receivable - Export</v>
          </cell>
        </row>
        <row r="159">
          <cell r="A159">
            <v>220577668</v>
          </cell>
          <cell r="B159" t="str">
            <v>I/C Oth. A/C Payable - Adechsa</v>
          </cell>
        </row>
        <row r="160">
          <cell r="A160">
            <v>220577833</v>
          </cell>
          <cell r="B160" t="str">
            <v>I/C Oth. A/C Payable - Export</v>
          </cell>
        </row>
        <row r="161">
          <cell r="A161">
            <v>220577651</v>
          </cell>
          <cell r="B161" t="str">
            <v>I/C Oth. A/C Payable - GW R&amp;D</v>
          </cell>
        </row>
        <row r="162">
          <cell r="A162">
            <v>220577682</v>
          </cell>
          <cell r="B162" t="str">
            <v>I/C Oth. A/C Payable - GW Sin. PTE</v>
          </cell>
        </row>
        <row r="163">
          <cell r="A163">
            <v>220577812</v>
          </cell>
          <cell r="B163" t="str">
            <v>I/C Oth. A/C Payable - A Pac.Pte.L</v>
          </cell>
        </row>
        <row r="164">
          <cell r="A164">
            <v>220577476</v>
          </cell>
          <cell r="B164" t="str">
            <v>I/C Oth. A/C Payable - SMITHKLINE BEECHAM</v>
          </cell>
        </row>
        <row r="165">
          <cell r="A165">
            <v>220577334</v>
          </cell>
          <cell r="B165" t="str">
            <v>BEECHAM PHARM PTE LTD</v>
          </cell>
        </row>
        <row r="166">
          <cell r="A166">
            <v>220599668</v>
          </cell>
          <cell r="B166" t="str">
            <v>I/C Oth. A/C Receivable -Adechsa</v>
          </cell>
        </row>
        <row r="167">
          <cell r="A167">
            <v>220599833</v>
          </cell>
          <cell r="B167" t="str">
            <v>I/C Oth. A/C Receivable -Export</v>
          </cell>
        </row>
        <row r="168">
          <cell r="A168">
            <v>220599651</v>
          </cell>
          <cell r="B168" t="str">
            <v>I/C Oth. A/C Receivable -GW R&amp;D</v>
          </cell>
        </row>
        <row r="169">
          <cell r="A169">
            <v>220599682</v>
          </cell>
          <cell r="B169" t="str">
            <v>I/C Oth. A/C Receivable -GW Sin.P</v>
          </cell>
        </row>
        <row r="170">
          <cell r="A170">
            <v>220599812</v>
          </cell>
          <cell r="B170" t="str">
            <v>I/C Oth. A/C Receivable - A Pac.Pte.L</v>
          </cell>
        </row>
        <row r="171">
          <cell r="A171">
            <v>220599476</v>
          </cell>
          <cell r="B171" t="str">
            <v>I/C Oth. A/C Payable - SMITHKLINE BEECHAM</v>
          </cell>
        </row>
        <row r="172">
          <cell r="A172">
            <v>220599334</v>
          </cell>
          <cell r="B172" t="str">
            <v>BEECHAM PHARM PTE LTD</v>
          </cell>
        </row>
        <row r="173">
          <cell r="A173">
            <v>2331</v>
          </cell>
          <cell r="B173" t="str">
            <v xml:space="preserve">Taxation - Balance at Start </v>
          </cell>
        </row>
        <row r="174">
          <cell r="A174">
            <v>2331010</v>
          </cell>
          <cell r="B174" t="str">
            <v>Penalty Tax</v>
          </cell>
        </row>
        <row r="175">
          <cell r="A175">
            <v>2336</v>
          </cell>
          <cell r="B175" t="str">
            <v>Charge for Period - Current Year</v>
          </cell>
        </row>
        <row r="176">
          <cell r="A176">
            <v>2344</v>
          </cell>
          <cell r="B176" t="str">
            <v>Tax Paid/Received - Third Party</v>
          </cell>
        </row>
        <row r="177">
          <cell r="A177">
            <v>1587004</v>
          </cell>
          <cell r="B177" t="str">
            <v>Withholding Tax Paid</v>
          </cell>
        </row>
        <row r="178">
          <cell r="A178">
            <v>2350</v>
          </cell>
          <cell r="B178" t="str">
            <v>Deferred Taxation Liabilities</v>
          </cell>
        </row>
        <row r="179">
          <cell r="A179" t="str">
            <v>286000DKB</v>
          </cell>
          <cell r="B179" t="str">
            <v>Short Term Loans - DKB</v>
          </cell>
        </row>
        <row r="180">
          <cell r="A180" t="str">
            <v>286000TKB</v>
          </cell>
          <cell r="B180" t="str">
            <v>Short Term Loans - TK</v>
          </cell>
        </row>
        <row r="181">
          <cell r="A181" t="str">
            <v>286000CTB</v>
          </cell>
          <cell r="B181" t="str">
            <v>Short Term Loans - CITI</v>
          </cell>
        </row>
        <row r="182">
          <cell r="A182" t="str">
            <v>286000ANB</v>
          </cell>
          <cell r="B182" t="str">
            <v>Short Term Loans - ANZ</v>
          </cell>
        </row>
        <row r="183">
          <cell r="A183" t="str">
            <v>286000HSB</v>
          </cell>
          <cell r="B183" t="str">
            <v>Short Term Loans - HSBC</v>
          </cell>
        </row>
        <row r="184">
          <cell r="A184" t="str">
            <v>286099HVB</v>
          </cell>
          <cell r="B184" t="str">
            <v>Bills Receivable (Discounted) - 한빛</v>
          </cell>
        </row>
        <row r="185">
          <cell r="A185" t="str">
            <v>286099SHB</v>
          </cell>
          <cell r="B185" t="str">
            <v>Bills Receivable (Discounted) - 신한</v>
          </cell>
        </row>
        <row r="186">
          <cell r="A186" t="str">
            <v>286099HNB</v>
          </cell>
          <cell r="B186" t="str">
            <v>Bills Receivable (Discounted) - 하나</v>
          </cell>
        </row>
        <row r="187">
          <cell r="A187" t="str">
            <v>2885HVB</v>
          </cell>
          <cell r="B187" t="str">
            <v>Over Draft - 한빛</v>
          </cell>
        </row>
        <row r="188">
          <cell r="A188" t="str">
            <v>2885SHB</v>
          </cell>
          <cell r="B188" t="str">
            <v>Over Draft - 신한</v>
          </cell>
        </row>
        <row r="189">
          <cell r="A189" t="str">
            <v>2885CTB</v>
          </cell>
          <cell r="B189" t="str">
            <v>Over Draft - 씨티</v>
          </cell>
        </row>
        <row r="190">
          <cell r="A190" t="str">
            <v>2885HSB</v>
          </cell>
          <cell r="B190" t="str">
            <v>Over Draft - 홍콩</v>
          </cell>
        </row>
        <row r="191">
          <cell r="A191">
            <v>3113</v>
          </cell>
          <cell r="B191" t="str">
            <v>Balance at Start of Period</v>
          </cell>
        </row>
        <row r="192">
          <cell r="A192">
            <v>3225001</v>
          </cell>
          <cell r="B192" t="str">
            <v>Capital Stock Premium</v>
          </cell>
        </row>
        <row r="193">
          <cell r="A193">
            <v>3225002</v>
          </cell>
          <cell r="B193" t="str">
            <v>Other Capital Surplus</v>
          </cell>
        </row>
        <row r="194">
          <cell r="A194">
            <v>3225101</v>
          </cell>
          <cell r="B194" t="str">
            <v>Allowance for Profit</v>
          </cell>
        </row>
        <row r="195">
          <cell r="A195">
            <v>3225102</v>
          </cell>
          <cell r="B195" t="str">
            <v>Reserve for Business Rationalization</v>
          </cell>
        </row>
        <row r="196">
          <cell r="A196">
            <v>3325103</v>
          </cell>
          <cell r="B196" t="str">
            <v>Reserve for Investment</v>
          </cell>
        </row>
        <row r="197">
          <cell r="A197">
            <v>3325104</v>
          </cell>
          <cell r="B197" t="str">
            <v>Voluntary Reserve</v>
          </cell>
        </row>
        <row r="198">
          <cell r="A198">
            <v>3325105</v>
          </cell>
          <cell r="B198" t="str">
            <v>Technology Development Reserve</v>
          </cell>
        </row>
        <row r="199">
          <cell r="A199">
            <v>3325106</v>
          </cell>
          <cell r="B199" t="str">
            <v>Adjusted Prior Net Profit</v>
          </cell>
        </row>
        <row r="200">
          <cell r="A200">
            <v>3325107</v>
          </cell>
          <cell r="B200" t="str">
            <v>Retained Profit for Period</v>
          </cell>
        </row>
        <row r="201">
          <cell r="A201">
            <v>3325108</v>
          </cell>
          <cell r="B201" t="str">
            <v>Unappropriated Retained Earning</v>
          </cell>
        </row>
        <row r="202">
          <cell r="A202">
            <v>4100001</v>
          </cell>
          <cell r="B202" t="str">
            <v>Gross Third Party Sales - FG</v>
          </cell>
        </row>
        <row r="203">
          <cell r="A203">
            <v>4100002</v>
          </cell>
          <cell r="B203" t="str">
            <v>Gross Third Party Sales - MR</v>
          </cell>
        </row>
        <row r="204">
          <cell r="A204">
            <v>4211</v>
          </cell>
          <cell r="B204" t="str">
            <v>Trade Discount</v>
          </cell>
        </row>
        <row r="205">
          <cell r="A205">
            <v>4215</v>
          </cell>
          <cell r="B205" t="str">
            <v>Promotional Discount</v>
          </cell>
        </row>
        <row r="206">
          <cell r="A206">
            <v>4215001</v>
          </cell>
          <cell r="B206" t="str">
            <v>충판용역수수료 - 제품</v>
          </cell>
        </row>
        <row r="207">
          <cell r="A207">
            <v>4215002</v>
          </cell>
          <cell r="B207" t="str">
            <v>충판용역수수료 - 상품</v>
          </cell>
        </row>
        <row r="208">
          <cell r="A208">
            <v>4215003</v>
          </cell>
          <cell r="B208" t="str">
            <v>매출할인 - 제품</v>
          </cell>
        </row>
        <row r="209">
          <cell r="A209">
            <v>4215004</v>
          </cell>
          <cell r="B209" t="str">
            <v>매출할인 - 상품</v>
          </cell>
        </row>
        <row r="210">
          <cell r="A210">
            <v>4216</v>
          </cell>
          <cell r="B210" t="str">
            <v>Annual Turnover Discounts</v>
          </cell>
        </row>
        <row r="211">
          <cell r="A211">
            <v>4220</v>
          </cell>
          <cell r="B211" t="str">
            <v>Returns</v>
          </cell>
        </row>
        <row r="212">
          <cell r="A212">
            <v>7210001</v>
          </cell>
          <cell r="B212" t="str">
            <v>Non I/C FX Unrealized Gain</v>
          </cell>
        </row>
        <row r="213">
          <cell r="A213">
            <v>7210002</v>
          </cell>
          <cell r="B213" t="str">
            <v>I/C FX Unrealized Gain</v>
          </cell>
        </row>
        <row r="214">
          <cell r="A214">
            <v>7210003</v>
          </cell>
          <cell r="B214" t="str">
            <v>Non I/C FX Realized Gain</v>
          </cell>
        </row>
        <row r="215">
          <cell r="A215">
            <v>7210004</v>
          </cell>
          <cell r="B215" t="str">
            <v>I/C FX Realized Gain</v>
          </cell>
        </row>
        <row r="216">
          <cell r="A216">
            <v>7210101</v>
          </cell>
          <cell r="B216" t="str">
            <v>Non I/C FX Unrealized Loss</v>
          </cell>
        </row>
        <row r="217">
          <cell r="A217">
            <v>7210102</v>
          </cell>
          <cell r="B217" t="str">
            <v>I/C FX Unrealized Loss</v>
          </cell>
        </row>
        <row r="218">
          <cell r="A218">
            <v>7210103</v>
          </cell>
          <cell r="B218" t="str">
            <v>Non I/C FX Realized Loss</v>
          </cell>
        </row>
        <row r="219">
          <cell r="A219">
            <v>7210104</v>
          </cell>
          <cell r="B219" t="str">
            <v>X</v>
          </cell>
        </row>
        <row r="220">
          <cell r="A220">
            <v>7280001</v>
          </cell>
          <cell r="B220" t="str">
            <v>Gain on Disposal of Securities</v>
          </cell>
        </row>
        <row r="221">
          <cell r="A221">
            <v>7280002</v>
          </cell>
          <cell r="B221" t="str">
            <v>Reversed Bad Debts Provision</v>
          </cell>
        </row>
        <row r="222">
          <cell r="A222">
            <v>7280003</v>
          </cell>
          <cell r="B222" t="str">
            <v xml:space="preserve">Profit on Sales of Fixed Assets </v>
          </cell>
        </row>
        <row r="223">
          <cell r="A223">
            <v>7280004</v>
          </cell>
          <cell r="B223" t="str">
            <v>Gain on Disp.of Inves. Assets</v>
          </cell>
        </row>
        <row r="224">
          <cell r="A224">
            <v>7280005</v>
          </cell>
          <cell r="B224" t="str">
            <v>Income from Reco. of Bad Debts</v>
          </cell>
        </row>
        <row r="225">
          <cell r="A225">
            <v>7280006</v>
          </cell>
          <cell r="B225" t="str">
            <v>Miscellaneous Income</v>
          </cell>
        </row>
        <row r="226">
          <cell r="A226">
            <v>7280007</v>
          </cell>
          <cell r="B226" t="str">
            <v>Gain on Insurance Claim</v>
          </cell>
        </row>
        <row r="227">
          <cell r="A227">
            <v>7280008</v>
          </cell>
          <cell r="B227" t="str">
            <v>Reversed G.Severance Ins.</v>
          </cell>
        </row>
        <row r="228">
          <cell r="A228">
            <v>7280009</v>
          </cell>
          <cell r="B228" t="str">
            <v>Gain from Assets Contributed</v>
          </cell>
        </row>
        <row r="229">
          <cell r="A229">
            <v>7280010</v>
          </cell>
          <cell r="B229" t="str">
            <v>Gain on Exemption of Debts</v>
          </cell>
        </row>
        <row r="230">
          <cell r="A230">
            <v>7280011</v>
          </cell>
          <cell r="B230" t="str">
            <v>Gain on P. Period Error Correction</v>
          </cell>
        </row>
        <row r="231">
          <cell r="A231">
            <v>7280012</v>
          </cell>
          <cell r="B231" t="str">
            <v>Other Extra Gain</v>
          </cell>
        </row>
        <row r="232">
          <cell r="A232">
            <v>7280101</v>
          </cell>
          <cell r="B232" t="str">
            <v xml:space="preserve">Loss on Sales of Fixed Assets </v>
          </cell>
        </row>
        <row r="233">
          <cell r="A233">
            <v>7280102</v>
          </cell>
          <cell r="B233" t="str">
            <v>Loss on Disp. of Inves. Assets</v>
          </cell>
        </row>
        <row r="234">
          <cell r="A234">
            <v>7280103</v>
          </cell>
          <cell r="B234" t="str">
            <v>Miscellaneous Loss</v>
          </cell>
        </row>
        <row r="235">
          <cell r="A235">
            <v>7280104</v>
          </cell>
          <cell r="B235" t="str">
            <v>Loss from disposal of A/R</v>
          </cell>
        </row>
        <row r="236">
          <cell r="A236">
            <v>7280105</v>
          </cell>
          <cell r="B236" t="str">
            <v>Loss from Inventory</v>
          </cell>
        </row>
        <row r="237">
          <cell r="A237">
            <v>7280106</v>
          </cell>
          <cell r="B237" t="str">
            <v>Loss on P.Period Error Correction</v>
          </cell>
        </row>
        <row r="238">
          <cell r="A238">
            <v>7280107</v>
          </cell>
          <cell r="B238" t="str">
            <v>Other Extra Loss</v>
          </cell>
        </row>
        <row r="239">
          <cell r="A239">
            <v>7130001</v>
          </cell>
          <cell r="B239" t="str">
            <v>Royalty Income from 3rd Parties - S</v>
          </cell>
        </row>
        <row r="240">
          <cell r="A240">
            <v>7130002</v>
          </cell>
          <cell r="B240" t="str">
            <v>Royalty Income from 3rd Parties - I</v>
          </cell>
        </row>
        <row r="241">
          <cell r="A241">
            <v>719000668</v>
          </cell>
          <cell r="B241" t="str">
            <v>I/C Fees, Royalty - Adechsa</v>
          </cell>
        </row>
        <row r="242">
          <cell r="A242">
            <v>719000833</v>
          </cell>
          <cell r="B242" t="str">
            <v>I/C Fees, Royalty - Export</v>
          </cell>
        </row>
        <row r="243">
          <cell r="A243">
            <v>719000651</v>
          </cell>
          <cell r="B243" t="str">
            <v>I/C Fees, Royalty - GW R&amp;D</v>
          </cell>
        </row>
        <row r="244">
          <cell r="A244">
            <v>719000682</v>
          </cell>
          <cell r="B244" t="str">
            <v>I/C Fees, Royalty - GW Sing.P.</v>
          </cell>
        </row>
        <row r="245">
          <cell r="A245">
            <v>719000812</v>
          </cell>
          <cell r="B245" t="str">
            <v>I/C Fees, Royalty - A. Pac Pte. L</v>
          </cell>
        </row>
        <row r="246">
          <cell r="A246">
            <v>719099668</v>
          </cell>
          <cell r="B246" t="str">
            <v>I/C Fees, Royalty - Adechsa</v>
          </cell>
        </row>
        <row r="247">
          <cell r="A247">
            <v>719099833</v>
          </cell>
          <cell r="B247" t="str">
            <v>I/C Fees, Royalty - Export</v>
          </cell>
        </row>
        <row r="248">
          <cell r="A248">
            <v>719099651</v>
          </cell>
          <cell r="B248" t="str">
            <v>I/C Fees, Royalty - GW R&amp;D</v>
          </cell>
        </row>
        <row r="249">
          <cell r="A249">
            <v>719099682</v>
          </cell>
          <cell r="B249" t="str">
            <v>I/C Fees, Royalty - GW Sing.P.</v>
          </cell>
        </row>
        <row r="250">
          <cell r="A250">
            <v>719099812</v>
          </cell>
          <cell r="B250" t="str">
            <v>I/C Fees, Royalty - A. Pac Pte. L</v>
          </cell>
        </row>
        <row r="251">
          <cell r="A251">
            <v>7195668</v>
          </cell>
          <cell r="B251" t="str">
            <v>Sample Rebate Received - Adechsa</v>
          </cell>
        </row>
        <row r="252">
          <cell r="A252">
            <v>7195833</v>
          </cell>
          <cell r="B252" t="str">
            <v>Sample Rebate Received - Export</v>
          </cell>
        </row>
        <row r="253">
          <cell r="A253">
            <v>7200100</v>
          </cell>
          <cell r="B253" t="str">
            <v>Exc Var. on I/C Fee,… - Income</v>
          </cell>
        </row>
        <row r="254">
          <cell r="A254">
            <v>7200200</v>
          </cell>
          <cell r="B254" t="str">
            <v>Exc Var. on I/C Fee,… - Loss</v>
          </cell>
        </row>
        <row r="255">
          <cell r="A255">
            <v>7275001</v>
          </cell>
          <cell r="B255" t="str">
            <v>Amortisation - Goodwill</v>
          </cell>
        </row>
        <row r="256">
          <cell r="A256">
            <v>7450001</v>
          </cell>
          <cell r="B256" t="str">
            <v>Interest Income - Bank</v>
          </cell>
        </row>
        <row r="257">
          <cell r="A257">
            <v>7450002</v>
          </cell>
          <cell r="B257" t="str">
            <v>Interest Income - Security</v>
          </cell>
        </row>
        <row r="258">
          <cell r="A258">
            <v>7460001</v>
          </cell>
          <cell r="B258" t="str">
            <v>Interest Expense - Over Draft</v>
          </cell>
        </row>
        <row r="259">
          <cell r="A259">
            <v>7460002</v>
          </cell>
          <cell r="B259" t="str">
            <v>Interest Expense - General Loan</v>
          </cell>
        </row>
        <row r="260">
          <cell r="A260">
            <v>7510001</v>
          </cell>
          <cell r="B260" t="str">
            <v>Current tax charge</v>
          </cell>
        </row>
        <row r="261">
          <cell r="A261">
            <v>7510002</v>
          </cell>
          <cell r="B261" t="str">
            <v>Current tax charge</v>
          </cell>
        </row>
        <row r="262">
          <cell r="A262">
            <v>7520</v>
          </cell>
          <cell r="B262" t="str">
            <v xml:space="preserve">Deferred tax charge </v>
          </cell>
        </row>
        <row r="263">
          <cell r="A263">
            <v>5110001</v>
          </cell>
          <cell r="B263" t="str">
            <v>Cost of Sales - Finished Goods</v>
          </cell>
        </row>
        <row r="264">
          <cell r="A264">
            <v>5110002</v>
          </cell>
          <cell r="B264" t="str">
            <v>Cost of Sales - Merchandise</v>
          </cell>
        </row>
        <row r="265">
          <cell r="A265">
            <v>5113</v>
          </cell>
          <cell r="B265" t="str">
            <v>Purchase Price Variance (I/C)</v>
          </cell>
        </row>
        <row r="266">
          <cell r="A266">
            <v>6994001</v>
          </cell>
          <cell r="B266" t="str">
            <v>Raw M.Cost CON/Cle Accounts</v>
          </cell>
        </row>
        <row r="267">
          <cell r="A267">
            <v>6994002</v>
          </cell>
          <cell r="B267" t="str">
            <v>Pack Cost CON/Cle Accounts</v>
          </cell>
        </row>
        <row r="268">
          <cell r="A268">
            <v>6994003</v>
          </cell>
          <cell r="B268" t="str">
            <v>Pers. Expense CON/Cle Accounts</v>
          </cell>
        </row>
        <row r="269">
          <cell r="A269">
            <v>6994005</v>
          </cell>
          <cell r="B269" t="str">
            <v>O/H CON/Cle Accounts-D</v>
          </cell>
        </row>
        <row r="270">
          <cell r="A270">
            <v>6994006</v>
          </cell>
          <cell r="B270" t="str">
            <v>O/H CON/Cle Accounts-ID</v>
          </cell>
        </row>
        <row r="271">
          <cell r="A271">
            <v>6994100</v>
          </cell>
          <cell r="B271" t="str">
            <v>CON/Cle Accounts-Profit&amp;Loss</v>
          </cell>
        </row>
        <row r="272">
          <cell r="A272">
            <v>6111</v>
          </cell>
          <cell r="B272" t="str">
            <v>Regular Salary/Wages - Perman.</v>
          </cell>
        </row>
        <row r="273">
          <cell r="A273">
            <v>6112</v>
          </cell>
          <cell r="B273" t="str">
            <v>Over Time</v>
          </cell>
        </row>
        <row r="274">
          <cell r="A274">
            <v>6113</v>
          </cell>
          <cell r="B274" t="str">
            <v xml:space="preserve">Holiday/Absence </v>
          </cell>
        </row>
        <row r="275">
          <cell r="A275">
            <v>6114</v>
          </cell>
          <cell r="B275" t="str">
            <v>Commissions</v>
          </cell>
        </row>
        <row r="276">
          <cell r="A276">
            <v>6115001</v>
          </cell>
          <cell r="B276" t="str">
            <v>Bonus</v>
          </cell>
        </row>
        <row r="277">
          <cell r="A277">
            <v>6115002</v>
          </cell>
          <cell r="B277" t="str">
            <v>Incentive</v>
          </cell>
        </row>
        <row r="278">
          <cell r="A278">
            <v>6117</v>
          </cell>
          <cell r="B278" t="str">
            <v>Regular Salary/Wages - Temp.</v>
          </cell>
        </row>
        <row r="279">
          <cell r="A279">
            <v>6118</v>
          </cell>
          <cell r="B279" t="str">
            <v>Other Salary and Wages</v>
          </cell>
        </row>
        <row r="280">
          <cell r="A280">
            <v>6121001</v>
          </cell>
          <cell r="B280" t="str">
            <v>Trans. to Reserve for Retir.A</v>
          </cell>
        </row>
        <row r="281">
          <cell r="A281">
            <v>6121002</v>
          </cell>
          <cell r="B281" t="str">
            <v>Trans. to Reserve for G.S.Ins.</v>
          </cell>
        </row>
        <row r="282">
          <cell r="A282">
            <v>6123</v>
          </cell>
          <cell r="B282" t="str">
            <v>Medical and Health Insurance</v>
          </cell>
        </row>
        <row r="283">
          <cell r="A283">
            <v>6127002</v>
          </cell>
          <cell r="B283" t="str">
            <v>School Expenses</v>
          </cell>
        </row>
        <row r="284">
          <cell r="A284">
            <v>6127003</v>
          </cell>
          <cell r="B284" t="str">
            <v>Benefit(Lunch)</v>
          </cell>
        </row>
        <row r="285">
          <cell r="A285">
            <v>6127004</v>
          </cell>
          <cell r="B285" t="str">
            <v>Benefit(Lunch) - Mess Hall(GMS)</v>
          </cell>
        </row>
        <row r="286">
          <cell r="A286">
            <v>6127005</v>
          </cell>
          <cell r="B286" t="str">
            <v>Petrol</v>
          </cell>
        </row>
        <row r="287">
          <cell r="A287">
            <v>6127006</v>
          </cell>
          <cell r="B287" t="str">
            <v>Insurance</v>
          </cell>
        </row>
        <row r="288">
          <cell r="A288">
            <v>6127007</v>
          </cell>
          <cell r="B288" t="str">
            <v>Car Tax</v>
          </cell>
        </row>
        <row r="289">
          <cell r="A289">
            <v>6127008</v>
          </cell>
          <cell r="B289" t="str">
            <v>Parking</v>
          </cell>
        </row>
        <row r="290">
          <cell r="A290">
            <v>6131002</v>
          </cell>
          <cell r="B290" t="str">
            <v>National Pension</v>
          </cell>
        </row>
        <row r="291">
          <cell r="A291">
            <v>6131003</v>
          </cell>
          <cell r="B291" t="str">
            <v>EMPLOYMENT Insurance</v>
          </cell>
        </row>
        <row r="292">
          <cell r="A292">
            <v>6131004</v>
          </cell>
          <cell r="B292" t="str">
            <v>Accident Compensation Isurance</v>
          </cell>
        </row>
        <row r="293">
          <cell r="A293">
            <v>6137001</v>
          </cell>
          <cell r="B293" t="str">
            <v>Business Tax(T salary of Empl)</v>
          </cell>
        </row>
        <row r="294">
          <cell r="A294">
            <v>6191</v>
          </cell>
          <cell r="B294" t="str">
            <v>Staff Relocation</v>
          </cell>
        </row>
        <row r="295">
          <cell r="A295">
            <v>6192</v>
          </cell>
          <cell r="B295" t="str">
            <v>Severance(Not Supplementary)</v>
          </cell>
        </row>
        <row r="296">
          <cell r="A296">
            <v>6193</v>
          </cell>
          <cell r="B296" t="str">
            <v>Secondment</v>
          </cell>
        </row>
        <row r="297">
          <cell r="A297">
            <v>6211</v>
          </cell>
          <cell r="B297" t="str">
            <v>Electricity</v>
          </cell>
        </row>
        <row r="298">
          <cell r="A298">
            <v>6212</v>
          </cell>
          <cell r="B298" t="str">
            <v>Gas</v>
          </cell>
        </row>
        <row r="299">
          <cell r="A299">
            <v>6213</v>
          </cell>
          <cell r="B299" t="str">
            <v>Fuel Oil</v>
          </cell>
        </row>
        <row r="300">
          <cell r="A300">
            <v>6214</v>
          </cell>
          <cell r="B300" t="str">
            <v>Water</v>
          </cell>
        </row>
        <row r="301">
          <cell r="A301">
            <v>6215</v>
          </cell>
          <cell r="B301" t="str">
            <v xml:space="preserve">Effluent </v>
          </cell>
        </row>
        <row r="302">
          <cell r="A302">
            <v>6217</v>
          </cell>
          <cell r="B302" t="str">
            <v>Other-Utilities(Heat)</v>
          </cell>
        </row>
        <row r="303">
          <cell r="A303">
            <v>6221</v>
          </cell>
          <cell r="B303" t="str">
            <v>Buildings and Grounds</v>
          </cell>
        </row>
        <row r="304">
          <cell r="A304">
            <v>6222</v>
          </cell>
          <cell r="B304" t="str">
            <v>Equipment</v>
          </cell>
        </row>
        <row r="305">
          <cell r="A305">
            <v>6225</v>
          </cell>
          <cell r="B305" t="str">
            <v>Vehicle Repairs and Maintenance</v>
          </cell>
        </row>
        <row r="306">
          <cell r="A306">
            <v>6227001</v>
          </cell>
          <cell r="B306" t="str">
            <v>Tools &amp; Equipment</v>
          </cell>
        </row>
        <row r="307">
          <cell r="A307">
            <v>6227002</v>
          </cell>
          <cell r="B307" t="str">
            <v>Furniture</v>
          </cell>
        </row>
        <row r="308">
          <cell r="A308">
            <v>6231</v>
          </cell>
          <cell r="B308" t="str">
            <v>Personal Accident</v>
          </cell>
        </row>
        <row r="309">
          <cell r="A309">
            <v>6232001</v>
          </cell>
          <cell r="B309" t="str">
            <v xml:space="preserve">Business Interruption </v>
          </cell>
        </row>
        <row r="310">
          <cell r="A310">
            <v>6232002</v>
          </cell>
          <cell r="B310" t="str">
            <v xml:space="preserve">PAR </v>
          </cell>
        </row>
        <row r="311">
          <cell r="A311">
            <v>6232003</v>
          </cell>
          <cell r="B311" t="str">
            <v xml:space="preserve">Money &amp; Security </v>
          </cell>
        </row>
        <row r="312">
          <cell r="A312">
            <v>6232004</v>
          </cell>
          <cell r="B312" t="str">
            <v xml:space="preserve">IF </v>
          </cell>
        </row>
        <row r="313">
          <cell r="A313">
            <v>6232005</v>
          </cell>
          <cell r="B313" t="str">
            <v xml:space="preserve">CGL </v>
          </cell>
        </row>
        <row r="314">
          <cell r="A314">
            <v>6233</v>
          </cell>
          <cell r="B314" t="str">
            <v>Vehicle</v>
          </cell>
        </row>
        <row r="315">
          <cell r="A315">
            <v>6235</v>
          </cell>
          <cell r="B315" t="str">
            <v xml:space="preserve">Fidelity </v>
          </cell>
        </row>
        <row r="316">
          <cell r="A316">
            <v>6236</v>
          </cell>
          <cell r="B316" t="str">
            <v>Other Insurance</v>
          </cell>
        </row>
        <row r="317">
          <cell r="A317">
            <v>6241001</v>
          </cell>
          <cell r="B317" t="str">
            <v>Dep.- Buildings</v>
          </cell>
        </row>
        <row r="318">
          <cell r="A318">
            <v>6241002</v>
          </cell>
          <cell r="B318" t="str">
            <v>Dep.- Structires</v>
          </cell>
        </row>
        <row r="319">
          <cell r="A319">
            <v>6242</v>
          </cell>
          <cell r="B319" t="str">
            <v>Dep.- Machinery &amp; Equipment</v>
          </cell>
        </row>
        <row r="320">
          <cell r="A320">
            <v>6244</v>
          </cell>
          <cell r="B320" t="str">
            <v>Dep.- Vehicles</v>
          </cell>
        </row>
        <row r="321">
          <cell r="A321">
            <v>6249001</v>
          </cell>
          <cell r="B321" t="str">
            <v>Dep.- Tools and Equipment</v>
          </cell>
        </row>
        <row r="322">
          <cell r="A322">
            <v>6249002</v>
          </cell>
          <cell r="B322" t="str">
            <v>Dep.- Furniture</v>
          </cell>
        </row>
        <row r="323">
          <cell r="A323">
            <v>6251</v>
          </cell>
          <cell r="B323" t="str">
            <v>Business Tax for Property</v>
          </cell>
        </row>
        <row r="324">
          <cell r="A324">
            <v>6254001</v>
          </cell>
          <cell r="B324" t="str">
            <v>Taxes(Revenue Stamps)</v>
          </cell>
        </row>
        <row r="325">
          <cell r="A325">
            <v>6254002</v>
          </cell>
          <cell r="B325" t="str">
            <v>Taxes(Other)</v>
          </cell>
        </row>
        <row r="326">
          <cell r="A326">
            <v>6261</v>
          </cell>
          <cell r="B326" t="str">
            <v>Real Property</v>
          </cell>
        </row>
        <row r="327">
          <cell r="A327">
            <v>6262</v>
          </cell>
          <cell r="B327" t="str">
            <v>Equipment - Production/Plant</v>
          </cell>
        </row>
        <row r="328">
          <cell r="A328">
            <v>6263</v>
          </cell>
          <cell r="B328" t="str">
            <v>Equipment - Office</v>
          </cell>
        </row>
        <row r="329">
          <cell r="A329">
            <v>6264</v>
          </cell>
          <cell r="B329" t="str">
            <v>Equipment - Delivery Vehicle</v>
          </cell>
        </row>
        <row r="330">
          <cell r="A330">
            <v>6266</v>
          </cell>
          <cell r="B330" t="str">
            <v>Equipment - Computer</v>
          </cell>
        </row>
        <row r="331">
          <cell r="A331">
            <v>6267</v>
          </cell>
          <cell r="B331" t="str">
            <v>Equipment - Telecommunication</v>
          </cell>
        </row>
        <row r="332">
          <cell r="A332">
            <v>6268</v>
          </cell>
          <cell r="B332" t="str">
            <v xml:space="preserve">Other Rents and Lease Expense </v>
          </cell>
        </row>
        <row r="333">
          <cell r="A333">
            <v>6272</v>
          </cell>
          <cell r="B333" t="str">
            <v>Security Systems</v>
          </cell>
        </row>
        <row r="334">
          <cell r="A334">
            <v>6273</v>
          </cell>
          <cell r="B334" t="str">
            <v>Security and Safty Supplies</v>
          </cell>
        </row>
        <row r="335">
          <cell r="A335">
            <v>6291001</v>
          </cell>
          <cell r="B335" t="str">
            <v>Mileage Allowance</v>
          </cell>
        </row>
        <row r="336">
          <cell r="A336">
            <v>6291002</v>
          </cell>
          <cell r="B336" t="str">
            <v>Car Tax</v>
          </cell>
        </row>
        <row r="337">
          <cell r="A337">
            <v>6291003</v>
          </cell>
          <cell r="B337" t="str">
            <v>Parking</v>
          </cell>
        </row>
        <row r="338">
          <cell r="A338">
            <v>6291004</v>
          </cell>
          <cell r="B338" t="str">
            <v>Insurance</v>
          </cell>
        </row>
        <row r="339">
          <cell r="A339">
            <v>6291005</v>
          </cell>
          <cell r="B339" t="str">
            <v xml:space="preserve">Vehicle repairs </v>
          </cell>
        </row>
        <row r="340">
          <cell r="A340">
            <v>6291006</v>
          </cell>
          <cell r="B340" t="str">
            <v>Vehicle Fine</v>
          </cell>
        </row>
        <row r="341">
          <cell r="A341">
            <v>6291007</v>
          </cell>
          <cell r="B341" t="str">
            <v>Vehicle Other</v>
          </cell>
        </row>
        <row r="342">
          <cell r="A342">
            <v>6291008</v>
          </cell>
          <cell r="B342" t="str">
            <v>PETROL</v>
          </cell>
        </row>
        <row r="343">
          <cell r="A343">
            <v>6311</v>
          </cell>
          <cell r="B343" t="str">
            <v>Air FREIGHT</v>
          </cell>
        </row>
        <row r="344">
          <cell r="A344">
            <v>6321</v>
          </cell>
          <cell r="B344" t="str">
            <v>Sea FREIGHT</v>
          </cell>
        </row>
        <row r="345">
          <cell r="A345">
            <v>6331</v>
          </cell>
          <cell r="B345" t="str">
            <v>Road</v>
          </cell>
        </row>
        <row r="346">
          <cell r="A346">
            <v>6332</v>
          </cell>
          <cell r="B346" t="str">
            <v>Rail</v>
          </cell>
        </row>
        <row r="347">
          <cell r="A347">
            <v>6410001</v>
          </cell>
          <cell r="B347" t="str">
            <v>Travel (Local) - Air Fare</v>
          </cell>
        </row>
        <row r="348">
          <cell r="A348">
            <v>6410003</v>
          </cell>
          <cell r="B348" t="str">
            <v>Travel (Local) - Others</v>
          </cell>
        </row>
        <row r="349">
          <cell r="A349">
            <v>6410004</v>
          </cell>
          <cell r="B349" t="str">
            <v>Travel (Overseas) - Air Fare</v>
          </cell>
        </row>
        <row r="350">
          <cell r="A350">
            <v>6410006</v>
          </cell>
          <cell r="B350" t="str">
            <v>Travel (Overseas) - Others</v>
          </cell>
        </row>
        <row r="351">
          <cell r="A351">
            <v>6420001</v>
          </cell>
          <cell r="B351" t="str">
            <v>Accommodation and Meals (Local)</v>
          </cell>
        </row>
        <row r="352">
          <cell r="A352">
            <v>6420002</v>
          </cell>
          <cell r="B352" t="str">
            <v>Accommodation and Meals (Overseas)</v>
          </cell>
        </row>
        <row r="353">
          <cell r="A353">
            <v>6440001</v>
          </cell>
          <cell r="B353" t="str">
            <v>Cash &lt;_ 50T</v>
          </cell>
        </row>
        <row r="354">
          <cell r="A354">
            <v>6440002</v>
          </cell>
          <cell r="B354" t="str">
            <v>Cash &gt; 50T</v>
          </cell>
        </row>
        <row r="355">
          <cell r="A355">
            <v>6440101</v>
          </cell>
          <cell r="B355" t="str">
            <v>Card &lt;_ 50T</v>
          </cell>
        </row>
        <row r="356">
          <cell r="A356">
            <v>6440102</v>
          </cell>
          <cell r="B356" t="str">
            <v>Card &gt; 50T</v>
          </cell>
        </row>
        <row r="357">
          <cell r="A357">
            <v>6440201</v>
          </cell>
          <cell r="B357" t="str">
            <v>VAT&lt;_50T</v>
          </cell>
        </row>
        <row r="358">
          <cell r="A358">
            <v>6440202</v>
          </cell>
          <cell r="B358" t="str">
            <v>VAT&gt;50T</v>
          </cell>
        </row>
        <row r="359">
          <cell r="A359">
            <v>6511</v>
          </cell>
          <cell r="B359" t="str">
            <v>Bureau Processing Services</v>
          </cell>
        </row>
        <row r="360">
          <cell r="A360">
            <v>6512</v>
          </cell>
          <cell r="B360" t="str">
            <v>Contract Anal/Progr.Services</v>
          </cell>
        </row>
        <row r="361">
          <cell r="A361">
            <v>6513</v>
          </cell>
          <cell r="B361" t="str">
            <v>Consul &amp; Other Prof. Services</v>
          </cell>
        </row>
        <row r="362">
          <cell r="A362">
            <v>6514</v>
          </cell>
          <cell r="B362" t="str">
            <v>Com.Equip.Repairs and Maint.</v>
          </cell>
        </row>
        <row r="363">
          <cell r="A363">
            <v>6515</v>
          </cell>
          <cell r="B363" t="str">
            <v>Disaster Recovery Services</v>
          </cell>
        </row>
        <row r="364">
          <cell r="A364">
            <v>6516</v>
          </cell>
          <cell r="B364" t="str">
            <v>Information Database Services</v>
          </cell>
        </row>
        <row r="365">
          <cell r="A365">
            <v>6517</v>
          </cell>
          <cell r="B365" t="str">
            <v>Other Outside Computer Services</v>
          </cell>
        </row>
        <row r="366">
          <cell r="A366">
            <v>6531</v>
          </cell>
          <cell r="B366" t="str">
            <v>Non-Capital Purchase of Software</v>
          </cell>
        </row>
        <row r="367">
          <cell r="A367">
            <v>6532</v>
          </cell>
          <cell r="B367" t="str">
            <v>Software License Use or Lease Fees</v>
          </cell>
        </row>
        <row r="368">
          <cell r="A368">
            <v>6533</v>
          </cell>
          <cell r="B368" t="str">
            <v>Software Maintenance Fees</v>
          </cell>
        </row>
        <row r="369">
          <cell r="A369">
            <v>6535</v>
          </cell>
          <cell r="B369" t="str">
            <v>Other Software Costs</v>
          </cell>
        </row>
        <row r="370">
          <cell r="A370">
            <v>6541</v>
          </cell>
          <cell r="B370" t="str">
            <v>Data Storage Media (Tapes, etc.)</v>
          </cell>
        </row>
        <row r="371">
          <cell r="A371">
            <v>6542</v>
          </cell>
          <cell r="B371" t="str">
            <v>Consum. Output Media(Paper,etc.)</v>
          </cell>
        </row>
        <row r="372">
          <cell r="A372">
            <v>6543</v>
          </cell>
          <cell r="B372" t="str">
            <v>Repair Parts and Expensed Equipment</v>
          </cell>
        </row>
        <row r="373">
          <cell r="A373">
            <v>6544</v>
          </cell>
          <cell r="B373" t="str">
            <v>Other Computer Supplied\s and Expenses</v>
          </cell>
        </row>
        <row r="374">
          <cell r="A374">
            <v>6561</v>
          </cell>
          <cell r="B374" t="str">
            <v>Voice Telecom Circuit/Usage Charges</v>
          </cell>
        </row>
        <row r="375">
          <cell r="A375">
            <v>6562</v>
          </cell>
          <cell r="B375" t="str">
            <v>Data Telecomm Circuit/Usage Charges</v>
          </cell>
        </row>
        <row r="376">
          <cell r="A376">
            <v>6563</v>
          </cell>
          <cell r="B376" t="str">
            <v>Video Telecom Circuit/Usage Charges</v>
          </cell>
        </row>
        <row r="377">
          <cell r="A377">
            <v>6565</v>
          </cell>
          <cell r="B377" t="str">
            <v>Tele Equip Repairs and Maintenance</v>
          </cell>
        </row>
        <row r="378">
          <cell r="A378">
            <v>6566001</v>
          </cell>
          <cell r="B378" t="str">
            <v>FAX</v>
          </cell>
        </row>
        <row r="379">
          <cell r="A379">
            <v>6566002</v>
          </cell>
          <cell r="B379" t="str">
            <v>DHL</v>
          </cell>
        </row>
        <row r="380">
          <cell r="A380">
            <v>6566003</v>
          </cell>
          <cell r="B380" t="str">
            <v>Mail/Postage</v>
          </cell>
        </row>
        <row r="381">
          <cell r="A381">
            <v>6566004</v>
          </cell>
          <cell r="B381" t="str">
            <v>International Tel.</v>
          </cell>
        </row>
        <row r="382">
          <cell r="A382">
            <v>6566005</v>
          </cell>
          <cell r="B382" t="str">
            <v>Local Tel.</v>
          </cell>
        </row>
        <row r="383">
          <cell r="A383">
            <v>6566</v>
          </cell>
          <cell r="B383" t="str">
            <v>Other Telecommunications Costs</v>
          </cell>
        </row>
        <row r="384">
          <cell r="A384">
            <v>6610</v>
          </cell>
          <cell r="B384" t="str">
            <v>Audit Fees</v>
          </cell>
        </row>
        <row r="385">
          <cell r="A385">
            <v>6615</v>
          </cell>
          <cell r="B385" t="str">
            <v>Legal Fees</v>
          </cell>
        </row>
        <row r="386">
          <cell r="A386">
            <v>6630</v>
          </cell>
          <cell r="B386" t="str">
            <v>Consultancy</v>
          </cell>
        </row>
        <row r="387">
          <cell r="A387">
            <v>6640</v>
          </cell>
          <cell r="B387" t="str">
            <v>CONTRActed Staff</v>
          </cell>
        </row>
        <row r="388">
          <cell r="A388">
            <v>6660</v>
          </cell>
          <cell r="B388" t="str">
            <v>Recruitment/Search Fees</v>
          </cell>
        </row>
        <row r="389">
          <cell r="A389">
            <v>6690</v>
          </cell>
          <cell r="B389" t="str">
            <v>Other PROF EXP</v>
          </cell>
        </row>
        <row r="390">
          <cell r="A390">
            <v>6713</v>
          </cell>
          <cell r="B390" t="str">
            <v>Agency Fees</v>
          </cell>
        </row>
        <row r="391">
          <cell r="A391">
            <v>6715</v>
          </cell>
          <cell r="B391" t="str">
            <v>TV</v>
          </cell>
        </row>
        <row r="392">
          <cell r="A392">
            <v>6716</v>
          </cell>
          <cell r="B392" t="str">
            <v>Radio</v>
          </cell>
        </row>
        <row r="393">
          <cell r="A393">
            <v>6717</v>
          </cell>
          <cell r="B393" t="str">
            <v>Film</v>
          </cell>
        </row>
        <row r="394">
          <cell r="A394">
            <v>6718</v>
          </cell>
          <cell r="B394" t="str">
            <v>Press</v>
          </cell>
        </row>
        <row r="395">
          <cell r="A395">
            <v>6725</v>
          </cell>
          <cell r="B395" t="str">
            <v>Consumer.Product Research</v>
          </cell>
        </row>
        <row r="396">
          <cell r="A396">
            <v>6726</v>
          </cell>
          <cell r="B396" t="str">
            <v>Public Relation</v>
          </cell>
        </row>
        <row r="397">
          <cell r="A397">
            <v>6728</v>
          </cell>
          <cell r="B397" t="str">
            <v>Sponsorship</v>
          </cell>
        </row>
        <row r="398">
          <cell r="A398">
            <v>6741</v>
          </cell>
          <cell r="B398" t="str">
            <v>Trade Promotions</v>
          </cell>
        </row>
        <row r="399">
          <cell r="A399">
            <v>6742</v>
          </cell>
          <cell r="B399" t="str">
            <v>Sample</v>
          </cell>
        </row>
        <row r="400">
          <cell r="A400">
            <v>6743</v>
          </cell>
          <cell r="B400" t="str">
            <v>Mailings</v>
          </cell>
        </row>
        <row r="401">
          <cell r="A401">
            <v>6744</v>
          </cell>
          <cell r="B401" t="str">
            <v>Literature</v>
          </cell>
        </row>
        <row r="402">
          <cell r="A402">
            <v>6745</v>
          </cell>
          <cell r="B402" t="str">
            <v>Display Material</v>
          </cell>
        </row>
        <row r="403">
          <cell r="A403">
            <v>6746</v>
          </cell>
          <cell r="B403" t="str">
            <v>Gifts/Giveaways</v>
          </cell>
        </row>
        <row r="404">
          <cell r="A404">
            <v>6748</v>
          </cell>
          <cell r="B404" t="str">
            <v>Sales Conferenses</v>
          </cell>
        </row>
        <row r="405">
          <cell r="A405">
            <v>6749</v>
          </cell>
          <cell r="B405" t="str">
            <v>Consumer Relations</v>
          </cell>
        </row>
        <row r="406">
          <cell r="A406">
            <v>6751001</v>
          </cell>
          <cell r="B406" t="str">
            <v>Group Detail</v>
          </cell>
        </row>
        <row r="407">
          <cell r="A407">
            <v>6751101</v>
          </cell>
          <cell r="B407" t="str">
            <v>Local Symposium-Air Fare</v>
          </cell>
        </row>
        <row r="408">
          <cell r="A408">
            <v>6751102</v>
          </cell>
          <cell r="B408" t="str">
            <v>Local Symposium-Accom &amp; Meals</v>
          </cell>
        </row>
        <row r="409">
          <cell r="A409">
            <v>6751103</v>
          </cell>
          <cell r="B409" t="str">
            <v>Local Symposium-Other</v>
          </cell>
        </row>
        <row r="410">
          <cell r="A410">
            <v>6751201</v>
          </cell>
          <cell r="B410" t="str">
            <v>O.seas Symposium-Air Fare</v>
          </cell>
        </row>
        <row r="411">
          <cell r="A411">
            <v>6751202</v>
          </cell>
          <cell r="B411" t="str">
            <v>O.seas Symposium-Accom &amp; Meals</v>
          </cell>
        </row>
        <row r="412">
          <cell r="A412">
            <v>6751203</v>
          </cell>
          <cell r="B412" t="str">
            <v>O.seas Symposium - Other</v>
          </cell>
        </row>
        <row r="413">
          <cell r="A413">
            <v>6751204</v>
          </cell>
          <cell r="B413" t="str">
            <v>Other Advertising-PMS</v>
          </cell>
        </row>
        <row r="414">
          <cell r="A414">
            <v>6751205</v>
          </cell>
          <cell r="B414" t="str">
            <v>Other Advertising</v>
          </cell>
        </row>
        <row r="415">
          <cell r="A415">
            <v>6811</v>
          </cell>
          <cell r="B415" t="str">
            <v>Research Grants</v>
          </cell>
        </row>
        <row r="416">
          <cell r="A416">
            <v>6812</v>
          </cell>
          <cell r="B416" t="str">
            <v>Laboratory Animals</v>
          </cell>
        </row>
        <row r="417">
          <cell r="A417">
            <v>6813</v>
          </cell>
          <cell r="B417" t="str">
            <v>Laboratory Supplies</v>
          </cell>
        </row>
        <row r="418">
          <cell r="A418">
            <v>6814</v>
          </cell>
          <cell r="B418" t="str">
            <v>Clinical Trials Supplies</v>
          </cell>
        </row>
        <row r="419">
          <cell r="A419">
            <v>6816</v>
          </cell>
          <cell r="B419" t="str">
            <v>Clinical Trials Grants</v>
          </cell>
        </row>
        <row r="420">
          <cell r="A420">
            <v>6817</v>
          </cell>
          <cell r="B420" t="str">
            <v>CONTRAct Data Handling</v>
          </cell>
        </row>
        <row r="421">
          <cell r="A421">
            <v>6818</v>
          </cell>
          <cell r="B421" t="str">
            <v>CONTRAct Toxicology</v>
          </cell>
        </row>
        <row r="422">
          <cell r="A422">
            <v>6819</v>
          </cell>
          <cell r="B422" t="str">
            <v>CONTRAck DMPK</v>
          </cell>
        </row>
        <row r="423">
          <cell r="A423">
            <v>6820</v>
          </cell>
          <cell r="B423" t="str">
            <v>Project Chemicals</v>
          </cell>
        </row>
        <row r="424">
          <cell r="A424">
            <v>6821</v>
          </cell>
          <cell r="B424" t="str">
            <v>In-Licensing Agreements</v>
          </cell>
        </row>
        <row r="425">
          <cell r="A425">
            <v>6830</v>
          </cell>
          <cell r="B425" t="str">
            <v>Registration Fees</v>
          </cell>
        </row>
        <row r="426">
          <cell r="A426">
            <v>6840</v>
          </cell>
          <cell r="B426" t="str">
            <v>Regulatory Compliance Audits</v>
          </cell>
        </row>
        <row r="427">
          <cell r="A427">
            <v>6880</v>
          </cell>
          <cell r="B427" t="str">
            <v>CL R&amp;D Investgators Fees</v>
          </cell>
        </row>
        <row r="428">
          <cell r="A428">
            <v>6881</v>
          </cell>
          <cell r="B428" t="str">
            <v>CL R&amp;D Volunteers Fees</v>
          </cell>
        </row>
        <row r="429">
          <cell r="A429">
            <v>6882</v>
          </cell>
          <cell r="B429" t="str">
            <v>CL R&amp;D Study Pers</v>
          </cell>
        </row>
        <row r="430">
          <cell r="A430">
            <v>6883</v>
          </cell>
          <cell r="B430" t="str">
            <v>CL R&amp;D Laboratory Costs</v>
          </cell>
        </row>
        <row r="431">
          <cell r="A431">
            <v>6884</v>
          </cell>
          <cell r="B431" t="str">
            <v>CL R&amp;D Overheads</v>
          </cell>
        </row>
        <row r="432">
          <cell r="A432">
            <v>6885001</v>
          </cell>
          <cell r="B432" t="str">
            <v>CL R&amp;D Others</v>
          </cell>
        </row>
        <row r="433">
          <cell r="A433">
            <v>6885002</v>
          </cell>
          <cell r="B433" t="str">
            <v>CL R&amp;D Others-PMS</v>
          </cell>
        </row>
        <row r="434">
          <cell r="A434">
            <v>6890</v>
          </cell>
          <cell r="B434" t="str">
            <v>Other RD and Medical Expense</v>
          </cell>
        </row>
        <row r="435">
          <cell r="A435">
            <v>6901</v>
          </cell>
          <cell r="B435" t="str">
            <v>Bank Charge</v>
          </cell>
        </row>
        <row r="436">
          <cell r="A436">
            <v>6902</v>
          </cell>
          <cell r="B436" t="str">
            <v>Packing Expense</v>
          </cell>
        </row>
        <row r="437">
          <cell r="A437">
            <v>6903</v>
          </cell>
          <cell r="B437" t="str">
            <v>Outside Manufacturing Expense</v>
          </cell>
        </row>
        <row r="438">
          <cell r="A438">
            <v>6905</v>
          </cell>
          <cell r="B438" t="str">
            <v>Conferences(General)</v>
          </cell>
        </row>
        <row r="439">
          <cell r="A439">
            <v>6906001</v>
          </cell>
          <cell r="B439" t="str">
            <v>Medical Conferences/Symposia-Air Fare</v>
          </cell>
        </row>
        <row r="440">
          <cell r="A440">
            <v>6906002</v>
          </cell>
          <cell r="B440" t="str">
            <v>Medical Conferences/Symposia-ACCO/Meal</v>
          </cell>
        </row>
        <row r="441">
          <cell r="A441">
            <v>6906003</v>
          </cell>
          <cell r="B441" t="str">
            <v>Medical Conferences/Symposia-Others</v>
          </cell>
        </row>
        <row r="442">
          <cell r="A442">
            <v>6910</v>
          </cell>
          <cell r="B442" t="str">
            <v>Bad Debts</v>
          </cell>
        </row>
        <row r="443">
          <cell r="A443">
            <v>6922001</v>
          </cell>
          <cell r="B443" t="str">
            <v>Supplies - Office</v>
          </cell>
        </row>
        <row r="444">
          <cell r="A444">
            <v>6922002</v>
          </cell>
          <cell r="B444" t="str">
            <v>Supplies - Production</v>
          </cell>
        </row>
        <row r="445">
          <cell r="A445">
            <v>6930001</v>
          </cell>
          <cell r="B445" t="str">
            <v xml:space="preserve">Subscription </v>
          </cell>
        </row>
        <row r="446">
          <cell r="A446">
            <v>6930002</v>
          </cell>
          <cell r="B446" t="str">
            <v>Memberships</v>
          </cell>
        </row>
        <row r="447">
          <cell r="A447">
            <v>6930003</v>
          </cell>
          <cell r="B447" t="str">
            <v>Experiment</v>
          </cell>
        </row>
        <row r="448">
          <cell r="A448">
            <v>6930003</v>
          </cell>
          <cell r="B448" t="str">
            <v>Experiment</v>
          </cell>
        </row>
        <row r="449">
          <cell r="A449">
            <v>6941</v>
          </cell>
          <cell r="B449" t="str">
            <v>Donations - Deductible</v>
          </cell>
        </row>
        <row r="450">
          <cell r="A450">
            <v>6942</v>
          </cell>
          <cell r="B450" t="str">
            <v>Donations - Non-Deductible</v>
          </cell>
        </row>
        <row r="451">
          <cell r="A451">
            <v>6950</v>
          </cell>
          <cell r="B451" t="str">
            <v>Office Relocation</v>
          </cell>
        </row>
        <row r="452">
          <cell r="A452">
            <v>6955001</v>
          </cell>
          <cell r="B452" t="str">
            <v>Benefit(Over Time)</v>
          </cell>
        </row>
        <row r="453">
          <cell r="A453">
            <v>6955002</v>
          </cell>
          <cell r="B453" t="str">
            <v>Benefit(Congra &amp; Condolences)</v>
          </cell>
        </row>
        <row r="454">
          <cell r="A454">
            <v>6955003</v>
          </cell>
          <cell r="B454" t="str">
            <v>Mis.Employee Cost-Uniforms</v>
          </cell>
        </row>
        <row r="455">
          <cell r="A455">
            <v>6955004</v>
          </cell>
          <cell r="B455" t="str">
            <v>Mis.Employee Cost-Serv. awards</v>
          </cell>
        </row>
        <row r="456">
          <cell r="A456">
            <v>6955005</v>
          </cell>
          <cell r="B456" t="str">
            <v>Mis.Employee Cost-others</v>
          </cell>
        </row>
        <row r="457">
          <cell r="A457">
            <v>6960</v>
          </cell>
          <cell r="B457" t="str">
            <v>Sever &amp; Termi Pay(Supplemental)</v>
          </cell>
        </row>
        <row r="458">
          <cell r="A458">
            <v>6971</v>
          </cell>
          <cell r="B458" t="str">
            <v>Educational Assistance</v>
          </cell>
        </row>
        <row r="459">
          <cell r="A459">
            <v>6972</v>
          </cell>
          <cell r="B459" t="str">
            <v>Employee Training Seminars</v>
          </cell>
        </row>
        <row r="460">
          <cell r="A460">
            <v>6973</v>
          </cell>
          <cell r="B460" t="str">
            <v>Training Materials</v>
          </cell>
        </row>
        <row r="461">
          <cell r="A461">
            <v>6974</v>
          </cell>
          <cell r="B461" t="str">
            <v>Train &amp; Education-Ins.Edu</v>
          </cell>
        </row>
        <row r="462">
          <cell r="A462">
            <v>6975</v>
          </cell>
          <cell r="B462" t="str">
            <v>OTHER EXPENSE</v>
          </cell>
        </row>
      </sheetData>
      <sheetData sheetId="1" refreshError="1"/>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
      <sheetName val="Assumption"/>
      <sheetName val="P&amp;L"/>
      <sheetName val="F.Sales Forecast"/>
      <sheetName val="F01.Sales Forecast"/>
      <sheetName val="F02.Operating Cost"/>
      <sheetName val="F02.Logistic Dept"/>
      <sheetName val="Travel"/>
      <sheetName val="Entertainment"/>
      <sheetName val="HR"/>
      <sheetName val="CAPEX"/>
    </sheetNames>
    <sheetDataSet>
      <sheetData sheetId="0">
        <row r="2">
          <cell r="T2">
            <v>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CH"/>
      <sheetName val="OHC"/>
      <sheetName val="Abtei"/>
      <sheetName val="OTC"/>
      <sheetName val="YTG D-A-CH"/>
      <sheetName val="Rolling Budget "/>
      <sheetName val="NPL-D-A-CH"/>
      <sheetName val="BudgetComparison"/>
      <sheetName val="Contr."/>
      <sheetName val="EUE"/>
      <sheetName val="EHE"/>
      <sheetName val="EAE"/>
      <sheetName val="ETE"/>
      <sheetName val="Profit-Machine"/>
      <sheetName val="Growth Sales+S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Ref"/>
      <sheetName val="SI"/>
      <sheetName val="SO"/>
      <sheetName val="Advertising"/>
      <sheetName val="Promo"/>
      <sheetName val="Consumption"/>
      <sheetName val="M_SI"/>
      <sheetName val="L_SI"/>
      <sheetName val="A_SI"/>
      <sheetName val="D_SI"/>
      <sheetName val="M_SO"/>
      <sheetName val="L_SO"/>
      <sheetName val="A_SO"/>
      <sheetName val="D_SO"/>
      <sheetName val="M_Sensodyne"/>
      <sheetName val="L_Senso"/>
      <sheetName val="A_Senso"/>
      <sheetName val="D_Sensodyne"/>
      <sheetName val="M_Pan Adult"/>
      <sheetName val="L_Pan Adult"/>
      <sheetName val="A_Pan Adult"/>
      <sheetName val="D_PanAdult"/>
      <sheetName val="M_Pan Actifast"/>
      <sheetName val="L_Pan Actifast"/>
      <sheetName val="A_Pan Actifast"/>
      <sheetName val="D_PanActifast"/>
      <sheetName val="M_Pan Extend"/>
      <sheetName val="L_Pan Extend"/>
      <sheetName val="A_Pan Extend"/>
      <sheetName val="D_PanExtend"/>
      <sheetName val="M_Eno"/>
      <sheetName val="L_Eno"/>
      <sheetName val="A_Eno"/>
      <sheetName val="D_Eno"/>
      <sheetName val="M_EyeMo"/>
      <sheetName val="L_EyeMo"/>
      <sheetName val="A_EyeMo"/>
      <sheetName val="D_EyeMo"/>
      <sheetName val="M_Scotts"/>
      <sheetName val="L_Scotts"/>
      <sheetName val="A_Scotts"/>
      <sheetName val="D_Scotts"/>
      <sheetName val="M_Horlicks"/>
      <sheetName val="L_Horlicks"/>
      <sheetName val="A_Horlicks"/>
      <sheetName val="D_Horlicks"/>
      <sheetName val="M_RibenaC"/>
      <sheetName val="L_RibenaC"/>
      <sheetName val="A_RibenaC"/>
      <sheetName val="D_RibenaC"/>
      <sheetName val="M_RibenaRTD"/>
      <sheetName val="L_RibenaRTC"/>
      <sheetName val="A_RibenaRTC"/>
      <sheetName val="D_RibenaRTD"/>
      <sheetName val="Summary"/>
      <sheetName val="Supply update"/>
      <sheetName val="Input Sheet"/>
      <sheetName val="TM1"/>
      <sheetName val="Workings"/>
      <sheetName val="Exchange rates"/>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39420</v>
          </cell>
          <cell r="D2">
            <v>39451</v>
          </cell>
          <cell r="E2">
            <v>39482</v>
          </cell>
          <cell r="F2">
            <v>39513</v>
          </cell>
          <cell r="G2">
            <v>39544</v>
          </cell>
          <cell r="H2">
            <v>39575</v>
          </cell>
          <cell r="I2">
            <v>39606</v>
          </cell>
          <cell r="J2">
            <v>39637</v>
          </cell>
          <cell r="K2">
            <v>39668</v>
          </cell>
          <cell r="L2">
            <v>39699</v>
          </cell>
          <cell r="M2">
            <v>39730</v>
          </cell>
          <cell r="N2">
            <v>39761</v>
          </cell>
          <cell r="O2">
            <v>39792</v>
          </cell>
          <cell r="P2">
            <v>39823</v>
          </cell>
          <cell r="Q2">
            <v>39854</v>
          </cell>
          <cell r="R2">
            <v>39885</v>
          </cell>
          <cell r="S2">
            <v>39916</v>
          </cell>
          <cell r="T2">
            <v>39947</v>
          </cell>
          <cell r="U2">
            <v>39978</v>
          </cell>
          <cell r="V2">
            <v>40009</v>
          </cell>
          <cell r="W2">
            <v>40040</v>
          </cell>
          <cell r="X2">
            <v>40071</v>
          </cell>
          <cell r="Y2">
            <v>40102</v>
          </cell>
          <cell r="Z2">
            <v>40133</v>
          </cell>
          <cell r="AA2">
            <v>40164</v>
          </cell>
          <cell r="AB2">
            <v>40195</v>
          </cell>
          <cell r="AC2">
            <v>40226</v>
          </cell>
          <cell r="AD2">
            <v>40257</v>
          </cell>
          <cell r="AE2">
            <v>40288</v>
          </cell>
          <cell r="AF2">
            <v>40319</v>
          </cell>
          <cell r="AG2">
            <v>40350</v>
          </cell>
          <cell r="AH2">
            <v>40381</v>
          </cell>
          <cell r="AI2">
            <v>40412</v>
          </cell>
          <cell r="AJ2">
            <v>40443</v>
          </cell>
          <cell r="AK2">
            <v>40474</v>
          </cell>
          <cell r="AL2">
            <v>40505</v>
          </cell>
          <cell r="AM2">
            <v>40536</v>
          </cell>
          <cell r="AN2">
            <v>40567</v>
          </cell>
          <cell r="AO2">
            <v>40598</v>
          </cell>
          <cell r="AP2">
            <v>40629</v>
          </cell>
          <cell r="AQ2">
            <v>40660</v>
          </cell>
          <cell r="AR2">
            <v>40691</v>
          </cell>
          <cell r="AS2">
            <v>40722</v>
          </cell>
          <cell r="AT2">
            <v>40753</v>
          </cell>
          <cell r="AU2">
            <v>40784</v>
          </cell>
          <cell r="AV2">
            <v>40815</v>
          </cell>
          <cell r="AW2">
            <v>40846</v>
          </cell>
          <cell r="AX2">
            <v>40877</v>
          </cell>
          <cell r="AY2">
            <v>40908</v>
          </cell>
          <cell r="AZ2">
            <v>40939</v>
          </cell>
          <cell r="BA2">
            <v>40970</v>
          </cell>
          <cell r="BB2">
            <v>41001</v>
          </cell>
          <cell r="BC2">
            <v>41031</v>
          </cell>
          <cell r="BD2">
            <v>41061</v>
          </cell>
          <cell r="BE2">
            <v>41091</v>
          </cell>
          <cell r="BF2">
            <v>41121</v>
          </cell>
          <cell r="BG2">
            <v>41151</v>
          </cell>
          <cell r="BH2">
            <v>41181</v>
          </cell>
          <cell r="BI2">
            <v>41211</v>
          </cell>
          <cell r="BJ2">
            <v>41241</v>
          </cell>
          <cell r="BK2">
            <v>41271</v>
          </cell>
          <cell r="BL2">
            <v>41301</v>
          </cell>
          <cell r="BM2">
            <v>41331</v>
          </cell>
          <cell r="BN2">
            <v>41361</v>
          </cell>
          <cell r="BO2">
            <v>41391</v>
          </cell>
          <cell r="BP2">
            <v>41421</v>
          </cell>
          <cell r="BQ2">
            <v>41451</v>
          </cell>
          <cell r="BR2">
            <v>41481</v>
          </cell>
          <cell r="BS2">
            <v>41511</v>
          </cell>
          <cell r="BT2">
            <v>41541</v>
          </cell>
          <cell r="BU2">
            <v>41571</v>
          </cell>
          <cell r="BV2">
            <v>41601</v>
          </cell>
          <cell r="BW2">
            <v>41631</v>
          </cell>
          <cell r="BX2">
            <v>41661</v>
          </cell>
          <cell r="BY2">
            <v>41691</v>
          </cell>
          <cell r="BZ2">
            <v>41721</v>
          </cell>
          <cell r="CA2">
            <v>41751</v>
          </cell>
          <cell r="CB2">
            <v>41781</v>
          </cell>
        </row>
        <row r="3">
          <cell r="A3" t="str">
            <v>AQUAFRESH TOOTHBRUSH</v>
          </cell>
          <cell r="B3">
            <v>8568</v>
          </cell>
          <cell r="C3">
            <v>22343.56</v>
          </cell>
          <cell r="D3">
            <v>-3058</v>
          </cell>
          <cell r="E3">
            <v>3000</v>
          </cell>
          <cell r="F3">
            <v>92832.4</v>
          </cell>
          <cell r="G3">
            <v>334009.75</v>
          </cell>
          <cell r="H3">
            <v>165380.69</v>
          </cell>
          <cell r="I3">
            <v>-12497.4</v>
          </cell>
          <cell r="J3">
            <v>421638.78</v>
          </cell>
          <cell r="K3">
            <v>-40954.67</v>
          </cell>
          <cell r="L3">
            <v>601.29999999999995</v>
          </cell>
          <cell r="M3">
            <v>10434.24</v>
          </cell>
          <cell r="N3">
            <v>0</v>
          </cell>
          <cell r="O3">
            <v>44245.38</v>
          </cell>
          <cell r="P3">
            <v>62902.559999999998</v>
          </cell>
          <cell r="Q3">
            <v>0</v>
          </cell>
          <cell r="R3">
            <v>40781.370000000003</v>
          </cell>
          <cell r="S3">
            <v>23202.1</v>
          </cell>
          <cell r="T3">
            <v>728.45</v>
          </cell>
          <cell r="U3">
            <v>0</v>
          </cell>
          <cell r="V3">
            <v>80609.460000000006</v>
          </cell>
          <cell r="W3">
            <v>2934.74</v>
          </cell>
          <cell r="X3">
            <v>68544</v>
          </cell>
          <cell r="Y3">
            <v>1019.47</v>
          </cell>
          <cell r="Z3">
            <v>0</v>
          </cell>
          <cell r="AA3">
            <v>33295.42</v>
          </cell>
          <cell r="AB3">
            <v>0</v>
          </cell>
          <cell r="AC3">
            <v>0</v>
          </cell>
          <cell r="AD3">
            <v>0</v>
          </cell>
          <cell r="AE3">
            <v>0</v>
          </cell>
          <cell r="AF3">
            <v>0</v>
          </cell>
          <cell r="AG3">
            <v>-26304</v>
          </cell>
          <cell r="AH3">
            <v>0</v>
          </cell>
          <cell r="AI3">
            <v>0</v>
          </cell>
          <cell r="AJ3">
            <v>-5993.67</v>
          </cell>
          <cell r="AK3">
            <v>408.09</v>
          </cell>
          <cell r="AL3">
            <v>11071.75</v>
          </cell>
          <cell r="AM3">
            <v>12633.25</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row>
        <row r="4">
          <cell r="A4" t="str">
            <v>Panadol Adult</v>
          </cell>
          <cell r="B4">
            <v>-2558.75</v>
          </cell>
          <cell r="C4">
            <v>253937.9</v>
          </cell>
          <cell r="D4">
            <v>-3205.41</v>
          </cell>
          <cell r="E4">
            <v>72533</v>
          </cell>
          <cell r="F4">
            <v>72385.55</v>
          </cell>
          <cell r="G4">
            <v>12615.63</v>
          </cell>
          <cell r="H4">
            <v>6839</v>
          </cell>
          <cell r="I4">
            <v>2942</v>
          </cell>
          <cell r="J4">
            <v>8686.14</v>
          </cell>
          <cell r="K4">
            <v>280</v>
          </cell>
          <cell r="L4">
            <v>59796.49</v>
          </cell>
          <cell r="M4">
            <v>9525.8799999999992</v>
          </cell>
          <cell r="N4">
            <v>23862.25</v>
          </cell>
          <cell r="O4">
            <v>390965.76000000001</v>
          </cell>
          <cell r="P4">
            <v>1470</v>
          </cell>
          <cell r="Q4">
            <v>38170</v>
          </cell>
          <cell r="R4">
            <v>32788.65</v>
          </cell>
          <cell r="S4">
            <v>-49608</v>
          </cell>
          <cell r="T4">
            <v>6910.96</v>
          </cell>
          <cell r="U4">
            <v>21610</v>
          </cell>
          <cell r="V4">
            <v>0</v>
          </cell>
          <cell r="W4">
            <v>16002</v>
          </cell>
          <cell r="X4">
            <v>-193941.62</v>
          </cell>
          <cell r="Y4">
            <v>0</v>
          </cell>
          <cell r="Z4">
            <v>15834</v>
          </cell>
          <cell r="AA4">
            <v>-16075.25</v>
          </cell>
          <cell r="AB4">
            <v>0</v>
          </cell>
          <cell r="AC4">
            <v>0</v>
          </cell>
          <cell r="AD4">
            <v>54261</v>
          </cell>
          <cell r="AE4">
            <v>10170</v>
          </cell>
          <cell r="AF4">
            <v>0</v>
          </cell>
          <cell r="AG4">
            <v>77677</v>
          </cell>
          <cell r="AH4">
            <v>169842.63</v>
          </cell>
          <cell r="AI4">
            <v>26004</v>
          </cell>
          <cell r="AJ4">
            <v>10567.88</v>
          </cell>
          <cell r="AK4">
            <v>4479.29</v>
          </cell>
          <cell r="AL4">
            <v>83462.02</v>
          </cell>
          <cell r="AM4">
            <v>17051.68</v>
          </cell>
          <cell r="AN4">
            <v>0</v>
          </cell>
          <cell r="AO4">
            <v>0</v>
          </cell>
          <cell r="AP4">
            <v>0</v>
          </cell>
          <cell r="AQ4">
            <v>0</v>
          </cell>
          <cell r="AR4">
            <v>150000</v>
          </cell>
          <cell r="AS4">
            <v>150000</v>
          </cell>
          <cell r="AT4">
            <v>500000</v>
          </cell>
          <cell r="AU4">
            <v>0</v>
          </cell>
          <cell r="AV4">
            <v>350000</v>
          </cell>
          <cell r="AW4">
            <v>0</v>
          </cell>
          <cell r="AX4">
            <v>350000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row>
        <row r="5">
          <cell r="A5" t="str">
            <v>Panadol Menstrual</v>
          </cell>
          <cell r="B5">
            <v>0</v>
          </cell>
          <cell r="C5">
            <v>60</v>
          </cell>
          <cell r="D5">
            <v>0</v>
          </cell>
          <cell r="E5">
            <v>0</v>
          </cell>
          <cell r="F5">
            <v>0</v>
          </cell>
          <cell r="G5">
            <v>0</v>
          </cell>
          <cell r="H5">
            <v>0</v>
          </cell>
          <cell r="I5">
            <v>0</v>
          </cell>
          <cell r="J5">
            <v>0</v>
          </cell>
          <cell r="K5">
            <v>0</v>
          </cell>
          <cell r="L5">
            <v>4687.5</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row>
        <row r="6">
          <cell r="A6" t="str">
            <v>Panadol Children</v>
          </cell>
          <cell r="B6">
            <v>0</v>
          </cell>
          <cell r="C6">
            <v>8169.15</v>
          </cell>
          <cell r="D6">
            <v>0</v>
          </cell>
          <cell r="E6">
            <v>0</v>
          </cell>
          <cell r="F6">
            <v>0</v>
          </cell>
          <cell r="G6">
            <v>100</v>
          </cell>
          <cell r="H6">
            <v>8274.84</v>
          </cell>
          <cell r="I6">
            <v>340</v>
          </cell>
          <cell r="J6">
            <v>19683.939999999999</v>
          </cell>
          <cell r="K6">
            <v>41911.550000000003</v>
          </cell>
          <cell r="L6">
            <v>14059.97</v>
          </cell>
          <cell r="M6">
            <v>-1050</v>
          </cell>
          <cell r="N6">
            <v>0</v>
          </cell>
          <cell r="O6">
            <v>0</v>
          </cell>
          <cell r="P6">
            <v>3919.69</v>
          </cell>
          <cell r="Q6">
            <v>0</v>
          </cell>
          <cell r="R6">
            <v>3799.69</v>
          </cell>
          <cell r="S6">
            <v>200</v>
          </cell>
          <cell r="T6">
            <v>8800</v>
          </cell>
          <cell r="U6">
            <v>1192</v>
          </cell>
          <cell r="V6">
            <v>0</v>
          </cell>
          <cell r="W6">
            <v>13960</v>
          </cell>
          <cell r="X6">
            <v>3970</v>
          </cell>
          <cell r="Y6">
            <v>0</v>
          </cell>
          <cell r="Z6">
            <v>0</v>
          </cell>
          <cell r="AA6">
            <v>-2530</v>
          </cell>
          <cell r="AB6">
            <v>0</v>
          </cell>
          <cell r="AC6">
            <v>0</v>
          </cell>
          <cell r="AD6">
            <v>95942.21</v>
          </cell>
          <cell r="AE6">
            <v>192906.72</v>
          </cell>
          <cell r="AF6">
            <v>3095.72</v>
          </cell>
          <cell r="AG6">
            <v>372031.78</v>
          </cell>
          <cell r="AH6">
            <v>482695.85</v>
          </cell>
          <cell r="AI6">
            <v>-453777.26</v>
          </cell>
          <cell r="AJ6">
            <v>8413.14</v>
          </cell>
          <cell r="AK6">
            <v>8237.2000000000007</v>
          </cell>
          <cell r="AL6">
            <v>8461.9500000000007</v>
          </cell>
          <cell r="AM6">
            <v>8634.67</v>
          </cell>
          <cell r="AN6">
            <v>20000</v>
          </cell>
          <cell r="AO6">
            <v>20000</v>
          </cell>
          <cell r="AP6">
            <v>20000</v>
          </cell>
          <cell r="AQ6">
            <v>20000</v>
          </cell>
          <cell r="AR6">
            <v>20000</v>
          </cell>
          <cell r="AS6">
            <v>20000</v>
          </cell>
          <cell r="AT6">
            <v>20000</v>
          </cell>
          <cell r="AU6">
            <v>20000</v>
          </cell>
          <cell r="AV6">
            <v>20000</v>
          </cell>
          <cell r="AW6">
            <v>20000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row>
        <row r="7">
          <cell r="A7" t="str">
            <v>Panadol Actifast</v>
          </cell>
          <cell r="B7">
            <v>300325</v>
          </cell>
          <cell r="C7">
            <v>-12083.64</v>
          </cell>
          <cell r="D7">
            <v>-18000</v>
          </cell>
          <cell r="E7">
            <v>218000</v>
          </cell>
          <cell r="F7">
            <v>699414.85</v>
          </cell>
          <cell r="G7">
            <v>392419.09</v>
          </cell>
          <cell r="H7">
            <v>434257.91999999998</v>
          </cell>
          <cell r="I7">
            <v>-8637.69</v>
          </cell>
          <cell r="J7">
            <v>27118.21</v>
          </cell>
          <cell r="K7">
            <v>771885.98</v>
          </cell>
          <cell r="L7">
            <v>542422.31999999995</v>
          </cell>
          <cell r="M7">
            <v>5319.56</v>
          </cell>
          <cell r="N7">
            <v>-3232.27</v>
          </cell>
          <cell r="O7">
            <v>264231</v>
          </cell>
          <cell r="P7">
            <v>0</v>
          </cell>
          <cell r="Q7">
            <v>491478.06</v>
          </cell>
          <cell r="R7">
            <v>342158.54</v>
          </cell>
          <cell r="S7">
            <v>584143.14</v>
          </cell>
          <cell r="T7">
            <v>416465.94</v>
          </cell>
          <cell r="U7">
            <v>136204.67000000001</v>
          </cell>
          <cell r="V7">
            <v>387896.07</v>
          </cell>
          <cell r="W7">
            <v>72384.61</v>
          </cell>
          <cell r="X7">
            <v>370697.88</v>
          </cell>
          <cell r="Y7">
            <v>306692.09999999998</v>
          </cell>
          <cell r="Z7">
            <v>-232639.42</v>
          </cell>
          <cell r="AA7">
            <v>-10161.629999999999</v>
          </cell>
          <cell r="AB7">
            <v>30186.84</v>
          </cell>
          <cell r="AC7">
            <v>302501.94</v>
          </cell>
          <cell r="AD7">
            <v>-14758.46</v>
          </cell>
          <cell r="AE7">
            <v>7365</v>
          </cell>
          <cell r="AF7">
            <v>346704.16</v>
          </cell>
          <cell r="AG7">
            <v>134471.87</v>
          </cell>
          <cell r="AH7">
            <v>64022.69</v>
          </cell>
          <cell r="AI7">
            <v>1006742.46</v>
          </cell>
          <cell r="AJ7">
            <v>-156550.21</v>
          </cell>
          <cell r="AK7">
            <v>0</v>
          </cell>
          <cell r="AL7">
            <v>27367.67</v>
          </cell>
          <cell r="AM7">
            <v>-456680.93</v>
          </cell>
          <cell r="AN7">
            <v>397500</v>
          </cell>
          <cell r="AO7">
            <v>47500</v>
          </cell>
          <cell r="AP7">
            <v>312500</v>
          </cell>
          <cell r="AQ7">
            <v>312500</v>
          </cell>
          <cell r="AR7">
            <v>47500</v>
          </cell>
          <cell r="AS7">
            <v>397500</v>
          </cell>
          <cell r="AT7">
            <v>47500</v>
          </cell>
          <cell r="AU7">
            <v>47500</v>
          </cell>
          <cell r="AV7">
            <v>397500</v>
          </cell>
          <cell r="AW7">
            <v>47500</v>
          </cell>
          <cell r="AX7">
            <v>47500</v>
          </cell>
          <cell r="AY7">
            <v>397500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row>
        <row r="8">
          <cell r="A8" t="str">
            <v>Panadol Extend</v>
          </cell>
          <cell r="B8">
            <v>0</v>
          </cell>
          <cell r="C8">
            <v>0</v>
          </cell>
          <cell r="D8">
            <v>0</v>
          </cell>
          <cell r="E8">
            <v>0</v>
          </cell>
          <cell r="F8">
            <v>0</v>
          </cell>
          <cell r="G8">
            <v>0</v>
          </cell>
          <cell r="H8">
            <v>0</v>
          </cell>
          <cell r="I8">
            <v>0</v>
          </cell>
          <cell r="J8">
            <v>0</v>
          </cell>
          <cell r="K8">
            <v>0</v>
          </cell>
          <cell r="L8">
            <v>0</v>
          </cell>
          <cell r="M8">
            <v>0</v>
          </cell>
          <cell r="N8">
            <v>0</v>
          </cell>
          <cell r="O8">
            <v>5570</v>
          </cell>
          <cell r="P8">
            <v>0</v>
          </cell>
          <cell r="Q8">
            <v>0</v>
          </cell>
          <cell r="R8">
            <v>0</v>
          </cell>
          <cell r="S8">
            <v>0</v>
          </cell>
          <cell r="T8">
            <v>600</v>
          </cell>
          <cell r="U8">
            <v>0</v>
          </cell>
          <cell r="V8">
            <v>0</v>
          </cell>
          <cell r="W8">
            <v>0</v>
          </cell>
          <cell r="X8">
            <v>0</v>
          </cell>
          <cell r="Y8">
            <v>0</v>
          </cell>
          <cell r="Z8">
            <v>0</v>
          </cell>
          <cell r="AA8">
            <v>31230</v>
          </cell>
          <cell r="AB8">
            <v>0</v>
          </cell>
          <cell r="AC8">
            <v>2415</v>
          </cell>
          <cell r="AD8">
            <v>0</v>
          </cell>
          <cell r="AE8">
            <v>0</v>
          </cell>
          <cell r="AF8">
            <v>0</v>
          </cell>
          <cell r="AG8">
            <v>16588.71</v>
          </cell>
          <cell r="AH8">
            <v>77239</v>
          </cell>
          <cell r="AI8">
            <v>112941.77</v>
          </cell>
          <cell r="AJ8">
            <v>667166.22</v>
          </cell>
          <cell r="AK8">
            <v>488240.59</v>
          </cell>
          <cell r="AL8">
            <v>104547.48</v>
          </cell>
          <cell r="AM8">
            <v>204779.3</v>
          </cell>
          <cell r="AN8">
            <v>200000</v>
          </cell>
          <cell r="AO8">
            <v>200000</v>
          </cell>
          <cell r="AP8">
            <v>180000</v>
          </cell>
          <cell r="AQ8">
            <v>300000</v>
          </cell>
          <cell r="AR8">
            <v>450000</v>
          </cell>
          <cell r="AS8">
            <v>120000</v>
          </cell>
          <cell r="AT8">
            <v>200000</v>
          </cell>
          <cell r="AU8">
            <v>200000</v>
          </cell>
          <cell r="AV8">
            <v>200000</v>
          </cell>
          <cell r="AW8">
            <v>200000</v>
          </cell>
          <cell r="AX8">
            <v>200000</v>
          </cell>
          <cell r="AY8">
            <v>150000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row>
        <row r="9">
          <cell r="A9" t="str">
            <v>Panasol Soluble</v>
          </cell>
          <cell r="B9">
            <v>0</v>
          </cell>
          <cell r="C9">
            <v>160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30000</v>
          </cell>
          <cell r="Z9">
            <v>2500</v>
          </cell>
          <cell r="AA9">
            <v>151214.59</v>
          </cell>
          <cell r="AB9">
            <v>0</v>
          </cell>
          <cell r="AC9">
            <v>0</v>
          </cell>
          <cell r="AD9">
            <v>3500</v>
          </cell>
          <cell r="AE9">
            <v>0</v>
          </cell>
          <cell r="AF9">
            <v>0</v>
          </cell>
          <cell r="AG9">
            <v>0</v>
          </cell>
          <cell r="AH9">
            <v>0</v>
          </cell>
          <cell r="AI9">
            <v>0</v>
          </cell>
          <cell r="AJ9">
            <v>-18220.03</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row>
        <row r="10">
          <cell r="A10" t="str">
            <v>OXY</v>
          </cell>
          <cell r="B10">
            <v>0</v>
          </cell>
          <cell r="C10">
            <v>6247.5</v>
          </cell>
          <cell r="D10">
            <v>-6247.5</v>
          </cell>
          <cell r="E10">
            <v>6247.5</v>
          </cell>
          <cell r="F10">
            <v>0</v>
          </cell>
          <cell r="G10">
            <v>0</v>
          </cell>
          <cell r="H10">
            <v>0</v>
          </cell>
          <cell r="I10">
            <v>0</v>
          </cell>
          <cell r="J10">
            <v>0</v>
          </cell>
          <cell r="K10">
            <v>0</v>
          </cell>
          <cell r="L10">
            <v>-25.12</v>
          </cell>
          <cell r="M10">
            <v>0</v>
          </cell>
          <cell r="N10">
            <v>7037.26</v>
          </cell>
          <cell r="O10">
            <v>-3600</v>
          </cell>
          <cell r="P10">
            <v>0</v>
          </cell>
          <cell r="Q10">
            <v>200</v>
          </cell>
          <cell r="R10">
            <v>-200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172902.93</v>
          </cell>
          <cell r="C12">
            <v>100943.18</v>
          </cell>
          <cell r="D12">
            <v>-43000</v>
          </cell>
          <cell r="E12">
            <v>282815.93</v>
          </cell>
          <cell r="F12">
            <v>7957.5</v>
          </cell>
          <cell r="G12">
            <v>210195.51</v>
          </cell>
          <cell r="H12">
            <v>-238.14</v>
          </cell>
          <cell r="I12">
            <v>150100</v>
          </cell>
          <cell r="J12">
            <v>27386.17</v>
          </cell>
          <cell r="K12">
            <v>178633.17</v>
          </cell>
          <cell r="L12">
            <v>159813.73000000001</v>
          </cell>
          <cell r="M12">
            <v>48321.89</v>
          </cell>
          <cell r="N12">
            <v>9991.75</v>
          </cell>
          <cell r="O12">
            <v>69251.02</v>
          </cell>
          <cell r="P12">
            <v>85327.81</v>
          </cell>
          <cell r="Q12">
            <v>86683.74</v>
          </cell>
          <cell r="R12">
            <v>5145</v>
          </cell>
          <cell r="S12">
            <v>95238.48</v>
          </cell>
          <cell r="T12">
            <v>248230.13</v>
          </cell>
          <cell r="U12">
            <v>2584</v>
          </cell>
          <cell r="V12">
            <v>0</v>
          </cell>
          <cell r="W12">
            <v>139208.84</v>
          </cell>
          <cell r="X12">
            <v>336803.46</v>
          </cell>
          <cell r="Y12">
            <v>121455.05</v>
          </cell>
          <cell r="Z12">
            <v>-92832</v>
          </cell>
          <cell r="AA12">
            <v>288989.05</v>
          </cell>
          <cell r="AB12">
            <v>-12479.38</v>
          </cell>
          <cell r="AC12">
            <v>178045.86</v>
          </cell>
          <cell r="AD12">
            <v>12464.43</v>
          </cell>
          <cell r="AE12">
            <v>155928.46</v>
          </cell>
          <cell r="AF12">
            <v>1692.7</v>
          </cell>
          <cell r="AG12">
            <v>235111.03</v>
          </cell>
          <cell r="AH12">
            <v>34889.99</v>
          </cell>
          <cell r="AI12">
            <v>211587.22</v>
          </cell>
          <cell r="AJ12">
            <v>-27551.47</v>
          </cell>
          <cell r="AK12">
            <v>166158.72</v>
          </cell>
          <cell r="AL12">
            <v>28673.03</v>
          </cell>
          <cell r="AM12">
            <v>139910.56</v>
          </cell>
          <cell r="AN12">
            <v>108000</v>
          </cell>
          <cell r="AO12">
            <v>108000</v>
          </cell>
          <cell r="AP12">
            <v>108000</v>
          </cell>
          <cell r="AQ12">
            <v>108000</v>
          </cell>
          <cell r="AR12">
            <v>108000</v>
          </cell>
          <cell r="AS12">
            <v>108000</v>
          </cell>
          <cell r="AT12">
            <v>108000</v>
          </cell>
          <cell r="AU12">
            <v>108000</v>
          </cell>
          <cell r="AV12">
            <v>108000</v>
          </cell>
          <cell r="AW12">
            <v>112000</v>
          </cell>
          <cell r="AX12">
            <v>108000</v>
          </cell>
          <cell r="AY12">
            <v>108000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row>
        <row r="13">
          <cell r="A13" t="str">
            <v>ZENTEL</v>
          </cell>
          <cell r="B13">
            <v>10725.12</v>
          </cell>
          <cell r="C13">
            <v>21450.240000000002</v>
          </cell>
          <cell r="D13">
            <v>0</v>
          </cell>
          <cell r="E13">
            <v>0</v>
          </cell>
          <cell r="F13">
            <v>0</v>
          </cell>
          <cell r="G13">
            <v>89389.78</v>
          </cell>
          <cell r="H13">
            <v>28053.56</v>
          </cell>
          <cell r="I13">
            <v>-21814.76</v>
          </cell>
          <cell r="J13">
            <v>34815.129999999997</v>
          </cell>
          <cell r="K13">
            <v>77637.850000000006</v>
          </cell>
          <cell r="L13">
            <v>-121</v>
          </cell>
          <cell r="M13">
            <v>25647.1</v>
          </cell>
          <cell r="N13">
            <v>10095.77</v>
          </cell>
          <cell r="O13">
            <v>15390.36</v>
          </cell>
          <cell r="P13">
            <v>0</v>
          </cell>
          <cell r="Q13">
            <v>-16349.8</v>
          </cell>
          <cell r="R13">
            <v>0</v>
          </cell>
          <cell r="S13">
            <v>0</v>
          </cell>
          <cell r="T13">
            <v>0</v>
          </cell>
          <cell r="U13">
            <v>0</v>
          </cell>
          <cell r="V13">
            <v>144743.93</v>
          </cell>
          <cell r="W13">
            <v>-142320</v>
          </cell>
          <cell r="X13">
            <v>231519.41</v>
          </cell>
          <cell r="Y13">
            <v>2856.34</v>
          </cell>
          <cell r="Z13">
            <v>0</v>
          </cell>
          <cell r="AA13">
            <v>10571.66</v>
          </cell>
          <cell r="AB13">
            <v>0</v>
          </cell>
          <cell r="AC13">
            <v>0</v>
          </cell>
          <cell r="AD13">
            <v>0</v>
          </cell>
          <cell r="AE13">
            <v>1700</v>
          </cell>
          <cell r="AF13">
            <v>0</v>
          </cell>
          <cell r="AG13">
            <v>0</v>
          </cell>
          <cell r="AH13">
            <v>0</v>
          </cell>
          <cell r="AI13">
            <v>5260</v>
          </cell>
          <cell r="AJ13">
            <v>-10571.66</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row>
        <row r="14">
          <cell r="A14" t="str">
            <v>VALDA</v>
          </cell>
          <cell r="B14" t="str">
            <v>-</v>
          </cell>
          <cell r="C14" t="str">
            <v>-</v>
          </cell>
          <cell r="D14" t="str">
            <v>-</v>
          </cell>
          <cell r="E14" t="str">
            <v>-</v>
          </cell>
          <cell r="F14" t="str">
            <v>-</v>
          </cell>
          <cell r="G14" t="str">
            <v>-</v>
          </cell>
          <cell r="H14" t="str">
            <v>-</v>
          </cell>
          <cell r="I14" t="str">
            <v>-</v>
          </cell>
          <cell r="J14" t="str">
            <v>-</v>
          </cell>
          <cell r="K14" t="str">
            <v>-</v>
          </cell>
          <cell r="L14" t="str">
            <v>-</v>
          </cell>
          <cell r="M14" t="str">
            <v>-</v>
          </cell>
          <cell r="N14" t="str">
            <v>-</v>
          </cell>
          <cell r="O14" t="str">
            <v>-</v>
          </cell>
          <cell r="P14" t="str">
            <v>-</v>
          </cell>
          <cell r="Q14" t="str">
            <v>-</v>
          </cell>
          <cell r="R14" t="str">
            <v>-</v>
          </cell>
          <cell r="S14" t="str">
            <v>-</v>
          </cell>
          <cell r="T14" t="str">
            <v>-</v>
          </cell>
          <cell r="U14" t="str">
            <v>-</v>
          </cell>
          <cell r="V14" t="str">
            <v>-</v>
          </cell>
          <cell r="W14" t="str">
            <v>-</v>
          </cell>
          <cell r="X14" t="str">
            <v>-</v>
          </cell>
          <cell r="Y14" t="str">
            <v>-</v>
          </cell>
          <cell r="Z14" t="str">
            <v>-</v>
          </cell>
          <cell r="AA14" t="str">
            <v>-</v>
          </cell>
          <cell r="AB14" t="str">
            <v>-</v>
          </cell>
          <cell r="AC14" t="str">
            <v>-</v>
          </cell>
          <cell r="AD14" t="str">
            <v>-</v>
          </cell>
          <cell r="AE14" t="str">
            <v>-</v>
          </cell>
          <cell r="AF14" t="str">
            <v>-</v>
          </cell>
          <cell r="AG14" t="str">
            <v>-</v>
          </cell>
          <cell r="AH14" t="str">
            <v>-</v>
          </cell>
          <cell r="AI14" t="str">
            <v>-</v>
          </cell>
          <cell r="AJ14" t="str">
            <v>-</v>
          </cell>
          <cell r="AK14" t="str">
            <v>-</v>
          </cell>
          <cell r="AL14" t="str">
            <v>-</v>
          </cell>
          <cell r="AM14" t="str">
            <v>-</v>
          </cell>
          <cell r="AN14" t="str">
            <v>-</v>
          </cell>
          <cell r="AO14" t="str">
            <v>-</v>
          </cell>
          <cell r="AP14" t="str">
            <v>-</v>
          </cell>
          <cell r="AQ14" t="str">
            <v>-</v>
          </cell>
          <cell r="AR14" t="str">
            <v>-</v>
          </cell>
          <cell r="AS14" t="str">
            <v>-</v>
          </cell>
          <cell r="AT14" t="str">
            <v>-</v>
          </cell>
          <cell r="AU14" t="str">
            <v>-</v>
          </cell>
          <cell r="AV14" t="str">
            <v>-</v>
          </cell>
          <cell r="AW14" t="str">
            <v>-</v>
          </cell>
          <cell r="AX14" t="str">
            <v>-</v>
          </cell>
          <cell r="AY14" t="str">
            <v>-</v>
          </cell>
          <cell r="AZ14" t="str">
            <v>-</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t="str">
            <v>-</v>
          </cell>
          <cell r="BR14" t="str">
            <v>-</v>
          </cell>
          <cell r="BS14" t="str">
            <v>-</v>
          </cell>
          <cell r="BT14" t="str">
            <v>-</v>
          </cell>
          <cell r="BU14" t="str">
            <v>-</v>
          </cell>
          <cell r="BV14" t="str">
            <v>-</v>
          </cell>
          <cell r="BW14" t="str">
            <v>-</v>
          </cell>
          <cell r="BX14" t="str">
            <v>-</v>
          </cell>
          <cell r="BY14" t="str">
            <v>-</v>
          </cell>
          <cell r="BZ14" t="str">
            <v>-</v>
          </cell>
          <cell r="CA14" t="str">
            <v>-</v>
          </cell>
          <cell r="CB14" t="str">
            <v>-</v>
          </cell>
        </row>
        <row r="15">
          <cell r="A15" t="str">
            <v>CORTAL</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row>
        <row r="16">
          <cell r="A16" t="str">
            <v>Sensodyne</v>
          </cell>
          <cell r="B16">
            <v>120960.01</v>
          </cell>
          <cell r="C16">
            <v>2680</v>
          </cell>
          <cell r="D16">
            <v>-2680</v>
          </cell>
          <cell r="E16">
            <v>3000</v>
          </cell>
          <cell r="F16">
            <v>27000</v>
          </cell>
          <cell r="G16">
            <v>282531.75</v>
          </cell>
          <cell r="H16">
            <v>0</v>
          </cell>
          <cell r="I16">
            <v>33475.06</v>
          </cell>
          <cell r="J16">
            <v>497960.8</v>
          </cell>
          <cell r="K16">
            <v>292926.34000000003</v>
          </cell>
          <cell r="L16">
            <v>29488.77</v>
          </cell>
          <cell r="M16">
            <v>235920</v>
          </cell>
          <cell r="N16">
            <v>4946.79</v>
          </cell>
          <cell r="O16">
            <v>58065.66</v>
          </cell>
          <cell r="P16">
            <v>131587.76999999999</v>
          </cell>
          <cell r="Q16">
            <v>0</v>
          </cell>
          <cell r="R16">
            <v>330975.12</v>
          </cell>
          <cell r="S16">
            <v>308993.8</v>
          </cell>
          <cell r="T16">
            <v>199341.76</v>
          </cell>
          <cell r="U16">
            <v>258089.68</v>
          </cell>
          <cell r="V16">
            <v>34704</v>
          </cell>
          <cell r="W16">
            <v>236481.07</v>
          </cell>
          <cell r="X16">
            <v>-5387.74</v>
          </cell>
          <cell r="Y16">
            <v>451008.7</v>
          </cell>
          <cell r="Z16">
            <v>-213149.66</v>
          </cell>
          <cell r="AA16">
            <v>-18641.22</v>
          </cell>
          <cell r="AB16">
            <v>47968.45</v>
          </cell>
          <cell r="AC16">
            <v>218672.42</v>
          </cell>
          <cell r="AD16">
            <v>106007.1</v>
          </cell>
          <cell r="AE16">
            <v>209324.32</v>
          </cell>
          <cell r="AF16">
            <v>220163.93</v>
          </cell>
          <cell r="AG16">
            <v>82311.59</v>
          </cell>
          <cell r="AH16">
            <v>93066.13</v>
          </cell>
          <cell r="AI16">
            <v>224915.46</v>
          </cell>
          <cell r="AJ16">
            <v>177541.05</v>
          </cell>
          <cell r="AK16">
            <v>257693.92</v>
          </cell>
          <cell r="AL16">
            <v>231891.82</v>
          </cell>
          <cell r="AM16">
            <v>221242.77</v>
          </cell>
          <cell r="AN16">
            <v>279000</v>
          </cell>
          <cell r="AO16">
            <v>186000</v>
          </cell>
          <cell r="AP16">
            <v>248000</v>
          </cell>
          <cell r="AQ16">
            <v>279000</v>
          </cell>
          <cell r="AR16">
            <v>310000</v>
          </cell>
          <cell r="AS16">
            <v>279000</v>
          </cell>
          <cell r="AT16">
            <v>248000</v>
          </cell>
          <cell r="AU16">
            <v>217000</v>
          </cell>
          <cell r="AV16">
            <v>310000</v>
          </cell>
          <cell r="AW16">
            <v>310000</v>
          </cell>
          <cell r="AX16">
            <v>217000</v>
          </cell>
          <cell r="AY16">
            <v>217000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row>
        <row r="17">
          <cell r="A17" t="str">
            <v>POLIDENT</v>
          </cell>
          <cell r="B17">
            <v>0</v>
          </cell>
          <cell r="C17">
            <v>0</v>
          </cell>
          <cell r="D17">
            <v>0</v>
          </cell>
          <cell r="E17">
            <v>0</v>
          </cell>
          <cell r="F17">
            <v>0</v>
          </cell>
          <cell r="G17">
            <v>0</v>
          </cell>
          <cell r="H17">
            <v>0</v>
          </cell>
          <cell r="I17">
            <v>0</v>
          </cell>
          <cell r="J17">
            <v>0</v>
          </cell>
          <cell r="K17">
            <v>10931.68</v>
          </cell>
          <cell r="L17">
            <v>0</v>
          </cell>
          <cell r="M17">
            <v>0</v>
          </cell>
          <cell r="N17">
            <v>0</v>
          </cell>
          <cell r="O17">
            <v>0</v>
          </cell>
          <cell r="P17">
            <v>0</v>
          </cell>
          <cell r="Q17">
            <v>0</v>
          </cell>
          <cell r="R17">
            <v>0</v>
          </cell>
          <cell r="S17">
            <v>0</v>
          </cell>
          <cell r="T17">
            <v>5247.34</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row>
        <row r="18">
          <cell r="A18" t="str">
            <v>POLI-GRIP ADHESIVE 60G</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row>
        <row r="19">
          <cell r="A19" t="str">
            <v>HI WHITE F TOOTHPASTE</v>
          </cell>
          <cell r="B19" t="str">
            <v>-</v>
          </cell>
          <cell r="C19" t="str">
            <v>-</v>
          </cell>
          <cell r="D19" t="str">
            <v>-</v>
          </cell>
          <cell r="E19" t="str">
            <v>-</v>
          </cell>
          <cell r="F19" t="str">
            <v>-</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cell r="S19" t="str">
            <v>-</v>
          </cell>
          <cell r="T19" t="str">
            <v>-</v>
          </cell>
          <cell r="U19" t="str">
            <v>-</v>
          </cell>
          <cell r="V19" t="str">
            <v>-</v>
          </cell>
          <cell r="W19" t="str">
            <v>-</v>
          </cell>
          <cell r="X19" t="str">
            <v>-</v>
          </cell>
          <cell r="Y19" t="str">
            <v>-</v>
          </cell>
          <cell r="Z19" t="str">
            <v>-</v>
          </cell>
          <cell r="AA19" t="str">
            <v>-</v>
          </cell>
          <cell r="AB19" t="str">
            <v>-</v>
          </cell>
          <cell r="AC19" t="str">
            <v>-</v>
          </cell>
          <cell r="AD19" t="str">
            <v>-</v>
          </cell>
          <cell r="AE19" t="str">
            <v>-</v>
          </cell>
          <cell r="AF19" t="str">
            <v>-</v>
          </cell>
          <cell r="AG19" t="str">
            <v>-</v>
          </cell>
          <cell r="AH19" t="str">
            <v>-</v>
          </cell>
          <cell r="AI19" t="str">
            <v>-</v>
          </cell>
          <cell r="AJ19" t="str">
            <v>-</v>
          </cell>
          <cell r="AK19" t="str">
            <v>-</v>
          </cell>
          <cell r="AL19" t="str">
            <v>-</v>
          </cell>
          <cell r="AM19" t="str">
            <v>-</v>
          </cell>
          <cell r="AN19" t="str">
            <v>-</v>
          </cell>
          <cell r="AO19" t="str">
            <v>-</v>
          </cell>
          <cell r="AP19" t="str">
            <v>-</v>
          </cell>
          <cell r="AQ19" t="str">
            <v>-</v>
          </cell>
          <cell r="AR19" t="str">
            <v>-</v>
          </cell>
          <cell r="AS19" t="str">
            <v>-</v>
          </cell>
          <cell r="AT19" t="str">
            <v>-</v>
          </cell>
          <cell r="AU19" t="str">
            <v>-</v>
          </cell>
          <cell r="AV19" t="str">
            <v>-</v>
          </cell>
          <cell r="AW19" t="str">
            <v>-</v>
          </cell>
          <cell r="AX19" t="str">
            <v>-</v>
          </cell>
          <cell r="AY19" t="str">
            <v>-</v>
          </cell>
          <cell r="AZ19" t="str">
            <v>-</v>
          </cell>
          <cell r="BA19" t="str">
            <v>-</v>
          </cell>
          <cell r="BB19" t="str">
            <v>-</v>
          </cell>
          <cell r="BC19" t="str">
            <v>-</v>
          </cell>
          <cell r="BD19" t="str">
            <v>-</v>
          </cell>
          <cell r="BE19" t="str">
            <v>-</v>
          </cell>
          <cell r="BF19" t="str">
            <v>-</v>
          </cell>
          <cell r="BG19" t="str">
            <v>-</v>
          </cell>
          <cell r="BH19" t="str">
            <v>-</v>
          </cell>
          <cell r="BI19" t="str">
            <v>-</v>
          </cell>
          <cell r="BJ19" t="str">
            <v>-</v>
          </cell>
          <cell r="BK19" t="str">
            <v>-</v>
          </cell>
          <cell r="BL19" t="str">
            <v>-</v>
          </cell>
          <cell r="BM19" t="str">
            <v>-</v>
          </cell>
          <cell r="BN19" t="str">
            <v>-</v>
          </cell>
          <cell r="BO19" t="str">
            <v>-</v>
          </cell>
          <cell r="BP19" t="str">
            <v>-</v>
          </cell>
          <cell r="BQ19" t="str">
            <v>-</v>
          </cell>
          <cell r="BR19" t="str">
            <v>-</v>
          </cell>
          <cell r="BS19" t="str">
            <v>-</v>
          </cell>
          <cell r="BT19" t="str">
            <v>-</v>
          </cell>
          <cell r="BU19" t="str">
            <v>-</v>
          </cell>
          <cell r="BV19" t="str">
            <v>-</v>
          </cell>
          <cell r="BW19" t="str">
            <v>-</v>
          </cell>
          <cell r="BX19" t="str">
            <v>-</v>
          </cell>
          <cell r="BY19" t="str">
            <v>-</v>
          </cell>
          <cell r="BZ19" t="str">
            <v>-</v>
          </cell>
          <cell r="CA19" t="str">
            <v>-</v>
          </cell>
          <cell r="CB19" t="str">
            <v>-</v>
          </cell>
        </row>
        <row r="20">
          <cell r="A20" t="str">
            <v>Panadol RT</v>
          </cell>
          <cell r="B20">
            <v>0</v>
          </cell>
          <cell r="C20">
            <v>3964</v>
          </cell>
          <cell r="D20">
            <v>0</v>
          </cell>
          <cell r="E20">
            <v>0</v>
          </cell>
          <cell r="F20">
            <v>0</v>
          </cell>
          <cell r="G20">
            <v>0</v>
          </cell>
          <cell r="H20">
            <v>1299.0999999999999</v>
          </cell>
          <cell r="I20">
            <v>0</v>
          </cell>
          <cell r="J20">
            <v>0</v>
          </cell>
          <cell r="K20">
            <v>0</v>
          </cell>
          <cell r="L20">
            <v>70</v>
          </cell>
          <cell r="M20">
            <v>0</v>
          </cell>
          <cell r="N20">
            <v>4028.75</v>
          </cell>
          <cell r="O20">
            <v>250</v>
          </cell>
          <cell r="P20">
            <v>0</v>
          </cell>
          <cell r="Q20">
            <v>0</v>
          </cell>
          <cell r="R20">
            <v>0</v>
          </cell>
          <cell r="S20">
            <v>0</v>
          </cell>
          <cell r="T20">
            <v>910</v>
          </cell>
          <cell r="U20">
            <v>0</v>
          </cell>
          <cell r="V20">
            <v>0</v>
          </cell>
          <cell r="W20">
            <v>0</v>
          </cell>
          <cell r="X20">
            <v>0</v>
          </cell>
          <cell r="Y20">
            <v>0</v>
          </cell>
          <cell r="Z20">
            <v>0</v>
          </cell>
          <cell r="AA20">
            <v>0</v>
          </cell>
          <cell r="AB20">
            <v>0</v>
          </cell>
          <cell r="AC20">
            <v>0</v>
          </cell>
          <cell r="AD20">
            <v>0</v>
          </cell>
          <cell r="AE20">
            <v>1800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row>
        <row r="21">
          <cell r="A21" t="str">
            <v>DEQUADIN</v>
          </cell>
          <cell r="B21">
            <v>0</v>
          </cell>
          <cell r="C21">
            <v>200</v>
          </cell>
          <cell r="D21">
            <v>0</v>
          </cell>
          <cell r="E21">
            <v>0</v>
          </cell>
          <cell r="F21">
            <v>0</v>
          </cell>
          <cell r="G21">
            <v>0</v>
          </cell>
          <cell r="H21">
            <v>0</v>
          </cell>
          <cell r="I21">
            <v>0</v>
          </cell>
          <cell r="J21">
            <v>0</v>
          </cell>
          <cell r="K21">
            <v>1029</v>
          </cell>
          <cell r="L21">
            <v>0</v>
          </cell>
          <cell r="M21">
            <v>0</v>
          </cell>
          <cell r="N21">
            <v>0</v>
          </cell>
          <cell r="O21">
            <v>7600</v>
          </cell>
          <cell r="P21">
            <v>0</v>
          </cell>
          <cell r="Q21">
            <v>0</v>
          </cell>
          <cell r="R21">
            <v>0</v>
          </cell>
          <cell r="S21">
            <v>1500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row>
        <row r="22">
          <cell r="A22" t="str">
            <v>CALPOL</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21925.62</v>
          </cell>
          <cell r="C23">
            <v>5785.39</v>
          </cell>
          <cell r="D23">
            <v>-3626.25</v>
          </cell>
          <cell r="E23">
            <v>12639.23</v>
          </cell>
          <cell r="F23">
            <v>4423.3</v>
          </cell>
          <cell r="G23">
            <v>58685.21</v>
          </cell>
          <cell r="H23">
            <v>57531.37</v>
          </cell>
          <cell r="I23">
            <v>105500</v>
          </cell>
          <cell r="J23">
            <v>-55268.31</v>
          </cell>
          <cell r="K23">
            <v>66918.929999999993</v>
          </cell>
          <cell r="L23">
            <v>54478.46</v>
          </cell>
          <cell r="M23">
            <v>12664.74</v>
          </cell>
          <cell r="N23">
            <v>15699.46</v>
          </cell>
          <cell r="O23">
            <v>23348.36</v>
          </cell>
          <cell r="P23">
            <v>17166.47</v>
          </cell>
          <cell r="Q23">
            <v>-498.5</v>
          </cell>
          <cell r="R23">
            <v>16637.5</v>
          </cell>
          <cell r="S23">
            <v>10108.709999999999</v>
          </cell>
          <cell r="T23">
            <v>1266.56</v>
          </cell>
          <cell r="U23">
            <v>1810</v>
          </cell>
          <cell r="V23">
            <v>3351.6</v>
          </cell>
          <cell r="W23">
            <v>1610</v>
          </cell>
          <cell r="X23">
            <v>-14325</v>
          </cell>
          <cell r="Y23">
            <v>0</v>
          </cell>
          <cell r="Z23">
            <v>0</v>
          </cell>
          <cell r="AA23">
            <v>0</v>
          </cell>
          <cell r="AB23">
            <v>0</v>
          </cell>
          <cell r="AC23">
            <v>0</v>
          </cell>
          <cell r="AD23">
            <v>0</v>
          </cell>
          <cell r="AE23">
            <v>0</v>
          </cell>
          <cell r="AF23">
            <v>0</v>
          </cell>
          <cell r="AG23">
            <v>7000</v>
          </cell>
          <cell r="AH23">
            <v>1000</v>
          </cell>
          <cell r="AI23">
            <v>1000</v>
          </cell>
          <cell r="AJ23">
            <v>-9000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row>
        <row r="24">
          <cell r="A24" t="str">
            <v>EYE MO</v>
          </cell>
          <cell r="B24">
            <v>121278.96</v>
          </cell>
          <cell r="C24">
            <v>386431.58</v>
          </cell>
          <cell r="D24">
            <v>107480</v>
          </cell>
          <cell r="E24">
            <v>-39200</v>
          </cell>
          <cell r="F24">
            <v>114240.32000000001</v>
          </cell>
          <cell r="G24">
            <v>142571.75</v>
          </cell>
          <cell r="H24">
            <v>521014</v>
          </cell>
          <cell r="I24">
            <v>-285175.81</v>
          </cell>
          <cell r="J24">
            <v>418513.56</v>
          </cell>
          <cell r="K24">
            <v>-49369.440000000002</v>
          </cell>
          <cell r="L24">
            <v>-90691.75</v>
          </cell>
          <cell r="M24">
            <v>202787.12</v>
          </cell>
          <cell r="N24">
            <v>-1545.63</v>
          </cell>
          <cell r="O24">
            <v>53313.33</v>
          </cell>
          <cell r="P24">
            <v>160752.10999999999</v>
          </cell>
          <cell r="Q24">
            <v>-12969.6</v>
          </cell>
          <cell r="R24">
            <v>126408.28</v>
          </cell>
          <cell r="S24">
            <v>36183.160000000003</v>
          </cell>
          <cell r="T24">
            <v>202118.86</v>
          </cell>
          <cell r="U24">
            <v>39338.239999999998</v>
          </cell>
          <cell r="V24">
            <v>182012.88</v>
          </cell>
          <cell r="W24">
            <v>140239.96</v>
          </cell>
          <cell r="X24">
            <v>31027.8</v>
          </cell>
          <cell r="Y24">
            <v>113691.67</v>
          </cell>
          <cell r="Z24">
            <v>-14321.28</v>
          </cell>
          <cell r="AA24">
            <v>56704.74</v>
          </cell>
          <cell r="AB24">
            <v>0</v>
          </cell>
          <cell r="AC24">
            <v>-5184.37</v>
          </cell>
          <cell r="AD24">
            <v>3250</v>
          </cell>
          <cell r="AE24">
            <v>129342.52</v>
          </cell>
          <cell r="AF24">
            <v>137128.65</v>
          </cell>
          <cell r="AG24">
            <v>107152.13</v>
          </cell>
          <cell r="AH24">
            <v>47885.98</v>
          </cell>
          <cell r="AI24">
            <v>27851.09</v>
          </cell>
          <cell r="AJ24">
            <v>-24692.959999999999</v>
          </cell>
          <cell r="AK24">
            <v>79599.259999999995</v>
          </cell>
          <cell r="AL24">
            <v>2152.14</v>
          </cell>
          <cell r="AM24">
            <v>-6000.64</v>
          </cell>
          <cell r="AN24">
            <v>3833</v>
          </cell>
          <cell r="AO24">
            <v>3833</v>
          </cell>
          <cell r="AP24">
            <v>3833</v>
          </cell>
          <cell r="AQ24">
            <v>3833</v>
          </cell>
          <cell r="AR24">
            <v>3833</v>
          </cell>
          <cell r="AS24">
            <v>3833</v>
          </cell>
          <cell r="AT24">
            <v>3833</v>
          </cell>
          <cell r="AU24">
            <v>257837</v>
          </cell>
          <cell r="AV24">
            <v>3833</v>
          </cell>
          <cell r="AW24">
            <v>3833</v>
          </cell>
          <cell r="AX24">
            <v>3833</v>
          </cell>
          <cell r="AY24">
            <v>3833</v>
          </cell>
          <cell r="AZ24">
            <v>3250</v>
          </cell>
          <cell r="BA24">
            <v>3250</v>
          </cell>
          <cell r="BB24">
            <v>3250</v>
          </cell>
          <cell r="BC24">
            <v>3250</v>
          </cell>
          <cell r="BD24">
            <v>3250</v>
          </cell>
          <cell r="BE24">
            <v>3250</v>
          </cell>
          <cell r="BF24">
            <v>3250</v>
          </cell>
          <cell r="BG24">
            <v>294250</v>
          </cell>
          <cell r="BH24">
            <v>3250</v>
          </cell>
          <cell r="BI24">
            <v>3250</v>
          </cell>
          <cell r="BJ24">
            <v>3250</v>
          </cell>
          <cell r="BK24">
            <v>3250</v>
          </cell>
          <cell r="BL24">
            <v>3250</v>
          </cell>
          <cell r="BM24">
            <v>3250</v>
          </cell>
          <cell r="BN24">
            <v>3250</v>
          </cell>
          <cell r="BO24">
            <v>3250</v>
          </cell>
          <cell r="BP24">
            <v>3250</v>
          </cell>
          <cell r="BQ24">
            <v>3250</v>
          </cell>
          <cell r="BR24">
            <v>3250</v>
          </cell>
          <cell r="BS24">
            <v>324250</v>
          </cell>
          <cell r="BT24">
            <v>3250</v>
          </cell>
          <cell r="BU24">
            <v>3250</v>
          </cell>
          <cell r="BV24">
            <v>3250</v>
          </cell>
          <cell r="BW24">
            <v>3250</v>
          </cell>
          <cell r="BX24">
            <v>0</v>
          </cell>
          <cell r="BY24">
            <v>0</v>
          </cell>
          <cell r="BZ24">
            <v>0</v>
          </cell>
          <cell r="CA24">
            <v>0</v>
          </cell>
          <cell r="CB24">
            <v>0</v>
          </cell>
        </row>
        <row r="25">
          <cell r="A25" t="str">
            <v>Overhead Allocation</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80000</v>
          </cell>
          <cell r="U25">
            <v>260000</v>
          </cell>
          <cell r="V25">
            <v>-62000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t="str">
            <v>-</v>
          </cell>
          <cell r="C26" t="str">
            <v>-</v>
          </cell>
          <cell r="D26" t="str">
            <v>-</v>
          </cell>
          <cell r="E26" t="str">
            <v>-</v>
          </cell>
          <cell r="F26" t="str">
            <v>-</v>
          </cell>
          <cell r="G26" t="str">
            <v>-</v>
          </cell>
          <cell r="H26" t="str">
            <v>-</v>
          </cell>
          <cell r="I26" t="str">
            <v>-</v>
          </cell>
          <cell r="J26" t="str">
            <v>-</v>
          </cell>
          <cell r="K26" t="str">
            <v>-</v>
          </cell>
          <cell r="L26" t="str">
            <v>-</v>
          </cell>
          <cell r="M26" t="str">
            <v>-</v>
          </cell>
          <cell r="N26" t="str">
            <v>-</v>
          </cell>
          <cell r="O26" t="str">
            <v>-</v>
          </cell>
          <cell r="P26" t="str">
            <v>-</v>
          </cell>
          <cell r="Q26" t="str">
            <v>-</v>
          </cell>
          <cell r="R26" t="str">
            <v>-</v>
          </cell>
          <cell r="S26" t="str">
            <v>-</v>
          </cell>
          <cell r="T26" t="str">
            <v>-</v>
          </cell>
          <cell r="U26" t="str">
            <v>-</v>
          </cell>
          <cell r="V26" t="str">
            <v>-</v>
          </cell>
          <cell r="W26" t="str">
            <v>-</v>
          </cell>
          <cell r="X26" t="str">
            <v>-</v>
          </cell>
          <cell r="Y26" t="str">
            <v>-</v>
          </cell>
          <cell r="Z26" t="str">
            <v>-</v>
          </cell>
          <cell r="AA26" t="str">
            <v>-</v>
          </cell>
          <cell r="AB26" t="str">
            <v>-</v>
          </cell>
          <cell r="AC26" t="str">
            <v>-</v>
          </cell>
          <cell r="AD26" t="str">
            <v>-</v>
          </cell>
          <cell r="AE26" t="str">
            <v>-</v>
          </cell>
          <cell r="AF26" t="str">
            <v>-</v>
          </cell>
          <cell r="AG26" t="str">
            <v>-</v>
          </cell>
          <cell r="AH26" t="str">
            <v>-</v>
          </cell>
          <cell r="AI26" t="str">
            <v>-</v>
          </cell>
          <cell r="AJ26" t="str">
            <v>-</v>
          </cell>
          <cell r="AK26" t="str">
            <v>-</v>
          </cell>
          <cell r="AL26" t="str">
            <v>-</v>
          </cell>
          <cell r="AM26" t="str">
            <v>-</v>
          </cell>
          <cell r="AN26" t="str">
            <v>-</v>
          </cell>
          <cell r="AO26" t="str">
            <v>-</v>
          </cell>
          <cell r="AP26" t="str">
            <v>-</v>
          </cell>
          <cell r="AQ26" t="str">
            <v>-</v>
          </cell>
          <cell r="AR26" t="str">
            <v>-</v>
          </cell>
          <cell r="AS26" t="str">
            <v>-</v>
          </cell>
          <cell r="AT26" t="str">
            <v>-</v>
          </cell>
          <cell r="AU26" t="str">
            <v>-</v>
          </cell>
          <cell r="AV26" t="str">
            <v>-</v>
          </cell>
          <cell r="AW26" t="str">
            <v>-</v>
          </cell>
          <cell r="AX26" t="str">
            <v>-</v>
          </cell>
          <cell r="AY26" t="str">
            <v>-</v>
          </cell>
          <cell r="AZ26" t="str">
            <v>-</v>
          </cell>
          <cell r="BA26" t="str">
            <v>-</v>
          </cell>
          <cell r="BB26" t="str">
            <v>-</v>
          </cell>
          <cell r="BC26" t="str">
            <v>-</v>
          </cell>
          <cell r="BD26" t="str">
            <v>-</v>
          </cell>
          <cell r="BE26" t="str">
            <v>-</v>
          </cell>
          <cell r="BF26" t="str">
            <v>-</v>
          </cell>
          <cell r="BG26" t="str">
            <v>-</v>
          </cell>
          <cell r="BH26" t="str">
            <v>-</v>
          </cell>
          <cell r="BI26" t="str">
            <v>-</v>
          </cell>
          <cell r="BJ26" t="str">
            <v>-</v>
          </cell>
          <cell r="BK26" t="str">
            <v>-</v>
          </cell>
          <cell r="BL26" t="str">
            <v>-</v>
          </cell>
          <cell r="BM26" t="str">
            <v>-</v>
          </cell>
          <cell r="BN26" t="str">
            <v>-</v>
          </cell>
          <cell r="BO26" t="str">
            <v>-</v>
          </cell>
          <cell r="BP26" t="str">
            <v>-</v>
          </cell>
          <cell r="BQ26" t="str">
            <v>-</v>
          </cell>
          <cell r="BR26" t="str">
            <v>-</v>
          </cell>
          <cell r="BS26" t="str">
            <v>-</v>
          </cell>
          <cell r="BT26" t="str">
            <v>-</v>
          </cell>
          <cell r="BU26" t="str">
            <v>-</v>
          </cell>
          <cell r="BV26" t="str">
            <v>-</v>
          </cell>
          <cell r="BW26" t="str">
            <v>-</v>
          </cell>
          <cell r="BX26" t="str">
            <v>-</v>
          </cell>
          <cell r="BY26" t="str">
            <v>-</v>
          </cell>
          <cell r="BZ26" t="str">
            <v>-</v>
          </cell>
          <cell r="CA26" t="str">
            <v>-</v>
          </cell>
          <cell r="CB26" t="str">
            <v>-</v>
          </cell>
        </row>
        <row r="27">
          <cell r="A27" t="str">
            <v>RIBENA</v>
          </cell>
          <cell r="B27">
            <v>259645.4</v>
          </cell>
          <cell r="C27">
            <v>94978.83</v>
          </cell>
          <cell r="D27">
            <v>-689994.92</v>
          </cell>
          <cell r="E27">
            <v>1156737.3999999999</v>
          </cell>
          <cell r="F27">
            <v>468583.4</v>
          </cell>
          <cell r="G27">
            <v>53656.42</v>
          </cell>
          <cell r="H27">
            <v>127348.69</v>
          </cell>
          <cell r="I27">
            <v>87407.86</v>
          </cell>
          <cell r="J27">
            <v>-460443.41</v>
          </cell>
          <cell r="K27">
            <v>366724.39</v>
          </cell>
          <cell r="L27">
            <v>-168311.96</v>
          </cell>
          <cell r="M27">
            <v>356815.45</v>
          </cell>
          <cell r="N27">
            <v>914158.25</v>
          </cell>
          <cell r="O27">
            <v>-488521.08</v>
          </cell>
          <cell r="P27">
            <v>60531.87</v>
          </cell>
          <cell r="Q27">
            <v>357596.92</v>
          </cell>
          <cell r="R27">
            <v>212355.56</v>
          </cell>
          <cell r="S27">
            <v>394121.95</v>
          </cell>
          <cell r="T27">
            <v>-58767.040000000001</v>
          </cell>
          <cell r="U27">
            <v>318806.36</v>
          </cell>
          <cell r="V27">
            <v>471984.71</v>
          </cell>
          <cell r="W27">
            <v>782644.43</v>
          </cell>
          <cell r="X27">
            <v>-97987.17</v>
          </cell>
          <cell r="Y27">
            <v>520949.55</v>
          </cell>
          <cell r="Z27">
            <v>-168669.95</v>
          </cell>
          <cell r="AA27">
            <v>137364.38</v>
          </cell>
          <cell r="AB27">
            <v>117889.68</v>
          </cell>
          <cell r="AC27">
            <v>43500.47</v>
          </cell>
          <cell r="AD27">
            <v>189980.14</v>
          </cell>
          <cell r="AE27">
            <v>340402.72</v>
          </cell>
          <cell r="AF27">
            <v>594226.38</v>
          </cell>
          <cell r="AG27">
            <v>207905.11</v>
          </cell>
          <cell r="AH27">
            <v>295481.2</v>
          </cell>
          <cell r="AI27">
            <v>607440.06999999995</v>
          </cell>
          <cell r="AJ27">
            <v>-34629.51</v>
          </cell>
          <cell r="AK27">
            <v>237202.97</v>
          </cell>
          <cell r="AL27">
            <v>278910.5</v>
          </cell>
          <cell r="AM27">
            <v>216397.25</v>
          </cell>
          <cell r="AN27">
            <v>387500</v>
          </cell>
          <cell r="AO27">
            <v>387500</v>
          </cell>
          <cell r="AP27">
            <v>387500</v>
          </cell>
          <cell r="AQ27">
            <v>387500</v>
          </cell>
          <cell r="AR27">
            <v>387500</v>
          </cell>
          <cell r="AS27">
            <v>387500</v>
          </cell>
          <cell r="AT27">
            <v>387500</v>
          </cell>
          <cell r="AU27">
            <v>387500</v>
          </cell>
          <cell r="AV27">
            <v>387500</v>
          </cell>
          <cell r="AW27">
            <v>387500</v>
          </cell>
          <cell r="AX27">
            <v>387500</v>
          </cell>
          <cell r="AY27">
            <v>387500</v>
          </cell>
          <cell r="AZ27">
            <v>450800</v>
          </cell>
          <cell r="BA27">
            <v>450800</v>
          </cell>
          <cell r="BB27">
            <v>450800</v>
          </cell>
          <cell r="BC27">
            <v>450800</v>
          </cell>
          <cell r="BD27">
            <v>450800</v>
          </cell>
          <cell r="BE27">
            <v>450800</v>
          </cell>
          <cell r="BF27">
            <v>450800</v>
          </cell>
          <cell r="BG27">
            <v>450800</v>
          </cell>
          <cell r="BH27">
            <v>450800</v>
          </cell>
          <cell r="BI27">
            <v>450800</v>
          </cell>
          <cell r="BJ27">
            <v>451200</v>
          </cell>
          <cell r="BK27">
            <v>450800</v>
          </cell>
          <cell r="BL27">
            <v>508333</v>
          </cell>
          <cell r="BM27">
            <v>508333</v>
          </cell>
          <cell r="BN27">
            <v>508333</v>
          </cell>
          <cell r="BO27">
            <v>508333</v>
          </cell>
          <cell r="BP27">
            <v>508333</v>
          </cell>
          <cell r="BQ27">
            <v>508333</v>
          </cell>
          <cell r="BR27">
            <v>508333</v>
          </cell>
          <cell r="BS27">
            <v>508333</v>
          </cell>
          <cell r="BT27">
            <v>508333</v>
          </cell>
          <cell r="BU27">
            <v>508333</v>
          </cell>
          <cell r="BV27">
            <v>508333</v>
          </cell>
          <cell r="BW27">
            <v>508333</v>
          </cell>
          <cell r="BX27">
            <v>0</v>
          </cell>
          <cell r="BY27">
            <v>0</v>
          </cell>
          <cell r="BZ27">
            <v>0</v>
          </cell>
          <cell r="CA27">
            <v>0</v>
          </cell>
          <cell r="CB27">
            <v>0</v>
          </cell>
        </row>
        <row r="28">
          <cell r="A28" t="str">
            <v>RIBENA RTD</v>
          </cell>
          <cell r="B28">
            <v>9544.24</v>
          </cell>
          <cell r="C28">
            <v>13601.49</v>
          </cell>
          <cell r="D28">
            <v>56059.92</v>
          </cell>
          <cell r="E28">
            <v>2903.04</v>
          </cell>
          <cell r="F28">
            <v>4217</v>
          </cell>
          <cell r="G28">
            <v>0</v>
          </cell>
          <cell r="H28">
            <v>0</v>
          </cell>
          <cell r="I28">
            <v>14825</v>
          </cell>
          <cell r="J28">
            <v>118890.27</v>
          </cell>
          <cell r="K28">
            <v>-114949.15</v>
          </cell>
          <cell r="L28">
            <v>-498</v>
          </cell>
          <cell r="M28">
            <v>0</v>
          </cell>
          <cell r="N28">
            <v>374</v>
          </cell>
          <cell r="O28">
            <v>-9958.75</v>
          </cell>
          <cell r="P28">
            <v>0</v>
          </cell>
          <cell r="Q28">
            <v>0</v>
          </cell>
          <cell r="R28">
            <v>0</v>
          </cell>
          <cell r="S28">
            <v>528</v>
          </cell>
          <cell r="T28">
            <v>9680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row>
        <row r="29">
          <cell r="A29" t="str">
            <v>SPARKLING RIBENA</v>
          </cell>
          <cell r="B29">
            <v>0</v>
          </cell>
          <cell r="C29">
            <v>36</v>
          </cell>
          <cell r="D29">
            <v>0</v>
          </cell>
          <cell r="E29">
            <v>0</v>
          </cell>
          <cell r="F29">
            <v>558.25</v>
          </cell>
          <cell r="G29">
            <v>0</v>
          </cell>
          <cell r="H29">
            <v>0</v>
          </cell>
          <cell r="I29">
            <v>0</v>
          </cell>
          <cell r="J29">
            <v>6200</v>
          </cell>
          <cell r="K29">
            <v>0</v>
          </cell>
          <cell r="L29">
            <v>-7200</v>
          </cell>
          <cell r="M29">
            <v>0</v>
          </cell>
          <cell r="N29">
            <v>0</v>
          </cell>
          <cell r="O29">
            <v>541.25</v>
          </cell>
          <cell r="P29">
            <v>0</v>
          </cell>
          <cell r="Q29">
            <v>0</v>
          </cell>
          <cell r="R29">
            <v>2200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row>
        <row r="30">
          <cell r="A30" t="str">
            <v>RIBENA PASTILLE</v>
          </cell>
          <cell r="B30">
            <v>4.12</v>
          </cell>
          <cell r="C30">
            <v>348</v>
          </cell>
          <cell r="D30">
            <v>0</v>
          </cell>
          <cell r="E30">
            <v>0</v>
          </cell>
          <cell r="F30">
            <v>0</v>
          </cell>
          <cell r="G30">
            <v>0</v>
          </cell>
          <cell r="H30">
            <v>-801.45</v>
          </cell>
          <cell r="I30">
            <v>0</v>
          </cell>
          <cell r="J30">
            <v>0</v>
          </cell>
          <cell r="K30">
            <v>0</v>
          </cell>
          <cell r="L30">
            <v>9692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row>
        <row r="31">
          <cell r="A31" t="str">
            <v>RIBENA MOBILE</v>
          </cell>
          <cell r="B31">
            <v>151302</v>
          </cell>
          <cell r="C31">
            <v>31800.959999999999</v>
          </cell>
          <cell r="D31">
            <v>0</v>
          </cell>
          <cell r="E31">
            <v>135000</v>
          </cell>
          <cell r="F31">
            <v>169186.68</v>
          </cell>
          <cell r="G31">
            <v>86445.75</v>
          </cell>
          <cell r="H31">
            <v>147259.99</v>
          </cell>
          <cell r="I31">
            <v>71463.75</v>
          </cell>
          <cell r="J31">
            <v>523111.78</v>
          </cell>
          <cell r="K31">
            <v>380290.26</v>
          </cell>
          <cell r="L31">
            <v>-118414.72</v>
          </cell>
          <cell r="M31">
            <v>180017.5</v>
          </cell>
          <cell r="N31">
            <v>331283.52</v>
          </cell>
          <cell r="O31">
            <v>-104562.84</v>
          </cell>
          <cell r="P31">
            <v>249725.6</v>
          </cell>
          <cell r="Q31">
            <v>-39759.93</v>
          </cell>
          <cell r="R31">
            <v>191566.67</v>
          </cell>
          <cell r="S31">
            <v>14759</v>
          </cell>
          <cell r="T31">
            <v>27180</v>
          </cell>
          <cell r="U31">
            <v>204095.5</v>
          </cell>
          <cell r="V31">
            <v>63071</v>
          </cell>
          <cell r="W31">
            <v>-48181.919999999998</v>
          </cell>
          <cell r="X31">
            <v>384753.35</v>
          </cell>
          <cell r="Y31">
            <v>435627.56</v>
          </cell>
          <cell r="Z31">
            <v>-38821.660000000003</v>
          </cell>
          <cell r="AA31">
            <v>126010.8</v>
          </cell>
          <cell r="AB31">
            <v>166069.97</v>
          </cell>
          <cell r="AC31">
            <v>37934.410000000003</v>
          </cell>
          <cell r="AD31">
            <v>71104.679999999993</v>
          </cell>
          <cell r="AE31">
            <v>144881.98000000001</v>
          </cell>
          <cell r="AF31">
            <v>8385.58</v>
          </cell>
          <cell r="AG31">
            <v>184350.3</v>
          </cell>
          <cell r="AH31">
            <v>9152.1</v>
          </cell>
          <cell r="AI31">
            <v>21419.18</v>
          </cell>
          <cell r="AJ31">
            <v>-3500.91</v>
          </cell>
          <cell r="AK31">
            <v>0</v>
          </cell>
          <cell r="AL31">
            <v>372.57</v>
          </cell>
          <cell r="AM31">
            <v>0</v>
          </cell>
          <cell r="AN31">
            <v>150000</v>
          </cell>
          <cell r="AO31">
            <v>0</v>
          </cell>
          <cell r="AP31">
            <v>210000</v>
          </cell>
          <cell r="AQ31">
            <v>150000</v>
          </cell>
          <cell r="AR31">
            <v>150000</v>
          </cell>
          <cell r="AS31">
            <v>150000</v>
          </cell>
          <cell r="AT31">
            <v>60000</v>
          </cell>
          <cell r="AU31">
            <v>150000</v>
          </cell>
          <cell r="AV31">
            <v>150000</v>
          </cell>
          <cell r="AW31">
            <v>0</v>
          </cell>
          <cell r="AX31">
            <v>135000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row>
        <row r="32">
          <cell r="A32" t="str">
            <v>HORLICKS MALT</v>
          </cell>
          <cell r="B32">
            <v>25822.5</v>
          </cell>
          <cell r="C32">
            <v>18229.5</v>
          </cell>
          <cell r="D32">
            <v>-43759.81</v>
          </cell>
          <cell r="E32">
            <v>607387.12</v>
          </cell>
          <cell r="F32">
            <v>438495.78</v>
          </cell>
          <cell r="G32">
            <v>-75108.25</v>
          </cell>
          <cell r="H32">
            <v>98616.89</v>
          </cell>
          <cell r="I32">
            <v>100761.19</v>
          </cell>
          <cell r="J32">
            <v>78115.89</v>
          </cell>
          <cell r="K32">
            <v>323685.55</v>
          </cell>
          <cell r="L32">
            <v>-77060.850000000006</v>
          </cell>
          <cell r="M32">
            <v>148239</v>
          </cell>
          <cell r="N32">
            <v>191035.86</v>
          </cell>
          <cell r="O32">
            <v>1064410.8799999999</v>
          </cell>
          <cell r="P32">
            <v>83184.679999999993</v>
          </cell>
          <cell r="Q32">
            <v>216440.88</v>
          </cell>
          <cell r="R32">
            <v>170599.37</v>
          </cell>
          <cell r="S32">
            <v>348926.17</v>
          </cell>
          <cell r="T32">
            <v>1230849.5</v>
          </cell>
          <cell r="U32">
            <v>630326.6</v>
          </cell>
          <cell r="V32">
            <v>190537.36</v>
          </cell>
          <cell r="W32">
            <v>307846.40999999997</v>
          </cell>
          <cell r="X32">
            <v>240766.53</v>
          </cell>
          <cell r="Y32">
            <v>-42429.120000000003</v>
          </cell>
          <cell r="Z32">
            <v>116538.8</v>
          </cell>
          <cell r="AA32">
            <v>471330.99</v>
          </cell>
          <cell r="AB32">
            <v>9916.7000000000007</v>
          </cell>
          <cell r="AC32">
            <v>372563.13</v>
          </cell>
          <cell r="AD32">
            <v>542006.57999999996</v>
          </cell>
          <cell r="AE32">
            <v>449917.81</v>
          </cell>
          <cell r="AF32">
            <v>112030.76</v>
          </cell>
          <cell r="AG32">
            <v>114535.9</v>
          </cell>
          <cell r="AH32">
            <v>193432.13</v>
          </cell>
          <cell r="AI32">
            <v>92983.65</v>
          </cell>
          <cell r="AJ32">
            <v>54024.88</v>
          </cell>
          <cell r="AK32">
            <v>211853.86</v>
          </cell>
          <cell r="AL32">
            <v>375027.09</v>
          </cell>
          <cell r="AM32">
            <v>576383.47</v>
          </cell>
          <cell r="AN32">
            <v>180000</v>
          </cell>
          <cell r="AO32">
            <v>180000</v>
          </cell>
          <cell r="AP32">
            <v>420000</v>
          </cell>
          <cell r="AQ32">
            <v>180000</v>
          </cell>
          <cell r="AR32">
            <v>160000</v>
          </cell>
          <cell r="AS32">
            <v>120000</v>
          </cell>
          <cell r="AT32">
            <v>120000</v>
          </cell>
          <cell r="AU32">
            <v>130000</v>
          </cell>
          <cell r="AV32">
            <v>130000</v>
          </cell>
          <cell r="AW32">
            <v>1180000</v>
          </cell>
          <cell r="AX32">
            <v>630000</v>
          </cell>
          <cell r="AY32">
            <v>180000</v>
          </cell>
          <cell r="AZ32">
            <v>150000</v>
          </cell>
          <cell r="BA32">
            <v>80000</v>
          </cell>
          <cell r="BB32">
            <v>470000</v>
          </cell>
          <cell r="BC32">
            <v>350000</v>
          </cell>
          <cell r="BD32">
            <v>0</v>
          </cell>
          <cell r="BE32">
            <v>410000</v>
          </cell>
          <cell r="BF32">
            <v>370000</v>
          </cell>
          <cell r="BG32">
            <v>0</v>
          </cell>
          <cell r="BH32">
            <v>400000</v>
          </cell>
          <cell r="BI32">
            <v>300000</v>
          </cell>
          <cell r="BJ32">
            <v>190000</v>
          </cell>
          <cell r="BK32">
            <v>840000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row>
        <row r="33">
          <cell r="A33" t="str">
            <v>HORLICKS 3 IN 1</v>
          </cell>
          <cell r="B33">
            <v>0</v>
          </cell>
          <cell r="C33">
            <v>3334</v>
          </cell>
          <cell r="D33">
            <v>0</v>
          </cell>
          <cell r="E33">
            <v>0</v>
          </cell>
          <cell r="F33">
            <v>0</v>
          </cell>
          <cell r="G33">
            <v>0</v>
          </cell>
          <cell r="H33">
            <v>0</v>
          </cell>
          <cell r="I33">
            <v>517.5</v>
          </cell>
          <cell r="J33">
            <v>3219</v>
          </cell>
          <cell r="K33">
            <v>669.25</v>
          </cell>
          <cell r="L33">
            <v>0</v>
          </cell>
          <cell r="M33">
            <v>0</v>
          </cell>
          <cell r="N33">
            <v>270</v>
          </cell>
          <cell r="O33">
            <v>0</v>
          </cell>
          <cell r="P33">
            <v>0</v>
          </cell>
          <cell r="Q33">
            <v>0</v>
          </cell>
          <cell r="R33">
            <v>0</v>
          </cell>
          <cell r="S33">
            <v>3000</v>
          </cell>
          <cell r="T33">
            <v>0</v>
          </cell>
          <cell r="U33">
            <v>0</v>
          </cell>
          <cell r="V33">
            <v>0</v>
          </cell>
          <cell r="W33">
            <v>0</v>
          </cell>
          <cell r="X33">
            <v>0</v>
          </cell>
          <cell r="Y33">
            <v>0</v>
          </cell>
          <cell r="Z33">
            <v>0</v>
          </cell>
          <cell r="AA33">
            <v>0</v>
          </cell>
          <cell r="AB33">
            <v>0</v>
          </cell>
          <cell r="AC33">
            <v>0</v>
          </cell>
          <cell r="AD33">
            <v>0</v>
          </cell>
          <cell r="AE33">
            <v>0</v>
          </cell>
          <cell r="AF33">
            <v>0</v>
          </cell>
          <cell r="AG33">
            <v>1250</v>
          </cell>
          <cell r="AH33">
            <v>0</v>
          </cell>
          <cell r="AI33">
            <v>0</v>
          </cell>
          <cell r="AJ33">
            <v>1025</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row>
        <row r="34">
          <cell r="A34" t="str">
            <v>HORLICKS NCD</v>
          </cell>
          <cell r="B34">
            <v>0</v>
          </cell>
          <cell r="C34">
            <v>1938</v>
          </cell>
          <cell r="D34">
            <v>0</v>
          </cell>
          <cell r="E34">
            <v>0</v>
          </cell>
          <cell r="F34">
            <v>2600</v>
          </cell>
          <cell r="G34">
            <v>0</v>
          </cell>
          <cell r="H34">
            <v>0</v>
          </cell>
          <cell r="I34">
            <v>0</v>
          </cell>
          <cell r="J34">
            <v>0</v>
          </cell>
          <cell r="K34">
            <v>0</v>
          </cell>
          <cell r="L34">
            <v>2600</v>
          </cell>
          <cell r="M34">
            <v>0</v>
          </cell>
          <cell r="N34">
            <v>0</v>
          </cell>
          <cell r="O34">
            <v>0</v>
          </cell>
          <cell r="P34">
            <v>0</v>
          </cell>
          <cell r="Q34">
            <v>0</v>
          </cell>
          <cell r="R34">
            <v>0</v>
          </cell>
          <cell r="S34">
            <v>3000</v>
          </cell>
          <cell r="T34">
            <v>0</v>
          </cell>
          <cell r="U34">
            <v>0</v>
          </cell>
          <cell r="V34">
            <v>0</v>
          </cell>
          <cell r="W34">
            <v>0</v>
          </cell>
          <cell r="X34">
            <v>0</v>
          </cell>
          <cell r="Y34">
            <v>0</v>
          </cell>
          <cell r="Z34">
            <v>0</v>
          </cell>
          <cell r="AA34">
            <v>0</v>
          </cell>
          <cell r="AB34">
            <v>0</v>
          </cell>
          <cell r="AC34">
            <v>0</v>
          </cell>
          <cell r="AD34">
            <v>0</v>
          </cell>
          <cell r="AE34">
            <v>0</v>
          </cell>
          <cell r="AF34">
            <v>0</v>
          </cell>
          <cell r="AG34">
            <v>1250</v>
          </cell>
          <cell r="AH34">
            <v>0</v>
          </cell>
          <cell r="AI34">
            <v>0</v>
          </cell>
          <cell r="AJ34">
            <v>1025</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0</v>
          </cell>
          <cell r="C35">
            <v>0</v>
          </cell>
          <cell r="D35">
            <v>0</v>
          </cell>
          <cell r="E35">
            <v>0</v>
          </cell>
          <cell r="F35">
            <v>0</v>
          </cell>
          <cell r="G35">
            <v>0</v>
          </cell>
          <cell r="H35">
            <v>0</v>
          </cell>
          <cell r="I35">
            <v>0</v>
          </cell>
          <cell r="J35">
            <v>0</v>
          </cell>
          <cell r="K35">
            <v>0</v>
          </cell>
          <cell r="L35">
            <v>0</v>
          </cell>
          <cell r="M35">
            <v>0</v>
          </cell>
          <cell r="N35">
            <v>14300</v>
          </cell>
          <cell r="O35">
            <v>0</v>
          </cell>
          <cell r="P35">
            <v>0</v>
          </cell>
          <cell r="Q35">
            <v>0</v>
          </cell>
          <cell r="R35">
            <v>0</v>
          </cell>
          <cell r="S35">
            <v>0</v>
          </cell>
          <cell r="T35">
            <v>7300</v>
          </cell>
          <cell r="U35">
            <v>0</v>
          </cell>
          <cell r="V35">
            <v>0</v>
          </cell>
          <cell r="W35">
            <v>0</v>
          </cell>
          <cell r="X35">
            <v>0</v>
          </cell>
          <cell r="Y35">
            <v>0</v>
          </cell>
          <cell r="Z35">
            <v>0</v>
          </cell>
          <cell r="AA35">
            <v>0</v>
          </cell>
          <cell r="AB35">
            <v>0</v>
          </cell>
          <cell r="AC35">
            <v>0</v>
          </cell>
          <cell r="AD35">
            <v>0</v>
          </cell>
          <cell r="AE35">
            <v>0</v>
          </cell>
          <cell r="AF35">
            <v>0</v>
          </cell>
          <cell r="AG35">
            <v>3934.5</v>
          </cell>
          <cell r="AH35">
            <v>0</v>
          </cell>
          <cell r="AI35">
            <v>0</v>
          </cell>
          <cell r="AJ35">
            <v>0</v>
          </cell>
          <cell r="AK35">
            <v>0</v>
          </cell>
          <cell r="AL35">
            <v>0</v>
          </cell>
          <cell r="AM35">
            <v>4900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row>
        <row r="36">
          <cell r="A36" t="str">
            <v>Horlicks RTD</v>
          </cell>
          <cell r="B36">
            <v>205428.04</v>
          </cell>
          <cell r="C36">
            <v>74737.8</v>
          </cell>
          <cell r="D36">
            <v>19556.330000000002</v>
          </cell>
          <cell r="E36">
            <v>130000</v>
          </cell>
          <cell r="F36">
            <v>2600</v>
          </cell>
          <cell r="G36">
            <v>213676.5</v>
          </cell>
          <cell r="H36">
            <v>120860.46</v>
          </cell>
          <cell r="I36">
            <v>0</v>
          </cell>
          <cell r="J36">
            <v>-100000</v>
          </cell>
          <cell r="K36">
            <v>172805.9</v>
          </cell>
          <cell r="L36">
            <v>-48352.5</v>
          </cell>
          <cell r="M36">
            <v>0</v>
          </cell>
          <cell r="N36">
            <v>0</v>
          </cell>
          <cell r="O36">
            <v>0</v>
          </cell>
          <cell r="P36">
            <v>0</v>
          </cell>
          <cell r="Q36">
            <v>0</v>
          </cell>
          <cell r="R36">
            <v>0</v>
          </cell>
          <cell r="S36">
            <v>0</v>
          </cell>
          <cell r="T36">
            <v>0</v>
          </cell>
          <cell r="U36">
            <v>2270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0</v>
          </cell>
          <cell r="C37">
            <v>750</v>
          </cell>
          <cell r="D37">
            <v>0</v>
          </cell>
          <cell r="E37">
            <v>0</v>
          </cell>
          <cell r="F37">
            <v>0</v>
          </cell>
          <cell r="G37">
            <v>5905.2</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1222.5</v>
          </cell>
          <cell r="X37">
            <v>0</v>
          </cell>
          <cell r="Y37">
            <v>0</v>
          </cell>
          <cell r="Z37">
            <v>0</v>
          </cell>
          <cell r="AA37">
            <v>0</v>
          </cell>
          <cell r="AB37">
            <v>0</v>
          </cell>
          <cell r="AC37">
            <v>0</v>
          </cell>
          <cell r="AD37">
            <v>16430</v>
          </cell>
          <cell r="AE37">
            <v>-16430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row>
        <row r="38">
          <cell r="A38" t="str">
            <v>Scotts Emulsion</v>
          </cell>
          <cell r="B38">
            <v>206846</v>
          </cell>
          <cell r="C38">
            <v>69804.009999999995</v>
          </cell>
          <cell r="D38">
            <v>-25185.88</v>
          </cell>
          <cell r="E38">
            <v>145212.93</v>
          </cell>
          <cell r="F38">
            <v>161717.94</v>
          </cell>
          <cell r="G38">
            <v>136405.32</v>
          </cell>
          <cell r="H38">
            <v>158491.59</v>
          </cell>
          <cell r="I38">
            <v>-17073.919999999998</v>
          </cell>
          <cell r="J38">
            <v>231886.07</v>
          </cell>
          <cell r="K38">
            <v>68732.84</v>
          </cell>
          <cell r="L38">
            <v>60249.91</v>
          </cell>
          <cell r="M38">
            <v>275208.93</v>
          </cell>
          <cell r="N38">
            <v>79047.820000000007</v>
          </cell>
          <cell r="O38">
            <v>185461.97</v>
          </cell>
          <cell r="P38">
            <v>280323.71999999997</v>
          </cell>
          <cell r="Q38">
            <v>-19148.72</v>
          </cell>
          <cell r="R38">
            <v>156745.16</v>
          </cell>
          <cell r="S38">
            <v>373749.02</v>
          </cell>
          <cell r="T38">
            <v>16833.77</v>
          </cell>
          <cell r="U38">
            <v>73020.22</v>
          </cell>
          <cell r="V38">
            <v>151406</v>
          </cell>
          <cell r="W38">
            <v>137542.5</v>
          </cell>
          <cell r="X38">
            <v>136996.66</v>
          </cell>
          <cell r="Y38">
            <v>354199.02</v>
          </cell>
          <cell r="Z38">
            <v>-206859.97</v>
          </cell>
          <cell r="AA38">
            <v>276479.42</v>
          </cell>
          <cell r="AB38">
            <v>11140</v>
          </cell>
          <cell r="AC38">
            <v>334081.11</v>
          </cell>
          <cell r="AD38">
            <v>192396.93</v>
          </cell>
          <cell r="AE38">
            <v>167273.75</v>
          </cell>
          <cell r="AF38">
            <v>42803.85</v>
          </cell>
          <cell r="AG38">
            <v>184594.21</v>
          </cell>
          <cell r="AH38">
            <v>23302.54</v>
          </cell>
          <cell r="AI38">
            <v>30488</v>
          </cell>
          <cell r="AJ38">
            <v>-31797.31</v>
          </cell>
          <cell r="AK38">
            <v>8610.1</v>
          </cell>
          <cell r="AL38">
            <v>9105.34</v>
          </cell>
          <cell r="AM38">
            <v>484540.5</v>
          </cell>
          <cell r="AN38">
            <v>349514</v>
          </cell>
          <cell r="AO38">
            <v>44514</v>
          </cell>
          <cell r="AP38">
            <v>424514</v>
          </cell>
          <cell r="AQ38">
            <v>14514</v>
          </cell>
          <cell r="AR38">
            <v>215394</v>
          </cell>
          <cell r="AS38">
            <v>169514</v>
          </cell>
          <cell r="AT38">
            <v>215394</v>
          </cell>
          <cell r="AU38">
            <v>44514</v>
          </cell>
          <cell r="AV38">
            <v>265394</v>
          </cell>
          <cell r="AW38">
            <v>44514</v>
          </cell>
          <cell r="AX38">
            <v>185394</v>
          </cell>
          <cell r="AY38">
            <v>216514</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row>
        <row r="39">
          <cell r="A39" t="str">
            <v>Total</v>
          </cell>
          <cell r="B39">
            <v>1612719.19</v>
          </cell>
          <cell r="C39">
            <v>1109847.45</v>
          </cell>
          <cell r="D39">
            <v>-655661.52</v>
          </cell>
          <cell r="E39">
            <v>2736276.15</v>
          </cell>
          <cell r="F39">
            <v>2266212.9700000002</v>
          </cell>
          <cell r="G39">
            <v>1943499.41</v>
          </cell>
          <cell r="H39">
            <v>1874188.51</v>
          </cell>
          <cell r="I39">
            <v>222132.78</v>
          </cell>
          <cell r="J39">
            <v>1801514.02</v>
          </cell>
          <cell r="K39">
            <v>2549789.4300000002</v>
          </cell>
          <cell r="L39">
            <v>427284.55</v>
          </cell>
          <cell r="M39">
            <v>1509851.41</v>
          </cell>
          <cell r="N39">
            <v>1601353.58</v>
          </cell>
          <cell r="O39">
            <v>1576002.3</v>
          </cell>
          <cell r="P39">
            <v>1136892.28</v>
          </cell>
          <cell r="Q39">
            <v>1101843.05</v>
          </cell>
          <cell r="R39">
            <v>1631960.91</v>
          </cell>
          <cell r="S39">
            <v>2148045.5299999998</v>
          </cell>
          <cell r="T39">
            <v>2403696.23</v>
          </cell>
          <cell r="U39">
            <v>1949347.27</v>
          </cell>
          <cell r="V39">
            <v>1648317.01</v>
          </cell>
          <cell r="W39">
            <v>1661575.14</v>
          </cell>
          <cell r="X39">
            <v>1493437.56</v>
          </cell>
          <cell r="Y39">
            <v>2295070.34</v>
          </cell>
          <cell r="Z39">
            <v>-832421.14</v>
          </cell>
          <cell r="AA39">
            <v>1535782.95</v>
          </cell>
          <cell r="AB39">
            <v>370692.26</v>
          </cell>
          <cell r="AC39">
            <v>1484529.97</v>
          </cell>
          <cell r="AD39">
            <v>1272584.6100000001</v>
          </cell>
          <cell r="AE39">
            <v>1794583.28</v>
          </cell>
          <cell r="AF39">
            <v>1466231.73</v>
          </cell>
          <cell r="AG39">
            <v>1703860.13</v>
          </cell>
          <cell r="AH39">
            <v>1492010.24</v>
          </cell>
          <cell r="AI39">
            <v>1914855.64</v>
          </cell>
          <cell r="AJ39">
            <v>597255.43999999994</v>
          </cell>
          <cell r="AK39">
            <v>1462484</v>
          </cell>
          <cell r="AL39">
            <v>1161043.3600000001</v>
          </cell>
          <cell r="AM39">
            <v>1423791.88</v>
          </cell>
          <cell r="AN39">
            <v>2075347</v>
          </cell>
          <cell r="AO39">
            <v>1177347</v>
          </cell>
          <cell r="AP39">
            <v>2314347</v>
          </cell>
          <cell r="AQ39">
            <v>1755347</v>
          </cell>
          <cell r="AR39">
            <v>2002227</v>
          </cell>
          <cell r="AS39">
            <v>1905347</v>
          </cell>
          <cell r="AT39">
            <v>1910227</v>
          </cell>
          <cell r="AU39">
            <v>1562351</v>
          </cell>
          <cell r="AV39">
            <v>2322227</v>
          </cell>
          <cell r="AW39">
            <v>2305347</v>
          </cell>
          <cell r="AX39">
            <v>2264227</v>
          </cell>
          <cell r="AY39">
            <v>1660347</v>
          </cell>
          <cell r="AZ39">
            <v>604050</v>
          </cell>
          <cell r="BA39">
            <v>534050</v>
          </cell>
          <cell r="BB39">
            <v>924050</v>
          </cell>
          <cell r="BC39">
            <v>804050</v>
          </cell>
          <cell r="BD39">
            <v>454050</v>
          </cell>
          <cell r="BE39">
            <v>864050</v>
          </cell>
          <cell r="BF39">
            <v>824050</v>
          </cell>
          <cell r="BG39">
            <v>745050</v>
          </cell>
          <cell r="BH39">
            <v>854050</v>
          </cell>
          <cell r="BI39">
            <v>754050</v>
          </cell>
          <cell r="BJ39">
            <v>644450</v>
          </cell>
          <cell r="BK39">
            <v>1294050</v>
          </cell>
          <cell r="BL39">
            <v>511583</v>
          </cell>
          <cell r="BM39">
            <v>511583</v>
          </cell>
          <cell r="BN39">
            <v>511583</v>
          </cell>
          <cell r="BO39">
            <v>511583</v>
          </cell>
          <cell r="BP39">
            <v>511583</v>
          </cell>
          <cell r="BQ39">
            <v>511583</v>
          </cell>
          <cell r="BR39">
            <v>511583</v>
          </cell>
          <cell r="BS39">
            <v>832583</v>
          </cell>
          <cell r="BT39">
            <v>511583</v>
          </cell>
          <cell r="BU39">
            <v>511583</v>
          </cell>
          <cell r="BV39">
            <v>511583</v>
          </cell>
          <cell r="BW39">
            <v>511583</v>
          </cell>
          <cell r="BX39">
            <v>0</v>
          </cell>
          <cell r="BY39">
            <v>0</v>
          </cell>
          <cell r="BZ39">
            <v>0</v>
          </cell>
          <cell r="CA39">
            <v>0</v>
          </cell>
          <cell r="CB39">
            <v>0</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39420</v>
          </cell>
          <cell r="D2">
            <v>39451</v>
          </cell>
          <cell r="E2">
            <v>39482</v>
          </cell>
          <cell r="F2">
            <v>39513</v>
          </cell>
          <cell r="G2">
            <v>39544</v>
          </cell>
          <cell r="H2">
            <v>39575</v>
          </cell>
          <cell r="I2">
            <v>39606</v>
          </cell>
          <cell r="J2">
            <v>39637</v>
          </cell>
          <cell r="K2">
            <v>39668</v>
          </cell>
          <cell r="L2">
            <v>39699</v>
          </cell>
          <cell r="M2">
            <v>39730</v>
          </cell>
          <cell r="N2">
            <v>39761</v>
          </cell>
          <cell r="O2">
            <v>39792</v>
          </cell>
          <cell r="P2">
            <v>39823</v>
          </cell>
          <cell r="Q2">
            <v>39854</v>
          </cell>
          <cell r="R2">
            <v>39885</v>
          </cell>
          <cell r="S2">
            <v>39916</v>
          </cell>
          <cell r="T2">
            <v>39947</v>
          </cell>
          <cell r="U2">
            <v>39978</v>
          </cell>
          <cell r="V2">
            <v>40009</v>
          </cell>
          <cell r="W2">
            <v>40040</v>
          </cell>
          <cell r="X2">
            <v>40071</v>
          </cell>
          <cell r="Y2">
            <v>40102</v>
          </cell>
          <cell r="Z2">
            <v>40133</v>
          </cell>
          <cell r="AA2">
            <v>40164</v>
          </cell>
          <cell r="AB2">
            <v>40195</v>
          </cell>
          <cell r="AC2">
            <v>40226</v>
          </cell>
          <cell r="AD2">
            <v>40257</v>
          </cell>
          <cell r="AE2">
            <v>40288</v>
          </cell>
          <cell r="AF2">
            <v>40319</v>
          </cell>
          <cell r="AG2">
            <v>40350</v>
          </cell>
          <cell r="AH2">
            <v>40381</v>
          </cell>
          <cell r="AI2">
            <v>40412</v>
          </cell>
          <cell r="AJ2">
            <v>40443</v>
          </cell>
          <cell r="AK2">
            <v>40474</v>
          </cell>
          <cell r="AL2">
            <v>40505</v>
          </cell>
          <cell r="AM2">
            <v>40536</v>
          </cell>
          <cell r="AN2">
            <v>40567</v>
          </cell>
          <cell r="AO2">
            <v>40598</v>
          </cell>
          <cell r="AP2">
            <v>40629</v>
          </cell>
          <cell r="AQ2">
            <v>40660</v>
          </cell>
          <cell r="AR2">
            <v>40691</v>
          </cell>
          <cell r="AS2">
            <v>40722</v>
          </cell>
          <cell r="AT2">
            <v>40753</v>
          </cell>
          <cell r="AU2">
            <v>40784</v>
          </cell>
          <cell r="AV2">
            <v>40815</v>
          </cell>
          <cell r="AW2">
            <v>40846</v>
          </cell>
          <cell r="AX2">
            <v>40877</v>
          </cell>
          <cell r="AY2">
            <v>40908</v>
          </cell>
          <cell r="AZ2">
            <v>40939</v>
          </cell>
          <cell r="BA2">
            <v>40970</v>
          </cell>
          <cell r="BB2">
            <v>41001</v>
          </cell>
          <cell r="BC2">
            <v>41031</v>
          </cell>
          <cell r="BD2">
            <v>41061</v>
          </cell>
          <cell r="BE2">
            <v>41091</v>
          </cell>
          <cell r="BF2">
            <v>41121</v>
          </cell>
          <cell r="BG2">
            <v>41151</v>
          </cell>
          <cell r="BH2">
            <v>41181</v>
          </cell>
          <cell r="BI2">
            <v>41211</v>
          </cell>
          <cell r="BJ2">
            <v>41241</v>
          </cell>
          <cell r="BK2">
            <v>41271</v>
          </cell>
          <cell r="BL2">
            <v>41301</v>
          </cell>
          <cell r="BM2">
            <v>41331</v>
          </cell>
          <cell r="BN2">
            <v>41361</v>
          </cell>
          <cell r="BO2">
            <v>41391</v>
          </cell>
          <cell r="BP2">
            <v>41421</v>
          </cell>
          <cell r="BQ2">
            <v>41451</v>
          </cell>
          <cell r="BR2">
            <v>41481</v>
          </cell>
          <cell r="BS2">
            <v>41511</v>
          </cell>
          <cell r="BT2">
            <v>41541</v>
          </cell>
          <cell r="BU2">
            <v>41571</v>
          </cell>
          <cell r="BV2">
            <v>41601</v>
          </cell>
          <cell r="BW2">
            <v>41631</v>
          </cell>
          <cell r="BX2">
            <v>41661</v>
          </cell>
          <cell r="BY2">
            <v>41691</v>
          </cell>
          <cell r="BZ2">
            <v>41721</v>
          </cell>
          <cell r="CA2">
            <v>41751</v>
          </cell>
          <cell r="CB2">
            <v>41781</v>
          </cell>
        </row>
        <row r="3">
          <cell r="A3" t="str">
            <v>AQUAFRESH TOOTHBRUSH</v>
          </cell>
          <cell r="B3">
            <v>148683.06</v>
          </cell>
          <cell r="C3">
            <v>-413273.01</v>
          </cell>
          <cell r="D3">
            <v>3556.59</v>
          </cell>
          <cell r="E3">
            <v>24726.6</v>
          </cell>
          <cell r="F3">
            <v>66141.53</v>
          </cell>
          <cell r="G3">
            <v>19564.62</v>
          </cell>
          <cell r="H3">
            <v>27096.65</v>
          </cell>
          <cell r="I3">
            <v>22523.47</v>
          </cell>
          <cell r="J3">
            <v>168571.21</v>
          </cell>
          <cell r="K3">
            <v>99466.44</v>
          </cell>
          <cell r="L3">
            <v>-2579.81</v>
          </cell>
          <cell r="M3">
            <v>91505.14</v>
          </cell>
          <cell r="N3">
            <v>-16883.8</v>
          </cell>
          <cell r="O3">
            <v>69014.37</v>
          </cell>
          <cell r="P3">
            <v>1525.49</v>
          </cell>
          <cell r="Q3">
            <v>1716</v>
          </cell>
          <cell r="R3">
            <v>106204.8</v>
          </cell>
          <cell r="S3">
            <v>65142.2</v>
          </cell>
          <cell r="T3">
            <v>77286.19</v>
          </cell>
          <cell r="U3">
            <v>93286.8</v>
          </cell>
          <cell r="V3">
            <v>28521.3</v>
          </cell>
          <cell r="W3">
            <v>9560.52</v>
          </cell>
          <cell r="X3">
            <v>48519.58</v>
          </cell>
          <cell r="Y3">
            <v>1279.04</v>
          </cell>
          <cell r="Z3">
            <v>324.92</v>
          </cell>
          <cell r="AA3">
            <v>24757.17</v>
          </cell>
          <cell r="AB3">
            <v>93.81</v>
          </cell>
          <cell r="AC3">
            <v>30445.3</v>
          </cell>
          <cell r="AD3">
            <v>23721.9</v>
          </cell>
          <cell r="AE3">
            <v>43308.6</v>
          </cell>
          <cell r="AF3">
            <v>4395.26</v>
          </cell>
          <cell r="AG3">
            <v>179887.09</v>
          </cell>
          <cell r="AH3">
            <v>5381.32</v>
          </cell>
          <cell r="AI3">
            <v>93482.05</v>
          </cell>
          <cell r="AJ3">
            <v>6697.49</v>
          </cell>
          <cell r="AK3">
            <v>3483.44</v>
          </cell>
          <cell r="AL3">
            <v>1253.42</v>
          </cell>
          <cell r="AM3">
            <v>51037.13</v>
          </cell>
          <cell r="AN3">
            <v>27000</v>
          </cell>
          <cell r="AO3">
            <v>18000</v>
          </cell>
          <cell r="AP3">
            <v>24000</v>
          </cell>
          <cell r="AQ3">
            <v>27000</v>
          </cell>
          <cell r="AR3">
            <v>30000</v>
          </cell>
          <cell r="AS3">
            <v>27000</v>
          </cell>
          <cell r="AT3">
            <v>24000</v>
          </cell>
          <cell r="AU3">
            <v>21000</v>
          </cell>
          <cell r="AV3">
            <v>30000</v>
          </cell>
          <cell r="AW3">
            <v>30000</v>
          </cell>
          <cell r="AX3">
            <v>21000</v>
          </cell>
          <cell r="AY3">
            <v>21000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row>
        <row r="4">
          <cell r="A4" t="str">
            <v>Panadol Adult</v>
          </cell>
          <cell r="B4">
            <v>110907.65</v>
          </cell>
          <cell r="C4">
            <v>144150.78</v>
          </cell>
          <cell r="D4">
            <v>-10767.65</v>
          </cell>
          <cell r="E4">
            <v>242361.17</v>
          </cell>
          <cell r="F4">
            <v>98188.14</v>
          </cell>
          <cell r="G4">
            <v>-6188.34</v>
          </cell>
          <cell r="H4">
            <v>-101500.77</v>
          </cell>
          <cell r="I4">
            <v>-122871.62</v>
          </cell>
          <cell r="J4">
            <v>48633.47</v>
          </cell>
          <cell r="K4">
            <v>343497.15</v>
          </cell>
          <cell r="L4">
            <v>-206846.79</v>
          </cell>
          <cell r="M4">
            <v>79959.45</v>
          </cell>
          <cell r="N4">
            <v>-101.68</v>
          </cell>
          <cell r="O4">
            <v>343077.38</v>
          </cell>
          <cell r="P4">
            <v>1793.77</v>
          </cell>
          <cell r="Q4">
            <v>25302.48</v>
          </cell>
          <cell r="R4">
            <v>-196909.38</v>
          </cell>
          <cell r="S4">
            <v>231843.86</v>
          </cell>
          <cell r="T4">
            <v>61414.42</v>
          </cell>
          <cell r="U4">
            <v>41035.69</v>
          </cell>
          <cell r="V4">
            <v>32892.86</v>
          </cell>
          <cell r="W4">
            <v>4597.45</v>
          </cell>
          <cell r="X4">
            <v>28970.99</v>
          </cell>
          <cell r="Y4">
            <v>3864.43</v>
          </cell>
          <cell r="Z4">
            <v>20807.419999999998</v>
          </cell>
          <cell r="AA4">
            <v>342493.18</v>
          </cell>
          <cell r="AB4">
            <v>3631.9</v>
          </cell>
          <cell r="AC4">
            <v>191.19</v>
          </cell>
          <cell r="AD4">
            <v>103727.27</v>
          </cell>
          <cell r="AE4">
            <v>-43136.54</v>
          </cell>
          <cell r="AF4">
            <v>690.53</v>
          </cell>
          <cell r="AG4">
            <v>15216.41</v>
          </cell>
          <cell r="AH4">
            <v>43367.07</v>
          </cell>
          <cell r="AI4">
            <v>236763.26</v>
          </cell>
          <cell r="AJ4">
            <v>18116.57</v>
          </cell>
          <cell r="AK4">
            <v>-23.99</v>
          </cell>
          <cell r="AL4">
            <v>39724.400000000001</v>
          </cell>
          <cell r="AM4">
            <v>-8629.73</v>
          </cell>
          <cell r="AN4">
            <v>80000</v>
          </cell>
          <cell r="AO4">
            <v>80000</v>
          </cell>
          <cell r="AP4">
            <v>0</v>
          </cell>
          <cell r="AQ4">
            <v>80000</v>
          </cell>
          <cell r="AR4">
            <v>80000</v>
          </cell>
          <cell r="AS4">
            <v>40000</v>
          </cell>
          <cell r="AT4">
            <v>80000</v>
          </cell>
          <cell r="AU4">
            <v>80000</v>
          </cell>
          <cell r="AV4">
            <v>80000</v>
          </cell>
          <cell r="AW4">
            <v>0</v>
          </cell>
          <cell r="AX4">
            <v>80000</v>
          </cell>
          <cell r="AY4">
            <v>58000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row>
        <row r="5">
          <cell r="A5" t="str">
            <v>Panadol Menstrual</v>
          </cell>
          <cell r="B5">
            <v>5564.11</v>
          </cell>
          <cell r="C5">
            <v>44699.71</v>
          </cell>
          <cell r="D5">
            <v>1206.8699999999999</v>
          </cell>
          <cell r="E5">
            <v>240</v>
          </cell>
          <cell r="F5">
            <v>415.14</v>
          </cell>
          <cell r="G5">
            <v>-1093.75</v>
          </cell>
          <cell r="H5">
            <v>56.64</v>
          </cell>
          <cell r="I5">
            <v>-869.86</v>
          </cell>
          <cell r="J5">
            <v>1070.98</v>
          </cell>
          <cell r="K5">
            <v>2013.98</v>
          </cell>
          <cell r="L5">
            <v>3094.47</v>
          </cell>
          <cell r="M5">
            <v>319.45</v>
          </cell>
          <cell r="N5">
            <v>141.96</v>
          </cell>
          <cell r="O5">
            <v>290.23</v>
          </cell>
          <cell r="P5">
            <v>0</v>
          </cell>
          <cell r="Q5">
            <v>709.93</v>
          </cell>
          <cell r="R5">
            <v>0</v>
          </cell>
          <cell r="S5">
            <v>0</v>
          </cell>
          <cell r="T5">
            <v>0</v>
          </cell>
          <cell r="U5">
            <v>0</v>
          </cell>
          <cell r="V5">
            <v>0</v>
          </cell>
          <cell r="W5">
            <v>70.989999999999995</v>
          </cell>
          <cell r="X5">
            <v>0</v>
          </cell>
          <cell r="Y5">
            <v>-726.48</v>
          </cell>
          <cell r="Z5">
            <v>0</v>
          </cell>
          <cell r="AA5">
            <v>0</v>
          </cell>
          <cell r="AB5">
            <v>0</v>
          </cell>
          <cell r="AC5">
            <v>71.52</v>
          </cell>
          <cell r="AD5">
            <v>0</v>
          </cell>
          <cell r="AE5">
            <v>0</v>
          </cell>
          <cell r="AF5">
            <v>0</v>
          </cell>
          <cell r="AG5">
            <v>143.03</v>
          </cell>
          <cell r="AH5">
            <v>0</v>
          </cell>
          <cell r="AI5">
            <v>0</v>
          </cell>
          <cell r="AJ5">
            <v>0</v>
          </cell>
          <cell r="AK5">
            <v>0</v>
          </cell>
          <cell r="AL5">
            <v>0</v>
          </cell>
          <cell r="AM5">
            <v>0</v>
          </cell>
          <cell r="AN5">
            <v>4166</v>
          </cell>
          <cell r="AO5">
            <v>4166</v>
          </cell>
          <cell r="AP5">
            <v>4166</v>
          </cell>
          <cell r="AQ5">
            <v>4166</v>
          </cell>
          <cell r="AR5">
            <v>4166</v>
          </cell>
          <cell r="AS5">
            <v>4166</v>
          </cell>
          <cell r="AT5">
            <v>4166</v>
          </cell>
          <cell r="AU5">
            <v>4166</v>
          </cell>
          <cell r="AV5">
            <v>4166</v>
          </cell>
          <cell r="AW5">
            <v>4166</v>
          </cell>
          <cell r="AX5">
            <v>4166</v>
          </cell>
          <cell r="AY5">
            <v>4174</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row>
        <row r="6">
          <cell r="A6" t="str">
            <v>Panadol Children</v>
          </cell>
          <cell r="B6">
            <v>1699.4</v>
          </cell>
          <cell r="C6">
            <v>9869.6299999999992</v>
          </cell>
          <cell r="D6">
            <v>3457.1</v>
          </cell>
          <cell r="E6">
            <v>465.57</v>
          </cell>
          <cell r="F6">
            <v>26540.5</v>
          </cell>
          <cell r="G6">
            <v>75586.44</v>
          </cell>
          <cell r="H6">
            <v>-101217.95</v>
          </cell>
          <cell r="I6">
            <v>-748.4</v>
          </cell>
          <cell r="J6">
            <v>1737.35</v>
          </cell>
          <cell r="K6">
            <v>19567.810000000001</v>
          </cell>
          <cell r="L6">
            <v>-5271.81</v>
          </cell>
          <cell r="M6">
            <v>1055.55</v>
          </cell>
          <cell r="N6">
            <v>3193.77</v>
          </cell>
          <cell r="O6">
            <v>1720.13</v>
          </cell>
          <cell r="P6">
            <v>75.52</v>
          </cell>
          <cell r="Q6">
            <v>37.76</v>
          </cell>
          <cell r="R6">
            <v>18.62</v>
          </cell>
          <cell r="S6">
            <v>163.65</v>
          </cell>
          <cell r="T6">
            <v>0</v>
          </cell>
          <cell r="U6">
            <v>0</v>
          </cell>
          <cell r="V6">
            <v>115.34</v>
          </cell>
          <cell r="W6">
            <v>75</v>
          </cell>
          <cell r="X6">
            <v>1619.68</v>
          </cell>
          <cell r="Y6">
            <v>-24.75</v>
          </cell>
          <cell r="Z6">
            <v>23340</v>
          </cell>
          <cell r="AA6">
            <v>7024.81</v>
          </cell>
          <cell r="AB6">
            <v>29.69</v>
          </cell>
          <cell r="AC6">
            <v>6044.25</v>
          </cell>
          <cell r="AD6">
            <v>1031.71</v>
          </cell>
          <cell r="AE6">
            <v>1600</v>
          </cell>
          <cell r="AF6">
            <v>0</v>
          </cell>
          <cell r="AG6">
            <v>4665</v>
          </cell>
          <cell r="AH6">
            <v>94.3</v>
          </cell>
          <cell r="AI6">
            <v>141.57</v>
          </cell>
          <cell r="AJ6">
            <v>0</v>
          </cell>
          <cell r="AK6">
            <v>34477.589999999997</v>
          </cell>
          <cell r="AL6">
            <v>37000.199999999997</v>
          </cell>
          <cell r="AM6">
            <v>1180</v>
          </cell>
          <cell r="AN6">
            <v>68333</v>
          </cell>
          <cell r="AO6">
            <v>18333</v>
          </cell>
          <cell r="AP6">
            <v>18333</v>
          </cell>
          <cell r="AQ6">
            <v>28333</v>
          </cell>
          <cell r="AR6">
            <v>18333</v>
          </cell>
          <cell r="AS6">
            <v>18333</v>
          </cell>
          <cell r="AT6">
            <v>88333</v>
          </cell>
          <cell r="AU6">
            <v>18333</v>
          </cell>
          <cell r="AV6">
            <v>18333</v>
          </cell>
          <cell r="AW6">
            <v>28333</v>
          </cell>
          <cell r="AX6">
            <v>18333</v>
          </cell>
          <cell r="AY6">
            <v>18337</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row>
        <row r="7">
          <cell r="A7" t="str">
            <v>Panadol Actifast</v>
          </cell>
          <cell r="B7">
            <v>0</v>
          </cell>
          <cell r="C7">
            <v>115964.89</v>
          </cell>
          <cell r="D7">
            <v>32046.28</v>
          </cell>
          <cell r="E7">
            <v>28931</v>
          </cell>
          <cell r="F7">
            <v>133585.18</v>
          </cell>
          <cell r="G7">
            <v>116409.51</v>
          </cell>
          <cell r="H7">
            <v>411667.29</v>
          </cell>
          <cell r="I7">
            <v>26407.42</v>
          </cell>
          <cell r="J7">
            <v>2937.34</v>
          </cell>
          <cell r="K7">
            <v>-33582.65</v>
          </cell>
          <cell r="L7">
            <v>6620.25</v>
          </cell>
          <cell r="M7">
            <v>49053.07</v>
          </cell>
          <cell r="N7">
            <v>30275.8</v>
          </cell>
          <cell r="O7">
            <v>175363.99</v>
          </cell>
          <cell r="P7">
            <v>7728.19</v>
          </cell>
          <cell r="Q7">
            <v>-29970.41</v>
          </cell>
          <cell r="R7">
            <v>3259.8</v>
          </cell>
          <cell r="S7">
            <v>5210.46</v>
          </cell>
          <cell r="T7">
            <v>2672.64</v>
          </cell>
          <cell r="U7">
            <v>59140</v>
          </cell>
          <cell r="V7">
            <v>28450.720000000001</v>
          </cell>
          <cell r="W7">
            <v>16321.93</v>
          </cell>
          <cell r="X7">
            <v>77809.509999999995</v>
          </cell>
          <cell r="Y7">
            <v>-50.81</v>
          </cell>
          <cell r="Z7">
            <v>21994</v>
          </cell>
          <cell r="AA7">
            <v>134666.92000000001</v>
          </cell>
          <cell r="AB7">
            <v>6340.75</v>
          </cell>
          <cell r="AC7">
            <v>15327.42</v>
          </cell>
          <cell r="AD7">
            <v>-5176</v>
          </cell>
          <cell r="AE7">
            <v>6755.84</v>
          </cell>
          <cell r="AF7">
            <v>4607.7</v>
          </cell>
          <cell r="AG7">
            <v>16229.73</v>
          </cell>
          <cell r="AH7">
            <v>39074.519999999997</v>
          </cell>
          <cell r="AI7">
            <v>-9671.2999999999993</v>
          </cell>
          <cell r="AJ7">
            <v>1221.9000000000001</v>
          </cell>
          <cell r="AK7">
            <v>16800</v>
          </cell>
          <cell r="AL7">
            <v>27112.25</v>
          </cell>
          <cell r="AM7">
            <v>10907.01</v>
          </cell>
          <cell r="AN7">
            <v>40000</v>
          </cell>
          <cell r="AO7">
            <v>40000</v>
          </cell>
          <cell r="AP7">
            <v>20000</v>
          </cell>
          <cell r="AQ7">
            <v>30000</v>
          </cell>
          <cell r="AR7">
            <v>50000</v>
          </cell>
          <cell r="AS7">
            <v>50000</v>
          </cell>
          <cell r="AT7">
            <v>30000</v>
          </cell>
          <cell r="AU7">
            <v>30000</v>
          </cell>
          <cell r="AV7">
            <v>30000</v>
          </cell>
          <cell r="AW7">
            <v>30000</v>
          </cell>
          <cell r="AX7">
            <v>30000</v>
          </cell>
          <cell r="AY7">
            <v>30000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row>
        <row r="8">
          <cell r="A8" t="str">
            <v>Panadol Extend</v>
          </cell>
          <cell r="B8">
            <v>0</v>
          </cell>
          <cell r="C8">
            <v>0</v>
          </cell>
          <cell r="D8">
            <v>0</v>
          </cell>
          <cell r="E8">
            <v>71730.7</v>
          </cell>
          <cell r="F8">
            <v>6240</v>
          </cell>
          <cell r="G8">
            <v>0</v>
          </cell>
          <cell r="H8">
            <v>0</v>
          </cell>
          <cell r="I8">
            <v>0</v>
          </cell>
          <cell r="J8">
            <v>0</v>
          </cell>
          <cell r="K8">
            <v>0</v>
          </cell>
          <cell r="L8">
            <v>-819</v>
          </cell>
          <cell r="M8">
            <v>0</v>
          </cell>
          <cell r="N8">
            <v>0</v>
          </cell>
          <cell r="O8">
            <v>0</v>
          </cell>
          <cell r="P8">
            <v>0</v>
          </cell>
          <cell r="Q8">
            <v>0</v>
          </cell>
          <cell r="R8">
            <v>0</v>
          </cell>
          <cell r="S8">
            <v>0</v>
          </cell>
          <cell r="T8">
            <v>0</v>
          </cell>
          <cell r="U8">
            <v>0</v>
          </cell>
          <cell r="V8">
            <v>0</v>
          </cell>
          <cell r="W8">
            <v>0</v>
          </cell>
          <cell r="X8">
            <v>0</v>
          </cell>
          <cell r="Y8">
            <v>0</v>
          </cell>
          <cell r="Z8">
            <v>0</v>
          </cell>
          <cell r="AA8">
            <v>72</v>
          </cell>
          <cell r="AB8">
            <v>0</v>
          </cell>
          <cell r="AC8">
            <v>0</v>
          </cell>
          <cell r="AD8">
            <v>0</v>
          </cell>
          <cell r="AE8">
            <v>506</v>
          </cell>
          <cell r="AF8">
            <v>0</v>
          </cell>
          <cell r="AG8">
            <v>320669.09999999998</v>
          </cell>
          <cell r="AH8">
            <v>287357.28000000003</v>
          </cell>
          <cell r="AI8">
            <v>53217.22</v>
          </cell>
          <cell r="AJ8">
            <v>106234.53</v>
          </cell>
          <cell r="AK8">
            <v>4770</v>
          </cell>
          <cell r="AL8">
            <v>12295.6</v>
          </cell>
          <cell r="AM8">
            <v>-89700</v>
          </cell>
          <cell r="AN8">
            <v>20000</v>
          </cell>
          <cell r="AO8">
            <v>20000</v>
          </cell>
          <cell r="AP8">
            <v>30000</v>
          </cell>
          <cell r="AQ8">
            <v>50000</v>
          </cell>
          <cell r="AR8">
            <v>50000</v>
          </cell>
          <cell r="AS8">
            <v>50000</v>
          </cell>
          <cell r="AT8">
            <v>50000</v>
          </cell>
          <cell r="AU8">
            <v>50000</v>
          </cell>
          <cell r="AV8">
            <v>50000</v>
          </cell>
          <cell r="AW8">
            <v>50000</v>
          </cell>
          <cell r="AX8">
            <v>30000</v>
          </cell>
          <cell r="AY8">
            <v>20000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row>
        <row r="9">
          <cell r="A9" t="str">
            <v>Panasol Soluble</v>
          </cell>
          <cell r="B9">
            <v>35177.360000000001</v>
          </cell>
          <cell r="C9">
            <v>22681.1</v>
          </cell>
          <cell r="D9">
            <v>36506.17</v>
          </cell>
          <cell r="E9">
            <v>8594.48</v>
          </cell>
          <cell r="F9">
            <v>36110.47</v>
          </cell>
          <cell r="G9">
            <v>-27537.11</v>
          </cell>
          <cell r="H9">
            <v>-11270.15</v>
          </cell>
          <cell r="I9">
            <v>-18968.05</v>
          </cell>
          <cell r="J9">
            <v>4086.56</v>
          </cell>
          <cell r="K9">
            <v>39978.730000000003</v>
          </cell>
          <cell r="L9">
            <v>-21151.599999999999</v>
          </cell>
          <cell r="M9">
            <v>3546.76</v>
          </cell>
          <cell r="N9">
            <v>2302.52</v>
          </cell>
          <cell r="O9">
            <v>2235.13</v>
          </cell>
          <cell r="P9">
            <v>95.86</v>
          </cell>
          <cell r="Q9">
            <v>0</v>
          </cell>
          <cell r="R9">
            <v>0</v>
          </cell>
          <cell r="S9">
            <v>0</v>
          </cell>
          <cell r="T9">
            <v>2444.5100000000002</v>
          </cell>
          <cell r="U9">
            <v>0</v>
          </cell>
          <cell r="V9">
            <v>0</v>
          </cell>
          <cell r="W9">
            <v>335.52</v>
          </cell>
          <cell r="X9">
            <v>790.97</v>
          </cell>
          <cell r="Y9">
            <v>-64</v>
          </cell>
          <cell r="Z9">
            <v>5285</v>
          </cell>
          <cell r="AA9">
            <v>5647.6</v>
          </cell>
          <cell r="AB9">
            <v>0</v>
          </cell>
          <cell r="AC9">
            <v>0</v>
          </cell>
          <cell r="AD9">
            <v>0</v>
          </cell>
          <cell r="AE9">
            <v>0</v>
          </cell>
          <cell r="AF9">
            <v>0</v>
          </cell>
          <cell r="AG9">
            <v>658.56</v>
          </cell>
          <cell r="AH9">
            <v>0</v>
          </cell>
          <cell r="AI9">
            <v>23.33</v>
          </cell>
          <cell r="AJ9">
            <v>0</v>
          </cell>
          <cell r="AK9">
            <v>0</v>
          </cell>
          <cell r="AL9">
            <v>0</v>
          </cell>
          <cell r="AM9">
            <v>0</v>
          </cell>
          <cell r="AN9">
            <v>0</v>
          </cell>
          <cell r="AO9">
            <v>0</v>
          </cell>
          <cell r="AP9">
            <v>10000</v>
          </cell>
          <cell r="AQ9">
            <v>10000</v>
          </cell>
          <cell r="AR9">
            <v>0</v>
          </cell>
          <cell r="AS9">
            <v>10000</v>
          </cell>
          <cell r="AT9">
            <v>0</v>
          </cell>
          <cell r="AU9">
            <v>10000</v>
          </cell>
          <cell r="AV9">
            <v>10000</v>
          </cell>
          <cell r="AW9">
            <v>25000</v>
          </cell>
          <cell r="AX9">
            <v>25000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row>
        <row r="10">
          <cell r="A10" t="str">
            <v>OXY</v>
          </cell>
          <cell r="B10">
            <v>11389.56</v>
          </cell>
          <cell r="C10">
            <v>-62718.73</v>
          </cell>
          <cell r="D10">
            <v>-3819.29</v>
          </cell>
          <cell r="E10">
            <v>477.67</v>
          </cell>
          <cell r="F10">
            <v>2265.0300000000002</v>
          </cell>
          <cell r="G10">
            <v>1372.69</v>
          </cell>
          <cell r="H10">
            <v>-3100.96</v>
          </cell>
          <cell r="I10">
            <v>-660.65</v>
          </cell>
          <cell r="J10">
            <v>9979.1</v>
          </cell>
          <cell r="K10">
            <v>3347.52</v>
          </cell>
          <cell r="L10">
            <v>351.13</v>
          </cell>
          <cell r="M10">
            <v>4952.51</v>
          </cell>
          <cell r="N10">
            <v>466.71</v>
          </cell>
          <cell r="O10">
            <v>9795.7999999999993</v>
          </cell>
          <cell r="P10">
            <v>199.01</v>
          </cell>
          <cell r="Q10">
            <v>0</v>
          </cell>
          <cell r="R10">
            <v>0</v>
          </cell>
          <cell r="S10">
            <v>-199.01</v>
          </cell>
          <cell r="T10">
            <v>0</v>
          </cell>
          <cell r="U10">
            <v>0</v>
          </cell>
          <cell r="V10">
            <v>675</v>
          </cell>
          <cell r="W10">
            <v>0</v>
          </cell>
          <cell r="X10">
            <v>0</v>
          </cell>
          <cell r="Y10">
            <v>0</v>
          </cell>
          <cell r="Z10">
            <v>-575</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1722.95</v>
          </cell>
          <cell r="C11">
            <v>551.92999999999995</v>
          </cell>
          <cell r="D11">
            <v>89.44</v>
          </cell>
          <cell r="E11">
            <v>234.43</v>
          </cell>
          <cell r="F11">
            <v>696.31</v>
          </cell>
          <cell r="G11">
            <v>-995.42</v>
          </cell>
          <cell r="H11">
            <v>137.41</v>
          </cell>
          <cell r="I11">
            <v>185.5</v>
          </cell>
          <cell r="J11">
            <v>50.39</v>
          </cell>
          <cell r="K11">
            <v>6009.16</v>
          </cell>
          <cell r="L11">
            <v>174.08</v>
          </cell>
          <cell r="M11">
            <v>0</v>
          </cell>
          <cell r="N11">
            <v>0</v>
          </cell>
          <cell r="O11">
            <v>2027.17</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19348.22</v>
          </cell>
          <cell r="C12">
            <v>506.95</v>
          </cell>
          <cell r="D12">
            <v>-6833.07</v>
          </cell>
          <cell r="E12">
            <v>12383.28</v>
          </cell>
          <cell r="F12">
            <v>59121.37</v>
          </cell>
          <cell r="G12">
            <v>-16358.77</v>
          </cell>
          <cell r="H12">
            <v>30333.55</v>
          </cell>
          <cell r="I12">
            <v>-6729.23</v>
          </cell>
          <cell r="J12">
            <v>14105.12</v>
          </cell>
          <cell r="K12">
            <v>143083.56</v>
          </cell>
          <cell r="L12">
            <v>-49571.75</v>
          </cell>
          <cell r="M12">
            <v>68436.69</v>
          </cell>
          <cell r="N12">
            <v>62411.99</v>
          </cell>
          <cell r="O12">
            <v>17441.16</v>
          </cell>
          <cell r="P12">
            <v>33043.379999999997</v>
          </cell>
          <cell r="Q12">
            <v>11333.15</v>
          </cell>
          <cell r="R12">
            <v>-565.77</v>
          </cell>
          <cell r="S12">
            <v>320.49</v>
          </cell>
          <cell r="T12">
            <v>1038.81</v>
          </cell>
          <cell r="U12">
            <v>3531.32</v>
          </cell>
          <cell r="V12">
            <v>775.25</v>
          </cell>
          <cell r="W12">
            <v>737.71</v>
          </cell>
          <cell r="X12">
            <v>51028.38</v>
          </cell>
          <cell r="Y12">
            <v>35012.68</v>
          </cell>
          <cell r="Z12">
            <v>26346</v>
          </cell>
          <cell r="AA12">
            <v>12753.95</v>
          </cell>
          <cell r="AB12">
            <v>0</v>
          </cell>
          <cell r="AC12">
            <v>1251.6600000000001</v>
          </cell>
          <cell r="AD12">
            <v>18980</v>
          </cell>
          <cell r="AE12">
            <v>-2813.12</v>
          </cell>
          <cell r="AF12">
            <v>707.18</v>
          </cell>
          <cell r="AG12">
            <v>5395.18</v>
          </cell>
          <cell r="AH12">
            <v>26621.52</v>
          </cell>
          <cell r="AI12">
            <v>16946.240000000002</v>
          </cell>
          <cell r="AJ12">
            <v>46402.34</v>
          </cell>
          <cell r="AK12">
            <v>-22</v>
          </cell>
          <cell r="AL12">
            <v>2586.8000000000002</v>
          </cell>
          <cell r="AM12">
            <v>-3185.8</v>
          </cell>
          <cell r="AN12">
            <v>15000</v>
          </cell>
          <cell r="AO12">
            <v>15000</v>
          </cell>
          <cell r="AP12">
            <v>15000</v>
          </cell>
          <cell r="AQ12">
            <v>15000</v>
          </cell>
          <cell r="AR12">
            <v>15000</v>
          </cell>
          <cell r="AS12">
            <v>15000</v>
          </cell>
          <cell r="AT12">
            <v>20000</v>
          </cell>
          <cell r="AU12">
            <v>15000</v>
          </cell>
          <cell r="AV12">
            <v>15000</v>
          </cell>
          <cell r="AW12">
            <v>20000</v>
          </cell>
          <cell r="AX12">
            <v>20000</v>
          </cell>
          <cell r="AY12">
            <v>20000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row>
        <row r="13">
          <cell r="A13" t="str">
            <v>ZENTEL</v>
          </cell>
          <cell r="B13">
            <v>3276.81</v>
          </cell>
          <cell r="C13">
            <v>824.07</v>
          </cell>
          <cell r="D13">
            <v>2796.8</v>
          </cell>
          <cell r="E13">
            <v>1239.28</v>
          </cell>
          <cell r="F13">
            <v>1273.44</v>
          </cell>
          <cell r="G13">
            <v>9411.23</v>
          </cell>
          <cell r="H13">
            <v>-12049.95</v>
          </cell>
          <cell r="I13">
            <v>-478.59</v>
          </cell>
          <cell r="J13">
            <v>259.44</v>
          </cell>
          <cell r="K13">
            <v>16147.42</v>
          </cell>
          <cell r="L13">
            <v>-836.18</v>
          </cell>
          <cell r="M13">
            <v>17929.09</v>
          </cell>
          <cell r="N13">
            <v>897.21</v>
          </cell>
          <cell r="O13">
            <v>11134.39</v>
          </cell>
          <cell r="P13">
            <v>23.69</v>
          </cell>
          <cell r="Q13">
            <v>2722.65</v>
          </cell>
          <cell r="R13">
            <v>1090.27</v>
          </cell>
          <cell r="S13">
            <v>2605.35</v>
          </cell>
          <cell r="T13">
            <v>4165</v>
          </cell>
          <cell r="U13">
            <v>0</v>
          </cell>
          <cell r="V13">
            <v>266.92</v>
          </cell>
          <cell r="W13">
            <v>238.49</v>
          </cell>
          <cell r="X13">
            <v>7211.69</v>
          </cell>
          <cell r="Y13">
            <v>19277.5</v>
          </cell>
          <cell r="Z13">
            <v>557.1</v>
          </cell>
          <cell r="AA13">
            <v>7748.07</v>
          </cell>
          <cell r="AB13">
            <v>0</v>
          </cell>
          <cell r="AC13">
            <v>20.74</v>
          </cell>
          <cell r="AD13">
            <v>0</v>
          </cell>
          <cell r="AE13">
            <v>704.55</v>
          </cell>
          <cell r="AF13">
            <v>0</v>
          </cell>
          <cell r="AG13">
            <v>0</v>
          </cell>
          <cell r="AH13">
            <v>0</v>
          </cell>
          <cell r="AI13">
            <v>65.56</v>
          </cell>
          <cell r="AJ13">
            <v>515.24</v>
          </cell>
          <cell r="AK13">
            <v>0</v>
          </cell>
          <cell r="AL13">
            <v>18671.48</v>
          </cell>
          <cell r="AM13">
            <v>6532.12</v>
          </cell>
          <cell r="AN13">
            <v>12500</v>
          </cell>
          <cell r="AO13">
            <v>12500</v>
          </cell>
          <cell r="AP13">
            <v>12500</v>
          </cell>
          <cell r="AQ13">
            <v>12500</v>
          </cell>
          <cell r="AR13">
            <v>12500</v>
          </cell>
          <cell r="AS13">
            <v>12500</v>
          </cell>
          <cell r="AT13">
            <v>12500</v>
          </cell>
          <cell r="AU13">
            <v>12500</v>
          </cell>
          <cell r="AV13">
            <v>12500</v>
          </cell>
          <cell r="AW13">
            <v>12500</v>
          </cell>
          <cell r="AX13">
            <v>12500</v>
          </cell>
          <cell r="AY13">
            <v>12500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row>
        <row r="14">
          <cell r="A14" t="str">
            <v>VALDA</v>
          </cell>
          <cell r="B14">
            <v>0</v>
          </cell>
          <cell r="C14">
            <v>-5000</v>
          </cell>
          <cell r="D14">
            <v>0</v>
          </cell>
          <cell r="E14">
            <v>0</v>
          </cell>
          <cell r="F14">
            <v>0</v>
          </cell>
          <cell r="G14">
            <v>-75.150000000000006</v>
          </cell>
          <cell r="H14">
            <v>0</v>
          </cell>
          <cell r="I14">
            <v>0</v>
          </cell>
          <cell r="J14">
            <v>-303.5</v>
          </cell>
          <cell r="K14">
            <v>0</v>
          </cell>
          <cell r="L14">
            <v>0</v>
          </cell>
          <cell r="M14">
            <v>0</v>
          </cell>
          <cell r="N14">
            <v>0</v>
          </cell>
          <cell r="O14">
            <v>-408</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row>
        <row r="15">
          <cell r="A15" t="str">
            <v>CORTAL</v>
          </cell>
          <cell r="B15">
            <v>55.55</v>
          </cell>
          <cell r="C15">
            <v>115.5</v>
          </cell>
          <cell r="D15">
            <v>36.18</v>
          </cell>
          <cell r="E15">
            <v>40.200000000000003</v>
          </cell>
          <cell r="F15">
            <v>20.100000000000001</v>
          </cell>
          <cell r="G15">
            <v>112.57</v>
          </cell>
          <cell r="H15">
            <v>998.3</v>
          </cell>
          <cell r="I15">
            <v>32.159999999999997</v>
          </cell>
          <cell r="J15">
            <v>649.11</v>
          </cell>
          <cell r="K15">
            <v>60.38</v>
          </cell>
          <cell r="L15">
            <v>24.12</v>
          </cell>
          <cell r="M15">
            <v>216.08</v>
          </cell>
          <cell r="N15">
            <v>56.28</v>
          </cell>
          <cell r="O15">
            <v>1816.08</v>
          </cell>
          <cell r="P15">
            <v>0</v>
          </cell>
          <cell r="Q15">
            <v>0</v>
          </cell>
          <cell r="R15">
            <v>0</v>
          </cell>
          <cell r="S15">
            <v>0</v>
          </cell>
          <cell r="T15">
            <v>0</v>
          </cell>
          <cell r="U15">
            <v>0</v>
          </cell>
          <cell r="V15">
            <v>0</v>
          </cell>
          <cell r="W15">
            <v>201.02</v>
          </cell>
          <cell r="X15">
            <v>0</v>
          </cell>
          <cell r="Y15">
            <v>96.49</v>
          </cell>
          <cell r="Z15">
            <v>0</v>
          </cell>
          <cell r="AA15">
            <v>0</v>
          </cell>
          <cell r="AB15">
            <v>0</v>
          </cell>
          <cell r="AC15">
            <v>0</v>
          </cell>
          <cell r="AD15">
            <v>0</v>
          </cell>
          <cell r="AE15">
            <v>0</v>
          </cell>
          <cell r="AF15">
            <v>0</v>
          </cell>
          <cell r="AG15">
            <v>0</v>
          </cell>
          <cell r="AH15">
            <v>0</v>
          </cell>
          <cell r="AI15">
            <v>0</v>
          </cell>
          <cell r="AJ15">
            <v>307.8</v>
          </cell>
          <cell r="AK15">
            <v>0</v>
          </cell>
          <cell r="AL15">
            <v>706.8</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row>
        <row r="16">
          <cell r="A16" t="str">
            <v>Sensodyne</v>
          </cell>
          <cell r="B16">
            <v>16506.939999999999</v>
          </cell>
          <cell r="C16">
            <v>-130399.65</v>
          </cell>
          <cell r="D16">
            <v>17972.57</v>
          </cell>
          <cell r="E16">
            <v>61169.51</v>
          </cell>
          <cell r="F16">
            <v>20926.43</v>
          </cell>
          <cell r="G16">
            <v>154269.81</v>
          </cell>
          <cell r="H16">
            <v>47795.26</v>
          </cell>
          <cell r="I16">
            <v>-36272.400000000001</v>
          </cell>
          <cell r="J16">
            <v>52902.3</v>
          </cell>
          <cell r="K16">
            <v>166770.41</v>
          </cell>
          <cell r="L16">
            <v>10862.61</v>
          </cell>
          <cell r="M16">
            <v>136650.14000000001</v>
          </cell>
          <cell r="N16">
            <v>39688.57</v>
          </cell>
          <cell r="O16">
            <v>54627.99</v>
          </cell>
          <cell r="P16">
            <v>265</v>
          </cell>
          <cell r="Q16">
            <v>8999.9599999999991</v>
          </cell>
          <cell r="R16">
            <v>263731.99</v>
          </cell>
          <cell r="S16">
            <v>-38005.300000000003</v>
          </cell>
          <cell r="T16">
            <v>51514.59</v>
          </cell>
          <cell r="U16">
            <v>257299.45</v>
          </cell>
          <cell r="V16">
            <v>57881.440000000002</v>
          </cell>
          <cell r="W16">
            <v>11080.28</v>
          </cell>
          <cell r="X16">
            <v>144916.1</v>
          </cell>
          <cell r="Y16">
            <v>14346.11</v>
          </cell>
          <cell r="Z16">
            <v>6569.96</v>
          </cell>
          <cell r="AA16">
            <v>38038.25</v>
          </cell>
          <cell r="AB16">
            <v>16354.72</v>
          </cell>
          <cell r="AC16">
            <v>-20489.650000000001</v>
          </cell>
          <cell r="AD16">
            <v>69633.42</v>
          </cell>
          <cell r="AE16">
            <v>44920.6</v>
          </cell>
          <cell r="AF16">
            <v>148568.95999999999</v>
          </cell>
          <cell r="AG16">
            <v>101080.41</v>
          </cell>
          <cell r="AH16">
            <v>76581.13</v>
          </cell>
          <cell r="AI16">
            <v>70550.53</v>
          </cell>
          <cell r="AJ16">
            <v>16431.7</v>
          </cell>
          <cell r="AK16">
            <v>13011.48</v>
          </cell>
          <cell r="AL16">
            <v>3205.59</v>
          </cell>
          <cell r="AM16">
            <v>144455.81</v>
          </cell>
          <cell r="AN16">
            <v>112500</v>
          </cell>
          <cell r="AO16">
            <v>75000</v>
          </cell>
          <cell r="AP16">
            <v>100000</v>
          </cell>
          <cell r="AQ16">
            <v>112500</v>
          </cell>
          <cell r="AR16">
            <v>125000</v>
          </cell>
          <cell r="AS16">
            <v>112500</v>
          </cell>
          <cell r="AT16">
            <v>100000</v>
          </cell>
          <cell r="AU16">
            <v>87500</v>
          </cell>
          <cell r="AV16">
            <v>125000</v>
          </cell>
          <cell r="AW16">
            <v>125000</v>
          </cell>
          <cell r="AX16">
            <v>87500</v>
          </cell>
          <cell r="AY16">
            <v>87500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row>
        <row r="17">
          <cell r="A17" t="str">
            <v>POLIDENT</v>
          </cell>
          <cell r="B17">
            <v>646.98</v>
          </cell>
          <cell r="C17">
            <v>-3253.36</v>
          </cell>
          <cell r="D17">
            <v>159.35</v>
          </cell>
          <cell r="E17">
            <v>184.5</v>
          </cell>
          <cell r="F17">
            <v>130.91999999999999</v>
          </cell>
          <cell r="G17">
            <v>-863.13</v>
          </cell>
          <cell r="H17">
            <v>124.97</v>
          </cell>
          <cell r="I17">
            <v>160.68</v>
          </cell>
          <cell r="J17">
            <v>1357.4</v>
          </cell>
          <cell r="K17">
            <v>267.82</v>
          </cell>
          <cell r="L17">
            <v>172.59</v>
          </cell>
          <cell r="M17">
            <v>1231.53</v>
          </cell>
          <cell r="N17">
            <v>-832.79</v>
          </cell>
          <cell r="O17">
            <v>1183.92</v>
          </cell>
          <cell r="P17">
            <v>0</v>
          </cell>
          <cell r="Q17">
            <v>0</v>
          </cell>
          <cell r="R17">
            <v>4500.54</v>
          </cell>
          <cell r="S17">
            <v>276.92</v>
          </cell>
          <cell r="T17">
            <v>0</v>
          </cell>
          <cell r="U17">
            <v>16742.759999999998</v>
          </cell>
          <cell r="V17">
            <v>574.29999999999995</v>
          </cell>
          <cell r="W17">
            <v>0</v>
          </cell>
          <cell r="X17">
            <v>830.74</v>
          </cell>
          <cell r="Y17">
            <v>-415.37</v>
          </cell>
          <cell r="Z17">
            <v>0</v>
          </cell>
          <cell r="AA17">
            <v>0</v>
          </cell>
          <cell r="AB17">
            <v>0</v>
          </cell>
          <cell r="AC17">
            <v>0</v>
          </cell>
          <cell r="AD17">
            <v>0</v>
          </cell>
          <cell r="AE17">
            <v>0</v>
          </cell>
          <cell r="AF17">
            <v>0</v>
          </cell>
          <cell r="AG17">
            <v>0</v>
          </cell>
          <cell r="AH17">
            <v>0</v>
          </cell>
          <cell r="AI17">
            <v>4549.7299999999996</v>
          </cell>
          <cell r="AJ17">
            <v>307.8</v>
          </cell>
          <cell r="AK17">
            <v>0</v>
          </cell>
          <cell r="AL17">
            <v>706.8</v>
          </cell>
          <cell r="AM17">
            <v>0</v>
          </cell>
          <cell r="AN17">
            <v>10800</v>
          </cell>
          <cell r="AO17">
            <v>7200</v>
          </cell>
          <cell r="AP17">
            <v>9600</v>
          </cell>
          <cell r="AQ17">
            <v>10800</v>
          </cell>
          <cell r="AR17">
            <v>12000</v>
          </cell>
          <cell r="AS17">
            <v>10800</v>
          </cell>
          <cell r="AT17">
            <v>9600</v>
          </cell>
          <cell r="AU17">
            <v>8400</v>
          </cell>
          <cell r="AV17">
            <v>12000</v>
          </cell>
          <cell r="AW17">
            <v>12000</v>
          </cell>
          <cell r="AX17">
            <v>8400</v>
          </cell>
          <cell r="AY17">
            <v>8400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row>
        <row r="18">
          <cell r="A18" t="str">
            <v>POLI-GRIP ADHESIVE 60G</v>
          </cell>
          <cell r="B18">
            <v>2125.08</v>
          </cell>
          <cell r="C18">
            <v>14010.5</v>
          </cell>
          <cell r="D18">
            <v>5743.81</v>
          </cell>
          <cell r="E18">
            <v>400.71</v>
          </cell>
          <cell r="F18">
            <v>1239.26</v>
          </cell>
          <cell r="G18">
            <v>30399.13</v>
          </cell>
          <cell r="H18">
            <v>-421.23</v>
          </cell>
          <cell r="I18">
            <v>-562.16</v>
          </cell>
          <cell r="J18">
            <v>623.30999999999995</v>
          </cell>
          <cell r="K18">
            <v>4460.0600000000004</v>
          </cell>
          <cell r="L18">
            <v>593.61</v>
          </cell>
          <cell r="M18">
            <v>1057.27</v>
          </cell>
          <cell r="N18">
            <v>1142.8</v>
          </cell>
          <cell r="O18">
            <v>749.73</v>
          </cell>
          <cell r="P18">
            <v>0</v>
          </cell>
          <cell r="Q18">
            <v>0</v>
          </cell>
          <cell r="R18">
            <v>28374.68</v>
          </cell>
          <cell r="S18">
            <v>130.37</v>
          </cell>
          <cell r="T18">
            <v>0</v>
          </cell>
          <cell r="U18">
            <v>35398.269999999997</v>
          </cell>
          <cell r="V18">
            <v>0</v>
          </cell>
          <cell r="W18">
            <v>0</v>
          </cell>
          <cell r="X18">
            <v>782.21</v>
          </cell>
          <cell r="Y18">
            <v>0</v>
          </cell>
          <cell r="Z18">
            <v>0</v>
          </cell>
          <cell r="AA18">
            <v>0</v>
          </cell>
          <cell r="AB18">
            <v>10748.16</v>
          </cell>
          <cell r="AC18">
            <v>0</v>
          </cell>
          <cell r="AD18">
            <v>20152.8</v>
          </cell>
          <cell r="AE18">
            <v>10748.16</v>
          </cell>
          <cell r="AF18">
            <v>0</v>
          </cell>
          <cell r="AG18">
            <v>0</v>
          </cell>
          <cell r="AH18">
            <v>0</v>
          </cell>
          <cell r="AI18">
            <v>20152.8</v>
          </cell>
          <cell r="AJ18">
            <v>0</v>
          </cell>
          <cell r="AK18">
            <v>6717.6</v>
          </cell>
          <cell r="AL18">
            <v>0</v>
          </cell>
          <cell r="AM18">
            <v>0</v>
          </cell>
          <cell r="AN18">
            <v>8100</v>
          </cell>
          <cell r="AO18">
            <v>5400</v>
          </cell>
          <cell r="AP18">
            <v>7200</v>
          </cell>
          <cell r="AQ18">
            <v>8100</v>
          </cell>
          <cell r="AR18">
            <v>9000</v>
          </cell>
          <cell r="AS18">
            <v>8100</v>
          </cell>
          <cell r="AT18">
            <v>7200</v>
          </cell>
          <cell r="AU18">
            <v>6300</v>
          </cell>
          <cell r="AV18">
            <v>9000</v>
          </cell>
          <cell r="AW18">
            <v>9000</v>
          </cell>
          <cell r="AX18">
            <v>6300</v>
          </cell>
          <cell r="AY18">
            <v>6300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row>
        <row r="19">
          <cell r="A19" t="str">
            <v>HI WHITE F TOOTHPASTE</v>
          </cell>
          <cell r="B19" t="str">
            <v>-</v>
          </cell>
          <cell r="C19" t="str">
            <v>-</v>
          </cell>
          <cell r="D19" t="str">
            <v>-</v>
          </cell>
          <cell r="E19" t="str">
            <v>-</v>
          </cell>
          <cell r="F19" t="str">
            <v>-</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cell r="S19" t="str">
            <v>-</v>
          </cell>
          <cell r="T19" t="str">
            <v>-</v>
          </cell>
          <cell r="U19" t="str">
            <v>-</v>
          </cell>
          <cell r="V19" t="str">
            <v>-</v>
          </cell>
          <cell r="W19" t="str">
            <v>-</v>
          </cell>
          <cell r="X19" t="str">
            <v>-</v>
          </cell>
          <cell r="Y19" t="str">
            <v>-</v>
          </cell>
          <cell r="Z19" t="str">
            <v>-</v>
          </cell>
          <cell r="AA19" t="str">
            <v>-</v>
          </cell>
          <cell r="AB19" t="str">
            <v>-</v>
          </cell>
          <cell r="AC19" t="str">
            <v>-</v>
          </cell>
          <cell r="AD19" t="str">
            <v>-</v>
          </cell>
          <cell r="AE19" t="str">
            <v>-</v>
          </cell>
          <cell r="AF19" t="str">
            <v>-</v>
          </cell>
          <cell r="AG19" t="str">
            <v>-</v>
          </cell>
          <cell r="AH19" t="str">
            <v>-</v>
          </cell>
          <cell r="AI19" t="str">
            <v>-</v>
          </cell>
          <cell r="AJ19" t="str">
            <v>-</v>
          </cell>
          <cell r="AK19" t="str">
            <v>-</v>
          </cell>
          <cell r="AL19" t="str">
            <v>-</v>
          </cell>
          <cell r="AM19" t="str">
            <v>-</v>
          </cell>
          <cell r="AN19" t="str">
            <v>-</v>
          </cell>
          <cell r="AO19" t="str">
            <v>-</v>
          </cell>
          <cell r="AP19" t="str">
            <v>-</v>
          </cell>
          <cell r="AQ19" t="str">
            <v>-</v>
          </cell>
          <cell r="AR19" t="str">
            <v>-</v>
          </cell>
          <cell r="AS19" t="str">
            <v>-</v>
          </cell>
          <cell r="AT19" t="str">
            <v>-</v>
          </cell>
          <cell r="AU19" t="str">
            <v>-</v>
          </cell>
          <cell r="AV19" t="str">
            <v>-</v>
          </cell>
          <cell r="AW19" t="str">
            <v>-</v>
          </cell>
          <cell r="AX19" t="str">
            <v>-</v>
          </cell>
          <cell r="AY19" t="str">
            <v>-</v>
          </cell>
          <cell r="AZ19" t="str">
            <v>-</v>
          </cell>
          <cell r="BA19" t="str">
            <v>-</v>
          </cell>
          <cell r="BB19" t="str">
            <v>-</v>
          </cell>
          <cell r="BC19" t="str">
            <v>-</v>
          </cell>
          <cell r="BD19" t="str">
            <v>-</v>
          </cell>
          <cell r="BE19" t="str">
            <v>-</v>
          </cell>
          <cell r="BF19" t="str">
            <v>-</v>
          </cell>
          <cell r="BG19" t="str">
            <v>-</v>
          </cell>
          <cell r="BH19" t="str">
            <v>-</v>
          </cell>
          <cell r="BI19" t="str">
            <v>-</v>
          </cell>
          <cell r="BJ19" t="str">
            <v>-</v>
          </cell>
          <cell r="BK19" t="str">
            <v>-</v>
          </cell>
          <cell r="BL19" t="str">
            <v>-</v>
          </cell>
          <cell r="BM19" t="str">
            <v>-</v>
          </cell>
          <cell r="BN19" t="str">
            <v>-</v>
          </cell>
          <cell r="BO19" t="str">
            <v>-</v>
          </cell>
          <cell r="BP19" t="str">
            <v>-</v>
          </cell>
          <cell r="BQ19" t="str">
            <v>-</v>
          </cell>
          <cell r="BR19" t="str">
            <v>-</v>
          </cell>
          <cell r="BS19" t="str">
            <v>-</v>
          </cell>
          <cell r="BT19" t="str">
            <v>-</v>
          </cell>
          <cell r="BU19" t="str">
            <v>-</v>
          </cell>
          <cell r="BV19" t="str">
            <v>-</v>
          </cell>
          <cell r="BW19" t="str">
            <v>-</v>
          </cell>
          <cell r="BX19" t="str">
            <v>-</v>
          </cell>
          <cell r="BY19" t="str">
            <v>-</v>
          </cell>
          <cell r="BZ19" t="str">
            <v>-</v>
          </cell>
          <cell r="CA19" t="str">
            <v>-</v>
          </cell>
          <cell r="CB19" t="str">
            <v>-</v>
          </cell>
        </row>
        <row r="20">
          <cell r="A20" t="str">
            <v>Panadol RT</v>
          </cell>
          <cell r="B20">
            <v>0</v>
          </cell>
          <cell r="C20">
            <v>-25000</v>
          </cell>
          <cell r="D20">
            <v>1143.5999999999999</v>
          </cell>
          <cell r="E20">
            <v>0</v>
          </cell>
          <cell r="F20">
            <v>1802.19</v>
          </cell>
          <cell r="G20">
            <v>1559.95</v>
          </cell>
          <cell r="H20">
            <v>46344.7</v>
          </cell>
          <cell r="I20">
            <v>206</v>
          </cell>
          <cell r="J20">
            <v>264.04000000000002</v>
          </cell>
          <cell r="K20">
            <v>720</v>
          </cell>
          <cell r="L20">
            <v>0</v>
          </cell>
          <cell r="M20">
            <v>0</v>
          </cell>
          <cell r="N20">
            <v>34.299999999999997</v>
          </cell>
          <cell r="O20">
            <v>11009.72</v>
          </cell>
          <cell r="P20">
            <v>1353.03</v>
          </cell>
          <cell r="Q20">
            <v>5438.3</v>
          </cell>
          <cell r="R20">
            <v>80</v>
          </cell>
          <cell r="S20">
            <v>0</v>
          </cell>
          <cell r="T20">
            <v>1500</v>
          </cell>
          <cell r="U20">
            <v>4545</v>
          </cell>
          <cell r="V20">
            <v>0</v>
          </cell>
          <cell r="W20">
            <v>1600</v>
          </cell>
          <cell r="X20">
            <v>20424.16</v>
          </cell>
          <cell r="Y20">
            <v>1200</v>
          </cell>
          <cell r="Z20">
            <v>840</v>
          </cell>
          <cell r="AA20">
            <v>13969.15</v>
          </cell>
          <cell r="AB20">
            <v>0</v>
          </cell>
          <cell r="AC20">
            <v>0</v>
          </cell>
          <cell r="AD20">
            <v>0</v>
          </cell>
          <cell r="AE20">
            <v>0</v>
          </cell>
          <cell r="AF20">
            <v>34.43</v>
          </cell>
          <cell r="AG20">
            <v>0</v>
          </cell>
          <cell r="AH20">
            <v>66.599999999999994</v>
          </cell>
          <cell r="AI20">
            <v>0</v>
          </cell>
          <cell r="AJ20">
            <v>0</v>
          </cell>
          <cell r="AK20">
            <v>0</v>
          </cell>
          <cell r="AL20">
            <v>190</v>
          </cell>
          <cell r="AM20">
            <v>708.4</v>
          </cell>
          <cell r="AN20">
            <v>8000</v>
          </cell>
          <cell r="AO20">
            <v>8000</v>
          </cell>
          <cell r="AP20">
            <v>10000</v>
          </cell>
          <cell r="AQ20">
            <v>8000</v>
          </cell>
          <cell r="AR20">
            <v>8000</v>
          </cell>
          <cell r="AS20">
            <v>8000</v>
          </cell>
          <cell r="AT20">
            <v>8000</v>
          </cell>
          <cell r="AU20">
            <v>8000</v>
          </cell>
          <cell r="AV20">
            <v>8000</v>
          </cell>
          <cell r="AW20">
            <v>10000</v>
          </cell>
          <cell r="AX20">
            <v>8000</v>
          </cell>
          <cell r="AY20">
            <v>8000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row>
        <row r="21">
          <cell r="A21" t="str">
            <v>DEQUADIN</v>
          </cell>
          <cell r="B21">
            <v>822.42</v>
          </cell>
          <cell r="C21">
            <v>1070.3</v>
          </cell>
          <cell r="D21">
            <v>3712.45</v>
          </cell>
          <cell r="E21">
            <v>172.31</v>
          </cell>
          <cell r="F21">
            <v>20407.990000000002</v>
          </cell>
          <cell r="G21">
            <v>4235.43</v>
          </cell>
          <cell r="H21">
            <v>3346.4</v>
          </cell>
          <cell r="I21">
            <v>-884.25</v>
          </cell>
          <cell r="J21">
            <v>1670.7</v>
          </cell>
          <cell r="K21">
            <v>699.14</v>
          </cell>
          <cell r="L21">
            <v>487.57</v>
          </cell>
          <cell r="M21">
            <v>1114.7</v>
          </cell>
          <cell r="N21">
            <v>657.57</v>
          </cell>
          <cell r="O21">
            <v>1155.74</v>
          </cell>
          <cell r="P21">
            <v>0</v>
          </cell>
          <cell r="Q21">
            <v>0</v>
          </cell>
          <cell r="R21">
            <v>0</v>
          </cell>
          <cell r="S21">
            <v>6.67</v>
          </cell>
          <cell r="T21">
            <v>577.65</v>
          </cell>
          <cell r="U21">
            <v>0</v>
          </cell>
          <cell r="V21">
            <v>5</v>
          </cell>
          <cell r="W21">
            <v>151.97</v>
          </cell>
          <cell r="X21">
            <v>0</v>
          </cell>
          <cell r="Y21">
            <v>132.1</v>
          </cell>
          <cell r="Z21">
            <v>0</v>
          </cell>
          <cell r="AA21">
            <v>33.979999999999997</v>
          </cell>
          <cell r="AB21">
            <v>0</v>
          </cell>
          <cell r="AC21">
            <v>0</v>
          </cell>
          <cell r="AD21">
            <v>0</v>
          </cell>
          <cell r="AE21">
            <v>0</v>
          </cell>
          <cell r="AF21">
            <v>208.91</v>
          </cell>
          <cell r="AG21">
            <v>0</v>
          </cell>
          <cell r="AH21">
            <v>0</v>
          </cell>
          <cell r="AI21">
            <v>0</v>
          </cell>
          <cell r="AJ21">
            <v>307.8</v>
          </cell>
          <cell r="AK21">
            <v>0</v>
          </cell>
          <cell r="AL21">
            <v>769.47</v>
          </cell>
          <cell r="AM21">
            <v>675</v>
          </cell>
          <cell r="AN21">
            <v>4166</v>
          </cell>
          <cell r="AO21">
            <v>4166</v>
          </cell>
          <cell r="AP21">
            <v>4166</v>
          </cell>
          <cell r="AQ21">
            <v>4166</v>
          </cell>
          <cell r="AR21">
            <v>4166</v>
          </cell>
          <cell r="AS21">
            <v>4166</v>
          </cell>
          <cell r="AT21">
            <v>4166</v>
          </cell>
          <cell r="AU21">
            <v>4166</v>
          </cell>
          <cell r="AV21">
            <v>4166</v>
          </cell>
          <cell r="AW21">
            <v>4166</v>
          </cell>
          <cell r="AX21">
            <v>4170</v>
          </cell>
          <cell r="AY21">
            <v>4170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row>
        <row r="22">
          <cell r="A22" t="str">
            <v>CALPOL</v>
          </cell>
          <cell r="B22">
            <v>288.18</v>
          </cell>
          <cell r="C22">
            <v>401.15</v>
          </cell>
          <cell r="D22">
            <v>497.59</v>
          </cell>
          <cell r="E22">
            <v>264.18</v>
          </cell>
          <cell r="F22">
            <v>339.49</v>
          </cell>
          <cell r="G22">
            <v>-720.28</v>
          </cell>
          <cell r="H22">
            <v>191.96</v>
          </cell>
          <cell r="I22">
            <v>-753.95</v>
          </cell>
          <cell r="J22">
            <v>626.78</v>
          </cell>
          <cell r="K22">
            <v>2126.91</v>
          </cell>
          <cell r="L22">
            <v>0</v>
          </cell>
          <cell r="M22">
            <v>302.58999999999997</v>
          </cell>
          <cell r="N22">
            <v>0</v>
          </cell>
          <cell r="O22">
            <v>-300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7746.34</v>
          </cell>
          <cell r="C23">
            <v>-26080.93</v>
          </cell>
          <cell r="D23">
            <v>4616.3100000000004</v>
          </cell>
          <cell r="E23">
            <v>4107.05</v>
          </cell>
          <cell r="F23">
            <v>3359.65</v>
          </cell>
          <cell r="G23">
            <v>15587.12</v>
          </cell>
          <cell r="H23">
            <v>3699.74</v>
          </cell>
          <cell r="I23">
            <v>-2173.6</v>
          </cell>
          <cell r="J23">
            <v>4422.46</v>
          </cell>
          <cell r="K23">
            <v>830.34</v>
          </cell>
          <cell r="L23">
            <v>20551.349999999999</v>
          </cell>
          <cell r="M23">
            <v>9190.94</v>
          </cell>
          <cell r="N23">
            <v>2036.03</v>
          </cell>
          <cell r="O23">
            <v>5244.56</v>
          </cell>
          <cell r="P23">
            <v>1553.88</v>
          </cell>
          <cell r="Q23">
            <v>2854.24</v>
          </cell>
          <cell r="R23">
            <v>1578.51</v>
          </cell>
          <cell r="S23">
            <v>0</v>
          </cell>
          <cell r="T23">
            <v>112.42</v>
          </cell>
          <cell r="U23">
            <v>0</v>
          </cell>
          <cell r="V23">
            <v>2400.4</v>
          </cell>
          <cell r="W23">
            <v>1044</v>
          </cell>
          <cell r="X23">
            <v>1186.08</v>
          </cell>
          <cell r="Y23">
            <v>3286</v>
          </cell>
          <cell r="Z23">
            <v>675</v>
          </cell>
          <cell r="AA23">
            <v>169.44</v>
          </cell>
          <cell r="AB23">
            <v>3569.75</v>
          </cell>
          <cell r="AC23">
            <v>-24</v>
          </cell>
          <cell r="AD23">
            <v>6.8</v>
          </cell>
          <cell r="AE23">
            <v>1143.1099999999999</v>
          </cell>
          <cell r="AF23">
            <v>3311.5</v>
          </cell>
          <cell r="AG23">
            <v>7349</v>
          </cell>
          <cell r="AH23">
            <v>0</v>
          </cell>
          <cell r="AI23">
            <v>760</v>
          </cell>
          <cell r="AJ23">
            <v>1759.65</v>
          </cell>
          <cell r="AK23">
            <v>5295.4</v>
          </cell>
          <cell r="AL23">
            <v>706.8</v>
          </cell>
          <cell r="AM23">
            <v>0</v>
          </cell>
          <cell r="AN23">
            <v>8333</v>
          </cell>
          <cell r="AO23">
            <v>8333</v>
          </cell>
          <cell r="AP23">
            <v>8333</v>
          </cell>
          <cell r="AQ23">
            <v>8333</v>
          </cell>
          <cell r="AR23">
            <v>8333</v>
          </cell>
          <cell r="AS23">
            <v>8333</v>
          </cell>
          <cell r="AT23">
            <v>8333</v>
          </cell>
          <cell r="AU23">
            <v>8333</v>
          </cell>
          <cell r="AV23">
            <v>8333</v>
          </cell>
          <cell r="AW23">
            <v>8333</v>
          </cell>
          <cell r="AX23">
            <v>8333</v>
          </cell>
          <cell r="AY23">
            <v>8337</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row>
        <row r="24">
          <cell r="A24" t="str">
            <v>EYE MO</v>
          </cell>
          <cell r="B24">
            <v>30041.23</v>
          </cell>
          <cell r="C24">
            <v>-48095.37</v>
          </cell>
          <cell r="D24">
            <v>-13087.89</v>
          </cell>
          <cell r="E24">
            <v>55644.01</v>
          </cell>
          <cell r="F24">
            <v>50546.38</v>
          </cell>
          <cell r="G24">
            <v>-11641.57</v>
          </cell>
          <cell r="H24">
            <v>-8317.18</v>
          </cell>
          <cell r="I24">
            <v>-25515.4</v>
          </cell>
          <cell r="J24">
            <v>40974.050000000003</v>
          </cell>
          <cell r="K24">
            <v>154993.76999999999</v>
          </cell>
          <cell r="L24">
            <v>-115492.58</v>
          </cell>
          <cell r="M24">
            <v>30871.439999999999</v>
          </cell>
          <cell r="N24">
            <v>-4009.77</v>
          </cell>
          <cell r="O24">
            <v>-40007.910000000003</v>
          </cell>
          <cell r="P24">
            <v>-192.41</v>
          </cell>
          <cell r="Q24">
            <v>8720.3799999999992</v>
          </cell>
          <cell r="R24">
            <v>3584.41</v>
          </cell>
          <cell r="S24">
            <v>3310.32</v>
          </cell>
          <cell r="T24">
            <v>2223.52</v>
          </cell>
          <cell r="U24">
            <v>13300</v>
          </cell>
          <cell r="V24">
            <v>2.79</v>
          </cell>
          <cell r="W24">
            <v>10262.25</v>
          </cell>
          <cell r="X24">
            <v>14376.62</v>
          </cell>
          <cell r="Y24">
            <v>77.52</v>
          </cell>
          <cell r="Z24">
            <v>4409.5</v>
          </cell>
          <cell r="AA24">
            <v>-639</v>
          </cell>
          <cell r="AB24">
            <v>615</v>
          </cell>
          <cell r="AC24">
            <v>23.2</v>
          </cell>
          <cell r="AD24">
            <v>2691.78</v>
          </cell>
          <cell r="AE24">
            <v>-208</v>
          </cell>
          <cell r="AF24">
            <v>36675</v>
          </cell>
          <cell r="AG24">
            <v>106652.69</v>
          </cell>
          <cell r="AH24">
            <v>4308.75</v>
          </cell>
          <cell r="AI24">
            <v>51674.87</v>
          </cell>
          <cell r="AJ24">
            <v>-60049.33</v>
          </cell>
          <cell r="AK24">
            <v>-16</v>
          </cell>
          <cell r="AL24">
            <v>17475</v>
          </cell>
          <cell r="AM24">
            <v>6142.62</v>
          </cell>
          <cell r="AN24">
            <v>65675</v>
          </cell>
          <cell r="AO24">
            <v>95175</v>
          </cell>
          <cell r="AP24">
            <v>65675</v>
          </cell>
          <cell r="AQ24">
            <v>65675</v>
          </cell>
          <cell r="AR24">
            <v>65675</v>
          </cell>
          <cell r="AS24">
            <v>65675</v>
          </cell>
          <cell r="AT24">
            <v>65675</v>
          </cell>
          <cell r="AU24">
            <v>72075</v>
          </cell>
          <cell r="AV24">
            <v>101675</v>
          </cell>
          <cell r="AW24">
            <v>101675</v>
          </cell>
          <cell r="AX24">
            <v>69675</v>
          </cell>
          <cell r="AY24">
            <v>65675</v>
          </cell>
          <cell r="AZ24">
            <v>68175</v>
          </cell>
          <cell r="BA24">
            <v>97675</v>
          </cell>
          <cell r="BB24">
            <v>68175</v>
          </cell>
          <cell r="BC24">
            <v>68175</v>
          </cell>
          <cell r="BD24">
            <v>104175</v>
          </cell>
          <cell r="BE24">
            <v>104175</v>
          </cell>
          <cell r="BF24">
            <v>72175</v>
          </cell>
          <cell r="BG24">
            <v>74575</v>
          </cell>
          <cell r="BH24">
            <v>68175</v>
          </cell>
          <cell r="BI24">
            <v>68175</v>
          </cell>
          <cell r="BJ24">
            <v>68175</v>
          </cell>
          <cell r="BK24">
            <v>68175</v>
          </cell>
          <cell r="BL24">
            <v>70675</v>
          </cell>
          <cell r="BM24">
            <v>100175</v>
          </cell>
          <cell r="BN24">
            <v>70675</v>
          </cell>
          <cell r="BO24">
            <v>70675</v>
          </cell>
          <cell r="BP24">
            <v>70675</v>
          </cell>
          <cell r="BQ24">
            <v>70675</v>
          </cell>
          <cell r="BR24">
            <v>70675</v>
          </cell>
          <cell r="BS24">
            <v>77075</v>
          </cell>
          <cell r="BT24">
            <v>106675</v>
          </cell>
          <cell r="BU24">
            <v>106675</v>
          </cell>
          <cell r="BV24">
            <v>74675</v>
          </cell>
          <cell r="BW24">
            <v>70675</v>
          </cell>
          <cell r="BX24">
            <v>0</v>
          </cell>
          <cell r="BY24">
            <v>0</v>
          </cell>
          <cell r="BZ24">
            <v>0</v>
          </cell>
          <cell r="CA24">
            <v>0</v>
          </cell>
          <cell r="CB24">
            <v>0</v>
          </cell>
        </row>
        <row r="25">
          <cell r="A25" t="str">
            <v>Overhead Allocation</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v>0</v>
          </cell>
          <cell r="C26">
            <v>0</v>
          </cell>
          <cell r="D26">
            <v>0</v>
          </cell>
          <cell r="E26">
            <v>0</v>
          </cell>
          <cell r="F26">
            <v>120000</v>
          </cell>
          <cell r="G26">
            <v>-68000</v>
          </cell>
          <cell r="H26">
            <v>-75000</v>
          </cell>
          <cell r="I26">
            <v>23000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row>
        <row r="27">
          <cell r="A27" t="str">
            <v>RIBENA</v>
          </cell>
          <cell r="B27">
            <v>1203902.98</v>
          </cell>
          <cell r="C27">
            <v>-2972185.4</v>
          </cell>
          <cell r="D27">
            <v>-212447.6</v>
          </cell>
          <cell r="E27">
            <v>1023165.52</v>
          </cell>
          <cell r="F27">
            <v>29869.49</v>
          </cell>
          <cell r="G27">
            <v>120103</v>
          </cell>
          <cell r="H27">
            <v>195108.5</v>
          </cell>
          <cell r="I27">
            <v>-86795.81</v>
          </cell>
          <cell r="J27">
            <v>97026.59</v>
          </cell>
          <cell r="K27">
            <v>597418.47</v>
          </cell>
          <cell r="L27">
            <v>284018.82</v>
          </cell>
          <cell r="M27">
            <v>842367.51</v>
          </cell>
          <cell r="N27">
            <v>61005.42</v>
          </cell>
          <cell r="O27">
            <v>44321.13</v>
          </cell>
          <cell r="P27">
            <v>8542.6</v>
          </cell>
          <cell r="Q27">
            <v>57582.17</v>
          </cell>
          <cell r="R27">
            <v>513042.36</v>
          </cell>
          <cell r="S27">
            <v>13764.75</v>
          </cell>
          <cell r="T27">
            <v>168851.79</v>
          </cell>
          <cell r="U27">
            <v>227003.3</v>
          </cell>
          <cell r="V27">
            <v>341721.08</v>
          </cell>
          <cell r="W27">
            <v>155620.79</v>
          </cell>
          <cell r="X27">
            <v>219485.73</v>
          </cell>
          <cell r="Y27">
            <v>468944.1</v>
          </cell>
          <cell r="Z27">
            <v>420600.57</v>
          </cell>
          <cell r="AA27">
            <v>51724.62</v>
          </cell>
          <cell r="AB27">
            <v>20670.310000000001</v>
          </cell>
          <cell r="AC27">
            <v>643889.06999999995</v>
          </cell>
          <cell r="AD27">
            <v>334401.05</v>
          </cell>
          <cell r="AE27">
            <v>-34373.449999999997</v>
          </cell>
          <cell r="AF27">
            <v>72312.67</v>
          </cell>
          <cell r="AG27">
            <v>139219.6</v>
          </cell>
          <cell r="AH27">
            <v>949832.04</v>
          </cell>
          <cell r="AI27">
            <v>67474.06</v>
          </cell>
          <cell r="AJ27">
            <v>282154.90999999997</v>
          </cell>
          <cell r="AK27">
            <v>36912.639999999999</v>
          </cell>
          <cell r="AL27">
            <v>39305.360000000001</v>
          </cell>
          <cell r="AM27">
            <v>29556.25</v>
          </cell>
          <cell r="AN27">
            <v>317916</v>
          </cell>
          <cell r="AO27">
            <v>317916</v>
          </cell>
          <cell r="AP27">
            <v>317916</v>
          </cell>
          <cell r="AQ27">
            <v>317916</v>
          </cell>
          <cell r="AR27">
            <v>317916</v>
          </cell>
          <cell r="AS27">
            <v>317916</v>
          </cell>
          <cell r="AT27">
            <v>317916</v>
          </cell>
          <cell r="AU27">
            <v>317916</v>
          </cell>
          <cell r="AV27">
            <v>317916</v>
          </cell>
          <cell r="AW27">
            <v>317916</v>
          </cell>
          <cell r="AX27">
            <v>317916</v>
          </cell>
          <cell r="AY27">
            <v>317916</v>
          </cell>
          <cell r="AZ27">
            <v>375000</v>
          </cell>
          <cell r="BA27">
            <v>375000</v>
          </cell>
          <cell r="BB27">
            <v>375000</v>
          </cell>
          <cell r="BC27">
            <v>375000</v>
          </cell>
          <cell r="BD27">
            <v>375000</v>
          </cell>
          <cell r="BE27">
            <v>375000</v>
          </cell>
          <cell r="BF27">
            <v>375000</v>
          </cell>
          <cell r="BG27">
            <v>375000</v>
          </cell>
          <cell r="BH27">
            <v>375000</v>
          </cell>
          <cell r="BI27">
            <v>375000</v>
          </cell>
          <cell r="BJ27">
            <v>375000</v>
          </cell>
          <cell r="BK27">
            <v>375000</v>
          </cell>
          <cell r="BL27">
            <v>433333</v>
          </cell>
          <cell r="BM27">
            <v>433333</v>
          </cell>
          <cell r="BN27">
            <v>433333</v>
          </cell>
          <cell r="BO27">
            <v>433333</v>
          </cell>
          <cell r="BP27">
            <v>433333</v>
          </cell>
          <cell r="BQ27">
            <v>433333</v>
          </cell>
          <cell r="BR27">
            <v>433333</v>
          </cell>
          <cell r="BS27">
            <v>433333</v>
          </cell>
          <cell r="BT27">
            <v>433333</v>
          </cell>
          <cell r="BU27">
            <v>433333</v>
          </cell>
          <cell r="BV27">
            <v>433333</v>
          </cell>
          <cell r="BW27">
            <v>433333</v>
          </cell>
          <cell r="BX27">
            <v>0</v>
          </cell>
          <cell r="BY27">
            <v>0</v>
          </cell>
          <cell r="BZ27">
            <v>0</v>
          </cell>
          <cell r="CA27">
            <v>0</v>
          </cell>
          <cell r="CB27">
            <v>0</v>
          </cell>
        </row>
        <row r="28">
          <cell r="A28" t="str">
            <v>RIBENA RTD</v>
          </cell>
          <cell r="B28">
            <v>38492.82</v>
          </cell>
          <cell r="C28">
            <v>69417.429999999993</v>
          </cell>
          <cell r="D28">
            <v>42318.55</v>
          </cell>
          <cell r="E28">
            <v>14411.59</v>
          </cell>
          <cell r="F28">
            <v>53755.85</v>
          </cell>
          <cell r="G28">
            <v>11205.25</v>
          </cell>
          <cell r="H28">
            <v>-1624.5</v>
          </cell>
          <cell r="I28">
            <v>-96239.54</v>
          </cell>
          <cell r="J28">
            <v>10399.64</v>
          </cell>
          <cell r="K28">
            <v>50008.55</v>
          </cell>
          <cell r="L28">
            <v>17291.41</v>
          </cell>
          <cell r="M28">
            <v>4625.18</v>
          </cell>
          <cell r="N28">
            <v>20554.57</v>
          </cell>
          <cell r="O28">
            <v>79949.19</v>
          </cell>
          <cell r="P28">
            <v>4394.41</v>
          </cell>
          <cell r="Q28">
            <v>2588.77</v>
          </cell>
          <cell r="R28">
            <v>10184.56</v>
          </cell>
          <cell r="S28">
            <v>6507.46</v>
          </cell>
          <cell r="T28">
            <v>26272.14</v>
          </cell>
          <cell r="U28">
            <v>13513.11</v>
          </cell>
          <cell r="V28">
            <v>43601.77</v>
          </cell>
          <cell r="W28">
            <v>4323.75</v>
          </cell>
          <cell r="X28">
            <v>9859.4500000000007</v>
          </cell>
          <cell r="Y28">
            <v>8270.67</v>
          </cell>
          <cell r="Z28">
            <v>7560.8</v>
          </cell>
          <cell r="AA28">
            <v>51678.23</v>
          </cell>
          <cell r="AB28">
            <v>-88832.93</v>
          </cell>
          <cell r="AC28">
            <v>5489.32</v>
          </cell>
          <cell r="AD28">
            <v>14635.4</v>
          </cell>
          <cell r="AE28">
            <v>2290.4499999999998</v>
          </cell>
          <cell r="AF28">
            <v>14031.69</v>
          </cell>
          <cell r="AG28">
            <v>478.56</v>
          </cell>
          <cell r="AH28">
            <v>5317.39</v>
          </cell>
          <cell r="AI28">
            <v>14961.58</v>
          </cell>
          <cell r="AJ28">
            <v>16026.05</v>
          </cell>
          <cell r="AK28">
            <v>5651.48</v>
          </cell>
          <cell r="AL28">
            <v>15429.74</v>
          </cell>
          <cell r="AM28">
            <v>70818.289999999994</v>
          </cell>
          <cell r="AN28">
            <v>66000</v>
          </cell>
          <cell r="AO28">
            <v>224000</v>
          </cell>
          <cell r="AP28">
            <v>124000</v>
          </cell>
          <cell r="AQ28">
            <v>24000</v>
          </cell>
          <cell r="AR28">
            <v>314000</v>
          </cell>
          <cell r="AS28">
            <v>24000</v>
          </cell>
          <cell r="AT28">
            <v>24000</v>
          </cell>
          <cell r="AU28">
            <v>24000</v>
          </cell>
          <cell r="AV28">
            <v>304000</v>
          </cell>
          <cell r="AW28">
            <v>24000</v>
          </cell>
          <cell r="AX28">
            <v>24000</v>
          </cell>
          <cell r="AY28">
            <v>113000</v>
          </cell>
          <cell r="AZ28">
            <v>0</v>
          </cell>
          <cell r="BA28">
            <v>0</v>
          </cell>
          <cell r="BB28">
            <v>0</v>
          </cell>
          <cell r="BC28">
            <v>0</v>
          </cell>
          <cell r="BD28">
            <v>0</v>
          </cell>
          <cell r="BE28">
            <v>0</v>
          </cell>
          <cell r="BF28">
            <v>0</v>
          </cell>
          <cell r="BG28">
            <v>0</v>
          </cell>
          <cell r="BH28">
            <v>0</v>
          </cell>
          <cell r="BI28">
            <v>0</v>
          </cell>
          <cell r="BJ28">
            <v>0</v>
          </cell>
          <cell r="BK28">
            <v>139000</v>
          </cell>
          <cell r="BL28">
            <v>0</v>
          </cell>
          <cell r="BM28">
            <v>0</v>
          </cell>
          <cell r="BN28">
            <v>0</v>
          </cell>
          <cell r="BO28">
            <v>0</v>
          </cell>
          <cell r="BP28">
            <v>0</v>
          </cell>
          <cell r="BQ28">
            <v>0</v>
          </cell>
          <cell r="BR28">
            <v>0</v>
          </cell>
          <cell r="BS28">
            <v>0</v>
          </cell>
          <cell r="BT28">
            <v>0</v>
          </cell>
          <cell r="BU28">
            <v>0</v>
          </cell>
          <cell r="BV28">
            <v>0</v>
          </cell>
          <cell r="BW28">
            <v>189000</v>
          </cell>
          <cell r="BX28">
            <v>0</v>
          </cell>
          <cell r="BY28">
            <v>0</v>
          </cell>
          <cell r="BZ28">
            <v>0</v>
          </cell>
          <cell r="CA28">
            <v>0</v>
          </cell>
          <cell r="CB28">
            <v>0</v>
          </cell>
        </row>
        <row r="29">
          <cell r="A29" t="str">
            <v>SPARKLING RIBENA</v>
          </cell>
          <cell r="B29">
            <v>5541.77</v>
          </cell>
          <cell r="C29">
            <v>1597</v>
          </cell>
          <cell r="D29">
            <v>5696.27</v>
          </cell>
          <cell r="E29">
            <v>235.22</v>
          </cell>
          <cell r="F29">
            <v>-495.24</v>
          </cell>
          <cell r="G29">
            <v>6273.02</v>
          </cell>
          <cell r="H29">
            <v>11887.76</v>
          </cell>
          <cell r="I29">
            <v>15838.12</v>
          </cell>
          <cell r="J29">
            <v>9140.74</v>
          </cell>
          <cell r="K29">
            <v>11044.94</v>
          </cell>
          <cell r="L29">
            <v>12559.46</v>
          </cell>
          <cell r="M29">
            <v>0</v>
          </cell>
          <cell r="N29">
            <v>4107.46</v>
          </cell>
          <cell r="O29">
            <v>115.8</v>
          </cell>
          <cell r="P29">
            <v>293.32</v>
          </cell>
          <cell r="Q29">
            <v>26.02</v>
          </cell>
          <cell r="R29">
            <v>0</v>
          </cell>
          <cell r="S29">
            <v>0</v>
          </cell>
          <cell r="T29">
            <v>0</v>
          </cell>
          <cell r="U29">
            <v>1631</v>
          </cell>
          <cell r="V29">
            <v>26.02</v>
          </cell>
          <cell r="W29">
            <v>164.77</v>
          </cell>
          <cell r="X29">
            <v>728.45</v>
          </cell>
          <cell r="Y29">
            <v>0</v>
          </cell>
          <cell r="Z29">
            <v>0</v>
          </cell>
          <cell r="AA29">
            <v>0</v>
          </cell>
          <cell r="AB29">
            <v>0</v>
          </cell>
          <cell r="AC29">
            <v>0</v>
          </cell>
          <cell r="AD29">
            <v>0</v>
          </cell>
          <cell r="AE29">
            <v>0</v>
          </cell>
          <cell r="AF29">
            <v>26.09</v>
          </cell>
          <cell r="AG29">
            <v>0</v>
          </cell>
          <cell r="AH29">
            <v>0</v>
          </cell>
          <cell r="AI29">
            <v>0</v>
          </cell>
          <cell r="AJ29">
            <v>1400</v>
          </cell>
          <cell r="AK29">
            <v>340</v>
          </cell>
          <cell r="AL29">
            <v>14300</v>
          </cell>
          <cell r="AM29">
            <v>0</v>
          </cell>
          <cell r="AN29">
            <v>0</v>
          </cell>
          <cell r="AO29">
            <v>0</v>
          </cell>
          <cell r="AP29">
            <v>0</v>
          </cell>
          <cell r="AQ29">
            <v>0</v>
          </cell>
          <cell r="AR29">
            <v>0</v>
          </cell>
          <cell r="AS29">
            <v>0</v>
          </cell>
          <cell r="AT29">
            <v>0</v>
          </cell>
          <cell r="AU29">
            <v>0</v>
          </cell>
          <cell r="AV29">
            <v>0</v>
          </cell>
          <cell r="AW29">
            <v>0</v>
          </cell>
          <cell r="AX29">
            <v>0</v>
          </cell>
          <cell r="AY29">
            <v>12000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row>
        <row r="30">
          <cell r="A30" t="str">
            <v>RIBENA PASTILLE</v>
          </cell>
          <cell r="B30">
            <v>32463.37</v>
          </cell>
          <cell r="C30">
            <v>19573</v>
          </cell>
          <cell r="D30">
            <v>17313.43</v>
          </cell>
          <cell r="E30">
            <v>18993.580000000002</v>
          </cell>
          <cell r="F30">
            <v>10924.67</v>
          </cell>
          <cell r="G30">
            <v>12104.64</v>
          </cell>
          <cell r="H30">
            <v>7231.31</v>
          </cell>
          <cell r="I30">
            <v>6049.33</v>
          </cell>
          <cell r="J30">
            <v>11101.94</v>
          </cell>
          <cell r="K30">
            <v>72741.16</v>
          </cell>
          <cell r="L30">
            <v>21858.29</v>
          </cell>
          <cell r="M30">
            <v>6423.63</v>
          </cell>
          <cell r="N30">
            <v>3269.97</v>
          </cell>
          <cell r="O30">
            <v>11139.09</v>
          </cell>
          <cell r="P30">
            <v>102.94</v>
          </cell>
          <cell r="Q30">
            <v>676.82</v>
          </cell>
          <cell r="R30">
            <v>6624.43</v>
          </cell>
          <cell r="S30">
            <v>1007.24</v>
          </cell>
          <cell r="T30">
            <v>1571.2</v>
          </cell>
          <cell r="U30">
            <v>1160.21</v>
          </cell>
          <cell r="V30">
            <v>5995.89</v>
          </cell>
          <cell r="W30">
            <v>2460.98</v>
          </cell>
          <cell r="X30">
            <v>2382.21</v>
          </cell>
          <cell r="Y30">
            <v>-3449.65</v>
          </cell>
          <cell r="Z30">
            <v>1887.38</v>
          </cell>
          <cell r="AA30">
            <v>403.59</v>
          </cell>
          <cell r="AB30">
            <v>127.33</v>
          </cell>
          <cell r="AC30">
            <v>187.46</v>
          </cell>
          <cell r="AD30">
            <v>8173.73</v>
          </cell>
          <cell r="AE30">
            <v>1247.8499999999999</v>
          </cell>
          <cell r="AF30">
            <v>1655.17</v>
          </cell>
          <cell r="AG30">
            <v>-289.64</v>
          </cell>
          <cell r="AH30">
            <v>20733.419999999998</v>
          </cell>
          <cell r="AI30">
            <v>1933.7</v>
          </cell>
          <cell r="AJ30">
            <v>26548.07</v>
          </cell>
          <cell r="AK30">
            <v>21862.48</v>
          </cell>
          <cell r="AL30">
            <v>-26304.06</v>
          </cell>
          <cell r="AM30">
            <v>3039.11</v>
          </cell>
          <cell r="AN30">
            <v>40000</v>
          </cell>
          <cell r="AO30">
            <v>0</v>
          </cell>
          <cell r="AP30">
            <v>0</v>
          </cell>
          <cell r="AQ30">
            <v>10000</v>
          </cell>
          <cell r="AR30">
            <v>0</v>
          </cell>
          <cell r="AS30">
            <v>0</v>
          </cell>
          <cell r="AT30">
            <v>6000</v>
          </cell>
          <cell r="AU30">
            <v>0</v>
          </cell>
          <cell r="AV30">
            <v>0</v>
          </cell>
          <cell r="AW30">
            <v>0</v>
          </cell>
          <cell r="AX30">
            <v>10000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row>
        <row r="31">
          <cell r="A31" t="str">
            <v>RIBENA MOBILE</v>
          </cell>
          <cell r="B31">
            <v>54814.26</v>
          </cell>
          <cell r="C31">
            <v>180974.76</v>
          </cell>
          <cell r="D31">
            <v>-23883.02</v>
          </cell>
          <cell r="E31">
            <v>65187.93</v>
          </cell>
          <cell r="F31">
            <v>65458.5</v>
          </cell>
          <cell r="G31">
            <v>12638.8</v>
          </cell>
          <cell r="H31">
            <v>98028.22</v>
          </cell>
          <cell r="I31">
            <v>-57038.97</v>
          </cell>
          <cell r="J31">
            <v>58271.54</v>
          </cell>
          <cell r="K31">
            <v>224761.09</v>
          </cell>
          <cell r="L31">
            <v>88653.86</v>
          </cell>
          <cell r="M31">
            <v>84076.89</v>
          </cell>
          <cell r="N31">
            <v>334037.8</v>
          </cell>
          <cell r="O31">
            <v>-109224.42</v>
          </cell>
          <cell r="P31">
            <v>13273.05</v>
          </cell>
          <cell r="Q31">
            <v>77691.490000000005</v>
          </cell>
          <cell r="R31">
            <v>153049.51</v>
          </cell>
          <cell r="S31">
            <v>341588.92</v>
          </cell>
          <cell r="T31">
            <v>130556.7</v>
          </cell>
          <cell r="U31">
            <v>-39719.46</v>
          </cell>
          <cell r="V31">
            <v>5816.2</v>
          </cell>
          <cell r="W31">
            <v>448632.78</v>
          </cell>
          <cell r="X31">
            <v>-213369.08</v>
          </cell>
          <cell r="Y31">
            <v>87547.73</v>
          </cell>
          <cell r="Z31">
            <v>-18364.89</v>
          </cell>
          <cell r="AA31">
            <v>128.26</v>
          </cell>
          <cell r="AB31">
            <v>37367.160000000003</v>
          </cell>
          <cell r="AC31">
            <v>-2668.51</v>
          </cell>
          <cell r="AD31">
            <v>90637.55</v>
          </cell>
          <cell r="AE31">
            <v>55496.25</v>
          </cell>
          <cell r="AF31">
            <v>154704.85999999999</v>
          </cell>
          <cell r="AG31">
            <v>64868.79</v>
          </cell>
          <cell r="AH31">
            <v>10076.32</v>
          </cell>
          <cell r="AI31">
            <v>66000.19</v>
          </cell>
          <cell r="AJ31">
            <v>85933.66</v>
          </cell>
          <cell r="AK31">
            <v>231780.42</v>
          </cell>
          <cell r="AL31">
            <v>88929.97</v>
          </cell>
          <cell r="AM31">
            <v>4976.9799999999996</v>
          </cell>
          <cell r="AN31">
            <v>0</v>
          </cell>
          <cell r="AO31">
            <v>0</v>
          </cell>
          <cell r="AP31">
            <v>140000</v>
          </cell>
          <cell r="AQ31">
            <v>310000</v>
          </cell>
          <cell r="AR31">
            <v>0</v>
          </cell>
          <cell r="AS31">
            <v>0</v>
          </cell>
          <cell r="AT31">
            <v>0</v>
          </cell>
          <cell r="AU31">
            <v>150000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row>
        <row r="32">
          <cell r="A32" t="str">
            <v>HORLICKS MALT</v>
          </cell>
          <cell r="B32">
            <v>390758.27</v>
          </cell>
          <cell r="C32">
            <v>-1142201.45</v>
          </cell>
          <cell r="D32">
            <v>58663.05</v>
          </cell>
          <cell r="E32">
            <v>299915.2</v>
          </cell>
          <cell r="F32">
            <v>382287.37</v>
          </cell>
          <cell r="G32">
            <v>76815.3</v>
          </cell>
          <cell r="H32">
            <v>166890.79</v>
          </cell>
          <cell r="I32">
            <v>250090</v>
          </cell>
          <cell r="J32">
            <v>311686.81</v>
          </cell>
          <cell r="K32">
            <v>465240.47</v>
          </cell>
          <cell r="L32">
            <v>-94878.78</v>
          </cell>
          <cell r="M32">
            <v>258989.06</v>
          </cell>
          <cell r="N32">
            <v>621996.22</v>
          </cell>
          <cell r="O32">
            <v>-306667.73</v>
          </cell>
          <cell r="P32">
            <v>27911.7</v>
          </cell>
          <cell r="Q32">
            <v>44133.760000000002</v>
          </cell>
          <cell r="R32">
            <v>705918.44</v>
          </cell>
          <cell r="S32">
            <v>102630.66</v>
          </cell>
          <cell r="T32">
            <v>-205656.22</v>
          </cell>
          <cell r="U32">
            <v>246108.19</v>
          </cell>
          <cell r="V32">
            <v>143132.21</v>
          </cell>
          <cell r="W32">
            <v>53134.81</v>
          </cell>
          <cell r="X32">
            <v>329946.73</v>
          </cell>
          <cell r="Y32">
            <v>-14531.96</v>
          </cell>
          <cell r="Z32">
            <v>48436.25</v>
          </cell>
          <cell r="AA32">
            <v>31699.59</v>
          </cell>
          <cell r="AB32">
            <v>15510.15</v>
          </cell>
          <cell r="AC32">
            <v>229230.53</v>
          </cell>
          <cell r="AD32">
            <v>151931.32999999999</v>
          </cell>
          <cell r="AE32">
            <v>65492.5</v>
          </cell>
          <cell r="AF32">
            <v>40538.720000000001</v>
          </cell>
          <cell r="AG32">
            <v>274601</v>
          </cell>
          <cell r="AH32">
            <v>110765.1</v>
          </cell>
          <cell r="AI32">
            <v>5535.58</v>
          </cell>
          <cell r="AJ32">
            <v>39120.589999999997</v>
          </cell>
          <cell r="AK32">
            <v>111462.17</v>
          </cell>
          <cell r="AL32">
            <v>41422.33</v>
          </cell>
          <cell r="AM32">
            <v>131592.82</v>
          </cell>
          <cell r="AN32">
            <v>46000</v>
          </cell>
          <cell r="AO32">
            <v>46000</v>
          </cell>
          <cell r="AP32">
            <v>381000</v>
          </cell>
          <cell r="AQ32">
            <v>161000</v>
          </cell>
          <cell r="AR32">
            <v>261000</v>
          </cell>
          <cell r="AS32">
            <v>41000</v>
          </cell>
          <cell r="AT32">
            <v>41000</v>
          </cell>
          <cell r="AU32">
            <v>41000</v>
          </cell>
          <cell r="AV32">
            <v>11000</v>
          </cell>
          <cell r="AW32">
            <v>71000</v>
          </cell>
          <cell r="AX32">
            <v>391000</v>
          </cell>
          <cell r="AY32">
            <v>161000</v>
          </cell>
          <cell r="AZ32">
            <v>53000</v>
          </cell>
          <cell r="BA32">
            <v>23000</v>
          </cell>
          <cell r="BB32">
            <v>563000</v>
          </cell>
          <cell r="BC32">
            <v>173000</v>
          </cell>
          <cell r="BD32">
            <v>53000</v>
          </cell>
          <cell r="BE32">
            <v>313000</v>
          </cell>
          <cell r="BF32">
            <v>53000</v>
          </cell>
          <cell r="BG32">
            <v>53000</v>
          </cell>
          <cell r="BH32">
            <v>483000</v>
          </cell>
          <cell r="BI32">
            <v>53000</v>
          </cell>
          <cell r="BJ32">
            <v>173000</v>
          </cell>
          <cell r="BK32">
            <v>478000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row>
        <row r="33">
          <cell r="A33" t="str">
            <v>HORLICKS 3 IN 1</v>
          </cell>
          <cell r="B33">
            <v>1828.93</v>
          </cell>
          <cell r="C33">
            <v>941.21</v>
          </cell>
          <cell r="D33">
            <v>339.2</v>
          </cell>
          <cell r="E33">
            <v>2792.05</v>
          </cell>
          <cell r="F33">
            <v>11628.28</v>
          </cell>
          <cell r="G33">
            <v>2044.2</v>
          </cell>
          <cell r="H33">
            <v>966.1</v>
          </cell>
          <cell r="I33">
            <v>10.6</v>
          </cell>
          <cell r="J33">
            <v>9848.56</v>
          </cell>
          <cell r="K33">
            <v>37828.449999999997</v>
          </cell>
          <cell r="L33">
            <v>4010.03</v>
          </cell>
          <cell r="M33">
            <v>7891.39</v>
          </cell>
          <cell r="N33">
            <v>10156</v>
          </cell>
          <cell r="O33">
            <v>13636.88</v>
          </cell>
          <cell r="P33">
            <v>5.54</v>
          </cell>
          <cell r="Q33">
            <v>199.26</v>
          </cell>
          <cell r="R33">
            <v>464.94</v>
          </cell>
          <cell r="S33">
            <v>415.13</v>
          </cell>
          <cell r="T33">
            <v>0</v>
          </cell>
          <cell r="U33">
            <v>0</v>
          </cell>
          <cell r="V33">
            <v>0</v>
          </cell>
          <cell r="W33">
            <v>44.28</v>
          </cell>
          <cell r="X33">
            <v>324.8</v>
          </cell>
          <cell r="Y33">
            <v>0</v>
          </cell>
          <cell r="Z33">
            <v>481.55</v>
          </cell>
          <cell r="AA33">
            <v>0</v>
          </cell>
          <cell r="AB33">
            <v>0</v>
          </cell>
          <cell r="AC33">
            <v>0</v>
          </cell>
          <cell r="AD33">
            <v>0</v>
          </cell>
          <cell r="AE33">
            <v>0</v>
          </cell>
          <cell r="AF33">
            <v>0</v>
          </cell>
          <cell r="AG33">
            <v>0</v>
          </cell>
          <cell r="AH33">
            <v>0</v>
          </cell>
          <cell r="AI33">
            <v>0</v>
          </cell>
          <cell r="AJ33">
            <v>220.8</v>
          </cell>
          <cell r="AK33">
            <v>0</v>
          </cell>
          <cell r="AL33">
            <v>20.34</v>
          </cell>
          <cell r="AM33">
            <v>5.81</v>
          </cell>
          <cell r="AN33">
            <v>0</v>
          </cell>
          <cell r="AO33">
            <v>0</v>
          </cell>
          <cell r="AP33">
            <v>0</v>
          </cell>
          <cell r="AQ33">
            <v>25000</v>
          </cell>
          <cell r="AR33">
            <v>0</v>
          </cell>
          <cell r="AS33">
            <v>0</v>
          </cell>
          <cell r="AT33">
            <v>0</v>
          </cell>
          <cell r="AU33">
            <v>25000</v>
          </cell>
          <cell r="AV33">
            <v>0</v>
          </cell>
          <cell r="AW33">
            <v>0</v>
          </cell>
          <cell r="AX33">
            <v>0</v>
          </cell>
          <cell r="AY33">
            <v>0</v>
          </cell>
          <cell r="AZ33">
            <v>0</v>
          </cell>
          <cell r="BA33">
            <v>0</v>
          </cell>
          <cell r="BB33">
            <v>0</v>
          </cell>
          <cell r="BC33">
            <v>25000</v>
          </cell>
          <cell r="BD33">
            <v>0</v>
          </cell>
          <cell r="BE33">
            <v>0</v>
          </cell>
          <cell r="BF33">
            <v>0</v>
          </cell>
          <cell r="BG33">
            <v>25000</v>
          </cell>
          <cell r="BH33">
            <v>0</v>
          </cell>
          <cell r="BI33">
            <v>0</v>
          </cell>
          <cell r="BJ33">
            <v>0</v>
          </cell>
          <cell r="BK33">
            <v>0</v>
          </cell>
          <cell r="BL33">
            <v>0</v>
          </cell>
          <cell r="BM33">
            <v>0</v>
          </cell>
          <cell r="BN33">
            <v>0</v>
          </cell>
          <cell r="BO33">
            <v>25000</v>
          </cell>
          <cell r="BP33">
            <v>0</v>
          </cell>
          <cell r="BQ33">
            <v>0</v>
          </cell>
          <cell r="BR33">
            <v>0</v>
          </cell>
          <cell r="BS33">
            <v>25000</v>
          </cell>
          <cell r="BT33">
            <v>0</v>
          </cell>
          <cell r="BU33">
            <v>0</v>
          </cell>
          <cell r="BV33">
            <v>0</v>
          </cell>
          <cell r="BW33">
            <v>0</v>
          </cell>
          <cell r="BX33">
            <v>0</v>
          </cell>
          <cell r="BY33">
            <v>0</v>
          </cell>
          <cell r="BZ33">
            <v>0</v>
          </cell>
          <cell r="CA33">
            <v>0</v>
          </cell>
          <cell r="CB33">
            <v>0</v>
          </cell>
        </row>
        <row r="34">
          <cell r="A34" t="str">
            <v>HORLICKS NCD</v>
          </cell>
          <cell r="B34">
            <v>2056.3200000000002</v>
          </cell>
          <cell r="C34">
            <v>2674.41</v>
          </cell>
          <cell r="D34">
            <v>527.67999999999995</v>
          </cell>
          <cell r="E34">
            <v>109.44</v>
          </cell>
          <cell r="F34">
            <v>438.8</v>
          </cell>
          <cell r="G34">
            <v>56.92</v>
          </cell>
          <cell r="H34">
            <v>176.32</v>
          </cell>
          <cell r="I34">
            <v>13109.88</v>
          </cell>
          <cell r="J34">
            <v>255.16</v>
          </cell>
          <cell r="K34">
            <v>165.52</v>
          </cell>
          <cell r="L34">
            <v>496.13</v>
          </cell>
          <cell r="M34">
            <v>480.32</v>
          </cell>
          <cell r="N34">
            <v>0</v>
          </cell>
          <cell r="O34">
            <v>0</v>
          </cell>
          <cell r="P34">
            <v>6.07</v>
          </cell>
          <cell r="Q34">
            <v>0</v>
          </cell>
          <cell r="R34">
            <v>0</v>
          </cell>
          <cell r="S34">
            <v>436.92</v>
          </cell>
          <cell r="T34">
            <v>2767.19</v>
          </cell>
          <cell r="U34">
            <v>509.74</v>
          </cell>
          <cell r="V34">
            <v>1602.06</v>
          </cell>
          <cell r="W34">
            <v>2469.84</v>
          </cell>
          <cell r="X34">
            <v>297.35000000000002</v>
          </cell>
          <cell r="Y34">
            <v>455.34</v>
          </cell>
          <cell r="Z34">
            <v>72.819999999999993</v>
          </cell>
          <cell r="AA34">
            <v>0</v>
          </cell>
          <cell r="AB34">
            <v>78.540000000000006</v>
          </cell>
          <cell r="AC34">
            <v>-27.2</v>
          </cell>
          <cell r="AD34">
            <v>0</v>
          </cell>
          <cell r="AE34">
            <v>314.16000000000003</v>
          </cell>
          <cell r="AF34">
            <v>785.4</v>
          </cell>
          <cell r="AG34">
            <v>0</v>
          </cell>
          <cell r="AH34">
            <v>78.540000000000006</v>
          </cell>
          <cell r="AI34">
            <v>942.48</v>
          </cell>
          <cell r="AJ34">
            <v>-68.709999999999994</v>
          </cell>
          <cell r="AK34">
            <v>-32</v>
          </cell>
          <cell r="AL34">
            <v>22.91</v>
          </cell>
          <cell r="AM34">
            <v>6.55</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8831.27</v>
          </cell>
          <cell r="C35">
            <v>4073.82</v>
          </cell>
          <cell r="D35">
            <v>1950.22</v>
          </cell>
          <cell r="E35">
            <v>245.42</v>
          </cell>
          <cell r="F35">
            <v>3593.27</v>
          </cell>
          <cell r="G35">
            <v>4713.7299999999996</v>
          </cell>
          <cell r="H35">
            <v>-3247.48</v>
          </cell>
          <cell r="I35">
            <v>1030.51</v>
          </cell>
          <cell r="J35">
            <v>2320.61</v>
          </cell>
          <cell r="K35">
            <v>-22147.95</v>
          </cell>
          <cell r="L35">
            <v>25120.400000000001</v>
          </cell>
          <cell r="M35">
            <v>2069.83</v>
          </cell>
          <cell r="N35">
            <v>1076.3499999999999</v>
          </cell>
          <cell r="O35">
            <v>1299.19</v>
          </cell>
          <cell r="P35">
            <v>92.46</v>
          </cell>
          <cell r="Q35">
            <v>193.01</v>
          </cell>
          <cell r="R35">
            <v>2338.4</v>
          </cell>
          <cell r="S35">
            <v>2387.85</v>
          </cell>
          <cell r="T35">
            <v>859.66</v>
          </cell>
          <cell r="U35">
            <v>475.05</v>
          </cell>
          <cell r="V35">
            <v>576.1</v>
          </cell>
          <cell r="W35">
            <v>1449.62</v>
          </cell>
          <cell r="X35">
            <v>1113.02</v>
          </cell>
          <cell r="Y35">
            <v>-2028</v>
          </cell>
          <cell r="Z35">
            <v>262.33999999999997</v>
          </cell>
          <cell r="AA35">
            <v>-573.53</v>
          </cell>
          <cell r="AB35">
            <v>15.39</v>
          </cell>
          <cell r="AC35">
            <v>143.5</v>
          </cell>
          <cell r="AD35">
            <v>0</v>
          </cell>
          <cell r="AE35">
            <v>310.37</v>
          </cell>
          <cell r="AF35">
            <v>267.20999999999998</v>
          </cell>
          <cell r="AG35">
            <v>0</v>
          </cell>
          <cell r="AH35">
            <v>0</v>
          </cell>
          <cell r="AI35">
            <v>37374.75</v>
          </cell>
          <cell r="AJ35">
            <v>2282.4299999999998</v>
          </cell>
          <cell r="AK35">
            <v>-3.44</v>
          </cell>
          <cell r="AL35">
            <v>-187.2</v>
          </cell>
          <cell r="AM35">
            <v>0</v>
          </cell>
          <cell r="AN35">
            <v>0</v>
          </cell>
          <cell r="AO35">
            <v>0</v>
          </cell>
          <cell r="AP35">
            <v>0</v>
          </cell>
          <cell r="AQ35">
            <v>25000</v>
          </cell>
          <cell r="AR35">
            <v>0</v>
          </cell>
          <cell r="AS35">
            <v>0</v>
          </cell>
          <cell r="AT35">
            <v>0</v>
          </cell>
          <cell r="AU35">
            <v>25000</v>
          </cell>
          <cell r="AV35">
            <v>0</v>
          </cell>
          <cell r="AW35">
            <v>0</v>
          </cell>
          <cell r="AX35">
            <v>0</v>
          </cell>
          <cell r="AY35">
            <v>0</v>
          </cell>
          <cell r="AZ35">
            <v>0</v>
          </cell>
          <cell r="BA35">
            <v>0</v>
          </cell>
          <cell r="BB35">
            <v>0</v>
          </cell>
          <cell r="BC35">
            <v>25000</v>
          </cell>
          <cell r="BD35">
            <v>0</v>
          </cell>
          <cell r="BE35">
            <v>0</v>
          </cell>
          <cell r="BF35">
            <v>0</v>
          </cell>
          <cell r="BG35">
            <v>25000</v>
          </cell>
          <cell r="BH35">
            <v>0</v>
          </cell>
          <cell r="BI35">
            <v>0</v>
          </cell>
          <cell r="BJ35">
            <v>0</v>
          </cell>
          <cell r="BK35">
            <v>0</v>
          </cell>
          <cell r="BL35">
            <v>0</v>
          </cell>
          <cell r="BM35">
            <v>0</v>
          </cell>
          <cell r="BN35">
            <v>0</v>
          </cell>
          <cell r="BO35">
            <v>25000</v>
          </cell>
          <cell r="BP35">
            <v>0</v>
          </cell>
          <cell r="BQ35">
            <v>0</v>
          </cell>
          <cell r="BR35">
            <v>0</v>
          </cell>
          <cell r="BS35">
            <v>25000</v>
          </cell>
          <cell r="BT35">
            <v>0</v>
          </cell>
          <cell r="BU35">
            <v>0</v>
          </cell>
          <cell r="BV35">
            <v>0</v>
          </cell>
          <cell r="BW35">
            <v>0</v>
          </cell>
          <cell r="BX35">
            <v>0</v>
          </cell>
          <cell r="BY35">
            <v>0</v>
          </cell>
          <cell r="BZ35">
            <v>0</v>
          </cell>
          <cell r="CA35">
            <v>0</v>
          </cell>
          <cell r="CB35">
            <v>0</v>
          </cell>
        </row>
        <row r="36">
          <cell r="A36" t="str">
            <v>Horlicks RTD</v>
          </cell>
          <cell r="B36">
            <v>29974.720000000001</v>
          </cell>
          <cell r="C36">
            <v>62270.95</v>
          </cell>
          <cell r="D36">
            <v>183519.01</v>
          </cell>
          <cell r="E36">
            <v>11200</v>
          </cell>
          <cell r="F36">
            <v>-50772.23</v>
          </cell>
          <cell r="G36">
            <v>44340.01</v>
          </cell>
          <cell r="H36">
            <v>13775.06</v>
          </cell>
          <cell r="I36">
            <v>-3987.86</v>
          </cell>
          <cell r="J36">
            <v>106470.27</v>
          </cell>
          <cell r="K36">
            <v>106998.89</v>
          </cell>
          <cell r="L36">
            <v>-34590.699999999997</v>
          </cell>
          <cell r="M36">
            <v>147398.15</v>
          </cell>
          <cell r="N36">
            <v>13063.43</v>
          </cell>
          <cell r="O36">
            <v>31319.52</v>
          </cell>
          <cell r="P36">
            <v>-27896.44</v>
          </cell>
          <cell r="Q36">
            <v>765.77</v>
          </cell>
          <cell r="R36">
            <v>1500</v>
          </cell>
          <cell r="S36">
            <v>500</v>
          </cell>
          <cell r="T36">
            <v>-1367.11</v>
          </cell>
          <cell r="U36">
            <v>0</v>
          </cell>
          <cell r="V36">
            <v>0</v>
          </cell>
          <cell r="W36">
            <v>0</v>
          </cell>
          <cell r="X36">
            <v>0</v>
          </cell>
          <cell r="Y36">
            <v>0</v>
          </cell>
          <cell r="Z36">
            <v>0</v>
          </cell>
          <cell r="AA36">
            <v>0</v>
          </cell>
          <cell r="AB36">
            <v>0</v>
          </cell>
          <cell r="AC36">
            <v>-169.23</v>
          </cell>
          <cell r="AD36">
            <v>265.77</v>
          </cell>
          <cell r="AE36">
            <v>159.46</v>
          </cell>
          <cell r="AF36">
            <v>0</v>
          </cell>
          <cell r="AG36">
            <v>664.43</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9329.09</v>
          </cell>
          <cell r="C37">
            <v>7299.6</v>
          </cell>
          <cell r="D37">
            <v>-2700.52</v>
          </cell>
          <cell r="E37">
            <v>3426.97</v>
          </cell>
          <cell r="F37">
            <v>2142.2399999999998</v>
          </cell>
          <cell r="G37">
            <v>-1292.6099999999999</v>
          </cell>
          <cell r="H37">
            <v>4198.84</v>
          </cell>
          <cell r="I37">
            <v>-1456.39</v>
          </cell>
          <cell r="J37">
            <v>1252.9000000000001</v>
          </cell>
          <cell r="K37">
            <v>15792.63</v>
          </cell>
          <cell r="L37">
            <v>97.36</v>
          </cell>
          <cell r="M37">
            <v>1491.62</v>
          </cell>
          <cell r="N37">
            <v>1469.25</v>
          </cell>
          <cell r="O37">
            <v>6991.45</v>
          </cell>
          <cell r="P37">
            <v>0</v>
          </cell>
          <cell r="Q37">
            <v>101.92</v>
          </cell>
          <cell r="R37">
            <v>0</v>
          </cell>
          <cell r="S37">
            <v>0</v>
          </cell>
          <cell r="T37">
            <v>0</v>
          </cell>
          <cell r="U37">
            <v>0</v>
          </cell>
          <cell r="V37">
            <v>157.12</v>
          </cell>
          <cell r="W37">
            <v>660</v>
          </cell>
          <cell r="X37">
            <v>0</v>
          </cell>
          <cell r="Y37">
            <v>0</v>
          </cell>
          <cell r="Z37">
            <v>0</v>
          </cell>
          <cell r="AA37">
            <v>0</v>
          </cell>
          <cell r="AB37">
            <v>0</v>
          </cell>
          <cell r="AC37">
            <v>308.36</v>
          </cell>
          <cell r="AD37">
            <v>0</v>
          </cell>
          <cell r="AE37">
            <v>0</v>
          </cell>
          <cell r="AF37">
            <v>431.71</v>
          </cell>
          <cell r="AG37">
            <v>443</v>
          </cell>
          <cell r="AH37">
            <v>2400</v>
          </cell>
          <cell r="AI37">
            <v>0</v>
          </cell>
          <cell r="AJ37">
            <v>61.67</v>
          </cell>
          <cell r="AK37">
            <v>-38</v>
          </cell>
          <cell r="AL37">
            <v>0</v>
          </cell>
          <cell r="AM37">
            <v>0</v>
          </cell>
          <cell r="AN37">
            <v>0</v>
          </cell>
          <cell r="AO37">
            <v>0</v>
          </cell>
          <cell r="AP37">
            <v>35000</v>
          </cell>
          <cell r="AQ37">
            <v>0</v>
          </cell>
          <cell r="AR37">
            <v>0</v>
          </cell>
          <cell r="AS37">
            <v>17000</v>
          </cell>
          <cell r="AT37">
            <v>0</v>
          </cell>
          <cell r="AU37">
            <v>0</v>
          </cell>
          <cell r="AV37">
            <v>0</v>
          </cell>
          <cell r="AW37">
            <v>0</v>
          </cell>
          <cell r="AX37">
            <v>17000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row>
        <row r="38">
          <cell r="A38" t="str">
            <v>Scotts Emulsion</v>
          </cell>
          <cell r="B38">
            <v>194291.32</v>
          </cell>
          <cell r="C38">
            <v>-452914.42</v>
          </cell>
          <cell r="D38">
            <v>-74350.2</v>
          </cell>
          <cell r="E38">
            <v>185327.7</v>
          </cell>
          <cell r="F38">
            <v>44731.11</v>
          </cell>
          <cell r="G38">
            <v>233785.74</v>
          </cell>
          <cell r="H38">
            <v>42765.63</v>
          </cell>
          <cell r="I38">
            <v>-165594.82</v>
          </cell>
          <cell r="J38">
            <v>37675.089999999997</v>
          </cell>
          <cell r="K38">
            <v>205352.95</v>
          </cell>
          <cell r="L38">
            <v>-66758.06</v>
          </cell>
          <cell r="M38">
            <v>198989.07</v>
          </cell>
          <cell r="N38">
            <v>161743.85999999999</v>
          </cell>
          <cell r="O38">
            <v>21167.15</v>
          </cell>
          <cell r="P38">
            <v>1561.21</v>
          </cell>
          <cell r="Q38">
            <v>15808.52</v>
          </cell>
          <cell r="R38">
            <v>257873.59</v>
          </cell>
          <cell r="S38">
            <v>-250648.23</v>
          </cell>
          <cell r="T38">
            <v>281710.32</v>
          </cell>
          <cell r="U38">
            <v>30332.09</v>
          </cell>
          <cell r="V38">
            <v>23277.85</v>
          </cell>
          <cell r="W38">
            <v>31080.29</v>
          </cell>
          <cell r="X38">
            <v>53711.42</v>
          </cell>
          <cell r="Y38">
            <v>4868.72</v>
          </cell>
          <cell r="Z38">
            <v>15791.23</v>
          </cell>
          <cell r="AA38">
            <v>139282.45000000001</v>
          </cell>
          <cell r="AB38">
            <v>12277.62</v>
          </cell>
          <cell r="AC38">
            <v>-5432.86</v>
          </cell>
          <cell r="AD38">
            <v>443270.62</v>
          </cell>
          <cell r="AE38">
            <v>26722.07</v>
          </cell>
          <cell r="AF38">
            <v>32229.38</v>
          </cell>
          <cell r="AG38">
            <v>5896.33</v>
          </cell>
          <cell r="AH38">
            <v>30667.39</v>
          </cell>
          <cell r="AI38">
            <v>11509.57</v>
          </cell>
          <cell r="AJ38">
            <v>11519.4</v>
          </cell>
          <cell r="AK38">
            <v>186841.04</v>
          </cell>
          <cell r="AL38">
            <v>194739.56</v>
          </cell>
          <cell r="AM38">
            <v>-169335.13</v>
          </cell>
          <cell r="AN38">
            <v>4424</v>
          </cell>
          <cell r="AO38">
            <v>4424</v>
          </cell>
          <cell r="AP38">
            <v>4424</v>
          </cell>
          <cell r="AQ38">
            <v>229424</v>
          </cell>
          <cell r="AR38">
            <v>4424</v>
          </cell>
          <cell r="AS38">
            <v>64424</v>
          </cell>
          <cell r="AT38">
            <v>121424</v>
          </cell>
          <cell r="AU38">
            <v>28834</v>
          </cell>
          <cell r="AV38">
            <v>28834</v>
          </cell>
          <cell r="AW38">
            <v>190324</v>
          </cell>
          <cell r="AX38">
            <v>4424</v>
          </cell>
          <cell r="AY38">
            <v>4424</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row>
        <row r="39">
          <cell r="A39" t="str">
            <v>Total</v>
          </cell>
          <cell r="B39">
            <v>2368286.96</v>
          </cell>
          <cell r="C39">
            <v>-4577453.63</v>
          </cell>
          <cell r="D39">
            <v>75979.28</v>
          </cell>
          <cell r="E39">
            <v>2138377.27</v>
          </cell>
          <cell r="F39">
            <v>1202911.6299999999</v>
          </cell>
          <cell r="G39">
            <v>817822.98</v>
          </cell>
          <cell r="H39">
            <v>795071.23</v>
          </cell>
          <cell r="I39">
            <v>-269957.88</v>
          </cell>
          <cell r="J39">
            <v>1010067.46</v>
          </cell>
          <cell r="K39">
            <v>2735663.12</v>
          </cell>
          <cell r="L39">
            <v>-101759.52</v>
          </cell>
          <cell r="M39">
            <v>2052195.05</v>
          </cell>
          <cell r="N39">
            <v>1353957.8</v>
          </cell>
          <cell r="O39">
            <v>461218.83</v>
          </cell>
          <cell r="P39">
            <v>75751.27</v>
          </cell>
          <cell r="Q39">
            <v>237631.95</v>
          </cell>
          <cell r="R39">
            <v>1865944.7</v>
          </cell>
          <cell r="S39">
            <v>489396.68</v>
          </cell>
          <cell r="T39">
            <v>610515.42000000004</v>
          </cell>
          <cell r="U39">
            <v>1005292.52</v>
          </cell>
          <cell r="V39">
            <v>718467.62</v>
          </cell>
          <cell r="W39">
            <v>756319.04</v>
          </cell>
          <cell r="X39">
            <v>802946.79</v>
          </cell>
          <cell r="Y39">
            <v>627367.41</v>
          </cell>
          <cell r="Z39">
            <v>587301.94999999995</v>
          </cell>
          <cell r="AA39">
            <v>861078.73</v>
          </cell>
          <cell r="AB39">
            <v>38597.35</v>
          </cell>
          <cell r="AC39">
            <v>903812.07</v>
          </cell>
          <cell r="AD39">
            <v>1278085.1299999999</v>
          </cell>
          <cell r="AE39">
            <v>181188.86</v>
          </cell>
          <cell r="AF39">
            <v>516182.37</v>
          </cell>
          <cell r="AG39">
            <v>1243828.27</v>
          </cell>
          <cell r="AH39">
            <v>1612722.69</v>
          </cell>
          <cell r="AI39">
            <v>744387.77</v>
          </cell>
          <cell r="AJ39">
            <v>603452.36</v>
          </cell>
          <cell r="AK39">
            <v>679270.31</v>
          </cell>
          <cell r="AL39">
            <v>530083.56000000006</v>
          </cell>
          <cell r="AM39">
            <v>190783.24</v>
          </cell>
          <cell r="AN39">
            <v>958913</v>
          </cell>
          <cell r="AO39">
            <v>1003613</v>
          </cell>
          <cell r="AP39">
            <v>1341313</v>
          </cell>
          <cell r="AQ39">
            <v>1576913</v>
          </cell>
          <cell r="AR39">
            <v>1389513</v>
          </cell>
          <cell r="AS39">
            <v>908913</v>
          </cell>
          <cell r="AT39">
            <v>1022313</v>
          </cell>
          <cell r="AU39">
            <v>1047523</v>
          </cell>
          <cell r="AV39">
            <v>1179923</v>
          </cell>
          <cell r="AW39">
            <v>1073413</v>
          </cell>
          <cell r="AX39">
            <v>1197717</v>
          </cell>
          <cell r="AY39">
            <v>980733</v>
          </cell>
          <cell r="AZ39">
            <v>496175</v>
          </cell>
          <cell r="BA39">
            <v>495675</v>
          </cell>
          <cell r="BB39">
            <v>1006175</v>
          </cell>
          <cell r="BC39">
            <v>666175</v>
          </cell>
          <cell r="BD39">
            <v>532175</v>
          </cell>
          <cell r="BE39">
            <v>792175</v>
          </cell>
          <cell r="BF39">
            <v>500175</v>
          </cell>
          <cell r="BG39">
            <v>552575</v>
          </cell>
          <cell r="BH39">
            <v>926175</v>
          </cell>
          <cell r="BI39">
            <v>496175</v>
          </cell>
          <cell r="BJ39">
            <v>616175</v>
          </cell>
          <cell r="BK39">
            <v>1060175</v>
          </cell>
          <cell r="BL39">
            <v>504008</v>
          </cell>
          <cell r="BM39">
            <v>533508</v>
          </cell>
          <cell r="BN39">
            <v>504008</v>
          </cell>
          <cell r="BO39">
            <v>554008</v>
          </cell>
          <cell r="BP39">
            <v>504008</v>
          </cell>
          <cell r="BQ39">
            <v>504008</v>
          </cell>
          <cell r="BR39">
            <v>504008</v>
          </cell>
          <cell r="BS39">
            <v>560408</v>
          </cell>
          <cell r="BT39">
            <v>540008</v>
          </cell>
          <cell r="BU39">
            <v>540008</v>
          </cell>
          <cell r="BV39">
            <v>508008</v>
          </cell>
          <cell r="BW39">
            <v>693008</v>
          </cell>
          <cell r="BX39">
            <v>0</v>
          </cell>
          <cell r="BY39">
            <v>0</v>
          </cell>
          <cell r="BZ39">
            <v>0</v>
          </cell>
          <cell r="CA39">
            <v>0</v>
          </cell>
          <cell r="CB39">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P and L CM1"/>
    </sheetNames>
    <sheetDataSet>
      <sheetData sheetId="0" refreshError="1"/>
      <sheetData sheetId="1" refreshError="1"/>
      <sheetData sheetId="2" refreshError="1"/>
      <sheetData sheetId="3" refreshError="1">
        <row r="145">
          <cell r="D145" t="str">
            <v>Column3</v>
          </cell>
        </row>
        <row r="146">
          <cell r="D146" t="str">
            <v>Yes</v>
          </cell>
        </row>
      </sheetData>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Charts_KS"/>
      <sheetName val="Monat"/>
      <sheetName val="Chex"/>
      <sheetName val="NPD_Highlight"/>
      <sheetName val="Fixed_GBP"/>
      <sheetName val="Variable_GBP"/>
      <sheetName val="Fixed_EUR"/>
      <sheetName val="Variable_EUR"/>
      <sheetName val="NPDEUE"/>
      <sheetName val="NPDGAE"/>
      <sheetName val="NPDAUE"/>
      <sheetName val="NPDCHE"/>
      <sheetName val="LY_EUE"/>
      <sheetName val="A_EUE"/>
      <sheetName val="A_GAE"/>
      <sheetName val="B_GAE"/>
      <sheetName val="AXGAE"/>
      <sheetName val="ASGAE"/>
      <sheetName val="LY_GAE"/>
      <sheetName val="B_EXE"/>
      <sheetName val="AXEXE"/>
      <sheetName val="LY_EXE"/>
      <sheetName val="B_AUE"/>
      <sheetName val="A_AUE"/>
      <sheetName val="AXAUE"/>
      <sheetName val="ASAUE"/>
      <sheetName val="LY_AUE"/>
      <sheetName val="B_CHL"/>
      <sheetName val="A_CHL"/>
      <sheetName val="AXCHL"/>
      <sheetName val="ASCHL"/>
      <sheetName val="LY_CHL"/>
      <sheetName val="SALEUP"/>
      <sheetName val="SALEUE"/>
      <sheetName val="SALEUL"/>
      <sheetName val="SALEHE"/>
      <sheetName val="SALEAE"/>
      <sheetName val="SALETE"/>
      <sheetName val="OV"/>
      <sheetName val="OVSelf"/>
      <sheetName val="SALEXP1"/>
      <sheetName val="SALEXP2"/>
      <sheetName val="SALOHE"/>
      <sheetName val="SALABE"/>
      <sheetName val="SALOTE"/>
      <sheetName val="SALAHE"/>
      <sheetName val="SALAAE"/>
      <sheetName val="SALATE"/>
      <sheetName val="SALSBE"/>
      <sheetName val="SALCAE"/>
      <sheetName val="SALSHE"/>
      <sheetName val="SALSBL"/>
      <sheetName val="SALCAL"/>
      <sheetName val="SALSHL"/>
      <sheetName val="Garnier"/>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DL-GAE"/>
      <sheetName val="DL-GBE"/>
      <sheetName val="MOD-DL"/>
      <sheetName val="DL-AUE"/>
      <sheetName val="DL-CHL"/>
      <sheetName val="MailVerteiler"/>
      <sheetName val="CC-Mail"/>
      <sheetName val="Makro CC-Mail"/>
      <sheetName val="DIA_CC"/>
      <sheetName val="Dialog_MW"/>
      <sheetName val="Interface"/>
      <sheetName val="Rohdaten"/>
      <sheetName val="RB-Overview"/>
      <sheetName val="RBEUE"/>
      <sheetName val="RBGAE"/>
      <sheetName val="RBAUE"/>
      <sheetName val="RBCHL"/>
      <sheetName val="RBCHE"/>
      <sheetName val="PlaRep"/>
      <sheetName val="Charts Switzerland"/>
      <sheetName val="Produkte"/>
      <sheetName val="MW"/>
      <sheetName val="Error Handling"/>
    </sheetNames>
    <sheetDataSet>
      <sheetData sheetId="0" refreshError="1"/>
      <sheetData sheetId="1" refreshError="1"/>
      <sheetData sheetId="2" refreshError="1">
        <row r="1">
          <cell r="E1">
            <v>2003</v>
          </cell>
        </row>
        <row r="5">
          <cell r="E5">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연차수당"/>
      <sheetName val="RXCX연차"/>
      <sheetName val="임원Detail"/>
      <sheetName val="GMS연차"/>
    </sheetNames>
    <sheetDataSet>
      <sheetData sheetId="0" refreshError="1"/>
      <sheetData sheetId="1" refreshError="1">
        <row r="4">
          <cell r="B4" t="str">
            <v>E-ID</v>
          </cell>
          <cell r="C4" t="str">
            <v>Department</v>
          </cell>
          <cell r="D4" t="str">
            <v>Team</v>
          </cell>
          <cell r="E4" t="str">
            <v>Name</v>
          </cell>
          <cell r="F4" t="str">
            <v>K.Title</v>
          </cell>
          <cell r="G4" t="str">
            <v>입사일</v>
          </cell>
          <cell r="H4" t="str">
            <v>성별</v>
          </cell>
          <cell r="I4" t="str">
            <v>04이월</v>
          </cell>
          <cell r="J4" t="str">
            <v>04정산</v>
          </cell>
          <cell r="K4" t="str">
            <v>05발생</v>
          </cell>
          <cell r="L4" t="str">
            <v>05총연차</v>
          </cell>
          <cell r="M4" t="str">
            <v>05사용</v>
          </cell>
          <cell r="N4" t="str">
            <v>05잔여</v>
          </cell>
          <cell r="O4" t="str">
            <v>05지급</v>
          </cell>
          <cell r="P4" t="str">
            <v>06이월</v>
          </cell>
          <cell r="Q4" t="str">
            <v>06발생</v>
          </cell>
          <cell r="R4" t="str">
            <v>06총연차</v>
          </cell>
        </row>
        <row r="6">
          <cell r="B6">
            <v>1208</v>
          </cell>
          <cell r="D6" t="str">
            <v>GM</v>
          </cell>
          <cell r="E6" t="str">
            <v>김진호</v>
          </cell>
          <cell r="F6" t="str">
            <v>사장</v>
          </cell>
          <cell r="G6" t="str">
            <v>1997-11-10</v>
          </cell>
          <cell r="H6" t="str">
            <v>남</v>
          </cell>
          <cell r="I6">
            <v>5</v>
          </cell>
          <cell r="J6">
            <v>10</v>
          </cell>
          <cell r="K6">
            <v>30</v>
          </cell>
          <cell r="L6">
            <v>35</v>
          </cell>
          <cell r="M6">
            <v>3</v>
          </cell>
          <cell r="N6">
            <v>32</v>
          </cell>
          <cell r="O6">
            <v>10</v>
          </cell>
          <cell r="P6">
            <v>5</v>
          </cell>
          <cell r="Q6">
            <v>30</v>
          </cell>
          <cell r="R6">
            <v>35</v>
          </cell>
        </row>
        <row r="7">
          <cell r="B7">
            <v>8001</v>
          </cell>
          <cell r="D7" t="str">
            <v>CX</v>
          </cell>
          <cell r="E7" t="str">
            <v>하창우</v>
          </cell>
          <cell r="F7" t="str">
            <v>사장</v>
          </cell>
          <cell r="G7" t="str">
            <v>1994-03-15</v>
          </cell>
          <cell r="H7" t="str">
            <v>남</v>
          </cell>
          <cell r="I7">
            <v>5</v>
          </cell>
          <cell r="J7">
            <v>10</v>
          </cell>
          <cell r="K7">
            <v>30</v>
          </cell>
          <cell r="L7">
            <v>35</v>
          </cell>
          <cell r="M7">
            <v>24</v>
          </cell>
          <cell r="N7">
            <v>11</v>
          </cell>
          <cell r="O7">
            <v>10</v>
          </cell>
          <cell r="P7">
            <v>1</v>
          </cell>
          <cell r="Q7">
            <v>30</v>
          </cell>
          <cell r="R7">
            <v>31</v>
          </cell>
        </row>
        <row r="8">
          <cell r="B8">
            <v>1024</v>
          </cell>
          <cell r="D8" t="str">
            <v>GH</v>
          </cell>
          <cell r="E8" t="str">
            <v>김종호</v>
          </cell>
          <cell r="F8" t="str">
            <v>상무</v>
          </cell>
          <cell r="G8" t="str">
            <v>1988-02-22</v>
          </cell>
          <cell r="H8" t="str">
            <v>남</v>
          </cell>
          <cell r="I8">
            <v>5</v>
          </cell>
          <cell r="J8">
            <v>10</v>
          </cell>
          <cell r="K8">
            <v>30</v>
          </cell>
          <cell r="L8">
            <v>35</v>
          </cell>
          <cell r="M8">
            <v>8</v>
          </cell>
          <cell r="N8">
            <v>27</v>
          </cell>
          <cell r="O8">
            <v>10</v>
          </cell>
          <cell r="P8">
            <v>5</v>
          </cell>
          <cell r="Q8">
            <v>30</v>
          </cell>
          <cell r="R8">
            <v>35</v>
          </cell>
        </row>
        <row r="9">
          <cell r="B9">
            <v>1172</v>
          </cell>
          <cell r="D9" t="str">
            <v>Clinic</v>
          </cell>
          <cell r="E9" t="str">
            <v>김병화</v>
          </cell>
          <cell r="F9" t="str">
            <v>상무</v>
          </cell>
          <cell r="G9" t="str">
            <v>1995-04-24</v>
          </cell>
          <cell r="H9" t="str">
            <v>남</v>
          </cell>
          <cell r="I9">
            <v>5</v>
          </cell>
          <cell r="J9">
            <v>10</v>
          </cell>
          <cell r="K9">
            <v>30</v>
          </cell>
          <cell r="L9">
            <v>35</v>
          </cell>
          <cell r="M9">
            <v>10</v>
          </cell>
          <cell r="N9">
            <v>25</v>
          </cell>
          <cell r="O9">
            <v>10</v>
          </cell>
          <cell r="P9">
            <v>5</v>
          </cell>
          <cell r="Q9">
            <v>30</v>
          </cell>
          <cell r="R9">
            <v>35</v>
          </cell>
        </row>
        <row r="10">
          <cell r="B10">
            <v>1041</v>
          </cell>
          <cell r="D10" t="str">
            <v>BD</v>
          </cell>
          <cell r="E10" t="str">
            <v>조남용</v>
          </cell>
          <cell r="F10" t="str">
            <v>상무</v>
          </cell>
          <cell r="G10" t="str">
            <v>1989-09-18</v>
          </cell>
          <cell r="H10" t="str">
            <v>남</v>
          </cell>
          <cell r="I10">
            <v>5</v>
          </cell>
          <cell r="J10">
            <v>10</v>
          </cell>
          <cell r="K10">
            <v>30</v>
          </cell>
          <cell r="L10">
            <v>35</v>
          </cell>
          <cell r="M10">
            <v>14</v>
          </cell>
          <cell r="N10">
            <v>21</v>
          </cell>
          <cell r="O10">
            <v>10</v>
          </cell>
          <cell r="P10">
            <v>5</v>
          </cell>
          <cell r="Q10">
            <v>30</v>
          </cell>
          <cell r="R10">
            <v>35</v>
          </cell>
        </row>
        <row r="11">
          <cell r="B11">
            <v>1143</v>
          </cell>
          <cell r="D11" t="str">
            <v>Regulatory</v>
          </cell>
          <cell r="E11" t="str">
            <v>김성호</v>
          </cell>
          <cell r="F11" t="str">
            <v>상무</v>
          </cell>
          <cell r="G11" t="str">
            <v>1994-08-16</v>
          </cell>
          <cell r="H11" t="str">
            <v>남</v>
          </cell>
          <cell r="I11">
            <v>5</v>
          </cell>
          <cell r="J11">
            <v>10</v>
          </cell>
          <cell r="K11">
            <v>30</v>
          </cell>
          <cell r="L11">
            <v>35</v>
          </cell>
          <cell r="M11">
            <v>11</v>
          </cell>
          <cell r="N11">
            <v>24</v>
          </cell>
          <cell r="O11">
            <v>10</v>
          </cell>
          <cell r="P11">
            <v>5</v>
          </cell>
          <cell r="Q11">
            <v>30</v>
          </cell>
          <cell r="R11">
            <v>35</v>
          </cell>
        </row>
        <row r="12">
          <cell r="B12">
            <v>1575</v>
          </cell>
          <cell r="D12" t="str">
            <v>Bio Regulatory &amp; GA</v>
          </cell>
          <cell r="E12" t="str">
            <v>김경호</v>
          </cell>
          <cell r="F12" t="str">
            <v>상무</v>
          </cell>
          <cell r="G12" t="str">
            <v>2004-08-01</v>
          </cell>
          <cell r="H12" t="str">
            <v>남</v>
          </cell>
          <cell r="I12">
            <v>0</v>
          </cell>
          <cell r="J12">
            <v>5.6</v>
          </cell>
          <cell r="K12">
            <v>30</v>
          </cell>
          <cell r="L12">
            <v>30</v>
          </cell>
          <cell r="M12">
            <v>6.5</v>
          </cell>
          <cell r="N12">
            <v>23.5</v>
          </cell>
          <cell r="O12">
            <v>10</v>
          </cell>
          <cell r="P12">
            <v>5</v>
          </cell>
          <cell r="Q12">
            <v>30</v>
          </cell>
          <cell r="R12">
            <v>35</v>
          </cell>
        </row>
        <row r="13">
          <cell r="B13">
            <v>1188</v>
          </cell>
          <cell r="D13" t="str">
            <v>Commercial Efficiency</v>
          </cell>
          <cell r="E13" t="str">
            <v>이주철</v>
          </cell>
          <cell r="F13" t="str">
            <v>상무</v>
          </cell>
          <cell r="G13" t="str">
            <v>1996-10-01</v>
          </cell>
          <cell r="H13" t="str">
            <v>남</v>
          </cell>
          <cell r="I13">
            <v>1.7</v>
          </cell>
          <cell r="J13">
            <v>10</v>
          </cell>
          <cell r="K13">
            <v>30</v>
          </cell>
          <cell r="L13">
            <v>31.7</v>
          </cell>
          <cell r="M13">
            <v>10</v>
          </cell>
          <cell r="N13">
            <v>21.7</v>
          </cell>
          <cell r="O13">
            <v>10</v>
          </cell>
          <cell r="P13">
            <v>5</v>
          </cell>
          <cell r="Q13">
            <v>30</v>
          </cell>
          <cell r="R13">
            <v>35</v>
          </cell>
        </row>
        <row r="14">
          <cell r="B14">
            <v>1018</v>
          </cell>
          <cell r="D14" t="str">
            <v>Regulatory</v>
          </cell>
          <cell r="E14" t="str">
            <v>연정흠</v>
          </cell>
          <cell r="F14" t="str">
            <v>이사</v>
          </cell>
          <cell r="G14" t="str">
            <v>1987-08-16</v>
          </cell>
          <cell r="H14" t="str">
            <v>남</v>
          </cell>
          <cell r="I14">
            <v>5</v>
          </cell>
          <cell r="J14">
            <v>10</v>
          </cell>
          <cell r="K14">
            <v>30</v>
          </cell>
          <cell r="L14">
            <v>35</v>
          </cell>
          <cell r="M14">
            <v>9</v>
          </cell>
          <cell r="N14">
            <v>26</v>
          </cell>
          <cell r="O14">
            <v>10</v>
          </cell>
          <cell r="P14">
            <v>5</v>
          </cell>
          <cell r="Q14">
            <v>30</v>
          </cell>
          <cell r="R14">
            <v>35</v>
          </cell>
        </row>
        <row r="15">
          <cell r="B15">
            <v>8003</v>
          </cell>
          <cell r="D15" t="str">
            <v>CX</v>
          </cell>
          <cell r="E15" t="str">
            <v>지승렬</v>
          </cell>
          <cell r="F15" t="str">
            <v>이사</v>
          </cell>
          <cell r="G15" t="str">
            <v>1996-08-19</v>
          </cell>
          <cell r="H15" t="str">
            <v>남</v>
          </cell>
          <cell r="I15">
            <v>5</v>
          </cell>
          <cell r="J15">
            <v>10</v>
          </cell>
          <cell r="K15">
            <v>30</v>
          </cell>
          <cell r="L15">
            <v>35</v>
          </cell>
          <cell r="M15">
            <v>12</v>
          </cell>
          <cell r="N15">
            <v>23</v>
          </cell>
          <cell r="O15">
            <v>10</v>
          </cell>
          <cell r="P15">
            <v>5</v>
          </cell>
          <cell r="Q15">
            <v>30</v>
          </cell>
          <cell r="R15">
            <v>35</v>
          </cell>
        </row>
        <row r="16">
          <cell r="B16">
            <v>1583</v>
          </cell>
          <cell r="D16" t="str">
            <v>HR&amp;G</v>
          </cell>
          <cell r="E16" t="str">
            <v>유삼동</v>
          </cell>
          <cell r="F16" t="str">
            <v>전무</v>
          </cell>
          <cell r="G16" t="str">
            <v>2004-10-01</v>
          </cell>
          <cell r="H16" t="str">
            <v>남</v>
          </cell>
          <cell r="I16">
            <v>0</v>
          </cell>
          <cell r="J16">
            <v>6.6</v>
          </cell>
          <cell r="K16">
            <v>30</v>
          </cell>
          <cell r="L16">
            <v>30</v>
          </cell>
          <cell r="M16">
            <v>5</v>
          </cell>
          <cell r="N16">
            <v>25</v>
          </cell>
          <cell r="O16">
            <v>10</v>
          </cell>
          <cell r="P16">
            <v>5</v>
          </cell>
          <cell r="Q16">
            <v>30</v>
          </cell>
          <cell r="R16">
            <v>35</v>
          </cell>
        </row>
        <row r="17">
          <cell r="B17">
            <v>1389</v>
          </cell>
          <cell r="D17" t="str">
            <v>Commercial Efficiency</v>
          </cell>
          <cell r="E17" t="str">
            <v>이춘엽</v>
          </cell>
          <cell r="F17" t="str">
            <v>부사장</v>
          </cell>
          <cell r="G17" t="str">
            <v>2002-04-01</v>
          </cell>
          <cell r="H17" t="str">
            <v>남</v>
          </cell>
          <cell r="I17">
            <v>5</v>
          </cell>
          <cell r="J17">
            <v>10</v>
          </cell>
          <cell r="K17">
            <v>30</v>
          </cell>
          <cell r="L17">
            <v>35</v>
          </cell>
          <cell r="M17">
            <v>15</v>
          </cell>
          <cell r="N17">
            <v>20</v>
          </cell>
          <cell r="O17">
            <v>10</v>
          </cell>
          <cell r="P17">
            <v>5</v>
          </cell>
          <cell r="Q17">
            <v>30</v>
          </cell>
          <cell r="R17">
            <v>35</v>
          </cell>
        </row>
        <row r="18">
          <cell r="B18">
            <v>1590</v>
          </cell>
          <cell r="D18" t="str">
            <v>Medical</v>
          </cell>
          <cell r="E18" t="str">
            <v>이일섭</v>
          </cell>
          <cell r="F18" t="str">
            <v>부사장</v>
          </cell>
          <cell r="G18" t="str">
            <v>2005-01-01</v>
          </cell>
          <cell r="H18" t="str">
            <v>남</v>
          </cell>
          <cell r="K18">
            <v>30</v>
          </cell>
          <cell r="L18">
            <v>30</v>
          </cell>
          <cell r="M18">
            <v>13</v>
          </cell>
          <cell r="N18">
            <v>17</v>
          </cell>
          <cell r="O18">
            <v>10</v>
          </cell>
          <cell r="P18">
            <v>5</v>
          </cell>
          <cell r="Q18">
            <v>30</v>
          </cell>
          <cell r="R18">
            <v>35</v>
          </cell>
        </row>
        <row r="19">
          <cell r="B19">
            <v>1391</v>
          </cell>
          <cell r="D19" t="str">
            <v>Finance&amp;Vaccine Business</v>
          </cell>
          <cell r="E19" t="str">
            <v>김영도</v>
          </cell>
          <cell r="F19" t="str">
            <v>부사장</v>
          </cell>
          <cell r="G19" t="str">
            <v>2002-05-13</v>
          </cell>
          <cell r="H19" t="str">
            <v>남</v>
          </cell>
          <cell r="I19">
            <v>5</v>
          </cell>
          <cell r="J19">
            <v>10</v>
          </cell>
          <cell r="K19">
            <v>30</v>
          </cell>
          <cell r="L19">
            <v>35</v>
          </cell>
          <cell r="M19">
            <v>4</v>
          </cell>
          <cell r="N19">
            <v>31</v>
          </cell>
          <cell r="O19">
            <v>10</v>
          </cell>
          <cell r="P19">
            <v>5</v>
          </cell>
          <cell r="Q19">
            <v>30</v>
          </cell>
          <cell r="R19">
            <v>35</v>
          </cell>
        </row>
        <row r="20">
          <cell r="B20">
            <v>1594</v>
          </cell>
          <cell r="D20" t="str">
            <v>Legal</v>
          </cell>
          <cell r="E20" t="str">
            <v>연태준</v>
          </cell>
          <cell r="F20" t="str">
            <v>상무</v>
          </cell>
          <cell r="G20">
            <v>38443</v>
          </cell>
          <cell r="H20" t="str">
            <v>남</v>
          </cell>
          <cell r="K20">
            <v>22.602739726027398</v>
          </cell>
          <cell r="L20">
            <v>22.602739726027398</v>
          </cell>
          <cell r="M20">
            <v>10.5</v>
          </cell>
          <cell r="N20">
            <v>12.102739726027398</v>
          </cell>
          <cell r="O20">
            <v>10</v>
          </cell>
          <cell r="P20">
            <v>2.1027397260273979</v>
          </cell>
          <cell r="Q20">
            <v>30</v>
          </cell>
          <cell r="R20">
            <v>32.102739726027394</v>
          </cell>
        </row>
        <row r="21">
          <cell r="B21">
            <v>1595</v>
          </cell>
          <cell r="D21" t="str">
            <v>Finance</v>
          </cell>
          <cell r="E21" t="str">
            <v>윤성덕</v>
          </cell>
          <cell r="F21" t="str">
            <v>이사</v>
          </cell>
          <cell r="G21">
            <v>38448</v>
          </cell>
          <cell r="H21" t="str">
            <v>남</v>
          </cell>
          <cell r="K21">
            <v>22.19178082191781</v>
          </cell>
          <cell r="L21">
            <v>22.19178082191781</v>
          </cell>
          <cell r="M21">
            <v>10</v>
          </cell>
          <cell r="N21">
            <v>12.19178082191781</v>
          </cell>
          <cell r="O21">
            <v>10</v>
          </cell>
          <cell r="P21">
            <v>2.1917808219178099</v>
          </cell>
          <cell r="Q21">
            <v>30</v>
          </cell>
          <cell r="R21">
            <v>32.19178082191781</v>
          </cell>
        </row>
        <row r="22">
          <cell r="B22">
            <v>1597</v>
          </cell>
          <cell r="D22" t="str">
            <v>Marketing</v>
          </cell>
          <cell r="E22" t="str">
            <v>Fraser Matthew</v>
          </cell>
          <cell r="F22" t="str">
            <v>상무</v>
          </cell>
          <cell r="G22">
            <v>38504</v>
          </cell>
          <cell r="H22" t="str">
            <v>남</v>
          </cell>
          <cell r="K22">
            <v>17.589041095890412</v>
          </cell>
          <cell r="L22">
            <v>17.589041095890412</v>
          </cell>
          <cell r="M22">
            <v>13</v>
          </cell>
          <cell r="N22">
            <v>4.589041095890412</v>
          </cell>
          <cell r="O22">
            <v>4.589041095890412</v>
          </cell>
          <cell r="P22">
            <v>0</v>
          </cell>
          <cell r="Q22">
            <v>30</v>
          </cell>
          <cell r="R22">
            <v>30</v>
          </cell>
        </row>
        <row r="23">
          <cell r="B23">
            <v>9027</v>
          </cell>
          <cell r="D23" t="str">
            <v>General Advisor</v>
          </cell>
          <cell r="E23" t="str">
            <v>최현식</v>
          </cell>
          <cell r="F23" t="str">
            <v>상임고문</v>
          </cell>
          <cell r="G23">
            <v>38443</v>
          </cell>
          <cell r="H23" t="str">
            <v>남</v>
          </cell>
          <cell r="K23">
            <v>22.602739726027398</v>
          </cell>
          <cell r="L23">
            <v>22.602739726027398</v>
          </cell>
          <cell r="M23">
            <v>7</v>
          </cell>
          <cell r="N23">
            <v>15.602739726027398</v>
          </cell>
          <cell r="O23">
            <v>10</v>
          </cell>
          <cell r="P23">
            <v>5</v>
          </cell>
          <cell r="Q23">
            <v>30</v>
          </cell>
          <cell r="R23">
            <v>35</v>
          </cell>
        </row>
        <row r="24">
          <cell r="B24">
            <v>1162</v>
          </cell>
          <cell r="D24" t="str">
            <v>National Sales Manager</v>
          </cell>
          <cell r="E24" t="str">
            <v>이병춘</v>
          </cell>
          <cell r="F24" t="str">
            <v>부장</v>
          </cell>
          <cell r="G24" t="str">
            <v>1995-04-01</v>
          </cell>
          <cell r="H24" t="str">
            <v>남</v>
          </cell>
          <cell r="I24">
            <v>7</v>
          </cell>
          <cell r="J24">
            <v>17</v>
          </cell>
          <cell r="K24">
            <v>20</v>
          </cell>
          <cell r="L24">
            <v>27</v>
          </cell>
          <cell r="M24">
            <v>0</v>
          </cell>
          <cell r="N24">
            <v>27</v>
          </cell>
          <cell r="O24">
            <v>27</v>
          </cell>
          <cell r="P24">
            <v>0</v>
          </cell>
          <cell r="Q24">
            <v>30</v>
          </cell>
          <cell r="R24">
            <v>30</v>
          </cell>
        </row>
        <row r="25">
          <cell r="B25">
            <v>1108</v>
          </cell>
          <cell r="D25" t="str">
            <v>National Sales Manager</v>
          </cell>
          <cell r="E25" t="str">
            <v>조성배</v>
          </cell>
          <cell r="F25" t="str">
            <v>부장</v>
          </cell>
          <cell r="G25" t="str">
            <v>1992-08-10</v>
          </cell>
          <cell r="H25" t="str">
            <v>남</v>
          </cell>
          <cell r="I25">
            <v>7</v>
          </cell>
          <cell r="J25">
            <v>20</v>
          </cell>
          <cell r="K25">
            <v>23</v>
          </cell>
          <cell r="L25">
            <v>30</v>
          </cell>
          <cell r="M25">
            <v>0</v>
          </cell>
          <cell r="N25">
            <v>30</v>
          </cell>
          <cell r="O25">
            <v>30</v>
          </cell>
          <cell r="P25">
            <v>0</v>
          </cell>
          <cell r="Q25">
            <v>30</v>
          </cell>
          <cell r="R25">
            <v>30</v>
          </cell>
        </row>
        <row r="26">
          <cell r="B26">
            <v>1023</v>
          </cell>
          <cell r="D26" t="str">
            <v>National Sales Manager</v>
          </cell>
          <cell r="E26" t="str">
            <v>강은구</v>
          </cell>
          <cell r="F26" t="str">
            <v>부장</v>
          </cell>
          <cell r="G26" t="str">
            <v>1988-02-22</v>
          </cell>
          <cell r="H26" t="str">
            <v>남</v>
          </cell>
          <cell r="I26">
            <v>7</v>
          </cell>
          <cell r="J26">
            <v>22</v>
          </cell>
          <cell r="K26">
            <v>27</v>
          </cell>
          <cell r="L26">
            <v>34</v>
          </cell>
          <cell r="M26">
            <v>4</v>
          </cell>
          <cell r="N26">
            <v>30</v>
          </cell>
          <cell r="O26">
            <v>30</v>
          </cell>
          <cell r="P26">
            <v>0</v>
          </cell>
          <cell r="Q26">
            <v>30</v>
          </cell>
          <cell r="R26">
            <v>30</v>
          </cell>
        </row>
        <row r="27">
          <cell r="B27">
            <v>1404</v>
          </cell>
          <cell r="D27" t="str">
            <v>PR</v>
          </cell>
          <cell r="E27" t="str">
            <v>양윤희</v>
          </cell>
          <cell r="F27" t="str">
            <v>부장</v>
          </cell>
          <cell r="G27" t="str">
            <v>2002-07-02</v>
          </cell>
          <cell r="H27" t="str">
            <v>여</v>
          </cell>
          <cell r="I27">
            <v>7</v>
          </cell>
          <cell r="J27">
            <v>4.9863013698630141</v>
          </cell>
          <cell r="K27">
            <v>13</v>
          </cell>
          <cell r="L27">
            <v>20</v>
          </cell>
          <cell r="M27">
            <v>4</v>
          </cell>
          <cell r="N27">
            <v>16</v>
          </cell>
          <cell r="O27">
            <v>16</v>
          </cell>
          <cell r="P27">
            <v>0</v>
          </cell>
          <cell r="Q27">
            <v>30</v>
          </cell>
          <cell r="R27">
            <v>30</v>
          </cell>
        </row>
        <row r="28">
          <cell r="B28">
            <v>1539</v>
          </cell>
          <cell r="D28" t="str">
            <v xml:space="preserve">Planning </v>
          </cell>
          <cell r="E28" t="str">
            <v>남찬희</v>
          </cell>
          <cell r="F28" t="str">
            <v>부장</v>
          </cell>
          <cell r="G28" t="str">
            <v>2003-11-10</v>
          </cell>
          <cell r="H28" t="str">
            <v>여</v>
          </cell>
          <cell r="I28">
            <v>7</v>
          </cell>
          <cell r="J28">
            <v>1.8972602739726021</v>
          </cell>
          <cell r="K28">
            <v>12</v>
          </cell>
          <cell r="L28">
            <v>19</v>
          </cell>
          <cell r="M28">
            <v>3</v>
          </cell>
          <cell r="N28">
            <v>16</v>
          </cell>
          <cell r="O28">
            <v>16</v>
          </cell>
          <cell r="P28">
            <v>0</v>
          </cell>
          <cell r="Q28">
            <v>30</v>
          </cell>
          <cell r="R28">
            <v>30</v>
          </cell>
        </row>
        <row r="29">
          <cell r="B29">
            <v>1542</v>
          </cell>
          <cell r="D29" t="str">
            <v>CNS</v>
          </cell>
          <cell r="E29" t="str">
            <v>주상은</v>
          </cell>
          <cell r="F29" t="str">
            <v>부장</v>
          </cell>
          <cell r="G29" t="str">
            <v>2004-01-01</v>
          </cell>
          <cell r="H29" t="str">
            <v>여</v>
          </cell>
          <cell r="I29">
            <v>7.8904109589041092</v>
          </cell>
          <cell r="J29">
            <v>0</v>
          </cell>
          <cell r="K29">
            <v>12</v>
          </cell>
          <cell r="L29">
            <v>19.890410958904109</v>
          </cell>
          <cell r="M29">
            <v>4</v>
          </cell>
          <cell r="N29">
            <v>15.890410958904109</v>
          </cell>
          <cell r="O29">
            <v>15.890410958904109</v>
          </cell>
          <cell r="P29">
            <v>0</v>
          </cell>
          <cell r="Q29">
            <v>30</v>
          </cell>
          <cell r="R29">
            <v>30</v>
          </cell>
        </row>
        <row r="31">
          <cell r="B31">
            <v>1177</v>
          </cell>
          <cell r="C31" t="str">
            <v>General Hospital</v>
          </cell>
          <cell r="D31" t="str">
            <v>National Sales Manager</v>
          </cell>
          <cell r="E31" t="str">
            <v>이종태</v>
          </cell>
          <cell r="F31" t="str">
            <v>부장</v>
          </cell>
          <cell r="G31" t="str">
            <v>1996-01-01</v>
          </cell>
          <cell r="H31" t="str">
            <v>남</v>
          </cell>
          <cell r="I31">
            <v>7</v>
          </cell>
          <cell r="J31">
            <v>15</v>
          </cell>
          <cell r="K31">
            <v>20</v>
          </cell>
          <cell r="L31">
            <v>27</v>
          </cell>
          <cell r="M31">
            <v>7</v>
          </cell>
          <cell r="N31">
            <v>20</v>
          </cell>
          <cell r="O31">
            <v>20</v>
          </cell>
          <cell r="P31">
            <v>0</v>
          </cell>
          <cell r="Q31">
            <v>21</v>
          </cell>
          <cell r="R31">
            <v>21</v>
          </cell>
        </row>
        <row r="32">
          <cell r="B32">
            <v>1203</v>
          </cell>
          <cell r="C32" t="str">
            <v>General Hospital</v>
          </cell>
          <cell r="D32" t="str">
            <v>National Sales Manager</v>
          </cell>
          <cell r="E32" t="str">
            <v>장덕환</v>
          </cell>
          <cell r="F32" t="str">
            <v>부장</v>
          </cell>
          <cell r="G32" t="str">
            <v>1997-07-14</v>
          </cell>
          <cell r="H32" t="str">
            <v>남</v>
          </cell>
          <cell r="I32">
            <v>7</v>
          </cell>
          <cell r="J32">
            <v>14</v>
          </cell>
          <cell r="K32">
            <v>18</v>
          </cell>
          <cell r="L32">
            <v>25</v>
          </cell>
          <cell r="M32">
            <v>5</v>
          </cell>
          <cell r="N32">
            <v>20</v>
          </cell>
          <cell r="O32">
            <v>20</v>
          </cell>
          <cell r="P32">
            <v>0</v>
          </cell>
          <cell r="Q32">
            <v>19</v>
          </cell>
          <cell r="R32">
            <v>19</v>
          </cell>
        </row>
        <row r="33">
          <cell r="B33">
            <v>1084</v>
          </cell>
          <cell r="C33" t="str">
            <v>Hospital</v>
          </cell>
          <cell r="D33" t="str">
            <v>National Sales Manager</v>
          </cell>
          <cell r="E33" t="str">
            <v>안병철</v>
          </cell>
          <cell r="F33" t="str">
            <v>부장</v>
          </cell>
          <cell r="G33" t="str">
            <v>1991-11-01</v>
          </cell>
          <cell r="H33" t="str">
            <v>남</v>
          </cell>
          <cell r="I33">
            <v>7</v>
          </cell>
          <cell r="J33">
            <v>23</v>
          </cell>
          <cell r="K33">
            <v>24</v>
          </cell>
          <cell r="L33">
            <v>31</v>
          </cell>
          <cell r="M33">
            <v>0</v>
          </cell>
          <cell r="N33">
            <v>31</v>
          </cell>
          <cell r="O33">
            <v>31</v>
          </cell>
          <cell r="P33">
            <v>0</v>
          </cell>
          <cell r="Q33">
            <v>25</v>
          </cell>
          <cell r="R33">
            <v>25</v>
          </cell>
        </row>
        <row r="34">
          <cell r="B34">
            <v>1039</v>
          </cell>
          <cell r="C34" t="str">
            <v>Clinic</v>
          </cell>
          <cell r="D34" t="str">
            <v>National Sales Manager</v>
          </cell>
          <cell r="E34" t="str">
            <v>윤정락</v>
          </cell>
          <cell r="F34" t="str">
            <v>부장</v>
          </cell>
          <cell r="G34" t="str">
            <v>1989-07-25</v>
          </cell>
          <cell r="H34" t="str">
            <v>남</v>
          </cell>
          <cell r="I34">
            <v>7</v>
          </cell>
          <cell r="J34">
            <v>19</v>
          </cell>
          <cell r="K34">
            <v>26</v>
          </cell>
          <cell r="L34">
            <v>33</v>
          </cell>
          <cell r="M34">
            <v>6</v>
          </cell>
          <cell r="N34">
            <v>27</v>
          </cell>
          <cell r="O34">
            <v>27</v>
          </cell>
          <cell r="P34">
            <v>0</v>
          </cell>
          <cell r="Q34">
            <v>27</v>
          </cell>
          <cell r="R34">
            <v>27</v>
          </cell>
        </row>
        <row r="35">
          <cell r="B35">
            <v>1036</v>
          </cell>
          <cell r="C35" t="str">
            <v>Clinic</v>
          </cell>
          <cell r="D35" t="str">
            <v>National Sales Manager</v>
          </cell>
          <cell r="E35" t="str">
            <v>박현욱</v>
          </cell>
          <cell r="F35" t="str">
            <v>부장</v>
          </cell>
          <cell r="G35" t="str">
            <v>1989-03-27</v>
          </cell>
          <cell r="H35" t="str">
            <v>남</v>
          </cell>
          <cell r="I35">
            <v>7</v>
          </cell>
          <cell r="J35">
            <v>23</v>
          </cell>
          <cell r="K35">
            <v>26</v>
          </cell>
          <cell r="L35">
            <v>33</v>
          </cell>
          <cell r="M35">
            <v>2</v>
          </cell>
          <cell r="N35">
            <v>31</v>
          </cell>
          <cell r="O35">
            <v>31</v>
          </cell>
          <cell r="P35">
            <v>0</v>
          </cell>
          <cell r="Q35">
            <v>27</v>
          </cell>
          <cell r="R35">
            <v>27</v>
          </cell>
        </row>
        <row r="36">
          <cell r="B36">
            <v>1020</v>
          </cell>
          <cell r="C36" t="str">
            <v>Clinic</v>
          </cell>
          <cell r="D36" t="str">
            <v>National Sales Manager</v>
          </cell>
          <cell r="E36" t="str">
            <v>남연우</v>
          </cell>
          <cell r="F36" t="str">
            <v>부장</v>
          </cell>
          <cell r="G36" t="str">
            <v>1987-10-19</v>
          </cell>
          <cell r="H36" t="str">
            <v>남</v>
          </cell>
          <cell r="I36">
            <v>7</v>
          </cell>
          <cell r="J36">
            <v>21</v>
          </cell>
          <cell r="K36">
            <v>28</v>
          </cell>
          <cell r="L36">
            <v>35</v>
          </cell>
          <cell r="M36">
            <v>7</v>
          </cell>
          <cell r="N36">
            <v>28</v>
          </cell>
          <cell r="O36">
            <v>28</v>
          </cell>
          <cell r="P36">
            <v>0</v>
          </cell>
          <cell r="Q36">
            <v>29</v>
          </cell>
          <cell r="R36">
            <v>29</v>
          </cell>
        </row>
        <row r="37">
          <cell r="B37">
            <v>1199</v>
          </cell>
          <cell r="C37" t="str">
            <v>Clinic</v>
          </cell>
          <cell r="D37" t="str">
            <v>National Sales Manager</v>
          </cell>
          <cell r="E37" t="str">
            <v>소만억</v>
          </cell>
          <cell r="F37" t="str">
            <v>부장</v>
          </cell>
          <cell r="G37" t="str">
            <v>1997-05-06</v>
          </cell>
          <cell r="H37" t="str">
            <v>남</v>
          </cell>
          <cell r="I37">
            <v>7</v>
          </cell>
          <cell r="J37">
            <v>16</v>
          </cell>
          <cell r="K37">
            <v>18</v>
          </cell>
          <cell r="L37">
            <v>25</v>
          </cell>
          <cell r="M37">
            <v>2</v>
          </cell>
          <cell r="N37">
            <v>23</v>
          </cell>
          <cell r="O37">
            <v>23</v>
          </cell>
          <cell r="P37">
            <v>0</v>
          </cell>
          <cell r="Q37">
            <v>19</v>
          </cell>
          <cell r="R37">
            <v>19</v>
          </cell>
        </row>
        <row r="38">
          <cell r="B38">
            <v>1059</v>
          </cell>
          <cell r="C38" t="str">
            <v>Urology</v>
          </cell>
          <cell r="D38" t="str">
            <v>National Sales Manager</v>
          </cell>
          <cell r="E38" t="str">
            <v>권기수</v>
          </cell>
          <cell r="F38" t="str">
            <v>부장</v>
          </cell>
          <cell r="G38" t="str">
            <v>1990-10-26</v>
          </cell>
          <cell r="H38" t="str">
            <v>남</v>
          </cell>
          <cell r="I38">
            <v>7</v>
          </cell>
          <cell r="J38">
            <v>24</v>
          </cell>
          <cell r="K38">
            <v>25</v>
          </cell>
          <cell r="L38">
            <v>32</v>
          </cell>
          <cell r="M38">
            <v>0</v>
          </cell>
          <cell r="N38">
            <v>32</v>
          </cell>
          <cell r="O38">
            <v>32</v>
          </cell>
          <cell r="P38">
            <v>0</v>
          </cell>
          <cell r="Q38">
            <v>26</v>
          </cell>
          <cell r="R38">
            <v>26</v>
          </cell>
        </row>
        <row r="39">
          <cell r="B39">
            <v>1073</v>
          </cell>
          <cell r="C39" t="str">
            <v>General Hospital</v>
          </cell>
          <cell r="D39" t="str">
            <v>1사업부 SV1팀</v>
          </cell>
          <cell r="E39" t="str">
            <v>박원호</v>
          </cell>
          <cell r="F39" t="str">
            <v>부장</v>
          </cell>
          <cell r="G39" t="str">
            <v>1991-09-09</v>
          </cell>
          <cell r="H39" t="str">
            <v>남</v>
          </cell>
          <cell r="I39">
            <v>7</v>
          </cell>
          <cell r="J39">
            <v>20</v>
          </cell>
          <cell r="K39">
            <v>24</v>
          </cell>
          <cell r="L39">
            <v>31</v>
          </cell>
          <cell r="M39">
            <v>1</v>
          </cell>
          <cell r="N39">
            <v>30</v>
          </cell>
          <cell r="O39">
            <v>30</v>
          </cell>
          <cell r="P39">
            <v>0</v>
          </cell>
          <cell r="Q39">
            <v>25</v>
          </cell>
          <cell r="R39">
            <v>25</v>
          </cell>
        </row>
        <row r="40">
          <cell r="B40">
            <v>1198</v>
          </cell>
          <cell r="C40" t="str">
            <v>General Hospital</v>
          </cell>
          <cell r="D40" t="str">
            <v>1사업부 SV1팀</v>
          </cell>
          <cell r="E40" t="str">
            <v>황병원</v>
          </cell>
          <cell r="F40" t="str">
            <v>차장</v>
          </cell>
          <cell r="G40" t="str">
            <v>1997-05-06</v>
          </cell>
          <cell r="H40" t="str">
            <v>남</v>
          </cell>
          <cell r="I40">
            <v>7</v>
          </cell>
          <cell r="J40">
            <v>11</v>
          </cell>
          <cell r="K40">
            <v>18</v>
          </cell>
          <cell r="L40">
            <v>25</v>
          </cell>
          <cell r="M40">
            <v>5</v>
          </cell>
          <cell r="N40">
            <v>20</v>
          </cell>
          <cell r="O40">
            <v>20</v>
          </cell>
          <cell r="P40">
            <v>0</v>
          </cell>
          <cell r="Q40">
            <v>19</v>
          </cell>
          <cell r="R40">
            <v>19</v>
          </cell>
        </row>
        <row r="41">
          <cell r="B41">
            <v>1068</v>
          </cell>
          <cell r="C41" t="str">
            <v>General Hospital</v>
          </cell>
          <cell r="D41" t="str">
            <v>1사업부 SV1팀</v>
          </cell>
          <cell r="E41" t="str">
            <v>유상훈</v>
          </cell>
          <cell r="F41" t="str">
            <v>차장</v>
          </cell>
          <cell r="G41" t="str">
            <v>1991-06-03</v>
          </cell>
          <cell r="H41" t="str">
            <v>남</v>
          </cell>
          <cell r="I41">
            <v>7</v>
          </cell>
          <cell r="J41">
            <v>17</v>
          </cell>
          <cell r="K41">
            <v>24</v>
          </cell>
          <cell r="L41">
            <v>31</v>
          </cell>
          <cell r="M41">
            <v>8</v>
          </cell>
          <cell r="N41">
            <v>23</v>
          </cell>
          <cell r="O41">
            <v>23</v>
          </cell>
          <cell r="P41">
            <v>0</v>
          </cell>
          <cell r="Q41">
            <v>25</v>
          </cell>
          <cell r="R41">
            <v>25</v>
          </cell>
        </row>
        <row r="42">
          <cell r="B42">
            <v>1124</v>
          </cell>
          <cell r="C42" t="str">
            <v>General Hospital</v>
          </cell>
          <cell r="D42" t="str">
            <v>1사업부 SV1팀</v>
          </cell>
          <cell r="E42" t="str">
            <v>서문섭</v>
          </cell>
          <cell r="F42" t="str">
            <v>차장</v>
          </cell>
          <cell r="G42" t="str">
            <v>1993-04-01</v>
          </cell>
          <cell r="H42" t="str">
            <v>남</v>
          </cell>
          <cell r="I42">
            <v>7</v>
          </cell>
          <cell r="J42">
            <v>17</v>
          </cell>
          <cell r="K42">
            <v>22</v>
          </cell>
          <cell r="L42">
            <v>29</v>
          </cell>
          <cell r="M42">
            <v>6</v>
          </cell>
          <cell r="N42">
            <v>23</v>
          </cell>
          <cell r="O42">
            <v>23</v>
          </cell>
          <cell r="P42">
            <v>0</v>
          </cell>
          <cell r="Q42">
            <v>23</v>
          </cell>
          <cell r="R42">
            <v>23</v>
          </cell>
        </row>
        <row r="43">
          <cell r="B43">
            <v>1210</v>
          </cell>
          <cell r="C43" t="str">
            <v>General Hospital</v>
          </cell>
          <cell r="D43" t="str">
            <v>1사업부 SV1팀</v>
          </cell>
          <cell r="E43" t="str">
            <v>김기성</v>
          </cell>
          <cell r="F43" t="str">
            <v>차장</v>
          </cell>
          <cell r="G43" t="str">
            <v>1997-11-17</v>
          </cell>
          <cell r="H43" t="str">
            <v>남</v>
          </cell>
          <cell r="I43">
            <v>7</v>
          </cell>
          <cell r="J43">
            <v>11</v>
          </cell>
          <cell r="K43">
            <v>18</v>
          </cell>
          <cell r="L43">
            <v>25</v>
          </cell>
          <cell r="M43">
            <v>6</v>
          </cell>
          <cell r="N43">
            <v>19</v>
          </cell>
          <cell r="O43">
            <v>19</v>
          </cell>
          <cell r="P43">
            <v>0</v>
          </cell>
          <cell r="Q43">
            <v>19</v>
          </cell>
          <cell r="R43">
            <v>19</v>
          </cell>
        </row>
        <row r="44">
          <cell r="B44">
            <v>1223</v>
          </cell>
          <cell r="C44" t="str">
            <v>General Hospital</v>
          </cell>
          <cell r="D44" t="str">
            <v>1사업부 SV1팀</v>
          </cell>
          <cell r="E44" t="str">
            <v>신민호</v>
          </cell>
          <cell r="F44" t="str">
            <v>대리</v>
          </cell>
          <cell r="G44" t="str">
            <v>1999-01-25</v>
          </cell>
          <cell r="H44" t="str">
            <v>남</v>
          </cell>
          <cell r="I44">
            <v>7</v>
          </cell>
          <cell r="J44">
            <v>11</v>
          </cell>
          <cell r="K44">
            <v>16</v>
          </cell>
          <cell r="L44">
            <v>23</v>
          </cell>
          <cell r="M44">
            <v>5</v>
          </cell>
          <cell r="N44">
            <v>18</v>
          </cell>
          <cell r="O44">
            <v>18</v>
          </cell>
          <cell r="P44">
            <v>0</v>
          </cell>
          <cell r="Q44">
            <v>17</v>
          </cell>
          <cell r="R44">
            <v>17</v>
          </cell>
        </row>
        <row r="45">
          <cell r="B45">
            <v>1417</v>
          </cell>
          <cell r="C45" t="str">
            <v>General Hospital</v>
          </cell>
          <cell r="D45" t="str">
            <v>1사업부 SV1팀</v>
          </cell>
          <cell r="E45" t="str">
            <v>김형수</v>
          </cell>
          <cell r="F45" t="str">
            <v>주임</v>
          </cell>
          <cell r="G45" t="str">
            <v>2002-11-04</v>
          </cell>
          <cell r="H45" t="str">
            <v>남</v>
          </cell>
          <cell r="I45">
            <v>7</v>
          </cell>
          <cell r="J45">
            <v>7.0616438356164366</v>
          </cell>
          <cell r="K45">
            <v>13</v>
          </cell>
          <cell r="L45">
            <v>20</v>
          </cell>
          <cell r="M45">
            <v>4</v>
          </cell>
          <cell r="N45">
            <v>16</v>
          </cell>
          <cell r="O45">
            <v>16</v>
          </cell>
          <cell r="P45">
            <v>0</v>
          </cell>
          <cell r="Q45">
            <v>14</v>
          </cell>
          <cell r="R45">
            <v>14</v>
          </cell>
        </row>
        <row r="46">
          <cell r="B46">
            <v>1319</v>
          </cell>
          <cell r="C46" t="str">
            <v>General Hospital</v>
          </cell>
          <cell r="D46" t="str">
            <v>1사업부 SV1팀</v>
          </cell>
          <cell r="E46" t="str">
            <v>이수성</v>
          </cell>
          <cell r="F46" t="str">
            <v>대리</v>
          </cell>
          <cell r="G46" t="str">
            <v>2001-02-26</v>
          </cell>
          <cell r="H46" t="str">
            <v>남</v>
          </cell>
          <cell r="I46">
            <v>7</v>
          </cell>
          <cell r="J46">
            <v>7</v>
          </cell>
          <cell r="K46">
            <v>14</v>
          </cell>
          <cell r="L46">
            <v>21</v>
          </cell>
          <cell r="M46">
            <v>6</v>
          </cell>
          <cell r="N46">
            <v>15</v>
          </cell>
          <cell r="O46">
            <v>15</v>
          </cell>
          <cell r="P46">
            <v>0</v>
          </cell>
          <cell r="Q46">
            <v>15</v>
          </cell>
          <cell r="R46">
            <v>15</v>
          </cell>
        </row>
        <row r="47">
          <cell r="B47">
            <v>1116</v>
          </cell>
          <cell r="C47" t="str">
            <v>General Hospital</v>
          </cell>
          <cell r="D47" t="str">
            <v>1사업부 SV2팀</v>
          </cell>
          <cell r="E47" t="str">
            <v>이재훈</v>
          </cell>
          <cell r="F47" t="str">
            <v>차장</v>
          </cell>
          <cell r="G47" t="str">
            <v>1992-12-01</v>
          </cell>
          <cell r="H47" t="str">
            <v>남</v>
          </cell>
          <cell r="I47">
            <v>7</v>
          </cell>
          <cell r="J47">
            <v>20</v>
          </cell>
          <cell r="K47">
            <v>23</v>
          </cell>
          <cell r="L47">
            <v>30</v>
          </cell>
          <cell r="M47">
            <v>0</v>
          </cell>
          <cell r="N47">
            <v>30</v>
          </cell>
          <cell r="O47">
            <v>30</v>
          </cell>
          <cell r="P47">
            <v>0</v>
          </cell>
          <cell r="Q47">
            <v>24</v>
          </cell>
          <cell r="R47">
            <v>24</v>
          </cell>
        </row>
        <row r="48">
          <cell r="B48">
            <v>1423</v>
          </cell>
          <cell r="C48" t="str">
            <v>General Hospital</v>
          </cell>
          <cell r="D48" t="str">
            <v>1사업부 SV2팀</v>
          </cell>
          <cell r="E48" t="str">
            <v>박성준</v>
          </cell>
          <cell r="F48" t="str">
            <v>과장</v>
          </cell>
          <cell r="G48" t="str">
            <v>2002-12-02</v>
          </cell>
          <cell r="H48" t="str">
            <v>남</v>
          </cell>
          <cell r="I48">
            <v>7</v>
          </cell>
          <cell r="J48">
            <v>6</v>
          </cell>
          <cell r="K48">
            <v>13</v>
          </cell>
          <cell r="L48">
            <v>20</v>
          </cell>
          <cell r="M48">
            <v>9</v>
          </cell>
          <cell r="N48">
            <v>11</v>
          </cell>
          <cell r="O48">
            <v>11</v>
          </cell>
          <cell r="P48">
            <v>0</v>
          </cell>
          <cell r="Q48">
            <v>14</v>
          </cell>
          <cell r="R48">
            <v>14</v>
          </cell>
        </row>
        <row r="49">
          <cell r="B49">
            <v>1220</v>
          </cell>
          <cell r="C49" t="str">
            <v>General Hospital</v>
          </cell>
          <cell r="D49" t="str">
            <v>1사업부 SV2팀</v>
          </cell>
          <cell r="E49" t="str">
            <v>허일</v>
          </cell>
          <cell r="F49" t="str">
            <v>과장</v>
          </cell>
          <cell r="G49" t="str">
            <v>1998-07-01</v>
          </cell>
          <cell r="H49" t="str">
            <v>남</v>
          </cell>
          <cell r="I49">
            <v>7</v>
          </cell>
          <cell r="J49">
            <v>12</v>
          </cell>
          <cell r="K49">
            <v>17</v>
          </cell>
          <cell r="L49">
            <v>24</v>
          </cell>
          <cell r="M49">
            <v>0</v>
          </cell>
          <cell r="N49">
            <v>24</v>
          </cell>
          <cell r="O49">
            <v>24</v>
          </cell>
          <cell r="P49">
            <v>0</v>
          </cell>
          <cell r="Q49">
            <v>18</v>
          </cell>
          <cell r="R49">
            <v>18</v>
          </cell>
        </row>
        <row r="50">
          <cell r="B50">
            <v>1232</v>
          </cell>
          <cell r="C50" t="str">
            <v>General Hospital</v>
          </cell>
          <cell r="D50" t="str">
            <v>1사업부 SV2팀</v>
          </cell>
          <cell r="E50" t="str">
            <v>노승열</v>
          </cell>
          <cell r="F50" t="str">
            <v>대리</v>
          </cell>
          <cell r="G50" t="str">
            <v>1999-07-01</v>
          </cell>
          <cell r="H50" t="str">
            <v>남</v>
          </cell>
          <cell r="I50">
            <v>7</v>
          </cell>
          <cell r="J50">
            <v>8</v>
          </cell>
          <cell r="K50">
            <v>16</v>
          </cell>
          <cell r="L50">
            <v>23</v>
          </cell>
          <cell r="M50">
            <v>5</v>
          </cell>
          <cell r="N50">
            <v>18</v>
          </cell>
          <cell r="O50">
            <v>18</v>
          </cell>
          <cell r="P50">
            <v>0</v>
          </cell>
          <cell r="Q50">
            <v>17</v>
          </cell>
          <cell r="R50">
            <v>17</v>
          </cell>
        </row>
        <row r="51">
          <cell r="B51">
            <v>1437</v>
          </cell>
          <cell r="C51" t="str">
            <v>General Hospital</v>
          </cell>
          <cell r="D51" t="str">
            <v>1사업부 SV2팀</v>
          </cell>
          <cell r="E51" t="str">
            <v>김제중</v>
          </cell>
          <cell r="F51" t="str">
            <v>주임</v>
          </cell>
          <cell r="G51" t="str">
            <v>2003-01-07</v>
          </cell>
          <cell r="H51" t="str">
            <v>남</v>
          </cell>
          <cell r="I51">
            <v>7</v>
          </cell>
          <cell r="J51">
            <v>2.8082191780821919</v>
          </cell>
          <cell r="K51">
            <v>12</v>
          </cell>
          <cell r="L51">
            <v>19</v>
          </cell>
          <cell r="M51">
            <v>8</v>
          </cell>
          <cell r="N51">
            <v>11</v>
          </cell>
          <cell r="O51">
            <v>11</v>
          </cell>
          <cell r="P51">
            <v>0</v>
          </cell>
          <cell r="Q51">
            <v>13</v>
          </cell>
          <cell r="R51">
            <v>13</v>
          </cell>
        </row>
        <row r="52">
          <cell r="B52">
            <v>1491</v>
          </cell>
          <cell r="C52" t="str">
            <v>General Hospital</v>
          </cell>
          <cell r="D52" t="str">
            <v>1사업부 SV2팀</v>
          </cell>
          <cell r="E52" t="str">
            <v>정지원</v>
          </cell>
          <cell r="F52" t="str">
            <v>주임</v>
          </cell>
          <cell r="G52" t="str">
            <v>2003-03-10</v>
          </cell>
          <cell r="H52" t="str">
            <v>남</v>
          </cell>
          <cell r="I52">
            <v>7</v>
          </cell>
          <cell r="J52">
            <v>2.1095890410958908</v>
          </cell>
          <cell r="K52">
            <v>12</v>
          </cell>
          <cell r="L52">
            <v>19</v>
          </cell>
          <cell r="M52">
            <v>6</v>
          </cell>
          <cell r="N52">
            <v>13</v>
          </cell>
          <cell r="O52">
            <v>13</v>
          </cell>
          <cell r="P52">
            <v>0</v>
          </cell>
          <cell r="Q52">
            <v>13</v>
          </cell>
          <cell r="R52">
            <v>13</v>
          </cell>
        </row>
        <row r="53">
          <cell r="B53">
            <v>1090</v>
          </cell>
          <cell r="C53" t="str">
            <v>General Hospital</v>
          </cell>
          <cell r="D53" t="str">
            <v>1사업부 2팀 AP</v>
          </cell>
          <cell r="E53" t="str">
            <v>최태수</v>
          </cell>
          <cell r="F53" t="str">
            <v>차장</v>
          </cell>
          <cell r="G53" t="str">
            <v>1992-02-10</v>
          </cell>
          <cell r="H53" t="str">
            <v>남</v>
          </cell>
          <cell r="I53">
            <v>7</v>
          </cell>
          <cell r="J53">
            <v>18</v>
          </cell>
          <cell r="K53">
            <v>23</v>
          </cell>
          <cell r="L53">
            <v>30</v>
          </cell>
          <cell r="M53">
            <v>6</v>
          </cell>
          <cell r="N53">
            <v>24</v>
          </cell>
          <cell r="O53">
            <v>24</v>
          </cell>
          <cell r="P53">
            <v>0</v>
          </cell>
          <cell r="Q53">
            <v>24</v>
          </cell>
          <cell r="R53">
            <v>24</v>
          </cell>
        </row>
        <row r="54">
          <cell r="B54">
            <v>1202</v>
          </cell>
          <cell r="C54" t="str">
            <v>General Hospital</v>
          </cell>
          <cell r="D54" t="str">
            <v>1사업부 2팀 AP</v>
          </cell>
          <cell r="E54" t="str">
            <v>이형우</v>
          </cell>
          <cell r="F54" t="str">
            <v>차장</v>
          </cell>
          <cell r="G54" t="str">
            <v>1997-07-14</v>
          </cell>
          <cell r="H54" t="str">
            <v>남</v>
          </cell>
          <cell r="I54">
            <v>7</v>
          </cell>
          <cell r="J54">
            <v>14</v>
          </cell>
          <cell r="K54">
            <v>18</v>
          </cell>
          <cell r="L54">
            <v>25</v>
          </cell>
          <cell r="M54">
            <v>5</v>
          </cell>
          <cell r="N54">
            <v>20</v>
          </cell>
          <cell r="O54">
            <v>20</v>
          </cell>
          <cell r="P54">
            <v>0</v>
          </cell>
          <cell r="Q54">
            <v>19</v>
          </cell>
          <cell r="R54">
            <v>19</v>
          </cell>
        </row>
        <row r="55">
          <cell r="B55">
            <v>1280</v>
          </cell>
          <cell r="C55" t="str">
            <v>General Hospital</v>
          </cell>
          <cell r="D55" t="str">
            <v>1사업부 2팀 AP</v>
          </cell>
          <cell r="E55" t="str">
            <v>문영창</v>
          </cell>
          <cell r="F55" t="str">
            <v>차장</v>
          </cell>
          <cell r="G55" t="str">
            <v>2000-01-17</v>
          </cell>
          <cell r="H55" t="str">
            <v>남</v>
          </cell>
          <cell r="I55">
            <v>7</v>
          </cell>
          <cell r="J55">
            <v>10</v>
          </cell>
          <cell r="K55">
            <v>15</v>
          </cell>
          <cell r="L55">
            <v>22</v>
          </cell>
          <cell r="M55">
            <v>4</v>
          </cell>
          <cell r="N55">
            <v>18</v>
          </cell>
          <cell r="O55">
            <v>18</v>
          </cell>
          <cell r="P55">
            <v>0</v>
          </cell>
          <cell r="Q55">
            <v>16</v>
          </cell>
          <cell r="R55">
            <v>16</v>
          </cell>
        </row>
        <row r="56">
          <cell r="B56">
            <v>1098</v>
          </cell>
          <cell r="C56" t="str">
            <v>General Hospital</v>
          </cell>
          <cell r="D56" t="str">
            <v>1사업부 2팀 AP</v>
          </cell>
          <cell r="E56" t="str">
            <v>이충근</v>
          </cell>
          <cell r="F56" t="str">
            <v>차장</v>
          </cell>
          <cell r="G56" t="str">
            <v>1992-06-15</v>
          </cell>
          <cell r="H56" t="str">
            <v>남</v>
          </cell>
          <cell r="I56">
            <v>7</v>
          </cell>
          <cell r="J56">
            <v>18</v>
          </cell>
          <cell r="K56">
            <v>23</v>
          </cell>
          <cell r="L56">
            <v>30</v>
          </cell>
          <cell r="M56">
            <v>4</v>
          </cell>
          <cell r="N56">
            <v>26</v>
          </cell>
          <cell r="O56">
            <v>26</v>
          </cell>
          <cell r="P56">
            <v>0</v>
          </cell>
          <cell r="Q56">
            <v>24</v>
          </cell>
          <cell r="R56">
            <v>24</v>
          </cell>
        </row>
        <row r="57">
          <cell r="B57">
            <v>1164</v>
          </cell>
          <cell r="C57" t="str">
            <v>General Hospital</v>
          </cell>
          <cell r="D57" t="str">
            <v>1사업부 2팀 AP</v>
          </cell>
          <cell r="E57" t="str">
            <v>백기열</v>
          </cell>
          <cell r="F57" t="str">
            <v>과장</v>
          </cell>
          <cell r="G57" t="str">
            <v>1995-04-17</v>
          </cell>
          <cell r="H57" t="str">
            <v>남</v>
          </cell>
          <cell r="I57">
            <v>7</v>
          </cell>
          <cell r="J57">
            <v>12</v>
          </cell>
          <cell r="K57">
            <v>20</v>
          </cell>
          <cell r="L57">
            <v>27</v>
          </cell>
          <cell r="M57">
            <v>7</v>
          </cell>
          <cell r="N57">
            <v>20</v>
          </cell>
          <cell r="O57">
            <v>20</v>
          </cell>
          <cell r="P57">
            <v>0</v>
          </cell>
          <cell r="Q57">
            <v>21</v>
          </cell>
          <cell r="R57">
            <v>21</v>
          </cell>
        </row>
        <row r="58">
          <cell r="B58">
            <v>1145</v>
          </cell>
          <cell r="C58" t="str">
            <v>General Hospital</v>
          </cell>
          <cell r="D58" t="str">
            <v>1사업부 2팀 AP</v>
          </cell>
          <cell r="E58" t="str">
            <v>서동희</v>
          </cell>
          <cell r="F58" t="str">
            <v>과장</v>
          </cell>
          <cell r="G58" t="str">
            <v>1994-09-05</v>
          </cell>
          <cell r="H58" t="str">
            <v>남</v>
          </cell>
          <cell r="I58">
            <v>7</v>
          </cell>
          <cell r="J58">
            <v>16</v>
          </cell>
          <cell r="K58">
            <v>21</v>
          </cell>
          <cell r="L58">
            <v>28</v>
          </cell>
          <cell r="M58">
            <v>9</v>
          </cell>
          <cell r="N58">
            <v>19</v>
          </cell>
          <cell r="O58">
            <v>19</v>
          </cell>
          <cell r="P58">
            <v>0</v>
          </cell>
          <cell r="Q58">
            <v>22</v>
          </cell>
          <cell r="R58">
            <v>22</v>
          </cell>
        </row>
        <row r="59">
          <cell r="B59">
            <v>1247</v>
          </cell>
          <cell r="C59" t="str">
            <v>General Hospital</v>
          </cell>
          <cell r="D59" t="str">
            <v>1사업부 2팀 AP</v>
          </cell>
          <cell r="E59" t="str">
            <v>장명균</v>
          </cell>
          <cell r="F59" t="str">
            <v>과장</v>
          </cell>
          <cell r="G59" t="str">
            <v>1999-10-01</v>
          </cell>
          <cell r="H59" t="str">
            <v>남</v>
          </cell>
          <cell r="I59">
            <v>7</v>
          </cell>
          <cell r="J59">
            <v>9</v>
          </cell>
          <cell r="K59">
            <v>16</v>
          </cell>
          <cell r="L59">
            <v>23</v>
          </cell>
          <cell r="M59">
            <v>7</v>
          </cell>
          <cell r="N59">
            <v>16</v>
          </cell>
          <cell r="O59">
            <v>16</v>
          </cell>
          <cell r="P59">
            <v>0</v>
          </cell>
          <cell r="Q59">
            <v>17</v>
          </cell>
          <cell r="R59">
            <v>17</v>
          </cell>
        </row>
        <row r="60">
          <cell r="B60">
            <v>1234</v>
          </cell>
          <cell r="C60" t="str">
            <v>General Hospital</v>
          </cell>
          <cell r="D60" t="str">
            <v>1사업부 2팀 AP</v>
          </cell>
          <cell r="E60" t="str">
            <v>차용범</v>
          </cell>
          <cell r="F60" t="str">
            <v>대리</v>
          </cell>
          <cell r="G60" t="str">
            <v>1999-07-01</v>
          </cell>
          <cell r="H60" t="str">
            <v>남</v>
          </cell>
          <cell r="I60">
            <v>7</v>
          </cell>
          <cell r="J60">
            <v>10</v>
          </cell>
          <cell r="K60">
            <v>16</v>
          </cell>
          <cell r="L60">
            <v>23</v>
          </cell>
          <cell r="M60">
            <v>8</v>
          </cell>
          <cell r="N60">
            <v>15</v>
          </cell>
          <cell r="O60">
            <v>15</v>
          </cell>
          <cell r="P60">
            <v>0</v>
          </cell>
          <cell r="Q60">
            <v>17</v>
          </cell>
          <cell r="R60">
            <v>17</v>
          </cell>
        </row>
        <row r="61">
          <cell r="B61">
            <v>1233</v>
          </cell>
          <cell r="C61" t="str">
            <v>General Hospital</v>
          </cell>
          <cell r="D61" t="str">
            <v>1사업부 2팀 AP</v>
          </cell>
          <cell r="E61" t="str">
            <v>윤현구</v>
          </cell>
          <cell r="F61" t="str">
            <v>대리</v>
          </cell>
          <cell r="G61" t="str">
            <v>1999-07-01</v>
          </cell>
          <cell r="H61" t="str">
            <v>남</v>
          </cell>
          <cell r="I61">
            <v>7</v>
          </cell>
          <cell r="J61">
            <v>10</v>
          </cell>
          <cell r="K61">
            <v>16</v>
          </cell>
          <cell r="L61">
            <v>23</v>
          </cell>
          <cell r="M61">
            <v>6</v>
          </cell>
          <cell r="N61">
            <v>17</v>
          </cell>
          <cell r="O61">
            <v>17</v>
          </cell>
          <cell r="P61">
            <v>0</v>
          </cell>
          <cell r="Q61">
            <v>17</v>
          </cell>
          <cell r="R61">
            <v>17</v>
          </cell>
        </row>
        <row r="62">
          <cell r="B62">
            <v>1047</v>
          </cell>
          <cell r="C62" t="str">
            <v>General Hospital</v>
          </cell>
          <cell r="D62" t="str">
            <v>1사업부 3팀 Onco1팀</v>
          </cell>
          <cell r="E62" t="str">
            <v>신현성</v>
          </cell>
          <cell r="F62" t="str">
            <v>차장</v>
          </cell>
          <cell r="G62" t="str">
            <v>1990-04-02</v>
          </cell>
          <cell r="H62" t="str">
            <v>남</v>
          </cell>
          <cell r="I62">
            <v>7</v>
          </cell>
          <cell r="J62">
            <v>21</v>
          </cell>
          <cell r="K62">
            <v>25</v>
          </cell>
          <cell r="L62">
            <v>32</v>
          </cell>
          <cell r="M62">
            <v>5</v>
          </cell>
          <cell r="N62">
            <v>27</v>
          </cell>
          <cell r="O62">
            <v>27</v>
          </cell>
          <cell r="P62">
            <v>0</v>
          </cell>
          <cell r="Q62">
            <v>26</v>
          </cell>
          <cell r="R62">
            <v>26</v>
          </cell>
        </row>
        <row r="63">
          <cell r="B63">
            <v>1138</v>
          </cell>
          <cell r="C63" t="str">
            <v>General Hospital</v>
          </cell>
          <cell r="D63" t="str">
            <v>1사업부 3팀 Onco1팀</v>
          </cell>
          <cell r="E63" t="str">
            <v>김덕재</v>
          </cell>
          <cell r="F63" t="str">
            <v>차장</v>
          </cell>
          <cell r="G63" t="str">
            <v>1994-05-02</v>
          </cell>
          <cell r="H63" t="str">
            <v>남</v>
          </cell>
          <cell r="I63">
            <v>7</v>
          </cell>
          <cell r="J63">
            <v>14</v>
          </cell>
          <cell r="K63">
            <v>21</v>
          </cell>
          <cell r="L63">
            <v>28</v>
          </cell>
          <cell r="M63">
            <v>7</v>
          </cell>
          <cell r="N63">
            <v>21</v>
          </cell>
          <cell r="O63">
            <v>21</v>
          </cell>
          <cell r="P63">
            <v>0</v>
          </cell>
          <cell r="Q63">
            <v>22</v>
          </cell>
          <cell r="R63">
            <v>22</v>
          </cell>
        </row>
        <row r="64">
          <cell r="B64">
            <v>1512</v>
          </cell>
          <cell r="C64" t="str">
            <v>General Hospital</v>
          </cell>
          <cell r="D64" t="str">
            <v>1사업부 3팀 Onco1팀</v>
          </cell>
          <cell r="E64" t="str">
            <v>김진천</v>
          </cell>
          <cell r="F64" t="str">
            <v>주임</v>
          </cell>
          <cell r="G64" t="str">
            <v>2003-07-01</v>
          </cell>
          <cell r="H64" t="str">
            <v>남</v>
          </cell>
          <cell r="I64">
            <v>7</v>
          </cell>
          <cell r="J64">
            <v>1.0136986301369859</v>
          </cell>
          <cell r="K64">
            <v>12</v>
          </cell>
          <cell r="L64">
            <v>19</v>
          </cell>
          <cell r="M64">
            <v>4</v>
          </cell>
          <cell r="N64">
            <v>15</v>
          </cell>
          <cell r="O64">
            <v>15</v>
          </cell>
          <cell r="P64">
            <v>0</v>
          </cell>
          <cell r="Q64">
            <v>13</v>
          </cell>
          <cell r="R64">
            <v>13</v>
          </cell>
        </row>
        <row r="65">
          <cell r="B65">
            <v>1440</v>
          </cell>
          <cell r="C65" t="str">
            <v>General Hospital</v>
          </cell>
          <cell r="D65" t="str">
            <v>1사업부 3팀 Onco1팀</v>
          </cell>
          <cell r="E65" t="str">
            <v>유진수</v>
          </cell>
          <cell r="F65" t="str">
            <v>사원</v>
          </cell>
          <cell r="G65" t="str">
            <v>2003-01-07</v>
          </cell>
          <cell r="H65" t="str">
            <v>남</v>
          </cell>
          <cell r="I65">
            <v>7</v>
          </cell>
          <cell r="J65">
            <v>1.8082191780821919</v>
          </cell>
          <cell r="K65">
            <v>12</v>
          </cell>
          <cell r="L65">
            <v>19</v>
          </cell>
          <cell r="M65">
            <v>6</v>
          </cell>
          <cell r="N65">
            <v>13</v>
          </cell>
          <cell r="O65">
            <v>13</v>
          </cell>
          <cell r="P65">
            <v>0</v>
          </cell>
          <cell r="Q65">
            <v>13</v>
          </cell>
          <cell r="R65">
            <v>13</v>
          </cell>
        </row>
        <row r="66">
          <cell r="B66">
            <v>1464</v>
          </cell>
          <cell r="C66" t="str">
            <v>General Hospital</v>
          </cell>
          <cell r="D66" t="str">
            <v>1사업부 3팀 Onco1팀</v>
          </cell>
          <cell r="E66" t="str">
            <v>이규선</v>
          </cell>
          <cell r="F66" t="str">
            <v>주임</v>
          </cell>
          <cell r="G66" t="str">
            <v>2003-01-07</v>
          </cell>
          <cell r="H66" t="str">
            <v>남</v>
          </cell>
          <cell r="I66">
            <v>7</v>
          </cell>
          <cell r="J66">
            <v>1.8082191780821919</v>
          </cell>
          <cell r="K66">
            <v>12</v>
          </cell>
          <cell r="L66">
            <v>19</v>
          </cell>
          <cell r="M66">
            <v>5</v>
          </cell>
          <cell r="N66">
            <v>14</v>
          </cell>
          <cell r="O66">
            <v>14</v>
          </cell>
          <cell r="P66">
            <v>0</v>
          </cell>
          <cell r="Q66">
            <v>13</v>
          </cell>
          <cell r="R66">
            <v>13</v>
          </cell>
        </row>
        <row r="67">
          <cell r="B67">
            <v>1543</v>
          </cell>
          <cell r="C67" t="str">
            <v>General Hospital</v>
          </cell>
          <cell r="D67" t="str">
            <v>1사업부 3팀 Onco1팀</v>
          </cell>
          <cell r="E67" t="str">
            <v>강종우</v>
          </cell>
          <cell r="F67" t="str">
            <v>주임</v>
          </cell>
          <cell r="G67" t="str">
            <v>2004-01-26</v>
          </cell>
          <cell r="H67" t="str">
            <v>남</v>
          </cell>
          <cell r="I67">
            <v>5.3150684931506849</v>
          </cell>
          <cell r="J67">
            <v>0</v>
          </cell>
          <cell r="K67">
            <v>11</v>
          </cell>
          <cell r="L67">
            <v>16.315068493150683</v>
          </cell>
          <cell r="M67">
            <v>5</v>
          </cell>
          <cell r="N67">
            <v>11.315068493150683</v>
          </cell>
          <cell r="O67">
            <v>11.315068493150683</v>
          </cell>
          <cell r="P67">
            <v>0</v>
          </cell>
          <cell r="Q67">
            <v>12</v>
          </cell>
          <cell r="R67">
            <v>12</v>
          </cell>
        </row>
        <row r="68">
          <cell r="B68">
            <v>1320</v>
          </cell>
          <cell r="C68" t="str">
            <v>General Hospital</v>
          </cell>
          <cell r="D68" t="str">
            <v>1사업부 3팀 Onco1팀</v>
          </cell>
          <cell r="E68" t="str">
            <v>이현상</v>
          </cell>
          <cell r="F68" t="str">
            <v>주임</v>
          </cell>
          <cell r="G68" t="str">
            <v>2001-02-26</v>
          </cell>
          <cell r="H68" t="str">
            <v>남</v>
          </cell>
          <cell r="I68">
            <v>7</v>
          </cell>
          <cell r="J68">
            <v>7</v>
          </cell>
          <cell r="K68">
            <v>14</v>
          </cell>
          <cell r="L68">
            <v>21</v>
          </cell>
          <cell r="M68">
            <v>3</v>
          </cell>
          <cell r="N68">
            <v>18</v>
          </cell>
          <cell r="O68">
            <v>18</v>
          </cell>
          <cell r="P68">
            <v>0</v>
          </cell>
          <cell r="Q68">
            <v>15</v>
          </cell>
          <cell r="R68">
            <v>15</v>
          </cell>
        </row>
        <row r="69">
          <cell r="B69">
            <v>1102</v>
          </cell>
          <cell r="C69" t="str">
            <v>General Hospital</v>
          </cell>
          <cell r="D69" t="str">
            <v>2사업부 APSV-E</v>
          </cell>
          <cell r="E69" t="str">
            <v>마희종</v>
          </cell>
          <cell r="F69" t="str">
            <v>차장</v>
          </cell>
          <cell r="G69" t="str">
            <v>1992-08-10</v>
          </cell>
          <cell r="H69" t="str">
            <v>남</v>
          </cell>
          <cell r="I69">
            <v>7</v>
          </cell>
          <cell r="J69">
            <v>18</v>
          </cell>
          <cell r="K69">
            <v>23</v>
          </cell>
          <cell r="L69">
            <v>30</v>
          </cell>
          <cell r="M69">
            <v>0</v>
          </cell>
          <cell r="N69">
            <v>30</v>
          </cell>
          <cell r="O69">
            <v>30</v>
          </cell>
          <cell r="P69">
            <v>0</v>
          </cell>
          <cell r="Q69">
            <v>24</v>
          </cell>
          <cell r="R69">
            <v>24</v>
          </cell>
        </row>
        <row r="70">
          <cell r="B70">
            <v>1191</v>
          </cell>
          <cell r="C70" t="str">
            <v>General Hospital</v>
          </cell>
          <cell r="D70" t="str">
            <v>2사업부 APSV-E</v>
          </cell>
          <cell r="E70" t="str">
            <v>김태연</v>
          </cell>
          <cell r="F70" t="str">
            <v>차장</v>
          </cell>
          <cell r="G70" t="str">
            <v>1997-01-01</v>
          </cell>
          <cell r="H70" t="str">
            <v>남</v>
          </cell>
          <cell r="I70">
            <v>7</v>
          </cell>
          <cell r="J70">
            <v>14</v>
          </cell>
          <cell r="K70">
            <v>19</v>
          </cell>
          <cell r="L70">
            <v>26</v>
          </cell>
          <cell r="M70">
            <v>5.5</v>
          </cell>
          <cell r="N70">
            <v>20.5</v>
          </cell>
          <cell r="O70">
            <v>20.5</v>
          </cell>
          <cell r="P70">
            <v>0</v>
          </cell>
          <cell r="Q70">
            <v>20</v>
          </cell>
          <cell r="R70">
            <v>20</v>
          </cell>
        </row>
        <row r="71">
          <cell r="B71">
            <v>1229</v>
          </cell>
          <cell r="C71" t="str">
            <v>General Hospital</v>
          </cell>
          <cell r="D71" t="str">
            <v>2사업부 APSV-E</v>
          </cell>
          <cell r="E71" t="str">
            <v>김병국</v>
          </cell>
          <cell r="F71" t="str">
            <v>과장</v>
          </cell>
          <cell r="G71" t="str">
            <v>1999-06-01</v>
          </cell>
          <cell r="H71" t="str">
            <v>남</v>
          </cell>
          <cell r="I71">
            <v>7</v>
          </cell>
          <cell r="J71">
            <v>11</v>
          </cell>
          <cell r="K71">
            <v>16</v>
          </cell>
          <cell r="L71">
            <v>23</v>
          </cell>
          <cell r="M71">
            <v>4</v>
          </cell>
          <cell r="N71">
            <v>19</v>
          </cell>
          <cell r="O71">
            <v>19</v>
          </cell>
          <cell r="P71">
            <v>0</v>
          </cell>
          <cell r="Q71">
            <v>17</v>
          </cell>
          <cell r="R71">
            <v>17</v>
          </cell>
        </row>
        <row r="72">
          <cell r="B72">
            <v>1252</v>
          </cell>
          <cell r="C72" t="str">
            <v>General Hospital</v>
          </cell>
          <cell r="D72" t="str">
            <v>2사업부 APSV-E</v>
          </cell>
          <cell r="E72" t="str">
            <v>황준식</v>
          </cell>
          <cell r="F72" t="str">
            <v>주임</v>
          </cell>
          <cell r="G72" t="str">
            <v>1999-12-01</v>
          </cell>
          <cell r="H72" t="str">
            <v>남</v>
          </cell>
          <cell r="I72">
            <v>7</v>
          </cell>
          <cell r="J72">
            <v>12</v>
          </cell>
          <cell r="K72">
            <v>16</v>
          </cell>
          <cell r="L72">
            <v>23</v>
          </cell>
          <cell r="M72">
            <v>3.5</v>
          </cell>
          <cell r="N72">
            <v>19.5</v>
          </cell>
          <cell r="O72">
            <v>19.5</v>
          </cell>
          <cell r="P72">
            <v>0</v>
          </cell>
          <cell r="Q72">
            <v>17</v>
          </cell>
          <cell r="R72">
            <v>17</v>
          </cell>
        </row>
        <row r="73">
          <cell r="B73">
            <v>1284</v>
          </cell>
          <cell r="C73" t="str">
            <v>General Hospital</v>
          </cell>
          <cell r="D73" t="str">
            <v>2사업부 APSV-E</v>
          </cell>
          <cell r="E73" t="str">
            <v>류병재</v>
          </cell>
          <cell r="F73" t="str">
            <v>주임</v>
          </cell>
          <cell r="G73" t="str">
            <v>2000-02-01</v>
          </cell>
          <cell r="H73" t="str">
            <v>남</v>
          </cell>
          <cell r="I73">
            <v>3</v>
          </cell>
          <cell r="J73">
            <v>0</v>
          </cell>
          <cell r="K73">
            <v>15</v>
          </cell>
          <cell r="L73">
            <v>18</v>
          </cell>
          <cell r="M73">
            <v>10</v>
          </cell>
          <cell r="N73">
            <v>8</v>
          </cell>
          <cell r="O73">
            <v>8</v>
          </cell>
          <cell r="P73">
            <v>0</v>
          </cell>
          <cell r="Q73">
            <v>16</v>
          </cell>
          <cell r="R73">
            <v>16</v>
          </cell>
        </row>
        <row r="74">
          <cell r="B74">
            <v>1549</v>
          </cell>
          <cell r="C74" t="str">
            <v>General Hospital</v>
          </cell>
          <cell r="D74" t="str">
            <v>2사업부 APSV-E</v>
          </cell>
          <cell r="E74" t="str">
            <v>박재민</v>
          </cell>
          <cell r="F74" t="str">
            <v>사원</v>
          </cell>
          <cell r="G74" t="str">
            <v>2004-01-26</v>
          </cell>
          <cell r="H74" t="str">
            <v>남</v>
          </cell>
          <cell r="I74">
            <v>4.3150684931506849</v>
          </cell>
          <cell r="J74">
            <v>0</v>
          </cell>
          <cell r="K74">
            <v>11</v>
          </cell>
          <cell r="L74">
            <v>15.315068493150685</v>
          </cell>
          <cell r="M74">
            <v>3</v>
          </cell>
          <cell r="N74">
            <v>12.315068493150685</v>
          </cell>
          <cell r="O74">
            <v>12.315068493150685</v>
          </cell>
          <cell r="P74">
            <v>0</v>
          </cell>
          <cell r="Q74">
            <v>12</v>
          </cell>
          <cell r="R74">
            <v>12</v>
          </cell>
        </row>
        <row r="75">
          <cell r="B75">
            <v>1077</v>
          </cell>
          <cell r="C75" t="str">
            <v>General Hospital</v>
          </cell>
          <cell r="D75" t="str">
            <v>2사업부 APSV-E</v>
          </cell>
          <cell r="E75" t="str">
            <v>김홍주</v>
          </cell>
          <cell r="F75" t="str">
            <v>차장</v>
          </cell>
          <cell r="G75" t="str">
            <v>1991-09-09</v>
          </cell>
          <cell r="H75" t="str">
            <v>남</v>
          </cell>
          <cell r="I75">
            <v>7</v>
          </cell>
          <cell r="J75">
            <v>17</v>
          </cell>
          <cell r="K75">
            <v>24</v>
          </cell>
          <cell r="L75">
            <v>31</v>
          </cell>
          <cell r="M75">
            <v>7.5</v>
          </cell>
          <cell r="N75">
            <v>23.5</v>
          </cell>
          <cell r="O75">
            <v>23.5</v>
          </cell>
          <cell r="P75">
            <v>0</v>
          </cell>
          <cell r="Q75">
            <v>25</v>
          </cell>
          <cell r="R75">
            <v>25</v>
          </cell>
        </row>
        <row r="76">
          <cell r="B76">
            <v>1292</v>
          </cell>
          <cell r="C76" t="str">
            <v>General Hospital</v>
          </cell>
          <cell r="D76" t="str">
            <v>2사업부 APSV-E</v>
          </cell>
          <cell r="E76" t="str">
            <v>박수병</v>
          </cell>
          <cell r="F76" t="str">
            <v>주임</v>
          </cell>
          <cell r="G76" t="str">
            <v>2000-02-01</v>
          </cell>
          <cell r="H76" t="str">
            <v>남</v>
          </cell>
          <cell r="I76">
            <v>7</v>
          </cell>
          <cell r="J76">
            <v>8</v>
          </cell>
          <cell r="K76">
            <v>15</v>
          </cell>
          <cell r="L76">
            <v>22</v>
          </cell>
          <cell r="M76">
            <v>3.5</v>
          </cell>
          <cell r="N76">
            <v>18.5</v>
          </cell>
          <cell r="O76">
            <v>18.5</v>
          </cell>
          <cell r="P76">
            <v>0</v>
          </cell>
          <cell r="Q76">
            <v>16</v>
          </cell>
          <cell r="R76">
            <v>16</v>
          </cell>
        </row>
        <row r="77">
          <cell r="B77">
            <v>1533</v>
          </cell>
          <cell r="C77" t="str">
            <v>General Hospital</v>
          </cell>
          <cell r="D77" t="str">
            <v>2사업부 APSV-E</v>
          </cell>
          <cell r="E77" t="str">
            <v>노동조</v>
          </cell>
          <cell r="F77" t="str">
            <v>대리</v>
          </cell>
          <cell r="G77" t="str">
            <v>2003-07-01</v>
          </cell>
          <cell r="H77" t="str">
            <v>남</v>
          </cell>
          <cell r="I77">
            <v>5.0136986301369859</v>
          </cell>
          <cell r="J77">
            <v>0</v>
          </cell>
          <cell r="K77">
            <v>12</v>
          </cell>
          <cell r="L77">
            <v>17.013698630136986</v>
          </cell>
          <cell r="M77">
            <v>7</v>
          </cell>
          <cell r="N77">
            <v>10.013698630136986</v>
          </cell>
          <cell r="O77">
            <v>10.013698630136986</v>
          </cell>
          <cell r="P77">
            <v>0</v>
          </cell>
          <cell r="Q77">
            <v>13</v>
          </cell>
          <cell r="R77">
            <v>13</v>
          </cell>
        </row>
        <row r="78">
          <cell r="B78">
            <v>1062</v>
          </cell>
          <cell r="C78" t="str">
            <v>General Hospital</v>
          </cell>
          <cell r="D78" t="str">
            <v>2사업부 APSV-W</v>
          </cell>
          <cell r="E78" t="str">
            <v>유수청</v>
          </cell>
          <cell r="F78" t="str">
            <v>차장</v>
          </cell>
          <cell r="G78" t="str">
            <v>1990-12-10</v>
          </cell>
          <cell r="H78" t="str">
            <v>남</v>
          </cell>
          <cell r="I78">
            <v>7</v>
          </cell>
          <cell r="J78">
            <v>19</v>
          </cell>
          <cell r="K78">
            <v>25</v>
          </cell>
          <cell r="L78">
            <v>32</v>
          </cell>
          <cell r="M78">
            <v>0</v>
          </cell>
          <cell r="N78">
            <v>32</v>
          </cell>
          <cell r="O78">
            <v>32</v>
          </cell>
          <cell r="P78">
            <v>0</v>
          </cell>
          <cell r="Q78">
            <v>26</v>
          </cell>
          <cell r="R78">
            <v>26</v>
          </cell>
        </row>
        <row r="79">
          <cell r="B79">
            <v>1251</v>
          </cell>
          <cell r="C79" t="str">
            <v>General Hospital</v>
          </cell>
          <cell r="D79" t="str">
            <v>2사업부 APSV-W</v>
          </cell>
          <cell r="E79" t="str">
            <v>유정암</v>
          </cell>
          <cell r="F79" t="str">
            <v>대리</v>
          </cell>
          <cell r="G79" t="str">
            <v>1999-12-01</v>
          </cell>
          <cell r="H79" t="str">
            <v>남</v>
          </cell>
          <cell r="I79">
            <v>7</v>
          </cell>
          <cell r="J79">
            <v>10</v>
          </cell>
          <cell r="K79">
            <v>16</v>
          </cell>
          <cell r="L79">
            <v>23</v>
          </cell>
          <cell r="M79">
            <v>0</v>
          </cell>
          <cell r="N79">
            <v>23</v>
          </cell>
          <cell r="O79">
            <v>23</v>
          </cell>
          <cell r="P79">
            <v>0</v>
          </cell>
          <cell r="Q79">
            <v>17</v>
          </cell>
          <cell r="R79">
            <v>17</v>
          </cell>
        </row>
        <row r="80">
          <cell r="B80">
            <v>1335</v>
          </cell>
          <cell r="C80" t="str">
            <v>General Hospital</v>
          </cell>
          <cell r="D80" t="str">
            <v>2사업부 APSV-W</v>
          </cell>
          <cell r="E80" t="str">
            <v>이정희</v>
          </cell>
          <cell r="F80" t="str">
            <v>대리</v>
          </cell>
          <cell r="G80" t="str">
            <v>2001-02-26</v>
          </cell>
          <cell r="H80" t="str">
            <v>남</v>
          </cell>
          <cell r="I80">
            <v>7</v>
          </cell>
          <cell r="J80">
            <v>10</v>
          </cell>
          <cell r="K80">
            <v>14</v>
          </cell>
          <cell r="L80">
            <v>21</v>
          </cell>
          <cell r="M80">
            <v>6</v>
          </cell>
          <cell r="N80">
            <v>15</v>
          </cell>
          <cell r="O80">
            <v>15</v>
          </cell>
          <cell r="P80">
            <v>0</v>
          </cell>
          <cell r="Q80">
            <v>15</v>
          </cell>
          <cell r="R80">
            <v>15</v>
          </cell>
        </row>
        <row r="81">
          <cell r="B81">
            <v>1365</v>
          </cell>
          <cell r="C81" t="str">
            <v>General Hospital</v>
          </cell>
          <cell r="D81" t="str">
            <v>2사업부 APSV-W</v>
          </cell>
          <cell r="E81" t="str">
            <v>이종서</v>
          </cell>
          <cell r="F81" t="str">
            <v>주임</v>
          </cell>
          <cell r="G81" t="str">
            <v>2001-05-02</v>
          </cell>
          <cell r="H81" t="str">
            <v>남</v>
          </cell>
          <cell r="I81">
            <v>7</v>
          </cell>
          <cell r="J81">
            <v>7.5</v>
          </cell>
          <cell r="K81">
            <v>14</v>
          </cell>
          <cell r="L81">
            <v>21</v>
          </cell>
          <cell r="M81">
            <v>9</v>
          </cell>
          <cell r="N81">
            <v>12</v>
          </cell>
          <cell r="O81">
            <v>12</v>
          </cell>
          <cell r="P81">
            <v>0</v>
          </cell>
          <cell r="Q81">
            <v>15</v>
          </cell>
          <cell r="R81">
            <v>15</v>
          </cell>
        </row>
        <row r="82">
          <cell r="B82">
            <v>1553</v>
          </cell>
          <cell r="C82" t="str">
            <v>General Hospital</v>
          </cell>
          <cell r="D82" t="str">
            <v>2사업부 APSV-W</v>
          </cell>
          <cell r="E82" t="str">
            <v>양주안</v>
          </cell>
          <cell r="F82" t="str">
            <v>대리</v>
          </cell>
          <cell r="G82" t="str">
            <v>2004-01-26</v>
          </cell>
          <cell r="H82" t="str">
            <v>남</v>
          </cell>
          <cell r="I82">
            <v>3.3150684931506849</v>
          </cell>
          <cell r="J82">
            <v>0</v>
          </cell>
          <cell r="K82">
            <v>11</v>
          </cell>
          <cell r="L82">
            <v>14.315068493150685</v>
          </cell>
          <cell r="M82">
            <v>8</v>
          </cell>
          <cell r="N82">
            <v>6.3150684931506849</v>
          </cell>
          <cell r="O82">
            <v>6.3150684931506849</v>
          </cell>
          <cell r="P82">
            <v>0</v>
          </cell>
          <cell r="Q82">
            <v>12</v>
          </cell>
          <cell r="R82">
            <v>12</v>
          </cell>
        </row>
        <row r="83">
          <cell r="B83">
            <v>1363</v>
          </cell>
          <cell r="C83" t="str">
            <v>General Hospital</v>
          </cell>
          <cell r="D83" t="str">
            <v>2사업부 APSV-W</v>
          </cell>
          <cell r="E83" t="str">
            <v>박동윤</v>
          </cell>
          <cell r="F83" t="str">
            <v>대리</v>
          </cell>
          <cell r="G83" t="str">
            <v>2001-04-30</v>
          </cell>
          <cell r="H83" t="str">
            <v>남</v>
          </cell>
          <cell r="I83">
            <v>7</v>
          </cell>
          <cell r="J83">
            <v>7</v>
          </cell>
          <cell r="K83">
            <v>14</v>
          </cell>
          <cell r="L83">
            <v>21</v>
          </cell>
          <cell r="M83">
            <v>4</v>
          </cell>
          <cell r="N83">
            <v>17</v>
          </cell>
          <cell r="O83">
            <v>17</v>
          </cell>
          <cell r="P83">
            <v>0</v>
          </cell>
          <cell r="Q83">
            <v>15</v>
          </cell>
          <cell r="R83">
            <v>15</v>
          </cell>
        </row>
        <row r="84">
          <cell r="B84">
            <v>1432</v>
          </cell>
          <cell r="C84" t="str">
            <v>General Hospital</v>
          </cell>
          <cell r="D84" t="str">
            <v>2사업부 APSV-W</v>
          </cell>
          <cell r="E84" t="str">
            <v>김상헌</v>
          </cell>
          <cell r="F84" t="str">
            <v>사원</v>
          </cell>
          <cell r="G84" t="str">
            <v>2003-01-07</v>
          </cell>
          <cell r="H84" t="str">
            <v>남</v>
          </cell>
          <cell r="I84">
            <v>7</v>
          </cell>
          <cell r="J84">
            <v>3.3082191780821901</v>
          </cell>
          <cell r="K84">
            <v>12</v>
          </cell>
          <cell r="L84">
            <v>19</v>
          </cell>
          <cell r="M84">
            <v>6</v>
          </cell>
          <cell r="N84">
            <v>13</v>
          </cell>
          <cell r="O84">
            <v>13</v>
          </cell>
          <cell r="P84">
            <v>0</v>
          </cell>
          <cell r="Q84">
            <v>13</v>
          </cell>
          <cell r="R84">
            <v>13</v>
          </cell>
        </row>
        <row r="85">
          <cell r="B85">
            <v>1263</v>
          </cell>
          <cell r="C85" t="str">
            <v>General Hospital</v>
          </cell>
          <cell r="D85" t="str">
            <v>2사업부 APSV-W</v>
          </cell>
          <cell r="E85" t="str">
            <v>강태용</v>
          </cell>
          <cell r="F85" t="str">
            <v>주임</v>
          </cell>
          <cell r="G85" t="str">
            <v>2000-01-10</v>
          </cell>
          <cell r="H85" t="str">
            <v>남</v>
          </cell>
          <cell r="I85">
            <v>7</v>
          </cell>
          <cell r="J85">
            <v>11</v>
          </cell>
          <cell r="K85">
            <v>15</v>
          </cell>
          <cell r="L85">
            <v>22</v>
          </cell>
          <cell r="M85">
            <v>4</v>
          </cell>
          <cell r="N85">
            <v>18</v>
          </cell>
          <cell r="O85">
            <v>18</v>
          </cell>
          <cell r="P85">
            <v>0</v>
          </cell>
          <cell r="Q85">
            <v>16</v>
          </cell>
          <cell r="R85">
            <v>16</v>
          </cell>
        </row>
        <row r="86">
          <cell r="B86">
            <v>1076</v>
          </cell>
          <cell r="C86" t="str">
            <v>General Hospital</v>
          </cell>
          <cell r="D86" t="str">
            <v>2사업부 3팀 Onco2팀</v>
          </cell>
          <cell r="E86" t="str">
            <v>최원석</v>
          </cell>
          <cell r="F86" t="str">
            <v>차장</v>
          </cell>
          <cell r="G86" t="str">
            <v>1991-09-09</v>
          </cell>
          <cell r="H86" t="str">
            <v>남</v>
          </cell>
          <cell r="I86">
            <v>7</v>
          </cell>
          <cell r="J86">
            <v>17.5</v>
          </cell>
          <cell r="K86">
            <v>24</v>
          </cell>
          <cell r="L86">
            <v>31</v>
          </cell>
          <cell r="M86">
            <v>10</v>
          </cell>
          <cell r="N86">
            <v>21</v>
          </cell>
          <cell r="O86">
            <v>21</v>
          </cell>
          <cell r="P86">
            <v>0</v>
          </cell>
          <cell r="Q86">
            <v>25</v>
          </cell>
          <cell r="R86">
            <v>25</v>
          </cell>
        </row>
        <row r="87">
          <cell r="B87">
            <v>1109</v>
          </cell>
          <cell r="C87" t="str">
            <v>General Hospital</v>
          </cell>
          <cell r="D87" t="str">
            <v>2사업부 3팀 Onco2팀</v>
          </cell>
          <cell r="E87" t="str">
            <v>김원수</v>
          </cell>
          <cell r="F87" t="str">
            <v>차장</v>
          </cell>
          <cell r="G87" t="str">
            <v>1992-08-17</v>
          </cell>
          <cell r="H87" t="str">
            <v>남</v>
          </cell>
          <cell r="I87">
            <v>7</v>
          </cell>
          <cell r="J87">
            <v>16</v>
          </cell>
          <cell r="K87">
            <v>23</v>
          </cell>
          <cell r="L87">
            <v>30</v>
          </cell>
          <cell r="M87">
            <v>10</v>
          </cell>
          <cell r="N87">
            <v>20</v>
          </cell>
          <cell r="O87">
            <v>20</v>
          </cell>
          <cell r="P87">
            <v>0</v>
          </cell>
          <cell r="Q87">
            <v>24</v>
          </cell>
          <cell r="R87">
            <v>24</v>
          </cell>
        </row>
        <row r="88">
          <cell r="B88">
            <v>1027</v>
          </cell>
          <cell r="C88" t="str">
            <v>General Hospital</v>
          </cell>
          <cell r="D88" t="str">
            <v>2사업부 3팀 Onco2팀</v>
          </cell>
          <cell r="E88" t="str">
            <v>고규영</v>
          </cell>
          <cell r="F88" t="str">
            <v>부장</v>
          </cell>
          <cell r="G88" t="str">
            <v>1988-08-08</v>
          </cell>
          <cell r="H88" t="str">
            <v>남</v>
          </cell>
          <cell r="I88">
            <v>7</v>
          </cell>
          <cell r="J88">
            <v>21</v>
          </cell>
          <cell r="K88">
            <v>27</v>
          </cell>
          <cell r="L88">
            <v>34</v>
          </cell>
          <cell r="M88">
            <v>8</v>
          </cell>
          <cell r="N88">
            <v>26</v>
          </cell>
          <cell r="O88">
            <v>26</v>
          </cell>
          <cell r="P88">
            <v>0</v>
          </cell>
          <cell r="Q88">
            <v>28</v>
          </cell>
          <cell r="R88">
            <v>28</v>
          </cell>
        </row>
        <row r="89">
          <cell r="B89">
            <v>1148</v>
          </cell>
          <cell r="C89" t="str">
            <v>General Hospital</v>
          </cell>
          <cell r="D89" t="str">
            <v>2사업부 3팀 Onco2팀</v>
          </cell>
          <cell r="E89" t="str">
            <v>김영호</v>
          </cell>
          <cell r="F89" t="str">
            <v>과장</v>
          </cell>
          <cell r="G89" t="str">
            <v>1994-09-05</v>
          </cell>
          <cell r="H89" t="str">
            <v>남</v>
          </cell>
          <cell r="I89">
            <v>7</v>
          </cell>
          <cell r="J89">
            <v>15</v>
          </cell>
          <cell r="K89">
            <v>21</v>
          </cell>
          <cell r="L89">
            <v>28</v>
          </cell>
          <cell r="M89">
            <v>8</v>
          </cell>
          <cell r="N89">
            <v>20</v>
          </cell>
          <cell r="O89">
            <v>20</v>
          </cell>
          <cell r="P89">
            <v>0</v>
          </cell>
          <cell r="Q89">
            <v>22</v>
          </cell>
          <cell r="R89">
            <v>22</v>
          </cell>
        </row>
        <row r="90">
          <cell r="B90">
            <v>1147</v>
          </cell>
          <cell r="C90" t="str">
            <v>General Hospital</v>
          </cell>
          <cell r="D90" t="str">
            <v>2사업부 3팀 Onco2팀</v>
          </cell>
          <cell r="E90" t="str">
            <v>박대순</v>
          </cell>
          <cell r="F90" t="str">
            <v>과장</v>
          </cell>
          <cell r="G90" t="str">
            <v>1994-09-05</v>
          </cell>
          <cell r="H90" t="str">
            <v>남</v>
          </cell>
          <cell r="I90">
            <v>7</v>
          </cell>
          <cell r="J90">
            <v>16</v>
          </cell>
          <cell r="K90">
            <v>21</v>
          </cell>
          <cell r="L90">
            <v>28</v>
          </cell>
          <cell r="M90">
            <v>7</v>
          </cell>
          <cell r="N90">
            <v>21</v>
          </cell>
          <cell r="O90">
            <v>21</v>
          </cell>
          <cell r="P90">
            <v>0</v>
          </cell>
          <cell r="Q90">
            <v>22</v>
          </cell>
          <cell r="R90">
            <v>22</v>
          </cell>
        </row>
        <row r="91">
          <cell r="B91">
            <v>1493</v>
          </cell>
          <cell r="C91" t="str">
            <v>General Hospital</v>
          </cell>
          <cell r="D91" t="str">
            <v>2사업부 3팀 Onco2팀</v>
          </cell>
          <cell r="E91" t="str">
            <v>임준모</v>
          </cell>
          <cell r="F91" t="str">
            <v>대리</v>
          </cell>
          <cell r="G91" t="str">
            <v>2003-04-01</v>
          </cell>
          <cell r="H91" t="str">
            <v>남</v>
          </cell>
          <cell r="I91">
            <v>7</v>
          </cell>
          <cell r="J91">
            <v>2.506849315068493</v>
          </cell>
          <cell r="K91">
            <v>12</v>
          </cell>
          <cell r="L91">
            <v>19</v>
          </cell>
          <cell r="M91">
            <v>5.5</v>
          </cell>
          <cell r="N91">
            <v>13.5</v>
          </cell>
          <cell r="O91">
            <v>13.5</v>
          </cell>
          <cell r="P91">
            <v>0</v>
          </cell>
          <cell r="Q91">
            <v>13</v>
          </cell>
          <cell r="R91">
            <v>13</v>
          </cell>
        </row>
        <row r="92">
          <cell r="B92">
            <v>1496</v>
          </cell>
          <cell r="C92" t="str">
            <v>General Hospital</v>
          </cell>
          <cell r="D92" t="str">
            <v>2사업부 3팀 Onco2팀</v>
          </cell>
          <cell r="E92" t="str">
            <v>강지훈</v>
          </cell>
          <cell r="F92" t="str">
            <v>대리</v>
          </cell>
          <cell r="G92" t="str">
            <v>2003-04-25</v>
          </cell>
          <cell r="H92" t="str">
            <v>남</v>
          </cell>
          <cell r="I92">
            <v>5.8493150684931514</v>
          </cell>
          <cell r="J92">
            <v>0</v>
          </cell>
          <cell r="K92">
            <v>12</v>
          </cell>
          <cell r="L92">
            <v>17.849315068493151</v>
          </cell>
          <cell r="M92">
            <v>8</v>
          </cell>
          <cell r="N92">
            <v>9.8493150684931514</v>
          </cell>
          <cell r="O92">
            <v>9.8493150684931514</v>
          </cell>
          <cell r="P92">
            <v>0</v>
          </cell>
          <cell r="Q92">
            <v>13</v>
          </cell>
          <cell r="R92">
            <v>13</v>
          </cell>
        </row>
        <row r="93">
          <cell r="B93">
            <v>1283</v>
          </cell>
          <cell r="C93" t="str">
            <v>General Hospital</v>
          </cell>
          <cell r="D93" t="str">
            <v>2사업부 3팀 Onco2팀</v>
          </cell>
          <cell r="E93" t="str">
            <v>박준신</v>
          </cell>
          <cell r="F93" t="str">
            <v>주임</v>
          </cell>
          <cell r="G93" t="str">
            <v>2000-02-01</v>
          </cell>
          <cell r="H93" t="str">
            <v>남</v>
          </cell>
          <cell r="I93">
            <v>7</v>
          </cell>
          <cell r="J93">
            <v>7</v>
          </cell>
          <cell r="K93">
            <v>15</v>
          </cell>
          <cell r="L93">
            <v>22</v>
          </cell>
          <cell r="M93">
            <v>7</v>
          </cell>
          <cell r="N93">
            <v>15</v>
          </cell>
          <cell r="O93">
            <v>15</v>
          </cell>
          <cell r="P93">
            <v>0</v>
          </cell>
          <cell r="Q93">
            <v>16</v>
          </cell>
          <cell r="R93">
            <v>16</v>
          </cell>
        </row>
        <row r="94">
          <cell r="B94">
            <v>1034</v>
          </cell>
          <cell r="C94" t="str">
            <v>Hospital</v>
          </cell>
          <cell r="D94" t="str">
            <v>병원사업부 1팀</v>
          </cell>
          <cell r="E94" t="str">
            <v>최규덕</v>
          </cell>
          <cell r="F94" t="str">
            <v>차장</v>
          </cell>
          <cell r="G94" t="str">
            <v>1989-03-27</v>
          </cell>
          <cell r="H94" t="str">
            <v>남</v>
          </cell>
          <cell r="I94">
            <v>7</v>
          </cell>
          <cell r="J94">
            <v>21</v>
          </cell>
          <cell r="K94">
            <v>26</v>
          </cell>
          <cell r="L94">
            <v>33</v>
          </cell>
          <cell r="M94">
            <v>6</v>
          </cell>
          <cell r="N94">
            <v>27</v>
          </cell>
          <cell r="O94">
            <v>27</v>
          </cell>
          <cell r="P94">
            <v>0</v>
          </cell>
          <cell r="Q94">
            <v>27</v>
          </cell>
          <cell r="R94">
            <v>27</v>
          </cell>
        </row>
        <row r="95">
          <cell r="B95">
            <v>1268</v>
          </cell>
          <cell r="C95" t="str">
            <v>Hospital</v>
          </cell>
          <cell r="D95" t="str">
            <v>병원사업부 1팀</v>
          </cell>
          <cell r="E95" t="str">
            <v>김종훈A</v>
          </cell>
          <cell r="F95" t="str">
            <v>차장</v>
          </cell>
          <cell r="G95" t="str">
            <v>2000-01-10</v>
          </cell>
          <cell r="H95" t="str">
            <v>남</v>
          </cell>
          <cell r="I95">
            <v>7</v>
          </cell>
          <cell r="J95">
            <v>8</v>
          </cell>
          <cell r="K95">
            <v>15</v>
          </cell>
          <cell r="L95">
            <v>22</v>
          </cell>
          <cell r="M95">
            <v>8</v>
          </cell>
          <cell r="N95">
            <v>14</v>
          </cell>
          <cell r="O95">
            <v>14</v>
          </cell>
          <cell r="P95">
            <v>0</v>
          </cell>
          <cell r="Q95">
            <v>16</v>
          </cell>
          <cell r="R95">
            <v>16</v>
          </cell>
        </row>
        <row r="96">
          <cell r="B96">
            <v>1315</v>
          </cell>
          <cell r="C96" t="str">
            <v>Hospital</v>
          </cell>
          <cell r="D96" t="str">
            <v>병원사업부 1팀</v>
          </cell>
          <cell r="E96" t="str">
            <v>김영선A</v>
          </cell>
          <cell r="F96" t="str">
            <v>과장</v>
          </cell>
          <cell r="G96" t="str">
            <v>2001-02-21</v>
          </cell>
          <cell r="H96" t="str">
            <v>남</v>
          </cell>
          <cell r="I96">
            <v>7</v>
          </cell>
          <cell r="J96">
            <v>7</v>
          </cell>
          <cell r="K96">
            <v>14</v>
          </cell>
          <cell r="L96">
            <v>21</v>
          </cell>
          <cell r="M96">
            <v>11</v>
          </cell>
          <cell r="N96">
            <v>10</v>
          </cell>
          <cell r="O96">
            <v>10</v>
          </cell>
          <cell r="P96">
            <v>0</v>
          </cell>
          <cell r="Q96">
            <v>15</v>
          </cell>
          <cell r="R96">
            <v>15</v>
          </cell>
        </row>
        <row r="97">
          <cell r="B97">
            <v>1344</v>
          </cell>
          <cell r="C97" t="str">
            <v>Hospital</v>
          </cell>
          <cell r="D97" t="str">
            <v>병원사업부 1팀</v>
          </cell>
          <cell r="E97" t="str">
            <v>이준용</v>
          </cell>
          <cell r="F97" t="str">
            <v>주임</v>
          </cell>
          <cell r="G97" t="str">
            <v>2001-03-05</v>
          </cell>
          <cell r="H97" t="str">
            <v>남</v>
          </cell>
          <cell r="I97">
            <v>7</v>
          </cell>
          <cell r="J97">
            <v>6</v>
          </cell>
          <cell r="K97">
            <v>14</v>
          </cell>
          <cell r="L97">
            <v>21</v>
          </cell>
          <cell r="M97">
            <v>8</v>
          </cell>
          <cell r="N97">
            <v>13</v>
          </cell>
          <cell r="O97">
            <v>13</v>
          </cell>
          <cell r="P97">
            <v>0</v>
          </cell>
          <cell r="Q97">
            <v>15</v>
          </cell>
          <cell r="R97">
            <v>15</v>
          </cell>
        </row>
        <row r="98">
          <cell r="B98">
            <v>1309</v>
          </cell>
          <cell r="C98" t="str">
            <v>Hospital</v>
          </cell>
          <cell r="D98" t="str">
            <v>병원사업부 1팀</v>
          </cell>
          <cell r="E98" t="str">
            <v>조성찬</v>
          </cell>
          <cell r="F98" t="str">
            <v>대리</v>
          </cell>
          <cell r="G98" t="str">
            <v>2000-05-02</v>
          </cell>
          <cell r="H98" t="str">
            <v>남</v>
          </cell>
          <cell r="I98">
            <v>7</v>
          </cell>
          <cell r="J98">
            <v>8</v>
          </cell>
          <cell r="K98">
            <v>15</v>
          </cell>
          <cell r="L98">
            <v>22</v>
          </cell>
          <cell r="M98">
            <v>7</v>
          </cell>
          <cell r="N98">
            <v>15</v>
          </cell>
          <cell r="O98">
            <v>15</v>
          </cell>
          <cell r="P98">
            <v>0</v>
          </cell>
          <cell r="Q98">
            <v>16</v>
          </cell>
          <cell r="R98">
            <v>16</v>
          </cell>
        </row>
        <row r="99">
          <cell r="B99">
            <v>1463</v>
          </cell>
          <cell r="C99" t="str">
            <v>Hospital</v>
          </cell>
          <cell r="D99" t="str">
            <v>병원사업부 1팀</v>
          </cell>
          <cell r="E99" t="str">
            <v>이계왕</v>
          </cell>
          <cell r="F99" t="str">
            <v>주임</v>
          </cell>
          <cell r="G99" t="str">
            <v>2003-01-07</v>
          </cell>
          <cell r="H99" t="str">
            <v>남</v>
          </cell>
          <cell r="I99">
            <v>7</v>
          </cell>
          <cell r="J99">
            <v>4.8082191780821901</v>
          </cell>
          <cell r="K99">
            <v>12</v>
          </cell>
          <cell r="L99">
            <v>19</v>
          </cell>
          <cell r="M99">
            <v>10</v>
          </cell>
          <cell r="N99">
            <v>9</v>
          </cell>
          <cell r="O99">
            <v>9</v>
          </cell>
          <cell r="P99">
            <v>0</v>
          </cell>
          <cell r="Q99">
            <v>13</v>
          </cell>
          <cell r="R99">
            <v>13</v>
          </cell>
        </row>
        <row r="100">
          <cell r="B100">
            <v>1469</v>
          </cell>
          <cell r="C100" t="str">
            <v>Hospital</v>
          </cell>
          <cell r="D100" t="str">
            <v>병원사업부 1팀</v>
          </cell>
          <cell r="E100" t="str">
            <v>장기덕</v>
          </cell>
          <cell r="F100" t="str">
            <v>주임</v>
          </cell>
          <cell r="G100" t="str">
            <v>2003-01-07</v>
          </cell>
          <cell r="H100" t="str">
            <v>남</v>
          </cell>
          <cell r="I100">
            <v>7</v>
          </cell>
          <cell r="J100">
            <v>6.8082191780821901</v>
          </cell>
          <cell r="K100">
            <v>12</v>
          </cell>
          <cell r="L100">
            <v>19</v>
          </cell>
          <cell r="M100">
            <v>11.5</v>
          </cell>
          <cell r="N100">
            <v>7.5</v>
          </cell>
          <cell r="O100">
            <v>7.5</v>
          </cell>
          <cell r="P100">
            <v>0</v>
          </cell>
          <cell r="Q100">
            <v>13</v>
          </cell>
          <cell r="R100">
            <v>13</v>
          </cell>
        </row>
        <row r="101">
          <cell r="B101">
            <v>1354</v>
          </cell>
          <cell r="C101" t="str">
            <v>Hospital</v>
          </cell>
          <cell r="D101" t="str">
            <v>병원사업부 1팀</v>
          </cell>
          <cell r="E101" t="str">
            <v>김택</v>
          </cell>
          <cell r="F101" t="str">
            <v>주임</v>
          </cell>
          <cell r="G101" t="str">
            <v>2001-04-30</v>
          </cell>
          <cell r="H101" t="str">
            <v>남</v>
          </cell>
          <cell r="I101">
            <v>7</v>
          </cell>
          <cell r="J101">
            <v>7</v>
          </cell>
          <cell r="K101">
            <v>14</v>
          </cell>
          <cell r="L101">
            <v>21</v>
          </cell>
          <cell r="M101">
            <v>8</v>
          </cell>
          <cell r="N101">
            <v>13</v>
          </cell>
          <cell r="O101">
            <v>13</v>
          </cell>
          <cell r="P101">
            <v>0</v>
          </cell>
          <cell r="Q101">
            <v>15</v>
          </cell>
          <cell r="R101">
            <v>15</v>
          </cell>
        </row>
        <row r="102">
          <cell r="B102">
            <v>1579</v>
          </cell>
          <cell r="C102" t="str">
            <v>Hospital</v>
          </cell>
          <cell r="D102" t="str">
            <v>병원사업부 1팀</v>
          </cell>
          <cell r="E102" t="str">
            <v>전호진</v>
          </cell>
          <cell r="F102" t="str">
            <v>사원</v>
          </cell>
          <cell r="G102" t="str">
            <v>2004-09-10</v>
          </cell>
          <cell r="H102" t="str">
            <v>남</v>
          </cell>
          <cell r="I102">
            <v>-4.9315068493150687</v>
          </cell>
          <cell r="J102">
            <v>0</v>
          </cell>
          <cell r="K102">
            <v>11</v>
          </cell>
          <cell r="L102">
            <v>6.0684931506849313</v>
          </cell>
          <cell r="M102">
            <v>15</v>
          </cell>
          <cell r="N102">
            <v>-8.9315068493150687</v>
          </cell>
          <cell r="O102">
            <v>0</v>
          </cell>
          <cell r="P102">
            <v>-8.9315068493150687</v>
          </cell>
          <cell r="Q102">
            <v>12</v>
          </cell>
          <cell r="R102">
            <v>3.0684931506849313</v>
          </cell>
        </row>
        <row r="103">
          <cell r="B103">
            <v>1217</v>
          </cell>
          <cell r="C103" t="str">
            <v>Hospital</v>
          </cell>
          <cell r="D103" t="str">
            <v>병원사업부 2팀</v>
          </cell>
          <cell r="E103" t="str">
            <v>박제영</v>
          </cell>
          <cell r="F103" t="str">
            <v>차장</v>
          </cell>
          <cell r="G103" t="str">
            <v>1998-05-25</v>
          </cell>
          <cell r="H103" t="str">
            <v>남</v>
          </cell>
          <cell r="I103">
            <v>7</v>
          </cell>
          <cell r="J103">
            <v>10</v>
          </cell>
          <cell r="K103">
            <v>17</v>
          </cell>
          <cell r="L103">
            <v>24</v>
          </cell>
          <cell r="M103">
            <v>8</v>
          </cell>
          <cell r="N103">
            <v>16</v>
          </cell>
          <cell r="O103">
            <v>16</v>
          </cell>
          <cell r="P103">
            <v>0</v>
          </cell>
          <cell r="Q103">
            <v>18</v>
          </cell>
          <cell r="R103">
            <v>18</v>
          </cell>
        </row>
        <row r="104">
          <cell r="B104">
            <v>1127</v>
          </cell>
          <cell r="C104" t="str">
            <v>Hospital</v>
          </cell>
          <cell r="D104" t="str">
            <v>병원사업부 2팀</v>
          </cell>
          <cell r="E104" t="str">
            <v>박영길</v>
          </cell>
          <cell r="F104" t="str">
            <v>부장</v>
          </cell>
          <cell r="G104" t="str">
            <v>1993-04-01</v>
          </cell>
          <cell r="H104" t="str">
            <v>남</v>
          </cell>
          <cell r="I104">
            <v>7</v>
          </cell>
          <cell r="J104">
            <v>15</v>
          </cell>
          <cell r="K104">
            <v>22</v>
          </cell>
          <cell r="L104">
            <v>29</v>
          </cell>
          <cell r="M104">
            <v>9</v>
          </cell>
          <cell r="N104">
            <v>20</v>
          </cell>
          <cell r="O104">
            <v>20</v>
          </cell>
          <cell r="P104">
            <v>0</v>
          </cell>
          <cell r="Q104">
            <v>23</v>
          </cell>
          <cell r="R104">
            <v>23</v>
          </cell>
        </row>
        <row r="105">
          <cell r="B105">
            <v>1364</v>
          </cell>
          <cell r="C105" t="str">
            <v>Hospital</v>
          </cell>
          <cell r="D105" t="str">
            <v>병원사업부 2팀</v>
          </cell>
          <cell r="E105" t="str">
            <v>김태현</v>
          </cell>
          <cell r="F105" t="str">
            <v>과장</v>
          </cell>
          <cell r="G105" t="str">
            <v>2001-04-30</v>
          </cell>
          <cell r="H105" t="str">
            <v>남</v>
          </cell>
          <cell r="I105">
            <v>7</v>
          </cell>
          <cell r="J105">
            <v>4</v>
          </cell>
          <cell r="K105">
            <v>14</v>
          </cell>
          <cell r="L105">
            <v>21</v>
          </cell>
          <cell r="M105">
            <v>8.5</v>
          </cell>
          <cell r="N105">
            <v>12.5</v>
          </cell>
          <cell r="O105">
            <v>12.5</v>
          </cell>
          <cell r="P105">
            <v>0</v>
          </cell>
          <cell r="Q105">
            <v>15</v>
          </cell>
          <cell r="R105">
            <v>15</v>
          </cell>
        </row>
        <row r="106">
          <cell r="B106">
            <v>1242</v>
          </cell>
          <cell r="C106" t="str">
            <v>Hospital</v>
          </cell>
          <cell r="D106" t="str">
            <v>병원사업부 2팀</v>
          </cell>
          <cell r="E106" t="str">
            <v>장정환</v>
          </cell>
          <cell r="F106" t="str">
            <v>대리</v>
          </cell>
          <cell r="G106" t="str">
            <v>1999-07-01</v>
          </cell>
          <cell r="H106" t="str">
            <v>남</v>
          </cell>
          <cell r="I106">
            <v>7</v>
          </cell>
          <cell r="J106">
            <v>8.5</v>
          </cell>
          <cell r="K106">
            <v>16</v>
          </cell>
          <cell r="L106">
            <v>23</v>
          </cell>
          <cell r="M106">
            <v>9.5</v>
          </cell>
          <cell r="N106">
            <v>13.5</v>
          </cell>
          <cell r="O106">
            <v>13.5</v>
          </cell>
          <cell r="P106">
            <v>0</v>
          </cell>
          <cell r="Q106">
            <v>17</v>
          </cell>
          <cell r="R106">
            <v>17</v>
          </cell>
        </row>
        <row r="107">
          <cell r="B107">
            <v>1272</v>
          </cell>
          <cell r="C107" t="str">
            <v>Hospital</v>
          </cell>
          <cell r="D107" t="str">
            <v>병원사업부 2팀</v>
          </cell>
          <cell r="E107" t="str">
            <v>손성호</v>
          </cell>
          <cell r="F107" t="str">
            <v>주임</v>
          </cell>
          <cell r="G107" t="str">
            <v>2000-01-10</v>
          </cell>
          <cell r="H107" t="str">
            <v>남</v>
          </cell>
          <cell r="I107">
            <v>7</v>
          </cell>
          <cell r="J107">
            <v>8</v>
          </cell>
          <cell r="K107">
            <v>15</v>
          </cell>
          <cell r="L107">
            <v>22</v>
          </cell>
          <cell r="M107">
            <v>10</v>
          </cell>
          <cell r="N107">
            <v>12</v>
          </cell>
          <cell r="O107">
            <v>12</v>
          </cell>
          <cell r="P107">
            <v>0</v>
          </cell>
          <cell r="Q107">
            <v>16</v>
          </cell>
          <cell r="R107">
            <v>16</v>
          </cell>
        </row>
        <row r="108">
          <cell r="B108">
            <v>1298</v>
          </cell>
          <cell r="C108" t="str">
            <v>Hospital</v>
          </cell>
          <cell r="D108" t="str">
            <v>병원사업부 2팀</v>
          </cell>
          <cell r="E108" t="str">
            <v>장병진</v>
          </cell>
          <cell r="F108" t="str">
            <v>주임</v>
          </cell>
          <cell r="G108" t="str">
            <v>2000-02-01</v>
          </cell>
          <cell r="H108" t="str">
            <v>남</v>
          </cell>
          <cell r="I108">
            <v>7</v>
          </cell>
          <cell r="J108">
            <v>8</v>
          </cell>
          <cell r="K108">
            <v>15</v>
          </cell>
          <cell r="L108">
            <v>22</v>
          </cell>
          <cell r="M108">
            <v>11</v>
          </cell>
          <cell r="N108">
            <v>11</v>
          </cell>
          <cell r="O108">
            <v>11</v>
          </cell>
          <cell r="P108">
            <v>0</v>
          </cell>
          <cell r="Q108">
            <v>16</v>
          </cell>
          <cell r="R108">
            <v>16</v>
          </cell>
        </row>
        <row r="109">
          <cell r="B109">
            <v>1230</v>
          </cell>
          <cell r="C109" t="str">
            <v>Hospital</v>
          </cell>
          <cell r="D109" t="str">
            <v>병원사업부 2팀</v>
          </cell>
          <cell r="E109" t="str">
            <v>정영수</v>
          </cell>
          <cell r="F109" t="str">
            <v>대리</v>
          </cell>
          <cell r="G109" t="str">
            <v>1999-06-01</v>
          </cell>
          <cell r="H109" t="str">
            <v>남</v>
          </cell>
          <cell r="I109">
            <v>7</v>
          </cell>
          <cell r="J109">
            <v>9</v>
          </cell>
          <cell r="K109">
            <v>16</v>
          </cell>
          <cell r="L109">
            <v>23</v>
          </cell>
          <cell r="M109">
            <v>9</v>
          </cell>
          <cell r="N109">
            <v>14</v>
          </cell>
          <cell r="O109">
            <v>14</v>
          </cell>
          <cell r="P109">
            <v>0</v>
          </cell>
          <cell r="Q109">
            <v>17</v>
          </cell>
          <cell r="R109">
            <v>17</v>
          </cell>
        </row>
        <row r="110">
          <cell r="B110">
            <v>1339</v>
          </cell>
          <cell r="C110" t="str">
            <v>Hospital</v>
          </cell>
          <cell r="D110" t="str">
            <v>병원사업부 2팀</v>
          </cell>
          <cell r="E110" t="str">
            <v>신상흔</v>
          </cell>
          <cell r="F110" t="str">
            <v>주임</v>
          </cell>
          <cell r="G110" t="str">
            <v>2001-02-26</v>
          </cell>
          <cell r="H110" t="str">
            <v>남</v>
          </cell>
          <cell r="I110">
            <v>7</v>
          </cell>
          <cell r="J110">
            <v>7</v>
          </cell>
          <cell r="K110">
            <v>14</v>
          </cell>
          <cell r="L110">
            <v>21</v>
          </cell>
          <cell r="M110">
            <v>10</v>
          </cell>
          <cell r="N110">
            <v>11</v>
          </cell>
          <cell r="O110">
            <v>11</v>
          </cell>
          <cell r="P110">
            <v>0</v>
          </cell>
          <cell r="Q110">
            <v>15</v>
          </cell>
          <cell r="R110">
            <v>15</v>
          </cell>
        </row>
        <row r="111">
          <cell r="B111">
            <v>1396</v>
          </cell>
          <cell r="C111" t="str">
            <v>Hospital</v>
          </cell>
          <cell r="D111" t="str">
            <v>병원사업부 2팀</v>
          </cell>
          <cell r="E111" t="str">
            <v>김성훈</v>
          </cell>
          <cell r="F111" t="str">
            <v>주임</v>
          </cell>
          <cell r="G111" t="str">
            <v>2002-06-17</v>
          </cell>
          <cell r="H111" t="str">
            <v>남</v>
          </cell>
          <cell r="I111">
            <v>7</v>
          </cell>
          <cell r="J111">
            <v>3.3972602739726021</v>
          </cell>
          <cell r="K111">
            <v>13</v>
          </cell>
          <cell r="L111">
            <v>20</v>
          </cell>
          <cell r="M111">
            <v>9.5</v>
          </cell>
          <cell r="N111">
            <v>10.5</v>
          </cell>
          <cell r="O111">
            <v>10.5</v>
          </cell>
          <cell r="P111">
            <v>0</v>
          </cell>
          <cell r="Q111">
            <v>14</v>
          </cell>
          <cell r="R111">
            <v>14</v>
          </cell>
        </row>
        <row r="112">
          <cell r="B112">
            <v>1427</v>
          </cell>
          <cell r="C112" t="str">
            <v>Hospital</v>
          </cell>
          <cell r="D112" t="str">
            <v>병원사업부 2팀</v>
          </cell>
          <cell r="E112" t="str">
            <v>곽명주</v>
          </cell>
          <cell r="F112" t="str">
            <v>대리</v>
          </cell>
          <cell r="G112" t="str">
            <v>2003-01-07</v>
          </cell>
          <cell r="H112" t="str">
            <v>남</v>
          </cell>
          <cell r="I112">
            <v>7</v>
          </cell>
          <cell r="J112">
            <v>1.8082191780821919</v>
          </cell>
          <cell r="K112">
            <v>12</v>
          </cell>
          <cell r="L112">
            <v>19</v>
          </cell>
          <cell r="M112">
            <v>6</v>
          </cell>
          <cell r="N112">
            <v>13</v>
          </cell>
          <cell r="O112">
            <v>13</v>
          </cell>
          <cell r="P112">
            <v>0</v>
          </cell>
          <cell r="Q112">
            <v>13</v>
          </cell>
          <cell r="R112">
            <v>13</v>
          </cell>
        </row>
        <row r="113">
          <cell r="B113">
            <v>1122</v>
          </cell>
          <cell r="C113" t="str">
            <v>Hospital</v>
          </cell>
          <cell r="D113" t="str">
            <v>병원사업부 3팀</v>
          </cell>
          <cell r="E113" t="str">
            <v>박석희</v>
          </cell>
          <cell r="F113" t="str">
            <v>차장</v>
          </cell>
          <cell r="G113" t="str">
            <v>1993-02-01</v>
          </cell>
          <cell r="H113" t="str">
            <v>남</v>
          </cell>
          <cell r="I113">
            <v>7</v>
          </cell>
          <cell r="J113">
            <v>16</v>
          </cell>
          <cell r="K113">
            <v>22</v>
          </cell>
          <cell r="L113">
            <v>29</v>
          </cell>
          <cell r="M113">
            <v>7</v>
          </cell>
          <cell r="N113">
            <v>22</v>
          </cell>
          <cell r="O113">
            <v>22</v>
          </cell>
          <cell r="P113">
            <v>0</v>
          </cell>
          <cell r="Q113">
            <v>23</v>
          </cell>
          <cell r="R113">
            <v>23</v>
          </cell>
        </row>
        <row r="114">
          <cell r="B114">
            <v>1190</v>
          </cell>
          <cell r="C114" t="str">
            <v>Hospital</v>
          </cell>
          <cell r="D114" t="str">
            <v>병원사업부 3팀</v>
          </cell>
          <cell r="E114" t="str">
            <v>이상만</v>
          </cell>
          <cell r="F114" t="str">
            <v>차장</v>
          </cell>
          <cell r="G114" t="str">
            <v>1996-12-01</v>
          </cell>
          <cell r="H114" t="str">
            <v>남</v>
          </cell>
          <cell r="I114">
            <v>7</v>
          </cell>
          <cell r="J114">
            <v>12.5</v>
          </cell>
          <cell r="K114">
            <v>19</v>
          </cell>
          <cell r="L114">
            <v>26</v>
          </cell>
          <cell r="M114">
            <v>8</v>
          </cell>
          <cell r="N114">
            <v>18</v>
          </cell>
          <cell r="O114">
            <v>18</v>
          </cell>
          <cell r="P114">
            <v>0</v>
          </cell>
          <cell r="Q114">
            <v>20</v>
          </cell>
          <cell r="R114">
            <v>20</v>
          </cell>
        </row>
        <row r="115">
          <cell r="B115">
            <v>1140</v>
          </cell>
          <cell r="C115" t="str">
            <v>Hospital</v>
          </cell>
          <cell r="D115" t="str">
            <v>병원사업부 3팀</v>
          </cell>
          <cell r="E115" t="str">
            <v>정경선</v>
          </cell>
          <cell r="F115" t="str">
            <v>차장</v>
          </cell>
          <cell r="G115" t="str">
            <v>1994-05-02</v>
          </cell>
          <cell r="H115" t="str">
            <v>남</v>
          </cell>
          <cell r="I115">
            <v>7</v>
          </cell>
          <cell r="J115">
            <v>14</v>
          </cell>
          <cell r="K115">
            <v>21</v>
          </cell>
          <cell r="L115">
            <v>28</v>
          </cell>
          <cell r="M115">
            <v>7</v>
          </cell>
          <cell r="N115">
            <v>21</v>
          </cell>
          <cell r="O115">
            <v>21</v>
          </cell>
          <cell r="P115">
            <v>0</v>
          </cell>
          <cell r="Q115">
            <v>22</v>
          </cell>
          <cell r="R115">
            <v>22</v>
          </cell>
        </row>
        <row r="116">
          <cell r="B116">
            <v>1246</v>
          </cell>
          <cell r="C116" t="str">
            <v>Hospital</v>
          </cell>
          <cell r="D116" t="str">
            <v>병원사업부 3팀</v>
          </cell>
          <cell r="E116" t="str">
            <v>유제동</v>
          </cell>
          <cell r="F116" t="str">
            <v>과장</v>
          </cell>
          <cell r="G116" t="str">
            <v>1999-08-23</v>
          </cell>
          <cell r="H116" t="str">
            <v>남</v>
          </cell>
          <cell r="I116">
            <v>7</v>
          </cell>
          <cell r="J116">
            <v>9.5</v>
          </cell>
          <cell r="K116">
            <v>16</v>
          </cell>
          <cell r="L116">
            <v>23</v>
          </cell>
          <cell r="M116">
            <v>6</v>
          </cell>
          <cell r="N116">
            <v>17</v>
          </cell>
          <cell r="O116">
            <v>17</v>
          </cell>
          <cell r="P116">
            <v>0</v>
          </cell>
          <cell r="Q116">
            <v>17</v>
          </cell>
          <cell r="R116">
            <v>17</v>
          </cell>
        </row>
        <row r="117">
          <cell r="B117">
            <v>1270</v>
          </cell>
          <cell r="C117" t="str">
            <v>Hospital</v>
          </cell>
          <cell r="D117" t="str">
            <v>병원사업부 3팀</v>
          </cell>
          <cell r="E117" t="str">
            <v>김영록</v>
          </cell>
          <cell r="F117" t="str">
            <v>대리</v>
          </cell>
          <cell r="G117" t="str">
            <v>2000-01-10</v>
          </cell>
          <cell r="H117" t="str">
            <v>남</v>
          </cell>
          <cell r="I117">
            <v>7</v>
          </cell>
          <cell r="J117">
            <v>7.5</v>
          </cell>
          <cell r="K117">
            <v>15</v>
          </cell>
          <cell r="L117">
            <v>22</v>
          </cell>
          <cell r="M117">
            <v>9</v>
          </cell>
          <cell r="N117">
            <v>13</v>
          </cell>
          <cell r="O117">
            <v>13</v>
          </cell>
          <cell r="P117">
            <v>0</v>
          </cell>
          <cell r="Q117">
            <v>16</v>
          </cell>
          <cell r="R117">
            <v>16</v>
          </cell>
        </row>
        <row r="118">
          <cell r="B118">
            <v>1049</v>
          </cell>
          <cell r="C118" t="str">
            <v>Hospital</v>
          </cell>
          <cell r="D118" t="str">
            <v>병원사업부 3팀</v>
          </cell>
          <cell r="E118" t="str">
            <v>박창규</v>
          </cell>
          <cell r="F118" t="str">
            <v>차장</v>
          </cell>
          <cell r="G118" t="str">
            <v>1990-04-02</v>
          </cell>
          <cell r="H118" t="str">
            <v>남</v>
          </cell>
          <cell r="I118">
            <v>7</v>
          </cell>
          <cell r="J118">
            <v>21</v>
          </cell>
          <cell r="K118">
            <v>22.479452054794521</v>
          </cell>
          <cell r="L118">
            <v>29.479452054794521</v>
          </cell>
          <cell r="M118">
            <v>9</v>
          </cell>
          <cell r="N118">
            <v>20.479452054794521</v>
          </cell>
          <cell r="O118">
            <v>20.479452054794521</v>
          </cell>
          <cell r="P118">
            <v>0</v>
          </cell>
          <cell r="Q118">
            <v>26</v>
          </cell>
          <cell r="R118">
            <v>26</v>
          </cell>
        </row>
        <row r="119">
          <cell r="B119">
            <v>1362</v>
          </cell>
          <cell r="C119" t="str">
            <v>Hospital</v>
          </cell>
          <cell r="D119" t="str">
            <v>병원사업부 3팀</v>
          </cell>
          <cell r="E119" t="str">
            <v>김경강</v>
          </cell>
          <cell r="F119" t="str">
            <v>주임</v>
          </cell>
          <cell r="G119" t="str">
            <v>2001-04-30</v>
          </cell>
          <cell r="H119" t="str">
            <v>남</v>
          </cell>
          <cell r="I119">
            <v>7</v>
          </cell>
          <cell r="J119">
            <v>6.5</v>
          </cell>
          <cell r="K119">
            <v>14</v>
          </cell>
          <cell r="L119">
            <v>21</v>
          </cell>
          <cell r="M119">
            <v>8</v>
          </cell>
          <cell r="N119">
            <v>13</v>
          </cell>
          <cell r="O119">
            <v>13</v>
          </cell>
          <cell r="P119">
            <v>0</v>
          </cell>
          <cell r="Q119">
            <v>15</v>
          </cell>
          <cell r="R119">
            <v>15</v>
          </cell>
        </row>
        <row r="120">
          <cell r="B120">
            <v>1303</v>
          </cell>
          <cell r="C120" t="str">
            <v>Clinic</v>
          </cell>
          <cell r="D120" t="str">
            <v>서울1팀</v>
          </cell>
          <cell r="E120" t="str">
            <v>정호인</v>
          </cell>
          <cell r="F120" t="str">
            <v>차장</v>
          </cell>
          <cell r="G120" t="str">
            <v>2000-03-01</v>
          </cell>
          <cell r="H120" t="str">
            <v>남</v>
          </cell>
          <cell r="I120">
            <v>7</v>
          </cell>
          <cell r="J120">
            <v>11</v>
          </cell>
          <cell r="K120">
            <v>15</v>
          </cell>
          <cell r="L120">
            <v>22</v>
          </cell>
          <cell r="M120">
            <v>6</v>
          </cell>
          <cell r="N120">
            <v>16</v>
          </cell>
          <cell r="O120">
            <v>16</v>
          </cell>
          <cell r="P120">
            <v>0</v>
          </cell>
          <cell r="Q120">
            <v>16</v>
          </cell>
          <cell r="R120">
            <v>16</v>
          </cell>
        </row>
        <row r="121">
          <cell r="B121">
            <v>1171</v>
          </cell>
          <cell r="C121" t="str">
            <v>Clinic</v>
          </cell>
          <cell r="D121" t="str">
            <v>서울1팀</v>
          </cell>
          <cell r="E121" t="str">
            <v>신철호</v>
          </cell>
          <cell r="F121" t="str">
            <v>과장</v>
          </cell>
          <cell r="G121" t="str">
            <v>1995-04-17</v>
          </cell>
          <cell r="H121" t="str">
            <v>남</v>
          </cell>
          <cell r="I121">
            <v>7</v>
          </cell>
          <cell r="J121">
            <v>5</v>
          </cell>
          <cell r="K121">
            <v>20</v>
          </cell>
          <cell r="L121">
            <v>27</v>
          </cell>
          <cell r="M121">
            <v>6</v>
          </cell>
          <cell r="N121">
            <v>21</v>
          </cell>
          <cell r="O121">
            <v>21</v>
          </cell>
          <cell r="P121">
            <v>0</v>
          </cell>
          <cell r="Q121">
            <v>21</v>
          </cell>
          <cell r="R121">
            <v>21</v>
          </cell>
        </row>
        <row r="122">
          <cell r="B122">
            <v>1316</v>
          </cell>
          <cell r="C122" t="str">
            <v>Clinic</v>
          </cell>
          <cell r="D122" t="str">
            <v>서울1팀</v>
          </cell>
          <cell r="E122" t="str">
            <v>최희승</v>
          </cell>
          <cell r="F122" t="str">
            <v>주임</v>
          </cell>
          <cell r="G122" t="str">
            <v>2001-02-26</v>
          </cell>
          <cell r="H122" t="str">
            <v>남</v>
          </cell>
          <cell r="I122">
            <v>7</v>
          </cell>
          <cell r="J122">
            <v>8</v>
          </cell>
          <cell r="K122">
            <v>14</v>
          </cell>
          <cell r="L122">
            <v>21</v>
          </cell>
          <cell r="M122">
            <v>8</v>
          </cell>
          <cell r="N122">
            <v>13</v>
          </cell>
          <cell r="O122">
            <v>13</v>
          </cell>
          <cell r="P122">
            <v>0</v>
          </cell>
          <cell r="Q122">
            <v>15</v>
          </cell>
          <cell r="R122">
            <v>15</v>
          </cell>
        </row>
        <row r="123">
          <cell r="B123">
            <v>1382</v>
          </cell>
          <cell r="C123" t="str">
            <v>Clinic</v>
          </cell>
          <cell r="D123" t="str">
            <v>서울1팀</v>
          </cell>
          <cell r="E123" t="str">
            <v>박문용</v>
          </cell>
          <cell r="F123" t="str">
            <v>주임</v>
          </cell>
          <cell r="G123" t="str">
            <v>2001-11-19</v>
          </cell>
          <cell r="H123" t="str">
            <v>남</v>
          </cell>
          <cell r="I123">
            <v>7</v>
          </cell>
          <cell r="J123">
            <v>8</v>
          </cell>
          <cell r="K123">
            <v>14</v>
          </cell>
          <cell r="L123">
            <v>21</v>
          </cell>
          <cell r="M123">
            <v>9</v>
          </cell>
          <cell r="N123">
            <v>12</v>
          </cell>
          <cell r="O123">
            <v>12</v>
          </cell>
          <cell r="P123">
            <v>0</v>
          </cell>
          <cell r="Q123">
            <v>15</v>
          </cell>
          <cell r="R123">
            <v>15</v>
          </cell>
        </row>
        <row r="124">
          <cell r="B124">
            <v>1483</v>
          </cell>
          <cell r="C124" t="str">
            <v>Clinic</v>
          </cell>
          <cell r="D124" t="str">
            <v>서울1팀</v>
          </cell>
          <cell r="E124" t="str">
            <v>최희영</v>
          </cell>
          <cell r="F124" t="str">
            <v>주임</v>
          </cell>
          <cell r="G124" t="str">
            <v>2003-02-05</v>
          </cell>
          <cell r="H124" t="str">
            <v>여</v>
          </cell>
          <cell r="I124">
            <v>7</v>
          </cell>
          <cell r="J124">
            <v>6.0136986301369859</v>
          </cell>
          <cell r="K124">
            <v>12</v>
          </cell>
          <cell r="L124">
            <v>19</v>
          </cell>
          <cell r="M124">
            <v>5</v>
          </cell>
          <cell r="N124">
            <v>14</v>
          </cell>
          <cell r="O124">
            <v>14</v>
          </cell>
          <cell r="P124">
            <v>0</v>
          </cell>
          <cell r="Q124">
            <v>13</v>
          </cell>
          <cell r="R124">
            <v>13</v>
          </cell>
        </row>
        <row r="125">
          <cell r="B125">
            <v>1546</v>
          </cell>
          <cell r="C125" t="str">
            <v>Clinic</v>
          </cell>
          <cell r="D125" t="str">
            <v>서울1팀</v>
          </cell>
          <cell r="E125" t="str">
            <v>김진성</v>
          </cell>
          <cell r="F125" t="str">
            <v>사원</v>
          </cell>
          <cell r="G125" t="str">
            <v>2004-01-26</v>
          </cell>
          <cell r="H125" t="str">
            <v>남</v>
          </cell>
          <cell r="I125">
            <v>3.3150684931506849</v>
          </cell>
          <cell r="J125">
            <v>0</v>
          </cell>
          <cell r="K125">
            <v>11</v>
          </cell>
          <cell r="L125">
            <v>14.315068493150685</v>
          </cell>
          <cell r="M125">
            <v>8</v>
          </cell>
          <cell r="N125">
            <v>6.3150684931506849</v>
          </cell>
          <cell r="O125">
            <v>6.3150684931506849</v>
          </cell>
          <cell r="P125">
            <v>0</v>
          </cell>
          <cell r="Q125">
            <v>12</v>
          </cell>
          <cell r="R125">
            <v>12</v>
          </cell>
        </row>
        <row r="126">
          <cell r="B126">
            <v>1064</v>
          </cell>
          <cell r="C126" t="str">
            <v>Clinic</v>
          </cell>
          <cell r="D126" t="str">
            <v>서울1팀</v>
          </cell>
          <cell r="E126" t="str">
            <v>임원일</v>
          </cell>
          <cell r="F126" t="str">
            <v>차장</v>
          </cell>
          <cell r="G126" t="str">
            <v>1991-03-18</v>
          </cell>
          <cell r="H126" t="str">
            <v>남</v>
          </cell>
          <cell r="I126">
            <v>7</v>
          </cell>
          <cell r="J126">
            <v>17</v>
          </cell>
          <cell r="K126">
            <v>24</v>
          </cell>
          <cell r="L126">
            <v>31</v>
          </cell>
          <cell r="M126">
            <v>7</v>
          </cell>
          <cell r="N126">
            <v>24</v>
          </cell>
          <cell r="O126">
            <v>24</v>
          </cell>
          <cell r="P126">
            <v>0</v>
          </cell>
          <cell r="Q126">
            <v>25</v>
          </cell>
          <cell r="R126">
            <v>25</v>
          </cell>
        </row>
        <row r="127">
          <cell r="B127">
            <v>1318</v>
          </cell>
          <cell r="C127" t="str">
            <v>Clinic</v>
          </cell>
          <cell r="D127" t="str">
            <v>서울1팀</v>
          </cell>
          <cell r="E127" t="str">
            <v>홍준석</v>
          </cell>
          <cell r="F127" t="str">
            <v>대리</v>
          </cell>
          <cell r="G127" t="str">
            <v>2001-02-26</v>
          </cell>
          <cell r="H127" t="str">
            <v>남</v>
          </cell>
          <cell r="I127">
            <v>7</v>
          </cell>
          <cell r="J127">
            <v>7</v>
          </cell>
          <cell r="K127">
            <v>14</v>
          </cell>
          <cell r="L127">
            <v>21</v>
          </cell>
          <cell r="M127">
            <v>9</v>
          </cell>
          <cell r="N127">
            <v>12</v>
          </cell>
          <cell r="O127">
            <v>12</v>
          </cell>
          <cell r="P127">
            <v>0</v>
          </cell>
          <cell r="Q127">
            <v>15</v>
          </cell>
          <cell r="R127">
            <v>15</v>
          </cell>
        </row>
        <row r="128">
          <cell r="B128">
            <v>1010</v>
          </cell>
          <cell r="C128" t="str">
            <v>Clinic</v>
          </cell>
          <cell r="D128" t="str">
            <v>서울2팀</v>
          </cell>
          <cell r="E128" t="str">
            <v>박춘식</v>
          </cell>
          <cell r="F128" t="str">
            <v>부장</v>
          </cell>
          <cell r="G128" t="str">
            <v>1985-02-15</v>
          </cell>
          <cell r="H128" t="str">
            <v>남</v>
          </cell>
          <cell r="I128">
            <v>7</v>
          </cell>
          <cell r="J128">
            <v>23</v>
          </cell>
          <cell r="K128">
            <v>30</v>
          </cell>
          <cell r="L128">
            <v>37</v>
          </cell>
          <cell r="M128">
            <v>7</v>
          </cell>
          <cell r="N128">
            <v>30</v>
          </cell>
          <cell r="O128">
            <v>30</v>
          </cell>
          <cell r="P128">
            <v>0</v>
          </cell>
          <cell r="Q128">
            <v>31</v>
          </cell>
          <cell r="R128">
            <v>31</v>
          </cell>
        </row>
        <row r="129">
          <cell r="B129">
            <v>1031</v>
          </cell>
          <cell r="C129" t="str">
            <v>Clinic</v>
          </cell>
          <cell r="D129" t="str">
            <v>서울2팀</v>
          </cell>
          <cell r="E129" t="str">
            <v>엄정무</v>
          </cell>
          <cell r="F129" t="str">
            <v>부장</v>
          </cell>
          <cell r="G129" t="str">
            <v>1989-01-16</v>
          </cell>
          <cell r="H129" t="str">
            <v>남</v>
          </cell>
          <cell r="I129">
            <v>7</v>
          </cell>
          <cell r="J129">
            <v>19</v>
          </cell>
          <cell r="K129">
            <v>26</v>
          </cell>
          <cell r="L129">
            <v>33</v>
          </cell>
          <cell r="M129">
            <v>6</v>
          </cell>
          <cell r="N129">
            <v>27</v>
          </cell>
          <cell r="O129">
            <v>27</v>
          </cell>
          <cell r="P129">
            <v>0</v>
          </cell>
          <cell r="Q129">
            <v>27</v>
          </cell>
          <cell r="R129">
            <v>27</v>
          </cell>
        </row>
        <row r="130">
          <cell r="B130">
            <v>1045</v>
          </cell>
          <cell r="C130" t="str">
            <v>Clinic</v>
          </cell>
          <cell r="D130" t="str">
            <v>서울2팀</v>
          </cell>
          <cell r="E130" t="str">
            <v>민태정</v>
          </cell>
          <cell r="F130" t="str">
            <v>차장</v>
          </cell>
          <cell r="G130" t="str">
            <v>1989-12-04</v>
          </cell>
          <cell r="H130" t="str">
            <v>남</v>
          </cell>
          <cell r="I130">
            <v>7</v>
          </cell>
          <cell r="J130">
            <v>20</v>
          </cell>
          <cell r="K130">
            <v>26</v>
          </cell>
          <cell r="L130">
            <v>33</v>
          </cell>
          <cell r="M130">
            <v>5</v>
          </cell>
          <cell r="N130">
            <v>28</v>
          </cell>
          <cell r="O130">
            <v>28</v>
          </cell>
          <cell r="P130">
            <v>0</v>
          </cell>
          <cell r="Q130">
            <v>27</v>
          </cell>
          <cell r="R130">
            <v>27</v>
          </cell>
        </row>
        <row r="131">
          <cell r="B131">
            <v>1054</v>
          </cell>
          <cell r="C131" t="str">
            <v>Clinic</v>
          </cell>
          <cell r="D131" t="str">
            <v>서울2팀</v>
          </cell>
          <cell r="E131" t="str">
            <v>김경선</v>
          </cell>
          <cell r="F131" t="str">
            <v>차장</v>
          </cell>
          <cell r="G131" t="str">
            <v>1990-09-24</v>
          </cell>
          <cell r="H131" t="str">
            <v>남</v>
          </cell>
          <cell r="I131">
            <v>7</v>
          </cell>
          <cell r="J131">
            <v>18</v>
          </cell>
          <cell r="K131">
            <v>25</v>
          </cell>
          <cell r="L131">
            <v>32</v>
          </cell>
          <cell r="M131">
            <v>4</v>
          </cell>
          <cell r="N131">
            <v>28</v>
          </cell>
          <cell r="O131">
            <v>28</v>
          </cell>
          <cell r="P131">
            <v>0</v>
          </cell>
          <cell r="Q131">
            <v>26</v>
          </cell>
          <cell r="R131">
            <v>26</v>
          </cell>
        </row>
        <row r="132">
          <cell r="B132">
            <v>1157</v>
          </cell>
          <cell r="C132" t="str">
            <v>Clinic</v>
          </cell>
          <cell r="D132" t="str">
            <v>서울2팀</v>
          </cell>
          <cell r="E132" t="str">
            <v>박정근</v>
          </cell>
          <cell r="F132" t="str">
            <v>과장</v>
          </cell>
          <cell r="G132" t="str">
            <v>1994-12-19</v>
          </cell>
          <cell r="H132" t="str">
            <v>남</v>
          </cell>
          <cell r="I132">
            <v>7</v>
          </cell>
          <cell r="J132">
            <v>18</v>
          </cell>
          <cell r="K132">
            <v>21</v>
          </cell>
          <cell r="L132">
            <v>28</v>
          </cell>
          <cell r="M132">
            <v>8</v>
          </cell>
          <cell r="N132">
            <v>20</v>
          </cell>
          <cell r="O132">
            <v>20</v>
          </cell>
          <cell r="P132">
            <v>0</v>
          </cell>
          <cell r="Q132">
            <v>22</v>
          </cell>
          <cell r="R132">
            <v>22</v>
          </cell>
        </row>
        <row r="133">
          <cell r="B133">
            <v>1126</v>
          </cell>
          <cell r="C133" t="str">
            <v>Clinic</v>
          </cell>
          <cell r="D133" t="str">
            <v>서울2팀</v>
          </cell>
          <cell r="E133" t="str">
            <v>권혁래</v>
          </cell>
          <cell r="F133" t="str">
            <v>차장</v>
          </cell>
          <cell r="G133" t="str">
            <v>1993-04-01</v>
          </cell>
          <cell r="H133" t="str">
            <v>남</v>
          </cell>
          <cell r="I133">
            <v>7</v>
          </cell>
          <cell r="J133">
            <v>16</v>
          </cell>
          <cell r="K133">
            <v>22</v>
          </cell>
          <cell r="L133">
            <v>29</v>
          </cell>
          <cell r="M133">
            <v>7</v>
          </cell>
          <cell r="N133">
            <v>22</v>
          </cell>
          <cell r="O133">
            <v>22</v>
          </cell>
          <cell r="P133">
            <v>0</v>
          </cell>
          <cell r="Q133">
            <v>23</v>
          </cell>
          <cell r="R133">
            <v>23</v>
          </cell>
        </row>
        <row r="134">
          <cell r="B134">
            <v>1253</v>
          </cell>
          <cell r="C134" t="str">
            <v>Clinic</v>
          </cell>
          <cell r="D134" t="str">
            <v>서울2팀</v>
          </cell>
          <cell r="E134" t="str">
            <v>국승원</v>
          </cell>
          <cell r="F134" t="str">
            <v>주임</v>
          </cell>
          <cell r="G134" t="str">
            <v>1999-12-01</v>
          </cell>
          <cell r="H134" t="str">
            <v>남</v>
          </cell>
          <cell r="I134">
            <v>7</v>
          </cell>
          <cell r="J134">
            <v>9</v>
          </cell>
          <cell r="K134">
            <v>16</v>
          </cell>
          <cell r="L134">
            <v>23</v>
          </cell>
          <cell r="M134">
            <v>7</v>
          </cell>
          <cell r="N134">
            <v>16</v>
          </cell>
          <cell r="O134">
            <v>16</v>
          </cell>
          <cell r="P134">
            <v>0</v>
          </cell>
          <cell r="Q134">
            <v>17</v>
          </cell>
          <cell r="R134">
            <v>17</v>
          </cell>
        </row>
        <row r="135">
          <cell r="B135">
            <v>1282</v>
          </cell>
          <cell r="C135" t="str">
            <v>Clinic</v>
          </cell>
          <cell r="D135" t="str">
            <v>서울2팀</v>
          </cell>
          <cell r="E135" t="str">
            <v>강동균</v>
          </cell>
          <cell r="F135" t="str">
            <v>주임</v>
          </cell>
          <cell r="G135" t="str">
            <v>1999-12-01</v>
          </cell>
          <cell r="H135" t="str">
            <v>남</v>
          </cell>
          <cell r="I135">
            <v>7</v>
          </cell>
          <cell r="J135">
            <v>9</v>
          </cell>
          <cell r="K135">
            <v>16</v>
          </cell>
          <cell r="L135">
            <v>23</v>
          </cell>
          <cell r="M135">
            <v>5</v>
          </cell>
          <cell r="N135">
            <v>18</v>
          </cell>
          <cell r="O135">
            <v>18</v>
          </cell>
          <cell r="P135">
            <v>0</v>
          </cell>
          <cell r="Q135">
            <v>17</v>
          </cell>
          <cell r="R135">
            <v>17</v>
          </cell>
        </row>
        <row r="136">
          <cell r="B136">
            <v>1511</v>
          </cell>
          <cell r="C136" t="str">
            <v>Clinic</v>
          </cell>
          <cell r="D136" t="str">
            <v>서울2팀</v>
          </cell>
          <cell r="E136" t="str">
            <v>김이영</v>
          </cell>
          <cell r="F136" t="str">
            <v>주임</v>
          </cell>
          <cell r="G136" t="str">
            <v>2003-07-01</v>
          </cell>
          <cell r="H136" t="str">
            <v>남</v>
          </cell>
          <cell r="I136">
            <v>4.0136986301369859</v>
          </cell>
          <cell r="J136">
            <v>0</v>
          </cell>
          <cell r="K136">
            <v>12</v>
          </cell>
          <cell r="L136">
            <v>16.013698630136986</v>
          </cell>
          <cell r="M136">
            <v>8</v>
          </cell>
          <cell r="N136">
            <v>8.0136986301369859</v>
          </cell>
          <cell r="O136">
            <v>8.0136986301369859</v>
          </cell>
          <cell r="P136">
            <v>0</v>
          </cell>
          <cell r="Q136">
            <v>13</v>
          </cell>
          <cell r="R136">
            <v>13</v>
          </cell>
        </row>
        <row r="137">
          <cell r="B137">
            <v>1429</v>
          </cell>
          <cell r="C137" t="str">
            <v>Clinic</v>
          </cell>
          <cell r="D137" t="str">
            <v>서울2팀</v>
          </cell>
          <cell r="E137" t="str">
            <v>김경은</v>
          </cell>
          <cell r="F137" t="str">
            <v>주임</v>
          </cell>
          <cell r="G137" t="str">
            <v>2003-01-07</v>
          </cell>
          <cell r="H137" t="str">
            <v>여</v>
          </cell>
          <cell r="I137">
            <v>7</v>
          </cell>
          <cell r="J137">
            <v>1.8082191780821919</v>
          </cell>
          <cell r="K137">
            <v>12</v>
          </cell>
          <cell r="L137">
            <v>19</v>
          </cell>
          <cell r="M137">
            <v>5</v>
          </cell>
          <cell r="N137">
            <v>14</v>
          </cell>
          <cell r="O137">
            <v>14</v>
          </cell>
          <cell r="P137">
            <v>0</v>
          </cell>
          <cell r="Q137">
            <v>13</v>
          </cell>
          <cell r="R137">
            <v>13</v>
          </cell>
        </row>
        <row r="138">
          <cell r="B138">
            <v>1260</v>
          </cell>
          <cell r="C138" t="str">
            <v>Clinic</v>
          </cell>
          <cell r="D138" t="str">
            <v>서울2팀</v>
          </cell>
          <cell r="E138" t="str">
            <v>박성환</v>
          </cell>
          <cell r="F138" t="str">
            <v>사원</v>
          </cell>
          <cell r="G138">
            <v>36500</v>
          </cell>
          <cell r="H138" t="str">
            <v>남</v>
          </cell>
          <cell r="I138">
            <v>8.3000000000000007</v>
          </cell>
          <cell r="K138">
            <v>8</v>
          </cell>
          <cell r="L138">
            <v>16.3</v>
          </cell>
          <cell r="M138">
            <v>5</v>
          </cell>
          <cell r="N138">
            <v>11.3</v>
          </cell>
          <cell r="O138">
            <v>11.3</v>
          </cell>
          <cell r="P138">
            <v>0</v>
          </cell>
          <cell r="Q138">
            <v>17</v>
          </cell>
          <cell r="R138">
            <v>17</v>
          </cell>
        </row>
        <row r="139">
          <cell r="B139">
            <v>1063</v>
          </cell>
          <cell r="C139" t="str">
            <v>Clinic</v>
          </cell>
          <cell r="D139" t="str">
            <v>서울3팀</v>
          </cell>
          <cell r="E139" t="str">
            <v>조명건</v>
          </cell>
          <cell r="F139" t="str">
            <v>차장</v>
          </cell>
          <cell r="G139" t="str">
            <v>1990-12-10</v>
          </cell>
          <cell r="H139" t="str">
            <v>남</v>
          </cell>
          <cell r="I139">
            <v>7</v>
          </cell>
          <cell r="J139">
            <v>18</v>
          </cell>
          <cell r="K139">
            <v>25</v>
          </cell>
          <cell r="L139">
            <v>32</v>
          </cell>
          <cell r="M139">
            <v>3</v>
          </cell>
          <cell r="N139">
            <v>29</v>
          </cell>
          <cell r="O139">
            <v>29</v>
          </cell>
          <cell r="P139">
            <v>0</v>
          </cell>
          <cell r="Q139">
            <v>26</v>
          </cell>
          <cell r="R139">
            <v>26</v>
          </cell>
        </row>
        <row r="140">
          <cell r="B140">
            <v>1497</v>
          </cell>
          <cell r="C140" t="str">
            <v>Clinic</v>
          </cell>
          <cell r="D140" t="str">
            <v>서울3팀</v>
          </cell>
          <cell r="E140" t="str">
            <v>최규룡</v>
          </cell>
          <cell r="F140" t="str">
            <v>차장</v>
          </cell>
          <cell r="G140" t="str">
            <v>2003-04-25</v>
          </cell>
          <cell r="H140" t="str">
            <v>남</v>
          </cell>
          <cell r="I140">
            <v>5.8493150684931514</v>
          </cell>
          <cell r="J140">
            <v>0</v>
          </cell>
          <cell r="K140">
            <v>12</v>
          </cell>
          <cell r="L140">
            <v>17.849315068493151</v>
          </cell>
          <cell r="M140">
            <v>10</v>
          </cell>
          <cell r="N140">
            <v>7.8493150684931514</v>
          </cell>
          <cell r="O140">
            <v>7.8493150684931514</v>
          </cell>
          <cell r="P140">
            <v>0</v>
          </cell>
          <cell r="Q140">
            <v>13</v>
          </cell>
          <cell r="R140">
            <v>13</v>
          </cell>
        </row>
        <row r="141">
          <cell r="B141">
            <v>1118</v>
          </cell>
          <cell r="C141" t="str">
            <v>Clinic</v>
          </cell>
          <cell r="D141" t="str">
            <v>서울3팀</v>
          </cell>
          <cell r="E141" t="str">
            <v>정동수</v>
          </cell>
          <cell r="F141" t="str">
            <v>차장</v>
          </cell>
          <cell r="G141" t="str">
            <v>1992-12-01</v>
          </cell>
          <cell r="H141" t="str">
            <v>남</v>
          </cell>
          <cell r="I141">
            <v>7</v>
          </cell>
          <cell r="J141">
            <v>16</v>
          </cell>
          <cell r="K141">
            <v>23</v>
          </cell>
          <cell r="L141">
            <v>30</v>
          </cell>
          <cell r="M141">
            <v>9</v>
          </cell>
          <cell r="N141">
            <v>21</v>
          </cell>
          <cell r="O141">
            <v>21</v>
          </cell>
          <cell r="P141">
            <v>0</v>
          </cell>
          <cell r="Q141">
            <v>24</v>
          </cell>
          <cell r="R141">
            <v>24</v>
          </cell>
        </row>
        <row r="142">
          <cell r="B142">
            <v>1366</v>
          </cell>
          <cell r="C142" t="str">
            <v>Clinic</v>
          </cell>
          <cell r="D142" t="str">
            <v>서울3팀</v>
          </cell>
          <cell r="E142" t="str">
            <v>장종일</v>
          </cell>
          <cell r="F142" t="str">
            <v>주임</v>
          </cell>
          <cell r="G142" t="str">
            <v>2001-05-02</v>
          </cell>
          <cell r="H142" t="str">
            <v>남</v>
          </cell>
          <cell r="I142">
            <v>7</v>
          </cell>
          <cell r="J142">
            <v>7</v>
          </cell>
          <cell r="K142">
            <v>14</v>
          </cell>
          <cell r="L142">
            <v>21</v>
          </cell>
          <cell r="M142">
            <v>7</v>
          </cell>
          <cell r="N142">
            <v>14</v>
          </cell>
          <cell r="O142">
            <v>14</v>
          </cell>
          <cell r="P142">
            <v>0</v>
          </cell>
          <cell r="Q142">
            <v>15</v>
          </cell>
          <cell r="R142">
            <v>15</v>
          </cell>
        </row>
        <row r="143">
          <cell r="B143">
            <v>1343</v>
          </cell>
          <cell r="C143" t="str">
            <v>Clinic</v>
          </cell>
          <cell r="D143" t="str">
            <v>서울3팀</v>
          </cell>
          <cell r="E143" t="str">
            <v>이석훈</v>
          </cell>
          <cell r="F143" t="str">
            <v>주임</v>
          </cell>
          <cell r="G143" t="str">
            <v>2001-03-05</v>
          </cell>
          <cell r="H143" t="str">
            <v>남</v>
          </cell>
          <cell r="I143">
            <v>7</v>
          </cell>
          <cell r="J143">
            <v>6</v>
          </cell>
          <cell r="K143">
            <v>14</v>
          </cell>
          <cell r="L143">
            <v>21</v>
          </cell>
          <cell r="M143">
            <v>13</v>
          </cell>
          <cell r="N143">
            <v>8</v>
          </cell>
          <cell r="O143">
            <v>8</v>
          </cell>
          <cell r="P143">
            <v>0</v>
          </cell>
          <cell r="Q143">
            <v>15</v>
          </cell>
          <cell r="R143">
            <v>15</v>
          </cell>
        </row>
        <row r="144">
          <cell r="B144">
            <v>1380</v>
          </cell>
          <cell r="C144" t="str">
            <v>Clinic</v>
          </cell>
          <cell r="D144" t="str">
            <v>서울3팀</v>
          </cell>
          <cell r="E144" t="str">
            <v>노대석</v>
          </cell>
          <cell r="F144" t="str">
            <v>주임</v>
          </cell>
          <cell r="G144" t="str">
            <v>2001-11-19</v>
          </cell>
          <cell r="H144" t="str">
            <v>남</v>
          </cell>
          <cell r="I144">
            <v>7</v>
          </cell>
          <cell r="J144">
            <v>4</v>
          </cell>
          <cell r="K144">
            <v>14</v>
          </cell>
          <cell r="L144">
            <v>21</v>
          </cell>
          <cell r="M144">
            <v>9</v>
          </cell>
          <cell r="N144">
            <v>12</v>
          </cell>
          <cell r="O144">
            <v>12</v>
          </cell>
          <cell r="P144">
            <v>0</v>
          </cell>
          <cell r="Q144">
            <v>15</v>
          </cell>
          <cell r="R144">
            <v>15</v>
          </cell>
        </row>
        <row r="145">
          <cell r="B145">
            <v>1477</v>
          </cell>
          <cell r="C145" t="str">
            <v>Clinic</v>
          </cell>
          <cell r="D145" t="str">
            <v>서울3팀</v>
          </cell>
          <cell r="E145" t="str">
            <v>주원재</v>
          </cell>
          <cell r="F145" t="str">
            <v>주임</v>
          </cell>
          <cell r="G145" t="str">
            <v>2003-01-07</v>
          </cell>
          <cell r="H145" t="str">
            <v>남</v>
          </cell>
          <cell r="I145">
            <v>7</v>
          </cell>
          <cell r="J145">
            <v>1.8082191780821919</v>
          </cell>
          <cell r="K145">
            <v>12</v>
          </cell>
          <cell r="L145">
            <v>19</v>
          </cell>
          <cell r="M145">
            <v>9.5</v>
          </cell>
          <cell r="N145">
            <v>9.5</v>
          </cell>
          <cell r="O145">
            <v>9.5</v>
          </cell>
          <cell r="P145">
            <v>0</v>
          </cell>
          <cell r="Q145">
            <v>13</v>
          </cell>
          <cell r="R145">
            <v>13</v>
          </cell>
        </row>
        <row r="146">
          <cell r="B146">
            <v>1410</v>
          </cell>
          <cell r="C146" t="str">
            <v>Clinic</v>
          </cell>
          <cell r="D146" t="str">
            <v>서울3팀</v>
          </cell>
          <cell r="E146" t="str">
            <v>정미정</v>
          </cell>
          <cell r="F146" t="str">
            <v>주임</v>
          </cell>
          <cell r="G146" t="str">
            <v>2002-09-09</v>
          </cell>
          <cell r="H146" t="str">
            <v>여</v>
          </cell>
          <cell r="I146">
            <v>7</v>
          </cell>
          <cell r="J146">
            <v>9.5958904109589049</v>
          </cell>
          <cell r="K146">
            <v>13</v>
          </cell>
          <cell r="L146">
            <v>20</v>
          </cell>
          <cell r="M146">
            <v>4</v>
          </cell>
          <cell r="N146">
            <v>16</v>
          </cell>
          <cell r="O146">
            <v>16</v>
          </cell>
          <cell r="P146">
            <v>0</v>
          </cell>
          <cell r="Q146">
            <v>14</v>
          </cell>
          <cell r="R146">
            <v>14</v>
          </cell>
        </row>
        <row r="147">
          <cell r="B147">
            <v>1577</v>
          </cell>
          <cell r="C147" t="str">
            <v>Clinic</v>
          </cell>
          <cell r="D147" t="str">
            <v>서울3팀</v>
          </cell>
          <cell r="E147" t="str">
            <v>임솔미</v>
          </cell>
          <cell r="F147" t="str">
            <v>사원</v>
          </cell>
          <cell r="G147" t="str">
            <v>2004-09-06</v>
          </cell>
          <cell r="H147" t="str">
            <v>여</v>
          </cell>
          <cell r="I147">
            <v>-2.9315068493150687</v>
          </cell>
          <cell r="J147">
            <v>0</v>
          </cell>
          <cell r="K147">
            <v>11</v>
          </cell>
          <cell r="L147">
            <v>8.0684931506849313</v>
          </cell>
          <cell r="M147">
            <v>7</v>
          </cell>
          <cell r="N147">
            <v>1.0684931506849313</v>
          </cell>
          <cell r="O147">
            <v>1.0684931506849313</v>
          </cell>
          <cell r="P147">
            <v>0</v>
          </cell>
          <cell r="Q147">
            <v>12</v>
          </cell>
          <cell r="R147">
            <v>12</v>
          </cell>
        </row>
        <row r="148">
          <cell r="B148">
            <v>1119</v>
          </cell>
          <cell r="C148" t="str">
            <v>Clinic</v>
          </cell>
          <cell r="D148" t="str">
            <v>서울4팀</v>
          </cell>
          <cell r="E148" t="str">
            <v>박상덕</v>
          </cell>
          <cell r="F148" t="str">
            <v>차장</v>
          </cell>
          <cell r="G148" t="str">
            <v>1992-12-01</v>
          </cell>
          <cell r="H148" t="str">
            <v>남</v>
          </cell>
          <cell r="I148">
            <v>7</v>
          </cell>
          <cell r="J148">
            <v>16</v>
          </cell>
          <cell r="K148">
            <v>23</v>
          </cell>
          <cell r="L148">
            <v>30</v>
          </cell>
          <cell r="M148">
            <v>5</v>
          </cell>
          <cell r="N148">
            <v>25</v>
          </cell>
          <cell r="O148">
            <v>25</v>
          </cell>
          <cell r="P148">
            <v>0</v>
          </cell>
          <cell r="Q148">
            <v>24</v>
          </cell>
          <cell r="R148">
            <v>24</v>
          </cell>
        </row>
        <row r="149">
          <cell r="B149">
            <v>1323</v>
          </cell>
          <cell r="C149" t="str">
            <v>Clinic</v>
          </cell>
          <cell r="D149" t="str">
            <v>서울4팀</v>
          </cell>
          <cell r="E149" t="str">
            <v>이윤복</v>
          </cell>
          <cell r="F149" t="str">
            <v>대리</v>
          </cell>
          <cell r="G149" t="str">
            <v>2001-02-26</v>
          </cell>
          <cell r="H149" t="str">
            <v>남</v>
          </cell>
          <cell r="I149">
            <v>7</v>
          </cell>
          <cell r="J149">
            <v>7</v>
          </cell>
          <cell r="K149">
            <v>14</v>
          </cell>
          <cell r="L149">
            <v>21</v>
          </cell>
          <cell r="M149">
            <v>8</v>
          </cell>
          <cell r="N149">
            <v>13</v>
          </cell>
          <cell r="O149">
            <v>13</v>
          </cell>
          <cell r="P149">
            <v>0</v>
          </cell>
          <cell r="Q149">
            <v>15</v>
          </cell>
          <cell r="R149">
            <v>15</v>
          </cell>
        </row>
        <row r="150">
          <cell r="B150">
            <v>1361</v>
          </cell>
          <cell r="C150" t="str">
            <v>Clinic</v>
          </cell>
          <cell r="D150" t="str">
            <v>서울4팀</v>
          </cell>
          <cell r="E150" t="str">
            <v>장준</v>
          </cell>
          <cell r="F150" t="str">
            <v>주임</v>
          </cell>
          <cell r="G150" t="str">
            <v>2001-04-30</v>
          </cell>
          <cell r="H150" t="str">
            <v>남</v>
          </cell>
          <cell r="I150">
            <v>7</v>
          </cell>
          <cell r="J150">
            <v>6.5</v>
          </cell>
          <cell r="K150">
            <v>14</v>
          </cell>
          <cell r="L150">
            <v>21</v>
          </cell>
          <cell r="M150">
            <v>8</v>
          </cell>
          <cell r="N150">
            <v>13</v>
          </cell>
          <cell r="O150">
            <v>13</v>
          </cell>
          <cell r="P150">
            <v>0</v>
          </cell>
          <cell r="Q150">
            <v>15</v>
          </cell>
          <cell r="R150">
            <v>15</v>
          </cell>
        </row>
        <row r="151">
          <cell r="B151">
            <v>1544</v>
          </cell>
          <cell r="C151" t="str">
            <v>Clinic</v>
          </cell>
          <cell r="D151" t="str">
            <v>서울4팀</v>
          </cell>
          <cell r="E151" t="str">
            <v>김억태</v>
          </cell>
          <cell r="F151" t="str">
            <v>사원</v>
          </cell>
          <cell r="G151" t="str">
            <v>2004-01-26</v>
          </cell>
          <cell r="H151" t="str">
            <v>남</v>
          </cell>
          <cell r="I151">
            <v>3.3150684931506849</v>
          </cell>
          <cell r="J151">
            <v>0</v>
          </cell>
          <cell r="K151">
            <v>11</v>
          </cell>
          <cell r="L151">
            <v>14.315068493150685</v>
          </cell>
          <cell r="M151">
            <v>10</v>
          </cell>
          <cell r="N151">
            <v>4.3150684931506849</v>
          </cell>
          <cell r="O151">
            <v>4.3150684931506849</v>
          </cell>
          <cell r="P151">
            <v>0</v>
          </cell>
          <cell r="Q151">
            <v>12</v>
          </cell>
          <cell r="R151">
            <v>12</v>
          </cell>
        </row>
        <row r="152">
          <cell r="B152">
            <v>1551</v>
          </cell>
          <cell r="C152" t="str">
            <v>Clinic</v>
          </cell>
          <cell r="D152" t="str">
            <v>서울3팀</v>
          </cell>
          <cell r="E152" t="str">
            <v>배상윤</v>
          </cell>
          <cell r="F152" t="str">
            <v>사원</v>
          </cell>
          <cell r="G152" t="str">
            <v>2004-01-26</v>
          </cell>
          <cell r="H152" t="str">
            <v>남</v>
          </cell>
          <cell r="I152">
            <v>2.3150684931506849</v>
          </cell>
          <cell r="J152">
            <v>0</v>
          </cell>
          <cell r="K152">
            <v>11</v>
          </cell>
          <cell r="L152">
            <v>13.315068493150685</v>
          </cell>
          <cell r="M152">
            <v>11</v>
          </cell>
          <cell r="N152">
            <v>2.3150684931506849</v>
          </cell>
          <cell r="O152">
            <v>2.3150684931506849</v>
          </cell>
          <cell r="P152">
            <v>0</v>
          </cell>
          <cell r="Q152">
            <v>12</v>
          </cell>
          <cell r="R152">
            <v>12</v>
          </cell>
        </row>
        <row r="153">
          <cell r="B153">
            <v>1569</v>
          </cell>
          <cell r="C153" t="str">
            <v>Clinic</v>
          </cell>
          <cell r="D153" t="str">
            <v>서울4팀</v>
          </cell>
          <cell r="E153" t="str">
            <v>윤희지</v>
          </cell>
          <cell r="F153" t="str">
            <v>사원</v>
          </cell>
          <cell r="G153" t="str">
            <v>2004-05-17</v>
          </cell>
          <cell r="H153" t="str">
            <v>여</v>
          </cell>
          <cell r="I153">
            <v>1.2465753424657535</v>
          </cell>
          <cell r="J153">
            <v>0</v>
          </cell>
          <cell r="K153">
            <v>11</v>
          </cell>
          <cell r="L153">
            <v>12.246575342465754</v>
          </cell>
          <cell r="M153">
            <v>4</v>
          </cell>
          <cell r="N153">
            <v>8.2465753424657535</v>
          </cell>
          <cell r="O153">
            <v>8.2465753424657535</v>
          </cell>
          <cell r="P153">
            <v>0</v>
          </cell>
          <cell r="Q153">
            <v>12</v>
          </cell>
          <cell r="R153">
            <v>12</v>
          </cell>
        </row>
        <row r="154">
          <cell r="B154">
            <v>1489</v>
          </cell>
          <cell r="C154" t="str">
            <v>Clinic</v>
          </cell>
          <cell r="D154" t="str">
            <v>서울4팀</v>
          </cell>
          <cell r="E154" t="str">
            <v>김광호</v>
          </cell>
          <cell r="F154" t="str">
            <v>사원</v>
          </cell>
          <cell r="G154" t="str">
            <v>2003-03-10</v>
          </cell>
          <cell r="H154" t="str">
            <v>남</v>
          </cell>
          <cell r="I154">
            <v>7</v>
          </cell>
          <cell r="J154">
            <v>2.1095890410958908</v>
          </cell>
          <cell r="K154">
            <v>12</v>
          </cell>
          <cell r="L154">
            <v>19</v>
          </cell>
          <cell r="M154">
            <v>8</v>
          </cell>
          <cell r="N154">
            <v>11</v>
          </cell>
          <cell r="O154">
            <v>11</v>
          </cell>
          <cell r="P154">
            <v>0</v>
          </cell>
          <cell r="Q154">
            <v>13</v>
          </cell>
          <cell r="R154">
            <v>13</v>
          </cell>
        </row>
        <row r="155">
          <cell r="B155">
            <v>1581</v>
          </cell>
          <cell r="C155" t="str">
            <v>Clinic</v>
          </cell>
          <cell r="D155" t="str">
            <v>서울4팀</v>
          </cell>
          <cell r="E155" t="str">
            <v>김미나</v>
          </cell>
          <cell r="F155" t="str">
            <v>사원</v>
          </cell>
          <cell r="G155" t="str">
            <v>2004-09-10</v>
          </cell>
          <cell r="H155" t="str">
            <v>여</v>
          </cell>
          <cell r="I155">
            <v>-1.9315068493150687</v>
          </cell>
          <cell r="J155">
            <v>0</v>
          </cell>
          <cell r="K155">
            <v>11</v>
          </cell>
          <cell r="L155">
            <v>9.0684931506849313</v>
          </cell>
          <cell r="M155">
            <v>7</v>
          </cell>
          <cell r="N155">
            <v>2.0684931506849313</v>
          </cell>
          <cell r="O155">
            <v>2.0684931506849313</v>
          </cell>
          <cell r="P155">
            <v>0</v>
          </cell>
          <cell r="Q155">
            <v>12</v>
          </cell>
          <cell r="R155">
            <v>12</v>
          </cell>
        </row>
        <row r="156">
          <cell r="B156">
            <v>1490</v>
          </cell>
          <cell r="C156" t="str">
            <v>Clinic</v>
          </cell>
          <cell r="D156" t="str">
            <v>서울4팀</v>
          </cell>
          <cell r="E156" t="str">
            <v>김남영</v>
          </cell>
          <cell r="F156" t="str">
            <v>주임</v>
          </cell>
          <cell r="G156" t="str">
            <v>2003-03-10</v>
          </cell>
          <cell r="H156" t="str">
            <v>여</v>
          </cell>
          <cell r="I156">
            <v>7</v>
          </cell>
          <cell r="J156">
            <v>1.1095890410958908</v>
          </cell>
          <cell r="K156">
            <v>12</v>
          </cell>
          <cell r="L156">
            <v>19</v>
          </cell>
          <cell r="M156">
            <v>5</v>
          </cell>
          <cell r="N156">
            <v>14</v>
          </cell>
          <cell r="O156">
            <v>14</v>
          </cell>
          <cell r="P156">
            <v>0</v>
          </cell>
          <cell r="Q156">
            <v>13</v>
          </cell>
          <cell r="R156">
            <v>13</v>
          </cell>
        </row>
        <row r="157">
          <cell r="B157">
            <v>1580</v>
          </cell>
          <cell r="C157" t="str">
            <v>Clinic</v>
          </cell>
          <cell r="D157" t="str">
            <v>서울4팀</v>
          </cell>
          <cell r="E157" t="str">
            <v>김범은</v>
          </cell>
          <cell r="F157" t="str">
            <v>사원</v>
          </cell>
          <cell r="G157" t="str">
            <v>2004-09-10</v>
          </cell>
          <cell r="H157" t="str">
            <v>여</v>
          </cell>
          <cell r="I157">
            <v>-1.9315068493150687</v>
          </cell>
          <cell r="J157">
            <v>0</v>
          </cell>
          <cell r="K157">
            <v>11</v>
          </cell>
          <cell r="L157">
            <v>9.0684931506849313</v>
          </cell>
          <cell r="M157">
            <v>6.5</v>
          </cell>
          <cell r="N157">
            <v>2.5684931506849313</v>
          </cell>
          <cell r="O157">
            <v>2.5684931506849313</v>
          </cell>
          <cell r="P157">
            <v>0</v>
          </cell>
          <cell r="Q157">
            <v>12</v>
          </cell>
          <cell r="R157">
            <v>12</v>
          </cell>
        </row>
        <row r="158">
          <cell r="B158">
            <v>1043</v>
          </cell>
          <cell r="C158" t="str">
            <v>Clinic</v>
          </cell>
          <cell r="D158" t="str">
            <v>인천팀</v>
          </cell>
          <cell r="E158" t="str">
            <v>김진우</v>
          </cell>
          <cell r="F158" t="str">
            <v>차장</v>
          </cell>
          <cell r="G158" t="str">
            <v>1989-12-04</v>
          </cell>
          <cell r="H158" t="str">
            <v>남</v>
          </cell>
          <cell r="I158">
            <v>7</v>
          </cell>
          <cell r="J158">
            <v>23</v>
          </cell>
          <cell r="K158">
            <v>26</v>
          </cell>
          <cell r="L158">
            <v>33</v>
          </cell>
          <cell r="M158">
            <v>6</v>
          </cell>
          <cell r="N158">
            <v>27</v>
          </cell>
          <cell r="O158">
            <v>27</v>
          </cell>
          <cell r="P158">
            <v>0</v>
          </cell>
          <cell r="Q158">
            <v>27</v>
          </cell>
          <cell r="R158">
            <v>27</v>
          </cell>
        </row>
        <row r="159">
          <cell r="B159">
            <v>1324</v>
          </cell>
          <cell r="C159" t="str">
            <v>Clinic</v>
          </cell>
          <cell r="D159" t="str">
            <v>인천팀</v>
          </cell>
          <cell r="E159" t="str">
            <v>방제국</v>
          </cell>
          <cell r="F159" t="str">
            <v>주임</v>
          </cell>
          <cell r="G159" t="str">
            <v>2001-02-26</v>
          </cell>
          <cell r="H159" t="str">
            <v>남</v>
          </cell>
          <cell r="I159">
            <v>7</v>
          </cell>
          <cell r="J159">
            <v>7</v>
          </cell>
          <cell r="K159">
            <v>14</v>
          </cell>
          <cell r="L159">
            <v>21</v>
          </cell>
          <cell r="M159">
            <v>8</v>
          </cell>
          <cell r="N159">
            <v>13</v>
          </cell>
          <cell r="O159">
            <v>13</v>
          </cell>
          <cell r="P159">
            <v>0</v>
          </cell>
          <cell r="Q159">
            <v>15</v>
          </cell>
          <cell r="R159">
            <v>15</v>
          </cell>
        </row>
        <row r="160">
          <cell r="B160">
            <v>1529</v>
          </cell>
          <cell r="C160" t="str">
            <v>Clinic</v>
          </cell>
          <cell r="D160" t="str">
            <v>인천팀</v>
          </cell>
          <cell r="E160" t="str">
            <v>최진원</v>
          </cell>
          <cell r="F160" t="str">
            <v>주임</v>
          </cell>
          <cell r="G160" t="str">
            <v>2003-07-01</v>
          </cell>
          <cell r="H160" t="str">
            <v>남</v>
          </cell>
          <cell r="I160">
            <v>5.0136986301369859</v>
          </cell>
          <cell r="J160">
            <v>0</v>
          </cell>
          <cell r="K160">
            <v>12</v>
          </cell>
          <cell r="L160">
            <v>17.013698630136986</v>
          </cell>
          <cell r="M160">
            <v>7</v>
          </cell>
          <cell r="N160">
            <v>10.013698630136986</v>
          </cell>
          <cell r="O160">
            <v>10.013698630136986</v>
          </cell>
          <cell r="P160">
            <v>0</v>
          </cell>
          <cell r="Q160">
            <v>13</v>
          </cell>
          <cell r="R160">
            <v>13</v>
          </cell>
        </row>
        <row r="161">
          <cell r="B161">
            <v>1288</v>
          </cell>
          <cell r="C161" t="str">
            <v>Clinic</v>
          </cell>
          <cell r="D161" t="str">
            <v>인천팀</v>
          </cell>
          <cell r="E161" t="str">
            <v>이지성</v>
          </cell>
          <cell r="F161" t="str">
            <v>주임</v>
          </cell>
          <cell r="G161" t="str">
            <v>2000-02-01</v>
          </cell>
          <cell r="H161" t="str">
            <v>남</v>
          </cell>
          <cell r="I161">
            <v>7</v>
          </cell>
          <cell r="J161">
            <v>7</v>
          </cell>
          <cell r="K161">
            <v>15</v>
          </cell>
          <cell r="L161">
            <v>22</v>
          </cell>
          <cell r="M161">
            <v>6</v>
          </cell>
          <cell r="N161">
            <v>16</v>
          </cell>
          <cell r="O161">
            <v>16</v>
          </cell>
          <cell r="P161">
            <v>0</v>
          </cell>
          <cell r="Q161">
            <v>16</v>
          </cell>
          <cell r="R161">
            <v>16</v>
          </cell>
        </row>
        <row r="162">
          <cell r="B162">
            <v>1105</v>
          </cell>
          <cell r="C162" t="str">
            <v>Clinic</v>
          </cell>
          <cell r="D162" t="str">
            <v>인천팀</v>
          </cell>
          <cell r="E162" t="str">
            <v>정철교</v>
          </cell>
          <cell r="F162" t="str">
            <v>차장</v>
          </cell>
          <cell r="G162" t="str">
            <v>1992-08-10</v>
          </cell>
          <cell r="H162" t="str">
            <v>남</v>
          </cell>
          <cell r="I162">
            <v>7</v>
          </cell>
          <cell r="J162">
            <v>18</v>
          </cell>
          <cell r="K162">
            <v>23</v>
          </cell>
          <cell r="L162">
            <v>30</v>
          </cell>
          <cell r="M162">
            <v>7</v>
          </cell>
          <cell r="N162">
            <v>23</v>
          </cell>
          <cell r="O162">
            <v>23</v>
          </cell>
          <cell r="P162">
            <v>0</v>
          </cell>
          <cell r="Q162">
            <v>24</v>
          </cell>
          <cell r="R162">
            <v>24</v>
          </cell>
        </row>
        <row r="163">
          <cell r="B163">
            <v>1056</v>
          </cell>
          <cell r="C163" t="str">
            <v>Clinic</v>
          </cell>
          <cell r="D163" t="str">
            <v>경기팀</v>
          </cell>
          <cell r="E163" t="str">
            <v>김상희</v>
          </cell>
          <cell r="F163" t="str">
            <v>차장</v>
          </cell>
          <cell r="G163" t="str">
            <v>1990-09-24</v>
          </cell>
          <cell r="H163" t="str">
            <v>남</v>
          </cell>
          <cell r="I163">
            <v>7</v>
          </cell>
          <cell r="J163">
            <v>18</v>
          </cell>
          <cell r="K163">
            <v>25</v>
          </cell>
          <cell r="L163">
            <v>32</v>
          </cell>
          <cell r="M163">
            <v>2</v>
          </cell>
          <cell r="N163">
            <v>30</v>
          </cell>
          <cell r="O163">
            <v>30</v>
          </cell>
          <cell r="P163">
            <v>0</v>
          </cell>
          <cell r="Q163">
            <v>26</v>
          </cell>
          <cell r="R163">
            <v>26</v>
          </cell>
        </row>
        <row r="164">
          <cell r="B164">
            <v>1120</v>
          </cell>
          <cell r="C164" t="str">
            <v>Clinic</v>
          </cell>
          <cell r="D164" t="str">
            <v>경기팀</v>
          </cell>
          <cell r="E164" t="str">
            <v>임종만</v>
          </cell>
          <cell r="F164" t="str">
            <v>차장</v>
          </cell>
          <cell r="G164" t="str">
            <v>1992-12-01</v>
          </cell>
          <cell r="H164" t="str">
            <v>남</v>
          </cell>
          <cell r="I164">
            <v>7</v>
          </cell>
          <cell r="J164">
            <v>16</v>
          </cell>
          <cell r="K164">
            <v>23</v>
          </cell>
          <cell r="L164">
            <v>30</v>
          </cell>
          <cell r="M164">
            <v>9</v>
          </cell>
          <cell r="N164">
            <v>21</v>
          </cell>
          <cell r="O164">
            <v>21</v>
          </cell>
          <cell r="P164">
            <v>0</v>
          </cell>
          <cell r="Q164">
            <v>24</v>
          </cell>
          <cell r="R164">
            <v>24</v>
          </cell>
        </row>
        <row r="165">
          <cell r="B165">
            <v>1079</v>
          </cell>
          <cell r="C165" t="str">
            <v>Clinic</v>
          </cell>
          <cell r="D165" t="str">
            <v>경기팀</v>
          </cell>
          <cell r="E165" t="str">
            <v>김범식</v>
          </cell>
          <cell r="F165" t="str">
            <v>차장</v>
          </cell>
          <cell r="G165" t="str">
            <v>1991-09-09</v>
          </cell>
          <cell r="H165" t="str">
            <v>남</v>
          </cell>
          <cell r="I165">
            <v>7</v>
          </cell>
          <cell r="J165">
            <v>16</v>
          </cell>
          <cell r="K165">
            <v>24</v>
          </cell>
          <cell r="L165">
            <v>31</v>
          </cell>
          <cell r="M165">
            <v>10</v>
          </cell>
          <cell r="N165">
            <v>21</v>
          </cell>
          <cell r="O165">
            <v>21</v>
          </cell>
          <cell r="P165">
            <v>0</v>
          </cell>
          <cell r="Q165">
            <v>25</v>
          </cell>
          <cell r="R165">
            <v>25</v>
          </cell>
        </row>
        <row r="166">
          <cell r="B166">
            <v>1359</v>
          </cell>
          <cell r="C166" t="str">
            <v>Clinic</v>
          </cell>
          <cell r="D166" t="str">
            <v>경기팀</v>
          </cell>
          <cell r="E166" t="str">
            <v>백동민</v>
          </cell>
          <cell r="F166" t="str">
            <v>주임</v>
          </cell>
          <cell r="G166" t="str">
            <v>2001-04-30</v>
          </cell>
          <cell r="H166" t="str">
            <v>남</v>
          </cell>
          <cell r="I166">
            <v>7</v>
          </cell>
          <cell r="J166">
            <v>7</v>
          </cell>
          <cell r="K166">
            <v>14</v>
          </cell>
          <cell r="L166">
            <v>21</v>
          </cell>
          <cell r="M166">
            <v>8</v>
          </cell>
          <cell r="N166">
            <v>13</v>
          </cell>
          <cell r="O166">
            <v>13</v>
          </cell>
          <cell r="P166">
            <v>0</v>
          </cell>
          <cell r="Q166">
            <v>15</v>
          </cell>
          <cell r="R166">
            <v>15</v>
          </cell>
        </row>
        <row r="167">
          <cell r="B167">
            <v>1516</v>
          </cell>
          <cell r="C167" t="str">
            <v>Clinic</v>
          </cell>
          <cell r="D167" t="str">
            <v>경기팀</v>
          </cell>
          <cell r="E167" t="str">
            <v>문준호</v>
          </cell>
          <cell r="F167" t="str">
            <v>주임</v>
          </cell>
          <cell r="G167" t="str">
            <v>2003-07-01</v>
          </cell>
          <cell r="H167" t="str">
            <v>남</v>
          </cell>
          <cell r="I167">
            <v>4.0136986301369859</v>
          </cell>
          <cell r="J167">
            <v>0</v>
          </cell>
          <cell r="K167">
            <v>12</v>
          </cell>
          <cell r="L167">
            <v>16.013698630136986</v>
          </cell>
          <cell r="M167">
            <v>9</v>
          </cell>
          <cell r="N167">
            <v>7.0136986301369859</v>
          </cell>
          <cell r="O167">
            <v>7.0136986301369859</v>
          </cell>
          <cell r="P167">
            <v>0</v>
          </cell>
          <cell r="Q167">
            <v>13</v>
          </cell>
          <cell r="R167">
            <v>13</v>
          </cell>
        </row>
        <row r="168">
          <cell r="B168">
            <v>1328</v>
          </cell>
          <cell r="C168" t="str">
            <v>Clinic</v>
          </cell>
          <cell r="D168" t="str">
            <v>경기팀</v>
          </cell>
          <cell r="E168" t="str">
            <v>허호석</v>
          </cell>
          <cell r="F168" t="str">
            <v>주임</v>
          </cell>
          <cell r="G168" t="str">
            <v>2001-02-26</v>
          </cell>
          <cell r="H168" t="str">
            <v>남</v>
          </cell>
          <cell r="I168">
            <v>7</v>
          </cell>
          <cell r="J168">
            <v>7</v>
          </cell>
          <cell r="K168">
            <v>14</v>
          </cell>
          <cell r="L168">
            <v>21</v>
          </cell>
          <cell r="M168">
            <v>10</v>
          </cell>
          <cell r="N168">
            <v>11</v>
          </cell>
          <cell r="O168">
            <v>11</v>
          </cell>
          <cell r="P168">
            <v>0</v>
          </cell>
          <cell r="Q168">
            <v>15</v>
          </cell>
          <cell r="R168">
            <v>15</v>
          </cell>
        </row>
        <row r="169">
          <cell r="B169">
            <v>1330</v>
          </cell>
          <cell r="C169" t="str">
            <v>Clinic</v>
          </cell>
          <cell r="D169" t="str">
            <v>경기팀</v>
          </cell>
          <cell r="E169" t="str">
            <v>조강연</v>
          </cell>
          <cell r="F169" t="str">
            <v>주임</v>
          </cell>
          <cell r="G169" t="str">
            <v>2001-02-26</v>
          </cell>
          <cell r="H169" t="str">
            <v>남</v>
          </cell>
          <cell r="I169">
            <v>7</v>
          </cell>
          <cell r="J169">
            <v>7</v>
          </cell>
          <cell r="K169">
            <v>14</v>
          </cell>
          <cell r="L169">
            <v>21</v>
          </cell>
          <cell r="M169">
            <v>8</v>
          </cell>
          <cell r="N169">
            <v>13</v>
          </cell>
          <cell r="O169">
            <v>13</v>
          </cell>
          <cell r="P169">
            <v>0</v>
          </cell>
          <cell r="Q169">
            <v>15</v>
          </cell>
          <cell r="R169">
            <v>15</v>
          </cell>
        </row>
        <row r="170">
          <cell r="B170">
            <v>1397</v>
          </cell>
          <cell r="C170" t="str">
            <v>Clinic</v>
          </cell>
          <cell r="D170" t="str">
            <v>경기팀</v>
          </cell>
          <cell r="E170" t="str">
            <v>남동명</v>
          </cell>
          <cell r="F170" t="str">
            <v>주임</v>
          </cell>
          <cell r="G170" t="str">
            <v>2002-06-17</v>
          </cell>
          <cell r="H170" t="str">
            <v>남</v>
          </cell>
          <cell r="I170">
            <v>7</v>
          </cell>
          <cell r="J170">
            <v>4.3972602739726021</v>
          </cell>
          <cell r="K170">
            <v>13</v>
          </cell>
          <cell r="L170">
            <v>20</v>
          </cell>
          <cell r="M170">
            <v>8</v>
          </cell>
          <cell r="N170">
            <v>12</v>
          </cell>
          <cell r="O170">
            <v>12</v>
          </cell>
          <cell r="P170">
            <v>0</v>
          </cell>
          <cell r="Q170">
            <v>14</v>
          </cell>
          <cell r="R170">
            <v>14</v>
          </cell>
        </row>
        <row r="171">
          <cell r="B171">
            <v>1578</v>
          </cell>
          <cell r="C171" t="str">
            <v>Clinic</v>
          </cell>
          <cell r="D171" t="str">
            <v>경기팀</v>
          </cell>
          <cell r="E171" t="str">
            <v>박현정</v>
          </cell>
          <cell r="F171" t="str">
            <v>사원</v>
          </cell>
          <cell r="G171" t="str">
            <v>2004-09-10</v>
          </cell>
          <cell r="H171" t="str">
            <v>여</v>
          </cell>
          <cell r="I171">
            <v>-1.9315068493150687</v>
          </cell>
          <cell r="J171">
            <v>0</v>
          </cell>
          <cell r="K171">
            <v>11</v>
          </cell>
          <cell r="L171">
            <v>9.0684931506849313</v>
          </cell>
          <cell r="M171">
            <v>5</v>
          </cell>
          <cell r="N171">
            <v>4.0684931506849313</v>
          </cell>
          <cell r="O171">
            <v>4.0684931506849313</v>
          </cell>
          <cell r="P171">
            <v>0</v>
          </cell>
          <cell r="Q171">
            <v>12</v>
          </cell>
          <cell r="R171">
            <v>12</v>
          </cell>
        </row>
        <row r="172">
          <cell r="B172">
            <v>1011</v>
          </cell>
          <cell r="C172" t="str">
            <v>Clinic</v>
          </cell>
          <cell r="D172" t="str">
            <v>대전팀</v>
          </cell>
          <cell r="E172" t="str">
            <v>정동균</v>
          </cell>
          <cell r="F172" t="str">
            <v>부장</v>
          </cell>
          <cell r="G172" t="str">
            <v>1986-01-04</v>
          </cell>
          <cell r="H172" t="str">
            <v>남</v>
          </cell>
          <cell r="I172">
            <v>7</v>
          </cell>
          <cell r="J172">
            <v>24</v>
          </cell>
          <cell r="K172">
            <v>30</v>
          </cell>
          <cell r="L172">
            <v>37</v>
          </cell>
          <cell r="M172">
            <v>8</v>
          </cell>
          <cell r="N172">
            <v>29</v>
          </cell>
          <cell r="O172">
            <v>29</v>
          </cell>
          <cell r="P172">
            <v>0</v>
          </cell>
          <cell r="Q172">
            <v>31</v>
          </cell>
          <cell r="R172">
            <v>31</v>
          </cell>
        </row>
        <row r="173">
          <cell r="B173">
            <v>1087</v>
          </cell>
          <cell r="C173" t="str">
            <v>Clinic</v>
          </cell>
          <cell r="D173" t="str">
            <v>대전팀</v>
          </cell>
          <cell r="E173" t="str">
            <v>오인수</v>
          </cell>
          <cell r="F173" t="str">
            <v>차장</v>
          </cell>
          <cell r="G173" t="str">
            <v>1992-02-10</v>
          </cell>
          <cell r="H173" t="str">
            <v>남</v>
          </cell>
          <cell r="I173">
            <v>7</v>
          </cell>
          <cell r="J173">
            <v>18</v>
          </cell>
          <cell r="K173">
            <v>23</v>
          </cell>
          <cell r="L173">
            <v>30</v>
          </cell>
          <cell r="M173">
            <v>12</v>
          </cell>
          <cell r="N173">
            <v>18</v>
          </cell>
          <cell r="O173">
            <v>18</v>
          </cell>
          <cell r="P173">
            <v>0</v>
          </cell>
          <cell r="Q173">
            <v>24</v>
          </cell>
          <cell r="R173">
            <v>24</v>
          </cell>
        </row>
        <row r="174">
          <cell r="B174">
            <v>1032</v>
          </cell>
          <cell r="C174" t="str">
            <v>Clinic</v>
          </cell>
          <cell r="D174" t="str">
            <v>대전팀</v>
          </cell>
          <cell r="E174" t="str">
            <v>허상욱</v>
          </cell>
          <cell r="F174" t="str">
            <v>부장</v>
          </cell>
          <cell r="G174" t="str">
            <v>1989-03-27</v>
          </cell>
          <cell r="H174" t="str">
            <v>남</v>
          </cell>
          <cell r="I174">
            <v>7</v>
          </cell>
          <cell r="J174">
            <v>19</v>
          </cell>
          <cell r="K174">
            <v>26</v>
          </cell>
          <cell r="L174">
            <v>33</v>
          </cell>
          <cell r="M174">
            <v>10</v>
          </cell>
          <cell r="N174">
            <v>23</v>
          </cell>
          <cell r="O174">
            <v>23</v>
          </cell>
          <cell r="P174">
            <v>0</v>
          </cell>
          <cell r="Q174">
            <v>27</v>
          </cell>
          <cell r="R174">
            <v>27</v>
          </cell>
        </row>
        <row r="175">
          <cell r="B175">
            <v>1015</v>
          </cell>
          <cell r="C175" t="str">
            <v>Clinic</v>
          </cell>
          <cell r="D175" t="str">
            <v>대전팀</v>
          </cell>
          <cell r="E175" t="str">
            <v>이종혁</v>
          </cell>
          <cell r="F175" t="str">
            <v>차장</v>
          </cell>
          <cell r="G175" t="str">
            <v>1987-05-18</v>
          </cell>
          <cell r="H175" t="str">
            <v>남</v>
          </cell>
          <cell r="I175">
            <v>7</v>
          </cell>
          <cell r="J175">
            <v>24</v>
          </cell>
          <cell r="K175">
            <v>28</v>
          </cell>
          <cell r="L175">
            <v>35</v>
          </cell>
          <cell r="M175">
            <v>9</v>
          </cell>
          <cell r="N175">
            <v>26</v>
          </cell>
          <cell r="O175">
            <v>26</v>
          </cell>
          <cell r="P175">
            <v>0</v>
          </cell>
          <cell r="Q175">
            <v>29</v>
          </cell>
          <cell r="R175">
            <v>29</v>
          </cell>
        </row>
        <row r="176">
          <cell r="B176">
            <v>1158</v>
          </cell>
          <cell r="C176" t="str">
            <v>Clinic</v>
          </cell>
          <cell r="D176" t="str">
            <v>대전팀</v>
          </cell>
          <cell r="E176" t="str">
            <v>이근표</v>
          </cell>
          <cell r="F176" t="str">
            <v>과장</v>
          </cell>
          <cell r="G176" t="str">
            <v>1994-12-19</v>
          </cell>
          <cell r="H176" t="str">
            <v>남</v>
          </cell>
          <cell r="I176">
            <v>7</v>
          </cell>
          <cell r="J176">
            <v>13.5</v>
          </cell>
          <cell r="K176">
            <v>21</v>
          </cell>
          <cell r="L176">
            <v>28</v>
          </cell>
          <cell r="M176">
            <v>11</v>
          </cell>
          <cell r="N176">
            <v>17</v>
          </cell>
          <cell r="O176">
            <v>17</v>
          </cell>
          <cell r="P176">
            <v>0</v>
          </cell>
          <cell r="Q176">
            <v>22</v>
          </cell>
          <cell r="R176">
            <v>22</v>
          </cell>
        </row>
        <row r="177">
          <cell r="B177">
            <v>1290</v>
          </cell>
          <cell r="C177" t="str">
            <v>Clinic</v>
          </cell>
          <cell r="D177" t="str">
            <v>대전팀</v>
          </cell>
          <cell r="E177" t="str">
            <v>이재윤</v>
          </cell>
          <cell r="F177" t="str">
            <v>주임</v>
          </cell>
          <cell r="G177" t="str">
            <v>2000-02-01</v>
          </cell>
          <cell r="H177" t="str">
            <v>남</v>
          </cell>
          <cell r="I177">
            <v>7</v>
          </cell>
          <cell r="J177">
            <v>7.5</v>
          </cell>
          <cell r="K177">
            <v>15</v>
          </cell>
          <cell r="L177">
            <v>22</v>
          </cell>
          <cell r="M177">
            <v>10</v>
          </cell>
          <cell r="N177">
            <v>12</v>
          </cell>
          <cell r="O177">
            <v>12</v>
          </cell>
          <cell r="P177">
            <v>0</v>
          </cell>
          <cell r="Q177">
            <v>16</v>
          </cell>
          <cell r="R177">
            <v>16</v>
          </cell>
        </row>
        <row r="178">
          <cell r="B178">
            <v>1428</v>
          </cell>
          <cell r="C178" t="str">
            <v>Clinic</v>
          </cell>
          <cell r="D178" t="str">
            <v>대전팀</v>
          </cell>
          <cell r="E178" t="str">
            <v>권오선</v>
          </cell>
          <cell r="F178" t="str">
            <v>사원</v>
          </cell>
          <cell r="G178" t="str">
            <v>2003-01-07</v>
          </cell>
          <cell r="H178" t="str">
            <v>남</v>
          </cell>
          <cell r="I178">
            <v>7</v>
          </cell>
          <cell r="J178">
            <v>2.3082191780821919</v>
          </cell>
          <cell r="K178">
            <v>12</v>
          </cell>
          <cell r="L178">
            <v>19</v>
          </cell>
          <cell r="M178">
            <v>10</v>
          </cell>
          <cell r="N178">
            <v>9</v>
          </cell>
          <cell r="O178">
            <v>9</v>
          </cell>
          <cell r="P178">
            <v>0</v>
          </cell>
          <cell r="Q178">
            <v>13</v>
          </cell>
          <cell r="R178">
            <v>13</v>
          </cell>
        </row>
        <row r="179">
          <cell r="B179">
            <v>1438</v>
          </cell>
          <cell r="C179" t="str">
            <v>Clinic</v>
          </cell>
          <cell r="D179" t="str">
            <v>대전팀</v>
          </cell>
          <cell r="E179" t="str">
            <v>김종민</v>
          </cell>
          <cell r="F179" t="str">
            <v>사원</v>
          </cell>
          <cell r="G179" t="str">
            <v>2003-01-07</v>
          </cell>
          <cell r="H179" t="str">
            <v>남</v>
          </cell>
          <cell r="I179">
            <v>7.3082191780821919</v>
          </cell>
          <cell r="J179">
            <v>0</v>
          </cell>
          <cell r="K179">
            <v>12</v>
          </cell>
          <cell r="L179">
            <v>19.30821917808219</v>
          </cell>
          <cell r="M179">
            <v>11</v>
          </cell>
          <cell r="N179">
            <v>8.3082191780821901</v>
          </cell>
          <cell r="O179">
            <v>8.3082191780821901</v>
          </cell>
          <cell r="P179">
            <v>0</v>
          </cell>
          <cell r="Q179">
            <v>13</v>
          </cell>
          <cell r="R179">
            <v>13</v>
          </cell>
        </row>
        <row r="180">
          <cell r="B180">
            <v>1452</v>
          </cell>
          <cell r="C180" t="str">
            <v>Clinic</v>
          </cell>
          <cell r="D180" t="str">
            <v>대전팀</v>
          </cell>
          <cell r="E180" t="str">
            <v>배세훈</v>
          </cell>
          <cell r="F180" t="str">
            <v>사원</v>
          </cell>
          <cell r="G180" t="str">
            <v>2003-01-07</v>
          </cell>
          <cell r="H180" t="str">
            <v>남</v>
          </cell>
          <cell r="I180">
            <v>7.8082191780821919</v>
          </cell>
          <cell r="J180">
            <v>0</v>
          </cell>
          <cell r="K180">
            <v>12</v>
          </cell>
          <cell r="L180">
            <v>19.80821917808219</v>
          </cell>
          <cell r="M180">
            <v>15</v>
          </cell>
          <cell r="N180">
            <v>4.8082191780821901</v>
          </cell>
          <cell r="O180">
            <v>4.8082191780821901</v>
          </cell>
          <cell r="P180">
            <v>0</v>
          </cell>
          <cell r="Q180">
            <v>13</v>
          </cell>
          <cell r="R180">
            <v>13</v>
          </cell>
        </row>
        <row r="181">
          <cell r="B181">
            <v>1055</v>
          </cell>
          <cell r="C181" t="str">
            <v>Clinic</v>
          </cell>
          <cell r="D181" t="str">
            <v>전주팀</v>
          </cell>
          <cell r="E181" t="str">
            <v>오재석</v>
          </cell>
          <cell r="F181" t="str">
            <v>차장</v>
          </cell>
          <cell r="G181" t="str">
            <v>1990-09-24</v>
          </cell>
          <cell r="H181" t="str">
            <v>남</v>
          </cell>
          <cell r="I181">
            <v>7</v>
          </cell>
          <cell r="J181">
            <v>18</v>
          </cell>
          <cell r="K181">
            <v>25</v>
          </cell>
          <cell r="L181">
            <v>32</v>
          </cell>
          <cell r="M181">
            <v>4</v>
          </cell>
          <cell r="N181">
            <v>28</v>
          </cell>
          <cell r="O181">
            <v>28</v>
          </cell>
          <cell r="P181">
            <v>0</v>
          </cell>
          <cell r="Q181">
            <v>26</v>
          </cell>
          <cell r="R181">
            <v>26</v>
          </cell>
        </row>
        <row r="182">
          <cell r="B182">
            <v>1239</v>
          </cell>
          <cell r="C182" t="str">
            <v>Clinic</v>
          </cell>
          <cell r="D182" t="str">
            <v>전주팀</v>
          </cell>
          <cell r="E182" t="str">
            <v>주창우</v>
          </cell>
          <cell r="F182" t="str">
            <v>대리</v>
          </cell>
          <cell r="G182" t="str">
            <v>1999-07-01</v>
          </cell>
          <cell r="H182" t="str">
            <v>남</v>
          </cell>
          <cell r="I182">
            <v>7</v>
          </cell>
          <cell r="J182">
            <v>8.5</v>
          </cell>
          <cell r="K182">
            <v>16</v>
          </cell>
          <cell r="L182">
            <v>23</v>
          </cell>
          <cell r="M182">
            <v>8</v>
          </cell>
          <cell r="N182">
            <v>15</v>
          </cell>
          <cell r="O182">
            <v>15</v>
          </cell>
          <cell r="P182">
            <v>0</v>
          </cell>
          <cell r="Q182">
            <v>17</v>
          </cell>
          <cell r="R182">
            <v>17</v>
          </cell>
        </row>
        <row r="183">
          <cell r="B183">
            <v>1430</v>
          </cell>
          <cell r="C183" t="str">
            <v>Clinic</v>
          </cell>
          <cell r="D183" t="str">
            <v>전주팀</v>
          </cell>
          <cell r="E183" t="str">
            <v>김기현</v>
          </cell>
          <cell r="F183" t="str">
            <v>주임</v>
          </cell>
          <cell r="G183" t="str">
            <v>2003-01-07</v>
          </cell>
          <cell r="H183" t="str">
            <v>남</v>
          </cell>
          <cell r="I183">
            <v>7</v>
          </cell>
          <cell r="J183">
            <v>4.8082191780821901</v>
          </cell>
          <cell r="K183">
            <v>12</v>
          </cell>
          <cell r="L183">
            <v>19</v>
          </cell>
          <cell r="M183">
            <v>8</v>
          </cell>
          <cell r="N183">
            <v>11</v>
          </cell>
          <cell r="O183">
            <v>11</v>
          </cell>
          <cell r="P183">
            <v>0</v>
          </cell>
          <cell r="Q183">
            <v>13</v>
          </cell>
          <cell r="R183">
            <v>13</v>
          </cell>
        </row>
        <row r="184">
          <cell r="B184">
            <v>1431</v>
          </cell>
          <cell r="C184" t="str">
            <v>Clinic</v>
          </cell>
          <cell r="D184" t="str">
            <v>전주팀</v>
          </cell>
          <cell r="E184" t="str">
            <v>김대환</v>
          </cell>
          <cell r="F184" t="str">
            <v>주임</v>
          </cell>
          <cell r="G184" t="str">
            <v>2003-01-07</v>
          </cell>
          <cell r="H184" t="str">
            <v>남</v>
          </cell>
          <cell r="I184">
            <v>7</v>
          </cell>
          <cell r="J184">
            <v>1.8082191780821919</v>
          </cell>
          <cell r="K184">
            <v>12</v>
          </cell>
          <cell r="L184">
            <v>19</v>
          </cell>
          <cell r="M184">
            <v>10.5</v>
          </cell>
          <cell r="N184">
            <v>8.5</v>
          </cell>
          <cell r="O184">
            <v>8.5</v>
          </cell>
          <cell r="P184">
            <v>0</v>
          </cell>
          <cell r="Q184">
            <v>13</v>
          </cell>
          <cell r="R184">
            <v>13</v>
          </cell>
        </row>
        <row r="185">
          <cell r="B185">
            <v>1331</v>
          </cell>
          <cell r="C185" t="str">
            <v>Clinic</v>
          </cell>
          <cell r="D185" t="str">
            <v>전주팀</v>
          </cell>
          <cell r="E185" t="str">
            <v>이승민</v>
          </cell>
          <cell r="F185" t="str">
            <v>주임</v>
          </cell>
          <cell r="G185" t="str">
            <v>2001-02-26</v>
          </cell>
          <cell r="H185" t="str">
            <v>남</v>
          </cell>
          <cell r="I185">
            <v>7</v>
          </cell>
          <cell r="J185">
            <v>8</v>
          </cell>
          <cell r="K185">
            <v>14</v>
          </cell>
          <cell r="L185">
            <v>21</v>
          </cell>
          <cell r="M185">
            <v>8</v>
          </cell>
          <cell r="N185">
            <v>13</v>
          </cell>
          <cell r="O185">
            <v>13</v>
          </cell>
          <cell r="P185">
            <v>0</v>
          </cell>
          <cell r="Q185">
            <v>15</v>
          </cell>
          <cell r="R185">
            <v>15</v>
          </cell>
        </row>
        <row r="186">
          <cell r="B186">
            <v>1446</v>
          </cell>
          <cell r="C186" t="str">
            <v>Clinic</v>
          </cell>
          <cell r="D186" t="str">
            <v>전주팀</v>
          </cell>
          <cell r="E186" t="str">
            <v>문창환</v>
          </cell>
          <cell r="F186" t="str">
            <v>사원</v>
          </cell>
          <cell r="G186" t="str">
            <v>2003-01-07</v>
          </cell>
          <cell r="H186" t="str">
            <v>남</v>
          </cell>
          <cell r="I186">
            <v>7.3082191780821919</v>
          </cell>
          <cell r="J186">
            <v>0</v>
          </cell>
          <cell r="K186">
            <v>12</v>
          </cell>
          <cell r="L186">
            <v>19.30821917808219</v>
          </cell>
          <cell r="M186">
            <v>8.5</v>
          </cell>
          <cell r="N186">
            <v>10.80821917808219</v>
          </cell>
          <cell r="O186">
            <v>10.80821917808219</v>
          </cell>
          <cell r="P186">
            <v>0</v>
          </cell>
          <cell r="Q186">
            <v>13</v>
          </cell>
          <cell r="R186">
            <v>13</v>
          </cell>
        </row>
        <row r="187">
          <cell r="B187">
            <v>1558</v>
          </cell>
          <cell r="C187" t="str">
            <v>Clinic</v>
          </cell>
          <cell r="D187" t="str">
            <v>전주팀</v>
          </cell>
          <cell r="E187" t="str">
            <v>임남곡</v>
          </cell>
          <cell r="F187" t="str">
            <v>사원</v>
          </cell>
          <cell r="G187" t="str">
            <v>2004-01-26</v>
          </cell>
          <cell r="H187" t="str">
            <v>남</v>
          </cell>
          <cell r="I187">
            <v>3.3150684931506849</v>
          </cell>
          <cell r="J187">
            <v>0</v>
          </cell>
          <cell r="K187">
            <v>11</v>
          </cell>
          <cell r="L187">
            <v>14.315068493150685</v>
          </cell>
          <cell r="M187">
            <v>8</v>
          </cell>
          <cell r="N187">
            <v>6.3150684931506849</v>
          </cell>
          <cell r="O187">
            <v>6.3150684931506849</v>
          </cell>
          <cell r="P187">
            <v>0</v>
          </cell>
          <cell r="Q187">
            <v>12</v>
          </cell>
          <cell r="R187">
            <v>12</v>
          </cell>
        </row>
        <row r="188">
          <cell r="B188">
            <v>1092</v>
          </cell>
          <cell r="C188" t="str">
            <v>Clinic</v>
          </cell>
          <cell r="D188" t="str">
            <v>대구팀</v>
          </cell>
          <cell r="E188" t="str">
            <v>이기덕</v>
          </cell>
          <cell r="F188" t="str">
            <v>차장</v>
          </cell>
          <cell r="G188" t="str">
            <v>1992-02-10</v>
          </cell>
          <cell r="H188" t="str">
            <v>남</v>
          </cell>
          <cell r="I188">
            <v>7</v>
          </cell>
          <cell r="J188">
            <v>20</v>
          </cell>
          <cell r="K188">
            <v>23</v>
          </cell>
          <cell r="L188">
            <v>30</v>
          </cell>
          <cell r="M188">
            <v>0</v>
          </cell>
          <cell r="N188">
            <v>30</v>
          </cell>
          <cell r="O188">
            <v>30</v>
          </cell>
          <cell r="P188">
            <v>0</v>
          </cell>
          <cell r="Q188">
            <v>24</v>
          </cell>
          <cell r="R188">
            <v>24</v>
          </cell>
        </row>
        <row r="189">
          <cell r="B189">
            <v>1289</v>
          </cell>
          <cell r="C189" t="str">
            <v>Clinic</v>
          </cell>
          <cell r="D189" t="str">
            <v>대구팀</v>
          </cell>
          <cell r="E189" t="str">
            <v>전재형</v>
          </cell>
          <cell r="F189" t="str">
            <v>주임</v>
          </cell>
          <cell r="G189" t="str">
            <v>2000-02-01</v>
          </cell>
          <cell r="H189" t="str">
            <v>남</v>
          </cell>
          <cell r="I189">
            <v>7</v>
          </cell>
          <cell r="J189">
            <v>10</v>
          </cell>
          <cell r="K189">
            <v>15</v>
          </cell>
          <cell r="L189">
            <v>22</v>
          </cell>
          <cell r="M189">
            <v>1</v>
          </cell>
          <cell r="N189">
            <v>21</v>
          </cell>
          <cell r="O189">
            <v>21</v>
          </cell>
          <cell r="P189">
            <v>0</v>
          </cell>
          <cell r="Q189">
            <v>16</v>
          </cell>
          <cell r="R189">
            <v>16</v>
          </cell>
        </row>
        <row r="190">
          <cell r="B190">
            <v>1307</v>
          </cell>
          <cell r="C190" t="str">
            <v>Clinic</v>
          </cell>
          <cell r="D190" t="str">
            <v>대구팀</v>
          </cell>
          <cell r="E190" t="str">
            <v>박진석</v>
          </cell>
          <cell r="F190" t="str">
            <v>주임</v>
          </cell>
          <cell r="G190" t="str">
            <v>2000-04-17</v>
          </cell>
          <cell r="H190" t="str">
            <v>남</v>
          </cell>
          <cell r="I190">
            <v>7</v>
          </cell>
          <cell r="J190">
            <v>10</v>
          </cell>
          <cell r="K190">
            <v>15</v>
          </cell>
          <cell r="L190">
            <v>22</v>
          </cell>
          <cell r="M190">
            <v>7</v>
          </cell>
          <cell r="N190">
            <v>15</v>
          </cell>
          <cell r="O190">
            <v>15</v>
          </cell>
          <cell r="P190">
            <v>0</v>
          </cell>
          <cell r="Q190">
            <v>16</v>
          </cell>
          <cell r="R190">
            <v>16</v>
          </cell>
        </row>
        <row r="191">
          <cell r="B191">
            <v>1445</v>
          </cell>
          <cell r="C191" t="str">
            <v>Clinic</v>
          </cell>
          <cell r="D191" t="str">
            <v>대구팀</v>
          </cell>
          <cell r="E191" t="str">
            <v>문명훈</v>
          </cell>
          <cell r="F191" t="str">
            <v>주임</v>
          </cell>
          <cell r="G191" t="str">
            <v>2003-01-07</v>
          </cell>
          <cell r="H191" t="str">
            <v>남</v>
          </cell>
          <cell r="I191">
            <v>7</v>
          </cell>
          <cell r="J191">
            <v>2.8082191780821919</v>
          </cell>
          <cell r="K191">
            <v>12</v>
          </cell>
          <cell r="L191">
            <v>19</v>
          </cell>
          <cell r="M191">
            <v>3</v>
          </cell>
          <cell r="N191">
            <v>16</v>
          </cell>
          <cell r="O191">
            <v>16</v>
          </cell>
          <cell r="P191">
            <v>0</v>
          </cell>
          <cell r="Q191">
            <v>13</v>
          </cell>
          <cell r="R191">
            <v>13</v>
          </cell>
        </row>
        <row r="192">
          <cell r="B192">
            <v>1519</v>
          </cell>
          <cell r="C192" t="str">
            <v>Clinic</v>
          </cell>
          <cell r="D192" t="str">
            <v>대구팀</v>
          </cell>
          <cell r="E192" t="str">
            <v>안세호</v>
          </cell>
          <cell r="F192" t="str">
            <v>사원</v>
          </cell>
          <cell r="G192" t="str">
            <v>2003-07-01</v>
          </cell>
          <cell r="H192" t="str">
            <v>남</v>
          </cell>
          <cell r="I192">
            <v>4.0136986301369859</v>
          </cell>
          <cell r="J192">
            <v>0</v>
          </cell>
          <cell r="K192">
            <v>12</v>
          </cell>
          <cell r="L192">
            <v>16.013698630136986</v>
          </cell>
          <cell r="M192">
            <v>9</v>
          </cell>
          <cell r="N192">
            <v>7.0136986301369859</v>
          </cell>
          <cell r="O192">
            <v>7.0136986301369859</v>
          </cell>
          <cell r="P192">
            <v>0</v>
          </cell>
          <cell r="Q192">
            <v>13</v>
          </cell>
          <cell r="R192">
            <v>13</v>
          </cell>
        </row>
        <row r="193">
          <cell r="B193">
            <v>1357</v>
          </cell>
          <cell r="C193" t="str">
            <v>Clinic</v>
          </cell>
          <cell r="D193" t="str">
            <v>대구팀</v>
          </cell>
          <cell r="E193" t="str">
            <v>조대진</v>
          </cell>
          <cell r="F193" t="str">
            <v>주임</v>
          </cell>
          <cell r="G193" t="str">
            <v>2001-04-30</v>
          </cell>
          <cell r="H193" t="str">
            <v>남</v>
          </cell>
          <cell r="I193">
            <v>7</v>
          </cell>
          <cell r="J193">
            <v>10</v>
          </cell>
          <cell r="K193">
            <v>14</v>
          </cell>
          <cell r="L193">
            <v>21</v>
          </cell>
          <cell r="M193">
            <v>6</v>
          </cell>
          <cell r="N193">
            <v>15</v>
          </cell>
          <cell r="O193">
            <v>15</v>
          </cell>
          <cell r="P193">
            <v>0</v>
          </cell>
          <cell r="Q193">
            <v>15</v>
          </cell>
          <cell r="R193">
            <v>15</v>
          </cell>
        </row>
        <row r="194">
          <cell r="B194">
            <v>1435</v>
          </cell>
          <cell r="C194" t="str">
            <v>Clinic</v>
          </cell>
          <cell r="D194" t="str">
            <v>대구팀</v>
          </cell>
          <cell r="E194" t="str">
            <v>김재동</v>
          </cell>
          <cell r="F194" t="str">
            <v>주임</v>
          </cell>
          <cell r="G194" t="str">
            <v>2003-01-07</v>
          </cell>
          <cell r="H194" t="str">
            <v>남</v>
          </cell>
          <cell r="I194">
            <v>7</v>
          </cell>
          <cell r="J194">
            <v>4.8082191780821919</v>
          </cell>
          <cell r="K194">
            <v>12</v>
          </cell>
          <cell r="L194">
            <v>19</v>
          </cell>
          <cell r="M194">
            <v>4</v>
          </cell>
          <cell r="N194">
            <v>15</v>
          </cell>
          <cell r="O194">
            <v>15</v>
          </cell>
          <cell r="P194">
            <v>0</v>
          </cell>
          <cell r="Q194">
            <v>13</v>
          </cell>
          <cell r="R194">
            <v>13</v>
          </cell>
        </row>
        <row r="195">
          <cell r="B195">
            <v>1475</v>
          </cell>
          <cell r="C195" t="str">
            <v>Clinic</v>
          </cell>
          <cell r="D195" t="str">
            <v>대구팀</v>
          </cell>
          <cell r="E195" t="str">
            <v>정영훈</v>
          </cell>
          <cell r="F195" t="str">
            <v>사원</v>
          </cell>
          <cell r="G195" t="str">
            <v>2003-01-07</v>
          </cell>
          <cell r="H195" t="str">
            <v>남</v>
          </cell>
          <cell r="I195">
            <v>7.8082191780821919</v>
          </cell>
          <cell r="J195">
            <v>0</v>
          </cell>
          <cell r="K195">
            <v>12</v>
          </cell>
          <cell r="L195">
            <v>19.80821917808219</v>
          </cell>
          <cell r="M195">
            <v>8.5</v>
          </cell>
          <cell r="N195">
            <v>11.30821917808219</v>
          </cell>
          <cell r="O195">
            <v>11.30821917808219</v>
          </cell>
          <cell r="P195">
            <v>0</v>
          </cell>
          <cell r="Q195">
            <v>13</v>
          </cell>
          <cell r="R195">
            <v>13</v>
          </cell>
        </row>
        <row r="196">
          <cell r="B196">
            <v>1517</v>
          </cell>
          <cell r="C196" t="str">
            <v>Clinic</v>
          </cell>
          <cell r="D196" t="str">
            <v>대구팀</v>
          </cell>
          <cell r="E196" t="str">
            <v>문희남</v>
          </cell>
          <cell r="F196" t="str">
            <v>사원</v>
          </cell>
          <cell r="G196" t="str">
            <v>2003-07-01</v>
          </cell>
          <cell r="H196" t="str">
            <v>남</v>
          </cell>
          <cell r="I196">
            <v>6.0136986301369859</v>
          </cell>
          <cell r="J196">
            <v>0</v>
          </cell>
          <cell r="K196">
            <v>12</v>
          </cell>
          <cell r="L196">
            <v>18.013698630136986</v>
          </cell>
          <cell r="M196">
            <v>6</v>
          </cell>
          <cell r="N196">
            <v>12.013698630136986</v>
          </cell>
          <cell r="O196">
            <v>12.013698630136986</v>
          </cell>
          <cell r="P196">
            <v>0</v>
          </cell>
          <cell r="Q196">
            <v>13</v>
          </cell>
          <cell r="R196">
            <v>13</v>
          </cell>
        </row>
        <row r="197">
          <cell r="B197">
            <v>1467</v>
          </cell>
          <cell r="C197" t="str">
            <v>Clinic</v>
          </cell>
          <cell r="D197" t="str">
            <v>대구팀</v>
          </cell>
          <cell r="E197" t="str">
            <v>이원혁</v>
          </cell>
          <cell r="F197" t="str">
            <v>주임</v>
          </cell>
          <cell r="G197" t="str">
            <v>2003-01-07</v>
          </cell>
          <cell r="H197" t="str">
            <v>남</v>
          </cell>
          <cell r="I197">
            <v>6.8082191780821919</v>
          </cell>
          <cell r="J197">
            <v>0</v>
          </cell>
          <cell r="K197">
            <v>12</v>
          </cell>
          <cell r="L197">
            <v>18.80821917808219</v>
          </cell>
          <cell r="M197">
            <v>8</v>
          </cell>
          <cell r="N197">
            <v>10.80821917808219</v>
          </cell>
          <cell r="O197">
            <v>10.80821917808219</v>
          </cell>
          <cell r="P197">
            <v>0</v>
          </cell>
          <cell r="Q197">
            <v>13</v>
          </cell>
          <cell r="R197">
            <v>13</v>
          </cell>
        </row>
        <row r="198">
          <cell r="B198">
            <v>1561</v>
          </cell>
          <cell r="C198" t="str">
            <v>Clinic</v>
          </cell>
          <cell r="D198" t="str">
            <v>대구팀</v>
          </cell>
          <cell r="E198" t="str">
            <v>조창희</v>
          </cell>
          <cell r="F198" t="str">
            <v>사원</v>
          </cell>
          <cell r="G198" t="str">
            <v>2004-01-26</v>
          </cell>
          <cell r="H198" t="str">
            <v>남</v>
          </cell>
          <cell r="I198">
            <v>2.3150684931506849</v>
          </cell>
          <cell r="J198">
            <v>0</v>
          </cell>
          <cell r="K198">
            <v>11</v>
          </cell>
          <cell r="L198">
            <v>13.315068493150685</v>
          </cell>
          <cell r="M198">
            <v>9</v>
          </cell>
          <cell r="N198">
            <v>4.3150684931506849</v>
          </cell>
          <cell r="O198">
            <v>4.3150684931506849</v>
          </cell>
          <cell r="P198">
            <v>0</v>
          </cell>
          <cell r="Q198">
            <v>12</v>
          </cell>
          <cell r="R198">
            <v>12</v>
          </cell>
        </row>
        <row r="199">
          <cell r="B199">
            <v>1550</v>
          </cell>
          <cell r="C199" t="str">
            <v>Clinic</v>
          </cell>
          <cell r="D199" t="str">
            <v>대구팀</v>
          </cell>
          <cell r="E199" t="str">
            <v>박철주</v>
          </cell>
          <cell r="F199" t="str">
            <v>사원</v>
          </cell>
          <cell r="G199" t="str">
            <v>2004-01-26</v>
          </cell>
          <cell r="H199" t="str">
            <v>남</v>
          </cell>
          <cell r="I199">
            <v>5.3150684931506849</v>
          </cell>
          <cell r="J199">
            <v>0</v>
          </cell>
          <cell r="K199">
            <v>11</v>
          </cell>
          <cell r="L199">
            <v>16.315068493150683</v>
          </cell>
          <cell r="M199">
            <v>7</v>
          </cell>
          <cell r="N199">
            <v>9.3150684931506831</v>
          </cell>
          <cell r="O199">
            <v>9.3150684931506831</v>
          </cell>
          <cell r="P199">
            <v>0</v>
          </cell>
          <cell r="Q199">
            <v>12</v>
          </cell>
          <cell r="R199">
            <v>12</v>
          </cell>
        </row>
        <row r="200">
          <cell r="B200">
            <v>1069</v>
          </cell>
          <cell r="C200" t="str">
            <v>Clinic</v>
          </cell>
          <cell r="D200" t="str">
            <v>부산팀</v>
          </cell>
          <cell r="E200" t="str">
            <v>송승수</v>
          </cell>
          <cell r="F200" t="str">
            <v>차장</v>
          </cell>
          <cell r="G200" t="str">
            <v>1991-06-03</v>
          </cell>
          <cell r="H200" t="str">
            <v>남</v>
          </cell>
          <cell r="I200">
            <v>7</v>
          </cell>
          <cell r="J200">
            <v>20</v>
          </cell>
          <cell r="K200">
            <v>24</v>
          </cell>
          <cell r="L200">
            <v>31</v>
          </cell>
          <cell r="M200">
            <v>1.5</v>
          </cell>
          <cell r="N200">
            <v>29.5</v>
          </cell>
          <cell r="O200">
            <v>29.5</v>
          </cell>
          <cell r="P200">
            <v>0</v>
          </cell>
          <cell r="Q200">
            <v>25</v>
          </cell>
          <cell r="R200">
            <v>25</v>
          </cell>
        </row>
        <row r="201">
          <cell r="B201">
            <v>1281</v>
          </cell>
          <cell r="C201" t="str">
            <v>Clinic</v>
          </cell>
          <cell r="D201" t="str">
            <v>부산팀</v>
          </cell>
          <cell r="E201" t="str">
            <v>강은경</v>
          </cell>
          <cell r="F201" t="str">
            <v>주임</v>
          </cell>
          <cell r="G201" t="str">
            <v>2000-02-01</v>
          </cell>
          <cell r="H201" t="str">
            <v>여</v>
          </cell>
          <cell r="I201">
            <v>7</v>
          </cell>
          <cell r="J201">
            <v>10</v>
          </cell>
          <cell r="K201">
            <v>15</v>
          </cell>
          <cell r="L201">
            <v>22</v>
          </cell>
          <cell r="M201">
            <v>2</v>
          </cell>
          <cell r="N201">
            <v>20</v>
          </cell>
          <cell r="O201">
            <v>20</v>
          </cell>
          <cell r="P201">
            <v>0</v>
          </cell>
          <cell r="Q201">
            <v>16</v>
          </cell>
          <cell r="R201">
            <v>16</v>
          </cell>
        </row>
        <row r="202">
          <cell r="B202">
            <v>1520</v>
          </cell>
          <cell r="C202" t="str">
            <v>Clinic</v>
          </cell>
          <cell r="D202" t="str">
            <v>부산팀</v>
          </cell>
          <cell r="E202" t="str">
            <v>이우성</v>
          </cell>
          <cell r="F202" t="str">
            <v>사원</v>
          </cell>
          <cell r="G202" t="str">
            <v>2003-07-01</v>
          </cell>
          <cell r="H202" t="str">
            <v>남</v>
          </cell>
          <cell r="I202">
            <v>7.0136986301369859</v>
          </cell>
          <cell r="J202">
            <v>0</v>
          </cell>
          <cell r="K202">
            <v>12</v>
          </cell>
          <cell r="L202">
            <v>19.013698630136986</v>
          </cell>
          <cell r="M202">
            <v>2.5</v>
          </cell>
          <cell r="N202">
            <v>16.513698630136986</v>
          </cell>
          <cell r="O202">
            <v>16.513698630136986</v>
          </cell>
          <cell r="P202">
            <v>0</v>
          </cell>
          <cell r="Q202">
            <v>13</v>
          </cell>
          <cell r="R202">
            <v>13</v>
          </cell>
        </row>
        <row r="203">
          <cell r="B203">
            <v>1518</v>
          </cell>
          <cell r="C203" t="str">
            <v>Clinic</v>
          </cell>
          <cell r="D203" t="str">
            <v>부산팀</v>
          </cell>
          <cell r="E203" t="str">
            <v>신진민</v>
          </cell>
          <cell r="F203" t="str">
            <v>사원</v>
          </cell>
          <cell r="G203" t="str">
            <v>2003-07-01</v>
          </cell>
          <cell r="H203" t="str">
            <v>남</v>
          </cell>
          <cell r="I203">
            <v>7.0136986301369859</v>
          </cell>
          <cell r="J203">
            <v>0</v>
          </cell>
          <cell r="K203">
            <v>12</v>
          </cell>
          <cell r="L203">
            <v>19.013698630136986</v>
          </cell>
          <cell r="M203">
            <v>4.5</v>
          </cell>
          <cell r="N203">
            <v>14.513698630136986</v>
          </cell>
          <cell r="O203">
            <v>14.513698630136986</v>
          </cell>
          <cell r="P203">
            <v>0</v>
          </cell>
          <cell r="Q203">
            <v>13</v>
          </cell>
          <cell r="R203">
            <v>13</v>
          </cell>
        </row>
        <row r="204">
          <cell r="B204">
            <v>1360</v>
          </cell>
          <cell r="C204" t="str">
            <v>Clinic</v>
          </cell>
          <cell r="D204" t="str">
            <v>부산팀</v>
          </cell>
          <cell r="E204" t="str">
            <v>허종서</v>
          </cell>
          <cell r="F204" t="str">
            <v>주임</v>
          </cell>
          <cell r="G204" t="str">
            <v>2001-04-30</v>
          </cell>
          <cell r="H204" t="str">
            <v>남</v>
          </cell>
          <cell r="I204">
            <v>7</v>
          </cell>
          <cell r="J204">
            <v>7</v>
          </cell>
          <cell r="K204">
            <v>14</v>
          </cell>
          <cell r="L204">
            <v>21</v>
          </cell>
          <cell r="M204">
            <v>2</v>
          </cell>
          <cell r="N204">
            <v>19</v>
          </cell>
          <cell r="O204">
            <v>19</v>
          </cell>
          <cell r="P204">
            <v>0</v>
          </cell>
          <cell r="Q204">
            <v>15</v>
          </cell>
          <cell r="R204">
            <v>15</v>
          </cell>
        </row>
        <row r="205">
          <cell r="B205">
            <v>1556</v>
          </cell>
          <cell r="C205" t="str">
            <v>Clinic</v>
          </cell>
          <cell r="D205" t="str">
            <v>부산팀</v>
          </cell>
          <cell r="E205" t="str">
            <v>이지훈</v>
          </cell>
          <cell r="F205" t="str">
            <v>사원</v>
          </cell>
          <cell r="G205" t="str">
            <v>2004-01-26</v>
          </cell>
          <cell r="H205" t="str">
            <v>남</v>
          </cell>
          <cell r="I205">
            <v>3.3150684931506849</v>
          </cell>
          <cell r="J205">
            <v>0</v>
          </cell>
          <cell r="K205">
            <v>11</v>
          </cell>
          <cell r="L205">
            <v>14.315068493150685</v>
          </cell>
          <cell r="M205">
            <v>2.5</v>
          </cell>
          <cell r="N205">
            <v>11.815068493150685</v>
          </cell>
          <cell r="O205">
            <v>11.815068493150685</v>
          </cell>
          <cell r="P205">
            <v>0</v>
          </cell>
          <cell r="Q205">
            <v>12</v>
          </cell>
          <cell r="R205">
            <v>12</v>
          </cell>
        </row>
        <row r="206">
          <cell r="B206">
            <v>1293</v>
          </cell>
          <cell r="C206" t="str">
            <v>Clinic</v>
          </cell>
          <cell r="D206" t="str">
            <v>부산팀</v>
          </cell>
          <cell r="E206" t="str">
            <v>박상현</v>
          </cell>
          <cell r="F206" t="str">
            <v>주임</v>
          </cell>
          <cell r="G206" t="str">
            <v>2000-02-01</v>
          </cell>
          <cell r="H206" t="str">
            <v>남</v>
          </cell>
          <cell r="I206">
            <v>7</v>
          </cell>
          <cell r="J206">
            <v>9</v>
          </cell>
          <cell r="K206">
            <v>15</v>
          </cell>
          <cell r="L206">
            <v>22</v>
          </cell>
          <cell r="M206">
            <v>2.5</v>
          </cell>
          <cell r="N206">
            <v>19.5</v>
          </cell>
          <cell r="O206">
            <v>19.5</v>
          </cell>
          <cell r="P206">
            <v>0</v>
          </cell>
          <cell r="Q206">
            <v>16</v>
          </cell>
          <cell r="R206">
            <v>16</v>
          </cell>
        </row>
        <row r="207">
          <cell r="B207">
            <v>1406</v>
          </cell>
          <cell r="C207" t="str">
            <v>Clinic</v>
          </cell>
          <cell r="D207" t="str">
            <v>부산팀</v>
          </cell>
          <cell r="E207" t="str">
            <v>문광성</v>
          </cell>
          <cell r="F207" t="str">
            <v>주임</v>
          </cell>
          <cell r="G207" t="str">
            <v>2001-02-01</v>
          </cell>
          <cell r="H207" t="str">
            <v>남</v>
          </cell>
          <cell r="I207">
            <v>7</v>
          </cell>
          <cell r="J207">
            <v>6</v>
          </cell>
          <cell r="K207">
            <v>14</v>
          </cell>
          <cell r="L207">
            <v>21</v>
          </cell>
          <cell r="M207">
            <v>6.5</v>
          </cell>
          <cell r="N207">
            <v>14.5</v>
          </cell>
          <cell r="O207">
            <v>14.5</v>
          </cell>
          <cell r="P207">
            <v>0</v>
          </cell>
          <cell r="Q207">
            <v>15</v>
          </cell>
          <cell r="R207">
            <v>15</v>
          </cell>
        </row>
        <row r="208">
          <cell r="B208">
            <v>1081</v>
          </cell>
          <cell r="C208" t="str">
            <v>Clinic</v>
          </cell>
          <cell r="D208" t="str">
            <v>경남팀</v>
          </cell>
          <cell r="E208" t="str">
            <v>류병식</v>
          </cell>
          <cell r="F208" t="str">
            <v>차장</v>
          </cell>
          <cell r="G208" t="str">
            <v>1991-09-09</v>
          </cell>
          <cell r="H208" t="str">
            <v>남</v>
          </cell>
          <cell r="I208">
            <v>7</v>
          </cell>
          <cell r="J208">
            <v>22</v>
          </cell>
          <cell r="K208">
            <v>24</v>
          </cell>
          <cell r="L208">
            <v>31</v>
          </cell>
          <cell r="M208">
            <v>4</v>
          </cell>
          <cell r="N208">
            <v>27</v>
          </cell>
          <cell r="O208">
            <v>27</v>
          </cell>
          <cell r="P208">
            <v>0</v>
          </cell>
          <cell r="Q208">
            <v>25</v>
          </cell>
          <cell r="R208">
            <v>25</v>
          </cell>
        </row>
        <row r="209">
          <cell r="B209">
            <v>1379</v>
          </cell>
          <cell r="C209" t="str">
            <v>Clinic</v>
          </cell>
          <cell r="D209" t="str">
            <v>경남팀</v>
          </cell>
          <cell r="E209" t="str">
            <v>김세곤</v>
          </cell>
          <cell r="F209" t="str">
            <v>주임</v>
          </cell>
          <cell r="G209" t="str">
            <v>2001-11-19</v>
          </cell>
          <cell r="H209" t="str">
            <v>남</v>
          </cell>
          <cell r="I209">
            <v>7</v>
          </cell>
          <cell r="J209">
            <v>9</v>
          </cell>
          <cell r="K209">
            <v>14</v>
          </cell>
          <cell r="L209">
            <v>21</v>
          </cell>
          <cell r="M209">
            <v>5</v>
          </cell>
          <cell r="N209">
            <v>16</v>
          </cell>
          <cell r="O209">
            <v>16</v>
          </cell>
          <cell r="P209">
            <v>0</v>
          </cell>
          <cell r="Q209">
            <v>15</v>
          </cell>
          <cell r="R209">
            <v>15</v>
          </cell>
        </row>
        <row r="210">
          <cell r="B210">
            <v>1474</v>
          </cell>
          <cell r="C210" t="str">
            <v>Clinic</v>
          </cell>
          <cell r="D210" t="str">
            <v>경남팀</v>
          </cell>
          <cell r="E210" t="str">
            <v>정병윤</v>
          </cell>
          <cell r="F210" t="str">
            <v>주임</v>
          </cell>
          <cell r="G210" t="str">
            <v>2003-01-07</v>
          </cell>
          <cell r="H210" t="str">
            <v>남</v>
          </cell>
          <cell r="I210">
            <v>2.8082191780821919</v>
          </cell>
          <cell r="J210">
            <v>0</v>
          </cell>
          <cell r="K210">
            <v>12</v>
          </cell>
          <cell r="L210">
            <v>14.808219178082192</v>
          </cell>
          <cell r="M210">
            <v>8</v>
          </cell>
          <cell r="N210">
            <v>6.8082191780821919</v>
          </cell>
          <cell r="O210">
            <v>6.8082191780821919</v>
          </cell>
          <cell r="P210">
            <v>0</v>
          </cell>
          <cell r="Q210">
            <v>13</v>
          </cell>
          <cell r="R210">
            <v>13</v>
          </cell>
        </row>
        <row r="211">
          <cell r="B211">
            <v>1384</v>
          </cell>
          <cell r="C211" t="str">
            <v>Clinic</v>
          </cell>
          <cell r="D211" t="str">
            <v>경남팀</v>
          </cell>
          <cell r="E211" t="str">
            <v>오요한</v>
          </cell>
          <cell r="F211" t="str">
            <v>주임</v>
          </cell>
          <cell r="G211" t="str">
            <v>2001-11-19</v>
          </cell>
          <cell r="H211" t="str">
            <v>남</v>
          </cell>
          <cell r="I211">
            <v>7</v>
          </cell>
          <cell r="J211">
            <v>9</v>
          </cell>
          <cell r="K211">
            <v>14</v>
          </cell>
          <cell r="L211">
            <v>21</v>
          </cell>
          <cell r="M211">
            <v>4</v>
          </cell>
          <cell r="N211">
            <v>17</v>
          </cell>
          <cell r="O211">
            <v>17</v>
          </cell>
          <cell r="P211">
            <v>0</v>
          </cell>
          <cell r="Q211">
            <v>15</v>
          </cell>
          <cell r="R211">
            <v>15</v>
          </cell>
        </row>
        <row r="212">
          <cell r="B212">
            <v>1398</v>
          </cell>
          <cell r="C212" t="str">
            <v>Clinic</v>
          </cell>
          <cell r="D212" t="str">
            <v>경남팀</v>
          </cell>
          <cell r="E212" t="str">
            <v>백영철</v>
          </cell>
          <cell r="F212" t="str">
            <v>주임</v>
          </cell>
          <cell r="G212" t="str">
            <v>2002-06-17</v>
          </cell>
          <cell r="H212" t="str">
            <v>남</v>
          </cell>
          <cell r="I212">
            <v>7</v>
          </cell>
          <cell r="J212">
            <v>8.3972602739726021</v>
          </cell>
          <cell r="K212">
            <v>13</v>
          </cell>
          <cell r="L212">
            <v>20</v>
          </cell>
          <cell r="M212">
            <v>4</v>
          </cell>
          <cell r="N212">
            <v>16</v>
          </cell>
          <cell r="O212">
            <v>16</v>
          </cell>
          <cell r="P212">
            <v>0</v>
          </cell>
          <cell r="Q212">
            <v>14</v>
          </cell>
          <cell r="R212">
            <v>14</v>
          </cell>
        </row>
        <row r="213">
          <cell r="B213">
            <v>1462</v>
          </cell>
          <cell r="C213" t="str">
            <v>Clinic</v>
          </cell>
          <cell r="D213" t="str">
            <v>경남팀</v>
          </cell>
          <cell r="E213" t="str">
            <v>윤희원</v>
          </cell>
          <cell r="F213" t="str">
            <v>사원</v>
          </cell>
          <cell r="G213" t="str">
            <v>2003-01-07</v>
          </cell>
          <cell r="H213" t="str">
            <v>남</v>
          </cell>
          <cell r="I213">
            <v>7</v>
          </cell>
          <cell r="J213">
            <v>4.8082191780821919</v>
          </cell>
          <cell r="K213">
            <v>12</v>
          </cell>
          <cell r="L213">
            <v>19</v>
          </cell>
          <cell r="M213">
            <v>1</v>
          </cell>
          <cell r="N213">
            <v>18</v>
          </cell>
          <cell r="O213">
            <v>18</v>
          </cell>
          <cell r="P213">
            <v>0</v>
          </cell>
          <cell r="Q213">
            <v>13</v>
          </cell>
          <cell r="R213">
            <v>13</v>
          </cell>
        </row>
        <row r="214">
          <cell r="B214">
            <v>1338</v>
          </cell>
          <cell r="C214" t="str">
            <v>Clinic</v>
          </cell>
          <cell r="D214" t="str">
            <v>경남팀</v>
          </cell>
          <cell r="E214" t="str">
            <v>고민환</v>
          </cell>
          <cell r="F214" t="str">
            <v>사원</v>
          </cell>
          <cell r="G214" t="str">
            <v>2001-02-26</v>
          </cell>
          <cell r="H214" t="str">
            <v>남</v>
          </cell>
          <cell r="I214">
            <v>7</v>
          </cell>
          <cell r="J214">
            <v>9</v>
          </cell>
          <cell r="K214">
            <v>14</v>
          </cell>
          <cell r="L214">
            <v>21</v>
          </cell>
          <cell r="M214">
            <v>5</v>
          </cell>
          <cell r="N214">
            <v>16</v>
          </cell>
          <cell r="O214">
            <v>16</v>
          </cell>
          <cell r="P214">
            <v>0</v>
          </cell>
          <cell r="Q214">
            <v>15</v>
          </cell>
          <cell r="R214">
            <v>15</v>
          </cell>
        </row>
        <row r="215">
          <cell r="B215">
            <v>1513</v>
          </cell>
          <cell r="C215" t="str">
            <v>Clinic</v>
          </cell>
          <cell r="D215" t="str">
            <v>경남팀</v>
          </cell>
          <cell r="E215" t="str">
            <v>김태양</v>
          </cell>
          <cell r="F215" t="str">
            <v>사원</v>
          </cell>
          <cell r="G215" t="str">
            <v>2003-07-01</v>
          </cell>
          <cell r="H215" t="str">
            <v>남</v>
          </cell>
          <cell r="I215">
            <v>5.0136986301369859</v>
          </cell>
          <cell r="J215">
            <v>0</v>
          </cell>
          <cell r="K215">
            <v>12</v>
          </cell>
          <cell r="L215">
            <v>17.013698630136986</v>
          </cell>
          <cell r="M215">
            <v>7</v>
          </cell>
          <cell r="N215">
            <v>10.013698630136986</v>
          </cell>
          <cell r="O215">
            <v>10.013698630136986</v>
          </cell>
          <cell r="P215">
            <v>0</v>
          </cell>
          <cell r="Q215">
            <v>13</v>
          </cell>
          <cell r="R215">
            <v>13</v>
          </cell>
        </row>
        <row r="216">
          <cell r="B216">
            <v>1515</v>
          </cell>
          <cell r="C216" t="str">
            <v>Clinic</v>
          </cell>
          <cell r="D216" t="str">
            <v>경남팀</v>
          </cell>
          <cell r="E216" t="str">
            <v>김현진</v>
          </cell>
          <cell r="F216" t="str">
            <v>사원</v>
          </cell>
          <cell r="G216" t="str">
            <v>2003-07-01</v>
          </cell>
          <cell r="H216" t="str">
            <v>남</v>
          </cell>
          <cell r="I216">
            <v>7</v>
          </cell>
          <cell r="J216">
            <v>2.0136986301369859</v>
          </cell>
          <cell r="K216">
            <v>12</v>
          </cell>
          <cell r="L216">
            <v>19</v>
          </cell>
          <cell r="M216">
            <v>4</v>
          </cell>
          <cell r="N216">
            <v>15</v>
          </cell>
          <cell r="O216">
            <v>15</v>
          </cell>
          <cell r="P216">
            <v>0</v>
          </cell>
          <cell r="Q216">
            <v>13</v>
          </cell>
          <cell r="R216">
            <v>13</v>
          </cell>
        </row>
        <row r="217">
          <cell r="B217">
            <v>1050</v>
          </cell>
          <cell r="C217" t="str">
            <v>Clinic</v>
          </cell>
          <cell r="D217" t="str">
            <v>광주팀</v>
          </cell>
          <cell r="E217" t="str">
            <v>이종오</v>
          </cell>
          <cell r="F217" t="str">
            <v>차장</v>
          </cell>
          <cell r="G217" t="str">
            <v>1990-04-02</v>
          </cell>
          <cell r="H217" t="str">
            <v>남</v>
          </cell>
          <cell r="I217">
            <v>7</v>
          </cell>
          <cell r="J217">
            <v>19.5</v>
          </cell>
          <cell r="K217">
            <v>25</v>
          </cell>
          <cell r="L217">
            <v>32</v>
          </cell>
          <cell r="M217">
            <v>9</v>
          </cell>
          <cell r="N217">
            <v>23</v>
          </cell>
          <cell r="O217">
            <v>23</v>
          </cell>
          <cell r="P217">
            <v>0</v>
          </cell>
          <cell r="Q217">
            <v>26</v>
          </cell>
          <cell r="R217">
            <v>26</v>
          </cell>
        </row>
        <row r="218">
          <cell r="B218">
            <v>1097</v>
          </cell>
          <cell r="C218" t="str">
            <v>Clinic</v>
          </cell>
          <cell r="D218" t="str">
            <v>광주팀</v>
          </cell>
          <cell r="E218" t="str">
            <v>박명규</v>
          </cell>
          <cell r="F218" t="str">
            <v>차장</v>
          </cell>
          <cell r="G218" t="str">
            <v>1992-06-15</v>
          </cell>
          <cell r="H218" t="str">
            <v>남</v>
          </cell>
          <cell r="I218">
            <v>7</v>
          </cell>
          <cell r="J218">
            <v>17</v>
          </cell>
          <cell r="K218">
            <v>23</v>
          </cell>
          <cell r="L218">
            <v>30</v>
          </cell>
          <cell r="M218">
            <v>9</v>
          </cell>
          <cell r="N218">
            <v>21</v>
          </cell>
          <cell r="O218">
            <v>21</v>
          </cell>
          <cell r="P218">
            <v>0</v>
          </cell>
          <cell r="Q218">
            <v>24</v>
          </cell>
          <cell r="R218">
            <v>24</v>
          </cell>
        </row>
        <row r="219">
          <cell r="B219">
            <v>1088</v>
          </cell>
          <cell r="C219" t="str">
            <v>Clinic</v>
          </cell>
          <cell r="D219" t="str">
            <v>광주팀</v>
          </cell>
          <cell r="E219" t="str">
            <v>주재경</v>
          </cell>
          <cell r="F219" t="str">
            <v>차장</v>
          </cell>
          <cell r="G219" t="str">
            <v>1992-02-10</v>
          </cell>
          <cell r="H219" t="str">
            <v>남</v>
          </cell>
          <cell r="I219">
            <v>7</v>
          </cell>
          <cell r="J219">
            <v>16</v>
          </cell>
          <cell r="K219">
            <v>23</v>
          </cell>
          <cell r="L219">
            <v>30</v>
          </cell>
          <cell r="M219">
            <v>7</v>
          </cell>
          <cell r="N219">
            <v>23</v>
          </cell>
          <cell r="O219">
            <v>23</v>
          </cell>
          <cell r="P219">
            <v>0</v>
          </cell>
          <cell r="Q219">
            <v>24</v>
          </cell>
          <cell r="R219">
            <v>24</v>
          </cell>
        </row>
        <row r="220">
          <cell r="B220">
            <v>1168</v>
          </cell>
          <cell r="C220" t="str">
            <v>Clinic</v>
          </cell>
          <cell r="D220" t="str">
            <v>광주팀</v>
          </cell>
          <cell r="E220" t="str">
            <v>정고명</v>
          </cell>
          <cell r="F220" t="str">
            <v>과장</v>
          </cell>
          <cell r="G220" t="str">
            <v>1995-04-17</v>
          </cell>
          <cell r="H220" t="str">
            <v>남</v>
          </cell>
          <cell r="I220">
            <v>7</v>
          </cell>
          <cell r="J220">
            <v>13</v>
          </cell>
          <cell r="K220">
            <v>20</v>
          </cell>
          <cell r="L220">
            <v>27</v>
          </cell>
          <cell r="M220">
            <v>8</v>
          </cell>
          <cell r="N220">
            <v>19</v>
          </cell>
          <cell r="O220">
            <v>19</v>
          </cell>
          <cell r="P220">
            <v>0</v>
          </cell>
          <cell r="Q220">
            <v>21</v>
          </cell>
          <cell r="R220">
            <v>21</v>
          </cell>
        </row>
        <row r="221">
          <cell r="B221">
            <v>1306</v>
          </cell>
          <cell r="C221" t="str">
            <v>Clinic</v>
          </cell>
          <cell r="D221" t="str">
            <v>광주팀</v>
          </cell>
          <cell r="E221" t="str">
            <v>박현우</v>
          </cell>
          <cell r="F221" t="str">
            <v>대리</v>
          </cell>
          <cell r="G221" t="str">
            <v>2000-04-17</v>
          </cell>
          <cell r="H221" t="str">
            <v>남</v>
          </cell>
          <cell r="I221">
            <v>7</v>
          </cell>
          <cell r="J221">
            <v>14</v>
          </cell>
          <cell r="K221">
            <v>15</v>
          </cell>
          <cell r="L221">
            <v>22</v>
          </cell>
          <cell r="M221">
            <v>9</v>
          </cell>
          <cell r="N221">
            <v>13</v>
          </cell>
          <cell r="O221">
            <v>13</v>
          </cell>
          <cell r="P221">
            <v>0</v>
          </cell>
          <cell r="Q221">
            <v>16</v>
          </cell>
          <cell r="R221">
            <v>16</v>
          </cell>
        </row>
        <row r="222">
          <cell r="B222">
            <v>1525</v>
          </cell>
          <cell r="C222" t="str">
            <v>Clinic</v>
          </cell>
          <cell r="D222" t="str">
            <v>광주팀</v>
          </cell>
          <cell r="E222" t="str">
            <v>장헌</v>
          </cell>
          <cell r="F222" t="str">
            <v>주임</v>
          </cell>
          <cell r="G222" t="str">
            <v>2003-07-01</v>
          </cell>
          <cell r="H222" t="str">
            <v>남</v>
          </cell>
          <cell r="I222">
            <v>6.5136986301369859</v>
          </cell>
          <cell r="J222">
            <v>0</v>
          </cell>
          <cell r="K222">
            <v>12</v>
          </cell>
          <cell r="L222">
            <v>18.513698630136986</v>
          </cell>
          <cell r="M222">
            <v>9</v>
          </cell>
          <cell r="N222">
            <v>9.5136986301369859</v>
          </cell>
          <cell r="O222">
            <v>9.5136986301369859</v>
          </cell>
          <cell r="P222">
            <v>0</v>
          </cell>
          <cell r="Q222">
            <v>13</v>
          </cell>
          <cell r="R222">
            <v>13</v>
          </cell>
        </row>
        <row r="223">
          <cell r="B223">
            <v>1275</v>
          </cell>
          <cell r="C223" t="str">
            <v>Clinic</v>
          </cell>
          <cell r="D223" t="str">
            <v>광주팀</v>
          </cell>
          <cell r="E223" t="str">
            <v>이상현</v>
          </cell>
          <cell r="F223" t="str">
            <v>주임</v>
          </cell>
          <cell r="G223" t="str">
            <v>2000-01-10</v>
          </cell>
          <cell r="H223" t="str">
            <v>남</v>
          </cell>
          <cell r="I223">
            <v>7</v>
          </cell>
          <cell r="J223">
            <v>8</v>
          </cell>
          <cell r="K223">
            <v>15</v>
          </cell>
          <cell r="L223">
            <v>22</v>
          </cell>
          <cell r="M223">
            <v>14</v>
          </cell>
          <cell r="N223">
            <v>8</v>
          </cell>
          <cell r="O223">
            <v>8</v>
          </cell>
          <cell r="P223">
            <v>0</v>
          </cell>
          <cell r="Q223">
            <v>16</v>
          </cell>
          <cell r="R223">
            <v>16</v>
          </cell>
        </row>
        <row r="224">
          <cell r="B224">
            <v>1332</v>
          </cell>
          <cell r="C224" t="str">
            <v>Clinic</v>
          </cell>
          <cell r="D224" t="str">
            <v>광주팀</v>
          </cell>
          <cell r="E224" t="str">
            <v>문상준</v>
          </cell>
          <cell r="F224" t="str">
            <v>주임</v>
          </cell>
          <cell r="G224" t="str">
            <v>2001-02-26</v>
          </cell>
          <cell r="H224" t="str">
            <v>남</v>
          </cell>
          <cell r="I224">
            <v>7</v>
          </cell>
          <cell r="J224">
            <v>7</v>
          </cell>
          <cell r="K224">
            <v>14</v>
          </cell>
          <cell r="L224">
            <v>21</v>
          </cell>
          <cell r="M224">
            <v>8</v>
          </cell>
          <cell r="N224">
            <v>13</v>
          </cell>
          <cell r="O224">
            <v>13</v>
          </cell>
          <cell r="P224">
            <v>0</v>
          </cell>
          <cell r="Q224">
            <v>15</v>
          </cell>
          <cell r="R224">
            <v>15</v>
          </cell>
        </row>
        <row r="225">
          <cell r="B225">
            <v>1559</v>
          </cell>
          <cell r="C225" t="str">
            <v>Clinic</v>
          </cell>
          <cell r="D225" t="str">
            <v>광주팀</v>
          </cell>
          <cell r="E225" t="str">
            <v>정민진</v>
          </cell>
          <cell r="F225" t="str">
            <v>사원</v>
          </cell>
          <cell r="G225" t="str">
            <v>2004-01-26</v>
          </cell>
          <cell r="H225" t="str">
            <v>남</v>
          </cell>
          <cell r="I225">
            <v>3.3150684931506849</v>
          </cell>
          <cell r="J225">
            <v>0</v>
          </cell>
          <cell r="K225">
            <v>11</v>
          </cell>
          <cell r="L225">
            <v>14.315068493150685</v>
          </cell>
          <cell r="M225">
            <v>9</v>
          </cell>
          <cell r="N225">
            <v>5.3150684931506849</v>
          </cell>
          <cell r="O225">
            <v>5.3150684931506849</v>
          </cell>
          <cell r="P225">
            <v>0</v>
          </cell>
          <cell r="Q225">
            <v>12</v>
          </cell>
          <cell r="R225">
            <v>12</v>
          </cell>
        </row>
        <row r="226">
          <cell r="B226">
            <v>1026</v>
          </cell>
          <cell r="C226" t="str">
            <v>GI/Hepato</v>
          </cell>
          <cell r="D226" t="str">
            <v>GI 1팀</v>
          </cell>
          <cell r="E226" t="str">
            <v>장삼성</v>
          </cell>
          <cell r="F226" t="str">
            <v>부장</v>
          </cell>
          <cell r="G226" t="str">
            <v>1988-06-07</v>
          </cell>
          <cell r="H226" t="str">
            <v>남</v>
          </cell>
          <cell r="I226">
            <v>7</v>
          </cell>
          <cell r="J226">
            <v>21</v>
          </cell>
          <cell r="K226">
            <v>27</v>
          </cell>
          <cell r="L226">
            <v>34</v>
          </cell>
          <cell r="M226">
            <v>7</v>
          </cell>
          <cell r="N226">
            <v>27</v>
          </cell>
          <cell r="O226">
            <v>27</v>
          </cell>
          <cell r="P226">
            <v>0</v>
          </cell>
          <cell r="Q226">
            <v>28</v>
          </cell>
          <cell r="R226">
            <v>28</v>
          </cell>
        </row>
        <row r="227">
          <cell r="B227">
            <v>1103</v>
          </cell>
          <cell r="C227" t="str">
            <v>GI/Hepato</v>
          </cell>
          <cell r="D227" t="str">
            <v>GI 1팀</v>
          </cell>
          <cell r="E227" t="str">
            <v>이정훈</v>
          </cell>
          <cell r="F227" t="str">
            <v>차장</v>
          </cell>
          <cell r="G227" t="str">
            <v>1992-08-10</v>
          </cell>
          <cell r="H227" t="str">
            <v>남</v>
          </cell>
          <cell r="I227">
            <v>7</v>
          </cell>
          <cell r="J227">
            <v>16</v>
          </cell>
          <cell r="K227">
            <v>23</v>
          </cell>
          <cell r="L227">
            <v>30</v>
          </cell>
          <cell r="M227">
            <v>10</v>
          </cell>
          <cell r="N227">
            <v>20</v>
          </cell>
          <cell r="O227">
            <v>20</v>
          </cell>
          <cell r="P227">
            <v>0</v>
          </cell>
          <cell r="Q227">
            <v>24</v>
          </cell>
          <cell r="R227">
            <v>24</v>
          </cell>
        </row>
        <row r="228">
          <cell r="B228">
            <v>1072</v>
          </cell>
          <cell r="C228" t="str">
            <v>GI/Hepato</v>
          </cell>
          <cell r="D228" t="str">
            <v>GI 1팀</v>
          </cell>
          <cell r="E228" t="str">
            <v>문성호</v>
          </cell>
          <cell r="F228" t="str">
            <v>차장</v>
          </cell>
          <cell r="G228" t="str">
            <v>1991-09-09</v>
          </cell>
          <cell r="H228" t="str">
            <v>남</v>
          </cell>
          <cell r="I228">
            <v>7</v>
          </cell>
          <cell r="J228">
            <v>17</v>
          </cell>
          <cell r="K228">
            <v>24</v>
          </cell>
          <cell r="L228">
            <v>31</v>
          </cell>
          <cell r="M228">
            <v>10</v>
          </cell>
          <cell r="N228">
            <v>21</v>
          </cell>
          <cell r="O228">
            <v>21</v>
          </cell>
          <cell r="P228">
            <v>0</v>
          </cell>
          <cell r="Q228">
            <v>25</v>
          </cell>
          <cell r="R228">
            <v>25</v>
          </cell>
        </row>
        <row r="229">
          <cell r="B229">
            <v>1141</v>
          </cell>
          <cell r="C229" t="str">
            <v>GI/Hepato</v>
          </cell>
          <cell r="D229" t="str">
            <v>GI 1팀</v>
          </cell>
          <cell r="E229" t="str">
            <v>권정국</v>
          </cell>
          <cell r="F229" t="str">
            <v>차장</v>
          </cell>
          <cell r="G229" t="str">
            <v>1994-05-02</v>
          </cell>
          <cell r="H229" t="str">
            <v>남</v>
          </cell>
          <cell r="I229">
            <v>7</v>
          </cell>
          <cell r="J229">
            <v>15</v>
          </cell>
          <cell r="K229">
            <v>21</v>
          </cell>
          <cell r="L229">
            <v>28</v>
          </cell>
          <cell r="M229">
            <v>8</v>
          </cell>
          <cell r="N229">
            <v>20</v>
          </cell>
          <cell r="O229">
            <v>20</v>
          </cell>
          <cell r="P229">
            <v>0</v>
          </cell>
          <cell r="Q229">
            <v>22</v>
          </cell>
          <cell r="R229">
            <v>22</v>
          </cell>
        </row>
        <row r="230">
          <cell r="B230">
            <v>1146</v>
          </cell>
          <cell r="C230" t="str">
            <v>GI/Hepato</v>
          </cell>
          <cell r="D230" t="str">
            <v>GI 1팀</v>
          </cell>
          <cell r="E230" t="str">
            <v>조철현</v>
          </cell>
          <cell r="F230" t="str">
            <v>과장</v>
          </cell>
          <cell r="G230" t="str">
            <v>1994-09-05</v>
          </cell>
          <cell r="H230" t="str">
            <v>남</v>
          </cell>
          <cell r="I230">
            <v>7</v>
          </cell>
          <cell r="J230">
            <v>14</v>
          </cell>
          <cell r="K230">
            <v>21</v>
          </cell>
          <cell r="L230">
            <v>28</v>
          </cell>
          <cell r="M230">
            <v>10</v>
          </cell>
          <cell r="N230">
            <v>18</v>
          </cell>
          <cell r="O230">
            <v>18</v>
          </cell>
          <cell r="P230">
            <v>0</v>
          </cell>
          <cell r="Q230">
            <v>22</v>
          </cell>
          <cell r="R230">
            <v>22</v>
          </cell>
        </row>
        <row r="231">
          <cell r="B231">
            <v>1265</v>
          </cell>
          <cell r="C231" t="str">
            <v>GI/Hepato</v>
          </cell>
          <cell r="D231" t="str">
            <v>GI 1팀</v>
          </cell>
          <cell r="E231" t="str">
            <v>황남득</v>
          </cell>
          <cell r="F231" t="str">
            <v>과장</v>
          </cell>
          <cell r="G231" t="str">
            <v>2000-01-10</v>
          </cell>
          <cell r="H231" t="str">
            <v>남</v>
          </cell>
          <cell r="I231">
            <v>7</v>
          </cell>
          <cell r="J231">
            <v>9</v>
          </cell>
          <cell r="K231">
            <v>15</v>
          </cell>
          <cell r="L231">
            <v>22</v>
          </cell>
          <cell r="M231">
            <v>10</v>
          </cell>
          <cell r="N231">
            <v>12</v>
          </cell>
          <cell r="O231">
            <v>12</v>
          </cell>
          <cell r="P231">
            <v>0</v>
          </cell>
          <cell r="Q231">
            <v>16</v>
          </cell>
          <cell r="R231">
            <v>16</v>
          </cell>
        </row>
        <row r="232">
          <cell r="B232">
            <v>1236</v>
          </cell>
          <cell r="C232" t="str">
            <v>GI/Hepato</v>
          </cell>
          <cell r="D232" t="str">
            <v>GI 1팀</v>
          </cell>
          <cell r="E232" t="str">
            <v>김병일</v>
          </cell>
          <cell r="F232" t="str">
            <v>대리</v>
          </cell>
          <cell r="G232" t="str">
            <v>1999-07-01</v>
          </cell>
          <cell r="H232" t="str">
            <v>남</v>
          </cell>
          <cell r="I232">
            <v>7</v>
          </cell>
          <cell r="J232">
            <v>9</v>
          </cell>
          <cell r="K232">
            <v>16</v>
          </cell>
          <cell r="L232">
            <v>23</v>
          </cell>
          <cell r="M232">
            <v>9</v>
          </cell>
          <cell r="N232">
            <v>14</v>
          </cell>
          <cell r="O232">
            <v>14</v>
          </cell>
          <cell r="P232">
            <v>0</v>
          </cell>
          <cell r="Q232">
            <v>17</v>
          </cell>
          <cell r="R232">
            <v>17</v>
          </cell>
        </row>
        <row r="233">
          <cell r="B233">
            <v>1243</v>
          </cell>
          <cell r="C233" t="str">
            <v>GI/Hepato</v>
          </cell>
          <cell r="D233" t="str">
            <v>GI 1팀</v>
          </cell>
          <cell r="E233" t="str">
            <v>정재호</v>
          </cell>
          <cell r="F233" t="str">
            <v>대리</v>
          </cell>
          <cell r="G233" t="str">
            <v>1999-07-01</v>
          </cell>
          <cell r="H233" t="str">
            <v>남</v>
          </cell>
          <cell r="I233">
            <v>7</v>
          </cell>
          <cell r="J233">
            <v>9</v>
          </cell>
          <cell r="K233">
            <v>16</v>
          </cell>
          <cell r="L233">
            <v>23</v>
          </cell>
          <cell r="M233">
            <v>9</v>
          </cell>
          <cell r="N233">
            <v>14</v>
          </cell>
          <cell r="O233">
            <v>14</v>
          </cell>
          <cell r="P233">
            <v>0</v>
          </cell>
          <cell r="Q233">
            <v>17</v>
          </cell>
          <cell r="R233">
            <v>17</v>
          </cell>
        </row>
        <row r="234">
          <cell r="B234">
            <v>1255</v>
          </cell>
          <cell r="C234" t="str">
            <v>GI/Hepato</v>
          </cell>
          <cell r="D234" t="str">
            <v>GI 1팀</v>
          </cell>
          <cell r="E234" t="str">
            <v>이선경</v>
          </cell>
          <cell r="F234" t="str">
            <v>주임</v>
          </cell>
          <cell r="G234" t="str">
            <v>1999-12-01</v>
          </cell>
          <cell r="H234" t="str">
            <v>여</v>
          </cell>
          <cell r="I234">
            <v>7</v>
          </cell>
          <cell r="J234">
            <v>10</v>
          </cell>
          <cell r="K234">
            <v>16</v>
          </cell>
          <cell r="L234">
            <v>23</v>
          </cell>
          <cell r="M234">
            <v>6</v>
          </cell>
          <cell r="N234">
            <v>17</v>
          </cell>
          <cell r="O234">
            <v>17</v>
          </cell>
          <cell r="P234">
            <v>0</v>
          </cell>
          <cell r="Q234">
            <v>17</v>
          </cell>
          <cell r="R234">
            <v>17</v>
          </cell>
        </row>
        <row r="235">
          <cell r="B235">
            <v>1524</v>
          </cell>
          <cell r="C235" t="str">
            <v>GI/Hepato</v>
          </cell>
          <cell r="D235" t="str">
            <v>GI 1팀</v>
          </cell>
          <cell r="E235" t="str">
            <v>임채홍</v>
          </cell>
          <cell r="F235" t="str">
            <v>사원</v>
          </cell>
          <cell r="G235" t="str">
            <v>2003-07-01</v>
          </cell>
          <cell r="H235" t="str">
            <v>남</v>
          </cell>
          <cell r="I235">
            <v>7.0136986301369859</v>
          </cell>
          <cell r="J235">
            <v>0</v>
          </cell>
          <cell r="K235">
            <v>12</v>
          </cell>
          <cell r="L235">
            <v>19.013698630136986</v>
          </cell>
          <cell r="M235">
            <v>11</v>
          </cell>
          <cell r="N235">
            <v>8.0136986301369859</v>
          </cell>
          <cell r="O235">
            <v>8.0136986301369859</v>
          </cell>
          <cell r="P235">
            <v>0</v>
          </cell>
          <cell r="Q235">
            <v>13</v>
          </cell>
          <cell r="R235">
            <v>13</v>
          </cell>
        </row>
        <row r="236">
          <cell r="B236">
            <v>1317</v>
          </cell>
          <cell r="C236" t="str">
            <v>GI/Hepato</v>
          </cell>
          <cell r="D236" t="str">
            <v>GI 1팀</v>
          </cell>
          <cell r="E236" t="str">
            <v>김종성</v>
          </cell>
          <cell r="F236" t="str">
            <v>주임</v>
          </cell>
          <cell r="G236" t="str">
            <v>2001-02-26</v>
          </cell>
          <cell r="H236" t="str">
            <v>남</v>
          </cell>
          <cell r="I236">
            <v>7</v>
          </cell>
          <cell r="J236">
            <v>8</v>
          </cell>
          <cell r="K236">
            <v>14</v>
          </cell>
          <cell r="L236">
            <v>21</v>
          </cell>
          <cell r="M236">
            <v>10</v>
          </cell>
          <cell r="N236">
            <v>11</v>
          </cell>
          <cell r="O236">
            <v>11</v>
          </cell>
          <cell r="P236">
            <v>0</v>
          </cell>
          <cell r="Q236">
            <v>15</v>
          </cell>
          <cell r="R236">
            <v>15</v>
          </cell>
        </row>
        <row r="237">
          <cell r="B237">
            <v>1400</v>
          </cell>
          <cell r="C237" t="str">
            <v>GI/Hepato</v>
          </cell>
          <cell r="D237" t="str">
            <v>GI 1팀</v>
          </cell>
          <cell r="E237" t="str">
            <v>안호진</v>
          </cell>
          <cell r="F237" t="str">
            <v>주임</v>
          </cell>
          <cell r="G237" t="str">
            <v>2002-06-17</v>
          </cell>
          <cell r="H237" t="str">
            <v>남</v>
          </cell>
          <cell r="I237">
            <v>7</v>
          </cell>
          <cell r="J237">
            <v>7</v>
          </cell>
          <cell r="K237">
            <v>13</v>
          </cell>
          <cell r="L237">
            <v>20</v>
          </cell>
          <cell r="M237">
            <v>10</v>
          </cell>
          <cell r="N237">
            <v>10</v>
          </cell>
          <cell r="O237">
            <v>10</v>
          </cell>
          <cell r="P237">
            <v>0</v>
          </cell>
          <cell r="Q237">
            <v>14</v>
          </cell>
          <cell r="R237">
            <v>14</v>
          </cell>
        </row>
        <row r="238">
          <cell r="B238">
            <v>1399</v>
          </cell>
          <cell r="C238" t="str">
            <v>GI/Hepato</v>
          </cell>
          <cell r="D238" t="str">
            <v>GI 1팀</v>
          </cell>
          <cell r="E238" t="str">
            <v>문종권</v>
          </cell>
          <cell r="F238" t="str">
            <v>주임</v>
          </cell>
          <cell r="G238" t="str">
            <v>2002-06-17</v>
          </cell>
          <cell r="H238" t="str">
            <v>남</v>
          </cell>
          <cell r="I238">
            <v>7</v>
          </cell>
          <cell r="J238">
            <v>8</v>
          </cell>
          <cell r="K238">
            <v>13</v>
          </cell>
          <cell r="L238">
            <v>20</v>
          </cell>
          <cell r="M238">
            <v>10</v>
          </cell>
          <cell r="N238">
            <v>10</v>
          </cell>
          <cell r="O238">
            <v>10</v>
          </cell>
          <cell r="P238">
            <v>0</v>
          </cell>
          <cell r="Q238">
            <v>14</v>
          </cell>
          <cell r="R238">
            <v>14</v>
          </cell>
        </row>
        <row r="239">
          <cell r="B239">
            <v>1329</v>
          </cell>
          <cell r="C239" t="str">
            <v>GI/Hepato</v>
          </cell>
          <cell r="D239" t="str">
            <v>GI 1팀</v>
          </cell>
          <cell r="E239" t="str">
            <v>노윤식</v>
          </cell>
          <cell r="F239" t="str">
            <v>주임</v>
          </cell>
          <cell r="G239" t="str">
            <v>2001-02-26</v>
          </cell>
          <cell r="H239" t="str">
            <v>남</v>
          </cell>
          <cell r="I239">
            <v>7</v>
          </cell>
          <cell r="J239">
            <v>7</v>
          </cell>
          <cell r="K239">
            <v>14</v>
          </cell>
          <cell r="L239">
            <v>21</v>
          </cell>
          <cell r="M239">
            <v>8</v>
          </cell>
          <cell r="N239">
            <v>13</v>
          </cell>
          <cell r="O239">
            <v>13</v>
          </cell>
          <cell r="P239">
            <v>0</v>
          </cell>
          <cell r="Q239">
            <v>15</v>
          </cell>
          <cell r="R239">
            <v>15</v>
          </cell>
        </row>
        <row r="240">
          <cell r="B240">
            <v>1582</v>
          </cell>
          <cell r="C240" t="str">
            <v>GI/Hepato</v>
          </cell>
          <cell r="D240" t="str">
            <v>GI 1팀</v>
          </cell>
          <cell r="E240" t="str">
            <v>이성국</v>
          </cell>
          <cell r="F240" t="str">
            <v>사원</v>
          </cell>
          <cell r="G240" t="str">
            <v>2004-09-10</v>
          </cell>
          <cell r="H240" t="str">
            <v>남</v>
          </cell>
          <cell r="I240">
            <v>-4.9315068493150687</v>
          </cell>
          <cell r="J240">
            <v>0</v>
          </cell>
          <cell r="K240">
            <v>11</v>
          </cell>
          <cell r="L240">
            <v>6.0684931506849313</v>
          </cell>
          <cell r="M240">
            <v>15</v>
          </cell>
          <cell r="N240">
            <v>-8.9315068493150687</v>
          </cell>
          <cell r="O240">
            <v>0</v>
          </cell>
          <cell r="P240">
            <v>-8.9315068493150687</v>
          </cell>
          <cell r="Q240">
            <v>12</v>
          </cell>
          <cell r="R240">
            <v>3.0684931506849313</v>
          </cell>
        </row>
        <row r="241">
          <cell r="B241">
            <v>1080</v>
          </cell>
          <cell r="C241" t="str">
            <v>GI/Hepato</v>
          </cell>
          <cell r="D241" t="str">
            <v>GI 2팀</v>
          </cell>
          <cell r="E241" t="str">
            <v>손준호</v>
          </cell>
          <cell r="F241" t="str">
            <v>차장</v>
          </cell>
          <cell r="G241" t="str">
            <v>1991-09-09</v>
          </cell>
          <cell r="H241" t="str">
            <v>남</v>
          </cell>
          <cell r="I241">
            <v>7</v>
          </cell>
          <cell r="J241">
            <v>19</v>
          </cell>
          <cell r="K241">
            <v>24</v>
          </cell>
          <cell r="L241">
            <v>31</v>
          </cell>
          <cell r="M241">
            <v>2</v>
          </cell>
          <cell r="N241">
            <v>29</v>
          </cell>
          <cell r="O241">
            <v>29</v>
          </cell>
          <cell r="P241">
            <v>0</v>
          </cell>
          <cell r="Q241">
            <v>25</v>
          </cell>
          <cell r="R241">
            <v>25</v>
          </cell>
        </row>
        <row r="242">
          <cell r="B242">
            <v>1082</v>
          </cell>
          <cell r="C242" t="str">
            <v>GI/Hepato</v>
          </cell>
          <cell r="D242" t="str">
            <v>GI 2팀</v>
          </cell>
          <cell r="E242" t="str">
            <v>장필경</v>
          </cell>
          <cell r="F242" t="str">
            <v>차장</v>
          </cell>
          <cell r="G242" t="str">
            <v>1991-09-10</v>
          </cell>
          <cell r="H242" t="str">
            <v>남</v>
          </cell>
          <cell r="I242">
            <v>7</v>
          </cell>
          <cell r="J242">
            <v>17</v>
          </cell>
          <cell r="K242">
            <v>24</v>
          </cell>
          <cell r="L242">
            <v>31</v>
          </cell>
          <cell r="M242">
            <v>8.5</v>
          </cell>
          <cell r="N242">
            <v>22.5</v>
          </cell>
          <cell r="O242">
            <v>22.5</v>
          </cell>
          <cell r="P242">
            <v>0</v>
          </cell>
          <cell r="Q242">
            <v>25</v>
          </cell>
          <cell r="R242">
            <v>25</v>
          </cell>
        </row>
        <row r="243">
          <cell r="B243">
            <v>1139</v>
          </cell>
          <cell r="C243" t="str">
            <v>GI/Hepato</v>
          </cell>
          <cell r="D243" t="str">
            <v>GI 2팀</v>
          </cell>
          <cell r="E243" t="str">
            <v>김현태</v>
          </cell>
          <cell r="F243" t="str">
            <v>차장</v>
          </cell>
          <cell r="G243" t="str">
            <v>1994-05-02</v>
          </cell>
          <cell r="H243" t="str">
            <v>남</v>
          </cell>
          <cell r="I243">
            <v>7</v>
          </cell>
          <cell r="J243">
            <v>15</v>
          </cell>
          <cell r="K243">
            <v>21</v>
          </cell>
          <cell r="L243">
            <v>28</v>
          </cell>
          <cell r="M243">
            <v>16.5</v>
          </cell>
          <cell r="N243">
            <v>11.5</v>
          </cell>
          <cell r="O243">
            <v>11.5</v>
          </cell>
          <cell r="P243">
            <v>0</v>
          </cell>
          <cell r="Q243">
            <v>22</v>
          </cell>
          <cell r="R243">
            <v>22</v>
          </cell>
        </row>
        <row r="244">
          <cell r="B244">
            <v>1155</v>
          </cell>
          <cell r="C244" t="str">
            <v>GI/Hepato</v>
          </cell>
          <cell r="D244" t="str">
            <v>GI 2팀</v>
          </cell>
          <cell r="E244" t="str">
            <v>권철민</v>
          </cell>
          <cell r="F244" t="str">
            <v>과장</v>
          </cell>
          <cell r="G244" t="str">
            <v>1994-12-19</v>
          </cell>
          <cell r="H244" t="str">
            <v>남</v>
          </cell>
          <cell r="I244">
            <v>7</v>
          </cell>
          <cell r="J244">
            <v>14</v>
          </cell>
          <cell r="K244">
            <v>21</v>
          </cell>
          <cell r="L244">
            <v>28</v>
          </cell>
          <cell r="M244">
            <v>10.5</v>
          </cell>
          <cell r="N244">
            <v>17.5</v>
          </cell>
          <cell r="O244">
            <v>17.5</v>
          </cell>
          <cell r="P244">
            <v>0</v>
          </cell>
          <cell r="Q244">
            <v>22</v>
          </cell>
          <cell r="R244">
            <v>22</v>
          </cell>
        </row>
        <row r="245">
          <cell r="B245">
            <v>1412</v>
          </cell>
          <cell r="C245" t="str">
            <v>GI/Hepato</v>
          </cell>
          <cell r="D245" t="str">
            <v>GI 2팀</v>
          </cell>
          <cell r="E245" t="str">
            <v>이사명</v>
          </cell>
          <cell r="F245" t="str">
            <v>대리</v>
          </cell>
          <cell r="G245" t="str">
            <v>2002-09-25</v>
          </cell>
          <cell r="H245" t="str">
            <v>남</v>
          </cell>
          <cell r="I245">
            <v>7</v>
          </cell>
          <cell r="J245">
            <v>6.6575342465753415</v>
          </cell>
          <cell r="K245">
            <v>13</v>
          </cell>
          <cell r="L245">
            <v>20</v>
          </cell>
          <cell r="M245">
            <v>4</v>
          </cell>
          <cell r="N245">
            <v>16</v>
          </cell>
          <cell r="O245">
            <v>16</v>
          </cell>
          <cell r="P245">
            <v>0</v>
          </cell>
          <cell r="Q245">
            <v>14</v>
          </cell>
          <cell r="R245">
            <v>14</v>
          </cell>
        </row>
        <row r="246">
          <cell r="B246">
            <v>1526</v>
          </cell>
          <cell r="C246" t="str">
            <v>GI/Hepato</v>
          </cell>
          <cell r="D246" t="str">
            <v>GI 2팀</v>
          </cell>
          <cell r="E246" t="str">
            <v>조석민</v>
          </cell>
          <cell r="F246" t="str">
            <v>주임</v>
          </cell>
          <cell r="G246" t="str">
            <v>2003-07-01</v>
          </cell>
          <cell r="H246" t="str">
            <v>남</v>
          </cell>
          <cell r="I246">
            <v>6.0136986301369859</v>
          </cell>
          <cell r="J246">
            <v>0</v>
          </cell>
          <cell r="K246">
            <v>12</v>
          </cell>
          <cell r="L246">
            <v>18.013698630136986</v>
          </cell>
          <cell r="M246">
            <v>10</v>
          </cell>
          <cell r="N246">
            <v>8.0136986301369859</v>
          </cell>
          <cell r="O246">
            <v>8.0136986301369859</v>
          </cell>
          <cell r="P246">
            <v>0</v>
          </cell>
          <cell r="Q246">
            <v>13</v>
          </cell>
          <cell r="R246">
            <v>13</v>
          </cell>
        </row>
        <row r="247">
          <cell r="B247">
            <v>1291</v>
          </cell>
          <cell r="C247" t="str">
            <v>GI/Hepato</v>
          </cell>
          <cell r="D247" t="str">
            <v>GI 2팀</v>
          </cell>
          <cell r="E247" t="str">
            <v>김승용</v>
          </cell>
          <cell r="F247" t="str">
            <v>주임</v>
          </cell>
          <cell r="G247" t="str">
            <v>2000-02-01</v>
          </cell>
          <cell r="H247" t="str">
            <v>남</v>
          </cell>
          <cell r="I247">
            <v>7</v>
          </cell>
          <cell r="J247">
            <v>8</v>
          </cell>
          <cell r="K247">
            <v>15</v>
          </cell>
          <cell r="L247">
            <v>22</v>
          </cell>
          <cell r="M247">
            <v>10</v>
          </cell>
          <cell r="N247">
            <v>12</v>
          </cell>
          <cell r="O247">
            <v>12</v>
          </cell>
          <cell r="P247">
            <v>0</v>
          </cell>
          <cell r="Q247">
            <v>16</v>
          </cell>
          <cell r="R247">
            <v>16</v>
          </cell>
        </row>
        <row r="248">
          <cell r="B248">
            <v>1241</v>
          </cell>
          <cell r="C248" t="str">
            <v>GI/Hepato</v>
          </cell>
          <cell r="D248" t="str">
            <v>GI 2팀</v>
          </cell>
          <cell r="E248" t="str">
            <v>정동욱</v>
          </cell>
          <cell r="F248" t="str">
            <v>대리</v>
          </cell>
          <cell r="G248" t="str">
            <v>1999-07-01</v>
          </cell>
          <cell r="H248" t="str">
            <v>남</v>
          </cell>
          <cell r="I248">
            <v>7</v>
          </cell>
          <cell r="J248">
            <v>9</v>
          </cell>
          <cell r="K248">
            <v>16</v>
          </cell>
          <cell r="L248">
            <v>23</v>
          </cell>
          <cell r="M248">
            <v>8</v>
          </cell>
          <cell r="N248">
            <v>15</v>
          </cell>
          <cell r="O248">
            <v>15</v>
          </cell>
          <cell r="P248">
            <v>0</v>
          </cell>
          <cell r="Q248">
            <v>17</v>
          </cell>
          <cell r="R248">
            <v>17</v>
          </cell>
        </row>
        <row r="249">
          <cell r="B249">
            <v>1300</v>
          </cell>
          <cell r="C249" t="str">
            <v>GI/Hepato</v>
          </cell>
          <cell r="D249" t="str">
            <v>GI 2팀</v>
          </cell>
          <cell r="E249" t="str">
            <v>장재열</v>
          </cell>
          <cell r="F249" t="str">
            <v>대리</v>
          </cell>
          <cell r="G249" t="str">
            <v>2000-02-01</v>
          </cell>
          <cell r="H249" t="str">
            <v>남</v>
          </cell>
          <cell r="I249">
            <v>7</v>
          </cell>
          <cell r="J249">
            <v>8</v>
          </cell>
          <cell r="K249">
            <v>15</v>
          </cell>
          <cell r="L249">
            <v>22</v>
          </cell>
          <cell r="M249">
            <v>5</v>
          </cell>
          <cell r="N249">
            <v>17</v>
          </cell>
          <cell r="O249">
            <v>17</v>
          </cell>
          <cell r="P249">
            <v>0</v>
          </cell>
          <cell r="Q249">
            <v>16</v>
          </cell>
          <cell r="R249">
            <v>16</v>
          </cell>
        </row>
        <row r="250">
          <cell r="B250">
            <v>1333</v>
          </cell>
          <cell r="C250" t="str">
            <v>GI/Hepato</v>
          </cell>
          <cell r="D250" t="str">
            <v>GI 2팀</v>
          </cell>
          <cell r="E250" t="str">
            <v>도영종</v>
          </cell>
          <cell r="F250" t="str">
            <v>주임</v>
          </cell>
          <cell r="G250" t="str">
            <v>2001-02-26</v>
          </cell>
          <cell r="H250" t="str">
            <v>남</v>
          </cell>
          <cell r="I250">
            <v>7</v>
          </cell>
          <cell r="J250">
            <v>8</v>
          </cell>
          <cell r="K250">
            <v>14</v>
          </cell>
          <cell r="L250">
            <v>21</v>
          </cell>
          <cell r="M250">
            <v>7</v>
          </cell>
          <cell r="N250">
            <v>14</v>
          </cell>
          <cell r="O250">
            <v>14</v>
          </cell>
          <cell r="P250">
            <v>0</v>
          </cell>
          <cell r="Q250">
            <v>15</v>
          </cell>
          <cell r="R250">
            <v>15</v>
          </cell>
        </row>
        <row r="251">
          <cell r="B251">
            <v>1466</v>
          </cell>
          <cell r="C251" t="str">
            <v>GI/Hepato</v>
          </cell>
          <cell r="D251" t="str">
            <v>GI 2팀</v>
          </cell>
          <cell r="E251" t="str">
            <v>이용만</v>
          </cell>
          <cell r="F251" t="str">
            <v>사원</v>
          </cell>
          <cell r="G251" t="str">
            <v>2003-01-07</v>
          </cell>
          <cell r="H251" t="str">
            <v>남</v>
          </cell>
          <cell r="I251">
            <v>7.8082191780821919</v>
          </cell>
          <cell r="J251">
            <v>0</v>
          </cell>
          <cell r="K251">
            <v>12</v>
          </cell>
          <cell r="L251">
            <v>19.80821917808219</v>
          </cell>
          <cell r="M251">
            <v>11</v>
          </cell>
          <cell r="N251">
            <v>8.8082191780821901</v>
          </cell>
          <cell r="O251">
            <v>8.8082191780821901</v>
          </cell>
          <cell r="P251">
            <v>0</v>
          </cell>
          <cell r="Q251">
            <v>13</v>
          </cell>
          <cell r="R251">
            <v>13</v>
          </cell>
        </row>
        <row r="252">
          <cell r="B252">
            <v>1071</v>
          </cell>
          <cell r="C252" t="str">
            <v>GI/Hepato</v>
          </cell>
          <cell r="D252" t="str">
            <v>GI 3팀</v>
          </cell>
          <cell r="E252" t="str">
            <v>윤장진</v>
          </cell>
          <cell r="F252" t="str">
            <v>차장</v>
          </cell>
          <cell r="G252" t="str">
            <v>1991-09-09</v>
          </cell>
          <cell r="H252" t="str">
            <v>남</v>
          </cell>
          <cell r="I252">
            <v>7</v>
          </cell>
          <cell r="J252">
            <v>18</v>
          </cell>
          <cell r="K252">
            <v>24</v>
          </cell>
          <cell r="L252">
            <v>31</v>
          </cell>
          <cell r="M252">
            <v>9</v>
          </cell>
          <cell r="N252">
            <v>22</v>
          </cell>
          <cell r="O252">
            <v>22</v>
          </cell>
          <cell r="P252">
            <v>0</v>
          </cell>
          <cell r="Q252">
            <v>25</v>
          </cell>
          <cell r="R252">
            <v>25</v>
          </cell>
        </row>
        <row r="253">
          <cell r="B253">
            <v>1110</v>
          </cell>
          <cell r="C253" t="str">
            <v>GI/Hepato</v>
          </cell>
          <cell r="D253" t="str">
            <v>GI 3팀</v>
          </cell>
          <cell r="E253" t="str">
            <v>손응순</v>
          </cell>
          <cell r="F253" t="str">
            <v>차장</v>
          </cell>
          <cell r="G253" t="str">
            <v>1992-08-17</v>
          </cell>
          <cell r="H253" t="str">
            <v>남</v>
          </cell>
          <cell r="I253">
            <v>7</v>
          </cell>
          <cell r="J253">
            <v>15.5</v>
          </cell>
          <cell r="K253">
            <v>23</v>
          </cell>
          <cell r="L253">
            <v>30</v>
          </cell>
          <cell r="M253">
            <v>11</v>
          </cell>
          <cell r="N253">
            <v>19</v>
          </cell>
          <cell r="O253">
            <v>19</v>
          </cell>
          <cell r="P253">
            <v>0</v>
          </cell>
          <cell r="Q253">
            <v>24</v>
          </cell>
          <cell r="R253">
            <v>24</v>
          </cell>
        </row>
        <row r="254">
          <cell r="B254">
            <v>1104</v>
          </cell>
          <cell r="C254" t="str">
            <v>GI/Hepato</v>
          </cell>
          <cell r="D254" t="str">
            <v>GI 3팀</v>
          </cell>
          <cell r="E254" t="str">
            <v>형성길</v>
          </cell>
          <cell r="F254" t="str">
            <v>차장</v>
          </cell>
          <cell r="G254" t="str">
            <v>1992-08-10</v>
          </cell>
          <cell r="H254" t="str">
            <v>남</v>
          </cell>
          <cell r="I254">
            <v>7</v>
          </cell>
          <cell r="J254">
            <v>15</v>
          </cell>
          <cell r="K254">
            <v>23</v>
          </cell>
          <cell r="L254">
            <v>30</v>
          </cell>
          <cell r="M254">
            <v>10.5</v>
          </cell>
          <cell r="N254">
            <v>19.5</v>
          </cell>
          <cell r="O254">
            <v>19.5</v>
          </cell>
          <cell r="P254">
            <v>0</v>
          </cell>
          <cell r="Q254">
            <v>24</v>
          </cell>
          <cell r="R254">
            <v>24</v>
          </cell>
        </row>
        <row r="255">
          <cell r="B255">
            <v>1211</v>
          </cell>
          <cell r="C255" t="str">
            <v>GI/Hepato</v>
          </cell>
          <cell r="D255" t="str">
            <v>GI 3팀</v>
          </cell>
          <cell r="E255" t="str">
            <v>박세환</v>
          </cell>
          <cell r="F255" t="str">
            <v>차장</v>
          </cell>
          <cell r="G255" t="str">
            <v>1998-01-01</v>
          </cell>
          <cell r="H255" t="str">
            <v>남</v>
          </cell>
          <cell r="I255">
            <v>7</v>
          </cell>
          <cell r="J255">
            <v>11</v>
          </cell>
          <cell r="K255">
            <v>18</v>
          </cell>
          <cell r="L255">
            <v>25</v>
          </cell>
          <cell r="M255">
            <v>11</v>
          </cell>
          <cell r="N255">
            <v>14</v>
          </cell>
          <cell r="O255">
            <v>14</v>
          </cell>
          <cell r="P255">
            <v>0</v>
          </cell>
          <cell r="Q255">
            <v>19</v>
          </cell>
          <cell r="R255">
            <v>19</v>
          </cell>
        </row>
        <row r="256">
          <cell r="B256">
            <v>1165</v>
          </cell>
          <cell r="C256" t="str">
            <v>GI/Hepato</v>
          </cell>
          <cell r="D256" t="str">
            <v>GI 3팀</v>
          </cell>
          <cell r="E256" t="str">
            <v>이경섭</v>
          </cell>
          <cell r="F256" t="str">
            <v>과장</v>
          </cell>
          <cell r="G256" t="str">
            <v>1995-04-17</v>
          </cell>
          <cell r="H256" t="str">
            <v>남</v>
          </cell>
          <cell r="I256">
            <v>7</v>
          </cell>
          <cell r="J256">
            <v>13</v>
          </cell>
          <cell r="K256">
            <v>20</v>
          </cell>
          <cell r="L256">
            <v>27</v>
          </cell>
          <cell r="M256">
            <v>8</v>
          </cell>
          <cell r="N256">
            <v>19</v>
          </cell>
          <cell r="O256">
            <v>19</v>
          </cell>
          <cell r="P256">
            <v>0</v>
          </cell>
          <cell r="Q256">
            <v>21</v>
          </cell>
          <cell r="R256">
            <v>21</v>
          </cell>
        </row>
        <row r="257">
          <cell r="B257">
            <v>1353</v>
          </cell>
          <cell r="C257" t="str">
            <v>GI/Hepato</v>
          </cell>
          <cell r="D257" t="str">
            <v>GI 3팀</v>
          </cell>
          <cell r="E257" t="str">
            <v>이범성</v>
          </cell>
          <cell r="F257" t="str">
            <v>과장</v>
          </cell>
          <cell r="G257" t="str">
            <v>2001-04-30</v>
          </cell>
          <cell r="H257" t="str">
            <v>남</v>
          </cell>
          <cell r="I257">
            <v>7</v>
          </cell>
          <cell r="J257">
            <v>6.5</v>
          </cell>
          <cell r="K257">
            <v>14</v>
          </cell>
          <cell r="L257">
            <v>21</v>
          </cell>
          <cell r="M257">
            <v>10</v>
          </cell>
          <cell r="N257">
            <v>11</v>
          </cell>
          <cell r="O257">
            <v>11</v>
          </cell>
          <cell r="P257">
            <v>0</v>
          </cell>
          <cell r="Q257">
            <v>15</v>
          </cell>
          <cell r="R257">
            <v>15</v>
          </cell>
        </row>
        <row r="258">
          <cell r="B258">
            <v>1240</v>
          </cell>
          <cell r="C258" t="str">
            <v>GI/Hepato</v>
          </cell>
          <cell r="D258" t="str">
            <v>GI 3팀</v>
          </cell>
          <cell r="E258" t="str">
            <v>이종혁A</v>
          </cell>
          <cell r="F258" t="str">
            <v>주임</v>
          </cell>
          <cell r="G258" t="str">
            <v>1999-07-01</v>
          </cell>
          <cell r="H258" t="str">
            <v>남</v>
          </cell>
          <cell r="I258">
            <v>7</v>
          </cell>
          <cell r="J258">
            <v>8.5</v>
          </cell>
          <cell r="K258">
            <v>16</v>
          </cell>
          <cell r="L258">
            <v>23</v>
          </cell>
          <cell r="M258">
            <v>11</v>
          </cell>
          <cell r="N258">
            <v>12</v>
          </cell>
          <cell r="O258">
            <v>12</v>
          </cell>
          <cell r="P258">
            <v>0</v>
          </cell>
          <cell r="Q258">
            <v>17</v>
          </cell>
          <cell r="R258">
            <v>17</v>
          </cell>
        </row>
        <row r="259">
          <cell r="B259">
            <v>1426</v>
          </cell>
          <cell r="C259" t="str">
            <v>GI/Hepato</v>
          </cell>
          <cell r="D259" t="str">
            <v>GI 3팀</v>
          </cell>
          <cell r="E259" t="str">
            <v>강종열</v>
          </cell>
          <cell r="F259" t="str">
            <v>주임</v>
          </cell>
          <cell r="G259" t="str">
            <v>2003-01-07</v>
          </cell>
          <cell r="H259" t="str">
            <v>남</v>
          </cell>
          <cell r="I259">
            <v>7</v>
          </cell>
          <cell r="J259">
            <v>4.3082191780821901</v>
          </cell>
          <cell r="K259">
            <v>12</v>
          </cell>
          <cell r="L259">
            <v>19</v>
          </cell>
          <cell r="M259">
            <v>11</v>
          </cell>
          <cell r="N259">
            <v>8</v>
          </cell>
          <cell r="O259">
            <v>8</v>
          </cell>
          <cell r="P259">
            <v>0</v>
          </cell>
          <cell r="Q259">
            <v>13</v>
          </cell>
          <cell r="R259">
            <v>13</v>
          </cell>
        </row>
        <row r="260">
          <cell r="B260">
            <v>1030</v>
          </cell>
          <cell r="C260" t="str">
            <v>GI/Hepato</v>
          </cell>
          <cell r="D260" t="str">
            <v>GI 3팀</v>
          </cell>
          <cell r="E260" t="str">
            <v>강채호</v>
          </cell>
          <cell r="F260" t="str">
            <v>부장</v>
          </cell>
          <cell r="G260" t="str">
            <v>1988-12-12</v>
          </cell>
          <cell r="H260" t="str">
            <v>남</v>
          </cell>
          <cell r="I260">
            <v>7</v>
          </cell>
          <cell r="J260">
            <v>20</v>
          </cell>
          <cell r="K260">
            <v>27</v>
          </cell>
          <cell r="L260">
            <v>34</v>
          </cell>
          <cell r="M260">
            <v>10</v>
          </cell>
          <cell r="N260">
            <v>24</v>
          </cell>
          <cell r="O260">
            <v>24</v>
          </cell>
          <cell r="P260">
            <v>0</v>
          </cell>
          <cell r="Q260">
            <v>28</v>
          </cell>
          <cell r="R260">
            <v>28</v>
          </cell>
        </row>
        <row r="261">
          <cell r="B261">
            <v>1480</v>
          </cell>
          <cell r="C261" t="str">
            <v>CNS</v>
          </cell>
          <cell r="D261" t="str">
            <v>CNS 서울1팀</v>
          </cell>
          <cell r="E261" t="str">
            <v>한수정</v>
          </cell>
          <cell r="F261" t="str">
            <v>사원</v>
          </cell>
          <cell r="G261" t="str">
            <v>2003-01-07</v>
          </cell>
          <cell r="H261" t="str">
            <v>여</v>
          </cell>
          <cell r="I261">
            <v>7</v>
          </cell>
          <cell r="J261">
            <v>2.8082191780821919</v>
          </cell>
          <cell r="K261">
            <v>12</v>
          </cell>
          <cell r="L261">
            <v>19</v>
          </cell>
          <cell r="M261">
            <v>6</v>
          </cell>
          <cell r="N261">
            <v>13</v>
          </cell>
          <cell r="O261">
            <v>13</v>
          </cell>
          <cell r="P261">
            <v>0</v>
          </cell>
          <cell r="Q261">
            <v>13</v>
          </cell>
          <cell r="R261">
            <v>13</v>
          </cell>
        </row>
        <row r="262">
          <cell r="B262">
            <v>1078</v>
          </cell>
          <cell r="C262" t="str">
            <v>CNS</v>
          </cell>
          <cell r="D262" t="str">
            <v>CNS 서울1팀</v>
          </cell>
          <cell r="E262" t="str">
            <v>신승우</v>
          </cell>
          <cell r="F262" t="str">
            <v>차장</v>
          </cell>
          <cell r="G262" t="str">
            <v>1991-09-09</v>
          </cell>
          <cell r="H262" t="str">
            <v>남</v>
          </cell>
          <cell r="I262">
            <v>7</v>
          </cell>
          <cell r="J262">
            <v>17</v>
          </cell>
          <cell r="K262">
            <v>24</v>
          </cell>
          <cell r="L262">
            <v>31</v>
          </cell>
          <cell r="M262">
            <v>8</v>
          </cell>
          <cell r="N262">
            <v>23</v>
          </cell>
          <cell r="O262">
            <v>23</v>
          </cell>
          <cell r="P262">
            <v>0</v>
          </cell>
          <cell r="Q262">
            <v>25</v>
          </cell>
          <cell r="R262">
            <v>25</v>
          </cell>
        </row>
        <row r="263">
          <cell r="B263">
            <v>1213</v>
          </cell>
          <cell r="C263" t="str">
            <v>CNS</v>
          </cell>
          <cell r="D263" t="str">
            <v>CNS 서울1팀</v>
          </cell>
          <cell r="E263" t="str">
            <v>이혁수</v>
          </cell>
          <cell r="F263" t="str">
            <v>과장</v>
          </cell>
          <cell r="G263" t="str">
            <v>1998-01-01</v>
          </cell>
          <cell r="H263" t="str">
            <v>남</v>
          </cell>
          <cell r="I263">
            <v>7</v>
          </cell>
          <cell r="J263">
            <v>13</v>
          </cell>
          <cell r="K263">
            <v>18</v>
          </cell>
          <cell r="L263">
            <v>25</v>
          </cell>
          <cell r="M263">
            <v>8.5</v>
          </cell>
          <cell r="N263">
            <v>16.5</v>
          </cell>
          <cell r="O263">
            <v>16.5</v>
          </cell>
          <cell r="P263">
            <v>0</v>
          </cell>
          <cell r="Q263">
            <v>19</v>
          </cell>
          <cell r="R263">
            <v>19</v>
          </cell>
        </row>
        <row r="264">
          <cell r="B264">
            <v>1457</v>
          </cell>
          <cell r="C264" t="str">
            <v>CNS</v>
          </cell>
          <cell r="D264" t="str">
            <v>CNS 서울1팀</v>
          </cell>
          <cell r="E264" t="str">
            <v>성준희</v>
          </cell>
          <cell r="F264" t="str">
            <v>대리</v>
          </cell>
          <cell r="G264" t="str">
            <v>2003-01-07</v>
          </cell>
          <cell r="H264" t="str">
            <v>남</v>
          </cell>
          <cell r="I264">
            <v>7</v>
          </cell>
          <cell r="J264">
            <v>2.8082191780821919</v>
          </cell>
          <cell r="K264">
            <v>12</v>
          </cell>
          <cell r="L264">
            <v>19</v>
          </cell>
          <cell r="M264">
            <v>7</v>
          </cell>
          <cell r="N264">
            <v>12</v>
          </cell>
          <cell r="O264">
            <v>12</v>
          </cell>
          <cell r="P264">
            <v>0</v>
          </cell>
          <cell r="Q264">
            <v>13</v>
          </cell>
          <cell r="R264">
            <v>13</v>
          </cell>
        </row>
        <row r="265">
          <cell r="B265">
            <v>1451</v>
          </cell>
          <cell r="C265" t="str">
            <v>CNS</v>
          </cell>
          <cell r="D265" t="str">
            <v>CNS 서울1팀</v>
          </cell>
          <cell r="E265" t="str">
            <v>박효성</v>
          </cell>
          <cell r="F265" t="str">
            <v>사원</v>
          </cell>
          <cell r="G265" t="str">
            <v>2003-01-07</v>
          </cell>
          <cell r="H265" t="str">
            <v>여</v>
          </cell>
          <cell r="I265">
            <v>7</v>
          </cell>
          <cell r="J265">
            <v>1.8082191780821919</v>
          </cell>
          <cell r="K265">
            <v>12</v>
          </cell>
          <cell r="L265">
            <v>19</v>
          </cell>
          <cell r="M265">
            <v>6</v>
          </cell>
          <cell r="N265">
            <v>13</v>
          </cell>
          <cell r="O265">
            <v>13</v>
          </cell>
          <cell r="P265">
            <v>0</v>
          </cell>
          <cell r="Q265">
            <v>13</v>
          </cell>
          <cell r="R265">
            <v>13</v>
          </cell>
        </row>
        <row r="266">
          <cell r="B266">
            <v>1189</v>
          </cell>
          <cell r="C266" t="str">
            <v>CNS</v>
          </cell>
          <cell r="D266" t="str">
            <v>CNS 서울1팀</v>
          </cell>
          <cell r="E266" t="str">
            <v>안병기</v>
          </cell>
          <cell r="F266" t="str">
            <v>차장</v>
          </cell>
          <cell r="G266" t="str">
            <v>1996-11-20</v>
          </cell>
          <cell r="H266" t="str">
            <v>남</v>
          </cell>
          <cell r="I266">
            <v>7</v>
          </cell>
          <cell r="J266">
            <v>12</v>
          </cell>
          <cell r="K266">
            <v>19</v>
          </cell>
          <cell r="L266">
            <v>26</v>
          </cell>
          <cell r="M266">
            <v>10</v>
          </cell>
          <cell r="N266">
            <v>16</v>
          </cell>
          <cell r="O266">
            <v>16</v>
          </cell>
          <cell r="P266">
            <v>0</v>
          </cell>
          <cell r="Q266">
            <v>20</v>
          </cell>
          <cell r="R266">
            <v>20</v>
          </cell>
        </row>
        <row r="267">
          <cell r="B267">
            <v>1200</v>
          </cell>
          <cell r="C267" t="str">
            <v>CNS</v>
          </cell>
          <cell r="D267" t="str">
            <v>CNS 서울1팀</v>
          </cell>
          <cell r="E267" t="str">
            <v>한성우</v>
          </cell>
          <cell r="F267" t="str">
            <v>과장</v>
          </cell>
          <cell r="G267" t="str">
            <v>1997-05-06</v>
          </cell>
          <cell r="H267" t="str">
            <v>남</v>
          </cell>
          <cell r="I267">
            <v>7</v>
          </cell>
          <cell r="J267">
            <v>10</v>
          </cell>
          <cell r="K267">
            <v>18</v>
          </cell>
          <cell r="L267">
            <v>25</v>
          </cell>
          <cell r="M267">
            <v>10</v>
          </cell>
          <cell r="N267">
            <v>15</v>
          </cell>
          <cell r="O267">
            <v>15</v>
          </cell>
          <cell r="P267">
            <v>0</v>
          </cell>
          <cell r="Q267">
            <v>19</v>
          </cell>
          <cell r="R267">
            <v>19</v>
          </cell>
        </row>
        <row r="268">
          <cell r="B268">
            <v>1439</v>
          </cell>
          <cell r="C268" t="str">
            <v>CNS</v>
          </cell>
          <cell r="D268" t="str">
            <v>CNS 서울1팀</v>
          </cell>
          <cell r="E268" t="str">
            <v>김종철</v>
          </cell>
          <cell r="F268" t="str">
            <v>과장</v>
          </cell>
          <cell r="G268" t="str">
            <v>2003-01-07</v>
          </cell>
          <cell r="H268" t="str">
            <v>남</v>
          </cell>
          <cell r="I268">
            <v>7</v>
          </cell>
          <cell r="J268">
            <v>1.8082191780821919</v>
          </cell>
          <cell r="K268">
            <v>12</v>
          </cell>
          <cell r="L268">
            <v>19</v>
          </cell>
          <cell r="M268">
            <v>7</v>
          </cell>
          <cell r="N268">
            <v>12</v>
          </cell>
          <cell r="O268">
            <v>12</v>
          </cell>
          <cell r="P268">
            <v>0</v>
          </cell>
          <cell r="Q268">
            <v>13</v>
          </cell>
          <cell r="R268">
            <v>13</v>
          </cell>
        </row>
        <row r="269">
          <cell r="B269">
            <v>1548</v>
          </cell>
          <cell r="C269" t="str">
            <v>CNS</v>
          </cell>
          <cell r="D269" t="str">
            <v>CNS 서울1팀</v>
          </cell>
          <cell r="E269" t="str">
            <v>노주영</v>
          </cell>
          <cell r="F269" t="str">
            <v>사원</v>
          </cell>
          <cell r="G269" t="str">
            <v>2004-01-26</v>
          </cell>
          <cell r="H269" t="str">
            <v>여</v>
          </cell>
          <cell r="I269">
            <v>7</v>
          </cell>
          <cell r="J269">
            <v>2.3150684931506849</v>
          </cell>
          <cell r="K269">
            <v>11</v>
          </cell>
          <cell r="L269">
            <v>18</v>
          </cell>
          <cell r="M269">
            <v>6</v>
          </cell>
          <cell r="N269">
            <v>12</v>
          </cell>
          <cell r="O269">
            <v>12</v>
          </cell>
          <cell r="P269">
            <v>0</v>
          </cell>
          <cell r="Q269">
            <v>12</v>
          </cell>
          <cell r="R269">
            <v>12</v>
          </cell>
        </row>
        <row r="270">
          <cell r="B270">
            <v>1125</v>
          </cell>
          <cell r="C270" t="str">
            <v>CNS</v>
          </cell>
          <cell r="D270" t="str">
            <v>CNS 서울2팀</v>
          </cell>
          <cell r="E270" t="str">
            <v>김원곤</v>
          </cell>
          <cell r="F270" t="str">
            <v>차장</v>
          </cell>
          <cell r="G270" t="str">
            <v>1993-04-01</v>
          </cell>
          <cell r="H270" t="str">
            <v>남</v>
          </cell>
          <cell r="I270">
            <v>7</v>
          </cell>
          <cell r="J270">
            <v>17</v>
          </cell>
          <cell r="K270">
            <v>22</v>
          </cell>
          <cell r="L270">
            <v>29</v>
          </cell>
          <cell r="M270">
            <v>3</v>
          </cell>
          <cell r="N270">
            <v>26</v>
          </cell>
          <cell r="O270">
            <v>26</v>
          </cell>
          <cell r="P270">
            <v>0</v>
          </cell>
          <cell r="Q270">
            <v>23</v>
          </cell>
          <cell r="R270">
            <v>23</v>
          </cell>
        </row>
        <row r="271">
          <cell r="B271">
            <v>1420</v>
          </cell>
          <cell r="C271" t="str">
            <v>CNS</v>
          </cell>
          <cell r="D271" t="str">
            <v>CNS 서울2팀</v>
          </cell>
          <cell r="E271" t="str">
            <v>최희정</v>
          </cell>
          <cell r="F271" t="str">
            <v>주임</v>
          </cell>
          <cell r="G271" t="str">
            <v>2002-11-18</v>
          </cell>
          <cell r="H271" t="str">
            <v>여</v>
          </cell>
          <cell r="I271">
            <v>7</v>
          </cell>
          <cell r="J271">
            <v>1.1780821917808222</v>
          </cell>
          <cell r="K271">
            <v>13</v>
          </cell>
          <cell r="L271">
            <v>20</v>
          </cell>
          <cell r="M271">
            <v>6</v>
          </cell>
          <cell r="N271">
            <v>14</v>
          </cell>
          <cell r="O271">
            <v>14</v>
          </cell>
          <cell r="P271">
            <v>0</v>
          </cell>
          <cell r="Q271">
            <v>14</v>
          </cell>
          <cell r="R271">
            <v>14</v>
          </cell>
        </row>
        <row r="272">
          <cell r="B272">
            <v>1441</v>
          </cell>
          <cell r="C272" t="str">
            <v>CNS</v>
          </cell>
          <cell r="D272" t="str">
            <v>CNS 서울2팀</v>
          </cell>
          <cell r="E272" t="str">
            <v>김지규</v>
          </cell>
          <cell r="F272" t="str">
            <v>과장</v>
          </cell>
          <cell r="G272" t="str">
            <v>2003-01-07</v>
          </cell>
          <cell r="H272" t="str">
            <v>남</v>
          </cell>
          <cell r="I272">
            <v>7.3082191780821919</v>
          </cell>
          <cell r="J272">
            <v>0</v>
          </cell>
          <cell r="K272">
            <v>12</v>
          </cell>
          <cell r="L272">
            <v>19.30821917808219</v>
          </cell>
          <cell r="M272">
            <v>5</v>
          </cell>
          <cell r="N272">
            <v>14.30821917808219</v>
          </cell>
          <cell r="O272">
            <v>14.30821917808219</v>
          </cell>
          <cell r="P272">
            <v>0</v>
          </cell>
          <cell r="Q272">
            <v>13</v>
          </cell>
          <cell r="R272">
            <v>13</v>
          </cell>
        </row>
        <row r="273">
          <cell r="B273">
            <v>1485</v>
          </cell>
          <cell r="C273" t="str">
            <v>CNS</v>
          </cell>
          <cell r="D273" t="str">
            <v>CNS 서울2팀</v>
          </cell>
          <cell r="E273" t="str">
            <v>윤상배</v>
          </cell>
          <cell r="F273" t="str">
            <v>과장</v>
          </cell>
          <cell r="G273" t="str">
            <v>2003-02-24</v>
          </cell>
          <cell r="H273" t="str">
            <v>남</v>
          </cell>
          <cell r="I273">
            <v>1.493150684931507</v>
          </cell>
          <cell r="J273">
            <v>0</v>
          </cell>
          <cell r="K273">
            <v>12</v>
          </cell>
          <cell r="L273">
            <v>13.493150684931507</v>
          </cell>
          <cell r="M273">
            <v>8.5</v>
          </cell>
          <cell r="N273">
            <v>4.993150684931507</v>
          </cell>
          <cell r="O273">
            <v>4.993150684931507</v>
          </cell>
          <cell r="P273">
            <v>0</v>
          </cell>
          <cell r="Q273">
            <v>13</v>
          </cell>
          <cell r="R273">
            <v>13</v>
          </cell>
        </row>
        <row r="274">
          <cell r="B274">
            <v>1334</v>
          </cell>
          <cell r="C274" t="str">
            <v>CNS</v>
          </cell>
          <cell r="D274" t="str">
            <v>CNS 서울2팀</v>
          </cell>
          <cell r="E274" t="str">
            <v>이상열</v>
          </cell>
          <cell r="F274" t="str">
            <v>주임</v>
          </cell>
          <cell r="G274" t="str">
            <v>2001-02-26</v>
          </cell>
          <cell r="H274" t="str">
            <v>남</v>
          </cell>
          <cell r="I274">
            <v>7</v>
          </cell>
          <cell r="J274">
            <v>7</v>
          </cell>
          <cell r="K274">
            <v>14</v>
          </cell>
          <cell r="L274">
            <v>21</v>
          </cell>
          <cell r="M274">
            <v>10</v>
          </cell>
          <cell r="N274">
            <v>11</v>
          </cell>
          <cell r="O274">
            <v>11</v>
          </cell>
          <cell r="P274">
            <v>0</v>
          </cell>
          <cell r="Q274">
            <v>15</v>
          </cell>
          <cell r="R274">
            <v>15</v>
          </cell>
        </row>
        <row r="275">
          <cell r="B275">
            <v>1453</v>
          </cell>
          <cell r="C275" t="str">
            <v>CNS</v>
          </cell>
          <cell r="D275" t="str">
            <v>CNS 서울2팀</v>
          </cell>
          <cell r="E275" t="str">
            <v>서경민</v>
          </cell>
          <cell r="F275" t="str">
            <v>대리</v>
          </cell>
          <cell r="G275" t="str">
            <v>2003-01-07</v>
          </cell>
          <cell r="H275" t="str">
            <v>남</v>
          </cell>
          <cell r="I275">
            <v>7.8082191780821919</v>
          </cell>
          <cell r="J275">
            <v>0</v>
          </cell>
          <cell r="K275">
            <v>12</v>
          </cell>
          <cell r="L275">
            <v>19.80821917808219</v>
          </cell>
          <cell r="M275">
            <v>9</v>
          </cell>
          <cell r="N275">
            <v>10.80821917808219</v>
          </cell>
          <cell r="O275">
            <v>10.80821917808219</v>
          </cell>
          <cell r="P275">
            <v>0</v>
          </cell>
          <cell r="Q275">
            <v>13</v>
          </cell>
          <cell r="R275">
            <v>13</v>
          </cell>
        </row>
        <row r="276">
          <cell r="B276">
            <v>1267</v>
          </cell>
          <cell r="C276" t="str">
            <v>CNS</v>
          </cell>
          <cell r="D276" t="str">
            <v>CNS 서울2팀</v>
          </cell>
          <cell r="E276" t="str">
            <v>현정석</v>
          </cell>
          <cell r="F276" t="str">
            <v>주임</v>
          </cell>
          <cell r="G276" t="str">
            <v>2000-01-10</v>
          </cell>
          <cell r="H276" t="str">
            <v>남</v>
          </cell>
          <cell r="I276">
            <v>7</v>
          </cell>
          <cell r="J276">
            <v>7.5</v>
          </cell>
          <cell r="K276">
            <v>15</v>
          </cell>
          <cell r="L276">
            <v>22</v>
          </cell>
          <cell r="M276">
            <v>10</v>
          </cell>
          <cell r="N276">
            <v>12</v>
          </cell>
          <cell r="O276">
            <v>12</v>
          </cell>
          <cell r="P276">
            <v>0</v>
          </cell>
          <cell r="Q276">
            <v>16</v>
          </cell>
          <cell r="R276">
            <v>16</v>
          </cell>
        </row>
        <row r="277">
          <cell r="B277">
            <v>1455</v>
          </cell>
          <cell r="C277" t="str">
            <v>CNS</v>
          </cell>
          <cell r="D277" t="str">
            <v>CNS 서울2팀</v>
          </cell>
          <cell r="E277" t="str">
            <v>서정훈</v>
          </cell>
          <cell r="F277" t="str">
            <v>사원</v>
          </cell>
          <cell r="G277" t="str">
            <v>2003-01-07</v>
          </cell>
          <cell r="H277" t="str">
            <v>남</v>
          </cell>
          <cell r="I277">
            <v>7</v>
          </cell>
          <cell r="J277">
            <v>2.8082191780821919</v>
          </cell>
          <cell r="K277">
            <v>12</v>
          </cell>
          <cell r="L277">
            <v>19</v>
          </cell>
          <cell r="M277">
            <v>6</v>
          </cell>
          <cell r="N277">
            <v>13</v>
          </cell>
          <cell r="O277">
            <v>13</v>
          </cell>
          <cell r="P277">
            <v>0</v>
          </cell>
          <cell r="Q277">
            <v>13</v>
          </cell>
          <cell r="R277">
            <v>13</v>
          </cell>
        </row>
        <row r="278">
          <cell r="B278">
            <v>1107</v>
          </cell>
          <cell r="C278" t="str">
            <v>CNS</v>
          </cell>
          <cell r="D278" t="str">
            <v>CNS 동부팀</v>
          </cell>
          <cell r="E278" t="str">
            <v>김창원</v>
          </cell>
          <cell r="F278" t="str">
            <v>차장</v>
          </cell>
          <cell r="G278" t="str">
            <v>1992-08-10</v>
          </cell>
          <cell r="H278" t="str">
            <v>남</v>
          </cell>
          <cell r="I278">
            <v>7</v>
          </cell>
          <cell r="J278">
            <v>16</v>
          </cell>
          <cell r="K278">
            <v>23</v>
          </cell>
          <cell r="L278">
            <v>30</v>
          </cell>
          <cell r="M278">
            <v>3</v>
          </cell>
          <cell r="N278">
            <v>27</v>
          </cell>
          <cell r="O278">
            <v>27</v>
          </cell>
          <cell r="P278">
            <v>0</v>
          </cell>
          <cell r="Q278">
            <v>24</v>
          </cell>
          <cell r="R278">
            <v>24</v>
          </cell>
        </row>
        <row r="279">
          <cell r="B279">
            <v>1169</v>
          </cell>
          <cell r="C279" t="str">
            <v>CNS</v>
          </cell>
          <cell r="D279" t="str">
            <v>CNS 동부팀</v>
          </cell>
          <cell r="E279" t="str">
            <v>신영학</v>
          </cell>
          <cell r="F279" t="str">
            <v>과장</v>
          </cell>
          <cell r="G279" t="str">
            <v>1995-04-17</v>
          </cell>
          <cell r="H279" t="str">
            <v>남</v>
          </cell>
          <cell r="I279">
            <v>7</v>
          </cell>
          <cell r="J279">
            <v>13</v>
          </cell>
          <cell r="K279">
            <v>20</v>
          </cell>
          <cell r="L279">
            <v>27</v>
          </cell>
          <cell r="M279">
            <v>11</v>
          </cell>
          <cell r="N279">
            <v>16</v>
          </cell>
          <cell r="O279">
            <v>16</v>
          </cell>
          <cell r="P279">
            <v>0</v>
          </cell>
          <cell r="Q279">
            <v>21</v>
          </cell>
          <cell r="R279">
            <v>21</v>
          </cell>
        </row>
        <row r="280">
          <cell r="B280">
            <v>1336</v>
          </cell>
          <cell r="C280" t="str">
            <v>CNS</v>
          </cell>
          <cell r="D280" t="str">
            <v>CNS 동부팀</v>
          </cell>
          <cell r="E280" t="str">
            <v>정현영</v>
          </cell>
          <cell r="F280" t="str">
            <v>과장</v>
          </cell>
          <cell r="G280" t="str">
            <v>2001-02-26</v>
          </cell>
          <cell r="H280" t="str">
            <v>남</v>
          </cell>
          <cell r="I280">
            <v>7</v>
          </cell>
          <cell r="J280">
            <v>8</v>
          </cell>
          <cell r="K280">
            <v>14</v>
          </cell>
          <cell r="L280">
            <v>21</v>
          </cell>
          <cell r="M280">
            <v>5.5</v>
          </cell>
          <cell r="N280">
            <v>15.5</v>
          </cell>
          <cell r="O280">
            <v>15.5</v>
          </cell>
          <cell r="P280">
            <v>0</v>
          </cell>
          <cell r="Q280">
            <v>15</v>
          </cell>
          <cell r="R280">
            <v>15</v>
          </cell>
        </row>
        <row r="281">
          <cell r="B281">
            <v>1413</v>
          </cell>
          <cell r="C281" t="str">
            <v>CNS</v>
          </cell>
          <cell r="D281" t="str">
            <v>CNS 동부팀</v>
          </cell>
          <cell r="E281" t="str">
            <v>이동현</v>
          </cell>
          <cell r="F281" t="str">
            <v>대리</v>
          </cell>
          <cell r="G281" t="str">
            <v>2002-09-26</v>
          </cell>
          <cell r="H281" t="str">
            <v>남</v>
          </cell>
          <cell r="I281">
            <v>7</v>
          </cell>
          <cell r="J281">
            <v>5.6301369863013697</v>
          </cell>
          <cell r="K281">
            <v>13</v>
          </cell>
          <cell r="L281">
            <v>20</v>
          </cell>
          <cell r="M281">
            <v>7</v>
          </cell>
          <cell r="N281">
            <v>13</v>
          </cell>
          <cell r="O281">
            <v>13</v>
          </cell>
          <cell r="P281">
            <v>0</v>
          </cell>
          <cell r="Q281">
            <v>14</v>
          </cell>
          <cell r="R281">
            <v>14</v>
          </cell>
        </row>
        <row r="282">
          <cell r="B282">
            <v>1468</v>
          </cell>
          <cell r="C282" t="str">
            <v>CNS</v>
          </cell>
          <cell r="D282" t="str">
            <v>CNS 동부팀</v>
          </cell>
          <cell r="E282" t="str">
            <v>이지환</v>
          </cell>
          <cell r="F282" t="str">
            <v>대리</v>
          </cell>
          <cell r="G282" t="str">
            <v>2003-01-07</v>
          </cell>
          <cell r="H282" t="str">
            <v>남</v>
          </cell>
          <cell r="I282">
            <v>7.8082191780821919</v>
          </cell>
          <cell r="J282">
            <v>0</v>
          </cell>
          <cell r="K282">
            <v>12</v>
          </cell>
          <cell r="L282">
            <v>19.80821917808219</v>
          </cell>
          <cell r="M282">
            <v>10.5</v>
          </cell>
          <cell r="N282">
            <v>9.3082191780821901</v>
          </cell>
          <cell r="O282">
            <v>9.3082191780821901</v>
          </cell>
          <cell r="P282">
            <v>0</v>
          </cell>
          <cell r="Q282">
            <v>13</v>
          </cell>
          <cell r="R282">
            <v>13</v>
          </cell>
        </row>
        <row r="283">
          <cell r="B283">
            <v>1476</v>
          </cell>
          <cell r="C283" t="str">
            <v>CNS</v>
          </cell>
          <cell r="D283" t="str">
            <v>CNS 동부팀</v>
          </cell>
          <cell r="E283" t="str">
            <v>조성진</v>
          </cell>
          <cell r="F283" t="str">
            <v>주임</v>
          </cell>
          <cell r="G283" t="str">
            <v>2003-01-07</v>
          </cell>
          <cell r="H283" t="str">
            <v>남</v>
          </cell>
          <cell r="I283">
            <v>7</v>
          </cell>
          <cell r="J283">
            <v>1.8082191780821919</v>
          </cell>
          <cell r="K283">
            <v>12</v>
          </cell>
          <cell r="L283">
            <v>19</v>
          </cell>
          <cell r="M283">
            <v>9.5</v>
          </cell>
          <cell r="N283">
            <v>9.5</v>
          </cell>
          <cell r="O283">
            <v>9.5</v>
          </cell>
          <cell r="P283">
            <v>0</v>
          </cell>
          <cell r="Q283">
            <v>13</v>
          </cell>
          <cell r="R283">
            <v>13</v>
          </cell>
        </row>
        <row r="284">
          <cell r="B284">
            <v>1434</v>
          </cell>
          <cell r="C284" t="str">
            <v>CNS</v>
          </cell>
          <cell r="D284" t="str">
            <v>CNS 동부팀</v>
          </cell>
          <cell r="E284" t="str">
            <v>김인경</v>
          </cell>
          <cell r="F284" t="str">
            <v>사원</v>
          </cell>
          <cell r="G284" t="str">
            <v>2003-01-07</v>
          </cell>
          <cell r="H284" t="str">
            <v>여</v>
          </cell>
          <cell r="I284">
            <v>7</v>
          </cell>
          <cell r="J284">
            <v>1.8082191780821919</v>
          </cell>
          <cell r="K284">
            <v>12</v>
          </cell>
          <cell r="L284">
            <v>19</v>
          </cell>
          <cell r="M284">
            <v>7</v>
          </cell>
          <cell r="N284">
            <v>12</v>
          </cell>
          <cell r="O284">
            <v>12</v>
          </cell>
          <cell r="P284">
            <v>0</v>
          </cell>
          <cell r="Q284">
            <v>13</v>
          </cell>
          <cell r="R284">
            <v>13</v>
          </cell>
        </row>
        <row r="285">
          <cell r="B285">
            <v>1358</v>
          </cell>
          <cell r="C285" t="str">
            <v>CNS</v>
          </cell>
          <cell r="D285" t="str">
            <v>CNS 동부팀</v>
          </cell>
          <cell r="E285" t="str">
            <v>한재훈</v>
          </cell>
          <cell r="F285" t="str">
            <v>주임</v>
          </cell>
          <cell r="G285" t="str">
            <v>2001-04-30</v>
          </cell>
          <cell r="H285" t="str">
            <v>남</v>
          </cell>
          <cell r="I285">
            <v>7</v>
          </cell>
          <cell r="J285">
            <v>6</v>
          </cell>
          <cell r="K285">
            <v>14</v>
          </cell>
          <cell r="L285">
            <v>21</v>
          </cell>
          <cell r="M285">
            <v>7</v>
          </cell>
          <cell r="N285">
            <v>14</v>
          </cell>
          <cell r="O285">
            <v>14</v>
          </cell>
          <cell r="P285">
            <v>0</v>
          </cell>
          <cell r="Q285">
            <v>15</v>
          </cell>
          <cell r="R285">
            <v>15</v>
          </cell>
        </row>
        <row r="286">
          <cell r="B286">
            <v>1014</v>
          </cell>
          <cell r="C286" t="str">
            <v>CNS</v>
          </cell>
          <cell r="D286" t="str">
            <v>CNS 서부팀</v>
          </cell>
          <cell r="E286" t="str">
            <v>이주석</v>
          </cell>
          <cell r="F286" t="str">
            <v>부장</v>
          </cell>
          <cell r="G286" t="str">
            <v>1987-05-18</v>
          </cell>
          <cell r="H286" t="str">
            <v>남</v>
          </cell>
          <cell r="I286">
            <v>7</v>
          </cell>
          <cell r="J286">
            <v>21</v>
          </cell>
          <cell r="K286">
            <v>28</v>
          </cell>
          <cell r="L286">
            <v>35</v>
          </cell>
          <cell r="M286">
            <v>5</v>
          </cell>
          <cell r="N286">
            <v>30</v>
          </cell>
          <cell r="O286">
            <v>30</v>
          </cell>
          <cell r="P286">
            <v>0</v>
          </cell>
          <cell r="Q286">
            <v>29</v>
          </cell>
          <cell r="R286">
            <v>29</v>
          </cell>
        </row>
        <row r="287">
          <cell r="B287">
            <v>1156</v>
          </cell>
          <cell r="C287" t="str">
            <v>CNS</v>
          </cell>
          <cell r="D287" t="str">
            <v>CNS 서부팀</v>
          </cell>
          <cell r="E287" t="str">
            <v>유병재</v>
          </cell>
          <cell r="F287" t="str">
            <v>과장</v>
          </cell>
          <cell r="G287" t="str">
            <v>1994-12-19</v>
          </cell>
          <cell r="H287" t="str">
            <v>남</v>
          </cell>
          <cell r="I287">
            <v>7</v>
          </cell>
          <cell r="J287">
            <v>15</v>
          </cell>
          <cell r="K287">
            <v>21</v>
          </cell>
          <cell r="L287">
            <v>28</v>
          </cell>
          <cell r="M287">
            <v>6</v>
          </cell>
          <cell r="N287">
            <v>22</v>
          </cell>
          <cell r="O287">
            <v>22</v>
          </cell>
          <cell r="P287">
            <v>0</v>
          </cell>
          <cell r="Q287">
            <v>22</v>
          </cell>
          <cell r="R287">
            <v>22</v>
          </cell>
        </row>
        <row r="288">
          <cell r="B288">
            <v>1167</v>
          </cell>
          <cell r="C288" t="str">
            <v>CNS</v>
          </cell>
          <cell r="D288" t="str">
            <v>CNS 서부팀</v>
          </cell>
          <cell r="E288" t="str">
            <v>이진규</v>
          </cell>
          <cell r="F288" t="str">
            <v>과장</v>
          </cell>
          <cell r="G288" t="str">
            <v>1995-04-17</v>
          </cell>
          <cell r="H288" t="str">
            <v>남</v>
          </cell>
          <cell r="I288">
            <v>7</v>
          </cell>
          <cell r="J288">
            <v>14</v>
          </cell>
          <cell r="K288">
            <v>20</v>
          </cell>
          <cell r="L288">
            <v>27</v>
          </cell>
          <cell r="M288">
            <v>5</v>
          </cell>
          <cell r="N288">
            <v>22</v>
          </cell>
          <cell r="O288">
            <v>22</v>
          </cell>
          <cell r="P288">
            <v>0</v>
          </cell>
          <cell r="Q288">
            <v>21</v>
          </cell>
          <cell r="R288">
            <v>21</v>
          </cell>
        </row>
        <row r="289">
          <cell r="B289">
            <v>1459</v>
          </cell>
          <cell r="C289" t="str">
            <v>CNS</v>
          </cell>
          <cell r="D289" t="str">
            <v>CNS 서부팀</v>
          </cell>
          <cell r="E289" t="str">
            <v>신윤섭</v>
          </cell>
          <cell r="F289" t="str">
            <v>과장</v>
          </cell>
          <cell r="G289" t="str">
            <v>2003-01-07</v>
          </cell>
          <cell r="H289" t="str">
            <v>남</v>
          </cell>
          <cell r="I289">
            <v>7</v>
          </cell>
          <cell r="J289">
            <v>5.8082191780821901</v>
          </cell>
          <cell r="K289">
            <v>12</v>
          </cell>
          <cell r="L289">
            <v>19</v>
          </cell>
          <cell r="M289">
            <v>5</v>
          </cell>
          <cell r="N289">
            <v>14</v>
          </cell>
          <cell r="O289">
            <v>14</v>
          </cell>
          <cell r="P289">
            <v>0</v>
          </cell>
          <cell r="Q289">
            <v>13</v>
          </cell>
          <cell r="R289">
            <v>13</v>
          </cell>
        </row>
        <row r="290">
          <cell r="B290">
            <v>1297</v>
          </cell>
          <cell r="C290" t="str">
            <v>CNS</v>
          </cell>
          <cell r="D290" t="str">
            <v>CNS 서부팀</v>
          </cell>
          <cell r="E290" t="str">
            <v>박정화</v>
          </cell>
          <cell r="F290" t="str">
            <v>대리</v>
          </cell>
          <cell r="G290" t="str">
            <v>2000-02-01</v>
          </cell>
          <cell r="H290" t="str">
            <v>남</v>
          </cell>
          <cell r="I290">
            <v>7</v>
          </cell>
          <cell r="J290">
            <v>8.5</v>
          </cell>
          <cell r="K290">
            <v>15</v>
          </cell>
          <cell r="L290">
            <v>22</v>
          </cell>
          <cell r="M290">
            <v>5</v>
          </cell>
          <cell r="N290">
            <v>17</v>
          </cell>
          <cell r="O290">
            <v>17</v>
          </cell>
          <cell r="P290">
            <v>0</v>
          </cell>
          <cell r="Q290">
            <v>16</v>
          </cell>
          <cell r="R290">
            <v>16</v>
          </cell>
        </row>
        <row r="291">
          <cell r="B291">
            <v>1173</v>
          </cell>
          <cell r="C291" t="str">
            <v>Vaccine</v>
          </cell>
          <cell r="D291" t="str">
            <v>Vaccine1팀</v>
          </cell>
          <cell r="E291" t="str">
            <v>이세헌</v>
          </cell>
          <cell r="F291" t="str">
            <v>부장</v>
          </cell>
          <cell r="G291" t="str">
            <v>1995-08-16</v>
          </cell>
          <cell r="H291" t="str">
            <v>남</v>
          </cell>
          <cell r="I291">
            <v>7</v>
          </cell>
          <cell r="J291">
            <v>15</v>
          </cell>
          <cell r="K291">
            <v>20</v>
          </cell>
          <cell r="L291">
            <v>27</v>
          </cell>
          <cell r="M291">
            <v>7</v>
          </cell>
          <cell r="N291">
            <v>20</v>
          </cell>
          <cell r="O291">
            <v>20</v>
          </cell>
          <cell r="P291">
            <v>0</v>
          </cell>
          <cell r="Q291">
            <v>21</v>
          </cell>
          <cell r="R291">
            <v>21</v>
          </cell>
        </row>
        <row r="292">
          <cell r="B292">
            <v>1091</v>
          </cell>
          <cell r="C292" t="str">
            <v>Vaccine</v>
          </cell>
          <cell r="D292" t="str">
            <v>Vaccine1팀</v>
          </cell>
          <cell r="E292" t="str">
            <v>김종수</v>
          </cell>
          <cell r="F292" t="str">
            <v>차장</v>
          </cell>
          <cell r="G292" t="str">
            <v>1992-02-10</v>
          </cell>
          <cell r="H292" t="str">
            <v>남</v>
          </cell>
          <cell r="I292">
            <v>7</v>
          </cell>
          <cell r="J292">
            <v>18</v>
          </cell>
          <cell r="K292">
            <v>23</v>
          </cell>
          <cell r="L292">
            <v>30</v>
          </cell>
          <cell r="M292">
            <v>9</v>
          </cell>
          <cell r="N292">
            <v>21</v>
          </cell>
          <cell r="O292">
            <v>21</v>
          </cell>
          <cell r="P292">
            <v>0</v>
          </cell>
          <cell r="Q292">
            <v>24</v>
          </cell>
          <cell r="R292">
            <v>24</v>
          </cell>
        </row>
        <row r="293">
          <cell r="B293">
            <v>1065</v>
          </cell>
          <cell r="C293" t="str">
            <v>Vaccine</v>
          </cell>
          <cell r="D293" t="str">
            <v>Vaccine1팀</v>
          </cell>
          <cell r="E293" t="str">
            <v>박해정</v>
          </cell>
          <cell r="F293" t="str">
            <v>차장</v>
          </cell>
          <cell r="G293" t="str">
            <v>1991-03-18</v>
          </cell>
          <cell r="H293" t="str">
            <v>남</v>
          </cell>
          <cell r="I293">
            <v>7</v>
          </cell>
          <cell r="J293">
            <v>23</v>
          </cell>
          <cell r="K293">
            <v>24</v>
          </cell>
          <cell r="L293">
            <v>31</v>
          </cell>
          <cell r="M293">
            <v>7</v>
          </cell>
          <cell r="N293">
            <v>24</v>
          </cell>
          <cell r="O293">
            <v>24</v>
          </cell>
          <cell r="P293">
            <v>0</v>
          </cell>
          <cell r="Q293">
            <v>25</v>
          </cell>
          <cell r="R293">
            <v>25</v>
          </cell>
        </row>
        <row r="294">
          <cell r="B294">
            <v>1235</v>
          </cell>
          <cell r="C294" t="str">
            <v>Vaccine</v>
          </cell>
          <cell r="D294" t="str">
            <v>Vaccine1팀</v>
          </cell>
          <cell r="E294" t="str">
            <v>배상범</v>
          </cell>
          <cell r="F294" t="str">
            <v>대리</v>
          </cell>
          <cell r="G294" t="str">
            <v>1999-07-01</v>
          </cell>
          <cell r="H294" t="str">
            <v>남</v>
          </cell>
          <cell r="I294">
            <v>7</v>
          </cell>
          <cell r="J294">
            <v>11</v>
          </cell>
          <cell r="K294">
            <v>16</v>
          </cell>
          <cell r="L294">
            <v>23</v>
          </cell>
          <cell r="M294">
            <v>8</v>
          </cell>
          <cell r="N294">
            <v>15</v>
          </cell>
          <cell r="O294">
            <v>15</v>
          </cell>
          <cell r="P294">
            <v>0</v>
          </cell>
          <cell r="Q294">
            <v>17</v>
          </cell>
          <cell r="R294">
            <v>17</v>
          </cell>
        </row>
        <row r="295">
          <cell r="B295">
            <v>1349</v>
          </cell>
          <cell r="C295" t="str">
            <v>Vaccine</v>
          </cell>
          <cell r="D295" t="str">
            <v>Vaccine1팀</v>
          </cell>
          <cell r="E295" t="str">
            <v>홍승찬</v>
          </cell>
          <cell r="F295" t="str">
            <v>주임</v>
          </cell>
          <cell r="G295" t="str">
            <v>2001-04-30</v>
          </cell>
          <cell r="H295" t="str">
            <v>남</v>
          </cell>
          <cell r="I295">
            <v>7</v>
          </cell>
          <cell r="J295">
            <v>9</v>
          </cell>
          <cell r="K295">
            <v>14</v>
          </cell>
          <cell r="L295">
            <v>21</v>
          </cell>
          <cell r="M295">
            <v>9</v>
          </cell>
          <cell r="N295">
            <v>12</v>
          </cell>
          <cell r="O295">
            <v>12</v>
          </cell>
          <cell r="P295">
            <v>0</v>
          </cell>
          <cell r="Q295">
            <v>15</v>
          </cell>
          <cell r="R295">
            <v>15</v>
          </cell>
        </row>
        <row r="296">
          <cell r="B296">
            <v>1326</v>
          </cell>
          <cell r="C296" t="str">
            <v>Vaccine</v>
          </cell>
          <cell r="D296" t="str">
            <v>Vaccine1팀</v>
          </cell>
          <cell r="E296" t="str">
            <v>강영덕</v>
          </cell>
          <cell r="F296" t="str">
            <v>주임</v>
          </cell>
          <cell r="G296" t="str">
            <v>2001-02-26</v>
          </cell>
          <cell r="H296" t="str">
            <v>남</v>
          </cell>
          <cell r="I296">
            <v>7</v>
          </cell>
          <cell r="J296">
            <v>9</v>
          </cell>
          <cell r="K296">
            <v>14</v>
          </cell>
          <cell r="L296">
            <v>21</v>
          </cell>
          <cell r="M296">
            <v>9</v>
          </cell>
          <cell r="N296">
            <v>12</v>
          </cell>
          <cell r="O296">
            <v>12</v>
          </cell>
          <cell r="P296">
            <v>0</v>
          </cell>
          <cell r="Q296">
            <v>15</v>
          </cell>
          <cell r="R296">
            <v>15</v>
          </cell>
        </row>
        <row r="297">
          <cell r="B297">
            <v>1471</v>
          </cell>
          <cell r="C297" t="str">
            <v>Vaccine</v>
          </cell>
          <cell r="D297" t="str">
            <v>Vaccine1팀</v>
          </cell>
          <cell r="E297" t="str">
            <v>장재기</v>
          </cell>
          <cell r="F297" t="str">
            <v>주임</v>
          </cell>
          <cell r="G297" t="str">
            <v>2003-01-07</v>
          </cell>
          <cell r="H297" t="str">
            <v>남</v>
          </cell>
          <cell r="I297">
            <v>7</v>
          </cell>
          <cell r="J297">
            <v>2.8082191780821919</v>
          </cell>
          <cell r="K297">
            <v>12</v>
          </cell>
          <cell r="L297">
            <v>19</v>
          </cell>
          <cell r="M297">
            <v>8</v>
          </cell>
          <cell r="N297">
            <v>11</v>
          </cell>
          <cell r="O297">
            <v>11</v>
          </cell>
          <cell r="P297">
            <v>0</v>
          </cell>
          <cell r="Q297">
            <v>13</v>
          </cell>
          <cell r="R297">
            <v>13</v>
          </cell>
        </row>
        <row r="298">
          <cell r="B298">
            <v>1355</v>
          </cell>
          <cell r="C298" t="str">
            <v>Vaccine</v>
          </cell>
          <cell r="D298" t="str">
            <v>Vaccine1팀</v>
          </cell>
          <cell r="E298" t="str">
            <v>황은석</v>
          </cell>
          <cell r="F298" t="str">
            <v>주임</v>
          </cell>
          <cell r="G298" t="str">
            <v>2001-04-30</v>
          </cell>
          <cell r="H298" t="str">
            <v>남</v>
          </cell>
          <cell r="I298">
            <v>7</v>
          </cell>
          <cell r="J298">
            <v>7.5</v>
          </cell>
          <cell r="K298">
            <v>14</v>
          </cell>
          <cell r="L298">
            <v>21</v>
          </cell>
          <cell r="M298">
            <v>9.5</v>
          </cell>
          <cell r="N298">
            <v>11.5</v>
          </cell>
          <cell r="O298">
            <v>11.5</v>
          </cell>
          <cell r="P298">
            <v>0</v>
          </cell>
          <cell r="Q298">
            <v>15</v>
          </cell>
          <cell r="R298">
            <v>15</v>
          </cell>
        </row>
        <row r="299">
          <cell r="B299">
            <v>1454</v>
          </cell>
          <cell r="C299" t="str">
            <v>Vaccine</v>
          </cell>
          <cell r="D299" t="str">
            <v>Vaccine1팀</v>
          </cell>
          <cell r="E299" t="str">
            <v>서민규</v>
          </cell>
          <cell r="F299" t="str">
            <v>사원</v>
          </cell>
          <cell r="G299" t="str">
            <v>2003-01-07</v>
          </cell>
          <cell r="H299" t="str">
            <v>남</v>
          </cell>
          <cell r="I299">
            <v>7</v>
          </cell>
          <cell r="J299">
            <v>2.3082191780821919</v>
          </cell>
          <cell r="K299">
            <v>12</v>
          </cell>
          <cell r="L299">
            <v>19</v>
          </cell>
          <cell r="M299">
            <v>10</v>
          </cell>
          <cell r="N299">
            <v>9</v>
          </cell>
          <cell r="O299">
            <v>9</v>
          </cell>
          <cell r="P299">
            <v>0</v>
          </cell>
          <cell r="Q299">
            <v>13</v>
          </cell>
          <cell r="R299">
            <v>13</v>
          </cell>
        </row>
        <row r="300">
          <cell r="B300">
            <v>1226</v>
          </cell>
          <cell r="C300" t="str">
            <v>Vaccine</v>
          </cell>
          <cell r="D300" t="str">
            <v>Vaccine2팀</v>
          </cell>
          <cell r="E300" t="str">
            <v>박하룡</v>
          </cell>
          <cell r="F300" t="str">
            <v>과장</v>
          </cell>
          <cell r="G300" t="str">
            <v>1999-01-25</v>
          </cell>
          <cell r="H300" t="str">
            <v>남</v>
          </cell>
          <cell r="I300">
            <v>7</v>
          </cell>
          <cell r="J300">
            <v>11</v>
          </cell>
          <cell r="K300">
            <v>16</v>
          </cell>
          <cell r="L300">
            <v>23</v>
          </cell>
          <cell r="M300">
            <v>7</v>
          </cell>
          <cell r="N300">
            <v>16</v>
          </cell>
          <cell r="O300">
            <v>16</v>
          </cell>
          <cell r="P300">
            <v>0</v>
          </cell>
          <cell r="Q300">
            <v>17</v>
          </cell>
          <cell r="R300">
            <v>17</v>
          </cell>
        </row>
        <row r="301">
          <cell r="B301">
            <v>1274</v>
          </cell>
          <cell r="C301" t="str">
            <v>Vaccine</v>
          </cell>
          <cell r="D301" t="str">
            <v>Vaccine2팀</v>
          </cell>
          <cell r="E301" t="str">
            <v>이수복</v>
          </cell>
          <cell r="F301" t="str">
            <v>주임</v>
          </cell>
          <cell r="G301" t="str">
            <v>2000-01-10</v>
          </cell>
          <cell r="H301" t="str">
            <v>남</v>
          </cell>
          <cell r="I301">
            <v>7</v>
          </cell>
          <cell r="J301">
            <v>10</v>
          </cell>
          <cell r="K301">
            <v>15</v>
          </cell>
          <cell r="L301">
            <v>22</v>
          </cell>
          <cell r="M301">
            <v>5</v>
          </cell>
          <cell r="N301">
            <v>17</v>
          </cell>
          <cell r="O301">
            <v>17</v>
          </cell>
          <cell r="P301">
            <v>0</v>
          </cell>
          <cell r="Q301">
            <v>16</v>
          </cell>
          <cell r="R301">
            <v>16</v>
          </cell>
        </row>
        <row r="302">
          <cell r="B302">
            <v>1271</v>
          </cell>
          <cell r="C302" t="str">
            <v>Vaccine</v>
          </cell>
          <cell r="D302" t="str">
            <v>Vaccine2팀</v>
          </cell>
          <cell r="E302" t="str">
            <v>정승호</v>
          </cell>
          <cell r="F302" t="str">
            <v>주임</v>
          </cell>
          <cell r="G302" t="str">
            <v>2000-01-10</v>
          </cell>
          <cell r="H302" t="str">
            <v>남</v>
          </cell>
          <cell r="I302">
            <v>7</v>
          </cell>
          <cell r="J302">
            <v>10</v>
          </cell>
          <cell r="K302">
            <v>15</v>
          </cell>
          <cell r="L302">
            <v>22</v>
          </cell>
          <cell r="M302">
            <v>5</v>
          </cell>
          <cell r="N302">
            <v>17</v>
          </cell>
          <cell r="O302">
            <v>17</v>
          </cell>
          <cell r="P302">
            <v>0</v>
          </cell>
          <cell r="Q302">
            <v>16</v>
          </cell>
          <cell r="R302">
            <v>16</v>
          </cell>
        </row>
        <row r="303">
          <cell r="B303">
            <v>1568</v>
          </cell>
          <cell r="C303" t="str">
            <v>Vaccine</v>
          </cell>
          <cell r="D303" t="str">
            <v>Vaccine2팀</v>
          </cell>
          <cell r="E303" t="str">
            <v>조성연</v>
          </cell>
          <cell r="F303" t="str">
            <v>주임</v>
          </cell>
          <cell r="G303" t="str">
            <v>2004-05-03</v>
          </cell>
          <cell r="H303" t="str">
            <v>남</v>
          </cell>
          <cell r="I303">
            <v>2.6301369863013697</v>
          </cell>
          <cell r="J303">
            <v>0</v>
          </cell>
          <cell r="K303">
            <v>11</v>
          </cell>
          <cell r="L303">
            <v>13.63013698630137</v>
          </cell>
          <cell r="M303">
            <v>9</v>
          </cell>
          <cell r="N303">
            <v>4.6301369863013697</v>
          </cell>
          <cell r="O303">
            <v>4.6301369863013697</v>
          </cell>
          <cell r="P303">
            <v>0</v>
          </cell>
          <cell r="Q303">
            <v>12</v>
          </cell>
          <cell r="R303">
            <v>12</v>
          </cell>
        </row>
        <row r="304">
          <cell r="B304">
            <v>1443</v>
          </cell>
          <cell r="C304" t="str">
            <v>Vaccine</v>
          </cell>
          <cell r="D304" t="str">
            <v>Vaccine2팀</v>
          </cell>
          <cell r="E304" t="str">
            <v>김현조</v>
          </cell>
          <cell r="F304" t="str">
            <v>주임</v>
          </cell>
          <cell r="G304" t="str">
            <v>2003-01-07</v>
          </cell>
          <cell r="H304" t="str">
            <v>남</v>
          </cell>
          <cell r="I304">
            <v>7</v>
          </cell>
          <cell r="J304">
            <v>2.8082191780821919</v>
          </cell>
          <cell r="K304">
            <v>12</v>
          </cell>
          <cell r="L304">
            <v>19</v>
          </cell>
          <cell r="M304">
            <v>7</v>
          </cell>
          <cell r="N304">
            <v>12</v>
          </cell>
          <cell r="O304">
            <v>12</v>
          </cell>
          <cell r="P304">
            <v>0</v>
          </cell>
          <cell r="Q304">
            <v>13</v>
          </cell>
          <cell r="R304">
            <v>13</v>
          </cell>
        </row>
        <row r="305">
          <cell r="B305">
            <v>1456</v>
          </cell>
          <cell r="C305" t="str">
            <v>Vaccine</v>
          </cell>
          <cell r="D305" t="str">
            <v>Vaccine2팀</v>
          </cell>
          <cell r="E305" t="str">
            <v>서진호</v>
          </cell>
          <cell r="F305" t="str">
            <v>사원</v>
          </cell>
          <cell r="G305" t="str">
            <v>2003-01-07</v>
          </cell>
          <cell r="H305" t="str">
            <v>남</v>
          </cell>
          <cell r="I305">
            <v>7</v>
          </cell>
          <cell r="J305">
            <v>3.8082191780821919</v>
          </cell>
          <cell r="K305">
            <v>12</v>
          </cell>
          <cell r="L305">
            <v>19</v>
          </cell>
          <cell r="M305">
            <v>12</v>
          </cell>
          <cell r="N305">
            <v>7</v>
          </cell>
          <cell r="O305">
            <v>7</v>
          </cell>
          <cell r="P305">
            <v>0</v>
          </cell>
          <cell r="Q305">
            <v>13</v>
          </cell>
          <cell r="R305">
            <v>13</v>
          </cell>
        </row>
        <row r="306">
          <cell r="B306">
            <v>1449</v>
          </cell>
          <cell r="C306" t="str">
            <v>Vaccine</v>
          </cell>
          <cell r="D306" t="str">
            <v>Vaccine1팀</v>
          </cell>
          <cell r="E306" t="str">
            <v>박준하</v>
          </cell>
          <cell r="F306" t="str">
            <v>사원</v>
          </cell>
          <cell r="G306" t="str">
            <v>2003-01-07</v>
          </cell>
          <cell r="H306" t="str">
            <v>남</v>
          </cell>
          <cell r="I306">
            <v>7</v>
          </cell>
          <cell r="J306">
            <v>2.8082191780821919</v>
          </cell>
          <cell r="K306">
            <v>12</v>
          </cell>
          <cell r="L306">
            <v>19</v>
          </cell>
          <cell r="M306">
            <v>10</v>
          </cell>
          <cell r="N306">
            <v>9</v>
          </cell>
          <cell r="O306">
            <v>9</v>
          </cell>
          <cell r="P306">
            <v>0</v>
          </cell>
          <cell r="Q306">
            <v>13</v>
          </cell>
          <cell r="R306">
            <v>13</v>
          </cell>
        </row>
        <row r="307">
          <cell r="B307">
            <v>1444</v>
          </cell>
          <cell r="C307" t="str">
            <v>Vaccine</v>
          </cell>
          <cell r="D307" t="str">
            <v>Vaccine2팀</v>
          </cell>
          <cell r="E307" t="str">
            <v>김홍일</v>
          </cell>
          <cell r="F307" t="str">
            <v>주임</v>
          </cell>
          <cell r="G307" t="str">
            <v>2003-01-07</v>
          </cell>
          <cell r="H307" t="str">
            <v>남</v>
          </cell>
          <cell r="I307">
            <v>7</v>
          </cell>
          <cell r="J307">
            <v>3.3082191780821919</v>
          </cell>
          <cell r="K307">
            <v>12</v>
          </cell>
          <cell r="L307">
            <v>19</v>
          </cell>
          <cell r="M307">
            <v>8</v>
          </cell>
          <cell r="N307">
            <v>11</v>
          </cell>
          <cell r="O307">
            <v>11</v>
          </cell>
          <cell r="P307">
            <v>0</v>
          </cell>
          <cell r="Q307">
            <v>13</v>
          </cell>
          <cell r="R307">
            <v>13</v>
          </cell>
        </row>
        <row r="308">
          <cell r="B308">
            <v>1249</v>
          </cell>
          <cell r="C308" t="str">
            <v>Urology</v>
          </cell>
          <cell r="D308" t="str">
            <v>Urology 1팀</v>
          </cell>
          <cell r="E308" t="str">
            <v>윤관식</v>
          </cell>
          <cell r="F308" t="str">
            <v>차장</v>
          </cell>
          <cell r="G308" t="str">
            <v>1999-10-01</v>
          </cell>
          <cell r="H308" t="str">
            <v>남</v>
          </cell>
          <cell r="I308">
            <v>7</v>
          </cell>
          <cell r="J308">
            <v>13</v>
          </cell>
          <cell r="K308">
            <v>16</v>
          </cell>
          <cell r="L308">
            <v>23</v>
          </cell>
          <cell r="M308">
            <v>1</v>
          </cell>
          <cell r="N308">
            <v>22</v>
          </cell>
          <cell r="O308">
            <v>22</v>
          </cell>
          <cell r="P308">
            <v>0</v>
          </cell>
          <cell r="Q308">
            <v>17</v>
          </cell>
          <cell r="R308">
            <v>17</v>
          </cell>
        </row>
        <row r="309">
          <cell r="B309">
            <v>1531</v>
          </cell>
          <cell r="C309" t="str">
            <v>Urology</v>
          </cell>
          <cell r="D309" t="str">
            <v>Urology 1팀</v>
          </cell>
          <cell r="E309" t="str">
            <v>최필승</v>
          </cell>
          <cell r="F309" t="str">
            <v>과장</v>
          </cell>
          <cell r="G309" t="str">
            <v>2003-07-01</v>
          </cell>
          <cell r="H309" t="str">
            <v>남</v>
          </cell>
          <cell r="I309">
            <v>6.0136986301369859</v>
          </cell>
          <cell r="J309">
            <v>0</v>
          </cell>
          <cell r="K309">
            <v>12</v>
          </cell>
          <cell r="L309">
            <v>18.013698630136986</v>
          </cell>
          <cell r="M309">
            <v>6</v>
          </cell>
          <cell r="N309">
            <v>12.013698630136986</v>
          </cell>
          <cell r="O309">
            <v>12.013698630136986</v>
          </cell>
          <cell r="P309">
            <v>0</v>
          </cell>
          <cell r="Q309">
            <v>13</v>
          </cell>
          <cell r="R309">
            <v>13</v>
          </cell>
        </row>
        <row r="310">
          <cell r="B310">
            <v>1383</v>
          </cell>
          <cell r="C310" t="str">
            <v>Urology</v>
          </cell>
          <cell r="D310" t="str">
            <v>Urology 1팀</v>
          </cell>
          <cell r="E310" t="str">
            <v>송옥재</v>
          </cell>
          <cell r="F310" t="str">
            <v>과장</v>
          </cell>
          <cell r="G310" t="str">
            <v>2001-11-19</v>
          </cell>
          <cell r="H310" t="str">
            <v>남</v>
          </cell>
          <cell r="I310">
            <v>7</v>
          </cell>
          <cell r="J310">
            <v>10</v>
          </cell>
          <cell r="K310">
            <v>14</v>
          </cell>
          <cell r="L310">
            <v>21</v>
          </cell>
          <cell r="M310">
            <v>5</v>
          </cell>
          <cell r="N310">
            <v>16</v>
          </cell>
          <cell r="O310">
            <v>16</v>
          </cell>
          <cell r="P310">
            <v>0</v>
          </cell>
          <cell r="Q310">
            <v>15</v>
          </cell>
          <cell r="R310">
            <v>15</v>
          </cell>
        </row>
        <row r="311">
          <cell r="B311">
            <v>1342</v>
          </cell>
          <cell r="C311" t="str">
            <v>Urology</v>
          </cell>
          <cell r="D311" t="str">
            <v>Urology 1팀</v>
          </cell>
          <cell r="E311" t="str">
            <v>진광필</v>
          </cell>
          <cell r="F311" t="str">
            <v>주임</v>
          </cell>
          <cell r="G311" t="str">
            <v>2001-03-05</v>
          </cell>
          <cell r="H311" t="str">
            <v>남</v>
          </cell>
          <cell r="I311">
            <v>7</v>
          </cell>
          <cell r="J311">
            <v>7.5</v>
          </cell>
          <cell r="K311">
            <v>14</v>
          </cell>
          <cell r="L311">
            <v>21</v>
          </cell>
          <cell r="M311">
            <v>4</v>
          </cell>
          <cell r="N311">
            <v>17</v>
          </cell>
          <cell r="O311">
            <v>17</v>
          </cell>
          <cell r="P311">
            <v>0</v>
          </cell>
          <cell r="Q311">
            <v>15</v>
          </cell>
          <cell r="R311">
            <v>15</v>
          </cell>
        </row>
        <row r="312">
          <cell r="B312">
            <v>1502</v>
          </cell>
          <cell r="C312" t="str">
            <v>Urology</v>
          </cell>
          <cell r="D312" t="str">
            <v>Urology 1팀</v>
          </cell>
          <cell r="E312" t="str">
            <v>박태호</v>
          </cell>
          <cell r="F312" t="str">
            <v>주임</v>
          </cell>
          <cell r="G312" t="str">
            <v>2003-06-02</v>
          </cell>
          <cell r="H312" t="str">
            <v>남</v>
          </cell>
          <cell r="I312">
            <v>7</v>
          </cell>
          <cell r="J312">
            <v>4.8082191780821901</v>
          </cell>
          <cell r="K312">
            <v>12</v>
          </cell>
          <cell r="L312">
            <v>19</v>
          </cell>
          <cell r="M312">
            <v>6</v>
          </cell>
          <cell r="N312">
            <v>13</v>
          </cell>
          <cell r="O312">
            <v>13</v>
          </cell>
          <cell r="P312">
            <v>0</v>
          </cell>
          <cell r="Q312">
            <v>13</v>
          </cell>
          <cell r="R312">
            <v>13</v>
          </cell>
        </row>
        <row r="313">
          <cell r="B313">
            <v>1504</v>
          </cell>
          <cell r="C313" t="str">
            <v>Urology</v>
          </cell>
          <cell r="D313" t="str">
            <v>Urology 1팀</v>
          </cell>
          <cell r="E313" t="str">
            <v>한호영</v>
          </cell>
          <cell r="F313" t="str">
            <v>주임</v>
          </cell>
          <cell r="G313" t="str">
            <v>2003-06-02</v>
          </cell>
          <cell r="H313" t="str">
            <v>남</v>
          </cell>
          <cell r="I313">
            <v>7.8082191780821901</v>
          </cell>
          <cell r="J313">
            <v>0</v>
          </cell>
          <cell r="K313">
            <v>12</v>
          </cell>
          <cell r="L313">
            <v>19.80821917808219</v>
          </cell>
          <cell r="M313">
            <v>6</v>
          </cell>
          <cell r="N313">
            <v>13.80821917808219</v>
          </cell>
          <cell r="O313">
            <v>13.80821917808219</v>
          </cell>
          <cell r="P313">
            <v>0</v>
          </cell>
          <cell r="Q313">
            <v>13</v>
          </cell>
          <cell r="R313">
            <v>13</v>
          </cell>
        </row>
        <row r="314">
          <cell r="B314">
            <v>1350</v>
          </cell>
          <cell r="C314" t="str">
            <v>Urology</v>
          </cell>
          <cell r="D314" t="str">
            <v>Urology 1팀</v>
          </cell>
          <cell r="E314" t="str">
            <v>이호영</v>
          </cell>
          <cell r="F314" t="str">
            <v>주임</v>
          </cell>
          <cell r="G314" t="str">
            <v>2001-04-30</v>
          </cell>
          <cell r="H314" t="str">
            <v>남</v>
          </cell>
          <cell r="I314">
            <v>7</v>
          </cell>
          <cell r="J314">
            <v>10</v>
          </cell>
          <cell r="K314">
            <v>14</v>
          </cell>
          <cell r="L314">
            <v>21</v>
          </cell>
          <cell r="M314">
            <v>9</v>
          </cell>
          <cell r="N314">
            <v>12</v>
          </cell>
          <cell r="O314">
            <v>12</v>
          </cell>
          <cell r="P314">
            <v>0</v>
          </cell>
          <cell r="Q314">
            <v>15</v>
          </cell>
          <cell r="R314">
            <v>15</v>
          </cell>
        </row>
        <row r="315">
          <cell r="B315">
            <v>1498</v>
          </cell>
          <cell r="C315" t="str">
            <v>Urology</v>
          </cell>
          <cell r="D315" t="str">
            <v>Urology 1팀</v>
          </cell>
          <cell r="E315" t="str">
            <v>강승한</v>
          </cell>
          <cell r="F315" t="str">
            <v>주임</v>
          </cell>
          <cell r="G315" t="str">
            <v>2003-06-02</v>
          </cell>
          <cell r="H315" t="str">
            <v>남</v>
          </cell>
          <cell r="I315">
            <v>7</v>
          </cell>
          <cell r="J315">
            <v>3.8082191780821901</v>
          </cell>
          <cell r="K315">
            <v>12</v>
          </cell>
          <cell r="L315">
            <v>19</v>
          </cell>
          <cell r="M315">
            <v>4</v>
          </cell>
          <cell r="N315">
            <v>15</v>
          </cell>
          <cell r="O315">
            <v>15</v>
          </cell>
          <cell r="P315">
            <v>0</v>
          </cell>
          <cell r="Q315">
            <v>13</v>
          </cell>
          <cell r="R315">
            <v>13</v>
          </cell>
        </row>
        <row r="316">
          <cell r="B316">
            <v>1508</v>
          </cell>
          <cell r="C316" t="str">
            <v>Urology</v>
          </cell>
          <cell r="D316" t="str">
            <v>Urology 1팀</v>
          </cell>
          <cell r="E316" t="str">
            <v>김보경</v>
          </cell>
          <cell r="F316" t="str">
            <v>사원</v>
          </cell>
          <cell r="G316" t="str">
            <v>2003-07-01</v>
          </cell>
          <cell r="H316" t="str">
            <v>여</v>
          </cell>
          <cell r="I316">
            <v>7</v>
          </cell>
          <cell r="J316">
            <v>1.0136986301369859</v>
          </cell>
          <cell r="K316">
            <v>12</v>
          </cell>
          <cell r="L316">
            <v>19</v>
          </cell>
          <cell r="M316">
            <v>5</v>
          </cell>
          <cell r="N316">
            <v>14</v>
          </cell>
          <cell r="O316">
            <v>14</v>
          </cell>
          <cell r="P316">
            <v>0</v>
          </cell>
          <cell r="Q316">
            <v>13</v>
          </cell>
          <cell r="R316">
            <v>13</v>
          </cell>
        </row>
        <row r="317">
          <cell r="B317">
            <v>1527</v>
          </cell>
          <cell r="C317" t="str">
            <v>Urology</v>
          </cell>
          <cell r="D317" t="str">
            <v>Urology 1팀</v>
          </cell>
          <cell r="E317" t="str">
            <v>조수현</v>
          </cell>
          <cell r="F317" t="str">
            <v>주임</v>
          </cell>
          <cell r="G317" t="str">
            <v>2003-07-01</v>
          </cell>
          <cell r="H317" t="str">
            <v>여</v>
          </cell>
          <cell r="I317">
            <v>6.0136986301369859</v>
          </cell>
          <cell r="J317">
            <v>0</v>
          </cell>
          <cell r="K317">
            <v>12</v>
          </cell>
          <cell r="L317">
            <v>18.013698630136986</v>
          </cell>
          <cell r="M317">
            <v>6</v>
          </cell>
          <cell r="N317">
            <v>12.013698630136986</v>
          </cell>
          <cell r="O317">
            <v>12.013698630136986</v>
          </cell>
          <cell r="P317">
            <v>0</v>
          </cell>
          <cell r="Q317">
            <v>13</v>
          </cell>
          <cell r="R317">
            <v>13</v>
          </cell>
        </row>
        <row r="318">
          <cell r="B318">
            <v>1276</v>
          </cell>
          <cell r="C318" t="str">
            <v>Urology</v>
          </cell>
          <cell r="D318" t="str">
            <v>Urology 2팀</v>
          </cell>
          <cell r="E318" t="str">
            <v>김명진</v>
          </cell>
          <cell r="F318" t="str">
            <v>차장</v>
          </cell>
          <cell r="G318" t="str">
            <v>2000-01-10</v>
          </cell>
          <cell r="H318" t="str">
            <v>남</v>
          </cell>
          <cell r="I318">
            <v>7</v>
          </cell>
          <cell r="J318">
            <v>10</v>
          </cell>
          <cell r="K318">
            <v>15</v>
          </cell>
          <cell r="L318">
            <v>22</v>
          </cell>
          <cell r="M318">
            <v>2</v>
          </cell>
          <cell r="N318">
            <v>20</v>
          </cell>
          <cell r="O318">
            <v>20</v>
          </cell>
          <cell r="P318">
            <v>0</v>
          </cell>
          <cell r="Q318">
            <v>16</v>
          </cell>
          <cell r="R318">
            <v>16</v>
          </cell>
        </row>
        <row r="319">
          <cell r="B319">
            <v>1501</v>
          </cell>
          <cell r="C319" t="str">
            <v>Urology</v>
          </cell>
          <cell r="D319" t="str">
            <v>Urology 2팀</v>
          </cell>
          <cell r="E319" t="str">
            <v>김종철A</v>
          </cell>
          <cell r="F319" t="str">
            <v>과장</v>
          </cell>
          <cell r="G319" t="str">
            <v>2003-06-02</v>
          </cell>
          <cell r="H319" t="str">
            <v>남</v>
          </cell>
          <cell r="I319">
            <v>6.8082191780821901</v>
          </cell>
          <cell r="J319">
            <v>0</v>
          </cell>
          <cell r="K319">
            <v>12</v>
          </cell>
          <cell r="L319">
            <v>18.80821917808219</v>
          </cell>
          <cell r="M319">
            <v>6.5</v>
          </cell>
          <cell r="N319">
            <v>12.30821917808219</v>
          </cell>
          <cell r="O319">
            <v>12.30821917808219</v>
          </cell>
          <cell r="P319">
            <v>0</v>
          </cell>
          <cell r="Q319">
            <v>13</v>
          </cell>
          <cell r="R319">
            <v>13</v>
          </cell>
        </row>
        <row r="320">
          <cell r="B320">
            <v>1503</v>
          </cell>
          <cell r="C320" t="str">
            <v>Urology</v>
          </cell>
          <cell r="D320" t="str">
            <v>Urology 2팀</v>
          </cell>
          <cell r="E320" t="str">
            <v>이승준</v>
          </cell>
          <cell r="F320" t="str">
            <v>주임</v>
          </cell>
          <cell r="G320" t="str">
            <v>2003-06-02</v>
          </cell>
          <cell r="H320" t="str">
            <v>남</v>
          </cell>
          <cell r="I320">
            <v>7</v>
          </cell>
          <cell r="J320">
            <v>3.8082191780821901</v>
          </cell>
          <cell r="K320">
            <v>12</v>
          </cell>
          <cell r="L320">
            <v>19</v>
          </cell>
          <cell r="M320">
            <v>3</v>
          </cell>
          <cell r="N320">
            <v>16</v>
          </cell>
          <cell r="O320">
            <v>16</v>
          </cell>
          <cell r="P320">
            <v>0</v>
          </cell>
          <cell r="Q320">
            <v>13</v>
          </cell>
          <cell r="R320">
            <v>13</v>
          </cell>
        </row>
        <row r="321">
          <cell r="B321">
            <v>1308</v>
          </cell>
          <cell r="C321" t="str">
            <v>Urology</v>
          </cell>
          <cell r="D321" t="str">
            <v>Urology 2팀</v>
          </cell>
          <cell r="E321" t="str">
            <v>김우석</v>
          </cell>
          <cell r="F321" t="str">
            <v>대리</v>
          </cell>
          <cell r="G321" t="str">
            <v>2000-04-17</v>
          </cell>
          <cell r="H321" t="str">
            <v>남</v>
          </cell>
          <cell r="I321">
            <v>7</v>
          </cell>
          <cell r="J321">
            <v>10.5</v>
          </cell>
          <cell r="K321">
            <v>15</v>
          </cell>
          <cell r="L321">
            <v>22</v>
          </cell>
          <cell r="M321">
            <v>5</v>
          </cell>
          <cell r="N321">
            <v>17</v>
          </cell>
          <cell r="O321">
            <v>17</v>
          </cell>
          <cell r="P321">
            <v>0</v>
          </cell>
          <cell r="Q321">
            <v>16</v>
          </cell>
          <cell r="R321">
            <v>16</v>
          </cell>
        </row>
        <row r="322">
          <cell r="B322">
            <v>1521</v>
          </cell>
          <cell r="C322" t="str">
            <v>Urology</v>
          </cell>
          <cell r="D322" t="str">
            <v>Urology 2팀</v>
          </cell>
          <cell r="E322" t="str">
            <v>이철기</v>
          </cell>
          <cell r="F322" t="str">
            <v>주임</v>
          </cell>
          <cell r="G322" t="str">
            <v>2003-07-01</v>
          </cell>
          <cell r="H322" t="str">
            <v>남</v>
          </cell>
          <cell r="I322">
            <v>7</v>
          </cell>
          <cell r="J322">
            <v>1.0136986301369859</v>
          </cell>
          <cell r="K322">
            <v>12</v>
          </cell>
          <cell r="L322">
            <v>19</v>
          </cell>
          <cell r="M322">
            <v>5</v>
          </cell>
          <cell r="N322">
            <v>14</v>
          </cell>
          <cell r="O322">
            <v>14</v>
          </cell>
          <cell r="P322">
            <v>0</v>
          </cell>
          <cell r="Q322">
            <v>13</v>
          </cell>
          <cell r="R322">
            <v>13</v>
          </cell>
        </row>
        <row r="323">
          <cell r="B323">
            <v>1500</v>
          </cell>
          <cell r="C323" t="str">
            <v>Urology</v>
          </cell>
          <cell r="D323" t="str">
            <v>Urology 2팀</v>
          </cell>
          <cell r="E323" t="str">
            <v>구자훈</v>
          </cell>
          <cell r="F323" t="str">
            <v>대리</v>
          </cell>
          <cell r="G323" t="str">
            <v>2003-06-02</v>
          </cell>
          <cell r="H323" t="str">
            <v>남</v>
          </cell>
          <cell r="I323">
            <v>7</v>
          </cell>
          <cell r="J323">
            <v>1.8082191780821901</v>
          </cell>
          <cell r="K323">
            <v>12</v>
          </cell>
          <cell r="L323">
            <v>19</v>
          </cell>
          <cell r="M323">
            <v>5.5</v>
          </cell>
          <cell r="N323">
            <v>13.5</v>
          </cell>
          <cell r="O323">
            <v>13.5</v>
          </cell>
          <cell r="P323">
            <v>0</v>
          </cell>
          <cell r="Q323">
            <v>13</v>
          </cell>
          <cell r="R323">
            <v>13</v>
          </cell>
        </row>
        <row r="324">
          <cell r="B324">
            <v>1530</v>
          </cell>
          <cell r="C324" t="str">
            <v>Urology</v>
          </cell>
          <cell r="D324" t="str">
            <v>Urology 2팀</v>
          </cell>
          <cell r="E324" t="str">
            <v>최철화</v>
          </cell>
          <cell r="F324" t="str">
            <v>주임</v>
          </cell>
          <cell r="G324" t="str">
            <v>2003-07-01</v>
          </cell>
          <cell r="H324" t="str">
            <v>남</v>
          </cell>
          <cell r="I324">
            <v>7</v>
          </cell>
          <cell r="J324">
            <v>1.0136986301369859</v>
          </cell>
          <cell r="K324">
            <v>12</v>
          </cell>
          <cell r="L324">
            <v>19</v>
          </cell>
          <cell r="M324">
            <v>4.5</v>
          </cell>
          <cell r="N324">
            <v>14.5</v>
          </cell>
          <cell r="O324">
            <v>14.5</v>
          </cell>
          <cell r="P324">
            <v>0</v>
          </cell>
          <cell r="Q324">
            <v>13</v>
          </cell>
          <cell r="R324">
            <v>13</v>
          </cell>
        </row>
        <row r="325">
          <cell r="B325">
            <v>1356</v>
          </cell>
          <cell r="C325" t="str">
            <v>Urology</v>
          </cell>
          <cell r="D325" t="str">
            <v>Urology 2팀</v>
          </cell>
          <cell r="E325" t="str">
            <v>송상훈</v>
          </cell>
          <cell r="F325" t="str">
            <v>주임</v>
          </cell>
          <cell r="G325" t="str">
            <v>2001-04-30</v>
          </cell>
          <cell r="H325" t="str">
            <v>남</v>
          </cell>
          <cell r="I325">
            <v>7</v>
          </cell>
          <cell r="J325">
            <v>9</v>
          </cell>
          <cell r="K325">
            <v>14</v>
          </cell>
          <cell r="L325">
            <v>21</v>
          </cell>
          <cell r="M325">
            <v>6</v>
          </cell>
          <cell r="N325">
            <v>15</v>
          </cell>
          <cell r="O325">
            <v>15</v>
          </cell>
          <cell r="P325">
            <v>0</v>
          </cell>
          <cell r="Q325">
            <v>15</v>
          </cell>
          <cell r="R325">
            <v>15</v>
          </cell>
        </row>
        <row r="326">
          <cell r="B326">
            <v>1523</v>
          </cell>
          <cell r="C326" t="str">
            <v>Urology</v>
          </cell>
          <cell r="D326" t="str">
            <v>Urology 2팀</v>
          </cell>
          <cell r="E326" t="str">
            <v>임좌명</v>
          </cell>
          <cell r="F326" t="str">
            <v>사원</v>
          </cell>
          <cell r="G326" t="str">
            <v>2003-07-01</v>
          </cell>
          <cell r="H326" t="str">
            <v>남</v>
          </cell>
          <cell r="I326">
            <v>7</v>
          </cell>
          <cell r="J326">
            <v>1.5136986301369859</v>
          </cell>
          <cell r="K326">
            <v>12</v>
          </cell>
          <cell r="L326">
            <v>19</v>
          </cell>
          <cell r="M326">
            <v>6</v>
          </cell>
          <cell r="N326">
            <v>13</v>
          </cell>
          <cell r="O326">
            <v>13</v>
          </cell>
          <cell r="P326">
            <v>0</v>
          </cell>
          <cell r="Q326">
            <v>13</v>
          </cell>
          <cell r="R326">
            <v>13</v>
          </cell>
        </row>
        <row r="327">
          <cell r="B327">
            <v>1562</v>
          </cell>
          <cell r="C327" t="str">
            <v>Urology</v>
          </cell>
          <cell r="D327" t="str">
            <v>Urology 2팀</v>
          </cell>
          <cell r="E327" t="str">
            <v>홍성욱</v>
          </cell>
          <cell r="F327" t="str">
            <v>사원</v>
          </cell>
          <cell r="G327" t="str">
            <v>2004-01-26</v>
          </cell>
          <cell r="H327" t="str">
            <v>남</v>
          </cell>
          <cell r="I327">
            <v>7.3150684931506849</v>
          </cell>
          <cell r="J327">
            <v>0</v>
          </cell>
          <cell r="K327">
            <v>11</v>
          </cell>
          <cell r="L327">
            <v>18.315068493150683</v>
          </cell>
          <cell r="M327">
            <v>5</v>
          </cell>
          <cell r="N327">
            <v>13.315068493150683</v>
          </cell>
          <cell r="O327">
            <v>13.315068493150683</v>
          </cell>
          <cell r="P327">
            <v>0</v>
          </cell>
          <cell r="Q327">
            <v>12</v>
          </cell>
          <cell r="R327">
            <v>12</v>
          </cell>
        </row>
        <row r="328">
          <cell r="B328">
            <v>1554</v>
          </cell>
          <cell r="C328" t="str">
            <v>Urology</v>
          </cell>
          <cell r="D328" t="str">
            <v>Urology 2팀</v>
          </cell>
          <cell r="E328" t="str">
            <v>오승철</v>
          </cell>
          <cell r="F328" t="str">
            <v>주임</v>
          </cell>
          <cell r="G328" t="str">
            <v>2004-01-26</v>
          </cell>
          <cell r="H328" t="str">
            <v>남</v>
          </cell>
          <cell r="I328">
            <v>5.3150684931506849</v>
          </cell>
          <cell r="J328">
            <v>0</v>
          </cell>
          <cell r="K328">
            <v>11</v>
          </cell>
          <cell r="L328">
            <v>16.315068493150683</v>
          </cell>
          <cell r="M328">
            <v>6</v>
          </cell>
          <cell r="N328">
            <v>10.315068493150683</v>
          </cell>
          <cell r="O328">
            <v>10.315068493150683</v>
          </cell>
          <cell r="P328">
            <v>0</v>
          </cell>
          <cell r="Q328">
            <v>12</v>
          </cell>
          <cell r="R328">
            <v>12</v>
          </cell>
        </row>
        <row r="329">
          <cell r="B329">
            <v>1555</v>
          </cell>
          <cell r="C329" t="str">
            <v>Urology</v>
          </cell>
          <cell r="D329" t="str">
            <v>Urology 2팀</v>
          </cell>
          <cell r="E329" t="str">
            <v>이으뜸</v>
          </cell>
          <cell r="F329" t="str">
            <v>사원</v>
          </cell>
          <cell r="G329" t="str">
            <v>2004-01-26</v>
          </cell>
          <cell r="H329" t="str">
            <v>남</v>
          </cell>
          <cell r="I329">
            <v>3.3150684931506849</v>
          </cell>
          <cell r="J329">
            <v>0</v>
          </cell>
          <cell r="K329">
            <v>11</v>
          </cell>
          <cell r="L329">
            <v>14.315068493150685</v>
          </cell>
          <cell r="M329">
            <v>6</v>
          </cell>
          <cell r="N329">
            <v>8.3150684931506849</v>
          </cell>
          <cell r="O329">
            <v>8.3150684931506849</v>
          </cell>
          <cell r="P329">
            <v>0</v>
          </cell>
          <cell r="Q329">
            <v>12</v>
          </cell>
          <cell r="R329">
            <v>12</v>
          </cell>
        </row>
        <row r="330">
          <cell r="B330">
            <v>1245</v>
          </cell>
          <cell r="E330" t="str">
            <v>김혁래</v>
          </cell>
          <cell r="F330" t="str">
            <v>차장</v>
          </cell>
          <cell r="G330" t="str">
            <v>1999-08-16</v>
          </cell>
          <cell r="H330" t="str">
            <v>남</v>
          </cell>
          <cell r="I330">
            <v>7</v>
          </cell>
          <cell r="J330">
            <v>14</v>
          </cell>
          <cell r="K330">
            <v>16</v>
          </cell>
          <cell r="L330">
            <v>23</v>
          </cell>
          <cell r="M330">
            <v>0</v>
          </cell>
          <cell r="N330">
            <v>23</v>
          </cell>
          <cell r="O330">
            <v>23</v>
          </cell>
          <cell r="P330">
            <v>0</v>
          </cell>
          <cell r="Q330">
            <v>17</v>
          </cell>
          <cell r="R330">
            <v>17</v>
          </cell>
        </row>
        <row r="331">
          <cell r="B331">
            <v>1083</v>
          </cell>
          <cell r="E331" t="str">
            <v>정용채</v>
          </cell>
          <cell r="F331" t="str">
            <v>부장</v>
          </cell>
          <cell r="G331" t="str">
            <v>1991-09-16</v>
          </cell>
          <cell r="H331" t="str">
            <v>남</v>
          </cell>
          <cell r="I331">
            <v>7</v>
          </cell>
          <cell r="J331">
            <v>22</v>
          </cell>
          <cell r="K331">
            <v>24</v>
          </cell>
          <cell r="L331">
            <v>31</v>
          </cell>
          <cell r="M331">
            <v>1</v>
          </cell>
          <cell r="N331">
            <v>30</v>
          </cell>
          <cell r="O331">
            <v>30</v>
          </cell>
          <cell r="P331">
            <v>0</v>
          </cell>
          <cell r="Q331">
            <v>25</v>
          </cell>
          <cell r="R331">
            <v>25</v>
          </cell>
        </row>
        <row r="332">
          <cell r="B332">
            <v>1085</v>
          </cell>
          <cell r="C332" t="str">
            <v xml:space="preserve">Commercial Efficiency </v>
          </cell>
          <cell r="D332" t="str">
            <v>Planning&amp;Mgmt</v>
          </cell>
          <cell r="E332" t="str">
            <v>이윤호</v>
          </cell>
          <cell r="F332" t="str">
            <v>차장</v>
          </cell>
          <cell r="G332" t="str">
            <v>1991-11-18</v>
          </cell>
          <cell r="H332" t="str">
            <v>남</v>
          </cell>
          <cell r="I332">
            <v>7</v>
          </cell>
          <cell r="J332">
            <v>23</v>
          </cell>
          <cell r="K332">
            <v>24</v>
          </cell>
          <cell r="L332">
            <v>31</v>
          </cell>
          <cell r="M332">
            <v>0</v>
          </cell>
          <cell r="N332">
            <v>31</v>
          </cell>
          <cell r="O332">
            <v>31</v>
          </cell>
          <cell r="P332">
            <v>0</v>
          </cell>
          <cell r="Q332">
            <v>25</v>
          </cell>
          <cell r="R332">
            <v>25</v>
          </cell>
        </row>
        <row r="333">
          <cell r="B333">
            <v>1176</v>
          </cell>
          <cell r="C333" t="str">
            <v xml:space="preserve">Commercial Efficiency </v>
          </cell>
          <cell r="D333" t="str">
            <v>Planning&amp;Mgmt</v>
          </cell>
          <cell r="E333" t="str">
            <v>이표영</v>
          </cell>
          <cell r="F333" t="str">
            <v>과장</v>
          </cell>
          <cell r="G333" t="str">
            <v>1996-01-01</v>
          </cell>
          <cell r="H333" t="str">
            <v>남</v>
          </cell>
          <cell r="I333">
            <v>7</v>
          </cell>
          <cell r="J333">
            <v>12</v>
          </cell>
          <cell r="K333">
            <v>20</v>
          </cell>
          <cell r="L333">
            <v>27</v>
          </cell>
          <cell r="M333">
            <v>5</v>
          </cell>
          <cell r="N333">
            <v>22</v>
          </cell>
          <cell r="O333">
            <v>22</v>
          </cell>
          <cell r="P333">
            <v>0</v>
          </cell>
          <cell r="Q333">
            <v>21</v>
          </cell>
          <cell r="R333">
            <v>21</v>
          </cell>
        </row>
        <row r="334">
          <cell r="B334">
            <v>5080</v>
          </cell>
          <cell r="C334" t="str">
            <v xml:space="preserve">Commercial Efficiency </v>
          </cell>
          <cell r="D334" t="str">
            <v>Planning&amp;Mgmt</v>
          </cell>
          <cell r="E334" t="str">
            <v>김창준</v>
          </cell>
          <cell r="F334" t="str">
            <v>주임</v>
          </cell>
          <cell r="G334" t="str">
            <v>2002-01-07</v>
          </cell>
          <cell r="H334" t="str">
            <v>남</v>
          </cell>
          <cell r="I334">
            <v>7</v>
          </cell>
          <cell r="J334">
            <v>8.5</v>
          </cell>
          <cell r="K334">
            <v>13</v>
          </cell>
          <cell r="L334">
            <v>20</v>
          </cell>
          <cell r="M334">
            <v>0</v>
          </cell>
          <cell r="N334">
            <v>20</v>
          </cell>
          <cell r="O334">
            <v>20</v>
          </cell>
          <cell r="P334">
            <v>0</v>
          </cell>
          <cell r="Q334">
            <v>14</v>
          </cell>
          <cell r="R334">
            <v>14</v>
          </cell>
        </row>
        <row r="335">
          <cell r="B335">
            <v>1121</v>
          </cell>
          <cell r="C335" t="str">
            <v xml:space="preserve">Commercial Efficiency </v>
          </cell>
          <cell r="D335" t="str">
            <v>Planning&amp;Mgmt</v>
          </cell>
          <cell r="E335" t="str">
            <v>홍진영</v>
          </cell>
          <cell r="F335" t="str">
            <v>주임</v>
          </cell>
          <cell r="G335" t="str">
            <v>1993-01-04</v>
          </cell>
          <cell r="H335" t="str">
            <v>여</v>
          </cell>
          <cell r="I335">
            <v>7</v>
          </cell>
          <cell r="J335">
            <v>20</v>
          </cell>
          <cell r="K335">
            <v>22</v>
          </cell>
          <cell r="L335">
            <v>29</v>
          </cell>
          <cell r="M335">
            <v>2</v>
          </cell>
          <cell r="N335">
            <v>27</v>
          </cell>
          <cell r="O335">
            <v>27</v>
          </cell>
          <cell r="P335">
            <v>0</v>
          </cell>
          <cell r="Q335">
            <v>23</v>
          </cell>
          <cell r="R335">
            <v>23</v>
          </cell>
        </row>
        <row r="336">
          <cell r="B336">
            <v>1046</v>
          </cell>
          <cell r="C336" t="str">
            <v xml:space="preserve">Commercial Efficiency </v>
          </cell>
          <cell r="D336" t="str">
            <v>Planning&amp;Mgmt</v>
          </cell>
          <cell r="E336" t="str">
            <v>김미숙</v>
          </cell>
          <cell r="F336" t="str">
            <v>주임</v>
          </cell>
          <cell r="G336" t="str">
            <v>1990-01-03</v>
          </cell>
          <cell r="H336" t="str">
            <v>여</v>
          </cell>
          <cell r="I336">
            <v>7</v>
          </cell>
          <cell r="J336">
            <v>20</v>
          </cell>
          <cell r="K336">
            <v>26</v>
          </cell>
          <cell r="L336">
            <v>33</v>
          </cell>
          <cell r="M336">
            <v>5.5</v>
          </cell>
          <cell r="N336">
            <v>27.5</v>
          </cell>
          <cell r="O336">
            <v>27.5</v>
          </cell>
          <cell r="P336">
            <v>0</v>
          </cell>
          <cell r="Q336">
            <v>27</v>
          </cell>
          <cell r="R336">
            <v>27</v>
          </cell>
        </row>
        <row r="337">
          <cell r="B337">
            <v>1061</v>
          </cell>
          <cell r="C337" t="str">
            <v xml:space="preserve">Commercial Efficiency </v>
          </cell>
          <cell r="D337" t="str">
            <v>Planning&amp;Mgmt</v>
          </cell>
          <cell r="E337" t="str">
            <v>강은숙</v>
          </cell>
          <cell r="F337" t="str">
            <v>주임</v>
          </cell>
          <cell r="G337" t="str">
            <v>1990-11-14</v>
          </cell>
          <cell r="H337" t="str">
            <v>여</v>
          </cell>
          <cell r="I337">
            <v>7</v>
          </cell>
          <cell r="J337">
            <v>20</v>
          </cell>
          <cell r="K337">
            <v>25</v>
          </cell>
          <cell r="L337">
            <v>32</v>
          </cell>
          <cell r="M337">
            <v>6</v>
          </cell>
          <cell r="N337">
            <v>26</v>
          </cell>
          <cell r="O337">
            <v>26</v>
          </cell>
          <cell r="P337">
            <v>0</v>
          </cell>
          <cell r="Q337">
            <v>26</v>
          </cell>
          <cell r="R337">
            <v>26</v>
          </cell>
        </row>
        <row r="338">
          <cell r="B338">
            <v>1161</v>
          </cell>
          <cell r="C338" t="str">
            <v xml:space="preserve">Commercial Efficiency </v>
          </cell>
          <cell r="D338" t="str">
            <v>Planning&amp;Mgmt</v>
          </cell>
          <cell r="E338" t="str">
            <v>홍말순</v>
          </cell>
          <cell r="F338" t="str">
            <v>주임</v>
          </cell>
          <cell r="G338" t="str">
            <v>1995-01-23</v>
          </cell>
          <cell r="H338" t="str">
            <v>여</v>
          </cell>
          <cell r="I338">
            <v>7</v>
          </cell>
          <cell r="J338">
            <v>19</v>
          </cell>
          <cell r="K338">
            <v>20</v>
          </cell>
          <cell r="L338">
            <v>27</v>
          </cell>
          <cell r="M338">
            <v>5</v>
          </cell>
          <cell r="N338">
            <v>22</v>
          </cell>
          <cell r="O338">
            <v>22</v>
          </cell>
          <cell r="P338">
            <v>0</v>
          </cell>
          <cell r="Q338">
            <v>21</v>
          </cell>
          <cell r="R338">
            <v>21</v>
          </cell>
        </row>
        <row r="339">
          <cell r="B339">
            <v>9014</v>
          </cell>
          <cell r="C339" t="str">
            <v xml:space="preserve">Commercial Efficiency </v>
          </cell>
          <cell r="D339" t="str">
            <v>Planning&amp;Mgmt</v>
          </cell>
          <cell r="E339" t="str">
            <v>최진영</v>
          </cell>
          <cell r="F339" t="str">
            <v>사원</v>
          </cell>
          <cell r="G339" t="str">
            <v>2002-05-01</v>
          </cell>
          <cell r="H339" t="str">
            <v>여</v>
          </cell>
          <cell r="I339">
            <v>7</v>
          </cell>
          <cell r="J339">
            <v>12</v>
          </cell>
          <cell r="K339">
            <v>13</v>
          </cell>
          <cell r="L339">
            <v>20</v>
          </cell>
          <cell r="M339">
            <v>1</v>
          </cell>
          <cell r="N339">
            <v>19</v>
          </cell>
          <cell r="O339">
            <v>19</v>
          </cell>
          <cell r="P339">
            <v>0</v>
          </cell>
          <cell r="Q339">
            <v>14</v>
          </cell>
          <cell r="R339">
            <v>14</v>
          </cell>
        </row>
        <row r="340">
          <cell r="B340">
            <v>1304</v>
          </cell>
          <cell r="C340" t="str">
            <v xml:space="preserve">Commercial Efficiency </v>
          </cell>
          <cell r="D340" t="str">
            <v>Efficiency&amp;Analysis</v>
          </cell>
          <cell r="E340" t="str">
            <v>이현동</v>
          </cell>
          <cell r="F340" t="str">
            <v>부장</v>
          </cell>
          <cell r="G340" t="str">
            <v>2000-03-06</v>
          </cell>
          <cell r="H340" t="str">
            <v>남</v>
          </cell>
          <cell r="I340">
            <v>7</v>
          </cell>
          <cell r="J340">
            <v>14</v>
          </cell>
          <cell r="K340">
            <v>15</v>
          </cell>
          <cell r="L340">
            <v>22</v>
          </cell>
          <cell r="M340">
            <v>2</v>
          </cell>
          <cell r="N340">
            <v>20</v>
          </cell>
          <cell r="O340">
            <v>20</v>
          </cell>
          <cell r="P340">
            <v>0</v>
          </cell>
          <cell r="Q340">
            <v>16</v>
          </cell>
          <cell r="R340">
            <v>16</v>
          </cell>
        </row>
        <row r="341">
          <cell r="B341">
            <v>1174</v>
          </cell>
          <cell r="C341" t="str">
            <v xml:space="preserve">Commercial Efficiency </v>
          </cell>
          <cell r="D341" t="str">
            <v>Efficiency&amp;Analysis</v>
          </cell>
          <cell r="E341" t="str">
            <v>소수진</v>
          </cell>
          <cell r="F341" t="str">
            <v>과장</v>
          </cell>
          <cell r="G341" t="str">
            <v>1995-11-20</v>
          </cell>
          <cell r="H341" t="str">
            <v>여</v>
          </cell>
          <cell r="I341">
            <v>7</v>
          </cell>
          <cell r="J341">
            <v>14</v>
          </cell>
          <cell r="K341">
            <v>20</v>
          </cell>
          <cell r="L341">
            <v>27</v>
          </cell>
          <cell r="M341">
            <v>0</v>
          </cell>
          <cell r="N341">
            <v>27</v>
          </cell>
          <cell r="O341">
            <v>27</v>
          </cell>
          <cell r="P341">
            <v>0</v>
          </cell>
          <cell r="Q341">
            <v>21</v>
          </cell>
          <cell r="R341">
            <v>21</v>
          </cell>
        </row>
        <row r="342">
          <cell r="B342">
            <v>1433</v>
          </cell>
          <cell r="C342" t="str">
            <v xml:space="preserve">Commercial Efficiency </v>
          </cell>
          <cell r="D342" t="str">
            <v>Efficiency&amp;Analysis</v>
          </cell>
          <cell r="E342" t="str">
            <v>김은숙</v>
          </cell>
          <cell r="F342" t="str">
            <v>주임</v>
          </cell>
          <cell r="G342" t="str">
            <v>2003-01-07</v>
          </cell>
          <cell r="H342" t="str">
            <v>여</v>
          </cell>
          <cell r="I342">
            <v>7</v>
          </cell>
          <cell r="J342">
            <v>2.8082191780821919</v>
          </cell>
          <cell r="K342">
            <v>12</v>
          </cell>
          <cell r="L342">
            <v>19</v>
          </cell>
          <cell r="M342">
            <v>2</v>
          </cell>
          <cell r="N342">
            <v>17</v>
          </cell>
          <cell r="O342">
            <v>17</v>
          </cell>
          <cell r="P342">
            <v>0</v>
          </cell>
          <cell r="Q342">
            <v>13</v>
          </cell>
          <cell r="R342">
            <v>13</v>
          </cell>
        </row>
        <row r="343">
          <cell r="B343">
            <v>1231</v>
          </cell>
          <cell r="C343" t="str">
            <v xml:space="preserve">Commercial Efficiency </v>
          </cell>
          <cell r="D343" t="str">
            <v>Capability Development&amp;SFE</v>
          </cell>
          <cell r="E343" t="str">
            <v>표우학</v>
          </cell>
          <cell r="F343" t="str">
            <v>부장</v>
          </cell>
          <cell r="G343" t="str">
            <v>1999-06-01</v>
          </cell>
          <cell r="H343" t="str">
            <v>남</v>
          </cell>
          <cell r="I343">
            <v>7</v>
          </cell>
          <cell r="J343">
            <v>12.5</v>
          </cell>
          <cell r="K343">
            <v>16</v>
          </cell>
          <cell r="L343">
            <v>23</v>
          </cell>
          <cell r="M343">
            <v>3</v>
          </cell>
          <cell r="N343">
            <v>20</v>
          </cell>
          <cell r="O343">
            <v>20</v>
          </cell>
          <cell r="P343">
            <v>0</v>
          </cell>
          <cell r="Q343">
            <v>17</v>
          </cell>
          <cell r="R343">
            <v>17</v>
          </cell>
        </row>
        <row r="344">
          <cell r="B344">
            <v>1532</v>
          </cell>
          <cell r="C344" t="str">
            <v xml:space="preserve">Commercial Efficiency </v>
          </cell>
          <cell r="D344" t="str">
            <v>Capability Development&amp;SFE</v>
          </cell>
          <cell r="E344" t="str">
            <v>김봉준</v>
          </cell>
          <cell r="F344" t="str">
            <v>대리</v>
          </cell>
          <cell r="G344" t="str">
            <v>2003-06-30</v>
          </cell>
          <cell r="H344" t="str">
            <v>남</v>
          </cell>
          <cell r="I344">
            <v>7</v>
          </cell>
          <cell r="J344">
            <v>8.5410958904109577</v>
          </cell>
          <cell r="K344">
            <v>12</v>
          </cell>
          <cell r="L344">
            <v>19</v>
          </cell>
          <cell r="M344">
            <v>1</v>
          </cell>
          <cell r="N344">
            <v>18</v>
          </cell>
          <cell r="O344">
            <v>18</v>
          </cell>
          <cell r="P344">
            <v>0</v>
          </cell>
          <cell r="Q344">
            <v>13</v>
          </cell>
          <cell r="R344">
            <v>13</v>
          </cell>
        </row>
        <row r="345">
          <cell r="B345">
            <v>1112</v>
          </cell>
          <cell r="C345" t="str">
            <v xml:space="preserve">Commercial Efficiency </v>
          </cell>
          <cell r="D345" t="str">
            <v>Capability Development&amp;SFE</v>
          </cell>
          <cell r="E345" t="str">
            <v>이수연</v>
          </cell>
          <cell r="F345" t="str">
            <v>주임</v>
          </cell>
          <cell r="G345" t="str">
            <v>1992-09-14</v>
          </cell>
          <cell r="H345" t="str">
            <v>여</v>
          </cell>
          <cell r="I345">
            <v>7</v>
          </cell>
          <cell r="J345">
            <v>22</v>
          </cell>
          <cell r="K345">
            <v>23</v>
          </cell>
          <cell r="L345">
            <v>30</v>
          </cell>
          <cell r="M345">
            <v>3</v>
          </cell>
          <cell r="N345">
            <v>27</v>
          </cell>
          <cell r="O345">
            <v>27</v>
          </cell>
          <cell r="P345">
            <v>0</v>
          </cell>
          <cell r="Q345">
            <v>24</v>
          </cell>
          <cell r="R345">
            <v>24</v>
          </cell>
        </row>
        <row r="346">
          <cell r="B346">
            <v>1486</v>
          </cell>
          <cell r="C346" t="str">
            <v xml:space="preserve">Commercial Efficiency </v>
          </cell>
          <cell r="D346" t="str">
            <v>Capability Development&amp;SFE</v>
          </cell>
          <cell r="E346" t="str">
            <v>이동초</v>
          </cell>
          <cell r="F346" t="str">
            <v>대리</v>
          </cell>
          <cell r="G346" t="str">
            <v>2003-03-03</v>
          </cell>
          <cell r="H346" t="str">
            <v>남</v>
          </cell>
          <cell r="I346">
            <v>7</v>
          </cell>
          <cell r="J346">
            <v>6.8013698630136972</v>
          </cell>
          <cell r="K346">
            <v>12</v>
          </cell>
          <cell r="L346">
            <v>19</v>
          </cell>
          <cell r="M346">
            <v>4</v>
          </cell>
          <cell r="N346">
            <v>15</v>
          </cell>
          <cell r="O346">
            <v>15</v>
          </cell>
          <cell r="P346">
            <v>0</v>
          </cell>
          <cell r="Q346">
            <v>13</v>
          </cell>
          <cell r="R346">
            <v>13</v>
          </cell>
        </row>
        <row r="347">
          <cell r="B347">
            <v>1257</v>
          </cell>
          <cell r="C347" t="str">
            <v xml:space="preserve">Commercial Efficiency </v>
          </cell>
          <cell r="D347" t="str">
            <v>Capability Development&amp;SFE</v>
          </cell>
          <cell r="E347" t="str">
            <v>이재철</v>
          </cell>
          <cell r="F347" t="str">
            <v>주임</v>
          </cell>
          <cell r="G347" t="str">
            <v>1999-12-01</v>
          </cell>
          <cell r="H347" t="str">
            <v>남</v>
          </cell>
          <cell r="I347">
            <v>7</v>
          </cell>
          <cell r="J347">
            <v>14.5</v>
          </cell>
          <cell r="K347">
            <v>16</v>
          </cell>
          <cell r="L347">
            <v>23</v>
          </cell>
          <cell r="M347">
            <v>1</v>
          </cell>
          <cell r="N347">
            <v>22</v>
          </cell>
          <cell r="O347">
            <v>22</v>
          </cell>
          <cell r="P347">
            <v>0</v>
          </cell>
          <cell r="Q347">
            <v>17</v>
          </cell>
          <cell r="R347">
            <v>17</v>
          </cell>
        </row>
        <row r="348">
          <cell r="B348">
            <v>1256</v>
          </cell>
          <cell r="C348" t="str">
            <v xml:space="preserve">Commercial Efficiency </v>
          </cell>
          <cell r="D348" t="str">
            <v>Capability Development&amp;SFE</v>
          </cell>
          <cell r="E348" t="str">
            <v>최진희</v>
          </cell>
          <cell r="F348" t="str">
            <v>주임</v>
          </cell>
          <cell r="G348" t="str">
            <v>1999-12-01</v>
          </cell>
          <cell r="H348" t="str">
            <v>여</v>
          </cell>
          <cell r="I348">
            <v>7</v>
          </cell>
          <cell r="J348">
            <v>14</v>
          </cell>
          <cell r="K348">
            <v>16</v>
          </cell>
          <cell r="L348">
            <v>23</v>
          </cell>
          <cell r="M348">
            <v>5.5</v>
          </cell>
          <cell r="N348">
            <v>17.5</v>
          </cell>
          <cell r="O348">
            <v>17.5</v>
          </cell>
          <cell r="P348">
            <v>0</v>
          </cell>
          <cell r="Q348">
            <v>17</v>
          </cell>
          <cell r="R348">
            <v>17</v>
          </cell>
        </row>
        <row r="349">
          <cell r="B349">
            <v>1450</v>
          </cell>
          <cell r="C349" t="str">
            <v xml:space="preserve">Commercial Efficiency </v>
          </cell>
          <cell r="D349" t="str">
            <v>Capability Development&amp;SFE</v>
          </cell>
          <cell r="E349" t="str">
            <v>박혜숙</v>
          </cell>
          <cell r="F349" t="str">
            <v>대리</v>
          </cell>
          <cell r="G349" t="str">
            <v>2003-01-07</v>
          </cell>
          <cell r="H349" t="str">
            <v>여</v>
          </cell>
          <cell r="I349">
            <v>7</v>
          </cell>
          <cell r="J349">
            <v>7.8082191780821901</v>
          </cell>
          <cell r="K349">
            <v>12</v>
          </cell>
          <cell r="L349">
            <v>19</v>
          </cell>
          <cell r="M349">
            <v>0</v>
          </cell>
          <cell r="N349">
            <v>19</v>
          </cell>
          <cell r="O349">
            <v>19</v>
          </cell>
          <cell r="P349">
            <v>0</v>
          </cell>
          <cell r="Q349">
            <v>13</v>
          </cell>
          <cell r="R349">
            <v>13</v>
          </cell>
        </row>
        <row r="350">
          <cell r="B350">
            <v>1560</v>
          </cell>
          <cell r="C350" t="str">
            <v xml:space="preserve">Commercial Efficiency </v>
          </cell>
          <cell r="D350" t="str">
            <v>Capability Development&amp;SFE</v>
          </cell>
          <cell r="E350" t="str">
            <v>정유선</v>
          </cell>
          <cell r="F350" t="str">
            <v>사원</v>
          </cell>
          <cell r="G350" t="str">
            <v>2004-01-26</v>
          </cell>
          <cell r="H350" t="str">
            <v>남</v>
          </cell>
          <cell r="I350">
            <v>7.3150684931506849</v>
          </cell>
          <cell r="J350">
            <v>0</v>
          </cell>
          <cell r="K350">
            <v>11</v>
          </cell>
          <cell r="L350">
            <v>18.315068493150683</v>
          </cell>
          <cell r="M350">
            <v>6</v>
          </cell>
          <cell r="N350">
            <v>12.315068493150683</v>
          </cell>
          <cell r="O350">
            <v>12.315068493150683</v>
          </cell>
          <cell r="P350">
            <v>0</v>
          </cell>
          <cell r="Q350">
            <v>12</v>
          </cell>
          <cell r="R350">
            <v>12</v>
          </cell>
        </row>
        <row r="351">
          <cell r="B351">
            <v>1259</v>
          </cell>
          <cell r="C351" t="str">
            <v>BET</v>
          </cell>
          <cell r="D351" t="str">
            <v>BET</v>
          </cell>
          <cell r="E351" t="str">
            <v>이남재</v>
          </cell>
          <cell r="F351" t="str">
            <v>주임</v>
          </cell>
          <cell r="G351" t="str">
            <v>1999-12-01</v>
          </cell>
          <cell r="H351" t="str">
            <v>여</v>
          </cell>
          <cell r="I351">
            <v>7</v>
          </cell>
          <cell r="J351">
            <v>6</v>
          </cell>
          <cell r="K351">
            <v>16</v>
          </cell>
          <cell r="L351">
            <v>23</v>
          </cell>
          <cell r="M351">
            <v>9</v>
          </cell>
          <cell r="N351">
            <v>14</v>
          </cell>
          <cell r="O351">
            <v>14</v>
          </cell>
          <cell r="P351">
            <v>0</v>
          </cell>
          <cell r="Q351">
            <v>17</v>
          </cell>
          <cell r="R351">
            <v>17</v>
          </cell>
        </row>
        <row r="352">
          <cell r="B352">
            <v>1258</v>
          </cell>
          <cell r="C352" t="str">
            <v>BET</v>
          </cell>
          <cell r="D352" t="str">
            <v>BET</v>
          </cell>
          <cell r="E352" t="str">
            <v>김은아</v>
          </cell>
          <cell r="F352" t="str">
            <v>주임</v>
          </cell>
          <cell r="G352" t="str">
            <v>1999-12-01</v>
          </cell>
          <cell r="H352" t="str">
            <v>여</v>
          </cell>
          <cell r="I352">
            <v>7</v>
          </cell>
          <cell r="J352">
            <v>13</v>
          </cell>
          <cell r="K352">
            <v>16</v>
          </cell>
          <cell r="L352">
            <v>23</v>
          </cell>
          <cell r="M352">
            <v>2</v>
          </cell>
          <cell r="N352">
            <v>21</v>
          </cell>
          <cell r="O352">
            <v>21</v>
          </cell>
          <cell r="P352">
            <v>0</v>
          </cell>
          <cell r="Q352">
            <v>17</v>
          </cell>
          <cell r="R352">
            <v>17</v>
          </cell>
        </row>
        <row r="353">
          <cell r="B353">
            <v>1414</v>
          </cell>
          <cell r="C353" t="str">
            <v>BET</v>
          </cell>
          <cell r="D353" t="str">
            <v>BET</v>
          </cell>
          <cell r="E353" t="str">
            <v>강정아</v>
          </cell>
          <cell r="F353" t="str">
            <v>대리</v>
          </cell>
          <cell r="G353" t="str">
            <v>2002-10-01</v>
          </cell>
          <cell r="H353" t="str">
            <v>여</v>
          </cell>
          <cell r="I353">
            <v>7</v>
          </cell>
          <cell r="J353">
            <v>8</v>
          </cell>
          <cell r="K353">
            <v>13</v>
          </cell>
          <cell r="L353">
            <v>20</v>
          </cell>
          <cell r="M353">
            <v>5</v>
          </cell>
          <cell r="N353">
            <v>15</v>
          </cell>
          <cell r="O353">
            <v>15</v>
          </cell>
          <cell r="P353">
            <v>0</v>
          </cell>
          <cell r="Q353">
            <v>14</v>
          </cell>
          <cell r="R353">
            <v>14</v>
          </cell>
        </row>
        <row r="354">
          <cell r="B354">
            <v>1376</v>
          </cell>
          <cell r="C354" t="str">
            <v>BET</v>
          </cell>
          <cell r="D354" t="str">
            <v>BET</v>
          </cell>
          <cell r="E354" t="str">
            <v>강수희</v>
          </cell>
          <cell r="F354" t="str">
            <v>주임</v>
          </cell>
          <cell r="G354" t="str">
            <v>2001-08-01</v>
          </cell>
          <cell r="H354" t="str">
            <v>여</v>
          </cell>
          <cell r="I354">
            <v>7</v>
          </cell>
          <cell r="J354">
            <v>11</v>
          </cell>
          <cell r="K354">
            <v>14</v>
          </cell>
          <cell r="L354">
            <v>21</v>
          </cell>
          <cell r="M354">
            <v>3</v>
          </cell>
          <cell r="N354">
            <v>18</v>
          </cell>
          <cell r="O354">
            <v>18</v>
          </cell>
          <cell r="P354">
            <v>0</v>
          </cell>
          <cell r="Q354">
            <v>15</v>
          </cell>
          <cell r="R354">
            <v>15</v>
          </cell>
        </row>
        <row r="355">
          <cell r="B355">
            <v>1534</v>
          </cell>
          <cell r="C355" t="str">
            <v>BET</v>
          </cell>
          <cell r="D355" t="str">
            <v>BET</v>
          </cell>
          <cell r="E355" t="str">
            <v>김연호</v>
          </cell>
          <cell r="F355" t="str">
            <v>사원</v>
          </cell>
          <cell r="G355" t="str">
            <v>2003-08-11</v>
          </cell>
          <cell r="H355" t="str">
            <v>여</v>
          </cell>
          <cell r="I355">
            <v>7</v>
          </cell>
          <cell r="J355">
            <v>1.8904109589041092</v>
          </cell>
          <cell r="K355">
            <v>12</v>
          </cell>
          <cell r="L355">
            <v>19</v>
          </cell>
          <cell r="M355">
            <v>2</v>
          </cell>
          <cell r="N355">
            <v>17</v>
          </cell>
          <cell r="O355">
            <v>17</v>
          </cell>
          <cell r="P355">
            <v>0</v>
          </cell>
          <cell r="Q355">
            <v>13</v>
          </cell>
          <cell r="R355">
            <v>13</v>
          </cell>
        </row>
        <row r="356">
          <cell r="B356">
            <v>1570</v>
          </cell>
          <cell r="C356" t="str">
            <v>BET</v>
          </cell>
          <cell r="D356" t="str">
            <v>BET</v>
          </cell>
          <cell r="E356" t="str">
            <v>김지순</v>
          </cell>
          <cell r="F356" t="str">
            <v>사원</v>
          </cell>
          <cell r="G356" t="str">
            <v>2004-06-01</v>
          </cell>
          <cell r="H356" t="str">
            <v>여</v>
          </cell>
          <cell r="I356">
            <v>1.8356164383561646</v>
          </cell>
          <cell r="J356">
            <v>0</v>
          </cell>
          <cell r="K356">
            <v>11</v>
          </cell>
          <cell r="L356">
            <v>12.835616438356166</v>
          </cell>
          <cell r="M356">
            <v>3</v>
          </cell>
          <cell r="N356">
            <v>9.8356164383561655</v>
          </cell>
          <cell r="O356">
            <v>9.8356164383561655</v>
          </cell>
          <cell r="P356">
            <v>0</v>
          </cell>
          <cell r="Q356">
            <v>12</v>
          </cell>
          <cell r="R356">
            <v>12</v>
          </cell>
        </row>
        <row r="357">
          <cell r="B357">
            <v>1535</v>
          </cell>
          <cell r="C357" t="str">
            <v>Marketing</v>
          </cell>
          <cell r="D357" t="str">
            <v>Marketing Admin</v>
          </cell>
          <cell r="E357" t="str">
            <v>이희경</v>
          </cell>
          <cell r="F357" t="str">
            <v>대리</v>
          </cell>
          <cell r="G357" t="str">
            <v>2003-08-25</v>
          </cell>
          <cell r="H357" t="str">
            <v>여</v>
          </cell>
          <cell r="I357">
            <v>4.506849315068493</v>
          </cell>
          <cell r="J357">
            <v>0</v>
          </cell>
          <cell r="K357">
            <v>12</v>
          </cell>
          <cell r="L357">
            <v>16.506849315068493</v>
          </cell>
          <cell r="M357">
            <v>0.5</v>
          </cell>
          <cell r="N357">
            <v>16.006849315068493</v>
          </cell>
          <cell r="O357">
            <v>16.006849315068493</v>
          </cell>
          <cell r="P357">
            <v>0</v>
          </cell>
          <cell r="Q357">
            <v>13</v>
          </cell>
          <cell r="R357">
            <v>13</v>
          </cell>
        </row>
        <row r="358">
          <cell r="B358">
            <v>1481</v>
          </cell>
          <cell r="C358" t="str">
            <v>Marketing</v>
          </cell>
          <cell r="D358" t="str">
            <v>Marketing Admin</v>
          </cell>
          <cell r="E358" t="str">
            <v>이근숙</v>
          </cell>
          <cell r="F358" t="str">
            <v>사원</v>
          </cell>
          <cell r="G358" t="str">
            <v>2003-02-04</v>
          </cell>
          <cell r="H358" t="str">
            <v>여</v>
          </cell>
          <cell r="I358">
            <v>7</v>
          </cell>
          <cell r="J358">
            <v>1.0410958904109577</v>
          </cell>
          <cell r="K358">
            <v>12</v>
          </cell>
          <cell r="L358">
            <v>19</v>
          </cell>
          <cell r="M358">
            <v>7</v>
          </cell>
          <cell r="N358">
            <v>12</v>
          </cell>
          <cell r="O358">
            <v>12</v>
          </cell>
          <cell r="P358">
            <v>0</v>
          </cell>
          <cell r="Q358">
            <v>13</v>
          </cell>
          <cell r="R358">
            <v>13</v>
          </cell>
        </row>
        <row r="359">
          <cell r="B359">
            <v>1495</v>
          </cell>
          <cell r="C359" t="str">
            <v>Marketing</v>
          </cell>
          <cell r="D359" t="str">
            <v>Marketing Admin</v>
          </cell>
          <cell r="E359" t="str">
            <v>최지원</v>
          </cell>
          <cell r="F359" t="str">
            <v>주임</v>
          </cell>
          <cell r="G359" t="str">
            <v>2003-04-21</v>
          </cell>
          <cell r="H359" t="str">
            <v>여</v>
          </cell>
          <cell r="I359">
            <v>6.9589041095890423</v>
          </cell>
          <cell r="J359">
            <v>0</v>
          </cell>
          <cell r="K359">
            <v>12</v>
          </cell>
          <cell r="L359">
            <v>18.958904109589042</v>
          </cell>
          <cell r="M359">
            <v>8</v>
          </cell>
          <cell r="N359">
            <v>10.958904109589042</v>
          </cell>
          <cell r="O359">
            <v>10.958904109589042</v>
          </cell>
          <cell r="P359">
            <v>0</v>
          </cell>
          <cell r="Q359">
            <v>13</v>
          </cell>
          <cell r="R359">
            <v>13</v>
          </cell>
        </row>
        <row r="360">
          <cell r="B360">
            <v>1540</v>
          </cell>
          <cell r="C360" t="str">
            <v>Marketing</v>
          </cell>
          <cell r="D360" t="str">
            <v>Marekting GH</v>
          </cell>
          <cell r="E360" t="str">
            <v>김진수</v>
          </cell>
          <cell r="F360" t="str">
            <v>부장</v>
          </cell>
          <cell r="G360" t="str">
            <v>2003-12-15</v>
          </cell>
          <cell r="H360" t="str">
            <v>남</v>
          </cell>
          <cell r="I360">
            <v>7</v>
          </cell>
          <cell r="J360">
            <v>1.4383561643835616</v>
          </cell>
          <cell r="K360">
            <v>12</v>
          </cell>
          <cell r="L360">
            <v>19</v>
          </cell>
          <cell r="M360">
            <v>0</v>
          </cell>
          <cell r="N360">
            <v>19</v>
          </cell>
          <cell r="O360">
            <v>19</v>
          </cell>
          <cell r="P360">
            <v>0</v>
          </cell>
          <cell r="Q360">
            <v>13</v>
          </cell>
          <cell r="R360">
            <v>13</v>
          </cell>
        </row>
        <row r="361">
          <cell r="B361">
            <v>1424</v>
          </cell>
          <cell r="C361" t="str">
            <v>Marketing</v>
          </cell>
          <cell r="D361" t="str">
            <v>Marekting GH</v>
          </cell>
          <cell r="E361" t="str">
            <v>채광수</v>
          </cell>
          <cell r="F361" t="str">
            <v>과장</v>
          </cell>
          <cell r="G361" t="str">
            <v>2002-12-05</v>
          </cell>
          <cell r="H361" t="str">
            <v>남</v>
          </cell>
          <cell r="I361">
            <v>7</v>
          </cell>
          <cell r="J361">
            <v>8</v>
          </cell>
          <cell r="K361">
            <v>13</v>
          </cell>
          <cell r="L361">
            <v>20</v>
          </cell>
          <cell r="M361">
            <v>0</v>
          </cell>
          <cell r="N361">
            <v>20</v>
          </cell>
          <cell r="O361">
            <v>20</v>
          </cell>
          <cell r="P361">
            <v>0</v>
          </cell>
          <cell r="Q361">
            <v>14</v>
          </cell>
          <cell r="R361">
            <v>14</v>
          </cell>
        </row>
        <row r="362">
          <cell r="B362">
            <v>1419</v>
          </cell>
          <cell r="C362" t="str">
            <v>Marketing</v>
          </cell>
          <cell r="D362" t="str">
            <v>Marekting GH</v>
          </cell>
          <cell r="E362" t="str">
            <v>윤재경</v>
          </cell>
          <cell r="F362" t="str">
            <v>과장</v>
          </cell>
          <cell r="G362" t="str">
            <v>2002-11-18</v>
          </cell>
          <cell r="H362" t="str">
            <v>남</v>
          </cell>
          <cell r="I362">
            <v>7</v>
          </cell>
          <cell r="J362">
            <v>11</v>
          </cell>
          <cell r="K362">
            <v>13</v>
          </cell>
          <cell r="L362">
            <v>20</v>
          </cell>
          <cell r="M362">
            <v>0</v>
          </cell>
          <cell r="N362">
            <v>20</v>
          </cell>
          <cell r="O362">
            <v>20</v>
          </cell>
          <cell r="P362">
            <v>0</v>
          </cell>
          <cell r="Q362">
            <v>14</v>
          </cell>
          <cell r="R362">
            <v>14</v>
          </cell>
        </row>
        <row r="363">
          <cell r="B363">
            <v>1547</v>
          </cell>
          <cell r="C363" t="str">
            <v>Marketing</v>
          </cell>
          <cell r="D363" t="str">
            <v>Marekting GH</v>
          </cell>
          <cell r="E363" t="str">
            <v>김하윤</v>
          </cell>
          <cell r="F363" t="str">
            <v>주임</v>
          </cell>
          <cell r="G363" t="str">
            <v>2004-01-26</v>
          </cell>
          <cell r="H363" t="str">
            <v>여</v>
          </cell>
          <cell r="I363">
            <v>4.3150684931506849</v>
          </cell>
          <cell r="J363">
            <v>0</v>
          </cell>
          <cell r="K363">
            <v>11</v>
          </cell>
          <cell r="L363">
            <v>15.315068493150685</v>
          </cell>
          <cell r="M363">
            <v>2</v>
          </cell>
          <cell r="N363">
            <v>13.315068493150685</v>
          </cell>
          <cell r="O363">
            <v>13.315068493150685</v>
          </cell>
          <cell r="P363">
            <v>0</v>
          </cell>
          <cell r="Q363">
            <v>12</v>
          </cell>
          <cell r="R363">
            <v>12</v>
          </cell>
        </row>
        <row r="364">
          <cell r="B364">
            <v>1221</v>
          </cell>
          <cell r="C364" t="str">
            <v>Marketing</v>
          </cell>
          <cell r="D364" t="str">
            <v>Urology&amp;Vaccine</v>
          </cell>
          <cell r="E364" t="str">
            <v>국승영</v>
          </cell>
          <cell r="F364" t="str">
            <v>과장</v>
          </cell>
          <cell r="G364" t="str">
            <v>1998-07-01</v>
          </cell>
          <cell r="H364" t="str">
            <v>남</v>
          </cell>
          <cell r="I364">
            <v>7</v>
          </cell>
          <cell r="J364">
            <v>13</v>
          </cell>
          <cell r="K364">
            <v>17</v>
          </cell>
          <cell r="L364">
            <v>24</v>
          </cell>
          <cell r="M364">
            <v>0</v>
          </cell>
          <cell r="N364">
            <v>24</v>
          </cell>
          <cell r="O364">
            <v>24</v>
          </cell>
          <cell r="P364">
            <v>0</v>
          </cell>
          <cell r="Q364">
            <v>18</v>
          </cell>
          <cell r="R364">
            <v>18</v>
          </cell>
        </row>
        <row r="365">
          <cell r="B365">
            <v>1416</v>
          </cell>
          <cell r="C365" t="str">
            <v>Marketing</v>
          </cell>
          <cell r="D365" t="str">
            <v>Urology&amp;Vaccine</v>
          </cell>
          <cell r="E365" t="str">
            <v>조정윤</v>
          </cell>
          <cell r="F365" t="str">
            <v>대리</v>
          </cell>
          <cell r="G365" t="str">
            <v>2002-10-14</v>
          </cell>
          <cell r="H365" t="str">
            <v>여</v>
          </cell>
          <cell r="I365">
            <v>7</v>
          </cell>
          <cell r="J365">
            <v>10</v>
          </cell>
          <cell r="K365">
            <v>13</v>
          </cell>
          <cell r="L365">
            <v>20</v>
          </cell>
          <cell r="M365">
            <v>4</v>
          </cell>
          <cell r="N365">
            <v>16</v>
          </cell>
          <cell r="O365">
            <v>16</v>
          </cell>
          <cell r="P365">
            <v>0</v>
          </cell>
          <cell r="Q365">
            <v>14</v>
          </cell>
          <cell r="R365">
            <v>14</v>
          </cell>
        </row>
        <row r="366">
          <cell r="B366">
            <v>1587</v>
          </cell>
          <cell r="C366" t="str">
            <v>Marketing</v>
          </cell>
          <cell r="D366" t="str">
            <v>Urology&amp;Vaccine</v>
          </cell>
          <cell r="E366" t="str">
            <v>이규남</v>
          </cell>
          <cell r="F366" t="str">
            <v>대리</v>
          </cell>
          <cell r="G366" t="str">
            <v>2004-11-15</v>
          </cell>
          <cell r="H366" t="str">
            <v>남</v>
          </cell>
          <cell r="I366">
            <v>0.26027397260273966</v>
          </cell>
          <cell r="J366">
            <v>0</v>
          </cell>
          <cell r="K366">
            <v>11</v>
          </cell>
          <cell r="L366">
            <v>11.260273972602739</v>
          </cell>
          <cell r="M366">
            <v>4</v>
          </cell>
          <cell r="N366">
            <v>7.2602739726027394</v>
          </cell>
          <cell r="O366">
            <v>7.2602739726027394</v>
          </cell>
          <cell r="P366">
            <v>0</v>
          </cell>
          <cell r="Q366">
            <v>12</v>
          </cell>
          <cell r="R366">
            <v>12</v>
          </cell>
        </row>
        <row r="367">
          <cell r="B367">
            <v>1408</v>
          </cell>
          <cell r="C367" t="str">
            <v>Marketing</v>
          </cell>
          <cell r="D367" t="str">
            <v>Urology&amp;Vaccine</v>
          </cell>
          <cell r="E367" t="str">
            <v>김상훈</v>
          </cell>
          <cell r="F367" t="str">
            <v>대리</v>
          </cell>
          <cell r="G367" t="str">
            <v>2002-09-09</v>
          </cell>
          <cell r="H367" t="str">
            <v>남</v>
          </cell>
          <cell r="I367">
            <v>7</v>
          </cell>
          <cell r="J367">
            <v>10.095890410958905</v>
          </cell>
          <cell r="K367">
            <v>13</v>
          </cell>
          <cell r="L367">
            <v>20</v>
          </cell>
          <cell r="M367">
            <v>0</v>
          </cell>
          <cell r="N367">
            <v>20</v>
          </cell>
          <cell r="O367">
            <v>20</v>
          </cell>
          <cell r="P367">
            <v>0</v>
          </cell>
          <cell r="Q367">
            <v>14</v>
          </cell>
          <cell r="R367">
            <v>14</v>
          </cell>
        </row>
        <row r="368">
          <cell r="B368">
            <v>1390</v>
          </cell>
          <cell r="C368" t="str">
            <v>Marketing</v>
          </cell>
          <cell r="D368" t="str">
            <v>CNS</v>
          </cell>
          <cell r="E368" t="str">
            <v>신유석</v>
          </cell>
          <cell r="F368" t="str">
            <v>과장</v>
          </cell>
          <cell r="G368" t="str">
            <v>2002-05-06</v>
          </cell>
          <cell r="H368" t="str">
            <v>남</v>
          </cell>
          <cell r="I368">
            <v>7</v>
          </cell>
          <cell r="J368">
            <v>10</v>
          </cell>
          <cell r="K368">
            <v>13</v>
          </cell>
          <cell r="L368">
            <v>20</v>
          </cell>
          <cell r="M368">
            <v>0</v>
          </cell>
          <cell r="N368">
            <v>20</v>
          </cell>
          <cell r="O368">
            <v>20</v>
          </cell>
          <cell r="P368">
            <v>0</v>
          </cell>
          <cell r="Q368">
            <v>14</v>
          </cell>
          <cell r="R368">
            <v>14</v>
          </cell>
        </row>
        <row r="369">
          <cell r="B369">
            <v>1238</v>
          </cell>
          <cell r="C369" t="str">
            <v>Marketing</v>
          </cell>
          <cell r="D369" t="str">
            <v>CNS</v>
          </cell>
          <cell r="E369" t="str">
            <v>강운용</v>
          </cell>
          <cell r="F369" t="str">
            <v>대리</v>
          </cell>
          <cell r="G369" t="str">
            <v>1999-07-01</v>
          </cell>
          <cell r="H369" t="str">
            <v>여</v>
          </cell>
          <cell r="I369">
            <v>7</v>
          </cell>
          <cell r="J369">
            <v>12.2</v>
          </cell>
          <cell r="K369">
            <v>15.747945205479452</v>
          </cell>
          <cell r="L369">
            <v>22.747945205479454</v>
          </cell>
          <cell r="M369">
            <v>9</v>
          </cell>
          <cell r="N369">
            <v>13.747945205479454</v>
          </cell>
          <cell r="O369">
            <v>13.747945205479454</v>
          </cell>
          <cell r="P369">
            <v>0</v>
          </cell>
          <cell r="Q369">
            <v>17</v>
          </cell>
          <cell r="R369">
            <v>17</v>
          </cell>
        </row>
        <row r="370">
          <cell r="B370">
            <v>1392</v>
          </cell>
          <cell r="C370" t="str">
            <v>Marketing</v>
          </cell>
          <cell r="D370" t="str">
            <v>Respiratory</v>
          </cell>
          <cell r="E370" t="str">
            <v>이동수</v>
          </cell>
          <cell r="F370" t="str">
            <v>과장</v>
          </cell>
          <cell r="G370" t="str">
            <v>2002-05-13</v>
          </cell>
          <cell r="H370" t="str">
            <v>남</v>
          </cell>
          <cell r="I370">
            <v>7</v>
          </cell>
          <cell r="J370">
            <v>10</v>
          </cell>
          <cell r="K370">
            <v>13</v>
          </cell>
          <cell r="L370">
            <v>20</v>
          </cell>
          <cell r="M370">
            <v>4</v>
          </cell>
          <cell r="N370">
            <v>16</v>
          </cell>
          <cell r="O370">
            <v>16</v>
          </cell>
          <cell r="P370">
            <v>0</v>
          </cell>
          <cell r="Q370">
            <v>14</v>
          </cell>
          <cell r="R370">
            <v>14</v>
          </cell>
        </row>
        <row r="371">
          <cell r="B371">
            <v>1219</v>
          </cell>
          <cell r="C371" t="str">
            <v>Marketing</v>
          </cell>
          <cell r="D371" t="str">
            <v>Respiratory</v>
          </cell>
          <cell r="E371" t="str">
            <v>윤영준</v>
          </cell>
          <cell r="F371" t="str">
            <v>과장</v>
          </cell>
          <cell r="G371" t="str">
            <v>1998-07-01</v>
          </cell>
          <cell r="H371" t="str">
            <v>남</v>
          </cell>
          <cell r="I371">
            <v>7</v>
          </cell>
          <cell r="J371">
            <v>13</v>
          </cell>
          <cell r="K371">
            <v>17</v>
          </cell>
          <cell r="L371">
            <v>24</v>
          </cell>
          <cell r="M371">
            <v>0</v>
          </cell>
          <cell r="N371">
            <v>24</v>
          </cell>
          <cell r="O371">
            <v>24</v>
          </cell>
          <cell r="P371">
            <v>0</v>
          </cell>
          <cell r="Q371">
            <v>18</v>
          </cell>
          <cell r="R371">
            <v>18</v>
          </cell>
        </row>
        <row r="372">
          <cell r="B372">
            <v>1588</v>
          </cell>
          <cell r="C372" t="str">
            <v>Marketing</v>
          </cell>
          <cell r="D372" t="str">
            <v>Respiratory</v>
          </cell>
          <cell r="E372" t="str">
            <v>조현욱</v>
          </cell>
          <cell r="F372" t="str">
            <v>주임</v>
          </cell>
          <cell r="G372" t="str">
            <v>2004-11-22</v>
          </cell>
          <cell r="H372" t="str">
            <v>남</v>
          </cell>
          <cell r="I372">
            <v>-0.93150684931506844</v>
          </cell>
          <cell r="J372">
            <v>0</v>
          </cell>
          <cell r="K372">
            <v>11</v>
          </cell>
          <cell r="L372">
            <v>10.068493150684931</v>
          </cell>
          <cell r="M372">
            <v>1</v>
          </cell>
          <cell r="N372">
            <v>9.0684931506849313</v>
          </cell>
          <cell r="O372">
            <v>9.0684931506849313</v>
          </cell>
          <cell r="P372">
            <v>0</v>
          </cell>
          <cell r="Q372">
            <v>12</v>
          </cell>
          <cell r="R372">
            <v>12</v>
          </cell>
        </row>
        <row r="373">
          <cell r="B373">
            <v>1305</v>
          </cell>
          <cell r="C373" t="str">
            <v>Marketing</v>
          </cell>
          <cell r="D373" t="str">
            <v>Hepato/GI</v>
          </cell>
          <cell r="E373" t="str">
            <v>양재호</v>
          </cell>
          <cell r="F373" t="str">
            <v>대리</v>
          </cell>
          <cell r="G373" t="str">
            <v>2000-04-17</v>
          </cell>
          <cell r="H373" t="str">
            <v>남</v>
          </cell>
          <cell r="I373">
            <v>7</v>
          </cell>
          <cell r="J373">
            <v>12</v>
          </cell>
          <cell r="K373">
            <v>15</v>
          </cell>
          <cell r="L373">
            <v>22</v>
          </cell>
          <cell r="M373">
            <v>2</v>
          </cell>
          <cell r="N373">
            <v>20</v>
          </cell>
          <cell r="O373">
            <v>20</v>
          </cell>
          <cell r="P373">
            <v>0</v>
          </cell>
          <cell r="Q373">
            <v>16</v>
          </cell>
          <cell r="R373">
            <v>16</v>
          </cell>
        </row>
        <row r="374">
          <cell r="B374">
            <v>1244</v>
          </cell>
          <cell r="C374" t="str">
            <v>Marketing</v>
          </cell>
          <cell r="D374" t="str">
            <v>Hepato/GI</v>
          </cell>
          <cell r="E374" t="str">
            <v>권희진</v>
          </cell>
          <cell r="F374" t="str">
            <v>과장</v>
          </cell>
          <cell r="G374" t="str">
            <v>1999-07-01</v>
          </cell>
          <cell r="H374" t="str">
            <v>여</v>
          </cell>
          <cell r="I374">
            <v>7</v>
          </cell>
          <cell r="J374">
            <v>11</v>
          </cell>
          <cell r="K374">
            <v>16</v>
          </cell>
          <cell r="L374">
            <v>23</v>
          </cell>
          <cell r="M374">
            <v>0</v>
          </cell>
          <cell r="N374">
            <v>23</v>
          </cell>
          <cell r="O374">
            <v>23</v>
          </cell>
          <cell r="P374">
            <v>0</v>
          </cell>
          <cell r="Q374">
            <v>17</v>
          </cell>
          <cell r="R374">
            <v>17</v>
          </cell>
        </row>
        <row r="375">
          <cell r="B375">
            <v>1286</v>
          </cell>
          <cell r="C375" t="str">
            <v>Marketing</v>
          </cell>
          <cell r="D375" t="str">
            <v>Hepato/GI</v>
          </cell>
          <cell r="E375" t="str">
            <v>이희우</v>
          </cell>
          <cell r="F375" t="str">
            <v>주임</v>
          </cell>
          <cell r="G375" t="str">
            <v>2000-02-01</v>
          </cell>
          <cell r="H375" t="str">
            <v>여</v>
          </cell>
          <cell r="I375">
            <v>7</v>
          </cell>
          <cell r="J375">
            <v>14</v>
          </cell>
          <cell r="K375">
            <v>15</v>
          </cell>
          <cell r="L375">
            <v>22</v>
          </cell>
          <cell r="M375">
            <v>1</v>
          </cell>
          <cell r="N375">
            <v>21</v>
          </cell>
          <cell r="O375">
            <v>21</v>
          </cell>
          <cell r="P375">
            <v>0</v>
          </cell>
          <cell r="Q375">
            <v>16</v>
          </cell>
          <cell r="R375">
            <v>16</v>
          </cell>
        </row>
        <row r="376">
          <cell r="B376">
            <v>1499</v>
          </cell>
          <cell r="C376" t="str">
            <v>Marketing</v>
          </cell>
          <cell r="D376" t="str">
            <v>Hepato/GI</v>
          </cell>
          <cell r="E376" t="str">
            <v>강혁승</v>
          </cell>
          <cell r="F376" t="str">
            <v>주임</v>
          </cell>
          <cell r="G376" t="str">
            <v>2003-06-02</v>
          </cell>
          <cell r="H376" t="str">
            <v>남</v>
          </cell>
          <cell r="I376">
            <v>7</v>
          </cell>
          <cell r="J376">
            <v>4.8082191780821901</v>
          </cell>
          <cell r="K376">
            <v>12</v>
          </cell>
          <cell r="L376">
            <v>19</v>
          </cell>
          <cell r="M376">
            <v>5</v>
          </cell>
          <cell r="N376">
            <v>14</v>
          </cell>
          <cell r="O376">
            <v>14</v>
          </cell>
          <cell r="P376">
            <v>0</v>
          </cell>
          <cell r="Q376">
            <v>13</v>
          </cell>
          <cell r="R376">
            <v>13</v>
          </cell>
        </row>
        <row r="377">
          <cell r="B377">
            <v>1388</v>
          </cell>
          <cell r="C377" t="str">
            <v>Marketing</v>
          </cell>
          <cell r="D377" t="str">
            <v>Marketing CL</v>
          </cell>
          <cell r="E377" t="str">
            <v>조승제</v>
          </cell>
          <cell r="F377" t="str">
            <v>부장</v>
          </cell>
          <cell r="G377" t="str">
            <v>2002-03-18</v>
          </cell>
          <cell r="H377" t="str">
            <v>남</v>
          </cell>
          <cell r="I377">
            <v>7</v>
          </cell>
          <cell r="J377">
            <v>10</v>
          </cell>
          <cell r="K377">
            <v>13</v>
          </cell>
          <cell r="L377">
            <v>20</v>
          </cell>
          <cell r="M377">
            <v>0</v>
          </cell>
          <cell r="N377">
            <v>20</v>
          </cell>
          <cell r="O377">
            <v>20</v>
          </cell>
          <cell r="P377">
            <v>0</v>
          </cell>
          <cell r="Q377">
            <v>14</v>
          </cell>
          <cell r="R377">
            <v>14</v>
          </cell>
        </row>
        <row r="378">
          <cell r="B378">
            <v>1422</v>
          </cell>
          <cell r="C378" t="str">
            <v>Marketing</v>
          </cell>
          <cell r="D378" t="str">
            <v>Marketing CL</v>
          </cell>
          <cell r="E378" t="str">
            <v>김수경</v>
          </cell>
          <cell r="F378" t="str">
            <v>과장</v>
          </cell>
          <cell r="G378" t="str">
            <v>2002-11-25</v>
          </cell>
          <cell r="H378" t="str">
            <v>여</v>
          </cell>
          <cell r="I378">
            <v>7</v>
          </cell>
          <cell r="J378">
            <v>4.9863013698630141</v>
          </cell>
          <cell r="K378">
            <v>13</v>
          </cell>
          <cell r="L378">
            <v>20</v>
          </cell>
          <cell r="M378">
            <v>1</v>
          </cell>
          <cell r="N378">
            <v>19</v>
          </cell>
          <cell r="O378">
            <v>19</v>
          </cell>
          <cell r="P378">
            <v>0</v>
          </cell>
          <cell r="Q378">
            <v>14</v>
          </cell>
          <cell r="R378">
            <v>14</v>
          </cell>
        </row>
        <row r="379">
          <cell r="B379">
            <v>1237</v>
          </cell>
          <cell r="C379" t="str">
            <v>Marketing</v>
          </cell>
          <cell r="D379" t="str">
            <v>Marketing CL</v>
          </cell>
          <cell r="E379" t="str">
            <v>윤철환</v>
          </cell>
          <cell r="F379" t="str">
            <v>대리</v>
          </cell>
          <cell r="G379" t="str">
            <v>1999-07-01</v>
          </cell>
          <cell r="H379" t="str">
            <v>남</v>
          </cell>
          <cell r="I379">
            <v>7</v>
          </cell>
          <cell r="J379">
            <v>15</v>
          </cell>
          <cell r="K379">
            <v>16</v>
          </cell>
          <cell r="L379">
            <v>23</v>
          </cell>
          <cell r="M379">
            <v>0</v>
          </cell>
          <cell r="N379">
            <v>23</v>
          </cell>
          <cell r="O379">
            <v>23</v>
          </cell>
          <cell r="P379">
            <v>0</v>
          </cell>
          <cell r="Q379">
            <v>17</v>
          </cell>
          <cell r="R379">
            <v>17</v>
          </cell>
        </row>
        <row r="380">
          <cell r="B380">
            <v>1394</v>
          </cell>
          <cell r="C380" t="str">
            <v>Marketing</v>
          </cell>
          <cell r="D380" t="str">
            <v>Marketing CL</v>
          </cell>
          <cell r="E380" t="str">
            <v>임윤아</v>
          </cell>
          <cell r="F380" t="str">
            <v>대리</v>
          </cell>
          <cell r="G380" t="str">
            <v>2002-06-03</v>
          </cell>
          <cell r="H380" t="str">
            <v>여</v>
          </cell>
          <cell r="I380">
            <v>7</v>
          </cell>
          <cell r="J380">
            <v>10</v>
          </cell>
          <cell r="K380">
            <v>13</v>
          </cell>
          <cell r="L380">
            <v>20</v>
          </cell>
          <cell r="M380">
            <v>2</v>
          </cell>
          <cell r="N380">
            <v>18</v>
          </cell>
          <cell r="O380">
            <v>18</v>
          </cell>
          <cell r="P380">
            <v>0</v>
          </cell>
          <cell r="Q380">
            <v>14</v>
          </cell>
          <cell r="R380">
            <v>14</v>
          </cell>
        </row>
        <row r="381">
          <cell r="B381">
            <v>1369</v>
          </cell>
          <cell r="C381" t="str">
            <v>Marketing</v>
          </cell>
          <cell r="D381" t="str">
            <v>Marketing CL</v>
          </cell>
          <cell r="E381" t="str">
            <v>이동일</v>
          </cell>
          <cell r="F381" t="str">
            <v>주임</v>
          </cell>
          <cell r="G381" t="str">
            <v>2001-05-07</v>
          </cell>
          <cell r="H381" t="str">
            <v>남</v>
          </cell>
          <cell r="I381">
            <v>7</v>
          </cell>
          <cell r="J381">
            <v>9</v>
          </cell>
          <cell r="K381">
            <v>14</v>
          </cell>
          <cell r="L381">
            <v>21</v>
          </cell>
          <cell r="M381">
            <v>2</v>
          </cell>
          <cell r="N381">
            <v>19</v>
          </cell>
          <cell r="O381">
            <v>19</v>
          </cell>
          <cell r="P381">
            <v>0</v>
          </cell>
          <cell r="Q381">
            <v>15</v>
          </cell>
          <cell r="R381">
            <v>15</v>
          </cell>
        </row>
        <row r="382">
          <cell r="B382">
            <v>1180</v>
          </cell>
          <cell r="C382" t="str">
            <v xml:space="preserve">BD </v>
          </cell>
          <cell r="D382" t="str">
            <v>BD</v>
          </cell>
          <cell r="E382" t="str">
            <v>고해영</v>
          </cell>
          <cell r="F382" t="str">
            <v>부장</v>
          </cell>
          <cell r="G382" t="str">
            <v>1996-01-01</v>
          </cell>
          <cell r="H382" t="str">
            <v>여</v>
          </cell>
          <cell r="I382">
            <v>7</v>
          </cell>
          <cell r="J382">
            <v>19</v>
          </cell>
          <cell r="K382">
            <v>20</v>
          </cell>
          <cell r="L382">
            <v>27</v>
          </cell>
          <cell r="M382">
            <v>7</v>
          </cell>
          <cell r="N382">
            <v>20</v>
          </cell>
          <cell r="O382">
            <v>20</v>
          </cell>
          <cell r="P382">
            <v>0</v>
          </cell>
          <cell r="Q382">
            <v>21</v>
          </cell>
          <cell r="R382">
            <v>21</v>
          </cell>
        </row>
        <row r="383">
          <cell r="B383">
            <v>1294</v>
          </cell>
          <cell r="C383" t="str">
            <v xml:space="preserve">BD </v>
          </cell>
          <cell r="D383" t="str">
            <v>BD</v>
          </cell>
          <cell r="E383" t="str">
            <v>나경숙</v>
          </cell>
          <cell r="F383" t="str">
            <v>주임</v>
          </cell>
          <cell r="G383" t="str">
            <v>2000-02-01</v>
          </cell>
          <cell r="H383" t="str">
            <v>여</v>
          </cell>
          <cell r="I383">
            <v>7</v>
          </cell>
          <cell r="J383">
            <v>9</v>
          </cell>
          <cell r="K383">
            <v>15</v>
          </cell>
          <cell r="L383">
            <v>22</v>
          </cell>
          <cell r="M383">
            <v>8.5</v>
          </cell>
          <cell r="N383">
            <v>13.5</v>
          </cell>
          <cell r="O383">
            <v>13.5</v>
          </cell>
          <cell r="P383">
            <v>0</v>
          </cell>
          <cell r="Q383">
            <v>16</v>
          </cell>
          <cell r="R383">
            <v>16</v>
          </cell>
        </row>
        <row r="384">
          <cell r="B384">
            <v>1586</v>
          </cell>
          <cell r="C384" t="str">
            <v xml:space="preserve">BD </v>
          </cell>
          <cell r="D384" t="str">
            <v>BD</v>
          </cell>
          <cell r="E384" t="str">
            <v>김승수</v>
          </cell>
          <cell r="F384" t="str">
            <v>대리</v>
          </cell>
          <cell r="G384" t="str">
            <v>2004-11-01</v>
          </cell>
          <cell r="H384" t="str">
            <v>남</v>
          </cell>
          <cell r="I384">
            <v>-3.3561643835616439</v>
          </cell>
          <cell r="J384">
            <v>0</v>
          </cell>
          <cell r="K384">
            <v>11</v>
          </cell>
          <cell r="L384">
            <v>7.6438356164383556</v>
          </cell>
          <cell r="M384">
            <v>9</v>
          </cell>
          <cell r="N384">
            <v>-1.3561643835616444</v>
          </cell>
          <cell r="O384">
            <v>0</v>
          </cell>
          <cell r="P384">
            <v>-1.3561643835616444</v>
          </cell>
          <cell r="Q384">
            <v>12</v>
          </cell>
          <cell r="R384">
            <v>10.643835616438356</v>
          </cell>
        </row>
        <row r="385">
          <cell r="B385">
            <v>1133</v>
          </cell>
          <cell r="C385" t="str">
            <v>PR</v>
          </cell>
          <cell r="D385" t="str">
            <v>PR</v>
          </cell>
          <cell r="E385" t="str">
            <v>윤미경</v>
          </cell>
          <cell r="F385" t="str">
            <v>차장</v>
          </cell>
          <cell r="G385" t="str">
            <v>1993-11-10</v>
          </cell>
          <cell r="H385" t="str">
            <v>여</v>
          </cell>
          <cell r="I385">
            <v>7</v>
          </cell>
          <cell r="J385">
            <v>13.5</v>
          </cell>
          <cell r="K385">
            <v>22</v>
          </cell>
          <cell r="L385">
            <v>29</v>
          </cell>
          <cell r="M385">
            <v>9</v>
          </cell>
          <cell r="N385">
            <v>20</v>
          </cell>
          <cell r="O385">
            <v>20</v>
          </cell>
          <cell r="P385">
            <v>0</v>
          </cell>
          <cell r="Q385">
            <v>23</v>
          </cell>
          <cell r="R385">
            <v>23</v>
          </cell>
        </row>
        <row r="386">
          <cell r="B386">
            <v>1541</v>
          </cell>
          <cell r="C386" t="str">
            <v>PR</v>
          </cell>
          <cell r="D386" t="str">
            <v>PR</v>
          </cell>
          <cell r="E386" t="str">
            <v>유재경</v>
          </cell>
          <cell r="F386" t="str">
            <v>과장</v>
          </cell>
          <cell r="G386" t="str">
            <v>2004-01-05</v>
          </cell>
          <cell r="H386" t="str">
            <v>여</v>
          </cell>
          <cell r="I386">
            <v>4.8904109589041092</v>
          </cell>
          <cell r="J386">
            <v>0</v>
          </cell>
          <cell r="K386">
            <v>11</v>
          </cell>
          <cell r="L386">
            <v>15.890410958904109</v>
          </cell>
          <cell r="M386">
            <v>7</v>
          </cell>
          <cell r="N386">
            <v>8.8904109589041092</v>
          </cell>
          <cell r="O386">
            <v>8.8904109589041092</v>
          </cell>
          <cell r="P386">
            <v>0</v>
          </cell>
          <cell r="Q386">
            <v>12</v>
          </cell>
          <cell r="R386">
            <v>12</v>
          </cell>
        </row>
        <row r="387">
          <cell r="B387">
            <v>1563</v>
          </cell>
          <cell r="C387" t="str">
            <v>PR</v>
          </cell>
          <cell r="D387" t="str">
            <v>PR</v>
          </cell>
          <cell r="E387" t="str">
            <v>양수진</v>
          </cell>
          <cell r="F387" t="str">
            <v>주임</v>
          </cell>
          <cell r="G387" t="str">
            <v>2004-02-23</v>
          </cell>
          <cell r="H387" t="str">
            <v>여</v>
          </cell>
          <cell r="I387">
            <v>4.5479452054794525</v>
          </cell>
          <cell r="J387">
            <v>0</v>
          </cell>
          <cell r="K387">
            <v>11</v>
          </cell>
          <cell r="L387">
            <v>15.547945205479452</v>
          </cell>
          <cell r="M387">
            <v>7</v>
          </cell>
          <cell r="N387">
            <v>8.5479452054794525</v>
          </cell>
          <cell r="O387">
            <v>8.5479452054794525</v>
          </cell>
          <cell r="P387">
            <v>0</v>
          </cell>
          <cell r="Q387">
            <v>12</v>
          </cell>
          <cell r="R387">
            <v>12</v>
          </cell>
        </row>
        <row r="388">
          <cell r="B388">
            <v>1566</v>
          </cell>
          <cell r="C388" t="str">
            <v>Medical</v>
          </cell>
          <cell r="D388" t="str">
            <v>PDMA</v>
          </cell>
          <cell r="E388" t="str">
            <v>김윤이</v>
          </cell>
          <cell r="F388" t="str">
            <v>주임</v>
          </cell>
          <cell r="G388" t="str">
            <v>2004-03-17</v>
          </cell>
          <cell r="H388" t="str">
            <v>여</v>
          </cell>
          <cell r="I388">
            <v>6.9178082191780819</v>
          </cell>
          <cell r="J388">
            <v>0</v>
          </cell>
          <cell r="K388">
            <v>11</v>
          </cell>
          <cell r="L388">
            <v>17.917808219178081</v>
          </cell>
          <cell r="M388">
            <v>0</v>
          </cell>
          <cell r="N388">
            <v>17.917808219178081</v>
          </cell>
          <cell r="O388">
            <v>17.917808219178081</v>
          </cell>
          <cell r="P388">
            <v>0</v>
          </cell>
          <cell r="Q388">
            <v>12</v>
          </cell>
          <cell r="R388">
            <v>12</v>
          </cell>
        </row>
        <row r="389">
          <cell r="B389">
            <v>1510</v>
          </cell>
          <cell r="C389" t="str">
            <v>Medical</v>
          </cell>
          <cell r="D389" t="str">
            <v>CME</v>
          </cell>
          <cell r="E389" t="str">
            <v>김윤정</v>
          </cell>
          <cell r="F389" t="str">
            <v>주임</v>
          </cell>
          <cell r="G389" t="str">
            <v>2003-07-01</v>
          </cell>
          <cell r="H389" t="str">
            <v>여</v>
          </cell>
          <cell r="I389">
            <v>7.0136986301369859</v>
          </cell>
          <cell r="J389">
            <v>0</v>
          </cell>
          <cell r="K389">
            <v>12</v>
          </cell>
          <cell r="L389">
            <v>19.013698630136986</v>
          </cell>
          <cell r="M389">
            <v>7</v>
          </cell>
          <cell r="N389">
            <v>12.013698630136986</v>
          </cell>
          <cell r="O389">
            <v>12.013698630136986</v>
          </cell>
          <cell r="P389">
            <v>0</v>
          </cell>
          <cell r="Q389">
            <v>13</v>
          </cell>
          <cell r="R389">
            <v>13</v>
          </cell>
        </row>
        <row r="390">
          <cell r="B390">
            <v>1181</v>
          </cell>
          <cell r="C390" t="str">
            <v>Medical</v>
          </cell>
          <cell r="D390" t="str">
            <v>CO</v>
          </cell>
          <cell r="E390" t="str">
            <v>박수연</v>
          </cell>
          <cell r="F390" t="str">
            <v>차장</v>
          </cell>
          <cell r="G390" t="str">
            <v>1996-01-01</v>
          </cell>
          <cell r="H390" t="str">
            <v>여</v>
          </cell>
          <cell r="I390">
            <v>7</v>
          </cell>
          <cell r="J390">
            <v>13.5</v>
          </cell>
          <cell r="K390">
            <v>20</v>
          </cell>
          <cell r="L390">
            <v>27</v>
          </cell>
          <cell r="M390">
            <v>1.5</v>
          </cell>
          <cell r="N390">
            <v>25.5</v>
          </cell>
          <cell r="O390">
            <v>25.5</v>
          </cell>
          <cell r="P390">
            <v>0</v>
          </cell>
          <cell r="Q390">
            <v>21</v>
          </cell>
          <cell r="R390">
            <v>21</v>
          </cell>
        </row>
        <row r="391">
          <cell r="B391">
            <v>1395</v>
          </cell>
          <cell r="C391" t="str">
            <v>Medical</v>
          </cell>
          <cell r="D391" t="str">
            <v>CR</v>
          </cell>
          <cell r="E391" t="str">
            <v>박은순</v>
          </cell>
          <cell r="F391" t="str">
            <v>주임</v>
          </cell>
          <cell r="G391" t="str">
            <v>2001-05-02</v>
          </cell>
          <cell r="H391" t="str">
            <v>여</v>
          </cell>
          <cell r="I391">
            <v>7</v>
          </cell>
          <cell r="J391">
            <v>5.5</v>
          </cell>
          <cell r="K391">
            <v>14</v>
          </cell>
          <cell r="L391">
            <v>21</v>
          </cell>
          <cell r="M391">
            <v>0</v>
          </cell>
          <cell r="N391">
            <v>21</v>
          </cell>
          <cell r="O391">
            <v>21</v>
          </cell>
          <cell r="P391">
            <v>0</v>
          </cell>
          <cell r="Q391">
            <v>15</v>
          </cell>
          <cell r="R391">
            <v>15</v>
          </cell>
        </row>
        <row r="392">
          <cell r="B392">
            <v>1487</v>
          </cell>
          <cell r="C392" t="str">
            <v>Medical</v>
          </cell>
          <cell r="D392" t="str">
            <v>CR</v>
          </cell>
          <cell r="E392" t="str">
            <v>임민정</v>
          </cell>
          <cell r="F392" t="str">
            <v>과장</v>
          </cell>
          <cell r="G392" t="str">
            <v>2003-03-03</v>
          </cell>
          <cell r="H392" t="str">
            <v>여</v>
          </cell>
          <cell r="I392">
            <v>7</v>
          </cell>
          <cell r="J392">
            <v>11</v>
          </cell>
          <cell r="K392">
            <v>12</v>
          </cell>
          <cell r="L392">
            <v>19</v>
          </cell>
          <cell r="M392">
            <v>2.5</v>
          </cell>
          <cell r="N392">
            <v>16.5</v>
          </cell>
          <cell r="O392">
            <v>16.5</v>
          </cell>
          <cell r="P392">
            <v>0</v>
          </cell>
          <cell r="Q392">
            <v>13</v>
          </cell>
          <cell r="R392">
            <v>13</v>
          </cell>
        </row>
        <row r="393">
          <cell r="B393">
            <v>1301</v>
          </cell>
          <cell r="C393" t="str">
            <v>Medical</v>
          </cell>
          <cell r="D393" t="str">
            <v>CR</v>
          </cell>
          <cell r="E393" t="str">
            <v>이미경</v>
          </cell>
          <cell r="F393" t="str">
            <v>대리</v>
          </cell>
          <cell r="G393" t="str">
            <v>2000-02-01</v>
          </cell>
          <cell r="H393" t="str">
            <v>여</v>
          </cell>
          <cell r="I393">
            <v>7</v>
          </cell>
          <cell r="J393">
            <v>12.5</v>
          </cell>
          <cell r="K393">
            <v>15</v>
          </cell>
          <cell r="L393">
            <v>22</v>
          </cell>
          <cell r="M393">
            <v>1</v>
          </cell>
          <cell r="N393">
            <v>21</v>
          </cell>
          <cell r="O393">
            <v>21</v>
          </cell>
          <cell r="P393">
            <v>0</v>
          </cell>
          <cell r="Q393">
            <v>16</v>
          </cell>
          <cell r="R393">
            <v>16</v>
          </cell>
        </row>
        <row r="394">
          <cell r="B394">
            <v>1418</v>
          </cell>
          <cell r="C394" t="str">
            <v>Medical</v>
          </cell>
          <cell r="D394" t="str">
            <v>CR</v>
          </cell>
          <cell r="E394" t="str">
            <v>양현아</v>
          </cell>
          <cell r="F394" t="str">
            <v>대리</v>
          </cell>
          <cell r="G394" t="str">
            <v>2002-04-01</v>
          </cell>
          <cell r="H394" t="str">
            <v>여</v>
          </cell>
          <cell r="I394">
            <v>7</v>
          </cell>
          <cell r="J394">
            <v>9</v>
          </cell>
          <cell r="K394">
            <v>13</v>
          </cell>
          <cell r="L394">
            <v>20</v>
          </cell>
          <cell r="M394">
            <v>0</v>
          </cell>
          <cell r="N394">
            <v>20</v>
          </cell>
          <cell r="O394">
            <v>20</v>
          </cell>
          <cell r="P394">
            <v>0</v>
          </cell>
          <cell r="Q394">
            <v>14</v>
          </cell>
          <cell r="R394">
            <v>14</v>
          </cell>
        </row>
        <row r="395">
          <cell r="B395">
            <v>1537</v>
          </cell>
          <cell r="C395" t="str">
            <v>Medical</v>
          </cell>
          <cell r="D395" t="str">
            <v>CR</v>
          </cell>
          <cell r="E395" t="str">
            <v>박선영</v>
          </cell>
          <cell r="F395" t="str">
            <v>주임</v>
          </cell>
          <cell r="G395" t="str">
            <v>2003-03-03</v>
          </cell>
          <cell r="H395" t="str">
            <v>여</v>
          </cell>
          <cell r="I395">
            <v>7</v>
          </cell>
          <cell r="J395">
            <v>8.8013698630136972</v>
          </cell>
          <cell r="K395">
            <v>12</v>
          </cell>
          <cell r="L395">
            <v>19</v>
          </cell>
          <cell r="M395">
            <v>5</v>
          </cell>
          <cell r="N395">
            <v>14</v>
          </cell>
          <cell r="O395">
            <v>14</v>
          </cell>
          <cell r="P395">
            <v>0</v>
          </cell>
          <cell r="Q395">
            <v>13</v>
          </cell>
          <cell r="R395">
            <v>13</v>
          </cell>
        </row>
        <row r="396">
          <cell r="B396">
            <v>1584</v>
          </cell>
          <cell r="C396" t="str">
            <v>Medical</v>
          </cell>
          <cell r="D396" t="str">
            <v>CR</v>
          </cell>
          <cell r="E396" t="str">
            <v>손지원</v>
          </cell>
          <cell r="F396" t="str">
            <v>대리</v>
          </cell>
          <cell r="G396" t="str">
            <v>2004-11-10</v>
          </cell>
          <cell r="H396" t="str">
            <v>여</v>
          </cell>
          <cell r="I396">
            <v>-3.602739726027397</v>
          </cell>
          <cell r="J396">
            <v>0</v>
          </cell>
          <cell r="K396">
            <v>11</v>
          </cell>
          <cell r="L396">
            <v>7.397260273972603</v>
          </cell>
          <cell r="M396">
            <v>2.5</v>
          </cell>
          <cell r="N396">
            <v>4.897260273972603</v>
          </cell>
          <cell r="O396">
            <v>4.897260273972603</v>
          </cell>
          <cell r="P396">
            <v>0</v>
          </cell>
          <cell r="Q396">
            <v>12</v>
          </cell>
          <cell r="R396">
            <v>12</v>
          </cell>
        </row>
        <row r="397">
          <cell r="B397">
            <v>1576</v>
          </cell>
          <cell r="C397" t="str">
            <v>Medical</v>
          </cell>
          <cell r="D397" t="str">
            <v>CR</v>
          </cell>
          <cell r="E397" t="str">
            <v>변명주</v>
          </cell>
          <cell r="F397" t="str">
            <v>주임</v>
          </cell>
          <cell r="G397" t="str">
            <v>2003-09-22</v>
          </cell>
          <cell r="H397" t="str">
            <v>여</v>
          </cell>
          <cell r="I397">
            <v>7</v>
          </cell>
          <cell r="J397">
            <v>3.7397260273972606</v>
          </cell>
          <cell r="K397">
            <v>12</v>
          </cell>
          <cell r="L397">
            <v>19</v>
          </cell>
          <cell r="M397">
            <v>0</v>
          </cell>
          <cell r="N397">
            <v>19</v>
          </cell>
          <cell r="O397">
            <v>19</v>
          </cell>
          <cell r="P397">
            <v>0</v>
          </cell>
          <cell r="Q397">
            <v>13</v>
          </cell>
          <cell r="R397">
            <v>13</v>
          </cell>
        </row>
        <row r="398">
          <cell r="B398">
            <v>1373</v>
          </cell>
          <cell r="C398" t="str">
            <v>Medical</v>
          </cell>
          <cell r="D398" t="str">
            <v>CR</v>
          </cell>
          <cell r="E398" t="str">
            <v>김영화</v>
          </cell>
          <cell r="F398" t="str">
            <v>주임</v>
          </cell>
          <cell r="G398" t="str">
            <v>2001-06-01</v>
          </cell>
          <cell r="H398" t="str">
            <v>여</v>
          </cell>
          <cell r="I398">
            <v>7</v>
          </cell>
          <cell r="J398">
            <v>11</v>
          </cell>
          <cell r="K398">
            <v>14</v>
          </cell>
          <cell r="L398">
            <v>21</v>
          </cell>
          <cell r="M398">
            <v>0</v>
          </cell>
          <cell r="N398">
            <v>21</v>
          </cell>
          <cell r="O398">
            <v>21</v>
          </cell>
          <cell r="P398">
            <v>0</v>
          </cell>
          <cell r="Q398">
            <v>15</v>
          </cell>
          <cell r="R398">
            <v>15</v>
          </cell>
        </row>
        <row r="399">
          <cell r="B399">
            <v>1197</v>
          </cell>
          <cell r="C399" t="str">
            <v>Medical</v>
          </cell>
          <cell r="D399" t="str">
            <v>MMC</v>
          </cell>
          <cell r="E399" t="str">
            <v>최미나</v>
          </cell>
          <cell r="F399" t="str">
            <v>과장</v>
          </cell>
          <cell r="G399" t="str">
            <v>1997-04-24</v>
          </cell>
          <cell r="H399" t="str">
            <v>여</v>
          </cell>
          <cell r="I399">
            <v>7</v>
          </cell>
          <cell r="J399">
            <v>13</v>
          </cell>
          <cell r="K399">
            <v>18</v>
          </cell>
          <cell r="L399">
            <v>25</v>
          </cell>
          <cell r="M399">
            <v>18</v>
          </cell>
          <cell r="N399">
            <v>7</v>
          </cell>
          <cell r="O399">
            <v>7</v>
          </cell>
          <cell r="P399">
            <v>0</v>
          </cell>
          <cell r="Q399">
            <v>19</v>
          </cell>
          <cell r="R399">
            <v>19</v>
          </cell>
        </row>
        <row r="400">
          <cell r="B400">
            <v>1564</v>
          </cell>
          <cell r="C400" t="str">
            <v>Bio Medical</v>
          </cell>
          <cell r="D400" t="str">
            <v>Bio-CR</v>
          </cell>
          <cell r="E400" t="str">
            <v>최현진</v>
          </cell>
          <cell r="F400" t="str">
            <v>사원</v>
          </cell>
          <cell r="G400" t="str">
            <v>2004-03-08</v>
          </cell>
          <cell r="H400" t="str">
            <v>여</v>
          </cell>
          <cell r="I400">
            <v>7</v>
          </cell>
          <cell r="J400">
            <v>1.1643835616438363</v>
          </cell>
          <cell r="K400">
            <v>11</v>
          </cell>
          <cell r="L400">
            <v>18</v>
          </cell>
          <cell r="M400">
            <v>1</v>
          </cell>
          <cell r="N400">
            <v>17</v>
          </cell>
          <cell r="O400">
            <v>17</v>
          </cell>
          <cell r="P400">
            <v>0</v>
          </cell>
          <cell r="Q400">
            <v>12</v>
          </cell>
          <cell r="R400">
            <v>12</v>
          </cell>
        </row>
        <row r="401">
          <cell r="B401">
            <v>1448</v>
          </cell>
          <cell r="C401" t="str">
            <v>Bio Medical</v>
          </cell>
          <cell r="D401" t="str">
            <v>Bio-MIS</v>
          </cell>
          <cell r="E401" t="str">
            <v>박숙현</v>
          </cell>
          <cell r="F401" t="str">
            <v>주임</v>
          </cell>
          <cell r="G401" t="str">
            <v>2003-01-07</v>
          </cell>
          <cell r="H401" t="str">
            <v>여</v>
          </cell>
          <cell r="I401">
            <v>7</v>
          </cell>
          <cell r="J401">
            <v>2.8082191780821919</v>
          </cell>
          <cell r="K401">
            <v>12</v>
          </cell>
          <cell r="L401">
            <v>19</v>
          </cell>
          <cell r="M401">
            <v>1</v>
          </cell>
          <cell r="N401">
            <v>18</v>
          </cell>
          <cell r="O401">
            <v>18</v>
          </cell>
          <cell r="P401">
            <v>0</v>
          </cell>
          <cell r="Q401">
            <v>13</v>
          </cell>
          <cell r="R401">
            <v>13</v>
          </cell>
        </row>
        <row r="402">
          <cell r="B402">
            <v>1538</v>
          </cell>
          <cell r="C402" t="str">
            <v>Bio-Regulatory&amp;GA</v>
          </cell>
          <cell r="D402" t="str">
            <v>Bio Registration</v>
          </cell>
          <cell r="E402" t="str">
            <v>김보영</v>
          </cell>
          <cell r="F402" t="str">
            <v>과장</v>
          </cell>
          <cell r="G402" t="str">
            <v>2003-11-10</v>
          </cell>
          <cell r="H402" t="str">
            <v>여</v>
          </cell>
          <cell r="I402">
            <v>7</v>
          </cell>
          <cell r="J402">
            <v>2.8972602739726021</v>
          </cell>
          <cell r="K402">
            <v>12</v>
          </cell>
          <cell r="L402">
            <v>19</v>
          </cell>
          <cell r="M402">
            <v>5</v>
          </cell>
          <cell r="N402">
            <v>14</v>
          </cell>
          <cell r="O402">
            <v>14</v>
          </cell>
          <cell r="P402">
            <v>0</v>
          </cell>
          <cell r="Q402">
            <v>13</v>
          </cell>
          <cell r="R402">
            <v>13</v>
          </cell>
        </row>
        <row r="403">
          <cell r="B403">
            <v>1205</v>
          </cell>
          <cell r="C403" t="str">
            <v>Regulatory</v>
          </cell>
          <cell r="D403" t="str">
            <v>Registration</v>
          </cell>
          <cell r="E403" t="str">
            <v>김지향</v>
          </cell>
          <cell r="F403" t="str">
            <v>과장</v>
          </cell>
          <cell r="G403" t="str">
            <v>1997-08-11</v>
          </cell>
          <cell r="H403" t="str">
            <v>여</v>
          </cell>
          <cell r="I403">
            <v>7</v>
          </cell>
          <cell r="J403">
            <v>7.5</v>
          </cell>
          <cell r="K403">
            <v>18</v>
          </cell>
          <cell r="L403">
            <v>25</v>
          </cell>
          <cell r="M403">
            <v>7</v>
          </cell>
          <cell r="N403">
            <v>18</v>
          </cell>
          <cell r="O403">
            <v>18</v>
          </cell>
          <cell r="P403">
            <v>0</v>
          </cell>
          <cell r="Q403">
            <v>19</v>
          </cell>
          <cell r="R403">
            <v>19</v>
          </cell>
        </row>
        <row r="404">
          <cell r="B404">
            <v>1207</v>
          </cell>
          <cell r="C404" t="str">
            <v>Regulatory</v>
          </cell>
          <cell r="D404" t="str">
            <v>Registration</v>
          </cell>
          <cell r="E404" t="str">
            <v>이소정</v>
          </cell>
          <cell r="F404" t="str">
            <v>과장</v>
          </cell>
          <cell r="G404" t="str">
            <v>1997-10-01</v>
          </cell>
          <cell r="H404" t="str">
            <v>여</v>
          </cell>
          <cell r="I404">
            <v>7</v>
          </cell>
          <cell r="J404">
            <v>17</v>
          </cell>
          <cell r="K404">
            <v>18</v>
          </cell>
          <cell r="L404">
            <v>25</v>
          </cell>
          <cell r="M404">
            <v>0.5</v>
          </cell>
          <cell r="N404">
            <v>24.5</v>
          </cell>
          <cell r="O404">
            <v>24.5</v>
          </cell>
          <cell r="P404">
            <v>0</v>
          </cell>
          <cell r="Q404">
            <v>19</v>
          </cell>
          <cell r="R404">
            <v>19</v>
          </cell>
        </row>
        <row r="405">
          <cell r="B405">
            <v>1482</v>
          </cell>
          <cell r="C405" t="str">
            <v>Regulatory</v>
          </cell>
          <cell r="D405" t="str">
            <v>Registration</v>
          </cell>
          <cell r="E405" t="str">
            <v>서현미</v>
          </cell>
          <cell r="F405" t="str">
            <v>주임</v>
          </cell>
          <cell r="G405" t="str">
            <v>2002-04-01</v>
          </cell>
          <cell r="H405" t="str">
            <v>여</v>
          </cell>
          <cell r="I405">
            <v>7</v>
          </cell>
          <cell r="J405">
            <v>9</v>
          </cell>
          <cell r="K405">
            <v>13</v>
          </cell>
          <cell r="L405">
            <v>20</v>
          </cell>
          <cell r="M405">
            <v>4</v>
          </cell>
          <cell r="N405">
            <v>16</v>
          </cell>
          <cell r="O405">
            <v>16</v>
          </cell>
          <cell r="P405">
            <v>0</v>
          </cell>
          <cell r="Q405">
            <v>14</v>
          </cell>
          <cell r="R405">
            <v>14</v>
          </cell>
        </row>
        <row r="406">
          <cell r="B406">
            <v>1572</v>
          </cell>
          <cell r="C406" t="str">
            <v>Regulatory</v>
          </cell>
          <cell r="D406" t="str">
            <v>Registration</v>
          </cell>
          <cell r="E406" t="str">
            <v>안희영</v>
          </cell>
          <cell r="F406" t="str">
            <v>주임</v>
          </cell>
          <cell r="G406" t="str">
            <v>2004-06-21</v>
          </cell>
          <cell r="H406" t="str">
            <v>여</v>
          </cell>
          <cell r="I406">
            <v>2.2876712328767121</v>
          </cell>
          <cell r="J406">
            <v>0</v>
          </cell>
          <cell r="K406">
            <v>11</v>
          </cell>
          <cell r="L406">
            <v>13.287671232876711</v>
          </cell>
          <cell r="M406">
            <v>3</v>
          </cell>
          <cell r="N406">
            <v>10.287671232876711</v>
          </cell>
          <cell r="O406">
            <v>10.287671232876711</v>
          </cell>
          <cell r="P406">
            <v>0</v>
          </cell>
          <cell r="Q406">
            <v>12</v>
          </cell>
          <cell r="R406">
            <v>12</v>
          </cell>
        </row>
        <row r="407">
          <cell r="B407">
            <v>5012</v>
          </cell>
          <cell r="C407" t="str">
            <v>Regulatory</v>
          </cell>
          <cell r="D407" t="str">
            <v>QMS</v>
          </cell>
          <cell r="E407" t="str">
            <v>고재천</v>
          </cell>
          <cell r="F407" t="str">
            <v>부장</v>
          </cell>
          <cell r="G407" t="str">
            <v>1988-03-23</v>
          </cell>
          <cell r="H407" t="str">
            <v>남</v>
          </cell>
          <cell r="I407">
            <v>7</v>
          </cell>
          <cell r="J407">
            <v>22</v>
          </cell>
          <cell r="K407">
            <v>27</v>
          </cell>
          <cell r="L407">
            <v>34</v>
          </cell>
          <cell r="M407">
            <v>5</v>
          </cell>
          <cell r="N407">
            <v>29</v>
          </cell>
          <cell r="O407">
            <v>29</v>
          </cell>
          <cell r="P407">
            <v>0</v>
          </cell>
          <cell r="Q407">
            <v>28</v>
          </cell>
          <cell r="R407">
            <v>28</v>
          </cell>
        </row>
        <row r="408">
          <cell r="B408">
            <v>1436</v>
          </cell>
          <cell r="C408" t="str">
            <v>Regulatory</v>
          </cell>
          <cell r="D408" t="str">
            <v>QMS</v>
          </cell>
          <cell r="E408" t="str">
            <v>김정선</v>
          </cell>
          <cell r="F408" t="str">
            <v>사원</v>
          </cell>
          <cell r="G408" t="str">
            <v>2003-01-07</v>
          </cell>
          <cell r="H408" t="str">
            <v>여</v>
          </cell>
          <cell r="I408">
            <v>7</v>
          </cell>
          <cell r="J408">
            <v>5.8082191780821901</v>
          </cell>
          <cell r="K408">
            <v>12</v>
          </cell>
          <cell r="L408">
            <v>19</v>
          </cell>
          <cell r="M408">
            <v>9</v>
          </cell>
          <cell r="N408">
            <v>10</v>
          </cell>
          <cell r="O408">
            <v>10</v>
          </cell>
          <cell r="P408">
            <v>0</v>
          </cell>
          <cell r="Q408">
            <v>13</v>
          </cell>
          <cell r="R408">
            <v>13</v>
          </cell>
        </row>
        <row r="409">
          <cell r="B409">
            <v>1101</v>
          </cell>
          <cell r="C409" t="str">
            <v>Regulatory</v>
          </cell>
          <cell r="D409" t="str">
            <v>Government Affair</v>
          </cell>
          <cell r="E409" t="str">
            <v>이재원</v>
          </cell>
          <cell r="F409" t="str">
            <v>차장</v>
          </cell>
          <cell r="G409" t="str">
            <v>1992-08-10</v>
          </cell>
          <cell r="H409" t="str">
            <v>남</v>
          </cell>
          <cell r="I409">
            <v>7</v>
          </cell>
          <cell r="J409">
            <v>19</v>
          </cell>
          <cell r="K409">
            <v>23</v>
          </cell>
          <cell r="L409">
            <v>30</v>
          </cell>
          <cell r="M409">
            <v>9</v>
          </cell>
          <cell r="N409">
            <v>21</v>
          </cell>
          <cell r="O409">
            <v>21</v>
          </cell>
          <cell r="P409">
            <v>0</v>
          </cell>
          <cell r="Q409">
            <v>24</v>
          </cell>
          <cell r="R409">
            <v>24</v>
          </cell>
        </row>
        <row r="410">
          <cell r="B410">
            <v>1325</v>
          </cell>
          <cell r="C410" t="str">
            <v>Regulatory</v>
          </cell>
          <cell r="D410" t="str">
            <v>Government Affair</v>
          </cell>
          <cell r="E410" t="str">
            <v>고영곤</v>
          </cell>
          <cell r="F410" t="str">
            <v>주임</v>
          </cell>
          <cell r="G410" t="str">
            <v>2001-02-26</v>
          </cell>
          <cell r="H410" t="str">
            <v>남</v>
          </cell>
          <cell r="I410">
            <v>7</v>
          </cell>
          <cell r="J410">
            <v>12</v>
          </cell>
          <cell r="K410">
            <v>14</v>
          </cell>
          <cell r="L410">
            <v>21</v>
          </cell>
          <cell r="M410">
            <v>2</v>
          </cell>
          <cell r="N410">
            <v>19</v>
          </cell>
          <cell r="O410">
            <v>19</v>
          </cell>
          <cell r="P410">
            <v>0</v>
          </cell>
          <cell r="Q410">
            <v>15</v>
          </cell>
          <cell r="R410">
            <v>15</v>
          </cell>
        </row>
        <row r="411">
          <cell r="B411">
            <v>1093</v>
          </cell>
          <cell r="C411" t="str">
            <v>Regulatory</v>
          </cell>
          <cell r="D411" t="str">
            <v>Pricing</v>
          </cell>
          <cell r="E411" t="str">
            <v>이봉주</v>
          </cell>
          <cell r="F411" t="str">
            <v>부장</v>
          </cell>
          <cell r="G411" t="str">
            <v>1992-03-06</v>
          </cell>
          <cell r="H411" t="str">
            <v>남</v>
          </cell>
          <cell r="I411">
            <v>7</v>
          </cell>
          <cell r="J411">
            <v>19</v>
          </cell>
          <cell r="K411">
            <v>23</v>
          </cell>
          <cell r="L411">
            <v>30</v>
          </cell>
          <cell r="M411">
            <v>5</v>
          </cell>
          <cell r="N411">
            <v>25</v>
          </cell>
          <cell r="O411">
            <v>25</v>
          </cell>
          <cell r="P411">
            <v>0</v>
          </cell>
          <cell r="Q411">
            <v>24</v>
          </cell>
          <cell r="R411">
            <v>24</v>
          </cell>
        </row>
        <row r="412">
          <cell r="B412">
            <v>1248</v>
          </cell>
          <cell r="C412" t="str">
            <v>Regulatory</v>
          </cell>
          <cell r="D412" t="str">
            <v>Pricing</v>
          </cell>
          <cell r="E412" t="str">
            <v>김정식</v>
          </cell>
          <cell r="F412" t="str">
            <v>차장</v>
          </cell>
          <cell r="G412" t="str">
            <v>1999-10-01</v>
          </cell>
          <cell r="H412" t="str">
            <v>남</v>
          </cell>
          <cell r="I412">
            <v>7</v>
          </cell>
          <cell r="J412">
            <v>12</v>
          </cell>
          <cell r="K412">
            <v>16</v>
          </cell>
          <cell r="L412">
            <v>23</v>
          </cell>
          <cell r="M412">
            <v>7</v>
          </cell>
          <cell r="N412">
            <v>16</v>
          </cell>
          <cell r="O412">
            <v>16</v>
          </cell>
          <cell r="P412">
            <v>0</v>
          </cell>
          <cell r="Q412">
            <v>17</v>
          </cell>
          <cell r="R412">
            <v>17</v>
          </cell>
        </row>
        <row r="413">
          <cell r="B413">
            <v>1387</v>
          </cell>
          <cell r="C413" t="str">
            <v>GM</v>
          </cell>
          <cell r="D413" t="str">
            <v>GM</v>
          </cell>
          <cell r="E413" t="str">
            <v>안현진</v>
          </cell>
          <cell r="F413" t="str">
            <v>차장</v>
          </cell>
          <cell r="G413" t="str">
            <v>2002-01-04</v>
          </cell>
          <cell r="H413" t="str">
            <v>여</v>
          </cell>
          <cell r="I413">
            <v>7</v>
          </cell>
          <cell r="J413">
            <v>4.4726027397260282</v>
          </cell>
          <cell r="K413">
            <v>13</v>
          </cell>
          <cell r="L413">
            <v>20</v>
          </cell>
          <cell r="M413">
            <v>3</v>
          </cell>
          <cell r="N413">
            <v>17</v>
          </cell>
          <cell r="O413">
            <v>17</v>
          </cell>
          <cell r="P413">
            <v>0</v>
          </cell>
          <cell r="Q413">
            <v>14</v>
          </cell>
          <cell r="R413">
            <v>14</v>
          </cell>
        </row>
        <row r="414">
          <cell r="B414">
            <v>1425</v>
          </cell>
          <cell r="C414" t="str">
            <v>Finance</v>
          </cell>
          <cell r="D414" t="str">
            <v>Accounting</v>
          </cell>
          <cell r="E414" t="str">
            <v>이솔내</v>
          </cell>
          <cell r="F414" t="str">
            <v>과장</v>
          </cell>
          <cell r="G414" t="str">
            <v>2003-01-06</v>
          </cell>
          <cell r="H414" t="str">
            <v>여</v>
          </cell>
          <cell r="I414">
            <v>7</v>
          </cell>
          <cell r="J414">
            <v>8.835616438356162</v>
          </cell>
          <cell r="K414">
            <v>12</v>
          </cell>
          <cell r="L414">
            <v>19</v>
          </cell>
          <cell r="M414">
            <v>10</v>
          </cell>
          <cell r="N414">
            <v>9</v>
          </cell>
          <cell r="O414">
            <v>9</v>
          </cell>
          <cell r="P414">
            <v>0</v>
          </cell>
          <cell r="Q414">
            <v>13</v>
          </cell>
          <cell r="R414">
            <v>13</v>
          </cell>
        </row>
        <row r="415">
          <cell r="B415">
            <v>1053</v>
          </cell>
          <cell r="C415" t="str">
            <v>Finance</v>
          </cell>
          <cell r="D415" t="str">
            <v>Accounting</v>
          </cell>
          <cell r="E415" t="str">
            <v>이기순</v>
          </cell>
          <cell r="F415" t="str">
            <v>대리</v>
          </cell>
          <cell r="G415" t="str">
            <v>1990-09-10</v>
          </cell>
          <cell r="H415" t="str">
            <v>여</v>
          </cell>
          <cell r="I415">
            <v>7</v>
          </cell>
          <cell r="J415">
            <v>23</v>
          </cell>
          <cell r="K415">
            <v>25</v>
          </cell>
          <cell r="L415">
            <v>32</v>
          </cell>
          <cell r="M415">
            <v>0</v>
          </cell>
          <cell r="N415">
            <v>32</v>
          </cell>
          <cell r="O415">
            <v>32</v>
          </cell>
          <cell r="P415">
            <v>0</v>
          </cell>
          <cell r="Q415">
            <v>26</v>
          </cell>
          <cell r="R415">
            <v>26</v>
          </cell>
        </row>
        <row r="416">
          <cell r="B416">
            <v>1484</v>
          </cell>
          <cell r="C416" t="str">
            <v>Finance</v>
          </cell>
          <cell r="D416" t="str">
            <v>Accounting</v>
          </cell>
          <cell r="E416" t="str">
            <v>김도경</v>
          </cell>
          <cell r="F416" t="str">
            <v>대리</v>
          </cell>
          <cell r="G416" t="str">
            <v>2003-02-24</v>
          </cell>
          <cell r="H416" t="str">
            <v>여</v>
          </cell>
          <cell r="I416">
            <v>7</v>
          </cell>
          <cell r="J416">
            <v>9</v>
          </cell>
          <cell r="K416">
            <v>12</v>
          </cell>
          <cell r="L416">
            <v>19</v>
          </cell>
          <cell r="M416">
            <v>6.5</v>
          </cell>
          <cell r="N416">
            <v>12.5</v>
          </cell>
          <cell r="O416">
            <v>12.5</v>
          </cell>
          <cell r="P416">
            <v>0</v>
          </cell>
          <cell r="Q416">
            <v>13</v>
          </cell>
          <cell r="R416">
            <v>13</v>
          </cell>
        </row>
        <row r="417">
          <cell r="B417">
            <v>1113</v>
          </cell>
          <cell r="C417" t="str">
            <v>Finance</v>
          </cell>
          <cell r="D417" t="str">
            <v>Accounting</v>
          </cell>
          <cell r="E417" t="str">
            <v>고규석</v>
          </cell>
          <cell r="F417" t="str">
            <v>대리</v>
          </cell>
          <cell r="G417" t="str">
            <v>1992-10-26</v>
          </cell>
          <cell r="H417" t="str">
            <v>남</v>
          </cell>
          <cell r="I417">
            <v>7</v>
          </cell>
          <cell r="J417">
            <v>20</v>
          </cell>
          <cell r="K417">
            <v>23</v>
          </cell>
          <cell r="L417">
            <v>30</v>
          </cell>
          <cell r="M417">
            <v>1.5</v>
          </cell>
          <cell r="N417">
            <v>28.5</v>
          </cell>
          <cell r="O417">
            <v>28.5</v>
          </cell>
          <cell r="P417">
            <v>0</v>
          </cell>
          <cell r="Q417">
            <v>24</v>
          </cell>
          <cell r="R417">
            <v>24</v>
          </cell>
        </row>
        <row r="418">
          <cell r="B418">
            <v>1142</v>
          </cell>
          <cell r="C418" t="str">
            <v>Finance</v>
          </cell>
          <cell r="D418" t="str">
            <v>Treasury</v>
          </cell>
          <cell r="E418" t="str">
            <v>문혜경</v>
          </cell>
          <cell r="F418" t="str">
            <v>주임</v>
          </cell>
          <cell r="G418" t="str">
            <v>1994-06-07</v>
          </cell>
          <cell r="H418" t="str">
            <v>여</v>
          </cell>
          <cell r="I418">
            <v>7</v>
          </cell>
          <cell r="J418">
            <v>19.5</v>
          </cell>
          <cell r="K418">
            <v>21</v>
          </cell>
          <cell r="L418">
            <v>28</v>
          </cell>
          <cell r="M418">
            <v>0</v>
          </cell>
          <cell r="N418">
            <v>28</v>
          </cell>
          <cell r="O418">
            <v>28</v>
          </cell>
          <cell r="P418">
            <v>0</v>
          </cell>
          <cell r="Q418">
            <v>22</v>
          </cell>
          <cell r="R418">
            <v>22</v>
          </cell>
        </row>
        <row r="419">
          <cell r="B419">
            <v>1277</v>
          </cell>
          <cell r="C419" t="str">
            <v>Finance</v>
          </cell>
          <cell r="D419" t="str">
            <v>Planning</v>
          </cell>
          <cell r="E419" t="str">
            <v>김성태</v>
          </cell>
          <cell r="F419" t="str">
            <v>차장</v>
          </cell>
          <cell r="G419" t="str">
            <v>2000-01-10</v>
          </cell>
          <cell r="H419" t="str">
            <v>남</v>
          </cell>
          <cell r="I419">
            <v>7</v>
          </cell>
          <cell r="J419">
            <v>13</v>
          </cell>
          <cell r="K419">
            <v>15</v>
          </cell>
          <cell r="L419">
            <v>22</v>
          </cell>
          <cell r="M419">
            <v>2.5</v>
          </cell>
          <cell r="N419">
            <v>19.5</v>
          </cell>
          <cell r="O419">
            <v>19.5</v>
          </cell>
          <cell r="P419">
            <v>0</v>
          </cell>
          <cell r="Q419">
            <v>16</v>
          </cell>
          <cell r="R419">
            <v>16</v>
          </cell>
        </row>
        <row r="420">
          <cell r="B420">
            <v>1407</v>
          </cell>
          <cell r="C420" t="str">
            <v>Finance</v>
          </cell>
          <cell r="D420" t="str">
            <v xml:space="preserve">Planning </v>
          </cell>
          <cell r="E420" t="str">
            <v>최민정</v>
          </cell>
          <cell r="F420" t="str">
            <v>대리</v>
          </cell>
          <cell r="G420" t="str">
            <v>2002-08-05</v>
          </cell>
          <cell r="H420" t="str">
            <v>여</v>
          </cell>
          <cell r="I420">
            <v>7</v>
          </cell>
          <cell r="J420">
            <v>8.0547945205479436</v>
          </cell>
          <cell r="K420">
            <v>13</v>
          </cell>
          <cell r="L420">
            <v>20</v>
          </cell>
          <cell r="M420">
            <v>2.5</v>
          </cell>
          <cell r="N420">
            <v>17.5</v>
          </cell>
          <cell r="O420">
            <v>17.5</v>
          </cell>
          <cell r="P420">
            <v>0</v>
          </cell>
          <cell r="Q420">
            <v>14</v>
          </cell>
          <cell r="R420">
            <v>14</v>
          </cell>
        </row>
        <row r="421">
          <cell r="B421">
            <v>1494</v>
          </cell>
          <cell r="C421" t="str">
            <v>Finance</v>
          </cell>
          <cell r="D421" t="str">
            <v xml:space="preserve">Planning </v>
          </cell>
          <cell r="E421" t="str">
            <v>박두범</v>
          </cell>
          <cell r="F421" t="str">
            <v>주임</v>
          </cell>
          <cell r="G421" t="str">
            <v>2003-04-04</v>
          </cell>
          <cell r="H421" t="str">
            <v>남</v>
          </cell>
          <cell r="I421">
            <v>4.9246575342465739</v>
          </cell>
          <cell r="J421">
            <v>0</v>
          </cell>
          <cell r="K421">
            <v>12</v>
          </cell>
          <cell r="L421">
            <v>16.924657534246574</v>
          </cell>
          <cell r="M421">
            <v>12</v>
          </cell>
          <cell r="N421">
            <v>4.9246575342465739</v>
          </cell>
          <cell r="O421">
            <v>4.9246575342465739</v>
          </cell>
          <cell r="P421">
            <v>0</v>
          </cell>
          <cell r="Q421">
            <v>13</v>
          </cell>
          <cell r="R421">
            <v>13</v>
          </cell>
        </row>
        <row r="422">
          <cell r="B422">
            <v>1042</v>
          </cell>
          <cell r="C422" t="str">
            <v>Finance</v>
          </cell>
          <cell r="D422" t="str">
            <v>Treasury</v>
          </cell>
          <cell r="E422" t="str">
            <v>장진영</v>
          </cell>
          <cell r="F422" t="str">
            <v>차장</v>
          </cell>
          <cell r="G422" t="str">
            <v>1989-09-18</v>
          </cell>
          <cell r="H422" t="str">
            <v>남</v>
          </cell>
          <cell r="I422">
            <v>7</v>
          </cell>
          <cell r="J422">
            <v>25</v>
          </cell>
          <cell r="K422">
            <v>26</v>
          </cell>
          <cell r="L422">
            <v>33</v>
          </cell>
          <cell r="M422">
            <v>0</v>
          </cell>
          <cell r="N422">
            <v>33</v>
          </cell>
          <cell r="O422">
            <v>33</v>
          </cell>
          <cell r="P422">
            <v>0</v>
          </cell>
          <cell r="Q422">
            <v>27</v>
          </cell>
          <cell r="R422">
            <v>27</v>
          </cell>
        </row>
        <row r="423">
          <cell r="B423">
            <v>1057</v>
          </cell>
          <cell r="C423" t="str">
            <v>Finance</v>
          </cell>
          <cell r="D423" t="str">
            <v>Treasury</v>
          </cell>
          <cell r="E423" t="str">
            <v>주석헌</v>
          </cell>
          <cell r="F423" t="str">
            <v>차장</v>
          </cell>
          <cell r="G423" t="str">
            <v>1990-09-24</v>
          </cell>
          <cell r="H423" t="str">
            <v>남</v>
          </cell>
          <cell r="I423">
            <v>7</v>
          </cell>
          <cell r="J423">
            <v>15.5</v>
          </cell>
          <cell r="K423">
            <v>25</v>
          </cell>
          <cell r="L423">
            <v>32</v>
          </cell>
          <cell r="M423">
            <v>3</v>
          </cell>
          <cell r="N423">
            <v>29</v>
          </cell>
          <cell r="O423">
            <v>29</v>
          </cell>
          <cell r="P423">
            <v>0</v>
          </cell>
          <cell r="Q423">
            <v>26</v>
          </cell>
          <cell r="R423">
            <v>26</v>
          </cell>
        </row>
        <row r="424">
          <cell r="B424">
            <v>1152</v>
          </cell>
          <cell r="C424" t="str">
            <v>Finance</v>
          </cell>
          <cell r="D424" t="str">
            <v>Treasury</v>
          </cell>
          <cell r="E424" t="str">
            <v>이해진</v>
          </cell>
          <cell r="F424" t="str">
            <v>과장</v>
          </cell>
          <cell r="G424" t="str">
            <v>1994-10-01</v>
          </cell>
          <cell r="H424" t="str">
            <v>여</v>
          </cell>
          <cell r="I424">
            <v>7</v>
          </cell>
          <cell r="J424">
            <v>20</v>
          </cell>
          <cell r="K424">
            <v>21</v>
          </cell>
          <cell r="L424">
            <v>28</v>
          </cell>
          <cell r="M424">
            <v>0</v>
          </cell>
          <cell r="N424">
            <v>28</v>
          </cell>
          <cell r="O424">
            <v>28</v>
          </cell>
          <cell r="P424">
            <v>0</v>
          </cell>
          <cell r="Q424">
            <v>22</v>
          </cell>
          <cell r="R424">
            <v>22</v>
          </cell>
        </row>
        <row r="425">
          <cell r="B425">
            <v>1250</v>
          </cell>
          <cell r="C425" t="str">
            <v>Finance</v>
          </cell>
          <cell r="D425" t="str">
            <v>Treasury</v>
          </cell>
          <cell r="E425" t="str">
            <v>우지선</v>
          </cell>
          <cell r="F425" t="str">
            <v>대리</v>
          </cell>
          <cell r="G425" t="str">
            <v>1999-11-01</v>
          </cell>
          <cell r="H425" t="str">
            <v>여</v>
          </cell>
          <cell r="I425">
            <v>7</v>
          </cell>
          <cell r="J425">
            <v>13</v>
          </cell>
          <cell r="K425">
            <v>16</v>
          </cell>
          <cell r="L425">
            <v>23</v>
          </cell>
          <cell r="M425">
            <v>2</v>
          </cell>
          <cell r="N425">
            <v>21</v>
          </cell>
          <cell r="O425">
            <v>21</v>
          </cell>
          <cell r="P425">
            <v>0</v>
          </cell>
          <cell r="Q425">
            <v>17</v>
          </cell>
          <cell r="R425">
            <v>17</v>
          </cell>
        </row>
        <row r="426">
          <cell r="B426">
            <v>1038</v>
          </cell>
          <cell r="C426" t="str">
            <v>Finance</v>
          </cell>
          <cell r="D426" t="str">
            <v>Procurement</v>
          </cell>
          <cell r="E426" t="str">
            <v>임지순</v>
          </cell>
          <cell r="F426" t="str">
            <v>부장</v>
          </cell>
          <cell r="G426" t="str">
            <v>1989-04-10</v>
          </cell>
          <cell r="H426" t="str">
            <v>남</v>
          </cell>
          <cell r="I426">
            <v>7</v>
          </cell>
          <cell r="J426">
            <v>20</v>
          </cell>
          <cell r="K426">
            <v>26</v>
          </cell>
          <cell r="L426">
            <v>33</v>
          </cell>
          <cell r="M426">
            <v>8.5</v>
          </cell>
          <cell r="N426">
            <v>24.5</v>
          </cell>
          <cell r="O426">
            <v>24.5</v>
          </cell>
          <cell r="P426">
            <v>0</v>
          </cell>
          <cell r="Q426">
            <v>27</v>
          </cell>
          <cell r="R426">
            <v>27</v>
          </cell>
        </row>
        <row r="427">
          <cell r="B427">
            <v>1478</v>
          </cell>
          <cell r="C427" t="str">
            <v>Finance</v>
          </cell>
          <cell r="D427" t="str">
            <v>Procurement</v>
          </cell>
          <cell r="E427" t="str">
            <v>최인주</v>
          </cell>
          <cell r="F427" t="str">
            <v>사원</v>
          </cell>
          <cell r="G427" t="str">
            <v>2003-01-07</v>
          </cell>
          <cell r="H427" t="str">
            <v>여</v>
          </cell>
          <cell r="I427">
            <v>7</v>
          </cell>
          <cell r="J427">
            <v>3.8082191780821919</v>
          </cell>
          <cell r="K427">
            <v>12</v>
          </cell>
          <cell r="L427">
            <v>19</v>
          </cell>
          <cell r="M427">
            <v>4</v>
          </cell>
          <cell r="N427">
            <v>15</v>
          </cell>
          <cell r="O427">
            <v>15</v>
          </cell>
          <cell r="P427">
            <v>0</v>
          </cell>
          <cell r="Q427">
            <v>13</v>
          </cell>
          <cell r="R427">
            <v>13</v>
          </cell>
        </row>
        <row r="428">
          <cell r="B428">
            <v>1132</v>
          </cell>
          <cell r="C428" t="str">
            <v>Finance</v>
          </cell>
          <cell r="D428" t="str">
            <v>Supply Chain Operation</v>
          </cell>
          <cell r="E428" t="str">
            <v>배정열</v>
          </cell>
          <cell r="F428" t="str">
            <v>차장</v>
          </cell>
          <cell r="G428" t="str">
            <v>1993-11-01</v>
          </cell>
          <cell r="H428" t="str">
            <v>여</v>
          </cell>
          <cell r="I428">
            <v>7</v>
          </cell>
          <cell r="J428">
            <v>20.5</v>
          </cell>
          <cell r="K428">
            <v>22</v>
          </cell>
          <cell r="L428">
            <v>29</v>
          </cell>
          <cell r="M428">
            <v>0</v>
          </cell>
          <cell r="N428">
            <v>29</v>
          </cell>
          <cell r="O428">
            <v>29</v>
          </cell>
          <cell r="P428">
            <v>0</v>
          </cell>
          <cell r="Q428">
            <v>23</v>
          </cell>
          <cell r="R428">
            <v>23</v>
          </cell>
        </row>
        <row r="429">
          <cell r="B429">
            <v>1052</v>
          </cell>
          <cell r="C429" t="str">
            <v>Finance</v>
          </cell>
          <cell r="D429" t="str">
            <v>Supply Chain Operation</v>
          </cell>
          <cell r="E429" t="str">
            <v>강신학</v>
          </cell>
          <cell r="F429" t="str">
            <v>과장</v>
          </cell>
          <cell r="G429" t="str">
            <v>1990-06-25</v>
          </cell>
          <cell r="H429" t="str">
            <v>남</v>
          </cell>
          <cell r="I429">
            <v>7</v>
          </cell>
          <cell r="J429">
            <v>18.5</v>
          </cell>
          <cell r="K429">
            <v>25</v>
          </cell>
          <cell r="L429">
            <v>32</v>
          </cell>
          <cell r="M429">
            <v>3</v>
          </cell>
          <cell r="N429">
            <v>29</v>
          </cell>
          <cell r="O429">
            <v>29</v>
          </cell>
          <cell r="P429">
            <v>0</v>
          </cell>
          <cell r="Q429">
            <v>26</v>
          </cell>
          <cell r="R429">
            <v>26</v>
          </cell>
        </row>
        <row r="430">
          <cell r="B430">
            <v>1492</v>
          </cell>
          <cell r="C430" t="str">
            <v>Finance</v>
          </cell>
          <cell r="D430" t="str">
            <v>Supply Chain Operation</v>
          </cell>
          <cell r="E430" t="str">
            <v>한윤희</v>
          </cell>
          <cell r="F430" t="str">
            <v>주임</v>
          </cell>
          <cell r="G430" t="str">
            <v>2003-03-17</v>
          </cell>
          <cell r="H430" t="str">
            <v>여</v>
          </cell>
          <cell r="I430">
            <v>7</v>
          </cell>
          <cell r="J430">
            <v>4.917808219178081</v>
          </cell>
          <cell r="K430">
            <v>12</v>
          </cell>
          <cell r="L430">
            <v>19</v>
          </cell>
          <cell r="M430">
            <v>1.5</v>
          </cell>
          <cell r="N430">
            <v>17.5</v>
          </cell>
          <cell r="O430">
            <v>17.5</v>
          </cell>
          <cell r="P430">
            <v>0</v>
          </cell>
          <cell r="Q430">
            <v>13</v>
          </cell>
          <cell r="R430">
            <v>13</v>
          </cell>
        </row>
        <row r="431">
          <cell r="B431">
            <v>1567</v>
          </cell>
          <cell r="C431" t="str">
            <v>Finance</v>
          </cell>
          <cell r="D431" t="str">
            <v>Supply Chain Operation</v>
          </cell>
          <cell r="E431" t="str">
            <v>이경혜</v>
          </cell>
          <cell r="F431" t="str">
            <v>사원</v>
          </cell>
          <cell r="G431" t="str">
            <v>2004-06-28</v>
          </cell>
          <cell r="H431" t="str">
            <v>여</v>
          </cell>
          <cell r="I431">
            <v>1.595890410958904</v>
          </cell>
          <cell r="J431">
            <v>0</v>
          </cell>
          <cell r="K431">
            <v>11</v>
          </cell>
          <cell r="L431">
            <v>12.595890410958905</v>
          </cell>
          <cell r="M431">
            <v>2.5</v>
          </cell>
          <cell r="N431">
            <v>10.095890410958905</v>
          </cell>
          <cell r="O431">
            <v>10.095890410958905</v>
          </cell>
          <cell r="P431">
            <v>0</v>
          </cell>
          <cell r="Q431">
            <v>12</v>
          </cell>
          <cell r="R431">
            <v>12</v>
          </cell>
        </row>
        <row r="432">
          <cell r="B432">
            <v>1204</v>
          </cell>
          <cell r="C432" t="str">
            <v>Finance</v>
          </cell>
          <cell r="D432" t="str">
            <v>IT</v>
          </cell>
          <cell r="E432" t="str">
            <v>곽수헌</v>
          </cell>
          <cell r="F432" t="str">
            <v>부장</v>
          </cell>
          <cell r="G432" t="str">
            <v>1997-07-21</v>
          </cell>
          <cell r="H432" t="str">
            <v>여</v>
          </cell>
          <cell r="I432">
            <v>7</v>
          </cell>
          <cell r="J432">
            <v>11</v>
          </cell>
          <cell r="K432">
            <v>18</v>
          </cell>
          <cell r="L432">
            <v>25</v>
          </cell>
          <cell r="M432">
            <v>8</v>
          </cell>
          <cell r="N432">
            <v>17</v>
          </cell>
          <cell r="O432">
            <v>17</v>
          </cell>
          <cell r="P432">
            <v>0</v>
          </cell>
          <cell r="Q432">
            <v>19</v>
          </cell>
          <cell r="R432">
            <v>19</v>
          </cell>
        </row>
        <row r="433">
          <cell r="B433">
            <v>1153</v>
          </cell>
          <cell r="C433" t="str">
            <v>Finance</v>
          </cell>
          <cell r="D433" t="str">
            <v>IT</v>
          </cell>
          <cell r="E433" t="str">
            <v>오석희</v>
          </cell>
          <cell r="F433" t="str">
            <v>과장</v>
          </cell>
          <cell r="G433" t="str">
            <v>1994-10-17</v>
          </cell>
          <cell r="H433" t="str">
            <v>남</v>
          </cell>
          <cell r="I433">
            <v>7</v>
          </cell>
          <cell r="J433">
            <v>10.5</v>
          </cell>
          <cell r="K433">
            <v>21</v>
          </cell>
          <cell r="L433">
            <v>28</v>
          </cell>
          <cell r="M433">
            <v>4.5</v>
          </cell>
          <cell r="N433">
            <v>23.5</v>
          </cell>
          <cell r="O433">
            <v>23.5</v>
          </cell>
          <cell r="P433">
            <v>0</v>
          </cell>
          <cell r="Q433">
            <v>22</v>
          </cell>
          <cell r="R433">
            <v>22</v>
          </cell>
        </row>
        <row r="434">
          <cell r="B434">
            <v>1565</v>
          </cell>
          <cell r="C434" t="str">
            <v>Finance</v>
          </cell>
          <cell r="D434" t="str">
            <v>IT</v>
          </cell>
          <cell r="E434" t="str">
            <v>이호준A</v>
          </cell>
          <cell r="F434" t="str">
            <v>대리</v>
          </cell>
          <cell r="G434" t="str">
            <v>2004-03-16</v>
          </cell>
          <cell r="H434" t="str">
            <v>남</v>
          </cell>
          <cell r="I434">
            <v>3.9726027397260273</v>
          </cell>
          <cell r="J434">
            <v>0</v>
          </cell>
          <cell r="K434">
            <v>11</v>
          </cell>
          <cell r="L434">
            <v>14.972602739726028</v>
          </cell>
          <cell r="M434">
            <v>5</v>
          </cell>
          <cell r="N434">
            <v>9.9726027397260282</v>
          </cell>
          <cell r="O434">
            <v>9.9726027397260282</v>
          </cell>
          <cell r="P434">
            <v>0</v>
          </cell>
          <cell r="Q434">
            <v>12</v>
          </cell>
          <cell r="R434">
            <v>12</v>
          </cell>
        </row>
        <row r="435">
          <cell r="B435">
            <v>1154</v>
          </cell>
          <cell r="C435" t="str">
            <v>Finance</v>
          </cell>
          <cell r="D435" t="str">
            <v>IT</v>
          </cell>
          <cell r="E435" t="str">
            <v>오형주</v>
          </cell>
          <cell r="F435" t="str">
            <v>주임</v>
          </cell>
          <cell r="G435" t="str">
            <v>1994-12-01</v>
          </cell>
          <cell r="H435" t="str">
            <v>여</v>
          </cell>
          <cell r="I435">
            <v>7</v>
          </cell>
          <cell r="J435">
            <v>13.5</v>
          </cell>
          <cell r="K435">
            <v>21</v>
          </cell>
          <cell r="L435">
            <v>28</v>
          </cell>
          <cell r="M435">
            <v>8</v>
          </cell>
          <cell r="N435">
            <v>20</v>
          </cell>
          <cell r="O435">
            <v>20</v>
          </cell>
          <cell r="P435">
            <v>0</v>
          </cell>
          <cell r="Q435">
            <v>22</v>
          </cell>
          <cell r="R435">
            <v>22</v>
          </cell>
        </row>
        <row r="436">
          <cell r="B436">
            <v>1589</v>
          </cell>
          <cell r="C436" t="str">
            <v>Finance</v>
          </cell>
          <cell r="D436" t="str">
            <v>IT</v>
          </cell>
          <cell r="E436" t="str">
            <v>문수정</v>
          </cell>
          <cell r="F436" t="str">
            <v>대리</v>
          </cell>
          <cell r="G436" t="str">
            <v>2004-12-20</v>
          </cell>
          <cell r="H436" t="str">
            <v>여</v>
          </cell>
          <cell r="I436">
            <v>-3.6986301369863015</v>
          </cell>
          <cell r="J436">
            <v>0</v>
          </cell>
          <cell r="K436">
            <v>11</v>
          </cell>
          <cell r="L436">
            <v>7.3013698630136989</v>
          </cell>
          <cell r="M436">
            <v>5</v>
          </cell>
          <cell r="N436">
            <v>2.3013698630136989</v>
          </cell>
          <cell r="O436">
            <v>2.3013698630136989</v>
          </cell>
          <cell r="P436">
            <v>0</v>
          </cell>
          <cell r="Q436">
            <v>12</v>
          </cell>
          <cell r="R436">
            <v>12</v>
          </cell>
        </row>
        <row r="437">
          <cell r="B437">
            <v>1016</v>
          </cell>
          <cell r="C437" t="str">
            <v>Finance</v>
          </cell>
          <cell r="D437" t="str">
            <v>도매팀</v>
          </cell>
          <cell r="E437" t="str">
            <v>박종태</v>
          </cell>
          <cell r="F437" t="str">
            <v>부장</v>
          </cell>
          <cell r="G437" t="str">
            <v>1987-05-18</v>
          </cell>
          <cell r="H437" t="str">
            <v>남</v>
          </cell>
          <cell r="I437">
            <v>7</v>
          </cell>
          <cell r="J437">
            <v>24</v>
          </cell>
          <cell r="K437">
            <v>28</v>
          </cell>
          <cell r="L437">
            <v>35</v>
          </cell>
          <cell r="M437">
            <v>3</v>
          </cell>
          <cell r="N437">
            <v>32</v>
          </cell>
          <cell r="O437">
            <v>32</v>
          </cell>
          <cell r="P437">
            <v>0</v>
          </cell>
          <cell r="Q437">
            <v>29</v>
          </cell>
          <cell r="R437">
            <v>29</v>
          </cell>
        </row>
        <row r="438">
          <cell r="B438">
            <v>1029</v>
          </cell>
          <cell r="C438" t="str">
            <v>Finance</v>
          </cell>
          <cell r="D438" t="str">
            <v>도매팀</v>
          </cell>
          <cell r="E438" t="str">
            <v>강성우</v>
          </cell>
          <cell r="F438" t="str">
            <v>부장</v>
          </cell>
          <cell r="G438" t="str">
            <v>1988-12-12</v>
          </cell>
          <cell r="H438" t="str">
            <v>남</v>
          </cell>
          <cell r="I438">
            <v>7</v>
          </cell>
          <cell r="J438">
            <v>23</v>
          </cell>
          <cell r="K438">
            <v>27</v>
          </cell>
          <cell r="L438">
            <v>34</v>
          </cell>
          <cell r="M438">
            <v>5</v>
          </cell>
          <cell r="N438">
            <v>29</v>
          </cell>
          <cell r="O438">
            <v>29</v>
          </cell>
          <cell r="P438">
            <v>0</v>
          </cell>
          <cell r="Q438">
            <v>28</v>
          </cell>
          <cell r="R438">
            <v>28</v>
          </cell>
        </row>
        <row r="439">
          <cell r="B439">
            <v>1013</v>
          </cell>
          <cell r="C439" t="str">
            <v>Finance</v>
          </cell>
          <cell r="D439" t="str">
            <v>도매팀</v>
          </cell>
          <cell r="E439" t="str">
            <v>김광식</v>
          </cell>
          <cell r="F439" t="str">
            <v>부장</v>
          </cell>
          <cell r="G439" t="str">
            <v>1987-04-10</v>
          </cell>
          <cell r="H439" t="str">
            <v>남</v>
          </cell>
          <cell r="I439">
            <v>7</v>
          </cell>
          <cell r="J439">
            <v>24</v>
          </cell>
          <cell r="K439">
            <v>28</v>
          </cell>
          <cell r="L439">
            <v>35</v>
          </cell>
          <cell r="M439">
            <v>4</v>
          </cell>
          <cell r="N439">
            <v>31</v>
          </cell>
          <cell r="O439">
            <v>31</v>
          </cell>
          <cell r="P439">
            <v>0</v>
          </cell>
          <cell r="Q439">
            <v>29</v>
          </cell>
          <cell r="R439">
            <v>29</v>
          </cell>
        </row>
        <row r="440">
          <cell r="B440">
            <v>1008</v>
          </cell>
          <cell r="C440" t="str">
            <v>Finance</v>
          </cell>
          <cell r="D440" t="str">
            <v>도매팀</v>
          </cell>
          <cell r="E440" t="str">
            <v>박대건</v>
          </cell>
          <cell r="F440" t="str">
            <v>부장</v>
          </cell>
          <cell r="G440" t="str">
            <v>1984-09-12</v>
          </cell>
          <cell r="H440" t="str">
            <v>남</v>
          </cell>
          <cell r="I440">
            <v>7</v>
          </cell>
          <cell r="J440">
            <v>27</v>
          </cell>
          <cell r="K440">
            <v>31</v>
          </cell>
          <cell r="L440">
            <v>38</v>
          </cell>
          <cell r="M440">
            <v>5</v>
          </cell>
          <cell r="N440">
            <v>33</v>
          </cell>
          <cell r="O440">
            <v>33</v>
          </cell>
          <cell r="P440">
            <v>0</v>
          </cell>
          <cell r="Q440">
            <v>32</v>
          </cell>
          <cell r="R440">
            <v>32</v>
          </cell>
        </row>
        <row r="441">
          <cell r="B441">
            <v>1179</v>
          </cell>
          <cell r="C441" t="str">
            <v>Finance</v>
          </cell>
          <cell r="D441" t="str">
            <v>도매팀</v>
          </cell>
          <cell r="E441" t="str">
            <v>박동순</v>
          </cell>
          <cell r="F441" t="str">
            <v>부장</v>
          </cell>
          <cell r="G441" t="str">
            <v>1996-01-01</v>
          </cell>
          <cell r="H441" t="str">
            <v>남</v>
          </cell>
          <cell r="I441">
            <v>7</v>
          </cell>
          <cell r="J441">
            <v>16</v>
          </cell>
          <cell r="K441">
            <v>20</v>
          </cell>
          <cell r="L441">
            <v>27</v>
          </cell>
          <cell r="M441">
            <v>5</v>
          </cell>
          <cell r="N441">
            <v>22</v>
          </cell>
          <cell r="O441">
            <v>22</v>
          </cell>
          <cell r="P441">
            <v>0</v>
          </cell>
          <cell r="Q441">
            <v>21</v>
          </cell>
          <cell r="R441">
            <v>21</v>
          </cell>
        </row>
        <row r="442">
          <cell r="B442">
            <v>1003</v>
          </cell>
          <cell r="C442" t="str">
            <v>Finance</v>
          </cell>
          <cell r="D442" t="str">
            <v>도매팀</v>
          </cell>
          <cell r="E442" t="str">
            <v>임택수</v>
          </cell>
          <cell r="F442" t="str">
            <v>부장</v>
          </cell>
          <cell r="G442" t="str">
            <v>1983-12-15</v>
          </cell>
          <cell r="H442" t="str">
            <v>남</v>
          </cell>
          <cell r="I442">
            <v>7</v>
          </cell>
          <cell r="J442">
            <v>24.5</v>
          </cell>
          <cell r="K442">
            <v>32</v>
          </cell>
          <cell r="L442">
            <v>39</v>
          </cell>
          <cell r="M442">
            <v>7</v>
          </cell>
          <cell r="N442">
            <v>32</v>
          </cell>
          <cell r="O442">
            <v>32</v>
          </cell>
          <cell r="P442">
            <v>0</v>
          </cell>
          <cell r="Q442">
            <v>33</v>
          </cell>
          <cell r="R442">
            <v>33</v>
          </cell>
        </row>
        <row r="443">
          <cell r="B443">
            <v>1035</v>
          </cell>
          <cell r="C443" t="str">
            <v>Finance</v>
          </cell>
          <cell r="D443" t="str">
            <v>도매팀</v>
          </cell>
          <cell r="E443" t="str">
            <v>김한준</v>
          </cell>
          <cell r="F443" t="str">
            <v>차장</v>
          </cell>
          <cell r="G443" t="str">
            <v>1989-03-27</v>
          </cell>
          <cell r="H443" t="str">
            <v>남</v>
          </cell>
          <cell r="I443">
            <v>7</v>
          </cell>
          <cell r="J443">
            <v>22</v>
          </cell>
          <cell r="K443">
            <v>26</v>
          </cell>
          <cell r="L443">
            <v>33</v>
          </cell>
          <cell r="M443">
            <v>5</v>
          </cell>
          <cell r="N443">
            <v>28</v>
          </cell>
          <cell r="O443">
            <v>28</v>
          </cell>
          <cell r="P443">
            <v>0</v>
          </cell>
          <cell r="Q443">
            <v>27</v>
          </cell>
          <cell r="R443">
            <v>27</v>
          </cell>
        </row>
        <row r="444">
          <cell r="B444">
            <v>1086</v>
          </cell>
          <cell r="C444" t="str">
            <v>Finance</v>
          </cell>
          <cell r="D444" t="str">
            <v>도매팀</v>
          </cell>
          <cell r="E444" t="str">
            <v>양세화</v>
          </cell>
          <cell r="F444" t="str">
            <v>대리</v>
          </cell>
          <cell r="G444" t="str">
            <v>1991-12-30</v>
          </cell>
          <cell r="H444" t="str">
            <v>여</v>
          </cell>
          <cell r="I444">
            <v>7</v>
          </cell>
          <cell r="J444">
            <v>20</v>
          </cell>
          <cell r="K444">
            <v>24</v>
          </cell>
          <cell r="L444">
            <v>31</v>
          </cell>
          <cell r="M444">
            <v>0</v>
          </cell>
          <cell r="N444">
            <v>31</v>
          </cell>
          <cell r="O444">
            <v>31</v>
          </cell>
          <cell r="P444">
            <v>0</v>
          </cell>
          <cell r="Q444">
            <v>25</v>
          </cell>
          <cell r="R444">
            <v>25</v>
          </cell>
        </row>
        <row r="445">
          <cell r="B445">
            <v>1058</v>
          </cell>
          <cell r="C445" t="str">
            <v>HR&amp;GA</v>
          </cell>
          <cell r="D445" t="str">
            <v>HR Operations</v>
          </cell>
          <cell r="E445" t="str">
            <v>정대은</v>
          </cell>
          <cell r="F445" t="str">
            <v>부장</v>
          </cell>
          <cell r="G445" t="str">
            <v>1990-10-08</v>
          </cell>
          <cell r="H445" t="str">
            <v>남</v>
          </cell>
          <cell r="I445">
            <v>7</v>
          </cell>
          <cell r="J445">
            <v>24</v>
          </cell>
          <cell r="K445">
            <v>25</v>
          </cell>
          <cell r="L445">
            <v>32</v>
          </cell>
          <cell r="M445">
            <v>1.5</v>
          </cell>
          <cell r="N445">
            <v>30.5</v>
          </cell>
          <cell r="O445">
            <v>30.5</v>
          </cell>
          <cell r="P445">
            <v>0</v>
          </cell>
          <cell r="Q445">
            <v>26</v>
          </cell>
          <cell r="R445">
            <v>26</v>
          </cell>
        </row>
        <row r="446">
          <cell r="B446">
            <v>1415</v>
          </cell>
          <cell r="C446" t="str">
            <v>HR&amp;GA</v>
          </cell>
          <cell r="D446" t="str">
            <v>HR Operations</v>
          </cell>
          <cell r="E446" t="str">
            <v>박지호</v>
          </cell>
          <cell r="F446" t="str">
            <v>과장</v>
          </cell>
          <cell r="G446" t="str">
            <v>2002-10-10</v>
          </cell>
          <cell r="H446" t="str">
            <v>남</v>
          </cell>
          <cell r="I446">
            <v>7</v>
          </cell>
          <cell r="J446">
            <v>4.7465753424657535</v>
          </cell>
          <cell r="K446">
            <v>13</v>
          </cell>
          <cell r="L446">
            <v>20</v>
          </cell>
          <cell r="M446">
            <v>5</v>
          </cell>
          <cell r="N446">
            <v>15</v>
          </cell>
          <cell r="O446">
            <v>15</v>
          </cell>
          <cell r="P446">
            <v>0</v>
          </cell>
          <cell r="Q446">
            <v>14</v>
          </cell>
          <cell r="R446">
            <v>14</v>
          </cell>
        </row>
        <row r="447">
          <cell r="B447">
            <v>1374</v>
          </cell>
          <cell r="C447" t="str">
            <v>HR&amp;GA</v>
          </cell>
          <cell r="D447" t="str">
            <v>HR Operations</v>
          </cell>
          <cell r="E447" t="str">
            <v>조선영</v>
          </cell>
          <cell r="F447" t="str">
            <v>대리</v>
          </cell>
          <cell r="G447" t="str">
            <v>2001-08-01</v>
          </cell>
          <cell r="H447" t="str">
            <v>여</v>
          </cell>
          <cell r="I447">
            <v>7</v>
          </cell>
          <cell r="J447">
            <v>0</v>
          </cell>
          <cell r="K447">
            <v>14</v>
          </cell>
          <cell r="L447">
            <v>21</v>
          </cell>
          <cell r="M447">
            <v>3.5</v>
          </cell>
          <cell r="N447">
            <v>17.5</v>
          </cell>
          <cell r="O447">
            <v>17.5</v>
          </cell>
          <cell r="P447">
            <v>0</v>
          </cell>
          <cell r="Q447">
            <v>15</v>
          </cell>
          <cell r="R447">
            <v>15</v>
          </cell>
        </row>
        <row r="448">
          <cell r="B448">
            <v>1175</v>
          </cell>
          <cell r="C448" t="str">
            <v>HR&amp;GA</v>
          </cell>
          <cell r="D448" t="str">
            <v>HR Operations</v>
          </cell>
          <cell r="E448" t="str">
            <v>김연화</v>
          </cell>
          <cell r="F448" t="str">
            <v>주임</v>
          </cell>
          <cell r="G448" t="str">
            <v>1995-12-18</v>
          </cell>
          <cell r="H448" t="str">
            <v>여</v>
          </cell>
          <cell r="I448">
            <v>7</v>
          </cell>
          <cell r="J448">
            <v>9</v>
          </cell>
          <cell r="K448">
            <v>20</v>
          </cell>
          <cell r="L448">
            <v>27</v>
          </cell>
          <cell r="M448">
            <v>0</v>
          </cell>
          <cell r="N448">
            <v>27</v>
          </cell>
          <cell r="O448">
            <v>27</v>
          </cell>
          <cell r="P448">
            <v>0</v>
          </cell>
          <cell r="Q448">
            <v>21</v>
          </cell>
          <cell r="R448">
            <v>21</v>
          </cell>
        </row>
        <row r="449">
          <cell r="B449">
            <v>1129</v>
          </cell>
          <cell r="C449" t="str">
            <v>HR&amp;GA</v>
          </cell>
          <cell r="D449" t="str">
            <v>C&amp;B</v>
          </cell>
          <cell r="E449" t="str">
            <v>서영희</v>
          </cell>
          <cell r="F449" t="str">
            <v>차장</v>
          </cell>
          <cell r="G449" t="str">
            <v>1993-06-01</v>
          </cell>
          <cell r="H449" t="str">
            <v>여</v>
          </cell>
          <cell r="I449">
            <v>7</v>
          </cell>
          <cell r="J449">
            <v>16</v>
          </cell>
          <cell r="K449">
            <v>22</v>
          </cell>
          <cell r="L449">
            <v>29</v>
          </cell>
          <cell r="M449">
            <v>2.5</v>
          </cell>
          <cell r="N449">
            <v>26.5</v>
          </cell>
          <cell r="O449">
            <v>26.5</v>
          </cell>
          <cell r="P449">
            <v>0</v>
          </cell>
          <cell r="Q449">
            <v>23</v>
          </cell>
          <cell r="R449">
            <v>23</v>
          </cell>
        </row>
        <row r="450">
          <cell r="B450">
            <v>1571</v>
          </cell>
          <cell r="C450" t="str">
            <v>HR&amp;GA</v>
          </cell>
          <cell r="D450" t="str">
            <v>C&amp;B</v>
          </cell>
          <cell r="E450" t="str">
            <v>권보경</v>
          </cell>
          <cell r="F450" t="str">
            <v>주임</v>
          </cell>
          <cell r="G450" t="str">
            <v>2004-06-16</v>
          </cell>
          <cell r="H450" t="str">
            <v>여</v>
          </cell>
          <cell r="I450">
            <v>0.92465753424657571</v>
          </cell>
          <cell r="J450">
            <v>0</v>
          </cell>
          <cell r="K450">
            <v>11</v>
          </cell>
          <cell r="L450">
            <v>11.924657534246576</v>
          </cell>
          <cell r="M450">
            <v>5</v>
          </cell>
          <cell r="N450">
            <v>6.9246575342465757</v>
          </cell>
          <cell r="O450">
            <v>6.9246575342465757</v>
          </cell>
          <cell r="P450">
            <v>0</v>
          </cell>
          <cell r="Q450">
            <v>12</v>
          </cell>
          <cell r="R450">
            <v>12</v>
          </cell>
        </row>
        <row r="451">
          <cell r="B451">
            <v>1183</v>
          </cell>
          <cell r="C451" t="str">
            <v>HR&amp;GA</v>
          </cell>
          <cell r="D451" t="str">
            <v>GA</v>
          </cell>
          <cell r="E451" t="str">
            <v>안상용</v>
          </cell>
          <cell r="F451" t="str">
            <v>차장</v>
          </cell>
          <cell r="G451" t="str">
            <v>1996-03-18</v>
          </cell>
          <cell r="H451" t="str">
            <v>남</v>
          </cell>
          <cell r="I451">
            <v>7</v>
          </cell>
          <cell r="J451">
            <v>16</v>
          </cell>
          <cell r="K451">
            <v>19</v>
          </cell>
          <cell r="L451">
            <v>26</v>
          </cell>
          <cell r="M451">
            <v>11</v>
          </cell>
          <cell r="N451">
            <v>15</v>
          </cell>
          <cell r="O451">
            <v>15</v>
          </cell>
          <cell r="P451">
            <v>0</v>
          </cell>
          <cell r="Q451">
            <v>20</v>
          </cell>
          <cell r="R451">
            <v>20</v>
          </cell>
        </row>
        <row r="452">
          <cell r="B452">
            <v>1405</v>
          </cell>
          <cell r="C452" t="str">
            <v>HR&amp;GA</v>
          </cell>
          <cell r="D452" t="str">
            <v>GA</v>
          </cell>
          <cell r="E452" t="str">
            <v>정윤성</v>
          </cell>
          <cell r="F452" t="str">
            <v>주임</v>
          </cell>
          <cell r="G452" t="str">
            <v>2001-01-01</v>
          </cell>
          <cell r="H452" t="str">
            <v>남</v>
          </cell>
          <cell r="I452">
            <v>7</v>
          </cell>
          <cell r="J452">
            <v>13</v>
          </cell>
          <cell r="K452">
            <v>15</v>
          </cell>
          <cell r="L452">
            <v>22</v>
          </cell>
          <cell r="M452">
            <v>1</v>
          </cell>
          <cell r="N452">
            <v>21</v>
          </cell>
          <cell r="O452">
            <v>21</v>
          </cell>
          <cell r="P452">
            <v>0</v>
          </cell>
          <cell r="Q452">
            <v>16</v>
          </cell>
          <cell r="R452">
            <v>16</v>
          </cell>
        </row>
        <row r="453">
          <cell r="B453">
            <v>1261</v>
          </cell>
          <cell r="C453" t="str">
            <v>HR&amp;GA</v>
          </cell>
          <cell r="D453" t="str">
            <v>GA</v>
          </cell>
          <cell r="E453" t="str">
            <v>장정녀</v>
          </cell>
          <cell r="F453" t="str">
            <v>사원</v>
          </cell>
          <cell r="G453" t="str">
            <v>2000-01-01</v>
          </cell>
          <cell r="H453" t="str">
            <v>여</v>
          </cell>
          <cell r="I453">
            <v>7</v>
          </cell>
          <cell r="J453">
            <v>8</v>
          </cell>
          <cell r="K453">
            <v>16</v>
          </cell>
          <cell r="L453">
            <v>23</v>
          </cell>
          <cell r="M453">
            <v>11.5</v>
          </cell>
          <cell r="N453">
            <v>11.5</v>
          </cell>
          <cell r="O453">
            <v>11.5</v>
          </cell>
          <cell r="P453">
            <v>0</v>
          </cell>
          <cell r="Q453">
            <v>17</v>
          </cell>
          <cell r="R453">
            <v>17</v>
          </cell>
        </row>
        <row r="454">
          <cell r="B454">
            <v>1574</v>
          </cell>
          <cell r="C454" t="str">
            <v>HR&amp;GA</v>
          </cell>
          <cell r="D454" t="str">
            <v>GA</v>
          </cell>
          <cell r="E454" t="str">
            <v>엄정하</v>
          </cell>
          <cell r="F454" t="str">
            <v>사원</v>
          </cell>
          <cell r="G454" t="str">
            <v>2004-01-05</v>
          </cell>
          <cell r="H454" t="str">
            <v>여</v>
          </cell>
          <cell r="I454">
            <v>7</v>
          </cell>
          <cell r="J454">
            <v>2.3904109589041092</v>
          </cell>
          <cell r="K454">
            <v>11</v>
          </cell>
          <cell r="L454">
            <v>18</v>
          </cell>
          <cell r="M454">
            <v>4</v>
          </cell>
          <cell r="N454">
            <v>14</v>
          </cell>
          <cell r="O454">
            <v>14</v>
          </cell>
          <cell r="P454">
            <v>0</v>
          </cell>
          <cell r="Q454">
            <v>12</v>
          </cell>
          <cell r="R454">
            <v>12</v>
          </cell>
        </row>
        <row r="455">
          <cell r="B455">
            <v>8007</v>
          </cell>
          <cell r="C455" t="str">
            <v>Consumer</v>
          </cell>
          <cell r="D455" t="str">
            <v>Consumer Admin</v>
          </cell>
          <cell r="E455" t="str">
            <v>배연희</v>
          </cell>
          <cell r="F455" t="str">
            <v>주임</v>
          </cell>
          <cell r="G455" t="str">
            <v>2002-01-03</v>
          </cell>
          <cell r="H455" t="str">
            <v>여</v>
          </cell>
          <cell r="I455">
            <v>7</v>
          </cell>
          <cell r="J455">
            <v>7</v>
          </cell>
          <cell r="K455">
            <v>13</v>
          </cell>
          <cell r="L455">
            <v>20</v>
          </cell>
          <cell r="M455">
            <v>7</v>
          </cell>
          <cell r="N455">
            <v>13</v>
          </cell>
          <cell r="O455">
            <v>13</v>
          </cell>
          <cell r="P455">
            <v>0</v>
          </cell>
          <cell r="Q455">
            <v>14</v>
          </cell>
          <cell r="R455">
            <v>14</v>
          </cell>
        </row>
        <row r="456">
          <cell r="B456">
            <v>8005</v>
          </cell>
          <cell r="C456" t="str">
            <v>Consumer</v>
          </cell>
          <cell r="D456" t="str">
            <v>Marketing</v>
          </cell>
          <cell r="E456" t="str">
            <v>고진관</v>
          </cell>
          <cell r="F456" t="str">
            <v>차장</v>
          </cell>
          <cell r="G456" t="str">
            <v>2000-03-02</v>
          </cell>
          <cell r="H456" t="str">
            <v>남</v>
          </cell>
          <cell r="I456">
            <v>7</v>
          </cell>
          <cell r="J456">
            <v>8</v>
          </cell>
          <cell r="K456">
            <v>15</v>
          </cell>
          <cell r="L456">
            <v>22</v>
          </cell>
          <cell r="M456">
            <v>9</v>
          </cell>
          <cell r="N456">
            <v>13</v>
          </cell>
          <cell r="O456">
            <v>13</v>
          </cell>
          <cell r="P456">
            <v>0</v>
          </cell>
          <cell r="Q456">
            <v>16</v>
          </cell>
          <cell r="R456">
            <v>16</v>
          </cell>
        </row>
        <row r="457">
          <cell r="B457">
            <v>8002</v>
          </cell>
          <cell r="C457" t="str">
            <v>Consumer</v>
          </cell>
          <cell r="D457" t="str">
            <v>Sales</v>
          </cell>
          <cell r="E457" t="str">
            <v>신대호</v>
          </cell>
          <cell r="F457" t="str">
            <v>차장</v>
          </cell>
          <cell r="G457" t="str">
            <v>1996-01-01</v>
          </cell>
          <cell r="H457" t="str">
            <v>남</v>
          </cell>
          <cell r="I457">
            <v>7</v>
          </cell>
          <cell r="J457">
            <v>13</v>
          </cell>
          <cell r="K457">
            <v>20</v>
          </cell>
          <cell r="L457">
            <v>27</v>
          </cell>
          <cell r="M457">
            <v>9</v>
          </cell>
          <cell r="N457">
            <v>18</v>
          </cell>
          <cell r="O457">
            <v>18</v>
          </cell>
          <cell r="P457">
            <v>0</v>
          </cell>
          <cell r="Q457">
            <v>21</v>
          </cell>
          <cell r="R457">
            <v>21</v>
          </cell>
        </row>
        <row r="458">
          <cell r="B458">
            <v>8006</v>
          </cell>
          <cell r="C458" t="str">
            <v>Consumer</v>
          </cell>
          <cell r="D458" t="str">
            <v>Sales</v>
          </cell>
          <cell r="E458" t="str">
            <v>이성욱</v>
          </cell>
          <cell r="F458" t="str">
            <v>차장</v>
          </cell>
          <cell r="G458" t="str">
            <v>2001-09-03</v>
          </cell>
          <cell r="H458" t="str">
            <v>남</v>
          </cell>
          <cell r="I458">
            <v>7</v>
          </cell>
          <cell r="J458">
            <v>7</v>
          </cell>
          <cell r="K458">
            <v>14</v>
          </cell>
          <cell r="L458">
            <v>21</v>
          </cell>
          <cell r="M458">
            <v>10</v>
          </cell>
          <cell r="N458">
            <v>11</v>
          </cell>
          <cell r="O458">
            <v>11</v>
          </cell>
          <cell r="P458">
            <v>0</v>
          </cell>
          <cell r="Q458">
            <v>15</v>
          </cell>
          <cell r="R458">
            <v>15</v>
          </cell>
        </row>
        <row r="459">
          <cell r="B459">
            <v>1592</v>
          </cell>
          <cell r="C459" t="str">
            <v>General Hospital</v>
          </cell>
          <cell r="D459" t="str">
            <v>1사업부 SV1팀</v>
          </cell>
          <cell r="E459" t="str">
            <v>홍길남</v>
          </cell>
          <cell r="F459" t="str">
            <v>과장</v>
          </cell>
          <cell r="G459">
            <v>38425</v>
          </cell>
          <cell r="H459" t="str">
            <v>남</v>
          </cell>
          <cell r="K459">
            <v>8.0273972602739718</v>
          </cell>
          <cell r="L459">
            <v>8.0273972602739718</v>
          </cell>
          <cell r="M459">
            <v>9</v>
          </cell>
          <cell r="N459">
            <v>-0.97260273972602818</v>
          </cell>
          <cell r="O459">
            <v>0</v>
          </cell>
          <cell r="P459">
            <v>-0.97260273972602818</v>
          </cell>
          <cell r="Q459">
            <v>11</v>
          </cell>
          <cell r="R459">
            <v>10.027397260273972</v>
          </cell>
        </row>
        <row r="460">
          <cell r="B460">
            <v>1593</v>
          </cell>
          <cell r="C460" t="str">
            <v>Vaccine</v>
          </cell>
          <cell r="D460" t="str">
            <v>Vaccine2팀</v>
          </cell>
          <cell r="E460" t="str">
            <v>최성욱</v>
          </cell>
          <cell r="F460" t="str">
            <v>사원</v>
          </cell>
          <cell r="G460">
            <v>38432</v>
          </cell>
          <cell r="H460" t="str">
            <v>남</v>
          </cell>
          <cell r="K460">
            <v>7.8356164383561646</v>
          </cell>
          <cell r="L460">
            <v>7.8356164383561646</v>
          </cell>
          <cell r="M460">
            <v>4</v>
          </cell>
          <cell r="N460">
            <v>3.8356164383561646</v>
          </cell>
          <cell r="O460">
            <v>3.8356164383561646</v>
          </cell>
          <cell r="P460">
            <v>0</v>
          </cell>
          <cell r="Q460">
            <v>11</v>
          </cell>
          <cell r="R460">
            <v>11</v>
          </cell>
        </row>
        <row r="461">
          <cell r="B461">
            <v>9048</v>
          </cell>
          <cell r="C461" t="str">
            <v>Legal</v>
          </cell>
          <cell r="D461" t="str">
            <v>Legal팀</v>
          </cell>
          <cell r="E461" t="str">
            <v>양지경</v>
          </cell>
          <cell r="F461" t="str">
            <v>주임</v>
          </cell>
          <cell r="G461">
            <v>38439</v>
          </cell>
          <cell r="H461" t="str">
            <v>여</v>
          </cell>
          <cell r="K461">
            <v>7.6438356164383565</v>
          </cell>
          <cell r="L461">
            <v>7.6438356164383565</v>
          </cell>
          <cell r="M461">
            <v>3</v>
          </cell>
          <cell r="N461">
            <v>4.6438356164383565</v>
          </cell>
          <cell r="O461">
            <v>4.6438356164383565</v>
          </cell>
          <cell r="P461">
            <v>0</v>
          </cell>
          <cell r="Q461">
            <v>11</v>
          </cell>
          <cell r="R461">
            <v>11</v>
          </cell>
        </row>
        <row r="462">
          <cell r="B462">
            <v>1596</v>
          </cell>
          <cell r="C462" t="str">
            <v>Medical</v>
          </cell>
          <cell r="D462" t="str">
            <v>Clinical Reserch</v>
          </cell>
          <cell r="E462" t="str">
            <v>허선경</v>
          </cell>
          <cell r="F462" t="str">
            <v>주임</v>
          </cell>
          <cell r="G462">
            <v>38473</v>
          </cell>
          <cell r="H462" t="str">
            <v>여</v>
          </cell>
          <cell r="K462">
            <v>6.493150684931507</v>
          </cell>
          <cell r="L462">
            <v>6.493150684931507</v>
          </cell>
          <cell r="M462">
            <v>1</v>
          </cell>
          <cell r="N462">
            <v>5.493150684931507</v>
          </cell>
          <cell r="O462">
            <v>5.493150684931507</v>
          </cell>
          <cell r="P462">
            <v>0</v>
          </cell>
          <cell r="Q462">
            <v>11</v>
          </cell>
          <cell r="R462">
            <v>11</v>
          </cell>
        </row>
        <row r="463">
          <cell r="B463">
            <v>1598</v>
          </cell>
          <cell r="C463" t="str">
            <v>Clinic</v>
          </cell>
          <cell r="D463" t="str">
            <v>인천팀</v>
          </cell>
          <cell r="E463" t="str">
            <v>주영범</v>
          </cell>
          <cell r="F463" t="str">
            <v>주임</v>
          </cell>
          <cell r="G463">
            <v>38544</v>
          </cell>
          <cell r="H463" t="str">
            <v>남</v>
          </cell>
          <cell r="K463">
            <v>4.7671232876712333</v>
          </cell>
          <cell r="L463">
            <v>4.7671232876712333</v>
          </cell>
          <cell r="M463">
            <v>8</v>
          </cell>
          <cell r="N463">
            <v>-3.2328767123287667</v>
          </cell>
          <cell r="O463">
            <v>0</v>
          </cell>
          <cell r="P463">
            <v>-3.2328767123287667</v>
          </cell>
          <cell r="Q463">
            <v>11</v>
          </cell>
          <cell r="R463">
            <v>7.7671232876712333</v>
          </cell>
        </row>
        <row r="464">
          <cell r="B464">
            <v>1599</v>
          </cell>
          <cell r="C464" t="str">
            <v>General Hospital</v>
          </cell>
          <cell r="D464" t="str">
            <v>1사업부 SV2팀</v>
          </cell>
          <cell r="E464" t="str">
            <v>김재환</v>
          </cell>
          <cell r="F464" t="str">
            <v>주임</v>
          </cell>
          <cell r="G464">
            <v>38548</v>
          </cell>
          <cell r="H464" t="str">
            <v>남</v>
          </cell>
          <cell r="K464">
            <v>4.6575342465753424</v>
          </cell>
          <cell r="L464">
            <v>4.6575342465753424</v>
          </cell>
          <cell r="M464">
            <v>5</v>
          </cell>
          <cell r="N464">
            <v>-0.34246575342465757</v>
          </cell>
          <cell r="O464">
            <v>0</v>
          </cell>
          <cell r="P464">
            <v>-0.34246575342465757</v>
          </cell>
          <cell r="Q464">
            <v>11</v>
          </cell>
          <cell r="R464">
            <v>10.657534246575342</v>
          </cell>
        </row>
        <row r="465">
          <cell r="B465">
            <v>1600</v>
          </cell>
          <cell r="C465" t="str">
            <v>Regulatory</v>
          </cell>
          <cell r="D465" t="str">
            <v>Registration</v>
          </cell>
          <cell r="E465" t="str">
            <v>구혜진</v>
          </cell>
          <cell r="F465" t="str">
            <v>사원</v>
          </cell>
          <cell r="G465">
            <v>38596</v>
          </cell>
          <cell r="H465" t="str">
            <v>여</v>
          </cell>
          <cell r="K465">
            <v>3.3424657534246576</v>
          </cell>
          <cell r="L465">
            <v>3.3424657534246576</v>
          </cell>
          <cell r="M465">
            <v>4.5</v>
          </cell>
          <cell r="N465">
            <v>-1.1575342465753424</v>
          </cell>
          <cell r="O465">
            <v>0</v>
          </cell>
          <cell r="P465">
            <v>-1.1575342465753424</v>
          </cell>
          <cell r="Q465">
            <v>11</v>
          </cell>
          <cell r="R465">
            <v>9.8424657534246585</v>
          </cell>
        </row>
        <row r="466">
          <cell r="B466">
            <v>1601</v>
          </cell>
          <cell r="C466" t="str">
            <v>Medical</v>
          </cell>
          <cell r="D466" t="str">
            <v>MIS/PV</v>
          </cell>
          <cell r="E466" t="str">
            <v>이경민</v>
          </cell>
          <cell r="F466" t="str">
            <v>사원</v>
          </cell>
          <cell r="G466">
            <v>38596</v>
          </cell>
          <cell r="H466" t="str">
            <v>여</v>
          </cell>
          <cell r="K466">
            <v>3.3424657534246576</v>
          </cell>
          <cell r="L466">
            <v>3.3424657534246576</v>
          </cell>
          <cell r="M466">
            <v>5</v>
          </cell>
          <cell r="N466">
            <v>-1.6575342465753424</v>
          </cell>
          <cell r="O466">
            <v>0</v>
          </cell>
          <cell r="P466">
            <v>-1.6575342465753424</v>
          </cell>
          <cell r="Q466">
            <v>11</v>
          </cell>
          <cell r="R466">
            <v>9.3424657534246585</v>
          </cell>
        </row>
        <row r="467">
          <cell r="B467">
            <v>1602</v>
          </cell>
          <cell r="C467" t="str">
            <v>Vaccine</v>
          </cell>
          <cell r="D467" t="str">
            <v>Vaccine2팀</v>
          </cell>
          <cell r="E467" t="str">
            <v>정경오</v>
          </cell>
          <cell r="F467" t="str">
            <v>사원</v>
          </cell>
          <cell r="G467">
            <v>38596</v>
          </cell>
          <cell r="H467" t="str">
            <v>남</v>
          </cell>
          <cell r="K467">
            <v>3.3424657534246576</v>
          </cell>
          <cell r="L467">
            <v>3.3424657534246576</v>
          </cell>
          <cell r="M467">
            <v>7</v>
          </cell>
          <cell r="N467">
            <v>-3.6575342465753424</v>
          </cell>
          <cell r="O467">
            <v>0</v>
          </cell>
          <cell r="P467">
            <v>-3.6575342465753424</v>
          </cell>
          <cell r="Q467">
            <v>11</v>
          </cell>
          <cell r="R467">
            <v>7.3424657534246576</v>
          </cell>
        </row>
        <row r="468">
          <cell r="B468">
            <v>9050</v>
          </cell>
          <cell r="C468" t="str">
            <v>GM</v>
          </cell>
          <cell r="D468" t="str">
            <v>GM</v>
          </cell>
          <cell r="E468" t="str">
            <v>전하서</v>
          </cell>
          <cell r="F468" t="str">
            <v>사원</v>
          </cell>
          <cell r="G468">
            <v>38609</v>
          </cell>
          <cell r="H468" t="str">
            <v>남</v>
          </cell>
          <cell r="K468">
            <v>2.9863013698630136</v>
          </cell>
          <cell r="L468">
            <v>2.9863013698630136</v>
          </cell>
          <cell r="M468">
            <v>0</v>
          </cell>
          <cell r="N468">
            <v>2.9863013698630136</v>
          </cell>
          <cell r="O468">
            <v>2.9863013698630136</v>
          </cell>
          <cell r="P468">
            <v>0</v>
          </cell>
          <cell r="Q468">
            <v>11</v>
          </cell>
          <cell r="R468">
            <v>11</v>
          </cell>
        </row>
        <row r="469">
          <cell r="B469">
            <v>1605</v>
          </cell>
          <cell r="C469" t="str">
            <v>Bio Medical</v>
          </cell>
          <cell r="D469" t="str">
            <v>Bio-PMS</v>
          </cell>
          <cell r="E469" t="str">
            <v>현수미</v>
          </cell>
          <cell r="F469" t="str">
            <v>주임</v>
          </cell>
          <cell r="G469">
            <v>38629</v>
          </cell>
          <cell r="H469" t="str">
            <v>여</v>
          </cell>
          <cell r="K469">
            <v>2.4383561643835616</v>
          </cell>
          <cell r="L469">
            <v>2.4383561643835616</v>
          </cell>
          <cell r="M469">
            <v>0</v>
          </cell>
          <cell r="N469">
            <v>2.4383561643835616</v>
          </cell>
          <cell r="O469">
            <v>2.4383561643835616</v>
          </cell>
          <cell r="P469">
            <v>0</v>
          </cell>
          <cell r="Q469">
            <v>11</v>
          </cell>
          <cell r="R469">
            <v>11</v>
          </cell>
        </row>
        <row r="470">
          <cell r="B470">
            <v>1603</v>
          </cell>
          <cell r="C470" t="str">
            <v>Finance</v>
          </cell>
          <cell r="D470" t="str">
            <v>Accounting</v>
          </cell>
          <cell r="E470" t="str">
            <v>노우정</v>
          </cell>
          <cell r="F470" t="str">
            <v>차장</v>
          </cell>
          <cell r="G470">
            <v>38635</v>
          </cell>
          <cell r="H470" t="str">
            <v>여</v>
          </cell>
          <cell r="K470">
            <v>2.2739726027397262</v>
          </cell>
          <cell r="L470">
            <v>2.2739726027397262</v>
          </cell>
          <cell r="M470">
            <v>0</v>
          </cell>
          <cell r="N470">
            <v>2.2739726027397262</v>
          </cell>
          <cell r="O470">
            <v>2.2739726027397262</v>
          </cell>
          <cell r="P470">
            <v>0</v>
          </cell>
          <cell r="Q470">
            <v>11</v>
          </cell>
          <cell r="R470">
            <v>11</v>
          </cell>
        </row>
        <row r="471">
          <cell r="B471">
            <v>1604</v>
          </cell>
          <cell r="C471" t="str">
            <v>Medical</v>
          </cell>
          <cell r="D471" t="str">
            <v>MIS/PV</v>
          </cell>
          <cell r="E471" t="str">
            <v>유도라</v>
          </cell>
          <cell r="F471" t="str">
            <v>과장</v>
          </cell>
          <cell r="G471">
            <v>38642</v>
          </cell>
          <cell r="H471" t="str">
            <v>여</v>
          </cell>
          <cell r="K471">
            <v>2.0821917808219177</v>
          </cell>
          <cell r="L471">
            <v>2.0821917808219177</v>
          </cell>
          <cell r="M471">
            <v>1</v>
          </cell>
          <cell r="N471">
            <v>1.0821917808219177</v>
          </cell>
          <cell r="O471">
            <v>1.0821917808219177</v>
          </cell>
          <cell r="P471">
            <v>0</v>
          </cell>
          <cell r="Q471">
            <v>11</v>
          </cell>
          <cell r="R471">
            <v>11</v>
          </cell>
        </row>
        <row r="472">
          <cell r="B472">
            <v>9051</v>
          </cell>
          <cell r="C472" t="str">
            <v>Bio Medical</v>
          </cell>
          <cell r="D472" t="str">
            <v>Bio-CR</v>
          </cell>
          <cell r="E472" t="str">
            <v>김경하</v>
          </cell>
          <cell r="F472" t="str">
            <v>주임</v>
          </cell>
          <cell r="G472">
            <v>38635</v>
          </cell>
          <cell r="H472" t="str">
            <v>여</v>
          </cell>
          <cell r="K472">
            <v>2.2739726027397262</v>
          </cell>
          <cell r="L472">
            <v>2.2739726027397262</v>
          </cell>
          <cell r="M472">
            <v>0</v>
          </cell>
          <cell r="N472">
            <v>2.2739726027397262</v>
          </cell>
          <cell r="O472">
            <v>2.2739726027397262</v>
          </cell>
          <cell r="P472">
            <v>0</v>
          </cell>
          <cell r="Q472">
            <v>11</v>
          </cell>
          <cell r="R472">
            <v>11</v>
          </cell>
        </row>
        <row r="473">
          <cell r="B473">
            <v>9052</v>
          </cell>
          <cell r="C473" t="str">
            <v>Bio Medical</v>
          </cell>
          <cell r="D473" t="str">
            <v>Bio-PMS</v>
          </cell>
          <cell r="E473" t="str">
            <v>임민영</v>
          </cell>
          <cell r="F473" t="str">
            <v>주임</v>
          </cell>
          <cell r="G473">
            <v>38642</v>
          </cell>
          <cell r="H473" t="str">
            <v>여</v>
          </cell>
          <cell r="K473">
            <v>2.0821917808219177</v>
          </cell>
          <cell r="L473">
            <v>2.0821917808219177</v>
          </cell>
          <cell r="M473">
            <v>0</v>
          </cell>
          <cell r="N473">
            <v>2.0821917808219177</v>
          </cell>
          <cell r="O473">
            <v>2.0821917808219177</v>
          </cell>
          <cell r="P473">
            <v>0</v>
          </cell>
          <cell r="Q473">
            <v>11</v>
          </cell>
          <cell r="R473">
            <v>11</v>
          </cell>
        </row>
        <row r="474">
          <cell r="B474">
            <v>9053</v>
          </cell>
          <cell r="C474" t="str">
            <v>Bio Medical</v>
          </cell>
          <cell r="D474" t="str">
            <v>Bio-PMS</v>
          </cell>
          <cell r="E474" t="str">
            <v>남은영</v>
          </cell>
          <cell r="F474" t="str">
            <v>사원</v>
          </cell>
          <cell r="G474">
            <v>38642</v>
          </cell>
          <cell r="H474" t="str">
            <v>여</v>
          </cell>
          <cell r="K474">
            <v>2.0821917808219177</v>
          </cell>
          <cell r="L474">
            <v>2.0821917808219177</v>
          </cell>
          <cell r="M474">
            <v>0</v>
          </cell>
          <cell r="N474">
            <v>2.0821917808219177</v>
          </cell>
          <cell r="O474">
            <v>2.0821917808219177</v>
          </cell>
          <cell r="P474">
            <v>0</v>
          </cell>
          <cell r="Q474">
            <v>11</v>
          </cell>
          <cell r="R474">
            <v>11</v>
          </cell>
        </row>
        <row r="475">
          <cell r="B475">
            <v>9054</v>
          </cell>
          <cell r="C475" t="str">
            <v>Bio Medical</v>
          </cell>
          <cell r="D475" t="str">
            <v>Bio-CR</v>
          </cell>
          <cell r="E475" t="str">
            <v>석봉은</v>
          </cell>
          <cell r="F475" t="str">
            <v>사원</v>
          </cell>
          <cell r="G475">
            <v>38649</v>
          </cell>
          <cell r="H475" t="str">
            <v>여</v>
          </cell>
          <cell r="K475">
            <v>1.8904109589041096</v>
          </cell>
          <cell r="L475">
            <v>1.8904109589041096</v>
          </cell>
          <cell r="M475">
            <v>0</v>
          </cell>
          <cell r="N475">
            <v>1.8904109589041096</v>
          </cell>
          <cell r="O475">
            <v>1.8904109589041096</v>
          </cell>
          <cell r="P475">
            <v>0</v>
          </cell>
          <cell r="Q475">
            <v>11</v>
          </cell>
          <cell r="R475">
            <v>11</v>
          </cell>
        </row>
        <row r="476">
          <cell r="B476">
            <v>9055</v>
          </cell>
          <cell r="C476" t="str">
            <v>Bio Medical</v>
          </cell>
          <cell r="D476" t="str">
            <v>Bio-PMS</v>
          </cell>
          <cell r="E476" t="str">
            <v>김혜령</v>
          </cell>
          <cell r="F476" t="str">
            <v>사원</v>
          </cell>
          <cell r="G476">
            <v>38642</v>
          </cell>
          <cell r="H476" t="str">
            <v>여</v>
          </cell>
          <cell r="K476">
            <v>2.0821917808219177</v>
          </cell>
          <cell r="L476">
            <v>2.0821917808219177</v>
          </cell>
          <cell r="M476">
            <v>0</v>
          </cell>
          <cell r="N476">
            <v>2.0821917808219177</v>
          </cell>
          <cell r="O476">
            <v>2.0821917808219177</v>
          </cell>
          <cell r="P476">
            <v>0</v>
          </cell>
          <cell r="Q476">
            <v>11</v>
          </cell>
          <cell r="R476">
            <v>11</v>
          </cell>
        </row>
        <row r="477">
          <cell r="B477">
            <v>8011</v>
          </cell>
          <cell r="C477" t="str">
            <v>Consumer</v>
          </cell>
          <cell r="D477" t="str">
            <v>Consumer Admin</v>
          </cell>
          <cell r="E477" t="str">
            <v>백하나</v>
          </cell>
          <cell r="F477" t="str">
            <v>사원</v>
          </cell>
          <cell r="G477">
            <v>38657</v>
          </cell>
          <cell r="H477" t="str">
            <v>여</v>
          </cell>
          <cell r="K477">
            <v>1.6712328767123288</v>
          </cell>
          <cell r="L477">
            <v>1.6712328767123288</v>
          </cell>
          <cell r="M477">
            <v>1</v>
          </cell>
          <cell r="N477">
            <v>0.67123287671232879</v>
          </cell>
          <cell r="O477">
            <v>0.67123287671232879</v>
          </cell>
          <cell r="P477">
            <v>0</v>
          </cell>
          <cell r="Q477">
            <v>11</v>
          </cell>
          <cell r="R477">
            <v>11</v>
          </cell>
        </row>
        <row r="478">
          <cell r="B478">
            <v>1607</v>
          </cell>
          <cell r="C478" t="str">
            <v>Clinic</v>
          </cell>
          <cell r="D478" t="str">
            <v>경남팀</v>
          </cell>
          <cell r="E478" t="str">
            <v>김민석</v>
          </cell>
          <cell r="F478" t="str">
            <v>사원</v>
          </cell>
          <cell r="G478">
            <v>38684</v>
          </cell>
          <cell r="H478" t="str">
            <v>남</v>
          </cell>
          <cell r="K478">
            <v>0.93150684931506844</v>
          </cell>
          <cell r="L478">
            <v>0.93150684931506844</v>
          </cell>
          <cell r="M478">
            <v>4</v>
          </cell>
          <cell r="N478">
            <v>-3.0684931506849313</v>
          </cell>
          <cell r="O478">
            <v>0</v>
          </cell>
          <cell r="P478">
            <v>-3.0684931506849313</v>
          </cell>
          <cell r="Q478">
            <v>11</v>
          </cell>
          <cell r="R478">
            <v>7.9315068493150687</v>
          </cell>
        </row>
        <row r="479">
          <cell r="B479">
            <v>1608</v>
          </cell>
          <cell r="C479" t="str">
            <v>Bio Medical</v>
          </cell>
          <cell r="D479" t="str">
            <v>Bio-CR</v>
          </cell>
          <cell r="E479" t="str">
            <v>최은정</v>
          </cell>
          <cell r="F479" t="str">
            <v>대리</v>
          </cell>
          <cell r="G479">
            <v>38687</v>
          </cell>
          <cell r="H479" t="str">
            <v>여</v>
          </cell>
          <cell r="K479">
            <v>0.84931506849315064</v>
          </cell>
          <cell r="L479">
            <v>0.84931506849315064</v>
          </cell>
          <cell r="M479">
            <v>0</v>
          </cell>
          <cell r="N479">
            <v>0.84931506849315064</v>
          </cell>
          <cell r="O479">
            <v>0.84931506849315064</v>
          </cell>
          <cell r="P479">
            <v>0</v>
          </cell>
          <cell r="Q479">
            <v>11</v>
          </cell>
          <cell r="R479">
            <v>11</v>
          </cell>
        </row>
        <row r="483">
          <cell r="B483">
            <v>1295</v>
          </cell>
          <cell r="E483" t="str">
            <v>김준일</v>
          </cell>
          <cell r="F483" t="str">
            <v>주임</v>
          </cell>
          <cell r="G483" t="str">
            <v>2000-02-01</v>
          </cell>
          <cell r="H483" t="str">
            <v>남</v>
          </cell>
          <cell r="I483">
            <v>7</v>
          </cell>
          <cell r="J483">
            <v>11</v>
          </cell>
          <cell r="K483">
            <v>15</v>
          </cell>
          <cell r="L483">
            <v>22</v>
          </cell>
          <cell r="M483">
            <v>5</v>
          </cell>
          <cell r="N483">
            <v>17</v>
          </cell>
          <cell r="O483">
            <v>17</v>
          </cell>
          <cell r="P483">
            <v>0</v>
          </cell>
          <cell r="Q483">
            <v>16</v>
          </cell>
          <cell r="R483">
            <v>16</v>
          </cell>
        </row>
        <row r="484">
          <cell r="B484">
            <v>1185</v>
          </cell>
          <cell r="E484" t="str">
            <v>임남희</v>
          </cell>
          <cell r="F484" t="str">
            <v>차장</v>
          </cell>
          <cell r="G484" t="str">
            <v>1996-07-01</v>
          </cell>
          <cell r="H484" t="str">
            <v>여</v>
          </cell>
          <cell r="I484">
            <v>7</v>
          </cell>
          <cell r="J484">
            <v>8</v>
          </cell>
          <cell r="K484">
            <v>19</v>
          </cell>
          <cell r="L484">
            <v>26</v>
          </cell>
          <cell r="M484">
            <v>24</v>
          </cell>
          <cell r="N484">
            <v>2</v>
          </cell>
          <cell r="O484">
            <v>2</v>
          </cell>
          <cell r="P484">
            <v>0</v>
          </cell>
          <cell r="Q484">
            <v>20</v>
          </cell>
          <cell r="R484">
            <v>20</v>
          </cell>
        </row>
        <row r="485">
          <cell r="B485">
            <v>1144</v>
          </cell>
          <cell r="C485" t="str">
            <v>Finance</v>
          </cell>
          <cell r="D485" t="str">
            <v>Accounting</v>
          </cell>
          <cell r="E485" t="str">
            <v>공미정</v>
          </cell>
          <cell r="F485" t="str">
            <v>주임</v>
          </cell>
          <cell r="G485" t="str">
            <v>1994-08-29</v>
          </cell>
          <cell r="H485" t="str">
            <v>여</v>
          </cell>
          <cell r="I485">
            <v>7</v>
          </cell>
          <cell r="J485">
            <v>19.5</v>
          </cell>
          <cell r="K485">
            <v>17.794520547945204</v>
          </cell>
          <cell r="L485">
            <v>24.794520547945204</v>
          </cell>
          <cell r="M485">
            <v>0</v>
          </cell>
          <cell r="N485">
            <v>24.794520547945204</v>
          </cell>
          <cell r="O485">
            <v>24.794520547945204</v>
          </cell>
          <cell r="P485">
            <v>0</v>
          </cell>
          <cell r="Q485">
            <v>22</v>
          </cell>
          <cell r="R485">
            <v>22</v>
          </cell>
        </row>
      </sheetData>
      <sheetData sheetId="2" refreshError="1"/>
      <sheetData sheetId="3" refreshError="1">
        <row r="8">
          <cell r="B8" t="str">
            <v>사번</v>
          </cell>
          <cell r="C8" t="str">
            <v>부서명</v>
          </cell>
          <cell r="D8" t="str">
            <v>직  책</v>
          </cell>
          <cell r="E8" t="str">
            <v>성  명</v>
          </cell>
          <cell r="F8" t="str">
            <v>입사일자</v>
          </cell>
          <cell r="G8" t="str">
            <v>03이월</v>
          </cell>
          <cell r="H8" t="str">
            <v>년차</v>
          </cell>
          <cell r="I8" t="str">
            <v>근속차</v>
          </cell>
          <cell r="J8" t="str">
            <v>소  계</v>
          </cell>
          <cell r="K8" t="str">
            <v>총발생일</v>
          </cell>
          <cell r="L8" t="str">
            <v>연차</v>
          </cell>
          <cell r="M8" t="str">
            <v>잔여</v>
          </cell>
          <cell r="N8" t="str">
            <v>04미사용</v>
          </cell>
          <cell r="O8" t="str">
            <v>04이월</v>
          </cell>
          <cell r="P8" t="str">
            <v>년차</v>
          </cell>
          <cell r="Q8" t="str">
            <v>근속차</v>
          </cell>
          <cell r="R8" t="str">
            <v>소계</v>
          </cell>
          <cell r="S8" t="str">
            <v>총발생일</v>
          </cell>
          <cell r="T8" t="str">
            <v>연차</v>
          </cell>
          <cell r="U8" t="str">
            <v>잔여</v>
          </cell>
          <cell r="V8" t="str">
            <v>05미사용</v>
          </cell>
          <cell r="W8" t="str">
            <v xml:space="preserve">05이월 </v>
          </cell>
          <cell r="X8" t="str">
            <v>이름</v>
          </cell>
          <cell r="Y8" t="str">
            <v>서명</v>
          </cell>
        </row>
        <row r="9">
          <cell r="G9" t="str">
            <v>휴가</v>
          </cell>
          <cell r="H9" t="str">
            <v>발생</v>
          </cell>
          <cell r="I9" t="str">
            <v>발생</v>
          </cell>
          <cell r="L9" t="str">
            <v>사용</v>
          </cell>
          <cell r="M9" t="str">
            <v>연차</v>
          </cell>
          <cell r="N9" t="str">
            <v>연차지급</v>
          </cell>
          <cell r="O9" t="str">
            <v>휴가</v>
          </cell>
          <cell r="P9" t="str">
            <v>발생</v>
          </cell>
          <cell r="Q9" t="str">
            <v>발생</v>
          </cell>
          <cell r="T9" t="str">
            <v>사용</v>
          </cell>
          <cell r="U9" t="str">
            <v>연차</v>
          </cell>
          <cell r="V9" t="str">
            <v>연차지급</v>
          </cell>
          <cell r="W9" t="str">
            <v>휴가</v>
          </cell>
        </row>
        <row r="10">
          <cell r="B10">
            <v>5004</v>
          </cell>
          <cell r="C10" t="str">
            <v>생산부</v>
          </cell>
          <cell r="D10" t="str">
            <v>부장</v>
          </cell>
          <cell r="E10" t="str">
            <v>한은택</v>
          </cell>
          <cell r="F10">
            <v>31503</v>
          </cell>
          <cell r="G10">
            <v>7</v>
          </cell>
          <cell r="H10">
            <v>10</v>
          </cell>
          <cell r="I10">
            <v>18</v>
          </cell>
          <cell r="J10">
            <v>28</v>
          </cell>
          <cell r="K10">
            <v>35</v>
          </cell>
          <cell r="L10">
            <v>0</v>
          </cell>
          <cell r="M10">
            <v>35</v>
          </cell>
          <cell r="N10">
            <v>28</v>
          </cell>
          <cell r="O10">
            <v>7</v>
          </cell>
          <cell r="P10">
            <v>10</v>
          </cell>
          <cell r="Q10">
            <v>19</v>
          </cell>
          <cell r="R10">
            <v>29</v>
          </cell>
          <cell r="S10">
            <v>36</v>
          </cell>
          <cell r="T10">
            <v>0</v>
          </cell>
          <cell r="U10">
            <v>36</v>
          </cell>
          <cell r="V10">
            <v>36</v>
          </cell>
          <cell r="X10" t="str">
            <v>한은택</v>
          </cell>
        </row>
        <row r="11">
          <cell r="B11">
            <v>5010</v>
          </cell>
          <cell r="C11" t="str">
            <v>생산부</v>
          </cell>
          <cell r="D11" t="str">
            <v>부장</v>
          </cell>
          <cell r="E11" t="str">
            <v>신영칠</v>
          </cell>
          <cell r="F11">
            <v>32146</v>
          </cell>
          <cell r="G11">
            <v>7</v>
          </cell>
          <cell r="H11">
            <v>10</v>
          </cell>
          <cell r="I11">
            <v>16</v>
          </cell>
          <cell r="J11">
            <v>26</v>
          </cell>
          <cell r="K11">
            <v>33</v>
          </cell>
          <cell r="L11">
            <v>0</v>
          </cell>
          <cell r="M11">
            <v>33</v>
          </cell>
          <cell r="N11">
            <v>26</v>
          </cell>
          <cell r="O11">
            <v>7</v>
          </cell>
          <cell r="P11">
            <v>10</v>
          </cell>
          <cell r="Q11">
            <v>17</v>
          </cell>
          <cell r="R11">
            <v>27</v>
          </cell>
          <cell r="S11">
            <v>34</v>
          </cell>
          <cell r="T11">
            <v>0</v>
          </cell>
          <cell r="U11">
            <v>34</v>
          </cell>
          <cell r="V11">
            <v>34</v>
          </cell>
          <cell r="X11" t="str">
            <v>신영칠</v>
          </cell>
        </row>
        <row r="12">
          <cell r="B12">
            <v>5006</v>
          </cell>
          <cell r="C12" t="str">
            <v>생산부</v>
          </cell>
          <cell r="D12" t="str">
            <v>과장</v>
          </cell>
          <cell r="E12" t="str">
            <v>김래경</v>
          </cell>
          <cell r="F12">
            <v>31730</v>
          </cell>
          <cell r="G12">
            <v>7</v>
          </cell>
          <cell r="H12">
            <v>10</v>
          </cell>
          <cell r="I12">
            <v>18</v>
          </cell>
          <cell r="J12">
            <v>28</v>
          </cell>
          <cell r="K12">
            <v>35</v>
          </cell>
          <cell r="L12">
            <v>0</v>
          </cell>
          <cell r="M12">
            <v>35</v>
          </cell>
          <cell r="N12">
            <v>28</v>
          </cell>
          <cell r="O12">
            <v>7</v>
          </cell>
          <cell r="P12">
            <v>10</v>
          </cell>
          <cell r="Q12">
            <v>19</v>
          </cell>
          <cell r="R12">
            <v>29</v>
          </cell>
          <cell r="S12">
            <v>36</v>
          </cell>
          <cell r="T12">
            <v>0</v>
          </cell>
          <cell r="U12">
            <v>36</v>
          </cell>
          <cell r="V12">
            <v>36</v>
          </cell>
          <cell r="X12" t="str">
            <v>김래경</v>
          </cell>
        </row>
        <row r="13">
          <cell r="B13">
            <v>5035</v>
          </cell>
          <cell r="C13" t="str">
            <v>생산부</v>
          </cell>
          <cell r="D13" t="str">
            <v>과장</v>
          </cell>
          <cell r="E13" t="str">
            <v>손동명</v>
          </cell>
          <cell r="F13">
            <v>33665</v>
          </cell>
          <cell r="G13">
            <v>7</v>
          </cell>
          <cell r="H13">
            <v>10</v>
          </cell>
          <cell r="I13">
            <v>12</v>
          </cell>
          <cell r="J13">
            <v>22</v>
          </cell>
          <cell r="K13">
            <v>29</v>
          </cell>
          <cell r="L13">
            <v>0.5</v>
          </cell>
          <cell r="M13">
            <v>28.5</v>
          </cell>
          <cell r="N13">
            <v>21.5</v>
          </cell>
          <cell r="O13">
            <v>7</v>
          </cell>
          <cell r="P13">
            <v>10</v>
          </cell>
          <cell r="Q13">
            <v>13</v>
          </cell>
          <cell r="R13">
            <v>23</v>
          </cell>
          <cell r="S13">
            <v>30</v>
          </cell>
          <cell r="T13">
            <v>0</v>
          </cell>
          <cell r="U13">
            <v>30</v>
          </cell>
          <cell r="V13">
            <v>30</v>
          </cell>
          <cell r="X13" t="str">
            <v>손동명</v>
          </cell>
        </row>
        <row r="14">
          <cell r="B14">
            <v>5064</v>
          </cell>
          <cell r="C14" t="str">
            <v>생산부</v>
          </cell>
          <cell r="D14" t="str">
            <v>주임</v>
          </cell>
          <cell r="E14" t="str">
            <v>장창우</v>
          </cell>
          <cell r="F14">
            <v>36526</v>
          </cell>
          <cell r="G14">
            <v>7</v>
          </cell>
          <cell r="H14">
            <v>10</v>
          </cell>
          <cell r="I14">
            <v>4</v>
          </cell>
          <cell r="J14">
            <v>14</v>
          </cell>
          <cell r="K14">
            <v>21</v>
          </cell>
          <cell r="L14">
            <v>0</v>
          </cell>
          <cell r="M14">
            <v>21</v>
          </cell>
          <cell r="N14">
            <v>14</v>
          </cell>
          <cell r="O14">
            <v>7</v>
          </cell>
          <cell r="P14">
            <v>10</v>
          </cell>
          <cell r="Q14">
            <v>5</v>
          </cell>
          <cell r="R14">
            <v>15</v>
          </cell>
          <cell r="S14">
            <v>22</v>
          </cell>
          <cell r="T14">
            <v>1</v>
          </cell>
          <cell r="U14">
            <v>21</v>
          </cell>
          <cell r="V14">
            <v>21</v>
          </cell>
          <cell r="X14" t="str">
            <v>장창우</v>
          </cell>
        </row>
        <row r="15">
          <cell r="B15">
            <v>5077</v>
          </cell>
          <cell r="C15" t="str">
            <v>생산부</v>
          </cell>
          <cell r="D15" t="str">
            <v>사원</v>
          </cell>
          <cell r="E15" t="str">
            <v>김민수</v>
          </cell>
          <cell r="F15">
            <v>37244</v>
          </cell>
          <cell r="G15">
            <v>7</v>
          </cell>
          <cell r="H15">
            <v>10</v>
          </cell>
          <cell r="I15">
            <v>3</v>
          </cell>
          <cell r="J15">
            <v>13</v>
          </cell>
          <cell r="K15">
            <v>20</v>
          </cell>
          <cell r="L15">
            <v>0</v>
          </cell>
          <cell r="M15">
            <v>20</v>
          </cell>
          <cell r="N15">
            <v>13</v>
          </cell>
          <cell r="O15">
            <v>7</v>
          </cell>
          <cell r="P15">
            <v>10</v>
          </cell>
          <cell r="Q15">
            <v>4</v>
          </cell>
          <cell r="R15">
            <v>14</v>
          </cell>
          <cell r="S15">
            <v>21</v>
          </cell>
          <cell r="T15">
            <v>1</v>
          </cell>
          <cell r="U15">
            <v>20</v>
          </cell>
          <cell r="V15">
            <v>20</v>
          </cell>
          <cell r="X15" t="str">
            <v>김민수</v>
          </cell>
        </row>
        <row r="16">
          <cell r="B16">
            <v>5078</v>
          </cell>
          <cell r="C16" t="str">
            <v>생산부</v>
          </cell>
          <cell r="D16" t="str">
            <v>사원</v>
          </cell>
          <cell r="E16" t="str">
            <v>이충기</v>
          </cell>
          <cell r="F16">
            <v>37244</v>
          </cell>
          <cell r="G16">
            <v>7</v>
          </cell>
          <cell r="H16">
            <v>10</v>
          </cell>
          <cell r="I16">
            <v>3</v>
          </cell>
          <cell r="J16">
            <v>13</v>
          </cell>
          <cell r="K16">
            <v>20</v>
          </cell>
          <cell r="L16">
            <v>0</v>
          </cell>
          <cell r="M16">
            <v>20</v>
          </cell>
          <cell r="N16">
            <v>13</v>
          </cell>
          <cell r="O16">
            <v>7</v>
          </cell>
          <cell r="P16">
            <v>10</v>
          </cell>
          <cell r="Q16">
            <v>4</v>
          </cell>
          <cell r="R16">
            <v>14</v>
          </cell>
          <cell r="S16">
            <v>21</v>
          </cell>
          <cell r="T16">
            <v>1</v>
          </cell>
          <cell r="U16">
            <v>20</v>
          </cell>
          <cell r="V16">
            <v>20</v>
          </cell>
          <cell r="X16" t="str">
            <v>이충기</v>
          </cell>
        </row>
        <row r="17">
          <cell r="B17">
            <v>5086</v>
          </cell>
          <cell r="C17" t="str">
            <v>생산부</v>
          </cell>
          <cell r="D17" t="str">
            <v>사원</v>
          </cell>
          <cell r="E17" t="str">
            <v>김현섭</v>
          </cell>
          <cell r="F17">
            <v>37635</v>
          </cell>
          <cell r="G17">
            <v>7</v>
          </cell>
          <cell r="H17">
            <v>10</v>
          </cell>
          <cell r="I17">
            <v>1</v>
          </cell>
          <cell r="J17">
            <v>11</v>
          </cell>
          <cell r="K17">
            <v>18</v>
          </cell>
          <cell r="L17">
            <v>0.5</v>
          </cell>
          <cell r="M17">
            <v>17.5</v>
          </cell>
          <cell r="N17">
            <v>10.5</v>
          </cell>
          <cell r="O17">
            <v>7</v>
          </cell>
          <cell r="P17">
            <v>10</v>
          </cell>
          <cell r="Q17">
            <v>2</v>
          </cell>
          <cell r="R17">
            <v>12</v>
          </cell>
          <cell r="S17">
            <v>19</v>
          </cell>
          <cell r="T17">
            <v>0</v>
          </cell>
          <cell r="U17">
            <v>19</v>
          </cell>
          <cell r="V17">
            <v>19</v>
          </cell>
          <cell r="X17" t="str">
            <v>김현섭</v>
          </cell>
        </row>
        <row r="18">
          <cell r="B18">
            <v>5095</v>
          </cell>
          <cell r="C18" t="str">
            <v>생산부</v>
          </cell>
          <cell r="D18" t="str">
            <v>주임</v>
          </cell>
          <cell r="E18" t="str">
            <v>김은진</v>
          </cell>
          <cell r="F18">
            <v>38215</v>
          </cell>
          <cell r="G18">
            <v>0</v>
          </cell>
          <cell r="H18">
            <v>3.8</v>
          </cell>
          <cell r="I18">
            <v>0</v>
          </cell>
          <cell r="J18">
            <v>3.8</v>
          </cell>
          <cell r="K18">
            <v>3.8</v>
          </cell>
          <cell r="L18">
            <v>0</v>
          </cell>
          <cell r="M18">
            <v>3.8</v>
          </cell>
          <cell r="N18">
            <v>0</v>
          </cell>
          <cell r="O18">
            <v>3.8</v>
          </cell>
          <cell r="P18">
            <v>10</v>
          </cell>
          <cell r="Q18">
            <v>1</v>
          </cell>
          <cell r="R18">
            <v>11</v>
          </cell>
          <cell r="S18">
            <v>14.8</v>
          </cell>
          <cell r="T18">
            <v>0</v>
          </cell>
          <cell r="U18">
            <v>14.8</v>
          </cell>
          <cell r="V18">
            <v>14.8</v>
          </cell>
          <cell r="X18" t="str">
            <v>김은진</v>
          </cell>
        </row>
        <row r="19">
          <cell r="B19">
            <v>5027</v>
          </cell>
          <cell r="C19" t="str">
            <v>QA</v>
          </cell>
          <cell r="D19" t="str">
            <v>차장</v>
          </cell>
          <cell r="E19" t="str">
            <v>황양구</v>
          </cell>
          <cell r="F19">
            <v>33512</v>
          </cell>
          <cell r="G19">
            <v>7</v>
          </cell>
          <cell r="H19">
            <v>10</v>
          </cell>
          <cell r="I19">
            <v>13</v>
          </cell>
          <cell r="J19">
            <v>23</v>
          </cell>
          <cell r="K19">
            <v>30</v>
          </cell>
          <cell r="L19">
            <v>0</v>
          </cell>
          <cell r="M19">
            <v>30</v>
          </cell>
          <cell r="N19">
            <v>23</v>
          </cell>
          <cell r="O19">
            <v>7</v>
          </cell>
          <cell r="P19">
            <v>10</v>
          </cell>
          <cell r="Q19">
            <v>14</v>
          </cell>
          <cell r="R19">
            <v>24</v>
          </cell>
          <cell r="S19">
            <v>31</v>
          </cell>
          <cell r="T19">
            <v>1</v>
          </cell>
          <cell r="U19">
            <v>30</v>
          </cell>
          <cell r="V19">
            <v>30</v>
          </cell>
          <cell r="X19" t="str">
            <v>황양구</v>
          </cell>
        </row>
        <row r="20">
          <cell r="B20">
            <v>5085</v>
          </cell>
          <cell r="C20" t="str">
            <v>QA</v>
          </cell>
          <cell r="D20" t="str">
            <v>과장</v>
          </cell>
          <cell r="E20" t="str">
            <v>이재욱</v>
          </cell>
          <cell r="F20">
            <v>37501</v>
          </cell>
          <cell r="G20">
            <v>7</v>
          </cell>
          <cell r="H20">
            <v>10</v>
          </cell>
          <cell r="I20">
            <v>2</v>
          </cell>
          <cell r="J20">
            <v>12</v>
          </cell>
          <cell r="K20">
            <v>19</v>
          </cell>
          <cell r="L20">
            <v>0</v>
          </cell>
          <cell r="M20">
            <v>19</v>
          </cell>
          <cell r="N20">
            <v>12</v>
          </cell>
          <cell r="O20">
            <v>7</v>
          </cell>
          <cell r="P20">
            <v>10</v>
          </cell>
          <cell r="Q20">
            <v>3</v>
          </cell>
          <cell r="R20">
            <v>13</v>
          </cell>
          <cell r="S20">
            <v>20</v>
          </cell>
          <cell r="T20">
            <v>3</v>
          </cell>
          <cell r="U20">
            <v>17</v>
          </cell>
          <cell r="V20">
            <v>17</v>
          </cell>
          <cell r="X20" t="str">
            <v>이재욱</v>
          </cell>
        </row>
        <row r="21">
          <cell r="B21">
            <v>5100</v>
          </cell>
          <cell r="C21" t="str">
            <v>QA</v>
          </cell>
          <cell r="D21" t="str">
            <v>대리</v>
          </cell>
          <cell r="E21" t="str">
            <v>유창훈</v>
          </cell>
          <cell r="F21">
            <v>38693</v>
          </cell>
          <cell r="I21">
            <v>0</v>
          </cell>
          <cell r="P21">
            <v>0.68493150684931503</v>
          </cell>
          <cell r="Q21">
            <v>0</v>
          </cell>
          <cell r="R21">
            <v>0.68493150684931503</v>
          </cell>
          <cell r="S21">
            <v>0.68493150684931503</v>
          </cell>
          <cell r="T21">
            <v>0</v>
          </cell>
          <cell r="U21">
            <v>0.68493150684931503</v>
          </cell>
          <cell r="V21">
            <v>0.68493150684931503</v>
          </cell>
          <cell r="X21" t="str">
            <v>유창훈</v>
          </cell>
        </row>
        <row r="22">
          <cell r="B22">
            <v>5092</v>
          </cell>
          <cell r="C22" t="str">
            <v>QA</v>
          </cell>
          <cell r="D22" t="str">
            <v>주임</v>
          </cell>
          <cell r="E22" t="str">
            <v>오경은</v>
          </cell>
          <cell r="F22">
            <v>37844</v>
          </cell>
          <cell r="G22">
            <v>7</v>
          </cell>
          <cell r="H22">
            <v>10</v>
          </cell>
          <cell r="I22">
            <v>1</v>
          </cell>
          <cell r="J22">
            <v>11</v>
          </cell>
          <cell r="K22">
            <v>18</v>
          </cell>
          <cell r="L22">
            <v>0</v>
          </cell>
          <cell r="M22">
            <v>18</v>
          </cell>
          <cell r="N22">
            <v>11</v>
          </cell>
          <cell r="O22">
            <v>7</v>
          </cell>
          <cell r="P22">
            <v>10</v>
          </cell>
          <cell r="Q22">
            <v>2</v>
          </cell>
          <cell r="R22">
            <v>12</v>
          </cell>
          <cell r="S22">
            <v>19</v>
          </cell>
          <cell r="T22">
            <v>1</v>
          </cell>
          <cell r="U22">
            <v>18</v>
          </cell>
          <cell r="V22">
            <v>18</v>
          </cell>
          <cell r="X22" t="str">
            <v>오경은</v>
          </cell>
        </row>
        <row r="23">
          <cell r="B23">
            <v>5088</v>
          </cell>
          <cell r="C23" t="str">
            <v>QA</v>
          </cell>
          <cell r="D23" t="str">
            <v>사원</v>
          </cell>
          <cell r="E23" t="str">
            <v>김태숙</v>
          </cell>
          <cell r="F23">
            <v>37683</v>
          </cell>
          <cell r="G23">
            <v>7</v>
          </cell>
          <cell r="H23">
            <v>10</v>
          </cell>
          <cell r="I23">
            <v>1</v>
          </cell>
          <cell r="J23">
            <v>11</v>
          </cell>
          <cell r="K23">
            <v>18</v>
          </cell>
          <cell r="L23">
            <v>0</v>
          </cell>
          <cell r="M23">
            <v>18</v>
          </cell>
          <cell r="N23">
            <v>11</v>
          </cell>
          <cell r="O23">
            <v>7</v>
          </cell>
          <cell r="P23">
            <v>10</v>
          </cell>
          <cell r="Q23">
            <v>2</v>
          </cell>
          <cell r="R23">
            <v>12</v>
          </cell>
          <cell r="S23">
            <v>19</v>
          </cell>
          <cell r="T23">
            <v>0</v>
          </cell>
          <cell r="U23">
            <v>19</v>
          </cell>
          <cell r="V23">
            <v>19</v>
          </cell>
          <cell r="X23" t="str">
            <v>김태숙</v>
          </cell>
        </row>
        <row r="24">
          <cell r="B24">
            <v>5073</v>
          </cell>
          <cell r="C24" t="str">
            <v>QA</v>
          </cell>
          <cell r="D24" t="str">
            <v>사원</v>
          </cell>
          <cell r="E24" t="str">
            <v>이미애</v>
          </cell>
          <cell r="F24">
            <v>37196</v>
          </cell>
          <cell r="G24">
            <v>7</v>
          </cell>
          <cell r="H24">
            <v>10</v>
          </cell>
          <cell r="I24">
            <v>3</v>
          </cell>
          <cell r="J24">
            <v>13</v>
          </cell>
          <cell r="K24">
            <v>20</v>
          </cell>
          <cell r="L24">
            <v>0.5</v>
          </cell>
          <cell r="M24">
            <v>19.5</v>
          </cell>
          <cell r="N24">
            <v>12.5</v>
          </cell>
          <cell r="O24">
            <v>7</v>
          </cell>
          <cell r="P24">
            <v>10</v>
          </cell>
          <cell r="Q24">
            <v>4</v>
          </cell>
          <cell r="R24">
            <v>14</v>
          </cell>
          <cell r="S24">
            <v>21</v>
          </cell>
          <cell r="T24">
            <v>0</v>
          </cell>
          <cell r="U24">
            <v>21</v>
          </cell>
          <cell r="V24">
            <v>21</v>
          </cell>
          <cell r="X24" t="str">
            <v>이미애</v>
          </cell>
        </row>
        <row r="25">
          <cell r="B25">
            <v>5087</v>
          </cell>
          <cell r="C25" t="str">
            <v>QA</v>
          </cell>
          <cell r="D25" t="str">
            <v>주임</v>
          </cell>
          <cell r="E25" t="str">
            <v>윤항규</v>
          </cell>
          <cell r="F25">
            <v>37648</v>
          </cell>
          <cell r="G25">
            <v>7</v>
          </cell>
          <cell r="H25">
            <v>10</v>
          </cell>
          <cell r="I25">
            <v>1</v>
          </cell>
          <cell r="J25">
            <v>11</v>
          </cell>
          <cell r="K25">
            <v>18</v>
          </cell>
          <cell r="L25">
            <v>2.5</v>
          </cell>
          <cell r="M25">
            <v>15.5</v>
          </cell>
          <cell r="N25">
            <v>8.5</v>
          </cell>
          <cell r="O25">
            <v>7</v>
          </cell>
          <cell r="P25">
            <v>10</v>
          </cell>
          <cell r="Q25">
            <v>2</v>
          </cell>
          <cell r="R25">
            <v>12</v>
          </cell>
          <cell r="S25">
            <v>19</v>
          </cell>
          <cell r="T25">
            <v>0</v>
          </cell>
          <cell r="U25">
            <v>19</v>
          </cell>
          <cell r="V25">
            <v>19</v>
          </cell>
          <cell r="X25" t="str">
            <v>윤항규</v>
          </cell>
        </row>
        <row r="26">
          <cell r="B26">
            <v>5098</v>
          </cell>
          <cell r="C26" t="str">
            <v>QA</v>
          </cell>
          <cell r="D26" t="str">
            <v>사원</v>
          </cell>
          <cell r="E26" t="str">
            <v>하진희</v>
          </cell>
          <cell r="F26">
            <v>38355</v>
          </cell>
          <cell r="G26">
            <v>0</v>
          </cell>
          <cell r="H26">
            <v>0</v>
          </cell>
          <cell r="I26">
            <v>0</v>
          </cell>
          <cell r="J26">
            <v>0</v>
          </cell>
          <cell r="K26">
            <v>0</v>
          </cell>
          <cell r="L26">
            <v>0</v>
          </cell>
          <cell r="M26">
            <v>0</v>
          </cell>
          <cell r="N26">
            <v>0</v>
          </cell>
          <cell r="O26">
            <v>0</v>
          </cell>
          <cell r="P26">
            <v>9.9452054794520546</v>
          </cell>
          <cell r="Q26">
            <v>0</v>
          </cell>
          <cell r="R26">
            <v>9.9452054794520546</v>
          </cell>
          <cell r="S26">
            <v>9.9452054794520546</v>
          </cell>
          <cell r="T26">
            <v>0</v>
          </cell>
          <cell r="U26">
            <v>9.9452054794520546</v>
          </cell>
          <cell r="V26">
            <v>9.9452054794520546</v>
          </cell>
          <cell r="X26" t="str">
            <v>하진희</v>
          </cell>
        </row>
        <row r="27">
          <cell r="B27">
            <v>5049</v>
          </cell>
          <cell r="C27" t="str">
            <v>기술팀</v>
          </cell>
          <cell r="D27" t="str">
            <v>과장</v>
          </cell>
          <cell r="E27" t="str">
            <v>양승도</v>
          </cell>
          <cell r="F27">
            <v>34246</v>
          </cell>
          <cell r="G27">
            <v>7</v>
          </cell>
          <cell r="H27">
            <v>10</v>
          </cell>
          <cell r="I27">
            <v>11</v>
          </cell>
          <cell r="J27">
            <v>21</v>
          </cell>
          <cell r="K27">
            <v>28</v>
          </cell>
          <cell r="L27">
            <v>0</v>
          </cell>
          <cell r="M27">
            <v>28</v>
          </cell>
          <cell r="N27">
            <v>21</v>
          </cell>
          <cell r="O27">
            <v>7</v>
          </cell>
          <cell r="P27">
            <v>10</v>
          </cell>
          <cell r="Q27">
            <v>12</v>
          </cell>
          <cell r="R27">
            <v>22</v>
          </cell>
          <cell r="S27">
            <v>29</v>
          </cell>
          <cell r="T27">
            <v>0</v>
          </cell>
          <cell r="U27">
            <v>29</v>
          </cell>
          <cell r="V27">
            <v>29</v>
          </cell>
          <cell r="X27" t="str">
            <v>양승도</v>
          </cell>
        </row>
        <row r="28">
          <cell r="B28">
            <v>5037</v>
          </cell>
          <cell r="C28" t="str">
            <v>기술팀</v>
          </cell>
          <cell r="D28" t="str">
            <v>과장</v>
          </cell>
          <cell r="E28" t="str">
            <v>김균종</v>
          </cell>
          <cell r="F28">
            <v>33672</v>
          </cell>
          <cell r="G28">
            <v>7</v>
          </cell>
          <cell r="H28">
            <v>10</v>
          </cell>
          <cell r="I28">
            <v>12</v>
          </cell>
          <cell r="J28">
            <v>22</v>
          </cell>
          <cell r="K28">
            <v>29</v>
          </cell>
          <cell r="L28">
            <v>0</v>
          </cell>
          <cell r="M28">
            <v>29</v>
          </cell>
          <cell r="N28">
            <v>22</v>
          </cell>
          <cell r="O28">
            <v>7</v>
          </cell>
          <cell r="P28">
            <v>10</v>
          </cell>
          <cell r="Q28">
            <v>13</v>
          </cell>
          <cell r="R28">
            <v>23</v>
          </cell>
          <cell r="S28">
            <v>30</v>
          </cell>
          <cell r="T28">
            <v>10</v>
          </cell>
          <cell r="U28">
            <v>20</v>
          </cell>
          <cell r="V28">
            <v>20</v>
          </cell>
          <cell r="X28" t="str">
            <v>김균종</v>
          </cell>
        </row>
        <row r="29">
          <cell r="B29">
            <v>5083</v>
          </cell>
          <cell r="C29" t="str">
            <v>기술팀</v>
          </cell>
          <cell r="D29" t="str">
            <v>주임</v>
          </cell>
          <cell r="E29" t="str">
            <v>빈현욱</v>
          </cell>
          <cell r="F29">
            <v>37383</v>
          </cell>
          <cell r="G29">
            <v>7</v>
          </cell>
          <cell r="H29">
            <v>10</v>
          </cell>
          <cell r="I29">
            <v>2</v>
          </cell>
          <cell r="J29">
            <v>12</v>
          </cell>
          <cell r="K29">
            <v>19</v>
          </cell>
          <cell r="L29">
            <v>0</v>
          </cell>
          <cell r="M29">
            <v>19</v>
          </cell>
          <cell r="N29">
            <v>12</v>
          </cell>
          <cell r="O29">
            <v>7</v>
          </cell>
          <cell r="P29">
            <v>10</v>
          </cell>
          <cell r="Q29">
            <v>3</v>
          </cell>
          <cell r="R29">
            <v>13</v>
          </cell>
          <cell r="S29">
            <v>20</v>
          </cell>
          <cell r="T29">
            <v>1</v>
          </cell>
          <cell r="U29">
            <v>19</v>
          </cell>
          <cell r="V29">
            <v>19</v>
          </cell>
          <cell r="X29" t="str">
            <v>빈현욱</v>
          </cell>
        </row>
        <row r="30">
          <cell r="B30">
            <v>5101</v>
          </cell>
          <cell r="C30" t="str">
            <v>기술팀</v>
          </cell>
          <cell r="D30" t="str">
            <v>사원</v>
          </cell>
          <cell r="E30" t="str">
            <v>전완철</v>
          </cell>
          <cell r="F30">
            <v>38232</v>
          </cell>
          <cell r="G30">
            <v>0</v>
          </cell>
          <cell r="H30">
            <v>0</v>
          </cell>
          <cell r="I30">
            <v>3.3150684931506849</v>
          </cell>
          <cell r="J30">
            <v>3.3150684931506849</v>
          </cell>
          <cell r="K30">
            <v>3.3150684931506849</v>
          </cell>
          <cell r="L30">
            <v>0</v>
          </cell>
          <cell r="M30">
            <v>3.3150684931506849</v>
          </cell>
          <cell r="N30">
            <v>0</v>
          </cell>
          <cell r="O30">
            <v>3.3</v>
          </cell>
          <cell r="P30">
            <v>10</v>
          </cell>
          <cell r="Q30">
            <v>1</v>
          </cell>
          <cell r="R30">
            <v>11</v>
          </cell>
          <cell r="S30">
            <v>14.3</v>
          </cell>
          <cell r="T30">
            <v>0</v>
          </cell>
          <cell r="U30">
            <v>14.3</v>
          </cell>
          <cell r="V30">
            <v>14.3</v>
          </cell>
          <cell r="X30" t="str">
            <v>전완철</v>
          </cell>
        </row>
        <row r="31">
          <cell r="B31">
            <v>5042</v>
          </cell>
          <cell r="C31" t="str">
            <v>직보팀</v>
          </cell>
          <cell r="D31" t="str">
            <v>차장</v>
          </cell>
          <cell r="E31" t="str">
            <v>김원균</v>
          </cell>
          <cell r="F31">
            <v>33868</v>
          </cell>
          <cell r="G31">
            <v>7</v>
          </cell>
          <cell r="H31">
            <v>10</v>
          </cell>
          <cell r="I31">
            <v>12</v>
          </cell>
          <cell r="J31">
            <v>22</v>
          </cell>
          <cell r="K31">
            <v>29</v>
          </cell>
          <cell r="L31">
            <v>0</v>
          </cell>
          <cell r="M31">
            <v>29</v>
          </cell>
          <cell r="N31">
            <v>22</v>
          </cell>
          <cell r="O31">
            <v>7</v>
          </cell>
          <cell r="P31">
            <v>10</v>
          </cell>
          <cell r="Q31">
            <v>13</v>
          </cell>
          <cell r="R31">
            <v>23</v>
          </cell>
          <cell r="S31">
            <v>30</v>
          </cell>
          <cell r="T31">
            <v>1</v>
          </cell>
          <cell r="U31">
            <v>29</v>
          </cell>
          <cell r="V31">
            <v>29</v>
          </cell>
          <cell r="X31" t="str">
            <v>김원균</v>
          </cell>
        </row>
        <row r="32">
          <cell r="B32">
            <v>5074</v>
          </cell>
          <cell r="C32" t="str">
            <v>직보팀</v>
          </cell>
          <cell r="D32" t="str">
            <v>주임</v>
          </cell>
          <cell r="E32" t="str">
            <v>황석권</v>
          </cell>
          <cell r="F32">
            <v>37200</v>
          </cell>
          <cell r="G32">
            <v>7</v>
          </cell>
          <cell r="H32">
            <v>10</v>
          </cell>
          <cell r="I32">
            <v>3</v>
          </cell>
          <cell r="J32">
            <v>13</v>
          </cell>
          <cell r="K32">
            <v>20</v>
          </cell>
          <cell r="L32">
            <v>0</v>
          </cell>
          <cell r="M32">
            <v>20</v>
          </cell>
          <cell r="N32">
            <v>13</v>
          </cell>
          <cell r="O32">
            <v>7</v>
          </cell>
          <cell r="P32">
            <v>10</v>
          </cell>
          <cell r="Q32">
            <v>4</v>
          </cell>
          <cell r="R32">
            <v>14</v>
          </cell>
          <cell r="S32">
            <v>21</v>
          </cell>
          <cell r="T32">
            <v>0</v>
          </cell>
          <cell r="U32">
            <v>21</v>
          </cell>
          <cell r="V32">
            <v>21</v>
          </cell>
          <cell r="X32" t="str">
            <v>황석권</v>
          </cell>
        </row>
        <row r="33">
          <cell r="B33">
            <v>5007</v>
          </cell>
          <cell r="C33" t="str">
            <v>물류팀</v>
          </cell>
          <cell r="D33" t="str">
            <v>부장</v>
          </cell>
          <cell r="E33" t="str">
            <v>정중용</v>
          </cell>
          <cell r="F33">
            <v>31782</v>
          </cell>
          <cell r="G33">
            <v>7</v>
          </cell>
          <cell r="H33">
            <v>10</v>
          </cell>
          <cell r="I33">
            <v>17</v>
          </cell>
          <cell r="J33">
            <v>27</v>
          </cell>
          <cell r="K33">
            <v>34</v>
          </cell>
          <cell r="L33">
            <v>2</v>
          </cell>
          <cell r="M33">
            <v>32</v>
          </cell>
          <cell r="N33">
            <v>25</v>
          </cell>
          <cell r="O33">
            <v>7</v>
          </cell>
          <cell r="P33">
            <v>10</v>
          </cell>
          <cell r="Q33">
            <v>18</v>
          </cell>
          <cell r="R33">
            <v>28</v>
          </cell>
          <cell r="S33">
            <v>35</v>
          </cell>
          <cell r="T33">
            <v>0</v>
          </cell>
          <cell r="U33">
            <v>35</v>
          </cell>
          <cell r="V33">
            <v>35</v>
          </cell>
          <cell r="X33" t="str">
            <v>정중용</v>
          </cell>
        </row>
        <row r="34">
          <cell r="B34">
            <v>5023</v>
          </cell>
          <cell r="C34" t="str">
            <v>물류팀</v>
          </cell>
          <cell r="D34" t="str">
            <v>과장</v>
          </cell>
          <cell r="E34" t="str">
            <v>조봉훈</v>
          </cell>
          <cell r="F34">
            <v>33315</v>
          </cell>
          <cell r="G34">
            <v>7</v>
          </cell>
          <cell r="H34">
            <v>10</v>
          </cell>
          <cell r="I34">
            <v>13</v>
          </cell>
          <cell r="J34">
            <v>23</v>
          </cell>
          <cell r="K34">
            <v>30</v>
          </cell>
          <cell r="L34">
            <v>1</v>
          </cell>
          <cell r="M34">
            <v>29</v>
          </cell>
          <cell r="N34">
            <v>22</v>
          </cell>
          <cell r="O34">
            <v>7</v>
          </cell>
          <cell r="P34">
            <v>10</v>
          </cell>
          <cell r="Q34">
            <v>14</v>
          </cell>
          <cell r="R34">
            <v>24</v>
          </cell>
          <cell r="S34">
            <v>31</v>
          </cell>
          <cell r="T34">
            <v>0</v>
          </cell>
          <cell r="U34">
            <v>31</v>
          </cell>
          <cell r="V34">
            <v>31</v>
          </cell>
          <cell r="X34" t="str">
            <v>조봉훈</v>
          </cell>
        </row>
        <row r="35">
          <cell r="B35">
            <v>5034</v>
          </cell>
          <cell r="C35" t="str">
            <v>물류팀</v>
          </cell>
          <cell r="D35" t="str">
            <v>과장</v>
          </cell>
          <cell r="E35" t="str">
            <v>백종일</v>
          </cell>
          <cell r="F35">
            <v>33659</v>
          </cell>
          <cell r="G35">
            <v>7</v>
          </cell>
          <cell r="H35">
            <v>10</v>
          </cell>
          <cell r="I35">
            <v>12</v>
          </cell>
          <cell r="J35">
            <v>22</v>
          </cell>
          <cell r="K35">
            <v>29</v>
          </cell>
          <cell r="L35">
            <v>0.5</v>
          </cell>
          <cell r="M35">
            <v>28.5</v>
          </cell>
          <cell r="N35">
            <v>21.5</v>
          </cell>
          <cell r="O35">
            <v>7</v>
          </cell>
          <cell r="P35">
            <v>10</v>
          </cell>
          <cell r="Q35">
            <v>13</v>
          </cell>
          <cell r="R35">
            <v>23</v>
          </cell>
          <cell r="S35">
            <v>30</v>
          </cell>
          <cell r="T35">
            <v>0</v>
          </cell>
          <cell r="U35">
            <v>30</v>
          </cell>
          <cell r="V35">
            <v>30</v>
          </cell>
          <cell r="X35" t="str">
            <v>백종일</v>
          </cell>
        </row>
        <row r="36">
          <cell r="B36">
            <v>5091</v>
          </cell>
          <cell r="C36" t="str">
            <v>물류팀</v>
          </cell>
          <cell r="D36" t="str">
            <v>사원</v>
          </cell>
          <cell r="E36" t="str">
            <v>김종학</v>
          </cell>
          <cell r="F36">
            <v>37712</v>
          </cell>
          <cell r="G36">
            <v>7</v>
          </cell>
          <cell r="H36">
            <v>10</v>
          </cell>
          <cell r="I36">
            <v>1</v>
          </cell>
          <cell r="J36">
            <v>11</v>
          </cell>
          <cell r="K36">
            <v>18</v>
          </cell>
          <cell r="L36">
            <v>0</v>
          </cell>
          <cell r="M36">
            <v>18</v>
          </cell>
          <cell r="N36">
            <v>11</v>
          </cell>
          <cell r="O36">
            <v>7</v>
          </cell>
          <cell r="P36">
            <v>10</v>
          </cell>
          <cell r="Q36">
            <v>2</v>
          </cell>
          <cell r="R36">
            <v>12</v>
          </cell>
          <cell r="S36">
            <v>19</v>
          </cell>
          <cell r="T36">
            <v>1</v>
          </cell>
          <cell r="U36">
            <v>18</v>
          </cell>
          <cell r="V36">
            <v>18</v>
          </cell>
          <cell r="X36" t="str">
            <v>김종학</v>
          </cell>
        </row>
        <row r="37">
          <cell r="B37">
            <v>5041</v>
          </cell>
          <cell r="D37" t="str">
            <v>이사</v>
          </cell>
          <cell r="E37" t="str">
            <v>이대용</v>
          </cell>
          <cell r="F37">
            <v>33786</v>
          </cell>
          <cell r="O37">
            <v>5</v>
          </cell>
          <cell r="Q37">
            <v>30</v>
          </cell>
          <cell r="R37">
            <v>30</v>
          </cell>
          <cell r="S37">
            <v>35</v>
          </cell>
          <cell r="T37">
            <v>15</v>
          </cell>
          <cell r="U37">
            <v>20</v>
          </cell>
          <cell r="V37">
            <v>10</v>
          </cell>
          <cell r="W37">
            <v>5</v>
          </cell>
          <cell r="X37" t="str">
            <v>이대용</v>
          </cell>
        </row>
        <row r="38">
          <cell r="B38">
            <v>5060</v>
          </cell>
          <cell r="D38" t="str">
            <v>부사장</v>
          </cell>
          <cell r="E38" t="str">
            <v>배영철</v>
          </cell>
          <cell r="F38">
            <v>35431</v>
          </cell>
          <cell r="O38">
            <v>5</v>
          </cell>
          <cell r="Q38">
            <v>30</v>
          </cell>
          <cell r="R38">
            <v>30</v>
          </cell>
          <cell r="S38">
            <v>35</v>
          </cell>
          <cell r="T38">
            <v>21</v>
          </cell>
          <cell r="U38">
            <v>14</v>
          </cell>
          <cell r="V38">
            <v>10</v>
          </cell>
          <cell r="W38">
            <v>4</v>
          </cell>
          <cell r="X38" t="str">
            <v>배영철</v>
          </cell>
        </row>
        <row r="39">
          <cell r="B39">
            <v>5016</v>
          </cell>
          <cell r="C39" t="str">
            <v>QA</v>
          </cell>
          <cell r="D39" t="str">
            <v>부장</v>
          </cell>
          <cell r="E39" t="str">
            <v>이동훈</v>
          </cell>
          <cell r="F39">
            <v>32512</v>
          </cell>
          <cell r="G39">
            <v>7</v>
          </cell>
          <cell r="H39">
            <v>10</v>
          </cell>
          <cell r="I39">
            <v>15</v>
          </cell>
          <cell r="J39">
            <v>25</v>
          </cell>
          <cell r="K39">
            <v>32</v>
          </cell>
          <cell r="L39">
            <v>0</v>
          </cell>
          <cell r="M39">
            <v>32</v>
          </cell>
          <cell r="N39">
            <v>25</v>
          </cell>
          <cell r="O39">
            <v>7</v>
          </cell>
          <cell r="P39">
            <v>10</v>
          </cell>
          <cell r="Q39">
            <v>16</v>
          </cell>
          <cell r="R39">
            <v>26</v>
          </cell>
          <cell r="S39">
            <v>33</v>
          </cell>
          <cell r="T39">
            <v>0</v>
          </cell>
          <cell r="U39">
            <v>33</v>
          </cell>
          <cell r="V39">
            <v>33</v>
          </cell>
          <cell r="X39" t="str">
            <v>이동훈</v>
          </cell>
        </row>
        <row r="44">
          <cell r="B44" t="str">
            <v>사번</v>
          </cell>
          <cell r="C44" t="str">
            <v>부서명</v>
          </cell>
          <cell r="E44" t="str">
            <v>성  명</v>
          </cell>
          <cell r="F44" t="str">
            <v>입사일자</v>
          </cell>
          <cell r="G44" t="str">
            <v>연차 계산기간</v>
          </cell>
          <cell r="H44" t="str">
            <v xml:space="preserve">2004년 </v>
          </cell>
          <cell r="I44" t="str">
            <v xml:space="preserve">2005년 </v>
          </cell>
          <cell r="J44" t="str">
            <v>총 연차</v>
          </cell>
          <cell r="K44" t="str">
            <v>연차</v>
          </cell>
          <cell r="L44" t="str">
            <v>연차</v>
          </cell>
          <cell r="M44" t="str">
            <v>서명</v>
          </cell>
          <cell r="V44" t="str">
            <v>연차</v>
          </cell>
        </row>
        <row r="45">
          <cell r="H45" t="str">
            <v>발생연차</v>
          </cell>
          <cell r="I45" t="str">
            <v>발생연차</v>
          </cell>
          <cell r="J45" t="str">
            <v>합계</v>
          </cell>
          <cell r="K45" t="str">
            <v>사용</v>
          </cell>
          <cell r="L45" t="str">
            <v>지급</v>
          </cell>
          <cell r="V45" t="str">
            <v>지급</v>
          </cell>
        </row>
        <row r="46">
          <cell r="B46">
            <v>9039</v>
          </cell>
          <cell r="C46" t="str">
            <v>생산부</v>
          </cell>
          <cell r="E46" t="str">
            <v>김선임</v>
          </cell>
          <cell r="F46">
            <v>38236</v>
          </cell>
          <cell r="G46" t="str">
            <v>2004-09-06~2005-12-31</v>
          </cell>
          <cell r="H46">
            <v>3.2054794520547949</v>
          </cell>
          <cell r="I46">
            <v>11</v>
          </cell>
          <cell r="J46">
            <v>14.205479452054796</v>
          </cell>
          <cell r="K46">
            <v>0</v>
          </cell>
          <cell r="L46">
            <v>14.205479452054796</v>
          </cell>
          <cell r="V46">
            <v>14.205479452054796</v>
          </cell>
        </row>
        <row r="47">
          <cell r="B47">
            <v>9034</v>
          </cell>
          <cell r="C47" t="str">
            <v>QA</v>
          </cell>
          <cell r="E47" t="str">
            <v>문아람</v>
          </cell>
          <cell r="F47">
            <v>38222</v>
          </cell>
          <cell r="G47" t="str">
            <v>2004-08-23~2005-12-31</v>
          </cell>
          <cell r="H47">
            <v>3.5890410958904111</v>
          </cell>
          <cell r="I47">
            <v>11</v>
          </cell>
          <cell r="J47">
            <v>14.589041095890412</v>
          </cell>
          <cell r="K47">
            <v>0</v>
          </cell>
          <cell r="L47">
            <v>14.589041095890412</v>
          </cell>
          <cell r="V47">
            <v>14.589041095890412</v>
          </cell>
        </row>
        <row r="48">
          <cell r="B48">
            <v>9046</v>
          </cell>
          <cell r="C48" t="str">
            <v>직보팀</v>
          </cell>
          <cell r="E48" t="str">
            <v>최지희</v>
          </cell>
          <cell r="F48">
            <v>38355</v>
          </cell>
          <cell r="G48" t="str">
            <v>2005-01-03~2005-12-31</v>
          </cell>
          <cell r="H48">
            <v>0</v>
          </cell>
          <cell r="I48">
            <v>9.9452054794520546</v>
          </cell>
          <cell r="J48">
            <v>9.9452054794520546</v>
          </cell>
          <cell r="K48">
            <v>0</v>
          </cell>
          <cell r="L48">
            <v>9.9452054794520546</v>
          </cell>
          <cell r="V48">
            <v>9.9452054794520546</v>
          </cell>
        </row>
        <row r="49">
          <cell r="B49">
            <v>9033</v>
          </cell>
          <cell r="C49" t="str">
            <v>물류팀</v>
          </cell>
          <cell r="E49" t="str">
            <v>허위향</v>
          </cell>
          <cell r="F49">
            <v>38215</v>
          </cell>
          <cell r="G49" t="str">
            <v>2004-08-16~2005-12-31</v>
          </cell>
          <cell r="H49">
            <v>3.7808219178082192</v>
          </cell>
          <cell r="I49">
            <v>11</v>
          </cell>
          <cell r="J49">
            <v>14.780821917808218</v>
          </cell>
          <cell r="K49">
            <v>0</v>
          </cell>
          <cell r="L49">
            <v>14.780821917808218</v>
          </cell>
          <cell r="V49">
            <v>14.780821917808218</v>
          </cell>
        </row>
        <row r="50">
          <cell r="B50">
            <v>9042</v>
          </cell>
          <cell r="C50" t="str">
            <v>Quality</v>
          </cell>
          <cell r="E50" t="str">
            <v>여남미</v>
          </cell>
          <cell r="F50">
            <v>38245</v>
          </cell>
          <cell r="G50" t="str">
            <v>2004-09-15~2005-12-31</v>
          </cell>
          <cell r="H50">
            <v>2.9589041095890414</v>
          </cell>
          <cell r="I50">
            <v>11</v>
          </cell>
          <cell r="J50">
            <v>13.958904109589042</v>
          </cell>
          <cell r="K50">
            <v>0</v>
          </cell>
          <cell r="L50">
            <v>13.958904109589042</v>
          </cell>
          <cell r="V50">
            <v>13.958904109589042</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T"/>
      <sheetName val="RXCX연차"/>
      <sheetName val="GMS연차"/>
    </sheetNames>
    <definedNames>
      <definedName name="AllHouseGross"/>
      <definedName name="GrossUp"/>
      <definedName name="LocalPGrossUp"/>
      <definedName name="Localpit"/>
      <definedName name="LocalProposePit"/>
      <definedName name="pit"/>
    </definedNames>
    <sheetDataSet>
      <sheetData sheetId="0" refreshError="1"/>
      <sheetData sheetId="1" refreshError="1"/>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ser guide"/>
      <sheetName val="Graphique"/>
      <sheetName val="Mag extraction"/>
      <sheetName val="Table de données pour graphique"/>
      <sheetName val="Data"/>
      <sheetName val="Table de données"/>
    </sheetNames>
    <sheetDataSet>
      <sheetData sheetId="0"/>
      <sheetData sheetId="1"/>
      <sheetData sheetId="2"/>
      <sheetData sheetId="3"/>
      <sheetData sheetId="4" refreshError="1">
        <row r="59">
          <cell r="B59" t="str">
            <v>FIL=44507021</v>
          </cell>
        </row>
        <row r="60">
          <cell r="B60" t="str">
            <v>FIL=44532021</v>
          </cell>
        </row>
        <row r="61">
          <cell r="B61" t="str">
            <v>FIL=06087021</v>
          </cell>
        </row>
        <row r="62">
          <cell r="B62" t="str">
            <v>FIL=28939021</v>
          </cell>
        </row>
        <row r="63">
          <cell r="B63" t="str">
            <v>FIL=31525021</v>
          </cell>
        </row>
        <row r="64">
          <cell r="B64" t="str">
            <v>FIL=16500021</v>
          </cell>
        </row>
        <row r="65">
          <cell r="B65" t="str">
            <v>FIL=04615021</v>
          </cell>
        </row>
        <row r="66">
          <cell r="B66" t="str">
            <v>FIL=39688021</v>
          </cell>
        </row>
        <row r="67">
          <cell r="B67" t="str">
            <v>FIL=46905021</v>
          </cell>
        </row>
        <row r="68">
          <cell r="B68" t="str">
            <v>FIL=53810021</v>
          </cell>
        </row>
        <row r="69">
          <cell r="B69" t="str">
            <v>FIL=40050021</v>
          </cell>
        </row>
        <row r="70">
          <cell r="B70" t="str">
            <v>FIL=42060021</v>
          </cell>
        </row>
        <row r="71">
          <cell r="B71" t="str">
            <v>FIL=76750021</v>
          </cell>
        </row>
        <row r="72">
          <cell r="B72" t="str">
            <v>FIL=44560021</v>
          </cell>
        </row>
        <row r="73">
          <cell r="B73" t="str">
            <v>FIL=36401021</v>
          </cell>
        </row>
        <row r="74">
          <cell r="B74" t="str">
            <v>FIL=44530021</v>
          </cell>
        </row>
        <row r="75">
          <cell r="B75" t="str">
            <v>FIL=26075021</v>
          </cell>
        </row>
        <row r="76">
          <cell r="B76" t="str">
            <v>FIL=44570021</v>
          </cell>
        </row>
        <row r="77">
          <cell r="B77" t="str">
            <v>FIL=44535021</v>
          </cell>
        </row>
        <row r="78">
          <cell r="B78" t="str">
            <v>FIL=96030021</v>
          </cell>
        </row>
        <row r="79">
          <cell r="B79" t="str">
            <v>FIL=44580021</v>
          </cell>
        </row>
        <row r="80">
          <cell r="B80" t="str">
            <v>FIL=44575021</v>
          </cell>
        </row>
        <row r="81">
          <cell r="B81" t="str">
            <v>FIL=44540021</v>
          </cell>
        </row>
        <row r="82">
          <cell r="B82" t="str">
            <v>FIL=44525021</v>
          </cell>
        </row>
        <row r="83">
          <cell r="B83" t="str">
            <v>FIL=74750021</v>
          </cell>
        </row>
        <row r="84">
          <cell r="B84" t="str">
            <v>FIL=88680021</v>
          </cell>
        </row>
        <row r="85">
          <cell r="B85" t="str">
            <v>FIL=40022021</v>
          </cell>
        </row>
        <row r="86">
          <cell r="B86" t="str">
            <v>FIL=69450021</v>
          </cell>
        </row>
        <row r="87">
          <cell r="B87" t="str">
            <v>FIL=21120021</v>
          </cell>
        </row>
        <row r="88">
          <cell r="B88" t="str">
            <v>FIL=45184021</v>
          </cell>
        </row>
        <row r="89">
          <cell r="B89" t="str">
            <v>FIL=57940021</v>
          </cell>
        </row>
        <row r="90">
          <cell r="B90" t="str">
            <v>FIL=40139021</v>
          </cell>
        </row>
        <row r="91">
          <cell r="B91" t="str">
            <v>FIL=51522021</v>
          </cell>
        </row>
        <row r="92">
          <cell r="B92" t="str">
            <v>FIL=13766021</v>
          </cell>
        </row>
        <row r="93">
          <cell r="B93" t="str">
            <v>FIL=67520021</v>
          </cell>
        </row>
        <row r="94">
          <cell r="B94" t="str">
            <v>FIL=44556021</v>
          </cell>
        </row>
        <row r="95">
          <cell r="B95" t="str">
            <v>FIL=39450021</v>
          </cell>
        </row>
        <row r="96">
          <cell r="B96" t="str">
            <v>FIL=06990021</v>
          </cell>
        </row>
        <row r="97">
          <cell r="B97" t="str">
            <v>FIL=25987022</v>
          </cell>
        </row>
        <row r="98">
          <cell r="B98" t="str">
            <v>FIL=25999022</v>
          </cell>
        </row>
        <row r="99">
          <cell r="B99" t="str">
            <v>FIL=26062022</v>
          </cell>
        </row>
        <row r="100">
          <cell r="B100" t="str">
            <v>FIL=26049022</v>
          </cell>
        </row>
        <row r="101">
          <cell r="B101" t="str">
            <v>FIL=26084022</v>
          </cell>
        </row>
        <row r="102">
          <cell r="B102" t="str">
            <v>FIL=26074022</v>
          </cell>
        </row>
        <row r="103">
          <cell r="B103" t="str">
            <v>FIL=53223022</v>
          </cell>
        </row>
        <row r="104">
          <cell r="B104" t="str">
            <v>FIL=23500022</v>
          </cell>
        </row>
        <row r="105">
          <cell r="B105" t="str">
            <v>FIL=46560022</v>
          </cell>
        </row>
        <row r="106">
          <cell r="B106" t="str">
            <v>FIL=55350022</v>
          </cell>
        </row>
        <row r="107">
          <cell r="B107" t="str">
            <v>FIL=34870022</v>
          </cell>
        </row>
        <row r="108">
          <cell r="B108" t="str">
            <v>FIL=01131022</v>
          </cell>
        </row>
        <row r="109">
          <cell r="B109" t="str">
            <v>FIL=03905021</v>
          </cell>
        </row>
        <row r="110">
          <cell r="B110" t="str">
            <v>FIL=38242021</v>
          </cell>
        </row>
        <row r="111">
          <cell r="B111" t="str">
            <v>FIL=38244021</v>
          </cell>
        </row>
        <row r="112">
          <cell r="B112" t="str">
            <v>FIL=43800021</v>
          </cell>
        </row>
      </sheetData>
      <sheetData sheetId="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1 "/>
      <sheetName val="CI2"/>
      <sheetName val="EDE"/>
      <sheetName val="DonneesTabCI"/>
      <sheetName val="DonneesGrafEDE"/>
      <sheetName val="Périodes"/>
      <sheetName val="CI1 Janv."/>
    </sheetNames>
    <sheetDataSet>
      <sheetData sheetId="0" refreshError="1"/>
      <sheetData sheetId="1" refreshError="1"/>
      <sheetData sheetId="2" refreshError="1"/>
      <sheetData sheetId="3" refreshError="1"/>
      <sheetData sheetId="4" refreshError="1"/>
      <sheetData sheetId="5" refreshError="1">
        <row r="3">
          <cell r="C3">
            <v>2003</v>
          </cell>
          <cell r="D3" t="str">
            <v>Juin</v>
          </cell>
        </row>
      </sheetData>
      <sheetData sheetId="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CAPont"/>
      <sheetName val="REPont"/>
    </sheetNames>
    <sheetDataSet>
      <sheetData sheetId="0" refreshError="1">
        <row r="1">
          <cell r="J1">
            <v>2007</v>
          </cell>
        </row>
        <row r="22">
          <cell r="D22" t="str">
            <v>F</v>
          </cell>
        </row>
      </sheetData>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ll"/>
      <sheetName val="TR"/>
      <sheetName val="YTD"/>
      <sheetName val="IMPL"/>
      <sheetName val="04"/>
      <sheetName val="05"/>
      <sheetName val="06"/>
      <sheetName val="07"/>
      <sheetName val="08"/>
      <sheetName val="Pro"/>
      <sheetName val="Flow"/>
      <sheetName val="Adv"/>
      <sheetName val="Pm"/>
      <sheetName val="OHSale"/>
      <sheetName val="OHMkt"/>
      <sheetName val="OHAdmin"/>
      <sheetName val="CostStructure"/>
      <sheetName val="MQty"/>
      <sheetName val="Demand"/>
      <sheetName val="Qty"/>
      <sheetName val="MSale"/>
      <sheetName val="T.COG"/>
      <sheetName val="T.BAF"/>
      <sheetName val="Sale"/>
      <sheetName val="MPrice"/>
      <sheetName val="COG"/>
      <sheetName val="BAF"/>
      <sheetName val="Price"/>
      <sheetName val="DVL"/>
      <sheetName val="Rate"/>
      <sheetName val="Pro-X"/>
      <sheetName val="Fund"/>
      <sheetName val="KL"/>
      <sheetName val="Sundry"/>
      <sheetName val="AR"/>
      <sheetName val="$Flow"/>
      <sheetName val="In-Market"/>
      <sheetName val="GskSale"/>
      <sheetName val="KPIs"/>
      <sheetName val="OOS"/>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2002_1</v>
          </cell>
          <cell r="D48">
            <v>2</v>
          </cell>
        </row>
        <row r="49">
          <cell r="C49" t="str">
            <v>2002_2</v>
          </cell>
          <cell r="D49">
            <v>3</v>
          </cell>
        </row>
        <row r="50">
          <cell r="C50" t="str">
            <v>2002_3</v>
          </cell>
          <cell r="D50">
            <v>4</v>
          </cell>
        </row>
        <row r="51">
          <cell r="C51" t="str">
            <v>2002_4</v>
          </cell>
          <cell r="D51">
            <v>5</v>
          </cell>
        </row>
        <row r="52">
          <cell r="C52" t="str">
            <v>2002_5</v>
          </cell>
          <cell r="D52">
            <v>6</v>
          </cell>
        </row>
        <row r="53">
          <cell r="C53" t="str">
            <v>2002_6</v>
          </cell>
          <cell r="D53">
            <v>7</v>
          </cell>
        </row>
        <row r="54">
          <cell r="C54" t="str">
            <v>2002_7</v>
          </cell>
          <cell r="D54">
            <v>8</v>
          </cell>
        </row>
        <row r="55">
          <cell r="C55" t="str">
            <v>2002_8</v>
          </cell>
          <cell r="D55">
            <v>9</v>
          </cell>
        </row>
        <row r="56">
          <cell r="C56" t="str">
            <v>2002_9</v>
          </cell>
          <cell r="D56">
            <v>10</v>
          </cell>
        </row>
        <row r="57">
          <cell r="C57" t="str">
            <v>2002_10</v>
          </cell>
          <cell r="D57">
            <v>11</v>
          </cell>
        </row>
        <row r="58">
          <cell r="C58" t="str">
            <v>2002_11</v>
          </cell>
          <cell r="D58">
            <v>12</v>
          </cell>
        </row>
        <row r="59">
          <cell r="C59" t="str">
            <v>2002_12</v>
          </cell>
          <cell r="D59">
            <v>13</v>
          </cell>
        </row>
        <row r="60">
          <cell r="C60" t="str">
            <v>2003_1</v>
          </cell>
          <cell r="D60">
            <v>14</v>
          </cell>
        </row>
        <row r="61">
          <cell r="C61" t="str">
            <v>2003_2</v>
          </cell>
          <cell r="D61">
            <v>15</v>
          </cell>
        </row>
        <row r="62">
          <cell r="C62" t="str">
            <v>2003_3</v>
          </cell>
          <cell r="D62">
            <v>16</v>
          </cell>
        </row>
        <row r="63">
          <cell r="C63" t="str">
            <v>2003_4</v>
          </cell>
          <cell r="D63">
            <v>17</v>
          </cell>
        </row>
        <row r="64">
          <cell r="C64" t="str">
            <v>2003_5</v>
          </cell>
          <cell r="D64">
            <v>18</v>
          </cell>
        </row>
        <row r="65">
          <cell r="C65" t="str">
            <v>2003_6</v>
          </cell>
          <cell r="D65">
            <v>19</v>
          </cell>
        </row>
        <row r="66">
          <cell r="C66" t="str">
            <v>2003_7</v>
          </cell>
          <cell r="D66">
            <v>20</v>
          </cell>
        </row>
        <row r="67">
          <cell r="C67" t="str">
            <v>2003_8</v>
          </cell>
          <cell r="D67">
            <v>21</v>
          </cell>
        </row>
        <row r="68">
          <cell r="C68" t="str">
            <v>2003_9</v>
          </cell>
          <cell r="D68">
            <v>22</v>
          </cell>
        </row>
        <row r="69">
          <cell r="C69" t="str">
            <v>2003_10</v>
          </cell>
          <cell r="D69">
            <v>23</v>
          </cell>
        </row>
        <row r="70">
          <cell r="C70" t="str">
            <v>2003_11</v>
          </cell>
          <cell r="D70">
            <v>24</v>
          </cell>
        </row>
        <row r="71">
          <cell r="C71" t="str">
            <v>2003_12</v>
          </cell>
          <cell r="D71">
            <v>25</v>
          </cell>
        </row>
        <row r="72">
          <cell r="C72" t="str">
            <v>2004_1</v>
          </cell>
          <cell r="D72">
            <v>26</v>
          </cell>
        </row>
        <row r="73">
          <cell r="C73" t="str">
            <v>2004_2</v>
          </cell>
          <cell r="D73">
            <v>27</v>
          </cell>
        </row>
        <row r="74">
          <cell r="C74" t="str">
            <v>2004_3</v>
          </cell>
          <cell r="D74">
            <v>28</v>
          </cell>
        </row>
        <row r="75">
          <cell r="C75" t="str">
            <v>2004_4</v>
          </cell>
          <cell r="D75">
            <v>29</v>
          </cell>
        </row>
        <row r="76">
          <cell r="C76" t="str">
            <v>2004_5</v>
          </cell>
          <cell r="D76">
            <v>30</v>
          </cell>
        </row>
        <row r="77">
          <cell r="C77" t="str">
            <v>2004_6</v>
          </cell>
          <cell r="D77">
            <v>31</v>
          </cell>
        </row>
        <row r="78">
          <cell r="C78" t="str">
            <v>2004_7</v>
          </cell>
          <cell r="D78">
            <v>32</v>
          </cell>
        </row>
        <row r="79">
          <cell r="C79" t="str">
            <v>2004_8</v>
          </cell>
          <cell r="D79">
            <v>33</v>
          </cell>
        </row>
        <row r="80">
          <cell r="C80" t="str">
            <v>2004_9</v>
          </cell>
          <cell r="D80">
            <v>34</v>
          </cell>
        </row>
        <row r="81">
          <cell r="C81" t="str">
            <v>2004_10</v>
          </cell>
          <cell r="D81">
            <v>35</v>
          </cell>
        </row>
        <row r="82">
          <cell r="C82" t="str">
            <v>2004_11</v>
          </cell>
          <cell r="D82">
            <v>36</v>
          </cell>
        </row>
        <row r="83">
          <cell r="C83" t="str">
            <v>2004_12</v>
          </cell>
          <cell r="D83">
            <v>37</v>
          </cell>
        </row>
        <row r="84">
          <cell r="C84" t="str">
            <v>2005_1</v>
          </cell>
          <cell r="D84">
            <v>38</v>
          </cell>
        </row>
        <row r="85">
          <cell r="C85" t="str">
            <v>2005_2</v>
          </cell>
          <cell r="D85">
            <v>39</v>
          </cell>
        </row>
        <row r="86">
          <cell r="C86" t="str">
            <v>2005_3</v>
          </cell>
          <cell r="D86">
            <v>40</v>
          </cell>
        </row>
        <row r="87">
          <cell r="C87" t="str">
            <v>2005_4</v>
          </cell>
          <cell r="D87">
            <v>41</v>
          </cell>
        </row>
        <row r="88">
          <cell r="C88" t="str">
            <v>2005_5</v>
          </cell>
          <cell r="D88">
            <v>42</v>
          </cell>
        </row>
        <row r="89">
          <cell r="C89" t="str">
            <v>2005_6</v>
          </cell>
          <cell r="D89">
            <v>43</v>
          </cell>
        </row>
        <row r="90">
          <cell r="C90" t="str">
            <v>2005_7</v>
          </cell>
          <cell r="D90">
            <v>44</v>
          </cell>
        </row>
        <row r="91">
          <cell r="C91" t="str">
            <v>2005_8</v>
          </cell>
          <cell r="D91">
            <v>45</v>
          </cell>
        </row>
        <row r="92">
          <cell r="C92" t="str">
            <v>2005_9</v>
          </cell>
          <cell r="D92">
            <v>46</v>
          </cell>
        </row>
        <row r="93">
          <cell r="C93" t="str">
            <v>2005_10</v>
          </cell>
          <cell r="D93">
            <v>47</v>
          </cell>
        </row>
        <row r="94">
          <cell r="C94" t="str">
            <v>2005_11</v>
          </cell>
          <cell r="D94">
            <v>48</v>
          </cell>
        </row>
        <row r="95">
          <cell r="C95" t="str">
            <v>2005_12</v>
          </cell>
          <cell r="D95">
            <v>49</v>
          </cell>
        </row>
        <row r="96">
          <cell r="C96" t="str">
            <v>2006_1</v>
          </cell>
          <cell r="D96">
            <v>50</v>
          </cell>
        </row>
        <row r="97">
          <cell r="C97" t="str">
            <v>2006_2</v>
          </cell>
          <cell r="D97">
            <v>51</v>
          </cell>
        </row>
        <row r="98">
          <cell r="C98" t="str">
            <v>2006_3</v>
          </cell>
          <cell r="D98">
            <v>52</v>
          </cell>
        </row>
        <row r="99">
          <cell r="C99" t="str">
            <v>2006_4</v>
          </cell>
          <cell r="D99">
            <v>53</v>
          </cell>
        </row>
        <row r="100">
          <cell r="C100" t="str">
            <v>2006_5</v>
          </cell>
          <cell r="D100">
            <v>54</v>
          </cell>
        </row>
        <row r="101">
          <cell r="C101" t="str">
            <v>2006_6</v>
          </cell>
          <cell r="D101">
            <v>55</v>
          </cell>
        </row>
        <row r="102">
          <cell r="C102" t="str">
            <v>2006_7</v>
          </cell>
          <cell r="D102">
            <v>56</v>
          </cell>
        </row>
        <row r="103">
          <cell r="C103" t="str">
            <v>2006_8</v>
          </cell>
          <cell r="D103">
            <v>57</v>
          </cell>
        </row>
        <row r="104">
          <cell r="C104" t="str">
            <v>2006_9</v>
          </cell>
          <cell r="D104">
            <v>58</v>
          </cell>
        </row>
        <row r="105">
          <cell r="C105" t="str">
            <v>2006_10</v>
          </cell>
          <cell r="D105">
            <v>59</v>
          </cell>
        </row>
        <row r="106">
          <cell r="C106" t="str">
            <v>2006_11</v>
          </cell>
          <cell r="D106">
            <v>60</v>
          </cell>
        </row>
        <row r="107">
          <cell r="C107" t="str">
            <v>2006_12</v>
          </cell>
          <cell r="D107">
            <v>61</v>
          </cell>
        </row>
        <row r="108">
          <cell r="C108" t="str">
            <v>2007_1</v>
          </cell>
          <cell r="D108">
            <v>62</v>
          </cell>
        </row>
        <row r="109">
          <cell r="C109" t="str">
            <v>2007_2</v>
          </cell>
          <cell r="D109">
            <v>63</v>
          </cell>
        </row>
        <row r="110">
          <cell r="C110" t="str">
            <v>2007_3</v>
          </cell>
          <cell r="D110">
            <v>64</v>
          </cell>
        </row>
        <row r="111">
          <cell r="C111" t="str">
            <v>2007_4</v>
          </cell>
          <cell r="D111">
            <v>65</v>
          </cell>
        </row>
        <row r="112">
          <cell r="C112" t="str">
            <v>2007_5</v>
          </cell>
          <cell r="D112">
            <v>66</v>
          </cell>
        </row>
        <row r="113">
          <cell r="C113" t="str">
            <v>2007_6</v>
          </cell>
          <cell r="D113">
            <v>67</v>
          </cell>
        </row>
        <row r="114">
          <cell r="C114" t="str">
            <v>2007_7</v>
          </cell>
          <cell r="D114">
            <v>68</v>
          </cell>
        </row>
        <row r="115">
          <cell r="C115" t="str">
            <v>2007_8</v>
          </cell>
          <cell r="D115">
            <v>69</v>
          </cell>
        </row>
        <row r="116">
          <cell r="C116" t="str">
            <v>2007_9</v>
          </cell>
          <cell r="D116">
            <v>70</v>
          </cell>
        </row>
        <row r="117">
          <cell r="C117" t="str">
            <v>2007_10</v>
          </cell>
          <cell r="D117">
            <v>71</v>
          </cell>
        </row>
        <row r="118">
          <cell r="C118" t="str">
            <v>2007_11</v>
          </cell>
          <cell r="D118">
            <v>72</v>
          </cell>
        </row>
        <row r="119">
          <cell r="C119" t="str">
            <v>2007_12</v>
          </cell>
          <cell r="D119">
            <v>73</v>
          </cell>
        </row>
        <row r="120">
          <cell r="C120" t="str">
            <v>2008_1</v>
          </cell>
          <cell r="D120">
            <v>74</v>
          </cell>
        </row>
        <row r="121">
          <cell r="C121" t="str">
            <v>2008_2</v>
          </cell>
          <cell r="D121">
            <v>75</v>
          </cell>
        </row>
        <row r="122">
          <cell r="C122" t="str">
            <v>2008_3</v>
          </cell>
          <cell r="D122">
            <v>76</v>
          </cell>
        </row>
        <row r="123">
          <cell r="C123" t="str">
            <v>2008_4</v>
          </cell>
          <cell r="D123">
            <v>77</v>
          </cell>
        </row>
        <row r="124">
          <cell r="C124" t="str">
            <v>2008_5</v>
          </cell>
          <cell r="D124">
            <v>78</v>
          </cell>
        </row>
        <row r="125">
          <cell r="C125" t="str">
            <v>2008_6</v>
          </cell>
          <cell r="D125">
            <v>79</v>
          </cell>
        </row>
        <row r="126">
          <cell r="C126" t="str">
            <v>2008_7</v>
          </cell>
          <cell r="D126">
            <v>80</v>
          </cell>
        </row>
        <row r="127">
          <cell r="C127" t="str">
            <v>2008_8</v>
          </cell>
          <cell r="D127">
            <v>81</v>
          </cell>
        </row>
        <row r="128">
          <cell r="C128" t="str">
            <v>2008_9</v>
          </cell>
          <cell r="D128">
            <v>82</v>
          </cell>
        </row>
        <row r="129">
          <cell r="C129" t="str">
            <v>2008_10</v>
          </cell>
          <cell r="D129">
            <v>83</v>
          </cell>
        </row>
        <row r="130">
          <cell r="C130" t="str">
            <v>2008_11</v>
          </cell>
          <cell r="D130">
            <v>84</v>
          </cell>
        </row>
        <row r="131">
          <cell r="C131" t="str">
            <v>2008_12</v>
          </cell>
          <cell r="D131">
            <v>85</v>
          </cell>
        </row>
        <row r="132">
          <cell r="C132">
            <v>2002</v>
          </cell>
          <cell r="D132">
            <v>91</v>
          </cell>
        </row>
        <row r="133">
          <cell r="C133">
            <v>2003</v>
          </cell>
          <cell r="D133">
            <v>96</v>
          </cell>
        </row>
        <row r="134">
          <cell r="C134">
            <v>2004</v>
          </cell>
          <cell r="D134">
            <v>101</v>
          </cell>
        </row>
        <row r="135">
          <cell r="C135">
            <v>2005</v>
          </cell>
          <cell r="D135">
            <v>106</v>
          </cell>
        </row>
        <row r="136">
          <cell r="C136">
            <v>2006</v>
          </cell>
          <cell r="D136">
            <v>111</v>
          </cell>
        </row>
        <row r="137">
          <cell r="C137">
            <v>2007</v>
          </cell>
          <cell r="D137">
            <v>116</v>
          </cell>
        </row>
        <row r="138">
          <cell r="C138">
            <v>2008</v>
          </cell>
          <cell r="D138">
            <v>121</v>
          </cell>
        </row>
        <row r="139">
          <cell r="C139" t="str">
            <v>2002YTD1</v>
          </cell>
          <cell r="D139">
            <v>123</v>
          </cell>
        </row>
        <row r="140">
          <cell r="C140" t="str">
            <v>2002YTD2</v>
          </cell>
          <cell r="D140">
            <v>124</v>
          </cell>
        </row>
        <row r="141">
          <cell r="C141" t="str">
            <v>2002YTD3</v>
          </cell>
          <cell r="D141">
            <v>125</v>
          </cell>
        </row>
        <row r="142">
          <cell r="C142" t="str">
            <v>2002YTD4</v>
          </cell>
          <cell r="D142">
            <v>126</v>
          </cell>
        </row>
        <row r="143">
          <cell r="C143" t="str">
            <v>2002YTD5</v>
          </cell>
          <cell r="D143">
            <v>127</v>
          </cell>
        </row>
        <row r="144">
          <cell r="C144" t="str">
            <v>2002YTD6</v>
          </cell>
          <cell r="D144">
            <v>128</v>
          </cell>
        </row>
        <row r="145">
          <cell r="C145" t="str">
            <v>2002YTD7</v>
          </cell>
          <cell r="D145">
            <v>129</v>
          </cell>
        </row>
        <row r="146">
          <cell r="C146" t="str">
            <v>2002YTD8</v>
          </cell>
          <cell r="D146">
            <v>130</v>
          </cell>
        </row>
        <row r="147">
          <cell r="C147" t="str">
            <v>2002YTD9</v>
          </cell>
          <cell r="D147">
            <v>131</v>
          </cell>
        </row>
        <row r="148">
          <cell r="C148" t="str">
            <v>2002YTD10</v>
          </cell>
          <cell r="D148">
            <v>132</v>
          </cell>
        </row>
        <row r="149">
          <cell r="C149" t="str">
            <v>2002YTD11</v>
          </cell>
          <cell r="D149">
            <v>133</v>
          </cell>
        </row>
        <row r="150">
          <cell r="C150" t="str">
            <v>2002YTD12</v>
          </cell>
          <cell r="D150">
            <v>134</v>
          </cell>
        </row>
        <row r="151">
          <cell r="C151" t="str">
            <v>2003YTD1</v>
          </cell>
          <cell r="D151">
            <v>135</v>
          </cell>
        </row>
        <row r="152">
          <cell r="C152" t="str">
            <v>2003YTD2</v>
          </cell>
          <cell r="D152">
            <v>136</v>
          </cell>
        </row>
        <row r="153">
          <cell r="C153" t="str">
            <v>2003YTD3</v>
          </cell>
          <cell r="D153">
            <v>137</v>
          </cell>
        </row>
        <row r="154">
          <cell r="C154" t="str">
            <v>2003YTD4</v>
          </cell>
          <cell r="D154">
            <v>138</v>
          </cell>
        </row>
        <row r="155">
          <cell r="C155" t="str">
            <v>2003YTD5</v>
          </cell>
          <cell r="D155">
            <v>139</v>
          </cell>
        </row>
        <row r="156">
          <cell r="C156" t="str">
            <v>2003YTD6</v>
          </cell>
          <cell r="D156">
            <v>140</v>
          </cell>
        </row>
        <row r="157">
          <cell r="C157" t="str">
            <v>2003YTD7</v>
          </cell>
          <cell r="D157">
            <v>141</v>
          </cell>
        </row>
        <row r="158">
          <cell r="C158" t="str">
            <v>2003YTD8</v>
          </cell>
          <cell r="D158">
            <v>142</v>
          </cell>
        </row>
        <row r="159">
          <cell r="C159" t="str">
            <v>2003YTD9</v>
          </cell>
          <cell r="D159">
            <v>143</v>
          </cell>
        </row>
        <row r="160">
          <cell r="C160" t="str">
            <v>2003YTD10</v>
          </cell>
          <cell r="D160">
            <v>144</v>
          </cell>
        </row>
        <row r="161">
          <cell r="C161" t="str">
            <v>2003YTD11</v>
          </cell>
          <cell r="D161">
            <v>145</v>
          </cell>
        </row>
        <row r="162">
          <cell r="C162" t="str">
            <v>2003YTD12</v>
          </cell>
          <cell r="D162">
            <v>146</v>
          </cell>
        </row>
        <row r="163">
          <cell r="C163" t="str">
            <v>2004YTD1</v>
          </cell>
          <cell r="D163">
            <v>147</v>
          </cell>
        </row>
        <row r="164">
          <cell r="C164" t="str">
            <v>2004YTD2</v>
          </cell>
          <cell r="D164">
            <v>148</v>
          </cell>
        </row>
        <row r="165">
          <cell r="C165" t="str">
            <v>2004YTD3</v>
          </cell>
          <cell r="D165">
            <v>149</v>
          </cell>
        </row>
        <row r="166">
          <cell r="C166" t="str">
            <v>2004YTD4</v>
          </cell>
          <cell r="D166">
            <v>150</v>
          </cell>
        </row>
        <row r="167">
          <cell r="C167" t="str">
            <v>2004YTD5</v>
          </cell>
          <cell r="D167">
            <v>151</v>
          </cell>
        </row>
        <row r="168">
          <cell r="C168" t="str">
            <v>2004YTD6</v>
          </cell>
          <cell r="D168">
            <v>152</v>
          </cell>
        </row>
        <row r="169">
          <cell r="C169" t="str">
            <v>2004YTD7</v>
          </cell>
          <cell r="D169">
            <v>153</v>
          </cell>
        </row>
        <row r="170">
          <cell r="C170" t="str">
            <v>2004YTD8</v>
          </cell>
          <cell r="D170">
            <v>154</v>
          </cell>
        </row>
        <row r="171">
          <cell r="C171" t="str">
            <v>2004YTD9</v>
          </cell>
          <cell r="D171">
            <v>155</v>
          </cell>
        </row>
        <row r="172">
          <cell r="C172" t="str">
            <v>2004YTD10</v>
          </cell>
          <cell r="D172">
            <v>156</v>
          </cell>
        </row>
        <row r="173">
          <cell r="C173" t="str">
            <v>2004YTD11</v>
          </cell>
          <cell r="D173">
            <v>157</v>
          </cell>
        </row>
        <row r="174">
          <cell r="C174" t="str">
            <v>2004YTD12</v>
          </cell>
          <cell r="D174">
            <v>158</v>
          </cell>
        </row>
        <row r="175">
          <cell r="C175" t="str">
            <v>2005YTD1</v>
          </cell>
          <cell r="D175">
            <v>159</v>
          </cell>
        </row>
        <row r="176">
          <cell r="C176" t="str">
            <v>2005YTD2</v>
          </cell>
          <cell r="D176">
            <v>160</v>
          </cell>
        </row>
        <row r="177">
          <cell r="C177" t="str">
            <v>2005YTD3</v>
          </cell>
          <cell r="D177">
            <v>161</v>
          </cell>
        </row>
        <row r="178">
          <cell r="C178" t="str">
            <v>2005YTD4</v>
          </cell>
          <cell r="D178">
            <v>162</v>
          </cell>
        </row>
        <row r="179">
          <cell r="C179" t="str">
            <v>2005YTD5</v>
          </cell>
          <cell r="D179">
            <v>163</v>
          </cell>
        </row>
        <row r="180">
          <cell r="C180" t="str">
            <v>2005YTD6</v>
          </cell>
          <cell r="D180">
            <v>164</v>
          </cell>
        </row>
        <row r="181">
          <cell r="C181" t="str">
            <v>2005YTD7</v>
          </cell>
          <cell r="D181">
            <v>165</v>
          </cell>
        </row>
        <row r="182">
          <cell r="C182" t="str">
            <v>2005YTD8</v>
          </cell>
          <cell r="D182">
            <v>166</v>
          </cell>
        </row>
        <row r="183">
          <cell r="C183" t="str">
            <v>2005YTD9</v>
          </cell>
          <cell r="D183">
            <v>167</v>
          </cell>
        </row>
        <row r="184">
          <cell r="C184" t="str">
            <v>2005YTD10</v>
          </cell>
          <cell r="D184">
            <v>168</v>
          </cell>
        </row>
        <row r="185">
          <cell r="C185" t="str">
            <v>2005YTD11</v>
          </cell>
          <cell r="D185">
            <v>169</v>
          </cell>
        </row>
        <row r="186">
          <cell r="C186" t="str">
            <v>2005YTD12</v>
          </cell>
          <cell r="D186">
            <v>170</v>
          </cell>
        </row>
        <row r="187">
          <cell r="C187" t="str">
            <v>2006YTD1</v>
          </cell>
          <cell r="D187">
            <v>171</v>
          </cell>
        </row>
        <row r="188">
          <cell r="C188" t="str">
            <v>2006YTD2</v>
          </cell>
          <cell r="D188">
            <v>172</v>
          </cell>
        </row>
        <row r="189">
          <cell r="C189" t="str">
            <v>2006YTD3</v>
          </cell>
          <cell r="D189">
            <v>173</v>
          </cell>
        </row>
        <row r="190">
          <cell r="C190" t="str">
            <v>2006YTD4</v>
          </cell>
          <cell r="D190">
            <v>174</v>
          </cell>
        </row>
        <row r="191">
          <cell r="C191" t="str">
            <v>2006YTD5</v>
          </cell>
          <cell r="D191">
            <v>175</v>
          </cell>
        </row>
        <row r="192">
          <cell r="C192" t="str">
            <v>2006YTD6</v>
          </cell>
          <cell r="D192">
            <v>176</v>
          </cell>
        </row>
        <row r="193">
          <cell r="C193" t="str">
            <v>2006YTD7</v>
          </cell>
          <cell r="D193">
            <v>177</v>
          </cell>
        </row>
        <row r="194">
          <cell r="C194" t="str">
            <v>2006YTD8</v>
          </cell>
          <cell r="D194">
            <v>178</v>
          </cell>
        </row>
        <row r="195">
          <cell r="C195" t="str">
            <v>2006YTD9</v>
          </cell>
          <cell r="D195">
            <v>179</v>
          </cell>
        </row>
        <row r="196">
          <cell r="C196" t="str">
            <v>2006YTD10</v>
          </cell>
          <cell r="D196">
            <v>180</v>
          </cell>
        </row>
        <row r="197">
          <cell r="C197" t="str">
            <v>2006YTD11</v>
          </cell>
          <cell r="D197">
            <v>181</v>
          </cell>
        </row>
        <row r="198">
          <cell r="C198" t="str">
            <v>2006YTD12</v>
          </cell>
          <cell r="D198">
            <v>182</v>
          </cell>
        </row>
        <row r="199">
          <cell r="C199" t="str">
            <v>2007YTD1</v>
          </cell>
          <cell r="D199">
            <v>183</v>
          </cell>
        </row>
        <row r="200">
          <cell r="C200" t="str">
            <v>2007YTD2</v>
          </cell>
          <cell r="D200">
            <v>184</v>
          </cell>
        </row>
        <row r="201">
          <cell r="C201" t="str">
            <v>2007YTD3</v>
          </cell>
          <cell r="D201">
            <v>185</v>
          </cell>
        </row>
        <row r="202">
          <cell r="C202" t="str">
            <v>2007YTD4</v>
          </cell>
          <cell r="D202">
            <v>186</v>
          </cell>
        </row>
        <row r="203">
          <cell r="C203" t="str">
            <v>2007YTD5</v>
          </cell>
          <cell r="D203">
            <v>187</v>
          </cell>
        </row>
        <row r="204">
          <cell r="C204" t="str">
            <v>2007YTD6</v>
          </cell>
          <cell r="D204">
            <v>188</v>
          </cell>
        </row>
        <row r="205">
          <cell r="C205" t="str">
            <v>2007YTD7</v>
          </cell>
          <cell r="D205">
            <v>189</v>
          </cell>
        </row>
        <row r="206">
          <cell r="C206" t="str">
            <v>2007YTD8</v>
          </cell>
          <cell r="D206">
            <v>190</v>
          </cell>
        </row>
        <row r="207">
          <cell r="C207" t="str">
            <v>2007YTD9</v>
          </cell>
          <cell r="D207">
            <v>191</v>
          </cell>
        </row>
        <row r="208">
          <cell r="C208" t="str">
            <v>2007YTD10</v>
          </cell>
          <cell r="D208">
            <v>192</v>
          </cell>
        </row>
        <row r="209">
          <cell r="C209" t="str">
            <v>2007YTD11</v>
          </cell>
          <cell r="D209">
            <v>193</v>
          </cell>
        </row>
        <row r="210">
          <cell r="C210" t="str">
            <v>2007YTD12</v>
          </cell>
          <cell r="D210">
            <v>194</v>
          </cell>
        </row>
        <row r="211">
          <cell r="C211" t="str">
            <v>2008YTD1</v>
          </cell>
          <cell r="D211">
            <v>195</v>
          </cell>
        </row>
        <row r="212">
          <cell r="C212" t="str">
            <v>2008YTD2</v>
          </cell>
          <cell r="D212">
            <v>196</v>
          </cell>
        </row>
        <row r="213">
          <cell r="C213" t="str">
            <v>2008YTD3</v>
          </cell>
          <cell r="D213">
            <v>197</v>
          </cell>
        </row>
        <row r="214">
          <cell r="C214" t="str">
            <v>2008YTD4</v>
          </cell>
          <cell r="D214">
            <v>198</v>
          </cell>
        </row>
        <row r="215">
          <cell r="C215" t="str">
            <v>2008YTD5</v>
          </cell>
          <cell r="D215">
            <v>199</v>
          </cell>
        </row>
        <row r="216">
          <cell r="C216" t="str">
            <v>2008YTD6</v>
          </cell>
          <cell r="D216">
            <v>200</v>
          </cell>
        </row>
        <row r="217">
          <cell r="C217" t="str">
            <v>2008YTD7</v>
          </cell>
          <cell r="D217">
            <v>201</v>
          </cell>
        </row>
        <row r="218">
          <cell r="C218" t="str">
            <v>2008YTD8</v>
          </cell>
          <cell r="D218">
            <v>202</v>
          </cell>
        </row>
        <row r="219">
          <cell r="C219" t="str">
            <v>2008YTD9</v>
          </cell>
          <cell r="D219">
            <v>203</v>
          </cell>
        </row>
        <row r="220">
          <cell r="C220" t="str">
            <v>2008YTD10</v>
          </cell>
          <cell r="D220">
            <v>204</v>
          </cell>
        </row>
        <row r="221">
          <cell r="C221" t="str">
            <v>2008YTD11</v>
          </cell>
          <cell r="D221">
            <v>205</v>
          </cell>
        </row>
        <row r="222">
          <cell r="C222" t="str">
            <v>2008YTD12</v>
          </cell>
          <cell r="D222">
            <v>206</v>
          </cell>
        </row>
      </sheetData>
      <sheetData sheetId="11" refreshError="1"/>
      <sheetData sheetId="12" refreshError="1">
        <row r="128">
          <cell r="A128" t="str">
            <v>Oxy 10</v>
          </cell>
          <cell r="Z128">
            <v>0</v>
          </cell>
          <cell r="AA128">
            <v>31000000</v>
          </cell>
          <cell r="AB128">
            <v>0</v>
          </cell>
          <cell r="AC128">
            <v>0</v>
          </cell>
          <cell r="AD128">
            <v>139500000</v>
          </cell>
          <cell r="AE128">
            <v>101750000</v>
          </cell>
          <cell r="AF128">
            <v>0</v>
          </cell>
          <cell r="AG128">
            <v>0</v>
          </cell>
          <cell r="AH128">
            <v>-12287108.000000019</v>
          </cell>
          <cell r="AI128">
            <v>0</v>
          </cell>
          <cell r="AJ128">
            <v>34980000</v>
          </cell>
          <cell r="AK128">
            <v>-10749999.999999983</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EQ128">
            <v>0</v>
          </cell>
          <cell r="ER128">
            <v>31000000</v>
          </cell>
          <cell r="ES128">
            <v>31000000</v>
          </cell>
          <cell r="ET128">
            <v>31000000</v>
          </cell>
          <cell r="EU128">
            <v>170500000</v>
          </cell>
          <cell r="EV128">
            <v>272250000</v>
          </cell>
          <cell r="EW128">
            <v>272250000</v>
          </cell>
          <cell r="EX128">
            <v>272250000</v>
          </cell>
          <cell r="EY128">
            <v>259962891.99999997</v>
          </cell>
          <cell r="EZ128">
            <v>259962891.99999997</v>
          </cell>
          <cell r="FA128">
            <v>294942892</v>
          </cell>
          <cell r="FB128">
            <v>284192892</v>
          </cell>
          <cell r="FC128">
            <v>0</v>
          </cell>
          <cell r="FD128">
            <v>0</v>
          </cell>
          <cell r="FE128">
            <v>0</v>
          </cell>
          <cell r="FF128">
            <v>0</v>
          </cell>
          <cell r="FG128">
            <v>0</v>
          </cell>
          <cell r="FH128">
            <v>0</v>
          </cell>
          <cell r="FI128">
            <v>0</v>
          </cell>
          <cell r="FJ128">
            <v>0</v>
          </cell>
          <cell r="FK128">
            <v>0</v>
          </cell>
          <cell r="FL128">
            <v>0</v>
          </cell>
          <cell r="FM128">
            <v>0</v>
          </cell>
          <cell r="FN128">
            <v>0</v>
          </cell>
        </row>
        <row r="129">
          <cell r="A129" t="str">
            <v>Oxy 5</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EQ129">
            <v>0</v>
          </cell>
          <cell r="ER129">
            <v>0</v>
          </cell>
          <cell r="ES129">
            <v>0</v>
          </cell>
          <cell r="ET129">
            <v>0</v>
          </cell>
          <cell r="EU129">
            <v>0</v>
          </cell>
          <cell r="EV129">
            <v>0</v>
          </cell>
          <cell r="EW129">
            <v>0</v>
          </cell>
          <cell r="EX129">
            <v>0</v>
          </cell>
          <cell r="EY129">
            <v>0</v>
          </cell>
          <cell r="EZ129">
            <v>0</v>
          </cell>
          <cell r="FA129">
            <v>0</v>
          </cell>
          <cell r="FB129">
            <v>0</v>
          </cell>
          <cell r="FC129">
            <v>0</v>
          </cell>
          <cell r="FD129">
            <v>0</v>
          </cell>
          <cell r="FE129">
            <v>0</v>
          </cell>
          <cell r="FF129">
            <v>0</v>
          </cell>
          <cell r="FG129">
            <v>0</v>
          </cell>
          <cell r="FH129">
            <v>0</v>
          </cell>
          <cell r="FI129">
            <v>0</v>
          </cell>
          <cell r="FJ129">
            <v>0</v>
          </cell>
          <cell r="FK129">
            <v>0</v>
          </cell>
          <cell r="FL129">
            <v>0</v>
          </cell>
          <cell r="FM129">
            <v>0</v>
          </cell>
          <cell r="FN129">
            <v>0</v>
          </cell>
        </row>
        <row r="130">
          <cell r="A130" t="str">
            <v>Panadol Caplet</v>
          </cell>
          <cell r="Z130">
            <v>822430000</v>
          </cell>
          <cell r="AA130">
            <v>411680000</v>
          </cell>
          <cell r="AB130">
            <v>649140000</v>
          </cell>
          <cell r="AC130">
            <v>118395124.99999994</v>
          </cell>
          <cell r="AD130">
            <v>1049854166.6666665</v>
          </cell>
          <cell r="AE130">
            <v>670500000</v>
          </cell>
          <cell r="AF130">
            <v>452000000</v>
          </cell>
          <cell r="AG130">
            <v>-506735639</v>
          </cell>
          <cell r="AH130">
            <v>1070552952.3333328</v>
          </cell>
          <cell r="AI130">
            <v>680291142.00000048</v>
          </cell>
          <cell r="AJ130">
            <v>1564652323</v>
          </cell>
          <cell r="AK130">
            <v>425443062.00000584</v>
          </cell>
          <cell r="AL130">
            <v>698225198</v>
          </cell>
          <cell r="AM130">
            <v>207832619.00000012</v>
          </cell>
          <cell r="AN130">
            <v>878839909</v>
          </cell>
          <cell r="AO130">
            <v>2438918130.0000014</v>
          </cell>
          <cell r="AP130">
            <v>-2233977821.0000019</v>
          </cell>
          <cell r="AQ130">
            <v>602125726.00000322</v>
          </cell>
          <cell r="AR130">
            <v>2424238.9999995232</v>
          </cell>
          <cell r="AS130">
            <v>1324800000</v>
          </cell>
          <cell r="AT130">
            <v>-370181542.00000232</v>
          </cell>
          <cell r="AU130">
            <v>32206282.999999046</v>
          </cell>
          <cell r="AV130">
            <v>1440000000</v>
          </cell>
          <cell r="AW130">
            <v>-708907290.40861607</v>
          </cell>
          <cell r="AX130">
            <v>606236800</v>
          </cell>
          <cell r="AY130">
            <v>184163200.00000003</v>
          </cell>
          <cell r="AZ130">
            <v>238822400</v>
          </cell>
          <cell r="BA130">
            <v>1276800000</v>
          </cell>
          <cell r="BB130">
            <v>618913600</v>
          </cell>
          <cell r="BC130">
            <v>2214822400</v>
          </cell>
          <cell r="BD130">
            <v>608000000</v>
          </cell>
          <cell r="BE130">
            <v>1099492000</v>
          </cell>
          <cell r="BF130">
            <v>836608000</v>
          </cell>
          <cell r="BG130">
            <v>1307200000</v>
          </cell>
          <cell r="BH130">
            <v>121600000</v>
          </cell>
          <cell r="BI130">
            <v>321814400</v>
          </cell>
          <cell r="BJ130">
            <v>624146250.66666675</v>
          </cell>
          <cell r="BK130">
            <v>1695076842.666666</v>
          </cell>
          <cell r="BL130">
            <v>776146250.33333337</v>
          </cell>
          <cell r="BM130">
            <v>-325960147.99998969</v>
          </cell>
          <cell r="BN130">
            <v>624146250.66666675</v>
          </cell>
          <cell r="BO130">
            <v>624146250.66666675</v>
          </cell>
          <cell r="BP130">
            <v>-135853749.66666663</v>
          </cell>
          <cell r="BQ130">
            <v>624146250.66666675</v>
          </cell>
          <cell r="BR130">
            <v>624146250.66666675</v>
          </cell>
          <cell r="BS130">
            <v>624146250.66666675</v>
          </cell>
          <cell r="BT130">
            <v>624146250.66666675</v>
          </cell>
          <cell r="BU130">
            <v>624146250.66666675</v>
          </cell>
          <cell r="EQ130">
            <v>822430000</v>
          </cell>
          <cell r="ER130">
            <v>1234110000</v>
          </cell>
          <cell r="ES130">
            <v>1883250000</v>
          </cell>
          <cell r="ET130">
            <v>2001645125</v>
          </cell>
          <cell r="EU130">
            <v>3051499291.6666665</v>
          </cell>
          <cell r="EV130">
            <v>3721999291.6666665</v>
          </cell>
          <cell r="EW130">
            <v>4173999291.6666665</v>
          </cell>
          <cell r="EX130">
            <v>3667263652.6666665</v>
          </cell>
          <cell r="EY130">
            <v>4737816604.999999</v>
          </cell>
          <cell r="EZ130">
            <v>5418107747</v>
          </cell>
          <cell r="FA130">
            <v>6982760070</v>
          </cell>
          <cell r="FB130">
            <v>7408203132.0000057</v>
          </cell>
          <cell r="FC130">
            <v>698225198</v>
          </cell>
          <cell r="FD130">
            <v>906057817.00000012</v>
          </cell>
          <cell r="FE130">
            <v>1784897726</v>
          </cell>
          <cell r="FF130">
            <v>4223815856.0000014</v>
          </cell>
          <cell r="FG130">
            <v>1989838034.9999995</v>
          </cell>
          <cell r="FH130">
            <v>2591963761.0000029</v>
          </cell>
          <cell r="FI130">
            <v>2594388000.0000024</v>
          </cell>
          <cell r="FJ130">
            <v>3919188000.0000024</v>
          </cell>
          <cell r="FK130">
            <v>3549006458</v>
          </cell>
          <cell r="FL130">
            <v>3581212740.999999</v>
          </cell>
          <cell r="FM130">
            <v>5021212740.999999</v>
          </cell>
          <cell r="FN130">
            <v>4312305450.591383</v>
          </cell>
          <cell r="FO130">
            <v>606236800</v>
          </cell>
          <cell r="FP130">
            <v>790400000</v>
          </cell>
          <cell r="FQ130">
            <v>1029222400</v>
          </cell>
          <cell r="FR130">
            <v>2306022400</v>
          </cell>
          <cell r="FS130">
            <v>2924936000</v>
          </cell>
          <cell r="FT130">
            <v>5139758400</v>
          </cell>
          <cell r="FU130">
            <v>5747758400</v>
          </cell>
          <cell r="FV130">
            <v>6847250400</v>
          </cell>
          <cell r="FW130">
            <v>7683858400</v>
          </cell>
          <cell r="FX130">
            <v>8991058400</v>
          </cell>
          <cell r="FY130">
            <v>9112658400</v>
          </cell>
          <cell r="FZ130">
            <v>9434472800</v>
          </cell>
          <cell r="GA130">
            <v>624146250.66666675</v>
          </cell>
          <cell r="GB130">
            <v>2319223093.333333</v>
          </cell>
          <cell r="GC130">
            <v>3095369343.6666665</v>
          </cell>
          <cell r="GD130">
            <v>2769409195.666677</v>
          </cell>
          <cell r="GE130">
            <v>3393555446.3333435</v>
          </cell>
          <cell r="GF130">
            <v>4017701697.0000105</v>
          </cell>
          <cell r="GG130">
            <v>3881847947.333344</v>
          </cell>
          <cell r="GH130">
            <v>4505994198.0000105</v>
          </cell>
          <cell r="GI130">
            <v>5130140448.6666775</v>
          </cell>
          <cell r="GJ130">
            <v>5754286699.3333445</v>
          </cell>
          <cell r="GK130">
            <v>6378432950.0000114</v>
          </cell>
          <cell r="GL130">
            <v>7002579200.6666784</v>
          </cell>
        </row>
        <row r="131">
          <cell r="A131" t="str">
            <v>Panadol Effervescent</v>
          </cell>
          <cell r="Z131">
            <v>62000000</v>
          </cell>
          <cell r="AA131">
            <v>31000000</v>
          </cell>
          <cell r="AB131">
            <v>496000000</v>
          </cell>
          <cell r="AC131">
            <v>100000000</v>
          </cell>
          <cell r="AD131">
            <v>93000000</v>
          </cell>
          <cell r="AE131">
            <v>-70000000</v>
          </cell>
          <cell r="AF131">
            <v>366300000</v>
          </cell>
          <cell r="AG131">
            <v>262421125.00000095</v>
          </cell>
          <cell r="AH131">
            <v>583342906</v>
          </cell>
          <cell r="AI131">
            <v>259945155</v>
          </cell>
          <cell r="AJ131">
            <v>254085000</v>
          </cell>
          <cell r="AK131">
            <v>-83435968.000000015</v>
          </cell>
          <cell r="AL131">
            <v>119140000</v>
          </cell>
          <cell r="AM131">
            <v>5305556</v>
          </cell>
          <cell r="AN131">
            <v>5305556</v>
          </cell>
          <cell r="AO131">
            <v>5305556.0000000075</v>
          </cell>
          <cell r="AP131">
            <v>5305555.9999999581</v>
          </cell>
          <cell r="AQ131">
            <v>229600698.00000003</v>
          </cell>
          <cell r="AR131">
            <v>378837077.99999988</v>
          </cell>
          <cell r="AS131">
            <v>229420800</v>
          </cell>
          <cell r="AT131">
            <v>260122698</v>
          </cell>
          <cell r="AU131">
            <v>207360000</v>
          </cell>
          <cell r="AV131">
            <v>1400000000</v>
          </cell>
          <cell r="AW131">
            <v>-1722503498.0000002</v>
          </cell>
          <cell r="AX131">
            <v>309472000</v>
          </cell>
          <cell r="AY131">
            <v>237728000.00000006</v>
          </cell>
          <cell r="AZ131">
            <v>91200000</v>
          </cell>
          <cell r="BA131">
            <v>-586112000</v>
          </cell>
          <cell r="BB131">
            <v>530996800</v>
          </cell>
          <cell r="BC131">
            <v>30400000</v>
          </cell>
          <cell r="BD131">
            <v>127284800</v>
          </cell>
          <cell r="BE131">
            <v>643476800</v>
          </cell>
          <cell r="BF131">
            <v>912000000</v>
          </cell>
          <cell r="BG131">
            <v>748204800</v>
          </cell>
          <cell r="BH131">
            <v>1216000000</v>
          </cell>
          <cell r="BI131">
            <v>0</v>
          </cell>
          <cell r="BJ131">
            <v>213108559.99999997</v>
          </cell>
          <cell r="BK131">
            <v>760308559.66666663</v>
          </cell>
          <cell r="BL131">
            <v>-33794159.999998674</v>
          </cell>
          <cell r="BM131">
            <v>1307508560</v>
          </cell>
          <cell r="BN131">
            <v>-90891440.666666672</v>
          </cell>
          <cell r="BO131">
            <v>517108559.66666663</v>
          </cell>
          <cell r="BP131">
            <v>213108559.99999997</v>
          </cell>
          <cell r="BQ131">
            <v>213108559.99999997</v>
          </cell>
          <cell r="BR131">
            <v>213108559.99999997</v>
          </cell>
          <cell r="BS131">
            <v>213108559.99999997</v>
          </cell>
          <cell r="BT131">
            <v>213108559.99999997</v>
          </cell>
          <cell r="BU131">
            <v>213108559.99999997</v>
          </cell>
          <cell r="EQ131">
            <v>62000000</v>
          </cell>
          <cell r="ER131">
            <v>93000000</v>
          </cell>
          <cell r="ES131">
            <v>589000000</v>
          </cell>
          <cell r="ET131">
            <v>689000000</v>
          </cell>
          <cell r="EU131">
            <v>782000000</v>
          </cell>
          <cell r="EV131">
            <v>712000000</v>
          </cell>
          <cell r="EW131">
            <v>1078300000</v>
          </cell>
          <cell r="EX131">
            <v>1340721125.000001</v>
          </cell>
          <cell r="EY131">
            <v>1924064031.000001</v>
          </cell>
          <cell r="EZ131">
            <v>2184009186.000001</v>
          </cell>
          <cell r="FA131">
            <v>2438094186.000001</v>
          </cell>
          <cell r="FB131">
            <v>2354658218.000001</v>
          </cell>
          <cell r="FC131">
            <v>119140000</v>
          </cell>
          <cell r="FD131">
            <v>124445556</v>
          </cell>
          <cell r="FE131">
            <v>129751112</v>
          </cell>
          <cell r="FF131">
            <v>135056668</v>
          </cell>
          <cell r="FG131">
            <v>140362223.99999997</v>
          </cell>
          <cell r="FH131">
            <v>369962922</v>
          </cell>
          <cell r="FI131">
            <v>748799999.99999988</v>
          </cell>
          <cell r="FJ131">
            <v>978220799.99999988</v>
          </cell>
          <cell r="FK131">
            <v>1238343498</v>
          </cell>
          <cell r="FL131">
            <v>1445703498</v>
          </cell>
          <cell r="FM131">
            <v>2845703498</v>
          </cell>
          <cell r="FN131">
            <v>1123199999.9999998</v>
          </cell>
          <cell r="FO131">
            <v>309472000</v>
          </cell>
          <cell r="FP131">
            <v>547200000</v>
          </cell>
          <cell r="FQ131">
            <v>638400000</v>
          </cell>
          <cell r="FR131">
            <v>52288000</v>
          </cell>
          <cell r="FS131">
            <v>583284800</v>
          </cell>
          <cell r="FT131">
            <v>613684800</v>
          </cell>
          <cell r="FU131">
            <v>740969600</v>
          </cell>
          <cell r="FV131">
            <v>1384446400</v>
          </cell>
          <cell r="FW131">
            <v>2296446400</v>
          </cell>
          <cell r="FX131">
            <v>3044651200</v>
          </cell>
          <cell r="FY131">
            <v>4260651200</v>
          </cell>
          <cell r="FZ131">
            <v>4260651200</v>
          </cell>
          <cell r="GA131">
            <v>213108559.99999997</v>
          </cell>
          <cell r="GB131">
            <v>973417119.66666663</v>
          </cell>
          <cell r="GC131">
            <v>939622959.66666794</v>
          </cell>
          <cell r="GD131">
            <v>2247131519.6666679</v>
          </cell>
          <cell r="GE131">
            <v>2156240079.0000014</v>
          </cell>
          <cell r="GF131">
            <v>2673348638.6666679</v>
          </cell>
          <cell r="GG131">
            <v>2886457198.6666679</v>
          </cell>
          <cell r="GH131">
            <v>3099565758.6666679</v>
          </cell>
          <cell r="GI131">
            <v>3312674318.6666679</v>
          </cell>
          <cell r="GJ131">
            <v>3525782878.6666679</v>
          </cell>
          <cell r="GK131">
            <v>3738891438.6666679</v>
          </cell>
          <cell r="GL131">
            <v>3951999998.6666679</v>
          </cell>
        </row>
        <row r="132">
          <cell r="A132" t="str">
            <v>Panadol Caplet-Cambodia</v>
          </cell>
          <cell r="Z132">
            <v>0</v>
          </cell>
          <cell r="AA132">
            <v>15500000</v>
          </cell>
          <cell r="AB132">
            <v>38750000</v>
          </cell>
          <cell r="AC132">
            <v>-23250000</v>
          </cell>
          <cell r="AD132">
            <v>0</v>
          </cell>
          <cell r="AE132">
            <v>31200000</v>
          </cell>
          <cell r="AF132">
            <v>0</v>
          </cell>
          <cell r="AG132">
            <v>0</v>
          </cell>
          <cell r="AH132">
            <v>33858697</v>
          </cell>
          <cell r="AI132">
            <v>144000000</v>
          </cell>
          <cell r="AJ132">
            <v>-144000000</v>
          </cell>
          <cell r="AK132">
            <v>0</v>
          </cell>
          <cell r="AL132">
            <v>0</v>
          </cell>
          <cell r="AM132">
            <v>0</v>
          </cell>
          <cell r="AN132">
            <v>0</v>
          </cell>
          <cell r="AO132">
            <v>0</v>
          </cell>
          <cell r="AP132">
            <v>0</v>
          </cell>
          <cell r="AQ132">
            <v>0</v>
          </cell>
          <cell r="AR132">
            <v>28800000</v>
          </cell>
          <cell r="AS132">
            <v>57600000</v>
          </cell>
          <cell r="AT132">
            <v>-100615500</v>
          </cell>
          <cell r="AU132">
            <v>28800000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EQ132">
            <v>0</v>
          </cell>
          <cell r="ER132">
            <v>15500000</v>
          </cell>
          <cell r="ES132">
            <v>54250000</v>
          </cell>
          <cell r="ET132">
            <v>31000000</v>
          </cell>
          <cell r="EU132">
            <v>31000000</v>
          </cell>
          <cell r="EV132">
            <v>62200000</v>
          </cell>
          <cell r="EW132">
            <v>62200000</v>
          </cell>
          <cell r="EX132">
            <v>62200000</v>
          </cell>
          <cell r="EY132">
            <v>96058697</v>
          </cell>
          <cell r="EZ132">
            <v>240058697</v>
          </cell>
          <cell r="FA132">
            <v>96058697</v>
          </cell>
          <cell r="FB132">
            <v>96058697</v>
          </cell>
          <cell r="FC132">
            <v>0</v>
          </cell>
          <cell r="FD132">
            <v>0</v>
          </cell>
          <cell r="FE132">
            <v>0</v>
          </cell>
          <cell r="FF132">
            <v>0</v>
          </cell>
          <cell r="FG132">
            <v>0</v>
          </cell>
          <cell r="FH132">
            <v>0</v>
          </cell>
          <cell r="FI132">
            <v>28800000</v>
          </cell>
          <cell r="FJ132">
            <v>86400000</v>
          </cell>
          <cell r="FK132">
            <v>-14215500</v>
          </cell>
          <cell r="FL132">
            <v>14584500</v>
          </cell>
          <cell r="FM132">
            <v>14584500</v>
          </cell>
          <cell r="FN132">
            <v>14584500</v>
          </cell>
          <cell r="FO132">
            <v>0</v>
          </cell>
          <cell r="FP132">
            <v>0</v>
          </cell>
          <cell r="FQ132">
            <v>0</v>
          </cell>
          <cell r="FR132">
            <v>0</v>
          </cell>
          <cell r="FS132">
            <v>0</v>
          </cell>
          <cell r="FT132">
            <v>0</v>
          </cell>
          <cell r="FU132">
            <v>0</v>
          </cell>
          <cell r="FV132">
            <v>0</v>
          </cell>
          <cell r="FW132">
            <v>0</v>
          </cell>
          <cell r="FX132">
            <v>0</v>
          </cell>
          <cell r="FY132">
            <v>0</v>
          </cell>
          <cell r="FZ132">
            <v>0</v>
          </cell>
          <cell r="GA132">
            <v>0</v>
          </cell>
          <cell r="GB132">
            <v>0</v>
          </cell>
          <cell r="GC132">
            <v>0</v>
          </cell>
          <cell r="GD132">
            <v>0</v>
          </cell>
          <cell r="GE132">
            <v>0</v>
          </cell>
          <cell r="GF132">
            <v>0</v>
          </cell>
          <cell r="GG132">
            <v>0</v>
          </cell>
          <cell r="GH132">
            <v>0</v>
          </cell>
          <cell r="GI132">
            <v>0</v>
          </cell>
          <cell r="GJ132">
            <v>0</v>
          </cell>
          <cell r="GK132">
            <v>0</v>
          </cell>
          <cell r="GL132">
            <v>0</v>
          </cell>
        </row>
        <row r="133">
          <cell r="A133" t="str">
            <v>Pangran Extra</v>
          </cell>
          <cell r="Z133">
            <v>377901625</v>
          </cell>
          <cell r="AA133">
            <v>687901625</v>
          </cell>
          <cell r="AB133">
            <v>346062041.66666669</v>
          </cell>
          <cell r="AC133">
            <v>1041500000</v>
          </cell>
          <cell r="AD133">
            <v>284062041.66666669</v>
          </cell>
          <cell r="AE133">
            <v>789062041</v>
          </cell>
          <cell r="AF133">
            <v>497768034</v>
          </cell>
          <cell r="AG133">
            <v>310000000</v>
          </cell>
          <cell r="AH133">
            <v>114803617.66666663</v>
          </cell>
          <cell r="AI133">
            <v>367150267.99999994</v>
          </cell>
          <cell r="AJ133">
            <v>445836886</v>
          </cell>
          <cell r="AK133">
            <v>522613207.99999201</v>
          </cell>
          <cell r="AL133">
            <v>612690614</v>
          </cell>
          <cell r="AM133">
            <v>51322078.999999993</v>
          </cell>
          <cell r="AN133">
            <v>258851288</v>
          </cell>
          <cell r="AO133">
            <v>121470888</v>
          </cell>
          <cell r="AP133">
            <v>588801802</v>
          </cell>
          <cell r="AQ133">
            <v>456965679</v>
          </cell>
          <cell r="AR133">
            <v>1164297649.9999998</v>
          </cell>
          <cell r="AS133">
            <v>-447350400</v>
          </cell>
          <cell r="AT133">
            <v>2147693782</v>
          </cell>
          <cell r="AU133">
            <v>891656618.00000048</v>
          </cell>
          <cell r="AV133">
            <v>0</v>
          </cell>
          <cell r="AW133">
            <v>2160000000</v>
          </cell>
          <cell r="AX133">
            <v>0</v>
          </cell>
          <cell r="AY133">
            <v>565440000</v>
          </cell>
          <cell r="AZ133">
            <v>884670400</v>
          </cell>
          <cell r="BA133">
            <v>970793600</v>
          </cell>
          <cell r="BB133">
            <v>1216000000</v>
          </cell>
          <cell r="BC133">
            <v>766809599.99999905</v>
          </cell>
          <cell r="BD133">
            <v>940393600</v>
          </cell>
          <cell r="BE133">
            <v>1045851200</v>
          </cell>
          <cell r="BF133">
            <v>727593600</v>
          </cell>
          <cell r="BG133">
            <v>316828800</v>
          </cell>
          <cell r="BH133">
            <v>849193600</v>
          </cell>
          <cell r="BI133">
            <v>697193600</v>
          </cell>
          <cell r="BJ133">
            <v>787210533.33333325</v>
          </cell>
          <cell r="BK133">
            <v>787210533.33333325</v>
          </cell>
          <cell r="BL133">
            <v>1851210533</v>
          </cell>
          <cell r="BM133">
            <v>-1523189466.3333342</v>
          </cell>
          <cell r="BN133">
            <v>787210533.33333325</v>
          </cell>
          <cell r="BO133">
            <v>787210533.33333325</v>
          </cell>
          <cell r="BP133">
            <v>787210533.33333325</v>
          </cell>
          <cell r="BQ133">
            <v>787210533.33333325</v>
          </cell>
          <cell r="BR133">
            <v>787210533.33333325</v>
          </cell>
          <cell r="BS133">
            <v>787210533.33333325</v>
          </cell>
          <cell r="BT133">
            <v>787210533.33333325</v>
          </cell>
          <cell r="BU133">
            <v>787210533.33333325</v>
          </cell>
          <cell r="EQ133">
            <v>377901625</v>
          </cell>
          <cell r="ER133">
            <v>1065803250</v>
          </cell>
          <cell r="ES133">
            <v>1411865291.6666667</v>
          </cell>
          <cell r="ET133">
            <v>2453365291.666667</v>
          </cell>
          <cell r="EU133">
            <v>2737427333.3333335</v>
          </cell>
          <cell r="EV133">
            <v>3526489374.3333335</v>
          </cell>
          <cell r="EW133">
            <v>4024257408.3333335</v>
          </cell>
          <cell r="EX133">
            <v>4334257408.333334</v>
          </cell>
          <cell r="EY133">
            <v>4449061026.000001</v>
          </cell>
          <cell r="EZ133">
            <v>4816211294.000001</v>
          </cell>
          <cell r="FA133">
            <v>5262048180.000001</v>
          </cell>
          <cell r="FB133">
            <v>5784661387.9999933</v>
          </cell>
          <cell r="FC133">
            <v>612690614</v>
          </cell>
          <cell r="FD133">
            <v>664012693</v>
          </cell>
          <cell r="FE133">
            <v>922863981</v>
          </cell>
          <cell r="FF133">
            <v>1044334869</v>
          </cell>
          <cell r="FG133">
            <v>1633136671</v>
          </cell>
          <cell r="FH133">
            <v>2090102350</v>
          </cell>
          <cell r="FI133">
            <v>3254400000</v>
          </cell>
          <cell r="FJ133">
            <v>2807049600</v>
          </cell>
          <cell r="FK133">
            <v>4954743382</v>
          </cell>
          <cell r="FL133">
            <v>5846400000</v>
          </cell>
          <cell r="FM133">
            <v>5846400000</v>
          </cell>
          <cell r="FN133">
            <v>8006400000</v>
          </cell>
          <cell r="FO133">
            <v>0</v>
          </cell>
          <cell r="FP133">
            <v>565440000</v>
          </cell>
          <cell r="FQ133">
            <v>1450110400</v>
          </cell>
          <cell r="FR133">
            <v>2420904000</v>
          </cell>
          <cell r="FS133">
            <v>3636904000</v>
          </cell>
          <cell r="FT133">
            <v>4403713599.999999</v>
          </cell>
          <cell r="FU133">
            <v>5344107199.999999</v>
          </cell>
          <cell r="FV133">
            <v>6389958399.999999</v>
          </cell>
          <cell r="FW133">
            <v>7117551999.999999</v>
          </cell>
          <cell r="FX133">
            <v>7434380799.999999</v>
          </cell>
          <cell r="FY133">
            <v>8283574399.999999</v>
          </cell>
          <cell r="FZ133">
            <v>8980768000</v>
          </cell>
          <cell r="GA133">
            <v>787210533.33333325</v>
          </cell>
          <cell r="GB133">
            <v>1574421066.6666665</v>
          </cell>
          <cell r="GC133">
            <v>3425631599.6666665</v>
          </cell>
          <cell r="GD133">
            <v>1902442133.3333323</v>
          </cell>
          <cell r="GE133">
            <v>2689652666.6666656</v>
          </cell>
          <cell r="GF133">
            <v>3476863199.999999</v>
          </cell>
          <cell r="GG133">
            <v>4264073733.3333321</v>
          </cell>
          <cell r="GH133">
            <v>5051284266.6666651</v>
          </cell>
          <cell r="GI133">
            <v>5838494799.9999981</v>
          </cell>
          <cell r="GJ133">
            <v>6625705333.3333311</v>
          </cell>
          <cell r="GK133">
            <v>7412915866.6666641</v>
          </cell>
          <cell r="GL133">
            <v>8200126399.9999971</v>
          </cell>
        </row>
        <row r="134">
          <cell r="A134" t="str">
            <v>Granulado Panadol Compuesto</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EQ134">
            <v>0</v>
          </cell>
          <cell r="ER134">
            <v>0</v>
          </cell>
          <cell r="ES134">
            <v>0</v>
          </cell>
          <cell r="ET134">
            <v>0</v>
          </cell>
          <cell r="EU134">
            <v>0</v>
          </cell>
          <cell r="EV134">
            <v>0</v>
          </cell>
          <cell r="EW134">
            <v>0</v>
          </cell>
          <cell r="EX134">
            <v>0</v>
          </cell>
          <cell r="EY134">
            <v>0</v>
          </cell>
          <cell r="EZ134">
            <v>0</v>
          </cell>
          <cell r="FA134">
            <v>0</v>
          </cell>
          <cell r="FB134">
            <v>0</v>
          </cell>
          <cell r="FC134">
            <v>0</v>
          </cell>
          <cell r="FD134">
            <v>0</v>
          </cell>
          <cell r="FE134">
            <v>0</v>
          </cell>
          <cell r="FF134">
            <v>0</v>
          </cell>
          <cell r="FG134">
            <v>0</v>
          </cell>
          <cell r="FH134">
            <v>0</v>
          </cell>
          <cell r="FI134">
            <v>0</v>
          </cell>
          <cell r="FJ134">
            <v>0</v>
          </cell>
          <cell r="FK134">
            <v>0</v>
          </cell>
          <cell r="FL134">
            <v>0</v>
          </cell>
          <cell r="FM134">
            <v>0</v>
          </cell>
          <cell r="FN134">
            <v>0</v>
          </cell>
          <cell r="FO134">
            <v>0</v>
          </cell>
          <cell r="FP134">
            <v>0</v>
          </cell>
          <cell r="FQ134">
            <v>0</v>
          </cell>
          <cell r="FR134">
            <v>0</v>
          </cell>
          <cell r="FS134">
            <v>0</v>
          </cell>
          <cell r="FT134">
            <v>0</v>
          </cell>
          <cell r="FU134">
            <v>0</v>
          </cell>
          <cell r="FV134">
            <v>0</v>
          </cell>
          <cell r="FW134">
            <v>0</v>
          </cell>
          <cell r="FX134">
            <v>0</v>
          </cell>
          <cell r="FY134">
            <v>0</v>
          </cell>
          <cell r="FZ134">
            <v>0</v>
          </cell>
          <cell r="GA134">
            <v>0</v>
          </cell>
          <cell r="GB134">
            <v>0</v>
          </cell>
          <cell r="GC134">
            <v>0</v>
          </cell>
          <cell r="GD134">
            <v>0</v>
          </cell>
          <cell r="GE134">
            <v>0</v>
          </cell>
          <cell r="GF134">
            <v>0</v>
          </cell>
          <cell r="GG134">
            <v>0</v>
          </cell>
          <cell r="GH134">
            <v>0</v>
          </cell>
          <cell r="GI134">
            <v>0</v>
          </cell>
          <cell r="GJ134">
            <v>0</v>
          </cell>
          <cell r="GK134">
            <v>0</v>
          </cell>
          <cell r="GL134">
            <v>0</v>
          </cell>
        </row>
        <row r="135">
          <cell r="A135" t="str">
            <v>Pangran Beecham Flu Plus Granules</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259200000</v>
          </cell>
          <cell r="AV135">
            <v>0</v>
          </cell>
          <cell r="AW135">
            <v>0</v>
          </cell>
          <cell r="AX135">
            <v>0</v>
          </cell>
          <cell r="AY135">
            <v>0</v>
          </cell>
          <cell r="AZ135">
            <v>30400000</v>
          </cell>
          <cell r="BA135">
            <v>30400000</v>
          </cell>
          <cell r="BB135">
            <v>30400000</v>
          </cell>
          <cell r="BC135">
            <v>30400000</v>
          </cell>
          <cell r="BD135">
            <v>91200000</v>
          </cell>
          <cell r="BE135">
            <v>30400000</v>
          </cell>
          <cell r="BF135">
            <v>0</v>
          </cell>
          <cell r="BG135">
            <v>-3192000000</v>
          </cell>
          <cell r="BH135">
            <v>2176685600</v>
          </cell>
          <cell r="BI135">
            <v>1394387200</v>
          </cell>
          <cell r="BJ135">
            <v>707661333.33333325</v>
          </cell>
          <cell r="BK135">
            <v>772372799.99999988</v>
          </cell>
          <cell r="BL135">
            <v>2036546666.6666656</v>
          </cell>
          <cell r="BM135">
            <v>-413227200.0000034</v>
          </cell>
          <cell r="BN135">
            <v>164372799.99999991</v>
          </cell>
          <cell r="BO135">
            <v>772372799.99999988</v>
          </cell>
          <cell r="BP135">
            <v>772372799.99999988</v>
          </cell>
          <cell r="BQ135">
            <v>772372799.99999988</v>
          </cell>
          <cell r="BR135">
            <v>772372799.99999988</v>
          </cell>
          <cell r="BS135">
            <v>772372799.99999988</v>
          </cell>
          <cell r="BT135">
            <v>772372799.99999988</v>
          </cell>
          <cell r="BU135">
            <v>772372799.99999988</v>
          </cell>
          <cell r="EQ135">
            <v>0</v>
          </cell>
          <cell r="ER135">
            <v>0</v>
          </cell>
          <cell r="ES135">
            <v>0</v>
          </cell>
          <cell r="ET135">
            <v>0</v>
          </cell>
          <cell r="EU135">
            <v>0</v>
          </cell>
          <cell r="EV135">
            <v>0</v>
          </cell>
          <cell r="EW135">
            <v>0</v>
          </cell>
          <cell r="EX135">
            <v>0</v>
          </cell>
          <cell r="EY135">
            <v>0</v>
          </cell>
          <cell r="EZ135">
            <v>0</v>
          </cell>
          <cell r="FA135">
            <v>0</v>
          </cell>
          <cell r="FB135">
            <v>0</v>
          </cell>
          <cell r="FC135">
            <v>0</v>
          </cell>
          <cell r="FD135">
            <v>0</v>
          </cell>
          <cell r="FE135">
            <v>0</v>
          </cell>
          <cell r="FF135">
            <v>0</v>
          </cell>
          <cell r="FG135">
            <v>0</v>
          </cell>
          <cell r="FH135">
            <v>0</v>
          </cell>
          <cell r="FI135">
            <v>0</v>
          </cell>
          <cell r="FJ135">
            <v>0</v>
          </cell>
          <cell r="FK135">
            <v>0</v>
          </cell>
          <cell r="FL135">
            <v>259200000</v>
          </cell>
          <cell r="FM135">
            <v>259200000</v>
          </cell>
          <cell r="FN135">
            <v>259200000</v>
          </cell>
          <cell r="FO135">
            <v>0</v>
          </cell>
          <cell r="FP135">
            <v>0</v>
          </cell>
          <cell r="FQ135">
            <v>30400000</v>
          </cell>
          <cell r="FR135">
            <v>60800000</v>
          </cell>
          <cell r="FS135">
            <v>91200000</v>
          </cell>
          <cell r="FT135">
            <v>121600000</v>
          </cell>
          <cell r="FU135">
            <v>212800000</v>
          </cell>
          <cell r="FV135">
            <v>243200000</v>
          </cell>
          <cell r="FW135">
            <v>243200000</v>
          </cell>
          <cell r="FX135">
            <v>-2948800000</v>
          </cell>
          <cell r="FY135">
            <v>-772114400</v>
          </cell>
          <cell r="FZ135">
            <v>622272800</v>
          </cell>
          <cell r="GA135">
            <v>707661333.33333325</v>
          </cell>
          <cell r="GB135">
            <v>1480034133.333333</v>
          </cell>
          <cell r="GC135">
            <v>3516580799.9999986</v>
          </cell>
          <cell r="GD135">
            <v>3103353599.9999952</v>
          </cell>
          <cell r="GE135">
            <v>3267726399.9999952</v>
          </cell>
          <cell r="GF135">
            <v>4040099199.9999952</v>
          </cell>
          <cell r="GG135">
            <v>4812471999.9999952</v>
          </cell>
          <cell r="GH135">
            <v>5584844799.9999952</v>
          </cell>
          <cell r="GI135">
            <v>6357217599.9999952</v>
          </cell>
          <cell r="GJ135">
            <v>7129590399.9999952</v>
          </cell>
          <cell r="GK135">
            <v>7901963199.9999952</v>
          </cell>
          <cell r="GL135">
            <v>8674335999.9999943</v>
          </cell>
        </row>
        <row r="136">
          <cell r="A136" t="str">
            <v>Pangran Kid Granules</v>
          </cell>
          <cell r="Z136">
            <v>0</v>
          </cell>
          <cell r="AA136">
            <v>108500000</v>
          </cell>
          <cell r="AB136">
            <v>31000000</v>
          </cell>
          <cell r="AC136">
            <v>0</v>
          </cell>
          <cell r="AD136">
            <v>0</v>
          </cell>
          <cell r="AE136">
            <v>227000000</v>
          </cell>
          <cell r="AF136">
            <v>197875625</v>
          </cell>
          <cell r="AG136">
            <v>300000000</v>
          </cell>
          <cell r="AH136">
            <v>2029711124</v>
          </cell>
          <cell r="AI136">
            <v>708607464.99999976</v>
          </cell>
          <cell r="AJ136">
            <v>572608681</v>
          </cell>
          <cell r="AK136">
            <v>253877007.00000036</v>
          </cell>
          <cell r="AL136">
            <v>328648733</v>
          </cell>
          <cell r="AM136">
            <v>37325489</v>
          </cell>
          <cell r="AN136">
            <v>69024545</v>
          </cell>
          <cell r="AO136">
            <v>284211853.99999994</v>
          </cell>
          <cell r="AP136">
            <v>665857361.00000012</v>
          </cell>
          <cell r="AQ136">
            <v>551963332.99999988</v>
          </cell>
          <cell r="AR136">
            <v>309368684.99999988</v>
          </cell>
          <cell r="AS136">
            <v>766267200</v>
          </cell>
          <cell r="AT136">
            <v>178012338.00000033</v>
          </cell>
          <cell r="AU136">
            <v>985320462.00000024</v>
          </cell>
          <cell r="AV136">
            <v>0</v>
          </cell>
          <cell r="AW136">
            <v>28799999.999999687</v>
          </cell>
          <cell r="AX136">
            <v>297068800</v>
          </cell>
          <cell r="AY136">
            <v>-23468800.00000003</v>
          </cell>
          <cell r="AZ136">
            <v>327468800</v>
          </cell>
          <cell r="BA136">
            <v>530996800</v>
          </cell>
          <cell r="BB136">
            <v>682996800</v>
          </cell>
          <cell r="BC136">
            <v>639920000</v>
          </cell>
          <cell r="BD136">
            <v>-334400000</v>
          </cell>
          <cell r="BE136">
            <v>273600000</v>
          </cell>
          <cell r="BF136">
            <v>248945600</v>
          </cell>
          <cell r="BG136">
            <v>273600000</v>
          </cell>
          <cell r="BH136">
            <v>-8603200</v>
          </cell>
          <cell r="BI136">
            <v>271624000</v>
          </cell>
          <cell r="BJ136">
            <v>344117410.66666675</v>
          </cell>
          <cell r="BK136">
            <v>344117410.66666675</v>
          </cell>
          <cell r="BL136">
            <v>183990882.66666657</v>
          </cell>
          <cell r="BM136">
            <v>-142282589.99999997</v>
          </cell>
          <cell r="BN136">
            <v>40117410.666666687</v>
          </cell>
          <cell r="BO136">
            <v>70517410.666666687</v>
          </cell>
          <cell r="BP136">
            <v>161717410.66666672</v>
          </cell>
          <cell r="BQ136">
            <v>344117410.66666675</v>
          </cell>
          <cell r="BR136">
            <v>344117410.66666675</v>
          </cell>
          <cell r="BS136">
            <v>344117410.66666675</v>
          </cell>
          <cell r="BT136">
            <v>344117410.66666675</v>
          </cell>
          <cell r="BU136">
            <v>344117410.66666675</v>
          </cell>
          <cell r="EQ136">
            <v>0</v>
          </cell>
          <cell r="ER136">
            <v>108500000</v>
          </cell>
          <cell r="ES136">
            <v>139500000</v>
          </cell>
          <cell r="ET136">
            <v>139500000</v>
          </cell>
          <cell r="EU136">
            <v>139500000</v>
          </cell>
          <cell r="EV136">
            <v>366500000</v>
          </cell>
          <cell r="EW136">
            <v>564375625</v>
          </cell>
          <cell r="EX136">
            <v>864375625</v>
          </cell>
          <cell r="EY136">
            <v>2894086749</v>
          </cell>
          <cell r="EZ136">
            <v>3602694214</v>
          </cell>
          <cell r="FA136">
            <v>4175302895</v>
          </cell>
          <cell r="FB136">
            <v>4429179902</v>
          </cell>
          <cell r="FC136">
            <v>328648733</v>
          </cell>
          <cell r="FD136">
            <v>365974222</v>
          </cell>
          <cell r="FE136">
            <v>434998767</v>
          </cell>
          <cell r="FF136">
            <v>719210621</v>
          </cell>
          <cell r="FG136">
            <v>1385067982</v>
          </cell>
          <cell r="FH136">
            <v>1937031315</v>
          </cell>
          <cell r="FI136">
            <v>2246400000</v>
          </cell>
          <cell r="FJ136">
            <v>3012667200</v>
          </cell>
          <cell r="FK136">
            <v>3190679538.0000005</v>
          </cell>
          <cell r="FL136">
            <v>4176000000.000001</v>
          </cell>
          <cell r="FM136">
            <v>4176000000.000001</v>
          </cell>
          <cell r="FN136">
            <v>4204800000.0000005</v>
          </cell>
          <cell r="FO136">
            <v>297068800</v>
          </cell>
          <cell r="FP136">
            <v>273600000</v>
          </cell>
          <cell r="FQ136">
            <v>601068800</v>
          </cell>
          <cell r="FR136">
            <v>1132065600</v>
          </cell>
          <cell r="FS136">
            <v>1815062400</v>
          </cell>
          <cell r="FT136">
            <v>2454982400</v>
          </cell>
          <cell r="FU136">
            <v>2120582400</v>
          </cell>
          <cell r="FV136">
            <v>2394182400</v>
          </cell>
          <cell r="FW136">
            <v>2643128000</v>
          </cell>
          <cell r="FX136">
            <v>2916728000</v>
          </cell>
          <cell r="FY136">
            <v>2908124800</v>
          </cell>
          <cell r="FZ136">
            <v>3179748800</v>
          </cell>
          <cell r="GA136">
            <v>344117410.66666675</v>
          </cell>
          <cell r="GB136">
            <v>688234821.33333349</v>
          </cell>
          <cell r="GC136">
            <v>872225704</v>
          </cell>
          <cell r="GD136">
            <v>729943114</v>
          </cell>
          <cell r="GE136">
            <v>770060524.66666675</v>
          </cell>
          <cell r="GF136">
            <v>840577935.33333349</v>
          </cell>
          <cell r="GG136">
            <v>1002295346.0000002</v>
          </cell>
          <cell r="GH136">
            <v>1346412756.666667</v>
          </cell>
          <cell r="GI136">
            <v>1690530167.3333337</v>
          </cell>
          <cell r="GJ136">
            <v>2034647578.0000005</v>
          </cell>
          <cell r="GK136">
            <v>2378764988.666667</v>
          </cell>
          <cell r="GL136">
            <v>2722882399.333334</v>
          </cell>
        </row>
        <row r="137">
          <cell r="A137" t="str">
            <v>ENO ORANGE SACHETS 4.3GX48</v>
          </cell>
          <cell r="Z137">
            <v>0</v>
          </cell>
          <cell r="AA137">
            <v>0</v>
          </cell>
          <cell r="AB137">
            <v>0</v>
          </cell>
          <cell r="AC137">
            <v>0</v>
          </cell>
          <cell r="AD137">
            <v>0</v>
          </cell>
          <cell r="AE137">
            <v>0</v>
          </cell>
          <cell r="AF137">
            <v>102000000</v>
          </cell>
          <cell r="AG137">
            <v>0</v>
          </cell>
          <cell r="AH137">
            <v>0</v>
          </cell>
          <cell r="AI137">
            <v>166800000</v>
          </cell>
          <cell r="AJ137">
            <v>330159999.99999994</v>
          </cell>
          <cell r="AK137">
            <v>3045060770.999999</v>
          </cell>
          <cell r="AL137">
            <v>651425358</v>
          </cell>
          <cell r="AM137">
            <v>2642421388</v>
          </cell>
          <cell r="AN137">
            <v>3062681668</v>
          </cell>
          <cell r="AO137">
            <v>-545906428.00000024</v>
          </cell>
          <cell r="AP137">
            <v>364006092.99999994</v>
          </cell>
          <cell r="AQ137">
            <v>1667894485</v>
          </cell>
          <cell r="AR137">
            <v>-412122563.99999917</v>
          </cell>
          <cell r="AS137">
            <v>-760073599.99999785</v>
          </cell>
          <cell r="AT137">
            <v>1047816962.9999967</v>
          </cell>
          <cell r="AU137">
            <v>29056637.000000596</v>
          </cell>
          <cell r="AV137">
            <v>0</v>
          </cell>
          <cell r="AW137">
            <v>3081600000</v>
          </cell>
          <cell r="AX137">
            <v>1410590400</v>
          </cell>
          <cell r="AY137">
            <v>535009600.0000003</v>
          </cell>
          <cell r="AZ137">
            <v>668800000</v>
          </cell>
          <cell r="BA137">
            <v>644495200</v>
          </cell>
          <cell r="BB137">
            <v>-1270704800</v>
          </cell>
          <cell r="BC137">
            <v>152000000</v>
          </cell>
          <cell r="BD137">
            <v>544375840</v>
          </cell>
          <cell r="BE137">
            <v>1634316160</v>
          </cell>
          <cell r="BF137">
            <v>-547200000</v>
          </cell>
          <cell r="BG137">
            <v>871492000</v>
          </cell>
          <cell r="BH137">
            <v>76000000</v>
          </cell>
          <cell r="BI137">
            <v>-334400000</v>
          </cell>
          <cell r="BJ137">
            <v>352640000</v>
          </cell>
          <cell r="BK137">
            <v>352640000</v>
          </cell>
          <cell r="BL137">
            <v>1167360000.666666</v>
          </cell>
          <cell r="BM137">
            <v>-893760000.00000012</v>
          </cell>
          <cell r="BN137">
            <v>352639999.33333331</v>
          </cell>
          <cell r="BO137">
            <v>352640000</v>
          </cell>
          <cell r="BP137">
            <v>352640000</v>
          </cell>
          <cell r="BQ137">
            <v>352640000</v>
          </cell>
          <cell r="BR137">
            <v>352640000</v>
          </cell>
          <cell r="BS137">
            <v>352640000</v>
          </cell>
          <cell r="BT137">
            <v>352640000</v>
          </cell>
          <cell r="BU137">
            <v>352640000</v>
          </cell>
          <cell r="EQ137">
            <v>0</v>
          </cell>
          <cell r="ER137">
            <v>0</v>
          </cell>
          <cell r="ES137">
            <v>0</v>
          </cell>
          <cell r="ET137">
            <v>0</v>
          </cell>
          <cell r="EU137">
            <v>0</v>
          </cell>
          <cell r="EV137">
            <v>0</v>
          </cell>
          <cell r="EW137">
            <v>102000000</v>
          </cell>
          <cell r="EX137">
            <v>102000000</v>
          </cell>
          <cell r="EY137">
            <v>102000000</v>
          </cell>
          <cell r="EZ137">
            <v>268800000</v>
          </cell>
          <cell r="FA137">
            <v>598960000</v>
          </cell>
          <cell r="FB137">
            <v>3644020770.999999</v>
          </cell>
          <cell r="FC137">
            <v>651425358</v>
          </cell>
          <cell r="FD137">
            <v>3293846746</v>
          </cell>
          <cell r="FE137">
            <v>6356528414</v>
          </cell>
          <cell r="FF137">
            <v>5810621986</v>
          </cell>
          <cell r="FG137">
            <v>6174628079</v>
          </cell>
          <cell r="FH137">
            <v>7842522564</v>
          </cell>
          <cell r="FI137">
            <v>7430400000.000001</v>
          </cell>
          <cell r="FJ137">
            <v>6670326400.0000029</v>
          </cell>
          <cell r="FK137">
            <v>7718143363</v>
          </cell>
          <cell r="FL137">
            <v>7747200000.000001</v>
          </cell>
          <cell r="FM137">
            <v>7747200000.000001</v>
          </cell>
          <cell r="FN137">
            <v>10828800000</v>
          </cell>
          <cell r="FO137">
            <v>1410590400</v>
          </cell>
          <cell r="FP137">
            <v>1945600000.0000002</v>
          </cell>
          <cell r="FQ137">
            <v>2614400000</v>
          </cell>
          <cell r="FR137">
            <v>3258895200</v>
          </cell>
          <cell r="FS137">
            <v>1988190400</v>
          </cell>
          <cell r="FT137">
            <v>2140190400</v>
          </cell>
          <cell r="FU137">
            <v>2684566240</v>
          </cell>
          <cell r="FV137">
            <v>4318882400</v>
          </cell>
          <cell r="FW137">
            <v>3771682400</v>
          </cell>
          <cell r="FX137">
            <v>4643174400</v>
          </cell>
          <cell r="FY137">
            <v>4719174400</v>
          </cell>
          <cell r="FZ137">
            <v>4384774400</v>
          </cell>
          <cell r="GA137">
            <v>352640000</v>
          </cell>
          <cell r="GB137">
            <v>705280000</v>
          </cell>
          <cell r="GC137">
            <v>1872640000.666666</v>
          </cell>
          <cell r="GD137">
            <v>978880000.66666591</v>
          </cell>
          <cell r="GE137">
            <v>1331519999.9999993</v>
          </cell>
          <cell r="GF137">
            <v>1684159999.9999993</v>
          </cell>
          <cell r="GG137">
            <v>2036799999.9999993</v>
          </cell>
          <cell r="GH137">
            <v>2389439999.999999</v>
          </cell>
          <cell r="GI137">
            <v>2742079999.999999</v>
          </cell>
          <cell r="GJ137">
            <v>3094719999.999999</v>
          </cell>
          <cell r="GK137">
            <v>3447359999.999999</v>
          </cell>
          <cell r="GL137">
            <v>3799999999.999999</v>
          </cell>
        </row>
        <row r="138">
          <cell r="A138" t="str">
            <v>ENO LEMON SACHET 48/BOX M</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EQ138">
            <v>0</v>
          </cell>
          <cell r="ER138">
            <v>0</v>
          </cell>
          <cell r="ES138">
            <v>0</v>
          </cell>
          <cell r="ET138">
            <v>0</v>
          </cell>
          <cell r="EU138">
            <v>0</v>
          </cell>
          <cell r="EV138">
            <v>0</v>
          </cell>
          <cell r="EW138">
            <v>0</v>
          </cell>
          <cell r="EX138">
            <v>0</v>
          </cell>
          <cell r="EY138">
            <v>0</v>
          </cell>
          <cell r="EZ138">
            <v>0</v>
          </cell>
          <cell r="FA138">
            <v>0</v>
          </cell>
          <cell r="FB138">
            <v>0</v>
          </cell>
          <cell r="FC138">
            <v>0</v>
          </cell>
          <cell r="FD138">
            <v>0</v>
          </cell>
          <cell r="FE138">
            <v>0</v>
          </cell>
          <cell r="FF138">
            <v>0</v>
          </cell>
          <cell r="FG138">
            <v>0</v>
          </cell>
          <cell r="FH138">
            <v>0</v>
          </cell>
          <cell r="FI138">
            <v>0</v>
          </cell>
          <cell r="FJ138">
            <v>0</v>
          </cell>
          <cell r="FK138">
            <v>0</v>
          </cell>
          <cell r="FL138">
            <v>0</v>
          </cell>
          <cell r="FM138">
            <v>0</v>
          </cell>
          <cell r="FN138">
            <v>0</v>
          </cell>
          <cell r="FO138">
            <v>0</v>
          </cell>
          <cell r="FP138">
            <v>0</v>
          </cell>
          <cell r="FQ138">
            <v>0</v>
          </cell>
          <cell r="FR138">
            <v>0</v>
          </cell>
          <cell r="FS138">
            <v>0</v>
          </cell>
          <cell r="FT138">
            <v>0</v>
          </cell>
          <cell r="FU138">
            <v>0</v>
          </cell>
          <cell r="FV138">
            <v>0</v>
          </cell>
          <cell r="FW138">
            <v>0</v>
          </cell>
          <cell r="FX138">
            <v>0</v>
          </cell>
          <cell r="FY138">
            <v>0</v>
          </cell>
          <cell r="FZ138">
            <v>0</v>
          </cell>
          <cell r="GA138">
            <v>0</v>
          </cell>
          <cell r="GB138">
            <v>0</v>
          </cell>
          <cell r="GC138">
            <v>0</v>
          </cell>
          <cell r="GD138">
            <v>0</v>
          </cell>
          <cell r="GE138">
            <v>0</v>
          </cell>
          <cell r="GF138">
            <v>0</v>
          </cell>
          <cell r="GG138">
            <v>0</v>
          </cell>
          <cell r="GH138">
            <v>0</v>
          </cell>
          <cell r="GI138">
            <v>0</v>
          </cell>
          <cell r="GJ138">
            <v>0</v>
          </cell>
          <cell r="GK138">
            <v>0</v>
          </cell>
          <cell r="GL138">
            <v>0</v>
          </cell>
        </row>
        <row r="139">
          <cell r="A139" t="str">
            <v>Panadol Susp 120mg</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EQ139">
            <v>0</v>
          </cell>
          <cell r="ER139">
            <v>0</v>
          </cell>
          <cell r="ES139">
            <v>0</v>
          </cell>
          <cell r="ET139">
            <v>0</v>
          </cell>
          <cell r="EU139">
            <v>0</v>
          </cell>
          <cell r="EV139">
            <v>0</v>
          </cell>
          <cell r="EW139">
            <v>0</v>
          </cell>
          <cell r="EX139">
            <v>0</v>
          </cell>
          <cell r="EY139">
            <v>0</v>
          </cell>
          <cell r="EZ139">
            <v>0</v>
          </cell>
          <cell r="FA139">
            <v>0</v>
          </cell>
          <cell r="FB139">
            <v>0</v>
          </cell>
          <cell r="FC139">
            <v>0</v>
          </cell>
          <cell r="FD139">
            <v>0</v>
          </cell>
          <cell r="FE139">
            <v>0</v>
          </cell>
          <cell r="FF139">
            <v>0</v>
          </cell>
          <cell r="FG139">
            <v>0</v>
          </cell>
          <cell r="FH139">
            <v>0</v>
          </cell>
          <cell r="FI139">
            <v>0</v>
          </cell>
          <cell r="FJ139">
            <v>0</v>
          </cell>
          <cell r="FK139">
            <v>0</v>
          </cell>
          <cell r="FL139">
            <v>0</v>
          </cell>
          <cell r="FM139">
            <v>0</v>
          </cell>
          <cell r="FN139">
            <v>0</v>
          </cell>
          <cell r="FO139">
            <v>0</v>
          </cell>
          <cell r="FP139">
            <v>0</v>
          </cell>
          <cell r="FQ139">
            <v>0</v>
          </cell>
          <cell r="FR139">
            <v>0</v>
          </cell>
          <cell r="FS139">
            <v>0</v>
          </cell>
          <cell r="FT139">
            <v>0</v>
          </cell>
          <cell r="FU139">
            <v>0</v>
          </cell>
          <cell r="FV139">
            <v>0</v>
          </cell>
          <cell r="FW139">
            <v>0</v>
          </cell>
          <cell r="FX139">
            <v>0</v>
          </cell>
          <cell r="FY139">
            <v>0</v>
          </cell>
          <cell r="FZ139">
            <v>0</v>
          </cell>
          <cell r="GA139">
            <v>0</v>
          </cell>
          <cell r="GB139">
            <v>0</v>
          </cell>
          <cell r="GC139">
            <v>0</v>
          </cell>
          <cell r="GD139">
            <v>0</v>
          </cell>
          <cell r="GE139">
            <v>0</v>
          </cell>
          <cell r="GF139">
            <v>0</v>
          </cell>
          <cell r="GG139">
            <v>0</v>
          </cell>
          <cell r="GH139">
            <v>0</v>
          </cell>
          <cell r="GI139">
            <v>0</v>
          </cell>
          <cell r="GJ139">
            <v>0</v>
          </cell>
          <cell r="GK139">
            <v>0</v>
          </cell>
          <cell r="GL139">
            <v>0</v>
          </cell>
        </row>
        <row r="140">
          <cell r="A140" t="str">
            <v>Scott’s Emulsion Orange 200ml</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18960000</v>
          </cell>
          <cell r="AN140">
            <v>0</v>
          </cell>
          <cell r="AO140">
            <v>0</v>
          </cell>
          <cell r="AP140">
            <v>33812000</v>
          </cell>
          <cell r="AQ140">
            <v>149245088</v>
          </cell>
          <cell r="AR140">
            <v>436594912.00000018</v>
          </cell>
          <cell r="AS140">
            <v>-172800000</v>
          </cell>
          <cell r="AT140">
            <v>209487260.99999976</v>
          </cell>
          <cell r="AU140">
            <v>14400000</v>
          </cell>
          <cell r="AV140">
            <v>0</v>
          </cell>
          <cell r="AW140">
            <v>28800000</v>
          </cell>
          <cell r="AX140">
            <v>99985600</v>
          </cell>
          <cell r="AY140">
            <v>143214400.00000003</v>
          </cell>
          <cell r="AZ140">
            <v>32072000</v>
          </cell>
          <cell r="BA140">
            <v>284797332.66666663</v>
          </cell>
          <cell r="BB140">
            <v>172266666.66666666</v>
          </cell>
          <cell r="BC140">
            <v>-253333333.33333334</v>
          </cell>
          <cell r="BD140">
            <v>159437866.66666666</v>
          </cell>
          <cell r="BE140">
            <v>81066666.666666657</v>
          </cell>
          <cell r="BF140">
            <v>417138666.66666669</v>
          </cell>
          <cell r="BG140">
            <v>109429866.66666666</v>
          </cell>
          <cell r="BH140">
            <v>417138666.66666669</v>
          </cell>
          <cell r="BI140">
            <v>597866666.66666663</v>
          </cell>
          <cell r="BJ140">
            <v>1003206333</v>
          </cell>
          <cell r="BK140">
            <v>304006333.33333331</v>
          </cell>
          <cell r="BL140">
            <v>1276806333.6666665</v>
          </cell>
          <cell r="BM140">
            <v>3191930333.333334</v>
          </cell>
          <cell r="BN140">
            <v>304006333.33333331</v>
          </cell>
          <cell r="BO140">
            <v>304006333.33333331</v>
          </cell>
          <cell r="BP140">
            <v>304006333.33333331</v>
          </cell>
          <cell r="BQ140">
            <v>304006333.33333331</v>
          </cell>
          <cell r="BR140">
            <v>486406333.33333337</v>
          </cell>
          <cell r="BS140">
            <v>304006333.33333331</v>
          </cell>
          <cell r="BT140">
            <v>304006333.33333331</v>
          </cell>
          <cell r="BU140">
            <v>304006333.33333331</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18960000</v>
          </cell>
          <cell r="FE140">
            <v>18960000</v>
          </cell>
          <cell r="FF140">
            <v>18960000</v>
          </cell>
          <cell r="FG140">
            <v>52772000</v>
          </cell>
          <cell r="FH140">
            <v>202017088</v>
          </cell>
          <cell r="FI140">
            <v>638612000.00000024</v>
          </cell>
          <cell r="FJ140">
            <v>465812000.00000024</v>
          </cell>
          <cell r="FK140">
            <v>675299261</v>
          </cell>
          <cell r="FL140">
            <v>689699261</v>
          </cell>
          <cell r="FM140">
            <v>689699261</v>
          </cell>
          <cell r="FN140">
            <v>718499261</v>
          </cell>
          <cell r="FO140">
            <v>99985600</v>
          </cell>
          <cell r="FP140">
            <v>243200000.00000003</v>
          </cell>
          <cell r="FQ140">
            <v>275272000</v>
          </cell>
          <cell r="FR140">
            <v>560069332.66666663</v>
          </cell>
          <cell r="FS140">
            <v>732335999.33333325</v>
          </cell>
          <cell r="FT140">
            <v>479002665.99999988</v>
          </cell>
          <cell r="FU140">
            <v>638440532.66666651</v>
          </cell>
          <cell r="FV140">
            <v>719507199.33333313</v>
          </cell>
          <cell r="FW140">
            <v>1136645865.9999998</v>
          </cell>
          <cell r="FX140">
            <v>1246075732.6666665</v>
          </cell>
          <cell r="FY140">
            <v>1663214399.3333333</v>
          </cell>
          <cell r="FZ140">
            <v>2261081066</v>
          </cell>
          <cell r="GA140">
            <v>1003206333</v>
          </cell>
          <cell r="GB140">
            <v>1307212666.3333333</v>
          </cell>
          <cell r="GC140">
            <v>2584019000</v>
          </cell>
          <cell r="GD140">
            <v>5775949333.333334</v>
          </cell>
          <cell r="GE140">
            <v>6079955666.666667</v>
          </cell>
          <cell r="GF140">
            <v>6383962000</v>
          </cell>
          <cell r="GG140">
            <v>6687968333.333333</v>
          </cell>
          <cell r="GH140">
            <v>6991974666.666666</v>
          </cell>
          <cell r="GI140">
            <v>7478380999.999999</v>
          </cell>
          <cell r="GJ140">
            <v>7782387333.3333321</v>
          </cell>
          <cell r="GK140">
            <v>8086393666.6666651</v>
          </cell>
          <cell r="GL140">
            <v>8390399999.9999981</v>
          </cell>
        </row>
        <row r="141">
          <cell r="A141" t="str">
            <v>Eno Fizztab</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EQ141">
            <v>0</v>
          </cell>
          <cell r="ER141">
            <v>0</v>
          </cell>
          <cell r="ES141">
            <v>0</v>
          </cell>
          <cell r="ET141">
            <v>0</v>
          </cell>
          <cell r="EU141">
            <v>0</v>
          </cell>
          <cell r="EV141">
            <v>0</v>
          </cell>
          <cell r="EW141">
            <v>0</v>
          </cell>
          <cell r="EX141">
            <v>0</v>
          </cell>
          <cell r="EY141">
            <v>0</v>
          </cell>
          <cell r="EZ141">
            <v>0</v>
          </cell>
          <cell r="FA141">
            <v>0</v>
          </cell>
          <cell r="FB141">
            <v>0</v>
          </cell>
          <cell r="FC141">
            <v>0</v>
          </cell>
          <cell r="FD141">
            <v>0</v>
          </cell>
          <cell r="FE141">
            <v>0</v>
          </cell>
          <cell r="FF141">
            <v>0</v>
          </cell>
          <cell r="FG141">
            <v>0</v>
          </cell>
          <cell r="FH141">
            <v>0</v>
          </cell>
          <cell r="FI141">
            <v>0</v>
          </cell>
          <cell r="FJ141">
            <v>0</v>
          </cell>
          <cell r="FK141">
            <v>0</v>
          </cell>
          <cell r="FL141">
            <v>0</v>
          </cell>
          <cell r="FM141">
            <v>0</v>
          </cell>
          <cell r="FN141">
            <v>0</v>
          </cell>
          <cell r="FO141">
            <v>0</v>
          </cell>
          <cell r="FP141">
            <v>0</v>
          </cell>
          <cell r="FQ141">
            <v>0</v>
          </cell>
          <cell r="FR141">
            <v>0</v>
          </cell>
          <cell r="FS141">
            <v>0</v>
          </cell>
          <cell r="FT141">
            <v>0</v>
          </cell>
          <cell r="FU141">
            <v>0</v>
          </cell>
          <cell r="FV141">
            <v>0</v>
          </cell>
          <cell r="FW141">
            <v>0</v>
          </cell>
          <cell r="FX141">
            <v>0</v>
          </cell>
          <cell r="FY141">
            <v>0</v>
          </cell>
          <cell r="FZ141">
            <v>0</v>
          </cell>
          <cell r="GA141">
            <v>0</v>
          </cell>
          <cell r="GB141">
            <v>0</v>
          </cell>
          <cell r="GC141">
            <v>0</v>
          </cell>
          <cell r="GD141">
            <v>0</v>
          </cell>
          <cell r="GE141">
            <v>0</v>
          </cell>
          <cell r="GF141">
            <v>0</v>
          </cell>
          <cell r="GG141">
            <v>0</v>
          </cell>
          <cell r="GH141">
            <v>0</v>
          </cell>
          <cell r="GI141">
            <v>0</v>
          </cell>
          <cell r="GJ141">
            <v>0</v>
          </cell>
          <cell r="GK141">
            <v>0</v>
          </cell>
          <cell r="GL141">
            <v>0</v>
          </cell>
        </row>
        <row r="142">
          <cell r="A142" t="str">
            <v>Panadol Extend</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EQ142">
            <v>0</v>
          </cell>
          <cell r="ER142">
            <v>0</v>
          </cell>
          <cell r="ES142">
            <v>0</v>
          </cell>
          <cell r="ET142">
            <v>0</v>
          </cell>
          <cell r="EU142">
            <v>0</v>
          </cell>
          <cell r="EV142">
            <v>0</v>
          </cell>
          <cell r="EW142">
            <v>0</v>
          </cell>
          <cell r="EX142">
            <v>0</v>
          </cell>
          <cell r="EY142">
            <v>0</v>
          </cell>
          <cell r="EZ142">
            <v>0</v>
          </cell>
          <cell r="FA142">
            <v>0</v>
          </cell>
          <cell r="FB142">
            <v>0</v>
          </cell>
          <cell r="FC142">
            <v>0</v>
          </cell>
          <cell r="FD142">
            <v>0</v>
          </cell>
          <cell r="FE142">
            <v>0</v>
          </cell>
          <cell r="FF142">
            <v>0</v>
          </cell>
          <cell r="FG142">
            <v>0</v>
          </cell>
          <cell r="FH142">
            <v>0</v>
          </cell>
          <cell r="FI142">
            <v>0</v>
          </cell>
          <cell r="FJ142">
            <v>0</v>
          </cell>
          <cell r="FK142">
            <v>0</v>
          </cell>
          <cell r="FL142">
            <v>0</v>
          </cell>
          <cell r="FM142">
            <v>0</v>
          </cell>
          <cell r="FN142">
            <v>0</v>
          </cell>
          <cell r="FO142">
            <v>0</v>
          </cell>
          <cell r="FP142">
            <v>0</v>
          </cell>
          <cell r="FQ142">
            <v>0</v>
          </cell>
          <cell r="FR142">
            <v>0</v>
          </cell>
          <cell r="FS142">
            <v>0</v>
          </cell>
          <cell r="FT142">
            <v>0</v>
          </cell>
          <cell r="FU142">
            <v>0</v>
          </cell>
          <cell r="FV142">
            <v>0</v>
          </cell>
          <cell r="FW142">
            <v>0</v>
          </cell>
          <cell r="FX142">
            <v>0</v>
          </cell>
          <cell r="FY142">
            <v>0</v>
          </cell>
          <cell r="FZ142">
            <v>0</v>
          </cell>
          <cell r="GA142">
            <v>0</v>
          </cell>
          <cell r="GB142">
            <v>0</v>
          </cell>
          <cell r="GC142">
            <v>0</v>
          </cell>
          <cell r="GD142">
            <v>0</v>
          </cell>
          <cell r="GE142">
            <v>0</v>
          </cell>
          <cell r="GF142">
            <v>0</v>
          </cell>
          <cell r="GG142">
            <v>0</v>
          </cell>
          <cell r="GH142">
            <v>0</v>
          </cell>
          <cell r="GI142">
            <v>0</v>
          </cell>
          <cell r="GJ142">
            <v>0</v>
          </cell>
          <cell r="GK142">
            <v>0</v>
          </cell>
          <cell r="GL142">
            <v>0</v>
          </cell>
        </row>
        <row r="143">
          <cell r="A143" t="str">
            <v>Panadol Extra Effeversent</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EQ143">
            <v>0</v>
          </cell>
          <cell r="ER143">
            <v>0</v>
          </cell>
          <cell r="ES143">
            <v>0</v>
          </cell>
          <cell r="ET143">
            <v>0</v>
          </cell>
          <cell r="EU143">
            <v>0</v>
          </cell>
          <cell r="EV143">
            <v>0</v>
          </cell>
          <cell r="EW143">
            <v>0</v>
          </cell>
          <cell r="EX143">
            <v>0</v>
          </cell>
          <cell r="EY143">
            <v>0</v>
          </cell>
          <cell r="EZ143">
            <v>0</v>
          </cell>
          <cell r="FA143">
            <v>0</v>
          </cell>
          <cell r="FB143">
            <v>0</v>
          </cell>
          <cell r="FC143">
            <v>0</v>
          </cell>
          <cell r="FD143">
            <v>0</v>
          </cell>
          <cell r="FE143">
            <v>0</v>
          </cell>
          <cell r="FF143">
            <v>0</v>
          </cell>
          <cell r="FG143">
            <v>0</v>
          </cell>
          <cell r="FH143">
            <v>0</v>
          </cell>
          <cell r="FI143">
            <v>0</v>
          </cell>
          <cell r="FJ143">
            <v>0</v>
          </cell>
          <cell r="FK143">
            <v>0</v>
          </cell>
          <cell r="FL143">
            <v>0</v>
          </cell>
          <cell r="FM143">
            <v>0</v>
          </cell>
          <cell r="FN143">
            <v>0</v>
          </cell>
          <cell r="FO143">
            <v>0</v>
          </cell>
          <cell r="FP143">
            <v>0</v>
          </cell>
          <cell r="FQ143">
            <v>0</v>
          </cell>
          <cell r="FR143">
            <v>0</v>
          </cell>
          <cell r="FS143">
            <v>0</v>
          </cell>
          <cell r="FT143">
            <v>0</v>
          </cell>
          <cell r="FU143">
            <v>0</v>
          </cell>
          <cell r="FV143">
            <v>0</v>
          </cell>
          <cell r="FW143">
            <v>0</v>
          </cell>
          <cell r="FX143">
            <v>0</v>
          </cell>
          <cell r="FY143">
            <v>0</v>
          </cell>
          <cell r="FZ143">
            <v>0</v>
          </cell>
          <cell r="GA143">
            <v>0</v>
          </cell>
          <cell r="GB143">
            <v>0</v>
          </cell>
          <cell r="GC143">
            <v>0</v>
          </cell>
          <cell r="GD143">
            <v>0</v>
          </cell>
          <cell r="GE143">
            <v>0</v>
          </cell>
          <cell r="GF143">
            <v>0</v>
          </cell>
          <cell r="GG143">
            <v>0</v>
          </cell>
          <cell r="GH143">
            <v>0</v>
          </cell>
          <cell r="GI143">
            <v>0</v>
          </cell>
          <cell r="GJ143">
            <v>0</v>
          </cell>
          <cell r="GK143">
            <v>0</v>
          </cell>
          <cell r="GL143">
            <v>0</v>
          </cell>
        </row>
        <row r="144">
          <cell r="A144" t="str">
            <v xml:space="preserve">      Blank</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EQ144">
            <v>0</v>
          </cell>
          <cell r="ER144">
            <v>0</v>
          </cell>
          <cell r="ES144">
            <v>0</v>
          </cell>
          <cell r="ET144">
            <v>0</v>
          </cell>
          <cell r="EU144">
            <v>0</v>
          </cell>
          <cell r="EV144">
            <v>0</v>
          </cell>
          <cell r="EW144">
            <v>0</v>
          </cell>
          <cell r="EX144">
            <v>0</v>
          </cell>
          <cell r="EY144">
            <v>0</v>
          </cell>
          <cell r="EZ144">
            <v>0</v>
          </cell>
          <cell r="FA144">
            <v>0</v>
          </cell>
          <cell r="FB144">
            <v>0</v>
          </cell>
          <cell r="FC144">
            <v>0</v>
          </cell>
          <cell r="FD144">
            <v>0</v>
          </cell>
          <cell r="FE144">
            <v>0</v>
          </cell>
          <cell r="FF144">
            <v>0</v>
          </cell>
          <cell r="FG144">
            <v>0</v>
          </cell>
          <cell r="FH144">
            <v>0</v>
          </cell>
          <cell r="FI144">
            <v>0</v>
          </cell>
          <cell r="FJ144">
            <v>0</v>
          </cell>
          <cell r="FK144">
            <v>0</v>
          </cell>
          <cell r="FL144">
            <v>0</v>
          </cell>
          <cell r="FM144">
            <v>0</v>
          </cell>
          <cell r="FN144">
            <v>0</v>
          </cell>
          <cell r="FO144">
            <v>0</v>
          </cell>
          <cell r="FP144">
            <v>0</v>
          </cell>
          <cell r="FQ144">
            <v>0</v>
          </cell>
          <cell r="FR144">
            <v>0</v>
          </cell>
          <cell r="FS144">
            <v>0</v>
          </cell>
          <cell r="FT144">
            <v>0</v>
          </cell>
          <cell r="FU144">
            <v>0</v>
          </cell>
          <cell r="FV144">
            <v>0</v>
          </cell>
          <cell r="FW144">
            <v>0</v>
          </cell>
          <cell r="FX144">
            <v>0</v>
          </cell>
          <cell r="FY144">
            <v>0</v>
          </cell>
          <cell r="FZ144">
            <v>0</v>
          </cell>
          <cell r="GA144">
            <v>0</v>
          </cell>
          <cell r="GB144">
            <v>0</v>
          </cell>
          <cell r="GC144">
            <v>0</v>
          </cell>
          <cell r="GD144">
            <v>0</v>
          </cell>
          <cell r="GE144">
            <v>0</v>
          </cell>
          <cell r="GF144">
            <v>0</v>
          </cell>
          <cell r="GG144">
            <v>0</v>
          </cell>
          <cell r="GH144">
            <v>0</v>
          </cell>
          <cell r="GI144">
            <v>0</v>
          </cell>
          <cell r="GJ144">
            <v>0</v>
          </cell>
          <cell r="GK144">
            <v>0</v>
          </cell>
          <cell r="GL144">
            <v>0</v>
          </cell>
        </row>
        <row r="145">
          <cell r="A145" t="str">
            <v>Panadol Susp 100mg</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EQ145">
            <v>0</v>
          </cell>
          <cell r="ER145">
            <v>0</v>
          </cell>
          <cell r="ES145">
            <v>0</v>
          </cell>
          <cell r="ET145">
            <v>0</v>
          </cell>
          <cell r="EU145">
            <v>0</v>
          </cell>
          <cell r="EV145">
            <v>0</v>
          </cell>
          <cell r="EW145">
            <v>0</v>
          </cell>
          <cell r="EX145">
            <v>0</v>
          </cell>
          <cell r="EY145">
            <v>0</v>
          </cell>
          <cell r="EZ145">
            <v>0</v>
          </cell>
          <cell r="FA145">
            <v>0</v>
          </cell>
          <cell r="FB145">
            <v>0</v>
          </cell>
          <cell r="FC145">
            <v>0</v>
          </cell>
          <cell r="FD145">
            <v>0</v>
          </cell>
          <cell r="FE145">
            <v>0</v>
          </cell>
          <cell r="FF145">
            <v>0</v>
          </cell>
          <cell r="FG145">
            <v>0</v>
          </cell>
          <cell r="FH145">
            <v>0</v>
          </cell>
          <cell r="FI145">
            <v>0</v>
          </cell>
          <cell r="FJ145">
            <v>0</v>
          </cell>
          <cell r="FK145">
            <v>0</v>
          </cell>
          <cell r="FL145">
            <v>0</v>
          </cell>
          <cell r="FM145">
            <v>0</v>
          </cell>
          <cell r="FN145">
            <v>0</v>
          </cell>
          <cell r="FO145">
            <v>0</v>
          </cell>
          <cell r="FP145">
            <v>0</v>
          </cell>
          <cell r="FQ145">
            <v>0</v>
          </cell>
          <cell r="FR145">
            <v>0</v>
          </cell>
          <cell r="FS145">
            <v>0</v>
          </cell>
          <cell r="FT145">
            <v>0</v>
          </cell>
          <cell r="FU145">
            <v>0</v>
          </cell>
          <cell r="FV145">
            <v>0</v>
          </cell>
          <cell r="FW145">
            <v>0</v>
          </cell>
          <cell r="FX145">
            <v>0</v>
          </cell>
          <cell r="FY145">
            <v>0</v>
          </cell>
          <cell r="FZ145">
            <v>0</v>
          </cell>
          <cell r="GA145">
            <v>0</v>
          </cell>
          <cell r="GB145">
            <v>0</v>
          </cell>
          <cell r="GC145">
            <v>0</v>
          </cell>
          <cell r="GD145">
            <v>0</v>
          </cell>
          <cell r="GE145">
            <v>0</v>
          </cell>
          <cell r="GF145">
            <v>0</v>
          </cell>
          <cell r="GG145">
            <v>0</v>
          </cell>
          <cell r="GH145">
            <v>0</v>
          </cell>
          <cell r="GI145">
            <v>0</v>
          </cell>
          <cell r="GJ145">
            <v>0</v>
          </cell>
          <cell r="GK145">
            <v>0</v>
          </cell>
          <cell r="GL145">
            <v>0</v>
          </cell>
        </row>
        <row r="146">
          <cell r="A146" t="str">
            <v>Panadol Effervescent Kid 250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EQ146">
            <v>0</v>
          </cell>
          <cell r="ER146">
            <v>0</v>
          </cell>
          <cell r="ES146">
            <v>0</v>
          </cell>
          <cell r="ET146">
            <v>0</v>
          </cell>
          <cell r="EU146">
            <v>0</v>
          </cell>
          <cell r="EV146">
            <v>0</v>
          </cell>
          <cell r="EW146">
            <v>0</v>
          </cell>
          <cell r="EX146">
            <v>0</v>
          </cell>
          <cell r="EY146">
            <v>0</v>
          </cell>
          <cell r="EZ146">
            <v>0</v>
          </cell>
          <cell r="FA146">
            <v>0</v>
          </cell>
          <cell r="FB146">
            <v>0</v>
          </cell>
          <cell r="FC146">
            <v>0</v>
          </cell>
          <cell r="FD146">
            <v>0</v>
          </cell>
          <cell r="FE146">
            <v>0</v>
          </cell>
          <cell r="FF146">
            <v>0</v>
          </cell>
          <cell r="FG146">
            <v>0</v>
          </cell>
          <cell r="FH146">
            <v>0</v>
          </cell>
          <cell r="FI146">
            <v>0</v>
          </cell>
          <cell r="FJ146">
            <v>0</v>
          </cell>
          <cell r="FK146">
            <v>0</v>
          </cell>
          <cell r="FL146">
            <v>0</v>
          </cell>
          <cell r="FM146">
            <v>0</v>
          </cell>
          <cell r="FN146">
            <v>0</v>
          </cell>
          <cell r="FO146">
            <v>0</v>
          </cell>
          <cell r="FP146">
            <v>0</v>
          </cell>
          <cell r="FQ146">
            <v>0</v>
          </cell>
          <cell r="FR146">
            <v>0</v>
          </cell>
          <cell r="FS146">
            <v>0</v>
          </cell>
          <cell r="FT146">
            <v>0</v>
          </cell>
          <cell r="FU146">
            <v>0</v>
          </cell>
          <cell r="FV146">
            <v>0</v>
          </cell>
          <cell r="FW146">
            <v>0</v>
          </cell>
          <cell r="FX146">
            <v>0</v>
          </cell>
          <cell r="FY146">
            <v>0</v>
          </cell>
          <cell r="FZ146">
            <v>0</v>
          </cell>
          <cell r="GA146">
            <v>0</v>
          </cell>
          <cell r="GB146">
            <v>0</v>
          </cell>
          <cell r="GC146">
            <v>0</v>
          </cell>
          <cell r="GD146">
            <v>0</v>
          </cell>
          <cell r="GE146">
            <v>0</v>
          </cell>
          <cell r="GF146">
            <v>0</v>
          </cell>
          <cell r="GG146">
            <v>0</v>
          </cell>
          <cell r="GH146">
            <v>0</v>
          </cell>
          <cell r="GI146">
            <v>0</v>
          </cell>
          <cell r="GJ146">
            <v>0</v>
          </cell>
          <cell r="GK146">
            <v>0</v>
          </cell>
          <cell r="GL146">
            <v>0</v>
          </cell>
        </row>
        <row r="147">
          <cell r="A147" t="str">
            <v>Panadol Susp 250mg</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EQ147">
            <v>0</v>
          </cell>
          <cell r="ER147">
            <v>0</v>
          </cell>
          <cell r="ES147">
            <v>0</v>
          </cell>
          <cell r="ET147">
            <v>0</v>
          </cell>
          <cell r="EU147">
            <v>0</v>
          </cell>
          <cell r="EV147">
            <v>0</v>
          </cell>
          <cell r="EW147">
            <v>0</v>
          </cell>
          <cell r="EX147">
            <v>0</v>
          </cell>
          <cell r="EY147">
            <v>0</v>
          </cell>
          <cell r="EZ147">
            <v>0</v>
          </cell>
          <cell r="FA147">
            <v>0</v>
          </cell>
          <cell r="FB147">
            <v>0</v>
          </cell>
          <cell r="FC147">
            <v>0</v>
          </cell>
          <cell r="FD147">
            <v>0</v>
          </cell>
          <cell r="FE147">
            <v>0</v>
          </cell>
          <cell r="FF147">
            <v>0</v>
          </cell>
          <cell r="FG147">
            <v>0</v>
          </cell>
          <cell r="FH147">
            <v>0</v>
          </cell>
          <cell r="FI147">
            <v>0</v>
          </cell>
          <cell r="FJ147">
            <v>0</v>
          </cell>
          <cell r="FK147">
            <v>0</v>
          </cell>
          <cell r="FL147">
            <v>0</v>
          </cell>
          <cell r="FM147">
            <v>0</v>
          </cell>
          <cell r="FN147">
            <v>0</v>
          </cell>
          <cell r="FO147">
            <v>0</v>
          </cell>
          <cell r="FP147">
            <v>0</v>
          </cell>
          <cell r="FQ147">
            <v>0</v>
          </cell>
          <cell r="FR147">
            <v>0</v>
          </cell>
          <cell r="FS147">
            <v>0</v>
          </cell>
          <cell r="FT147">
            <v>0</v>
          </cell>
          <cell r="FU147">
            <v>0</v>
          </cell>
          <cell r="FV147">
            <v>0</v>
          </cell>
          <cell r="FW147">
            <v>0</v>
          </cell>
          <cell r="FX147">
            <v>0</v>
          </cell>
          <cell r="FY147">
            <v>0</v>
          </cell>
          <cell r="FZ147">
            <v>0</v>
          </cell>
          <cell r="GA147">
            <v>0</v>
          </cell>
          <cell r="GB147">
            <v>0</v>
          </cell>
          <cell r="GC147">
            <v>0</v>
          </cell>
          <cell r="GD147">
            <v>0</v>
          </cell>
          <cell r="GE147">
            <v>0</v>
          </cell>
          <cell r="GF147">
            <v>0</v>
          </cell>
          <cell r="GG147">
            <v>0</v>
          </cell>
          <cell r="GH147">
            <v>0</v>
          </cell>
          <cell r="GI147">
            <v>0</v>
          </cell>
          <cell r="GJ147">
            <v>0</v>
          </cell>
          <cell r="GK147">
            <v>0</v>
          </cell>
          <cell r="GL147">
            <v>0</v>
          </cell>
        </row>
        <row r="148">
          <cell r="A148" t="str">
            <v xml:space="preserve">          Cetebe 500mg capsule</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EQ148">
            <v>0</v>
          </cell>
          <cell r="ER148">
            <v>0</v>
          </cell>
          <cell r="ES148">
            <v>0</v>
          </cell>
          <cell r="ET148">
            <v>0</v>
          </cell>
          <cell r="EU148">
            <v>0</v>
          </cell>
          <cell r="EV148">
            <v>0</v>
          </cell>
          <cell r="EW148">
            <v>0</v>
          </cell>
          <cell r="EX148">
            <v>0</v>
          </cell>
          <cell r="EY148">
            <v>0</v>
          </cell>
          <cell r="EZ148">
            <v>0</v>
          </cell>
          <cell r="FA148">
            <v>0</v>
          </cell>
          <cell r="FB148">
            <v>0</v>
          </cell>
          <cell r="FC148">
            <v>0</v>
          </cell>
          <cell r="FD148">
            <v>0</v>
          </cell>
          <cell r="FE148">
            <v>0</v>
          </cell>
          <cell r="FF148">
            <v>0</v>
          </cell>
          <cell r="FG148">
            <v>0</v>
          </cell>
          <cell r="FH148">
            <v>0</v>
          </cell>
          <cell r="FI148">
            <v>0</v>
          </cell>
          <cell r="FJ148">
            <v>0</v>
          </cell>
          <cell r="FK148">
            <v>0</v>
          </cell>
          <cell r="FL148">
            <v>0</v>
          </cell>
          <cell r="FM148">
            <v>0</v>
          </cell>
          <cell r="FN148">
            <v>0</v>
          </cell>
          <cell r="FO148">
            <v>0</v>
          </cell>
          <cell r="FP148">
            <v>0</v>
          </cell>
          <cell r="FQ148">
            <v>0</v>
          </cell>
          <cell r="FR148">
            <v>0</v>
          </cell>
          <cell r="FS148">
            <v>0</v>
          </cell>
          <cell r="FT148">
            <v>0</v>
          </cell>
          <cell r="FU148">
            <v>0</v>
          </cell>
          <cell r="FV148">
            <v>0</v>
          </cell>
          <cell r="FW148">
            <v>0</v>
          </cell>
          <cell r="FX148">
            <v>0</v>
          </cell>
          <cell r="FY148">
            <v>0</v>
          </cell>
          <cell r="FZ148">
            <v>0</v>
          </cell>
          <cell r="GA148">
            <v>0</v>
          </cell>
          <cell r="GB148">
            <v>0</v>
          </cell>
          <cell r="GC148">
            <v>0</v>
          </cell>
          <cell r="GD148">
            <v>0</v>
          </cell>
          <cell r="GE148">
            <v>0</v>
          </cell>
          <cell r="GF148">
            <v>0</v>
          </cell>
          <cell r="GG148">
            <v>0</v>
          </cell>
          <cell r="GH148">
            <v>0</v>
          </cell>
          <cell r="GI148">
            <v>0</v>
          </cell>
          <cell r="GJ148">
            <v>0</v>
          </cell>
          <cell r="GK148">
            <v>0</v>
          </cell>
          <cell r="GL148">
            <v>0</v>
          </cell>
        </row>
        <row r="152">
          <cell r="A152" t="str">
            <v>Oxy 10</v>
          </cell>
          <cell r="FC152">
            <v>0</v>
          </cell>
          <cell r="FD152">
            <v>0</v>
          </cell>
          <cell r="FE152">
            <v>0</v>
          </cell>
          <cell r="FF152">
            <v>0</v>
          </cell>
          <cell r="FG152">
            <v>0</v>
          </cell>
          <cell r="FH152">
            <v>0</v>
          </cell>
          <cell r="FI152">
            <v>0</v>
          </cell>
          <cell r="FJ152">
            <v>0</v>
          </cell>
          <cell r="FK152">
            <v>0</v>
          </cell>
          <cell r="FL152">
            <v>0</v>
          </cell>
          <cell r="FM152">
            <v>0</v>
          </cell>
          <cell r="FN152">
            <v>0</v>
          </cell>
        </row>
        <row r="153">
          <cell r="A153" t="str">
            <v>Oxy 5</v>
          </cell>
          <cell r="FC153">
            <v>0</v>
          </cell>
          <cell r="FD153">
            <v>0</v>
          </cell>
          <cell r="FE153">
            <v>0</v>
          </cell>
          <cell r="FF153">
            <v>0</v>
          </cell>
          <cell r="FG153">
            <v>0</v>
          </cell>
          <cell r="FH153">
            <v>0</v>
          </cell>
          <cell r="FI153">
            <v>0</v>
          </cell>
          <cell r="FJ153">
            <v>0</v>
          </cell>
          <cell r="FK153">
            <v>0</v>
          </cell>
          <cell r="FL153">
            <v>0</v>
          </cell>
          <cell r="FM153">
            <v>0</v>
          </cell>
          <cell r="FN153">
            <v>0</v>
          </cell>
        </row>
        <row r="154">
          <cell r="A154" t="str">
            <v>Panadol Caplet</v>
          </cell>
          <cell r="AL154">
            <v>719680000</v>
          </cell>
          <cell r="AM154">
            <v>352000000</v>
          </cell>
          <cell r="AN154">
            <v>399680000</v>
          </cell>
          <cell r="AO154">
            <v>1087360000</v>
          </cell>
          <cell r="AP154">
            <v>719680000</v>
          </cell>
          <cell r="AQ154">
            <v>144000000</v>
          </cell>
          <cell r="AR154">
            <v>975680000</v>
          </cell>
          <cell r="AS154">
            <v>687680000</v>
          </cell>
          <cell r="AT154">
            <v>735360000</v>
          </cell>
          <cell r="AU154">
            <v>527680000</v>
          </cell>
          <cell r="AV154">
            <v>0</v>
          </cell>
          <cell r="AW154">
            <v>560000000</v>
          </cell>
          <cell r="AX154">
            <v>606236800</v>
          </cell>
          <cell r="AY154">
            <v>273600000</v>
          </cell>
          <cell r="AZ154">
            <v>968422400</v>
          </cell>
          <cell r="BA154">
            <v>121600000</v>
          </cell>
          <cell r="BB154">
            <v>740513600</v>
          </cell>
          <cell r="BC154">
            <v>938022400</v>
          </cell>
          <cell r="BD154">
            <v>30400000</v>
          </cell>
          <cell r="BE154">
            <v>1099492000</v>
          </cell>
          <cell r="BF154">
            <v>836608000</v>
          </cell>
          <cell r="BG154">
            <v>30400000</v>
          </cell>
          <cell r="BH154">
            <v>121600000</v>
          </cell>
          <cell r="BI154">
            <v>321814400</v>
          </cell>
          <cell r="BJ154">
            <v>624146250.66666675</v>
          </cell>
          <cell r="BK154">
            <v>624146250.66666675</v>
          </cell>
          <cell r="BL154">
            <v>624146250.66666675</v>
          </cell>
          <cell r="BM154">
            <v>624146250.66666675</v>
          </cell>
          <cell r="BN154">
            <v>624146250.66666675</v>
          </cell>
          <cell r="BO154">
            <v>624146250.66666675</v>
          </cell>
          <cell r="BP154">
            <v>624146250.66666675</v>
          </cell>
          <cell r="BQ154">
            <v>624146250.66666675</v>
          </cell>
          <cell r="BR154">
            <v>624146250.66666675</v>
          </cell>
          <cell r="BS154">
            <v>624146250.66666675</v>
          </cell>
          <cell r="BT154">
            <v>624146250.66666675</v>
          </cell>
          <cell r="BU154">
            <v>624146250.66666675</v>
          </cell>
          <cell r="FC154">
            <v>719680000</v>
          </cell>
          <cell r="FD154">
            <v>1071680000</v>
          </cell>
          <cell r="FE154">
            <v>1471360000</v>
          </cell>
          <cell r="FF154">
            <v>2558720000</v>
          </cell>
          <cell r="FG154">
            <v>3278400000</v>
          </cell>
          <cell r="FH154">
            <v>3422400000</v>
          </cell>
          <cell r="FI154">
            <v>4398080000</v>
          </cell>
          <cell r="FJ154">
            <v>5085760000</v>
          </cell>
          <cell r="FK154">
            <v>5821120000</v>
          </cell>
          <cell r="FL154">
            <v>6348800000</v>
          </cell>
          <cell r="FM154">
            <v>6348800000</v>
          </cell>
          <cell r="FN154">
            <v>6908800000</v>
          </cell>
          <cell r="FO154">
            <v>606236800</v>
          </cell>
          <cell r="FP154">
            <v>879836800</v>
          </cell>
          <cell r="FQ154">
            <v>1848259200</v>
          </cell>
          <cell r="FR154">
            <v>1969859200</v>
          </cell>
          <cell r="FS154">
            <v>2710372800</v>
          </cell>
          <cell r="FT154">
            <v>3648395200</v>
          </cell>
          <cell r="FU154">
            <v>3678795200</v>
          </cell>
          <cell r="FV154">
            <v>4778287200</v>
          </cell>
          <cell r="FW154">
            <v>5614895200</v>
          </cell>
          <cell r="FX154">
            <v>5645295200</v>
          </cell>
          <cell r="FY154">
            <v>5766895200</v>
          </cell>
          <cell r="FZ154">
            <v>6088709600</v>
          </cell>
          <cell r="GA154">
            <v>624146250.66666675</v>
          </cell>
          <cell r="GB154">
            <v>1248292501.3333335</v>
          </cell>
          <cell r="GC154">
            <v>1872438752.0000002</v>
          </cell>
          <cell r="GD154">
            <v>2496585002.666667</v>
          </cell>
          <cell r="GE154">
            <v>3120731253.333334</v>
          </cell>
          <cell r="GF154">
            <v>3744877504.000001</v>
          </cell>
          <cell r="GG154">
            <v>4369023754.6666679</v>
          </cell>
          <cell r="GH154">
            <v>4993170005.3333349</v>
          </cell>
          <cell r="GI154">
            <v>5617316256.0000019</v>
          </cell>
          <cell r="GJ154">
            <v>6241462506.6666689</v>
          </cell>
          <cell r="GK154">
            <v>6865608757.3333359</v>
          </cell>
          <cell r="GL154">
            <v>7489755008.0000029</v>
          </cell>
        </row>
        <row r="155">
          <cell r="A155" t="str">
            <v>Panadol Effervescent</v>
          </cell>
          <cell r="AL155">
            <v>160000000</v>
          </cell>
          <cell r="AM155">
            <v>64000000</v>
          </cell>
          <cell r="AN155">
            <v>352000000</v>
          </cell>
          <cell r="AO155">
            <v>375520000</v>
          </cell>
          <cell r="AP155">
            <v>399680000</v>
          </cell>
          <cell r="AQ155">
            <v>367680000</v>
          </cell>
          <cell r="AR155">
            <v>367680000</v>
          </cell>
          <cell r="AS155">
            <v>96000000</v>
          </cell>
          <cell r="AT155">
            <v>0</v>
          </cell>
          <cell r="AU155">
            <v>0</v>
          </cell>
          <cell r="AV155">
            <v>96000000</v>
          </cell>
          <cell r="AW155">
            <v>0</v>
          </cell>
          <cell r="AX155">
            <v>309472000</v>
          </cell>
          <cell r="AY155">
            <v>378996800</v>
          </cell>
          <cell r="AZ155">
            <v>409396800</v>
          </cell>
          <cell r="BA155">
            <v>325888000</v>
          </cell>
          <cell r="BB155">
            <v>30400000</v>
          </cell>
          <cell r="BC155">
            <v>30400000</v>
          </cell>
          <cell r="BD155">
            <v>644084800</v>
          </cell>
          <cell r="BE155">
            <v>643476800</v>
          </cell>
          <cell r="BF155">
            <v>30400000</v>
          </cell>
          <cell r="BG155">
            <v>292204800</v>
          </cell>
          <cell r="BH155">
            <v>0</v>
          </cell>
          <cell r="BI155">
            <v>0</v>
          </cell>
          <cell r="BJ155">
            <v>213108559.99999997</v>
          </cell>
          <cell r="BK155">
            <v>213108559.99999997</v>
          </cell>
          <cell r="BL155">
            <v>213108559.99999997</v>
          </cell>
          <cell r="BM155">
            <v>213108559.99999997</v>
          </cell>
          <cell r="BN155">
            <v>213108559.99999997</v>
          </cell>
          <cell r="BO155">
            <v>213108559.99999997</v>
          </cell>
          <cell r="BP155">
            <v>213108559.99999997</v>
          </cell>
          <cell r="BQ155">
            <v>213108559.99999997</v>
          </cell>
          <cell r="BR155">
            <v>213108559.99999997</v>
          </cell>
          <cell r="BS155">
            <v>213108559.99999997</v>
          </cell>
          <cell r="BT155">
            <v>213108559.99999997</v>
          </cell>
          <cell r="BU155">
            <v>213108559.99999997</v>
          </cell>
          <cell r="FC155">
            <v>160000000</v>
          </cell>
          <cell r="FD155">
            <v>224000000</v>
          </cell>
          <cell r="FE155">
            <v>576000000</v>
          </cell>
          <cell r="FF155">
            <v>951520000</v>
          </cell>
          <cell r="FG155">
            <v>1351200000</v>
          </cell>
          <cell r="FH155">
            <v>1718880000</v>
          </cell>
          <cell r="FI155">
            <v>2086560000</v>
          </cell>
          <cell r="FJ155">
            <v>2182560000</v>
          </cell>
          <cell r="FK155">
            <v>2182560000</v>
          </cell>
          <cell r="FL155">
            <v>2182560000</v>
          </cell>
          <cell r="FM155">
            <v>2278560000</v>
          </cell>
          <cell r="FN155">
            <v>2278560000</v>
          </cell>
          <cell r="FO155">
            <v>309472000</v>
          </cell>
          <cell r="FP155">
            <v>688468800</v>
          </cell>
          <cell r="FQ155">
            <v>1097865600</v>
          </cell>
          <cell r="FR155">
            <v>1423753600</v>
          </cell>
          <cell r="FS155">
            <v>1454153600</v>
          </cell>
          <cell r="FT155">
            <v>1484553600</v>
          </cell>
          <cell r="FU155">
            <v>2128638400</v>
          </cell>
          <cell r="FV155">
            <v>2772115200</v>
          </cell>
          <cell r="FW155">
            <v>2802515200</v>
          </cell>
          <cell r="FX155">
            <v>3094720000</v>
          </cell>
          <cell r="FY155">
            <v>3094720000</v>
          </cell>
          <cell r="FZ155">
            <v>3094720000</v>
          </cell>
          <cell r="GA155">
            <v>213108559.99999997</v>
          </cell>
          <cell r="GB155">
            <v>426217119.99999994</v>
          </cell>
          <cell r="GC155">
            <v>639325679.99999988</v>
          </cell>
          <cell r="GD155">
            <v>852434239.99999988</v>
          </cell>
          <cell r="GE155">
            <v>1065542799.9999999</v>
          </cell>
          <cell r="GF155">
            <v>1278651359.9999998</v>
          </cell>
          <cell r="GG155">
            <v>1491759919.9999998</v>
          </cell>
          <cell r="GH155">
            <v>1704868479.9999998</v>
          </cell>
          <cell r="GI155">
            <v>1917977039.9999998</v>
          </cell>
          <cell r="GJ155">
            <v>2131085599.9999998</v>
          </cell>
          <cell r="GK155">
            <v>2344194159.9999995</v>
          </cell>
          <cell r="GL155">
            <v>2557302719.9999995</v>
          </cell>
        </row>
        <row r="156">
          <cell r="A156" t="str">
            <v>Panadol Caplet-Cambodia</v>
          </cell>
          <cell r="AL156">
            <v>0</v>
          </cell>
          <cell r="AM156">
            <v>16000000</v>
          </cell>
          <cell r="AN156">
            <v>40000000</v>
          </cell>
          <cell r="AO156">
            <v>16000000</v>
          </cell>
          <cell r="AP156">
            <v>48000000</v>
          </cell>
          <cell r="AQ156">
            <v>63152000</v>
          </cell>
          <cell r="AR156">
            <v>55152000</v>
          </cell>
          <cell r="AS156">
            <v>52768000</v>
          </cell>
          <cell r="AT156">
            <v>8000000</v>
          </cell>
          <cell r="AU156">
            <v>0</v>
          </cell>
          <cell r="AV156">
            <v>16000000</v>
          </cell>
          <cell r="AW156">
            <v>8000000</v>
          </cell>
          <cell r="AX156">
            <v>0</v>
          </cell>
          <cell r="AY156">
            <v>0</v>
          </cell>
          <cell r="AZ156">
            <v>98800000</v>
          </cell>
          <cell r="BA156">
            <v>60800000</v>
          </cell>
          <cell r="BB156">
            <v>30400000</v>
          </cell>
          <cell r="BC156">
            <v>68400000</v>
          </cell>
          <cell r="BD156">
            <v>30400000</v>
          </cell>
          <cell r="BE156">
            <v>30400000</v>
          </cell>
          <cell r="BF156">
            <v>57000000</v>
          </cell>
          <cell r="BG156">
            <v>0</v>
          </cell>
          <cell r="BH156">
            <v>0</v>
          </cell>
          <cell r="BI156">
            <v>57000000</v>
          </cell>
          <cell r="BJ156">
            <v>36733333.333333336</v>
          </cell>
          <cell r="BK156">
            <v>36733333.333333336</v>
          </cell>
          <cell r="BL156">
            <v>36733333.333333336</v>
          </cell>
          <cell r="BM156">
            <v>36733333.333333336</v>
          </cell>
          <cell r="BN156">
            <v>36733333.333333336</v>
          </cell>
          <cell r="BO156">
            <v>36733333.333333336</v>
          </cell>
          <cell r="BP156">
            <v>36733333.333333336</v>
          </cell>
          <cell r="BQ156">
            <v>36733333.333333336</v>
          </cell>
          <cell r="BR156">
            <v>36733333.333333336</v>
          </cell>
          <cell r="BS156">
            <v>36733333.333333336</v>
          </cell>
          <cell r="BT156">
            <v>36733333.333333336</v>
          </cell>
          <cell r="BU156">
            <v>36733333.333333336</v>
          </cell>
          <cell r="FC156">
            <v>0</v>
          </cell>
          <cell r="FD156">
            <v>16000000</v>
          </cell>
          <cell r="FE156">
            <v>56000000</v>
          </cell>
          <cell r="FF156">
            <v>72000000</v>
          </cell>
          <cell r="FG156">
            <v>120000000</v>
          </cell>
          <cell r="FH156">
            <v>183152000</v>
          </cell>
          <cell r="FI156">
            <v>238304000</v>
          </cell>
          <cell r="FJ156">
            <v>291072000</v>
          </cell>
          <cell r="FK156">
            <v>299072000</v>
          </cell>
          <cell r="FL156">
            <v>299072000</v>
          </cell>
          <cell r="FM156">
            <v>315072000</v>
          </cell>
          <cell r="FN156">
            <v>323072000</v>
          </cell>
          <cell r="FO156">
            <v>0</v>
          </cell>
          <cell r="FP156">
            <v>0</v>
          </cell>
          <cell r="FQ156">
            <v>98800000</v>
          </cell>
          <cell r="FR156">
            <v>159600000</v>
          </cell>
          <cell r="FS156">
            <v>190000000</v>
          </cell>
          <cell r="FT156">
            <v>258400000</v>
          </cell>
          <cell r="FU156">
            <v>288800000</v>
          </cell>
          <cell r="FV156">
            <v>319200000</v>
          </cell>
          <cell r="FW156">
            <v>376200000</v>
          </cell>
          <cell r="FX156">
            <v>376200000</v>
          </cell>
          <cell r="FY156">
            <v>376200000</v>
          </cell>
          <cell r="FZ156">
            <v>433200000</v>
          </cell>
          <cell r="GA156">
            <v>36733333.333333336</v>
          </cell>
          <cell r="GB156">
            <v>73466666.666666672</v>
          </cell>
          <cell r="GC156">
            <v>110200000</v>
          </cell>
          <cell r="GD156">
            <v>146933333.33333334</v>
          </cell>
          <cell r="GE156">
            <v>183666666.66666669</v>
          </cell>
          <cell r="GF156">
            <v>220400000.00000003</v>
          </cell>
          <cell r="GG156">
            <v>257133333.33333337</v>
          </cell>
          <cell r="GH156">
            <v>293866666.66666669</v>
          </cell>
          <cell r="GI156">
            <v>330600000</v>
          </cell>
          <cell r="GJ156">
            <v>367333333.33333331</v>
          </cell>
          <cell r="GK156">
            <v>404066666.66666663</v>
          </cell>
          <cell r="GL156">
            <v>440799999.99999994</v>
          </cell>
        </row>
        <row r="157">
          <cell r="A157" t="str">
            <v>Pangran Extra</v>
          </cell>
          <cell r="AL157">
            <v>559680000</v>
          </cell>
          <cell r="AM157">
            <v>32000000</v>
          </cell>
          <cell r="AN157">
            <v>615520000</v>
          </cell>
          <cell r="AO157">
            <v>719680000</v>
          </cell>
          <cell r="AP157">
            <v>623680000</v>
          </cell>
          <cell r="AQ157">
            <v>1047200000</v>
          </cell>
          <cell r="AR157">
            <v>895360000</v>
          </cell>
          <cell r="AS157">
            <v>527680000</v>
          </cell>
          <cell r="AT157">
            <v>367680000</v>
          </cell>
          <cell r="AU157">
            <v>527680000</v>
          </cell>
          <cell r="AV157">
            <v>1747040000</v>
          </cell>
          <cell r="AW157">
            <v>0</v>
          </cell>
          <cell r="AX157">
            <v>409396800</v>
          </cell>
          <cell r="AY157">
            <v>439796800</v>
          </cell>
          <cell r="AZ157">
            <v>1097470400</v>
          </cell>
          <cell r="BA157">
            <v>757993600</v>
          </cell>
          <cell r="BB157">
            <v>757993600</v>
          </cell>
          <cell r="BC157">
            <v>614657600</v>
          </cell>
          <cell r="BD157">
            <v>727593600</v>
          </cell>
          <cell r="BE157">
            <v>1045851200</v>
          </cell>
          <cell r="BF157">
            <v>727593600</v>
          </cell>
          <cell r="BG157">
            <v>316828800</v>
          </cell>
          <cell r="BH157">
            <v>849193600</v>
          </cell>
          <cell r="BI157">
            <v>697193600</v>
          </cell>
          <cell r="BJ157">
            <v>787210533.33333325</v>
          </cell>
          <cell r="BK157">
            <v>787210533.33333325</v>
          </cell>
          <cell r="BL157">
            <v>787210533.33333325</v>
          </cell>
          <cell r="BM157">
            <v>787210533.33333325</v>
          </cell>
          <cell r="BN157">
            <v>787210533.33333325</v>
          </cell>
          <cell r="BO157">
            <v>787210533.33333325</v>
          </cell>
          <cell r="BP157">
            <v>787210533.33333325</v>
          </cell>
          <cell r="BQ157">
            <v>787210533.33333325</v>
          </cell>
          <cell r="BR157">
            <v>787210533.33333325</v>
          </cell>
          <cell r="BS157">
            <v>787210533.33333325</v>
          </cell>
          <cell r="BT157">
            <v>787210533.33333325</v>
          </cell>
          <cell r="BU157">
            <v>787210533.33333325</v>
          </cell>
          <cell r="FC157">
            <v>559680000</v>
          </cell>
          <cell r="FD157">
            <v>591680000</v>
          </cell>
          <cell r="FE157">
            <v>1207200000</v>
          </cell>
          <cell r="FF157">
            <v>1926880000</v>
          </cell>
          <cell r="FG157">
            <v>2550560000</v>
          </cell>
          <cell r="FH157">
            <v>3597760000</v>
          </cell>
          <cell r="FI157">
            <v>4493120000</v>
          </cell>
          <cell r="FJ157">
            <v>5020800000</v>
          </cell>
          <cell r="FK157">
            <v>5388480000</v>
          </cell>
          <cell r="FL157">
            <v>5916160000</v>
          </cell>
          <cell r="FM157">
            <v>7663200000</v>
          </cell>
          <cell r="FN157">
            <v>7663200000</v>
          </cell>
          <cell r="FO157">
            <v>409396800</v>
          </cell>
          <cell r="FP157">
            <v>849193600</v>
          </cell>
          <cell r="FQ157">
            <v>1946664000</v>
          </cell>
          <cell r="FR157">
            <v>2704657600</v>
          </cell>
          <cell r="FS157">
            <v>3462651200</v>
          </cell>
          <cell r="FT157">
            <v>4077308800</v>
          </cell>
          <cell r="FU157">
            <v>4804902400</v>
          </cell>
          <cell r="FV157">
            <v>5850753600</v>
          </cell>
          <cell r="FW157">
            <v>6578347200</v>
          </cell>
          <cell r="FX157">
            <v>6895176000</v>
          </cell>
          <cell r="FY157">
            <v>7744369600</v>
          </cell>
          <cell r="FZ157">
            <v>8441563200</v>
          </cell>
          <cell r="GA157">
            <v>787210533.33333325</v>
          </cell>
          <cell r="GB157">
            <v>1574421066.6666665</v>
          </cell>
          <cell r="GC157">
            <v>2361631600</v>
          </cell>
          <cell r="GD157">
            <v>3148842133.333333</v>
          </cell>
          <cell r="GE157">
            <v>3936052666.666666</v>
          </cell>
          <cell r="GF157">
            <v>4723263199.999999</v>
          </cell>
          <cell r="GG157">
            <v>5510473733.3333321</v>
          </cell>
          <cell r="GH157">
            <v>6297684266.6666651</v>
          </cell>
          <cell r="GI157">
            <v>7084894799.9999981</v>
          </cell>
          <cell r="GJ157">
            <v>7872105333.3333311</v>
          </cell>
          <cell r="GK157">
            <v>8659315866.6666641</v>
          </cell>
          <cell r="GL157">
            <v>9446526399.9999981</v>
          </cell>
        </row>
        <row r="158">
          <cell r="A158" t="str">
            <v>Granulado Panadol Compuesto</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FC158">
            <v>0</v>
          </cell>
          <cell r="FD158">
            <v>0</v>
          </cell>
          <cell r="FE158">
            <v>0</v>
          </cell>
          <cell r="FF158">
            <v>0</v>
          </cell>
          <cell r="FG158">
            <v>0</v>
          </cell>
          <cell r="FH158">
            <v>0</v>
          </cell>
          <cell r="FI158">
            <v>0</v>
          </cell>
          <cell r="FJ158">
            <v>0</v>
          </cell>
          <cell r="FK158">
            <v>0</v>
          </cell>
          <cell r="FL158">
            <v>0</v>
          </cell>
          <cell r="FM158">
            <v>0</v>
          </cell>
          <cell r="FN158">
            <v>0</v>
          </cell>
          <cell r="FO158">
            <v>0</v>
          </cell>
          <cell r="FP158">
            <v>0</v>
          </cell>
          <cell r="FQ158">
            <v>0</v>
          </cell>
          <cell r="FR158">
            <v>0</v>
          </cell>
          <cell r="FS158">
            <v>0</v>
          </cell>
          <cell r="FT158">
            <v>0</v>
          </cell>
          <cell r="FU158">
            <v>0</v>
          </cell>
          <cell r="FV158">
            <v>0</v>
          </cell>
          <cell r="FW158">
            <v>0</v>
          </cell>
          <cell r="FX158">
            <v>0</v>
          </cell>
          <cell r="FY158">
            <v>0</v>
          </cell>
          <cell r="FZ158">
            <v>0</v>
          </cell>
          <cell r="GA158">
            <v>0</v>
          </cell>
          <cell r="GB158">
            <v>0</v>
          </cell>
          <cell r="GC158">
            <v>0</v>
          </cell>
          <cell r="GD158">
            <v>0</v>
          </cell>
          <cell r="GE158">
            <v>0</v>
          </cell>
          <cell r="GF158">
            <v>0</v>
          </cell>
          <cell r="GG158">
            <v>0</v>
          </cell>
          <cell r="GH158">
            <v>0</v>
          </cell>
          <cell r="GI158">
            <v>0</v>
          </cell>
          <cell r="GJ158">
            <v>0</v>
          </cell>
          <cell r="GK158">
            <v>0</v>
          </cell>
          <cell r="GL158">
            <v>0</v>
          </cell>
        </row>
        <row r="159">
          <cell r="A159" t="str">
            <v>Pangran Beecham Flu Plus Granules</v>
          </cell>
          <cell r="AL159">
            <v>0</v>
          </cell>
          <cell r="AM159">
            <v>0</v>
          </cell>
          <cell r="AN159">
            <v>0</v>
          </cell>
          <cell r="AO159">
            <v>0</v>
          </cell>
          <cell r="AP159">
            <v>0</v>
          </cell>
          <cell r="AQ159">
            <v>0</v>
          </cell>
          <cell r="AR159">
            <v>0</v>
          </cell>
          <cell r="AS159">
            <v>480000000</v>
          </cell>
          <cell r="AT159">
            <v>0</v>
          </cell>
          <cell r="AU159">
            <v>0</v>
          </cell>
          <cell r="AV159">
            <v>512000000</v>
          </cell>
          <cell r="AW159">
            <v>0</v>
          </cell>
          <cell r="AX159">
            <v>30400000</v>
          </cell>
          <cell r="AY159">
            <v>30400000</v>
          </cell>
          <cell r="AZ159">
            <v>30400000</v>
          </cell>
          <cell r="BA159">
            <v>30400000</v>
          </cell>
          <cell r="BB159">
            <v>30400000</v>
          </cell>
          <cell r="BC159">
            <v>30400000</v>
          </cell>
          <cell r="BD159">
            <v>30400000</v>
          </cell>
          <cell r="BE159">
            <v>30400000</v>
          </cell>
          <cell r="BF159">
            <v>0</v>
          </cell>
          <cell r="BG159">
            <v>1307200000</v>
          </cell>
          <cell r="BH159">
            <v>2571885600</v>
          </cell>
          <cell r="BI159">
            <v>1272787200</v>
          </cell>
          <cell r="BJ159">
            <v>772372799.99999988</v>
          </cell>
          <cell r="BK159">
            <v>772372799.99999988</v>
          </cell>
          <cell r="BL159">
            <v>772372799.99999988</v>
          </cell>
          <cell r="BM159">
            <v>772372799.99999988</v>
          </cell>
          <cell r="BN159">
            <v>772372799.99999988</v>
          </cell>
          <cell r="BO159">
            <v>772372799.99999988</v>
          </cell>
          <cell r="BP159">
            <v>772372799.99999988</v>
          </cell>
          <cell r="BQ159">
            <v>772372799.99999988</v>
          </cell>
          <cell r="BR159">
            <v>772372799.99999988</v>
          </cell>
          <cell r="BS159">
            <v>772372799.99999988</v>
          </cell>
          <cell r="BT159">
            <v>772372799.99999988</v>
          </cell>
          <cell r="BU159">
            <v>772372799.99999988</v>
          </cell>
          <cell r="FC159">
            <v>0</v>
          </cell>
          <cell r="FD159">
            <v>0</v>
          </cell>
          <cell r="FE159">
            <v>0</v>
          </cell>
          <cell r="FF159">
            <v>0</v>
          </cell>
          <cell r="FG159">
            <v>0</v>
          </cell>
          <cell r="FH159">
            <v>0</v>
          </cell>
          <cell r="FI159">
            <v>0</v>
          </cell>
          <cell r="FJ159">
            <v>480000000</v>
          </cell>
          <cell r="FK159">
            <v>480000000</v>
          </cell>
          <cell r="FL159">
            <v>480000000</v>
          </cell>
          <cell r="FM159">
            <v>992000000</v>
          </cell>
          <cell r="FN159">
            <v>992000000</v>
          </cell>
          <cell r="FO159">
            <v>30400000</v>
          </cell>
          <cell r="FP159">
            <v>60800000</v>
          </cell>
          <cell r="FQ159">
            <v>91200000</v>
          </cell>
          <cell r="FR159">
            <v>121600000</v>
          </cell>
          <cell r="FS159">
            <v>152000000</v>
          </cell>
          <cell r="FT159">
            <v>182400000</v>
          </cell>
          <cell r="FU159">
            <v>212800000</v>
          </cell>
          <cell r="FV159">
            <v>243200000</v>
          </cell>
          <cell r="FW159">
            <v>243200000</v>
          </cell>
          <cell r="FX159">
            <v>1550400000</v>
          </cell>
          <cell r="FY159">
            <v>4122285600</v>
          </cell>
          <cell r="FZ159">
            <v>5395072800</v>
          </cell>
          <cell r="GA159">
            <v>772372799.99999988</v>
          </cell>
          <cell r="GB159">
            <v>1544745599.9999998</v>
          </cell>
          <cell r="GC159">
            <v>2317118399.9999995</v>
          </cell>
          <cell r="GD159">
            <v>3089491199.9999995</v>
          </cell>
          <cell r="GE159">
            <v>3861863999.9999995</v>
          </cell>
          <cell r="GF159">
            <v>4634236799.999999</v>
          </cell>
          <cell r="GG159">
            <v>5406609599.999999</v>
          </cell>
          <cell r="GH159">
            <v>6178982399.999999</v>
          </cell>
          <cell r="GI159">
            <v>6951355199.999999</v>
          </cell>
          <cell r="GJ159">
            <v>7723727999.999999</v>
          </cell>
          <cell r="GK159">
            <v>8496100799.999999</v>
          </cell>
          <cell r="GL159">
            <v>9268473599.9999981</v>
          </cell>
        </row>
        <row r="160">
          <cell r="A160" t="str">
            <v>Pangran Kid Granules</v>
          </cell>
          <cell r="AL160">
            <v>291760000</v>
          </cell>
          <cell r="AM160">
            <v>16000000</v>
          </cell>
          <cell r="AN160">
            <v>479680000</v>
          </cell>
          <cell r="AO160">
            <v>403760000</v>
          </cell>
          <cell r="AP160">
            <v>32000000</v>
          </cell>
          <cell r="AQ160">
            <v>80000000</v>
          </cell>
          <cell r="AR160">
            <v>383680000</v>
          </cell>
          <cell r="AS160">
            <v>291760000</v>
          </cell>
          <cell r="AT160">
            <v>355760000</v>
          </cell>
          <cell r="AU160">
            <v>291760000</v>
          </cell>
          <cell r="AV160">
            <v>48000000</v>
          </cell>
          <cell r="AW160">
            <v>0</v>
          </cell>
          <cell r="AX160">
            <v>297068800</v>
          </cell>
          <cell r="AY160">
            <v>121600000</v>
          </cell>
          <cell r="AZ160">
            <v>676065600</v>
          </cell>
          <cell r="BA160">
            <v>530996800</v>
          </cell>
          <cell r="BB160">
            <v>152000000</v>
          </cell>
          <cell r="BC160">
            <v>305520000</v>
          </cell>
          <cell r="BD160">
            <v>121600000</v>
          </cell>
          <cell r="BE160">
            <v>121600000</v>
          </cell>
          <cell r="BF160">
            <v>248945600</v>
          </cell>
          <cell r="BG160">
            <v>30400000</v>
          </cell>
          <cell r="BH160">
            <v>872996800</v>
          </cell>
          <cell r="BI160">
            <v>271624000</v>
          </cell>
          <cell r="BJ160">
            <v>344117410.66666675</v>
          </cell>
          <cell r="BK160">
            <v>344117410.66666675</v>
          </cell>
          <cell r="BL160">
            <v>344117410.66666675</v>
          </cell>
          <cell r="BM160">
            <v>344117410.66666675</v>
          </cell>
          <cell r="BN160">
            <v>344117410.66666675</v>
          </cell>
          <cell r="BO160">
            <v>344117410.66666675</v>
          </cell>
          <cell r="BP160">
            <v>344117410.66666675</v>
          </cell>
          <cell r="BQ160">
            <v>344117410.66666675</v>
          </cell>
          <cell r="BR160">
            <v>344117410.66666675</v>
          </cell>
          <cell r="BS160">
            <v>344117410.66666675</v>
          </cell>
          <cell r="BT160">
            <v>344117410.66666675</v>
          </cell>
          <cell r="BU160">
            <v>344117410.66666675</v>
          </cell>
          <cell r="FC160">
            <v>291760000</v>
          </cell>
          <cell r="FD160">
            <v>307760000</v>
          </cell>
          <cell r="FE160">
            <v>787440000</v>
          </cell>
          <cell r="FF160">
            <v>1191200000</v>
          </cell>
          <cell r="FG160">
            <v>1223200000</v>
          </cell>
          <cell r="FH160">
            <v>1303200000</v>
          </cell>
          <cell r="FI160">
            <v>1686880000</v>
          </cell>
          <cell r="FJ160">
            <v>1978640000</v>
          </cell>
          <cell r="FK160">
            <v>2334400000</v>
          </cell>
          <cell r="FL160">
            <v>2626160000</v>
          </cell>
          <cell r="FM160">
            <v>2674160000</v>
          </cell>
          <cell r="FN160">
            <v>2674160000</v>
          </cell>
          <cell r="FO160">
            <v>297068800</v>
          </cell>
          <cell r="FP160">
            <v>418668800</v>
          </cell>
          <cell r="FQ160">
            <v>1094734400</v>
          </cell>
          <cell r="FR160">
            <v>1625731200</v>
          </cell>
          <cell r="FS160">
            <v>1777731200</v>
          </cell>
          <cell r="FT160">
            <v>2083251200</v>
          </cell>
          <cell r="FU160">
            <v>2204851200</v>
          </cell>
          <cell r="FV160">
            <v>2326451200</v>
          </cell>
          <cell r="FW160">
            <v>2575396800</v>
          </cell>
          <cell r="FX160">
            <v>2605796800</v>
          </cell>
          <cell r="FY160">
            <v>3478793600</v>
          </cell>
          <cell r="FZ160">
            <v>3750417600</v>
          </cell>
          <cell r="GA160">
            <v>344117410.66666675</v>
          </cell>
          <cell r="GB160">
            <v>688234821.33333349</v>
          </cell>
          <cell r="GC160">
            <v>1032352232.0000002</v>
          </cell>
          <cell r="GD160">
            <v>1376469642.666667</v>
          </cell>
          <cell r="GE160">
            <v>1720587053.3333337</v>
          </cell>
          <cell r="GF160">
            <v>2064704464.0000005</v>
          </cell>
          <cell r="GG160">
            <v>2408821874.666667</v>
          </cell>
          <cell r="GH160">
            <v>2752939285.333334</v>
          </cell>
          <cell r="GI160">
            <v>3097056696.000001</v>
          </cell>
          <cell r="GJ160">
            <v>3441174106.6666679</v>
          </cell>
          <cell r="GK160">
            <v>3785291517.3333349</v>
          </cell>
          <cell r="GL160">
            <v>4129408928.0000019</v>
          </cell>
        </row>
        <row r="161">
          <cell r="A161" t="str">
            <v>ENO ORANGE SACHETS 4.3GX48</v>
          </cell>
          <cell r="AL161">
            <v>951200000</v>
          </cell>
          <cell r="AM161">
            <v>832000000</v>
          </cell>
          <cell r="AN161">
            <v>775520000</v>
          </cell>
          <cell r="AO161">
            <v>32000000</v>
          </cell>
          <cell r="AP161">
            <v>367680000</v>
          </cell>
          <cell r="AQ161">
            <v>671680000</v>
          </cell>
          <cell r="AR161">
            <v>655680000</v>
          </cell>
          <cell r="AS161">
            <v>440000000</v>
          </cell>
          <cell r="AT161">
            <v>857440000</v>
          </cell>
          <cell r="AU161">
            <v>551520000</v>
          </cell>
          <cell r="AV161">
            <v>711520000</v>
          </cell>
          <cell r="AW161">
            <v>767360000</v>
          </cell>
          <cell r="AX161">
            <v>1410590400</v>
          </cell>
          <cell r="AY161">
            <v>757993600</v>
          </cell>
          <cell r="AZ161">
            <v>273600000</v>
          </cell>
          <cell r="BA161">
            <v>644495200</v>
          </cell>
          <cell r="BB161">
            <v>583695200</v>
          </cell>
          <cell r="BC161">
            <v>121600000</v>
          </cell>
          <cell r="BD161">
            <v>544375840</v>
          </cell>
          <cell r="BE161">
            <v>418316160</v>
          </cell>
          <cell r="BF161">
            <v>60800000</v>
          </cell>
          <cell r="BG161">
            <v>871492000</v>
          </cell>
          <cell r="BH161">
            <v>76000000</v>
          </cell>
          <cell r="BI161">
            <v>-334400000</v>
          </cell>
          <cell r="BJ161">
            <v>352640000</v>
          </cell>
          <cell r="BK161">
            <v>352640000</v>
          </cell>
          <cell r="BL161">
            <v>352640000</v>
          </cell>
          <cell r="BM161">
            <v>352640000</v>
          </cell>
          <cell r="BN161">
            <v>352640000</v>
          </cell>
          <cell r="BO161">
            <v>352640000</v>
          </cell>
          <cell r="BP161">
            <v>352640000</v>
          </cell>
          <cell r="BQ161">
            <v>352640000</v>
          </cell>
          <cell r="BR161">
            <v>352640000</v>
          </cell>
          <cell r="BS161">
            <v>352640000</v>
          </cell>
          <cell r="BT161">
            <v>352640000</v>
          </cell>
          <cell r="BU161">
            <v>352640000</v>
          </cell>
          <cell r="FC161">
            <v>951200000</v>
          </cell>
          <cell r="FD161">
            <v>1783200000</v>
          </cell>
          <cell r="FE161">
            <v>2558720000</v>
          </cell>
          <cell r="FF161">
            <v>2590720000</v>
          </cell>
          <cell r="FG161">
            <v>2958400000</v>
          </cell>
          <cell r="FH161">
            <v>3630080000</v>
          </cell>
          <cell r="FI161">
            <v>4285760000</v>
          </cell>
          <cell r="FJ161">
            <v>4725760000</v>
          </cell>
          <cell r="FK161">
            <v>5583200000</v>
          </cell>
          <cell r="FL161">
            <v>6134720000</v>
          </cell>
          <cell r="FM161">
            <v>6846240000</v>
          </cell>
          <cell r="FN161">
            <v>7613600000</v>
          </cell>
          <cell r="FO161">
            <v>1410590400</v>
          </cell>
          <cell r="FP161">
            <v>2168584000</v>
          </cell>
          <cell r="FQ161">
            <v>2442184000</v>
          </cell>
          <cell r="FR161">
            <v>3086679200</v>
          </cell>
          <cell r="FS161">
            <v>3670374400</v>
          </cell>
          <cell r="FT161">
            <v>3791974400</v>
          </cell>
          <cell r="FU161">
            <v>4336350240</v>
          </cell>
          <cell r="FV161">
            <v>4754666400</v>
          </cell>
          <cell r="FW161">
            <v>4815466400</v>
          </cell>
          <cell r="FX161">
            <v>5686958400</v>
          </cell>
          <cell r="FY161">
            <v>5762958400</v>
          </cell>
          <cell r="FZ161">
            <v>5428558400</v>
          </cell>
          <cell r="GA161">
            <v>352640000</v>
          </cell>
          <cell r="GB161">
            <v>705280000</v>
          </cell>
          <cell r="GC161">
            <v>1057920000</v>
          </cell>
          <cell r="GD161">
            <v>1410560000</v>
          </cell>
          <cell r="GE161">
            <v>1763200000</v>
          </cell>
          <cell r="GF161">
            <v>2115840000</v>
          </cell>
          <cell r="GG161">
            <v>2468480000</v>
          </cell>
          <cell r="GH161">
            <v>2821120000</v>
          </cell>
          <cell r="GI161">
            <v>3173760000</v>
          </cell>
          <cell r="GJ161">
            <v>3526400000</v>
          </cell>
          <cell r="GK161">
            <v>3879040000</v>
          </cell>
          <cell r="GL161">
            <v>4231680000</v>
          </cell>
        </row>
        <row r="162">
          <cell r="A162" t="str">
            <v>ENO LEMON SACHET 48/BOX M</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FC162">
            <v>0</v>
          </cell>
          <cell r="FD162">
            <v>0</v>
          </cell>
          <cell r="FE162">
            <v>0</v>
          </cell>
          <cell r="FF162">
            <v>0</v>
          </cell>
          <cell r="FG162">
            <v>0</v>
          </cell>
          <cell r="FH162">
            <v>0</v>
          </cell>
          <cell r="FI162">
            <v>0</v>
          </cell>
          <cell r="FJ162">
            <v>0</v>
          </cell>
          <cell r="FK162">
            <v>0</v>
          </cell>
          <cell r="FL162">
            <v>0</v>
          </cell>
          <cell r="FM162">
            <v>0</v>
          </cell>
          <cell r="FN162">
            <v>0</v>
          </cell>
          <cell r="FO162">
            <v>0</v>
          </cell>
          <cell r="FP162">
            <v>0</v>
          </cell>
          <cell r="FQ162">
            <v>0</v>
          </cell>
          <cell r="FR162">
            <v>0</v>
          </cell>
          <cell r="FS162">
            <v>0</v>
          </cell>
          <cell r="FT162">
            <v>0</v>
          </cell>
          <cell r="FU162">
            <v>0</v>
          </cell>
          <cell r="FV162">
            <v>0</v>
          </cell>
          <cell r="FW162">
            <v>0</v>
          </cell>
          <cell r="FX162">
            <v>0</v>
          </cell>
          <cell r="FY162">
            <v>0</v>
          </cell>
          <cell r="FZ162">
            <v>0</v>
          </cell>
          <cell r="GA162">
            <v>0</v>
          </cell>
          <cell r="GB162">
            <v>0</v>
          </cell>
          <cell r="GC162">
            <v>0</v>
          </cell>
          <cell r="GD162">
            <v>0</v>
          </cell>
          <cell r="GE162">
            <v>0</v>
          </cell>
          <cell r="GF162">
            <v>0</v>
          </cell>
          <cell r="GG162">
            <v>0</v>
          </cell>
          <cell r="GH162">
            <v>0</v>
          </cell>
          <cell r="GI162">
            <v>0</v>
          </cell>
          <cell r="GJ162">
            <v>0</v>
          </cell>
          <cell r="GK162">
            <v>0</v>
          </cell>
          <cell r="GL162">
            <v>0</v>
          </cell>
        </row>
        <row r="163">
          <cell r="A163" t="str">
            <v>Panadol Susp 120mg</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FC163">
            <v>0</v>
          </cell>
          <cell r="FD163">
            <v>0</v>
          </cell>
          <cell r="FE163">
            <v>0</v>
          </cell>
          <cell r="FF163">
            <v>0</v>
          </cell>
          <cell r="FG163">
            <v>0</v>
          </cell>
          <cell r="FH163">
            <v>0</v>
          </cell>
          <cell r="FI163">
            <v>0</v>
          </cell>
          <cell r="FJ163">
            <v>0</v>
          </cell>
          <cell r="FK163">
            <v>0</v>
          </cell>
          <cell r="FL163">
            <v>0</v>
          </cell>
          <cell r="FM163">
            <v>0</v>
          </cell>
          <cell r="FN163">
            <v>0</v>
          </cell>
          <cell r="FO163">
            <v>0</v>
          </cell>
          <cell r="FP163">
            <v>0</v>
          </cell>
          <cell r="FQ163">
            <v>0</v>
          </cell>
          <cell r="FR163">
            <v>0</v>
          </cell>
          <cell r="FS163">
            <v>0</v>
          </cell>
          <cell r="FT163">
            <v>0</v>
          </cell>
          <cell r="FU163">
            <v>0</v>
          </cell>
          <cell r="FV163">
            <v>0</v>
          </cell>
          <cell r="FW163">
            <v>0</v>
          </cell>
          <cell r="FX163">
            <v>0</v>
          </cell>
          <cell r="FY163">
            <v>0</v>
          </cell>
          <cell r="FZ163">
            <v>0</v>
          </cell>
          <cell r="GA163">
            <v>0</v>
          </cell>
          <cell r="GB163">
            <v>0</v>
          </cell>
          <cell r="GC163">
            <v>0</v>
          </cell>
          <cell r="GD163">
            <v>0</v>
          </cell>
          <cell r="GE163">
            <v>0</v>
          </cell>
          <cell r="GF163">
            <v>0</v>
          </cell>
          <cell r="GG163">
            <v>0</v>
          </cell>
          <cell r="GH163">
            <v>0</v>
          </cell>
          <cell r="GI163">
            <v>0</v>
          </cell>
          <cell r="GJ163">
            <v>0</v>
          </cell>
          <cell r="GK163">
            <v>0</v>
          </cell>
          <cell r="GL163">
            <v>0</v>
          </cell>
        </row>
        <row r="164">
          <cell r="A164" t="str">
            <v>Scott’s Emulsion Orange 200ml</v>
          </cell>
          <cell r="AU164">
            <v>992000000</v>
          </cell>
          <cell r="AX164">
            <v>150652266.66666666</v>
          </cell>
          <cell r="AY164">
            <v>111466666.66666666</v>
          </cell>
          <cell r="AZ164">
            <v>113138666.66666666</v>
          </cell>
          <cell r="BA164">
            <v>234130666.66666666</v>
          </cell>
          <cell r="BB164">
            <v>81066666.666666657</v>
          </cell>
          <cell r="BC164">
            <v>111466666.66666666</v>
          </cell>
          <cell r="BD164">
            <v>159437866.66666666</v>
          </cell>
          <cell r="BE164">
            <v>81066666.666666657</v>
          </cell>
          <cell r="BF164">
            <v>417138666.66666669</v>
          </cell>
          <cell r="BG164">
            <v>109429866.66666666</v>
          </cell>
          <cell r="BH164">
            <v>417138666.66666669</v>
          </cell>
          <cell r="BI164">
            <v>141866666.66666666</v>
          </cell>
          <cell r="BJ164">
            <v>1003206333</v>
          </cell>
          <cell r="BK164">
            <v>304006333.33333331</v>
          </cell>
          <cell r="BL164">
            <v>304006333.33333331</v>
          </cell>
          <cell r="BM164">
            <v>304006333.33333331</v>
          </cell>
          <cell r="BN164">
            <v>304006333.33333331</v>
          </cell>
          <cell r="BO164">
            <v>304006333.33333331</v>
          </cell>
          <cell r="BP164">
            <v>304006333.33333331</v>
          </cell>
          <cell r="BQ164">
            <v>304006333.33333331</v>
          </cell>
          <cell r="BR164">
            <v>304006333.33333331</v>
          </cell>
          <cell r="BS164">
            <v>304006333.33333331</v>
          </cell>
          <cell r="BT164">
            <v>304006333.33333331</v>
          </cell>
          <cell r="BU164">
            <v>304006333.33333331</v>
          </cell>
          <cell r="FC164">
            <v>0</v>
          </cell>
          <cell r="FD164">
            <v>0</v>
          </cell>
          <cell r="FE164">
            <v>0</v>
          </cell>
          <cell r="FF164">
            <v>0</v>
          </cell>
          <cell r="FG164">
            <v>0</v>
          </cell>
          <cell r="FH164">
            <v>0</v>
          </cell>
          <cell r="FI164">
            <v>0</v>
          </cell>
          <cell r="FJ164">
            <v>0</v>
          </cell>
          <cell r="FK164">
            <v>0</v>
          </cell>
          <cell r="FL164">
            <v>992000000</v>
          </cell>
          <cell r="FM164">
            <v>992000000</v>
          </cell>
          <cell r="FN164">
            <v>992000000</v>
          </cell>
          <cell r="FO164">
            <v>150652266.66666666</v>
          </cell>
          <cell r="FP164">
            <v>262118933.33333331</v>
          </cell>
          <cell r="FQ164">
            <v>375257600</v>
          </cell>
          <cell r="FR164">
            <v>609388266.66666663</v>
          </cell>
          <cell r="FS164">
            <v>690454933.33333325</v>
          </cell>
          <cell r="FT164">
            <v>801921599.99999988</v>
          </cell>
          <cell r="FU164">
            <v>961359466.66666651</v>
          </cell>
          <cell r="FV164">
            <v>1042426133.3333331</v>
          </cell>
          <cell r="FW164">
            <v>1459564799.9999998</v>
          </cell>
          <cell r="FX164">
            <v>1568994666.6666665</v>
          </cell>
          <cell r="FY164">
            <v>1986133333.3333333</v>
          </cell>
          <cell r="FZ164">
            <v>2128000000</v>
          </cell>
          <cell r="GA164">
            <v>1003206333</v>
          </cell>
          <cell r="GB164">
            <v>1307212666.3333333</v>
          </cell>
          <cell r="GC164">
            <v>1611218999.6666665</v>
          </cell>
          <cell r="GD164">
            <v>1915225332.9999998</v>
          </cell>
          <cell r="GE164">
            <v>2219231666.333333</v>
          </cell>
          <cell r="GF164">
            <v>2523237999.6666665</v>
          </cell>
          <cell r="GG164">
            <v>2827244333</v>
          </cell>
          <cell r="GH164">
            <v>3131250666.3333335</v>
          </cell>
          <cell r="GI164">
            <v>3435256999.666667</v>
          </cell>
          <cell r="GJ164">
            <v>3739263333.0000005</v>
          </cell>
          <cell r="GK164">
            <v>4043269666.333334</v>
          </cell>
          <cell r="GL164">
            <v>4347275999.666667</v>
          </cell>
        </row>
        <row r="165">
          <cell r="A165" t="str">
            <v>Eno Plus</v>
          </cell>
          <cell r="FC165">
            <v>0</v>
          </cell>
          <cell r="FD165">
            <v>0</v>
          </cell>
          <cell r="FE165">
            <v>0</v>
          </cell>
          <cell r="FF165">
            <v>0</v>
          </cell>
          <cell r="FG165">
            <v>0</v>
          </cell>
          <cell r="FH165">
            <v>0</v>
          </cell>
          <cell r="FI165">
            <v>0</v>
          </cell>
          <cell r="FJ165">
            <v>0</v>
          </cell>
          <cell r="FK165">
            <v>0</v>
          </cell>
          <cell r="FL165">
            <v>0</v>
          </cell>
          <cell r="FM165">
            <v>0</v>
          </cell>
          <cell r="FN165">
            <v>0</v>
          </cell>
          <cell r="FO165">
            <v>0</v>
          </cell>
          <cell r="FP165">
            <v>0</v>
          </cell>
          <cell r="FQ165">
            <v>0</v>
          </cell>
          <cell r="FR165">
            <v>0</v>
          </cell>
          <cell r="FS165">
            <v>0</v>
          </cell>
          <cell r="FT165">
            <v>0</v>
          </cell>
          <cell r="FU165">
            <v>0</v>
          </cell>
          <cell r="FV165">
            <v>0</v>
          </cell>
          <cell r="FW165">
            <v>0</v>
          </cell>
          <cell r="FX165">
            <v>0</v>
          </cell>
          <cell r="FY165">
            <v>0</v>
          </cell>
          <cell r="FZ165">
            <v>0</v>
          </cell>
          <cell r="GA165">
            <v>0</v>
          </cell>
          <cell r="GB165">
            <v>0</v>
          </cell>
          <cell r="GC165">
            <v>0</v>
          </cell>
          <cell r="GD165">
            <v>0</v>
          </cell>
          <cell r="GE165">
            <v>0</v>
          </cell>
          <cell r="GF165">
            <v>0</v>
          </cell>
          <cell r="GG165">
            <v>0</v>
          </cell>
          <cell r="GH165">
            <v>0</v>
          </cell>
          <cell r="GI165">
            <v>0</v>
          </cell>
          <cell r="GJ165">
            <v>0</v>
          </cell>
          <cell r="GK165">
            <v>0</v>
          </cell>
          <cell r="GL165">
            <v>0</v>
          </cell>
        </row>
        <row r="166">
          <cell r="A166" t="str">
            <v>Panadol Susp 250mg</v>
          </cell>
          <cell r="FC166">
            <v>0</v>
          </cell>
          <cell r="FD166">
            <v>0</v>
          </cell>
          <cell r="FE166">
            <v>0</v>
          </cell>
          <cell r="FF166">
            <v>0</v>
          </cell>
          <cell r="FG166">
            <v>0</v>
          </cell>
          <cell r="FH166">
            <v>0</v>
          </cell>
          <cell r="FI166">
            <v>0</v>
          </cell>
          <cell r="FJ166">
            <v>0</v>
          </cell>
          <cell r="FK166">
            <v>0</v>
          </cell>
          <cell r="FL166">
            <v>0</v>
          </cell>
          <cell r="FM166">
            <v>0</v>
          </cell>
          <cell r="FN166">
            <v>0</v>
          </cell>
          <cell r="FO166">
            <v>0</v>
          </cell>
          <cell r="FP166">
            <v>0</v>
          </cell>
          <cell r="FQ166">
            <v>0</v>
          </cell>
          <cell r="FR166">
            <v>0</v>
          </cell>
          <cell r="FS166">
            <v>0</v>
          </cell>
          <cell r="FT166">
            <v>0</v>
          </cell>
          <cell r="FU166">
            <v>0</v>
          </cell>
          <cell r="FV166">
            <v>0</v>
          </cell>
          <cell r="FW166">
            <v>0</v>
          </cell>
          <cell r="FX166">
            <v>0</v>
          </cell>
          <cell r="FY166">
            <v>0</v>
          </cell>
          <cell r="FZ166">
            <v>0</v>
          </cell>
          <cell r="GA166">
            <v>0</v>
          </cell>
          <cell r="GB166">
            <v>0</v>
          </cell>
          <cell r="GC166">
            <v>0</v>
          </cell>
          <cell r="GD166">
            <v>0</v>
          </cell>
          <cell r="GE166">
            <v>0</v>
          </cell>
          <cell r="GF166">
            <v>0</v>
          </cell>
          <cell r="GG166">
            <v>0</v>
          </cell>
          <cell r="GH166">
            <v>0</v>
          </cell>
          <cell r="GI166">
            <v>0</v>
          </cell>
          <cell r="GJ166">
            <v>0</v>
          </cell>
          <cell r="GK166">
            <v>0</v>
          </cell>
          <cell r="GL166">
            <v>0</v>
          </cell>
        </row>
        <row r="167">
          <cell r="A167" t="str">
            <v>Panadol Susp 100mg</v>
          </cell>
          <cell r="FC167">
            <v>0</v>
          </cell>
          <cell r="FD167">
            <v>0</v>
          </cell>
          <cell r="FE167">
            <v>0</v>
          </cell>
          <cell r="FF167">
            <v>0</v>
          </cell>
          <cell r="FG167">
            <v>0</v>
          </cell>
          <cell r="FH167">
            <v>0</v>
          </cell>
          <cell r="FI167">
            <v>0</v>
          </cell>
          <cell r="FJ167">
            <v>0</v>
          </cell>
          <cell r="FK167">
            <v>0</v>
          </cell>
          <cell r="FL167">
            <v>0</v>
          </cell>
          <cell r="FM167">
            <v>0</v>
          </cell>
          <cell r="FN167">
            <v>0</v>
          </cell>
          <cell r="FO167">
            <v>0</v>
          </cell>
          <cell r="FP167">
            <v>0</v>
          </cell>
          <cell r="FQ167">
            <v>0</v>
          </cell>
          <cell r="FR167">
            <v>0</v>
          </cell>
          <cell r="FS167">
            <v>0</v>
          </cell>
          <cell r="FT167">
            <v>0</v>
          </cell>
          <cell r="FU167">
            <v>0</v>
          </cell>
          <cell r="FV167">
            <v>0</v>
          </cell>
          <cell r="FW167">
            <v>0</v>
          </cell>
          <cell r="FX167">
            <v>0</v>
          </cell>
          <cell r="FY167">
            <v>0</v>
          </cell>
          <cell r="FZ167">
            <v>0</v>
          </cell>
          <cell r="GA167">
            <v>0</v>
          </cell>
          <cell r="GB167">
            <v>0</v>
          </cell>
          <cell r="GC167">
            <v>0</v>
          </cell>
          <cell r="GD167">
            <v>0</v>
          </cell>
          <cell r="GE167">
            <v>0</v>
          </cell>
          <cell r="GF167">
            <v>0</v>
          </cell>
          <cell r="GG167">
            <v>0</v>
          </cell>
          <cell r="GH167">
            <v>0</v>
          </cell>
          <cell r="GI167">
            <v>0</v>
          </cell>
          <cell r="GJ167">
            <v>0</v>
          </cell>
          <cell r="GK167">
            <v>0</v>
          </cell>
          <cell r="GL167">
            <v>0</v>
          </cell>
        </row>
        <row r="168">
          <cell r="A168" t="str">
            <v>Panadol C&amp;F with Vitamin C</v>
          </cell>
          <cell r="FC168">
            <v>0</v>
          </cell>
          <cell r="FD168">
            <v>0</v>
          </cell>
          <cell r="FE168">
            <v>0</v>
          </cell>
          <cell r="FF168">
            <v>0</v>
          </cell>
          <cell r="FG168">
            <v>0</v>
          </cell>
          <cell r="FH168">
            <v>0</v>
          </cell>
          <cell r="FI168">
            <v>0</v>
          </cell>
          <cell r="FJ168">
            <v>0</v>
          </cell>
          <cell r="FK168">
            <v>0</v>
          </cell>
          <cell r="FL168">
            <v>0</v>
          </cell>
          <cell r="FM168">
            <v>0</v>
          </cell>
          <cell r="FN168">
            <v>0</v>
          </cell>
          <cell r="FO168">
            <v>0</v>
          </cell>
          <cell r="FP168">
            <v>0</v>
          </cell>
          <cell r="FQ168">
            <v>0</v>
          </cell>
          <cell r="FR168">
            <v>0</v>
          </cell>
          <cell r="FS168">
            <v>0</v>
          </cell>
          <cell r="FT168">
            <v>0</v>
          </cell>
          <cell r="FU168">
            <v>0</v>
          </cell>
          <cell r="FV168">
            <v>0</v>
          </cell>
          <cell r="FW168">
            <v>0</v>
          </cell>
          <cell r="FX168">
            <v>0</v>
          </cell>
          <cell r="FY168">
            <v>0</v>
          </cell>
          <cell r="FZ168">
            <v>0</v>
          </cell>
          <cell r="GA168">
            <v>0</v>
          </cell>
          <cell r="GB168">
            <v>0</v>
          </cell>
          <cell r="GC168">
            <v>0</v>
          </cell>
          <cell r="GD168">
            <v>0</v>
          </cell>
          <cell r="GE168">
            <v>0</v>
          </cell>
          <cell r="GF168">
            <v>0</v>
          </cell>
          <cell r="GG168">
            <v>0</v>
          </cell>
          <cell r="GH168">
            <v>0</v>
          </cell>
          <cell r="GI168">
            <v>0</v>
          </cell>
          <cell r="GJ168">
            <v>0</v>
          </cell>
          <cell r="GK168">
            <v>0</v>
          </cell>
          <cell r="GL168">
            <v>0</v>
          </cell>
        </row>
        <row r="169">
          <cell r="A169" t="str">
            <v xml:space="preserve">         ENO LEMON SACHET 48/BOX M</v>
          </cell>
          <cell r="FC169">
            <v>0</v>
          </cell>
          <cell r="FD169">
            <v>0</v>
          </cell>
          <cell r="FE169">
            <v>0</v>
          </cell>
          <cell r="FF169">
            <v>0</v>
          </cell>
          <cell r="FG169">
            <v>0</v>
          </cell>
          <cell r="FH169">
            <v>0</v>
          </cell>
          <cell r="FI169">
            <v>0</v>
          </cell>
          <cell r="FJ169">
            <v>0</v>
          </cell>
          <cell r="FK169">
            <v>0</v>
          </cell>
          <cell r="FL169">
            <v>0</v>
          </cell>
          <cell r="FM169">
            <v>0</v>
          </cell>
          <cell r="FN169">
            <v>0</v>
          </cell>
          <cell r="FO169">
            <v>0</v>
          </cell>
          <cell r="FP169">
            <v>0</v>
          </cell>
          <cell r="FQ169">
            <v>0</v>
          </cell>
          <cell r="FR169">
            <v>0</v>
          </cell>
          <cell r="FS169">
            <v>0</v>
          </cell>
          <cell r="FT169">
            <v>0</v>
          </cell>
          <cell r="FU169">
            <v>0</v>
          </cell>
          <cell r="FV169">
            <v>0</v>
          </cell>
          <cell r="FW169">
            <v>0</v>
          </cell>
          <cell r="FX169">
            <v>0</v>
          </cell>
          <cell r="FY169">
            <v>0</v>
          </cell>
          <cell r="FZ169">
            <v>0</v>
          </cell>
          <cell r="GA169">
            <v>0</v>
          </cell>
          <cell r="GB169">
            <v>0</v>
          </cell>
          <cell r="GC169">
            <v>0</v>
          </cell>
          <cell r="GD169">
            <v>0</v>
          </cell>
          <cell r="GE169">
            <v>0</v>
          </cell>
          <cell r="GF169">
            <v>0</v>
          </cell>
          <cell r="GG169">
            <v>0</v>
          </cell>
          <cell r="GH169">
            <v>0</v>
          </cell>
          <cell r="GI169">
            <v>0</v>
          </cell>
          <cell r="GJ169">
            <v>0</v>
          </cell>
          <cell r="GK169">
            <v>0</v>
          </cell>
          <cell r="GL169">
            <v>0</v>
          </cell>
        </row>
        <row r="170">
          <cell r="A170" t="str">
            <v xml:space="preserve">          Panadol Susp 120mg</v>
          </cell>
          <cell r="FC170">
            <v>0</v>
          </cell>
          <cell r="FD170">
            <v>0</v>
          </cell>
          <cell r="FE170">
            <v>0</v>
          </cell>
          <cell r="FF170">
            <v>0</v>
          </cell>
          <cell r="FG170">
            <v>0</v>
          </cell>
          <cell r="FH170">
            <v>0</v>
          </cell>
          <cell r="FI170">
            <v>0</v>
          </cell>
          <cell r="FJ170">
            <v>0</v>
          </cell>
          <cell r="FK170">
            <v>0</v>
          </cell>
          <cell r="FL170">
            <v>0</v>
          </cell>
          <cell r="FM170">
            <v>0</v>
          </cell>
          <cell r="FN170">
            <v>0</v>
          </cell>
          <cell r="FO170">
            <v>0</v>
          </cell>
          <cell r="FP170">
            <v>0</v>
          </cell>
          <cell r="FQ170">
            <v>0</v>
          </cell>
          <cell r="FR170">
            <v>0</v>
          </cell>
          <cell r="FS170">
            <v>0</v>
          </cell>
          <cell r="FT170">
            <v>0</v>
          </cell>
          <cell r="FU170">
            <v>0</v>
          </cell>
          <cell r="FV170">
            <v>0</v>
          </cell>
          <cell r="FW170">
            <v>0</v>
          </cell>
          <cell r="FX170">
            <v>0</v>
          </cell>
          <cell r="FY170">
            <v>0</v>
          </cell>
          <cell r="FZ170">
            <v>0</v>
          </cell>
          <cell r="GA170">
            <v>0</v>
          </cell>
          <cell r="GB170">
            <v>0</v>
          </cell>
          <cell r="GC170">
            <v>0</v>
          </cell>
          <cell r="GD170">
            <v>0</v>
          </cell>
          <cell r="GE170">
            <v>0</v>
          </cell>
          <cell r="GF170">
            <v>0</v>
          </cell>
          <cell r="GG170">
            <v>0</v>
          </cell>
          <cell r="GH170">
            <v>0</v>
          </cell>
          <cell r="GI170">
            <v>0</v>
          </cell>
          <cell r="GJ170">
            <v>0</v>
          </cell>
          <cell r="GK170">
            <v>0</v>
          </cell>
          <cell r="GL170">
            <v>0</v>
          </cell>
        </row>
        <row r="171">
          <cell r="A171" t="str">
            <v xml:space="preserve">          Pangran Beecham Flu Plus Granules</v>
          </cell>
          <cell r="FC171">
            <v>0</v>
          </cell>
          <cell r="FD171">
            <v>0</v>
          </cell>
          <cell r="FE171">
            <v>0</v>
          </cell>
          <cell r="FF171">
            <v>0</v>
          </cell>
          <cell r="FG171">
            <v>0</v>
          </cell>
          <cell r="FH171">
            <v>0</v>
          </cell>
          <cell r="FI171">
            <v>0</v>
          </cell>
          <cell r="FJ171">
            <v>0</v>
          </cell>
          <cell r="FK171">
            <v>0</v>
          </cell>
          <cell r="FL171">
            <v>0</v>
          </cell>
          <cell r="FM171">
            <v>0</v>
          </cell>
          <cell r="FN171">
            <v>0</v>
          </cell>
          <cell r="FO171">
            <v>0</v>
          </cell>
          <cell r="FP171">
            <v>0</v>
          </cell>
          <cell r="FQ171">
            <v>0</v>
          </cell>
          <cell r="FR171">
            <v>0</v>
          </cell>
          <cell r="FS171">
            <v>0</v>
          </cell>
          <cell r="FT171">
            <v>0</v>
          </cell>
          <cell r="FU171">
            <v>0</v>
          </cell>
          <cell r="FV171">
            <v>0</v>
          </cell>
          <cell r="FW171">
            <v>0</v>
          </cell>
          <cell r="FX171">
            <v>0</v>
          </cell>
          <cell r="FY171">
            <v>0</v>
          </cell>
          <cell r="FZ171">
            <v>0</v>
          </cell>
          <cell r="GA171">
            <v>0</v>
          </cell>
          <cell r="GB171">
            <v>0</v>
          </cell>
          <cell r="GC171">
            <v>0</v>
          </cell>
          <cell r="GD171">
            <v>0</v>
          </cell>
          <cell r="GE171">
            <v>0</v>
          </cell>
          <cell r="GF171">
            <v>0</v>
          </cell>
          <cell r="GG171">
            <v>0</v>
          </cell>
          <cell r="GH171">
            <v>0</v>
          </cell>
          <cell r="GI171">
            <v>0</v>
          </cell>
          <cell r="GJ171">
            <v>0</v>
          </cell>
          <cell r="GK171">
            <v>0</v>
          </cell>
          <cell r="GL171">
            <v>0</v>
          </cell>
        </row>
      </sheetData>
      <sheetData sheetId="13" refreshError="1"/>
      <sheetData sheetId="14" refreshError="1"/>
      <sheetData sheetId="15" refreshError="1"/>
      <sheetData sheetId="16" refreshError="1">
        <row r="180">
          <cell r="A180" t="str">
            <v>Selling</v>
          </cell>
          <cell r="Z180">
            <v>686816080</v>
          </cell>
          <cell r="AA180">
            <v>694574486</v>
          </cell>
          <cell r="AB180">
            <v>589638802</v>
          </cell>
          <cell r="AC180">
            <v>822333377</v>
          </cell>
          <cell r="AD180">
            <v>877952819.28939652</v>
          </cell>
          <cell r="AE180">
            <v>1013559435.710603</v>
          </cell>
          <cell r="AF180">
            <v>764556846</v>
          </cell>
          <cell r="AG180">
            <v>845118154.00000298</v>
          </cell>
          <cell r="AH180">
            <v>639831530.99999964</v>
          </cell>
          <cell r="AI180">
            <v>684037587.00000155</v>
          </cell>
          <cell r="AJ180">
            <v>817679983.99999869</v>
          </cell>
          <cell r="AK180">
            <v>788572031.99999857</v>
          </cell>
          <cell r="AL180">
            <v>798625042</v>
          </cell>
          <cell r="AM180">
            <v>842974957.99999988</v>
          </cell>
          <cell r="AN180">
            <v>1324800000</v>
          </cell>
          <cell r="AO180">
            <v>359977490.99999893</v>
          </cell>
          <cell r="AP180">
            <v>875193747.00000119</v>
          </cell>
          <cell r="AQ180">
            <v>889446386.9999994</v>
          </cell>
          <cell r="AR180">
            <v>1389382265.4400005</v>
          </cell>
          <cell r="AS180">
            <v>812684385.27346146</v>
          </cell>
          <cell r="AT180">
            <v>684515724.28654206</v>
          </cell>
          <cell r="AU180">
            <v>1036799999.999999</v>
          </cell>
          <cell r="AV180">
            <v>800517279.63075972</v>
          </cell>
          <cell r="AW180">
            <v>818259215.11463058</v>
          </cell>
          <cell r="EQ180">
            <v>686816080</v>
          </cell>
          <cell r="ER180">
            <v>1381390566</v>
          </cell>
          <cell r="ES180">
            <v>1971029368</v>
          </cell>
          <cell r="ET180">
            <v>2793362745</v>
          </cell>
          <cell r="EU180">
            <v>3671315564.2893963</v>
          </cell>
          <cell r="EV180">
            <v>4684874999.999999</v>
          </cell>
          <cell r="EW180">
            <v>5449431845.999999</v>
          </cell>
          <cell r="EX180">
            <v>6294550000.0000019</v>
          </cell>
          <cell r="EY180">
            <v>6934381531.0000019</v>
          </cell>
          <cell r="EZ180">
            <v>7618419118.0000038</v>
          </cell>
          <cell r="FA180">
            <v>8436099102.0000029</v>
          </cell>
          <cell r="FB180">
            <v>9224671134.0000019</v>
          </cell>
          <cell r="FC180">
            <v>798625042</v>
          </cell>
          <cell r="FD180">
            <v>1641600000</v>
          </cell>
          <cell r="FE180">
            <v>2966400000</v>
          </cell>
          <cell r="FF180">
            <v>3326377490.999999</v>
          </cell>
          <cell r="FG180">
            <v>4201571238</v>
          </cell>
          <cell r="FH180">
            <v>5091017624.999999</v>
          </cell>
          <cell r="FI180">
            <v>6480399890.4399996</v>
          </cell>
          <cell r="FJ180">
            <v>7293084275.7134609</v>
          </cell>
          <cell r="FK180">
            <v>7977600000.0000029</v>
          </cell>
          <cell r="FL180">
            <v>9014400000.0000019</v>
          </cell>
          <cell r="FM180">
            <v>9814917279.6307621</v>
          </cell>
          <cell r="FN180">
            <v>10633176494.745392</v>
          </cell>
        </row>
        <row r="181">
          <cell r="A181" t="str">
            <v>Marketing</v>
          </cell>
          <cell r="Z181">
            <v>170031970</v>
          </cell>
          <cell r="AA181">
            <v>169631970</v>
          </cell>
          <cell r="AB181">
            <v>170951970</v>
          </cell>
          <cell r="AC181">
            <v>180719738</v>
          </cell>
          <cell r="AD181">
            <v>184109738</v>
          </cell>
          <cell r="AE181">
            <v>184319738</v>
          </cell>
          <cell r="AF181">
            <v>149815970</v>
          </cell>
          <cell r="AG181">
            <v>116125026.99999981</v>
          </cell>
          <cell r="AH181">
            <v>212610643.00000006</v>
          </cell>
          <cell r="AI181">
            <v>194456209.00000039</v>
          </cell>
          <cell r="AJ181">
            <v>230703834.99999973</v>
          </cell>
          <cell r="AK181">
            <v>366948191.99999976</v>
          </cell>
          <cell r="AL181">
            <v>235303201</v>
          </cell>
          <cell r="AM181">
            <v>254296799.00000006</v>
          </cell>
          <cell r="AN181">
            <v>259200000.00000003</v>
          </cell>
          <cell r="AO181">
            <v>28800000.000000056</v>
          </cell>
          <cell r="AP181">
            <v>169169940</v>
          </cell>
          <cell r="AQ181">
            <v>178926907.99999997</v>
          </cell>
          <cell r="AR181">
            <v>167339016.64999995</v>
          </cell>
          <cell r="AS181">
            <v>210089039.4987579</v>
          </cell>
          <cell r="AT181">
            <v>238374565.65188572</v>
          </cell>
          <cell r="AU181">
            <v>280108565.65188575</v>
          </cell>
          <cell r="AV181">
            <v>258978565.65188572</v>
          </cell>
          <cell r="AW181">
            <v>178874565.65188572</v>
          </cell>
          <cell r="EQ181">
            <v>170031970</v>
          </cell>
          <cell r="ER181">
            <v>339663940</v>
          </cell>
          <cell r="ES181">
            <v>510615910</v>
          </cell>
          <cell r="ET181">
            <v>691335648</v>
          </cell>
          <cell r="EU181">
            <v>875445386</v>
          </cell>
          <cell r="EV181">
            <v>1059765124</v>
          </cell>
          <cell r="EW181">
            <v>1209581094</v>
          </cell>
          <cell r="EX181">
            <v>1325706120.9999998</v>
          </cell>
          <cell r="EY181">
            <v>1538316763.9999998</v>
          </cell>
          <cell r="EZ181">
            <v>1732772973.0000002</v>
          </cell>
          <cell r="FA181">
            <v>1963476808</v>
          </cell>
          <cell r="FB181">
            <v>2330425000</v>
          </cell>
          <cell r="FC181">
            <v>235303201</v>
          </cell>
          <cell r="FD181">
            <v>489600000.00000006</v>
          </cell>
          <cell r="FE181">
            <v>748800000.00000012</v>
          </cell>
          <cell r="FF181">
            <v>777600000.00000012</v>
          </cell>
          <cell r="FG181">
            <v>946769940.00000012</v>
          </cell>
          <cell r="FH181">
            <v>1125696848</v>
          </cell>
          <cell r="FI181">
            <v>1293035864.6499999</v>
          </cell>
          <cell r="FJ181">
            <v>1503124904.1487577</v>
          </cell>
          <cell r="FK181">
            <v>1741499469.8006434</v>
          </cell>
          <cell r="FL181">
            <v>2021608035.4525292</v>
          </cell>
          <cell r="FM181">
            <v>2280586601.1044149</v>
          </cell>
          <cell r="FN181">
            <v>2459461166.7563004</v>
          </cell>
        </row>
        <row r="182">
          <cell r="A182" t="str">
            <v>Admin</v>
          </cell>
          <cell r="Z182">
            <v>323428695.78220177</v>
          </cell>
          <cell r="AA182">
            <v>276428695.90641224</v>
          </cell>
          <cell r="AB182">
            <v>409923193.25682473</v>
          </cell>
          <cell r="AC182">
            <v>179123997.57682434</v>
          </cell>
          <cell r="AD182">
            <v>395348997.12857884</v>
          </cell>
          <cell r="AE182">
            <v>193596420.34915838</v>
          </cell>
          <cell r="AF182">
            <v>504524999.99999952</v>
          </cell>
          <cell r="AG182">
            <v>456475000</v>
          </cell>
          <cell r="AH182">
            <v>288299999.99999982</v>
          </cell>
          <cell r="AI182">
            <v>336349999.99999982</v>
          </cell>
          <cell r="AJ182">
            <v>336350000.00000149</v>
          </cell>
          <cell r="AK182">
            <v>168174999.99999863</v>
          </cell>
          <cell r="AL182">
            <v>308535141.92982459</v>
          </cell>
          <cell r="AM182">
            <v>382664858.07017541</v>
          </cell>
          <cell r="AN182">
            <v>403200000.00000012</v>
          </cell>
          <cell r="AO182">
            <v>374399999.99999976</v>
          </cell>
          <cell r="AP182">
            <v>345600000.00000024</v>
          </cell>
          <cell r="AQ182">
            <v>403199999.99999952</v>
          </cell>
          <cell r="AR182">
            <v>350479319.43000031</v>
          </cell>
          <cell r="AS182">
            <v>369633899.04271173</v>
          </cell>
          <cell r="AT182">
            <v>380415478.53228569</v>
          </cell>
          <cell r="AU182">
            <v>339471302.99500251</v>
          </cell>
          <cell r="AV182">
            <v>380415478.53228569</v>
          </cell>
          <cell r="AW182">
            <v>380415478.53228569</v>
          </cell>
          <cell r="EQ182">
            <v>323428695.78220177</v>
          </cell>
          <cell r="ER182">
            <v>599857391.68861401</v>
          </cell>
          <cell r="ES182">
            <v>1009780584.9454387</v>
          </cell>
          <cell r="ET182">
            <v>1188904582.5222631</v>
          </cell>
          <cell r="EU182">
            <v>1584253579.650842</v>
          </cell>
          <cell r="EV182">
            <v>1777850000.0000002</v>
          </cell>
          <cell r="EW182">
            <v>2282375000</v>
          </cell>
          <cell r="EX182">
            <v>2738850000</v>
          </cell>
          <cell r="EY182">
            <v>3027150000</v>
          </cell>
          <cell r="EZ182">
            <v>3363500000</v>
          </cell>
          <cell r="FA182">
            <v>3699850000.0000014</v>
          </cell>
          <cell r="FB182">
            <v>3868025000</v>
          </cell>
          <cell r="FC182">
            <v>308535141.92982459</v>
          </cell>
          <cell r="FD182">
            <v>691200000</v>
          </cell>
          <cell r="FE182">
            <v>1094400000</v>
          </cell>
          <cell r="FF182">
            <v>1468799999.9999998</v>
          </cell>
          <cell r="FG182">
            <v>1814400000</v>
          </cell>
          <cell r="FH182">
            <v>2217599999.9999995</v>
          </cell>
          <cell r="FI182">
            <v>2568079319.4299998</v>
          </cell>
          <cell r="FJ182">
            <v>2937713218.4727116</v>
          </cell>
          <cell r="FK182">
            <v>3318128697.0049973</v>
          </cell>
          <cell r="FL182">
            <v>3657600000</v>
          </cell>
          <cell r="FM182">
            <v>4038015478.5322857</v>
          </cell>
          <cell r="FN182">
            <v>4418430957.0645714</v>
          </cell>
        </row>
        <row r="186">
          <cell r="A186" t="str">
            <v>Selling</v>
          </cell>
          <cell r="AL186">
            <v>799135696.64127958</v>
          </cell>
          <cell r="AM186">
            <v>769485501.16460919</v>
          </cell>
          <cell r="AN186">
            <v>786893210.88454568</v>
          </cell>
          <cell r="AO186">
            <v>990882512.34356034</v>
          </cell>
          <cell r="AP186">
            <v>802653743.30627096</v>
          </cell>
          <cell r="AQ186">
            <v>861954134.25961161</v>
          </cell>
          <cell r="AR186">
            <v>846762573.43111539</v>
          </cell>
          <cell r="AS186">
            <v>802653743.30627096</v>
          </cell>
          <cell r="AT186">
            <v>830971345.72781003</v>
          </cell>
          <cell r="AU186">
            <v>820976897.81432557</v>
          </cell>
          <cell r="AV186">
            <v>802653743.30627096</v>
          </cell>
          <cell r="AW186">
            <v>820976897.81432557</v>
          </cell>
          <cell r="FC186">
            <v>799135696.64127958</v>
          </cell>
          <cell r="FD186">
            <v>1568621197.8058887</v>
          </cell>
          <cell r="FE186">
            <v>2355514408.6904345</v>
          </cell>
          <cell r="FF186">
            <v>3346396921.0339947</v>
          </cell>
          <cell r="FG186">
            <v>4149050664.3402658</v>
          </cell>
          <cell r="FH186">
            <v>5011004798.5998774</v>
          </cell>
          <cell r="FI186">
            <v>5857767372.0309925</v>
          </cell>
          <cell r="FJ186">
            <v>6660421115.3372631</v>
          </cell>
          <cell r="FK186">
            <v>7491392461.065073</v>
          </cell>
          <cell r="FL186">
            <v>8312369358.8793983</v>
          </cell>
          <cell r="FM186">
            <v>9115023102.1856689</v>
          </cell>
          <cell r="FN186">
            <v>9935999999.9999943</v>
          </cell>
        </row>
        <row r="187">
          <cell r="A187" t="str">
            <v>Marketing</v>
          </cell>
          <cell r="AL187">
            <v>196039228.07361877</v>
          </cell>
          <cell r="AM187">
            <v>195006468.45589206</v>
          </cell>
          <cell r="AN187">
            <v>210675761.76250401</v>
          </cell>
          <cell r="AO187">
            <v>221193768.86325112</v>
          </cell>
          <cell r="AP187">
            <v>214953084.43670416</v>
          </cell>
          <cell r="AQ187">
            <v>217077574.24632981</v>
          </cell>
          <cell r="AR187">
            <v>222802160.80738902</v>
          </cell>
          <cell r="AS187">
            <v>202989700.30091959</v>
          </cell>
          <cell r="AT187">
            <v>208669878.19841656</v>
          </cell>
          <cell r="AU187">
            <v>207878784.33123791</v>
          </cell>
          <cell r="AV187">
            <v>233047136.21523809</v>
          </cell>
          <cell r="AW187">
            <v>208153498.38955322</v>
          </cell>
          <cell r="FC187">
            <v>196039228.07361877</v>
          </cell>
          <cell r="FD187">
            <v>391045696.52951086</v>
          </cell>
          <cell r="FE187">
            <v>601721458.29201484</v>
          </cell>
          <cell r="FF187">
            <v>822915227.15526593</v>
          </cell>
          <cell r="FG187">
            <v>1037868311.5919701</v>
          </cell>
          <cell r="FH187">
            <v>1254945885.8383</v>
          </cell>
          <cell r="FI187">
            <v>1477748046.645689</v>
          </cell>
          <cell r="FJ187">
            <v>1680737746.9466085</v>
          </cell>
          <cell r="FK187">
            <v>1889407625.145025</v>
          </cell>
          <cell r="FL187">
            <v>2097286409.476263</v>
          </cell>
          <cell r="FM187">
            <v>2330333545.6915011</v>
          </cell>
          <cell r="FN187">
            <v>2538487044.0810542</v>
          </cell>
        </row>
        <row r="188">
          <cell r="A188" t="str">
            <v>Admin</v>
          </cell>
          <cell r="AL188">
            <v>334017535.66367406</v>
          </cell>
          <cell r="AM188">
            <v>334017535.66367406</v>
          </cell>
          <cell r="AN188">
            <v>334017535.66367406</v>
          </cell>
          <cell r="AO188">
            <v>338700584.76991171</v>
          </cell>
          <cell r="AP188">
            <v>338700584.76991171</v>
          </cell>
          <cell r="AQ188">
            <v>338700584.76991171</v>
          </cell>
          <cell r="AR188">
            <v>338700584.76991171</v>
          </cell>
          <cell r="AS188">
            <v>338700584.76991171</v>
          </cell>
          <cell r="AT188">
            <v>338700584.76991171</v>
          </cell>
          <cell r="AU188">
            <v>338700584.76991171</v>
          </cell>
          <cell r="AV188">
            <v>338700584.76991171</v>
          </cell>
          <cell r="AW188">
            <v>338700584.76991171</v>
          </cell>
          <cell r="FC188">
            <v>334017535.66367406</v>
          </cell>
          <cell r="FD188">
            <v>668035071.32734811</v>
          </cell>
          <cell r="FE188">
            <v>1002052606.9910221</v>
          </cell>
          <cell r="FF188">
            <v>1340753191.7609339</v>
          </cell>
          <cell r="FG188">
            <v>1679453776.5308456</v>
          </cell>
          <cell r="FH188">
            <v>2018154361.3007574</v>
          </cell>
          <cell r="FI188">
            <v>2356854946.0706692</v>
          </cell>
          <cell r="FJ188">
            <v>2695555530.8405809</v>
          </cell>
          <cell r="FK188">
            <v>3034256115.6104927</v>
          </cell>
          <cell r="FL188">
            <v>3372956700.3804045</v>
          </cell>
          <cell r="FM188">
            <v>3711657285.1503162</v>
          </cell>
          <cell r="FN188">
            <v>4050357869.920228</v>
          </cell>
        </row>
      </sheetData>
      <sheetData sheetId="17" refreshError="1"/>
      <sheetData sheetId="18" refreshError="1"/>
      <sheetData sheetId="19" refreshError="1"/>
      <sheetData sheetId="20" refreshError="1"/>
      <sheetData sheetId="21" refreshError="1">
        <row r="1">
          <cell r="B1">
            <v>37257</v>
          </cell>
          <cell r="C1">
            <v>37288</v>
          </cell>
          <cell r="D1">
            <v>37316</v>
          </cell>
          <cell r="E1">
            <v>37347</v>
          </cell>
          <cell r="F1">
            <v>37377</v>
          </cell>
          <cell r="G1">
            <v>37408</v>
          </cell>
          <cell r="H1">
            <v>37438</v>
          </cell>
          <cell r="I1">
            <v>37469</v>
          </cell>
          <cell r="J1">
            <v>37500</v>
          </cell>
          <cell r="K1">
            <v>37530</v>
          </cell>
          <cell r="L1">
            <v>37561</v>
          </cell>
          <cell r="M1">
            <v>37591</v>
          </cell>
          <cell r="N1">
            <v>37622</v>
          </cell>
          <cell r="O1">
            <v>37653</v>
          </cell>
          <cell r="P1">
            <v>37681</v>
          </cell>
          <cell r="Q1">
            <v>37712</v>
          </cell>
          <cell r="R1">
            <v>37742</v>
          </cell>
          <cell r="S1">
            <v>37773</v>
          </cell>
          <cell r="T1">
            <v>37803</v>
          </cell>
          <cell r="U1">
            <v>37834</v>
          </cell>
          <cell r="V1">
            <v>37865</v>
          </cell>
          <cell r="W1">
            <v>37895</v>
          </cell>
          <cell r="X1">
            <v>37926</v>
          </cell>
          <cell r="Y1">
            <v>37956</v>
          </cell>
          <cell r="Z1">
            <v>37987</v>
          </cell>
          <cell r="AA1">
            <v>38018</v>
          </cell>
          <cell r="AB1">
            <v>38047</v>
          </cell>
          <cell r="AC1">
            <v>38078</v>
          </cell>
          <cell r="AD1">
            <v>38108</v>
          </cell>
          <cell r="AE1">
            <v>38139</v>
          </cell>
          <cell r="AF1">
            <v>38169</v>
          </cell>
          <cell r="AG1">
            <v>38200</v>
          </cell>
          <cell r="AH1">
            <v>38231</v>
          </cell>
          <cell r="AI1">
            <v>38261</v>
          </cell>
          <cell r="AJ1">
            <v>38292</v>
          </cell>
          <cell r="AK1">
            <v>38322</v>
          </cell>
          <cell r="AL1">
            <v>38353</v>
          </cell>
          <cell r="AM1">
            <v>38384</v>
          </cell>
          <cell r="AN1">
            <v>38412</v>
          </cell>
          <cell r="AO1">
            <v>38443</v>
          </cell>
          <cell r="AP1">
            <v>38473</v>
          </cell>
          <cell r="AQ1">
            <v>38504</v>
          </cell>
          <cell r="AR1">
            <v>38534</v>
          </cell>
          <cell r="AS1">
            <v>38565</v>
          </cell>
          <cell r="AT1">
            <v>38596</v>
          </cell>
          <cell r="AU1">
            <v>38626</v>
          </cell>
          <cell r="AV1">
            <v>38657</v>
          </cell>
          <cell r="AW1">
            <v>38687</v>
          </cell>
          <cell r="AX1">
            <v>38718</v>
          </cell>
          <cell r="AY1">
            <v>38749</v>
          </cell>
          <cell r="AZ1">
            <v>38777</v>
          </cell>
          <cell r="BA1">
            <v>38808</v>
          </cell>
          <cell r="BB1">
            <v>38838</v>
          </cell>
          <cell r="BC1">
            <v>38869</v>
          </cell>
          <cell r="BD1">
            <v>38899</v>
          </cell>
          <cell r="BE1">
            <v>38930</v>
          </cell>
          <cell r="BF1">
            <v>38961</v>
          </cell>
          <cell r="BG1">
            <v>38991</v>
          </cell>
          <cell r="BH1">
            <v>39022</v>
          </cell>
          <cell r="BI1">
            <v>39052</v>
          </cell>
          <cell r="BJ1">
            <v>39083</v>
          </cell>
          <cell r="BK1">
            <v>39114</v>
          </cell>
          <cell r="BL1">
            <v>39142</v>
          </cell>
          <cell r="BM1">
            <v>39173</v>
          </cell>
          <cell r="BN1">
            <v>39203</v>
          </cell>
          <cell r="BO1">
            <v>39234</v>
          </cell>
          <cell r="BP1">
            <v>39264</v>
          </cell>
          <cell r="BQ1">
            <v>39295</v>
          </cell>
          <cell r="BR1">
            <v>39326</v>
          </cell>
          <cell r="BS1">
            <v>39356</v>
          </cell>
          <cell r="BT1">
            <v>39387</v>
          </cell>
          <cell r="BU1">
            <v>39417</v>
          </cell>
          <cell r="BV1">
            <v>39448</v>
          </cell>
          <cell r="BW1">
            <v>39479</v>
          </cell>
          <cell r="BX1">
            <v>39508</v>
          </cell>
          <cell r="BY1">
            <v>39539</v>
          </cell>
          <cell r="BZ1">
            <v>39569</v>
          </cell>
          <cell r="CA1">
            <v>39600</v>
          </cell>
          <cell r="CB1">
            <v>39630</v>
          </cell>
          <cell r="CC1">
            <v>39661</v>
          </cell>
          <cell r="CD1">
            <v>39692</v>
          </cell>
          <cell r="CE1">
            <v>39722</v>
          </cell>
          <cell r="CF1">
            <v>39753</v>
          </cell>
          <cell r="CG1">
            <v>39783</v>
          </cell>
          <cell r="CI1" t="str">
            <v>Q1-02</v>
          </cell>
          <cell r="CJ1" t="str">
            <v>Q2-02</v>
          </cell>
          <cell r="CK1" t="str">
            <v>Q3-02</v>
          </cell>
          <cell r="CL1" t="str">
            <v>Q4-02</v>
          </cell>
          <cell r="CM1">
            <v>2002</v>
          </cell>
          <cell r="CN1" t="str">
            <v>Q1</v>
          </cell>
          <cell r="CO1" t="str">
            <v>Q2</v>
          </cell>
          <cell r="CP1" t="str">
            <v>Q3</v>
          </cell>
          <cell r="CQ1" t="str">
            <v>Q4</v>
          </cell>
          <cell r="CR1">
            <v>2003</v>
          </cell>
          <cell r="CS1" t="str">
            <v>Q1</v>
          </cell>
          <cell r="CT1" t="str">
            <v>Q2</v>
          </cell>
          <cell r="CU1" t="str">
            <v>Q3</v>
          </cell>
          <cell r="CV1" t="str">
            <v>Q4</v>
          </cell>
          <cell r="CW1">
            <v>2004</v>
          </cell>
          <cell r="CX1" t="str">
            <v>Q1</v>
          </cell>
          <cell r="CY1" t="str">
            <v>Q2</v>
          </cell>
          <cell r="CZ1" t="str">
            <v>Q3</v>
          </cell>
          <cell r="DA1" t="str">
            <v>Q4</v>
          </cell>
          <cell r="DB1">
            <v>2005</v>
          </cell>
          <cell r="DC1" t="str">
            <v>Q1</v>
          </cell>
          <cell r="DD1" t="str">
            <v>Q2</v>
          </cell>
          <cell r="DE1" t="str">
            <v>Q3</v>
          </cell>
          <cell r="DF1" t="str">
            <v>Q4</v>
          </cell>
          <cell r="DG1">
            <v>2006</v>
          </cell>
          <cell r="DH1" t="str">
            <v>Q1-07</v>
          </cell>
          <cell r="DI1" t="str">
            <v>Q2-07</v>
          </cell>
          <cell r="DJ1" t="str">
            <v>Q3-07</v>
          </cell>
          <cell r="DK1" t="str">
            <v>Q4-07</v>
          </cell>
          <cell r="DL1">
            <v>2007</v>
          </cell>
          <cell r="DM1" t="str">
            <v>Q1-08</v>
          </cell>
          <cell r="DN1" t="str">
            <v>Q2-08</v>
          </cell>
          <cell r="DO1" t="str">
            <v>Q3-08</v>
          </cell>
          <cell r="DP1" t="str">
            <v>Q4-08</v>
          </cell>
          <cell r="DQ1">
            <v>2008</v>
          </cell>
          <cell r="DS1" t="str">
            <v>2002YTD1</v>
          </cell>
          <cell r="DT1" t="str">
            <v>2002YTD2</v>
          </cell>
          <cell r="DU1" t="str">
            <v>2002YTD3</v>
          </cell>
          <cell r="DV1" t="str">
            <v>2002YTD4</v>
          </cell>
          <cell r="DW1" t="str">
            <v>2002YTD5</v>
          </cell>
          <cell r="DX1" t="str">
            <v>2002YTD6</v>
          </cell>
          <cell r="DY1" t="str">
            <v>2002YTD7</v>
          </cell>
          <cell r="DZ1" t="str">
            <v>2002YTD8</v>
          </cell>
          <cell r="EA1" t="str">
            <v>2002YTD9</v>
          </cell>
          <cell r="EB1" t="str">
            <v>2002YTD10</v>
          </cell>
          <cell r="EC1" t="str">
            <v>2002YTD11</v>
          </cell>
          <cell r="ED1" t="str">
            <v>2002YTD12</v>
          </cell>
          <cell r="EE1" t="str">
            <v>2003YTD1</v>
          </cell>
          <cell r="EF1" t="str">
            <v>2003YTD2</v>
          </cell>
          <cell r="EG1" t="str">
            <v>2003YTD3</v>
          </cell>
          <cell r="EH1" t="str">
            <v>2003YTD4</v>
          </cell>
          <cell r="EI1" t="str">
            <v>2003YTD5</v>
          </cell>
          <cell r="EJ1" t="str">
            <v>2003YTD6</v>
          </cell>
          <cell r="EK1" t="str">
            <v>2003YTD7</v>
          </cell>
          <cell r="EL1" t="str">
            <v>2003YTD8</v>
          </cell>
          <cell r="EM1" t="str">
            <v>2003YTD9</v>
          </cell>
          <cell r="EN1" t="str">
            <v>2003YTD10</v>
          </cell>
          <cell r="EO1" t="str">
            <v>2003YTD11</v>
          </cell>
          <cell r="EP1" t="str">
            <v>2003YTD12</v>
          </cell>
          <cell r="EQ1" t="str">
            <v>2004YTD1</v>
          </cell>
          <cell r="ER1" t="str">
            <v>2004YTD2</v>
          </cell>
          <cell r="ES1" t="str">
            <v>2004YTD3</v>
          </cell>
          <cell r="ET1" t="str">
            <v>2004YTD4</v>
          </cell>
          <cell r="EU1" t="str">
            <v>2004YTD5</v>
          </cell>
          <cell r="EV1" t="str">
            <v>2004YTD6</v>
          </cell>
          <cell r="EW1" t="str">
            <v>2004YTD7</v>
          </cell>
          <cell r="EX1" t="str">
            <v>2004YTD8</v>
          </cell>
          <cell r="EY1" t="str">
            <v>2004YTD9</v>
          </cell>
          <cell r="EZ1" t="str">
            <v>2004YTD10</v>
          </cell>
          <cell r="FA1" t="str">
            <v>2004YTD11</v>
          </cell>
          <cell r="FB1" t="str">
            <v>2004YTD12</v>
          </cell>
          <cell r="FC1" t="str">
            <v>2005YTD1</v>
          </cell>
          <cell r="FD1" t="str">
            <v>2005YTD2</v>
          </cell>
          <cell r="FE1" t="str">
            <v>2005YTD3</v>
          </cell>
          <cell r="FF1" t="str">
            <v>2005YTD4</v>
          </cell>
          <cell r="FG1" t="str">
            <v>2005YTD5</v>
          </cell>
          <cell r="FH1" t="str">
            <v>2005YTD6</v>
          </cell>
          <cell r="FI1" t="str">
            <v>2005YTD7</v>
          </cell>
          <cell r="FJ1" t="str">
            <v>2005YTD8</v>
          </cell>
          <cell r="FK1" t="str">
            <v>2005YTD9</v>
          </cell>
          <cell r="FL1" t="str">
            <v>2005YTD10</v>
          </cell>
          <cell r="FM1" t="str">
            <v>2005YTD11</v>
          </cell>
          <cell r="FN1" t="str">
            <v>2005YTD12</v>
          </cell>
          <cell r="FO1" t="str">
            <v>2006YTD1</v>
          </cell>
          <cell r="FP1" t="str">
            <v>2006YTD2</v>
          </cell>
          <cell r="FQ1" t="str">
            <v>2006YTD3</v>
          </cell>
          <cell r="FR1" t="str">
            <v>2006YTD4</v>
          </cell>
          <cell r="FS1" t="str">
            <v>2006YTD5</v>
          </cell>
          <cell r="FT1" t="str">
            <v>2006YTD6</v>
          </cell>
          <cell r="FU1" t="str">
            <v>2006YTD7</v>
          </cell>
          <cell r="FV1" t="str">
            <v>2006YTD8</v>
          </cell>
          <cell r="FW1" t="str">
            <v>2006YTD9</v>
          </cell>
          <cell r="FX1" t="str">
            <v>2006YTD10</v>
          </cell>
          <cell r="FY1" t="str">
            <v>2006YTD11</v>
          </cell>
          <cell r="FZ1" t="str">
            <v>2006YTD12</v>
          </cell>
          <cell r="GA1" t="str">
            <v>2007YTD1</v>
          </cell>
          <cell r="GB1" t="str">
            <v>2007YTD2</v>
          </cell>
          <cell r="GC1" t="str">
            <v>2007YTD3</v>
          </cell>
          <cell r="GD1" t="str">
            <v>2007YTD4</v>
          </cell>
          <cell r="GE1" t="str">
            <v>2007YTD5</v>
          </cell>
          <cell r="GF1" t="str">
            <v>2007YTD6</v>
          </cell>
          <cell r="GG1" t="str">
            <v>2007YTD7</v>
          </cell>
          <cell r="GH1" t="str">
            <v>2007YTD8</v>
          </cell>
          <cell r="GI1" t="str">
            <v>2007YTD9</v>
          </cell>
          <cell r="GJ1" t="str">
            <v>2007YTD10</v>
          </cell>
          <cell r="GK1" t="str">
            <v>2007YTD11</v>
          </cell>
          <cell r="GL1" t="str">
            <v>2007YTD12</v>
          </cell>
          <cell r="GM1" t="str">
            <v>2008YTD1</v>
          </cell>
          <cell r="GN1" t="str">
            <v>2008YTD2</v>
          </cell>
          <cell r="GO1" t="str">
            <v>2008YTD3</v>
          </cell>
          <cell r="GP1" t="str">
            <v>2008YTD4</v>
          </cell>
          <cell r="GQ1" t="str">
            <v>2008YTD5</v>
          </cell>
          <cell r="GR1" t="str">
            <v>2008YTD6</v>
          </cell>
          <cell r="GS1" t="str">
            <v>2008YTD7</v>
          </cell>
          <cell r="GT1" t="str">
            <v>2008YTD8</v>
          </cell>
          <cell r="GU1" t="str">
            <v>2008YTD9</v>
          </cell>
          <cell r="GV1" t="str">
            <v>2008YTD10</v>
          </cell>
          <cell r="GW1" t="str">
            <v>2008YTD11</v>
          </cell>
          <cell r="GX1" t="str">
            <v>2008YTD12</v>
          </cell>
          <cell r="GZ1" t="str">
            <v>04 vs 03</v>
          </cell>
          <cell r="HA1" t="str">
            <v>05 vs 04</v>
          </cell>
          <cell r="HB1" t="str">
            <v>06 vs 05</v>
          </cell>
          <cell r="HC1" t="str">
            <v>07 vs 06</v>
          </cell>
          <cell r="HD1" t="str">
            <v>08 vs 07</v>
          </cell>
        </row>
        <row r="2">
          <cell r="A2" t="str">
            <v>Oxy 10</v>
          </cell>
          <cell r="B2">
            <v>331638400</v>
          </cell>
          <cell r="C2">
            <v>183224000</v>
          </cell>
          <cell r="D2">
            <v>25041600</v>
          </cell>
          <cell r="E2">
            <v>295763200</v>
          </cell>
          <cell r="F2">
            <v>74325600</v>
          </cell>
          <cell r="G2">
            <v>534132000</v>
          </cell>
          <cell r="H2">
            <v>29600000</v>
          </cell>
          <cell r="I2">
            <v>391371200</v>
          </cell>
          <cell r="J2">
            <v>131009600</v>
          </cell>
          <cell r="K2">
            <v>38420800</v>
          </cell>
          <cell r="L2">
            <v>142672000</v>
          </cell>
          <cell r="M2">
            <v>107240800</v>
          </cell>
          <cell r="N2">
            <v>285344000</v>
          </cell>
          <cell r="O2">
            <v>144270400</v>
          </cell>
          <cell r="P2">
            <v>188374400</v>
          </cell>
          <cell r="Q2">
            <v>174225600</v>
          </cell>
          <cell r="R2">
            <v>158685600</v>
          </cell>
          <cell r="S2">
            <v>219395200</v>
          </cell>
          <cell r="T2">
            <v>305087200</v>
          </cell>
          <cell r="U2">
            <v>409160800</v>
          </cell>
          <cell r="V2">
            <v>104103200</v>
          </cell>
          <cell r="W2">
            <v>65327200</v>
          </cell>
          <cell r="X2">
            <v>280756000</v>
          </cell>
          <cell r="Y2">
            <v>170052000</v>
          </cell>
          <cell r="Z2">
            <v>54138400</v>
          </cell>
          <cell r="AA2">
            <v>144300000</v>
          </cell>
          <cell r="AB2">
            <v>437695200</v>
          </cell>
          <cell r="AC2">
            <v>59792000</v>
          </cell>
          <cell r="AD2">
            <v>271935200</v>
          </cell>
          <cell r="AE2">
            <v>260539200</v>
          </cell>
          <cell r="AF2">
            <v>38687200</v>
          </cell>
          <cell r="AG2">
            <v>432130400</v>
          </cell>
          <cell r="AH2">
            <v>135035200</v>
          </cell>
          <cell r="AI2">
            <v>41499200</v>
          </cell>
          <cell r="AJ2">
            <v>372930400</v>
          </cell>
          <cell r="AK2">
            <v>172183200</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0</v>
          </cell>
          <cell r="CG2">
            <v>0</v>
          </cell>
          <cell r="CI2">
            <v>539904000</v>
          </cell>
          <cell r="CJ2">
            <v>904220800</v>
          </cell>
          <cell r="CK2">
            <v>551980800</v>
          </cell>
          <cell r="CL2">
            <v>288333600</v>
          </cell>
          <cell r="CM2">
            <v>2284439200</v>
          </cell>
          <cell r="CN2">
            <v>617988800</v>
          </cell>
          <cell r="CO2">
            <v>552306400</v>
          </cell>
          <cell r="CP2">
            <v>818351200</v>
          </cell>
          <cell r="CQ2">
            <v>516135200</v>
          </cell>
          <cell r="CR2">
            <v>2504781600</v>
          </cell>
          <cell r="CS2">
            <v>636133600</v>
          </cell>
          <cell r="CT2">
            <v>592266400</v>
          </cell>
          <cell r="CU2">
            <v>605852800</v>
          </cell>
          <cell r="CV2">
            <v>586612800</v>
          </cell>
          <cell r="CW2">
            <v>2420865600</v>
          </cell>
          <cell r="CX2">
            <v>0</v>
          </cell>
          <cell r="CY2">
            <v>0</v>
          </cell>
          <cell r="CZ2">
            <v>0</v>
          </cell>
          <cell r="DA2">
            <v>0</v>
          </cell>
          <cell r="DB2">
            <v>0</v>
          </cell>
          <cell r="DC2">
            <v>0</v>
          </cell>
          <cell r="DD2">
            <v>0</v>
          </cell>
          <cell r="DE2">
            <v>0</v>
          </cell>
          <cell r="DF2">
            <v>0</v>
          </cell>
          <cell r="DG2">
            <v>0</v>
          </cell>
          <cell r="DH2">
            <v>0</v>
          </cell>
          <cell r="DI2">
            <v>0</v>
          </cell>
          <cell r="DJ2">
            <v>0</v>
          </cell>
          <cell r="DK2">
            <v>0</v>
          </cell>
          <cell r="DL2">
            <v>0</v>
          </cell>
          <cell r="DM2">
            <v>0</v>
          </cell>
          <cell r="DN2">
            <v>0</v>
          </cell>
          <cell r="DO2">
            <v>0</v>
          </cell>
          <cell r="DP2">
            <v>0</v>
          </cell>
          <cell r="DQ2">
            <v>0</v>
          </cell>
          <cell r="DS2">
            <v>331638400</v>
          </cell>
          <cell r="DT2">
            <v>514862400</v>
          </cell>
          <cell r="DU2">
            <v>539904000</v>
          </cell>
          <cell r="DV2">
            <v>835667200</v>
          </cell>
          <cell r="DW2">
            <v>909992800</v>
          </cell>
          <cell r="DX2">
            <v>1444124800</v>
          </cell>
          <cell r="DY2">
            <v>1473724800</v>
          </cell>
          <cell r="DZ2">
            <v>1865096000</v>
          </cell>
          <cell r="EA2">
            <v>1996105600</v>
          </cell>
          <cell r="EB2">
            <v>2034526400</v>
          </cell>
          <cell r="EC2">
            <v>2177198400</v>
          </cell>
          <cell r="ED2">
            <v>2284439200</v>
          </cell>
          <cell r="EE2">
            <v>285344000</v>
          </cell>
          <cell r="EF2">
            <v>429614400</v>
          </cell>
          <cell r="EG2">
            <v>617988800</v>
          </cell>
          <cell r="EH2">
            <v>792214400</v>
          </cell>
          <cell r="EI2">
            <v>950900000</v>
          </cell>
          <cell r="EJ2">
            <v>1170295200</v>
          </cell>
          <cell r="EK2">
            <v>1475382400</v>
          </cell>
          <cell r="EL2">
            <v>1884543200</v>
          </cell>
          <cell r="EM2">
            <v>1988646400</v>
          </cell>
          <cell r="EN2">
            <v>2053973600</v>
          </cell>
          <cell r="EO2">
            <v>2334729600</v>
          </cell>
          <cell r="EP2">
            <v>2504781600</v>
          </cell>
          <cell r="EQ2">
            <v>54138400</v>
          </cell>
          <cell r="ER2">
            <v>198438400</v>
          </cell>
          <cell r="ES2">
            <v>636133600</v>
          </cell>
          <cell r="ET2">
            <v>695925600</v>
          </cell>
          <cell r="EU2">
            <v>967860800</v>
          </cell>
          <cell r="EV2">
            <v>1228400000</v>
          </cell>
          <cell r="EW2">
            <v>1267087200</v>
          </cell>
          <cell r="EX2">
            <v>1699217600</v>
          </cell>
          <cell r="EY2">
            <v>1834252800</v>
          </cell>
          <cell r="EZ2">
            <v>1875752000</v>
          </cell>
          <cell r="FA2">
            <v>2248682400</v>
          </cell>
          <cell r="FB2">
            <v>2420865600</v>
          </cell>
          <cell r="FC2">
            <v>0</v>
          </cell>
          <cell r="FD2">
            <v>0</v>
          </cell>
          <cell r="FE2">
            <v>0</v>
          </cell>
          <cell r="FF2">
            <v>0</v>
          </cell>
          <cell r="FG2">
            <v>0</v>
          </cell>
          <cell r="FH2">
            <v>0</v>
          </cell>
          <cell r="FI2">
            <v>0</v>
          </cell>
          <cell r="FJ2">
            <v>0</v>
          </cell>
          <cell r="FK2">
            <v>0</v>
          </cell>
          <cell r="FL2">
            <v>0</v>
          </cell>
          <cell r="FM2">
            <v>0</v>
          </cell>
          <cell r="FN2">
            <v>0</v>
          </cell>
          <cell r="FO2">
            <v>0</v>
          </cell>
          <cell r="FP2">
            <v>0</v>
          </cell>
          <cell r="FQ2">
            <v>0</v>
          </cell>
          <cell r="FR2">
            <v>0</v>
          </cell>
          <cell r="FS2">
            <v>0</v>
          </cell>
          <cell r="FT2">
            <v>0</v>
          </cell>
          <cell r="FU2">
            <v>0</v>
          </cell>
          <cell r="FV2">
            <v>0</v>
          </cell>
          <cell r="FW2">
            <v>0</v>
          </cell>
          <cell r="FX2">
            <v>0</v>
          </cell>
          <cell r="FY2">
            <v>0</v>
          </cell>
          <cell r="FZ2">
            <v>0</v>
          </cell>
          <cell r="GA2">
            <v>0</v>
          </cell>
          <cell r="GB2">
            <v>0</v>
          </cell>
          <cell r="GC2">
            <v>0</v>
          </cell>
          <cell r="GD2">
            <v>0</v>
          </cell>
          <cell r="GE2">
            <v>0</v>
          </cell>
          <cell r="GF2">
            <v>0</v>
          </cell>
          <cell r="GG2">
            <v>0</v>
          </cell>
          <cell r="GH2">
            <v>0</v>
          </cell>
          <cell r="GI2">
            <v>0</v>
          </cell>
          <cell r="GJ2">
            <v>0</v>
          </cell>
          <cell r="GK2">
            <v>0</v>
          </cell>
          <cell r="GL2">
            <v>0</v>
          </cell>
          <cell r="GM2">
            <v>0</v>
          </cell>
          <cell r="GN2">
            <v>0</v>
          </cell>
          <cell r="GO2">
            <v>0</v>
          </cell>
          <cell r="GP2">
            <v>0</v>
          </cell>
          <cell r="GQ2">
            <v>0</v>
          </cell>
          <cell r="GR2">
            <v>0</v>
          </cell>
          <cell r="GS2">
            <v>0</v>
          </cell>
          <cell r="GT2">
            <v>0</v>
          </cell>
          <cell r="GU2">
            <v>0</v>
          </cell>
          <cell r="GV2">
            <v>0</v>
          </cell>
          <cell r="GW2">
            <v>0</v>
          </cell>
          <cell r="GX2">
            <v>0</v>
          </cell>
          <cell r="GZ2">
            <v>0.96649767788137697</v>
          </cell>
          <cell r="HA2">
            <v>0</v>
          </cell>
          <cell r="HB2" t="e">
            <v>#DIV/0!</v>
          </cell>
          <cell r="HC2" t="e">
            <v>#DIV/0!</v>
          </cell>
          <cell r="HD2" t="e">
            <v>#DIV/0!</v>
          </cell>
        </row>
        <row r="3">
          <cell r="A3" t="str">
            <v>Oxy 5</v>
          </cell>
          <cell r="B3">
            <v>33592000</v>
          </cell>
          <cell r="C3">
            <v>144921600</v>
          </cell>
          <cell r="D3">
            <v>186864000</v>
          </cell>
          <cell r="E3">
            <v>125963200</v>
          </cell>
          <cell r="F3">
            <v>50537600</v>
          </cell>
          <cell r="G3">
            <v>12158400</v>
          </cell>
          <cell r="H3">
            <v>173128000</v>
          </cell>
          <cell r="I3">
            <v>185204800</v>
          </cell>
          <cell r="J3">
            <v>151068800</v>
          </cell>
          <cell r="K3">
            <v>68054400</v>
          </cell>
          <cell r="L3">
            <v>217844800</v>
          </cell>
          <cell r="M3">
            <v>51598400</v>
          </cell>
          <cell r="N3">
            <v>154387200</v>
          </cell>
          <cell r="O3">
            <v>7942400</v>
          </cell>
          <cell r="P3">
            <v>148648000</v>
          </cell>
          <cell r="Q3">
            <v>152918400</v>
          </cell>
          <cell r="R3">
            <v>105563200</v>
          </cell>
          <cell r="S3">
            <v>183627200</v>
          </cell>
          <cell r="T3">
            <v>244419200</v>
          </cell>
          <cell r="U3">
            <v>288755200</v>
          </cell>
          <cell r="V3">
            <v>48334400</v>
          </cell>
          <cell r="W3">
            <v>51163200</v>
          </cell>
          <cell r="X3">
            <v>236721600</v>
          </cell>
          <cell r="Y3">
            <v>95961600</v>
          </cell>
          <cell r="Z3">
            <v>29729600</v>
          </cell>
          <cell r="AA3">
            <v>64001600</v>
          </cell>
          <cell r="AB3">
            <v>335892800</v>
          </cell>
          <cell r="AC3">
            <v>35305600</v>
          </cell>
          <cell r="AD3">
            <v>158984000</v>
          </cell>
          <cell r="AE3">
            <v>197336000</v>
          </cell>
          <cell r="AF3">
            <v>22929600</v>
          </cell>
          <cell r="AG3">
            <v>251708800</v>
          </cell>
          <cell r="AH3">
            <v>90875200</v>
          </cell>
          <cell r="AI3">
            <v>29022400</v>
          </cell>
          <cell r="AJ3">
            <v>211752000</v>
          </cell>
          <cell r="AK3">
            <v>92724800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cell r="CD3">
            <v>0</v>
          </cell>
          <cell r="CE3">
            <v>0</v>
          </cell>
          <cell r="CF3">
            <v>0</v>
          </cell>
          <cell r="CG3">
            <v>0</v>
          </cell>
          <cell r="CI3">
            <v>365377600</v>
          </cell>
          <cell r="CJ3">
            <v>188659200</v>
          </cell>
          <cell r="CK3">
            <v>509401600</v>
          </cell>
          <cell r="CL3">
            <v>337497600</v>
          </cell>
          <cell r="CM3">
            <v>1400936000</v>
          </cell>
          <cell r="CN3">
            <v>310977600</v>
          </cell>
          <cell r="CO3">
            <v>442108800</v>
          </cell>
          <cell r="CP3">
            <v>581508800</v>
          </cell>
          <cell r="CQ3">
            <v>383846400</v>
          </cell>
          <cell r="CR3">
            <v>1718441600</v>
          </cell>
          <cell r="CS3">
            <v>429624000</v>
          </cell>
          <cell r="CT3">
            <v>391625600</v>
          </cell>
          <cell r="CU3">
            <v>365513600</v>
          </cell>
          <cell r="CV3">
            <v>333499200</v>
          </cell>
          <cell r="CW3">
            <v>1520262400</v>
          </cell>
          <cell r="CX3">
            <v>0</v>
          </cell>
          <cell r="CY3">
            <v>0</v>
          </cell>
          <cell r="CZ3">
            <v>0</v>
          </cell>
          <cell r="DA3">
            <v>0</v>
          </cell>
          <cell r="DB3">
            <v>0</v>
          </cell>
          <cell r="DC3">
            <v>0</v>
          </cell>
          <cell r="DD3">
            <v>0</v>
          </cell>
          <cell r="DE3">
            <v>0</v>
          </cell>
          <cell r="DF3">
            <v>0</v>
          </cell>
          <cell r="DG3">
            <v>0</v>
          </cell>
          <cell r="DH3">
            <v>0</v>
          </cell>
          <cell r="DI3">
            <v>0</v>
          </cell>
          <cell r="DJ3">
            <v>0</v>
          </cell>
          <cell r="DK3">
            <v>0</v>
          </cell>
          <cell r="DL3">
            <v>0</v>
          </cell>
          <cell r="DM3">
            <v>0</v>
          </cell>
          <cell r="DN3">
            <v>0</v>
          </cell>
          <cell r="DO3">
            <v>0</v>
          </cell>
          <cell r="DP3">
            <v>0</v>
          </cell>
          <cell r="DQ3">
            <v>0</v>
          </cell>
          <cell r="DS3">
            <v>33592000</v>
          </cell>
          <cell r="DT3">
            <v>178513600</v>
          </cell>
          <cell r="DU3">
            <v>365377600</v>
          </cell>
          <cell r="DV3">
            <v>491340800</v>
          </cell>
          <cell r="DW3">
            <v>541878400</v>
          </cell>
          <cell r="DX3">
            <v>554036800</v>
          </cell>
          <cell r="DY3">
            <v>727164800</v>
          </cell>
          <cell r="DZ3">
            <v>912369600</v>
          </cell>
          <cell r="EA3">
            <v>1063438400</v>
          </cell>
          <cell r="EB3">
            <v>1131492800</v>
          </cell>
          <cell r="EC3">
            <v>1349337600</v>
          </cell>
          <cell r="ED3">
            <v>1400936000</v>
          </cell>
          <cell r="EE3">
            <v>154387200</v>
          </cell>
          <cell r="EF3">
            <v>162329600</v>
          </cell>
          <cell r="EG3">
            <v>310977600</v>
          </cell>
          <cell r="EH3">
            <v>463896000</v>
          </cell>
          <cell r="EI3">
            <v>569459200</v>
          </cell>
          <cell r="EJ3">
            <v>753086400</v>
          </cell>
          <cell r="EK3">
            <v>997505600</v>
          </cell>
          <cell r="EL3">
            <v>1286260800</v>
          </cell>
          <cell r="EM3">
            <v>1334595200</v>
          </cell>
          <cell r="EN3">
            <v>1385758400</v>
          </cell>
          <cell r="EO3">
            <v>1622480000</v>
          </cell>
          <cell r="EP3">
            <v>1718441600</v>
          </cell>
          <cell r="EQ3">
            <v>29729600</v>
          </cell>
          <cell r="ER3">
            <v>93731200</v>
          </cell>
          <cell r="ES3">
            <v>429624000</v>
          </cell>
          <cell r="ET3">
            <v>464929600</v>
          </cell>
          <cell r="EU3">
            <v>623913600</v>
          </cell>
          <cell r="EV3">
            <v>821249600</v>
          </cell>
          <cell r="EW3">
            <v>844179200</v>
          </cell>
          <cell r="EX3">
            <v>1095888000</v>
          </cell>
          <cell r="EY3">
            <v>1186763200</v>
          </cell>
          <cell r="EZ3">
            <v>1215785600</v>
          </cell>
          <cell r="FA3">
            <v>1427537600</v>
          </cell>
          <cell r="FB3">
            <v>1520262400</v>
          </cell>
          <cell r="FC3">
            <v>0</v>
          </cell>
          <cell r="FD3">
            <v>0</v>
          </cell>
          <cell r="FE3">
            <v>0</v>
          </cell>
          <cell r="FF3">
            <v>0</v>
          </cell>
          <cell r="FG3">
            <v>0</v>
          </cell>
          <cell r="FH3">
            <v>0</v>
          </cell>
          <cell r="FI3">
            <v>0</v>
          </cell>
          <cell r="FJ3">
            <v>0</v>
          </cell>
          <cell r="FK3">
            <v>0</v>
          </cell>
          <cell r="FL3">
            <v>0</v>
          </cell>
          <cell r="FM3">
            <v>0</v>
          </cell>
          <cell r="FN3">
            <v>0</v>
          </cell>
          <cell r="FO3">
            <v>0</v>
          </cell>
          <cell r="FP3">
            <v>0</v>
          </cell>
          <cell r="FQ3">
            <v>0</v>
          </cell>
          <cell r="FR3">
            <v>0</v>
          </cell>
          <cell r="FS3">
            <v>0</v>
          </cell>
          <cell r="FT3">
            <v>0</v>
          </cell>
          <cell r="FU3">
            <v>0</v>
          </cell>
          <cell r="FV3">
            <v>0</v>
          </cell>
          <cell r="FW3">
            <v>0</v>
          </cell>
          <cell r="FX3">
            <v>0</v>
          </cell>
          <cell r="FY3">
            <v>0</v>
          </cell>
          <cell r="FZ3">
            <v>0</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0</v>
          </cell>
          <cell r="GX3">
            <v>0</v>
          </cell>
          <cell r="GZ3">
            <v>0.88467504511063977</v>
          </cell>
          <cell r="HA3">
            <v>0</v>
          </cell>
          <cell r="HB3" t="e">
            <v>#DIV/0!</v>
          </cell>
          <cell r="HC3" t="e">
            <v>#DIV/0!</v>
          </cell>
          <cell r="HD3" t="e">
            <v>#DIV/0!</v>
          </cell>
        </row>
        <row r="4">
          <cell r="A4" t="str">
            <v>Panadol Caplet</v>
          </cell>
          <cell r="B4">
            <v>6456368400</v>
          </cell>
          <cell r="C4">
            <v>1968344400</v>
          </cell>
          <cell r="D4">
            <v>7020889200</v>
          </cell>
          <cell r="E4">
            <v>4276513200</v>
          </cell>
          <cell r="F4">
            <v>5486439600</v>
          </cell>
          <cell r="G4">
            <v>6260847600</v>
          </cell>
          <cell r="H4">
            <v>3610443600</v>
          </cell>
          <cell r="I4">
            <v>8730294000</v>
          </cell>
          <cell r="J4">
            <v>5395124400</v>
          </cell>
          <cell r="K4">
            <v>3361442400</v>
          </cell>
          <cell r="L4">
            <v>8119131600</v>
          </cell>
          <cell r="M4">
            <v>4007684400</v>
          </cell>
          <cell r="N4">
            <v>9520003200</v>
          </cell>
          <cell r="O4">
            <v>3428748000</v>
          </cell>
          <cell r="P4">
            <v>4421751600</v>
          </cell>
          <cell r="Q4">
            <v>5615146800</v>
          </cell>
          <cell r="R4">
            <v>5856669600</v>
          </cell>
          <cell r="S4">
            <v>9347212800</v>
          </cell>
          <cell r="T4">
            <v>5062680000</v>
          </cell>
          <cell r="U4">
            <v>4994636400</v>
          </cell>
          <cell r="V4">
            <v>7111810800</v>
          </cell>
          <cell r="W4">
            <v>4912521600</v>
          </cell>
          <cell r="X4">
            <v>5761566000</v>
          </cell>
          <cell r="Y4">
            <v>4201434000</v>
          </cell>
          <cell r="Z4">
            <v>10747002000</v>
          </cell>
          <cell r="AA4">
            <v>4347312000</v>
          </cell>
          <cell r="AB4">
            <v>5245162800</v>
          </cell>
          <cell r="AC4">
            <v>5245654800</v>
          </cell>
          <cell r="AD4">
            <v>5790397200</v>
          </cell>
          <cell r="AE4">
            <v>10043442000</v>
          </cell>
          <cell r="AF4">
            <v>4654320000</v>
          </cell>
          <cell r="AG4">
            <v>3949087200</v>
          </cell>
          <cell r="AH4">
            <v>9716360400</v>
          </cell>
          <cell r="AI4">
            <v>2694438000</v>
          </cell>
          <cell r="AJ4">
            <v>6358558800</v>
          </cell>
          <cell r="AK4">
            <v>4412895600</v>
          </cell>
          <cell r="AL4">
            <v>8562226800</v>
          </cell>
          <cell r="AM4">
            <v>4399857600</v>
          </cell>
          <cell r="AN4">
            <v>6733659600</v>
          </cell>
          <cell r="AO4">
            <v>4705242000</v>
          </cell>
          <cell r="AP4">
            <v>5025632400</v>
          </cell>
          <cell r="AQ4">
            <v>6487364400</v>
          </cell>
          <cell r="AR4">
            <v>6542074800</v>
          </cell>
          <cell r="AS4">
            <v>5584298400</v>
          </cell>
          <cell r="AT4">
            <v>7079092800</v>
          </cell>
          <cell r="AU4">
            <v>4470754800</v>
          </cell>
          <cell r="AV4">
            <v>9463669200</v>
          </cell>
          <cell r="AW4">
            <v>3878534400</v>
          </cell>
          <cell r="AX4">
            <v>12519776400</v>
          </cell>
          <cell r="AY4">
            <v>1416271200</v>
          </cell>
          <cell r="AZ4">
            <v>4002469200</v>
          </cell>
          <cell r="BA4">
            <v>8856000000</v>
          </cell>
          <cell r="BB4">
            <v>6199131120</v>
          </cell>
          <cell r="BC4">
            <v>4920000000</v>
          </cell>
          <cell r="BD4">
            <v>7134000000</v>
          </cell>
          <cell r="BE4">
            <v>6193379640</v>
          </cell>
          <cell r="BF4">
            <v>4920000000</v>
          </cell>
          <cell r="BG4">
            <v>7134000000</v>
          </cell>
          <cell r="BH4">
            <v>7845772440.0000067</v>
          </cell>
          <cell r="BI4">
            <v>4920000000</v>
          </cell>
          <cell r="BJ4">
            <v>6765000000</v>
          </cell>
          <cell r="BK4">
            <v>6765000000</v>
          </cell>
          <cell r="BL4">
            <v>6765000000</v>
          </cell>
          <cell r="BM4">
            <v>6765000000</v>
          </cell>
          <cell r="BN4">
            <v>6765000000</v>
          </cell>
          <cell r="BO4">
            <v>6765000000</v>
          </cell>
          <cell r="BP4">
            <v>5008599999.9999704</v>
          </cell>
          <cell r="BQ4">
            <v>6765000000</v>
          </cell>
          <cell r="BR4">
            <v>6765000000</v>
          </cell>
          <cell r="BS4">
            <v>6765000000</v>
          </cell>
          <cell r="BT4">
            <v>2976600000</v>
          </cell>
          <cell r="BU4">
            <v>6765000000</v>
          </cell>
          <cell r="BV4">
            <v>7380000000</v>
          </cell>
          <cell r="BW4">
            <v>7380000000</v>
          </cell>
          <cell r="BX4">
            <v>7380000000</v>
          </cell>
          <cell r="BY4">
            <v>7380000000</v>
          </cell>
          <cell r="BZ4">
            <v>7380000000</v>
          </cell>
          <cell r="CA4">
            <v>4069317159.7056322</v>
          </cell>
          <cell r="CB4">
            <v>7380000000</v>
          </cell>
          <cell r="CC4">
            <v>7380000000</v>
          </cell>
          <cell r="CD4">
            <v>7380000000</v>
          </cell>
          <cell r="CE4">
            <v>7380000000</v>
          </cell>
          <cell r="CF4">
            <v>7380000000</v>
          </cell>
          <cell r="CG4">
            <v>7380000000</v>
          </cell>
          <cell r="CI4">
            <v>15445602000</v>
          </cell>
          <cell r="CJ4">
            <v>16023800400</v>
          </cell>
          <cell r="CK4">
            <v>17735862000</v>
          </cell>
          <cell r="CL4">
            <v>15488258400</v>
          </cell>
          <cell r="CM4">
            <v>64693522800</v>
          </cell>
          <cell r="CN4">
            <v>17370502800</v>
          </cell>
          <cell r="CO4">
            <v>20819029200</v>
          </cell>
          <cell r="CP4">
            <v>17169127200</v>
          </cell>
          <cell r="CQ4">
            <v>14875521600</v>
          </cell>
          <cell r="CR4">
            <v>70234180800</v>
          </cell>
          <cell r="CS4">
            <v>20339476800</v>
          </cell>
          <cell r="CT4">
            <v>21079494000</v>
          </cell>
          <cell r="CU4">
            <v>18319767600</v>
          </cell>
          <cell r="CV4">
            <v>13465892400</v>
          </cell>
          <cell r="CW4">
            <v>73204630800</v>
          </cell>
          <cell r="CX4">
            <v>19695744000</v>
          </cell>
          <cell r="CY4">
            <v>16218238800</v>
          </cell>
          <cell r="CZ4">
            <v>19205466000</v>
          </cell>
          <cell r="DA4">
            <v>17812958400</v>
          </cell>
          <cell r="DB4">
            <v>72932407200</v>
          </cell>
          <cell r="DC4">
            <v>17938516800</v>
          </cell>
          <cell r="DD4">
            <v>19975131120</v>
          </cell>
          <cell r="DE4">
            <v>18247379640</v>
          </cell>
          <cell r="DF4">
            <v>19899772440.000008</v>
          </cell>
          <cell r="DG4">
            <v>76060800000</v>
          </cell>
          <cell r="DH4">
            <v>20295000000</v>
          </cell>
          <cell r="DI4">
            <v>20295000000</v>
          </cell>
          <cell r="DJ4">
            <v>18538599999.999969</v>
          </cell>
          <cell r="DK4">
            <v>16506600000</v>
          </cell>
          <cell r="DL4">
            <v>75635199999.999969</v>
          </cell>
          <cell r="DM4">
            <v>22140000000</v>
          </cell>
          <cell r="DN4">
            <v>18829317159.705631</v>
          </cell>
          <cell r="DO4">
            <v>22140000000</v>
          </cell>
          <cell r="DP4">
            <v>22140000000</v>
          </cell>
          <cell r="DQ4">
            <v>85249317159.705627</v>
          </cell>
          <cell r="DS4">
            <v>6456368400</v>
          </cell>
          <cell r="DT4">
            <v>8424712800</v>
          </cell>
          <cell r="DU4">
            <v>15445602000</v>
          </cell>
          <cell r="DV4">
            <v>19722115200</v>
          </cell>
          <cell r="DW4">
            <v>25208554800</v>
          </cell>
          <cell r="DX4">
            <v>31469402400</v>
          </cell>
          <cell r="DY4">
            <v>35079846000</v>
          </cell>
          <cell r="DZ4">
            <v>43810140000</v>
          </cell>
          <cell r="EA4">
            <v>49205264400</v>
          </cell>
          <cell r="EB4">
            <v>52566706800</v>
          </cell>
          <cell r="EC4">
            <v>60685838400</v>
          </cell>
          <cell r="ED4">
            <v>64693522800</v>
          </cell>
          <cell r="EE4">
            <v>9520003200</v>
          </cell>
          <cell r="EF4">
            <v>12948751200</v>
          </cell>
          <cell r="EG4">
            <v>17370502800</v>
          </cell>
          <cell r="EH4">
            <v>22985649600</v>
          </cell>
          <cell r="EI4">
            <v>28842319200</v>
          </cell>
          <cell r="EJ4">
            <v>38189532000</v>
          </cell>
          <cell r="EK4">
            <v>43252212000</v>
          </cell>
          <cell r="EL4">
            <v>48246848400</v>
          </cell>
          <cell r="EM4">
            <v>55358659200</v>
          </cell>
          <cell r="EN4">
            <v>60271180800</v>
          </cell>
          <cell r="EO4">
            <v>66032746800</v>
          </cell>
          <cell r="EP4">
            <v>70234180800</v>
          </cell>
          <cell r="EQ4">
            <v>10747002000</v>
          </cell>
          <cell r="ER4">
            <v>15094314000</v>
          </cell>
          <cell r="ES4">
            <v>20339476800</v>
          </cell>
          <cell r="ET4">
            <v>25585131600</v>
          </cell>
          <cell r="EU4">
            <v>31375528800</v>
          </cell>
          <cell r="EV4">
            <v>41418970800</v>
          </cell>
          <cell r="EW4">
            <v>46073290800</v>
          </cell>
          <cell r="EX4">
            <v>50022378000</v>
          </cell>
          <cell r="EY4">
            <v>59738738400</v>
          </cell>
          <cell r="EZ4">
            <v>62433176400</v>
          </cell>
          <cell r="FA4">
            <v>68791735200</v>
          </cell>
          <cell r="FB4">
            <v>73204630800</v>
          </cell>
          <cell r="FC4">
            <v>8562226800</v>
          </cell>
          <cell r="FD4">
            <v>12962084400</v>
          </cell>
          <cell r="FE4">
            <v>19695744000</v>
          </cell>
          <cell r="FF4">
            <v>24400986000</v>
          </cell>
          <cell r="FG4">
            <v>29426618400</v>
          </cell>
          <cell r="FH4">
            <v>35913982800</v>
          </cell>
          <cell r="FI4">
            <v>42456057600</v>
          </cell>
          <cell r="FJ4">
            <v>48040356000</v>
          </cell>
          <cell r="FK4">
            <v>55119448800</v>
          </cell>
          <cell r="FL4">
            <v>59590203600</v>
          </cell>
          <cell r="FM4">
            <v>69053872800</v>
          </cell>
          <cell r="FN4">
            <v>72932407200</v>
          </cell>
          <cell r="FO4">
            <v>12519776400</v>
          </cell>
          <cell r="FP4">
            <v>13936047600</v>
          </cell>
          <cell r="FQ4">
            <v>17938516800</v>
          </cell>
          <cell r="FR4">
            <v>26794516800</v>
          </cell>
          <cell r="FS4">
            <v>32993647920</v>
          </cell>
          <cell r="FT4">
            <v>37913647920</v>
          </cell>
          <cell r="FU4">
            <v>45047647920</v>
          </cell>
          <cell r="FV4">
            <v>51241027560</v>
          </cell>
          <cell r="FW4">
            <v>56161027560</v>
          </cell>
          <cell r="FX4">
            <v>63295027560</v>
          </cell>
          <cell r="FY4">
            <v>71140800000</v>
          </cell>
          <cell r="FZ4">
            <v>76060800000</v>
          </cell>
          <cell r="GA4">
            <v>6765000000</v>
          </cell>
          <cell r="GB4">
            <v>13530000000</v>
          </cell>
          <cell r="GC4">
            <v>20295000000</v>
          </cell>
          <cell r="GD4">
            <v>27060000000</v>
          </cell>
          <cell r="GE4">
            <v>33825000000</v>
          </cell>
          <cell r="GF4">
            <v>40590000000</v>
          </cell>
          <cell r="GG4">
            <v>45598599999.999969</v>
          </cell>
          <cell r="GH4">
            <v>52363599999.999969</v>
          </cell>
          <cell r="GI4">
            <v>59128599999.999969</v>
          </cell>
          <cell r="GJ4">
            <v>65893599999.999969</v>
          </cell>
          <cell r="GK4">
            <v>68870199999.999969</v>
          </cell>
          <cell r="GL4">
            <v>75635199999.999969</v>
          </cell>
          <cell r="GM4">
            <v>7380000000</v>
          </cell>
          <cell r="GN4">
            <v>14760000000</v>
          </cell>
          <cell r="GO4">
            <v>22140000000</v>
          </cell>
          <cell r="GP4">
            <v>29520000000</v>
          </cell>
          <cell r="GQ4">
            <v>36900000000</v>
          </cell>
          <cell r="GR4">
            <v>40969317159.705635</v>
          </cell>
          <cell r="GS4">
            <v>48349317159.705635</v>
          </cell>
          <cell r="GT4">
            <v>55729317159.705635</v>
          </cell>
          <cell r="GU4">
            <v>63109317159.705635</v>
          </cell>
          <cell r="GV4">
            <v>70489317159.705627</v>
          </cell>
          <cell r="GW4">
            <v>77869317159.705627</v>
          </cell>
          <cell r="GX4">
            <v>85249317159.705627</v>
          </cell>
          <cell r="GZ4">
            <v>1.0422935096012396</v>
          </cell>
          <cell r="HA4">
            <v>0.99628133361202609</v>
          </cell>
          <cell r="HB4">
            <v>1.0428944130614133</v>
          </cell>
          <cell r="HC4">
            <v>0.99440447641886454</v>
          </cell>
          <cell r="HD4">
            <v>1.1271116776276875</v>
          </cell>
        </row>
        <row r="5">
          <cell r="A5" t="str">
            <v>Panadol Effervescent</v>
          </cell>
          <cell r="B5">
            <v>139829600</v>
          </cell>
          <cell r="C5">
            <v>256225000</v>
          </cell>
          <cell r="D5">
            <v>1061741000</v>
          </cell>
          <cell r="E5">
            <v>491010200</v>
          </cell>
          <cell r="F5">
            <v>722970000</v>
          </cell>
          <cell r="G5">
            <v>466301800</v>
          </cell>
          <cell r="H5">
            <v>1540895600</v>
          </cell>
          <cell r="I5">
            <v>1325666600</v>
          </cell>
          <cell r="J5">
            <v>921495900</v>
          </cell>
          <cell r="K5">
            <v>751224000</v>
          </cell>
          <cell r="L5">
            <v>1182042100</v>
          </cell>
          <cell r="M5">
            <v>377551000</v>
          </cell>
          <cell r="N5">
            <v>1073319600</v>
          </cell>
          <cell r="O5">
            <v>239715800</v>
          </cell>
          <cell r="P5">
            <v>578459100</v>
          </cell>
          <cell r="Q5">
            <v>1218301400</v>
          </cell>
          <cell r="R5">
            <v>673941000</v>
          </cell>
          <cell r="S5">
            <v>940858200</v>
          </cell>
          <cell r="T5">
            <v>1399210100</v>
          </cell>
          <cell r="U5">
            <v>1206861300</v>
          </cell>
          <cell r="V5">
            <v>1079108900</v>
          </cell>
          <cell r="W5">
            <v>1194673300</v>
          </cell>
          <cell r="X5">
            <v>769866100</v>
          </cell>
          <cell r="Y5">
            <v>766597500</v>
          </cell>
          <cell r="Z5">
            <v>1041436900</v>
          </cell>
          <cell r="AA5">
            <v>2841743000</v>
          </cell>
          <cell r="AB5">
            <v>94700133</v>
          </cell>
          <cell r="AC5">
            <v>905375237</v>
          </cell>
          <cell r="AD5">
            <v>2278974592</v>
          </cell>
          <cell r="AE5">
            <v>307366577</v>
          </cell>
          <cell r="AF5">
            <v>660339800</v>
          </cell>
          <cell r="AG5">
            <v>1802881939</v>
          </cell>
          <cell r="AH5">
            <v>1456820684</v>
          </cell>
          <cell r="AI5">
            <v>1567011031</v>
          </cell>
          <cell r="AJ5">
            <v>782687805</v>
          </cell>
          <cell r="AK5">
            <v>600724076</v>
          </cell>
          <cell r="AL5">
            <v>2279005449</v>
          </cell>
          <cell r="AM5">
            <v>263673065</v>
          </cell>
          <cell r="AN5">
            <v>928425416</v>
          </cell>
          <cell r="AO5">
            <v>805367700</v>
          </cell>
          <cell r="AP5">
            <v>2501823846</v>
          </cell>
          <cell r="AQ5">
            <v>2035543719</v>
          </cell>
          <cell r="AR5">
            <v>1084314980</v>
          </cell>
          <cell r="AS5">
            <v>2386511237</v>
          </cell>
          <cell r="AT5">
            <v>886614181</v>
          </cell>
          <cell r="AU5">
            <v>464243565</v>
          </cell>
          <cell r="AV5">
            <v>1525107225</v>
          </cell>
          <cell r="AW5">
            <v>607173189</v>
          </cell>
          <cell r="AX5">
            <v>3018586025</v>
          </cell>
          <cell r="AY5">
            <v>455819604</v>
          </cell>
          <cell r="AZ5">
            <v>641085032</v>
          </cell>
          <cell r="BA5">
            <v>1654768339</v>
          </cell>
          <cell r="BB5">
            <v>1388565000</v>
          </cell>
          <cell r="BC5">
            <v>1388565000</v>
          </cell>
          <cell r="BD5">
            <v>1978360999.9999974</v>
          </cell>
          <cell r="BE5">
            <v>1913134000</v>
          </cell>
          <cell r="BF5">
            <v>1388565000</v>
          </cell>
          <cell r="BG5">
            <v>1943991000</v>
          </cell>
          <cell r="BH5">
            <v>1079995000</v>
          </cell>
          <cell r="BI5">
            <v>1388565000</v>
          </cell>
          <cell r="BJ5">
            <v>1928562500</v>
          </cell>
          <cell r="BK5">
            <v>1928562500</v>
          </cell>
          <cell r="BL5">
            <v>1928562500</v>
          </cell>
          <cell r="BM5">
            <v>2675623500.0000024</v>
          </cell>
          <cell r="BN5">
            <v>1928562500</v>
          </cell>
          <cell r="BO5">
            <v>1928562500</v>
          </cell>
          <cell r="BP5">
            <v>1928562500</v>
          </cell>
          <cell r="BQ5">
            <v>1928562500</v>
          </cell>
          <cell r="BR5">
            <v>1928562500</v>
          </cell>
          <cell r="BS5">
            <v>1928562500</v>
          </cell>
          <cell r="BT5">
            <v>1218851500</v>
          </cell>
          <cell r="BU5">
            <v>-1157137500</v>
          </cell>
          <cell r="BV5">
            <v>1928562500</v>
          </cell>
          <cell r="BW5">
            <v>1928562500</v>
          </cell>
          <cell r="BX5">
            <v>1928562500</v>
          </cell>
          <cell r="BY5">
            <v>1928562500</v>
          </cell>
          <cell r="BZ5">
            <v>8014640580.7249994</v>
          </cell>
          <cell r="CA5">
            <v>1928562500</v>
          </cell>
          <cell r="CB5">
            <v>1928562500</v>
          </cell>
          <cell r="CC5">
            <v>1928562500</v>
          </cell>
          <cell r="CD5">
            <v>1928562500</v>
          </cell>
          <cell r="CE5">
            <v>1928562500</v>
          </cell>
          <cell r="CF5">
            <v>1928562500</v>
          </cell>
          <cell r="CG5">
            <v>1928562500</v>
          </cell>
          <cell r="CI5">
            <v>1457795600</v>
          </cell>
          <cell r="CJ5">
            <v>1680282000</v>
          </cell>
          <cell r="CK5">
            <v>3788058100</v>
          </cell>
          <cell r="CL5">
            <v>2310817100</v>
          </cell>
          <cell r="CM5">
            <v>9236952800</v>
          </cell>
          <cell r="CN5">
            <v>1891494500</v>
          </cell>
          <cell r="CO5">
            <v>2833100600</v>
          </cell>
          <cell r="CP5">
            <v>3685180300</v>
          </cell>
          <cell r="CQ5">
            <v>2731136900</v>
          </cell>
          <cell r="CR5">
            <v>11140912300</v>
          </cell>
          <cell r="CS5">
            <v>3977880033</v>
          </cell>
          <cell r="CT5">
            <v>3491716406</v>
          </cell>
          <cell r="CU5">
            <v>3920042423</v>
          </cell>
          <cell r="CV5">
            <v>2950422912</v>
          </cell>
          <cell r="CW5">
            <v>14340061774</v>
          </cell>
          <cell r="CX5">
            <v>3471103930</v>
          </cell>
          <cell r="CY5">
            <v>5342735265</v>
          </cell>
          <cell r="CZ5">
            <v>4357440398</v>
          </cell>
          <cell r="DA5">
            <v>2596523979</v>
          </cell>
          <cell r="DB5">
            <v>15767803572</v>
          </cell>
          <cell r="DC5">
            <v>4115490661</v>
          </cell>
          <cell r="DD5">
            <v>4431898339</v>
          </cell>
          <cell r="DE5">
            <v>5280059999.9999971</v>
          </cell>
          <cell r="DF5">
            <v>4412551000</v>
          </cell>
          <cell r="DG5">
            <v>18239999999.999996</v>
          </cell>
          <cell r="DH5">
            <v>5785687500</v>
          </cell>
          <cell r="DI5">
            <v>6532748500.0000019</v>
          </cell>
          <cell r="DJ5">
            <v>5785687500</v>
          </cell>
          <cell r="DK5">
            <v>1990276500</v>
          </cell>
          <cell r="DL5">
            <v>20094400000</v>
          </cell>
          <cell r="DM5">
            <v>5785687500</v>
          </cell>
          <cell r="DN5">
            <v>11871765580.724998</v>
          </cell>
          <cell r="DO5">
            <v>5785687500</v>
          </cell>
          <cell r="DP5">
            <v>5785687500</v>
          </cell>
          <cell r="DQ5">
            <v>29228828080.724998</v>
          </cell>
          <cell r="DS5">
            <v>139829600</v>
          </cell>
          <cell r="DT5">
            <v>396054600</v>
          </cell>
          <cell r="DU5">
            <v>1457795600</v>
          </cell>
          <cell r="DV5">
            <v>1948805800</v>
          </cell>
          <cell r="DW5">
            <v>2671775800</v>
          </cell>
          <cell r="DX5">
            <v>3138077600</v>
          </cell>
          <cell r="DY5">
            <v>4678973200</v>
          </cell>
          <cell r="DZ5">
            <v>6004639800</v>
          </cell>
          <cell r="EA5">
            <v>6926135700</v>
          </cell>
          <cell r="EB5">
            <v>7677359700</v>
          </cell>
          <cell r="EC5">
            <v>8859401800</v>
          </cell>
          <cell r="ED5">
            <v>9236952800</v>
          </cell>
          <cell r="EE5">
            <v>1073319600</v>
          </cell>
          <cell r="EF5">
            <v>1313035400</v>
          </cell>
          <cell r="EG5">
            <v>1891494500</v>
          </cell>
          <cell r="EH5">
            <v>3109795900</v>
          </cell>
          <cell r="EI5">
            <v>3783736900</v>
          </cell>
          <cell r="EJ5">
            <v>4724595100</v>
          </cell>
          <cell r="EK5">
            <v>6123805200</v>
          </cell>
          <cell r="EL5">
            <v>7330666500</v>
          </cell>
          <cell r="EM5">
            <v>8409775400</v>
          </cell>
          <cell r="EN5">
            <v>9604448700</v>
          </cell>
          <cell r="EO5">
            <v>10374314800</v>
          </cell>
          <cell r="EP5">
            <v>11140912300</v>
          </cell>
          <cell r="EQ5">
            <v>1041436900</v>
          </cell>
          <cell r="ER5">
            <v>3883179900</v>
          </cell>
          <cell r="ES5">
            <v>3977880033</v>
          </cell>
          <cell r="ET5">
            <v>4883255270</v>
          </cell>
          <cell r="EU5">
            <v>7162229862</v>
          </cell>
          <cell r="EV5">
            <v>7469596439</v>
          </cell>
          <cell r="EW5">
            <v>8129936239</v>
          </cell>
          <cell r="EX5">
            <v>9932818178</v>
          </cell>
          <cell r="EY5">
            <v>11389638862</v>
          </cell>
          <cell r="EZ5">
            <v>12956649893</v>
          </cell>
          <cell r="FA5">
            <v>13739337698</v>
          </cell>
          <cell r="FB5">
            <v>14340061774</v>
          </cell>
          <cell r="FC5">
            <v>2279005449</v>
          </cell>
          <cell r="FD5">
            <v>2542678514</v>
          </cell>
          <cell r="FE5">
            <v>3471103930</v>
          </cell>
          <cell r="FF5">
            <v>4276471630</v>
          </cell>
          <cell r="FG5">
            <v>6778295476</v>
          </cell>
          <cell r="FH5">
            <v>8813839195</v>
          </cell>
          <cell r="FI5">
            <v>9898154175</v>
          </cell>
          <cell r="FJ5">
            <v>12284665412</v>
          </cell>
          <cell r="FK5">
            <v>13171279593</v>
          </cell>
          <cell r="FL5">
            <v>13635523158</v>
          </cell>
          <cell r="FM5">
            <v>15160630383</v>
          </cell>
          <cell r="FN5">
            <v>15767803572</v>
          </cell>
          <cell r="FO5">
            <v>3018586025</v>
          </cell>
          <cell r="FP5">
            <v>3474405629</v>
          </cell>
          <cell r="FQ5">
            <v>4115490661</v>
          </cell>
          <cell r="FR5">
            <v>5770259000</v>
          </cell>
          <cell r="FS5">
            <v>7158824000</v>
          </cell>
          <cell r="FT5">
            <v>8547389000</v>
          </cell>
          <cell r="FU5">
            <v>10525749999.999998</v>
          </cell>
          <cell r="FV5">
            <v>12438883999.999998</v>
          </cell>
          <cell r="FW5">
            <v>13827448999.999998</v>
          </cell>
          <cell r="FX5">
            <v>15771439999.999998</v>
          </cell>
          <cell r="FY5">
            <v>16851434999.999998</v>
          </cell>
          <cell r="FZ5">
            <v>18240000000</v>
          </cell>
          <cell r="GA5">
            <v>1928562500</v>
          </cell>
          <cell r="GB5">
            <v>3857125000</v>
          </cell>
          <cell r="GC5">
            <v>5785687500</v>
          </cell>
          <cell r="GD5">
            <v>8461311000.0000019</v>
          </cell>
          <cell r="GE5">
            <v>10389873500.000002</v>
          </cell>
          <cell r="GF5">
            <v>12318436000.000002</v>
          </cell>
          <cell r="GG5">
            <v>14246998500.000002</v>
          </cell>
          <cell r="GH5">
            <v>16175561000.000002</v>
          </cell>
          <cell r="GI5">
            <v>18104123500</v>
          </cell>
          <cell r="GJ5">
            <v>20032686000</v>
          </cell>
          <cell r="GK5">
            <v>21251537500</v>
          </cell>
          <cell r="GL5">
            <v>20094400000</v>
          </cell>
          <cell r="GM5">
            <v>1928562500</v>
          </cell>
          <cell r="GN5">
            <v>3857125000</v>
          </cell>
          <cell r="GO5">
            <v>5785687500</v>
          </cell>
          <cell r="GP5">
            <v>7714250000</v>
          </cell>
          <cell r="GQ5">
            <v>15728890580.724998</v>
          </cell>
          <cell r="GR5">
            <v>17657453080.724998</v>
          </cell>
          <cell r="GS5">
            <v>19586015580.724998</v>
          </cell>
          <cell r="GT5">
            <v>21514578080.724998</v>
          </cell>
          <cell r="GU5">
            <v>23443140580.724998</v>
          </cell>
          <cell r="GV5">
            <v>25371703080.724998</v>
          </cell>
          <cell r="GW5">
            <v>27300265580.724998</v>
          </cell>
          <cell r="GX5">
            <v>29228828080.724998</v>
          </cell>
          <cell r="GZ5">
            <v>1.287153276846098</v>
          </cell>
          <cell r="HA5">
            <v>1.0995631553407004</v>
          </cell>
          <cell r="HB5">
            <v>1.1567876221130795</v>
          </cell>
          <cell r="HC5">
            <v>1.1016666666666666</v>
          </cell>
          <cell r="HD5">
            <v>1.4545758062308403</v>
          </cell>
        </row>
        <row r="6">
          <cell r="A6" t="str">
            <v>Panadol Caplet-Cambodia</v>
          </cell>
          <cell r="B6">
            <v>0</v>
          </cell>
          <cell r="C6">
            <v>0</v>
          </cell>
          <cell r="D6">
            <v>0</v>
          </cell>
          <cell r="E6">
            <v>0</v>
          </cell>
          <cell r="F6">
            <v>0</v>
          </cell>
          <cell r="G6">
            <v>0</v>
          </cell>
          <cell r="H6">
            <v>137760000</v>
          </cell>
          <cell r="I6">
            <v>158620800</v>
          </cell>
          <cell r="J6">
            <v>260760000</v>
          </cell>
          <cell r="K6">
            <v>221744400</v>
          </cell>
          <cell r="L6">
            <v>148879200</v>
          </cell>
          <cell r="M6">
            <v>295200000</v>
          </cell>
          <cell r="N6">
            <v>99187200</v>
          </cell>
          <cell r="O6">
            <v>118621200</v>
          </cell>
          <cell r="P6">
            <v>102680400</v>
          </cell>
          <cell r="Q6">
            <v>99039600</v>
          </cell>
          <cell r="R6">
            <v>147600000</v>
          </cell>
          <cell r="S6">
            <v>196800000</v>
          </cell>
          <cell r="T6">
            <v>98400000</v>
          </cell>
          <cell r="U6">
            <v>128854800</v>
          </cell>
          <cell r="V6">
            <v>126394800</v>
          </cell>
          <cell r="W6">
            <v>115423200</v>
          </cell>
          <cell r="X6">
            <v>123000000</v>
          </cell>
          <cell r="Y6">
            <v>80934000</v>
          </cell>
          <cell r="Z6">
            <v>113012400</v>
          </cell>
          <cell r="AA6">
            <v>136776000</v>
          </cell>
          <cell r="AB6">
            <v>104746800</v>
          </cell>
          <cell r="AC6">
            <v>102385200</v>
          </cell>
          <cell r="AD6">
            <v>104992800</v>
          </cell>
          <cell r="AE6">
            <v>156751200</v>
          </cell>
          <cell r="AF6">
            <v>182236800</v>
          </cell>
          <cell r="AG6">
            <v>147600000</v>
          </cell>
          <cell r="AH6">
            <v>160392000</v>
          </cell>
          <cell r="AI6">
            <v>147600000</v>
          </cell>
          <cell r="AJ6">
            <v>255495600</v>
          </cell>
          <cell r="AK6">
            <v>119998800</v>
          </cell>
          <cell r="AL6">
            <v>191880000</v>
          </cell>
          <cell r="AM6">
            <v>115620000</v>
          </cell>
          <cell r="AN6">
            <v>139383600</v>
          </cell>
          <cell r="AO6">
            <v>98400000</v>
          </cell>
          <cell r="AP6">
            <v>147600000</v>
          </cell>
          <cell r="AQ6">
            <v>147600000</v>
          </cell>
          <cell r="AR6">
            <v>0</v>
          </cell>
          <cell r="AS6">
            <v>209641200</v>
          </cell>
          <cell r="AT6">
            <v>182433600</v>
          </cell>
          <cell r="AU6">
            <v>103320000</v>
          </cell>
          <cell r="AV6">
            <v>189862800</v>
          </cell>
          <cell r="AW6">
            <v>172347600</v>
          </cell>
          <cell r="AX6">
            <v>12792000</v>
          </cell>
          <cell r="AY6">
            <v>285704400</v>
          </cell>
          <cell r="AZ6">
            <v>196800000</v>
          </cell>
          <cell r="BA6">
            <v>196800000</v>
          </cell>
          <cell r="BB6">
            <v>246000000</v>
          </cell>
          <cell r="BC6">
            <v>172200000</v>
          </cell>
          <cell r="BD6">
            <v>246000000</v>
          </cell>
          <cell r="BE6">
            <v>196800000</v>
          </cell>
          <cell r="BF6">
            <v>172200000</v>
          </cell>
          <cell r="BG6">
            <v>196800000</v>
          </cell>
          <cell r="BH6">
            <v>196800000</v>
          </cell>
          <cell r="BI6">
            <v>172200000</v>
          </cell>
          <cell r="BJ6">
            <v>196800000</v>
          </cell>
          <cell r="BK6">
            <v>196800000</v>
          </cell>
          <cell r="BL6">
            <v>196800000</v>
          </cell>
          <cell r="BM6">
            <v>196800000</v>
          </cell>
          <cell r="BN6">
            <v>196800000</v>
          </cell>
          <cell r="BO6">
            <v>196800000</v>
          </cell>
          <cell r="BP6">
            <v>196800000</v>
          </cell>
          <cell r="BQ6">
            <v>196800000</v>
          </cell>
          <cell r="BR6">
            <v>196800000</v>
          </cell>
          <cell r="BS6">
            <v>196800000</v>
          </cell>
          <cell r="BT6">
            <v>196800000</v>
          </cell>
          <cell r="BU6">
            <v>196800000</v>
          </cell>
          <cell r="BV6">
            <v>221400000</v>
          </cell>
          <cell r="BW6">
            <v>221400000</v>
          </cell>
          <cell r="BX6">
            <v>221400000</v>
          </cell>
          <cell r="BY6">
            <v>221400000</v>
          </cell>
          <cell r="BZ6">
            <v>221400000</v>
          </cell>
          <cell r="CA6">
            <v>221400000</v>
          </cell>
          <cell r="CB6">
            <v>221400000</v>
          </cell>
          <cell r="CC6">
            <v>221400000</v>
          </cell>
          <cell r="CD6">
            <v>221400000</v>
          </cell>
          <cell r="CE6">
            <v>221400000</v>
          </cell>
          <cell r="CF6">
            <v>221400000</v>
          </cell>
          <cell r="CG6">
            <v>221400000</v>
          </cell>
          <cell r="CI6">
            <v>0</v>
          </cell>
          <cell r="CJ6">
            <v>0</v>
          </cell>
          <cell r="CK6">
            <v>557140800</v>
          </cell>
          <cell r="CL6">
            <v>665823600</v>
          </cell>
          <cell r="CM6">
            <v>1222964400</v>
          </cell>
          <cell r="CN6">
            <v>320488800</v>
          </cell>
          <cell r="CO6">
            <v>443439600</v>
          </cell>
          <cell r="CP6">
            <v>353649600</v>
          </cell>
          <cell r="CQ6">
            <v>319357200</v>
          </cell>
          <cell r="CR6">
            <v>1436935200</v>
          </cell>
          <cell r="CS6">
            <v>354535200</v>
          </cell>
          <cell r="CT6">
            <v>364129200</v>
          </cell>
          <cell r="CU6">
            <v>490228800</v>
          </cell>
          <cell r="CV6">
            <v>523094400</v>
          </cell>
          <cell r="CW6">
            <v>1731987600</v>
          </cell>
          <cell r="CX6">
            <v>446883600</v>
          </cell>
          <cell r="CY6">
            <v>393600000</v>
          </cell>
          <cell r="CZ6">
            <v>392074800</v>
          </cell>
          <cell r="DA6">
            <v>465530400</v>
          </cell>
          <cell r="DB6">
            <v>1698088800</v>
          </cell>
          <cell r="DC6">
            <v>495296400</v>
          </cell>
          <cell r="DD6">
            <v>615000000</v>
          </cell>
          <cell r="DE6">
            <v>615000000</v>
          </cell>
          <cell r="DF6">
            <v>565800000</v>
          </cell>
          <cell r="DG6">
            <v>2291096400</v>
          </cell>
          <cell r="DH6">
            <v>590400000</v>
          </cell>
          <cell r="DI6">
            <v>590400000</v>
          </cell>
          <cell r="DJ6">
            <v>590400000</v>
          </cell>
          <cell r="DK6">
            <v>590400000</v>
          </cell>
          <cell r="DL6">
            <v>2361600000</v>
          </cell>
          <cell r="DM6">
            <v>664200000</v>
          </cell>
          <cell r="DN6">
            <v>664200000</v>
          </cell>
          <cell r="DO6">
            <v>664200000</v>
          </cell>
          <cell r="DP6">
            <v>664200000</v>
          </cell>
          <cell r="DQ6">
            <v>2656800000</v>
          </cell>
          <cell r="DS6">
            <v>0</v>
          </cell>
          <cell r="DT6">
            <v>0</v>
          </cell>
          <cell r="DU6">
            <v>0</v>
          </cell>
          <cell r="DV6">
            <v>0</v>
          </cell>
          <cell r="DW6">
            <v>0</v>
          </cell>
          <cell r="DX6">
            <v>0</v>
          </cell>
          <cell r="DY6">
            <v>137760000</v>
          </cell>
          <cell r="DZ6">
            <v>296380800</v>
          </cell>
          <cell r="EA6">
            <v>557140800</v>
          </cell>
          <cell r="EB6">
            <v>778885200</v>
          </cell>
          <cell r="EC6">
            <v>927764400</v>
          </cell>
          <cell r="ED6">
            <v>1222964400</v>
          </cell>
          <cell r="EE6">
            <v>99187200</v>
          </cell>
          <cell r="EF6">
            <v>217808400</v>
          </cell>
          <cell r="EG6">
            <v>320488800</v>
          </cell>
          <cell r="EH6">
            <v>419528400</v>
          </cell>
          <cell r="EI6">
            <v>567128400</v>
          </cell>
          <cell r="EJ6">
            <v>763928400</v>
          </cell>
          <cell r="EK6">
            <v>862328400</v>
          </cell>
          <cell r="EL6">
            <v>991183200</v>
          </cell>
          <cell r="EM6">
            <v>1117578000</v>
          </cell>
          <cell r="EN6">
            <v>1233001200</v>
          </cell>
          <cell r="EO6">
            <v>1356001200</v>
          </cell>
          <cell r="EP6">
            <v>1436935200</v>
          </cell>
          <cell r="EQ6">
            <v>113012400</v>
          </cell>
          <cell r="ER6">
            <v>249788400</v>
          </cell>
          <cell r="ES6">
            <v>354535200</v>
          </cell>
          <cell r="ET6">
            <v>456920400</v>
          </cell>
          <cell r="EU6">
            <v>561913200</v>
          </cell>
          <cell r="EV6">
            <v>718664400</v>
          </cell>
          <cell r="EW6">
            <v>900901200</v>
          </cell>
          <cell r="EX6">
            <v>1048501200</v>
          </cell>
          <cell r="EY6">
            <v>1208893200</v>
          </cell>
          <cell r="EZ6">
            <v>1356493200</v>
          </cell>
          <cell r="FA6">
            <v>1611988800</v>
          </cell>
          <cell r="FB6">
            <v>1731987600</v>
          </cell>
          <cell r="FC6">
            <v>191880000</v>
          </cell>
          <cell r="FD6">
            <v>307500000</v>
          </cell>
          <cell r="FE6">
            <v>446883600</v>
          </cell>
          <cell r="FF6">
            <v>545283600</v>
          </cell>
          <cell r="FG6">
            <v>692883600</v>
          </cell>
          <cell r="FH6">
            <v>840483600</v>
          </cell>
          <cell r="FI6">
            <v>840483600</v>
          </cell>
          <cell r="FJ6">
            <v>1050124800</v>
          </cell>
          <cell r="FK6">
            <v>1232558400</v>
          </cell>
          <cell r="FL6">
            <v>1335878400</v>
          </cell>
          <cell r="FM6">
            <v>1525741200</v>
          </cell>
          <cell r="FN6">
            <v>1698088800</v>
          </cell>
          <cell r="FO6">
            <v>12792000</v>
          </cell>
          <cell r="FP6">
            <v>298496400</v>
          </cell>
          <cell r="FQ6">
            <v>495296400</v>
          </cell>
          <cell r="FR6">
            <v>692096400</v>
          </cell>
          <cell r="FS6">
            <v>938096400</v>
          </cell>
          <cell r="FT6">
            <v>1110296400</v>
          </cell>
          <cell r="FU6">
            <v>1356296400</v>
          </cell>
          <cell r="FV6">
            <v>1553096400</v>
          </cell>
          <cell r="FW6">
            <v>1725296400</v>
          </cell>
          <cell r="FX6">
            <v>1922096400</v>
          </cell>
          <cell r="FY6">
            <v>2118896400</v>
          </cell>
          <cell r="FZ6">
            <v>2291096400</v>
          </cell>
          <cell r="GA6">
            <v>196800000</v>
          </cell>
          <cell r="GB6">
            <v>393600000</v>
          </cell>
          <cell r="GC6">
            <v>590400000</v>
          </cell>
          <cell r="GD6">
            <v>787200000</v>
          </cell>
          <cell r="GE6">
            <v>984000000</v>
          </cell>
          <cell r="GF6">
            <v>1180800000</v>
          </cell>
          <cell r="GG6">
            <v>1377600000</v>
          </cell>
          <cell r="GH6">
            <v>1574400000</v>
          </cell>
          <cell r="GI6">
            <v>1771200000</v>
          </cell>
          <cell r="GJ6">
            <v>1968000000</v>
          </cell>
          <cell r="GK6">
            <v>2164800000</v>
          </cell>
          <cell r="GL6">
            <v>2361600000</v>
          </cell>
          <cell r="GM6">
            <v>221400000</v>
          </cell>
          <cell r="GN6">
            <v>442800000</v>
          </cell>
          <cell r="GO6">
            <v>664200000</v>
          </cell>
          <cell r="GP6">
            <v>885600000</v>
          </cell>
          <cell r="GQ6">
            <v>1107000000</v>
          </cell>
          <cell r="GR6">
            <v>1328400000</v>
          </cell>
          <cell r="GS6">
            <v>1549800000</v>
          </cell>
          <cell r="GT6">
            <v>1771200000</v>
          </cell>
          <cell r="GU6">
            <v>1992600000</v>
          </cell>
          <cell r="GV6">
            <v>2214000000</v>
          </cell>
          <cell r="GW6">
            <v>2435400000</v>
          </cell>
          <cell r="GX6">
            <v>2656800000</v>
          </cell>
          <cell r="GZ6">
            <v>1.2053345203040471</v>
          </cell>
          <cell r="HA6">
            <v>0.98042780444848454</v>
          </cell>
          <cell r="HB6">
            <v>1.3492206061308454</v>
          </cell>
          <cell r="HC6">
            <v>1.0307728649043313</v>
          </cell>
          <cell r="HD6">
            <v>1.125</v>
          </cell>
        </row>
        <row r="7">
          <cell r="A7" t="str">
            <v>Pangran Extra</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1298460000</v>
          </cell>
          <cell r="W7">
            <v>2105969523.8095238</v>
          </cell>
          <cell r="X7">
            <v>966459047.61904764</v>
          </cell>
          <cell r="Y7">
            <v>820016190.47619045</v>
          </cell>
          <cell r="Z7">
            <v>640456190.47619045</v>
          </cell>
          <cell r="AA7">
            <v>1142062857.1428571</v>
          </cell>
          <cell r="AB7">
            <v>2328154285.7142859</v>
          </cell>
          <cell r="AC7">
            <v>620292380.9523809</v>
          </cell>
          <cell r="AD7">
            <v>1005701904.7619047</v>
          </cell>
          <cell r="AE7">
            <v>2310734285.7142859</v>
          </cell>
          <cell r="AF7">
            <v>462682857.14285713</v>
          </cell>
          <cell r="AG7">
            <v>2668131428.5714288</v>
          </cell>
          <cell r="AH7">
            <v>947316190.47619045</v>
          </cell>
          <cell r="AI7">
            <v>484633333.33333331</v>
          </cell>
          <cell r="AJ7">
            <v>1930940000</v>
          </cell>
          <cell r="AK7">
            <v>1604745714.2857144</v>
          </cell>
          <cell r="AL7">
            <v>4113544761.9047618</v>
          </cell>
          <cell r="AM7">
            <v>426630476.19047618</v>
          </cell>
          <cell r="AN7">
            <v>2484934285.7142859</v>
          </cell>
          <cell r="AO7">
            <v>2325410476.1904759</v>
          </cell>
          <cell r="AP7">
            <v>1994813333.3333333</v>
          </cell>
          <cell r="AQ7">
            <v>1369990476.1904762</v>
          </cell>
          <cell r="AR7">
            <v>3182500000</v>
          </cell>
          <cell r="AS7">
            <v>3686020952.3809524</v>
          </cell>
          <cell r="AT7">
            <v>1958569523.8095238</v>
          </cell>
          <cell r="AU7">
            <v>2407150476.1904759</v>
          </cell>
          <cell r="AV7">
            <v>4725797142.8571424</v>
          </cell>
          <cell r="AW7">
            <v>2184008571.4285712</v>
          </cell>
          <cell r="AX7">
            <v>2011914285.7142856</v>
          </cell>
          <cell r="AY7">
            <v>5326308571.4285717</v>
          </cell>
          <cell r="AZ7">
            <v>4073855238.0952382</v>
          </cell>
          <cell r="BA7">
            <v>2307097142.8571429</v>
          </cell>
          <cell r="BB7">
            <v>3828571428.5714288</v>
          </cell>
          <cell r="BC7">
            <v>5423809523.8095236</v>
          </cell>
          <cell r="BD7">
            <v>4147619047.6190476</v>
          </cell>
          <cell r="BE7">
            <v>5615996190.4761944</v>
          </cell>
          <cell r="BF7">
            <v>2871428571.4285712</v>
          </cell>
          <cell r="BG7">
            <v>4020000000</v>
          </cell>
          <cell r="BH7">
            <v>5695000000</v>
          </cell>
          <cell r="BI7">
            <v>2680000000</v>
          </cell>
          <cell r="BJ7">
            <v>5583333333.333333</v>
          </cell>
          <cell r="BK7">
            <v>5583333333.333333</v>
          </cell>
          <cell r="BL7">
            <v>5583333333.333333</v>
          </cell>
          <cell r="BM7">
            <v>5583333333.333333</v>
          </cell>
          <cell r="BN7">
            <v>5583333333.333333</v>
          </cell>
          <cell r="BO7">
            <v>5583333333.333333</v>
          </cell>
          <cell r="BP7">
            <v>5583333333.333333</v>
          </cell>
          <cell r="BQ7">
            <v>1024933333.3333361</v>
          </cell>
          <cell r="BR7">
            <v>5583333333.333333</v>
          </cell>
          <cell r="BS7">
            <v>5583333333.333333</v>
          </cell>
          <cell r="BT7">
            <v>5583333333.333333</v>
          </cell>
          <cell r="BU7">
            <v>5583333333.333333</v>
          </cell>
          <cell r="BV7">
            <v>5208098437.5</v>
          </cell>
          <cell r="BW7">
            <v>5208098437.5</v>
          </cell>
          <cell r="BX7">
            <v>5208098437.5</v>
          </cell>
          <cell r="BY7">
            <v>5208098437.5</v>
          </cell>
          <cell r="BZ7">
            <v>5208098437.5</v>
          </cell>
          <cell r="CA7">
            <v>5208098437.5</v>
          </cell>
          <cell r="CB7">
            <v>5208098437.5</v>
          </cell>
          <cell r="CC7">
            <v>5208098437.5</v>
          </cell>
          <cell r="CD7">
            <v>5208098437.5</v>
          </cell>
          <cell r="CE7">
            <v>5208098437.5</v>
          </cell>
          <cell r="CF7">
            <v>5208098437.5</v>
          </cell>
          <cell r="CG7">
            <v>5208098437.5</v>
          </cell>
          <cell r="CI7">
            <v>0</v>
          </cell>
          <cell r="CJ7">
            <v>0</v>
          </cell>
          <cell r="CK7">
            <v>0</v>
          </cell>
          <cell r="CL7">
            <v>0</v>
          </cell>
          <cell r="CM7">
            <v>0</v>
          </cell>
          <cell r="CN7">
            <v>0</v>
          </cell>
          <cell r="CO7">
            <v>0</v>
          </cell>
          <cell r="CP7">
            <v>1298460000</v>
          </cell>
          <cell r="CQ7">
            <v>3892444761.9047623</v>
          </cell>
          <cell r="CR7">
            <v>5190904761.9047623</v>
          </cell>
          <cell r="CS7">
            <v>4110673333.3333335</v>
          </cell>
          <cell r="CT7">
            <v>3936728571.4285717</v>
          </cell>
          <cell r="CU7">
            <v>4078130476.1904764</v>
          </cell>
          <cell r="CV7">
            <v>4020319047.6190481</v>
          </cell>
          <cell r="CW7">
            <v>16145851428.57143</v>
          </cell>
          <cell r="CX7">
            <v>7025109523.8095236</v>
          </cell>
          <cell r="CY7">
            <v>5690214285.7142859</v>
          </cell>
          <cell r="CZ7">
            <v>8827090476.1904774</v>
          </cell>
          <cell r="DA7">
            <v>9316956190.4761906</v>
          </cell>
          <cell r="DB7">
            <v>30859370476.190475</v>
          </cell>
          <cell r="DC7">
            <v>11412078095.238096</v>
          </cell>
          <cell r="DD7">
            <v>11559478095.238094</v>
          </cell>
          <cell r="DE7">
            <v>12635043809.523813</v>
          </cell>
          <cell r="DF7">
            <v>12395000000</v>
          </cell>
          <cell r="DG7">
            <v>48001600000</v>
          </cell>
          <cell r="DH7">
            <v>16750000000</v>
          </cell>
          <cell r="DI7">
            <v>16750000000</v>
          </cell>
          <cell r="DJ7">
            <v>12191600000.000002</v>
          </cell>
          <cell r="DK7">
            <v>16750000000</v>
          </cell>
          <cell r="DL7">
            <v>62441600000</v>
          </cell>
          <cell r="DM7">
            <v>15624295312.5</v>
          </cell>
          <cell r="DN7">
            <v>15624295312.5</v>
          </cell>
          <cell r="DO7">
            <v>15624295312.5</v>
          </cell>
          <cell r="DP7">
            <v>15624295312.5</v>
          </cell>
          <cell r="DQ7">
            <v>62497181250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1298460000</v>
          </cell>
          <cell r="EN7">
            <v>3404429523.8095236</v>
          </cell>
          <cell r="EO7">
            <v>4370888571.4285717</v>
          </cell>
          <cell r="EP7">
            <v>5190904761.9047623</v>
          </cell>
          <cell r="EQ7">
            <v>640456190.47619045</v>
          </cell>
          <cell r="ER7">
            <v>1782519047.6190476</v>
          </cell>
          <cell r="ES7">
            <v>4110673333.3333335</v>
          </cell>
          <cell r="ET7">
            <v>4730965714.2857141</v>
          </cell>
          <cell r="EU7">
            <v>5736667619.0476189</v>
          </cell>
          <cell r="EV7">
            <v>8047401904.7619047</v>
          </cell>
          <cell r="EW7">
            <v>8510084761.9047623</v>
          </cell>
          <cell r="EX7">
            <v>11178216190.476191</v>
          </cell>
          <cell r="EY7">
            <v>12125532380.952381</v>
          </cell>
          <cell r="EZ7">
            <v>12610165714.285715</v>
          </cell>
          <cell r="FA7">
            <v>14541105714.285715</v>
          </cell>
          <cell r="FB7">
            <v>16145851428.57143</v>
          </cell>
          <cell r="FC7">
            <v>4113544761.9047618</v>
          </cell>
          <cell r="FD7">
            <v>4540175238.0952377</v>
          </cell>
          <cell r="FE7">
            <v>7025109523.8095236</v>
          </cell>
          <cell r="FF7">
            <v>9350520000</v>
          </cell>
          <cell r="FG7">
            <v>11345333333.333334</v>
          </cell>
          <cell r="FH7">
            <v>12715323809.523809</v>
          </cell>
          <cell r="FI7">
            <v>15897823809.523809</v>
          </cell>
          <cell r="FJ7">
            <v>19583844761.904762</v>
          </cell>
          <cell r="FK7">
            <v>21542414285.714287</v>
          </cell>
          <cell r="FL7">
            <v>23949564761.904762</v>
          </cell>
          <cell r="FM7">
            <v>28675361904.761906</v>
          </cell>
          <cell r="FN7">
            <v>30859370476.190475</v>
          </cell>
          <cell r="FO7">
            <v>2011914285.7142856</v>
          </cell>
          <cell r="FP7">
            <v>7338222857.1428576</v>
          </cell>
          <cell r="FQ7">
            <v>11412078095.238096</v>
          </cell>
          <cell r="FR7">
            <v>13719175238.09524</v>
          </cell>
          <cell r="FS7">
            <v>17547746666.666668</v>
          </cell>
          <cell r="FT7">
            <v>22971556190.476192</v>
          </cell>
          <cell r="FU7">
            <v>27119175238.095242</v>
          </cell>
          <cell r="FV7">
            <v>32735171428.571434</v>
          </cell>
          <cell r="FW7">
            <v>35606600000.000008</v>
          </cell>
          <cell r="FX7">
            <v>39626600000.000008</v>
          </cell>
          <cell r="FY7">
            <v>45321600000.000008</v>
          </cell>
          <cell r="FZ7">
            <v>48001600000.000008</v>
          </cell>
          <cell r="GA7">
            <v>5583333333.333333</v>
          </cell>
          <cell r="GB7">
            <v>11166666666.666666</v>
          </cell>
          <cell r="GC7">
            <v>16750000000</v>
          </cell>
          <cell r="GD7">
            <v>22333333333.333332</v>
          </cell>
          <cell r="GE7">
            <v>27916666666.666664</v>
          </cell>
          <cell r="GF7">
            <v>33499999999.999996</v>
          </cell>
          <cell r="GG7">
            <v>39083333333.333328</v>
          </cell>
          <cell r="GH7">
            <v>40108266666.666664</v>
          </cell>
          <cell r="GI7">
            <v>45691600000</v>
          </cell>
          <cell r="GJ7">
            <v>51274933333.333336</v>
          </cell>
          <cell r="GK7">
            <v>56858266666.666672</v>
          </cell>
          <cell r="GL7">
            <v>62441600000.000008</v>
          </cell>
          <cell r="GM7">
            <v>5208098437.5</v>
          </cell>
          <cell r="GN7">
            <v>10416196875</v>
          </cell>
          <cell r="GO7">
            <v>15624295312.5</v>
          </cell>
          <cell r="GP7">
            <v>20832393750</v>
          </cell>
          <cell r="GQ7">
            <v>26040492187.5</v>
          </cell>
          <cell r="GR7">
            <v>31248590625</v>
          </cell>
          <cell r="GS7">
            <v>36456689062.5</v>
          </cell>
          <cell r="GT7">
            <v>41664787500</v>
          </cell>
          <cell r="GU7">
            <v>46872885937.5</v>
          </cell>
          <cell r="GV7">
            <v>52080984375</v>
          </cell>
          <cell r="GW7">
            <v>57289082812.5</v>
          </cell>
          <cell r="GX7">
            <v>62497181250</v>
          </cell>
          <cell r="GZ7">
            <v>3.1104118008604793</v>
          </cell>
          <cell r="HA7">
            <v>1.9112879003446201</v>
          </cell>
          <cell r="HB7">
            <v>1.5554951141027198</v>
          </cell>
          <cell r="HC7">
            <v>1.3008233058898035</v>
          </cell>
          <cell r="HD7">
            <v>1.0008901317390968</v>
          </cell>
        </row>
        <row r="8">
          <cell r="A8" t="str">
            <v>Granulado Panadol Compuesto</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0</v>
          </cell>
          <cell r="EI8">
            <v>0</v>
          </cell>
          <cell r="EJ8">
            <v>0</v>
          </cell>
          <cell r="EK8">
            <v>0</v>
          </cell>
          <cell r="EL8">
            <v>0</v>
          </cell>
          <cell r="EM8">
            <v>0</v>
          </cell>
          <cell r="EN8">
            <v>0</v>
          </cell>
          <cell r="EO8">
            <v>0</v>
          </cell>
          <cell r="EP8">
            <v>0</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cell r="FQ8">
            <v>0</v>
          </cell>
          <cell r="FR8">
            <v>0</v>
          </cell>
          <cell r="FS8">
            <v>0</v>
          </cell>
          <cell r="FT8">
            <v>0</v>
          </cell>
          <cell r="FU8">
            <v>0</v>
          </cell>
          <cell r="FV8">
            <v>0</v>
          </cell>
          <cell r="FW8">
            <v>0</v>
          </cell>
          <cell r="FX8">
            <v>0</v>
          </cell>
          <cell r="FY8">
            <v>0</v>
          </cell>
          <cell r="FZ8">
            <v>0</v>
          </cell>
          <cell r="GA8">
            <v>0</v>
          </cell>
          <cell r="GB8">
            <v>0</v>
          </cell>
          <cell r="GC8">
            <v>0</v>
          </cell>
          <cell r="GD8">
            <v>0</v>
          </cell>
          <cell r="GE8">
            <v>0</v>
          </cell>
          <cell r="GF8">
            <v>0</v>
          </cell>
          <cell r="GG8">
            <v>0</v>
          </cell>
          <cell r="GH8">
            <v>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cell r="GX8">
            <v>0</v>
          </cell>
        </row>
        <row r="9">
          <cell r="A9" t="str">
            <v>Pangran Beecham Flu Plus Granules</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3999999999.9999995</v>
          </cell>
          <cell r="BN9">
            <v>1333333333.3333333</v>
          </cell>
          <cell r="BO9">
            <v>1333333333.3333333</v>
          </cell>
          <cell r="BP9">
            <v>999999999.99999988</v>
          </cell>
          <cell r="BQ9">
            <v>999999999.99999988</v>
          </cell>
          <cell r="BR9">
            <v>1333333333.3333333</v>
          </cell>
          <cell r="BS9">
            <v>1333333333.3333333</v>
          </cell>
          <cell r="BT9">
            <v>-1999999999.9999998</v>
          </cell>
          <cell r="BU9">
            <v>1333333333.3333333</v>
          </cell>
          <cell r="BV9">
            <v>1999999999.9999998</v>
          </cell>
          <cell r="BW9">
            <v>1999999999.9999998</v>
          </cell>
          <cell r="BX9">
            <v>1999999999.9999998</v>
          </cell>
          <cell r="BY9">
            <v>1999999999.9999998</v>
          </cell>
          <cell r="BZ9">
            <v>1999999999.9999998</v>
          </cell>
          <cell r="CA9">
            <v>1999999999.9999998</v>
          </cell>
          <cell r="CB9">
            <v>1999999999.9999998</v>
          </cell>
          <cell r="CC9">
            <v>1999999999.9999998</v>
          </cell>
          <cell r="CD9">
            <v>1999999999.9999998</v>
          </cell>
          <cell r="CE9">
            <v>1999999999.9999998</v>
          </cell>
          <cell r="CF9">
            <v>1999999999.9999998</v>
          </cell>
          <cell r="CG9">
            <v>1999999999.9999998</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6666666666.666666</v>
          </cell>
          <cell r="DJ9">
            <v>3333333333.333333</v>
          </cell>
          <cell r="DK9">
            <v>666666666.66666675</v>
          </cell>
          <cell r="DL9">
            <v>10666666666.666666</v>
          </cell>
          <cell r="DM9">
            <v>5999999999.999999</v>
          </cell>
          <cell r="DN9">
            <v>5999999999.999999</v>
          </cell>
          <cell r="DO9">
            <v>5999999999.999999</v>
          </cell>
          <cell r="DP9">
            <v>5999999999.999999</v>
          </cell>
          <cell r="DQ9">
            <v>23999999999.999996</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cell r="EP9">
            <v>0</v>
          </cell>
          <cell r="EQ9">
            <v>0</v>
          </cell>
          <cell r="ER9">
            <v>0</v>
          </cell>
          <cell r="ES9">
            <v>0</v>
          </cell>
          <cell r="ET9">
            <v>0</v>
          </cell>
          <cell r="EU9">
            <v>0</v>
          </cell>
          <cell r="EV9">
            <v>0</v>
          </cell>
          <cell r="EW9">
            <v>0</v>
          </cell>
          <cell r="EX9">
            <v>0</v>
          </cell>
          <cell r="EY9">
            <v>0</v>
          </cell>
          <cell r="EZ9">
            <v>0</v>
          </cell>
          <cell r="FA9">
            <v>0</v>
          </cell>
          <cell r="FB9">
            <v>0</v>
          </cell>
          <cell r="FC9">
            <v>0</v>
          </cell>
          <cell r="FD9">
            <v>0</v>
          </cell>
          <cell r="FE9">
            <v>0</v>
          </cell>
          <cell r="FF9">
            <v>0</v>
          </cell>
          <cell r="FG9">
            <v>0</v>
          </cell>
          <cell r="FH9">
            <v>0</v>
          </cell>
          <cell r="FI9">
            <v>0</v>
          </cell>
          <cell r="FJ9">
            <v>0</v>
          </cell>
          <cell r="FK9">
            <v>0</v>
          </cell>
          <cell r="FL9">
            <v>0</v>
          </cell>
          <cell r="FM9">
            <v>0</v>
          </cell>
          <cell r="FN9">
            <v>0</v>
          </cell>
          <cell r="FO9">
            <v>0</v>
          </cell>
          <cell r="FP9">
            <v>0</v>
          </cell>
          <cell r="FQ9">
            <v>0</v>
          </cell>
          <cell r="FR9">
            <v>0</v>
          </cell>
          <cell r="FS9">
            <v>0</v>
          </cell>
          <cell r="FT9">
            <v>0</v>
          </cell>
          <cell r="FU9">
            <v>0</v>
          </cell>
          <cell r="FV9">
            <v>0</v>
          </cell>
          <cell r="FW9">
            <v>0</v>
          </cell>
          <cell r="FX9">
            <v>0</v>
          </cell>
          <cell r="FY9">
            <v>0</v>
          </cell>
          <cell r="FZ9">
            <v>0</v>
          </cell>
          <cell r="GA9">
            <v>0</v>
          </cell>
          <cell r="GB9">
            <v>0</v>
          </cell>
          <cell r="GC9">
            <v>0</v>
          </cell>
          <cell r="GD9">
            <v>3999999999.9999995</v>
          </cell>
          <cell r="GE9">
            <v>5333333333.333333</v>
          </cell>
          <cell r="GF9">
            <v>6666666666.666666</v>
          </cell>
          <cell r="GG9">
            <v>7666666666.666666</v>
          </cell>
          <cell r="GH9">
            <v>8666666666.666666</v>
          </cell>
          <cell r="GI9">
            <v>10000000000</v>
          </cell>
          <cell r="GJ9">
            <v>11333333333.333334</v>
          </cell>
          <cell r="GK9">
            <v>9333333333.333334</v>
          </cell>
          <cell r="GL9">
            <v>10666666666.666668</v>
          </cell>
          <cell r="GM9">
            <v>1999999999.9999998</v>
          </cell>
          <cell r="GN9">
            <v>3999999999.9999995</v>
          </cell>
          <cell r="GO9">
            <v>5999999999.999999</v>
          </cell>
          <cell r="GP9">
            <v>7999999999.999999</v>
          </cell>
          <cell r="GQ9">
            <v>9999999999.9999981</v>
          </cell>
          <cell r="GR9">
            <v>11999999999.999998</v>
          </cell>
          <cell r="GS9">
            <v>13999999999.999998</v>
          </cell>
          <cell r="GT9">
            <v>15999999999.999998</v>
          </cell>
          <cell r="GU9">
            <v>17999999999.999996</v>
          </cell>
          <cell r="GV9">
            <v>19999999999.999996</v>
          </cell>
          <cell r="GW9">
            <v>21999999999.999996</v>
          </cell>
          <cell r="GX9">
            <v>23999999999.999996</v>
          </cell>
          <cell r="HB9" t="e">
            <v>#DIV/0!</v>
          </cell>
          <cell r="HC9" t="e">
            <v>#DIV/0!</v>
          </cell>
          <cell r="HD9">
            <v>2.2499999999999996</v>
          </cell>
        </row>
        <row r="10">
          <cell r="A10" t="str">
            <v>Pangran Kid Granules</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1203214540</v>
          </cell>
          <cell r="AH10">
            <v>595488100</v>
          </cell>
          <cell r="AI10">
            <v>1150594440</v>
          </cell>
          <cell r="AJ10">
            <v>426151380</v>
          </cell>
          <cell r="AK10">
            <v>137574180</v>
          </cell>
          <cell r="AL10">
            <v>479438160</v>
          </cell>
          <cell r="AM10">
            <v>193956260</v>
          </cell>
          <cell r="AN10">
            <v>546820460</v>
          </cell>
          <cell r="AO10">
            <v>207908920</v>
          </cell>
          <cell r="AP10">
            <v>749681660</v>
          </cell>
          <cell r="AQ10">
            <v>381198100</v>
          </cell>
          <cell r="AR10">
            <v>451532840</v>
          </cell>
          <cell r="AS10">
            <v>704395040</v>
          </cell>
          <cell r="AT10">
            <v>414008280</v>
          </cell>
          <cell r="AU10">
            <v>496248020</v>
          </cell>
          <cell r="AV10">
            <v>373817000</v>
          </cell>
          <cell r="AW10">
            <v>251433600</v>
          </cell>
          <cell r="AX10">
            <v>678965960</v>
          </cell>
          <cell r="AY10">
            <v>391960220</v>
          </cell>
          <cell r="AZ10">
            <v>409055800</v>
          </cell>
          <cell r="BA10">
            <v>543344200</v>
          </cell>
          <cell r="BB10">
            <v>952400000</v>
          </cell>
          <cell r="BC10">
            <v>523820000</v>
          </cell>
          <cell r="BD10">
            <v>476200000</v>
          </cell>
          <cell r="BE10">
            <v>1047640000</v>
          </cell>
          <cell r="BF10">
            <v>476200000</v>
          </cell>
          <cell r="BG10">
            <v>333340000</v>
          </cell>
          <cell r="BH10">
            <v>1000020000</v>
          </cell>
          <cell r="BI10">
            <v>238100000</v>
          </cell>
          <cell r="BJ10">
            <v>654775000</v>
          </cell>
          <cell r="BK10">
            <v>654775000</v>
          </cell>
          <cell r="BL10">
            <v>654775000</v>
          </cell>
          <cell r="BM10">
            <v>654775000</v>
          </cell>
          <cell r="BN10">
            <v>1522274999.9999995</v>
          </cell>
          <cell r="BO10">
            <v>654775000</v>
          </cell>
          <cell r="BP10">
            <v>-1594825000.0000007</v>
          </cell>
          <cell r="BQ10">
            <v>654775000</v>
          </cell>
          <cell r="BR10">
            <v>654775000</v>
          </cell>
          <cell r="BS10">
            <v>654775000</v>
          </cell>
          <cell r="BT10">
            <v>654775000</v>
          </cell>
          <cell r="BU10">
            <v>654775000</v>
          </cell>
          <cell r="BV10">
            <v>571440000</v>
          </cell>
          <cell r="BW10">
            <v>571440000</v>
          </cell>
          <cell r="BX10">
            <v>571440000</v>
          </cell>
          <cell r="BY10">
            <v>571440000</v>
          </cell>
          <cell r="BZ10">
            <v>571440000</v>
          </cell>
          <cell r="CA10">
            <v>826912728.39999998</v>
          </cell>
          <cell r="CB10">
            <v>571440000</v>
          </cell>
          <cell r="CC10">
            <v>571440000</v>
          </cell>
          <cell r="CD10">
            <v>571440000</v>
          </cell>
          <cell r="CE10">
            <v>571440000</v>
          </cell>
          <cell r="CF10">
            <v>571440000</v>
          </cell>
          <cell r="CG10">
            <v>571440000</v>
          </cell>
          <cell r="CI10">
            <v>0</v>
          </cell>
          <cell r="CJ10">
            <v>0</v>
          </cell>
          <cell r="CK10">
            <v>0</v>
          </cell>
          <cell r="CL10">
            <v>0</v>
          </cell>
          <cell r="CM10">
            <v>0</v>
          </cell>
          <cell r="CN10">
            <v>0</v>
          </cell>
          <cell r="CO10">
            <v>0</v>
          </cell>
          <cell r="CP10">
            <v>0</v>
          </cell>
          <cell r="CQ10">
            <v>0</v>
          </cell>
          <cell r="CR10">
            <v>0</v>
          </cell>
          <cell r="CS10">
            <v>0</v>
          </cell>
          <cell r="CT10">
            <v>0</v>
          </cell>
          <cell r="CU10">
            <v>1798702640</v>
          </cell>
          <cell r="CV10">
            <v>1714320000</v>
          </cell>
          <cell r="CW10">
            <v>3513022640</v>
          </cell>
          <cell r="CX10">
            <v>1220214880</v>
          </cell>
          <cell r="CY10">
            <v>1338788680</v>
          </cell>
          <cell r="CZ10">
            <v>1569936160</v>
          </cell>
          <cell r="DA10">
            <v>1121498620</v>
          </cell>
          <cell r="DB10">
            <v>5250438340</v>
          </cell>
          <cell r="DC10">
            <v>1479981980</v>
          </cell>
          <cell r="DD10">
            <v>2019564200</v>
          </cell>
          <cell r="DE10">
            <v>2000040000</v>
          </cell>
          <cell r="DF10">
            <v>1571460000</v>
          </cell>
          <cell r="DG10">
            <v>7071046180</v>
          </cell>
          <cell r="DH10">
            <v>1964325000</v>
          </cell>
          <cell r="DI10">
            <v>2831824999.9999995</v>
          </cell>
          <cell r="DJ10">
            <v>-285275000.00000072</v>
          </cell>
          <cell r="DK10">
            <v>1964325000</v>
          </cell>
          <cell r="DL10">
            <v>6475199999.999999</v>
          </cell>
          <cell r="DM10">
            <v>1714320000</v>
          </cell>
          <cell r="DN10">
            <v>1969792728.4000001</v>
          </cell>
          <cell r="DO10">
            <v>1714320000</v>
          </cell>
          <cell r="DP10">
            <v>1714320000</v>
          </cell>
          <cell r="DQ10">
            <v>7112752728.3999996</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1203214540</v>
          </cell>
          <cell r="EY10">
            <v>1798702640</v>
          </cell>
          <cell r="EZ10">
            <v>2949297080</v>
          </cell>
          <cell r="FA10">
            <v>3375448460</v>
          </cell>
          <cell r="FB10">
            <v>3513022640</v>
          </cell>
          <cell r="FC10">
            <v>479438160</v>
          </cell>
          <cell r="FD10">
            <v>673394420</v>
          </cell>
          <cell r="FE10">
            <v>1220214880</v>
          </cell>
          <cell r="FF10">
            <v>1428123800</v>
          </cell>
          <cell r="FG10">
            <v>2177805460</v>
          </cell>
          <cell r="FH10">
            <v>2559003560</v>
          </cell>
          <cell r="FI10">
            <v>3010536400</v>
          </cell>
          <cell r="FJ10">
            <v>3714931440</v>
          </cell>
          <cell r="FK10">
            <v>4128939720</v>
          </cell>
          <cell r="FL10">
            <v>4625187740</v>
          </cell>
          <cell r="FM10">
            <v>4999004740</v>
          </cell>
          <cell r="FN10">
            <v>5250438340</v>
          </cell>
          <cell r="FO10">
            <v>678965960</v>
          </cell>
          <cell r="FP10">
            <v>1070926180</v>
          </cell>
          <cell r="FQ10">
            <v>1479981980</v>
          </cell>
          <cell r="FR10">
            <v>2023326180</v>
          </cell>
          <cell r="FS10">
            <v>2975726180</v>
          </cell>
          <cell r="FT10">
            <v>3499546180</v>
          </cell>
          <cell r="FU10">
            <v>3975746180</v>
          </cell>
          <cell r="FV10">
            <v>5023386180</v>
          </cell>
          <cell r="FW10">
            <v>5499586180</v>
          </cell>
          <cell r="FX10">
            <v>5832926180</v>
          </cell>
          <cell r="FY10">
            <v>6832946180</v>
          </cell>
          <cell r="FZ10">
            <v>7071046180</v>
          </cell>
          <cell r="GA10">
            <v>654775000</v>
          </cell>
          <cell r="GB10">
            <v>1309550000</v>
          </cell>
          <cell r="GC10">
            <v>1964325000</v>
          </cell>
          <cell r="GD10">
            <v>2619100000</v>
          </cell>
          <cell r="GE10">
            <v>4141374999.9999995</v>
          </cell>
          <cell r="GF10">
            <v>4796150000</v>
          </cell>
          <cell r="GG10">
            <v>3201324999.999999</v>
          </cell>
          <cell r="GH10">
            <v>3856099999.999999</v>
          </cell>
          <cell r="GI10">
            <v>4510874999.999999</v>
          </cell>
          <cell r="GJ10">
            <v>5165649999.999999</v>
          </cell>
          <cell r="GK10">
            <v>5820424999.999999</v>
          </cell>
          <cell r="GL10">
            <v>6475199999.999999</v>
          </cell>
          <cell r="GM10">
            <v>571440000</v>
          </cell>
          <cell r="GN10">
            <v>1142880000</v>
          </cell>
          <cell r="GO10">
            <v>1714320000</v>
          </cell>
          <cell r="GP10">
            <v>2285760000</v>
          </cell>
          <cell r="GQ10">
            <v>2857200000</v>
          </cell>
          <cell r="GR10">
            <v>3684112728.4000001</v>
          </cell>
          <cell r="GS10">
            <v>4255552728.4000001</v>
          </cell>
          <cell r="GT10">
            <v>4826992728.3999996</v>
          </cell>
          <cell r="GU10">
            <v>5398432728.3999996</v>
          </cell>
          <cell r="GV10">
            <v>5969872728.3999996</v>
          </cell>
          <cell r="GW10">
            <v>6541312728.3999996</v>
          </cell>
          <cell r="GX10">
            <v>7112752728.3999996</v>
          </cell>
          <cell r="HA10">
            <v>1.4945643333514071</v>
          </cell>
          <cell r="HB10">
            <v>1.3467534941092176</v>
          </cell>
          <cell r="HC10">
            <v>0.91573436732950297</v>
          </cell>
          <cell r="HD10">
            <v>1.0984607005806772</v>
          </cell>
        </row>
        <row r="11">
          <cell r="A11" t="str">
            <v>ENO ORANGE SACHETS 4.3GX48</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710311901</v>
          </cell>
          <cell r="AL11">
            <v>443613508</v>
          </cell>
          <cell r="AM11">
            <v>77257505</v>
          </cell>
          <cell r="AN11">
            <v>180023701</v>
          </cell>
          <cell r="AO11">
            <v>143817817</v>
          </cell>
          <cell r="AP11">
            <v>126537736</v>
          </cell>
          <cell r="AQ11">
            <v>198035214</v>
          </cell>
          <cell r="AR11">
            <v>74697493</v>
          </cell>
          <cell r="AS11">
            <v>92617577</v>
          </cell>
          <cell r="AT11">
            <v>170423656</v>
          </cell>
          <cell r="AU11">
            <v>221166751</v>
          </cell>
          <cell r="AV11">
            <v>201783803</v>
          </cell>
          <cell r="AW11">
            <v>66560312</v>
          </cell>
          <cell r="AX11">
            <v>235155388</v>
          </cell>
          <cell r="AY11">
            <v>216229585</v>
          </cell>
          <cell r="AZ11">
            <v>256366916</v>
          </cell>
          <cell r="BA11">
            <v>182858000</v>
          </cell>
          <cell r="BB11">
            <v>109349084</v>
          </cell>
          <cell r="BC11">
            <v>228572500</v>
          </cell>
          <cell r="BD11">
            <v>228572500</v>
          </cell>
          <cell r="BE11">
            <v>228572500</v>
          </cell>
          <cell r="BF11">
            <v>228572500</v>
          </cell>
          <cell r="BG11">
            <v>274287000</v>
          </cell>
          <cell r="BH11">
            <v>274287000</v>
          </cell>
          <cell r="BI11">
            <v>274287000</v>
          </cell>
          <cell r="BJ11">
            <v>304763333.33333337</v>
          </cell>
          <cell r="BK11">
            <v>304763333.33333337</v>
          </cell>
          <cell r="BL11">
            <v>304763333.33333337</v>
          </cell>
          <cell r="BM11">
            <v>304763333.33333337</v>
          </cell>
          <cell r="BN11">
            <v>304763333.33333337</v>
          </cell>
          <cell r="BO11">
            <v>304763333.33333337</v>
          </cell>
          <cell r="BP11">
            <v>304763333.33333337</v>
          </cell>
          <cell r="BQ11">
            <v>304763333.33333337</v>
          </cell>
          <cell r="BR11">
            <v>304763333.33333337</v>
          </cell>
          <cell r="BS11">
            <v>304763333.33333337</v>
          </cell>
          <cell r="BT11">
            <v>304763333.33333337</v>
          </cell>
          <cell r="BU11">
            <v>304763333.33333337</v>
          </cell>
          <cell r="BV11">
            <v>553770214.83333325</v>
          </cell>
          <cell r="BW11">
            <v>553770214.83333325</v>
          </cell>
          <cell r="BX11">
            <v>553770214.83333325</v>
          </cell>
          <cell r="BY11">
            <v>553770214.83333325</v>
          </cell>
          <cell r="BZ11">
            <v>553770214.83333325</v>
          </cell>
          <cell r="CA11">
            <v>553770214.83333325</v>
          </cell>
          <cell r="CB11">
            <v>553770214.83333325</v>
          </cell>
          <cell r="CC11">
            <v>553770214.83333325</v>
          </cell>
          <cell r="CD11">
            <v>553770214.83333325</v>
          </cell>
          <cell r="CE11">
            <v>553770214.83333325</v>
          </cell>
          <cell r="CF11">
            <v>553770214.83333325</v>
          </cell>
          <cell r="CG11">
            <v>553770214.83333325</v>
          </cell>
          <cell r="CI11">
            <v>0</v>
          </cell>
          <cell r="CJ11">
            <v>0</v>
          </cell>
          <cell r="CK11">
            <v>0</v>
          </cell>
          <cell r="CL11">
            <v>0</v>
          </cell>
          <cell r="CM11">
            <v>0</v>
          </cell>
          <cell r="CN11">
            <v>0</v>
          </cell>
          <cell r="CO11">
            <v>0</v>
          </cell>
          <cell r="CP11">
            <v>0</v>
          </cell>
          <cell r="CQ11">
            <v>0</v>
          </cell>
          <cell r="CR11">
            <v>0</v>
          </cell>
          <cell r="CS11">
            <v>0</v>
          </cell>
          <cell r="CT11">
            <v>0</v>
          </cell>
          <cell r="CU11">
            <v>0</v>
          </cell>
          <cell r="CV11">
            <v>710311901</v>
          </cell>
          <cell r="CW11">
            <v>710311901</v>
          </cell>
          <cell r="CX11">
            <v>700894714</v>
          </cell>
          <cell r="CY11">
            <v>468390767</v>
          </cell>
          <cell r="CZ11">
            <v>337738726</v>
          </cell>
          <cell r="DA11">
            <v>489510866</v>
          </cell>
          <cell r="DB11">
            <v>1996535073</v>
          </cell>
          <cell r="DC11">
            <v>707751889</v>
          </cell>
          <cell r="DD11">
            <v>520779584</v>
          </cell>
          <cell r="DE11">
            <v>685717500</v>
          </cell>
          <cell r="DF11">
            <v>822861000</v>
          </cell>
          <cell r="DG11">
            <v>2737109973</v>
          </cell>
          <cell r="DH11">
            <v>914290000.00000012</v>
          </cell>
          <cell r="DI11">
            <v>914290000.00000012</v>
          </cell>
          <cell r="DJ11">
            <v>914290000.00000012</v>
          </cell>
          <cell r="DK11">
            <v>914290000.00000012</v>
          </cell>
          <cell r="DL11">
            <v>3657160000.0000005</v>
          </cell>
          <cell r="DM11">
            <v>1661310644.4999998</v>
          </cell>
          <cell r="DN11">
            <v>1661310644.4999998</v>
          </cell>
          <cell r="DO11">
            <v>1661310644.4999998</v>
          </cell>
          <cell r="DP11">
            <v>1661310644.4999998</v>
          </cell>
          <cell r="DQ11">
            <v>6645242577.999999</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0</v>
          </cell>
          <cell r="EZ11">
            <v>0</v>
          </cell>
          <cell r="FA11">
            <v>0</v>
          </cell>
          <cell r="FB11">
            <v>710311901</v>
          </cell>
          <cell r="FC11">
            <v>443613508</v>
          </cell>
          <cell r="FD11">
            <v>520871013</v>
          </cell>
          <cell r="FE11">
            <v>700894714</v>
          </cell>
          <cell r="FF11">
            <v>844712531</v>
          </cell>
          <cell r="FG11">
            <v>971250267</v>
          </cell>
          <cell r="FH11">
            <v>1169285481</v>
          </cell>
          <cell r="FI11">
            <v>1243982974</v>
          </cell>
          <cell r="FJ11">
            <v>1336600551</v>
          </cell>
          <cell r="FK11">
            <v>1507024207</v>
          </cell>
          <cell r="FL11">
            <v>1728190958</v>
          </cell>
          <cell r="FM11">
            <v>1929974761</v>
          </cell>
          <cell r="FN11">
            <v>1996535073</v>
          </cell>
          <cell r="FO11">
            <v>235155388</v>
          </cell>
          <cell r="FP11">
            <v>451384973</v>
          </cell>
          <cell r="FQ11">
            <v>707751889</v>
          </cell>
          <cell r="FR11">
            <v>890609889</v>
          </cell>
          <cell r="FS11">
            <v>999958973</v>
          </cell>
          <cell r="FT11">
            <v>1228531473</v>
          </cell>
          <cell r="FU11">
            <v>1457103973</v>
          </cell>
          <cell r="FV11">
            <v>1685676473</v>
          </cell>
          <cell r="FW11">
            <v>1914248973</v>
          </cell>
          <cell r="FX11">
            <v>2188535973</v>
          </cell>
          <cell r="FY11">
            <v>2462822973</v>
          </cell>
          <cell r="FZ11">
            <v>2737109973</v>
          </cell>
          <cell r="GA11">
            <v>304763333.33333337</v>
          </cell>
          <cell r="GB11">
            <v>609526666.66666675</v>
          </cell>
          <cell r="GC11">
            <v>914290000.00000012</v>
          </cell>
          <cell r="GD11">
            <v>1219053333.3333335</v>
          </cell>
          <cell r="GE11">
            <v>1523816666.666667</v>
          </cell>
          <cell r="GF11">
            <v>1828580000.0000005</v>
          </cell>
          <cell r="GG11">
            <v>2133343333.333334</v>
          </cell>
          <cell r="GH11">
            <v>2438106666.6666675</v>
          </cell>
          <cell r="GI11">
            <v>2742870000.000001</v>
          </cell>
          <cell r="GJ11">
            <v>3047633333.3333344</v>
          </cell>
          <cell r="GK11">
            <v>3352396666.6666679</v>
          </cell>
          <cell r="GL11">
            <v>3657160000.0000014</v>
          </cell>
          <cell r="GM11">
            <v>553770214.83333325</v>
          </cell>
          <cell r="GN11">
            <v>1107540429.6666665</v>
          </cell>
          <cell r="GO11">
            <v>1661310644.4999998</v>
          </cell>
          <cell r="GP11">
            <v>2215080859.333333</v>
          </cell>
          <cell r="GQ11">
            <v>2768851074.166666</v>
          </cell>
          <cell r="GR11">
            <v>3322621288.999999</v>
          </cell>
          <cell r="GS11">
            <v>3876391503.8333321</v>
          </cell>
          <cell r="GT11">
            <v>4430161718.6666651</v>
          </cell>
          <cell r="GU11">
            <v>4983931933.4999981</v>
          </cell>
          <cell r="GV11">
            <v>5537702148.3333311</v>
          </cell>
          <cell r="GW11">
            <v>6091472363.1666641</v>
          </cell>
          <cell r="GX11">
            <v>6645242577.9999971</v>
          </cell>
          <cell r="HA11">
            <v>2.8107864590037326</v>
          </cell>
          <cell r="HB11">
            <v>1.3709300728121996</v>
          </cell>
          <cell r="HC11">
            <v>1.3361392257073192</v>
          </cell>
          <cell r="HD11">
            <v>1.8170499999999985</v>
          </cell>
        </row>
        <row r="12">
          <cell r="A12" t="str">
            <v>ENO LEMON SACHET 48/BOX M</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578014138</v>
          </cell>
          <cell r="AL12">
            <v>218606739</v>
          </cell>
          <cell r="AM12">
            <v>27245842</v>
          </cell>
          <cell r="AN12">
            <v>87223266</v>
          </cell>
          <cell r="AO12">
            <v>26331552</v>
          </cell>
          <cell r="AP12">
            <v>34834449</v>
          </cell>
          <cell r="AQ12">
            <v>32274437</v>
          </cell>
          <cell r="AR12">
            <v>-30445857</v>
          </cell>
          <cell r="AS12">
            <v>8685755</v>
          </cell>
          <cell r="AT12">
            <v>111817667</v>
          </cell>
          <cell r="AU12">
            <v>6948604</v>
          </cell>
          <cell r="AV12">
            <v>1188577</v>
          </cell>
          <cell r="AW12">
            <v>2742870</v>
          </cell>
          <cell r="AX12">
            <v>1188577</v>
          </cell>
          <cell r="AY12">
            <v>1371435</v>
          </cell>
          <cell r="AZ12">
            <v>274287</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578014138</v>
          </cell>
          <cell r="CW12">
            <v>578014138</v>
          </cell>
          <cell r="CX12">
            <v>333075847</v>
          </cell>
          <cell r="CY12">
            <v>93440438</v>
          </cell>
          <cell r="CZ12">
            <v>90057565</v>
          </cell>
          <cell r="DA12">
            <v>10880051</v>
          </cell>
          <cell r="DB12">
            <v>527453901</v>
          </cell>
          <cell r="DC12">
            <v>2834299</v>
          </cell>
          <cell r="DD12">
            <v>0</v>
          </cell>
          <cell r="DE12">
            <v>0</v>
          </cell>
          <cell r="DF12">
            <v>0</v>
          </cell>
          <cell r="DG12">
            <v>2834299</v>
          </cell>
          <cell r="DH12">
            <v>0</v>
          </cell>
          <cell r="DI12">
            <v>0</v>
          </cell>
          <cell r="DJ12">
            <v>0</v>
          </cell>
          <cell r="DK12">
            <v>0</v>
          </cell>
          <cell r="DL12">
            <v>0</v>
          </cell>
          <cell r="DM12">
            <v>0</v>
          </cell>
          <cell r="DN12">
            <v>0</v>
          </cell>
          <cell r="DO12">
            <v>0</v>
          </cell>
          <cell r="DP12">
            <v>0</v>
          </cell>
          <cell r="DQ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578014138</v>
          </cell>
          <cell r="FC12">
            <v>218606739</v>
          </cell>
          <cell r="FD12">
            <v>245852581</v>
          </cell>
          <cell r="FE12">
            <v>333075847</v>
          </cell>
          <cell r="FF12">
            <v>359407399</v>
          </cell>
          <cell r="FG12">
            <v>394241848</v>
          </cell>
          <cell r="FH12">
            <v>426516285</v>
          </cell>
          <cell r="FI12">
            <v>396070428</v>
          </cell>
          <cell r="FJ12">
            <v>404756183</v>
          </cell>
          <cell r="FK12">
            <v>516573850</v>
          </cell>
          <cell r="FL12">
            <v>523522454</v>
          </cell>
          <cell r="FM12">
            <v>524711031</v>
          </cell>
          <cell r="FN12">
            <v>527453901</v>
          </cell>
          <cell r="FO12">
            <v>1188577</v>
          </cell>
          <cell r="FP12">
            <v>2560012</v>
          </cell>
          <cell r="FQ12">
            <v>2834299</v>
          </cell>
          <cell r="FR12">
            <v>2834299</v>
          </cell>
          <cell r="FS12">
            <v>2834299</v>
          </cell>
          <cell r="FT12">
            <v>2834299</v>
          </cell>
          <cell r="FU12">
            <v>2834299</v>
          </cell>
          <cell r="FV12">
            <v>2834299</v>
          </cell>
          <cell r="FW12">
            <v>2834299</v>
          </cell>
          <cell r="FX12">
            <v>2834299</v>
          </cell>
          <cell r="FY12">
            <v>2834299</v>
          </cell>
          <cell r="FZ12">
            <v>2834299</v>
          </cell>
          <cell r="GA12">
            <v>0</v>
          </cell>
          <cell r="GB12">
            <v>0</v>
          </cell>
          <cell r="GC12">
            <v>0</v>
          </cell>
          <cell r="GD12">
            <v>0</v>
          </cell>
          <cell r="GE12">
            <v>0</v>
          </cell>
          <cell r="GF12">
            <v>0</v>
          </cell>
          <cell r="GG12">
            <v>0</v>
          </cell>
          <cell r="GH12">
            <v>0</v>
          </cell>
          <cell r="GI12">
            <v>0</v>
          </cell>
          <cell r="GJ12">
            <v>0</v>
          </cell>
          <cell r="GK12">
            <v>0</v>
          </cell>
          <cell r="GL12">
            <v>0</v>
          </cell>
          <cell r="GM12">
            <v>0</v>
          </cell>
          <cell r="GN12">
            <v>0</v>
          </cell>
          <cell r="GO12">
            <v>0</v>
          </cell>
          <cell r="GP12">
            <v>0</v>
          </cell>
          <cell r="GQ12">
            <v>0</v>
          </cell>
          <cell r="GR12">
            <v>0</v>
          </cell>
          <cell r="GS12">
            <v>0</v>
          </cell>
          <cell r="GT12">
            <v>0</v>
          </cell>
          <cell r="GU12">
            <v>0</v>
          </cell>
          <cell r="GV12">
            <v>0</v>
          </cell>
          <cell r="GW12">
            <v>0</v>
          </cell>
          <cell r="GX12">
            <v>0</v>
          </cell>
          <cell r="HA12">
            <v>0.91252768111357163</v>
          </cell>
          <cell r="HB12">
            <v>5.373548275264344E-3</v>
          </cell>
          <cell r="HC12">
            <v>0</v>
          </cell>
          <cell r="HD12" t="e">
            <v>#DIV/0!</v>
          </cell>
        </row>
        <row r="13">
          <cell r="A13" t="str">
            <v>Panadol Susp 120mg</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29537389</v>
          </cell>
          <cell r="AS13">
            <v>82903548</v>
          </cell>
          <cell r="AT13">
            <v>129669652</v>
          </cell>
          <cell r="AU13">
            <v>109698057</v>
          </cell>
          <cell r="AV13">
            <v>72909179</v>
          </cell>
          <cell r="AW13">
            <v>27908804</v>
          </cell>
          <cell r="AX13">
            <v>65949121</v>
          </cell>
          <cell r="AY13">
            <v>44948946</v>
          </cell>
          <cell r="AZ13">
            <v>58046198</v>
          </cell>
          <cell r="BA13">
            <v>79097802</v>
          </cell>
          <cell r="BB13">
            <v>60000500</v>
          </cell>
          <cell r="BC13">
            <v>68572000</v>
          </cell>
          <cell r="BD13">
            <v>42857500</v>
          </cell>
          <cell r="BE13">
            <v>42857500</v>
          </cell>
          <cell r="BF13">
            <v>42857500</v>
          </cell>
          <cell r="BG13">
            <v>42857500</v>
          </cell>
          <cell r="BH13">
            <v>42857500</v>
          </cell>
          <cell r="BI13">
            <v>42857500</v>
          </cell>
          <cell r="BJ13">
            <v>64286250</v>
          </cell>
          <cell r="BK13">
            <v>64286250</v>
          </cell>
          <cell r="BL13">
            <v>64286250</v>
          </cell>
          <cell r="BM13">
            <v>64286250</v>
          </cell>
          <cell r="BN13">
            <v>64286250</v>
          </cell>
          <cell r="BO13">
            <v>64286250</v>
          </cell>
          <cell r="BP13">
            <v>64286250</v>
          </cell>
          <cell r="BQ13">
            <v>64286250</v>
          </cell>
          <cell r="BR13">
            <v>64286250</v>
          </cell>
          <cell r="BS13">
            <v>64286250</v>
          </cell>
          <cell r="BT13">
            <v>64286250</v>
          </cell>
          <cell r="BU13">
            <v>64286250</v>
          </cell>
          <cell r="BV13">
            <v>53143300</v>
          </cell>
          <cell r="BW13">
            <v>53143300</v>
          </cell>
          <cell r="BX13">
            <v>53143300</v>
          </cell>
          <cell r="BY13">
            <v>53143300</v>
          </cell>
          <cell r="BZ13">
            <v>53143300</v>
          </cell>
          <cell r="CA13">
            <v>53143300</v>
          </cell>
          <cell r="CB13">
            <v>53143300</v>
          </cell>
          <cell r="CC13">
            <v>53143300</v>
          </cell>
          <cell r="CD13">
            <v>53143300</v>
          </cell>
          <cell r="CE13">
            <v>53143300</v>
          </cell>
          <cell r="CF13">
            <v>53143300</v>
          </cell>
          <cell r="CG13">
            <v>53143300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242110589</v>
          </cell>
          <cell r="DA13">
            <v>210516040</v>
          </cell>
          <cell r="DB13">
            <v>452626629</v>
          </cell>
          <cell r="DC13">
            <v>168944265</v>
          </cell>
          <cell r="DD13">
            <v>207670302</v>
          </cell>
          <cell r="DE13">
            <v>128572500</v>
          </cell>
          <cell r="DF13">
            <v>128572500</v>
          </cell>
          <cell r="DG13">
            <v>633759567</v>
          </cell>
          <cell r="DH13">
            <v>192858750</v>
          </cell>
          <cell r="DI13">
            <v>192858750</v>
          </cell>
          <cell r="DJ13">
            <v>192858750</v>
          </cell>
          <cell r="DK13">
            <v>192858750</v>
          </cell>
          <cell r="DL13">
            <v>771435000</v>
          </cell>
          <cell r="DM13">
            <v>159429900</v>
          </cell>
          <cell r="DN13">
            <v>159429900</v>
          </cell>
          <cell r="DO13">
            <v>159429900</v>
          </cell>
          <cell r="DP13">
            <v>159429900</v>
          </cell>
          <cell r="DQ13">
            <v>637719600</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v>0</v>
          </cell>
          <cell r="FE13">
            <v>0</v>
          </cell>
          <cell r="FF13">
            <v>0</v>
          </cell>
          <cell r="FG13">
            <v>0</v>
          </cell>
          <cell r="FH13">
            <v>0</v>
          </cell>
          <cell r="FI13">
            <v>29537389</v>
          </cell>
          <cell r="FJ13">
            <v>112440937</v>
          </cell>
          <cell r="FK13">
            <v>242110589</v>
          </cell>
          <cell r="FL13">
            <v>351808646</v>
          </cell>
          <cell r="FM13">
            <v>424717825</v>
          </cell>
          <cell r="FN13">
            <v>452626629</v>
          </cell>
          <cell r="FO13">
            <v>65949121</v>
          </cell>
          <cell r="FP13">
            <v>110898067</v>
          </cell>
          <cell r="FQ13">
            <v>168944265</v>
          </cell>
          <cell r="FR13">
            <v>248042067</v>
          </cell>
          <cell r="FS13">
            <v>308042567</v>
          </cell>
          <cell r="FT13">
            <v>376614567</v>
          </cell>
          <cell r="FU13">
            <v>419472067</v>
          </cell>
          <cell r="FV13">
            <v>462329567</v>
          </cell>
          <cell r="FW13">
            <v>505187067</v>
          </cell>
          <cell r="FX13">
            <v>548044567</v>
          </cell>
          <cell r="FY13">
            <v>590902067</v>
          </cell>
          <cell r="FZ13">
            <v>633759567</v>
          </cell>
          <cell r="GA13">
            <v>64286250</v>
          </cell>
          <cell r="GB13">
            <v>128572500</v>
          </cell>
          <cell r="GC13">
            <v>192858750</v>
          </cell>
          <cell r="GD13">
            <v>257145000</v>
          </cell>
          <cell r="GE13">
            <v>321431250</v>
          </cell>
          <cell r="GF13">
            <v>385717500</v>
          </cell>
          <cell r="GG13">
            <v>450003750</v>
          </cell>
          <cell r="GH13">
            <v>514290000</v>
          </cell>
          <cell r="GI13">
            <v>578576250</v>
          </cell>
          <cell r="GJ13">
            <v>642862500</v>
          </cell>
          <cell r="GK13">
            <v>707148750</v>
          </cell>
          <cell r="GL13">
            <v>771435000</v>
          </cell>
          <cell r="GM13">
            <v>53143300</v>
          </cell>
          <cell r="GN13">
            <v>106286600</v>
          </cell>
          <cell r="GO13">
            <v>159429900</v>
          </cell>
          <cell r="GP13">
            <v>212573200</v>
          </cell>
          <cell r="GQ13">
            <v>265716500</v>
          </cell>
          <cell r="GR13">
            <v>318859800</v>
          </cell>
          <cell r="GS13">
            <v>372003100</v>
          </cell>
          <cell r="GT13">
            <v>425146400</v>
          </cell>
          <cell r="GU13">
            <v>478289700</v>
          </cell>
          <cell r="GV13">
            <v>531433000</v>
          </cell>
          <cell r="GW13">
            <v>584576300</v>
          </cell>
          <cell r="GX13">
            <v>637719600</v>
          </cell>
          <cell r="HB13">
            <v>1.4001817975230086</v>
          </cell>
          <cell r="HC13">
            <v>1.2172360626470826</v>
          </cell>
          <cell r="HD13">
            <v>0.82666666666666666</v>
          </cell>
        </row>
        <row r="14">
          <cell r="A14" t="str">
            <v>Scott’s Emulsion Orange 200ml</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419394515</v>
          </cell>
          <cell r="AQ14">
            <v>300301387</v>
          </cell>
          <cell r="AR14">
            <v>63689414</v>
          </cell>
          <cell r="AS14">
            <v>114674088</v>
          </cell>
          <cell r="AT14">
            <v>277267141</v>
          </cell>
          <cell r="AU14">
            <v>184826348</v>
          </cell>
          <cell r="AV14">
            <v>189604435</v>
          </cell>
          <cell r="AW14">
            <v>141271185</v>
          </cell>
          <cell r="AX14">
            <v>161709245</v>
          </cell>
          <cell r="AY14">
            <v>183086351</v>
          </cell>
          <cell r="AZ14">
            <v>249786236</v>
          </cell>
          <cell r="BA14">
            <v>247355764</v>
          </cell>
          <cell r="BB14">
            <v>138095000</v>
          </cell>
          <cell r="BC14">
            <v>220952000</v>
          </cell>
          <cell r="BD14">
            <v>-206700596</v>
          </cell>
          <cell r="BE14">
            <v>193333000</v>
          </cell>
          <cell r="BF14">
            <v>276190000</v>
          </cell>
          <cell r="BG14">
            <v>441904000</v>
          </cell>
          <cell r="BH14">
            <v>248571000</v>
          </cell>
          <cell r="BI14">
            <v>331428000</v>
          </cell>
          <cell r="BJ14">
            <v>644443333.33333325</v>
          </cell>
          <cell r="BK14">
            <v>644443333.33333325</v>
          </cell>
          <cell r="BL14">
            <v>644443333.33333325</v>
          </cell>
          <cell r="BM14">
            <v>644443333.33333325</v>
          </cell>
          <cell r="BN14">
            <v>644443333.33333325</v>
          </cell>
          <cell r="BO14">
            <v>644443333.33333325</v>
          </cell>
          <cell r="BP14">
            <v>644443333.33333325</v>
          </cell>
          <cell r="BQ14">
            <v>644443333.33333325</v>
          </cell>
          <cell r="BR14">
            <v>644443333.33333325</v>
          </cell>
          <cell r="BS14">
            <v>644443333.33333325</v>
          </cell>
          <cell r="BT14">
            <v>644443333.33333325</v>
          </cell>
          <cell r="BU14">
            <v>644443333.33333325</v>
          </cell>
          <cell r="BV14">
            <v>517856250</v>
          </cell>
          <cell r="BW14">
            <v>517856250</v>
          </cell>
          <cell r="BX14">
            <v>517856250</v>
          </cell>
          <cell r="BY14">
            <v>517856250</v>
          </cell>
          <cell r="BZ14">
            <v>517856250</v>
          </cell>
          <cell r="CA14">
            <v>517856250</v>
          </cell>
          <cell r="CB14">
            <v>517856250</v>
          </cell>
          <cell r="CC14">
            <v>517856250</v>
          </cell>
          <cell r="CD14">
            <v>517856250</v>
          </cell>
          <cell r="CE14">
            <v>517856250</v>
          </cell>
          <cell r="CF14">
            <v>517856250</v>
          </cell>
          <cell r="CG14">
            <v>517856250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719695902</v>
          </cell>
          <cell r="CZ14">
            <v>455630643</v>
          </cell>
          <cell r="DA14">
            <v>515701968</v>
          </cell>
          <cell r="DB14">
            <v>1691028513</v>
          </cell>
          <cell r="DC14">
            <v>594581832</v>
          </cell>
          <cell r="DD14">
            <v>606402764</v>
          </cell>
          <cell r="DE14">
            <v>262822404</v>
          </cell>
          <cell r="DF14">
            <v>1021903000</v>
          </cell>
          <cell r="DG14">
            <v>2485710000</v>
          </cell>
          <cell r="DH14">
            <v>1933329999.9999998</v>
          </cell>
          <cell r="DI14">
            <v>1933329999.9999998</v>
          </cell>
          <cell r="DJ14">
            <v>1933329999.9999998</v>
          </cell>
          <cell r="DK14">
            <v>1933329999.9999998</v>
          </cell>
          <cell r="DL14">
            <v>7733319999.999999</v>
          </cell>
          <cell r="DM14">
            <v>1553568750</v>
          </cell>
          <cell r="DN14">
            <v>1553568750</v>
          </cell>
          <cell r="DO14">
            <v>1553568750</v>
          </cell>
          <cell r="DP14">
            <v>1553568750</v>
          </cell>
          <cell r="DQ14">
            <v>6214275000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cell r="FD14">
            <v>0</v>
          </cell>
          <cell r="FE14">
            <v>0</v>
          </cell>
          <cell r="FF14">
            <v>0</v>
          </cell>
          <cell r="FG14">
            <v>419394515</v>
          </cell>
          <cell r="FH14">
            <v>719695902</v>
          </cell>
          <cell r="FI14">
            <v>783385316</v>
          </cell>
          <cell r="FJ14">
            <v>898059404</v>
          </cell>
          <cell r="FK14">
            <v>1175326545</v>
          </cell>
          <cell r="FL14">
            <v>1360152893</v>
          </cell>
          <cell r="FM14">
            <v>1549757328</v>
          </cell>
          <cell r="FN14">
            <v>1691028513</v>
          </cell>
          <cell r="FO14">
            <v>161709245</v>
          </cell>
          <cell r="FP14">
            <v>344795596</v>
          </cell>
          <cell r="FQ14">
            <v>594581832</v>
          </cell>
          <cell r="FR14">
            <v>841937596</v>
          </cell>
          <cell r="FS14">
            <v>980032596</v>
          </cell>
          <cell r="FT14">
            <v>1200984596</v>
          </cell>
          <cell r="FU14">
            <v>994284000</v>
          </cell>
          <cell r="FV14">
            <v>1187617000</v>
          </cell>
          <cell r="FW14">
            <v>1463807000</v>
          </cell>
          <cell r="FX14">
            <v>1905711000</v>
          </cell>
          <cell r="FY14">
            <v>2154282000</v>
          </cell>
          <cell r="FZ14">
            <v>2485710000</v>
          </cell>
          <cell r="GA14">
            <v>644443333.33333325</v>
          </cell>
          <cell r="GB14">
            <v>1288886666.6666665</v>
          </cell>
          <cell r="GC14">
            <v>1933329999.9999998</v>
          </cell>
          <cell r="GD14">
            <v>2577773333.333333</v>
          </cell>
          <cell r="GE14">
            <v>3222216666.666666</v>
          </cell>
          <cell r="GF14">
            <v>3866659999.999999</v>
          </cell>
          <cell r="GG14">
            <v>4511103333.3333321</v>
          </cell>
          <cell r="GH14">
            <v>5155546666.6666651</v>
          </cell>
          <cell r="GI14">
            <v>5799989999.9999981</v>
          </cell>
          <cell r="GJ14">
            <v>6444433333.3333311</v>
          </cell>
          <cell r="GK14">
            <v>7088876666.6666641</v>
          </cell>
          <cell r="GL14">
            <v>7733319999.9999971</v>
          </cell>
          <cell r="GM14">
            <v>517856250</v>
          </cell>
          <cell r="GN14">
            <v>1035712500</v>
          </cell>
          <cell r="GO14">
            <v>1553568750</v>
          </cell>
          <cell r="GP14">
            <v>2071425000</v>
          </cell>
          <cell r="GQ14">
            <v>2589281250</v>
          </cell>
          <cell r="GR14">
            <v>3107137500</v>
          </cell>
          <cell r="GS14">
            <v>3624993750</v>
          </cell>
          <cell r="GT14">
            <v>4142850000</v>
          </cell>
          <cell r="GU14">
            <v>4660706250</v>
          </cell>
          <cell r="GV14">
            <v>5178562500</v>
          </cell>
          <cell r="GW14">
            <v>5696418750</v>
          </cell>
          <cell r="GX14">
            <v>6214275000</v>
          </cell>
          <cell r="HC14">
            <v>3.1111111111111098</v>
          </cell>
          <cell r="HD14">
            <v>0.80357142857142883</v>
          </cell>
        </row>
        <row r="15">
          <cell r="A15" t="str">
            <v>Eno Fizztab</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71430000</v>
          </cell>
          <cell r="BW15">
            <v>71430000</v>
          </cell>
          <cell r="BX15">
            <v>71430000</v>
          </cell>
          <cell r="BY15">
            <v>71430000</v>
          </cell>
          <cell r="BZ15">
            <v>71430000</v>
          </cell>
          <cell r="CA15">
            <v>71430000</v>
          </cell>
          <cell r="CB15">
            <v>71430000</v>
          </cell>
          <cell r="CC15">
            <v>71430000</v>
          </cell>
          <cell r="CD15">
            <v>71430000</v>
          </cell>
          <cell r="CE15">
            <v>71430000</v>
          </cell>
          <cell r="CF15">
            <v>71430000</v>
          </cell>
          <cell r="CG15">
            <v>71430000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214290000</v>
          </cell>
          <cell r="DN15">
            <v>214290000</v>
          </cell>
          <cell r="DO15">
            <v>214290000</v>
          </cell>
          <cell r="DP15">
            <v>214290000</v>
          </cell>
          <cell r="DQ15">
            <v>857160000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71430000</v>
          </cell>
          <cell r="GN15">
            <v>142860000</v>
          </cell>
          <cell r="GO15">
            <v>214290000</v>
          </cell>
          <cell r="GP15">
            <v>285720000</v>
          </cell>
          <cell r="GQ15">
            <v>357150000</v>
          </cell>
          <cell r="GR15">
            <v>428580000</v>
          </cell>
          <cell r="GS15">
            <v>500010000</v>
          </cell>
          <cell r="GT15">
            <v>571440000</v>
          </cell>
          <cell r="GU15">
            <v>642870000</v>
          </cell>
          <cell r="GV15">
            <v>714300000</v>
          </cell>
          <cell r="GW15">
            <v>785730000</v>
          </cell>
          <cell r="GX15">
            <v>857160000</v>
          </cell>
        </row>
        <row r="16">
          <cell r="A16" t="str">
            <v>Panadol Extend</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109525000</v>
          </cell>
          <cell r="BW16">
            <v>109525000</v>
          </cell>
          <cell r="BX16">
            <v>109525000</v>
          </cell>
          <cell r="BY16">
            <v>109525000</v>
          </cell>
          <cell r="BZ16">
            <v>109525000</v>
          </cell>
          <cell r="CA16">
            <v>109525000</v>
          </cell>
          <cell r="CB16">
            <v>109525000</v>
          </cell>
          <cell r="CC16">
            <v>109525000</v>
          </cell>
          <cell r="CD16">
            <v>109525000</v>
          </cell>
          <cell r="CE16">
            <v>109525000</v>
          </cell>
          <cell r="CF16">
            <v>109525000</v>
          </cell>
          <cell r="CG16">
            <v>109525000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328575000</v>
          </cell>
          <cell r="DN16">
            <v>328575000</v>
          </cell>
          <cell r="DO16">
            <v>328575000</v>
          </cell>
          <cell r="DP16">
            <v>328575000</v>
          </cell>
          <cell r="DQ16">
            <v>1314300000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109525000</v>
          </cell>
          <cell r="GN16">
            <v>219050000</v>
          </cell>
          <cell r="GO16">
            <v>328575000</v>
          </cell>
          <cell r="GP16">
            <v>438100000</v>
          </cell>
          <cell r="GQ16">
            <v>547625000</v>
          </cell>
          <cell r="GR16">
            <v>657150000</v>
          </cell>
          <cell r="GS16">
            <v>766675000</v>
          </cell>
          <cell r="GT16">
            <v>876200000</v>
          </cell>
          <cell r="GU16">
            <v>985725000</v>
          </cell>
          <cell r="GV16">
            <v>1095250000</v>
          </cell>
          <cell r="GW16">
            <v>1204775000</v>
          </cell>
          <cell r="GX16">
            <v>1314300000</v>
          </cell>
        </row>
        <row r="17">
          <cell r="A17" t="str">
            <v>Panadol Extra Effeversent</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242855000</v>
          </cell>
          <cell r="BW17">
            <v>242855000</v>
          </cell>
          <cell r="BX17">
            <v>242855000</v>
          </cell>
          <cell r="BY17">
            <v>242855000</v>
          </cell>
          <cell r="BZ17">
            <v>242855000</v>
          </cell>
          <cell r="CA17">
            <v>242855000</v>
          </cell>
          <cell r="CB17">
            <v>242855000</v>
          </cell>
          <cell r="CC17">
            <v>242855000</v>
          </cell>
          <cell r="CD17">
            <v>242855000</v>
          </cell>
          <cell r="CE17">
            <v>242855000</v>
          </cell>
          <cell r="CF17">
            <v>242855000</v>
          </cell>
          <cell r="CG17">
            <v>242855000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728565000</v>
          </cell>
          <cell r="DN17">
            <v>728565000</v>
          </cell>
          <cell r="DO17">
            <v>728565000</v>
          </cell>
          <cell r="DP17">
            <v>728565000</v>
          </cell>
          <cell r="DQ17">
            <v>2914260000</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cell r="FO17">
            <v>0</v>
          </cell>
          <cell r="FP17">
            <v>0</v>
          </cell>
          <cell r="FQ17">
            <v>0</v>
          </cell>
          <cell r="FR17">
            <v>0</v>
          </cell>
          <cell r="FS17">
            <v>0</v>
          </cell>
          <cell r="FT17">
            <v>0</v>
          </cell>
          <cell r="FU17">
            <v>0</v>
          </cell>
          <cell r="FV17">
            <v>0</v>
          </cell>
          <cell r="FW17">
            <v>0</v>
          </cell>
          <cell r="FX17">
            <v>0</v>
          </cell>
          <cell r="FY17">
            <v>0</v>
          </cell>
          <cell r="FZ17">
            <v>0</v>
          </cell>
          <cell r="GA17">
            <v>0</v>
          </cell>
          <cell r="GB17">
            <v>0</v>
          </cell>
          <cell r="GC17">
            <v>0</v>
          </cell>
          <cell r="GD17">
            <v>0</v>
          </cell>
          <cell r="GE17">
            <v>0</v>
          </cell>
          <cell r="GF17">
            <v>0</v>
          </cell>
          <cell r="GG17">
            <v>0</v>
          </cell>
          <cell r="GH17">
            <v>0</v>
          </cell>
          <cell r="GI17">
            <v>0</v>
          </cell>
          <cell r="GJ17">
            <v>0</v>
          </cell>
          <cell r="GK17">
            <v>0</v>
          </cell>
          <cell r="GL17">
            <v>0</v>
          </cell>
          <cell r="GM17">
            <v>242855000</v>
          </cell>
          <cell r="GN17">
            <v>485710000</v>
          </cell>
          <cell r="GO17">
            <v>728565000</v>
          </cell>
          <cell r="GP17">
            <v>971420000</v>
          </cell>
          <cell r="GQ17">
            <v>1214275000</v>
          </cell>
          <cell r="GR17">
            <v>1457130000</v>
          </cell>
          <cell r="GS17">
            <v>1699985000</v>
          </cell>
          <cell r="GT17">
            <v>1942840000</v>
          </cell>
          <cell r="GU17">
            <v>2185695000</v>
          </cell>
          <cell r="GV17">
            <v>2428550000</v>
          </cell>
          <cell r="GW17">
            <v>2671405000</v>
          </cell>
          <cell r="GX17">
            <v>2914260000</v>
          </cell>
        </row>
        <row r="18">
          <cell r="A18" t="str">
            <v xml:space="preserve">      Blank</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0</v>
          </cell>
          <cell r="GG18">
            <v>0</v>
          </cell>
          <cell r="GH18">
            <v>0</v>
          </cell>
          <cell r="GI18">
            <v>0</v>
          </cell>
          <cell r="GJ18">
            <v>0</v>
          </cell>
          <cell r="GK18">
            <v>0</v>
          </cell>
          <cell r="GL18">
            <v>0</v>
          </cell>
          <cell r="GM18">
            <v>0</v>
          </cell>
          <cell r="GN18">
            <v>0</v>
          </cell>
          <cell r="GO18">
            <v>0</v>
          </cell>
          <cell r="GP18">
            <v>0</v>
          </cell>
          <cell r="GQ18">
            <v>0</v>
          </cell>
          <cell r="GR18">
            <v>0</v>
          </cell>
          <cell r="GS18">
            <v>0</v>
          </cell>
          <cell r="GT18">
            <v>0</v>
          </cell>
          <cell r="GU18">
            <v>0</v>
          </cell>
          <cell r="GV18">
            <v>0</v>
          </cell>
          <cell r="GW18">
            <v>0</v>
          </cell>
          <cell r="GX18">
            <v>0</v>
          </cell>
        </row>
        <row r="19">
          <cell r="A19" t="str">
            <v>Panadol Susp 100mg</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24886212</v>
          </cell>
          <cell r="AS19">
            <v>68129934</v>
          </cell>
          <cell r="AT19">
            <v>81087336</v>
          </cell>
          <cell r="AU19">
            <v>77944416</v>
          </cell>
          <cell r="AV19">
            <v>54072510</v>
          </cell>
          <cell r="AW19">
            <v>28829148</v>
          </cell>
          <cell r="AX19">
            <v>43429440</v>
          </cell>
          <cell r="AY19">
            <v>32900658</v>
          </cell>
          <cell r="AZ19">
            <v>37757898</v>
          </cell>
          <cell r="BA19">
            <v>47958102</v>
          </cell>
          <cell r="BB19">
            <v>42858000</v>
          </cell>
          <cell r="BC19">
            <v>50001000</v>
          </cell>
          <cell r="BD19">
            <v>35715000</v>
          </cell>
          <cell r="BE19">
            <v>35715000</v>
          </cell>
          <cell r="BF19">
            <v>35715000</v>
          </cell>
          <cell r="BG19">
            <v>35715000</v>
          </cell>
          <cell r="BH19">
            <v>35715000</v>
          </cell>
          <cell r="BI19">
            <v>35715000</v>
          </cell>
          <cell r="BJ19">
            <v>42858000</v>
          </cell>
          <cell r="BK19">
            <v>42858000</v>
          </cell>
          <cell r="BL19">
            <v>42858000</v>
          </cell>
          <cell r="BM19">
            <v>42858000</v>
          </cell>
          <cell r="BN19">
            <v>318961999.99999988</v>
          </cell>
          <cell r="BO19">
            <v>42858000</v>
          </cell>
          <cell r="BP19">
            <v>42858000</v>
          </cell>
          <cell r="BQ19">
            <v>42858000</v>
          </cell>
          <cell r="BR19">
            <v>42858000</v>
          </cell>
          <cell r="BS19">
            <v>42858000</v>
          </cell>
          <cell r="BT19">
            <v>42858000</v>
          </cell>
          <cell r="BU19">
            <v>42858000</v>
          </cell>
          <cell r="BV19">
            <v>44286600</v>
          </cell>
          <cell r="BW19">
            <v>44286600</v>
          </cell>
          <cell r="BX19">
            <v>44286600</v>
          </cell>
          <cell r="BY19">
            <v>44286600</v>
          </cell>
          <cell r="BZ19">
            <v>44286600</v>
          </cell>
          <cell r="CA19">
            <v>44286600</v>
          </cell>
          <cell r="CB19">
            <v>44286600</v>
          </cell>
          <cell r="CC19">
            <v>44286600</v>
          </cell>
          <cell r="CD19">
            <v>44286600</v>
          </cell>
          <cell r="CE19">
            <v>44286600</v>
          </cell>
          <cell r="CF19">
            <v>44286600</v>
          </cell>
          <cell r="CG19">
            <v>44286600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174103482</v>
          </cell>
          <cell r="DA19">
            <v>160846074</v>
          </cell>
          <cell r="DB19">
            <v>334949556</v>
          </cell>
          <cell r="DC19">
            <v>114087996</v>
          </cell>
          <cell r="DD19">
            <v>140817102</v>
          </cell>
          <cell r="DE19">
            <v>107145000</v>
          </cell>
          <cell r="DF19">
            <v>107145000</v>
          </cell>
          <cell r="DG19">
            <v>469195098</v>
          </cell>
          <cell r="DH19">
            <v>128574000</v>
          </cell>
          <cell r="DI19">
            <v>404677999.99999988</v>
          </cell>
          <cell r="DJ19">
            <v>128574000</v>
          </cell>
          <cell r="DK19">
            <v>128574000</v>
          </cell>
          <cell r="DL19">
            <v>790399999.99999988</v>
          </cell>
          <cell r="DM19">
            <v>132859800</v>
          </cell>
          <cell r="DN19">
            <v>132859800</v>
          </cell>
          <cell r="DO19">
            <v>132859800</v>
          </cell>
          <cell r="DP19">
            <v>132859800</v>
          </cell>
          <cell r="DQ19">
            <v>531439200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cell r="FI19">
            <v>24886212</v>
          </cell>
          <cell r="FJ19">
            <v>93016146</v>
          </cell>
          <cell r="FK19">
            <v>174103482</v>
          </cell>
          <cell r="FL19">
            <v>252047898</v>
          </cell>
          <cell r="FM19">
            <v>306120408</v>
          </cell>
          <cell r="FN19">
            <v>334949556</v>
          </cell>
          <cell r="FO19">
            <v>43429440</v>
          </cell>
          <cell r="FP19">
            <v>76330098</v>
          </cell>
          <cell r="FQ19">
            <v>114087996</v>
          </cell>
          <cell r="FR19">
            <v>162046098</v>
          </cell>
          <cell r="FS19">
            <v>204904098</v>
          </cell>
          <cell r="FT19">
            <v>254905098</v>
          </cell>
          <cell r="FU19">
            <v>290620098</v>
          </cell>
          <cell r="FV19">
            <v>326335098</v>
          </cell>
          <cell r="FW19">
            <v>362050098</v>
          </cell>
          <cell r="FX19">
            <v>397765098</v>
          </cell>
          <cell r="FY19">
            <v>433480098</v>
          </cell>
          <cell r="FZ19">
            <v>469195098</v>
          </cell>
          <cell r="GA19">
            <v>42858000</v>
          </cell>
          <cell r="GB19">
            <v>85716000</v>
          </cell>
          <cell r="GC19">
            <v>128574000</v>
          </cell>
          <cell r="GD19">
            <v>171432000</v>
          </cell>
          <cell r="GE19">
            <v>490393999.99999988</v>
          </cell>
          <cell r="GF19">
            <v>533251999.99999988</v>
          </cell>
          <cell r="GG19">
            <v>576109999.99999988</v>
          </cell>
          <cell r="GH19">
            <v>618967999.99999988</v>
          </cell>
          <cell r="GI19">
            <v>661825999.99999988</v>
          </cell>
          <cell r="GJ19">
            <v>704683999.99999988</v>
          </cell>
          <cell r="GK19">
            <v>747541999.99999988</v>
          </cell>
          <cell r="GL19">
            <v>790399999.99999988</v>
          </cell>
          <cell r="GM19">
            <v>44286600</v>
          </cell>
          <cell r="GN19">
            <v>88573200</v>
          </cell>
          <cell r="GO19">
            <v>132859800</v>
          </cell>
          <cell r="GP19">
            <v>177146400</v>
          </cell>
          <cell r="GQ19">
            <v>221433000</v>
          </cell>
          <cell r="GR19">
            <v>265719600</v>
          </cell>
          <cell r="GS19">
            <v>310006200</v>
          </cell>
          <cell r="GT19">
            <v>354292800</v>
          </cell>
          <cell r="GU19">
            <v>398579400</v>
          </cell>
          <cell r="GV19">
            <v>442866000</v>
          </cell>
          <cell r="GW19">
            <v>487152600</v>
          </cell>
          <cell r="GX19">
            <v>531439200</v>
          </cell>
        </row>
        <row r="20">
          <cell r="A20" t="str">
            <v>Panadol Effervescent Kid 250</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188574000</v>
          </cell>
          <cell r="BK20">
            <v>188574000</v>
          </cell>
          <cell r="BL20">
            <v>188574000</v>
          </cell>
          <cell r="BM20">
            <v>188574000</v>
          </cell>
          <cell r="BN20">
            <v>188574000</v>
          </cell>
          <cell r="BO20">
            <v>188574000</v>
          </cell>
          <cell r="BP20">
            <v>188574000</v>
          </cell>
          <cell r="BQ20">
            <v>188574000</v>
          </cell>
          <cell r="BR20">
            <v>188574000</v>
          </cell>
          <cell r="BS20">
            <v>188574000</v>
          </cell>
          <cell r="BT20">
            <v>188574000</v>
          </cell>
          <cell r="BU20">
            <v>188574000</v>
          </cell>
          <cell r="BV20">
            <v>220003000</v>
          </cell>
          <cell r="BW20">
            <v>220003000</v>
          </cell>
          <cell r="BX20">
            <v>220003000</v>
          </cell>
          <cell r="BY20">
            <v>220003000</v>
          </cell>
          <cell r="BZ20">
            <v>220003000</v>
          </cell>
          <cell r="CA20">
            <v>220003000</v>
          </cell>
          <cell r="CB20">
            <v>220003000</v>
          </cell>
          <cell r="CC20">
            <v>220003000</v>
          </cell>
          <cell r="CD20">
            <v>220003000</v>
          </cell>
          <cell r="CE20">
            <v>220003000</v>
          </cell>
          <cell r="CF20">
            <v>220003000</v>
          </cell>
          <cell r="CG20">
            <v>220003000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565722000</v>
          </cell>
          <cell r="DI20">
            <v>565722000</v>
          </cell>
          <cell r="DJ20">
            <v>565722000</v>
          </cell>
          <cell r="DK20">
            <v>565722000</v>
          </cell>
          <cell r="DL20">
            <v>2262888000</v>
          </cell>
          <cell r="DM20">
            <v>660009000</v>
          </cell>
          <cell r="DN20">
            <v>660009000</v>
          </cell>
          <cell r="DO20">
            <v>660009000</v>
          </cell>
          <cell r="DP20">
            <v>660009000</v>
          </cell>
          <cell r="DQ20">
            <v>2640036000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188574000</v>
          </cell>
          <cell r="GB20">
            <v>377148000</v>
          </cell>
          <cell r="GC20">
            <v>565722000</v>
          </cell>
          <cell r="GD20">
            <v>754296000</v>
          </cell>
          <cell r="GE20">
            <v>942870000</v>
          </cell>
          <cell r="GF20">
            <v>1131444000</v>
          </cell>
          <cell r="GG20">
            <v>1320018000</v>
          </cell>
          <cell r="GH20">
            <v>1508592000</v>
          </cell>
          <cell r="GI20">
            <v>1697166000</v>
          </cell>
          <cell r="GJ20">
            <v>1885740000</v>
          </cell>
          <cell r="GK20">
            <v>2074314000</v>
          </cell>
          <cell r="GL20">
            <v>2262888000</v>
          </cell>
          <cell r="GM20">
            <v>220003000</v>
          </cell>
          <cell r="GN20">
            <v>440006000</v>
          </cell>
          <cell r="GO20">
            <v>660009000</v>
          </cell>
          <cell r="GP20">
            <v>880012000</v>
          </cell>
          <cell r="GQ20">
            <v>1100015000</v>
          </cell>
          <cell r="GR20">
            <v>1320018000</v>
          </cell>
          <cell r="GS20">
            <v>1540021000</v>
          </cell>
          <cell r="GT20">
            <v>1760024000</v>
          </cell>
          <cell r="GU20">
            <v>1980027000</v>
          </cell>
          <cell r="GV20">
            <v>2200030000</v>
          </cell>
          <cell r="GW20">
            <v>2420033000</v>
          </cell>
          <cell r="GX20">
            <v>2640036000</v>
          </cell>
        </row>
        <row r="21">
          <cell r="A21" t="str">
            <v>Panadol Susp 250mg</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38674044</v>
          </cell>
          <cell r="AS21">
            <v>85005183</v>
          </cell>
          <cell r="AT21">
            <v>79039506</v>
          </cell>
          <cell r="AU21">
            <v>43474014</v>
          </cell>
          <cell r="AV21">
            <v>36594057</v>
          </cell>
          <cell r="AW21">
            <v>14194197</v>
          </cell>
          <cell r="AX21">
            <v>26148408</v>
          </cell>
          <cell r="AY21">
            <v>11931354</v>
          </cell>
          <cell r="AZ21">
            <v>13119918</v>
          </cell>
          <cell r="BA21">
            <v>45714000</v>
          </cell>
          <cell r="BB21">
            <v>55451082</v>
          </cell>
          <cell r="BC21">
            <v>34285500</v>
          </cell>
          <cell r="BD21">
            <v>45714000</v>
          </cell>
          <cell r="BE21">
            <v>45714000</v>
          </cell>
          <cell r="BF21">
            <v>45714000</v>
          </cell>
          <cell r="BG21">
            <v>45714000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202718733</v>
          </cell>
          <cell r="DA21">
            <v>94262268</v>
          </cell>
          <cell r="DB21">
            <v>296981001</v>
          </cell>
          <cell r="DC21">
            <v>51199680</v>
          </cell>
          <cell r="DD21">
            <v>135450582</v>
          </cell>
          <cell r="DE21">
            <v>137142000</v>
          </cell>
          <cell r="DF21">
            <v>45714000</v>
          </cell>
          <cell r="DG21">
            <v>369506262</v>
          </cell>
          <cell r="DH21">
            <v>0</v>
          </cell>
          <cell r="DI21">
            <v>0</v>
          </cell>
          <cell r="DJ21">
            <v>0</v>
          </cell>
          <cell r="DK21">
            <v>0</v>
          </cell>
          <cell r="DL21">
            <v>0</v>
          </cell>
          <cell r="DM21">
            <v>0</v>
          </cell>
          <cell r="DN21">
            <v>0</v>
          </cell>
          <cell r="DO21">
            <v>0</v>
          </cell>
          <cell r="DP21">
            <v>0</v>
          </cell>
          <cell r="DQ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v>0</v>
          </cell>
          <cell r="FE21">
            <v>0</v>
          </cell>
          <cell r="FF21">
            <v>0</v>
          </cell>
          <cell r="FG21">
            <v>0</v>
          </cell>
          <cell r="FH21">
            <v>0</v>
          </cell>
          <cell r="FI21">
            <v>38674044</v>
          </cell>
          <cell r="FJ21">
            <v>123679227</v>
          </cell>
          <cell r="FK21">
            <v>202718733</v>
          </cell>
          <cell r="FL21">
            <v>246192747</v>
          </cell>
          <cell r="FM21">
            <v>282786804</v>
          </cell>
          <cell r="FN21">
            <v>296981001</v>
          </cell>
          <cell r="FO21">
            <v>26148408</v>
          </cell>
          <cell r="FP21">
            <v>38079762</v>
          </cell>
          <cell r="FQ21">
            <v>51199680</v>
          </cell>
          <cell r="FR21">
            <v>96913680</v>
          </cell>
          <cell r="FS21">
            <v>152364762</v>
          </cell>
          <cell r="FT21">
            <v>186650262</v>
          </cell>
          <cell r="FU21">
            <v>232364262</v>
          </cell>
          <cell r="FV21">
            <v>278078262</v>
          </cell>
          <cell r="FW21">
            <v>323792262</v>
          </cell>
          <cell r="FX21">
            <v>369506262</v>
          </cell>
          <cell r="FY21">
            <v>369506262</v>
          </cell>
          <cell r="FZ21">
            <v>369506262</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O21">
            <v>0</v>
          </cell>
          <cell r="GP21">
            <v>0</v>
          </cell>
          <cell r="GQ21">
            <v>0</v>
          </cell>
          <cell r="GR21">
            <v>0</v>
          </cell>
          <cell r="GS21">
            <v>0</v>
          </cell>
          <cell r="GT21">
            <v>0</v>
          </cell>
          <cell r="GU21">
            <v>0</v>
          </cell>
          <cell r="GV21">
            <v>0</v>
          </cell>
          <cell r="GW21">
            <v>0</v>
          </cell>
          <cell r="GX21">
            <v>0</v>
          </cell>
        </row>
        <row r="22">
          <cell r="A22" t="str">
            <v xml:space="preserve">          Cetebe 500mg capsule</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cell r="FO22">
            <v>0</v>
          </cell>
          <cell r="FP22">
            <v>0</v>
          </cell>
          <cell r="FQ22">
            <v>0</v>
          </cell>
          <cell r="FR22">
            <v>0</v>
          </cell>
          <cell r="FS22">
            <v>0</v>
          </cell>
          <cell r="FT22">
            <v>0</v>
          </cell>
          <cell r="FU22">
            <v>0</v>
          </cell>
          <cell r="FV22">
            <v>0</v>
          </cell>
          <cell r="FW22">
            <v>0</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0</v>
          </cell>
        </row>
        <row r="25">
          <cell r="A25" t="str">
            <v>TOTAL OXY</v>
          </cell>
          <cell r="B25">
            <v>365230400</v>
          </cell>
          <cell r="C25">
            <v>328145600</v>
          </cell>
          <cell r="D25">
            <v>211905600</v>
          </cell>
          <cell r="E25">
            <v>421726400</v>
          </cell>
          <cell r="F25">
            <v>124863200</v>
          </cell>
          <cell r="G25">
            <v>546290400</v>
          </cell>
          <cell r="H25">
            <v>202728000</v>
          </cell>
          <cell r="I25">
            <v>576576000</v>
          </cell>
          <cell r="J25">
            <v>282078400</v>
          </cell>
          <cell r="K25">
            <v>106475200</v>
          </cell>
          <cell r="L25">
            <v>360516800</v>
          </cell>
          <cell r="M25">
            <v>158839200</v>
          </cell>
          <cell r="N25">
            <v>439731200</v>
          </cell>
          <cell r="O25">
            <v>152212800</v>
          </cell>
          <cell r="P25">
            <v>337022400</v>
          </cell>
          <cell r="Q25">
            <v>327144000</v>
          </cell>
          <cell r="R25">
            <v>264248800</v>
          </cell>
          <cell r="S25">
            <v>403022400</v>
          </cell>
          <cell r="T25">
            <v>549506400</v>
          </cell>
          <cell r="U25">
            <v>697916000</v>
          </cell>
          <cell r="V25">
            <v>152437600</v>
          </cell>
          <cell r="W25">
            <v>116490400</v>
          </cell>
          <cell r="X25">
            <v>517477600</v>
          </cell>
          <cell r="Y25">
            <v>266013600</v>
          </cell>
          <cell r="Z25">
            <v>83868000</v>
          </cell>
          <cell r="AA25">
            <v>208301600</v>
          </cell>
          <cell r="AB25">
            <v>773588000</v>
          </cell>
          <cell r="AC25">
            <v>95097600</v>
          </cell>
          <cell r="AD25">
            <v>430919200</v>
          </cell>
          <cell r="AE25">
            <v>457875200</v>
          </cell>
          <cell r="AF25">
            <v>61616800</v>
          </cell>
          <cell r="AG25">
            <v>683839200</v>
          </cell>
          <cell r="AH25">
            <v>225910400</v>
          </cell>
          <cell r="AI25">
            <v>70521600</v>
          </cell>
          <cell r="AJ25">
            <v>584682400</v>
          </cell>
          <cell r="AK25">
            <v>264908000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I25">
            <v>905281600</v>
          </cell>
          <cell r="CJ25">
            <v>1092880000</v>
          </cell>
          <cell r="CK25">
            <v>1061382400</v>
          </cell>
          <cell r="CL25">
            <v>625831200</v>
          </cell>
          <cell r="CM25">
            <v>3685375200</v>
          </cell>
          <cell r="CN25">
            <v>928966400</v>
          </cell>
          <cell r="CO25">
            <v>994415200</v>
          </cell>
          <cell r="CP25">
            <v>1399860000</v>
          </cell>
          <cell r="CQ25">
            <v>899981600</v>
          </cell>
          <cell r="CR25">
            <v>4223223200</v>
          </cell>
          <cell r="CS25">
            <v>1065757600</v>
          </cell>
          <cell r="CT25">
            <v>983892000</v>
          </cell>
          <cell r="CU25">
            <v>971366400</v>
          </cell>
          <cell r="CV25">
            <v>920112000</v>
          </cell>
          <cell r="CW25">
            <v>3941128000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S25">
            <v>365230400</v>
          </cell>
          <cell r="DT25">
            <v>693376000</v>
          </cell>
          <cell r="DU25">
            <v>905281600</v>
          </cell>
          <cell r="DV25">
            <v>1327008000</v>
          </cell>
          <cell r="DW25">
            <v>1451871200</v>
          </cell>
          <cell r="DX25">
            <v>1998161600</v>
          </cell>
          <cell r="DY25">
            <v>2200889600</v>
          </cell>
          <cell r="DZ25">
            <v>2777465600</v>
          </cell>
          <cell r="EA25">
            <v>3059544000</v>
          </cell>
          <cell r="EB25">
            <v>3166019200</v>
          </cell>
          <cell r="EC25">
            <v>3526536000</v>
          </cell>
          <cell r="ED25">
            <v>3685375200</v>
          </cell>
          <cell r="EE25">
            <v>439731200</v>
          </cell>
          <cell r="EF25">
            <v>591944000</v>
          </cell>
          <cell r="EG25">
            <v>928966400</v>
          </cell>
          <cell r="EH25">
            <v>1256110400</v>
          </cell>
          <cell r="EI25">
            <v>1520359200</v>
          </cell>
          <cell r="EJ25">
            <v>1923381600</v>
          </cell>
          <cell r="EK25">
            <v>2472888000</v>
          </cell>
          <cell r="EL25">
            <v>3170804000</v>
          </cell>
          <cell r="EM25">
            <v>3323241600</v>
          </cell>
          <cell r="EN25">
            <v>3439732000</v>
          </cell>
          <cell r="EO25">
            <v>3957209600</v>
          </cell>
          <cell r="EP25">
            <v>4223223200</v>
          </cell>
          <cell r="EQ25">
            <v>83868000</v>
          </cell>
          <cell r="ER25">
            <v>292169600</v>
          </cell>
          <cell r="ES25">
            <v>1065757600</v>
          </cell>
          <cell r="ET25">
            <v>1160855200</v>
          </cell>
          <cell r="EU25">
            <v>1591774400</v>
          </cell>
          <cell r="EV25">
            <v>2049649600</v>
          </cell>
          <cell r="EW25">
            <v>2111266400</v>
          </cell>
          <cell r="EX25">
            <v>2795105600</v>
          </cell>
          <cell r="EY25">
            <v>3021016000</v>
          </cell>
          <cell r="EZ25">
            <v>3091537600</v>
          </cell>
          <cell r="FA25">
            <v>3676220000</v>
          </cell>
          <cell r="FB25">
            <v>3941128000</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cell r="GZ25">
            <v>0.93320381456514068</v>
          </cell>
          <cell r="HA25">
            <v>0</v>
          </cell>
          <cell r="HB25" t="e">
            <v>#DIV/0!</v>
          </cell>
          <cell r="HC25" t="e">
            <v>#DIV/0!</v>
          </cell>
          <cell r="HD25" t="e">
            <v>#DIV/0!</v>
          </cell>
        </row>
        <row r="26">
          <cell r="A26" t="str">
            <v>TOTAL PANADOL</v>
          </cell>
          <cell r="B26">
            <v>6596198000</v>
          </cell>
          <cell r="C26">
            <v>2224569400</v>
          </cell>
          <cell r="D26">
            <v>8082630200</v>
          </cell>
          <cell r="E26">
            <v>4767523400</v>
          </cell>
          <cell r="F26">
            <v>6209409600</v>
          </cell>
          <cell r="G26">
            <v>6727149400</v>
          </cell>
          <cell r="H26">
            <v>5289099200</v>
          </cell>
          <cell r="I26">
            <v>10214581400</v>
          </cell>
          <cell r="J26">
            <v>6577380300</v>
          </cell>
          <cell r="K26">
            <v>4334410800</v>
          </cell>
          <cell r="L26">
            <v>9450052900</v>
          </cell>
          <cell r="M26">
            <v>4680435400</v>
          </cell>
          <cell r="N26">
            <v>10692510000</v>
          </cell>
          <cell r="O26">
            <v>3787085000</v>
          </cell>
          <cell r="P26">
            <v>5102891100</v>
          </cell>
          <cell r="Q26">
            <v>6932487800</v>
          </cell>
          <cell r="R26">
            <v>6678210600</v>
          </cell>
          <cell r="S26">
            <v>10484871000</v>
          </cell>
          <cell r="T26">
            <v>6560290100</v>
          </cell>
          <cell r="U26">
            <v>6330352500</v>
          </cell>
          <cell r="V26">
            <v>9615774500</v>
          </cell>
          <cell r="W26">
            <v>8328587623.8095236</v>
          </cell>
          <cell r="X26">
            <v>7620891147.6190472</v>
          </cell>
          <cell r="Y26">
            <v>5868981690.4761906</v>
          </cell>
          <cell r="Z26">
            <v>12541907490.476191</v>
          </cell>
          <cell r="AA26">
            <v>8467893857.1428566</v>
          </cell>
          <cell r="AB26">
            <v>7772764018.7142859</v>
          </cell>
          <cell r="AC26">
            <v>6873707617.9523811</v>
          </cell>
          <cell r="AD26">
            <v>9180066496.7619057</v>
          </cell>
          <cell r="AE26">
            <v>12818294062.714287</v>
          </cell>
          <cell r="AF26">
            <v>5959579457.1428576</v>
          </cell>
          <cell r="AG26">
            <v>8567700567.5714283</v>
          </cell>
          <cell r="AH26">
            <v>12280889274.476191</v>
          </cell>
          <cell r="AI26">
            <v>4893682364.333333</v>
          </cell>
          <cell r="AJ26">
            <v>9327682205</v>
          </cell>
          <cell r="AK26">
            <v>6738364190.2857141</v>
          </cell>
          <cell r="AL26">
            <v>15146657010.904762</v>
          </cell>
          <cell r="AM26">
            <v>5205781141.1904764</v>
          </cell>
          <cell r="AN26">
            <v>10286402901.714287</v>
          </cell>
          <cell r="AO26">
            <v>7934420176.1904755</v>
          </cell>
          <cell r="AP26">
            <v>9669869579.333334</v>
          </cell>
          <cell r="AQ26">
            <v>10040498595.190475</v>
          </cell>
          <cell r="AR26">
            <v>10808889780</v>
          </cell>
          <cell r="AS26">
            <v>11866471789.380953</v>
          </cell>
          <cell r="AT26">
            <v>10106710104.809525</v>
          </cell>
          <cell r="AU26">
            <v>7445468841.1904755</v>
          </cell>
          <cell r="AV26">
            <v>15904436367.857143</v>
          </cell>
          <cell r="AW26">
            <v>6842063760.4285717</v>
          </cell>
          <cell r="AX26">
            <v>17563068710.714287</v>
          </cell>
          <cell r="AY26">
            <v>7484103775.4285717</v>
          </cell>
          <cell r="AZ26">
            <v>8914209470.0952377</v>
          </cell>
          <cell r="BA26">
            <v>13014665481.857143</v>
          </cell>
          <cell r="BB26">
            <v>11662267548.571428</v>
          </cell>
          <cell r="BC26">
            <v>11904574523.809525</v>
          </cell>
          <cell r="BD26">
            <v>13505980047.619045</v>
          </cell>
          <cell r="BE26">
            <v>13919309830.476194</v>
          </cell>
          <cell r="BF26">
            <v>9352193571.4285717</v>
          </cell>
          <cell r="BG26">
            <v>13294791000</v>
          </cell>
          <cell r="BH26">
            <v>14817567440.000008</v>
          </cell>
          <cell r="BI26">
            <v>9160765000</v>
          </cell>
          <cell r="BJ26">
            <v>14473695833.333332</v>
          </cell>
          <cell r="BK26">
            <v>14473695833.333332</v>
          </cell>
          <cell r="BL26">
            <v>14473695833.333332</v>
          </cell>
          <cell r="BM26">
            <v>15220756833.333336</v>
          </cell>
          <cell r="BN26">
            <v>14473695833.333332</v>
          </cell>
          <cell r="BO26">
            <v>14473695833.333332</v>
          </cell>
          <cell r="BP26">
            <v>12717295833.333303</v>
          </cell>
          <cell r="BQ26">
            <v>9915295833.3333359</v>
          </cell>
          <cell r="BR26">
            <v>14473695833.333332</v>
          </cell>
          <cell r="BS26">
            <v>14473695833.333332</v>
          </cell>
          <cell r="BT26">
            <v>9975584833.3333321</v>
          </cell>
          <cell r="BU26">
            <v>11387995833.333332</v>
          </cell>
          <cell r="BV26">
            <v>15090440937.5</v>
          </cell>
          <cell r="BW26">
            <v>15090440937.5</v>
          </cell>
          <cell r="BX26">
            <v>15090440937.5</v>
          </cell>
          <cell r="BY26">
            <v>15090440937.5</v>
          </cell>
          <cell r="BZ26">
            <v>21176519018.224998</v>
          </cell>
          <cell r="CA26">
            <v>11779758097.205631</v>
          </cell>
          <cell r="CB26">
            <v>15090440937.5</v>
          </cell>
          <cell r="CC26">
            <v>15090440937.5</v>
          </cell>
          <cell r="CD26">
            <v>15090440937.5</v>
          </cell>
          <cell r="CE26">
            <v>15090440937.5</v>
          </cell>
          <cell r="CF26">
            <v>15090440937.5</v>
          </cell>
          <cell r="CG26">
            <v>15090440937.5</v>
          </cell>
          <cell r="CH26">
            <v>0</v>
          </cell>
          <cell r="CI26">
            <v>16903397600</v>
          </cell>
          <cell r="CJ26">
            <v>17704082400</v>
          </cell>
          <cell r="CK26">
            <v>22081060900</v>
          </cell>
          <cell r="CL26">
            <v>18464899100</v>
          </cell>
          <cell r="CM26">
            <v>75153440000</v>
          </cell>
          <cell r="CN26">
            <v>19582486100</v>
          </cell>
          <cell r="CO26">
            <v>24095569400</v>
          </cell>
          <cell r="CP26">
            <v>22506417100</v>
          </cell>
          <cell r="CQ26">
            <v>21818460461.904762</v>
          </cell>
          <cell r="CR26">
            <v>88002933061.904755</v>
          </cell>
          <cell r="CS26">
            <v>28782565366.333332</v>
          </cell>
          <cell r="CT26">
            <v>28872068177.428574</v>
          </cell>
          <cell r="CU26">
            <v>26808169299.190475</v>
          </cell>
          <cell r="CV26">
            <v>20959728759.619049</v>
          </cell>
          <cell r="CW26">
            <v>105422531602.57143</v>
          </cell>
          <cell r="CX26">
            <v>30638841053.809525</v>
          </cell>
          <cell r="CY26">
            <v>27644788350.714287</v>
          </cell>
          <cell r="CZ26">
            <v>32782071674.190475</v>
          </cell>
          <cell r="DA26">
            <v>30191968969.476189</v>
          </cell>
          <cell r="DB26">
            <v>121257670048.19048</v>
          </cell>
          <cell r="DC26">
            <v>33961381956.238098</v>
          </cell>
          <cell r="DD26">
            <v>36581507554.238098</v>
          </cell>
          <cell r="DE26">
            <v>36777483449.523811</v>
          </cell>
          <cell r="DF26">
            <v>37273123440.000008</v>
          </cell>
          <cell r="DG26">
            <v>144593496400</v>
          </cell>
          <cell r="DH26">
            <v>43421087500</v>
          </cell>
          <cell r="DI26">
            <v>44168148500</v>
          </cell>
          <cell r="DJ26">
            <v>37106287499.999969</v>
          </cell>
          <cell r="DK26">
            <v>35837276500</v>
          </cell>
          <cell r="DL26">
            <v>160532799999.99997</v>
          </cell>
          <cell r="DM26">
            <v>45271322812.5</v>
          </cell>
          <cell r="DN26">
            <v>48046718052.930634</v>
          </cell>
          <cell r="DO26">
            <v>45271322812.5</v>
          </cell>
          <cell r="DP26">
            <v>45271322812.5</v>
          </cell>
          <cell r="DQ26">
            <v>183860686490.43063</v>
          </cell>
          <cell r="DR26">
            <v>0</v>
          </cell>
          <cell r="DS26">
            <v>6596198000</v>
          </cell>
          <cell r="DT26">
            <v>8820767400</v>
          </cell>
          <cell r="DU26">
            <v>16903397600</v>
          </cell>
          <cell r="DV26">
            <v>21670921000</v>
          </cell>
          <cell r="DW26">
            <v>27880330600</v>
          </cell>
          <cell r="DX26">
            <v>34607480000</v>
          </cell>
          <cell r="DY26">
            <v>39896579200</v>
          </cell>
          <cell r="DZ26">
            <v>50111160600</v>
          </cell>
          <cell r="EA26">
            <v>56688540900</v>
          </cell>
          <cell r="EB26">
            <v>61022951700</v>
          </cell>
          <cell r="EC26">
            <v>70473004600</v>
          </cell>
          <cell r="ED26">
            <v>75153440000</v>
          </cell>
          <cell r="EE26">
            <v>10692510000</v>
          </cell>
          <cell r="EF26">
            <v>14479595000</v>
          </cell>
          <cell r="EG26">
            <v>19582486100</v>
          </cell>
          <cell r="EH26">
            <v>26514973900</v>
          </cell>
          <cell r="EI26">
            <v>33193184500</v>
          </cell>
          <cell r="EJ26">
            <v>43678055500</v>
          </cell>
          <cell r="EK26">
            <v>50238345600</v>
          </cell>
          <cell r="EL26">
            <v>56568698100</v>
          </cell>
          <cell r="EM26">
            <v>66184472600</v>
          </cell>
          <cell r="EN26">
            <v>74513060223.809525</v>
          </cell>
          <cell r="EO26">
            <v>82133951371.428574</v>
          </cell>
          <cell r="EP26">
            <v>88002933061.904755</v>
          </cell>
          <cell r="EQ26">
            <v>12541907490.476191</v>
          </cell>
          <cell r="ER26">
            <v>21009801347.619049</v>
          </cell>
          <cell r="ES26">
            <v>28782565366.333332</v>
          </cell>
          <cell r="ET26">
            <v>35656272984.285713</v>
          </cell>
          <cell r="EU26">
            <v>44836339481.047623</v>
          </cell>
          <cell r="EV26">
            <v>57654633543.761902</v>
          </cell>
          <cell r="EW26">
            <v>63614213000.904762</v>
          </cell>
          <cell r="EX26">
            <v>72181913568.476196</v>
          </cell>
          <cell r="EY26">
            <v>84462802842.952377</v>
          </cell>
          <cell r="EZ26">
            <v>89356485207.285721</v>
          </cell>
          <cell r="FA26">
            <v>98684167412.285721</v>
          </cell>
          <cell r="FB26">
            <v>105422531602.57143</v>
          </cell>
          <cell r="FC26">
            <v>15146657010.904762</v>
          </cell>
          <cell r="FD26">
            <v>20352438152.095238</v>
          </cell>
          <cell r="FE26">
            <v>30638841053.809525</v>
          </cell>
          <cell r="FF26">
            <v>38573261230</v>
          </cell>
          <cell r="FG26">
            <v>48243130809.333336</v>
          </cell>
          <cell r="FH26">
            <v>58283629404.523811</v>
          </cell>
          <cell r="FI26">
            <v>69092519184.523804</v>
          </cell>
          <cell r="FJ26">
            <v>80958990973.904755</v>
          </cell>
          <cell r="FK26">
            <v>91065701078.714294</v>
          </cell>
          <cell r="FL26">
            <v>98511169919.904755</v>
          </cell>
          <cell r="FM26">
            <v>114415606287.7619</v>
          </cell>
          <cell r="FN26">
            <v>121257670048.19048</v>
          </cell>
          <cell r="FO26">
            <v>17563068710.714287</v>
          </cell>
          <cell r="FP26">
            <v>25047172486.142857</v>
          </cell>
          <cell r="FQ26">
            <v>33961381956.238098</v>
          </cell>
          <cell r="FR26">
            <v>46976047438.095238</v>
          </cell>
          <cell r="FS26">
            <v>58638314986.666672</v>
          </cell>
          <cell r="FT26">
            <v>70542889510.476196</v>
          </cell>
          <cell r="FU26">
            <v>84048869558.095245</v>
          </cell>
          <cell r="FV26">
            <v>97968179388.571442</v>
          </cell>
          <cell r="FW26">
            <v>107320372960</v>
          </cell>
          <cell r="FX26">
            <v>120615163960</v>
          </cell>
          <cell r="FY26">
            <v>135432731400</v>
          </cell>
          <cell r="FZ26">
            <v>144593496400</v>
          </cell>
          <cell r="GA26">
            <v>14473695833.333332</v>
          </cell>
          <cell r="GB26">
            <v>28947391666.666664</v>
          </cell>
          <cell r="GC26">
            <v>43421087500</v>
          </cell>
          <cell r="GD26">
            <v>58641844333.333328</v>
          </cell>
          <cell r="GE26">
            <v>73115540166.666656</v>
          </cell>
          <cell r="GF26">
            <v>87589236000</v>
          </cell>
          <cell r="GG26">
            <v>100306531833.3333</v>
          </cell>
          <cell r="GH26">
            <v>110221827666.66663</v>
          </cell>
          <cell r="GI26">
            <v>124695523499.99997</v>
          </cell>
          <cell r="GJ26">
            <v>139169219333.33331</v>
          </cell>
          <cell r="GK26">
            <v>149144804166.66663</v>
          </cell>
          <cell r="GL26">
            <v>160532799999.99997</v>
          </cell>
          <cell r="GM26">
            <v>15090440937.5</v>
          </cell>
          <cell r="GN26">
            <v>30180881875</v>
          </cell>
          <cell r="GO26">
            <v>45271322812.5</v>
          </cell>
          <cell r="GP26">
            <v>60361763750</v>
          </cell>
          <cell r="GQ26">
            <v>81538282768.225006</v>
          </cell>
          <cell r="GR26">
            <v>93318040865.430634</v>
          </cell>
          <cell r="GS26">
            <v>108408481802.93063</v>
          </cell>
          <cell r="GT26">
            <v>123498922740.43063</v>
          </cell>
          <cell r="GU26">
            <v>138589363677.93063</v>
          </cell>
          <cell r="GV26">
            <v>153679804615.43063</v>
          </cell>
          <cell r="GW26">
            <v>168770245552.93063</v>
          </cell>
          <cell r="GX26">
            <v>183860686490.43063</v>
          </cell>
          <cell r="GZ26">
            <v>1.1979433859143427</v>
          </cell>
          <cell r="HA26">
            <v>1.1502063952070072</v>
          </cell>
          <cell r="HB26">
            <v>1.1924482496038011</v>
          </cell>
          <cell r="HC26">
            <v>1.1102352733480201</v>
          </cell>
          <cell r="HD26">
            <v>1.1453153903154412</v>
          </cell>
        </row>
        <row r="27">
          <cell r="A27" t="str">
            <v>TOTAL PANADOL RT</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3999999999.9999995</v>
          </cell>
          <cell r="BN27">
            <v>1333333333.3333333</v>
          </cell>
          <cell r="BO27">
            <v>1333333333.3333333</v>
          </cell>
          <cell r="BP27">
            <v>999999999.99999988</v>
          </cell>
          <cell r="BQ27">
            <v>999999999.99999988</v>
          </cell>
          <cell r="BR27">
            <v>1333333333.3333333</v>
          </cell>
          <cell r="BS27">
            <v>1333333333.3333333</v>
          </cell>
          <cell r="BT27">
            <v>-1999999999.9999998</v>
          </cell>
          <cell r="BU27">
            <v>1333333333.3333333</v>
          </cell>
          <cell r="BV27">
            <v>1999999999.9999998</v>
          </cell>
          <cell r="BW27">
            <v>1999999999.9999998</v>
          </cell>
          <cell r="BX27">
            <v>1999999999.9999998</v>
          </cell>
          <cell r="BY27">
            <v>1999999999.9999998</v>
          </cell>
          <cell r="BZ27">
            <v>1999999999.9999998</v>
          </cell>
          <cell r="CA27">
            <v>1999999999.9999998</v>
          </cell>
          <cell r="CB27">
            <v>1999999999.9999998</v>
          </cell>
          <cell r="CC27">
            <v>1999999999.9999998</v>
          </cell>
          <cell r="CD27">
            <v>1999999999.9999998</v>
          </cell>
          <cell r="CE27">
            <v>1999999999.9999998</v>
          </cell>
          <cell r="CF27">
            <v>1999999999.9999998</v>
          </cell>
          <cell r="CG27">
            <v>1999999999.9999998</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6666666666.666666</v>
          </cell>
          <cell r="DJ27">
            <v>3333333333.333333</v>
          </cell>
          <cell r="DK27">
            <v>666666666.66666675</v>
          </cell>
          <cell r="DL27">
            <v>10666666666.666666</v>
          </cell>
          <cell r="DM27">
            <v>5999999999.999999</v>
          </cell>
          <cell r="DN27">
            <v>5999999999.999999</v>
          </cell>
          <cell r="DO27">
            <v>5999999999.999999</v>
          </cell>
          <cell r="DP27">
            <v>5999999999.999999</v>
          </cell>
          <cell r="DQ27">
            <v>23999999999.999996</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3999999999.9999995</v>
          </cell>
          <cell r="GE27">
            <v>5333333333.333333</v>
          </cell>
          <cell r="GF27">
            <v>6666666666.666666</v>
          </cell>
          <cell r="GG27">
            <v>7666666666.666666</v>
          </cell>
          <cell r="GH27">
            <v>8666666666.666666</v>
          </cell>
          <cell r="GI27">
            <v>10000000000</v>
          </cell>
          <cell r="GJ27">
            <v>11333333333.333334</v>
          </cell>
          <cell r="GK27">
            <v>9333333333.333334</v>
          </cell>
          <cell r="GL27">
            <v>10666666666.666668</v>
          </cell>
          <cell r="GM27">
            <v>1999999999.9999998</v>
          </cell>
          <cell r="GN27">
            <v>3999999999.9999995</v>
          </cell>
          <cell r="GO27">
            <v>5999999999.999999</v>
          </cell>
          <cell r="GP27">
            <v>7999999999.999999</v>
          </cell>
          <cell r="GQ27">
            <v>9999999999.9999981</v>
          </cell>
          <cell r="GR27">
            <v>11999999999.999998</v>
          </cell>
          <cell r="GS27">
            <v>13999999999.999998</v>
          </cell>
          <cell r="GT27">
            <v>15999999999.999998</v>
          </cell>
          <cell r="GU27">
            <v>17999999999.999996</v>
          </cell>
          <cell r="GV27">
            <v>19999999999.999996</v>
          </cell>
          <cell r="GW27">
            <v>21999999999.999996</v>
          </cell>
          <cell r="GX27">
            <v>23999999999.999996</v>
          </cell>
          <cell r="HB27" t="e">
            <v>#DIV/0!</v>
          </cell>
          <cell r="HC27" t="e">
            <v>#DIV/0!</v>
          </cell>
          <cell r="HD27">
            <v>2.2499999999999996</v>
          </cell>
        </row>
        <row r="28">
          <cell r="A28" t="str">
            <v>TOTAL ENO</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1288326039</v>
          </cell>
          <cell r="AL28">
            <v>662220247</v>
          </cell>
          <cell r="AM28">
            <v>104503347</v>
          </cell>
          <cell r="AN28">
            <v>267246967</v>
          </cell>
          <cell r="AO28">
            <v>170149369</v>
          </cell>
          <cell r="AP28">
            <v>161372185</v>
          </cell>
          <cell r="AQ28">
            <v>230309651</v>
          </cell>
          <cell r="AR28">
            <v>44251636</v>
          </cell>
          <cell r="AS28">
            <v>101303332</v>
          </cell>
          <cell r="AT28">
            <v>282241323</v>
          </cell>
          <cell r="AU28">
            <v>228115355</v>
          </cell>
          <cell r="AV28">
            <v>202972380</v>
          </cell>
          <cell r="AW28">
            <v>69303182</v>
          </cell>
          <cell r="AX28">
            <v>236343965</v>
          </cell>
          <cell r="AY28">
            <v>217601020</v>
          </cell>
          <cell r="AZ28">
            <v>256641203</v>
          </cell>
          <cell r="BA28">
            <v>182858000</v>
          </cell>
          <cell r="BB28">
            <v>109349084</v>
          </cell>
          <cell r="BC28">
            <v>228572500</v>
          </cell>
          <cell r="BD28">
            <v>228572500</v>
          </cell>
          <cell r="BE28">
            <v>228572500</v>
          </cell>
          <cell r="BF28">
            <v>228572500</v>
          </cell>
          <cell r="BG28">
            <v>274287000</v>
          </cell>
          <cell r="BH28">
            <v>274287000</v>
          </cell>
          <cell r="BI28">
            <v>274287000</v>
          </cell>
          <cell r="BJ28">
            <v>304763333.33333337</v>
          </cell>
          <cell r="BK28">
            <v>304763333.33333337</v>
          </cell>
          <cell r="BL28">
            <v>304763333.33333337</v>
          </cell>
          <cell r="BM28">
            <v>304763333.33333337</v>
          </cell>
          <cell r="BN28">
            <v>304763333.33333337</v>
          </cell>
          <cell r="BO28">
            <v>304763333.33333337</v>
          </cell>
          <cell r="BP28">
            <v>304763333.33333337</v>
          </cell>
          <cell r="BQ28">
            <v>304763333.33333337</v>
          </cell>
          <cell r="BR28">
            <v>304763333.33333337</v>
          </cell>
          <cell r="BS28">
            <v>304763333.33333337</v>
          </cell>
          <cell r="BT28">
            <v>304763333.33333337</v>
          </cell>
          <cell r="BU28">
            <v>304763333.33333337</v>
          </cell>
          <cell r="BV28">
            <v>625200214.83333325</v>
          </cell>
          <cell r="BW28">
            <v>625200214.83333325</v>
          </cell>
          <cell r="BX28">
            <v>625200214.83333325</v>
          </cell>
          <cell r="BY28">
            <v>625200214.83333325</v>
          </cell>
          <cell r="BZ28">
            <v>625200214.83333325</v>
          </cell>
          <cell r="CA28">
            <v>625200214.83333325</v>
          </cell>
          <cell r="CB28">
            <v>625200214.83333325</v>
          </cell>
          <cell r="CC28">
            <v>625200214.83333325</v>
          </cell>
          <cell r="CD28">
            <v>625200214.83333325</v>
          </cell>
          <cell r="CE28">
            <v>625200214.83333325</v>
          </cell>
          <cell r="CF28">
            <v>625200214.83333325</v>
          </cell>
          <cell r="CG28">
            <v>625200214.83333325</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1288326039</v>
          </cell>
          <cell r="CW28">
            <v>1288326039</v>
          </cell>
          <cell r="CX28">
            <v>1033970561</v>
          </cell>
          <cell r="CY28">
            <v>561831205</v>
          </cell>
          <cell r="CZ28">
            <v>427796291</v>
          </cell>
          <cell r="DA28">
            <v>500390917</v>
          </cell>
          <cell r="DB28">
            <v>2523988974</v>
          </cell>
          <cell r="DC28">
            <v>710586188</v>
          </cell>
          <cell r="DD28">
            <v>520779584</v>
          </cell>
          <cell r="DE28">
            <v>685717500</v>
          </cell>
          <cell r="DF28">
            <v>822861000</v>
          </cell>
          <cell r="DG28">
            <v>2739944272</v>
          </cell>
          <cell r="DH28">
            <v>914290000.00000012</v>
          </cell>
          <cell r="DI28">
            <v>914290000.00000012</v>
          </cell>
          <cell r="DJ28">
            <v>914290000.00000012</v>
          </cell>
          <cell r="DK28">
            <v>914290000.00000012</v>
          </cell>
          <cell r="DL28">
            <v>3657160000.0000005</v>
          </cell>
          <cell r="DM28">
            <v>1875600644.4999998</v>
          </cell>
          <cell r="DN28">
            <v>1875600644.4999998</v>
          </cell>
          <cell r="DO28">
            <v>1875600644.4999998</v>
          </cell>
          <cell r="DP28">
            <v>1875600644.4999998</v>
          </cell>
          <cell r="DQ28">
            <v>7502402577.999999</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1288326039</v>
          </cell>
          <cell r="FC28">
            <v>662220247</v>
          </cell>
          <cell r="FD28">
            <v>766723594</v>
          </cell>
          <cell r="FE28">
            <v>1033970561</v>
          </cell>
          <cell r="FF28">
            <v>1204119930</v>
          </cell>
          <cell r="FG28">
            <v>1365492115</v>
          </cell>
          <cell r="FH28">
            <v>1595801766</v>
          </cell>
          <cell r="FI28">
            <v>1640053402</v>
          </cell>
          <cell r="FJ28">
            <v>1741356734</v>
          </cell>
          <cell r="FK28">
            <v>2023598057</v>
          </cell>
          <cell r="FL28">
            <v>2251713412</v>
          </cell>
          <cell r="FM28">
            <v>2454685792</v>
          </cell>
          <cell r="FN28">
            <v>2523988974</v>
          </cell>
          <cell r="FO28">
            <v>236343965</v>
          </cell>
          <cell r="FP28">
            <v>453944985</v>
          </cell>
          <cell r="FQ28">
            <v>710586188</v>
          </cell>
          <cell r="FR28">
            <v>893444188</v>
          </cell>
          <cell r="FS28">
            <v>1002793272</v>
          </cell>
          <cell r="FT28">
            <v>1231365772</v>
          </cell>
          <cell r="FU28">
            <v>1459938272</v>
          </cell>
          <cell r="FV28">
            <v>1688510772</v>
          </cell>
          <cell r="FW28">
            <v>1917083272</v>
          </cell>
          <cell r="FX28">
            <v>2191370272</v>
          </cell>
          <cell r="FY28">
            <v>2465657272</v>
          </cell>
          <cell r="FZ28">
            <v>2739944272</v>
          </cell>
          <cell r="GA28">
            <v>304763333.33333337</v>
          </cell>
          <cell r="GB28">
            <v>609526666.66666675</v>
          </cell>
          <cell r="GC28">
            <v>914290000.00000012</v>
          </cell>
          <cell r="GD28">
            <v>1219053333.3333335</v>
          </cell>
          <cell r="GE28">
            <v>1523816666.666667</v>
          </cell>
          <cell r="GF28">
            <v>1828580000.0000005</v>
          </cell>
          <cell r="GG28">
            <v>2133343333.333334</v>
          </cell>
          <cell r="GH28">
            <v>2438106666.6666675</v>
          </cell>
          <cell r="GI28">
            <v>2742870000.000001</v>
          </cell>
          <cell r="GJ28">
            <v>3047633333.3333344</v>
          </cell>
          <cell r="GK28">
            <v>3352396666.6666679</v>
          </cell>
          <cell r="GL28">
            <v>3657160000.0000014</v>
          </cell>
          <cell r="GM28">
            <v>625200214.83333325</v>
          </cell>
          <cell r="GN28">
            <v>1250400429.6666665</v>
          </cell>
          <cell r="GO28">
            <v>1875600644.4999998</v>
          </cell>
          <cell r="GP28">
            <v>2500800859.333333</v>
          </cell>
          <cell r="GQ28">
            <v>3126001074.166666</v>
          </cell>
          <cell r="GR28">
            <v>3751201288.999999</v>
          </cell>
          <cell r="GS28">
            <v>4376401503.8333321</v>
          </cell>
          <cell r="GT28">
            <v>5001601718.6666651</v>
          </cell>
          <cell r="GU28">
            <v>5626801933.4999981</v>
          </cell>
          <cell r="GV28">
            <v>6252002148.3333311</v>
          </cell>
          <cell r="GW28">
            <v>6877202363.1666641</v>
          </cell>
          <cell r="GX28">
            <v>7502402577.9999971</v>
          </cell>
          <cell r="HA28">
            <v>1.9591228443687461</v>
          </cell>
          <cell r="HB28">
            <v>1.0855611099036442</v>
          </cell>
          <cell r="HC28">
            <v>1.3347570742124939</v>
          </cell>
          <cell r="HD28">
            <v>2.0514285888503632</v>
          </cell>
        </row>
        <row r="29">
          <cell r="A29" t="str">
            <v>TOTAL SCOTT'S</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419394515</v>
          </cell>
          <cell r="AQ29">
            <v>300301387</v>
          </cell>
          <cell r="AR29">
            <v>63689414</v>
          </cell>
          <cell r="AS29">
            <v>114674088</v>
          </cell>
          <cell r="AT29">
            <v>277267141</v>
          </cell>
          <cell r="AU29">
            <v>184826348</v>
          </cell>
          <cell r="AV29">
            <v>189604435</v>
          </cell>
          <cell r="AW29">
            <v>141271185</v>
          </cell>
          <cell r="AX29">
            <v>161709245</v>
          </cell>
          <cell r="AY29">
            <v>183086351</v>
          </cell>
          <cell r="AZ29">
            <v>249786236</v>
          </cell>
          <cell r="BA29">
            <v>247355764</v>
          </cell>
          <cell r="BB29">
            <v>138095000</v>
          </cell>
          <cell r="BC29">
            <v>220952000</v>
          </cell>
          <cell r="BD29">
            <v>-206700596</v>
          </cell>
          <cell r="BE29">
            <v>193333000</v>
          </cell>
          <cell r="BF29">
            <v>276190000</v>
          </cell>
          <cell r="BG29">
            <v>441904000</v>
          </cell>
          <cell r="BH29">
            <v>248571000</v>
          </cell>
          <cell r="BI29">
            <v>331428000</v>
          </cell>
          <cell r="BJ29">
            <v>644443333.33333325</v>
          </cell>
          <cell r="BK29">
            <v>644443333.33333325</v>
          </cell>
          <cell r="BL29">
            <v>644443333.33333325</v>
          </cell>
          <cell r="BM29">
            <v>644443333.33333325</v>
          </cell>
          <cell r="BN29">
            <v>644443333.33333325</v>
          </cell>
          <cell r="BO29">
            <v>644443333.33333325</v>
          </cell>
          <cell r="BP29">
            <v>644443333.33333325</v>
          </cell>
          <cell r="BQ29">
            <v>644443333.33333325</v>
          </cell>
          <cell r="BR29">
            <v>644443333.33333325</v>
          </cell>
          <cell r="BS29">
            <v>644443333.33333325</v>
          </cell>
          <cell r="BT29">
            <v>644443333.33333325</v>
          </cell>
          <cell r="BU29">
            <v>644443333.33333325</v>
          </cell>
          <cell r="BV29">
            <v>517856250</v>
          </cell>
          <cell r="BW29">
            <v>517856250</v>
          </cell>
          <cell r="BX29">
            <v>517856250</v>
          </cell>
          <cell r="BY29">
            <v>517856250</v>
          </cell>
          <cell r="BZ29">
            <v>517856250</v>
          </cell>
          <cell r="CA29">
            <v>517856250</v>
          </cell>
          <cell r="CB29">
            <v>517856250</v>
          </cell>
          <cell r="CC29">
            <v>517856250</v>
          </cell>
          <cell r="CD29">
            <v>517856250</v>
          </cell>
          <cell r="CE29">
            <v>517856250</v>
          </cell>
          <cell r="CF29">
            <v>517856250</v>
          </cell>
          <cell r="CG29">
            <v>517856250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719695902</v>
          </cell>
          <cell r="CZ29">
            <v>455630643</v>
          </cell>
          <cell r="DA29">
            <v>515701968</v>
          </cell>
          <cell r="DB29">
            <v>1691028513</v>
          </cell>
          <cell r="DC29">
            <v>594581832</v>
          </cell>
          <cell r="DD29">
            <v>606402764</v>
          </cell>
          <cell r="DE29">
            <v>262822404</v>
          </cell>
          <cell r="DF29">
            <v>1021903000</v>
          </cell>
          <cell r="DG29">
            <v>2485710000</v>
          </cell>
          <cell r="DH29">
            <v>1933329999.9999998</v>
          </cell>
          <cell r="DI29">
            <v>1933329999.9999998</v>
          </cell>
          <cell r="DJ29">
            <v>1933329999.9999998</v>
          </cell>
          <cell r="DK29">
            <v>1933329999.9999998</v>
          </cell>
          <cell r="DL29">
            <v>7733319999.999999</v>
          </cell>
          <cell r="DM29">
            <v>1553568750</v>
          </cell>
          <cell r="DN29">
            <v>1553568750</v>
          </cell>
          <cell r="DO29">
            <v>1553568750</v>
          </cell>
          <cell r="DP29">
            <v>1553568750</v>
          </cell>
          <cell r="DQ29">
            <v>6214275000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419394515</v>
          </cell>
          <cell r="FH29">
            <v>719695902</v>
          </cell>
          <cell r="FI29">
            <v>783385316</v>
          </cell>
          <cell r="FJ29">
            <v>898059404</v>
          </cell>
          <cell r="FK29">
            <v>1175326545</v>
          </cell>
          <cell r="FL29">
            <v>1360152893</v>
          </cell>
          <cell r="FM29">
            <v>1549757328</v>
          </cell>
          <cell r="FN29">
            <v>1691028513</v>
          </cell>
          <cell r="FO29">
            <v>161709245</v>
          </cell>
          <cell r="FP29">
            <v>344795596</v>
          </cell>
          <cell r="FQ29">
            <v>594581832</v>
          </cell>
          <cell r="FR29">
            <v>841937596</v>
          </cell>
          <cell r="FS29">
            <v>980032596</v>
          </cell>
          <cell r="FT29">
            <v>1200984596</v>
          </cell>
          <cell r="FU29">
            <v>994284000</v>
          </cell>
          <cell r="FV29">
            <v>1187617000</v>
          </cell>
          <cell r="FW29">
            <v>1463807000</v>
          </cell>
          <cell r="FX29">
            <v>1905711000</v>
          </cell>
          <cell r="FY29">
            <v>2154282000</v>
          </cell>
          <cell r="FZ29">
            <v>2485710000</v>
          </cell>
          <cell r="GA29">
            <v>644443333.33333325</v>
          </cell>
          <cell r="GB29">
            <v>1288886666.6666665</v>
          </cell>
          <cell r="GC29">
            <v>1933329999.9999998</v>
          </cell>
          <cell r="GD29">
            <v>2577773333.333333</v>
          </cell>
          <cell r="GE29">
            <v>3222216666.666666</v>
          </cell>
          <cell r="GF29">
            <v>3866659999.999999</v>
          </cell>
          <cell r="GG29">
            <v>4511103333.3333321</v>
          </cell>
          <cell r="GH29">
            <v>5155546666.6666651</v>
          </cell>
          <cell r="GI29">
            <v>5799989999.9999981</v>
          </cell>
          <cell r="GJ29">
            <v>6444433333.3333311</v>
          </cell>
          <cell r="GK29">
            <v>7088876666.6666641</v>
          </cell>
          <cell r="GL29">
            <v>7733319999.9999971</v>
          </cell>
          <cell r="GM29">
            <v>517856250</v>
          </cell>
          <cell r="GN29">
            <v>1035712500</v>
          </cell>
          <cell r="GO29">
            <v>1553568750</v>
          </cell>
          <cell r="GP29">
            <v>2071425000</v>
          </cell>
          <cell r="GQ29">
            <v>2589281250</v>
          </cell>
          <cell r="GR29">
            <v>3107137500</v>
          </cell>
          <cell r="GS29">
            <v>3624993750</v>
          </cell>
          <cell r="GT29">
            <v>4142850000</v>
          </cell>
          <cell r="GU29">
            <v>4660706250</v>
          </cell>
          <cell r="GV29">
            <v>5178562500</v>
          </cell>
          <cell r="GW29">
            <v>5696418750</v>
          </cell>
          <cell r="GX29">
            <v>6214275000</v>
          </cell>
          <cell r="HC29">
            <v>3.1111111111111098</v>
          </cell>
          <cell r="HD29">
            <v>0.80357142857142883</v>
          </cell>
        </row>
        <row r="30">
          <cell r="A30" t="str">
            <v>TOTAL PANADOL KID</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1203214540</v>
          </cell>
          <cell r="AH30">
            <v>595488100</v>
          </cell>
          <cell r="AI30">
            <v>1150594440</v>
          </cell>
          <cell r="AJ30">
            <v>426151380</v>
          </cell>
          <cell r="AK30">
            <v>137574180</v>
          </cell>
          <cell r="AL30">
            <v>479438160</v>
          </cell>
          <cell r="AM30">
            <v>193956260</v>
          </cell>
          <cell r="AN30">
            <v>546820460</v>
          </cell>
          <cell r="AO30">
            <v>207908920</v>
          </cell>
          <cell r="AP30">
            <v>749681660</v>
          </cell>
          <cell r="AQ30">
            <v>381198100</v>
          </cell>
          <cell r="AR30">
            <v>544630485</v>
          </cell>
          <cell r="AS30">
            <v>940433705</v>
          </cell>
          <cell r="AT30">
            <v>703804774</v>
          </cell>
          <cell r="AU30">
            <v>727364507</v>
          </cell>
          <cell r="AV30">
            <v>537392746</v>
          </cell>
          <cell r="AW30">
            <v>322365749</v>
          </cell>
          <cell r="AX30">
            <v>814492929</v>
          </cell>
          <cell r="AY30">
            <v>481741178</v>
          </cell>
          <cell r="AZ30">
            <v>517979814</v>
          </cell>
          <cell r="BA30">
            <v>716114104</v>
          </cell>
          <cell r="BB30">
            <v>1110709582</v>
          </cell>
          <cell r="BC30">
            <v>676678500</v>
          </cell>
          <cell r="BD30">
            <v>600486500</v>
          </cell>
          <cell r="BE30">
            <v>1171926500</v>
          </cell>
          <cell r="BF30">
            <v>600486500</v>
          </cell>
          <cell r="BG30">
            <v>457626500</v>
          </cell>
          <cell r="BH30">
            <v>1078592500</v>
          </cell>
          <cell r="BI30">
            <v>316672500</v>
          </cell>
          <cell r="BJ30">
            <v>950493250</v>
          </cell>
          <cell r="BK30">
            <v>950493250</v>
          </cell>
          <cell r="BL30">
            <v>950493250</v>
          </cell>
          <cell r="BM30">
            <v>950493250</v>
          </cell>
          <cell r="BN30">
            <v>2094097249.9999995</v>
          </cell>
          <cell r="BO30">
            <v>950493250</v>
          </cell>
          <cell r="BP30">
            <v>-1299106750.0000007</v>
          </cell>
          <cell r="BQ30">
            <v>950493250</v>
          </cell>
          <cell r="BR30">
            <v>950493250</v>
          </cell>
          <cell r="BS30">
            <v>950493250</v>
          </cell>
          <cell r="BT30">
            <v>950493250</v>
          </cell>
          <cell r="BU30">
            <v>950493250</v>
          </cell>
          <cell r="BV30">
            <v>888872900</v>
          </cell>
          <cell r="BW30">
            <v>888872900</v>
          </cell>
          <cell r="BX30">
            <v>888872900</v>
          </cell>
          <cell r="BY30">
            <v>888872900</v>
          </cell>
          <cell r="BZ30">
            <v>888872900</v>
          </cell>
          <cell r="CA30">
            <v>1144345628.4000001</v>
          </cell>
          <cell r="CB30">
            <v>888872900</v>
          </cell>
          <cell r="CC30">
            <v>888872900</v>
          </cell>
          <cell r="CD30">
            <v>888872900</v>
          </cell>
          <cell r="CE30">
            <v>888872900</v>
          </cell>
          <cell r="CF30">
            <v>888872900</v>
          </cell>
          <cell r="CG30">
            <v>888872900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1798702640</v>
          </cell>
          <cell r="CV30">
            <v>1714320000</v>
          </cell>
          <cell r="CW30">
            <v>3513022640</v>
          </cell>
          <cell r="CX30">
            <v>1220214880</v>
          </cell>
          <cell r="CY30">
            <v>1338788680</v>
          </cell>
          <cell r="CZ30">
            <v>2188868964</v>
          </cell>
          <cell r="DA30">
            <v>1587123002</v>
          </cell>
          <cell r="DB30">
            <v>6334995526</v>
          </cell>
          <cell r="DC30">
            <v>1814213921</v>
          </cell>
          <cell r="DD30">
            <v>2503502186</v>
          </cell>
          <cell r="DE30">
            <v>2372899500</v>
          </cell>
          <cell r="DF30">
            <v>1852891500</v>
          </cell>
          <cell r="DG30">
            <v>8543507107</v>
          </cell>
          <cell r="DH30">
            <v>2851479750</v>
          </cell>
          <cell r="DI30">
            <v>3995083749.9999995</v>
          </cell>
          <cell r="DJ30">
            <v>601879749.99999928</v>
          </cell>
          <cell r="DK30">
            <v>2851479750</v>
          </cell>
          <cell r="DL30">
            <v>10299923000</v>
          </cell>
          <cell r="DM30">
            <v>2666618700</v>
          </cell>
          <cell r="DN30">
            <v>2922091428.4000001</v>
          </cell>
          <cell r="DO30">
            <v>2666618700</v>
          </cell>
          <cell r="DP30">
            <v>2666618700</v>
          </cell>
          <cell r="DQ30">
            <v>10921947528.4</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1203214540</v>
          </cell>
          <cell r="EY30">
            <v>1798702640</v>
          </cell>
          <cell r="EZ30">
            <v>2949297080</v>
          </cell>
          <cell r="FA30">
            <v>3375448460</v>
          </cell>
          <cell r="FB30">
            <v>3513022640</v>
          </cell>
          <cell r="FC30">
            <v>479438160</v>
          </cell>
          <cell r="FD30">
            <v>673394420</v>
          </cell>
          <cell r="FE30">
            <v>1220214880</v>
          </cell>
          <cell r="FF30">
            <v>1428123800</v>
          </cell>
          <cell r="FG30">
            <v>2177805460</v>
          </cell>
          <cell r="FH30">
            <v>2559003560</v>
          </cell>
          <cell r="FI30">
            <v>3103634045</v>
          </cell>
          <cell r="FJ30">
            <v>4044067750</v>
          </cell>
          <cell r="FK30">
            <v>4747872524</v>
          </cell>
          <cell r="FL30">
            <v>5475237031</v>
          </cell>
          <cell r="FM30">
            <v>6012629777</v>
          </cell>
          <cell r="FN30">
            <v>6334995526</v>
          </cell>
          <cell r="FO30">
            <v>814492929</v>
          </cell>
          <cell r="FP30">
            <v>1296234107</v>
          </cell>
          <cell r="FQ30">
            <v>1814213921</v>
          </cell>
          <cell r="FR30">
            <v>2530328025</v>
          </cell>
          <cell r="FS30">
            <v>3641037607</v>
          </cell>
          <cell r="FT30">
            <v>4317716107</v>
          </cell>
          <cell r="FU30">
            <v>4918202607</v>
          </cell>
          <cell r="FV30">
            <v>6090129107</v>
          </cell>
          <cell r="FW30">
            <v>6690615607</v>
          </cell>
          <cell r="FX30">
            <v>7148242107</v>
          </cell>
          <cell r="FY30">
            <v>8226834607</v>
          </cell>
          <cell r="FZ30">
            <v>8543507107</v>
          </cell>
          <cell r="GA30">
            <v>950493250</v>
          </cell>
          <cell r="GB30">
            <v>1900986500</v>
          </cell>
          <cell r="GC30">
            <v>2851479750</v>
          </cell>
          <cell r="GD30">
            <v>3801973000</v>
          </cell>
          <cell r="GE30">
            <v>5896070250</v>
          </cell>
          <cell r="GF30">
            <v>6846563500</v>
          </cell>
          <cell r="GG30">
            <v>5547456749.999999</v>
          </cell>
          <cell r="GH30">
            <v>6497949999.999999</v>
          </cell>
          <cell r="GI30">
            <v>7448443249.999999</v>
          </cell>
          <cell r="GJ30">
            <v>8398936499.999999</v>
          </cell>
          <cell r="GK30">
            <v>9349429750</v>
          </cell>
          <cell r="GL30">
            <v>10299923000</v>
          </cell>
          <cell r="GM30">
            <v>888872900</v>
          </cell>
          <cell r="GN30">
            <v>1777745800</v>
          </cell>
          <cell r="GO30">
            <v>2666618700</v>
          </cell>
          <cell r="GP30">
            <v>3555491600</v>
          </cell>
          <cell r="GQ30">
            <v>4444364500</v>
          </cell>
          <cell r="GR30">
            <v>5588710128.3999996</v>
          </cell>
          <cell r="GS30">
            <v>6477583028.3999996</v>
          </cell>
          <cell r="GT30">
            <v>7366455928.3999996</v>
          </cell>
          <cell r="GU30">
            <v>8255328828.3999996</v>
          </cell>
          <cell r="GV30">
            <v>9144201728.3999996</v>
          </cell>
          <cell r="GW30">
            <v>10033074628.4</v>
          </cell>
          <cell r="GX30">
            <v>10921947528.4</v>
          </cell>
        </row>
        <row r="31">
          <cell r="A31" t="str">
            <v>TOTAL BUDGET</v>
          </cell>
          <cell r="B31">
            <v>6961428400</v>
          </cell>
          <cell r="C31">
            <v>2552715000</v>
          </cell>
          <cell r="D31">
            <v>8294535800</v>
          </cell>
          <cell r="E31">
            <v>5189249800</v>
          </cell>
          <cell r="F31">
            <v>6334272800</v>
          </cell>
          <cell r="G31">
            <v>7273439800</v>
          </cell>
          <cell r="H31">
            <v>5491827200</v>
          </cell>
          <cell r="I31">
            <v>10791157400</v>
          </cell>
          <cell r="J31">
            <v>6859458700</v>
          </cell>
          <cell r="K31">
            <v>4440886000</v>
          </cell>
          <cell r="L31">
            <v>9810569700</v>
          </cell>
          <cell r="M31">
            <v>4839274600</v>
          </cell>
          <cell r="N31">
            <v>11132241200</v>
          </cell>
          <cell r="O31">
            <v>3939297800</v>
          </cell>
          <cell r="P31">
            <v>5439913500</v>
          </cell>
          <cell r="Q31">
            <v>7259631800</v>
          </cell>
          <cell r="R31">
            <v>6942459400</v>
          </cell>
          <cell r="S31">
            <v>10887893400</v>
          </cell>
          <cell r="T31">
            <v>7109796500</v>
          </cell>
          <cell r="U31">
            <v>7028268500</v>
          </cell>
          <cell r="V31">
            <v>9768212100</v>
          </cell>
          <cell r="W31">
            <v>8445078023.8095236</v>
          </cell>
          <cell r="X31">
            <v>8138368747.6190472</v>
          </cell>
          <cell r="Y31">
            <v>6134995290.4761906</v>
          </cell>
          <cell r="Z31">
            <v>12625775490.476191</v>
          </cell>
          <cell r="AA31">
            <v>8676195457.1428566</v>
          </cell>
          <cell r="AB31">
            <v>8546352018.7142859</v>
          </cell>
          <cell r="AC31">
            <v>6968805217.9523811</v>
          </cell>
          <cell r="AD31">
            <v>9610985696.7619057</v>
          </cell>
          <cell r="AE31">
            <v>13276169262.714287</v>
          </cell>
          <cell r="AF31">
            <v>6021196257.1428576</v>
          </cell>
          <cell r="AG31">
            <v>10454754307.571428</v>
          </cell>
          <cell r="AH31">
            <v>13102287774.476191</v>
          </cell>
          <cell r="AI31">
            <v>6114798404.333333</v>
          </cell>
          <cell r="AJ31">
            <v>10338515985</v>
          </cell>
          <cell r="AK31">
            <v>8429172409.2857141</v>
          </cell>
          <cell r="AL31">
            <v>16288315417.904762</v>
          </cell>
          <cell r="AM31">
            <v>5504240748.1904764</v>
          </cell>
          <cell r="AN31">
            <v>11100470328.714287</v>
          </cell>
          <cell r="AO31">
            <v>8312478465.1904755</v>
          </cell>
          <cell r="AP31">
            <v>11000317939.333334</v>
          </cell>
          <cell r="AQ31">
            <v>10952307733.190475</v>
          </cell>
          <cell r="AR31">
            <v>11461461315</v>
          </cell>
          <cell r="AS31">
            <v>13022882914.380953</v>
          </cell>
          <cell r="AT31">
            <v>11370023342.809525</v>
          </cell>
          <cell r="AU31">
            <v>8585775051.1904755</v>
          </cell>
          <cell r="AV31">
            <v>16834405928.857143</v>
          </cell>
          <cell r="AW31">
            <v>7375003876.4285717</v>
          </cell>
          <cell r="AX31">
            <v>18775614849.714287</v>
          </cell>
          <cell r="AY31">
            <v>8366532324.4285717</v>
          </cell>
          <cell r="AZ31">
            <v>9938616723.0952377</v>
          </cell>
          <cell r="BA31">
            <v>14160993349.857143</v>
          </cell>
          <cell r="BB31">
            <v>13020421214.571428</v>
          </cell>
          <cell r="BC31">
            <v>13030777523.809525</v>
          </cell>
          <cell r="BD31">
            <v>14128338451.619045</v>
          </cell>
          <cell r="BE31">
            <v>15513141830.476194</v>
          </cell>
          <cell r="BF31">
            <v>10457442571.428572</v>
          </cell>
          <cell r="BG31">
            <v>14468608500</v>
          </cell>
          <cell r="BH31">
            <v>16419017940.000008</v>
          </cell>
          <cell r="BI31">
            <v>10083152500</v>
          </cell>
          <cell r="BJ31">
            <v>16373395750</v>
          </cell>
          <cell r="BK31">
            <v>16373395750</v>
          </cell>
          <cell r="BL31">
            <v>16373395750</v>
          </cell>
          <cell r="BM31">
            <v>21120456750</v>
          </cell>
          <cell r="BN31">
            <v>18850333083.333332</v>
          </cell>
          <cell r="BO31">
            <v>17706729083.333336</v>
          </cell>
          <cell r="BP31">
            <v>13367395749.999971</v>
          </cell>
          <cell r="BQ31">
            <v>12814995750.000004</v>
          </cell>
          <cell r="BR31">
            <v>17706729083.333336</v>
          </cell>
          <cell r="BS31">
            <v>17706729083.333336</v>
          </cell>
          <cell r="BT31">
            <v>9875284749.9999981</v>
          </cell>
          <cell r="BU31">
            <v>14621029083.333334</v>
          </cell>
          <cell r="BV31">
            <v>19122370302.333332</v>
          </cell>
          <cell r="BW31">
            <v>19122370302.333332</v>
          </cell>
          <cell r="BX31">
            <v>19122370302.333332</v>
          </cell>
          <cell r="BY31">
            <v>19122370302.333332</v>
          </cell>
          <cell r="BZ31">
            <v>25208448383.058331</v>
          </cell>
          <cell r="CA31">
            <v>16067160190.438965</v>
          </cell>
          <cell r="CB31">
            <v>19122370302.333332</v>
          </cell>
          <cell r="CC31">
            <v>19122370302.333332</v>
          </cell>
          <cell r="CD31">
            <v>19122370302.333332</v>
          </cell>
          <cell r="CE31">
            <v>19122370302.333332</v>
          </cell>
          <cell r="CF31">
            <v>19122370302.333332</v>
          </cell>
          <cell r="CG31">
            <v>19122370302.333332</v>
          </cell>
          <cell r="CI31">
            <v>17808679200</v>
          </cell>
          <cell r="CJ31">
            <v>18796962400</v>
          </cell>
          <cell r="CK31">
            <v>23142443300</v>
          </cell>
          <cell r="CL31">
            <v>19090730300</v>
          </cell>
          <cell r="CM31">
            <v>78838815200</v>
          </cell>
          <cell r="CN31">
            <v>20511452500</v>
          </cell>
          <cell r="CO31">
            <v>25089984600</v>
          </cell>
          <cell r="CP31">
            <v>23906277100</v>
          </cell>
          <cell r="CQ31">
            <v>22718442061.904762</v>
          </cell>
          <cell r="CR31">
            <v>92226156261.904755</v>
          </cell>
          <cell r="CS31">
            <v>29848322966.333332</v>
          </cell>
          <cell r="CT31">
            <v>29855960177.428574</v>
          </cell>
          <cell r="CU31">
            <v>29578238339.190475</v>
          </cell>
          <cell r="CV31">
            <v>24882486798.619049</v>
          </cell>
          <cell r="CW31">
            <v>114165008281.57143</v>
          </cell>
          <cell r="CX31">
            <v>32893026494.809525</v>
          </cell>
          <cell r="CY31">
            <v>30265104137.714287</v>
          </cell>
          <cell r="CZ31">
            <v>35854367572.190475</v>
          </cell>
          <cell r="DA31">
            <v>32795184856.476189</v>
          </cell>
          <cell r="DB31">
            <v>131807683061.19048</v>
          </cell>
          <cell r="DC31">
            <v>37080763897.238098</v>
          </cell>
          <cell r="DD31">
            <v>40212192088.238098</v>
          </cell>
          <cell r="DE31">
            <v>40098922853.523811</v>
          </cell>
          <cell r="DF31">
            <v>40970778940.000008</v>
          </cell>
          <cell r="DG31">
            <v>158362657779</v>
          </cell>
          <cell r="DH31">
            <v>49120187250</v>
          </cell>
          <cell r="DI31">
            <v>57677518916.666664</v>
          </cell>
          <cell r="DJ31">
            <v>43889120583.333305</v>
          </cell>
          <cell r="DK31">
            <v>42203042916.666664</v>
          </cell>
          <cell r="DL31">
            <v>192889869666.66663</v>
          </cell>
          <cell r="DM31">
            <v>57367110907</v>
          </cell>
          <cell r="DN31">
            <v>60397978875.830635</v>
          </cell>
          <cell r="DO31">
            <v>57367110907</v>
          </cell>
          <cell r="DP31">
            <v>57367110907</v>
          </cell>
          <cell r="DQ31">
            <v>232499311596.83063</v>
          </cell>
          <cell r="DS31">
            <v>6961428400</v>
          </cell>
          <cell r="DT31">
            <v>9514143400</v>
          </cell>
          <cell r="DU31">
            <v>17808679200</v>
          </cell>
          <cell r="DV31">
            <v>22997929000</v>
          </cell>
          <cell r="DW31">
            <v>29332201800</v>
          </cell>
          <cell r="DX31">
            <v>36605641600</v>
          </cell>
          <cell r="DY31">
            <v>42097468800</v>
          </cell>
          <cell r="DZ31">
            <v>52888626200</v>
          </cell>
          <cell r="EA31">
            <v>59748084900</v>
          </cell>
          <cell r="EB31">
            <v>64188970900</v>
          </cell>
          <cell r="EC31">
            <v>73999540600</v>
          </cell>
          <cell r="ED31">
            <v>78838815200</v>
          </cell>
          <cell r="EE31">
            <v>11132241200</v>
          </cell>
          <cell r="EF31">
            <v>15071539000</v>
          </cell>
          <cell r="EG31">
            <v>20511452500</v>
          </cell>
          <cell r="EH31">
            <v>27771084300</v>
          </cell>
          <cell r="EI31">
            <v>34713543700</v>
          </cell>
          <cell r="EJ31">
            <v>45601437100</v>
          </cell>
          <cell r="EK31">
            <v>52711233600</v>
          </cell>
          <cell r="EL31">
            <v>59739502100</v>
          </cell>
          <cell r="EM31">
            <v>69507714200</v>
          </cell>
          <cell r="EN31">
            <v>77952792223.809525</v>
          </cell>
          <cell r="EO31">
            <v>86091160971.428574</v>
          </cell>
          <cell r="EP31">
            <v>92226156261.904755</v>
          </cell>
          <cell r="EQ31">
            <v>12625775490.476191</v>
          </cell>
          <cell r="ER31">
            <v>21301970947.619049</v>
          </cell>
          <cell r="ES31">
            <v>29848322966.333332</v>
          </cell>
          <cell r="ET31">
            <v>36817128184.285713</v>
          </cell>
          <cell r="EU31">
            <v>46428113881.047623</v>
          </cell>
          <cell r="EV31">
            <v>59704283143.761902</v>
          </cell>
          <cell r="EW31">
            <v>65725479400.904762</v>
          </cell>
          <cell r="EX31">
            <v>76180233708.476196</v>
          </cell>
          <cell r="EY31">
            <v>89282521482.952377</v>
          </cell>
          <cell r="EZ31">
            <v>95397319887.285721</v>
          </cell>
          <cell r="FA31">
            <v>105735835872.28572</v>
          </cell>
          <cell r="FB31">
            <v>114165008281.57143</v>
          </cell>
          <cell r="FC31">
            <v>16288315417.904762</v>
          </cell>
          <cell r="FD31">
            <v>21792556166.095238</v>
          </cell>
          <cell r="FE31">
            <v>32893026494.809525</v>
          </cell>
          <cell r="FF31">
            <v>41205504960</v>
          </cell>
          <cell r="FG31">
            <v>52205822899.333336</v>
          </cell>
          <cell r="FH31">
            <v>63158130632.523811</v>
          </cell>
          <cell r="FI31">
            <v>74619591947.523804</v>
          </cell>
          <cell r="FJ31">
            <v>87642474861.904755</v>
          </cell>
          <cell r="FK31">
            <v>99012498204.714294</v>
          </cell>
          <cell r="FL31">
            <v>107598273255.90475</v>
          </cell>
          <cell r="FM31">
            <v>124432679184.7619</v>
          </cell>
          <cell r="FN31">
            <v>131807683061.19048</v>
          </cell>
          <cell r="FO31">
            <v>18775614849.714287</v>
          </cell>
          <cell r="FP31">
            <v>27142147174.142857</v>
          </cell>
          <cell r="FQ31">
            <v>37080763897.238098</v>
          </cell>
          <cell r="FR31">
            <v>51241757247.095238</v>
          </cell>
          <cell r="FS31">
            <v>64262178461.666672</v>
          </cell>
          <cell r="FT31">
            <v>77292955985.476196</v>
          </cell>
          <cell r="FU31">
            <v>91421294437.095245</v>
          </cell>
          <cell r="FV31">
            <v>106934436267.57144</v>
          </cell>
          <cell r="FW31">
            <v>117391878839</v>
          </cell>
          <cell r="FX31">
            <v>131860487339</v>
          </cell>
          <cell r="FY31">
            <v>148279505279</v>
          </cell>
          <cell r="FZ31">
            <v>158362657779</v>
          </cell>
          <cell r="GA31">
            <v>16373395750</v>
          </cell>
          <cell r="GB31">
            <v>32746791500</v>
          </cell>
          <cell r="GC31">
            <v>49120187250</v>
          </cell>
          <cell r="GD31">
            <v>70240644000</v>
          </cell>
          <cell r="GE31">
            <v>89090977083.333328</v>
          </cell>
          <cell r="GF31">
            <v>106797706166.66667</v>
          </cell>
          <cell r="GG31">
            <v>120165101916.66663</v>
          </cell>
          <cell r="GH31">
            <v>132980097666.66664</v>
          </cell>
          <cell r="GI31">
            <v>150686826749.99997</v>
          </cell>
          <cell r="GJ31">
            <v>168393555833.33334</v>
          </cell>
          <cell r="GK31">
            <v>178268840583.33328</v>
          </cell>
          <cell r="GL31">
            <v>192889869666.66663</v>
          </cell>
          <cell r="GM31">
            <v>19122370302.333332</v>
          </cell>
          <cell r="GN31">
            <v>38244740604.666664</v>
          </cell>
          <cell r="GO31">
            <v>57367110907</v>
          </cell>
          <cell r="GP31">
            <v>76489481209.333328</v>
          </cell>
          <cell r="GQ31">
            <v>101697929592.39168</v>
          </cell>
          <cell r="GR31">
            <v>117765089782.83063</v>
          </cell>
          <cell r="GS31">
            <v>136887460085.16396</v>
          </cell>
          <cell r="GT31">
            <v>156009830387.49728</v>
          </cell>
          <cell r="GU31">
            <v>175132200689.83063</v>
          </cell>
          <cell r="GV31">
            <v>194254570992.16397</v>
          </cell>
          <cell r="GW31">
            <v>213376941294.49728</v>
          </cell>
          <cell r="GX31">
            <v>232499311596.83063</v>
          </cell>
        </row>
        <row r="36">
          <cell r="A36" t="str">
            <v>Budget</v>
          </cell>
        </row>
        <row r="37">
          <cell r="A37" t="str">
            <v>Panadol Caplet</v>
          </cell>
          <cell r="AL37">
            <v>5904000000</v>
          </cell>
          <cell r="AM37">
            <v>4428000000</v>
          </cell>
          <cell r="AN37">
            <v>6396000000</v>
          </cell>
          <cell r="AO37">
            <v>5904000000</v>
          </cell>
          <cell r="AP37">
            <v>6888000000</v>
          </cell>
          <cell r="AQ37">
            <v>8717649600</v>
          </cell>
          <cell r="AR37">
            <v>7380000000</v>
          </cell>
          <cell r="AS37">
            <v>6396000000</v>
          </cell>
          <cell r="AT37">
            <v>6888000000</v>
          </cell>
          <cell r="AU37">
            <v>6396000000</v>
          </cell>
          <cell r="AV37">
            <v>7380000000</v>
          </cell>
          <cell r="AW37">
            <v>5904000000</v>
          </cell>
          <cell r="AX37">
            <v>10824000000</v>
          </cell>
          <cell r="AY37">
            <v>4428000000</v>
          </cell>
          <cell r="AZ37">
            <v>6642000000</v>
          </cell>
          <cell r="BA37">
            <v>7134000000</v>
          </cell>
          <cell r="BB37">
            <v>6490259328</v>
          </cell>
          <cell r="BC37">
            <v>4920000000</v>
          </cell>
          <cell r="BD37">
            <v>7134000000</v>
          </cell>
          <cell r="BE37">
            <v>9840000000</v>
          </cell>
          <cell r="BF37">
            <v>4920000000</v>
          </cell>
          <cell r="BG37">
            <v>7134000000</v>
          </cell>
          <cell r="BH37">
            <v>8364000000</v>
          </cell>
          <cell r="BI37">
            <v>4920000000</v>
          </cell>
          <cell r="BJ37">
            <v>7380000000</v>
          </cell>
          <cell r="BK37">
            <v>7380000000</v>
          </cell>
          <cell r="BL37">
            <v>7380000000</v>
          </cell>
          <cell r="BM37">
            <v>7380000000</v>
          </cell>
          <cell r="BN37">
            <v>7380000000</v>
          </cell>
          <cell r="BO37">
            <v>7380000000</v>
          </cell>
          <cell r="BP37">
            <v>3225264514.5600176</v>
          </cell>
          <cell r="BQ37">
            <v>7380000000</v>
          </cell>
          <cell r="BR37">
            <v>7380000000</v>
          </cell>
          <cell r="BS37">
            <v>7380000000</v>
          </cell>
          <cell r="BT37">
            <v>7380000000</v>
          </cell>
          <cell r="BU37">
            <v>7380000000</v>
          </cell>
          <cell r="CM37">
            <v>0</v>
          </cell>
          <cell r="CN37">
            <v>0</v>
          </cell>
          <cell r="CO37">
            <v>0</v>
          </cell>
          <cell r="CP37">
            <v>0</v>
          </cell>
          <cell r="CQ37">
            <v>0</v>
          </cell>
          <cell r="CR37">
            <v>0</v>
          </cell>
          <cell r="CS37">
            <v>0</v>
          </cell>
          <cell r="CT37">
            <v>0</v>
          </cell>
          <cell r="CU37">
            <v>0</v>
          </cell>
          <cell r="CV37">
            <v>0</v>
          </cell>
          <cell r="CW37">
            <v>0</v>
          </cell>
          <cell r="CX37">
            <v>16728000000</v>
          </cell>
          <cell r="CY37">
            <v>21509649600</v>
          </cell>
          <cell r="CZ37">
            <v>20664000000</v>
          </cell>
          <cell r="DA37">
            <v>19680000000</v>
          </cell>
          <cell r="DB37">
            <v>78581649600</v>
          </cell>
          <cell r="DC37">
            <v>21894000000</v>
          </cell>
          <cell r="DD37">
            <v>18544259328</v>
          </cell>
          <cell r="DE37">
            <v>21894000000</v>
          </cell>
          <cell r="DF37">
            <v>20418000000</v>
          </cell>
          <cell r="DG37">
            <v>82750259328</v>
          </cell>
          <cell r="DH37">
            <v>24108000000</v>
          </cell>
          <cell r="DI37">
            <v>18204000000</v>
          </cell>
          <cell r="DJ37">
            <v>18544259328</v>
          </cell>
          <cell r="DK37">
            <v>21894000000</v>
          </cell>
          <cell r="DL37">
            <v>82750259328</v>
          </cell>
          <cell r="DM37">
            <v>20664000000</v>
          </cell>
          <cell r="DN37">
            <v>22140000000</v>
          </cell>
          <cell r="DO37">
            <v>17985264514.560017</v>
          </cell>
          <cell r="DP37">
            <v>22140000000</v>
          </cell>
          <cell r="DQ37">
            <v>82929264514.560013</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cell r="EP37">
            <v>0</v>
          </cell>
          <cell r="EQ37">
            <v>0</v>
          </cell>
          <cell r="ER37">
            <v>0</v>
          </cell>
          <cell r="ES37">
            <v>0</v>
          </cell>
          <cell r="ET37">
            <v>0</v>
          </cell>
          <cell r="EU37">
            <v>0</v>
          </cell>
          <cell r="EV37">
            <v>0</v>
          </cell>
          <cell r="EW37">
            <v>0</v>
          </cell>
          <cell r="EX37">
            <v>0</v>
          </cell>
          <cell r="EY37">
            <v>0</v>
          </cell>
          <cell r="EZ37">
            <v>0</v>
          </cell>
          <cell r="FA37">
            <v>0</v>
          </cell>
          <cell r="FB37">
            <v>0</v>
          </cell>
          <cell r="FC37">
            <v>5904000000</v>
          </cell>
          <cell r="FD37">
            <v>10332000000</v>
          </cell>
          <cell r="FE37">
            <v>16728000000</v>
          </cell>
          <cell r="FF37">
            <v>22632000000</v>
          </cell>
          <cell r="FG37">
            <v>29520000000</v>
          </cell>
          <cell r="FH37">
            <v>38237649600</v>
          </cell>
          <cell r="FI37">
            <v>45617649600</v>
          </cell>
          <cell r="FJ37">
            <v>52013649600</v>
          </cell>
          <cell r="FK37">
            <v>58901649600</v>
          </cell>
          <cell r="FL37">
            <v>65297649600</v>
          </cell>
          <cell r="FM37">
            <v>72677649600</v>
          </cell>
          <cell r="FN37">
            <v>78581649600</v>
          </cell>
          <cell r="FO37">
            <v>10824000000</v>
          </cell>
          <cell r="FP37">
            <v>15252000000</v>
          </cell>
          <cell r="FQ37">
            <v>21894000000</v>
          </cell>
          <cell r="FR37">
            <v>29028000000</v>
          </cell>
          <cell r="FS37">
            <v>35518259328</v>
          </cell>
          <cell r="FT37">
            <v>40438259328</v>
          </cell>
          <cell r="FU37">
            <v>47572259328</v>
          </cell>
          <cell r="FV37">
            <v>57412259328</v>
          </cell>
          <cell r="FW37">
            <v>62332259328</v>
          </cell>
          <cell r="FX37">
            <v>69466259328</v>
          </cell>
          <cell r="FY37">
            <v>77830259328</v>
          </cell>
          <cell r="FZ37">
            <v>82750259328</v>
          </cell>
          <cell r="GA37">
            <v>7380000000</v>
          </cell>
          <cell r="GB37">
            <v>14760000000</v>
          </cell>
          <cell r="GC37">
            <v>22140000000</v>
          </cell>
          <cell r="GD37">
            <v>29520000000</v>
          </cell>
          <cell r="GE37">
            <v>36900000000</v>
          </cell>
          <cell r="GF37">
            <v>44280000000</v>
          </cell>
          <cell r="GG37">
            <v>47505264514.56002</v>
          </cell>
          <cell r="GH37">
            <v>54885264514.56002</v>
          </cell>
          <cell r="GI37">
            <v>62265264514.56002</v>
          </cell>
          <cell r="GJ37">
            <v>69645264514.560028</v>
          </cell>
          <cell r="GK37">
            <v>77025264514.560028</v>
          </cell>
          <cell r="GL37">
            <v>84405264514.560028</v>
          </cell>
          <cell r="GM37">
            <v>0</v>
          </cell>
          <cell r="GN37">
            <v>0</v>
          </cell>
          <cell r="GO37">
            <v>0</v>
          </cell>
          <cell r="GP37">
            <v>0</v>
          </cell>
          <cell r="GQ37">
            <v>0</v>
          </cell>
          <cell r="GR37">
            <v>0</v>
          </cell>
          <cell r="GS37">
            <v>0</v>
          </cell>
          <cell r="GT37">
            <v>0</v>
          </cell>
          <cell r="GU37">
            <v>0</v>
          </cell>
          <cell r="GV37">
            <v>0</v>
          </cell>
          <cell r="GW37">
            <v>0</v>
          </cell>
          <cell r="GX37">
            <v>0</v>
          </cell>
        </row>
        <row r="38">
          <cell r="A38" t="str">
            <v>Panadol Effervescent</v>
          </cell>
          <cell r="AL38">
            <v>1697135000</v>
          </cell>
          <cell r="AM38">
            <v>1234280000</v>
          </cell>
          <cell r="AN38">
            <v>1542850000</v>
          </cell>
          <cell r="AO38">
            <v>1388565000</v>
          </cell>
          <cell r="AP38">
            <v>1542850000</v>
          </cell>
          <cell r="AQ38">
            <v>1542850000</v>
          </cell>
          <cell r="AR38">
            <v>1542850000</v>
          </cell>
          <cell r="AS38">
            <v>1542850000</v>
          </cell>
          <cell r="AT38">
            <v>1234280000</v>
          </cell>
          <cell r="AU38">
            <v>1542850000</v>
          </cell>
          <cell r="AV38">
            <v>1388565000</v>
          </cell>
          <cell r="AW38">
            <v>925710000</v>
          </cell>
          <cell r="AX38">
            <v>2622845000</v>
          </cell>
          <cell r="AY38">
            <v>1079995000</v>
          </cell>
          <cell r="AZ38">
            <v>1388565000</v>
          </cell>
          <cell r="BA38">
            <v>1079995000</v>
          </cell>
          <cell r="BB38">
            <v>3824108010</v>
          </cell>
          <cell r="BC38">
            <v>1388565000</v>
          </cell>
          <cell r="BD38">
            <v>1079995000</v>
          </cell>
          <cell r="BE38">
            <v>2622845000</v>
          </cell>
          <cell r="BF38">
            <v>1388565000</v>
          </cell>
          <cell r="BG38">
            <v>2622845000</v>
          </cell>
          <cell r="BH38">
            <v>1079995000</v>
          </cell>
          <cell r="BI38">
            <v>1388565000</v>
          </cell>
          <cell r="BJ38">
            <v>1789706000</v>
          </cell>
          <cell r="BK38">
            <v>1851420000</v>
          </cell>
          <cell r="BL38">
            <v>1542850000</v>
          </cell>
          <cell r="BM38">
            <v>2159990000</v>
          </cell>
          <cell r="BN38">
            <v>1851420000</v>
          </cell>
          <cell r="BO38">
            <v>5701432461.5</v>
          </cell>
          <cell r="BP38">
            <v>2005705000</v>
          </cell>
          <cell r="BQ38">
            <v>1851420000</v>
          </cell>
          <cell r="BR38">
            <v>1542850000</v>
          </cell>
          <cell r="BS38">
            <v>1542850000</v>
          </cell>
          <cell r="BT38">
            <v>1851420000</v>
          </cell>
          <cell r="BU38">
            <v>1758849000</v>
          </cell>
          <cell r="CM38">
            <v>0</v>
          </cell>
          <cell r="CN38">
            <v>0</v>
          </cell>
          <cell r="CO38">
            <v>0</v>
          </cell>
          <cell r="CP38">
            <v>0</v>
          </cell>
          <cell r="CQ38">
            <v>0</v>
          </cell>
          <cell r="CR38">
            <v>0</v>
          </cell>
          <cell r="CS38">
            <v>0</v>
          </cell>
          <cell r="CT38">
            <v>0</v>
          </cell>
          <cell r="CU38">
            <v>0</v>
          </cell>
          <cell r="CV38">
            <v>0</v>
          </cell>
          <cell r="CW38">
            <v>0</v>
          </cell>
          <cell r="CX38">
            <v>4474265000</v>
          </cell>
          <cell r="CY38">
            <v>4474265000</v>
          </cell>
          <cell r="CZ38">
            <v>4319980000</v>
          </cell>
          <cell r="DA38">
            <v>3857125000</v>
          </cell>
          <cell r="DB38">
            <v>17125635000</v>
          </cell>
          <cell r="DC38">
            <v>5091405000</v>
          </cell>
          <cell r="DD38">
            <v>6292668010</v>
          </cell>
          <cell r="DE38">
            <v>5091405000</v>
          </cell>
          <cell r="DF38">
            <v>5091405000</v>
          </cell>
          <cell r="DG38">
            <v>21566883010</v>
          </cell>
          <cell r="DH38">
            <v>4937120000</v>
          </cell>
          <cell r="DI38">
            <v>3548555000</v>
          </cell>
          <cell r="DJ38">
            <v>6292668010</v>
          </cell>
          <cell r="DK38">
            <v>6634255000</v>
          </cell>
          <cell r="DL38">
            <v>21412598010</v>
          </cell>
          <cell r="DM38">
            <v>4258266000</v>
          </cell>
          <cell r="DN38">
            <v>5554260000</v>
          </cell>
          <cell r="DO38">
            <v>9558557461.5</v>
          </cell>
          <cell r="DP38">
            <v>4937120000</v>
          </cell>
          <cell r="DQ38">
            <v>24308203461.5</v>
          </cell>
          <cell r="DS38">
            <v>0</v>
          </cell>
          <cell r="DT38">
            <v>0</v>
          </cell>
          <cell r="DU38">
            <v>0</v>
          </cell>
          <cell r="DV38">
            <v>0</v>
          </cell>
          <cell r="DW38">
            <v>0</v>
          </cell>
          <cell r="DX38">
            <v>0</v>
          </cell>
          <cell r="DY38">
            <v>0</v>
          </cell>
          <cell r="DZ38">
            <v>0</v>
          </cell>
          <cell r="EA38">
            <v>0</v>
          </cell>
          <cell r="EB38">
            <v>0</v>
          </cell>
          <cell r="EC38">
            <v>0</v>
          </cell>
          <cell r="ED38">
            <v>0</v>
          </cell>
          <cell r="EE38">
            <v>0</v>
          </cell>
          <cell r="EF38">
            <v>0</v>
          </cell>
          <cell r="EG38">
            <v>0</v>
          </cell>
          <cell r="EH38">
            <v>0</v>
          </cell>
          <cell r="EI38">
            <v>0</v>
          </cell>
          <cell r="EJ38">
            <v>0</v>
          </cell>
          <cell r="EK38">
            <v>0</v>
          </cell>
          <cell r="EL38">
            <v>0</v>
          </cell>
          <cell r="EM38">
            <v>0</v>
          </cell>
          <cell r="EN38">
            <v>0</v>
          </cell>
          <cell r="EO38">
            <v>0</v>
          </cell>
          <cell r="EP38">
            <v>0</v>
          </cell>
          <cell r="EQ38">
            <v>0</v>
          </cell>
          <cell r="ER38">
            <v>0</v>
          </cell>
          <cell r="ES38">
            <v>0</v>
          </cell>
          <cell r="ET38">
            <v>0</v>
          </cell>
          <cell r="EU38">
            <v>0</v>
          </cell>
          <cell r="EV38">
            <v>0</v>
          </cell>
          <cell r="EW38">
            <v>0</v>
          </cell>
          <cell r="EX38">
            <v>0</v>
          </cell>
          <cell r="EY38">
            <v>0</v>
          </cell>
          <cell r="EZ38">
            <v>0</v>
          </cell>
          <cell r="FA38">
            <v>0</v>
          </cell>
          <cell r="FB38">
            <v>0</v>
          </cell>
          <cell r="FC38">
            <v>1697135000</v>
          </cell>
          <cell r="FD38">
            <v>2931415000</v>
          </cell>
          <cell r="FE38">
            <v>4474265000</v>
          </cell>
          <cell r="FF38">
            <v>5862830000</v>
          </cell>
          <cell r="FG38">
            <v>7405680000</v>
          </cell>
          <cell r="FH38">
            <v>8948530000</v>
          </cell>
          <cell r="FI38">
            <v>10491380000</v>
          </cell>
          <cell r="FJ38">
            <v>12034230000</v>
          </cell>
          <cell r="FK38">
            <v>13268510000</v>
          </cell>
          <cell r="FL38">
            <v>14811360000</v>
          </cell>
          <cell r="FM38">
            <v>16199925000</v>
          </cell>
          <cell r="FN38">
            <v>17125635000</v>
          </cell>
          <cell r="FO38">
            <v>2622845000</v>
          </cell>
          <cell r="FP38">
            <v>3702840000</v>
          </cell>
          <cell r="FQ38">
            <v>5091405000</v>
          </cell>
          <cell r="FR38">
            <v>6171400000</v>
          </cell>
          <cell r="FS38">
            <v>9995508010</v>
          </cell>
          <cell r="FT38">
            <v>11384073010</v>
          </cell>
          <cell r="FU38">
            <v>12464068010</v>
          </cell>
          <cell r="FV38">
            <v>15086913010</v>
          </cell>
          <cell r="FW38">
            <v>16475478010</v>
          </cell>
          <cell r="FX38">
            <v>19098323010</v>
          </cell>
          <cell r="FY38">
            <v>20178318010</v>
          </cell>
          <cell r="FZ38">
            <v>21566883010</v>
          </cell>
          <cell r="GA38">
            <v>1789706000</v>
          </cell>
          <cell r="GB38">
            <v>3641126000</v>
          </cell>
          <cell r="GC38">
            <v>5183976000</v>
          </cell>
          <cell r="GD38">
            <v>7343966000</v>
          </cell>
          <cell r="GE38">
            <v>9195386000</v>
          </cell>
          <cell r="GF38">
            <v>14896818461.5</v>
          </cell>
          <cell r="GG38">
            <v>16902523461.5</v>
          </cell>
          <cell r="GH38">
            <v>18753943461.5</v>
          </cell>
          <cell r="GI38">
            <v>20296793461.5</v>
          </cell>
          <cell r="GJ38">
            <v>21839643461.5</v>
          </cell>
          <cell r="GK38">
            <v>23691063461.5</v>
          </cell>
          <cell r="GL38">
            <v>25449912461.5</v>
          </cell>
          <cell r="GM38">
            <v>0</v>
          </cell>
          <cell r="GN38">
            <v>0</v>
          </cell>
          <cell r="GO38">
            <v>0</v>
          </cell>
          <cell r="GP38">
            <v>0</v>
          </cell>
          <cell r="GQ38">
            <v>0</v>
          </cell>
          <cell r="GR38">
            <v>0</v>
          </cell>
          <cell r="GS38">
            <v>0</v>
          </cell>
          <cell r="GT38">
            <v>0</v>
          </cell>
          <cell r="GU38">
            <v>0</v>
          </cell>
          <cell r="GV38">
            <v>0</v>
          </cell>
          <cell r="GW38">
            <v>0</v>
          </cell>
          <cell r="GX38">
            <v>0</v>
          </cell>
        </row>
        <row r="39">
          <cell r="A39" t="str">
            <v>Panadol Caplet-Cambodia</v>
          </cell>
          <cell r="AL39">
            <v>123000000</v>
          </cell>
          <cell r="AM39">
            <v>123000000</v>
          </cell>
          <cell r="AN39">
            <v>123000000</v>
          </cell>
          <cell r="AO39">
            <v>123000000</v>
          </cell>
          <cell r="AP39">
            <v>123000000</v>
          </cell>
          <cell r="AQ39">
            <v>123000000</v>
          </cell>
          <cell r="AR39">
            <v>123000000</v>
          </cell>
          <cell r="AS39">
            <v>123000000</v>
          </cell>
          <cell r="AT39">
            <v>123000000</v>
          </cell>
          <cell r="AU39">
            <v>123000000</v>
          </cell>
          <cell r="AV39">
            <v>123000000</v>
          </cell>
          <cell r="AW39">
            <v>123000000</v>
          </cell>
          <cell r="AX39">
            <v>172200000</v>
          </cell>
          <cell r="AY39">
            <v>172200000</v>
          </cell>
          <cell r="AZ39">
            <v>172200000</v>
          </cell>
          <cell r="BA39">
            <v>172200000</v>
          </cell>
          <cell r="BB39">
            <v>172200000</v>
          </cell>
          <cell r="BC39">
            <v>172200000</v>
          </cell>
          <cell r="BD39">
            <v>172200000</v>
          </cell>
          <cell r="BE39">
            <v>172200000</v>
          </cell>
          <cell r="BF39">
            <v>172200000</v>
          </cell>
          <cell r="BG39">
            <v>172200000</v>
          </cell>
          <cell r="BH39">
            <v>172200000</v>
          </cell>
          <cell r="BI39">
            <v>172200000</v>
          </cell>
          <cell r="BJ39">
            <v>196800000</v>
          </cell>
          <cell r="BK39">
            <v>196800000</v>
          </cell>
          <cell r="BL39">
            <v>196800000</v>
          </cell>
          <cell r="BM39">
            <v>196800000</v>
          </cell>
          <cell r="BN39">
            <v>196800000</v>
          </cell>
          <cell r="BO39">
            <v>196800000</v>
          </cell>
          <cell r="BP39">
            <v>196800000</v>
          </cell>
          <cell r="BQ39">
            <v>196800000</v>
          </cell>
          <cell r="BR39">
            <v>196800000</v>
          </cell>
          <cell r="BS39">
            <v>196800000</v>
          </cell>
          <cell r="BT39">
            <v>196800000</v>
          </cell>
          <cell r="BU39">
            <v>196800000</v>
          </cell>
          <cell r="CM39">
            <v>0</v>
          </cell>
          <cell r="CN39">
            <v>0</v>
          </cell>
          <cell r="CO39">
            <v>0</v>
          </cell>
          <cell r="CP39">
            <v>0</v>
          </cell>
          <cell r="CQ39">
            <v>0</v>
          </cell>
          <cell r="CR39">
            <v>0</v>
          </cell>
          <cell r="CS39">
            <v>0</v>
          </cell>
          <cell r="CT39">
            <v>0</v>
          </cell>
          <cell r="CU39">
            <v>0</v>
          </cell>
          <cell r="CV39">
            <v>0</v>
          </cell>
          <cell r="CW39">
            <v>0</v>
          </cell>
          <cell r="CX39">
            <v>369000000</v>
          </cell>
          <cell r="CY39">
            <v>369000000</v>
          </cell>
          <cell r="CZ39">
            <v>369000000</v>
          </cell>
          <cell r="DA39">
            <v>369000000</v>
          </cell>
          <cell r="DB39">
            <v>1476000000</v>
          </cell>
          <cell r="DC39">
            <v>516600000</v>
          </cell>
          <cell r="DD39">
            <v>516600000</v>
          </cell>
          <cell r="DE39">
            <v>516600000</v>
          </cell>
          <cell r="DF39">
            <v>516600000</v>
          </cell>
          <cell r="DG39">
            <v>2066400000</v>
          </cell>
          <cell r="DH39">
            <v>418200000</v>
          </cell>
          <cell r="DI39">
            <v>516600000</v>
          </cell>
          <cell r="DJ39">
            <v>516600000</v>
          </cell>
          <cell r="DK39">
            <v>516600000</v>
          </cell>
          <cell r="DL39">
            <v>1968000000</v>
          </cell>
          <cell r="DM39">
            <v>541200000</v>
          </cell>
          <cell r="DN39">
            <v>590400000</v>
          </cell>
          <cell r="DO39">
            <v>590400000</v>
          </cell>
          <cell r="DP39">
            <v>590400000</v>
          </cell>
          <cell r="DQ39">
            <v>2312400000</v>
          </cell>
          <cell r="DS39">
            <v>0</v>
          </cell>
          <cell r="DT39">
            <v>0</v>
          </cell>
          <cell r="DU39">
            <v>0</v>
          </cell>
          <cell r="DV39">
            <v>0</v>
          </cell>
          <cell r="DW39">
            <v>0</v>
          </cell>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123000000</v>
          </cell>
          <cell r="FD39">
            <v>246000000</v>
          </cell>
          <cell r="FE39">
            <v>369000000</v>
          </cell>
          <cell r="FF39">
            <v>492000000</v>
          </cell>
          <cell r="FG39">
            <v>615000000</v>
          </cell>
          <cell r="FH39">
            <v>738000000</v>
          </cell>
          <cell r="FI39">
            <v>861000000</v>
          </cell>
          <cell r="FJ39">
            <v>984000000</v>
          </cell>
          <cell r="FK39">
            <v>1107000000</v>
          </cell>
          <cell r="FL39">
            <v>1230000000</v>
          </cell>
          <cell r="FM39">
            <v>1353000000</v>
          </cell>
          <cell r="FN39">
            <v>1476000000</v>
          </cell>
          <cell r="FO39">
            <v>172200000</v>
          </cell>
          <cell r="FP39">
            <v>344400000</v>
          </cell>
          <cell r="FQ39">
            <v>516600000</v>
          </cell>
          <cell r="FR39">
            <v>688800000</v>
          </cell>
          <cell r="FS39">
            <v>861000000</v>
          </cell>
          <cell r="FT39">
            <v>1033200000</v>
          </cell>
          <cell r="FU39">
            <v>1205400000</v>
          </cell>
          <cell r="FV39">
            <v>1377600000</v>
          </cell>
          <cell r="FW39">
            <v>1549800000</v>
          </cell>
          <cell r="FX39">
            <v>1722000000</v>
          </cell>
          <cell r="FY39">
            <v>1894200000</v>
          </cell>
          <cell r="FZ39">
            <v>2066400000</v>
          </cell>
          <cell r="GA39">
            <v>196800000</v>
          </cell>
          <cell r="GB39">
            <v>393600000</v>
          </cell>
          <cell r="GC39">
            <v>590400000</v>
          </cell>
          <cell r="GD39">
            <v>787200000</v>
          </cell>
          <cell r="GE39">
            <v>984000000</v>
          </cell>
          <cell r="GF39">
            <v>1180800000</v>
          </cell>
          <cell r="GG39">
            <v>1377600000</v>
          </cell>
          <cell r="GH39">
            <v>1574400000</v>
          </cell>
          <cell r="GI39">
            <v>1771200000</v>
          </cell>
          <cell r="GJ39">
            <v>1968000000</v>
          </cell>
          <cell r="GK39">
            <v>2164800000</v>
          </cell>
          <cell r="GL39">
            <v>2361600000</v>
          </cell>
          <cell r="GM39">
            <v>0</v>
          </cell>
          <cell r="GN39">
            <v>0</v>
          </cell>
          <cell r="GO39">
            <v>0</v>
          </cell>
          <cell r="GP39">
            <v>0</v>
          </cell>
          <cell r="GQ39">
            <v>0</v>
          </cell>
          <cell r="GR39">
            <v>0</v>
          </cell>
          <cell r="GS39">
            <v>0</v>
          </cell>
          <cell r="GT39">
            <v>0</v>
          </cell>
          <cell r="GU39">
            <v>0</v>
          </cell>
          <cell r="GV39">
            <v>0</v>
          </cell>
          <cell r="GW39">
            <v>0</v>
          </cell>
          <cell r="GX39">
            <v>0</v>
          </cell>
        </row>
        <row r="40">
          <cell r="A40" t="str">
            <v>Pangran Extra</v>
          </cell>
          <cell r="AL40">
            <v>2552380952.3809524</v>
          </cell>
          <cell r="AM40">
            <v>957142857.14285719</v>
          </cell>
          <cell r="AN40">
            <v>1595238095.2380953</v>
          </cell>
          <cell r="AO40">
            <v>1595238095.2380953</v>
          </cell>
          <cell r="AP40">
            <v>2552380952.3809524</v>
          </cell>
          <cell r="AQ40">
            <v>1276190476.1904762</v>
          </cell>
          <cell r="AR40">
            <v>1595238095.2380953</v>
          </cell>
          <cell r="AS40">
            <v>2552380952.3809524</v>
          </cell>
          <cell r="AT40">
            <v>1595238095.2380953</v>
          </cell>
          <cell r="AU40">
            <v>1595238095.2380953</v>
          </cell>
          <cell r="AV40">
            <v>2233333333.3333335</v>
          </cell>
          <cell r="AW40">
            <v>1276190476.1904762</v>
          </cell>
          <cell r="AX40">
            <v>3450500000</v>
          </cell>
          <cell r="AY40">
            <v>3450500000</v>
          </cell>
          <cell r="AZ40">
            <v>3450500000</v>
          </cell>
          <cell r="BA40">
            <v>3450500000</v>
          </cell>
          <cell r="BB40">
            <v>3450500000</v>
          </cell>
          <cell r="BC40">
            <v>3450500000</v>
          </cell>
          <cell r="BD40">
            <v>3450500000</v>
          </cell>
          <cell r="BE40">
            <v>3450500000</v>
          </cell>
          <cell r="BF40">
            <v>3450500000</v>
          </cell>
          <cell r="BG40">
            <v>3623025000</v>
          </cell>
          <cell r="BH40">
            <v>3623025000</v>
          </cell>
          <cell r="BI40">
            <v>3623025000</v>
          </cell>
          <cell r="BJ40">
            <v>4528781250</v>
          </cell>
          <cell r="BK40">
            <v>4528781250</v>
          </cell>
          <cell r="BL40">
            <v>4528781250</v>
          </cell>
          <cell r="BM40">
            <v>4528781250</v>
          </cell>
          <cell r="BN40">
            <v>4528781250</v>
          </cell>
          <cell r="BO40">
            <v>4528781250</v>
          </cell>
          <cell r="BP40">
            <v>4528781250</v>
          </cell>
          <cell r="BQ40">
            <v>4528781250</v>
          </cell>
          <cell r="BR40">
            <v>4528781250</v>
          </cell>
          <cell r="BS40">
            <v>4528781250</v>
          </cell>
          <cell r="BT40">
            <v>4528781250</v>
          </cell>
          <cell r="BU40">
            <v>4528781250</v>
          </cell>
          <cell r="CM40">
            <v>0</v>
          </cell>
          <cell r="CN40">
            <v>0</v>
          </cell>
          <cell r="CO40">
            <v>0</v>
          </cell>
          <cell r="CP40">
            <v>0</v>
          </cell>
          <cell r="CQ40">
            <v>0</v>
          </cell>
          <cell r="CR40">
            <v>0</v>
          </cell>
          <cell r="CS40">
            <v>0</v>
          </cell>
          <cell r="CT40">
            <v>0</v>
          </cell>
          <cell r="CU40">
            <v>0</v>
          </cell>
          <cell r="CV40">
            <v>0</v>
          </cell>
          <cell r="CW40">
            <v>0</v>
          </cell>
          <cell r="CX40">
            <v>5104761904.7619047</v>
          </cell>
          <cell r="CY40">
            <v>5423809523.8095236</v>
          </cell>
          <cell r="CZ40">
            <v>5742857142.8571434</v>
          </cell>
          <cell r="DA40">
            <v>5104761904.7619047</v>
          </cell>
          <cell r="DB40">
            <v>21376190476.190475</v>
          </cell>
          <cell r="DC40">
            <v>10351500000</v>
          </cell>
          <cell r="DD40">
            <v>10351500000</v>
          </cell>
          <cell r="DE40">
            <v>10351500000</v>
          </cell>
          <cell r="DF40">
            <v>10869075000</v>
          </cell>
          <cell r="DG40">
            <v>41923575000</v>
          </cell>
          <cell r="DH40">
            <v>6960023809.5238094</v>
          </cell>
          <cell r="DI40">
            <v>10351500000</v>
          </cell>
          <cell r="DJ40">
            <v>10351500000</v>
          </cell>
          <cell r="DK40">
            <v>10524025000</v>
          </cell>
          <cell r="DL40">
            <v>38187048809.523811</v>
          </cell>
          <cell r="DM40">
            <v>11774831250</v>
          </cell>
          <cell r="DN40">
            <v>13586343750</v>
          </cell>
          <cell r="DO40">
            <v>13586343750</v>
          </cell>
          <cell r="DP40">
            <v>13586343750</v>
          </cell>
          <cell r="DQ40">
            <v>52533862500</v>
          </cell>
          <cell r="DS40">
            <v>0</v>
          </cell>
          <cell r="DT40">
            <v>0</v>
          </cell>
          <cell r="DU40">
            <v>0</v>
          </cell>
          <cell r="DV40">
            <v>0</v>
          </cell>
          <cell r="DW40">
            <v>0</v>
          </cell>
          <cell r="DX40">
            <v>0</v>
          </cell>
          <cell r="DY40">
            <v>0</v>
          </cell>
          <cell r="DZ40">
            <v>0</v>
          </cell>
          <cell r="EA40">
            <v>0</v>
          </cell>
          <cell r="EB40">
            <v>0</v>
          </cell>
          <cell r="EC40">
            <v>0</v>
          </cell>
          <cell r="ED40">
            <v>0</v>
          </cell>
          <cell r="EE40">
            <v>0</v>
          </cell>
          <cell r="EF40">
            <v>0</v>
          </cell>
          <cell r="EG40">
            <v>0</v>
          </cell>
          <cell r="EH40">
            <v>0</v>
          </cell>
          <cell r="EI40">
            <v>0</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2552380952.3809524</v>
          </cell>
          <cell r="FD40">
            <v>3509523809.5238094</v>
          </cell>
          <cell r="FE40">
            <v>5104761904.7619047</v>
          </cell>
          <cell r="FF40">
            <v>6700000000</v>
          </cell>
          <cell r="FG40">
            <v>9252380952.3809528</v>
          </cell>
          <cell r="FH40">
            <v>10528571428.571428</v>
          </cell>
          <cell r="FI40">
            <v>12123809523.809525</v>
          </cell>
          <cell r="FJ40">
            <v>14676190476.190477</v>
          </cell>
          <cell r="FK40">
            <v>16271428571.428574</v>
          </cell>
          <cell r="FL40">
            <v>17866666666.666668</v>
          </cell>
          <cell r="FM40">
            <v>20100000000</v>
          </cell>
          <cell r="FN40">
            <v>21376190476.190475</v>
          </cell>
          <cell r="FO40">
            <v>3450500000</v>
          </cell>
          <cell r="FP40">
            <v>6901000000</v>
          </cell>
          <cell r="FQ40">
            <v>10351500000</v>
          </cell>
          <cell r="FR40">
            <v>13802000000</v>
          </cell>
          <cell r="FS40">
            <v>17252500000</v>
          </cell>
          <cell r="FT40">
            <v>20703000000</v>
          </cell>
          <cell r="FU40">
            <v>24153500000</v>
          </cell>
          <cell r="FV40">
            <v>27604000000</v>
          </cell>
          <cell r="FW40">
            <v>31054500000</v>
          </cell>
          <cell r="FX40">
            <v>34677525000</v>
          </cell>
          <cell r="FY40">
            <v>38300550000</v>
          </cell>
          <cell r="FZ40">
            <v>41923575000</v>
          </cell>
          <cell r="GA40">
            <v>4528781250</v>
          </cell>
          <cell r="GB40">
            <v>9057562500</v>
          </cell>
          <cell r="GC40">
            <v>13586343750</v>
          </cell>
          <cell r="GD40">
            <v>18115125000</v>
          </cell>
          <cell r="GE40">
            <v>22643906250</v>
          </cell>
          <cell r="GF40">
            <v>27172687500</v>
          </cell>
          <cell r="GG40">
            <v>31701468750</v>
          </cell>
          <cell r="GH40">
            <v>36230250000</v>
          </cell>
          <cell r="GI40">
            <v>40759031250</v>
          </cell>
          <cell r="GJ40">
            <v>45287812500</v>
          </cell>
          <cell r="GK40">
            <v>49816593750</v>
          </cell>
          <cell r="GL40">
            <v>54345375000</v>
          </cell>
          <cell r="GM40">
            <v>0</v>
          </cell>
          <cell r="GN40">
            <v>0</v>
          </cell>
          <cell r="GO40">
            <v>0</v>
          </cell>
          <cell r="GP40">
            <v>0</v>
          </cell>
          <cell r="GQ40">
            <v>0</v>
          </cell>
          <cell r="GR40">
            <v>0</v>
          </cell>
          <cell r="GS40">
            <v>0</v>
          </cell>
          <cell r="GT40">
            <v>0</v>
          </cell>
          <cell r="GU40">
            <v>0</v>
          </cell>
          <cell r="GV40">
            <v>0</v>
          </cell>
          <cell r="GW40">
            <v>0</v>
          </cell>
          <cell r="GX40">
            <v>0</v>
          </cell>
        </row>
        <row r="41">
          <cell r="A41" t="str">
            <v>Granulado Panadol Compuesto</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FI41">
            <v>0</v>
          </cell>
          <cell r="FJ41">
            <v>0</v>
          </cell>
          <cell r="FK41">
            <v>0</v>
          </cell>
          <cell r="FL41">
            <v>0</v>
          </cell>
          <cell r="FM41">
            <v>0</v>
          </cell>
          <cell r="FN41">
            <v>0</v>
          </cell>
          <cell r="FO41">
            <v>0</v>
          </cell>
          <cell r="FP41">
            <v>0</v>
          </cell>
          <cell r="FQ41">
            <v>0</v>
          </cell>
          <cell r="FR41">
            <v>0</v>
          </cell>
          <cell r="FS41">
            <v>0</v>
          </cell>
          <cell r="FT41">
            <v>0</v>
          </cell>
          <cell r="FU41">
            <v>0</v>
          </cell>
          <cell r="FV41">
            <v>0</v>
          </cell>
          <cell r="FW41">
            <v>0</v>
          </cell>
          <cell r="FX41">
            <v>0</v>
          </cell>
          <cell r="FY41">
            <v>0</v>
          </cell>
          <cell r="FZ41">
            <v>0</v>
          </cell>
          <cell r="GA41">
            <v>0</v>
          </cell>
          <cell r="GB41">
            <v>0</v>
          </cell>
          <cell r="GC41">
            <v>0</v>
          </cell>
          <cell r="GD41">
            <v>0</v>
          </cell>
          <cell r="GE41">
            <v>0</v>
          </cell>
          <cell r="GF41">
            <v>0</v>
          </cell>
          <cell r="GG41">
            <v>0</v>
          </cell>
          <cell r="GH41">
            <v>0</v>
          </cell>
          <cell r="GI41">
            <v>0</v>
          </cell>
          <cell r="GJ41">
            <v>0</v>
          </cell>
          <cell r="GK41">
            <v>0</v>
          </cell>
          <cell r="GL41">
            <v>0</v>
          </cell>
          <cell r="GM41">
            <v>0</v>
          </cell>
          <cell r="GN41">
            <v>0</v>
          </cell>
          <cell r="GO41">
            <v>0</v>
          </cell>
          <cell r="GP41">
            <v>0</v>
          </cell>
          <cell r="GQ41">
            <v>0</v>
          </cell>
          <cell r="GR41">
            <v>0</v>
          </cell>
          <cell r="GS41">
            <v>0</v>
          </cell>
          <cell r="GT41">
            <v>0</v>
          </cell>
          <cell r="GU41">
            <v>0</v>
          </cell>
          <cell r="GV41">
            <v>0</v>
          </cell>
          <cell r="GW41">
            <v>0</v>
          </cell>
          <cell r="GX41">
            <v>0</v>
          </cell>
        </row>
        <row r="42">
          <cell r="A42" t="str">
            <v>Pangran Beecham Flu Plus Granules</v>
          </cell>
          <cell r="AX42">
            <v>0</v>
          </cell>
          <cell r="AY42">
            <v>0</v>
          </cell>
          <cell r="AZ42">
            <v>0</v>
          </cell>
          <cell r="BA42">
            <v>0</v>
          </cell>
          <cell r="BB42">
            <v>0</v>
          </cell>
          <cell r="BC42">
            <v>0</v>
          </cell>
          <cell r="BD42">
            <v>0</v>
          </cell>
          <cell r="BE42">
            <v>0</v>
          </cell>
          <cell r="BF42">
            <v>0</v>
          </cell>
          <cell r="BG42">
            <v>3828571428.5714288</v>
          </cell>
          <cell r="BH42">
            <v>1276190476.1904762</v>
          </cell>
          <cell r="BI42">
            <v>1276190476.1904762</v>
          </cell>
          <cell r="BJ42">
            <v>1595238095.2380953</v>
          </cell>
          <cell r="BK42">
            <v>1595238095.2380953</v>
          </cell>
          <cell r="BL42">
            <v>1595238095.2380953</v>
          </cell>
          <cell r="BM42">
            <v>1595238095.2380953</v>
          </cell>
          <cell r="BN42">
            <v>1595238095.2380953</v>
          </cell>
          <cell r="BO42">
            <v>1595238095.2380953</v>
          </cell>
          <cell r="BP42">
            <v>1595238095.2380953</v>
          </cell>
          <cell r="BQ42">
            <v>1595238095.2380953</v>
          </cell>
          <cell r="BR42">
            <v>1595238095.2380953</v>
          </cell>
          <cell r="BS42">
            <v>1595238095.2380953</v>
          </cell>
          <cell r="BT42">
            <v>1595238095.2380953</v>
          </cell>
          <cell r="BU42">
            <v>1595238095.2380953</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6380952380.9523811</v>
          </cell>
          <cell r="DG42">
            <v>6380952380.9523811</v>
          </cell>
          <cell r="DH42">
            <v>0</v>
          </cell>
          <cell r="DI42">
            <v>0</v>
          </cell>
          <cell r="DJ42">
            <v>0</v>
          </cell>
          <cell r="DK42">
            <v>3828571428.5714288</v>
          </cell>
          <cell r="DL42">
            <v>3828571428.5714288</v>
          </cell>
          <cell r="DM42">
            <v>4147619047.6190476</v>
          </cell>
          <cell r="DN42">
            <v>4785714285.7142859</v>
          </cell>
          <cell r="DO42">
            <v>4785714285.7142859</v>
          </cell>
          <cell r="DP42">
            <v>4785714285.7142859</v>
          </cell>
          <cell r="DQ42">
            <v>18504761904.761906</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cell r="FI42">
            <v>0</v>
          </cell>
          <cell r="FJ42">
            <v>0</v>
          </cell>
          <cell r="FK42">
            <v>0</v>
          </cell>
          <cell r="FL42">
            <v>0</v>
          </cell>
          <cell r="FM42">
            <v>0</v>
          </cell>
          <cell r="FN42">
            <v>0</v>
          </cell>
          <cell r="FO42">
            <v>0</v>
          </cell>
          <cell r="FP42">
            <v>0</v>
          </cell>
          <cell r="FQ42">
            <v>0</v>
          </cell>
          <cell r="FR42">
            <v>0</v>
          </cell>
          <cell r="FS42">
            <v>0</v>
          </cell>
          <cell r="FT42">
            <v>0</v>
          </cell>
          <cell r="FU42">
            <v>0</v>
          </cell>
          <cell r="FV42">
            <v>0</v>
          </cell>
          <cell r="FW42">
            <v>0</v>
          </cell>
          <cell r="FX42">
            <v>3828571428.5714288</v>
          </cell>
          <cell r="FY42">
            <v>5104761904.7619047</v>
          </cell>
          <cell r="FZ42">
            <v>6380952380.9523811</v>
          </cell>
          <cell r="GA42">
            <v>1595238095.2380953</v>
          </cell>
          <cell r="GB42">
            <v>3190476190.4761906</v>
          </cell>
          <cell r="GC42">
            <v>4785714285.7142859</v>
          </cell>
          <cell r="GD42">
            <v>6380952380.9523811</v>
          </cell>
          <cell r="GE42">
            <v>7976190476.1904764</v>
          </cell>
          <cell r="GF42">
            <v>9571428571.4285717</v>
          </cell>
          <cell r="GG42">
            <v>11166666666.666668</v>
          </cell>
          <cell r="GH42">
            <v>12761904761.904762</v>
          </cell>
          <cell r="GI42">
            <v>14357142857.142857</v>
          </cell>
          <cell r="GJ42">
            <v>15952380952.380951</v>
          </cell>
          <cell r="GK42">
            <v>17547619047.619045</v>
          </cell>
          <cell r="GL42">
            <v>19142857142.85714</v>
          </cell>
          <cell r="GM42">
            <v>0</v>
          </cell>
          <cell r="GN42">
            <v>0</v>
          </cell>
          <cell r="GO42">
            <v>0</v>
          </cell>
          <cell r="GP42">
            <v>0</v>
          </cell>
          <cell r="GQ42">
            <v>0</v>
          </cell>
          <cell r="GR42">
            <v>0</v>
          </cell>
          <cell r="GS42">
            <v>0</v>
          </cell>
          <cell r="GT42">
            <v>0</v>
          </cell>
          <cell r="GU42">
            <v>0</v>
          </cell>
          <cell r="GV42">
            <v>0</v>
          </cell>
          <cell r="GW42">
            <v>0</v>
          </cell>
          <cell r="GX42">
            <v>0</v>
          </cell>
        </row>
        <row r="43">
          <cell r="A43" t="str">
            <v>Pangran Kid Granules</v>
          </cell>
          <cell r="AL43">
            <v>952400000</v>
          </cell>
          <cell r="AM43">
            <v>714300000</v>
          </cell>
          <cell r="AN43">
            <v>857160000</v>
          </cell>
          <cell r="AO43">
            <v>714300000</v>
          </cell>
          <cell r="AP43">
            <v>952400000</v>
          </cell>
          <cell r="AQ43">
            <v>714300000</v>
          </cell>
          <cell r="AR43">
            <v>714300000</v>
          </cell>
          <cell r="AS43">
            <v>1190500000</v>
          </cell>
          <cell r="AT43">
            <v>714300000</v>
          </cell>
          <cell r="AU43">
            <v>952400000</v>
          </cell>
          <cell r="AV43">
            <v>952400000</v>
          </cell>
          <cell r="AW43">
            <v>571440000</v>
          </cell>
          <cell r="AX43">
            <v>857160000</v>
          </cell>
          <cell r="AY43">
            <v>238100000</v>
          </cell>
          <cell r="AZ43">
            <v>333340000</v>
          </cell>
          <cell r="BA43">
            <v>333340000</v>
          </cell>
          <cell r="BB43">
            <v>857160000</v>
          </cell>
          <cell r="BC43">
            <v>402008040.00000119</v>
          </cell>
          <cell r="BD43">
            <v>333340000</v>
          </cell>
          <cell r="BE43">
            <v>857160000</v>
          </cell>
          <cell r="BF43">
            <v>238100000</v>
          </cell>
          <cell r="BG43">
            <v>333340000</v>
          </cell>
          <cell r="BH43">
            <v>857160000</v>
          </cell>
          <cell r="BI43">
            <v>238100000</v>
          </cell>
          <cell r="BJ43">
            <v>523820000</v>
          </cell>
          <cell r="BK43">
            <v>523820000</v>
          </cell>
          <cell r="BL43">
            <v>523820000</v>
          </cell>
          <cell r="BM43">
            <v>523820000</v>
          </cell>
          <cell r="BN43">
            <v>523820000</v>
          </cell>
          <cell r="BO43">
            <v>704118844</v>
          </cell>
          <cell r="BP43">
            <v>523820000</v>
          </cell>
          <cell r="BQ43">
            <v>523820000</v>
          </cell>
          <cell r="BR43">
            <v>523820000</v>
          </cell>
          <cell r="BS43">
            <v>523820000</v>
          </cell>
          <cell r="BT43">
            <v>523820000</v>
          </cell>
          <cell r="BU43">
            <v>523820000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952400000</v>
          </cell>
          <cell r="FD43">
            <v>1666700000</v>
          </cell>
          <cell r="FE43">
            <v>2523860000</v>
          </cell>
          <cell r="FF43">
            <v>3238160000</v>
          </cell>
          <cell r="FG43">
            <v>4190560000</v>
          </cell>
          <cell r="FH43">
            <v>4904860000</v>
          </cell>
          <cell r="FI43">
            <v>5619160000</v>
          </cell>
          <cell r="FJ43">
            <v>6809660000</v>
          </cell>
          <cell r="FK43">
            <v>7523960000</v>
          </cell>
          <cell r="FL43">
            <v>8476360000</v>
          </cell>
          <cell r="FM43">
            <v>9428760000</v>
          </cell>
          <cell r="FN43">
            <v>10000200000</v>
          </cell>
          <cell r="FO43">
            <v>857160000</v>
          </cell>
          <cell r="FP43">
            <v>1095260000</v>
          </cell>
          <cell r="FQ43">
            <v>1428600000</v>
          </cell>
          <cell r="FR43">
            <v>1761940000</v>
          </cell>
          <cell r="FS43">
            <v>2619100000</v>
          </cell>
          <cell r="FT43">
            <v>3021108040.000001</v>
          </cell>
          <cell r="FU43">
            <v>3354448040.000001</v>
          </cell>
          <cell r="FV43">
            <v>4211608040.000001</v>
          </cell>
          <cell r="FW43">
            <v>4449708040.000001</v>
          </cell>
          <cell r="FX43">
            <v>4783048040.000001</v>
          </cell>
          <cell r="FY43">
            <v>5640208040.000001</v>
          </cell>
          <cell r="FZ43">
            <v>5878308040.000001</v>
          </cell>
          <cell r="GA43">
            <v>523820000</v>
          </cell>
          <cell r="GB43">
            <v>1047640000</v>
          </cell>
          <cell r="GC43">
            <v>1571460000</v>
          </cell>
          <cell r="GD43">
            <v>2095280000</v>
          </cell>
          <cell r="GE43">
            <v>2619100000</v>
          </cell>
          <cell r="GF43">
            <v>3323218844</v>
          </cell>
          <cell r="GG43">
            <v>3847038844</v>
          </cell>
          <cell r="GH43">
            <v>4370858844</v>
          </cell>
          <cell r="GI43">
            <v>4894678844</v>
          </cell>
          <cell r="GJ43">
            <v>5418498844</v>
          </cell>
          <cell r="GK43">
            <v>5942318844</v>
          </cell>
          <cell r="GL43">
            <v>6466138844</v>
          </cell>
          <cell r="GM43">
            <v>0</v>
          </cell>
          <cell r="GN43">
            <v>0</v>
          </cell>
          <cell r="GO43">
            <v>0</v>
          </cell>
          <cell r="GP43">
            <v>0</v>
          </cell>
          <cell r="GQ43">
            <v>0</v>
          </cell>
          <cell r="GR43">
            <v>0</v>
          </cell>
          <cell r="GS43">
            <v>0</v>
          </cell>
          <cell r="GT43">
            <v>0</v>
          </cell>
          <cell r="GU43">
            <v>0</v>
          </cell>
          <cell r="GV43">
            <v>0</v>
          </cell>
          <cell r="GW43">
            <v>0</v>
          </cell>
          <cell r="GX43">
            <v>0</v>
          </cell>
        </row>
        <row r="44">
          <cell r="A44" t="str">
            <v>ENO ORANGE SACHETS 4.3GX48</v>
          </cell>
          <cell r="AL44">
            <v>576000000</v>
          </cell>
          <cell r="AM44">
            <v>384000000</v>
          </cell>
          <cell r="AN44">
            <v>384000000</v>
          </cell>
          <cell r="AO44">
            <v>384000000</v>
          </cell>
          <cell r="AP44">
            <v>384000000</v>
          </cell>
          <cell r="AQ44">
            <v>384000000</v>
          </cell>
          <cell r="AR44">
            <v>384000000</v>
          </cell>
          <cell r="AS44">
            <v>384000000</v>
          </cell>
          <cell r="AT44">
            <v>384000000</v>
          </cell>
          <cell r="AU44">
            <v>384000000</v>
          </cell>
          <cell r="AV44">
            <v>384000000</v>
          </cell>
          <cell r="AW44">
            <v>384000000</v>
          </cell>
          <cell r="AX44">
            <v>365716000</v>
          </cell>
          <cell r="AY44">
            <v>365716000</v>
          </cell>
          <cell r="AZ44">
            <v>365716000</v>
          </cell>
          <cell r="BA44">
            <v>365716000</v>
          </cell>
          <cell r="BB44">
            <v>365716000</v>
          </cell>
          <cell r="BC44">
            <v>365716000</v>
          </cell>
          <cell r="BD44">
            <v>365716000</v>
          </cell>
          <cell r="BE44">
            <v>365716000</v>
          </cell>
          <cell r="BF44">
            <v>365716000</v>
          </cell>
          <cell r="BG44">
            <v>365716000</v>
          </cell>
          <cell r="BH44">
            <v>365716000</v>
          </cell>
          <cell r="BI44">
            <v>365716000</v>
          </cell>
          <cell r="BJ44">
            <v>502859500</v>
          </cell>
          <cell r="BK44">
            <v>502859500</v>
          </cell>
          <cell r="BL44">
            <v>502859500</v>
          </cell>
          <cell r="BM44">
            <v>502859500</v>
          </cell>
          <cell r="BN44">
            <v>502859500</v>
          </cell>
          <cell r="BO44">
            <v>502859500</v>
          </cell>
          <cell r="BP44">
            <v>502859500</v>
          </cell>
          <cell r="BQ44">
            <v>502859500</v>
          </cell>
          <cell r="BR44">
            <v>502859500</v>
          </cell>
          <cell r="BS44">
            <v>502859500</v>
          </cell>
          <cell r="BT44">
            <v>502859500</v>
          </cell>
          <cell r="BU44">
            <v>502859500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576000000</v>
          </cell>
          <cell r="FD44">
            <v>960000000</v>
          </cell>
          <cell r="FE44">
            <v>1344000000</v>
          </cell>
          <cell r="FF44">
            <v>1728000000</v>
          </cell>
          <cell r="FG44">
            <v>2112000000</v>
          </cell>
          <cell r="FH44">
            <v>2496000000</v>
          </cell>
          <cell r="FI44">
            <v>2880000000</v>
          </cell>
          <cell r="FJ44">
            <v>3264000000</v>
          </cell>
          <cell r="FK44">
            <v>3648000000</v>
          </cell>
          <cell r="FL44">
            <v>4032000000</v>
          </cell>
          <cell r="FM44">
            <v>4416000000</v>
          </cell>
          <cell r="FN44">
            <v>4800000000</v>
          </cell>
          <cell r="FO44">
            <v>365716000</v>
          </cell>
          <cell r="FP44">
            <v>731432000</v>
          </cell>
          <cell r="FQ44">
            <v>1097148000</v>
          </cell>
          <cell r="FR44">
            <v>1462864000</v>
          </cell>
          <cell r="FS44">
            <v>1828580000</v>
          </cell>
          <cell r="FT44">
            <v>2194296000</v>
          </cell>
          <cell r="FU44">
            <v>2560012000</v>
          </cell>
          <cell r="FV44">
            <v>2925728000</v>
          </cell>
          <cell r="FW44">
            <v>3291444000</v>
          </cell>
          <cell r="FX44">
            <v>3657160000</v>
          </cell>
          <cell r="FY44">
            <v>4022876000</v>
          </cell>
          <cell r="FZ44">
            <v>4388592000</v>
          </cell>
          <cell r="GA44">
            <v>502859500</v>
          </cell>
          <cell r="GB44">
            <v>1005719000</v>
          </cell>
          <cell r="GC44">
            <v>1508578500</v>
          </cell>
          <cell r="GD44">
            <v>2011438000</v>
          </cell>
          <cell r="GE44">
            <v>2514297500</v>
          </cell>
          <cell r="GF44">
            <v>3017157000</v>
          </cell>
          <cell r="GG44">
            <v>3520016500</v>
          </cell>
          <cell r="GH44">
            <v>4022876000</v>
          </cell>
          <cell r="GI44">
            <v>4525735500</v>
          </cell>
          <cell r="GJ44">
            <v>5028595000</v>
          </cell>
          <cell r="GK44">
            <v>5531454500</v>
          </cell>
          <cell r="GL44">
            <v>6034314000</v>
          </cell>
          <cell r="GM44">
            <v>0</v>
          </cell>
          <cell r="GN44">
            <v>0</v>
          </cell>
          <cell r="GO44">
            <v>0</v>
          </cell>
          <cell r="GP44">
            <v>0</v>
          </cell>
          <cell r="GQ44">
            <v>0</v>
          </cell>
          <cell r="GR44">
            <v>0</v>
          </cell>
          <cell r="GS44">
            <v>0</v>
          </cell>
          <cell r="GT44">
            <v>0</v>
          </cell>
          <cell r="GU44">
            <v>0</v>
          </cell>
          <cell r="GV44">
            <v>0</v>
          </cell>
          <cell r="GW44">
            <v>0</v>
          </cell>
          <cell r="GX44">
            <v>0</v>
          </cell>
        </row>
        <row r="45">
          <cell r="A45" t="str">
            <v>ENO LEMON SACHET 48/BOX M</v>
          </cell>
          <cell r="AL45">
            <v>480000000</v>
          </cell>
          <cell r="AM45">
            <v>288000000</v>
          </cell>
          <cell r="AN45">
            <v>288000000</v>
          </cell>
          <cell r="AO45">
            <v>288000000</v>
          </cell>
          <cell r="AP45">
            <v>288000000</v>
          </cell>
          <cell r="AQ45">
            <v>288000000</v>
          </cell>
          <cell r="AR45">
            <v>288000000</v>
          </cell>
          <cell r="AS45">
            <v>288000000</v>
          </cell>
          <cell r="AT45">
            <v>288000000</v>
          </cell>
          <cell r="AU45">
            <v>288000000</v>
          </cell>
          <cell r="AV45">
            <v>288000000</v>
          </cell>
          <cell r="AW45">
            <v>288000000</v>
          </cell>
          <cell r="AX45">
            <v>64000300</v>
          </cell>
          <cell r="AY45">
            <v>64000300</v>
          </cell>
          <cell r="AZ45">
            <v>64000300</v>
          </cell>
          <cell r="BA45">
            <v>64000300</v>
          </cell>
          <cell r="BB45">
            <v>64000300</v>
          </cell>
          <cell r="BC45">
            <v>64000300</v>
          </cell>
          <cell r="BD45">
            <v>64000300</v>
          </cell>
          <cell r="BE45">
            <v>64000300</v>
          </cell>
          <cell r="BF45">
            <v>64000300</v>
          </cell>
          <cell r="BG45">
            <v>64000300</v>
          </cell>
          <cell r="BH45">
            <v>64000300</v>
          </cell>
          <cell r="BI45">
            <v>64000300</v>
          </cell>
          <cell r="BJ45">
            <v>76800360</v>
          </cell>
          <cell r="BK45">
            <v>76800360</v>
          </cell>
          <cell r="BL45">
            <v>76800360</v>
          </cell>
          <cell r="BM45">
            <v>76800360</v>
          </cell>
          <cell r="BN45">
            <v>76800360</v>
          </cell>
          <cell r="BO45">
            <v>76800360</v>
          </cell>
          <cell r="BP45">
            <v>76800360</v>
          </cell>
          <cell r="BQ45">
            <v>76800360</v>
          </cell>
          <cell r="BR45">
            <v>76800360</v>
          </cell>
          <cell r="BS45">
            <v>76800360</v>
          </cell>
          <cell r="BT45">
            <v>76800360</v>
          </cell>
          <cell r="BU45">
            <v>76800360</v>
          </cell>
          <cell r="FC45">
            <v>480000000</v>
          </cell>
          <cell r="FD45">
            <v>768000000</v>
          </cell>
          <cell r="FE45">
            <v>1056000000</v>
          </cell>
          <cell r="FF45">
            <v>1344000000</v>
          </cell>
          <cell r="FG45">
            <v>1632000000</v>
          </cell>
          <cell r="FH45">
            <v>1920000000</v>
          </cell>
          <cell r="FI45">
            <v>2208000000</v>
          </cell>
          <cell r="FJ45">
            <v>2496000000</v>
          </cell>
          <cell r="FK45">
            <v>2784000000</v>
          </cell>
          <cell r="FL45">
            <v>3072000000</v>
          </cell>
          <cell r="FM45">
            <v>3360000000</v>
          </cell>
          <cell r="FN45">
            <v>3648000000</v>
          </cell>
          <cell r="FO45">
            <v>64000300</v>
          </cell>
          <cell r="FP45">
            <v>128000600</v>
          </cell>
          <cell r="FQ45">
            <v>192000900</v>
          </cell>
          <cell r="FR45">
            <v>256001200</v>
          </cell>
          <cell r="FS45">
            <v>320001500</v>
          </cell>
          <cell r="FT45">
            <v>384001800</v>
          </cell>
          <cell r="FU45">
            <v>448002100</v>
          </cell>
          <cell r="FV45">
            <v>512002400</v>
          </cell>
          <cell r="FW45">
            <v>576002700</v>
          </cell>
          <cell r="FX45">
            <v>640003000</v>
          </cell>
          <cell r="FY45">
            <v>704003300</v>
          </cell>
          <cell r="FZ45">
            <v>768003600</v>
          </cell>
          <cell r="GA45">
            <v>76800360</v>
          </cell>
          <cell r="GB45">
            <v>153600720</v>
          </cell>
          <cell r="GC45">
            <v>230401080</v>
          </cell>
          <cell r="GD45">
            <v>307201440</v>
          </cell>
          <cell r="GE45">
            <v>384001800</v>
          </cell>
          <cell r="GF45">
            <v>460802160</v>
          </cell>
          <cell r="GG45">
            <v>537602520</v>
          </cell>
          <cell r="GH45">
            <v>614402880</v>
          </cell>
          <cell r="GI45">
            <v>691203240</v>
          </cell>
          <cell r="GJ45">
            <v>768003600</v>
          </cell>
          <cell r="GK45">
            <v>844803960</v>
          </cell>
          <cell r="GL45">
            <v>921604320</v>
          </cell>
          <cell r="GM45">
            <v>0</v>
          </cell>
          <cell r="GN45">
            <v>0</v>
          </cell>
          <cell r="GO45">
            <v>0</v>
          </cell>
          <cell r="GP45">
            <v>0</v>
          </cell>
          <cell r="GQ45">
            <v>0</v>
          </cell>
          <cell r="GR45">
            <v>0</v>
          </cell>
          <cell r="GS45">
            <v>0</v>
          </cell>
          <cell r="GT45">
            <v>0</v>
          </cell>
          <cell r="GU45">
            <v>0</v>
          </cell>
          <cell r="GV45">
            <v>0</v>
          </cell>
          <cell r="GW45">
            <v>0</v>
          </cell>
          <cell r="GX45">
            <v>0</v>
          </cell>
        </row>
        <row r="46">
          <cell r="A46" t="str">
            <v>Panadol Susp 120mg</v>
          </cell>
          <cell r="AQ46">
            <v>308574000</v>
          </cell>
          <cell r="AR46">
            <v>85715000</v>
          </cell>
          <cell r="AS46">
            <v>85715000</v>
          </cell>
          <cell r="AT46">
            <v>171430000</v>
          </cell>
          <cell r="AU46">
            <v>102858000</v>
          </cell>
          <cell r="AV46">
            <v>102858000</v>
          </cell>
          <cell r="AW46">
            <v>102858000</v>
          </cell>
          <cell r="AX46">
            <v>36905000</v>
          </cell>
          <cell r="AY46">
            <v>36905000</v>
          </cell>
          <cell r="AZ46">
            <v>36905000</v>
          </cell>
          <cell r="BA46">
            <v>36905000</v>
          </cell>
          <cell r="BB46">
            <v>36905000</v>
          </cell>
          <cell r="BC46">
            <v>36905000</v>
          </cell>
          <cell r="BD46">
            <v>36905000</v>
          </cell>
          <cell r="BE46">
            <v>36905000</v>
          </cell>
          <cell r="BF46">
            <v>36905000</v>
          </cell>
          <cell r="BG46">
            <v>36905000</v>
          </cell>
          <cell r="BH46">
            <v>36905000</v>
          </cell>
          <cell r="BI46">
            <v>36905000</v>
          </cell>
          <cell r="BJ46">
            <v>41333600</v>
          </cell>
          <cell r="BK46">
            <v>41333600</v>
          </cell>
          <cell r="BL46">
            <v>41333600</v>
          </cell>
          <cell r="BM46">
            <v>41333600</v>
          </cell>
          <cell r="BN46">
            <v>41333600</v>
          </cell>
          <cell r="BO46">
            <v>41333600</v>
          </cell>
          <cell r="BP46">
            <v>41333600</v>
          </cell>
          <cell r="BQ46">
            <v>41333600</v>
          </cell>
          <cell r="BR46">
            <v>41333600</v>
          </cell>
          <cell r="BS46">
            <v>41333600</v>
          </cell>
          <cell r="BT46">
            <v>41333600</v>
          </cell>
          <cell r="BU46">
            <v>41333600</v>
          </cell>
          <cell r="CR46">
            <v>86565997861.904755</v>
          </cell>
          <cell r="CW46">
            <v>103690544002.57143</v>
          </cell>
          <cell r="DB46">
            <v>119559581248.19048</v>
          </cell>
          <cell r="DG46">
            <v>142302400000</v>
          </cell>
          <cell r="DL46">
            <v>158171199999.99997</v>
          </cell>
          <cell r="DQ46">
            <v>176975326490.43063</v>
          </cell>
          <cell r="FC46">
            <v>0</v>
          </cell>
          <cell r="FD46">
            <v>0</v>
          </cell>
          <cell r="FE46">
            <v>0</v>
          </cell>
          <cell r="FF46">
            <v>0</v>
          </cell>
          <cell r="FG46">
            <v>0</v>
          </cell>
          <cell r="FH46">
            <v>308574000</v>
          </cell>
          <cell r="FI46">
            <v>394289000</v>
          </cell>
          <cell r="FJ46">
            <v>480004000</v>
          </cell>
          <cell r="FK46">
            <v>651434000</v>
          </cell>
          <cell r="FL46">
            <v>754292000</v>
          </cell>
          <cell r="FM46">
            <v>857150000</v>
          </cell>
          <cell r="FN46">
            <v>960008000</v>
          </cell>
          <cell r="FO46">
            <v>36905000</v>
          </cell>
          <cell r="FP46">
            <v>73810000</v>
          </cell>
          <cell r="FQ46">
            <v>110715000</v>
          </cell>
          <cell r="FR46">
            <v>147620000</v>
          </cell>
          <cell r="FS46">
            <v>184525000</v>
          </cell>
          <cell r="FT46">
            <v>221430000</v>
          </cell>
          <cell r="FU46">
            <v>258335000</v>
          </cell>
          <cell r="FV46">
            <v>295240000</v>
          </cell>
          <cell r="FW46">
            <v>332145000</v>
          </cell>
          <cell r="FX46">
            <v>369050000</v>
          </cell>
          <cell r="FY46">
            <v>405955000</v>
          </cell>
          <cell r="FZ46">
            <v>442860000</v>
          </cell>
          <cell r="GA46">
            <v>41333600</v>
          </cell>
          <cell r="GB46">
            <v>82667200</v>
          </cell>
          <cell r="GC46">
            <v>124000800</v>
          </cell>
          <cell r="GD46">
            <v>165334400</v>
          </cell>
          <cell r="GE46">
            <v>206668000</v>
          </cell>
          <cell r="GF46">
            <v>248001600</v>
          </cell>
          <cell r="GG46">
            <v>289335200</v>
          </cell>
          <cell r="GH46">
            <v>330668800</v>
          </cell>
          <cell r="GI46">
            <v>372002400</v>
          </cell>
          <cell r="GJ46">
            <v>413336000</v>
          </cell>
          <cell r="GK46">
            <v>454669600</v>
          </cell>
          <cell r="GL46">
            <v>496003200</v>
          </cell>
          <cell r="GM46">
            <v>0</v>
          </cell>
          <cell r="GN46">
            <v>0</v>
          </cell>
          <cell r="GO46">
            <v>0</v>
          </cell>
          <cell r="GP46">
            <v>0</v>
          </cell>
          <cell r="GQ46">
            <v>0</v>
          </cell>
          <cell r="GR46">
            <v>0</v>
          </cell>
          <cell r="GS46">
            <v>0</v>
          </cell>
          <cell r="GT46">
            <v>0</v>
          </cell>
          <cell r="GU46">
            <v>0</v>
          </cell>
          <cell r="GV46">
            <v>0</v>
          </cell>
          <cell r="GW46">
            <v>0</v>
          </cell>
          <cell r="GX46">
            <v>0</v>
          </cell>
          <cell r="GZ46">
            <v>1.1978206982374855</v>
          </cell>
          <cell r="HA46">
            <v>1.153042279778429</v>
          </cell>
          <cell r="HB46">
            <v>1.1902216327154771</v>
          </cell>
          <cell r="HC46">
            <v>1.1115146336252935</v>
          </cell>
          <cell r="HD46">
            <v>1.1188846420235206</v>
          </cell>
        </row>
        <row r="47">
          <cell r="A47" t="str">
            <v>Scott’s Emulsion Orange 200ml</v>
          </cell>
          <cell r="AX47">
            <v>276190000</v>
          </cell>
          <cell r="AY47">
            <v>138095000</v>
          </cell>
          <cell r="AZ47">
            <v>138095000</v>
          </cell>
          <cell r="BA47">
            <v>828570000</v>
          </cell>
          <cell r="BB47">
            <v>276190000</v>
          </cell>
          <cell r="BC47">
            <v>276190000</v>
          </cell>
          <cell r="BD47">
            <v>552380000</v>
          </cell>
          <cell r="BE47">
            <v>276190000</v>
          </cell>
          <cell r="BF47">
            <v>276190000</v>
          </cell>
          <cell r="BG47">
            <v>552380000</v>
          </cell>
          <cell r="BH47">
            <v>276190000</v>
          </cell>
          <cell r="BI47">
            <v>276190000</v>
          </cell>
          <cell r="BJ47">
            <v>431546875</v>
          </cell>
          <cell r="BK47">
            <v>431546875</v>
          </cell>
          <cell r="BL47">
            <v>431546875</v>
          </cell>
          <cell r="BM47">
            <v>431546875</v>
          </cell>
          <cell r="BN47">
            <v>431546875</v>
          </cell>
          <cell r="BO47">
            <v>431546875</v>
          </cell>
          <cell r="BP47">
            <v>431546875</v>
          </cell>
          <cell r="BQ47">
            <v>431546875</v>
          </cell>
          <cell r="BR47">
            <v>431546875</v>
          </cell>
          <cell r="BS47">
            <v>431546875</v>
          </cell>
          <cell r="BT47">
            <v>431546875</v>
          </cell>
          <cell r="BU47">
            <v>431546875</v>
          </cell>
          <cell r="FO47">
            <v>276190000</v>
          </cell>
          <cell r="FP47">
            <v>414285000</v>
          </cell>
          <cell r="FQ47">
            <v>552380000</v>
          </cell>
          <cell r="FR47">
            <v>1380950000</v>
          </cell>
          <cell r="FS47">
            <v>1657140000</v>
          </cell>
          <cell r="FT47">
            <v>1933330000</v>
          </cell>
          <cell r="FU47">
            <v>2485710000</v>
          </cell>
          <cell r="FV47">
            <v>2761900000</v>
          </cell>
          <cell r="FW47">
            <v>3038090000</v>
          </cell>
          <cell r="FX47">
            <v>3590470000</v>
          </cell>
          <cell r="FY47">
            <v>3866660000</v>
          </cell>
          <cell r="FZ47">
            <v>4142850000</v>
          </cell>
          <cell r="GA47">
            <v>431546875</v>
          </cell>
          <cell r="GB47">
            <v>863093750</v>
          </cell>
          <cell r="GC47">
            <v>1294640625</v>
          </cell>
          <cell r="GD47">
            <v>1726187500</v>
          </cell>
          <cell r="GE47">
            <v>2157734375</v>
          </cell>
          <cell r="GF47">
            <v>2589281250</v>
          </cell>
          <cell r="GG47">
            <v>3020828125</v>
          </cell>
          <cell r="GH47">
            <v>3452375000</v>
          </cell>
          <cell r="GI47">
            <v>3883921875</v>
          </cell>
          <cell r="GJ47">
            <v>4315468750</v>
          </cell>
          <cell r="GK47">
            <v>4747015625</v>
          </cell>
          <cell r="GL47">
            <v>5178562500</v>
          </cell>
          <cell r="GM47">
            <v>0</v>
          </cell>
          <cell r="GN47">
            <v>0</v>
          </cell>
          <cell r="GO47">
            <v>0</v>
          </cell>
          <cell r="GP47">
            <v>0</v>
          </cell>
          <cell r="GQ47">
            <v>0</v>
          </cell>
          <cell r="GR47">
            <v>0</v>
          </cell>
          <cell r="GS47">
            <v>0</v>
          </cell>
          <cell r="GT47">
            <v>0</v>
          </cell>
          <cell r="GU47">
            <v>0</v>
          </cell>
          <cell r="GV47">
            <v>0</v>
          </cell>
          <cell r="GW47">
            <v>0</v>
          </cell>
          <cell r="GX47">
            <v>0</v>
          </cell>
        </row>
        <row r="48">
          <cell r="A48" t="str">
            <v>Eno Fizztab</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row>
        <row r="49">
          <cell r="A49" t="str">
            <v>Panadol Extend</v>
          </cell>
          <cell r="CW49">
            <v>0.70599138527216709</v>
          </cell>
          <cell r="DB49">
            <v>0.61000888794183383</v>
          </cell>
          <cell r="DG49">
            <v>0.53450117496261484</v>
          </cell>
          <cell r="DL49">
            <v>0.47818566211800873</v>
          </cell>
          <cell r="DQ49">
            <v>0.48170170865211093</v>
          </cell>
          <cell r="FO49">
            <v>0</v>
          </cell>
          <cell r="FP49">
            <v>0</v>
          </cell>
          <cell r="FQ49">
            <v>0</v>
          </cell>
          <cell r="FR49">
            <v>0</v>
          </cell>
          <cell r="FS49">
            <v>0</v>
          </cell>
          <cell r="FT49">
            <v>0</v>
          </cell>
          <cell r="FU49">
            <v>0</v>
          </cell>
          <cell r="FV49">
            <v>0</v>
          </cell>
          <cell r="FW49">
            <v>0</v>
          </cell>
          <cell r="FX49">
            <v>0</v>
          </cell>
          <cell r="FY49">
            <v>0</v>
          </cell>
          <cell r="FZ49">
            <v>0</v>
          </cell>
          <cell r="GA49">
            <v>0</v>
          </cell>
          <cell r="GB49">
            <v>0</v>
          </cell>
          <cell r="GC49">
            <v>0</v>
          </cell>
          <cell r="GD49">
            <v>0</v>
          </cell>
          <cell r="GE49">
            <v>0</v>
          </cell>
          <cell r="GF49">
            <v>0</v>
          </cell>
          <cell r="GG49">
            <v>0</v>
          </cell>
          <cell r="GH49">
            <v>0</v>
          </cell>
          <cell r="GI49">
            <v>0</v>
          </cell>
          <cell r="GJ49">
            <v>0</v>
          </cell>
          <cell r="GK49">
            <v>0</v>
          </cell>
          <cell r="GL49">
            <v>0</v>
          </cell>
          <cell r="GM49">
            <v>0</v>
          </cell>
          <cell r="GN49">
            <v>0</v>
          </cell>
          <cell r="GO49">
            <v>0</v>
          </cell>
          <cell r="GP49">
            <v>0</v>
          </cell>
          <cell r="GQ49">
            <v>0</v>
          </cell>
          <cell r="GR49">
            <v>0</v>
          </cell>
          <cell r="GS49">
            <v>0</v>
          </cell>
          <cell r="GT49">
            <v>0</v>
          </cell>
          <cell r="GU49">
            <v>0</v>
          </cell>
          <cell r="GV49">
            <v>0</v>
          </cell>
          <cell r="GW49">
            <v>0</v>
          </cell>
          <cell r="GX49">
            <v>0</v>
          </cell>
        </row>
        <row r="50">
          <cell r="A50" t="str">
            <v>Panadol Extra Effeversent</v>
          </cell>
          <cell r="CW50">
            <v>0.15571189816663542</v>
          </cell>
          <cell r="DB50">
            <v>0.25810871997059232</v>
          </cell>
          <cell r="DG50">
            <v>0.33732108523819698</v>
          </cell>
          <cell r="DL50">
            <v>0.3947722467807035</v>
          </cell>
          <cell r="DQ50">
            <v>0.35314064671822676</v>
          </cell>
          <cell r="FO50">
            <v>0</v>
          </cell>
          <cell r="FP50">
            <v>0</v>
          </cell>
          <cell r="FQ50">
            <v>0</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row>
        <row r="51">
          <cell r="A51" t="str">
            <v xml:space="preserve">      Blank</v>
          </cell>
          <cell r="CW51">
            <v>0.13829671656119752</v>
          </cell>
          <cell r="DB51">
            <v>0.13188239208757385</v>
          </cell>
          <cell r="DG51">
            <v>0.12817773979918817</v>
          </cell>
          <cell r="DL51">
            <v>0.12704209110128775</v>
          </cell>
          <cell r="DQ51">
            <v>0.16515764462966229</v>
          </cell>
          <cell r="FO51">
            <v>0</v>
          </cell>
          <cell r="FP51">
            <v>0</v>
          </cell>
          <cell r="FQ51">
            <v>0</v>
          </cell>
          <cell r="FR51">
            <v>0</v>
          </cell>
          <cell r="FS51">
            <v>0</v>
          </cell>
          <cell r="FT51">
            <v>0</v>
          </cell>
          <cell r="FU51">
            <v>0</v>
          </cell>
          <cell r="FV51">
            <v>0</v>
          </cell>
          <cell r="FW51">
            <v>0</v>
          </cell>
          <cell r="FX51">
            <v>0</v>
          </cell>
          <cell r="FY51">
            <v>0</v>
          </cell>
          <cell r="FZ51">
            <v>0</v>
          </cell>
          <cell r="GA51">
            <v>0</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0</v>
          </cell>
          <cell r="GU51">
            <v>0</v>
          </cell>
          <cell r="GV51">
            <v>0</v>
          </cell>
          <cell r="GW51">
            <v>0</v>
          </cell>
          <cell r="GX51">
            <v>0</v>
          </cell>
        </row>
        <row r="52">
          <cell r="A52" t="str">
            <v>Panadol Susp 100mg</v>
          </cell>
          <cell r="AX52">
            <v>35715000</v>
          </cell>
          <cell r="AY52">
            <v>35715000</v>
          </cell>
          <cell r="AZ52">
            <v>35715000</v>
          </cell>
          <cell r="BA52">
            <v>35715000</v>
          </cell>
          <cell r="BB52">
            <v>35715000</v>
          </cell>
          <cell r="BC52">
            <v>35715000</v>
          </cell>
          <cell r="BD52">
            <v>35715000</v>
          </cell>
          <cell r="BE52">
            <v>35715000</v>
          </cell>
          <cell r="BF52">
            <v>35715000</v>
          </cell>
          <cell r="BG52">
            <v>35715000</v>
          </cell>
          <cell r="BH52">
            <v>35715000</v>
          </cell>
          <cell r="BI52">
            <v>35715000</v>
          </cell>
          <cell r="BJ52">
            <v>40000800</v>
          </cell>
          <cell r="BK52">
            <v>40000800</v>
          </cell>
          <cell r="BL52">
            <v>40000800</v>
          </cell>
          <cell r="BM52">
            <v>40000800</v>
          </cell>
          <cell r="BN52">
            <v>40000800</v>
          </cell>
          <cell r="BO52">
            <v>40000800</v>
          </cell>
          <cell r="BP52">
            <v>40000800</v>
          </cell>
          <cell r="BQ52">
            <v>40000800</v>
          </cell>
          <cell r="BR52">
            <v>40000800</v>
          </cell>
          <cell r="BS52">
            <v>40000800</v>
          </cell>
          <cell r="BT52">
            <v>40000800</v>
          </cell>
          <cell r="BU52">
            <v>40000800</v>
          </cell>
          <cell r="FO52">
            <v>35715000</v>
          </cell>
          <cell r="FP52">
            <v>71430000</v>
          </cell>
          <cell r="FQ52">
            <v>107145000</v>
          </cell>
          <cell r="FR52">
            <v>142860000</v>
          </cell>
          <cell r="FS52">
            <v>178575000</v>
          </cell>
          <cell r="FT52">
            <v>214290000</v>
          </cell>
          <cell r="FU52">
            <v>250005000</v>
          </cell>
          <cell r="FV52">
            <v>285720000</v>
          </cell>
          <cell r="FW52">
            <v>321435000</v>
          </cell>
          <cell r="FX52">
            <v>357150000</v>
          </cell>
          <cell r="FY52">
            <v>392865000</v>
          </cell>
          <cell r="FZ52">
            <v>428580000</v>
          </cell>
          <cell r="GA52">
            <v>40000800</v>
          </cell>
          <cell r="GB52">
            <v>80001600</v>
          </cell>
          <cell r="GC52">
            <v>120002400</v>
          </cell>
          <cell r="GD52">
            <v>160003200</v>
          </cell>
          <cell r="GE52">
            <v>200004000</v>
          </cell>
          <cell r="GF52">
            <v>240004800</v>
          </cell>
          <cell r="GG52">
            <v>280005600</v>
          </cell>
          <cell r="GH52">
            <v>320006400</v>
          </cell>
          <cell r="GI52">
            <v>360007200</v>
          </cell>
          <cell r="GJ52">
            <v>400008000</v>
          </cell>
          <cell r="GK52">
            <v>440008800</v>
          </cell>
          <cell r="GL52">
            <v>480009600</v>
          </cell>
          <cell r="GM52">
            <v>0</v>
          </cell>
          <cell r="GN52">
            <v>0</v>
          </cell>
          <cell r="GO52">
            <v>0</v>
          </cell>
          <cell r="GP52">
            <v>0</v>
          </cell>
          <cell r="GQ52">
            <v>0</v>
          </cell>
          <cell r="GR52">
            <v>0</v>
          </cell>
          <cell r="GS52">
            <v>0</v>
          </cell>
          <cell r="GT52">
            <v>0</v>
          </cell>
          <cell r="GU52">
            <v>0</v>
          </cell>
          <cell r="GV52">
            <v>0</v>
          </cell>
          <cell r="GW52">
            <v>0</v>
          </cell>
          <cell r="GX52">
            <v>0</v>
          </cell>
        </row>
        <row r="53">
          <cell r="A53" t="str">
            <v>Panadol Effervescent Kid 250</v>
          </cell>
          <cell r="AX53">
            <v>0</v>
          </cell>
          <cell r="AY53">
            <v>0</v>
          </cell>
          <cell r="AZ53">
            <v>0</v>
          </cell>
          <cell r="BA53">
            <v>0</v>
          </cell>
          <cell r="BB53">
            <v>0</v>
          </cell>
          <cell r="BC53">
            <v>314290000</v>
          </cell>
          <cell r="BD53">
            <v>94287000</v>
          </cell>
          <cell r="BE53">
            <v>157145000</v>
          </cell>
          <cell r="BF53">
            <v>157145000</v>
          </cell>
          <cell r="BG53">
            <v>157145000</v>
          </cell>
          <cell r="BH53">
            <v>157145000</v>
          </cell>
          <cell r="BI53">
            <v>157145000</v>
          </cell>
          <cell r="BJ53">
            <v>188574000</v>
          </cell>
          <cell r="BK53">
            <v>188574000</v>
          </cell>
          <cell r="BL53">
            <v>188574000</v>
          </cell>
          <cell r="BM53">
            <v>188574000</v>
          </cell>
          <cell r="BN53">
            <v>188574000</v>
          </cell>
          <cell r="BO53">
            <v>188574000</v>
          </cell>
          <cell r="BP53">
            <v>188574000</v>
          </cell>
          <cell r="BQ53">
            <v>188574000</v>
          </cell>
          <cell r="BR53">
            <v>188574000</v>
          </cell>
          <cell r="BS53">
            <v>188574000</v>
          </cell>
          <cell r="BT53">
            <v>188574000</v>
          </cell>
          <cell r="BU53">
            <v>188574000</v>
          </cell>
          <cell r="FO53">
            <v>0</v>
          </cell>
          <cell r="FP53">
            <v>0</v>
          </cell>
          <cell r="FQ53">
            <v>0</v>
          </cell>
          <cell r="FR53">
            <v>0</v>
          </cell>
          <cell r="FS53">
            <v>0</v>
          </cell>
          <cell r="FT53">
            <v>314290000</v>
          </cell>
          <cell r="FU53">
            <v>408577000</v>
          </cell>
          <cell r="FV53">
            <v>565722000</v>
          </cell>
          <cell r="FW53">
            <v>722867000</v>
          </cell>
          <cell r="FX53">
            <v>880012000</v>
          </cell>
          <cell r="FY53">
            <v>1037157000</v>
          </cell>
          <cell r="FZ53">
            <v>1194302000</v>
          </cell>
          <cell r="GA53">
            <v>188574000</v>
          </cell>
          <cell r="GB53">
            <v>377148000</v>
          </cell>
          <cell r="GC53">
            <v>565722000</v>
          </cell>
          <cell r="GD53">
            <v>754296000</v>
          </cell>
          <cell r="GE53">
            <v>942870000</v>
          </cell>
          <cell r="GF53">
            <v>1131444000</v>
          </cell>
          <cell r="GG53">
            <v>1320018000</v>
          </cell>
          <cell r="GH53">
            <v>1508592000</v>
          </cell>
          <cell r="GI53">
            <v>1697166000</v>
          </cell>
          <cell r="GJ53">
            <v>1885740000</v>
          </cell>
          <cell r="GK53">
            <v>2074314000</v>
          </cell>
          <cell r="GL53">
            <v>2262888000</v>
          </cell>
          <cell r="GM53">
            <v>0</v>
          </cell>
          <cell r="GN53">
            <v>0</v>
          </cell>
          <cell r="GO53">
            <v>0</v>
          </cell>
          <cell r="GP53">
            <v>0</v>
          </cell>
          <cell r="GQ53">
            <v>0</v>
          </cell>
          <cell r="GR53">
            <v>0</v>
          </cell>
          <cell r="GS53">
            <v>0</v>
          </cell>
          <cell r="GT53">
            <v>0</v>
          </cell>
          <cell r="GU53">
            <v>0</v>
          </cell>
          <cell r="GV53">
            <v>0</v>
          </cell>
          <cell r="GW53">
            <v>0</v>
          </cell>
          <cell r="GX53">
            <v>0</v>
          </cell>
        </row>
        <row r="54">
          <cell r="A54" t="str">
            <v>Panadol Susp 250mg</v>
          </cell>
          <cell r="AX54">
            <v>40000000</v>
          </cell>
          <cell r="AY54">
            <v>40000000</v>
          </cell>
          <cell r="AZ54">
            <v>40000000</v>
          </cell>
          <cell r="BA54">
            <v>40000000</v>
          </cell>
          <cell r="BB54">
            <v>40000000</v>
          </cell>
          <cell r="BC54">
            <v>40000000</v>
          </cell>
          <cell r="BD54">
            <v>40000000</v>
          </cell>
          <cell r="BE54">
            <v>40000000</v>
          </cell>
          <cell r="BF54">
            <v>40000000</v>
          </cell>
          <cell r="BG54">
            <v>40000000</v>
          </cell>
          <cell r="BH54">
            <v>40000000</v>
          </cell>
          <cell r="BI54">
            <v>40000000</v>
          </cell>
          <cell r="BJ54">
            <v>48000000</v>
          </cell>
          <cell r="BK54">
            <v>48000000</v>
          </cell>
          <cell r="BL54">
            <v>48000000</v>
          </cell>
          <cell r="BM54">
            <v>48000000</v>
          </cell>
          <cell r="BN54">
            <v>48000000</v>
          </cell>
          <cell r="BO54">
            <v>48000000</v>
          </cell>
          <cell r="BP54">
            <v>48000000</v>
          </cell>
          <cell r="BQ54">
            <v>48000000</v>
          </cell>
          <cell r="BR54">
            <v>48000000</v>
          </cell>
          <cell r="BS54">
            <v>48000000</v>
          </cell>
          <cell r="BT54">
            <v>48000000</v>
          </cell>
          <cell r="BU54">
            <v>48000000</v>
          </cell>
          <cell r="FO54">
            <v>40000000</v>
          </cell>
          <cell r="FP54">
            <v>80000000</v>
          </cell>
          <cell r="FQ54">
            <v>120000000</v>
          </cell>
          <cell r="FR54">
            <v>160000000</v>
          </cell>
          <cell r="FS54">
            <v>200000000</v>
          </cell>
          <cell r="FT54">
            <v>240000000</v>
          </cell>
          <cell r="FU54">
            <v>280000000</v>
          </cell>
          <cell r="FV54">
            <v>320000000</v>
          </cell>
          <cell r="FW54">
            <v>360000000</v>
          </cell>
          <cell r="FX54">
            <v>400000000</v>
          </cell>
          <cell r="FY54">
            <v>440000000</v>
          </cell>
          <cell r="FZ54">
            <v>480000000</v>
          </cell>
          <cell r="GA54">
            <v>48000000</v>
          </cell>
          <cell r="GB54">
            <v>96000000</v>
          </cell>
          <cell r="GC54">
            <v>144000000</v>
          </cell>
          <cell r="GD54">
            <v>192000000</v>
          </cell>
          <cell r="GE54">
            <v>240000000</v>
          </cell>
          <cell r="GF54">
            <v>288000000</v>
          </cell>
          <cell r="GG54">
            <v>336000000</v>
          </cell>
          <cell r="GH54">
            <v>384000000</v>
          </cell>
          <cell r="GI54">
            <v>432000000</v>
          </cell>
          <cell r="GJ54">
            <v>480000000</v>
          </cell>
          <cell r="GK54">
            <v>528000000</v>
          </cell>
          <cell r="GL54">
            <v>576000000</v>
          </cell>
          <cell r="GM54">
            <v>0</v>
          </cell>
          <cell r="GN54">
            <v>0</v>
          </cell>
          <cell r="GO54">
            <v>0</v>
          </cell>
          <cell r="GP54">
            <v>0</v>
          </cell>
          <cell r="GQ54">
            <v>0</v>
          </cell>
          <cell r="GR54">
            <v>0</v>
          </cell>
          <cell r="GS54">
            <v>0</v>
          </cell>
          <cell r="GT54">
            <v>0</v>
          </cell>
          <cell r="GU54">
            <v>0</v>
          </cell>
          <cell r="GV54">
            <v>0</v>
          </cell>
          <cell r="GW54">
            <v>0</v>
          </cell>
          <cell r="GX54">
            <v>0</v>
          </cell>
        </row>
        <row r="64">
          <cell r="AL64">
            <v>38353</v>
          </cell>
          <cell r="AM64">
            <v>38384</v>
          </cell>
          <cell r="AN64">
            <v>38412</v>
          </cell>
          <cell r="AO64">
            <v>38443</v>
          </cell>
          <cell r="AP64">
            <v>38473</v>
          </cell>
          <cell r="AQ64">
            <v>38504</v>
          </cell>
          <cell r="AR64">
            <v>38534</v>
          </cell>
          <cell r="AS64">
            <v>38565</v>
          </cell>
          <cell r="AT64">
            <v>38596</v>
          </cell>
          <cell r="AU64">
            <v>38626</v>
          </cell>
          <cell r="AV64">
            <v>38657</v>
          </cell>
          <cell r="AW64">
            <v>38687</v>
          </cell>
          <cell r="AX64">
            <v>38718</v>
          </cell>
          <cell r="AY64">
            <v>38749</v>
          </cell>
          <cell r="AZ64">
            <v>38777</v>
          </cell>
          <cell r="BA64">
            <v>38808</v>
          </cell>
          <cell r="BB64">
            <v>38838</v>
          </cell>
          <cell r="BC64">
            <v>38869</v>
          </cell>
          <cell r="BD64">
            <v>38899</v>
          </cell>
          <cell r="BE64">
            <v>38930</v>
          </cell>
          <cell r="BF64">
            <v>38961</v>
          </cell>
          <cell r="BG64">
            <v>38991</v>
          </cell>
          <cell r="BH64">
            <v>39022</v>
          </cell>
          <cell r="BI64">
            <v>39052</v>
          </cell>
          <cell r="BJ64">
            <v>39083</v>
          </cell>
          <cell r="BK64">
            <v>39114</v>
          </cell>
          <cell r="BL64">
            <v>39142</v>
          </cell>
          <cell r="BM64">
            <v>39173</v>
          </cell>
          <cell r="BN64">
            <v>39203</v>
          </cell>
          <cell r="BO64">
            <v>39234</v>
          </cell>
          <cell r="BP64">
            <v>39264</v>
          </cell>
          <cell r="BQ64">
            <v>39295</v>
          </cell>
          <cell r="BR64">
            <v>39326</v>
          </cell>
          <cell r="BS64">
            <v>39356</v>
          </cell>
          <cell r="BT64">
            <v>39387</v>
          </cell>
          <cell r="BU64">
            <v>39417</v>
          </cell>
          <cell r="BV64">
            <v>39448</v>
          </cell>
          <cell r="BW64">
            <v>39479</v>
          </cell>
          <cell r="BX64">
            <v>39508</v>
          </cell>
          <cell r="BY64">
            <v>39539</v>
          </cell>
          <cell r="BZ64">
            <v>39569</v>
          </cell>
          <cell r="CA64">
            <v>39600</v>
          </cell>
          <cell r="CB64">
            <v>39630</v>
          </cell>
          <cell r="CC64">
            <v>39661</v>
          </cell>
          <cell r="CD64">
            <v>39692</v>
          </cell>
          <cell r="CE64">
            <v>39722</v>
          </cell>
          <cell r="CF64">
            <v>39753</v>
          </cell>
          <cell r="CG64">
            <v>39783</v>
          </cell>
          <cell r="CI64" t="str">
            <v>Q1-02</v>
          </cell>
          <cell r="CJ64" t="str">
            <v>Q2-02</v>
          </cell>
          <cell r="CK64" t="str">
            <v>Q3-02</v>
          </cell>
          <cell r="CL64" t="str">
            <v>Q4-02</v>
          </cell>
          <cell r="CM64">
            <v>2002</v>
          </cell>
          <cell r="CN64" t="str">
            <v>Q1</v>
          </cell>
          <cell r="CO64" t="str">
            <v>Q2</v>
          </cell>
          <cell r="CP64" t="str">
            <v>Q3</v>
          </cell>
          <cell r="CQ64" t="str">
            <v>Q4</v>
          </cell>
          <cell r="CR64">
            <v>2003</v>
          </cell>
          <cell r="CS64" t="str">
            <v>Q1</v>
          </cell>
          <cell r="CT64" t="str">
            <v>Q2</v>
          </cell>
          <cell r="CU64" t="str">
            <v>Q3</v>
          </cell>
          <cell r="CV64" t="str">
            <v>Q4</v>
          </cell>
          <cell r="CW64">
            <v>2004</v>
          </cell>
          <cell r="CX64" t="str">
            <v>Q1</v>
          </cell>
          <cell r="CY64" t="str">
            <v>Q2</v>
          </cell>
          <cell r="CZ64" t="str">
            <v>Q3</v>
          </cell>
          <cell r="DA64" t="str">
            <v>Q4</v>
          </cell>
          <cell r="DB64">
            <v>2005</v>
          </cell>
          <cell r="DC64" t="str">
            <v>Q1</v>
          </cell>
          <cell r="DD64" t="str">
            <v>Q2</v>
          </cell>
          <cell r="DE64" t="str">
            <v>Q3</v>
          </cell>
          <cell r="DF64" t="str">
            <v>Q4</v>
          </cell>
          <cell r="DG64">
            <v>2006</v>
          </cell>
          <cell r="DH64" t="str">
            <v>Q1-07</v>
          </cell>
          <cell r="DI64" t="str">
            <v>Q2-07</v>
          </cell>
          <cell r="DJ64" t="str">
            <v>Q3-07</v>
          </cell>
          <cell r="DK64" t="str">
            <v>Q4-07</v>
          </cell>
          <cell r="DL64">
            <v>2007</v>
          </cell>
          <cell r="DM64" t="str">
            <v>Q1-08</v>
          </cell>
          <cell r="DN64" t="str">
            <v>Q2-08</v>
          </cell>
          <cell r="DO64" t="str">
            <v>Q3-08</v>
          </cell>
          <cell r="DP64" t="str">
            <v>Q4-08</v>
          </cell>
          <cell r="DQ64">
            <v>2008</v>
          </cell>
          <cell r="DS64" t="str">
            <v>2002YTD1</v>
          </cell>
          <cell r="DT64" t="str">
            <v>2002YTD2</v>
          </cell>
          <cell r="DU64" t="str">
            <v>2002YTD3</v>
          </cell>
          <cell r="DV64" t="str">
            <v>2002YTD4</v>
          </cell>
          <cell r="DW64" t="str">
            <v>2002YTD5</v>
          </cell>
          <cell r="DX64" t="str">
            <v>2002YTD6</v>
          </cell>
          <cell r="DY64" t="str">
            <v>2002YTD7</v>
          </cell>
          <cell r="DZ64" t="str">
            <v>2002YTD8</v>
          </cell>
          <cell r="EA64" t="str">
            <v>2002YTD9</v>
          </cell>
          <cell r="EB64" t="str">
            <v>2002YTD10</v>
          </cell>
          <cell r="EC64" t="str">
            <v>2002YTD11</v>
          </cell>
          <cell r="ED64" t="str">
            <v>2002YTD12</v>
          </cell>
          <cell r="EE64" t="str">
            <v>2003YTD1</v>
          </cell>
          <cell r="EF64" t="str">
            <v>2003YTD2</v>
          </cell>
          <cell r="EG64" t="str">
            <v>2003YTD3</v>
          </cell>
          <cell r="EH64" t="str">
            <v>2003YTD4</v>
          </cell>
          <cell r="EI64" t="str">
            <v>2003YTD5</v>
          </cell>
          <cell r="EJ64" t="str">
            <v>2003YTD6</v>
          </cell>
          <cell r="EK64" t="str">
            <v>2003YTD7</v>
          </cell>
          <cell r="EL64" t="str">
            <v>2003YTD8</v>
          </cell>
          <cell r="EM64" t="str">
            <v>2003YTD9</v>
          </cell>
          <cell r="EN64" t="str">
            <v>2003YTD10</v>
          </cell>
          <cell r="EO64" t="str">
            <v>2003YTD11</v>
          </cell>
          <cell r="EP64" t="str">
            <v>2003YTD12</v>
          </cell>
          <cell r="EQ64" t="str">
            <v>2004YTD1</v>
          </cell>
          <cell r="ER64" t="str">
            <v>2004YTD2</v>
          </cell>
          <cell r="ES64" t="str">
            <v>2004YTD3</v>
          </cell>
          <cell r="ET64" t="str">
            <v>2004YTD4</v>
          </cell>
          <cell r="EU64" t="str">
            <v>2004YTD5</v>
          </cell>
          <cell r="EV64" t="str">
            <v>2004YTD6</v>
          </cell>
          <cell r="EW64" t="str">
            <v>2004YTD7</v>
          </cell>
          <cell r="EX64" t="str">
            <v>2004YTD8</v>
          </cell>
          <cell r="EY64" t="str">
            <v>2004YTD9</v>
          </cell>
          <cell r="EZ64" t="str">
            <v>2004YTD10</v>
          </cell>
          <cell r="FA64" t="str">
            <v>2004YTD11</v>
          </cell>
          <cell r="FB64" t="str">
            <v>2004YTD12</v>
          </cell>
          <cell r="FC64" t="str">
            <v>2005YTD1</v>
          </cell>
          <cell r="FD64" t="str">
            <v>2005YTD2</v>
          </cell>
          <cell r="FE64" t="str">
            <v>2005YTD3</v>
          </cell>
          <cell r="FF64" t="str">
            <v>2005YTD4</v>
          </cell>
          <cell r="FG64" t="str">
            <v>2005YTD5</v>
          </cell>
          <cell r="FH64" t="str">
            <v>2005YTD6</v>
          </cell>
          <cell r="FI64" t="str">
            <v>2005YTD7</v>
          </cell>
          <cell r="FJ64" t="str">
            <v>2005YTD8</v>
          </cell>
          <cell r="FK64" t="str">
            <v>2005YTD9</v>
          </cell>
          <cell r="FL64" t="str">
            <v>2005YTD10</v>
          </cell>
          <cell r="FM64" t="str">
            <v>2005YTD11</v>
          </cell>
          <cell r="FN64" t="str">
            <v>2005YTD12</v>
          </cell>
          <cell r="FO64" t="str">
            <v>2006YTD1</v>
          </cell>
          <cell r="FP64" t="str">
            <v>2006YTD2</v>
          </cell>
          <cell r="FQ64" t="str">
            <v>2006YTD3</v>
          </cell>
          <cell r="FR64" t="str">
            <v>2006YTD4</v>
          </cell>
          <cell r="FS64" t="str">
            <v>2006YTD5</v>
          </cell>
          <cell r="FT64" t="str">
            <v>2006YTD6</v>
          </cell>
          <cell r="FU64" t="str">
            <v>2006YTD7</v>
          </cell>
          <cell r="FV64" t="str">
            <v>2006YTD8</v>
          </cell>
          <cell r="FW64" t="str">
            <v>2006YTD9</v>
          </cell>
          <cell r="FX64" t="str">
            <v>2006YTD10</v>
          </cell>
          <cell r="FY64" t="str">
            <v>2006YTD11</v>
          </cell>
          <cell r="FZ64" t="str">
            <v>2006YTD12</v>
          </cell>
          <cell r="GA64" t="str">
            <v>2007YTD1</v>
          </cell>
          <cell r="GB64" t="str">
            <v>2007YTD2</v>
          </cell>
          <cell r="GC64" t="str">
            <v>2007YTD3</v>
          </cell>
          <cell r="GD64" t="str">
            <v>2007YTD4</v>
          </cell>
          <cell r="GE64" t="str">
            <v>2007YTD5</v>
          </cell>
          <cell r="GF64" t="str">
            <v>2007YTD6</v>
          </cell>
          <cell r="GG64" t="str">
            <v>2007YTD7</v>
          </cell>
          <cell r="GH64" t="str">
            <v>2007YTD8</v>
          </cell>
          <cell r="GI64" t="str">
            <v>2007YTD9</v>
          </cell>
          <cell r="GJ64" t="str">
            <v>2007YTD10</v>
          </cell>
          <cell r="GK64" t="str">
            <v>2007YTD11</v>
          </cell>
          <cell r="GL64" t="str">
            <v>2007YTD12</v>
          </cell>
          <cell r="GM64" t="str">
            <v>2008YTD1</v>
          </cell>
          <cell r="GN64" t="str">
            <v>2008YTD2</v>
          </cell>
          <cell r="GO64" t="str">
            <v>2008YTD3</v>
          </cell>
          <cell r="GP64" t="str">
            <v>2008YTD4</v>
          </cell>
          <cell r="GQ64" t="str">
            <v>2008YTD5</v>
          </cell>
          <cell r="GR64" t="str">
            <v>2008YTD6</v>
          </cell>
          <cell r="GS64" t="str">
            <v>2008YTD7</v>
          </cell>
          <cell r="GT64" t="str">
            <v>2008YTD8</v>
          </cell>
          <cell r="GU64" t="str">
            <v>2008YTD9</v>
          </cell>
          <cell r="GV64" t="str">
            <v>2008YTD10</v>
          </cell>
          <cell r="GW64" t="str">
            <v>2008YTD11</v>
          </cell>
          <cell r="GX64" t="str">
            <v>2008YTD12</v>
          </cell>
        </row>
        <row r="65">
          <cell r="A65" t="str">
            <v>Oxy 10</v>
          </cell>
          <cell r="CI65">
            <v>539904000</v>
          </cell>
          <cell r="CJ65">
            <v>904220800</v>
          </cell>
          <cell r="CK65">
            <v>551980800</v>
          </cell>
          <cell r="CL65">
            <v>288333600</v>
          </cell>
          <cell r="CM65">
            <v>2284439200</v>
          </cell>
          <cell r="CN65">
            <v>617988800</v>
          </cell>
          <cell r="CO65">
            <v>552306400</v>
          </cell>
          <cell r="CP65">
            <v>818351200</v>
          </cell>
          <cell r="CQ65">
            <v>516135200</v>
          </cell>
          <cell r="CR65">
            <v>2504781600</v>
          </cell>
          <cell r="CS65">
            <v>636133600</v>
          </cell>
          <cell r="CT65">
            <v>592266400</v>
          </cell>
          <cell r="CU65">
            <v>605852800</v>
          </cell>
          <cell r="CV65">
            <v>586612800</v>
          </cell>
          <cell r="CW65">
            <v>2420865600</v>
          </cell>
          <cell r="CX65">
            <v>251008000</v>
          </cell>
          <cell r="CY65">
            <v>458800000</v>
          </cell>
          <cell r="CZ65">
            <v>562400000</v>
          </cell>
          <cell r="DA65">
            <v>562400000</v>
          </cell>
          <cell r="DB65">
            <v>1834608000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S65">
            <v>331638400</v>
          </cell>
          <cell r="DT65">
            <v>514862400</v>
          </cell>
          <cell r="DU65">
            <v>539904000</v>
          </cell>
          <cell r="DV65">
            <v>835667200</v>
          </cell>
          <cell r="DW65">
            <v>909992800</v>
          </cell>
          <cell r="DX65">
            <v>1444124800</v>
          </cell>
          <cell r="DY65">
            <v>1473724800</v>
          </cell>
          <cell r="DZ65">
            <v>1865096000</v>
          </cell>
          <cell r="EA65">
            <v>1996105600</v>
          </cell>
          <cell r="EB65">
            <v>2034526400</v>
          </cell>
          <cell r="EC65">
            <v>2177198400</v>
          </cell>
          <cell r="ED65">
            <v>2284439200</v>
          </cell>
          <cell r="EE65">
            <v>285344000</v>
          </cell>
          <cell r="EF65">
            <v>429614400</v>
          </cell>
          <cell r="EG65">
            <v>617988800</v>
          </cell>
          <cell r="EH65">
            <v>792214400</v>
          </cell>
          <cell r="EI65">
            <v>950900000</v>
          </cell>
          <cell r="EJ65">
            <v>1170295200</v>
          </cell>
          <cell r="EK65">
            <v>1475382400</v>
          </cell>
          <cell r="EL65">
            <v>1884543200</v>
          </cell>
          <cell r="EM65">
            <v>1988646400</v>
          </cell>
          <cell r="EN65">
            <v>2053973600</v>
          </cell>
          <cell r="EO65">
            <v>2334729600</v>
          </cell>
          <cell r="EP65">
            <v>2504781600</v>
          </cell>
          <cell r="EQ65">
            <v>54138400</v>
          </cell>
          <cell r="ER65">
            <v>198438400</v>
          </cell>
          <cell r="ES65">
            <v>636133600</v>
          </cell>
          <cell r="ET65">
            <v>695925600</v>
          </cell>
          <cell r="EU65">
            <v>967860800</v>
          </cell>
          <cell r="EV65">
            <v>1228400000</v>
          </cell>
          <cell r="EW65">
            <v>1267087200</v>
          </cell>
          <cell r="EX65">
            <v>1699217600</v>
          </cell>
          <cell r="EY65">
            <v>1834252800</v>
          </cell>
          <cell r="EZ65">
            <v>1875752000</v>
          </cell>
          <cell r="FA65">
            <v>2248682400</v>
          </cell>
          <cell r="FB65">
            <v>2420865600</v>
          </cell>
          <cell r="FO65">
            <v>0</v>
          </cell>
          <cell r="FP65">
            <v>0</v>
          </cell>
          <cell r="FQ65">
            <v>0</v>
          </cell>
          <cell r="FR65">
            <v>0</v>
          </cell>
          <cell r="FS65">
            <v>0</v>
          </cell>
          <cell r="FT65">
            <v>0</v>
          </cell>
          <cell r="FU65">
            <v>0</v>
          </cell>
          <cell r="FV65">
            <v>0</v>
          </cell>
          <cell r="FW65">
            <v>0</v>
          </cell>
          <cell r="FX65">
            <v>0</v>
          </cell>
          <cell r="FY65">
            <v>0</v>
          </cell>
          <cell r="FZ65">
            <v>0</v>
          </cell>
          <cell r="GA65">
            <v>0</v>
          </cell>
          <cell r="GB65">
            <v>0</v>
          </cell>
          <cell r="GC65">
            <v>0</v>
          </cell>
          <cell r="GD65">
            <v>0</v>
          </cell>
          <cell r="GE65">
            <v>0</v>
          </cell>
          <cell r="GF65">
            <v>0</v>
          </cell>
          <cell r="GG65">
            <v>0</v>
          </cell>
          <cell r="GH65">
            <v>0</v>
          </cell>
          <cell r="GI65">
            <v>0</v>
          </cell>
          <cell r="GJ65">
            <v>0</v>
          </cell>
          <cell r="GK65">
            <v>0</v>
          </cell>
          <cell r="GL65">
            <v>0</v>
          </cell>
          <cell r="GM65">
            <v>0</v>
          </cell>
          <cell r="GN65">
            <v>0</v>
          </cell>
          <cell r="GO65">
            <v>0</v>
          </cell>
          <cell r="GP65">
            <v>0</v>
          </cell>
          <cell r="GQ65">
            <v>0</v>
          </cell>
          <cell r="GR65">
            <v>0</v>
          </cell>
          <cell r="GS65">
            <v>0</v>
          </cell>
          <cell r="GT65">
            <v>0</v>
          </cell>
          <cell r="GU65">
            <v>0</v>
          </cell>
          <cell r="GV65">
            <v>0</v>
          </cell>
          <cell r="GW65">
            <v>0</v>
          </cell>
          <cell r="GX65">
            <v>0</v>
          </cell>
        </row>
        <row r="66">
          <cell r="A66" t="str">
            <v>Oxy 5</v>
          </cell>
          <cell r="CI66">
            <v>365377600</v>
          </cell>
          <cell r="CJ66">
            <v>188659200</v>
          </cell>
          <cell r="CK66">
            <v>509401600</v>
          </cell>
          <cell r="CL66">
            <v>337497600</v>
          </cell>
          <cell r="CM66">
            <v>1400936000</v>
          </cell>
          <cell r="CN66">
            <v>310977600</v>
          </cell>
          <cell r="CO66">
            <v>442108800</v>
          </cell>
          <cell r="CP66">
            <v>581508800</v>
          </cell>
          <cell r="CQ66">
            <v>383846400</v>
          </cell>
          <cell r="CR66">
            <v>1718441600</v>
          </cell>
          <cell r="CS66">
            <v>429624000</v>
          </cell>
          <cell r="CT66">
            <v>391625600</v>
          </cell>
          <cell r="CU66">
            <v>365513600</v>
          </cell>
          <cell r="CV66">
            <v>333499200</v>
          </cell>
          <cell r="CW66">
            <v>1520262400</v>
          </cell>
          <cell r="CX66">
            <v>110105600</v>
          </cell>
          <cell r="CY66">
            <v>340000000</v>
          </cell>
          <cell r="CZ66">
            <v>408000000</v>
          </cell>
          <cell r="DA66">
            <v>408000000</v>
          </cell>
          <cell r="DB66">
            <v>1266105600</v>
          </cell>
          <cell r="DC66">
            <v>0</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S66">
            <v>33592000</v>
          </cell>
          <cell r="DT66">
            <v>178513600</v>
          </cell>
          <cell r="DU66">
            <v>365377600</v>
          </cell>
          <cell r="DV66">
            <v>491340800</v>
          </cell>
          <cell r="DW66">
            <v>541878400</v>
          </cell>
          <cell r="DX66">
            <v>554036800</v>
          </cell>
          <cell r="DY66">
            <v>727164800</v>
          </cell>
          <cell r="DZ66">
            <v>912369600</v>
          </cell>
          <cell r="EA66">
            <v>1063438400</v>
          </cell>
          <cell r="EB66">
            <v>1131492800</v>
          </cell>
          <cell r="EC66">
            <v>1349337600</v>
          </cell>
          <cell r="ED66">
            <v>1400936000</v>
          </cell>
          <cell r="EE66">
            <v>154387200</v>
          </cell>
          <cell r="EF66">
            <v>162329600</v>
          </cell>
          <cell r="EG66">
            <v>310977600</v>
          </cell>
          <cell r="EH66">
            <v>463896000</v>
          </cell>
          <cell r="EI66">
            <v>569459200</v>
          </cell>
          <cell r="EJ66">
            <v>753086400</v>
          </cell>
          <cell r="EK66">
            <v>997505600</v>
          </cell>
          <cell r="EL66">
            <v>1286260800</v>
          </cell>
          <cell r="EM66">
            <v>1334595200</v>
          </cell>
          <cell r="EN66">
            <v>1385758400</v>
          </cell>
          <cell r="EO66">
            <v>1622480000</v>
          </cell>
          <cell r="EP66">
            <v>1718441600</v>
          </cell>
          <cell r="EQ66">
            <v>29729600</v>
          </cell>
          <cell r="ER66">
            <v>93731200</v>
          </cell>
          <cell r="ES66">
            <v>429624000</v>
          </cell>
          <cell r="ET66">
            <v>464929600</v>
          </cell>
          <cell r="EU66">
            <v>623913600</v>
          </cell>
          <cell r="EV66">
            <v>821249600</v>
          </cell>
          <cell r="EW66">
            <v>844179200</v>
          </cell>
          <cell r="EX66">
            <v>1095888000</v>
          </cell>
          <cell r="EY66">
            <v>1186763200</v>
          </cell>
          <cell r="EZ66">
            <v>1215785600</v>
          </cell>
          <cell r="FA66">
            <v>1427537600</v>
          </cell>
          <cell r="FB66">
            <v>1520262400</v>
          </cell>
          <cell r="FO66">
            <v>0</v>
          </cell>
          <cell r="FP66">
            <v>0</v>
          </cell>
          <cell r="FQ66">
            <v>0</v>
          </cell>
          <cell r="FR66">
            <v>0</v>
          </cell>
          <cell r="FS66">
            <v>0</v>
          </cell>
          <cell r="FT66">
            <v>0</v>
          </cell>
          <cell r="FU66">
            <v>0</v>
          </cell>
          <cell r="FV66">
            <v>0</v>
          </cell>
          <cell r="FW66">
            <v>0</v>
          </cell>
          <cell r="FX66">
            <v>0</v>
          </cell>
          <cell r="FY66">
            <v>0</v>
          </cell>
          <cell r="FZ66">
            <v>0</v>
          </cell>
          <cell r="GA66">
            <v>0</v>
          </cell>
          <cell r="GB66">
            <v>0</v>
          </cell>
          <cell r="GC66">
            <v>0</v>
          </cell>
          <cell r="GD66">
            <v>0</v>
          </cell>
          <cell r="GE66">
            <v>0</v>
          </cell>
          <cell r="GF66">
            <v>0</v>
          </cell>
          <cell r="GG66">
            <v>0</v>
          </cell>
          <cell r="GH66">
            <v>0</v>
          </cell>
          <cell r="GI66">
            <v>0</v>
          </cell>
          <cell r="GJ66">
            <v>0</v>
          </cell>
          <cell r="GK66">
            <v>0</v>
          </cell>
          <cell r="GL66">
            <v>0</v>
          </cell>
          <cell r="GM66">
            <v>0</v>
          </cell>
          <cell r="GN66">
            <v>0</v>
          </cell>
          <cell r="GO66">
            <v>0</v>
          </cell>
          <cell r="GP66">
            <v>0</v>
          </cell>
          <cell r="GQ66">
            <v>0</v>
          </cell>
          <cell r="GR66">
            <v>0</v>
          </cell>
          <cell r="GS66">
            <v>0</v>
          </cell>
          <cell r="GT66">
            <v>0</v>
          </cell>
          <cell r="GU66">
            <v>0</v>
          </cell>
          <cell r="GV66">
            <v>0</v>
          </cell>
          <cell r="GW66">
            <v>0</v>
          </cell>
          <cell r="GX66">
            <v>0</v>
          </cell>
        </row>
        <row r="67">
          <cell r="A67" t="str">
            <v>Panadol Caplet</v>
          </cell>
          <cell r="AL67">
            <v>8562226800</v>
          </cell>
          <cell r="AM67">
            <v>4399857600</v>
          </cell>
          <cell r="AN67">
            <v>5904000000</v>
          </cell>
          <cell r="AO67">
            <v>5904000000</v>
          </cell>
          <cell r="AP67">
            <v>5904000000</v>
          </cell>
          <cell r="AQ67">
            <v>5904000000</v>
          </cell>
          <cell r="AR67">
            <v>5904000000</v>
          </cell>
          <cell r="AS67">
            <v>6888000000</v>
          </cell>
          <cell r="AT67">
            <v>5595565200</v>
          </cell>
          <cell r="AU67">
            <v>6888000000</v>
          </cell>
          <cell r="AV67">
            <v>9840000000</v>
          </cell>
          <cell r="AW67">
            <v>6888000000</v>
          </cell>
          <cell r="AX67">
            <v>6888000000</v>
          </cell>
          <cell r="AY67">
            <v>3936000000</v>
          </cell>
          <cell r="AZ67">
            <v>7380000000</v>
          </cell>
          <cell r="BA67">
            <v>6888000000</v>
          </cell>
          <cell r="BB67">
            <v>7380000000</v>
          </cell>
          <cell r="BC67">
            <v>7872000000</v>
          </cell>
          <cell r="BD67">
            <v>6369953755.0965166</v>
          </cell>
          <cell r="BE67">
            <v>12209078030.601656</v>
          </cell>
          <cell r="BF67">
            <v>7431612714.2792692</v>
          </cell>
          <cell r="BG67">
            <v>5308294795.913764</v>
          </cell>
          <cell r="BH67">
            <v>7431612714.2792692</v>
          </cell>
          <cell r="BI67">
            <v>5308294795.913764</v>
          </cell>
          <cell r="BJ67">
            <v>7431612714.2792692</v>
          </cell>
          <cell r="BK67">
            <v>5839124275.5051403</v>
          </cell>
          <cell r="BL67">
            <v>7431612714.2792692</v>
          </cell>
          <cell r="BM67">
            <v>10085760112.236151</v>
          </cell>
          <cell r="BN67">
            <v>6369953755.0965166</v>
          </cell>
          <cell r="BO67">
            <v>4777465316.3223877</v>
          </cell>
          <cell r="BP67">
            <v>7431612714.2792692</v>
          </cell>
          <cell r="BQ67">
            <v>10988170227.541491</v>
          </cell>
          <cell r="BR67">
            <v>6369953755.0965166</v>
          </cell>
          <cell r="BS67">
            <v>10085760112.236151</v>
          </cell>
          <cell r="BT67">
            <v>7962442193.8706455</v>
          </cell>
          <cell r="BU67">
            <v>6369953755.0965166</v>
          </cell>
          <cell r="BV67">
            <v>7431612714.2792692</v>
          </cell>
          <cell r="BW67">
            <v>5202128899.9954882</v>
          </cell>
          <cell r="BX67">
            <v>7431612714.2792692</v>
          </cell>
          <cell r="BY67">
            <v>10085760112.236151</v>
          </cell>
          <cell r="BZ67">
            <v>6369953755.0965166</v>
          </cell>
          <cell r="CA67">
            <v>10085760112.236151</v>
          </cell>
          <cell r="CB67">
            <v>7431612714.2792692</v>
          </cell>
          <cell r="CC67">
            <v>11147419071.418903</v>
          </cell>
          <cell r="CD67">
            <v>6369953755.0965166</v>
          </cell>
          <cell r="CE67">
            <v>10085760112.236151</v>
          </cell>
          <cell r="CF67">
            <v>7962442193.8706455</v>
          </cell>
          <cell r="CG67">
            <v>6369953755.0965166</v>
          </cell>
          <cell r="CI67">
            <v>15445602000</v>
          </cell>
          <cell r="CJ67">
            <v>16023800400</v>
          </cell>
          <cell r="CK67">
            <v>17735862000</v>
          </cell>
          <cell r="CL67">
            <v>15488258400</v>
          </cell>
          <cell r="CM67">
            <v>64693522800</v>
          </cell>
          <cell r="CN67">
            <v>17370502800</v>
          </cell>
          <cell r="CO67">
            <v>20819029200</v>
          </cell>
          <cell r="CP67">
            <v>17169127200</v>
          </cell>
          <cell r="CQ67">
            <v>14875521600</v>
          </cell>
          <cell r="CR67">
            <v>70234180800</v>
          </cell>
          <cell r="CS67">
            <v>20339476800</v>
          </cell>
          <cell r="CT67">
            <v>21079494000</v>
          </cell>
          <cell r="CU67">
            <v>18319767600</v>
          </cell>
          <cell r="CV67">
            <v>13465892400</v>
          </cell>
          <cell r="CW67">
            <v>73204630800</v>
          </cell>
          <cell r="CX67">
            <v>18866084400</v>
          </cell>
          <cell r="CY67">
            <v>17712000000</v>
          </cell>
          <cell r="CZ67">
            <v>18387565200</v>
          </cell>
          <cell r="DA67">
            <v>23616000000</v>
          </cell>
          <cell r="DB67">
            <v>78581649600</v>
          </cell>
          <cell r="DC67">
            <v>18204000000</v>
          </cell>
          <cell r="DD67">
            <v>22140000000</v>
          </cell>
          <cell r="DE67">
            <v>26010644499.977444</v>
          </cell>
          <cell r="DF67">
            <v>18048202306.106796</v>
          </cell>
          <cell r="DG67">
            <v>84402846806.084244</v>
          </cell>
          <cell r="DH67">
            <v>20702349704.063679</v>
          </cell>
          <cell r="DI67">
            <v>21233179183.655056</v>
          </cell>
          <cell r="DJ67">
            <v>24789736696.917274</v>
          </cell>
          <cell r="DK67">
            <v>24418156061.203312</v>
          </cell>
          <cell r="DL67">
            <v>91143421645.839325</v>
          </cell>
          <cell r="DM67">
            <v>20065354328.554028</v>
          </cell>
          <cell r="DN67">
            <v>26541473979.568817</v>
          </cell>
          <cell r="DO67">
            <v>24948985540.794689</v>
          </cell>
          <cell r="DP67">
            <v>24418156061.203312</v>
          </cell>
          <cell r="DQ67">
            <v>95973969910.12085</v>
          </cell>
          <cell r="DS67">
            <v>6456368400</v>
          </cell>
          <cell r="DT67">
            <v>8424712800</v>
          </cell>
          <cell r="DU67">
            <v>15445602000</v>
          </cell>
          <cell r="DV67">
            <v>19722115200</v>
          </cell>
          <cell r="DW67">
            <v>25208554800</v>
          </cell>
          <cell r="DX67">
            <v>31469402400</v>
          </cell>
          <cell r="DY67">
            <v>35079846000</v>
          </cell>
          <cell r="DZ67">
            <v>43810140000</v>
          </cell>
          <cell r="EA67">
            <v>49205264400</v>
          </cell>
          <cell r="EB67">
            <v>52566706800</v>
          </cell>
          <cell r="EC67">
            <v>60685838400</v>
          </cell>
          <cell r="ED67">
            <v>64693522800</v>
          </cell>
          <cell r="EE67">
            <v>9520003200</v>
          </cell>
          <cell r="EF67">
            <v>12948751200</v>
          </cell>
          <cell r="EG67">
            <v>17370502800</v>
          </cell>
          <cell r="EH67">
            <v>22985649600</v>
          </cell>
          <cell r="EI67">
            <v>28842319200</v>
          </cell>
          <cell r="EJ67">
            <v>38189532000</v>
          </cell>
          <cell r="EK67">
            <v>43252212000</v>
          </cell>
          <cell r="EL67">
            <v>48246848400</v>
          </cell>
          <cell r="EM67">
            <v>55358659200</v>
          </cell>
          <cell r="EN67">
            <v>60271180800</v>
          </cell>
          <cell r="EO67">
            <v>66032746800</v>
          </cell>
          <cell r="EP67">
            <v>70234180800</v>
          </cell>
          <cell r="EQ67">
            <v>10747002000</v>
          </cell>
          <cell r="ER67">
            <v>15094314000</v>
          </cell>
          <cell r="ES67">
            <v>20339476800</v>
          </cell>
          <cell r="ET67">
            <v>25585131600</v>
          </cell>
          <cell r="EU67">
            <v>31375528800</v>
          </cell>
          <cell r="EV67">
            <v>41418970800</v>
          </cell>
          <cell r="EW67">
            <v>46073290800</v>
          </cell>
          <cell r="EX67">
            <v>50022378000</v>
          </cell>
          <cell r="EY67">
            <v>59738738400</v>
          </cell>
          <cell r="EZ67">
            <v>62433176400</v>
          </cell>
          <cell r="FA67">
            <v>68791735200</v>
          </cell>
          <cell r="FB67">
            <v>73204630800</v>
          </cell>
          <cell r="FC67">
            <v>8562226800</v>
          </cell>
          <cell r="FD67">
            <v>12962084400</v>
          </cell>
          <cell r="FE67">
            <v>18866084400</v>
          </cell>
          <cell r="FF67">
            <v>24770084400</v>
          </cell>
          <cell r="FG67">
            <v>30674084400</v>
          </cell>
          <cell r="FH67">
            <v>36578084400</v>
          </cell>
          <cell r="FI67">
            <v>42482084400</v>
          </cell>
          <cell r="FJ67">
            <v>49370084400</v>
          </cell>
          <cell r="FK67">
            <v>54965649600</v>
          </cell>
          <cell r="FL67">
            <v>61853649600</v>
          </cell>
          <cell r="FM67">
            <v>71693649600</v>
          </cell>
          <cell r="FN67">
            <v>78581649600</v>
          </cell>
          <cell r="FO67">
            <v>6888000000</v>
          </cell>
          <cell r="FP67">
            <v>10824000000</v>
          </cell>
          <cell r="FQ67">
            <v>18204000000</v>
          </cell>
          <cell r="FR67">
            <v>25092000000</v>
          </cell>
          <cell r="FS67">
            <v>32472000000</v>
          </cell>
          <cell r="FT67">
            <v>40344000000</v>
          </cell>
          <cell r="FU67">
            <v>46713953755.096519</v>
          </cell>
          <cell r="FV67">
            <v>58923031785.698174</v>
          </cell>
          <cell r="FW67">
            <v>66354644499.97744</v>
          </cell>
          <cell r="FX67">
            <v>71662939295.891205</v>
          </cell>
          <cell r="FY67">
            <v>79094552010.170471</v>
          </cell>
          <cell r="FZ67">
            <v>84402846806.084229</v>
          </cell>
          <cell r="GA67">
            <v>7431612714.2792692</v>
          </cell>
          <cell r="GB67">
            <v>13270736989.784409</v>
          </cell>
          <cell r="GC67">
            <v>20702349704.063679</v>
          </cell>
          <cell r="GD67">
            <v>30788109816.299828</v>
          </cell>
          <cell r="GE67">
            <v>37158063571.396347</v>
          </cell>
          <cell r="GF67">
            <v>41935528887.718735</v>
          </cell>
          <cell r="GG67">
            <v>49367141601.998001</v>
          </cell>
          <cell r="GH67">
            <v>60355311829.53949</v>
          </cell>
          <cell r="GI67">
            <v>66725265584.636009</v>
          </cell>
          <cell r="GJ67">
            <v>76811025696.872162</v>
          </cell>
          <cell r="GK67">
            <v>84773467890.742813</v>
          </cell>
          <cell r="GL67">
            <v>91143421645.839325</v>
          </cell>
          <cell r="GM67">
            <v>7431612714.2792692</v>
          </cell>
          <cell r="GN67">
            <v>12633741614.274757</v>
          </cell>
          <cell r="GO67">
            <v>20065354328.554028</v>
          </cell>
          <cell r="GP67">
            <v>30151114440.790176</v>
          </cell>
          <cell r="GQ67">
            <v>36521068195.886696</v>
          </cell>
          <cell r="GR67">
            <v>46606828308.122849</v>
          </cell>
          <cell r="GS67">
            <v>54038441022.402115</v>
          </cell>
          <cell r="GT67">
            <v>65185860093.821014</v>
          </cell>
          <cell r="GU67">
            <v>71555813848.917526</v>
          </cell>
          <cell r="GV67">
            <v>81641573961.153671</v>
          </cell>
          <cell r="GW67">
            <v>89604016155.024323</v>
          </cell>
          <cell r="GX67">
            <v>95973969910.120834</v>
          </cell>
        </row>
        <row r="68">
          <cell r="A68" t="str">
            <v>Panadol Effervescent</v>
          </cell>
          <cell r="AL68">
            <v>2279005449</v>
          </cell>
          <cell r="AM68">
            <v>263673065</v>
          </cell>
          <cell r="AN68">
            <v>1388565000</v>
          </cell>
          <cell r="AO68">
            <v>2314275000</v>
          </cell>
          <cell r="AP68">
            <v>1234280000</v>
          </cell>
          <cell r="AQ68">
            <v>1542850000</v>
          </cell>
          <cell r="AR68">
            <v>1234280000</v>
          </cell>
          <cell r="AS68">
            <v>1851420000</v>
          </cell>
          <cell r="AT68">
            <v>1234280000</v>
          </cell>
          <cell r="AU68">
            <v>1828524106</v>
          </cell>
          <cell r="AV68">
            <v>1079995000</v>
          </cell>
          <cell r="AW68">
            <v>1079995000</v>
          </cell>
          <cell r="AX68">
            <v>2159990000</v>
          </cell>
          <cell r="AY68">
            <v>925710000</v>
          </cell>
          <cell r="AZ68">
            <v>1234280000</v>
          </cell>
          <cell r="BA68">
            <v>2159990000</v>
          </cell>
          <cell r="BB68">
            <v>1234280000</v>
          </cell>
          <cell r="BC68">
            <v>1851420000</v>
          </cell>
          <cell r="BD68">
            <v>1234280000</v>
          </cell>
          <cell r="BE68">
            <v>2159990000</v>
          </cell>
          <cell r="BF68">
            <v>1542850000</v>
          </cell>
          <cell r="BG68">
            <v>1234280000</v>
          </cell>
          <cell r="BH68">
            <v>1851420000</v>
          </cell>
          <cell r="BI68">
            <v>1542850000</v>
          </cell>
          <cell r="BJ68">
            <v>2159990000</v>
          </cell>
          <cell r="BK68">
            <v>1851420000</v>
          </cell>
          <cell r="BL68">
            <v>1542850000</v>
          </cell>
          <cell r="BM68">
            <v>2159990000</v>
          </cell>
          <cell r="BN68">
            <v>1851420000</v>
          </cell>
          <cell r="BO68">
            <v>1542850000</v>
          </cell>
          <cell r="BP68">
            <v>2005705000</v>
          </cell>
          <cell r="BQ68">
            <v>1851420000</v>
          </cell>
          <cell r="BR68">
            <v>1542850000</v>
          </cell>
          <cell r="BS68">
            <v>1542850000</v>
          </cell>
          <cell r="BT68">
            <v>1851420000</v>
          </cell>
          <cell r="BU68">
            <v>1542850000</v>
          </cell>
          <cell r="BV68">
            <v>2159990000</v>
          </cell>
          <cell r="BW68">
            <v>1851420000</v>
          </cell>
          <cell r="BX68">
            <v>1542850000</v>
          </cell>
          <cell r="BY68">
            <v>2777130000</v>
          </cell>
          <cell r="BZ68">
            <v>1851420000</v>
          </cell>
          <cell r="CA68">
            <v>2159990000</v>
          </cell>
          <cell r="CB68">
            <v>2777130000</v>
          </cell>
          <cell r="CC68">
            <v>1851420000</v>
          </cell>
          <cell r="CD68">
            <v>1542850000</v>
          </cell>
          <cell r="CE68">
            <v>2159990000</v>
          </cell>
          <cell r="CF68">
            <v>1851420000</v>
          </cell>
          <cell r="CG68">
            <v>1542850000</v>
          </cell>
          <cell r="CI68">
            <v>1457795600</v>
          </cell>
          <cell r="CJ68">
            <v>1680282000</v>
          </cell>
          <cell r="CK68">
            <v>3788058100</v>
          </cell>
          <cell r="CL68">
            <v>2310817100</v>
          </cell>
          <cell r="CM68">
            <v>9236952800</v>
          </cell>
          <cell r="CN68">
            <v>1891494500</v>
          </cell>
          <cell r="CO68">
            <v>2833100600</v>
          </cell>
          <cell r="CP68">
            <v>3685180300</v>
          </cell>
          <cell r="CQ68">
            <v>2731136900</v>
          </cell>
          <cell r="CR68">
            <v>11140912300</v>
          </cell>
          <cell r="CS68">
            <v>3977880033</v>
          </cell>
          <cell r="CT68">
            <v>3491716406</v>
          </cell>
          <cell r="CU68">
            <v>3920042423</v>
          </cell>
          <cell r="CV68">
            <v>2950422912</v>
          </cell>
          <cell r="CW68">
            <v>14340061774</v>
          </cell>
          <cell r="CX68">
            <v>3931243514</v>
          </cell>
          <cell r="CY68">
            <v>5091405000</v>
          </cell>
          <cell r="CZ68">
            <v>4319980000</v>
          </cell>
          <cell r="DA68">
            <v>3988514106</v>
          </cell>
          <cell r="DB68">
            <v>17331142620</v>
          </cell>
          <cell r="DC68">
            <v>4319980000</v>
          </cell>
          <cell r="DD68">
            <v>5245690000</v>
          </cell>
          <cell r="DE68">
            <v>4937120000</v>
          </cell>
          <cell r="DF68">
            <v>4628550000</v>
          </cell>
          <cell r="DG68">
            <v>19131340000</v>
          </cell>
          <cell r="DH68">
            <v>5554260000</v>
          </cell>
          <cell r="DI68">
            <v>5554260000</v>
          </cell>
          <cell r="DJ68">
            <v>5399975000</v>
          </cell>
          <cell r="DK68">
            <v>4937120000</v>
          </cell>
          <cell r="DL68">
            <v>21445615000</v>
          </cell>
          <cell r="DM68">
            <v>5554260000</v>
          </cell>
          <cell r="DN68">
            <v>6788540000</v>
          </cell>
          <cell r="DO68">
            <v>6171400000</v>
          </cell>
          <cell r="DP68">
            <v>5554260000</v>
          </cell>
          <cell r="DQ68">
            <v>24068460000</v>
          </cell>
          <cell r="DS68">
            <v>139829600</v>
          </cell>
          <cell r="DT68">
            <v>396054600</v>
          </cell>
          <cell r="DU68">
            <v>1457795600</v>
          </cell>
          <cell r="DV68">
            <v>1948805800</v>
          </cell>
          <cell r="DW68">
            <v>2671775800</v>
          </cell>
          <cell r="DX68">
            <v>3138077600</v>
          </cell>
          <cell r="DY68">
            <v>4678973200</v>
          </cell>
          <cell r="DZ68">
            <v>6004639800</v>
          </cell>
          <cell r="EA68">
            <v>6926135700</v>
          </cell>
          <cell r="EB68">
            <v>7677359700</v>
          </cell>
          <cell r="EC68">
            <v>8859401800</v>
          </cell>
          <cell r="ED68">
            <v>9236952800</v>
          </cell>
          <cell r="EE68">
            <v>1073319600</v>
          </cell>
          <cell r="EF68">
            <v>1313035400</v>
          </cell>
          <cell r="EG68">
            <v>1891494500</v>
          </cell>
          <cell r="EH68">
            <v>3109795900</v>
          </cell>
          <cell r="EI68">
            <v>3783736900</v>
          </cell>
          <cell r="EJ68">
            <v>4724595100</v>
          </cell>
          <cell r="EK68">
            <v>6123805200</v>
          </cell>
          <cell r="EL68">
            <v>7330666500</v>
          </cell>
          <cell r="EM68">
            <v>8409775400</v>
          </cell>
          <cell r="EN68">
            <v>9604448700</v>
          </cell>
          <cell r="EO68">
            <v>10374314800</v>
          </cell>
          <cell r="EP68">
            <v>11140912300</v>
          </cell>
          <cell r="EQ68">
            <v>1041436900</v>
          </cell>
          <cell r="ER68">
            <v>3883179900</v>
          </cell>
          <cell r="ES68">
            <v>3977880033</v>
          </cell>
          <cell r="ET68">
            <v>4883255270</v>
          </cell>
          <cell r="EU68">
            <v>7162229862</v>
          </cell>
          <cell r="EV68">
            <v>7469596439</v>
          </cell>
          <cell r="EW68">
            <v>8129936239</v>
          </cell>
          <cell r="EX68">
            <v>9932818178</v>
          </cell>
          <cell r="EY68">
            <v>11389638862</v>
          </cell>
          <cell r="EZ68">
            <v>12956649893</v>
          </cell>
          <cell r="FA68">
            <v>13739337698</v>
          </cell>
          <cell r="FB68">
            <v>14340061774</v>
          </cell>
          <cell r="FC68">
            <v>2279005449</v>
          </cell>
          <cell r="FD68">
            <v>2542678514</v>
          </cell>
          <cell r="FE68">
            <v>3931243514</v>
          </cell>
          <cell r="FF68">
            <v>6245518514</v>
          </cell>
          <cell r="FG68">
            <v>7479798514</v>
          </cell>
          <cell r="FH68">
            <v>9022648514</v>
          </cell>
          <cell r="FI68">
            <v>10256928514</v>
          </cell>
          <cell r="FJ68">
            <v>12108348514</v>
          </cell>
          <cell r="FK68">
            <v>13342628514</v>
          </cell>
          <cell r="FL68">
            <v>15171152620</v>
          </cell>
          <cell r="FM68">
            <v>16251147620</v>
          </cell>
          <cell r="FN68">
            <v>17331142620</v>
          </cell>
          <cell r="FO68">
            <v>2159990000</v>
          </cell>
          <cell r="FP68">
            <v>3085700000</v>
          </cell>
          <cell r="FQ68">
            <v>4319980000</v>
          </cell>
          <cell r="FR68">
            <v>6479970000</v>
          </cell>
          <cell r="FS68">
            <v>7714250000</v>
          </cell>
          <cell r="FT68">
            <v>9565670000</v>
          </cell>
          <cell r="FU68">
            <v>10799950000</v>
          </cell>
          <cell r="FV68">
            <v>12959940000</v>
          </cell>
          <cell r="FW68">
            <v>14502790000</v>
          </cell>
          <cell r="FX68">
            <v>15737070000</v>
          </cell>
          <cell r="FY68">
            <v>17588490000</v>
          </cell>
          <cell r="FZ68">
            <v>19131340000</v>
          </cell>
          <cell r="GA68">
            <v>2159990000</v>
          </cell>
          <cell r="GB68">
            <v>4011410000</v>
          </cell>
          <cell r="GC68">
            <v>5554260000</v>
          </cell>
          <cell r="GD68">
            <v>7714250000</v>
          </cell>
          <cell r="GE68">
            <v>9565670000</v>
          </cell>
          <cell r="GF68">
            <v>11108520000</v>
          </cell>
          <cell r="GG68">
            <v>13114225000</v>
          </cell>
          <cell r="GH68">
            <v>14965645000</v>
          </cell>
          <cell r="GI68">
            <v>16508495000</v>
          </cell>
          <cell r="GJ68">
            <v>18051345000</v>
          </cell>
          <cell r="GK68">
            <v>19902765000</v>
          </cell>
          <cell r="GL68">
            <v>21445615000</v>
          </cell>
          <cell r="GM68">
            <v>2159990000</v>
          </cell>
          <cell r="GN68">
            <v>4011410000</v>
          </cell>
          <cell r="GO68">
            <v>5554260000</v>
          </cell>
          <cell r="GP68">
            <v>8331390000</v>
          </cell>
          <cell r="GQ68">
            <v>10182810000</v>
          </cell>
          <cell r="GR68">
            <v>12342800000</v>
          </cell>
          <cell r="GS68">
            <v>15119930000</v>
          </cell>
          <cell r="GT68">
            <v>16971350000</v>
          </cell>
          <cell r="GU68">
            <v>18514200000</v>
          </cell>
          <cell r="GV68">
            <v>20674190000</v>
          </cell>
          <cell r="GW68">
            <v>22525610000</v>
          </cell>
          <cell r="GX68">
            <v>24068460000</v>
          </cell>
        </row>
        <row r="69">
          <cell r="A69" t="str">
            <v>Panadol Caplet-Cambodia</v>
          </cell>
          <cell r="AL69">
            <v>111093600</v>
          </cell>
          <cell r="AM69">
            <v>147600000</v>
          </cell>
          <cell r="AN69">
            <v>147600000</v>
          </cell>
          <cell r="AO69">
            <v>147600000</v>
          </cell>
          <cell r="AP69">
            <v>147600000</v>
          </cell>
          <cell r="AQ69">
            <v>147600000</v>
          </cell>
          <cell r="AR69">
            <v>147600000</v>
          </cell>
          <cell r="AS69">
            <v>147600000</v>
          </cell>
          <cell r="AT69">
            <v>147600000</v>
          </cell>
          <cell r="AU69">
            <v>147600000</v>
          </cell>
          <cell r="AV69">
            <v>147600000</v>
          </cell>
          <cell r="AW69">
            <v>147600000</v>
          </cell>
          <cell r="AX69">
            <v>147600000</v>
          </cell>
          <cell r="AY69">
            <v>147600000</v>
          </cell>
          <cell r="AZ69">
            <v>147600000</v>
          </cell>
          <cell r="BA69">
            <v>147600000</v>
          </cell>
          <cell r="BB69">
            <v>147600000</v>
          </cell>
          <cell r="BC69">
            <v>147600000</v>
          </cell>
          <cell r="BD69">
            <v>147600000</v>
          </cell>
          <cell r="BE69">
            <v>147600000</v>
          </cell>
          <cell r="BF69">
            <v>147600000</v>
          </cell>
          <cell r="BG69">
            <v>147600000</v>
          </cell>
          <cell r="BH69">
            <v>147600000</v>
          </cell>
          <cell r="BI69">
            <v>147600000</v>
          </cell>
          <cell r="BJ69">
            <v>196800000</v>
          </cell>
          <cell r="BK69">
            <v>147600000</v>
          </cell>
          <cell r="BL69">
            <v>147600000</v>
          </cell>
          <cell r="BM69">
            <v>196800000</v>
          </cell>
          <cell r="BN69">
            <v>147600000</v>
          </cell>
          <cell r="BO69">
            <v>147600000</v>
          </cell>
          <cell r="BP69">
            <v>196800000</v>
          </cell>
          <cell r="BQ69">
            <v>147600000</v>
          </cell>
          <cell r="BR69">
            <v>147600000</v>
          </cell>
          <cell r="BS69">
            <v>196800000</v>
          </cell>
          <cell r="BT69">
            <v>147600000</v>
          </cell>
          <cell r="BU69">
            <v>147600000</v>
          </cell>
          <cell r="BV69">
            <v>196800000</v>
          </cell>
          <cell r="BW69">
            <v>147600000</v>
          </cell>
          <cell r="BX69">
            <v>196800000</v>
          </cell>
          <cell r="BY69">
            <v>196800000</v>
          </cell>
          <cell r="BZ69">
            <v>196800000</v>
          </cell>
          <cell r="CA69">
            <v>147600000</v>
          </cell>
          <cell r="CB69">
            <v>246000000</v>
          </cell>
          <cell r="CC69">
            <v>196800000</v>
          </cell>
          <cell r="CD69">
            <v>147600000</v>
          </cell>
          <cell r="CE69">
            <v>196800000</v>
          </cell>
          <cell r="CF69">
            <v>196800000</v>
          </cell>
          <cell r="CG69">
            <v>147600000</v>
          </cell>
          <cell r="CI69">
            <v>0</v>
          </cell>
          <cell r="CJ69">
            <v>0</v>
          </cell>
          <cell r="CK69">
            <v>557140800</v>
          </cell>
          <cell r="CL69">
            <v>665823600</v>
          </cell>
          <cell r="CM69">
            <v>1222964400</v>
          </cell>
          <cell r="CN69">
            <v>320488800</v>
          </cell>
          <cell r="CO69">
            <v>443439600</v>
          </cell>
          <cell r="CP69">
            <v>353649600</v>
          </cell>
          <cell r="CQ69">
            <v>319357200</v>
          </cell>
          <cell r="CR69">
            <v>1436935200</v>
          </cell>
          <cell r="CS69">
            <v>354535200</v>
          </cell>
          <cell r="CT69">
            <v>364129200</v>
          </cell>
          <cell r="CU69">
            <v>490228800</v>
          </cell>
          <cell r="CV69">
            <v>523094400</v>
          </cell>
          <cell r="CW69">
            <v>1731987600</v>
          </cell>
          <cell r="CX69">
            <v>406293600</v>
          </cell>
          <cell r="CY69">
            <v>442800000</v>
          </cell>
          <cell r="CZ69">
            <v>442800000</v>
          </cell>
          <cell r="DA69">
            <v>442800000</v>
          </cell>
          <cell r="DB69">
            <v>1734693600</v>
          </cell>
          <cell r="DC69">
            <v>442800000</v>
          </cell>
          <cell r="DD69">
            <v>442800000</v>
          </cell>
          <cell r="DE69">
            <v>442800000</v>
          </cell>
          <cell r="DF69">
            <v>442800000</v>
          </cell>
          <cell r="DG69">
            <v>1771200000</v>
          </cell>
          <cell r="DH69">
            <v>492000000</v>
          </cell>
          <cell r="DI69">
            <v>492000000</v>
          </cell>
          <cell r="DJ69">
            <v>492000000</v>
          </cell>
          <cell r="DK69">
            <v>492000000</v>
          </cell>
          <cell r="DL69">
            <v>1968000000</v>
          </cell>
          <cell r="DM69">
            <v>541200000</v>
          </cell>
          <cell r="DN69">
            <v>541200000</v>
          </cell>
          <cell r="DO69">
            <v>590400000</v>
          </cell>
          <cell r="DP69">
            <v>541200000</v>
          </cell>
          <cell r="DQ69">
            <v>2214000000</v>
          </cell>
          <cell r="DS69">
            <v>0</v>
          </cell>
          <cell r="DT69">
            <v>0</v>
          </cell>
          <cell r="DU69">
            <v>0</v>
          </cell>
          <cell r="DV69">
            <v>0</v>
          </cell>
          <cell r="DW69">
            <v>0</v>
          </cell>
          <cell r="DX69">
            <v>0</v>
          </cell>
          <cell r="DY69">
            <v>137760000</v>
          </cell>
          <cell r="DZ69">
            <v>296380800</v>
          </cell>
          <cell r="EA69">
            <v>557140800</v>
          </cell>
          <cell r="EB69">
            <v>778885200</v>
          </cell>
          <cell r="EC69">
            <v>927764400</v>
          </cell>
          <cell r="ED69">
            <v>1222964400</v>
          </cell>
          <cell r="EE69">
            <v>99187200</v>
          </cell>
          <cell r="EF69">
            <v>217808400</v>
          </cell>
          <cell r="EG69">
            <v>320488800</v>
          </cell>
          <cell r="EH69">
            <v>419528400</v>
          </cell>
          <cell r="EI69">
            <v>567128400</v>
          </cell>
          <cell r="EJ69">
            <v>763928400</v>
          </cell>
          <cell r="EK69">
            <v>862328400</v>
          </cell>
          <cell r="EL69">
            <v>991183200</v>
          </cell>
          <cell r="EM69">
            <v>1117578000</v>
          </cell>
          <cell r="EN69">
            <v>1233001200</v>
          </cell>
          <cell r="EO69">
            <v>1356001200</v>
          </cell>
          <cell r="EP69">
            <v>1436935200</v>
          </cell>
          <cell r="EQ69">
            <v>113012400</v>
          </cell>
          <cell r="ER69">
            <v>249788400</v>
          </cell>
          <cell r="ES69">
            <v>354535200</v>
          </cell>
          <cell r="ET69">
            <v>456920400</v>
          </cell>
          <cell r="EU69">
            <v>561913200</v>
          </cell>
          <cell r="EV69">
            <v>718664400</v>
          </cell>
          <cell r="EW69">
            <v>900901200</v>
          </cell>
          <cell r="EX69">
            <v>1048501200</v>
          </cell>
          <cell r="EY69">
            <v>1208893200</v>
          </cell>
          <cell r="EZ69">
            <v>1356493200</v>
          </cell>
          <cell r="FA69">
            <v>1611988800</v>
          </cell>
          <cell r="FB69">
            <v>1731987600</v>
          </cell>
          <cell r="FC69">
            <v>111093600</v>
          </cell>
          <cell r="FD69">
            <v>258693600</v>
          </cell>
          <cell r="FE69">
            <v>406293600</v>
          </cell>
          <cell r="FF69">
            <v>553893600</v>
          </cell>
          <cell r="FG69">
            <v>701493600</v>
          </cell>
          <cell r="FH69">
            <v>849093600</v>
          </cell>
          <cell r="FI69">
            <v>996693600</v>
          </cell>
          <cell r="FJ69">
            <v>1144293600</v>
          </cell>
          <cell r="FK69">
            <v>1291893600</v>
          </cell>
          <cell r="FL69">
            <v>1439493600</v>
          </cell>
          <cell r="FM69">
            <v>1587093600</v>
          </cell>
          <cell r="FN69">
            <v>1734693600</v>
          </cell>
          <cell r="FO69">
            <v>147600000</v>
          </cell>
          <cell r="FP69">
            <v>295200000</v>
          </cell>
          <cell r="FQ69">
            <v>442800000</v>
          </cell>
          <cell r="FR69">
            <v>590400000</v>
          </cell>
          <cell r="FS69">
            <v>738000000</v>
          </cell>
          <cell r="FT69">
            <v>885600000</v>
          </cell>
          <cell r="FU69">
            <v>1033200000</v>
          </cell>
          <cell r="FV69">
            <v>1180800000</v>
          </cell>
          <cell r="FW69">
            <v>1328400000</v>
          </cell>
          <cell r="FX69">
            <v>1476000000</v>
          </cell>
          <cell r="FY69">
            <v>1623600000</v>
          </cell>
          <cell r="FZ69">
            <v>1771200000</v>
          </cell>
          <cell r="GA69">
            <v>196800000</v>
          </cell>
          <cell r="GB69">
            <v>344400000</v>
          </cell>
          <cell r="GC69">
            <v>492000000</v>
          </cell>
          <cell r="GD69">
            <v>688800000</v>
          </cell>
          <cell r="GE69">
            <v>836400000</v>
          </cell>
          <cell r="GF69">
            <v>984000000</v>
          </cell>
          <cell r="GG69">
            <v>1180800000</v>
          </cell>
          <cell r="GH69">
            <v>1328400000</v>
          </cell>
          <cell r="GI69">
            <v>1476000000</v>
          </cell>
          <cell r="GJ69">
            <v>1672800000</v>
          </cell>
          <cell r="GK69">
            <v>1820400000</v>
          </cell>
          <cell r="GL69">
            <v>1968000000</v>
          </cell>
          <cell r="GM69">
            <v>196800000</v>
          </cell>
          <cell r="GN69">
            <v>344400000</v>
          </cell>
          <cell r="GO69">
            <v>541200000</v>
          </cell>
          <cell r="GP69">
            <v>738000000</v>
          </cell>
          <cell r="GQ69">
            <v>934800000</v>
          </cell>
          <cell r="GR69">
            <v>1082400000</v>
          </cell>
          <cell r="GS69">
            <v>1328400000</v>
          </cell>
          <cell r="GT69">
            <v>1525200000</v>
          </cell>
          <cell r="GU69">
            <v>1672800000</v>
          </cell>
          <cell r="GV69">
            <v>1869600000</v>
          </cell>
          <cell r="GW69">
            <v>2066400000</v>
          </cell>
          <cell r="GX69">
            <v>2214000000</v>
          </cell>
        </row>
        <row r="70">
          <cell r="A70" t="str">
            <v>Pangran Extra</v>
          </cell>
          <cell r="AL70">
            <v>4113544761.9047618</v>
          </cell>
          <cell r="AM70">
            <v>426630476.19047618</v>
          </cell>
          <cell r="AN70">
            <v>1595238095.2380953</v>
          </cell>
          <cell r="AO70">
            <v>1914285714.2857144</v>
          </cell>
          <cell r="AP70">
            <v>1914285714.2857144</v>
          </cell>
          <cell r="AQ70">
            <v>1914285714.2857144</v>
          </cell>
          <cell r="AR70">
            <v>1276190476.1904762</v>
          </cell>
          <cell r="AS70">
            <v>1276190476.1904762</v>
          </cell>
          <cell r="AT70">
            <v>1914285714.2857144</v>
          </cell>
          <cell r="AU70">
            <v>1276190476.1904762</v>
          </cell>
          <cell r="AV70">
            <v>1914285714.2857144</v>
          </cell>
          <cell r="AW70">
            <v>1595238095.2380953</v>
          </cell>
          <cell r="AX70">
            <v>2552380952.3809524</v>
          </cell>
          <cell r="AY70">
            <v>1276190476.1904762</v>
          </cell>
          <cell r="AZ70">
            <v>2552380952.3809524</v>
          </cell>
          <cell r="BA70">
            <v>1595238095.2380953</v>
          </cell>
          <cell r="BB70">
            <v>2552380952.3809524</v>
          </cell>
          <cell r="BC70">
            <v>1595238095.2380953</v>
          </cell>
          <cell r="BD70">
            <v>3442274015.933238</v>
          </cell>
          <cell r="BE70">
            <v>2065364409.559943</v>
          </cell>
          <cell r="BF70">
            <v>2753819212.7465906</v>
          </cell>
          <cell r="BG70">
            <v>2065364409.559943</v>
          </cell>
          <cell r="BH70">
            <v>2753819212.7465906</v>
          </cell>
          <cell r="BI70">
            <v>2065364409.559943</v>
          </cell>
          <cell r="BJ70">
            <v>4130728819.1198859</v>
          </cell>
          <cell r="BK70">
            <v>2065364409.559943</v>
          </cell>
          <cell r="BL70">
            <v>2065364409.559943</v>
          </cell>
          <cell r="BM70">
            <v>4130728819.1198859</v>
          </cell>
          <cell r="BN70">
            <v>2065364409.559943</v>
          </cell>
          <cell r="BO70">
            <v>2065364409.559943</v>
          </cell>
          <cell r="BP70">
            <v>4130728819.1198859</v>
          </cell>
          <cell r="BQ70">
            <v>2065364409.559943</v>
          </cell>
          <cell r="BR70">
            <v>2065364409.559943</v>
          </cell>
          <cell r="BS70">
            <v>4130728819.1198859</v>
          </cell>
          <cell r="BT70">
            <v>2065364409.559943</v>
          </cell>
          <cell r="BU70">
            <v>2065364409.559943</v>
          </cell>
          <cell r="BV70">
            <v>4130728819.1198859</v>
          </cell>
          <cell r="BW70">
            <v>2065364409.559943</v>
          </cell>
          <cell r="BX70">
            <v>4130728819.1198859</v>
          </cell>
          <cell r="BY70">
            <v>4130728819.1198859</v>
          </cell>
          <cell r="BZ70">
            <v>4130728819.1198859</v>
          </cell>
          <cell r="CA70">
            <v>2065364409.559943</v>
          </cell>
          <cell r="CB70">
            <v>2753819212.7465906</v>
          </cell>
          <cell r="CC70">
            <v>4130728819.1198859</v>
          </cell>
          <cell r="CD70">
            <v>2065364409.559943</v>
          </cell>
          <cell r="CE70">
            <v>2065364409.559943</v>
          </cell>
          <cell r="CF70">
            <v>3442274015.933238</v>
          </cell>
          <cell r="CG70">
            <v>2065364409.559943</v>
          </cell>
          <cell r="CI70">
            <v>0</v>
          </cell>
          <cell r="CJ70">
            <v>0</v>
          </cell>
          <cell r="CK70">
            <v>0</v>
          </cell>
          <cell r="CL70">
            <v>0</v>
          </cell>
          <cell r="CM70">
            <v>0</v>
          </cell>
          <cell r="CN70">
            <v>0</v>
          </cell>
          <cell r="CO70">
            <v>0</v>
          </cell>
          <cell r="CP70">
            <v>1298460000</v>
          </cell>
          <cell r="CQ70">
            <v>3892444761.9047623</v>
          </cell>
          <cell r="CR70">
            <v>5190904761.9047623</v>
          </cell>
          <cell r="CS70">
            <v>4110673333.3333335</v>
          </cell>
          <cell r="CT70">
            <v>3936728571.4285717</v>
          </cell>
          <cell r="CU70">
            <v>4078130476.1904764</v>
          </cell>
          <cell r="CV70">
            <v>4020319047.6190481</v>
          </cell>
          <cell r="CW70">
            <v>16145851428.57143</v>
          </cell>
          <cell r="CX70">
            <v>6135413333.333333</v>
          </cell>
          <cell r="CY70">
            <v>5742857142.8571434</v>
          </cell>
          <cell r="CZ70">
            <v>4466666666.666667</v>
          </cell>
          <cell r="DA70">
            <v>4785714285.7142859</v>
          </cell>
          <cell r="DB70">
            <v>21130651428.57143</v>
          </cell>
          <cell r="DC70">
            <v>6380952380.9523811</v>
          </cell>
          <cell r="DD70">
            <v>5742857142.8571434</v>
          </cell>
          <cell r="DE70">
            <v>8261457638.2397718</v>
          </cell>
          <cell r="DF70">
            <v>6884548031.866477</v>
          </cell>
          <cell r="DG70">
            <v>27269815193.915775</v>
          </cell>
          <cell r="DH70">
            <v>8261457638.2397718</v>
          </cell>
          <cell r="DI70">
            <v>8261457638.2397718</v>
          </cell>
          <cell r="DJ70">
            <v>8261457638.2397718</v>
          </cell>
          <cell r="DK70">
            <v>8261457638.2397718</v>
          </cell>
          <cell r="DL70">
            <v>33045830552.959087</v>
          </cell>
          <cell r="DM70">
            <v>10326822047.799715</v>
          </cell>
          <cell r="DN70">
            <v>10326822047.799715</v>
          </cell>
          <cell r="DO70">
            <v>8949912441.4264183</v>
          </cell>
          <cell r="DP70">
            <v>7573002835.0531244</v>
          </cell>
          <cell r="DQ70">
            <v>37176559372.078972</v>
          </cell>
          <cell r="DS70">
            <v>0</v>
          </cell>
          <cell r="DT70">
            <v>0</v>
          </cell>
          <cell r="DU70">
            <v>0</v>
          </cell>
          <cell r="DV70">
            <v>0</v>
          </cell>
          <cell r="DW70">
            <v>0</v>
          </cell>
          <cell r="DX70">
            <v>0</v>
          </cell>
          <cell r="DY70">
            <v>0</v>
          </cell>
          <cell r="DZ70">
            <v>0</v>
          </cell>
          <cell r="EA70">
            <v>0</v>
          </cell>
          <cell r="EB70">
            <v>0</v>
          </cell>
          <cell r="EC70">
            <v>0</v>
          </cell>
          <cell r="ED70">
            <v>0</v>
          </cell>
          <cell r="EE70">
            <v>0</v>
          </cell>
          <cell r="EF70">
            <v>0</v>
          </cell>
          <cell r="EG70">
            <v>0</v>
          </cell>
          <cell r="EH70">
            <v>0</v>
          </cell>
          <cell r="EI70">
            <v>0</v>
          </cell>
          <cell r="EJ70">
            <v>0</v>
          </cell>
          <cell r="EK70">
            <v>0</v>
          </cell>
          <cell r="EL70">
            <v>0</v>
          </cell>
          <cell r="EM70">
            <v>1298460000</v>
          </cell>
          <cell r="EN70">
            <v>3404429523.8095236</v>
          </cell>
          <cell r="EO70">
            <v>4370888571.4285717</v>
          </cell>
          <cell r="EP70">
            <v>5190904761.9047623</v>
          </cell>
          <cell r="EQ70">
            <v>640456190.47619045</v>
          </cell>
          <cell r="ER70">
            <v>1782519047.6190476</v>
          </cell>
          <cell r="ES70">
            <v>4110673333.3333335</v>
          </cell>
          <cell r="ET70">
            <v>4730965714.2857141</v>
          </cell>
          <cell r="EU70">
            <v>5736667619.0476189</v>
          </cell>
          <cell r="EV70">
            <v>8047401904.7619047</v>
          </cell>
          <cell r="EW70">
            <v>8510084761.9047623</v>
          </cell>
          <cell r="EX70">
            <v>11178216190.476191</v>
          </cell>
          <cell r="EY70">
            <v>12125532380.952381</v>
          </cell>
          <cell r="EZ70">
            <v>12610165714.285715</v>
          </cell>
          <cell r="FA70">
            <v>14541105714.285715</v>
          </cell>
          <cell r="FB70">
            <v>16145851428.57143</v>
          </cell>
          <cell r="FC70">
            <v>4113544761.9047618</v>
          </cell>
          <cell r="FD70">
            <v>4540175238.0952377</v>
          </cell>
          <cell r="FE70">
            <v>6135413333.333333</v>
          </cell>
          <cell r="FF70">
            <v>8049699047.6190472</v>
          </cell>
          <cell r="FG70">
            <v>9963984761.9047623</v>
          </cell>
          <cell r="FH70">
            <v>11878270476.190477</v>
          </cell>
          <cell r="FI70">
            <v>13154460952.380953</v>
          </cell>
          <cell r="FJ70">
            <v>14430651428.571428</v>
          </cell>
          <cell r="FK70">
            <v>16344937142.857143</v>
          </cell>
          <cell r="FL70">
            <v>17621127619.047619</v>
          </cell>
          <cell r="FM70">
            <v>19535413333.333332</v>
          </cell>
          <cell r="FN70">
            <v>21130651428.571426</v>
          </cell>
          <cell r="FO70">
            <v>2552380952.3809524</v>
          </cell>
          <cell r="FP70">
            <v>3828571428.5714283</v>
          </cell>
          <cell r="FQ70">
            <v>6380952380.9523811</v>
          </cell>
          <cell r="FR70">
            <v>7976190476.1904764</v>
          </cell>
          <cell r="FS70">
            <v>10528571428.571428</v>
          </cell>
          <cell r="FT70">
            <v>12123809523.809525</v>
          </cell>
          <cell r="FU70">
            <v>15566083539.742764</v>
          </cell>
          <cell r="FV70">
            <v>17631447949.302708</v>
          </cell>
          <cell r="FW70">
            <v>20385267162.049297</v>
          </cell>
          <cell r="FX70">
            <v>22450631571.609241</v>
          </cell>
          <cell r="FY70">
            <v>25204450784.355831</v>
          </cell>
          <cell r="FZ70">
            <v>27269815193.915775</v>
          </cell>
          <cell r="GA70">
            <v>4130728819.1198859</v>
          </cell>
          <cell r="GB70">
            <v>6196093228.6798286</v>
          </cell>
          <cell r="GC70">
            <v>8261457638.2397718</v>
          </cell>
          <cell r="GD70">
            <v>12392186457.359657</v>
          </cell>
          <cell r="GE70">
            <v>14457550866.9196</v>
          </cell>
          <cell r="GF70">
            <v>16522915276.479542</v>
          </cell>
          <cell r="GG70">
            <v>20653644095.599426</v>
          </cell>
          <cell r="GH70">
            <v>22719008505.15937</v>
          </cell>
          <cell r="GI70">
            <v>24784372914.719315</v>
          </cell>
          <cell r="GJ70">
            <v>28915101733.839199</v>
          </cell>
          <cell r="GK70">
            <v>30980466143.399143</v>
          </cell>
          <cell r="GL70">
            <v>33045830552.959087</v>
          </cell>
          <cell r="GM70">
            <v>4130728819.1198859</v>
          </cell>
          <cell r="GN70">
            <v>6196093228.6798286</v>
          </cell>
          <cell r="GO70">
            <v>10326822047.799715</v>
          </cell>
          <cell r="GP70">
            <v>14457550866.919601</v>
          </cell>
          <cell r="GQ70">
            <v>18588279686.039486</v>
          </cell>
          <cell r="GR70">
            <v>20653644095.59943</v>
          </cell>
          <cell r="GS70">
            <v>23407463308.34602</v>
          </cell>
          <cell r="GT70">
            <v>27538192127.465904</v>
          </cell>
          <cell r="GU70">
            <v>29603556537.025848</v>
          </cell>
          <cell r="GV70">
            <v>31668920946.585793</v>
          </cell>
          <cell r="GW70">
            <v>35111194962.519028</v>
          </cell>
          <cell r="GX70">
            <v>37176559372.078972</v>
          </cell>
        </row>
        <row r="71">
          <cell r="A71" t="str">
            <v>Granulado Panadol Compuesto</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I71">
            <v>0</v>
          </cell>
          <cell r="CJ71">
            <v>0</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0</v>
          </cell>
          <cell r="DQ71">
            <v>0</v>
          </cell>
          <cell r="DS71">
            <v>0</v>
          </cell>
          <cell r="DT71">
            <v>0</v>
          </cell>
          <cell r="DU71">
            <v>0</v>
          </cell>
          <cell r="DV71">
            <v>0</v>
          </cell>
          <cell r="DW71">
            <v>0</v>
          </cell>
          <cell r="DX71">
            <v>0</v>
          </cell>
          <cell r="DY71">
            <v>0</v>
          </cell>
          <cell r="DZ71">
            <v>0</v>
          </cell>
          <cell r="EA71">
            <v>0</v>
          </cell>
          <cell r="EB71">
            <v>0</v>
          </cell>
          <cell r="EC71">
            <v>0</v>
          </cell>
          <cell r="ED71">
            <v>0</v>
          </cell>
          <cell r="EE71">
            <v>0</v>
          </cell>
          <cell r="EF71">
            <v>0</v>
          </cell>
          <cell r="EG71">
            <v>0</v>
          </cell>
          <cell r="EH71">
            <v>0</v>
          </cell>
          <cell r="EI71">
            <v>0</v>
          </cell>
          <cell r="EJ71">
            <v>0</v>
          </cell>
          <cell r="EK71">
            <v>0</v>
          </cell>
          <cell r="EL71">
            <v>0</v>
          </cell>
          <cell r="EM71">
            <v>0</v>
          </cell>
          <cell r="EN71">
            <v>0</v>
          </cell>
          <cell r="EO71">
            <v>0</v>
          </cell>
          <cell r="EP71">
            <v>0</v>
          </cell>
          <cell r="EQ71">
            <v>0</v>
          </cell>
          <cell r="ER71">
            <v>0</v>
          </cell>
          <cell r="ES71">
            <v>0</v>
          </cell>
          <cell r="ET71">
            <v>0</v>
          </cell>
          <cell r="EU71">
            <v>0</v>
          </cell>
          <cell r="EV71">
            <v>0</v>
          </cell>
          <cell r="EW71">
            <v>0</v>
          </cell>
          <cell r="EX71">
            <v>0</v>
          </cell>
          <cell r="EY71">
            <v>0</v>
          </cell>
          <cell r="EZ71">
            <v>0</v>
          </cell>
          <cell r="FA71">
            <v>0</v>
          </cell>
          <cell r="FB71">
            <v>0</v>
          </cell>
          <cell r="FC71">
            <v>0</v>
          </cell>
          <cell r="FD71">
            <v>0</v>
          </cell>
          <cell r="FE71">
            <v>0</v>
          </cell>
          <cell r="FF71">
            <v>0</v>
          </cell>
          <cell r="FG71">
            <v>0</v>
          </cell>
          <cell r="FH71">
            <v>0</v>
          </cell>
          <cell r="FI71">
            <v>0</v>
          </cell>
          <cell r="FJ71">
            <v>0</v>
          </cell>
          <cell r="FK71">
            <v>0</v>
          </cell>
          <cell r="FL71">
            <v>0</v>
          </cell>
          <cell r="FM71">
            <v>0</v>
          </cell>
          <cell r="FN71">
            <v>0</v>
          </cell>
          <cell r="FO71">
            <v>0</v>
          </cell>
          <cell r="FP71">
            <v>0</v>
          </cell>
          <cell r="FQ71">
            <v>0</v>
          </cell>
          <cell r="FR71">
            <v>0</v>
          </cell>
          <cell r="FS71">
            <v>0</v>
          </cell>
          <cell r="FT71">
            <v>0</v>
          </cell>
          <cell r="FU71">
            <v>0</v>
          </cell>
          <cell r="FV71">
            <v>0</v>
          </cell>
          <cell r="FW71">
            <v>0</v>
          </cell>
          <cell r="FX71">
            <v>0</v>
          </cell>
          <cell r="FY71">
            <v>0</v>
          </cell>
          <cell r="FZ71">
            <v>0</v>
          </cell>
          <cell r="GA71">
            <v>0</v>
          </cell>
          <cell r="GB71">
            <v>0</v>
          </cell>
          <cell r="GC71">
            <v>0</v>
          </cell>
          <cell r="GD71">
            <v>0</v>
          </cell>
          <cell r="GE71">
            <v>0</v>
          </cell>
          <cell r="GF71">
            <v>0</v>
          </cell>
          <cell r="GG71">
            <v>0</v>
          </cell>
          <cell r="GH71">
            <v>0</v>
          </cell>
          <cell r="GI71">
            <v>0</v>
          </cell>
          <cell r="GJ71">
            <v>0</v>
          </cell>
          <cell r="GK71">
            <v>0</v>
          </cell>
          <cell r="GL71">
            <v>0</v>
          </cell>
          <cell r="GM71">
            <v>0</v>
          </cell>
          <cell r="GN71">
            <v>0</v>
          </cell>
          <cell r="GO71">
            <v>0</v>
          </cell>
          <cell r="GP71">
            <v>0</v>
          </cell>
          <cell r="GQ71">
            <v>0</v>
          </cell>
          <cell r="GR71">
            <v>0</v>
          </cell>
          <cell r="GS71">
            <v>0</v>
          </cell>
          <cell r="GT71">
            <v>0</v>
          </cell>
          <cell r="GU71">
            <v>0</v>
          </cell>
          <cell r="GV71">
            <v>0</v>
          </cell>
          <cell r="GW71">
            <v>0</v>
          </cell>
          <cell r="GX71">
            <v>0</v>
          </cell>
        </row>
        <row r="72">
          <cell r="A72" t="str">
            <v>Pangran Beecham Flu Plus Granules</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S72">
            <v>0</v>
          </cell>
          <cell r="DT72">
            <v>0</v>
          </cell>
          <cell r="DU72">
            <v>0</v>
          </cell>
          <cell r="DV72">
            <v>0</v>
          </cell>
          <cell r="DW72">
            <v>0</v>
          </cell>
          <cell r="DX72">
            <v>0</v>
          </cell>
          <cell r="DY72">
            <v>0</v>
          </cell>
          <cell r="DZ72">
            <v>0</v>
          </cell>
          <cell r="EA72">
            <v>0</v>
          </cell>
          <cell r="EB72">
            <v>0</v>
          </cell>
          <cell r="EC72">
            <v>0</v>
          </cell>
          <cell r="ED72">
            <v>0</v>
          </cell>
          <cell r="EE72">
            <v>0</v>
          </cell>
          <cell r="EF72">
            <v>0</v>
          </cell>
          <cell r="EG72">
            <v>0</v>
          </cell>
          <cell r="EH72">
            <v>0</v>
          </cell>
          <cell r="EI72">
            <v>0</v>
          </cell>
          <cell r="EJ72">
            <v>0</v>
          </cell>
          <cell r="EK72">
            <v>0</v>
          </cell>
          <cell r="EL72">
            <v>0</v>
          </cell>
          <cell r="EM72">
            <v>0</v>
          </cell>
          <cell r="EN72">
            <v>0</v>
          </cell>
          <cell r="EO72">
            <v>0</v>
          </cell>
          <cell r="EP72">
            <v>0</v>
          </cell>
          <cell r="EQ72">
            <v>0</v>
          </cell>
          <cell r="ER72">
            <v>0</v>
          </cell>
          <cell r="ES72">
            <v>0</v>
          </cell>
          <cell r="ET72">
            <v>0</v>
          </cell>
          <cell r="EU72">
            <v>0</v>
          </cell>
          <cell r="EV72">
            <v>0</v>
          </cell>
          <cell r="EW72">
            <v>0</v>
          </cell>
          <cell r="EX72">
            <v>0</v>
          </cell>
          <cell r="EY72">
            <v>0</v>
          </cell>
          <cell r="EZ72">
            <v>0</v>
          </cell>
          <cell r="FA72">
            <v>0</v>
          </cell>
          <cell r="FB72">
            <v>0</v>
          </cell>
          <cell r="FC72">
            <v>0</v>
          </cell>
          <cell r="FD72">
            <v>0</v>
          </cell>
          <cell r="FE72">
            <v>0</v>
          </cell>
          <cell r="FF72">
            <v>0</v>
          </cell>
          <cell r="FG72">
            <v>0</v>
          </cell>
          <cell r="FH72">
            <v>0</v>
          </cell>
          <cell r="FI72">
            <v>0</v>
          </cell>
          <cell r="FJ72">
            <v>0</v>
          </cell>
          <cell r="FK72">
            <v>0</v>
          </cell>
          <cell r="FL72">
            <v>0</v>
          </cell>
          <cell r="FM72">
            <v>0</v>
          </cell>
          <cell r="FN72">
            <v>0</v>
          </cell>
          <cell r="FO72">
            <v>0</v>
          </cell>
          <cell r="FP72">
            <v>0</v>
          </cell>
          <cell r="FQ72">
            <v>0</v>
          </cell>
          <cell r="FR72">
            <v>0</v>
          </cell>
          <cell r="FS72">
            <v>0</v>
          </cell>
          <cell r="FT72">
            <v>0</v>
          </cell>
          <cell r="FU72">
            <v>0</v>
          </cell>
          <cell r="FV72">
            <v>0</v>
          </cell>
          <cell r="FW72">
            <v>0</v>
          </cell>
          <cell r="FX72">
            <v>0</v>
          </cell>
          <cell r="FY72">
            <v>0</v>
          </cell>
          <cell r="FZ72">
            <v>0</v>
          </cell>
          <cell r="GA72">
            <v>0</v>
          </cell>
          <cell r="GB72">
            <v>0</v>
          </cell>
          <cell r="GC72">
            <v>0</v>
          </cell>
          <cell r="GD72">
            <v>0</v>
          </cell>
          <cell r="GE72">
            <v>0</v>
          </cell>
          <cell r="GF72">
            <v>0</v>
          </cell>
          <cell r="GG72">
            <v>0</v>
          </cell>
          <cell r="GH72">
            <v>0</v>
          </cell>
          <cell r="GI72">
            <v>0</v>
          </cell>
          <cell r="GJ72">
            <v>0</v>
          </cell>
          <cell r="GK72">
            <v>0</v>
          </cell>
          <cell r="GL72">
            <v>0</v>
          </cell>
          <cell r="GM72">
            <v>0</v>
          </cell>
          <cell r="GN72">
            <v>0</v>
          </cell>
          <cell r="GO72">
            <v>0</v>
          </cell>
          <cell r="GP72">
            <v>0</v>
          </cell>
          <cell r="GQ72">
            <v>0</v>
          </cell>
          <cell r="GR72">
            <v>0</v>
          </cell>
          <cell r="GS72">
            <v>0</v>
          </cell>
          <cell r="GT72">
            <v>0</v>
          </cell>
          <cell r="GU72">
            <v>0</v>
          </cell>
          <cell r="GV72">
            <v>0</v>
          </cell>
          <cell r="GW72">
            <v>0</v>
          </cell>
          <cell r="GX72">
            <v>0</v>
          </cell>
        </row>
        <row r="73">
          <cell r="A73" t="str">
            <v>Pangran Kid Granules</v>
          </cell>
          <cell r="AL73">
            <v>479438160</v>
          </cell>
          <cell r="AM73">
            <v>193956260</v>
          </cell>
          <cell r="AN73">
            <v>476200000</v>
          </cell>
          <cell r="AO73">
            <v>714300000</v>
          </cell>
          <cell r="AP73">
            <v>714300000</v>
          </cell>
          <cell r="AQ73">
            <v>714300000</v>
          </cell>
          <cell r="AR73">
            <v>714300000</v>
          </cell>
          <cell r="AS73">
            <v>714300000</v>
          </cell>
          <cell r="AT73">
            <v>714300000</v>
          </cell>
          <cell r="AU73">
            <v>952400000</v>
          </cell>
          <cell r="AV73">
            <v>952400000</v>
          </cell>
          <cell r="AW73">
            <v>571440000</v>
          </cell>
          <cell r="AX73">
            <v>1190500000</v>
          </cell>
          <cell r="AY73">
            <v>714300000</v>
          </cell>
          <cell r="AZ73">
            <v>714300000</v>
          </cell>
          <cell r="BA73">
            <v>1190500000</v>
          </cell>
          <cell r="BB73">
            <v>952400000</v>
          </cell>
          <cell r="BC73">
            <v>1190500000</v>
          </cell>
          <cell r="BD73">
            <v>952400000</v>
          </cell>
          <cell r="BE73">
            <v>1666700000</v>
          </cell>
          <cell r="BF73">
            <v>952400000</v>
          </cell>
          <cell r="BG73">
            <v>714300000</v>
          </cell>
          <cell r="BH73">
            <v>952400000</v>
          </cell>
          <cell r="BI73">
            <v>714300000</v>
          </cell>
          <cell r="BJ73">
            <v>1190500000</v>
          </cell>
          <cell r="BK73">
            <v>952400000</v>
          </cell>
          <cell r="BL73">
            <v>952400000</v>
          </cell>
          <cell r="BM73">
            <v>1190500000</v>
          </cell>
          <cell r="BN73">
            <v>952400000</v>
          </cell>
          <cell r="BO73">
            <v>1428600000</v>
          </cell>
          <cell r="BP73">
            <v>1190500000</v>
          </cell>
          <cell r="BQ73">
            <v>952400000</v>
          </cell>
          <cell r="BR73">
            <v>1428600000</v>
          </cell>
          <cell r="BS73">
            <v>1190500000</v>
          </cell>
          <cell r="BT73">
            <v>952400000</v>
          </cell>
          <cell r="BU73">
            <v>952400000</v>
          </cell>
          <cell r="BV73">
            <v>1190500000</v>
          </cell>
          <cell r="BW73">
            <v>952400000</v>
          </cell>
          <cell r="BX73">
            <v>952400000</v>
          </cell>
          <cell r="BY73">
            <v>1428600000</v>
          </cell>
          <cell r="BZ73">
            <v>952400000</v>
          </cell>
          <cell r="CA73">
            <v>1428600000</v>
          </cell>
          <cell r="CB73">
            <v>1190500000</v>
          </cell>
          <cell r="CC73">
            <v>952400000</v>
          </cell>
          <cell r="CD73">
            <v>1904800000</v>
          </cell>
          <cell r="CE73">
            <v>1428600000</v>
          </cell>
          <cell r="CF73">
            <v>952400000</v>
          </cell>
          <cell r="CG73">
            <v>952400000</v>
          </cell>
          <cell r="CI73">
            <v>0</v>
          </cell>
          <cell r="CJ73">
            <v>0</v>
          </cell>
          <cell r="CK73">
            <v>0</v>
          </cell>
          <cell r="CL73">
            <v>0</v>
          </cell>
          <cell r="CM73">
            <v>0</v>
          </cell>
          <cell r="CN73">
            <v>0</v>
          </cell>
          <cell r="CO73">
            <v>0</v>
          </cell>
          <cell r="CP73">
            <v>0</v>
          </cell>
          <cell r="CQ73">
            <v>0</v>
          </cell>
          <cell r="CR73">
            <v>0</v>
          </cell>
          <cell r="CS73">
            <v>0</v>
          </cell>
          <cell r="CT73">
            <v>0</v>
          </cell>
          <cell r="CU73">
            <v>1798702640</v>
          </cell>
          <cell r="CV73">
            <v>1714320000</v>
          </cell>
          <cell r="CW73">
            <v>3513022640</v>
          </cell>
          <cell r="CX73">
            <v>1149594420</v>
          </cell>
          <cell r="CY73">
            <v>2142900000</v>
          </cell>
          <cell r="CZ73">
            <v>2142900000</v>
          </cell>
          <cell r="DA73">
            <v>2476240000</v>
          </cell>
          <cell r="DB73">
            <v>7911634420</v>
          </cell>
          <cell r="DC73">
            <v>2619100000</v>
          </cell>
          <cell r="DD73">
            <v>3333400000</v>
          </cell>
          <cell r="DE73">
            <v>3571500000</v>
          </cell>
          <cell r="DF73">
            <v>2381000000</v>
          </cell>
          <cell r="DG73">
            <v>11905000000</v>
          </cell>
          <cell r="DH73">
            <v>3095300000</v>
          </cell>
          <cell r="DI73">
            <v>3571500000</v>
          </cell>
          <cell r="DJ73">
            <v>3571500000</v>
          </cell>
          <cell r="DK73">
            <v>3095300000</v>
          </cell>
          <cell r="DL73">
            <v>13333600000</v>
          </cell>
          <cell r="DM73">
            <v>3095300000</v>
          </cell>
          <cell r="DN73">
            <v>3809600000</v>
          </cell>
          <cell r="DO73">
            <v>4047700000</v>
          </cell>
          <cell r="DP73">
            <v>3333400000</v>
          </cell>
          <cell r="DQ73">
            <v>14286000000</v>
          </cell>
          <cell r="DS73">
            <v>0</v>
          </cell>
          <cell r="DT73">
            <v>0</v>
          </cell>
          <cell r="DU73">
            <v>0</v>
          </cell>
          <cell r="DV73">
            <v>0</v>
          </cell>
          <cell r="DW73">
            <v>0</v>
          </cell>
          <cell r="DX73">
            <v>0</v>
          </cell>
          <cell r="DY73">
            <v>0</v>
          </cell>
          <cell r="DZ73">
            <v>0</v>
          </cell>
          <cell r="EA73">
            <v>0</v>
          </cell>
          <cell r="EB73">
            <v>0</v>
          </cell>
          <cell r="EC73">
            <v>0</v>
          </cell>
          <cell r="ED73">
            <v>0</v>
          </cell>
          <cell r="EE73">
            <v>0</v>
          </cell>
          <cell r="EF73">
            <v>0</v>
          </cell>
          <cell r="EG73">
            <v>0</v>
          </cell>
          <cell r="EH73">
            <v>0</v>
          </cell>
          <cell r="EI73">
            <v>0</v>
          </cell>
          <cell r="EJ73">
            <v>0</v>
          </cell>
          <cell r="EK73">
            <v>0</v>
          </cell>
          <cell r="EL73">
            <v>0</v>
          </cell>
          <cell r="EM73">
            <v>0</v>
          </cell>
          <cell r="EN73">
            <v>0</v>
          </cell>
          <cell r="EO73">
            <v>0</v>
          </cell>
          <cell r="EP73">
            <v>0</v>
          </cell>
          <cell r="EQ73">
            <v>0</v>
          </cell>
          <cell r="ER73">
            <v>0</v>
          </cell>
          <cell r="ES73">
            <v>0</v>
          </cell>
          <cell r="ET73">
            <v>0</v>
          </cell>
          <cell r="EU73">
            <v>0</v>
          </cell>
          <cell r="EV73">
            <v>0</v>
          </cell>
          <cell r="EW73">
            <v>0</v>
          </cell>
          <cell r="EX73">
            <v>1203214540</v>
          </cell>
          <cell r="EY73">
            <v>1798702640</v>
          </cell>
          <cell r="EZ73">
            <v>2949297080</v>
          </cell>
          <cell r="FA73">
            <v>3375448460</v>
          </cell>
          <cell r="FB73">
            <v>3513022640</v>
          </cell>
          <cell r="FC73">
            <v>479438160</v>
          </cell>
          <cell r="FD73">
            <v>673394420</v>
          </cell>
          <cell r="FE73">
            <v>1149594420</v>
          </cell>
          <cell r="FF73">
            <v>1863894420</v>
          </cell>
          <cell r="FG73">
            <v>2578194420</v>
          </cell>
          <cell r="FH73">
            <v>3292494420</v>
          </cell>
          <cell r="FI73">
            <v>4006794420</v>
          </cell>
          <cell r="FJ73">
            <v>4721094420</v>
          </cell>
          <cell r="FK73">
            <v>5435394420</v>
          </cell>
          <cell r="FL73">
            <v>6387794420</v>
          </cell>
          <cell r="FM73">
            <v>7340194420</v>
          </cell>
          <cell r="FN73">
            <v>7911634420</v>
          </cell>
          <cell r="FO73">
            <v>1190500000</v>
          </cell>
          <cell r="FP73">
            <v>1904800000</v>
          </cell>
          <cell r="FQ73">
            <v>2619100000</v>
          </cell>
          <cell r="FR73">
            <v>3809600000</v>
          </cell>
          <cell r="FS73">
            <v>4762000000</v>
          </cell>
          <cell r="FT73">
            <v>5952500000</v>
          </cell>
          <cell r="FU73">
            <v>6904900000</v>
          </cell>
          <cell r="FV73">
            <v>8571600000</v>
          </cell>
          <cell r="FW73">
            <v>9524000000</v>
          </cell>
          <cell r="FX73">
            <v>10238300000</v>
          </cell>
          <cell r="FY73">
            <v>11190700000</v>
          </cell>
          <cell r="FZ73">
            <v>11905000000</v>
          </cell>
          <cell r="GA73">
            <v>1190500000</v>
          </cell>
          <cell r="GB73">
            <v>2142900000</v>
          </cell>
          <cell r="GC73">
            <v>3095300000</v>
          </cell>
          <cell r="GD73">
            <v>4285800000</v>
          </cell>
          <cell r="GE73">
            <v>5238200000</v>
          </cell>
          <cell r="GF73">
            <v>6666800000</v>
          </cell>
          <cell r="GG73">
            <v>7857300000</v>
          </cell>
          <cell r="GH73">
            <v>8809700000</v>
          </cell>
          <cell r="GI73">
            <v>10238300000</v>
          </cell>
          <cell r="GJ73">
            <v>11428800000</v>
          </cell>
          <cell r="GK73">
            <v>12381200000</v>
          </cell>
          <cell r="GL73">
            <v>13333600000</v>
          </cell>
          <cell r="GM73">
            <v>1190500000</v>
          </cell>
          <cell r="GN73">
            <v>2142900000</v>
          </cell>
          <cell r="GO73">
            <v>3095300000</v>
          </cell>
          <cell r="GP73">
            <v>4523900000</v>
          </cell>
          <cell r="GQ73">
            <v>5476300000</v>
          </cell>
          <cell r="GR73">
            <v>6904900000</v>
          </cell>
          <cell r="GS73">
            <v>8095400000</v>
          </cell>
          <cell r="GT73">
            <v>9047800000</v>
          </cell>
          <cell r="GU73">
            <v>10952600000</v>
          </cell>
          <cell r="GV73">
            <v>12381200000</v>
          </cell>
          <cell r="GW73">
            <v>13333600000</v>
          </cell>
          <cell r="GX73">
            <v>14286000000</v>
          </cell>
        </row>
        <row r="74">
          <cell r="A74" t="str">
            <v>ENO ORANGE SACHETS 4.3GX48</v>
          </cell>
          <cell r="AL74">
            <v>465792000</v>
          </cell>
          <cell r="AM74">
            <v>81120000</v>
          </cell>
          <cell r="AN74">
            <v>384000000</v>
          </cell>
          <cell r="AO74">
            <v>336000000</v>
          </cell>
          <cell r="AP74">
            <v>576000000</v>
          </cell>
          <cell r="AQ74">
            <v>288000000</v>
          </cell>
          <cell r="AR74">
            <v>384000000</v>
          </cell>
          <cell r="AS74">
            <v>672000000</v>
          </cell>
          <cell r="AT74">
            <v>360672000</v>
          </cell>
          <cell r="AU74">
            <v>576000000</v>
          </cell>
          <cell r="AV74">
            <v>624000000</v>
          </cell>
          <cell r="AW74">
            <v>816000000</v>
          </cell>
          <cell r="AX74">
            <v>576000000</v>
          </cell>
          <cell r="AY74">
            <v>384000000</v>
          </cell>
          <cell r="AZ74">
            <v>768000000</v>
          </cell>
          <cell r="BA74">
            <v>384000000</v>
          </cell>
          <cell r="BB74">
            <v>576000000</v>
          </cell>
          <cell r="BC74">
            <v>384000000</v>
          </cell>
          <cell r="BD74">
            <v>864000000</v>
          </cell>
          <cell r="BE74">
            <v>384000000</v>
          </cell>
          <cell r="BF74">
            <v>480000000</v>
          </cell>
          <cell r="BG74">
            <v>576000000</v>
          </cell>
          <cell r="BH74">
            <v>960000000</v>
          </cell>
          <cell r="BI74">
            <v>384000000</v>
          </cell>
          <cell r="BJ74">
            <v>960000000</v>
          </cell>
          <cell r="BK74">
            <v>768000000</v>
          </cell>
          <cell r="BL74">
            <v>480000000</v>
          </cell>
          <cell r="BM74">
            <v>960000000</v>
          </cell>
          <cell r="BN74">
            <v>768000000</v>
          </cell>
          <cell r="BO74">
            <v>480000000</v>
          </cell>
          <cell r="BP74">
            <v>960000000</v>
          </cell>
          <cell r="BQ74">
            <v>768000000</v>
          </cell>
          <cell r="BR74">
            <v>480000000</v>
          </cell>
          <cell r="BS74">
            <v>960000000</v>
          </cell>
          <cell r="BT74">
            <v>768000000</v>
          </cell>
          <cell r="BU74">
            <v>480000000</v>
          </cell>
          <cell r="BV74">
            <v>601041666.66666663</v>
          </cell>
          <cell r="BW74">
            <v>601041666.66666663</v>
          </cell>
          <cell r="BX74">
            <v>601041666.66666663</v>
          </cell>
          <cell r="BY74">
            <v>601041666.66666663</v>
          </cell>
          <cell r="BZ74">
            <v>601041666.66666663</v>
          </cell>
          <cell r="CA74">
            <v>601041666.66666663</v>
          </cell>
          <cell r="CB74">
            <v>601041666.66666663</v>
          </cell>
          <cell r="CC74">
            <v>601041666.66666663</v>
          </cell>
          <cell r="CD74">
            <v>601041666.66666663</v>
          </cell>
          <cell r="CE74">
            <v>601041666.66666663</v>
          </cell>
          <cell r="CF74">
            <v>601041666.66666663</v>
          </cell>
          <cell r="CG74">
            <v>601041666.66666663</v>
          </cell>
          <cell r="CI74">
            <v>0</v>
          </cell>
          <cell r="CJ74">
            <v>0</v>
          </cell>
          <cell r="CK74">
            <v>0</v>
          </cell>
          <cell r="CL74">
            <v>0</v>
          </cell>
          <cell r="CM74">
            <v>0</v>
          </cell>
          <cell r="CN74">
            <v>0</v>
          </cell>
          <cell r="CO74">
            <v>0</v>
          </cell>
          <cell r="CP74">
            <v>0</v>
          </cell>
          <cell r="CQ74">
            <v>0</v>
          </cell>
          <cell r="CR74">
            <v>0</v>
          </cell>
          <cell r="CS74">
            <v>0</v>
          </cell>
          <cell r="CT74">
            <v>0</v>
          </cell>
          <cell r="CU74">
            <v>0</v>
          </cell>
          <cell r="CV74">
            <v>745824000</v>
          </cell>
          <cell r="CW74">
            <v>745824000</v>
          </cell>
          <cell r="CX74">
            <v>930912000</v>
          </cell>
          <cell r="CY74">
            <v>1200000000</v>
          </cell>
          <cell r="CZ74">
            <v>1416672000</v>
          </cell>
          <cell r="DA74">
            <v>2016000000</v>
          </cell>
          <cell r="DB74">
            <v>5563584000</v>
          </cell>
          <cell r="DC74">
            <v>1728000000</v>
          </cell>
          <cell r="DD74">
            <v>1344000000</v>
          </cell>
          <cell r="DE74">
            <v>1728000000</v>
          </cell>
          <cell r="DF74">
            <v>1920000000</v>
          </cell>
          <cell r="DG74">
            <v>6720000000</v>
          </cell>
          <cell r="DH74">
            <v>2208000000</v>
          </cell>
          <cell r="DI74">
            <v>2208000000</v>
          </cell>
          <cell r="DJ74">
            <v>2208000000</v>
          </cell>
          <cell r="DK74">
            <v>2208000000</v>
          </cell>
          <cell r="DL74">
            <v>8832000000</v>
          </cell>
          <cell r="DM74">
            <v>1803125000</v>
          </cell>
          <cell r="DN74">
            <v>1803125000</v>
          </cell>
          <cell r="DO74">
            <v>1803125000</v>
          </cell>
          <cell r="DP74">
            <v>1803125000</v>
          </cell>
          <cell r="DQ74">
            <v>7212500000</v>
          </cell>
          <cell r="DS74">
            <v>0</v>
          </cell>
          <cell r="DT74">
            <v>0</v>
          </cell>
          <cell r="DU74">
            <v>0</v>
          </cell>
          <cell r="DV74">
            <v>0</v>
          </cell>
          <cell r="DW74">
            <v>0</v>
          </cell>
          <cell r="DX74">
            <v>0</v>
          </cell>
          <cell r="DY74">
            <v>0</v>
          </cell>
          <cell r="DZ74">
            <v>0</v>
          </cell>
          <cell r="EA74">
            <v>0</v>
          </cell>
          <cell r="EB74">
            <v>0</v>
          </cell>
          <cell r="EC74">
            <v>0</v>
          </cell>
          <cell r="ED74">
            <v>0</v>
          </cell>
          <cell r="EE74">
            <v>0</v>
          </cell>
          <cell r="EF74">
            <v>0</v>
          </cell>
          <cell r="EG74">
            <v>0</v>
          </cell>
          <cell r="EH74">
            <v>0</v>
          </cell>
          <cell r="EI74">
            <v>0</v>
          </cell>
          <cell r="EJ74">
            <v>0</v>
          </cell>
          <cell r="EK74">
            <v>0</v>
          </cell>
          <cell r="EL74">
            <v>0</v>
          </cell>
          <cell r="EM74">
            <v>0</v>
          </cell>
          <cell r="EN74">
            <v>0</v>
          </cell>
          <cell r="EO74">
            <v>0</v>
          </cell>
          <cell r="EP74">
            <v>0</v>
          </cell>
          <cell r="EQ74">
            <v>0</v>
          </cell>
          <cell r="ER74">
            <v>0</v>
          </cell>
          <cell r="ES74">
            <v>0</v>
          </cell>
          <cell r="ET74">
            <v>0</v>
          </cell>
          <cell r="EU74">
            <v>0</v>
          </cell>
          <cell r="EV74">
            <v>0</v>
          </cell>
          <cell r="EW74">
            <v>0</v>
          </cell>
          <cell r="EX74">
            <v>0</v>
          </cell>
          <cell r="EY74">
            <v>0</v>
          </cell>
          <cell r="EZ74">
            <v>0</v>
          </cell>
          <cell r="FA74">
            <v>0</v>
          </cell>
          <cell r="FB74">
            <v>745824000</v>
          </cell>
          <cell r="FC74">
            <v>465792000</v>
          </cell>
          <cell r="FD74">
            <v>546912000</v>
          </cell>
          <cell r="FE74">
            <v>930912000</v>
          </cell>
          <cell r="FF74">
            <v>1266912000</v>
          </cell>
          <cell r="FG74">
            <v>1842912000</v>
          </cell>
          <cell r="FH74">
            <v>2130912000</v>
          </cell>
          <cell r="FI74">
            <v>2514912000</v>
          </cell>
          <cell r="FJ74">
            <v>3186912000</v>
          </cell>
          <cell r="FK74">
            <v>3547584000</v>
          </cell>
          <cell r="FL74">
            <v>4123584000</v>
          </cell>
          <cell r="FM74">
            <v>4747584000</v>
          </cell>
          <cell r="FN74">
            <v>5563584000</v>
          </cell>
          <cell r="FO74">
            <v>576000000</v>
          </cell>
          <cell r="FP74">
            <v>960000000</v>
          </cell>
          <cell r="FQ74">
            <v>1728000000</v>
          </cell>
          <cell r="FR74">
            <v>2112000000</v>
          </cell>
          <cell r="FS74">
            <v>2688000000</v>
          </cell>
          <cell r="FT74">
            <v>3072000000</v>
          </cell>
          <cell r="FU74">
            <v>3936000000</v>
          </cell>
          <cell r="FV74">
            <v>4320000000</v>
          </cell>
          <cell r="FW74">
            <v>4800000000</v>
          </cell>
          <cell r="FX74">
            <v>5376000000</v>
          </cell>
          <cell r="FY74">
            <v>6336000000</v>
          </cell>
          <cell r="FZ74">
            <v>6720000000</v>
          </cell>
          <cell r="GA74">
            <v>960000000</v>
          </cell>
          <cell r="GB74">
            <v>1728000000</v>
          </cell>
          <cell r="GC74">
            <v>2208000000</v>
          </cell>
          <cell r="GD74">
            <v>3168000000</v>
          </cell>
          <cell r="GE74">
            <v>3936000000</v>
          </cell>
          <cell r="GF74">
            <v>4416000000</v>
          </cell>
          <cell r="GG74">
            <v>5376000000</v>
          </cell>
          <cell r="GH74">
            <v>6144000000</v>
          </cell>
          <cell r="GI74">
            <v>6624000000</v>
          </cell>
          <cell r="GJ74">
            <v>7584000000</v>
          </cell>
          <cell r="GK74">
            <v>8352000000</v>
          </cell>
          <cell r="GL74">
            <v>8832000000</v>
          </cell>
          <cell r="GM74">
            <v>601041666.66666663</v>
          </cell>
          <cell r="GN74">
            <v>1202083333.3333333</v>
          </cell>
          <cell r="GO74">
            <v>1803125000</v>
          </cell>
          <cell r="GP74">
            <v>2404166666.6666665</v>
          </cell>
          <cell r="GQ74">
            <v>3005208333.333333</v>
          </cell>
          <cell r="GR74">
            <v>3606249999.9999995</v>
          </cell>
          <cell r="GS74">
            <v>4207291666.666666</v>
          </cell>
          <cell r="GT74">
            <v>4808333333.333333</v>
          </cell>
          <cell r="GU74">
            <v>5409375000</v>
          </cell>
          <cell r="GV74">
            <v>6010416666.666667</v>
          </cell>
          <cell r="GW74">
            <v>6611458333.333334</v>
          </cell>
          <cell r="GX74">
            <v>7212500000.000001</v>
          </cell>
        </row>
        <row r="75">
          <cell r="A75" t="str">
            <v>ENO LEMON SACHET 48/BOX M</v>
          </cell>
          <cell r="AL75">
            <v>229536000</v>
          </cell>
          <cell r="AM75">
            <v>28608000</v>
          </cell>
          <cell r="AN75">
            <v>192000000</v>
          </cell>
          <cell r="AO75">
            <v>240000000</v>
          </cell>
          <cell r="AP75">
            <v>384000000</v>
          </cell>
          <cell r="AQ75">
            <v>192000000</v>
          </cell>
          <cell r="AR75">
            <v>192000000</v>
          </cell>
          <cell r="AS75">
            <v>384000000</v>
          </cell>
          <cell r="AT75">
            <v>192000000</v>
          </cell>
          <cell r="AU75">
            <v>288000000</v>
          </cell>
          <cell r="AV75">
            <v>192000000</v>
          </cell>
          <cell r="AW75">
            <v>384000000</v>
          </cell>
          <cell r="AX75">
            <v>480000000</v>
          </cell>
          <cell r="AY75">
            <v>288000000</v>
          </cell>
          <cell r="AZ75">
            <v>384000000</v>
          </cell>
          <cell r="BA75">
            <v>288000000</v>
          </cell>
          <cell r="BB75">
            <v>576000000</v>
          </cell>
          <cell r="BC75">
            <v>288000000</v>
          </cell>
          <cell r="BD75">
            <v>288000000</v>
          </cell>
          <cell r="BE75">
            <v>384000000</v>
          </cell>
          <cell r="BF75">
            <v>288000000</v>
          </cell>
          <cell r="BG75">
            <v>288000000</v>
          </cell>
          <cell r="BH75">
            <v>672000000</v>
          </cell>
          <cell r="BI75">
            <v>288000000</v>
          </cell>
          <cell r="BJ75">
            <v>768000000</v>
          </cell>
          <cell r="BK75">
            <v>384000000</v>
          </cell>
          <cell r="BL75">
            <v>384000000</v>
          </cell>
          <cell r="BM75">
            <v>480000000</v>
          </cell>
          <cell r="BN75">
            <v>384000000</v>
          </cell>
          <cell r="BO75">
            <v>192000000</v>
          </cell>
          <cell r="BP75">
            <v>384000000</v>
          </cell>
          <cell r="BQ75">
            <v>384000000</v>
          </cell>
          <cell r="BR75">
            <v>384000000</v>
          </cell>
          <cell r="BS75">
            <v>768000000</v>
          </cell>
          <cell r="BT75">
            <v>384000000</v>
          </cell>
          <cell r="BU75">
            <v>384000000</v>
          </cell>
          <cell r="BV75">
            <v>480833333.33333325</v>
          </cell>
          <cell r="BW75">
            <v>480833333.33333325</v>
          </cell>
          <cell r="BX75">
            <v>480833333.33333325</v>
          </cell>
          <cell r="BY75">
            <v>480833333.33333325</v>
          </cell>
          <cell r="BZ75">
            <v>480833333.33333325</v>
          </cell>
          <cell r="CA75">
            <v>480833333.33333325</v>
          </cell>
          <cell r="CB75">
            <v>480833333.33333325</v>
          </cell>
          <cell r="CC75">
            <v>480833333.33333325</v>
          </cell>
          <cell r="CD75">
            <v>480833333.33333325</v>
          </cell>
          <cell r="CE75">
            <v>480833333.33333325</v>
          </cell>
          <cell r="CF75">
            <v>480833333.33333325</v>
          </cell>
          <cell r="CG75">
            <v>480833333.33333325</v>
          </cell>
          <cell r="CI75">
            <v>0</v>
          </cell>
          <cell r="CJ75">
            <v>0</v>
          </cell>
          <cell r="CK75">
            <v>0</v>
          </cell>
          <cell r="CL75">
            <v>0</v>
          </cell>
          <cell r="CM75">
            <v>0</v>
          </cell>
          <cell r="CN75">
            <v>0</v>
          </cell>
          <cell r="CO75">
            <v>0</v>
          </cell>
          <cell r="CP75">
            <v>0</v>
          </cell>
          <cell r="CQ75">
            <v>0</v>
          </cell>
          <cell r="CR75">
            <v>0</v>
          </cell>
          <cell r="CS75">
            <v>0</v>
          </cell>
          <cell r="CT75">
            <v>0</v>
          </cell>
          <cell r="CU75">
            <v>0</v>
          </cell>
          <cell r="CV75">
            <v>606912000</v>
          </cell>
          <cell r="CW75">
            <v>606912000</v>
          </cell>
          <cell r="CX75">
            <v>450144000</v>
          </cell>
          <cell r="CY75">
            <v>816000000</v>
          </cell>
          <cell r="CZ75">
            <v>768000000</v>
          </cell>
          <cell r="DA75">
            <v>864000000</v>
          </cell>
          <cell r="DB75">
            <v>2898144000</v>
          </cell>
          <cell r="DC75">
            <v>1152000000</v>
          </cell>
          <cell r="DD75">
            <v>1152000000</v>
          </cell>
          <cell r="DE75">
            <v>960000000</v>
          </cell>
          <cell r="DF75">
            <v>1248000000</v>
          </cell>
          <cell r="DG75">
            <v>4512000000</v>
          </cell>
          <cell r="DH75">
            <v>1536000000</v>
          </cell>
          <cell r="DI75">
            <v>1056000000</v>
          </cell>
          <cell r="DJ75">
            <v>1152000000</v>
          </cell>
          <cell r="DK75">
            <v>1536000000</v>
          </cell>
          <cell r="DL75">
            <v>5280000000</v>
          </cell>
          <cell r="DM75">
            <v>1442499999.9999998</v>
          </cell>
          <cell r="DN75">
            <v>1442499999.9999998</v>
          </cell>
          <cell r="DO75">
            <v>1442499999.9999998</v>
          </cell>
          <cell r="DP75">
            <v>1442499999.9999998</v>
          </cell>
          <cell r="DQ75">
            <v>5769999999.999999</v>
          </cell>
          <cell r="DS75">
            <v>0</v>
          </cell>
          <cell r="DT75">
            <v>0</v>
          </cell>
          <cell r="DU75">
            <v>0</v>
          </cell>
          <cell r="DV75">
            <v>0</v>
          </cell>
          <cell r="DW75">
            <v>0</v>
          </cell>
          <cell r="DX75">
            <v>0</v>
          </cell>
          <cell r="DY75">
            <v>0</v>
          </cell>
          <cell r="DZ75">
            <v>0</v>
          </cell>
          <cell r="EA75">
            <v>0</v>
          </cell>
          <cell r="EB75">
            <v>0</v>
          </cell>
          <cell r="EC75">
            <v>0</v>
          </cell>
          <cell r="ED75">
            <v>0</v>
          </cell>
          <cell r="EE75">
            <v>0</v>
          </cell>
          <cell r="EF75">
            <v>0</v>
          </cell>
          <cell r="EG75">
            <v>0</v>
          </cell>
          <cell r="EH75">
            <v>0</v>
          </cell>
          <cell r="EI75">
            <v>0</v>
          </cell>
          <cell r="EJ75">
            <v>0</v>
          </cell>
          <cell r="EK75">
            <v>0</v>
          </cell>
          <cell r="EL75">
            <v>0</v>
          </cell>
          <cell r="EM75">
            <v>0</v>
          </cell>
          <cell r="EN75">
            <v>0</v>
          </cell>
          <cell r="EO75">
            <v>0</v>
          </cell>
          <cell r="EP75">
            <v>0</v>
          </cell>
          <cell r="EQ75">
            <v>0</v>
          </cell>
          <cell r="ER75">
            <v>0</v>
          </cell>
          <cell r="ES75">
            <v>0</v>
          </cell>
          <cell r="ET75">
            <v>0</v>
          </cell>
          <cell r="EU75">
            <v>0</v>
          </cell>
          <cell r="EV75">
            <v>0</v>
          </cell>
          <cell r="EW75">
            <v>0</v>
          </cell>
          <cell r="EX75">
            <v>0</v>
          </cell>
          <cell r="EY75">
            <v>0</v>
          </cell>
          <cell r="EZ75">
            <v>0</v>
          </cell>
          <cell r="FA75">
            <v>0</v>
          </cell>
          <cell r="FB75">
            <v>606912000</v>
          </cell>
          <cell r="FC75">
            <v>229536000</v>
          </cell>
          <cell r="FD75">
            <v>258144000</v>
          </cell>
          <cell r="FE75">
            <v>450144000</v>
          </cell>
          <cell r="FF75">
            <v>690144000</v>
          </cell>
          <cell r="FG75">
            <v>1074144000</v>
          </cell>
          <cell r="FH75">
            <v>1266144000</v>
          </cell>
          <cell r="FI75">
            <v>1458144000</v>
          </cell>
          <cell r="FJ75">
            <v>1842144000</v>
          </cell>
          <cell r="FK75">
            <v>2034144000</v>
          </cell>
          <cell r="FL75">
            <v>2322144000</v>
          </cell>
          <cell r="FM75">
            <v>2514144000</v>
          </cell>
          <cell r="FN75">
            <v>2898144000</v>
          </cell>
          <cell r="FO75">
            <v>480000000</v>
          </cell>
          <cell r="FP75">
            <v>768000000</v>
          </cell>
          <cell r="FQ75">
            <v>1152000000</v>
          </cell>
          <cell r="FR75">
            <v>1440000000</v>
          </cell>
          <cell r="FS75">
            <v>2016000000</v>
          </cell>
          <cell r="FT75">
            <v>2304000000</v>
          </cell>
          <cell r="FU75">
            <v>2592000000</v>
          </cell>
          <cell r="FV75">
            <v>2976000000</v>
          </cell>
          <cell r="FW75">
            <v>3264000000</v>
          </cell>
          <cell r="FX75">
            <v>3552000000</v>
          </cell>
          <cell r="FY75">
            <v>4224000000</v>
          </cell>
          <cell r="FZ75">
            <v>4512000000</v>
          </cell>
          <cell r="GA75">
            <v>768000000</v>
          </cell>
          <cell r="GB75">
            <v>1152000000</v>
          </cell>
          <cell r="GC75">
            <v>1536000000</v>
          </cell>
          <cell r="GD75">
            <v>2016000000</v>
          </cell>
          <cell r="GE75">
            <v>2400000000</v>
          </cell>
          <cell r="GF75">
            <v>2592000000</v>
          </cell>
          <cell r="GG75">
            <v>2976000000</v>
          </cell>
          <cell r="GH75">
            <v>3360000000</v>
          </cell>
          <cell r="GI75">
            <v>3744000000</v>
          </cell>
          <cell r="GJ75">
            <v>4512000000</v>
          </cell>
          <cell r="GK75">
            <v>4896000000</v>
          </cell>
          <cell r="GL75">
            <v>5280000000</v>
          </cell>
          <cell r="GM75">
            <v>480833333.33333325</v>
          </cell>
          <cell r="GN75">
            <v>961666666.66666651</v>
          </cell>
          <cell r="GO75">
            <v>1442499999.9999998</v>
          </cell>
          <cell r="GP75">
            <v>1923333333.333333</v>
          </cell>
          <cell r="GQ75">
            <v>2404166666.666666</v>
          </cell>
          <cell r="GR75">
            <v>2884999999.999999</v>
          </cell>
          <cell r="GS75">
            <v>3365833333.3333321</v>
          </cell>
          <cell r="GT75">
            <v>3846666666.6666651</v>
          </cell>
          <cell r="GU75">
            <v>4327499999.9999981</v>
          </cell>
          <cell r="GV75">
            <v>4808333333.3333311</v>
          </cell>
          <cell r="GW75">
            <v>5289166666.6666641</v>
          </cell>
          <cell r="GX75">
            <v>5769999999.9999971</v>
          </cell>
        </row>
        <row r="76">
          <cell r="A76" t="str">
            <v>Panadol Susp 120mg</v>
          </cell>
          <cell r="AL76">
            <v>0</v>
          </cell>
          <cell r="AM76">
            <v>0</v>
          </cell>
          <cell r="AN76">
            <v>0</v>
          </cell>
          <cell r="AO76">
            <v>0</v>
          </cell>
          <cell r="AP76">
            <v>0</v>
          </cell>
          <cell r="AQ76">
            <v>177144000</v>
          </cell>
          <cell r="AR76">
            <v>59048000</v>
          </cell>
          <cell r="AS76">
            <v>88572000</v>
          </cell>
          <cell r="AT76">
            <v>147620000</v>
          </cell>
          <cell r="AU76">
            <v>88572000</v>
          </cell>
          <cell r="AV76">
            <v>147620000</v>
          </cell>
          <cell r="AW76">
            <v>118096000</v>
          </cell>
          <cell r="AX76">
            <v>88572000</v>
          </cell>
          <cell r="AY76">
            <v>88572000</v>
          </cell>
          <cell r="AZ76">
            <v>88572000</v>
          </cell>
          <cell r="BA76">
            <v>88572000</v>
          </cell>
          <cell r="BB76">
            <v>88572000</v>
          </cell>
          <cell r="BC76">
            <v>88572000</v>
          </cell>
          <cell r="BD76">
            <v>88572000</v>
          </cell>
          <cell r="BE76">
            <v>88572000</v>
          </cell>
          <cell r="BF76">
            <v>88572000</v>
          </cell>
          <cell r="BG76">
            <v>88572000</v>
          </cell>
          <cell r="BH76">
            <v>88572000</v>
          </cell>
          <cell r="BI76">
            <v>88572000</v>
          </cell>
          <cell r="BJ76">
            <v>177144000</v>
          </cell>
          <cell r="BK76">
            <v>118096000</v>
          </cell>
          <cell r="BL76">
            <v>147620000</v>
          </cell>
          <cell r="BM76">
            <v>177144000</v>
          </cell>
          <cell r="BN76">
            <v>118096000</v>
          </cell>
          <cell r="BO76">
            <v>147620000</v>
          </cell>
          <cell r="BP76">
            <v>177144000</v>
          </cell>
          <cell r="BQ76">
            <v>118096000</v>
          </cell>
          <cell r="BR76">
            <v>147620000</v>
          </cell>
          <cell r="BS76">
            <v>177144000</v>
          </cell>
          <cell r="BT76">
            <v>118096000</v>
          </cell>
          <cell r="BU76">
            <v>147620000</v>
          </cell>
          <cell r="BV76">
            <v>177144000</v>
          </cell>
          <cell r="BW76">
            <v>118096000</v>
          </cell>
          <cell r="BX76">
            <v>147620000</v>
          </cell>
          <cell r="BY76">
            <v>177144000</v>
          </cell>
          <cell r="BZ76">
            <v>118096000</v>
          </cell>
          <cell r="CA76">
            <v>221430000</v>
          </cell>
          <cell r="CB76">
            <v>177144000</v>
          </cell>
          <cell r="CC76">
            <v>118096000</v>
          </cell>
          <cell r="CD76">
            <v>221430000</v>
          </cell>
          <cell r="CE76">
            <v>177144000</v>
          </cell>
          <cell r="CF76">
            <v>118096000</v>
          </cell>
          <cell r="CG76">
            <v>147620000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177144000</v>
          </cell>
          <cell r="CZ76">
            <v>295240000</v>
          </cell>
          <cell r="DA76">
            <v>354288000</v>
          </cell>
          <cell r="DB76">
            <v>826672000</v>
          </cell>
          <cell r="DC76">
            <v>265716000</v>
          </cell>
          <cell r="DD76">
            <v>265716000</v>
          </cell>
          <cell r="DE76">
            <v>265716000</v>
          </cell>
          <cell r="DF76">
            <v>265716000</v>
          </cell>
          <cell r="DG76">
            <v>1062864000</v>
          </cell>
          <cell r="DH76">
            <v>442860000</v>
          </cell>
          <cell r="DI76">
            <v>442860000</v>
          </cell>
          <cell r="DJ76">
            <v>442860000</v>
          </cell>
          <cell r="DK76">
            <v>442860000</v>
          </cell>
          <cell r="DL76">
            <v>1771440000</v>
          </cell>
          <cell r="DM76">
            <v>442860000</v>
          </cell>
          <cell r="DN76">
            <v>516670000</v>
          </cell>
          <cell r="DO76">
            <v>516670000</v>
          </cell>
          <cell r="DP76">
            <v>442860000</v>
          </cell>
          <cell r="DQ76">
            <v>1919060000</v>
          </cell>
          <cell r="DS76">
            <v>0</v>
          </cell>
          <cell r="DT76">
            <v>0</v>
          </cell>
          <cell r="DU76">
            <v>0</v>
          </cell>
          <cell r="DV76">
            <v>0</v>
          </cell>
          <cell r="DW76">
            <v>0</v>
          </cell>
          <cell r="DX76">
            <v>0</v>
          </cell>
          <cell r="DY76">
            <v>0</v>
          </cell>
          <cell r="DZ76">
            <v>0</v>
          </cell>
          <cell r="EA76">
            <v>0</v>
          </cell>
          <cell r="EB76">
            <v>0</v>
          </cell>
          <cell r="EC76">
            <v>0</v>
          </cell>
          <cell r="ED76">
            <v>0</v>
          </cell>
          <cell r="EE76">
            <v>0</v>
          </cell>
          <cell r="EF76">
            <v>0</v>
          </cell>
          <cell r="EG76">
            <v>0</v>
          </cell>
          <cell r="EH76">
            <v>0</v>
          </cell>
          <cell r="EI76">
            <v>0</v>
          </cell>
          <cell r="EJ76">
            <v>0</v>
          </cell>
          <cell r="EK76">
            <v>0</v>
          </cell>
          <cell r="EL76">
            <v>0</v>
          </cell>
          <cell r="EM76">
            <v>0</v>
          </cell>
          <cell r="EN76">
            <v>0</v>
          </cell>
          <cell r="EO76">
            <v>0</v>
          </cell>
          <cell r="EP76">
            <v>0</v>
          </cell>
          <cell r="EQ76">
            <v>0</v>
          </cell>
          <cell r="ER76">
            <v>0</v>
          </cell>
          <cell r="ES76">
            <v>0</v>
          </cell>
          <cell r="ET76">
            <v>0</v>
          </cell>
          <cell r="EU76">
            <v>0</v>
          </cell>
          <cell r="EV76">
            <v>0</v>
          </cell>
          <cell r="EW76">
            <v>0</v>
          </cell>
          <cell r="EX76">
            <v>0</v>
          </cell>
          <cell r="EY76">
            <v>0</v>
          </cell>
          <cell r="EZ76">
            <v>0</v>
          </cell>
          <cell r="FA76">
            <v>0</v>
          </cell>
          <cell r="FB76">
            <v>0</v>
          </cell>
          <cell r="FC76">
            <v>0</v>
          </cell>
          <cell r="FD76">
            <v>0</v>
          </cell>
          <cell r="FE76">
            <v>0</v>
          </cell>
          <cell r="FF76">
            <v>0</v>
          </cell>
          <cell r="FG76">
            <v>0</v>
          </cell>
          <cell r="FH76">
            <v>177144000</v>
          </cell>
          <cell r="FI76">
            <v>236192000</v>
          </cell>
          <cell r="FJ76">
            <v>324764000</v>
          </cell>
          <cell r="FK76">
            <v>472384000</v>
          </cell>
          <cell r="FL76">
            <v>560956000</v>
          </cell>
          <cell r="FM76">
            <v>708576000</v>
          </cell>
          <cell r="FN76">
            <v>826672000</v>
          </cell>
          <cell r="FO76">
            <v>88572000</v>
          </cell>
          <cell r="FP76">
            <v>177144000</v>
          </cell>
          <cell r="FQ76">
            <v>265716000</v>
          </cell>
          <cell r="FR76">
            <v>354288000</v>
          </cell>
          <cell r="FS76">
            <v>442860000</v>
          </cell>
          <cell r="FT76">
            <v>531432000</v>
          </cell>
          <cell r="FU76">
            <v>620004000</v>
          </cell>
          <cell r="FV76">
            <v>708576000</v>
          </cell>
          <cell r="FW76">
            <v>797148000</v>
          </cell>
          <cell r="FX76">
            <v>885720000</v>
          </cell>
          <cell r="FY76">
            <v>974292000</v>
          </cell>
          <cell r="FZ76">
            <v>1062864000</v>
          </cell>
          <cell r="GA76">
            <v>177144000</v>
          </cell>
          <cell r="GB76">
            <v>295240000</v>
          </cell>
          <cell r="GC76">
            <v>442860000</v>
          </cell>
          <cell r="GD76">
            <v>620004000</v>
          </cell>
          <cell r="GE76">
            <v>738100000</v>
          </cell>
          <cell r="GF76">
            <v>885720000</v>
          </cell>
          <cell r="GG76">
            <v>1062864000</v>
          </cell>
          <cell r="GH76">
            <v>1180960000</v>
          </cell>
          <cell r="GI76">
            <v>1328580000</v>
          </cell>
          <cell r="GJ76">
            <v>1505724000</v>
          </cell>
          <cell r="GK76">
            <v>1623820000</v>
          </cell>
          <cell r="GL76">
            <v>1771440000</v>
          </cell>
          <cell r="GM76">
            <v>177144000</v>
          </cell>
          <cell r="GN76">
            <v>295240000</v>
          </cell>
          <cell r="GO76">
            <v>442860000</v>
          </cell>
          <cell r="GP76">
            <v>620004000</v>
          </cell>
          <cell r="GQ76">
            <v>738100000</v>
          </cell>
          <cell r="GR76">
            <v>959530000</v>
          </cell>
          <cell r="GS76">
            <v>1136674000</v>
          </cell>
          <cell r="GT76">
            <v>1254770000</v>
          </cell>
          <cell r="GU76">
            <v>1476200000</v>
          </cell>
          <cell r="GV76">
            <v>1653344000</v>
          </cell>
          <cell r="GW76">
            <v>1771440000</v>
          </cell>
          <cell r="GX76">
            <v>1919060000</v>
          </cell>
        </row>
        <row r="77">
          <cell r="A77" t="str">
            <v>Scott’s Emulsion Orange 200ml</v>
          </cell>
          <cell r="AL77">
            <v>0</v>
          </cell>
          <cell r="AM77">
            <v>0</v>
          </cell>
          <cell r="AN77">
            <v>0</v>
          </cell>
          <cell r="AO77">
            <v>0</v>
          </cell>
          <cell r="AP77">
            <v>0</v>
          </cell>
          <cell r="AQ77">
            <v>165714000</v>
          </cell>
          <cell r="AR77">
            <v>110476000</v>
          </cell>
          <cell r="AS77">
            <v>110476000</v>
          </cell>
          <cell r="AT77">
            <v>110476000</v>
          </cell>
          <cell r="AU77">
            <v>110476000</v>
          </cell>
          <cell r="AV77">
            <v>110476000</v>
          </cell>
          <cell r="AW77">
            <v>110476000</v>
          </cell>
          <cell r="AX77">
            <v>331428000</v>
          </cell>
          <cell r="AY77">
            <v>331428000</v>
          </cell>
          <cell r="AZ77">
            <v>331428000</v>
          </cell>
          <cell r="BA77">
            <v>331428000</v>
          </cell>
          <cell r="BB77">
            <v>331428000</v>
          </cell>
          <cell r="BC77">
            <v>331428000</v>
          </cell>
          <cell r="BD77">
            <v>331428000</v>
          </cell>
          <cell r="BE77">
            <v>331428000</v>
          </cell>
          <cell r="BF77">
            <v>331428000</v>
          </cell>
          <cell r="BG77">
            <v>331428000</v>
          </cell>
          <cell r="BH77">
            <v>331428000</v>
          </cell>
          <cell r="BI77">
            <v>331428000</v>
          </cell>
          <cell r="BJ77">
            <v>414285000</v>
          </cell>
          <cell r="BK77">
            <v>414285000</v>
          </cell>
          <cell r="BL77">
            <v>414285000</v>
          </cell>
          <cell r="BM77">
            <v>414285000</v>
          </cell>
          <cell r="BN77">
            <v>414285000</v>
          </cell>
          <cell r="BO77">
            <v>414285000</v>
          </cell>
          <cell r="BP77">
            <v>414285000</v>
          </cell>
          <cell r="BQ77">
            <v>414285000</v>
          </cell>
          <cell r="BR77">
            <v>414285000</v>
          </cell>
          <cell r="BS77">
            <v>414285000</v>
          </cell>
          <cell r="BT77">
            <v>414285000</v>
          </cell>
          <cell r="BU77">
            <v>414285000</v>
          </cell>
          <cell r="BV77">
            <v>0</v>
          </cell>
          <cell r="BW77">
            <v>0</v>
          </cell>
          <cell r="BX77">
            <v>0</v>
          </cell>
          <cell r="BY77">
            <v>0</v>
          </cell>
          <cell r="BZ77">
            <v>0</v>
          </cell>
          <cell r="CA77">
            <v>0</v>
          </cell>
          <cell r="CB77">
            <v>0</v>
          </cell>
          <cell r="CC77">
            <v>0</v>
          </cell>
          <cell r="CD77">
            <v>0</v>
          </cell>
          <cell r="CE77">
            <v>0</v>
          </cell>
          <cell r="CF77">
            <v>0</v>
          </cell>
          <cell r="CG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165714000</v>
          </cell>
          <cell r="CZ77">
            <v>331428000</v>
          </cell>
          <cell r="DA77">
            <v>331428000</v>
          </cell>
          <cell r="DB77">
            <v>828570000</v>
          </cell>
          <cell r="DC77">
            <v>994284000</v>
          </cell>
          <cell r="DD77">
            <v>994284000</v>
          </cell>
          <cell r="DE77">
            <v>994284000</v>
          </cell>
          <cell r="DF77">
            <v>994284000</v>
          </cell>
          <cell r="DG77">
            <v>3977136000</v>
          </cell>
          <cell r="DH77">
            <v>1242855000</v>
          </cell>
          <cell r="DI77">
            <v>1242855000</v>
          </cell>
          <cell r="DJ77">
            <v>1242855000</v>
          </cell>
          <cell r="DK77">
            <v>1242855000</v>
          </cell>
          <cell r="DL77">
            <v>4971420000</v>
          </cell>
          <cell r="DM77">
            <v>0</v>
          </cell>
          <cell r="DN77">
            <v>0</v>
          </cell>
          <cell r="DO77">
            <v>0</v>
          </cell>
          <cell r="DP77">
            <v>0</v>
          </cell>
          <cell r="DQ77">
            <v>0</v>
          </cell>
          <cell r="DS77">
            <v>0</v>
          </cell>
          <cell r="DT77">
            <v>0</v>
          </cell>
          <cell r="DU77">
            <v>0</v>
          </cell>
          <cell r="DV77">
            <v>0</v>
          </cell>
          <cell r="DW77">
            <v>0</v>
          </cell>
          <cell r="DX77">
            <v>0</v>
          </cell>
          <cell r="DY77">
            <v>0</v>
          </cell>
          <cell r="DZ77">
            <v>0</v>
          </cell>
          <cell r="EA77">
            <v>0</v>
          </cell>
          <cell r="EB77">
            <v>0</v>
          </cell>
          <cell r="EC77">
            <v>0</v>
          </cell>
          <cell r="ED77">
            <v>0</v>
          </cell>
          <cell r="EE77">
            <v>0</v>
          </cell>
          <cell r="EF77">
            <v>0</v>
          </cell>
          <cell r="EG77">
            <v>0</v>
          </cell>
          <cell r="EH77">
            <v>0</v>
          </cell>
          <cell r="EI77">
            <v>0</v>
          </cell>
          <cell r="EJ77">
            <v>0</v>
          </cell>
          <cell r="EK77">
            <v>0</v>
          </cell>
          <cell r="EL77">
            <v>0</v>
          </cell>
          <cell r="EM77">
            <v>0</v>
          </cell>
          <cell r="EN77">
            <v>0</v>
          </cell>
          <cell r="EO77">
            <v>0</v>
          </cell>
          <cell r="EP77">
            <v>0</v>
          </cell>
          <cell r="EQ77">
            <v>0</v>
          </cell>
          <cell r="ER77">
            <v>0</v>
          </cell>
          <cell r="ES77">
            <v>0</v>
          </cell>
          <cell r="ET77">
            <v>0</v>
          </cell>
          <cell r="EU77">
            <v>0</v>
          </cell>
          <cell r="EV77">
            <v>0</v>
          </cell>
          <cell r="EW77">
            <v>0</v>
          </cell>
          <cell r="EX77">
            <v>0</v>
          </cell>
          <cell r="EY77">
            <v>0</v>
          </cell>
          <cell r="EZ77">
            <v>0</v>
          </cell>
          <cell r="FA77">
            <v>0</v>
          </cell>
          <cell r="FB77">
            <v>0</v>
          </cell>
          <cell r="FC77">
            <v>0</v>
          </cell>
          <cell r="FD77">
            <v>0</v>
          </cell>
          <cell r="FE77">
            <v>0</v>
          </cell>
          <cell r="FF77">
            <v>0</v>
          </cell>
          <cell r="FG77">
            <v>0</v>
          </cell>
          <cell r="FH77">
            <v>165714000</v>
          </cell>
          <cell r="FI77">
            <v>276190000</v>
          </cell>
          <cell r="FJ77">
            <v>386666000</v>
          </cell>
          <cell r="FK77">
            <v>497142000</v>
          </cell>
          <cell r="FL77">
            <v>607618000</v>
          </cell>
          <cell r="FM77">
            <v>718094000</v>
          </cell>
          <cell r="FN77">
            <v>828570000</v>
          </cell>
          <cell r="FO77">
            <v>331428000</v>
          </cell>
          <cell r="FP77">
            <v>662856000</v>
          </cell>
          <cell r="FQ77">
            <v>994284000</v>
          </cell>
          <cell r="FR77">
            <v>1325712000</v>
          </cell>
          <cell r="FS77">
            <v>1657140000</v>
          </cell>
          <cell r="FT77">
            <v>1988568000</v>
          </cell>
          <cell r="FU77">
            <v>2319996000</v>
          </cell>
          <cell r="FV77">
            <v>2651424000</v>
          </cell>
          <cell r="FW77">
            <v>2982852000</v>
          </cell>
          <cell r="FX77">
            <v>3314280000</v>
          </cell>
          <cell r="FY77">
            <v>3645708000</v>
          </cell>
          <cell r="FZ77">
            <v>3977136000</v>
          </cell>
          <cell r="GA77">
            <v>414285000</v>
          </cell>
          <cell r="GB77">
            <v>828570000</v>
          </cell>
          <cell r="GC77">
            <v>1242855000</v>
          </cell>
          <cell r="GD77">
            <v>1657140000</v>
          </cell>
          <cell r="GE77">
            <v>2071425000</v>
          </cell>
          <cell r="GF77">
            <v>2485710000</v>
          </cell>
          <cell r="GG77">
            <v>2899995000</v>
          </cell>
          <cell r="GH77">
            <v>3314280000</v>
          </cell>
          <cell r="GI77">
            <v>3728565000</v>
          </cell>
          <cell r="GJ77">
            <v>4142850000</v>
          </cell>
          <cell r="GK77">
            <v>4557135000</v>
          </cell>
          <cell r="GL77">
            <v>4971420000</v>
          </cell>
          <cell r="GM77">
            <v>0</v>
          </cell>
          <cell r="GN77">
            <v>0</v>
          </cell>
          <cell r="GO77">
            <v>0</v>
          </cell>
          <cell r="GP77">
            <v>0</v>
          </cell>
          <cell r="GQ77">
            <v>0</v>
          </cell>
          <cell r="GR77">
            <v>0</v>
          </cell>
          <cell r="GS77">
            <v>0</v>
          </cell>
          <cell r="GT77">
            <v>0</v>
          </cell>
          <cell r="GU77">
            <v>0</v>
          </cell>
          <cell r="GV77">
            <v>0</v>
          </cell>
          <cell r="GW77">
            <v>0</v>
          </cell>
          <cell r="GX77">
            <v>0</v>
          </cell>
        </row>
        <row r="78">
          <cell r="A78" t="str">
            <v xml:space="preserve">          Eno Plus</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1200000000</v>
          </cell>
          <cell r="BW78">
            <v>600000000</v>
          </cell>
          <cell r="BX78">
            <v>360000000</v>
          </cell>
          <cell r="BY78">
            <v>1200000000</v>
          </cell>
          <cell r="BZ78">
            <v>600000000</v>
          </cell>
          <cell r="CA78">
            <v>360000000</v>
          </cell>
          <cell r="CB78">
            <v>1200000000</v>
          </cell>
          <cell r="CC78">
            <v>600000000</v>
          </cell>
          <cell r="CD78">
            <v>360000000</v>
          </cell>
          <cell r="CE78">
            <v>1200000000</v>
          </cell>
          <cell r="CF78">
            <v>600000000</v>
          </cell>
          <cell r="CG78">
            <v>360000000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0</v>
          </cell>
          <cell r="DM78">
            <v>2160000000</v>
          </cell>
          <cell r="DN78">
            <v>2160000000</v>
          </cell>
          <cell r="DO78">
            <v>2160000000</v>
          </cell>
          <cell r="DP78">
            <v>2160000000</v>
          </cell>
          <cell r="DQ78">
            <v>8640000000</v>
          </cell>
          <cell r="DS78">
            <v>0</v>
          </cell>
          <cell r="DT78">
            <v>0</v>
          </cell>
          <cell r="DU78">
            <v>0</v>
          </cell>
          <cell r="DV78">
            <v>0</v>
          </cell>
          <cell r="DW78">
            <v>0</v>
          </cell>
          <cell r="DX78">
            <v>0</v>
          </cell>
          <cell r="DY78">
            <v>0</v>
          </cell>
          <cell r="DZ78">
            <v>0</v>
          </cell>
          <cell r="EA78">
            <v>0</v>
          </cell>
          <cell r="EB78">
            <v>0</v>
          </cell>
          <cell r="EC78">
            <v>0</v>
          </cell>
          <cell r="ED78">
            <v>0</v>
          </cell>
          <cell r="EE78">
            <v>0</v>
          </cell>
          <cell r="EF78">
            <v>0</v>
          </cell>
          <cell r="EG78">
            <v>0</v>
          </cell>
          <cell r="EH78">
            <v>0</v>
          </cell>
          <cell r="EI78">
            <v>0</v>
          </cell>
          <cell r="EJ78">
            <v>0</v>
          </cell>
          <cell r="EK78">
            <v>0</v>
          </cell>
          <cell r="EL78">
            <v>0</v>
          </cell>
          <cell r="EM78">
            <v>0</v>
          </cell>
          <cell r="EN78">
            <v>0</v>
          </cell>
          <cell r="EO78">
            <v>0</v>
          </cell>
          <cell r="EP78">
            <v>0</v>
          </cell>
          <cell r="EQ78">
            <v>0</v>
          </cell>
          <cell r="ER78">
            <v>0</v>
          </cell>
          <cell r="ES78">
            <v>0</v>
          </cell>
          <cell r="ET78">
            <v>0</v>
          </cell>
          <cell r="EU78">
            <v>0</v>
          </cell>
          <cell r="EV78">
            <v>0</v>
          </cell>
          <cell r="EW78">
            <v>0</v>
          </cell>
          <cell r="EX78">
            <v>0</v>
          </cell>
          <cell r="EY78">
            <v>0</v>
          </cell>
          <cell r="EZ78">
            <v>0</v>
          </cell>
          <cell r="FA78">
            <v>0</v>
          </cell>
          <cell r="FB78">
            <v>0</v>
          </cell>
          <cell r="FC78">
            <v>0</v>
          </cell>
          <cell r="FD78">
            <v>0</v>
          </cell>
          <cell r="FE78">
            <v>0</v>
          </cell>
          <cell r="FF78">
            <v>0</v>
          </cell>
          <cell r="FG78">
            <v>0</v>
          </cell>
          <cell r="FH78">
            <v>0</v>
          </cell>
          <cell r="FI78">
            <v>0</v>
          </cell>
          <cell r="FJ78">
            <v>0</v>
          </cell>
          <cell r="FK78">
            <v>0</v>
          </cell>
          <cell r="FL78">
            <v>0</v>
          </cell>
          <cell r="FM78">
            <v>0</v>
          </cell>
          <cell r="FN78">
            <v>0</v>
          </cell>
          <cell r="FO78">
            <v>0</v>
          </cell>
          <cell r="FP78">
            <v>0</v>
          </cell>
          <cell r="FQ78">
            <v>0</v>
          </cell>
          <cell r="FR78">
            <v>0</v>
          </cell>
          <cell r="FS78">
            <v>0</v>
          </cell>
          <cell r="FT78">
            <v>0</v>
          </cell>
          <cell r="FU78">
            <v>0</v>
          </cell>
          <cell r="FV78">
            <v>0</v>
          </cell>
          <cell r="FW78">
            <v>0</v>
          </cell>
          <cell r="FX78">
            <v>0</v>
          </cell>
          <cell r="FY78">
            <v>0</v>
          </cell>
          <cell r="FZ78">
            <v>0</v>
          </cell>
          <cell r="GA78">
            <v>0</v>
          </cell>
          <cell r="GB78">
            <v>0</v>
          </cell>
          <cell r="GC78">
            <v>0</v>
          </cell>
          <cell r="GD78">
            <v>0</v>
          </cell>
          <cell r="GE78">
            <v>0</v>
          </cell>
          <cell r="GF78">
            <v>0</v>
          </cell>
          <cell r="GG78">
            <v>0</v>
          </cell>
          <cell r="GH78">
            <v>0</v>
          </cell>
          <cell r="GI78">
            <v>0</v>
          </cell>
          <cell r="GJ78">
            <v>0</v>
          </cell>
          <cell r="GK78">
            <v>0</v>
          </cell>
          <cell r="GL78">
            <v>0</v>
          </cell>
          <cell r="GM78">
            <v>1200000000</v>
          </cell>
          <cell r="GN78">
            <v>1800000000</v>
          </cell>
          <cell r="GO78">
            <v>2160000000</v>
          </cell>
          <cell r="GP78">
            <v>3360000000</v>
          </cell>
          <cell r="GQ78">
            <v>3960000000</v>
          </cell>
          <cell r="GR78">
            <v>4320000000</v>
          </cell>
          <cell r="GS78">
            <v>5520000000</v>
          </cell>
          <cell r="GT78">
            <v>6120000000</v>
          </cell>
          <cell r="GU78">
            <v>6480000000</v>
          </cell>
          <cell r="GV78">
            <v>7680000000</v>
          </cell>
          <cell r="GW78">
            <v>8280000000</v>
          </cell>
          <cell r="GX78">
            <v>8640000000</v>
          </cell>
        </row>
        <row r="79">
          <cell r="A79" t="str">
            <v xml:space="preserve">          Panadol C&amp;F Explan</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1500000000</v>
          </cell>
          <cell r="BB79">
            <v>600000000</v>
          </cell>
          <cell r="BC79">
            <v>750000000</v>
          </cell>
          <cell r="BD79">
            <v>750000000</v>
          </cell>
          <cell r="BE79">
            <v>750000000</v>
          </cell>
          <cell r="BF79">
            <v>600000000</v>
          </cell>
          <cell r="BG79">
            <v>900000000</v>
          </cell>
          <cell r="BH79">
            <v>900000000</v>
          </cell>
          <cell r="BI79">
            <v>900000000</v>
          </cell>
          <cell r="BJ79">
            <v>1800000000</v>
          </cell>
          <cell r="BK79">
            <v>900000000</v>
          </cell>
          <cell r="BL79">
            <v>900000000</v>
          </cell>
          <cell r="BM79">
            <v>1500000000</v>
          </cell>
          <cell r="BN79">
            <v>900000000</v>
          </cell>
          <cell r="BO79">
            <v>900000000</v>
          </cell>
          <cell r="BP79">
            <v>1500000000</v>
          </cell>
          <cell r="BQ79">
            <v>900000000</v>
          </cell>
          <cell r="BR79">
            <v>900000000</v>
          </cell>
          <cell r="BS79">
            <v>1500000000</v>
          </cell>
          <cell r="BT79">
            <v>900000000</v>
          </cell>
          <cell r="BU79">
            <v>900000000</v>
          </cell>
          <cell r="BV79">
            <v>1800000000</v>
          </cell>
          <cell r="BW79">
            <v>900000000</v>
          </cell>
          <cell r="BX79">
            <v>1800000000</v>
          </cell>
          <cell r="BY79">
            <v>1500000000</v>
          </cell>
          <cell r="BZ79">
            <v>1200000000</v>
          </cell>
          <cell r="CA79">
            <v>1800000000</v>
          </cell>
          <cell r="CB79">
            <v>1500000000</v>
          </cell>
          <cell r="CC79">
            <v>900000000</v>
          </cell>
          <cell r="CD79">
            <v>900000000</v>
          </cell>
          <cell r="CE79">
            <v>1500000000</v>
          </cell>
          <cell r="CF79">
            <v>900000000</v>
          </cell>
          <cell r="CG79">
            <v>900000000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2850000000</v>
          </cell>
          <cell r="DE79">
            <v>2100000000</v>
          </cell>
          <cell r="DF79">
            <v>2700000000</v>
          </cell>
          <cell r="DG79">
            <v>7650000000</v>
          </cell>
          <cell r="DH79">
            <v>3600000000</v>
          </cell>
          <cell r="DI79">
            <v>3300000000</v>
          </cell>
          <cell r="DJ79">
            <v>3300000000</v>
          </cell>
          <cell r="DK79">
            <v>3300000000</v>
          </cell>
          <cell r="DL79">
            <v>13500000000</v>
          </cell>
          <cell r="DM79">
            <v>4500000000</v>
          </cell>
          <cell r="DN79">
            <v>4500000000</v>
          </cell>
          <cell r="DO79">
            <v>3300000000</v>
          </cell>
          <cell r="DP79">
            <v>3300000000</v>
          </cell>
          <cell r="DQ79">
            <v>15600000000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cell r="EI79">
            <v>0</v>
          </cell>
          <cell r="EJ79">
            <v>0</v>
          </cell>
          <cell r="EK79">
            <v>0</v>
          </cell>
          <cell r="EL79">
            <v>0</v>
          </cell>
          <cell r="EM79">
            <v>0</v>
          </cell>
          <cell r="EN79">
            <v>0</v>
          </cell>
          <cell r="EO79">
            <v>0</v>
          </cell>
          <cell r="EP79">
            <v>0</v>
          </cell>
          <cell r="EQ79">
            <v>0</v>
          </cell>
          <cell r="ER79">
            <v>0</v>
          </cell>
          <cell r="ES79">
            <v>0</v>
          </cell>
          <cell r="ET79">
            <v>0</v>
          </cell>
          <cell r="EU79">
            <v>0</v>
          </cell>
          <cell r="EV79">
            <v>0</v>
          </cell>
          <cell r="EW79">
            <v>0</v>
          </cell>
          <cell r="EX79">
            <v>0</v>
          </cell>
          <cell r="EY79">
            <v>0</v>
          </cell>
          <cell r="EZ79">
            <v>0</v>
          </cell>
          <cell r="FA79">
            <v>0</v>
          </cell>
          <cell r="FB79">
            <v>0</v>
          </cell>
          <cell r="FC79">
            <v>0</v>
          </cell>
          <cell r="FD79">
            <v>0</v>
          </cell>
          <cell r="FE79">
            <v>0</v>
          </cell>
          <cell r="FF79">
            <v>0</v>
          </cell>
          <cell r="FG79">
            <v>0</v>
          </cell>
          <cell r="FH79">
            <v>0</v>
          </cell>
          <cell r="FI79">
            <v>0</v>
          </cell>
          <cell r="FJ79">
            <v>0</v>
          </cell>
          <cell r="FK79">
            <v>0</v>
          </cell>
          <cell r="FL79">
            <v>0</v>
          </cell>
          <cell r="FM79">
            <v>0</v>
          </cell>
          <cell r="FN79">
            <v>0</v>
          </cell>
          <cell r="FO79">
            <v>0</v>
          </cell>
          <cell r="FP79">
            <v>0</v>
          </cell>
          <cell r="FQ79">
            <v>0</v>
          </cell>
          <cell r="FR79">
            <v>1500000000</v>
          </cell>
          <cell r="FS79">
            <v>2100000000</v>
          </cell>
          <cell r="FT79">
            <v>2850000000</v>
          </cell>
          <cell r="FU79">
            <v>3600000000</v>
          </cell>
          <cell r="FV79">
            <v>4350000000</v>
          </cell>
          <cell r="FW79">
            <v>4950000000</v>
          </cell>
          <cell r="FX79">
            <v>5850000000</v>
          </cell>
          <cell r="FY79">
            <v>6750000000</v>
          </cell>
          <cell r="FZ79">
            <v>7650000000</v>
          </cell>
          <cell r="GA79">
            <v>1800000000</v>
          </cell>
          <cell r="GB79">
            <v>2700000000</v>
          </cell>
          <cell r="GC79">
            <v>3600000000</v>
          </cell>
          <cell r="GD79">
            <v>5100000000</v>
          </cell>
          <cell r="GE79">
            <v>6000000000</v>
          </cell>
          <cell r="GF79">
            <v>6900000000</v>
          </cell>
          <cell r="GG79">
            <v>8400000000</v>
          </cell>
          <cell r="GH79">
            <v>9300000000</v>
          </cell>
          <cell r="GI79">
            <v>10200000000</v>
          </cell>
          <cell r="GJ79">
            <v>11700000000</v>
          </cell>
          <cell r="GK79">
            <v>12600000000</v>
          </cell>
          <cell r="GL79">
            <v>13500000000</v>
          </cell>
          <cell r="GM79">
            <v>1800000000</v>
          </cell>
          <cell r="GN79">
            <v>2700000000</v>
          </cell>
          <cell r="GO79">
            <v>4500000000</v>
          </cell>
          <cell r="GP79">
            <v>6000000000</v>
          </cell>
          <cell r="GQ79">
            <v>7200000000</v>
          </cell>
          <cell r="GR79">
            <v>9000000000</v>
          </cell>
          <cell r="GS79">
            <v>10500000000</v>
          </cell>
          <cell r="GT79">
            <v>11400000000</v>
          </cell>
          <cell r="GU79">
            <v>12300000000</v>
          </cell>
          <cell r="GV79">
            <v>13800000000</v>
          </cell>
          <cell r="GW79">
            <v>14700000000</v>
          </cell>
          <cell r="GX79">
            <v>15600000000</v>
          </cell>
        </row>
        <row r="80">
          <cell r="A80" t="str">
            <v xml:space="preserve">          Eno Plus - Explan</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1200000000</v>
          </cell>
          <cell r="BK80">
            <v>600000000</v>
          </cell>
          <cell r="BL80">
            <v>600000000</v>
          </cell>
          <cell r="BM80">
            <v>600000000</v>
          </cell>
          <cell r="BN80">
            <v>600000000</v>
          </cell>
          <cell r="BO80">
            <v>600000000</v>
          </cell>
          <cell r="BP80">
            <v>600000000</v>
          </cell>
          <cell r="BQ80">
            <v>600000000</v>
          </cell>
          <cell r="BR80">
            <v>600000000</v>
          </cell>
          <cell r="BS80">
            <v>600000000</v>
          </cell>
          <cell r="BT80">
            <v>600000000</v>
          </cell>
          <cell r="BU80">
            <v>600000000</v>
          </cell>
          <cell r="BV80">
            <v>0</v>
          </cell>
          <cell r="BW80">
            <v>0</v>
          </cell>
          <cell r="BX80">
            <v>0</v>
          </cell>
          <cell r="BY80">
            <v>0</v>
          </cell>
          <cell r="BZ80">
            <v>0</v>
          </cell>
          <cell r="CA80">
            <v>0</v>
          </cell>
          <cell r="CB80">
            <v>0</v>
          </cell>
          <cell r="CC80">
            <v>0</v>
          </cell>
          <cell r="CD80">
            <v>0</v>
          </cell>
          <cell r="CE80">
            <v>0</v>
          </cell>
          <cell r="CF80">
            <v>0</v>
          </cell>
          <cell r="CG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2400000000</v>
          </cell>
          <cell r="DI80">
            <v>1800000000</v>
          </cell>
          <cell r="DJ80">
            <v>1800000000</v>
          </cell>
          <cell r="DK80">
            <v>1800000000</v>
          </cell>
          <cell r="DL80">
            <v>7800000000</v>
          </cell>
          <cell r="DM80">
            <v>0</v>
          </cell>
          <cell r="DN80">
            <v>0</v>
          </cell>
          <cell r="DO80">
            <v>0</v>
          </cell>
          <cell r="DP80">
            <v>0</v>
          </cell>
          <cell r="DQ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cell r="FD80">
            <v>0</v>
          </cell>
          <cell r="FE80">
            <v>0</v>
          </cell>
          <cell r="FF80">
            <v>0</v>
          </cell>
          <cell r="FG80">
            <v>0</v>
          </cell>
          <cell r="FH80">
            <v>0</v>
          </cell>
          <cell r="FI80">
            <v>0</v>
          </cell>
          <cell r="FJ80">
            <v>0</v>
          </cell>
          <cell r="FK80">
            <v>0</v>
          </cell>
          <cell r="FL80">
            <v>0</v>
          </cell>
          <cell r="FM80">
            <v>0</v>
          </cell>
          <cell r="FN80">
            <v>0</v>
          </cell>
          <cell r="FO80">
            <v>0</v>
          </cell>
          <cell r="FP80">
            <v>0</v>
          </cell>
          <cell r="FQ80">
            <v>0</v>
          </cell>
          <cell r="FR80">
            <v>0</v>
          </cell>
          <cell r="FS80">
            <v>0</v>
          </cell>
          <cell r="FT80">
            <v>0</v>
          </cell>
          <cell r="FU80">
            <v>0</v>
          </cell>
          <cell r="FV80">
            <v>0</v>
          </cell>
          <cell r="FW80">
            <v>0</v>
          </cell>
          <cell r="FX80">
            <v>0</v>
          </cell>
          <cell r="FY80">
            <v>0</v>
          </cell>
          <cell r="FZ80">
            <v>0</v>
          </cell>
          <cell r="GA80">
            <v>1200000000</v>
          </cell>
          <cell r="GB80">
            <v>1800000000</v>
          </cell>
          <cell r="GC80">
            <v>2400000000</v>
          </cell>
          <cell r="GD80">
            <v>3000000000</v>
          </cell>
          <cell r="GE80">
            <v>3600000000</v>
          </cell>
          <cell r="GF80">
            <v>4200000000</v>
          </cell>
          <cell r="GG80">
            <v>4800000000</v>
          </cell>
          <cell r="GH80">
            <v>5400000000</v>
          </cell>
          <cell r="GI80">
            <v>6000000000</v>
          </cell>
          <cell r="GJ80">
            <v>6600000000</v>
          </cell>
          <cell r="GK80">
            <v>7200000000</v>
          </cell>
          <cell r="GL80">
            <v>7800000000</v>
          </cell>
          <cell r="GM80">
            <v>0</v>
          </cell>
          <cell r="GN80">
            <v>0</v>
          </cell>
          <cell r="GO80">
            <v>0</v>
          </cell>
          <cell r="GP80">
            <v>0</v>
          </cell>
          <cell r="GQ80">
            <v>0</v>
          </cell>
          <cell r="GR80">
            <v>0</v>
          </cell>
          <cell r="GS80">
            <v>0</v>
          </cell>
          <cell r="GT80">
            <v>0</v>
          </cell>
          <cell r="GU80">
            <v>0</v>
          </cell>
          <cell r="GV80">
            <v>0</v>
          </cell>
          <cell r="GW80">
            <v>0</v>
          </cell>
          <cell r="GX80">
            <v>0</v>
          </cell>
        </row>
        <row r="81">
          <cell r="A81" t="str">
            <v xml:space="preserve">          Panadol C&amp;F with Vitamin C</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S81">
            <v>0</v>
          </cell>
          <cell r="DT81">
            <v>0</v>
          </cell>
          <cell r="DU81">
            <v>0</v>
          </cell>
          <cell r="DV81">
            <v>0</v>
          </cell>
          <cell r="DW81">
            <v>0</v>
          </cell>
          <cell r="DX81">
            <v>0</v>
          </cell>
          <cell r="DY81">
            <v>0</v>
          </cell>
          <cell r="DZ81">
            <v>0</v>
          </cell>
          <cell r="EA81">
            <v>0</v>
          </cell>
          <cell r="EB81">
            <v>0</v>
          </cell>
          <cell r="EC81">
            <v>0</v>
          </cell>
          <cell r="ED81">
            <v>0</v>
          </cell>
          <cell r="EE81">
            <v>0</v>
          </cell>
          <cell r="EF81">
            <v>0</v>
          </cell>
          <cell r="EG81">
            <v>0</v>
          </cell>
          <cell r="EH81">
            <v>0</v>
          </cell>
          <cell r="EI81">
            <v>0</v>
          </cell>
          <cell r="EJ81">
            <v>0</v>
          </cell>
          <cell r="EK81">
            <v>0</v>
          </cell>
          <cell r="EL81">
            <v>0</v>
          </cell>
          <cell r="EM81">
            <v>0</v>
          </cell>
          <cell r="EN81">
            <v>0</v>
          </cell>
          <cell r="EO81">
            <v>0</v>
          </cell>
          <cell r="EP81">
            <v>0</v>
          </cell>
          <cell r="EQ81">
            <v>0</v>
          </cell>
          <cell r="ER81">
            <v>0</v>
          </cell>
          <cell r="ES81">
            <v>0</v>
          </cell>
          <cell r="ET81">
            <v>0</v>
          </cell>
          <cell r="EU81">
            <v>0</v>
          </cell>
          <cell r="EV81">
            <v>0</v>
          </cell>
          <cell r="EW81">
            <v>0</v>
          </cell>
          <cell r="EX81">
            <v>0</v>
          </cell>
          <cell r="EY81">
            <v>0</v>
          </cell>
          <cell r="EZ81">
            <v>0</v>
          </cell>
          <cell r="FA81">
            <v>0</v>
          </cell>
          <cell r="FB81">
            <v>0</v>
          </cell>
          <cell r="FC81">
            <v>0</v>
          </cell>
          <cell r="FD81">
            <v>0</v>
          </cell>
          <cell r="FE81">
            <v>0</v>
          </cell>
          <cell r="FF81">
            <v>0</v>
          </cell>
          <cell r="FG81">
            <v>0</v>
          </cell>
          <cell r="FH81">
            <v>0</v>
          </cell>
          <cell r="FI81">
            <v>0</v>
          </cell>
          <cell r="FJ81">
            <v>0</v>
          </cell>
          <cell r="FK81">
            <v>0</v>
          </cell>
          <cell r="FL81">
            <v>0</v>
          </cell>
          <cell r="FM81">
            <v>0</v>
          </cell>
          <cell r="FN81">
            <v>0</v>
          </cell>
          <cell r="FO81">
            <v>0</v>
          </cell>
          <cell r="FP81">
            <v>0</v>
          </cell>
          <cell r="FQ81">
            <v>0</v>
          </cell>
          <cell r="FR81">
            <v>0</v>
          </cell>
          <cell r="FS81">
            <v>0</v>
          </cell>
          <cell r="FT81">
            <v>0</v>
          </cell>
          <cell r="FU81">
            <v>0</v>
          </cell>
          <cell r="FV81">
            <v>0</v>
          </cell>
          <cell r="FW81">
            <v>0</v>
          </cell>
          <cell r="FX81">
            <v>0</v>
          </cell>
          <cell r="FY81">
            <v>0</v>
          </cell>
          <cell r="FZ81">
            <v>0</v>
          </cell>
          <cell r="GA81">
            <v>0</v>
          </cell>
          <cell r="GB81">
            <v>0</v>
          </cell>
          <cell r="GC81">
            <v>0</v>
          </cell>
          <cell r="GD81">
            <v>0</v>
          </cell>
          <cell r="GE81">
            <v>0</v>
          </cell>
          <cell r="GF81">
            <v>0</v>
          </cell>
          <cell r="GG81">
            <v>0</v>
          </cell>
          <cell r="GH81">
            <v>0</v>
          </cell>
          <cell r="GI81">
            <v>0</v>
          </cell>
          <cell r="GJ81">
            <v>0</v>
          </cell>
          <cell r="GK81">
            <v>0</v>
          </cell>
          <cell r="GL81">
            <v>0</v>
          </cell>
          <cell r="GM81">
            <v>0</v>
          </cell>
          <cell r="GN81">
            <v>0</v>
          </cell>
          <cell r="GO81">
            <v>0</v>
          </cell>
          <cell r="GP81">
            <v>0</v>
          </cell>
          <cell r="GQ81">
            <v>0</v>
          </cell>
          <cell r="GR81">
            <v>0</v>
          </cell>
          <cell r="GS81">
            <v>0</v>
          </cell>
          <cell r="GT81">
            <v>0</v>
          </cell>
          <cell r="GU81">
            <v>0</v>
          </cell>
          <cell r="GV81">
            <v>0</v>
          </cell>
          <cell r="GW81">
            <v>0</v>
          </cell>
          <cell r="GX81">
            <v>0</v>
          </cell>
        </row>
        <row r="82">
          <cell r="A82" t="str">
            <v>Panadol Susp 100mg</v>
          </cell>
          <cell r="AL82">
            <v>0</v>
          </cell>
          <cell r="AM82">
            <v>0</v>
          </cell>
          <cell r="AN82">
            <v>0</v>
          </cell>
          <cell r="AO82">
            <v>0</v>
          </cell>
          <cell r="AP82">
            <v>0</v>
          </cell>
          <cell r="AQ82">
            <v>85716000</v>
          </cell>
          <cell r="AR82">
            <v>28572000</v>
          </cell>
          <cell r="AS82">
            <v>28572000</v>
          </cell>
          <cell r="AT82">
            <v>71430000</v>
          </cell>
          <cell r="AU82">
            <v>35715000</v>
          </cell>
          <cell r="AV82">
            <v>71430000</v>
          </cell>
          <cell r="AW82">
            <v>35715000</v>
          </cell>
          <cell r="AX82">
            <v>42858000</v>
          </cell>
          <cell r="AY82">
            <v>42858000</v>
          </cell>
          <cell r="AZ82">
            <v>42858000</v>
          </cell>
          <cell r="BA82">
            <v>42858000</v>
          </cell>
          <cell r="BB82">
            <v>42858000</v>
          </cell>
          <cell r="BC82">
            <v>42858000</v>
          </cell>
          <cell r="BD82">
            <v>42858000</v>
          </cell>
          <cell r="BE82">
            <v>42858000</v>
          </cell>
          <cell r="BF82">
            <v>42858000</v>
          </cell>
          <cell r="BG82">
            <v>42858000</v>
          </cell>
          <cell r="BH82">
            <v>42858000</v>
          </cell>
          <cell r="BI82">
            <v>42858000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85716000</v>
          </cell>
          <cell r="CZ82">
            <v>128574000</v>
          </cell>
          <cell r="DA82">
            <v>142860000</v>
          </cell>
          <cell r="DB82">
            <v>357150000</v>
          </cell>
          <cell r="DC82">
            <v>128574000</v>
          </cell>
          <cell r="DD82">
            <v>128574000</v>
          </cell>
          <cell r="DE82">
            <v>128574000</v>
          </cell>
          <cell r="DF82">
            <v>128574000</v>
          </cell>
          <cell r="DG82">
            <v>514296000</v>
          </cell>
          <cell r="DH82">
            <v>0</v>
          </cell>
          <cell r="DI82">
            <v>0</v>
          </cell>
          <cell r="DJ82">
            <v>0</v>
          </cell>
          <cell r="DK82">
            <v>0</v>
          </cell>
          <cell r="DL82">
            <v>0</v>
          </cell>
          <cell r="DM82">
            <v>0</v>
          </cell>
          <cell r="DN82">
            <v>0</v>
          </cell>
          <cell r="DO82">
            <v>0</v>
          </cell>
          <cell r="DP82">
            <v>0</v>
          </cell>
          <cell r="DQ82">
            <v>0</v>
          </cell>
          <cell r="DS82">
            <v>0</v>
          </cell>
          <cell r="DT82">
            <v>0</v>
          </cell>
          <cell r="DU82">
            <v>0</v>
          </cell>
          <cell r="DV82">
            <v>0</v>
          </cell>
          <cell r="DW82">
            <v>0</v>
          </cell>
          <cell r="DX82">
            <v>0</v>
          </cell>
          <cell r="DY82">
            <v>0</v>
          </cell>
          <cell r="DZ82">
            <v>0</v>
          </cell>
          <cell r="EA82">
            <v>0</v>
          </cell>
          <cell r="EB82">
            <v>0</v>
          </cell>
          <cell r="EC82">
            <v>0</v>
          </cell>
          <cell r="ED82">
            <v>0</v>
          </cell>
          <cell r="EE82">
            <v>0</v>
          </cell>
          <cell r="EF82">
            <v>0</v>
          </cell>
          <cell r="EG82">
            <v>0</v>
          </cell>
          <cell r="EH82">
            <v>0</v>
          </cell>
          <cell r="EI82">
            <v>0</v>
          </cell>
          <cell r="EJ82">
            <v>0</v>
          </cell>
          <cell r="EK82">
            <v>0</v>
          </cell>
          <cell r="EL82">
            <v>0</v>
          </cell>
          <cell r="EM82">
            <v>0</v>
          </cell>
          <cell r="EN82">
            <v>0</v>
          </cell>
          <cell r="EO82">
            <v>0</v>
          </cell>
          <cell r="EP82">
            <v>0</v>
          </cell>
          <cell r="EQ82">
            <v>0</v>
          </cell>
          <cell r="ER82">
            <v>0</v>
          </cell>
          <cell r="ES82">
            <v>0</v>
          </cell>
          <cell r="ET82">
            <v>0</v>
          </cell>
          <cell r="EU82">
            <v>0</v>
          </cell>
          <cell r="EV82">
            <v>0</v>
          </cell>
          <cell r="EW82">
            <v>0</v>
          </cell>
          <cell r="EX82">
            <v>0</v>
          </cell>
          <cell r="EY82">
            <v>0</v>
          </cell>
          <cell r="EZ82">
            <v>0</v>
          </cell>
          <cell r="FA82">
            <v>0</v>
          </cell>
          <cell r="FB82">
            <v>0</v>
          </cell>
          <cell r="FC82">
            <v>0</v>
          </cell>
          <cell r="FD82">
            <v>0</v>
          </cell>
          <cell r="FE82">
            <v>0</v>
          </cell>
          <cell r="FF82">
            <v>0</v>
          </cell>
          <cell r="FG82">
            <v>0</v>
          </cell>
          <cell r="FH82">
            <v>85716000</v>
          </cell>
          <cell r="FI82">
            <v>114288000</v>
          </cell>
          <cell r="FJ82">
            <v>142860000</v>
          </cell>
          <cell r="FK82">
            <v>214290000</v>
          </cell>
          <cell r="FL82">
            <v>250005000</v>
          </cell>
          <cell r="FM82">
            <v>321435000</v>
          </cell>
          <cell r="FN82">
            <v>357150000</v>
          </cell>
          <cell r="FO82">
            <v>42858000</v>
          </cell>
          <cell r="FP82">
            <v>85716000</v>
          </cell>
          <cell r="FQ82">
            <v>128574000</v>
          </cell>
          <cell r="FR82">
            <v>171432000</v>
          </cell>
          <cell r="FS82">
            <v>214290000</v>
          </cell>
          <cell r="FT82">
            <v>257148000</v>
          </cell>
          <cell r="FU82">
            <v>300006000</v>
          </cell>
          <cell r="FV82">
            <v>342864000</v>
          </cell>
          <cell r="FW82">
            <v>385722000</v>
          </cell>
          <cell r="FX82">
            <v>428580000</v>
          </cell>
          <cell r="FY82">
            <v>471438000</v>
          </cell>
          <cell r="FZ82">
            <v>514296000</v>
          </cell>
          <cell r="GA82">
            <v>0</v>
          </cell>
          <cell r="GB82">
            <v>0</v>
          </cell>
          <cell r="GC82">
            <v>0</v>
          </cell>
          <cell r="GD82">
            <v>0</v>
          </cell>
          <cell r="GE82">
            <v>0</v>
          </cell>
          <cell r="GF82">
            <v>0</v>
          </cell>
          <cell r="GG82">
            <v>0</v>
          </cell>
          <cell r="GH82">
            <v>0</v>
          </cell>
          <cell r="GI82">
            <v>0</v>
          </cell>
          <cell r="GJ82">
            <v>0</v>
          </cell>
          <cell r="GK82">
            <v>0</v>
          </cell>
          <cell r="GL82">
            <v>0</v>
          </cell>
          <cell r="GM82">
            <v>0</v>
          </cell>
          <cell r="GN82">
            <v>0</v>
          </cell>
          <cell r="GO82">
            <v>0</v>
          </cell>
          <cell r="GP82">
            <v>0</v>
          </cell>
          <cell r="GQ82">
            <v>0</v>
          </cell>
          <cell r="GR82">
            <v>0</v>
          </cell>
          <cell r="GS82">
            <v>0</v>
          </cell>
          <cell r="GT82">
            <v>0</v>
          </cell>
          <cell r="GU82">
            <v>0</v>
          </cell>
          <cell r="GV82">
            <v>0</v>
          </cell>
          <cell r="GW82">
            <v>0</v>
          </cell>
          <cell r="GX82">
            <v>0</v>
          </cell>
        </row>
        <row r="83">
          <cell r="A83" t="str">
            <v>Panadol Effervescent Kid 250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314290000</v>
          </cell>
          <cell r="BD83">
            <v>94287000</v>
          </cell>
          <cell r="BE83">
            <v>157145000</v>
          </cell>
          <cell r="BF83">
            <v>157145000</v>
          </cell>
          <cell r="BG83">
            <v>157145000</v>
          </cell>
          <cell r="BH83">
            <v>157145000</v>
          </cell>
          <cell r="BI83">
            <v>157145000</v>
          </cell>
          <cell r="BJ83">
            <v>188574000</v>
          </cell>
          <cell r="BK83">
            <v>188574000</v>
          </cell>
          <cell r="BL83">
            <v>188574000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314290000</v>
          </cell>
          <cell r="DE83">
            <v>408577000</v>
          </cell>
          <cell r="DF83">
            <v>471435000</v>
          </cell>
          <cell r="DG83">
            <v>1194302000</v>
          </cell>
          <cell r="DH83">
            <v>565722000</v>
          </cell>
          <cell r="DI83">
            <v>0</v>
          </cell>
          <cell r="DJ83">
            <v>0</v>
          </cell>
          <cell r="DK83">
            <v>0</v>
          </cell>
          <cell r="DL83">
            <v>565722000</v>
          </cell>
          <cell r="DM83">
            <v>0</v>
          </cell>
          <cell r="DN83">
            <v>0</v>
          </cell>
          <cell r="DO83">
            <v>0</v>
          </cell>
          <cell r="DP83">
            <v>0</v>
          </cell>
          <cell r="DQ83">
            <v>0</v>
          </cell>
          <cell r="DS83">
            <v>0</v>
          </cell>
          <cell r="DT83">
            <v>0</v>
          </cell>
          <cell r="DU83">
            <v>0</v>
          </cell>
          <cell r="DV83">
            <v>0</v>
          </cell>
          <cell r="DW83">
            <v>0</v>
          </cell>
          <cell r="DX83">
            <v>0</v>
          </cell>
          <cell r="DY83">
            <v>0</v>
          </cell>
          <cell r="DZ83">
            <v>0</v>
          </cell>
          <cell r="EA83">
            <v>0</v>
          </cell>
          <cell r="EB83">
            <v>0</v>
          </cell>
          <cell r="EC83">
            <v>0</v>
          </cell>
          <cell r="ED83">
            <v>0</v>
          </cell>
          <cell r="EE83">
            <v>0</v>
          </cell>
          <cell r="EF83">
            <v>0</v>
          </cell>
          <cell r="EG83">
            <v>0</v>
          </cell>
          <cell r="EH83">
            <v>0</v>
          </cell>
          <cell r="EI83">
            <v>0</v>
          </cell>
          <cell r="EJ83">
            <v>0</v>
          </cell>
          <cell r="EK83">
            <v>0</v>
          </cell>
          <cell r="EL83">
            <v>0</v>
          </cell>
          <cell r="EM83">
            <v>0</v>
          </cell>
          <cell r="EN83">
            <v>0</v>
          </cell>
          <cell r="EO83">
            <v>0</v>
          </cell>
          <cell r="EP83">
            <v>0</v>
          </cell>
          <cell r="EQ83">
            <v>0</v>
          </cell>
          <cell r="ER83">
            <v>0</v>
          </cell>
          <cell r="ES83">
            <v>0</v>
          </cell>
          <cell r="ET83">
            <v>0</v>
          </cell>
          <cell r="EU83">
            <v>0</v>
          </cell>
          <cell r="EV83">
            <v>0</v>
          </cell>
          <cell r="EW83">
            <v>0</v>
          </cell>
          <cell r="EX83">
            <v>0</v>
          </cell>
          <cell r="EY83">
            <v>0</v>
          </cell>
          <cell r="EZ83">
            <v>0</v>
          </cell>
          <cell r="FA83">
            <v>0</v>
          </cell>
          <cell r="FB83">
            <v>0</v>
          </cell>
          <cell r="FC83">
            <v>0</v>
          </cell>
          <cell r="FD83">
            <v>0</v>
          </cell>
          <cell r="FE83">
            <v>0</v>
          </cell>
          <cell r="FF83">
            <v>0</v>
          </cell>
          <cell r="FG83">
            <v>0</v>
          </cell>
          <cell r="FH83">
            <v>0</v>
          </cell>
          <cell r="FI83">
            <v>0</v>
          </cell>
          <cell r="FJ83">
            <v>0</v>
          </cell>
          <cell r="FK83">
            <v>0</v>
          </cell>
          <cell r="FL83">
            <v>0</v>
          </cell>
          <cell r="FM83">
            <v>0</v>
          </cell>
          <cell r="FN83">
            <v>0</v>
          </cell>
          <cell r="FO83">
            <v>0</v>
          </cell>
          <cell r="FP83">
            <v>0</v>
          </cell>
          <cell r="FQ83">
            <v>0</v>
          </cell>
          <cell r="FR83">
            <v>0</v>
          </cell>
          <cell r="FS83">
            <v>0</v>
          </cell>
          <cell r="FT83">
            <v>314290000</v>
          </cell>
          <cell r="FU83">
            <v>408577000</v>
          </cell>
          <cell r="FV83">
            <v>565722000</v>
          </cell>
          <cell r="FW83">
            <v>722867000</v>
          </cell>
          <cell r="FX83">
            <v>880012000</v>
          </cell>
          <cell r="FY83">
            <v>1037157000</v>
          </cell>
          <cell r="FZ83">
            <v>1194302000</v>
          </cell>
          <cell r="GA83">
            <v>188574000</v>
          </cell>
          <cell r="GB83">
            <v>377148000</v>
          </cell>
          <cell r="GC83">
            <v>565722000</v>
          </cell>
          <cell r="GD83">
            <v>565722000</v>
          </cell>
          <cell r="GE83">
            <v>565722000</v>
          </cell>
          <cell r="GF83">
            <v>565722000</v>
          </cell>
          <cell r="GG83">
            <v>565722000</v>
          </cell>
          <cell r="GH83">
            <v>565722000</v>
          </cell>
          <cell r="GI83">
            <v>565722000</v>
          </cell>
          <cell r="GJ83">
            <v>565722000</v>
          </cell>
          <cell r="GK83">
            <v>565722000</v>
          </cell>
          <cell r="GL83">
            <v>565722000</v>
          </cell>
          <cell r="GM83">
            <v>0</v>
          </cell>
          <cell r="GN83">
            <v>0</v>
          </cell>
          <cell r="GO83">
            <v>0</v>
          </cell>
          <cell r="GP83">
            <v>0</v>
          </cell>
          <cell r="GQ83">
            <v>0</v>
          </cell>
          <cell r="GR83">
            <v>0</v>
          </cell>
          <cell r="GS83">
            <v>0</v>
          </cell>
          <cell r="GT83">
            <v>0</v>
          </cell>
          <cell r="GU83">
            <v>0</v>
          </cell>
          <cell r="GV83">
            <v>0</v>
          </cell>
          <cell r="GW83">
            <v>0</v>
          </cell>
          <cell r="GX83">
            <v>0</v>
          </cell>
        </row>
        <row r="84">
          <cell r="A84" t="str">
            <v>Panadol Susp 250mg</v>
          </cell>
          <cell r="AL84">
            <v>0</v>
          </cell>
          <cell r="AM84">
            <v>0</v>
          </cell>
          <cell r="AN84">
            <v>0</v>
          </cell>
          <cell r="AO84">
            <v>0</v>
          </cell>
          <cell r="AP84">
            <v>0</v>
          </cell>
          <cell r="AQ84">
            <v>240000000</v>
          </cell>
          <cell r="AR84">
            <v>80000000</v>
          </cell>
          <cell r="AS84">
            <v>120000000</v>
          </cell>
          <cell r="AT84">
            <v>200000000</v>
          </cell>
          <cell r="AU84">
            <v>120000000</v>
          </cell>
          <cell r="AV84">
            <v>200000000</v>
          </cell>
          <cell r="AW84">
            <v>160000000</v>
          </cell>
          <cell r="AX84">
            <v>120000000</v>
          </cell>
          <cell r="AY84">
            <v>120000000</v>
          </cell>
          <cell r="AZ84">
            <v>120000000</v>
          </cell>
          <cell r="BA84">
            <v>120000000</v>
          </cell>
          <cell r="BB84">
            <v>120000000</v>
          </cell>
          <cell r="BC84">
            <v>120000000</v>
          </cell>
          <cell r="BD84">
            <v>120000000</v>
          </cell>
          <cell r="BE84">
            <v>120000000</v>
          </cell>
          <cell r="BF84">
            <v>120000000</v>
          </cell>
          <cell r="BG84">
            <v>120000000</v>
          </cell>
          <cell r="BH84">
            <v>120000000</v>
          </cell>
          <cell r="BI84">
            <v>120000000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240000000</v>
          </cell>
          <cell r="CZ84">
            <v>400000000</v>
          </cell>
          <cell r="DA84">
            <v>480000000</v>
          </cell>
          <cell r="DB84">
            <v>1120000000</v>
          </cell>
          <cell r="DC84">
            <v>360000000</v>
          </cell>
          <cell r="DD84">
            <v>360000000</v>
          </cell>
          <cell r="DE84">
            <v>360000000</v>
          </cell>
          <cell r="DF84">
            <v>360000000</v>
          </cell>
          <cell r="DG84">
            <v>1440000000</v>
          </cell>
          <cell r="DH84">
            <v>0</v>
          </cell>
          <cell r="DI84">
            <v>0</v>
          </cell>
          <cell r="DJ84">
            <v>0</v>
          </cell>
          <cell r="DK84">
            <v>0</v>
          </cell>
          <cell r="DL84">
            <v>0</v>
          </cell>
          <cell r="DM84">
            <v>0</v>
          </cell>
          <cell r="DN84">
            <v>0</v>
          </cell>
          <cell r="DO84">
            <v>0</v>
          </cell>
          <cell r="DP84">
            <v>0</v>
          </cell>
          <cell r="DQ84">
            <v>0</v>
          </cell>
          <cell r="DS84">
            <v>0</v>
          </cell>
          <cell r="DT84">
            <v>0</v>
          </cell>
          <cell r="DU84">
            <v>0</v>
          </cell>
          <cell r="DV84">
            <v>0</v>
          </cell>
          <cell r="DW84">
            <v>0</v>
          </cell>
          <cell r="DX84">
            <v>0</v>
          </cell>
          <cell r="DY84">
            <v>0</v>
          </cell>
          <cell r="DZ84">
            <v>0</v>
          </cell>
          <cell r="EA84">
            <v>0</v>
          </cell>
          <cell r="EB84">
            <v>0</v>
          </cell>
          <cell r="EC84">
            <v>0</v>
          </cell>
          <cell r="ED84">
            <v>0</v>
          </cell>
          <cell r="EE84">
            <v>0</v>
          </cell>
          <cell r="EF84">
            <v>0</v>
          </cell>
          <cell r="EG84">
            <v>0</v>
          </cell>
          <cell r="EH84">
            <v>0</v>
          </cell>
          <cell r="EI84">
            <v>0</v>
          </cell>
          <cell r="EJ84">
            <v>0</v>
          </cell>
          <cell r="EK84">
            <v>0</v>
          </cell>
          <cell r="EL84">
            <v>0</v>
          </cell>
          <cell r="EM84">
            <v>0</v>
          </cell>
          <cell r="EN84">
            <v>0</v>
          </cell>
          <cell r="EO84">
            <v>0</v>
          </cell>
          <cell r="EP84">
            <v>0</v>
          </cell>
          <cell r="EQ84">
            <v>0</v>
          </cell>
          <cell r="ER84">
            <v>0</v>
          </cell>
          <cell r="ES84">
            <v>0</v>
          </cell>
          <cell r="ET84">
            <v>0</v>
          </cell>
          <cell r="EU84">
            <v>0</v>
          </cell>
          <cell r="EV84">
            <v>0</v>
          </cell>
          <cell r="EW84">
            <v>0</v>
          </cell>
          <cell r="EX84">
            <v>0</v>
          </cell>
          <cell r="EY84">
            <v>0</v>
          </cell>
          <cell r="EZ84">
            <v>0</v>
          </cell>
          <cell r="FA84">
            <v>0</v>
          </cell>
          <cell r="FB84">
            <v>0</v>
          </cell>
          <cell r="FC84">
            <v>0</v>
          </cell>
          <cell r="FD84">
            <v>0</v>
          </cell>
          <cell r="FE84">
            <v>0</v>
          </cell>
          <cell r="FF84">
            <v>0</v>
          </cell>
          <cell r="FG84">
            <v>0</v>
          </cell>
          <cell r="FH84">
            <v>240000000</v>
          </cell>
          <cell r="FI84">
            <v>320000000</v>
          </cell>
          <cell r="FJ84">
            <v>440000000</v>
          </cell>
          <cell r="FK84">
            <v>640000000</v>
          </cell>
          <cell r="FL84">
            <v>760000000</v>
          </cell>
          <cell r="FM84">
            <v>960000000</v>
          </cell>
          <cell r="FN84">
            <v>1120000000</v>
          </cell>
          <cell r="FO84">
            <v>120000000</v>
          </cell>
          <cell r="FP84">
            <v>240000000</v>
          </cell>
          <cell r="FQ84">
            <v>360000000</v>
          </cell>
          <cell r="FR84">
            <v>480000000</v>
          </cell>
          <cell r="FS84">
            <v>600000000</v>
          </cell>
          <cell r="FT84">
            <v>720000000</v>
          </cell>
          <cell r="FU84">
            <v>840000000</v>
          </cell>
          <cell r="FV84">
            <v>960000000</v>
          </cell>
          <cell r="FW84">
            <v>1080000000</v>
          </cell>
          <cell r="FX84">
            <v>1200000000</v>
          </cell>
          <cell r="FY84">
            <v>1320000000</v>
          </cell>
          <cell r="FZ84">
            <v>1440000000</v>
          </cell>
          <cell r="GA84">
            <v>0</v>
          </cell>
          <cell r="GB84">
            <v>0</v>
          </cell>
          <cell r="GC84">
            <v>0</v>
          </cell>
          <cell r="GD84">
            <v>0</v>
          </cell>
          <cell r="GE84">
            <v>0</v>
          </cell>
          <cell r="GF84">
            <v>0</v>
          </cell>
          <cell r="GG84">
            <v>0</v>
          </cell>
          <cell r="GH84">
            <v>0</v>
          </cell>
          <cell r="GI84">
            <v>0</v>
          </cell>
          <cell r="GJ84">
            <v>0</v>
          </cell>
          <cell r="GK84">
            <v>0</v>
          </cell>
          <cell r="GL84">
            <v>0</v>
          </cell>
          <cell r="GM84">
            <v>0</v>
          </cell>
          <cell r="GN84">
            <v>0</v>
          </cell>
          <cell r="GO84">
            <v>0</v>
          </cell>
          <cell r="GP84">
            <v>0</v>
          </cell>
          <cell r="GQ84">
            <v>0</v>
          </cell>
          <cell r="GR84">
            <v>0</v>
          </cell>
          <cell r="GS84">
            <v>0</v>
          </cell>
          <cell r="GT84">
            <v>0</v>
          </cell>
          <cell r="GU84">
            <v>0</v>
          </cell>
          <cell r="GV84">
            <v>0</v>
          </cell>
          <cell r="GW84">
            <v>0</v>
          </cell>
          <cell r="GX84">
            <v>0</v>
          </cell>
        </row>
        <row r="85">
          <cell r="A85" t="str">
            <v xml:space="preserve">          Cetebe 500mg capsule</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0</v>
          </cell>
          <cell r="DM85">
            <v>0</v>
          </cell>
          <cell r="DN85">
            <v>0</v>
          </cell>
          <cell r="DO85">
            <v>0</v>
          </cell>
          <cell r="DP85">
            <v>0</v>
          </cell>
          <cell r="DQ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FI85">
            <v>0</v>
          </cell>
          <cell r="FJ85">
            <v>0</v>
          </cell>
          <cell r="FK85">
            <v>0</v>
          </cell>
          <cell r="FL85">
            <v>0</v>
          </cell>
          <cell r="FM85">
            <v>0</v>
          </cell>
          <cell r="FN85">
            <v>0</v>
          </cell>
          <cell r="FO85">
            <v>0</v>
          </cell>
          <cell r="FP85">
            <v>0</v>
          </cell>
          <cell r="FQ85">
            <v>0</v>
          </cell>
          <cell r="FR85">
            <v>0</v>
          </cell>
          <cell r="FS85">
            <v>0</v>
          </cell>
          <cell r="FT85">
            <v>0</v>
          </cell>
          <cell r="FU85">
            <v>0</v>
          </cell>
          <cell r="FV85">
            <v>0</v>
          </cell>
          <cell r="FW85">
            <v>0</v>
          </cell>
          <cell r="FX85">
            <v>0</v>
          </cell>
          <cell r="FY85">
            <v>0</v>
          </cell>
          <cell r="FZ85">
            <v>0</v>
          </cell>
          <cell r="GA85">
            <v>0</v>
          </cell>
          <cell r="GB85">
            <v>0</v>
          </cell>
          <cell r="GC85">
            <v>0</v>
          </cell>
          <cell r="GD85">
            <v>0</v>
          </cell>
          <cell r="GE85">
            <v>0</v>
          </cell>
          <cell r="GF85">
            <v>0</v>
          </cell>
          <cell r="GG85">
            <v>0</v>
          </cell>
          <cell r="GH85">
            <v>0</v>
          </cell>
          <cell r="GI85">
            <v>0</v>
          </cell>
          <cell r="GJ85">
            <v>0</v>
          </cell>
          <cell r="GK85">
            <v>0</v>
          </cell>
          <cell r="GL85">
            <v>0</v>
          </cell>
          <cell r="GM85">
            <v>0</v>
          </cell>
          <cell r="GN85">
            <v>0</v>
          </cell>
          <cell r="GO85">
            <v>0</v>
          </cell>
          <cell r="GP85">
            <v>0</v>
          </cell>
          <cell r="GQ85">
            <v>0</v>
          </cell>
          <cell r="GR85">
            <v>0</v>
          </cell>
          <cell r="GS85">
            <v>0</v>
          </cell>
          <cell r="GT85">
            <v>0</v>
          </cell>
          <cell r="GU85">
            <v>0</v>
          </cell>
          <cell r="GV85">
            <v>0</v>
          </cell>
          <cell r="GW85">
            <v>0</v>
          </cell>
          <cell r="GX85">
            <v>0</v>
          </cell>
        </row>
      </sheetData>
      <sheetData sheetId="22" refreshError="1"/>
      <sheetData sheetId="23" refreshError="1">
        <row r="37">
          <cell r="A37" t="str">
            <v>Oxy 10</v>
          </cell>
          <cell r="Z37">
            <v>98451132.293291479</v>
          </cell>
          <cell r="AA37">
            <v>0</v>
          </cell>
          <cell r="AB37">
            <v>106227543.60441288</v>
          </cell>
          <cell r="AC37">
            <v>435992969.32126153</v>
          </cell>
          <cell r="AD37">
            <v>0</v>
          </cell>
          <cell r="AE37">
            <v>217822226.87912744</v>
          </cell>
          <cell r="AF37">
            <v>192572864.96529153</v>
          </cell>
          <cell r="AG37">
            <v>0</v>
          </cell>
          <cell r="AH37">
            <v>0</v>
          </cell>
          <cell r="AI37">
            <v>104777100.70400834</v>
          </cell>
          <cell r="AJ37">
            <v>0</v>
          </cell>
          <cell r="AK37">
            <v>110409730.36049214</v>
          </cell>
          <cell r="AL37">
            <v>0</v>
          </cell>
          <cell r="AM37">
            <v>0</v>
          </cell>
          <cell r="AN37">
            <v>0</v>
          </cell>
          <cell r="AO37">
            <v>0</v>
          </cell>
          <cell r="AP37">
            <v>0</v>
          </cell>
          <cell r="AQ37">
            <v>0</v>
          </cell>
          <cell r="AR37">
            <v>0</v>
          </cell>
          <cell r="AS37">
            <v>0</v>
          </cell>
          <cell r="AT37">
            <v>0</v>
          </cell>
          <cell r="AU37">
            <v>0</v>
          </cell>
          <cell r="AV37">
            <v>0</v>
          </cell>
          <cell r="AW37">
            <v>0</v>
          </cell>
          <cell r="EQ37">
            <v>98451132.293291479</v>
          </cell>
          <cell r="ER37">
            <v>98451132.293291479</v>
          </cell>
          <cell r="ES37">
            <v>204678675.89770436</v>
          </cell>
          <cell r="ET37">
            <v>640671645.21896589</v>
          </cell>
          <cell r="EU37">
            <v>640671645.21896589</v>
          </cell>
          <cell r="EV37">
            <v>858493872.09809327</v>
          </cell>
          <cell r="EW37">
            <v>1051066737.0633848</v>
          </cell>
          <cell r="EX37">
            <v>1051066737.0633848</v>
          </cell>
          <cell r="EY37">
            <v>1051066737.0633848</v>
          </cell>
          <cell r="EZ37">
            <v>1155843837.7673931</v>
          </cell>
          <cell r="FA37">
            <v>1155843837.7673931</v>
          </cell>
          <cell r="FB37">
            <v>1266253568.1278853</v>
          </cell>
          <cell r="FC37">
            <v>0</v>
          </cell>
          <cell r="FD37">
            <v>0</v>
          </cell>
          <cell r="FE37">
            <v>0</v>
          </cell>
          <cell r="FF37">
            <v>0</v>
          </cell>
          <cell r="FG37">
            <v>0</v>
          </cell>
          <cell r="FH37">
            <v>0</v>
          </cell>
          <cell r="FI37">
            <v>0</v>
          </cell>
          <cell r="FJ37">
            <v>0</v>
          </cell>
          <cell r="FK37">
            <v>0</v>
          </cell>
          <cell r="FL37">
            <v>0</v>
          </cell>
          <cell r="FM37">
            <v>0</v>
          </cell>
          <cell r="FN37">
            <v>0</v>
          </cell>
        </row>
        <row r="38">
          <cell r="A38" t="str">
            <v>Oxy 5</v>
          </cell>
          <cell r="Z38">
            <v>167262756.33838046</v>
          </cell>
          <cell r="AA38">
            <v>0</v>
          </cell>
          <cell r="AB38">
            <v>90861618.244317591</v>
          </cell>
          <cell r="AC38">
            <v>280580677.13845277</v>
          </cell>
          <cell r="AD38">
            <v>0</v>
          </cell>
          <cell r="AE38">
            <v>96676761.811953932</v>
          </cell>
          <cell r="AF38">
            <v>83408747.896768987</v>
          </cell>
          <cell r="AG38">
            <v>0</v>
          </cell>
          <cell r="AH38">
            <v>0</v>
          </cell>
          <cell r="AI38">
            <v>90481555.817407534</v>
          </cell>
          <cell r="AJ38">
            <v>0</v>
          </cell>
          <cell r="AK38">
            <v>96676761.811953932</v>
          </cell>
          <cell r="AL38">
            <v>0</v>
          </cell>
          <cell r="AM38">
            <v>0</v>
          </cell>
          <cell r="AN38">
            <v>0</v>
          </cell>
          <cell r="AO38">
            <v>0</v>
          </cell>
          <cell r="AP38">
            <v>0</v>
          </cell>
          <cell r="AQ38">
            <v>0</v>
          </cell>
          <cell r="AR38">
            <v>0</v>
          </cell>
          <cell r="AS38">
            <v>0</v>
          </cell>
          <cell r="AT38">
            <v>0</v>
          </cell>
          <cell r="AU38">
            <v>0</v>
          </cell>
          <cell r="AV38">
            <v>0</v>
          </cell>
          <cell r="AW38">
            <v>0</v>
          </cell>
          <cell r="EQ38">
            <v>167262756.33838046</v>
          </cell>
          <cell r="ER38">
            <v>167262756.33838046</v>
          </cell>
          <cell r="ES38">
            <v>258124374.58269805</v>
          </cell>
          <cell r="ET38">
            <v>538705051.72115088</v>
          </cell>
          <cell r="EU38">
            <v>538705051.72115088</v>
          </cell>
          <cell r="EV38">
            <v>635381813.53310478</v>
          </cell>
          <cell r="EW38">
            <v>718790561.4298737</v>
          </cell>
          <cell r="EX38">
            <v>718790561.4298737</v>
          </cell>
          <cell r="EY38">
            <v>718790561.4298737</v>
          </cell>
          <cell r="EZ38">
            <v>809272117.24728119</v>
          </cell>
          <cell r="FA38">
            <v>809272117.24728119</v>
          </cell>
          <cell r="FB38">
            <v>905948879.0592351</v>
          </cell>
          <cell r="FC38">
            <v>0</v>
          </cell>
          <cell r="FD38">
            <v>0</v>
          </cell>
          <cell r="FE38">
            <v>0</v>
          </cell>
          <cell r="FF38">
            <v>0</v>
          </cell>
          <cell r="FG38">
            <v>0</v>
          </cell>
          <cell r="FH38">
            <v>0</v>
          </cell>
          <cell r="FI38">
            <v>0</v>
          </cell>
          <cell r="FJ38">
            <v>0</v>
          </cell>
          <cell r="FK38">
            <v>0</v>
          </cell>
          <cell r="FL38">
            <v>0</v>
          </cell>
          <cell r="FM38">
            <v>0</v>
          </cell>
          <cell r="FN38">
            <v>0</v>
          </cell>
        </row>
        <row r="39">
          <cell r="A39" t="str">
            <v>Panadol Caplet</v>
          </cell>
          <cell r="Z39">
            <v>2840204394.0301027</v>
          </cell>
          <cell r="AA39">
            <v>4211810697.5237389</v>
          </cell>
          <cell r="AB39">
            <v>1481630823.8821392</v>
          </cell>
          <cell r="AC39">
            <v>5569004098.0084066</v>
          </cell>
          <cell r="AD39">
            <v>1065586040.2968051</v>
          </cell>
          <cell r="AE39">
            <v>4046257485.8218784</v>
          </cell>
          <cell r="AF39">
            <v>4271133825.8299923</v>
          </cell>
          <cell r="AG39">
            <v>51354467.906152628</v>
          </cell>
          <cell r="AH39">
            <v>5449686505.6533718</v>
          </cell>
          <cell r="AI39">
            <v>3712997138.8356686</v>
          </cell>
          <cell r="AJ39">
            <v>4758224237.1113338</v>
          </cell>
          <cell r="AK39">
            <v>3490194683.7408891</v>
          </cell>
          <cell r="AL39">
            <v>2503771999.1492262</v>
          </cell>
          <cell r="AM39">
            <v>5893913138.6242256</v>
          </cell>
          <cell r="AN39">
            <v>4685213169.8775749</v>
          </cell>
          <cell r="AO39">
            <v>3623425842.9733715</v>
          </cell>
          <cell r="AP39">
            <v>559686260.84287214</v>
          </cell>
          <cell r="AQ39">
            <v>3181903733.2952356</v>
          </cell>
          <cell r="AR39">
            <v>3309842649.0763197</v>
          </cell>
          <cell r="AS39">
            <v>1152134095.831912</v>
          </cell>
          <cell r="AT39">
            <v>7943826915.0537663</v>
          </cell>
          <cell r="AU39">
            <v>4782305519.1073608</v>
          </cell>
          <cell r="AV39">
            <v>4266504608.765029</v>
          </cell>
          <cell r="AW39">
            <v>2242004795.0943036</v>
          </cell>
          <cell r="AX39">
            <v>1882283543.4206746</v>
          </cell>
          <cell r="AY39">
            <v>2793533444.0666595</v>
          </cell>
          <cell r="AZ39">
            <v>2488860155.3331213</v>
          </cell>
          <cell r="BA39">
            <v>7951357978.5567989</v>
          </cell>
          <cell r="BB39">
            <v>-590809096.53813922</v>
          </cell>
          <cell r="BC39">
            <v>3415922972.4699063</v>
          </cell>
          <cell r="BD39">
            <v>26172968.69568032</v>
          </cell>
          <cell r="BE39">
            <v>4097668199.6104274</v>
          </cell>
          <cell r="BF39">
            <v>5798784801.1698666</v>
          </cell>
          <cell r="BG39">
            <v>1899778966.499954</v>
          </cell>
          <cell r="BH39">
            <v>6834937463.3898067</v>
          </cell>
          <cell r="BI39">
            <v>2295302597.1310987</v>
          </cell>
          <cell r="EQ39">
            <v>2840204394.0301027</v>
          </cell>
          <cell r="ER39">
            <v>7052015091.5538416</v>
          </cell>
          <cell r="ES39">
            <v>8533645915.4359808</v>
          </cell>
          <cell r="ET39">
            <v>14102650013.444387</v>
          </cell>
          <cell r="EU39">
            <v>15168236053.741192</v>
          </cell>
          <cell r="EV39">
            <v>19214493539.563072</v>
          </cell>
          <cell r="EW39">
            <v>23485627365.393066</v>
          </cell>
          <cell r="EX39">
            <v>23536981833.299217</v>
          </cell>
          <cell r="EY39">
            <v>28986668338.952591</v>
          </cell>
          <cell r="EZ39">
            <v>32699665477.788261</v>
          </cell>
          <cell r="FA39">
            <v>37457889714.899597</v>
          </cell>
          <cell r="FB39">
            <v>40948084398.640488</v>
          </cell>
          <cell r="FC39">
            <v>2503771999.1492262</v>
          </cell>
          <cell r="FD39">
            <v>8397685137.7734518</v>
          </cell>
          <cell r="FE39">
            <v>13082898307.651028</v>
          </cell>
          <cell r="FF39">
            <v>16706324150.624399</v>
          </cell>
          <cell r="FG39">
            <v>17266010411.46727</v>
          </cell>
          <cell r="FH39">
            <v>20447914144.762505</v>
          </cell>
          <cell r="FI39">
            <v>23757756793.838825</v>
          </cell>
          <cell r="FJ39">
            <v>24909890889.670738</v>
          </cell>
          <cell r="FK39">
            <v>32853717804.724503</v>
          </cell>
          <cell r="FL39">
            <v>37636023323.831863</v>
          </cell>
          <cell r="FM39">
            <v>41902527932.596893</v>
          </cell>
          <cell r="FN39">
            <v>44144532727.6912</v>
          </cell>
          <cell r="FO39">
            <v>1882283543.4206746</v>
          </cell>
          <cell r="FP39">
            <v>4675816987.4873343</v>
          </cell>
          <cell r="FQ39">
            <v>7164677142.8204556</v>
          </cell>
          <cell r="FR39">
            <v>15116035121.377254</v>
          </cell>
          <cell r="FS39">
            <v>14525226024.839115</v>
          </cell>
          <cell r="FT39">
            <v>17941148997.309021</v>
          </cell>
          <cell r="FU39">
            <v>17967321966.0047</v>
          </cell>
          <cell r="FV39">
            <v>22064990165.615128</v>
          </cell>
          <cell r="FW39">
            <v>27863774966.784996</v>
          </cell>
          <cell r="FX39">
            <v>29763553933.28495</v>
          </cell>
          <cell r="FY39">
            <v>36598491396.674759</v>
          </cell>
          <cell r="FZ39">
            <v>38893793993.805855</v>
          </cell>
          <cell r="GA39">
            <v>0</v>
          </cell>
          <cell r="GB39">
            <v>0</v>
          </cell>
          <cell r="GC39">
            <v>0</v>
          </cell>
          <cell r="GD39">
            <v>0</v>
          </cell>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row>
        <row r="40">
          <cell r="A40" t="str">
            <v>Panadol Effervescent</v>
          </cell>
          <cell r="Z40">
            <v>991854768.30173755</v>
          </cell>
          <cell r="AA40">
            <v>0</v>
          </cell>
          <cell r="AB40">
            <v>1386954134.9023135</v>
          </cell>
          <cell r="AC40">
            <v>1252327439.3229258</v>
          </cell>
          <cell r="AD40">
            <v>0</v>
          </cell>
          <cell r="AE40">
            <v>582584559.68502402</v>
          </cell>
          <cell r="AF40">
            <v>628228471.24701405</v>
          </cell>
          <cell r="AG40">
            <v>1360203305.9980419</v>
          </cell>
          <cell r="AH40">
            <v>930619498.62729287</v>
          </cell>
          <cell r="AI40">
            <v>1000772456.7915285</v>
          </cell>
          <cell r="AJ40">
            <v>0</v>
          </cell>
          <cell r="AK40">
            <v>0</v>
          </cell>
          <cell r="AL40">
            <v>684006188.18756413</v>
          </cell>
          <cell r="AM40">
            <v>1345913552.5880821</v>
          </cell>
          <cell r="AN40">
            <v>529470171.86638856</v>
          </cell>
          <cell r="AO40">
            <v>821619140.93704617</v>
          </cell>
          <cell r="AP40">
            <v>707415523.23507583</v>
          </cell>
          <cell r="AQ40">
            <v>1239342133.6299326</v>
          </cell>
          <cell r="AR40">
            <v>809020951.57449877</v>
          </cell>
          <cell r="AS40">
            <v>0</v>
          </cell>
          <cell r="AT40">
            <v>429204798.12575006</v>
          </cell>
          <cell r="AU40">
            <v>100620520.63977106</v>
          </cell>
          <cell r="AV40">
            <v>438242094.13897908</v>
          </cell>
          <cell r="AW40">
            <v>893657812.38051486</v>
          </cell>
          <cell r="AX40">
            <v>2648745122.4118409</v>
          </cell>
          <cell r="AY40">
            <v>-48834787.915390074</v>
          </cell>
          <cell r="AZ40">
            <v>-117800548.21796083</v>
          </cell>
          <cell r="BA40">
            <v>674299485.40654159</v>
          </cell>
          <cell r="BB40">
            <v>764997989.4031285</v>
          </cell>
          <cell r="BC40">
            <v>674299485.40654159</v>
          </cell>
          <cell r="BD40">
            <v>1348598970.8130832</v>
          </cell>
          <cell r="BE40">
            <v>674299485.40654159</v>
          </cell>
          <cell r="BF40">
            <v>674299485.40654159</v>
          </cell>
          <cell r="BG40">
            <v>1348598970.8130832</v>
          </cell>
          <cell r="BH40">
            <v>337149742.70327079</v>
          </cell>
          <cell r="BI40">
            <v>2502906965.0557175</v>
          </cell>
          <cell r="EQ40">
            <v>991854768.30173755</v>
          </cell>
          <cell r="ER40">
            <v>991854768.30173755</v>
          </cell>
          <cell r="ES40">
            <v>2378808903.204051</v>
          </cell>
          <cell r="ET40">
            <v>3631136342.5269766</v>
          </cell>
          <cell r="EU40">
            <v>3631136342.5269766</v>
          </cell>
          <cell r="EV40">
            <v>4213720902.2120008</v>
          </cell>
          <cell r="EW40">
            <v>4841949373.4590149</v>
          </cell>
          <cell r="EX40">
            <v>6202152679.457057</v>
          </cell>
          <cell r="EY40">
            <v>7132772178.0843496</v>
          </cell>
          <cell r="EZ40">
            <v>8133544634.8758783</v>
          </cell>
          <cell r="FA40">
            <v>8133544634.8758783</v>
          </cell>
          <cell r="FB40">
            <v>8133544634.8758783</v>
          </cell>
          <cell r="FC40">
            <v>684006188.18756413</v>
          </cell>
          <cell r="FD40">
            <v>2029919740.7756462</v>
          </cell>
          <cell r="FE40">
            <v>2559389912.6420345</v>
          </cell>
          <cell r="FF40">
            <v>3381009053.5790806</v>
          </cell>
          <cell r="FG40">
            <v>4088424576.8141565</v>
          </cell>
          <cell r="FH40">
            <v>5327766710.4440889</v>
          </cell>
          <cell r="FI40">
            <v>6136787662.0185881</v>
          </cell>
          <cell r="FJ40">
            <v>6136787662.0185881</v>
          </cell>
          <cell r="FK40">
            <v>6565992460.1443386</v>
          </cell>
          <cell r="FL40">
            <v>6666612980.7841101</v>
          </cell>
          <cell r="FM40">
            <v>7104855074.923089</v>
          </cell>
          <cell r="FN40">
            <v>7998512887.3036041</v>
          </cell>
          <cell r="FO40">
            <v>2648745122.4118409</v>
          </cell>
          <cell r="FP40">
            <v>2599910334.4964509</v>
          </cell>
          <cell r="FQ40">
            <v>2482109786.2784901</v>
          </cell>
          <cell r="FR40">
            <v>3156409271.6850319</v>
          </cell>
          <cell r="FS40">
            <v>3921407261.0881605</v>
          </cell>
          <cell r="FT40">
            <v>4595706746.4947023</v>
          </cell>
          <cell r="FU40">
            <v>5944305717.307785</v>
          </cell>
          <cell r="FV40">
            <v>6618605202.7143269</v>
          </cell>
          <cell r="FW40">
            <v>7292904688.1208687</v>
          </cell>
          <cell r="FX40">
            <v>8641503658.9339523</v>
          </cell>
          <cell r="FY40">
            <v>8978653401.6372223</v>
          </cell>
          <cell r="FZ40">
            <v>11481560366.69294</v>
          </cell>
          <cell r="GA40">
            <v>0</v>
          </cell>
          <cell r="GB40">
            <v>0</v>
          </cell>
          <cell r="GC40">
            <v>0</v>
          </cell>
          <cell r="GD40">
            <v>0</v>
          </cell>
          <cell r="GE40">
            <v>0</v>
          </cell>
          <cell r="GF40">
            <v>0</v>
          </cell>
          <cell r="GG40">
            <v>0</v>
          </cell>
          <cell r="GH40">
            <v>0</v>
          </cell>
          <cell r="GI40">
            <v>0</v>
          </cell>
          <cell r="GJ40">
            <v>0</v>
          </cell>
          <cell r="GK40">
            <v>0</v>
          </cell>
          <cell r="GL40">
            <v>0</v>
          </cell>
          <cell r="GM40">
            <v>0</v>
          </cell>
          <cell r="GN40">
            <v>0</v>
          </cell>
          <cell r="GO40">
            <v>0</v>
          </cell>
          <cell r="GP40">
            <v>0</v>
          </cell>
          <cell r="GQ40">
            <v>0</v>
          </cell>
          <cell r="GR40">
            <v>0</v>
          </cell>
          <cell r="GS40">
            <v>0</v>
          </cell>
          <cell r="GT40">
            <v>0</v>
          </cell>
          <cell r="GU40">
            <v>0</v>
          </cell>
          <cell r="GV40">
            <v>0</v>
          </cell>
          <cell r="GW40">
            <v>0</v>
          </cell>
          <cell r="GX40">
            <v>0</v>
          </cell>
        </row>
        <row r="41">
          <cell r="A41" t="str">
            <v>Panadol Caplet-Cambodia</v>
          </cell>
          <cell r="Z41">
            <v>398398403.73324847</v>
          </cell>
          <cell r="AA41">
            <v>0</v>
          </cell>
          <cell r="AB41">
            <v>0</v>
          </cell>
          <cell r="AC41">
            <v>0</v>
          </cell>
          <cell r="AD41">
            <v>0</v>
          </cell>
          <cell r="AE41">
            <v>0</v>
          </cell>
          <cell r="AF41">
            <v>0</v>
          </cell>
          <cell r="AG41">
            <v>0</v>
          </cell>
          <cell r="AH41">
            <v>0</v>
          </cell>
          <cell r="AI41">
            <v>0</v>
          </cell>
          <cell r="AJ41">
            <v>607931828.31612253</v>
          </cell>
          <cell r="AK41">
            <v>0</v>
          </cell>
          <cell r="AL41">
            <v>0</v>
          </cell>
          <cell r="AM41">
            <v>0</v>
          </cell>
          <cell r="AN41">
            <v>0</v>
          </cell>
          <cell r="AO41">
            <v>0</v>
          </cell>
          <cell r="AP41">
            <v>0</v>
          </cell>
          <cell r="AQ41">
            <v>0</v>
          </cell>
          <cell r="AR41">
            <v>0</v>
          </cell>
          <cell r="AS41">
            <v>467966776.49596238</v>
          </cell>
          <cell r="AT41">
            <v>0</v>
          </cell>
          <cell r="AU41">
            <v>0</v>
          </cell>
          <cell r="AV41">
            <v>0</v>
          </cell>
          <cell r="AW41">
            <v>0</v>
          </cell>
          <cell r="AX41">
            <v>367174946.14848304</v>
          </cell>
          <cell r="AY41">
            <v>0</v>
          </cell>
          <cell r="AZ41">
            <v>0</v>
          </cell>
          <cell r="BA41">
            <v>0</v>
          </cell>
          <cell r="BB41">
            <v>0</v>
          </cell>
          <cell r="BC41">
            <v>349568309.19329786</v>
          </cell>
          <cell r="BD41">
            <v>349568309.19329786</v>
          </cell>
          <cell r="BE41">
            <v>0</v>
          </cell>
          <cell r="BF41">
            <v>0</v>
          </cell>
          <cell r="BG41">
            <v>0</v>
          </cell>
          <cell r="BH41">
            <v>0</v>
          </cell>
          <cell r="BI41">
            <v>0</v>
          </cell>
          <cell r="EQ41">
            <v>398398403.73324847</v>
          </cell>
          <cell r="ER41">
            <v>398398403.73324847</v>
          </cell>
          <cell r="ES41">
            <v>398398403.73324847</v>
          </cell>
          <cell r="ET41">
            <v>398398403.73324847</v>
          </cell>
          <cell r="EU41">
            <v>398398403.73324847</v>
          </cell>
          <cell r="EV41">
            <v>398398403.73324847</v>
          </cell>
          <cell r="EW41">
            <v>398398403.73324847</v>
          </cell>
          <cell r="EX41">
            <v>398398403.73324847</v>
          </cell>
          <cell r="EY41">
            <v>398398403.73324847</v>
          </cell>
          <cell r="EZ41">
            <v>398398403.73324847</v>
          </cell>
          <cell r="FA41">
            <v>1006330232.049371</v>
          </cell>
          <cell r="FB41">
            <v>1006330232.049371</v>
          </cell>
          <cell r="FC41">
            <v>0</v>
          </cell>
          <cell r="FD41">
            <v>0</v>
          </cell>
          <cell r="FE41">
            <v>0</v>
          </cell>
          <cell r="FF41">
            <v>0</v>
          </cell>
          <cell r="FG41">
            <v>0</v>
          </cell>
          <cell r="FH41">
            <v>0</v>
          </cell>
          <cell r="FI41">
            <v>0</v>
          </cell>
          <cell r="FJ41">
            <v>467966776.49596238</v>
          </cell>
          <cell r="FK41">
            <v>467966776.49596238</v>
          </cell>
          <cell r="FL41">
            <v>467966776.49596238</v>
          </cell>
          <cell r="FM41">
            <v>467966776.49596238</v>
          </cell>
          <cell r="FN41">
            <v>467966776.49596238</v>
          </cell>
          <cell r="FO41">
            <v>367174946.14848304</v>
          </cell>
          <cell r="FP41">
            <v>367174946.14848304</v>
          </cell>
          <cell r="FQ41">
            <v>367174946.14848304</v>
          </cell>
          <cell r="FR41">
            <v>367174946.14848304</v>
          </cell>
          <cell r="FS41">
            <v>367174946.14848304</v>
          </cell>
          <cell r="FT41">
            <v>716743255.3417809</v>
          </cell>
          <cell r="FU41">
            <v>1066311564.5350788</v>
          </cell>
          <cell r="FV41">
            <v>1066311564.5350788</v>
          </cell>
          <cell r="FW41">
            <v>1066311564.5350788</v>
          </cell>
          <cell r="FX41">
            <v>1066311564.5350788</v>
          </cell>
          <cell r="FY41">
            <v>1066311564.5350788</v>
          </cell>
          <cell r="FZ41">
            <v>1066311564.5350788</v>
          </cell>
          <cell r="GA41">
            <v>0</v>
          </cell>
          <cell r="GB41">
            <v>0</v>
          </cell>
          <cell r="GC41">
            <v>0</v>
          </cell>
          <cell r="GD41">
            <v>0</v>
          </cell>
          <cell r="GE41">
            <v>0</v>
          </cell>
          <cell r="GF41">
            <v>0</v>
          </cell>
          <cell r="GG41">
            <v>0</v>
          </cell>
          <cell r="GH41">
            <v>0</v>
          </cell>
          <cell r="GI41">
            <v>0</v>
          </cell>
          <cell r="GJ41">
            <v>0</v>
          </cell>
          <cell r="GK41">
            <v>0</v>
          </cell>
          <cell r="GL41">
            <v>0</v>
          </cell>
          <cell r="GM41">
            <v>0</v>
          </cell>
          <cell r="GN41">
            <v>0</v>
          </cell>
          <cell r="GO41">
            <v>0</v>
          </cell>
          <cell r="GP41">
            <v>0</v>
          </cell>
          <cell r="GQ41">
            <v>0</v>
          </cell>
          <cell r="GR41">
            <v>0</v>
          </cell>
          <cell r="GS41">
            <v>0</v>
          </cell>
          <cell r="GT41">
            <v>0</v>
          </cell>
          <cell r="GU41">
            <v>0</v>
          </cell>
          <cell r="GV41">
            <v>0</v>
          </cell>
          <cell r="GW41">
            <v>0</v>
          </cell>
          <cell r="GX41">
            <v>0</v>
          </cell>
        </row>
        <row r="42">
          <cell r="A42" t="str">
            <v>Pangran Extra</v>
          </cell>
          <cell r="Z42">
            <v>651000283.74551558</v>
          </cell>
          <cell r="AA42">
            <v>960114865.3511436</v>
          </cell>
          <cell r="AB42">
            <v>959352360.71432853</v>
          </cell>
          <cell r="AC42">
            <v>328671239.37299955</v>
          </cell>
          <cell r="AD42">
            <v>229069351.01422369</v>
          </cell>
          <cell r="AE42">
            <v>1412928770.7244694</v>
          </cell>
          <cell r="AF42">
            <v>254872866.33523574</v>
          </cell>
          <cell r="AG42">
            <v>40866864.855452776</v>
          </cell>
          <cell r="AH42">
            <v>1196386628.6849837</v>
          </cell>
          <cell r="AI42">
            <v>384241270.70968395</v>
          </cell>
          <cell r="AJ42">
            <v>1730236301.9338026</v>
          </cell>
          <cell r="AK42">
            <v>1497143863.2025011</v>
          </cell>
          <cell r="AL42">
            <v>443701579.48306656</v>
          </cell>
          <cell r="AM42">
            <v>674137205.60035336</v>
          </cell>
          <cell r="AN42">
            <v>1645712241.3317568</v>
          </cell>
          <cell r="AO42">
            <v>1991971109.1273489</v>
          </cell>
          <cell r="AP42">
            <v>811143418.34438777</v>
          </cell>
          <cell r="AQ42">
            <v>1954882565.5023842</v>
          </cell>
          <cell r="AR42">
            <v>628638062.80816901</v>
          </cell>
          <cell r="AS42">
            <v>2285111291.8157997</v>
          </cell>
          <cell r="AT42">
            <v>3894657307.8158665</v>
          </cell>
          <cell r="AU42">
            <v>1213703108.6079607</v>
          </cell>
          <cell r="AV42">
            <v>1123752675.2862084</v>
          </cell>
          <cell r="AW42">
            <v>1489205180.2203622</v>
          </cell>
          <cell r="AX42">
            <v>356803624.54196489</v>
          </cell>
          <cell r="AY42">
            <v>2079812701.9666119</v>
          </cell>
          <cell r="AZ42">
            <v>4313176206.7305698</v>
          </cell>
          <cell r="BA42">
            <v>2955942970.5774012</v>
          </cell>
          <cell r="BB42">
            <v>419941153.28630233</v>
          </cell>
          <cell r="BC42">
            <v>4592781922.2422905</v>
          </cell>
          <cell r="BD42">
            <v>381225997.00267583</v>
          </cell>
          <cell r="BE42">
            <v>3255253122.7905931</v>
          </cell>
          <cell r="BF42">
            <v>3877145496.9229517</v>
          </cell>
          <cell r="BG42">
            <v>-786991333.02295256</v>
          </cell>
          <cell r="BH42">
            <v>4795060321.0227432</v>
          </cell>
          <cell r="BI42">
            <v>497792446.49166536</v>
          </cell>
          <cell r="EQ42">
            <v>651000283.74551558</v>
          </cell>
          <cell r="ER42">
            <v>1611115149.0966592</v>
          </cell>
          <cell r="ES42">
            <v>2570467509.8109875</v>
          </cell>
          <cell r="ET42">
            <v>2899138749.1839871</v>
          </cell>
          <cell r="EU42">
            <v>3128208100.1982107</v>
          </cell>
          <cell r="EV42">
            <v>4541136870.9226799</v>
          </cell>
          <cell r="EW42">
            <v>4796009737.2579155</v>
          </cell>
          <cell r="EX42">
            <v>4836876602.113368</v>
          </cell>
          <cell r="EY42">
            <v>6033263230.7983513</v>
          </cell>
          <cell r="EZ42">
            <v>6417504501.5080357</v>
          </cell>
          <cell r="FA42">
            <v>8147740803.4418383</v>
          </cell>
          <cell r="FB42">
            <v>9644884666.6443386</v>
          </cell>
          <cell r="FC42">
            <v>443701579.48306656</v>
          </cell>
          <cell r="FD42">
            <v>1117838785.0834198</v>
          </cell>
          <cell r="FE42">
            <v>2763551026.4151764</v>
          </cell>
          <cell r="FF42">
            <v>4755522135.5425253</v>
          </cell>
          <cell r="FG42">
            <v>5566665553.8869133</v>
          </cell>
          <cell r="FH42">
            <v>7521548119.3892975</v>
          </cell>
          <cell r="FI42">
            <v>8150186182.1974669</v>
          </cell>
          <cell r="FJ42">
            <v>10435297474.013268</v>
          </cell>
          <cell r="FK42">
            <v>14329954781.829134</v>
          </cell>
          <cell r="FL42">
            <v>15543657890.437096</v>
          </cell>
          <cell r="FM42">
            <v>16667410565.723305</v>
          </cell>
          <cell r="FN42">
            <v>18156615745.943668</v>
          </cell>
          <cell r="FO42">
            <v>356803624.54196489</v>
          </cell>
          <cell r="FP42">
            <v>2436616326.5085769</v>
          </cell>
          <cell r="FQ42">
            <v>6749792533.2391472</v>
          </cell>
          <cell r="FR42">
            <v>9705735503.8165474</v>
          </cell>
          <cell r="FS42">
            <v>10125676657.10285</v>
          </cell>
          <cell r="FT42">
            <v>14718458579.34514</v>
          </cell>
          <cell r="FU42">
            <v>15099684576.347816</v>
          </cell>
          <cell r="FV42">
            <v>18354937699.138409</v>
          </cell>
          <cell r="FW42">
            <v>22232083196.061359</v>
          </cell>
          <cell r="FX42">
            <v>21445091863.038406</v>
          </cell>
          <cell r="FY42">
            <v>26240152184.06115</v>
          </cell>
          <cell r="FZ42">
            <v>26737944630.552814</v>
          </cell>
          <cell r="GA42">
            <v>0</v>
          </cell>
          <cell r="GB42">
            <v>0</v>
          </cell>
          <cell r="GC42">
            <v>0</v>
          </cell>
          <cell r="GD42">
            <v>0</v>
          </cell>
          <cell r="GE42">
            <v>0</v>
          </cell>
          <cell r="GF42">
            <v>0</v>
          </cell>
          <cell r="GG42">
            <v>0</v>
          </cell>
          <cell r="GH42">
            <v>0</v>
          </cell>
          <cell r="GI42">
            <v>0</v>
          </cell>
          <cell r="GJ42">
            <v>0</v>
          </cell>
          <cell r="GK42">
            <v>0</v>
          </cell>
          <cell r="GL42">
            <v>0</v>
          </cell>
          <cell r="GM42">
            <v>0</v>
          </cell>
          <cell r="GN42">
            <v>0</v>
          </cell>
          <cell r="GO42">
            <v>0</v>
          </cell>
          <cell r="GP42">
            <v>0</v>
          </cell>
          <cell r="GQ42">
            <v>0</v>
          </cell>
          <cell r="GR42">
            <v>0</v>
          </cell>
          <cell r="GS42">
            <v>0</v>
          </cell>
          <cell r="GT42">
            <v>0</v>
          </cell>
          <cell r="GU42">
            <v>0</v>
          </cell>
          <cell r="GV42">
            <v>0</v>
          </cell>
          <cell r="GW42">
            <v>0</v>
          </cell>
          <cell r="GX42">
            <v>0</v>
          </cell>
        </row>
        <row r="43">
          <cell r="A43" t="str">
            <v>Granulado Panadol Compuesto</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0</v>
          </cell>
          <cell r="FE43">
            <v>0</v>
          </cell>
          <cell r="FF43">
            <v>0</v>
          </cell>
          <cell r="FG43">
            <v>0</v>
          </cell>
          <cell r="FH43">
            <v>0</v>
          </cell>
          <cell r="FI43">
            <v>0</v>
          </cell>
          <cell r="FJ43">
            <v>0</v>
          </cell>
          <cell r="FK43">
            <v>0</v>
          </cell>
          <cell r="FL43">
            <v>0</v>
          </cell>
          <cell r="FM43">
            <v>0</v>
          </cell>
          <cell r="FN43">
            <v>0</v>
          </cell>
          <cell r="FO43">
            <v>0</v>
          </cell>
          <cell r="FP43">
            <v>0</v>
          </cell>
          <cell r="FQ43">
            <v>0</v>
          </cell>
          <cell r="FR43">
            <v>0</v>
          </cell>
          <cell r="FS43">
            <v>0</v>
          </cell>
          <cell r="FT43">
            <v>0</v>
          </cell>
          <cell r="FU43">
            <v>0</v>
          </cell>
          <cell r="FV43">
            <v>0</v>
          </cell>
          <cell r="FW43">
            <v>0</v>
          </cell>
          <cell r="FX43">
            <v>0</v>
          </cell>
          <cell r="FY43">
            <v>0</v>
          </cell>
          <cell r="FZ43">
            <v>0</v>
          </cell>
          <cell r="GA43">
            <v>0</v>
          </cell>
          <cell r="GB43">
            <v>0</v>
          </cell>
          <cell r="GC43">
            <v>0</v>
          </cell>
          <cell r="GD43">
            <v>0</v>
          </cell>
          <cell r="GE43">
            <v>0</v>
          </cell>
          <cell r="GF43">
            <v>0</v>
          </cell>
          <cell r="GG43">
            <v>0</v>
          </cell>
          <cell r="GH43">
            <v>0</v>
          </cell>
          <cell r="GI43">
            <v>0</v>
          </cell>
          <cell r="GJ43">
            <v>0</v>
          </cell>
          <cell r="GK43">
            <v>0</v>
          </cell>
          <cell r="GL43">
            <v>0</v>
          </cell>
          <cell r="GM43">
            <v>0</v>
          </cell>
          <cell r="GN43">
            <v>0</v>
          </cell>
          <cell r="GO43">
            <v>0</v>
          </cell>
          <cell r="GP43">
            <v>0</v>
          </cell>
          <cell r="GQ43">
            <v>0</v>
          </cell>
          <cell r="GR43">
            <v>0</v>
          </cell>
          <cell r="GS43">
            <v>0</v>
          </cell>
          <cell r="GT43">
            <v>0</v>
          </cell>
          <cell r="GU43">
            <v>0</v>
          </cell>
          <cell r="GV43">
            <v>0</v>
          </cell>
          <cell r="GW43">
            <v>0</v>
          </cell>
          <cell r="GX43">
            <v>0</v>
          </cell>
        </row>
        <row r="44">
          <cell r="A44" t="str">
            <v>Pangran Beecham Flu Plus Granules</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47938321.788858235</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-121600000</v>
          </cell>
          <cell r="BI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47938321.788858235</v>
          </cell>
          <cell r="FH44">
            <v>47938321.788858235</v>
          </cell>
          <cell r="FI44">
            <v>47938321.788858235</v>
          </cell>
          <cell r="FJ44">
            <v>47938321.788858235</v>
          </cell>
          <cell r="FK44">
            <v>47938321.788858235</v>
          </cell>
          <cell r="FL44">
            <v>47938321.788858235</v>
          </cell>
          <cell r="FM44">
            <v>47938321.788858235</v>
          </cell>
          <cell r="FN44">
            <v>47938321.788858235</v>
          </cell>
          <cell r="FO44">
            <v>0</v>
          </cell>
          <cell r="FP44">
            <v>0</v>
          </cell>
          <cell r="FQ44">
            <v>0</v>
          </cell>
          <cell r="FR44">
            <v>0</v>
          </cell>
          <cell r="FS44">
            <v>0</v>
          </cell>
          <cell r="FT44">
            <v>0</v>
          </cell>
          <cell r="FU44">
            <v>0</v>
          </cell>
          <cell r="FV44">
            <v>0</v>
          </cell>
          <cell r="FW44">
            <v>0</v>
          </cell>
          <cell r="FX44">
            <v>0</v>
          </cell>
          <cell r="FY44">
            <v>-121600000</v>
          </cell>
          <cell r="FZ44">
            <v>-121600000</v>
          </cell>
          <cell r="GA44">
            <v>0</v>
          </cell>
          <cell r="GB44">
            <v>0</v>
          </cell>
          <cell r="GC44">
            <v>0</v>
          </cell>
          <cell r="GD44">
            <v>0</v>
          </cell>
          <cell r="GE44">
            <v>0</v>
          </cell>
          <cell r="GF44">
            <v>0</v>
          </cell>
          <cell r="GG44">
            <v>0</v>
          </cell>
          <cell r="GH44">
            <v>0</v>
          </cell>
          <cell r="GI44">
            <v>0</v>
          </cell>
          <cell r="GJ44">
            <v>0</v>
          </cell>
          <cell r="GK44">
            <v>0</v>
          </cell>
          <cell r="GL44">
            <v>0</v>
          </cell>
          <cell r="GM44">
            <v>0</v>
          </cell>
          <cell r="GN44">
            <v>0</v>
          </cell>
          <cell r="GO44">
            <v>0</v>
          </cell>
          <cell r="GP44">
            <v>0</v>
          </cell>
          <cell r="GQ44">
            <v>0</v>
          </cell>
          <cell r="GR44">
            <v>0</v>
          </cell>
          <cell r="GS44">
            <v>0</v>
          </cell>
          <cell r="GT44">
            <v>0</v>
          </cell>
          <cell r="GU44">
            <v>0</v>
          </cell>
          <cell r="GV44">
            <v>0</v>
          </cell>
          <cell r="GW44">
            <v>0</v>
          </cell>
          <cell r="GX44">
            <v>0</v>
          </cell>
        </row>
        <row r="45">
          <cell r="A45" t="str">
            <v>Pangran Kid Granules</v>
          </cell>
          <cell r="Z45">
            <v>0</v>
          </cell>
          <cell r="AA45">
            <v>0</v>
          </cell>
          <cell r="AB45">
            <v>0</v>
          </cell>
          <cell r="AC45">
            <v>0</v>
          </cell>
          <cell r="AD45">
            <v>473952781.54656804</v>
          </cell>
          <cell r="AE45">
            <v>178141900.29217321</v>
          </cell>
          <cell r="AF45">
            <v>0</v>
          </cell>
          <cell r="AG45">
            <v>14676736.758030044</v>
          </cell>
          <cell r="AH45">
            <v>381230989.64952159</v>
          </cell>
          <cell r="AI45">
            <v>726499516.12551212</v>
          </cell>
          <cell r="AJ45">
            <v>164762663.59039512</v>
          </cell>
          <cell r="AK45">
            <v>517184799.62772959</v>
          </cell>
          <cell r="AL45">
            <v>-27092536.296728753</v>
          </cell>
          <cell r="AM45">
            <v>502027800.09368622</v>
          </cell>
          <cell r="AN45">
            <v>288407186.22534579</v>
          </cell>
          <cell r="AO45">
            <v>79845186.154163167</v>
          </cell>
          <cell r="AP45">
            <v>498875362.39198411</v>
          </cell>
          <cell r="AQ45">
            <v>175639871.57245162</v>
          </cell>
          <cell r="AR45">
            <v>71030346.48568742</v>
          </cell>
          <cell r="AS45">
            <v>136522534.43537009</v>
          </cell>
          <cell r="AT45">
            <v>156471091.94070208</v>
          </cell>
          <cell r="AU45">
            <v>38869071.019456476</v>
          </cell>
          <cell r="AV45">
            <v>70790836.035560042</v>
          </cell>
          <cell r="AW45">
            <v>184419628.33085412</v>
          </cell>
          <cell r="AX45">
            <v>225591619.2939564</v>
          </cell>
          <cell r="AY45">
            <v>69566743.71585077</v>
          </cell>
          <cell r="AZ45">
            <v>126216188.45796113</v>
          </cell>
          <cell r="BA45">
            <v>541391855.9413166</v>
          </cell>
          <cell r="BB45">
            <v>-167310929.4028441</v>
          </cell>
          <cell r="BC45">
            <v>252141385.03862858</v>
          </cell>
          <cell r="BD45">
            <v>34857430.486229107</v>
          </cell>
          <cell r="BE45">
            <v>280353823.29015344</v>
          </cell>
          <cell r="BF45">
            <v>341015673.03482068</v>
          </cell>
          <cell r="BG45">
            <v>62854211.496715605</v>
          </cell>
          <cell r="BH45">
            <v>489662045.93163419</v>
          </cell>
          <cell r="BI45">
            <v>273034719.22541678</v>
          </cell>
          <cell r="EQ45">
            <v>0</v>
          </cell>
          <cell r="ER45">
            <v>0</v>
          </cell>
          <cell r="ES45">
            <v>0</v>
          </cell>
          <cell r="ET45">
            <v>0</v>
          </cell>
          <cell r="EU45">
            <v>473952781.54656804</v>
          </cell>
          <cell r="EV45">
            <v>652094681.8387413</v>
          </cell>
          <cell r="EW45">
            <v>652094681.8387413</v>
          </cell>
          <cell r="EX45">
            <v>666771418.59677136</v>
          </cell>
          <cell r="EY45">
            <v>1048002408.2462929</v>
          </cell>
          <cell r="EZ45">
            <v>1774501924.3718052</v>
          </cell>
          <cell r="FA45">
            <v>1939264587.9622004</v>
          </cell>
          <cell r="FB45">
            <v>2456449387.5899301</v>
          </cell>
          <cell r="FC45">
            <v>-27092536.296728753</v>
          </cell>
          <cell r="FD45">
            <v>474935263.79695749</v>
          </cell>
          <cell r="FE45">
            <v>763342450.02230334</v>
          </cell>
          <cell r="FF45">
            <v>843187636.17646646</v>
          </cell>
          <cell r="FG45">
            <v>1342062998.5684505</v>
          </cell>
          <cell r="FH45">
            <v>1517702870.140902</v>
          </cell>
          <cell r="FI45">
            <v>1588733216.6265895</v>
          </cell>
          <cell r="FJ45">
            <v>1725255751.0619597</v>
          </cell>
          <cell r="FK45">
            <v>1881726843.0026617</v>
          </cell>
          <cell r="FL45">
            <v>1920595914.0221181</v>
          </cell>
          <cell r="FM45">
            <v>1991386750.0576782</v>
          </cell>
          <cell r="FN45">
            <v>2175806378.3885322</v>
          </cell>
          <cell r="FO45">
            <v>225591619.2939564</v>
          </cell>
          <cell r="FP45">
            <v>295158363.00980717</v>
          </cell>
          <cell r="FQ45">
            <v>421374551.46776831</v>
          </cell>
          <cell r="FR45">
            <v>962766407.40908492</v>
          </cell>
          <cell r="FS45">
            <v>795455478.00624084</v>
          </cell>
          <cell r="FT45">
            <v>1047596863.0448694</v>
          </cell>
          <cell r="FU45">
            <v>1082454293.5310986</v>
          </cell>
          <cell r="FV45">
            <v>1362808116.8212521</v>
          </cell>
          <cell r="FW45">
            <v>1703823789.8560729</v>
          </cell>
          <cell r="FX45">
            <v>1766678001.3527884</v>
          </cell>
          <cell r="FY45">
            <v>2256340047.2844229</v>
          </cell>
          <cell r="FZ45">
            <v>2529374766.5098395</v>
          </cell>
          <cell r="GA45">
            <v>0</v>
          </cell>
          <cell r="GB45">
            <v>0</v>
          </cell>
          <cell r="GC45">
            <v>0</v>
          </cell>
          <cell r="GD45">
            <v>0</v>
          </cell>
          <cell r="GE45">
            <v>0</v>
          </cell>
          <cell r="GF45">
            <v>0</v>
          </cell>
          <cell r="GG45">
            <v>0</v>
          </cell>
          <cell r="GH45">
            <v>0</v>
          </cell>
          <cell r="GI45">
            <v>0</v>
          </cell>
          <cell r="GJ45">
            <v>0</v>
          </cell>
          <cell r="GK45">
            <v>0</v>
          </cell>
          <cell r="GL45">
            <v>0</v>
          </cell>
          <cell r="GM45">
            <v>0</v>
          </cell>
          <cell r="GN45">
            <v>0</v>
          </cell>
          <cell r="GO45">
            <v>0</v>
          </cell>
          <cell r="GP45">
            <v>0</v>
          </cell>
          <cell r="GQ45">
            <v>0</v>
          </cell>
          <cell r="GR45">
            <v>0</v>
          </cell>
          <cell r="GS45">
            <v>0</v>
          </cell>
          <cell r="GT45">
            <v>0</v>
          </cell>
          <cell r="GU45">
            <v>0</v>
          </cell>
          <cell r="GV45">
            <v>0</v>
          </cell>
          <cell r="GW45">
            <v>0</v>
          </cell>
          <cell r="GX45">
            <v>0</v>
          </cell>
        </row>
        <row r="46">
          <cell r="A46" t="str">
            <v>ENO ORANGE SACHETS 4.3GX48</v>
          </cell>
          <cell r="Z46">
            <v>0</v>
          </cell>
          <cell r="AA46">
            <v>0</v>
          </cell>
          <cell r="AB46">
            <v>0</v>
          </cell>
          <cell r="AC46">
            <v>0</v>
          </cell>
          <cell r="AD46">
            <v>0</v>
          </cell>
          <cell r="AE46">
            <v>0</v>
          </cell>
          <cell r="AF46">
            <v>0</v>
          </cell>
          <cell r="AG46">
            <v>0</v>
          </cell>
          <cell r="AH46">
            <v>1257625708.3841293</v>
          </cell>
          <cell r="AI46">
            <v>0</v>
          </cell>
          <cell r="AJ46">
            <v>0</v>
          </cell>
          <cell r="AK46">
            <v>0</v>
          </cell>
          <cell r="AL46">
            <v>770699944.43001437</v>
          </cell>
          <cell r="AM46">
            <v>0</v>
          </cell>
          <cell r="AN46">
            <v>331539012.92055136</v>
          </cell>
          <cell r="AO46">
            <v>0</v>
          </cell>
          <cell r="AP46">
            <v>0</v>
          </cell>
          <cell r="AQ46">
            <v>0</v>
          </cell>
          <cell r="AR46">
            <v>0</v>
          </cell>
          <cell r="AS46">
            <v>0</v>
          </cell>
          <cell r="AT46">
            <v>0</v>
          </cell>
          <cell r="AU46">
            <v>-290539157.00778061</v>
          </cell>
          <cell r="AV46">
            <v>-182938566.34708023</v>
          </cell>
          <cell r="AW46">
            <v>0</v>
          </cell>
          <cell r="AX46">
            <v>198961355.6175859</v>
          </cell>
          <cell r="AY46">
            <v>18565217.917452935</v>
          </cell>
          <cell r="AZ46">
            <v>0</v>
          </cell>
          <cell r="BA46">
            <v>173224755.89982373</v>
          </cell>
          <cell r="BB46">
            <v>173224755.89982373</v>
          </cell>
          <cell r="BC46">
            <v>173224755.89982373</v>
          </cell>
          <cell r="BD46">
            <v>0</v>
          </cell>
          <cell r="BE46">
            <v>173224755.89982373</v>
          </cell>
          <cell r="BF46">
            <v>173224755.89982373</v>
          </cell>
          <cell r="BG46">
            <v>173224755.89982373</v>
          </cell>
          <cell r="BH46">
            <v>173224755.89982373</v>
          </cell>
          <cell r="BI46">
            <v>310957387.52647191</v>
          </cell>
          <cell r="EQ46">
            <v>0</v>
          </cell>
          <cell r="ER46">
            <v>0</v>
          </cell>
          <cell r="ES46">
            <v>0</v>
          </cell>
          <cell r="ET46">
            <v>0</v>
          </cell>
          <cell r="EU46">
            <v>0</v>
          </cell>
          <cell r="EV46">
            <v>0</v>
          </cell>
          <cell r="EW46">
            <v>0</v>
          </cell>
          <cell r="EX46">
            <v>0</v>
          </cell>
          <cell r="EY46">
            <v>1257625708.3841293</v>
          </cell>
          <cell r="EZ46">
            <v>1257625708.3841293</v>
          </cell>
          <cell r="FA46">
            <v>1257625708.3841293</v>
          </cell>
          <cell r="FB46">
            <v>1257625708.3841293</v>
          </cell>
          <cell r="FC46">
            <v>770699944.43001437</v>
          </cell>
          <cell r="FD46">
            <v>770699944.43001437</v>
          </cell>
          <cell r="FE46">
            <v>1102238957.3505657</v>
          </cell>
          <cell r="FF46">
            <v>1102238957.3505657</v>
          </cell>
          <cell r="FG46">
            <v>1102238957.3505657</v>
          </cell>
          <cell r="FH46">
            <v>1102238957.3505657</v>
          </cell>
          <cell r="FI46">
            <v>1102238957.3505657</v>
          </cell>
          <cell r="FJ46">
            <v>1102238957.3505657</v>
          </cell>
          <cell r="FK46">
            <v>1102238957.3505657</v>
          </cell>
          <cell r="FL46">
            <v>811699800.34278512</v>
          </cell>
          <cell r="FM46">
            <v>628761233.99570489</v>
          </cell>
          <cell r="FN46">
            <v>628761233.99570489</v>
          </cell>
          <cell r="FO46">
            <v>198961355.6175859</v>
          </cell>
          <cell r="FP46">
            <v>217526573.53503883</v>
          </cell>
          <cell r="FQ46">
            <v>217526573.53503883</v>
          </cell>
          <cell r="FR46">
            <v>390751329.43486255</v>
          </cell>
          <cell r="FS46">
            <v>563976085.33468628</v>
          </cell>
          <cell r="FT46">
            <v>737200841.23450994</v>
          </cell>
          <cell r="FU46">
            <v>737200841.23450994</v>
          </cell>
          <cell r="FV46">
            <v>910425597.13433361</v>
          </cell>
          <cell r="FW46">
            <v>1083650353.0341573</v>
          </cell>
          <cell r="FX46">
            <v>1256875108.9339809</v>
          </cell>
          <cell r="FY46">
            <v>1430099864.8338046</v>
          </cell>
          <cell r="FZ46">
            <v>1741057252.3602765</v>
          </cell>
          <cell r="GA46">
            <v>0</v>
          </cell>
          <cell r="GB46">
            <v>0</v>
          </cell>
          <cell r="GC46">
            <v>0</v>
          </cell>
          <cell r="GD46">
            <v>0</v>
          </cell>
          <cell r="GE46">
            <v>0</v>
          </cell>
          <cell r="GF46">
            <v>0</v>
          </cell>
          <cell r="GG46">
            <v>0</v>
          </cell>
          <cell r="GH46">
            <v>0</v>
          </cell>
          <cell r="GI46">
            <v>0</v>
          </cell>
          <cell r="GJ46">
            <v>0</v>
          </cell>
          <cell r="GK46">
            <v>0</v>
          </cell>
          <cell r="GL46">
            <v>0</v>
          </cell>
          <cell r="GM46">
            <v>0</v>
          </cell>
          <cell r="GN46">
            <v>0</v>
          </cell>
          <cell r="GO46">
            <v>0</v>
          </cell>
          <cell r="GP46">
            <v>0</v>
          </cell>
          <cell r="GQ46">
            <v>0</v>
          </cell>
          <cell r="GR46">
            <v>0</v>
          </cell>
          <cell r="GS46">
            <v>0</v>
          </cell>
          <cell r="GT46">
            <v>0</v>
          </cell>
          <cell r="GU46">
            <v>0</v>
          </cell>
          <cell r="GV46">
            <v>0</v>
          </cell>
          <cell r="GW46">
            <v>0</v>
          </cell>
          <cell r="GX46">
            <v>0</v>
          </cell>
        </row>
        <row r="47">
          <cell r="A47" t="str">
            <v>ENO LEMON SACHET 48/BOX M</v>
          </cell>
          <cell r="Z47">
            <v>0</v>
          </cell>
          <cell r="AA47">
            <v>0</v>
          </cell>
          <cell r="AB47">
            <v>0</v>
          </cell>
          <cell r="AC47">
            <v>0</v>
          </cell>
          <cell r="AD47">
            <v>0</v>
          </cell>
          <cell r="AE47">
            <v>0</v>
          </cell>
          <cell r="AF47">
            <v>0</v>
          </cell>
          <cell r="AG47">
            <v>0</v>
          </cell>
          <cell r="AH47">
            <v>1293744986.4168286</v>
          </cell>
          <cell r="AI47">
            <v>0</v>
          </cell>
          <cell r="AJ47">
            <v>0</v>
          </cell>
          <cell r="AK47">
            <v>0</v>
          </cell>
          <cell r="AL47">
            <v>391818161.14051175</v>
          </cell>
          <cell r="AM47">
            <v>0</v>
          </cell>
          <cell r="AN47">
            <v>331961184.77837741</v>
          </cell>
          <cell r="AO47">
            <v>0</v>
          </cell>
          <cell r="AP47">
            <v>0</v>
          </cell>
          <cell r="AQ47">
            <v>0</v>
          </cell>
          <cell r="AR47">
            <v>0</v>
          </cell>
          <cell r="AS47">
            <v>0</v>
          </cell>
          <cell r="AT47">
            <v>0</v>
          </cell>
          <cell r="AU47">
            <v>-292111015.14477402</v>
          </cell>
          <cell r="AV47">
            <v>0</v>
          </cell>
          <cell r="AW47">
            <v>-225368921.64286724</v>
          </cell>
          <cell r="AX47">
            <v>0</v>
          </cell>
          <cell r="AY47">
            <v>0</v>
          </cell>
          <cell r="AZ47">
            <v>0</v>
          </cell>
          <cell r="BA47">
            <v>0</v>
          </cell>
          <cell r="BB47">
            <v>0</v>
          </cell>
          <cell r="BC47">
            <v>-338822825.33681822</v>
          </cell>
          <cell r="BD47">
            <v>0</v>
          </cell>
          <cell r="BE47">
            <v>0</v>
          </cell>
          <cell r="BF47">
            <v>0</v>
          </cell>
          <cell r="BG47">
            <v>0</v>
          </cell>
          <cell r="BH47">
            <v>0</v>
          </cell>
          <cell r="BI47">
            <v>0</v>
          </cell>
          <cell r="EQ47">
            <v>0</v>
          </cell>
          <cell r="ER47">
            <v>0</v>
          </cell>
          <cell r="ES47">
            <v>0</v>
          </cell>
          <cell r="ET47">
            <v>0</v>
          </cell>
          <cell r="EU47">
            <v>0</v>
          </cell>
          <cell r="EV47">
            <v>0</v>
          </cell>
          <cell r="EW47">
            <v>0</v>
          </cell>
          <cell r="EX47">
            <v>0</v>
          </cell>
          <cell r="EY47">
            <v>1293744986.4168286</v>
          </cell>
          <cell r="EZ47">
            <v>1293744986.4168286</v>
          </cell>
          <cell r="FA47">
            <v>1293744986.4168286</v>
          </cell>
          <cell r="FB47">
            <v>1293744986.4168286</v>
          </cell>
          <cell r="FC47">
            <v>391818161.14051175</v>
          </cell>
          <cell r="FD47">
            <v>391818161.14051175</v>
          </cell>
          <cell r="FE47">
            <v>723779345.91888916</v>
          </cell>
          <cell r="FF47">
            <v>723779345.91888916</v>
          </cell>
          <cell r="FG47">
            <v>723779345.91888916</v>
          </cell>
          <cell r="FH47">
            <v>723779345.91888916</v>
          </cell>
          <cell r="FI47">
            <v>723779345.91888916</v>
          </cell>
          <cell r="FJ47">
            <v>723779345.91888916</v>
          </cell>
          <cell r="FK47">
            <v>723779345.91888916</v>
          </cell>
          <cell r="FL47">
            <v>431668330.77411515</v>
          </cell>
          <cell r="FM47">
            <v>431668330.77411515</v>
          </cell>
          <cell r="FN47">
            <v>206299409.13124791</v>
          </cell>
          <cell r="FO47">
            <v>0</v>
          </cell>
          <cell r="FP47">
            <v>0</v>
          </cell>
          <cell r="FQ47">
            <v>0</v>
          </cell>
          <cell r="FR47">
            <v>0</v>
          </cell>
          <cell r="FS47">
            <v>0</v>
          </cell>
          <cell r="FT47">
            <v>-338822825.33681822</v>
          </cell>
          <cell r="FU47">
            <v>-338822825.33681822</v>
          </cell>
          <cell r="FV47">
            <v>-338822825.33681822</v>
          </cell>
          <cell r="FW47">
            <v>-338822825.33681822</v>
          </cell>
          <cell r="FX47">
            <v>-338822825.33681822</v>
          </cell>
          <cell r="FY47">
            <v>-338822825.33681822</v>
          </cell>
          <cell r="FZ47">
            <v>-338822825.33681822</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row>
        <row r="48">
          <cell r="A48" t="str">
            <v>Panadol Susp 120mg</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283647281.51124358</v>
          </cell>
          <cell r="AQ48">
            <v>0</v>
          </cell>
          <cell r="AR48">
            <v>0</v>
          </cell>
          <cell r="AS48">
            <v>0</v>
          </cell>
          <cell r="AT48">
            <v>0</v>
          </cell>
          <cell r="AU48">
            <v>0</v>
          </cell>
          <cell r="AV48">
            <v>0</v>
          </cell>
          <cell r="AW48">
            <v>212539127.3898176</v>
          </cell>
          <cell r="AX48">
            <v>0</v>
          </cell>
          <cell r="AY48">
            <v>0</v>
          </cell>
          <cell r="AZ48">
            <v>0</v>
          </cell>
          <cell r="BA48">
            <v>0</v>
          </cell>
          <cell r="BB48">
            <v>0</v>
          </cell>
          <cell r="BC48">
            <v>0</v>
          </cell>
          <cell r="BD48">
            <v>0</v>
          </cell>
          <cell r="BE48">
            <v>0</v>
          </cell>
          <cell r="BF48">
            <v>0</v>
          </cell>
          <cell r="BG48">
            <v>0</v>
          </cell>
          <cell r="BH48">
            <v>73973748.864766791</v>
          </cell>
          <cell r="BI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283647281.51124358</v>
          </cell>
          <cell r="FH48">
            <v>283647281.51124358</v>
          </cell>
          <cell r="FI48">
            <v>283647281.51124358</v>
          </cell>
          <cell r="FJ48">
            <v>283647281.51124358</v>
          </cell>
          <cell r="FK48">
            <v>283647281.51124358</v>
          </cell>
          <cell r="FL48">
            <v>283647281.51124358</v>
          </cell>
          <cell r="FM48">
            <v>283647281.51124358</v>
          </cell>
          <cell r="FN48">
            <v>496186408.90106118</v>
          </cell>
          <cell r="FO48">
            <v>0</v>
          </cell>
          <cell r="FP48">
            <v>0</v>
          </cell>
          <cell r="FQ48">
            <v>0</v>
          </cell>
          <cell r="FR48">
            <v>0</v>
          </cell>
          <cell r="FS48">
            <v>0</v>
          </cell>
          <cell r="FT48">
            <v>0</v>
          </cell>
          <cell r="FU48">
            <v>0</v>
          </cell>
          <cell r="FV48">
            <v>0</v>
          </cell>
          <cell r="FW48">
            <v>0</v>
          </cell>
          <cell r="FX48">
            <v>0</v>
          </cell>
          <cell r="FY48">
            <v>73973748.864766791</v>
          </cell>
          <cell r="FZ48">
            <v>73973748.864766791</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row>
        <row r="49">
          <cell r="A49" t="str">
            <v>Scott’s Emulsion Orange 200ml</v>
          </cell>
          <cell r="Z49">
            <v>0</v>
          </cell>
          <cell r="AA49">
            <v>0</v>
          </cell>
          <cell r="AB49">
            <v>0</v>
          </cell>
          <cell r="AC49">
            <v>0</v>
          </cell>
          <cell r="AD49">
            <v>0</v>
          </cell>
          <cell r="AE49">
            <v>0</v>
          </cell>
          <cell r="AF49">
            <v>0</v>
          </cell>
          <cell r="AG49">
            <v>0</v>
          </cell>
          <cell r="AH49">
            <v>0</v>
          </cell>
          <cell r="AI49">
            <v>0</v>
          </cell>
          <cell r="AJ49">
            <v>0</v>
          </cell>
          <cell r="AK49">
            <v>-622916366.14569664</v>
          </cell>
          <cell r="AL49">
            <v>0</v>
          </cell>
          <cell r="AM49">
            <v>0</v>
          </cell>
          <cell r="AN49">
            <v>0</v>
          </cell>
          <cell r="AO49">
            <v>620716211.80806923</v>
          </cell>
          <cell r="AP49">
            <v>0</v>
          </cell>
          <cell r="AQ49">
            <v>0</v>
          </cell>
          <cell r="AR49">
            <v>612986952.79246223</v>
          </cell>
          <cell r="AS49">
            <v>0</v>
          </cell>
          <cell r="AT49">
            <v>652683187.99726093</v>
          </cell>
          <cell r="AU49">
            <v>-267450395.99190095</v>
          </cell>
          <cell r="AV49">
            <v>-316800000</v>
          </cell>
          <cell r="AW49">
            <v>10372160.00640972</v>
          </cell>
          <cell r="AX49">
            <v>683820370.64321733</v>
          </cell>
          <cell r="AY49">
            <v>-6583995.4423825629</v>
          </cell>
          <cell r="AZ49">
            <v>0</v>
          </cell>
          <cell r="BA49">
            <v>0</v>
          </cell>
          <cell r="BB49">
            <v>0</v>
          </cell>
          <cell r="BC49">
            <v>0</v>
          </cell>
          <cell r="BD49">
            <v>0</v>
          </cell>
          <cell r="BE49">
            <v>0</v>
          </cell>
          <cell r="BF49">
            <v>0</v>
          </cell>
          <cell r="BG49">
            <v>550768843.28730571</v>
          </cell>
          <cell r="BH49">
            <v>-334400000</v>
          </cell>
          <cell r="BI49">
            <v>203079225.46483153</v>
          </cell>
          <cell r="EQ49">
            <v>0</v>
          </cell>
          <cell r="ER49">
            <v>0</v>
          </cell>
          <cell r="ES49">
            <v>0</v>
          </cell>
          <cell r="ET49">
            <v>0</v>
          </cell>
          <cell r="EU49">
            <v>0</v>
          </cell>
          <cell r="EV49">
            <v>0</v>
          </cell>
          <cell r="EW49">
            <v>0</v>
          </cell>
          <cell r="EX49">
            <v>0</v>
          </cell>
          <cell r="EY49">
            <v>0</v>
          </cell>
          <cell r="EZ49">
            <v>0</v>
          </cell>
          <cell r="FA49">
            <v>0</v>
          </cell>
          <cell r="FB49">
            <v>-622916366.14569664</v>
          </cell>
          <cell r="FC49">
            <v>0</v>
          </cell>
          <cell r="FD49">
            <v>0</v>
          </cell>
          <cell r="FE49">
            <v>0</v>
          </cell>
          <cell r="FF49">
            <v>620716211.80806923</v>
          </cell>
          <cell r="FG49">
            <v>620716211.80806923</v>
          </cell>
          <cell r="FH49">
            <v>620716211.80806923</v>
          </cell>
          <cell r="FI49">
            <v>1233703164.6005316</v>
          </cell>
          <cell r="FJ49">
            <v>1233703164.6005316</v>
          </cell>
          <cell r="FK49">
            <v>1886386352.5977926</v>
          </cell>
          <cell r="FL49">
            <v>1618935956.6058917</v>
          </cell>
          <cell r="FM49">
            <v>1302135956.6058917</v>
          </cell>
          <cell r="FN49">
            <v>1312508116.6123013</v>
          </cell>
          <cell r="FO49">
            <v>683820370.64321733</v>
          </cell>
          <cell r="FP49">
            <v>677236375.20083475</v>
          </cell>
          <cell r="FQ49">
            <v>677236375.20083475</v>
          </cell>
          <cell r="FR49">
            <v>677236375.20083475</v>
          </cell>
          <cell r="FS49">
            <v>677236375.20083475</v>
          </cell>
          <cell r="FT49">
            <v>677236375.20083475</v>
          </cell>
          <cell r="FU49">
            <v>677236375.20083475</v>
          </cell>
          <cell r="FV49">
            <v>677236375.20083475</v>
          </cell>
          <cell r="FW49">
            <v>677236375.20083475</v>
          </cell>
          <cell r="FX49">
            <v>1228005218.4881406</v>
          </cell>
          <cell r="FY49">
            <v>893605218.48814058</v>
          </cell>
          <cell r="FZ49">
            <v>1096684443.9529722</v>
          </cell>
          <cell r="GA49">
            <v>0</v>
          </cell>
          <cell r="GB49">
            <v>0</v>
          </cell>
          <cell r="GC49">
            <v>0</v>
          </cell>
          <cell r="GD49">
            <v>0</v>
          </cell>
          <cell r="GE49">
            <v>0</v>
          </cell>
          <cell r="GF49">
            <v>0</v>
          </cell>
          <cell r="GG49">
            <v>0</v>
          </cell>
          <cell r="GH49">
            <v>0</v>
          </cell>
          <cell r="GI49">
            <v>0</v>
          </cell>
          <cell r="GJ49">
            <v>0</v>
          </cell>
          <cell r="GK49">
            <v>0</v>
          </cell>
          <cell r="GL49">
            <v>0</v>
          </cell>
          <cell r="GM49">
            <v>0</v>
          </cell>
          <cell r="GN49">
            <v>0</v>
          </cell>
          <cell r="GO49">
            <v>0</v>
          </cell>
          <cell r="GP49">
            <v>0</v>
          </cell>
          <cell r="GQ49">
            <v>0</v>
          </cell>
          <cell r="GR49">
            <v>0</v>
          </cell>
          <cell r="GS49">
            <v>0</v>
          </cell>
          <cell r="GT49">
            <v>0</v>
          </cell>
          <cell r="GU49">
            <v>0</v>
          </cell>
          <cell r="GV49">
            <v>0</v>
          </cell>
          <cell r="GW49">
            <v>0</v>
          </cell>
          <cell r="GX49">
            <v>0</v>
          </cell>
        </row>
        <row r="50">
          <cell r="A50" t="str">
            <v>Eno Fizztab</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EQ50">
            <v>0</v>
          </cell>
          <cell r="ER50">
            <v>0</v>
          </cell>
          <cell r="ES50">
            <v>0</v>
          </cell>
          <cell r="ET50">
            <v>0</v>
          </cell>
          <cell r="EU50">
            <v>0</v>
          </cell>
          <cell r="EV50">
            <v>0</v>
          </cell>
          <cell r="EW50">
            <v>0</v>
          </cell>
          <cell r="EX50">
            <v>0</v>
          </cell>
          <cell r="EY50">
            <v>0</v>
          </cell>
          <cell r="EZ50">
            <v>0</v>
          </cell>
          <cell r="FA50">
            <v>0</v>
          </cell>
          <cell r="FB50">
            <v>0</v>
          </cell>
          <cell r="FC50">
            <v>0</v>
          </cell>
          <cell r="FD50">
            <v>0</v>
          </cell>
          <cell r="FE50">
            <v>0</v>
          </cell>
          <cell r="FF50">
            <v>0</v>
          </cell>
          <cell r="FG50">
            <v>0</v>
          </cell>
          <cell r="FH50">
            <v>0</v>
          </cell>
          <cell r="FI50">
            <v>0</v>
          </cell>
          <cell r="FJ50">
            <v>0</v>
          </cell>
          <cell r="FK50">
            <v>0</v>
          </cell>
          <cell r="FL50">
            <v>0</v>
          </cell>
          <cell r="FM50">
            <v>0</v>
          </cell>
          <cell r="FN50">
            <v>0</v>
          </cell>
          <cell r="FO50">
            <v>0</v>
          </cell>
          <cell r="FP50">
            <v>0</v>
          </cell>
          <cell r="FQ50">
            <v>0</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row>
        <row r="51">
          <cell r="A51" t="str">
            <v>Panadol Extend</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EQ51">
            <v>0</v>
          </cell>
          <cell r="ER51">
            <v>0</v>
          </cell>
          <cell r="ES51">
            <v>0</v>
          </cell>
          <cell r="ET51">
            <v>0</v>
          </cell>
          <cell r="EU51">
            <v>0</v>
          </cell>
          <cell r="EV51">
            <v>0</v>
          </cell>
          <cell r="EW51">
            <v>0</v>
          </cell>
          <cell r="EX51">
            <v>0</v>
          </cell>
          <cell r="EY51">
            <v>0</v>
          </cell>
          <cell r="EZ51">
            <v>0</v>
          </cell>
          <cell r="FA51">
            <v>0</v>
          </cell>
          <cell r="FB51">
            <v>0</v>
          </cell>
          <cell r="FC51">
            <v>0</v>
          </cell>
          <cell r="FD51">
            <v>0</v>
          </cell>
          <cell r="FE51">
            <v>0</v>
          </cell>
          <cell r="FF51">
            <v>0</v>
          </cell>
          <cell r="FG51">
            <v>0</v>
          </cell>
          <cell r="FH51">
            <v>0</v>
          </cell>
          <cell r="FI51">
            <v>0</v>
          </cell>
          <cell r="FJ51">
            <v>0</v>
          </cell>
          <cell r="FK51">
            <v>0</v>
          </cell>
          <cell r="FL51">
            <v>0</v>
          </cell>
          <cell r="FM51">
            <v>0</v>
          </cell>
          <cell r="FN51">
            <v>0</v>
          </cell>
          <cell r="FO51">
            <v>0</v>
          </cell>
          <cell r="FP51">
            <v>0</v>
          </cell>
          <cell r="FQ51">
            <v>0</v>
          </cell>
          <cell r="FR51">
            <v>0</v>
          </cell>
          <cell r="FS51">
            <v>0</v>
          </cell>
          <cell r="FT51">
            <v>0</v>
          </cell>
          <cell r="FU51">
            <v>0</v>
          </cell>
          <cell r="FV51">
            <v>0</v>
          </cell>
          <cell r="FW51">
            <v>0</v>
          </cell>
          <cell r="FX51">
            <v>0</v>
          </cell>
          <cell r="FY51">
            <v>0</v>
          </cell>
          <cell r="FZ51">
            <v>0</v>
          </cell>
          <cell r="GA51">
            <v>0</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0</v>
          </cell>
          <cell r="GU51">
            <v>0</v>
          </cell>
          <cell r="GV51">
            <v>0</v>
          </cell>
          <cell r="GW51">
            <v>0</v>
          </cell>
          <cell r="GX51">
            <v>0</v>
          </cell>
        </row>
        <row r="52">
          <cell r="A52" t="str">
            <v>Panadol Extra Effeversent</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EQ52">
            <v>0</v>
          </cell>
          <cell r="ER52">
            <v>0</v>
          </cell>
          <cell r="ES52">
            <v>0</v>
          </cell>
          <cell r="ET52">
            <v>0</v>
          </cell>
          <cell r="EU52">
            <v>0</v>
          </cell>
          <cell r="EV52">
            <v>0</v>
          </cell>
          <cell r="EW52">
            <v>0</v>
          </cell>
          <cell r="EX52">
            <v>0</v>
          </cell>
          <cell r="EY52">
            <v>0</v>
          </cell>
          <cell r="EZ52">
            <v>0</v>
          </cell>
          <cell r="FA52">
            <v>0</v>
          </cell>
          <cell r="FB52">
            <v>0</v>
          </cell>
          <cell r="FC52">
            <v>0</v>
          </cell>
          <cell r="FD52">
            <v>0</v>
          </cell>
          <cell r="FE52">
            <v>0</v>
          </cell>
          <cell r="FF52">
            <v>0</v>
          </cell>
          <cell r="FG52">
            <v>0</v>
          </cell>
          <cell r="FH52">
            <v>0</v>
          </cell>
          <cell r="FI52">
            <v>0</v>
          </cell>
          <cell r="FJ52">
            <v>0</v>
          </cell>
          <cell r="FK52">
            <v>0</v>
          </cell>
          <cell r="FL52">
            <v>0</v>
          </cell>
          <cell r="FM52">
            <v>0</v>
          </cell>
          <cell r="FN52">
            <v>0</v>
          </cell>
          <cell r="FO52">
            <v>0</v>
          </cell>
          <cell r="FP52">
            <v>0</v>
          </cell>
          <cell r="FQ52">
            <v>0</v>
          </cell>
          <cell r="FR52">
            <v>0</v>
          </cell>
          <cell r="FS52">
            <v>0</v>
          </cell>
          <cell r="FT52">
            <v>0</v>
          </cell>
          <cell r="FU52">
            <v>0</v>
          </cell>
          <cell r="FV52">
            <v>0</v>
          </cell>
          <cell r="FW52">
            <v>0</v>
          </cell>
          <cell r="FX52">
            <v>0</v>
          </cell>
          <cell r="FY52">
            <v>0</v>
          </cell>
          <cell r="FZ52">
            <v>0</v>
          </cell>
          <cell r="GA52">
            <v>0</v>
          </cell>
          <cell r="GB52">
            <v>0</v>
          </cell>
          <cell r="GC52">
            <v>0</v>
          </cell>
          <cell r="GD52">
            <v>0</v>
          </cell>
          <cell r="GE52">
            <v>0</v>
          </cell>
          <cell r="GF52">
            <v>0</v>
          </cell>
          <cell r="GG52">
            <v>0</v>
          </cell>
          <cell r="GH52">
            <v>0</v>
          </cell>
          <cell r="GI52">
            <v>0</v>
          </cell>
          <cell r="GJ52">
            <v>0</v>
          </cell>
          <cell r="GK52">
            <v>0</v>
          </cell>
          <cell r="GL52">
            <v>0</v>
          </cell>
          <cell r="GM52">
            <v>0</v>
          </cell>
          <cell r="GN52">
            <v>0</v>
          </cell>
          <cell r="GO52">
            <v>0</v>
          </cell>
          <cell r="GP52">
            <v>0</v>
          </cell>
          <cell r="GQ52">
            <v>0</v>
          </cell>
          <cell r="GR52">
            <v>0</v>
          </cell>
          <cell r="GS52">
            <v>0</v>
          </cell>
          <cell r="GT52">
            <v>0</v>
          </cell>
          <cell r="GU52">
            <v>0</v>
          </cell>
          <cell r="GV52">
            <v>0</v>
          </cell>
          <cell r="GW52">
            <v>0</v>
          </cell>
          <cell r="GX52">
            <v>0</v>
          </cell>
        </row>
        <row r="53">
          <cell r="A53" t="str">
            <v xml:space="preserve">      Blank</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EQ53">
            <v>0</v>
          </cell>
          <cell r="ER53">
            <v>0</v>
          </cell>
          <cell r="ES53">
            <v>0</v>
          </cell>
          <cell r="ET53">
            <v>0</v>
          </cell>
          <cell r="EU53">
            <v>0</v>
          </cell>
          <cell r="EV53">
            <v>0</v>
          </cell>
          <cell r="EW53">
            <v>0</v>
          </cell>
          <cell r="EX53">
            <v>0</v>
          </cell>
          <cell r="EY53">
            <v>0</v>
          </cell>
          <cell r="EZ53">
            <v>0</v>
          </cell>
          <cell r="FA53">
            <v>0</v>
          </cell>
          <cell r="FB53">
            <v>0</v>
          </cell>
          <cell r="FC53">
            <v>0</v>
          </cell>
          <cell r="FD53">
            <v>0</v>
          </cell>
          <cell r="FE53">
            <v>0</v>
          </cell>
          <cell r="FF53">
            <v>0</v>
          </cell>
          <cell r="FG53">
            <v>0</v>
          </cell>
          <cell r="FH53">
            <v>0</v>
          </cell>
          <cell r="FI53">
            <v>0</v>
          </cell>
          <cell r="FJ53">
            <v>0</v>
          </cell>
          <cell r="FK53">
            <v>0</v>
          </cell>
          <cell r="FL53">
            <v>0</v>
          </cell>
          <cell r="FM53">
            <v>0</v>
          </cell>
          <cell r="FN53">
            <v>0</v>
          </cell>
          <cell r="FO53">
            <v>0</v>
          </cell>
          <cell r="FP53">
            <v>0</v>
          </cell>
          <cell r="FQ53">
            <v>0</v>
          </cell>
          <cell r="FR53">
            <v>0</v>
          </cell>
          <cell r="FS53">
            <v>0</v>
          </cell>
          <cell r="FT53">
            <v>0</v>
          </cell>
          <cell r="FU53">
            <v>0</v>
          </cell>
          <cell r="FV53">
            <v>0</v>
          </cell>
          <cell r="FW53">
            <v>0</v>
          </cell>
          <cell r="FX53">
            <v>0</v>
          </cell>
          <cell r="FY53">
            <v>0</v>
          </cell>
          <cell r="FZ53">
            <v>0</v>
          </cell>
          <cell r="GA53">
            <v>0</v>
          </cell>
          <cell r="GB53">
            <v>0</v>
          </cell>
          <cell r="GC53">
            <v>0</v>
          </cell>
          <cell r="GD53">
            <v>0</v>
          </cell>
          <cell r="GE53">
            <v>0</v>
          </cell>
          <cell r="GF53">
            <v>0</v>
          </cell>
          <cell r="GG53">
            <v>0</v>
          </cell>
          <cell r="GH53">
            <v>0</v>
          </cell>
          <cell r="GI53">
            <v>0</v>
          </cell>
          <cell r="GJ53">
            <v>0</v>
          </cell>
          <cell r="GK53">
            <v>0</v>
          </cell>
          <cell r="GL53">
            <v>0</v>
          </cell>
          <cell r="GM53">
            <v>0</v>
          </cell>
          <cell r="GN53">
            <v>0</v>
          </cell>
          <cell r="GO53">
            <v>0</v>
          </cell>
          <cell r="GP53">
            <v>0</v>
          </cell>
          <cell r="GQ53">
            <v>0</v>
          </cell>
          <cell r="GR53">
            <v>0</v>
          </cell>
          <cell r="GS53">
            <v>0</v>
          </cell>
          <cell r="GT53">
            <v>0</v>
          </cell>
          <cell r="GU53">
            <v>0</v>
          </cell>
          <cell r="GV53">
            <v>0</v>
          </cell>
          <cell r="GW53">
            <v>0</v>
          </cell>
          <cell r="GX53">
            <v>0</v>
          </cell>
        </row>
        <row r="54">
          <cell r="A54" t="str">
            <v>Panadol Susp 100mg</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273620503.0720216</v>
          </cell>
          <cell r="AQ54">
            <v>0</v>
          </cell>
          <cell r="AR54">
            <v>0</v>
          </cell>
          <cell r="AS54">
            <v>0</v>
          </cell>
          <cell r="AT54">
            <v>0</v>
          </cell>
          <cell r="AU54">
            <v>0</v>
          </cell>
          <cell r="AV54">
            <v>0</v>
          </cell>
          <cell r="AW54">
            <v>216067302.09906498</v>
          </cell>
          <cell r="AX54">
            <v>0</v>
          </cell>
          <cell r="AY54">
            <v>0</v>
          </cell>
          <cell r="AZ54">
            <v>0</v>
          </cell>
          <cell r="BA54">
            <v>0</v>
          </cell>
          <cell r="BB54">
            <v>0</v>
          </cell>
          <cell r="BC54">
            <v>0</v>
          </cell>
          <cell r="BD54">
            <v>0</v>
          </cell>
          <cell r="BE54">
            <v>0</v>
          </cell>
          <cell r="BF54">
            <v>0</v>
          </cell>
          <cell r="BG54">
            <v>0</v>
          </cell>
          <cell r="BH54">
            <v>48601464.712469779</v>
          </cell>
          <cell r="BI54">
            <v>0</v>
          </cell>
          <cell r="EQ54">
            <v>0</v>
          </cell>
          <cell r="ER54">
            <v>0</v>
          </cell>
          <cell r="ES54">
            <v>0</v>
          </cell>
          <cell r="ET54">
            <v>0</v>
          </cell>
          <cell r="EU54">
            <v>0</v>
          </cell>
          <cell r="EV54">
            <v>0</v>
          </cell>
          <cell r="EW54">
            <v>0</v>
          </cell>
          <cell r="EX54">
            <v>0</v>
          </cell>
          <cell r="EY54">
            <v>0</v>
          </cell>
          <cell r="EZ54">
            <v>0</v>
          </cell>
          <cell r="FA54">
            <v>0</v>
          </cell>
          <cell r="FB54">
            <v>0</v>
          </cell>
          <cell r="FC54">
            <v>0</v>
          </cell>
          <cell r="FD54">
            <v>0</v>
          </cell>
          <cell r="FE54">
            <v>0</v>
          </cell>
          <cell r="FF54">
            <v>0</v>
          </cell>
          <cell r="FG54">
            <v>273620503.0720216</v>
          </cell>
          <cell r="FH54">
            <v>273620503.0720216</v>
          </cell>
          <cell r="FI54">
            <v>273620503.0720216</v>
          </cell>
          <cell r="FJ54">
            <v>273620503.0720216</v>
          </cell>
          <cell r="FK54">
            <v>273620503.0720216</v>
          </cell>
          <cell r="FL54">
            <v>273620503.0720216</v>
          </cell>
          <cell r="FM54">
            <v>273620503.0720216</v>
          </cell>
          <cell r="FN54">
            <v>489687805.17108655</v>
          </cell>
          <cell r="FO54">
            <v>0</v>
          </cell>
          <cell r="FP54">
            <v>0</v>
          </cell>
          <cell r="FQ54">
            <v>0</v>
          </cell>
          <cell r="FR54">
            <v>0</v>
          </cell>
          <cell r="FS54">
            <v>0</v>
          </cell>
          <cell r="FT54">
            <v>0</v>
          </cell>
          <cell r="FU54">
            <v>0</v>
          </cell>
          <cell r="FV54">
            <v>0</v>
          </cell>
          <cell r="FW54">
            <v>0</v>
          </cell>
          <cell r="FX54">
            <v>0</v>
          </cell>
          <cell r="FY54">
            <v>48601464.712469779</v>
          </cell>
          <cell r="FZ54">
            <v>48601464.712469779</v>
          </cell>
          <cell r="GA54">
            <v>0</v>
          </cell>
          <cell r="GB54">
            <v>0</v>
          </cell>
          <cell r="GC54">
            <v>0</v>
          </cell>
          <cell r="GD54">
            <v>0</v>
          </cell>
          <cell r="GE54">
            <v>0</v>
          </cell>
          <cell r="GF54">
            <v>0</v>
          </cell>
          <cell r="GG54">
            <v>0</v>
          </cell>
          <cell r="GH54">
            <v>0</v>
          </cell>
          <cell r="GI54">
            <v>0</v>
          </cell>
          <cell r="GJ54">
            <v>0</v>
          </cell>
          <cell r="GK54">
            <v>0</v>
          </cell>
          <cell r="GL54">
            <v>0</v>
          </cell>
          <cell r="GM54">
            <v>0</v>
          </cell>
          <cell r="GN54">
            <v>0</v>
          </cell>
          <cell r="GO54">
            <v>0</v>
          </cell>
          <cell r="GP54">
            <v>0</v>
          </cell>
          <cell r="GQ54">
            <v>0</v>
          </cell>
          <cell r="GR54">
            <v>0</v>
          </cell>
          <cell r="GS54">
            <v>0</v>
          </cell>
          <cell r="GT54">
            <v>0</v>
          </cell>
          <cell r="GU54">
            <v>0</v>
          </cell>
          <cell r="GV54">
            <v>0</v>
          </cell>
          <cell r="GW54">
            <v>0</v>
          </cell>
          <cell r="GX54">
            <v>0</v>
          </cell>
        </row>
        <row r="55">
          <cell r="A55" t="str">
            <v>Panadol Effervescent Kid 250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EQ55">
            <v>0</v>
          </cell>
          <cell r="ER55">
            <v>0</v>
          </cell>
          <cell r="ES55">
            <v>0</v>
          </cell>
          <cell r="ET55">
            <v>0</v>
          </cell>
          <cell r="EU55">
            <v>0</v>
          </cell>
          <cell r="EV55">
            <v>0</v>
          </cell>
          <cell r="EW55">
            <v>0</v>
          </cell>
          <cell r="EX55">
            <v>0</v>
          </cell>
          <cell r="EY55">
            <v>0</v>
          </cell>
          <cell r="EZ55">
            <v>0</v>
          </cell>
          <cell r="FA55">
            <v>0</v>
          </cell>
          <cell r="FB55">
            <v>0</v>
          </cell>
          <cell r="FC55">
            <v>0</v>
          </cell>
          <cell r="FD55">
            <v>0</v>
          </cell>
          <cell r="FE55">
            <v>0</v>
          </cell>
          <cell r="FF55">
            <v>0</v>
          </cell>
          <cell r="FG55">
            <v>0</v>
          </cell>
          <cell r="FH55">
            <v>0</v>
          </cell>
          <cell r="FI55">
            <v>0</v>
          </cell>
          <cell r="FJ55">
            <v>0</v>
          </cell>
          <cell r="FK55">
            <v>0</v>
          </cell>
          <cell r="FL55">
            <v>0</v>
          </cell>
          <cell r="FM55">
            <v>0</v>
          </cell>
          <cell r="FN55">
            <v>0</v>
          </cell>
          <cell r="FO55">
            <v>0</v>
          </cell>
          <cell r="FP55">
            <v>0</v>
          </cell>
          <cell r="FQ55">
            <v>0</v>
          </cell>
          <cell r="FR55">
            <v>0</v>
          </cell>
          <cell r="FS55">
            <v>0</v>
          </cell>
          <cell r="FT55">
            <v>0</v>
          </cell>
          <cell r="FU55">
            <v>0</v>
          </cell>
          <cell r="FV55">
            <v>0</v>
          </cell>
          <cell r="FW55">
            <v>0</v>
          </cell>
          <cell r="FX55">
            <v>0</v>
          </cell>
          <cell r="FY55">
            <v>0</v>
          </cell>
          <cell r="FZ55">
            <v>0</v>
          </cell>
          <cell r="GA55">
            <v>0</v>
          </cell>
          <cell r="GB55">
            <v>0</v>
          </cell>
          <cell r="GC55">
            <v>0</v>
          </cell>
          <cell r="GD55">
            <v>0</v>
          </cell>
          <cell r="GE55">
            <v>0</v>
          </cell>
          <cell r="GF55">
            <v>0</v>
          </cell>
          <cell r="GG55">
            <v>0</v>
          </cell>
          <cell r="GH55">
            <v>0</v>
          </cell>
          <cell r="GI55">
            <v>0</v>
          </cell>
          <cell r="GJ55">
            <v>0</v>
          </cell>
          <cell r="GK55">
            <v>0</v>
          </cell>
          <cell r="GL55">
            <v>0</v>
          </cell>
          <cell r="GM55">
            <v>0</v>
          </cell>
          <cell r="GN55">
            <v>0</v>
          </cell>
          <cell r="GO55">
            <v>0</v>
          </cell>
          <cell r="GP55">
            <v>0</v>
          </cell>
          <cell r="GQ55">
            <v>0</v>
          </cell>
          <cell r="GR55">
            <v>0</v>
          </cell>
          <cell r="GS55">
            <v>0</v>
          </cell>
          <cell r="GT55">
            <v>0</v>
          </cell>
          <cell r="GU55">
            <v>0</v>
          </cell>
          <cell r="GV55">
            <v>0</v>
          </cell>
          <cell r="GW55">
            <v>0</v>
          </cell>
          <cell r="GX55">
            <v>0</v>
          </cell>
        </row>
        <row r="56">
          <cell r="A56" t="str">
            <v>Panadol Susp 250mg</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418869999.15923584</v>
          </cell>
          <cell r="AQ56">
            <v>0</v>
          </cell>
          <cell r="AR56">
            <v>0</v>
          </cell>
          <cell r="AS56">
            <v>0</v>
          </cell>
          <cell r="AT56">
            <v>0</v>
          </cell>
          <cell r="AU56">
            <v>0</v>
          </cell>
          <cell r="AV56">
            <v>0</v>
          </cell>
          <cell r="AW56">
            <v>0</v>
          </cell>
          <cell r="AX56">
            <v>397617978.93429911</v>
          </cell>
          <cell r="AY56">
            <v>0</v>
          </cell>
          <cell r="AZ56">
            <v>0</v>
          </cell>
          <cell r="BA56">
            <v>-73688555.457038343</v>
          </cell>
          <cell r="BB56">
            <v>-36844277.728519171</v>
          </cell>
          <cell r="BC56">
            <v>-36844277.728519171</v>
          </cell>
          <cell r="BD56">
            <v>-36844277.728519171</v>
          </cell>
          <cell r="BE56">
            <v>-36844277.728519171</v>
          </cell>
          <cell r="BF56">
            <v>-36844277.728519171</v>
          </cell>
          <cell r="BG56">
            <v>-36844277.728519171</v>
          </cell>
          <cell r="BH56">
            <v>-36844277.728519171</v>
          </cell>
          <cell r="BI56">
            <v>-36844277.728519171</v>
          </cell>
          <cell r="EQ56">
            <v>0</v>
          </cell>
          <cell r="ER56">
            <v>0</v>
          </cell>
          <cell r="ES56">
            <v>0</v>
          </cell>
          <cell r="ET56">
            <v>0</v>
          </cell>
          <cell r="EU56">
            <v>0</v>
          </cell>
          <cell r="EV56">
            <v>0</v>
          </cell>
          <cell r="EW56">
            <v>0</v>
          </cell>
          <cell r="EX56">
            <v>0</v>
          </cell>
          <cell r="EY56">
            <v>0</v>
          </cell>
          <cell r="EZ56">
            <v>0</v>
          </cell>
          <cell r="FA56">
            <v>0</v>
          </cell>
          <cell r="FB56">
            <v>0</v>
          </cell>
          <cell r="FC56">
            <v>0</v>
          </cell>
          <cell r="FD56">
            <v>0</v>
          </cell>
          <cell r="FE56">
            <v>0</v>
          </cell>
          <cell r="FF56">
            <v>0</v>
          </cell>
          <cell r="FG56">
            <v>418869999.15923584</v>
          </cell>
          <cell r="FH56">
            <v>418869999.15923584</v>
          </cell>
          <cell r="FI56">
            <v>418869999.15923584</v>
          </cell>
          <cell r="FJ56">
            <v>418869999.15923584</v>
          </cell>
          <cell r="FK56">
            <v>418869999.15923584</v>
          </cell>
          <cell r="FL56">
            <v>418869999.15923584</v>
          </cell>
          <cell r="FM56">
            <v>418869999.15923584</v>
          </cell>
          <cell r="FN56">
            <v>418869999.15923584</v>
          </cell>
          <cell r="FO56">
            <v>397617978.93429911</v>
          </cell>
          <cell r="FP56">
            <v>397617978.93429911</v>
          </cell>
          <cell r="FQ56">
            <v>397617978.93429911</v>
          </cell>
          <cell r="FR56">
            <v>323929423.47726077</v>
          </cell>
          <cell r="FS56">
            <v>287085145.74874163</v>
          </cell>
          <cell r="FT56">
            <v>250240868.02022246</v>
          </cell>
          <cell r="FU56">
            <v>213396590.29170328</v>
          </cell>
          <cell r="FV56">
            <v>176552312.56318411</v>
          </cell>
          <cell r="FW56">
            <v>139708034.83466494</v>
          </cell>
          <cell r="FX56">
            <v>102863757.10614577</v>
          </cell>
          <cell r="FY56">
            <v>66019479.377626598</v>
          </cell>
          <cell r="FZ56">
            <v>29175201.649107426</v>
          </cell>
          <cell r="GA56">
            <v>0</v>
          </cell>
          <cell r="GB56">
            <v>0</v>
          </cell>
          <cell r="GC56">
            <v>0</v>
          </cell>
          <cell r="GD56">
            <v>0</v>
          </cell>
          <cell r="GE56">
            <v>0</v>
          </cell>
          <cell r="GF56">
            <v>0</v>
          </cell>
          <cell r="GG56">
            <v>0</v>
          </cell>
          <cell r="GH56">
            <v>0</v>
          </cell>
          <cell r="GI56">
            <v>0</v>
          </cell>
          <cell r="GJ56">
            <v>0</v>
          </cell>
          <cell r="GK56">
            <v>0</v>
          </cell>
          <cell r="GL56">
            <v>0</v>
          </cell>
          <cell r="GM56">
            <v>0</v>
          </cell>
          <cell r="GN56">
            <v>0</v>
          </cell>
          <cell r="GO56">
            <v>0</v>
          </cell>
          <cell r="GP56">
            <v>0</v>
          </cell>
          <cell r="GQ56">
            <v>0</v>
          </cell>
          <cell r="GR56">
            <v>0</v>
          </cell>
          <cell r="GS56">
            <v>0</v>
          </cell>
          <cell r="GT56">
            <v>0</v>
          </cell>
          <cell r="GU56">
            <v>0</v>
          </cell>
          <cell r="GV56">
            <v>0</v>
          </cell>
          <cell r="GW56">
            <v>0</v>
          </cell>
          <cell r="GX56">
            <v>0</v>
          </cell>
        </row>
        <row r="57">
          <cell r="A57" t="str">
            <v xml:space="preserve">          Cetebe 500mg capsule</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EQ57">
            <v>0</v>
          </cell>
          <cell r="ER57">
            <v>0</v>
          </cell>
          <cell r="ES57">
            <v>0</v>
          </cell>
          <cell r="ET57">
            <v>0</v>
          </cell>
          <cell r="EU57">
            <v>0</v>
          </cell>
          <cell r="EV57">
            <v>0</v>
          </cell>
          <cell r="EW57">
            <v>0</v>
          </cell>
          <cell r="EX57">
            <v>0</v>
          </cell>
          <cell r="EY57">
            <v>0</v>
          </cell>
          <cell r="EZ57">
            <v>0</v>
          </cell>
          <cell r="FA57">
            <v>0</v>
          </cell>
          <cell r="FB57">
            <v>0</v>
          </cell>
          <cell r="FC57">
            <v>0</v>
          </cell>
          <cell r="FD57">
            <v>0</v>
          </cell>
          <cell r="FE57">
            <v>0</v>
          </cell>
          <cell r="FF57">
            <v>0</v>
          </cell>
          <cell r="FG57">
            <v>0</v>
          </cell>
          <cell r="FH57">
            <v>0</v>
          </cell>
          <cell r="FI57">
            <v>0</v>
          </cell>
          <cell r="FJ57">
            <v>0</v>
          </cell>
          <cell r="FK57">
            <v>0</v>
          </cell>
          <cell r="FL57">
            <v>0</v>
          </cell>
          <cell r="FM57">
            <v>0</v>
          </cell>
          <cell r="FN57">
            <v>0</v>
          </cell>
          <cell r="FO57">
            <v>0</v>
          </cell>
          <cell r="FP57">
            <v>0</v>
          </cell>
          <cell r="FQ57">
            <v>0</v>
          </cell>
          <cell r="FR57">
            <v>0</v>
          </cell>
          <cell r="FS57">
            <v>0</v>
          </cell>
          <cell r="FT57">
            <v>0</v>
          </cell>
          <cell r="FU57">
            <v>0</v>
          </cell>
          <cell r="FV57">
            <v>0</v>
          </cell>
          <cell r="FW57">
            <v>0</v>
          </cell>
          <cell r="FX57">
            <v>0</v>
          </cell>
          <cell r="FY57">
            <v>0</v>
          </cell>
          <cell r="FZ57">
            <v>0</v>
          </cell>
          <cell r="GA57">
            <v>0</v>
          </cell>
          <cell r="GB57">
            <v>0</v>
          </cell>
          <cell r="GC57">
            <v>0</v>
          </cell>
          <cell r="GD57">
            <v>0</v>
          </cell>
          <cell r="GE57">
            <v>0</v>
          </cell>
          <cell r="GF57">
            <v>0</v>
          </cell>
          <cell r="GG57">
            <v>0</v>
          </cell>
          <cell r="GH57">
            <v>0</v>
          </cell>
          <cell r="GI57">
            <v>0</v>
          </cell>
          <cell r="GJ57">
            <v>0</v>
          </cell>
          <cell r="GK57">
            <v>0</v>
          </cell>
          <cell r="GL57">
            <v>0</v>
          </cell>
          <cell r="GM57">
            <v>0</v>
          </cell>
          <cell r="GN57">
            <v>0</v>
          </cell>
          <cell r="GO57">
            <v>0</v>
          </cell>
          <cell r="GP57">
            <v>0</v>
          </cell>
          <cell r="GQ57">
            <v>0</v>
          </cell>
          <cell r="GR57">
            <v>0</v>
          </cell>
          <cell r="GS57">
            <v>0</v>
          </cell>
          <cell r="GT57">
            <v>0</v>
          </cell>
          <cell r="GU57">
            <v>0</v>
          </cell>
          <cell r="GV57">
            <v>0</v>
          </cell>
          <cell r="GW57">
            <v>0</v>
          </cell>
          <cell r="GX57">
            <v>0</v>
          </cell>
        </row>
        <row r="62">
          <cell r="A62" t="str">
            <v>Panadol Caplet</v>
          </cell>
          <cell r="AL62">
            <v>3361938784.2274184</v>
          </cell>
          <cell r="AM62">
            <v>2938879611.7200136</v>
          </cell>
          <cell r="AN62">
            <v>3107451158.4612923</v>
          </cell>
          <cell r="AO62">
            <v>3494932076.6764674</v>
          </cell>
          <cell r="AP62">
            <v>3112628267.212081</v>
          </cell>
          <cell r="AQ62">
            <v>3379247922.8634076</v>
          </cell>
          <cell r="AR62">
            <v>4317902436.6782293</v>
          </cell>
          <cell r="AS62">
            <v>3557504223.9906831</v>
          </cell>
          <cell r="AT62">
            <v>2308742541.4585886</v>
          </cell>
          <cell r="AU62">
            <v>4951363231.3997078</v>
          </cell>
          <cell r="AV62">
            <v>4304939062.5346184</v>
          </cell>
          <cell r="AW62">
            <v>1183697773.9029386</v>
          </cell>
          <cell r="AX62">
            <v>3783623604.740325</v>
          </cell>
          <cell r="AY62">
            <v>835891118.38161325</v>
          </cell>
          <cell r="AZ62">
            <v>4402938239.1566544</v>
          </cell>
          <cell r="BA62">
            <v>3015505773.1553216</v>
          </cell>
          <cell r="BB62">
            <v>872845965.78529119</v>
          </cell>
          <cell r="BC62">
            <v>4293674945.3054967</v>
          </cell>
          <cell r="BD62">
            <v>2773488450.2569504</v>
          </cell>
          <cell r="BE62">
            <v>3400733668.5190129</v>
          </cell>
          <cell r="BF62">
            <v>4500491285.8879662</v>
          </cell>
          <cell r="BG62">
            <v>2767750542.3215599</v>
          </cell>
          <cell r="BH62">
            <v>3396342807.0502634</v>
          </cell>
          <cell r="BI62">
            <v>2820207676.6376348</v>
          </cell>
          <cell r="FC62">
            <v>3361938784.2274184</v>
          </cell>
          <cell r="FD62">
            <v>6300818395.9474316</v>
          </cell>
          <cell r="FE62">
            <v>9408269554.4087238</v>
          </cell>
          <cell r="FF62">
            <v>12903201631.085192</v>
          </cell>
          <cell r="FG62">
            <v>16015829898.297272</v>
          </cell>
          <cell r="FH62">
            <v>19395077821.160679</v>
          </cell>
          <cell r="FI62">
            <v>23712980257.838909</v>
          </cell>
          <cell r="FJ62">
            <v>27270484481.829594</v>
          </cell>
          <cell r="FK62">
            <v>29579227023.288181</v>
          </cell>
          <cell r="FL62">
            <v>34530590254.687889</v>
          </cell>
          <cell r="FM62">
            <v>38835529317.222504</v>
          </cell>
          <cell r="FN62">
            <v>40019227091.125443</v>
          </cell>
          <cell r="FO62">
            <v>3783623604.740325</v>
          </cell>
          <cell r="FP62">
            <v>4619514723.1219387</v>
          </cell>
          <cell r="FQ62">
            <v>9022452962.2785931</v>
          </cell>
          <cell r="FR62">
            <v>12037958735.433914</v>
          </cell>
          <cell r="FS62">
            <v>12910804701.219206</v>
          </cell>
          <cell r="FT62">
            <v>17204479646.524704</v>
          </cell>
          <cell r="FU62">
            <v>19977968096.781654</v>
          </cell>
          <cell r="FV62">
            <v>23378701765.300667</v>
          </cell>
          <cell r="FW62">
            <v>27879193051.188633</v>
          </cell>
          <cell r="FX62">
            <v>30646943593.510193</v>
          </cell>
          <cell r="FY62">
            <v>34043286400.560455</v>
          </cell>
          <cell r="FZ62">
            <v>36863494077.19809</v>
          </cell>
        </row>
        <row r="63">
          <cell r="A63" t="str">
            <v>Panadol Effervescent</v>
          </cell>
          <cell r="AL63">
            <v>1153979581.4400001</v>
          </cell>
          <cell r="AM63">
            <v>865484686.08000004</v>
          </cell>
          <cell r="AN63">
            <v>288494895.36000001</v>
          </cell>
          <cell r="AO63">
            <v>865484686.08000004</v>
          </cell>
          <cell r="AP63">
            <v>576989790.72000003</v>
          </cell>
          <cell r="AQ63">
            <v>865484686.08000004</v>
          </cell>
          <cell r="AR63">
            <v>576989790.72000003</v>
          </cell>
          <cell r="AS63">
            <v>576989790.72000003</v>
          </cell>
          <cell r="AT63">
            <v>576989790.72000003</v>
          </cell>
          <cell r="AU63">
            <v>1153979581.4400001</v>
          </cell>
          <cell r="AV63">
            <v>576989790.72000003</v>
          </cell>
          <cell r="AW63">
            <v>609543766.57401049</v>
          </cell>
          <cell r="AX63">
            <v>1361134773.3026793</v>
          </cell>
          <cell r="AY63">
            <v>340283693.32566983</v>
          </cell>
          <cell r="AZ63">
            <v>1361134773.3026793</v>
          </cell>
          <cell r="BA63">
            <v>1020851079.9770094</v>
          </cell>
          <cell r="BB63">
            <v>1701418466.6283493</v>
          </cell>
          <cell r="BC63">
            <v>1020851079.9770094</v>
          </cell>
          <cell r="BD63">
            <v>680567386.65133965</v>
          </cell>
          <cell r="BE63">
            <v>1701418466.6283493</v>
          </cell>
          <cell r="BF63">
            <v>0</v>
          </cell>
          <cell r="BG63">
            <v>1701418466.6283493</v>
          </cell>
          <cell r="BH63">
            <v>680567386.65133965</v>
          </cell>
          <cell r="BI63">
            <v>680567386.65133965</v>
          </cell>
          <cell r="FC63">
            <v>1153979581.4400001</v>
          </cell>
          <cell r="FD63">
            <v>2019464267.52</v>
          </cell>
          <cell r="FE63">
            <v>2307959162.8800001</v>
          </cell>
          <cell r="FF63">
            <v>3173443848.96</v>
          </cell>
          <cell r="FG63">
            <v>3750433639.6800003</v>
          </cell>
          <cell r="FH63">
            <v>4615918325.7600002</v>
          </cell>
          <cell r="FI63">
            <v>5192908116.4800005</v>
          </cell>
          <cell r="FJ63">
            <v>5769897907.2000008</v>
          </cell>
          <cell r="FK63">
            <v>6346887697.920001</v>
          </cell>
          <cell r="FL63">
            <v>7500867279.3600006</v>
          </cell>
          <cell r="FM63">
            <v>8077857070.0800009</v>
          </cell>
          <cell r="FN63">
            <v>8687400836.6540108</v>
          </cell>
          <cell r="FO63">
            <v>1361134773.3026793</v>
          </cell>
          <cell r="FP63">
            <v>1701418466.6283491</v>
          </cell>
          <cell r="FQ63">
            <v>3062553239.9310284</v>
          </cell>
          <cell r="FR63">
            <v>4083404319.9080377</v>
          </cell>
          <cell r="FS63">
            <v>5784822786.5363865</v>
          </cell>
          <cell r="FT63">
            <v>6805673866.5133963</v>
          </cell>
          <cell r="FU63">
            <v>7486241253.1647358</v>
          </cell>
          <cell r="FV63">
            <v>9187659719.7930851</v>
          </cell>
          <cell r="FW63">
            <v>9187659719.7930851</v>
          </cell>
          <cell r="FX63">
            <v>10889078186.421434</v>
          </cell>
          <cell r="FY63">
            <v>11569645573.072775</v>
          </cell>
          <cell r="FZ63">
            <v>12250212959.724115</v>
          </cell>
        </row>
        <row r="64">
          <cell r="A64" t="str">
            <v>Panadol Caplet-Cambodia</v>
          </cell>
          <cell r="AL64">
            <v>0</v>
          </cell>
          <cell r="AM64">
            <v>0</v>
          </cell>
          <cell r="AN64">
            <v>0</v>
          </cell>
          <cell r="AO64">
            <v>0</v>
          </cell>
          <cell r="AP64">
            <v>0</v>
          </cell>
          <cell r="AQ64">
            <v>0</v>
          </cell>
          <cell r="AR64">
            <v>404320000</v>
          </cell>
          <cell r="AS64">
            <v>0</v>
          </cell>
          <cell r="AT64">
            <v>0</v>
          </cell>
          <cell r="AU64">
            <v>0</v>
          </cell>
          <cell r="AV64">
            <v>0</v>
          </cell>
          <cell r="AW64">
            <v>0</v>
          </cell>
          <cell r="AX64">
            <v>0</v>
          </cell>
          <cell r="AY64">
            <v>360563022.18354189</v>
          </cell>
          <cell r="AZ64">
            <v>0</v>
          </cell>
          <cell r="BA64">
            <v>0</v>
          </cell>
          <cell r="BB64">
            <v>0</v>
          </cell>
          <cell r="BC64">
            <v>0</v>
          </cell>
          <cell r="BD64">
            <v>360563022.18354189</v>
          </cell>
          <cell r="BE64">
            <v>0</v>
          </cell>
          <cell r="BF64">
            <v>0</v>
          </cell>
          <cell r="BG64">
            <v>0</v>
          </cell>
          <cell r="BH64">
            <v>0</v>
          </cell>
          <cell r="BI64">
            <v>0</v>
          </cell>
          <cell r="FC64">
            <v>0</v>
          </cell>
          <cell r="FD64">
            <v>0</v>
          </cell>
          <cell r="FE64">
            <v>0</v>
          </cell>
          <cell r="FF64">
            <v>0</v>
          </cell>
          <cell r="FG64">
            <v>0</v>
          </cell>
          <cell r="FH64">
            <v>0</v>
          </cell>
          <cell r="FI64">
            <v>404320000</v>
          </cell>
          <cell r="FJ64">
            <v>404320000</v>
          </cell>
          <cell r="FK64">
            <v>404320000</v>
          </cell>
          <cell r="FL64">
            <v>404320000</v>
          </cell>
          <cell r="FM64">
            <v>404320000</v>
          </cell>
          <cell r="FN64">
            <v>404320000</v>
          </cell>
          <cell r="FO64">
            <v>0</v>
          </cell>
          <cell r="FP64">
            <v>360563022.18354189</v>
          </cell>
          <cell r="FQ64">
            <v>360563022.18354189</v>
          </cell>
          <cell r="FR64">
            <v>360563022.18354189</v>
          </cell>
          <cell r="FS64">
            <v>360563022.18354189</v>
          </cell>
          <cell r="FT64">
            <v>360563022.18354189</v>
          </cell>
          <cell r="FU64">
            <v>721126044.36708379</v>
          </cell>
          <cell r="FV64">
            <v>721126044.36708379</v>
          </cell>
          <cell r="FW64">
            <v>721126044.36708379</v>
          </cell>
          <cell r="FX64">
            <v>721126044.36708379</v>
          </cell>
          <cell r="FY64">
            <v>721126044.36708379</v>
          </cell>
          <cell r="FZ64">
            <v>721126044.36708379</v>
          </cell>
        </row>
        <row r="65">
          <cell r="A65" t="str">
            <v>Pangran Extra</v>
          </cell>
          <cell r="AL65">
            <v>1641475035.2549582</v>
          </cell>
          <cell r="AM65">
            <v>724212736.9814626</v>
          </cell>
          <cell r="AN65">
            <v>838472973.30839765</v>
          </cell>
          <cell r="AO65">
            <v>1006520235.0429819</v>
          </cell>
          <cell r="AP65">
            <v>1100393015.1973679</v>
          </cell>
          <cell r="AQ65">
            <v>664594274.66621447</v>
          </cell>
          <cell r="AR65">
            <v>1075831397.6221457</v>
          </cell>
          <cell r="AS65">
            <v>1371077636.3858745</v>
          </cell>
          <cell r="AT65">
            <v>699595823.29482317</v>
          </cell>
          <cell r="AU65">
            <v>887868646.17599058</v>
          </cell>
          <cell r="AV65">
            <v>1533524188.1250503</v>
          </cell>
          <cell r="AW65">
            <v>384683500.02629071</v>
          </cell>
          <cell r="AX65">
            <v>2080907355.5493178</v>
          </cell>
          <cell r="AY65">
            <v>1106490541.7438393</v>
          </cell>
          <cell r="AZ65">
            <v>2903121268.3423309</v>
          </cell>
          <cell r="BA65">
            <v>1714315454.7105331</v>
          </cell>
          <cell r="BB65">
            <v>1012422033.9474833</v>
          </cell>
          <cell r="BC65">
            <v>2851849963.4286451</v>
          </cell>
          <cell r="BD65">
            <v>1576236754.6512563</v>
          </cell>
          <cell r="BE65">
            <v>1425325401.0248668</v>
          </cell>
          <cell r="BF65">
            <v>3022943297.2410412</v>
          </cell>
          <cell r="BG65">
            <v>1820841092.9163365</v>
          </cell>
          <cell r="BH65">
            <v>1544568566.7981284</v>
          </cell>
          <cell r="BI65">
            <v>1973655282.7621808</v>
          </cell>
          <cell r="FC65">
            <v>1641475035.2549582</v>
          </cell>
          <cell r="FD65">
            <v>2365687772.2364206</v>
          </cell>
          <cell r="FE65">
            <v>3204160745.5448184</v>
          </cell>
          <cell r="FF65">
            <v>4210680980.5878</v>
          </cell>
          <cell r="FG65">
            <v>5311073995.7851677</v>
          </cell>
          <cell r="FH65">
            <v>5975668270.4513817</v>
          </cell>
          <cell r="FI65">
            <v>7051499668.0735273</v>
          </cell>
          <cell r="FJ65">
            <v>8422577304.4594021</v>
          </cell>
          <cell r="FK65">
            <v>9122173127.7542248</v>
          </cell>
          <cell r="FL65">
            <v>10010041773.930216</v>
          </cell>
          <cell r="FM65">
            <v>11543565962.055265</v>
          </cell>
          <cell r="FN65">
            <v>11928249462.081556</v>
          </cell>
          <cell r="FO65">
            <v>2080907355.5493178</v>
          </cell>
          <cell r="FP65">
            <v>3187397897.2931571</v>
          </cell>
          <cell r="FQ65">
            <v>6090519165.6354885</v>
          </cell>
          <cell r="FR65">
            <v>7804834620.3460217</v>
          </cell>
          <cell r="FS65">
            <v>8817256654.2935047</v>
          </cell>
          <cell r="FT65">
            <v>11669106617.722149</v>
          </cell>
          <cell r="FU65">
            <v>13245343372.373405</v>
          </cell>
          <cell r="FV65">
            <v>14670668773.398272</v>
          </cell>
          <cell r="FW65">
            <v>17693612070.639313</v>
          </cell>
          <cell r="FX65">
            <v>19514453163.555649</v>
          </cell>
          <cell r="FY65">
            <v>21059021730.353779</v>
          </cell>
          <cell r="FZ65">
            <v>23032677013.115959</v>
          </cell>
        </row>
        <row r="66">
          <cell r="A66" t="str">
            <v>Granulado Panadol Compuesto</v>
          </cell>
          <cell r="FC66">
            <v>0</v>
          </cell>
          <cell r="FD66">
            <v>0</v>
          </cell>
          <cell r="FE66">
            <v>0</v>
          </cell>
          <cell r="FF66">
            <v>0</v>
          </cell>
          <cell r="FG66">
            <v>0</v>
          </cell>
          <cell r="FH66">
            <v>0</v>
          </cell>
          <cell r="FI66">
            <v>0</v>
          </cell>
          <cell r="FJ66">
            <v>0</v>
          </cell>
          <cell r="FK66">
            <v>0</v>
          </cell>
          <cell r="FL66">
            <v>0</v>
          </cell>
          <cell r="FM66">
            <v>0</v>
          </cell>
          <cell r="FN66">
            <v>0</v>
          </cell>
          <cell r="FO66">
            <v>0</v>
          </cell>
          <cell r="FP66">
            <v>0</v>
          </cell>
          <cell r="FQ66">
            <v>0</v>
          </cell>
          <cell r="FR66">
            <v>0</v>
          </cell>
          <cell r="FS66">
            <v>0</v>
          </cell>
          <cell r="FT66">
            <v>0</v>
          </cell>
          <cell r="FU66">
            <v>0</v>
          </cell>
          <cell r="FV66">
            <v>0</v>
          </cell>
          <cell r="FW66">
            <v>0</v>
          </cell>
          <cell r="FX66">
            <v>0</v>
          </cell>
          <cell r="FY66">
            <v>0</v>
          </cell>
          <cell r="FZ66">
            <v>0</v>
          </cell>
        </row>
        <row r="67">
          <cell r="A67" t="str">
            <v>Pangran Beecham Flu Plus Granules</v>
          </cell>
          <cell r="AX67">
            <v>0</v>
          </cell>
          <cell r="AY67">
            <v>0</v>
          </cell>
          <cell r="AZ67">
            <v>0</v>
          </cell>
          <cell r="BA67">
            <v>0</v>
          </cell>
          <cell r="BB67">
            <v>0</v>
          </cell>
          <cell r="BC67">
            <v>760281064.95408869</v>
          </cell>
          <cell r="BD67">
            <v>0</v>
          </cell>
          <cell r="BE67">
            <v>0</v>
          </cell>
          <cell r="BF67">
            <v>760281064.95408869</v>
          </cell>
          <cell r="BG67">
            <v>1365073165.3301811</v>
          </cell>
          <cell r="BH67">
            <v>503125444.97818577</v>
          </cell>
          <cell r="BI67">
            <v>978268025.20492542</v>
          </cell>
          <cell r="FC67">
            <v>0</v>
          </cell>
          <cell r="FD67">
            <v>0</v>
          </cell>
          <cell r="FE67">
            <v>0</v>
          </cell>
          <cell r="FF67">
            <v>0</v>
          </cell>
          <cell r="FG67">
            <v>0</v>
          </cell>
          <cell r="FH67">
            <v>0</v>
          </cell>
          <cell r="FI67">
            <v>0</v>
          </cell>
          <cell r="FJ67">
            <v>0</v>
          </cell>
          <cell r="FK67">
            <v>0</v>
          </cell>
          <cell r="FL67">
            <v>0</v>
          </cell>
          <cell r="FM67">
            <v>0</v>
          </cell>
          <cell r="FN67">
            <v>0</v>
          </cell>
          <cell r="FO67">
            <v>0</v>
          </cell>
          <cell r="FP67">
            <v>0</v>
          </cell>
          <cell r="FQ67">
            <v>0</v>
          </cell>
          <cell r="FR67">
            <v>0</v>
          </cell>
          <cell r="FS67">
            <v>0</v>
          </cell>
          <cell r="FT67">
            <v>760281064.95408869</v>
          </cell>
          <cell r="FU67">
            <v>760281064.95408869</v>
          </cell>
          <cell r="FV67">
            <v>760281064.95408869</v>
          </cell>
          <cell r="FW67">
            <v>1520562129.9081774</v>
          </cell>
          <cell r="FX67">
            <v>2885635295.2383585</v>
          </cell>
          <cell r="FY67">
            <v>3388760740.2165442</v>
          </cell>
          <cell r="FZ67">
            <v>4367028765.4214697</v>
          </cell>
        </row>
        <row r="68">
          <cell r="A68" t="str">
            <v>Pangran Kid Granules</v>
          </cell>
          <cell r="AL68">
            <v>499753500.69047791</v>
          </cell>
          <cell r="AM68">
            <v>249812677.36107677</v>
          </cell>
          <cell r="AN68">
            <v>325045652.25068223</v>
          </cell>
          <cell r="AO68">
            <v>250557562.97910792</v>
          </cell>
          <cell r="AP68">
            <v>573697101.69181418</v>
          </cell>
          <cell r="AQ68">
            <v>160784815.29741007</v>
          </cell>
          <cell r="AR68">
            <v>467847143.26602894</v>
          </cell>
          <cell r="AS68">
            <v>396414139.20857573</v>
          </cell>
          <cell r="AT68">
            <v>381826093.23491168</v>
          </cell>
          <cell r="AU68">
            <v>277662377.99278569</v>
          </cell>
          <cell r="AV68">
            <v>754608755.89833152</v>
          </cell>
          <cell r="AW68">
            <v>137176913.48567536</v>
          </cell>
          <cell r="AX68">
            <v>282920994.47462523</v>
          </cell>
          <cell r="AY68">
            <v>162949398.03907481</v>
          </cell>
          <cell r="AZ68">
            <v>166613056.93137139</v>
          </cell>
          <cell r="BA68">
            <v>75151487.393373564</v>
          </cell>
          <cell r="BB68">
            <v>176678355.75501204</v>
          </cell>
          <cell r="BC68">
            <v>236941655.45339501</v>
          </cell>
          <cell r="BD68">
            <v>146055284.08206928</v>
          </cell>
          <cell r="BE68">
            <v>136074457.36984444</v>
          </cell>
          <cell r="BF68">
            <v>125594031.98594156</v>
          </cell>
          <cell r="BG68">
            <v>246401056.00285789</v>
          </cell>
          <cell r="BH68">
            <v>159664878.41234657</v>
          </cell>
          <cell r="BI68">
            <v>108460348.44287594</v>
          </cell>
          <cell r="FC68">
            <v>499753500.69047791</v>
          </cell>
          <cell r="FD68">
            <v>749566178.05155468</v>
          </cell>
          <cell r="FE68">
            <v>1074611830.302237</v>
          </cell>
          <cell r="FF68">
            <v>1325169393.2813449</v>
          </cell>
          <cell r="FG68">
            <v>1898866494.9731591</v>
          </cell>
          <cell r="FH68">
            <v>2059651310.2705691</v>
          </cell>
          <cell r="FI68">
            <v>2527498453.5365982</v>
          </cell>
          <cell r="FJ68">
            <v>2923912592.7451739</v>
          </cell>
          <cell r="FK68">
            <v>3305738685.9800854</v>
          </cell>
          <cell r="FL68">
            <v>3583401063.9728708</v>
          </cell>
          <cell r="FM68">
            <v>4338009819.8712025</v>
          </cell>
          <cell r="FN68">
            <v>4475186733.3568783</v>
          </cell>
          <cell r="FO68">
            <v>282920994.47462523</v>
          </cell>
          <cell r="FP68">
            <v>445870392.51370001</v>
          </cell>
          <cell r="FQ68">
            <v>612483449.44507146</v>
          </cell>
          <cell r="FR68">
            <v>687634936.83844507</v>
          </cell>
          <cell r="FS68">
            <v>864313292.5934571</v>
          </cell>
          <cell r="FT68">
            <v>1101254948.0468521</v>
          </cell>
          <cell r="FU68">
            <v>1247310232.1289215</v>
          </cell>
          <cell r="FV68">
            <v>1383384689.4987659</v>
          </cell>
          <cell r="FW68">
            <v>1508978721.4847076</v>
          </cell>
          <cell r="FX68">
            <v>1755379777.4875655</v>
          </cell>
          <cell r="FY68">
            <v>1915044655.8999121</v>
          </cell>
          <cell r="FZ68">
            <v>2023505004.342788</v>
          </cell>
        </row>
        <row r="69">
          <cell r="A69" t="str">
            <v>ENO ORANGE SACHETS 4.3GX48</v>
          </cell>
          <cell r="AL69">
            <v>572463513.60000002</v>
          </cell>
          <cell r="AM69">
            <v>0</v>
          </cell>
          <cell r="AN69">
            <v>190821171.19999999</v>
          </cell>
          <cell r="AO69">
            <v>190821171.19999999</v>
          </cell>
          <cell r="AP69">
            <v>190821171.19999999</v>
          </cell>
          <cell r="AQ69">
            <v>381642342.39999998</v>
          </cell>
          <cell r="AR69">
            <v>190821171.19999999</v>
          </cell>
          <cell r="AS69">
            <v>190821171.19999999</v>
          </cell>
          <cell r="AT69">
            <v>190821171.19999999</v>
          </cell>
          <cell r="AU69">
            <v>381642342.39999998</v>
          </cell>
          <cell r="AV69">
            <v>190821171.19999999</v>
          </cell>
          <cell r="AW69">
            <v>381642342.39999998</v>
          </cell>
          <cell r="AX69">
            <v>524707896.59289861</v>
          </cell>
          <cell r="AY69">
            <v>174902632.19763288</v>
          </cell>
          <cell r="AZ69">
            <v>174902632.19763288</v>
          </cell>
          <cell r="BA69">
            <v>174902632.19763288</v>
          </cell>
          <cell r="BB69">
            <v>349805264.39526576</v>
          </cell>
          <cell r="BC69">
            <v>174902632.19763288</v>
          </cell>
          <cell r="BD69">
            <v>174902632.19763288</v>
          </cell>
          <cell r="BE69">
            <v>174902632.19763288</v>
          </cell>
          <cell r="BF69">
            <v>349805264.39526576</v>
          </cell>
          <cell r="BG69">
            <v>174902632.19763288</v>
          </cell>
          <cell r="BH69">
            <v>349805264.39526576</v>
          </cell>
          <cell r="BI69">
            <v>174902632.19763288</v>
          </cell>
          <cell r="FC69">
            <v>572463513.60000002</v>
          </cell>
          <cell r="FD69">
            <v>572463513.60000002</v>
          </cell>
          <cell r="FE69">
            <v>763284684.79999995</v>
          </cell>
          <cell r="FF69">
            <v>954105856</v>
          </cell>
          <cell r="FG69">
            <v>1144927027.2</v>
          </cell>
          <cell r="FH69">
            <v>1526569369.5999999</v>
          </cell>
          <cell r="FI69">
            <v>1717390540.8</v>
          </cell>
          <cell r="FJ69">
            <v>1908211712</v>
          </cell>
          <cell r="FK69">
            <v>2099032883.2</v>
          </cell>
          <cell r="FL69">
            <v>2480675225.5999999</v>
          </cell>
          <cell r="FM69">
            <v>2671496396.7999997</v>
          </cell>
          <cell r="FN69">
            <v>3053138739.1999998</v>
          </cell>
          <cell r="FO69">
            <v>524707896.59289861</v>
          </cell>
          <cell r="FP69">
            <v>699610528.79053152</v>
          </cell>
          <cell r="FQ69">
            <v>874513160.98816442</v>
          </cell>
          <cell r="FR69">
            <v>1049415793.1857973</v>
          </cell>
          <cell r="FS69">
            <v>1399221057.581063</v>
          </cell>
          <cell r="FT69">
            <v>1574123689.7786958</v>
          </cell>
          <cell r="FU69">
            <v>1749026321.9763286</v>
          </cell>
          <cell r="FV69">
            <v>1923928954.1739614</v>
          </cell>
          <cell r="FW69">
            <v>2273734218.5692272</v>
          </cell>
          <cell r="FX69">
            <v>2448636850.76686</v>
          </cell>
          <cell r="FY69">
            <v>2798442115.1621256</v>
          </cell>
          <cell r="FZ69">
            <v>2973344747.3597584</v>
          </cell>
        </row>
        <row r="70">
          <cell r="A70" t="str">
            <v>ENO LEMON SACHET 48/BOX M</v>
          </cell>
          <cell r="AL70">
            <v>763284684.79999995</v>
          </cell>
          <cell r="AM70">
            <v>0</v>
          </cell>
          <cell r="AN70">
            <v>0</v>
          </cell>
          <cell r="AO70">
            <v>0</v>
          </cell>
          <cell r="AP70">
            <v>190821171.19999999</v>
          </cell>
          <cell r="AQ70">
            <v>190821171.19999999</v>
          </cell>
          <cell r="AR70">
            <v>190821171.19999999</v>
          </cell>
          <cell r="AS70">
            <v>190821171.19999999</v>
          </cell>
          <cell r="AT70">
            <v>190821171.19999999</v>
          </cell>
          <cell r="AU70">
            <v>190821171.19999999</v>
          </cell>
          <cell r="AV70">
            <v>190821171.19999999</v>
          </cell>
          <cell r="AW70">
            <v>190821171.19999999</v>
          </cell>
          <cell r="AX70">
            <v>0</v>
          </cell>
          <cell r="AY70">
            <v>0</v>
          </cell>
          <cell r="AZ70">
            <v>0</v>
          </cell>
          <cell r="BA70">
            <v>0</v>
          </cell>
          <cell r="BB70">
            <v>0</v>
          </cell>
          <cell r="BC70">
            <v>0</v>
          </cell>
          <cell r="BD70">
            <v>0</v>
          </cell>
          <cell r="BE70">
            <v>0</v>
          </cell>
          <cell r="BF70">
            <v>0</v>
          </cell>
          <cell r="BG70">
            <v>0</v>
          </cell>
          <cell r="BH70">
            <v>0</v>
          </cell>
          <cell r="BI70">
            <v>0</v>
          </cell>
          <cell r="FC70">
            <v>763284684.79999995</v>
          </cell>
          <cell r="FD70">
            <v>763284684.79999995</v>
          </cell>
          <cell r="FE70">
            <v>763284684.79999995</v>
          </cell>
          <cell r="FF70">
            <v>763284684.79999995</v>
          </cell>
          <cell r="FG70">
            <v>954105856</v>
          </cell>
          <cell r="FH70">
            <v>1144927027.2</v>
          </cell>
          <cell r="FI70">
            <v>1335748198.4000001</v>
          </cell>
          <cell r="FJ70">
            <v>1526569369.6000001</v>
          </cell>
          <cell r="FK70">
            <v>1717390540.8000002</v>
          </cell>
          <cell r="FL70">
            <v>1908211712.0000002</v>
          </cell>
          <cell r="FM70">
            <v>2099032883.2000003</v>
          </cell>
          <cell r="FN70">
            <v>2289854054.4000001</v>
          </cell>
          <cell r="FO70">
            <v>0</v>
          </cell>
          <cell r="FP70">
            <v>0</v>
          </cell>
          <cell r="FQ70">
            <v>0</v>
          </cell>
          <cell r="FR70">
            <v>0</v>
          </cell>
          <cell r="FS70">
            <v>0</v>
          </cell>
          <cell r="FT70">
            <v>0</v>
          </cell>
          <cell r="FU70">
            <v>0</v>
          </cell>
          <cell r="FV70">
            <v>0</v>
          </cell>
          <cell r="FW70">
            <v>0</v>
          </cell>
          <cell r="FX70">
            <v>0</v>
          </cell>
          <cell r="FY70">
            <v>0</v>
          </cell>
          <cell r="FZ70">
            <v>0</v>
          </cell>
        </row>
        <row r="71">
          <cell r="A71" t="str">
            <v>Panadol Susp 120mg</v>
          </cell>
          <cell r="AL71">
            <v>0</v>
          </cell>
          <cell r="AM71">
            <v>0</v>
          </cell>
          <cell r="AN71">
            <v>0</v>
          </cell>
          <cell r="AO71">
            <v>0</v>
          </cell>
          <cell r="AP71">
            <v>337737358.03870964</v>
          </cell>
          <cell r="AQ71">
            <v>0</v>
          </cell>
          <cell r="AR71">
            <v>0</v>
          </cell>
          <cell r="AS71">
            <v>337737358.03870964</v>
          </cell>
          <cell r="AT71">
            <v>0</v>
          </cell>
          <cell r="AU71">
            <v>0</v>
          </cell>
          <cell r="AV71">
            <v>147760094.1419355</v>
          </cell>
          <cell r="AW71">
            <v>0</v>
          </cell>
          <cell r="AX71">
            <v>0</v>
          </cell>
          <cell r="AY71">
            <v>0</v>
          </cell>
          <cell r="AZ71">
            <v>0</v>
          </cell>
          <cell r="BA71">
            <v>0</v>
          </cell>
          <cell r="BB71">
            <v>0</v>
          </cell>
          <cell r="BC71">
            <v>0</v>
          </cell>
          <cell r="BD71">
            <v>0</v>
          </cell>
          <cell r="BE71">
            <v>0</v>
          </cell>
          <cell r="BF71">
            <v>0</v>
          </cell>
          <cell r="BG71">
            <v>0</v>
          </cell>
          <cell r="BH71">
            <v>0</v>
          </cell>
          <cell r="BI71">
            <v>0</v>
          </cell>
          <cell r="FC71">
            <v>0</v>
          </cell>
          <cell r="FD71">
            <v>0</v>
          </cell>
          <cell r="FE71">
            <v>0</v>
          </cell>
          <cell r="FF71">
            <v>0</v>
          </cell>
          <cell r="FG71">
            <v>337737358.03870964</v>
          </cell>
          <cell r="FH71">
            <v>337737358.03870964</v>
          </cell>
          <cell r="FI71">
            <v>337737358.03870964</v>
          </cell>
          <cell r="FJ71">
            <v>675474716.07741928</v>
          </cell>
          <cell r="FK71">
            <v>675474716.07741928</v>
          </cell>
          <cell r="FL71">
            <v>675474716.07741928</v>
          </cell>
          <cell r="FM71">
            <v>823234810.21935475</v>
          </cell>
          <cell r="FN71">
            <v>823234810.21935475</v>
          </cell>
          <cell r="FO71">
            <v>0</v>
          </cell>
          <cell r="FP71">
            <v>0</v>
          </cell>
          <cell r="FQ71">
            <v>0</v>
          </cell>
          <cell r="FR71">
            <v>0</v>
          </cell>
          <cell r="FS71">
            <v>0</v>
          </cell>
          <cell r="FT71">
            <v>0</v>
          </cell>
          <cell r="FU71">
            <v>0</v>
          </cell>
          <cell r="FV71">
            <v>0</v>
          </cell>
          <cell r="FW71">
            <v>0</v>
          </cell>
          <cell r="FX71">
            <v>0</v>
          </cell>
          <cell r="FY71">
            <v>0</v>
          </cell>
          <cell r="FZ71">
            <v>0</v>
          </cell>
        </row>
        <row r="72">
          <cell r="A72" t="str">
            <v>Scott’s Emulsion Orange 200ml</v>
          </cell>
          <cell r="AX72">
            <v>0</v>
          </cell>
          <cell r="AY72">
            <v>556144598.14695263</v>
          </cell>
          <cell r="AZ72">
            <v>0</v>
          </cell>
          <cell r="BA72">
            <v>556144598.14695263</v>
          </cell>
          <cell r="BB72">
            <v>0</v>
          </cell>
          <cell r="BC72">
            <v>0</v>
          </cell>
          <cell r="BD72">
            <v>556144598.14695263</v>
          </cell>
          <cell r="BE72">
            <v>0</v>
          </cell>
          <cell r="BF72">
            <v>0</v>
          </cell>
          <cell r="BG72">
            <v>556144598.14695263</v>
          </cell>
          <cell r="BH72">
            <v>-334400000</v>
          </cell>
          <cell r="BI72">
            <v>0</v>
          </cell>
          <cell r="FC72">
            <v>0</v>
          </cell>
          <cell r="FD72">
            <v>0</v>
          </cell>
          <cell r="FE72">
            <v>0</v>
          </cell>
          <cell r="FF72">
            <v>0</v>
          </cell>
          <cell r="FG72">
            <v>0</v>
          </cell>
          <cell r="FH72">
            <v>0</v>
          </cell>
          <cell r="FI72">
            <v>0</v>
          </cell>
          <cell r="FJ72">
            <v>0</v>
          </cell>
          <cell r="FK72">
            <v>0</v>
          </cell>
          <cell r="FL72">
            <v>0</v>
          </cell>
          <cell r="FM72">
            <v>0</v>
          </cell>
          <cell r="FN72">
            <v>0</v>
          </cell>
          <cell r="FO72">
            <v>0</v>
          </cell>
          <cell r="FP72">
            <v>556144598.14695263</v>
          </cell>
          <cell r="FQ72">
            <v>556144598.14695263</v>
          </cell>
          <cell r="FR72">
            <v>1112289196.2939053</v>
          </cell>
          <cell r="FS72">
            <v>1112289196.2939053</v>
          </cell>
          <cell r="FT72">
            <v>1112289196.2939053</v>
          </cell>
          <cell r="FU72">
            <v>1668433794.4408579</v>
          </cell>
          <cell r="FV72">
            <v>1668433794.4408579</v>
          </cell>
          <cell r="FW72">
            <v>1668433794.4408579</v>
          </cell>
          <cell r="FX72">
            <v>2224578392.5878105</v>
          </cell>
          <cell r="FY72">
            <v>1890178392.5878105</v>
          </cell>
          <cell r="FZ72">
            <v>1890178392.5878105</v>
          </cell>
        </row>
        <row r="73">
          <cell r="A73" t="str">
            <v>Panadol Susp 100mg</v>
          </cell>
          <cell r="AX73">
            <v>245045132.35223341</v>
          </cell>
          <cell r="AY73">
            <v>0</v>
          </cell>
          <cell r="AZ73">
            <v>0</v>
          </cell>
          <cell r="BA73">
            <v>0</v>
          </cell>
          <cell r="BB73">
            <v>0</v>
          </cell>
          <cell r="BC73">
            <v>0</v>
          </cell>
          <cell r="BD73">
            <v>0</v>
          </cell>
          <cell r="BE73">
            <v>0</v>
          </cell>
          <cell r="BF73">
            <v>0</v>
          </cell>
          <cell r="BG73">
            <v>245045132.35223341</v>
          </cell>
          <cell r="BH73">
            <v>0</v>
          </cell>
          <cell r="BI73">
            <v>0</v>
          </cell>
          <cell r="FC73">
            <v>0</v>
          </cell>
          <cell r="FD73">
            <v>0</v>
          </cell>
          <cell r="FE73">
            <v>0</v>
          </cell>
          <cell r="FF73">
            <v>0</v>
          </cell>
          <cell r="FG73">
            <v>0</v>
          </cell>
          <cell r="FH73">
            <v>0</v>
          </cell>
          <cell r="FI73">
            <v>0</v>
          </cell>
          <cell r="FJ73">
            <v>0</v>
          </cell>
          <cell r="FK73">
            <v>0</v>
          </cell>
          <cell r="FL73">
            <v>0</v>
          </cell>
          <cell r="FM73">
            <v>0</v>
          </cell>
          <cell r="FN73">
            <v>0</v>
          </cell>
          <cell r="FO73">
            <v>245045132.35223341</v>
          </cell>
          <cell r="FP73">
            <v>245045132.35223341</v>
          </cell>
          <cell r="FQ73">
            <v>245045132.35223341</v>
          </cell>
          <cell r="FR73">
            <v>245045132.35223341</v>
          </cell>
          <cell r="FS73">
            <v>245045132.35223341</v>
          </cell>
          <cell r="FT73">
            <v>245045132.35223341</v>
          </cell>
          <cell r="FU73">
            <v>245045132.35223341</v>
          </cell>
          <cell r="FV73">
            <v>245045132.35223341</v>
          </cell>
          <cell r="FW73">
            <v>245045132.35223341</v>
          </cell>
          <cell r="FX73">
            <v>490090264.70446682</v>
          </cell>
          <cell r="FY73">
            <v>490090264.70446682</v>
          </cell>
          <cell r="FZ73">
            <v>490090264.70446682</v>
          </cell>
        </row>
        <row r="74">
          <cell r="A74" t="str">
            <v>Panadol Effervescent Kid 250</v>
          </cell>
          <cell r="AX74">
            <v>0</v>
          </cell>
          <cell r="AY74">
            <v>0</v>
          </cell>
          <cell r="AZ74">
            <v>0</v>
          </cell>
          <cell r="BA74">
            <v>0</v>
          </cell>
          <cell r="BB74">
            <v>493522415.19347757</v>
          </cell>
          <cell r="BC74">
            <v>0</v>
          </cell>
          <cell r="BD74">
            <v>0</v>
          </cell>
          <cell r="BE74">
            <v>0</v>
          </cell>
          <cell r="BF74">
            <v>0</v>
          </cell>
          <cell r="BG74">
            <v>0</v>
          </cell>
          <cell r="BH74">
            <v>493522415.19347757</v>
          </cell>
          <cell r="BI74">
            <v>0</v>
          </cell>
          <cell r="FO74">
            <v>0</v>
          </cell>
          <cell r="FP74">
            <v>0</v>
          </cell>
          <cell r="FQ74">
            <v>0</v>
          </cell>
          <cell r="FR74">
            <v>0</v>
          </cell>
          <cell r="FS74">
            <v>493522415.19347757</v>
          </cell>
          <cell r="FT74">
            <v>493522415.19347757</v>
          </cell>
          <cell r="FU74">
            <v>493522415.19347757</v>
          </cell>
          <cell r="FV74">
            <v>493522415.19347757</v>
          </cell>
          <cell r="FW74">
            <v>493522415.19347757</v>
          </cell>
          <cell r="FX74">
            <v>493522415.19347757</v>
          </cell>
          <cell r="FY74">
            <v>987044830.38695514</v>
          </cell>
          <cell r="FZ74">
            <v>987044830.38695514</v>
          </cell>
        </row>
        <row r="75">
          <cell r="A75" t="str">
            <v>Panadol Susp 250mg</v>
          </cell>
          <cell r="FC75">
            <v>0</v>
          </cell>
          <cell r="FD75">
            <v>0</v>
          </cell>
          <cell r="FE75">
            <v>0</v>
          </cell>
          <cell r="FF75">
            <v>0</v>
          </cell>
          <cell r="FG75">
            <v>0</v>
          </cell>
          <cell r="FH75">
            <v>0</v>
          </cell>
          <cell r="FI75">
            <v>0</v>
          </cell>
          <cell r="FJ75">
            <v>0</v>
          </cell>
          <cell r="FK75">
            <v>0</v>
          </cell>
          <cell r="FL75">
            <v>0</v>
          </cell>
          <cell r="FM75">
            <v>0</v>
          </cell>
          <cell r="FN75">
            <v>0</v>
          </cell>
          <cell r="FO75">
            <v>0</v>
          </cell>
          <cell r="FP75">
            <v>0</v>
          </cell>
          <cell r="FQ75">
            <v>0</v>
          </cell>
          <cell r="FR75">
            <v>0</v>
          </cell>
          <cell r="FS75">
            <v>0</v>
          </cell>
          <cell r="FT75">
            <v>0</v>
          </cell>
          <cell r="FU75">
            <v>0</v>
          </cell>
          <cell r="FV75">
            <v>0</v>
          </cell>
          <cell r="FW75">
            <v>0</v>
          </cell>
          <cell r="FX75">
            <v>0</v>
          </cell>
          <cell r="FY75">
            <v>0</v>
          </cell>
          <cell r="FZ75">
            <v>0</v>
          </cell>
        </row>
      </sheetData>
      <sheetData sheetId="24" refreshError="1">
        <row r="1">
          <cell r="B1">
            <v>37257</v>
          </cell>
          <cell r="C1">
            <v>37288</v>
          </cell>
          <cell r="D1">
            <v>37316</v>
          </cell>
          <cell r="E1">
            <v>37347</v>
          </cell>
          <cell r="F1">
            <v>37377</v>
          </cell>
          <cell r="G1">
            <v>37408</v>
          </cell>
          <cell r="H1">
            <v>37438</v>
          </cell>
          <cell r="I1">
            <v>37469</v>
          </cell>
          <cell r="J1">
            <v>37500</v>
          </cell>
          <cell r="K1">
            <v>37530</v>
          </cell>
          <cell r="L1">
            <v>37561</v>
          </cell>
          <cell r="M1">
            <v>37591</v>
          </cell>
          <cell r="N1">
            <v>37622</v>
          </cell>
          <cell r="O1">
            <v>37653</v>
          </cell>
          <cell r="P1">
            <v>37681</v>
          </cell>
          <cell r="Q1">
            <v>37712</v>
          </cell>
          <cell r="R1">
            <v>37742</v>
          </cell>
          <cell r="S1">
            <v>37773</v>
          </cell>
          <cell r="T1">
            <v>37803</v>
          </cell>
          <cell r="U1">
            <v>37834</v>
          </cell>
          <cell r="V1">
            <v>37865</v>
          </cell>
          <cell r="W1">
            <v>37895</v>
          </cell>
          <cell r="X1">
            <v>37926</v>
          </cell>
          <cell r="Y1">
            <v>37956</v>
          </cell>
          <cell r="Z1">
            <v>37987</v>
          </cell>
          <cell r="AA1">
            <v>38018</v>
          </cell>
          <cell r="AB1">
            <v>38047</v>
          </cell>
          <cell r="AC1">
            <v>38078</v>
          </cell>
          <cell r="AD1">
            <v>38108</v>
          </cell>
          <cell r="AE1">
            <v>38139</v>
          </cell>
          <cell r="AF1">
            <v>38169</v>
          </cell>
          <cell r="AG1">
            <v>38200</v>
          </cell>
          <cell r="AH1">
            <v>38231</v>
          </cell>
          <cell r="AI1">
            <v>38261</v>
          </cell>
          <cell r="AJ1">
            <v>38292</v>
          </cell>
          <cell r="AK1">
            <v>38322</v>
          </cell>
          <cell r="AL1">
            <v>38353</v>
          </cell>
          <cell r="AM1">
            <v>38384</v>
          </cell>
          <cell r="AN1">
            <v>38412</v>
          </cell>
          <cell r="AO1">
            <v>38443</v>
          </cell>
          <cell r="AP1">
            <v>38473</v>
          </cell>
          <cell r="AQ1">
            <v>38504</v>
          </cell>
          <cell r="AR1">
            <v>38534</v>
          </cell>
          <cell r="AS1">
            <v>38565</v>
          </cell>
          <cell r="AT1">
            <v>38596</v>
          </cell>
          <cell r="AU1">
            <v>38626</v>
          </cell>
          <cell r="AV1">
            <v>38657</v>
          </cell>
          <cell r="AW1">
            <v>38687</v>
          </cell>
          <cell r="AX1">
            <v>38718</v>
          </cell>
          <cell r="AY1">
            <v>38749</v>
          </cell>
          <cell r="AZ1">
            <v>38777</v>
          </cell>
          <cell r="BA1">
            <v>38808</v>
          </cell>
          <cell r="BB1">
            <v>38838</v>
          </cell>
          <cell r="BC1">
            <v>38869</v>
          </cell>
          <cell r="BD1">
            <v>38899</v>
          </cell>
          <cell r="BE1">
            <v>38930</v>
          </cell>
          <cell r="BF1">
            <v>38961</v>
          </cell>
          <cell r="BG1">
            <v>38991</v>
          </cell>
          <cell r="BH1">
            <v>39022</v>
          </cell>
          <cell r="BI1">
            <v>39052</v>
          </cell>
          <cell r="BJ1">
            <v>39083</v>
          </cell>
          <cell r="BK1">
            <v>39114</v>
          </cell>
          <cell r="BL1">
            <v>39142</v>
          </cell>
          <cell r="BM1">
            <v>39173</v>
          </cell>
          <cell r="BN1">
            <v>39203</v>
          </cell>
          <cell r="BO1">
            <v>39234</v>
          </cell>
          <cell r="BP1">
            <v>39264</v>
          </cell>
          <cell r="BQ1">
            <v>39295</v>
          </cell>
          <cell r="BR1">
            <v>39326</v>
          </cell>
          <cell r="BS1">
            <v>39356</v>
          </cell>
          <cell r="BT1">
            <v>39387</v>
          </cell>
          <cell r="BU1">
            <v>39417</v>
          </cell>
          <cell r="BV1">
            <v>39448</v>
          </cell>
          <cell r="BW1">
            <v>39479</v>
          </cell>
          <cell r="BX1">
            <v>39508</v>
          </cell>
          <cell r="BY1">
            <v>39539</v>
          </cell>
          <cell r="BZ1">
            <v>39569</v>
          </cell>
          <cell r="CA1">
            <v>39600</v>
          </cell>
          <cell r="CB1">
            <v>39630</v>
          </cell>
          <cell r="CC1">
            <v>39661</v>
          </cell>
          <cell r="CD1">
            <v>39692</v>
          </cell>
          <cell r="CE1">
            <v>39722</v>
          </cell>
          <cell r="CF1">
            <v>39753</v>
          </cell>
          <cell r="CG1">
            <v>39783</v>
          </cell>
          <cell r="CI1" t="str">
            <v>Q1-02</v>
          </cell>
          <cell r="CJ1" t="str">
            <v>Q2-02</v>
          </cell>
          <cell r="CK1" t="str">
            <v>Q3-02</v>
          </cell>
          <cell r="CL1" t="str">
            <v>Q4-02</v>
          </cell>
          <cell r="CM1">
            <v>2002</v>
          </cell>
          <cell r="CN1" t="str">
            <v>Q1</v>
          </cell>
          <cell r="CO1" t="str">
            <v>Q2</v>
          </cell>
          <cell r="CP1" t="str">
            <v>Q3</v>
          </cell>
          <cell r="CQ1" t="str">
            <v>Q4</v>
          </cell>
          <cell r="CR1">
            <v>2003</v>
          </cell>
          <cell r="CS1" t="str">
            <v>Q1</v>
          </cell>
          <cell r="CT1" t="str">
            <v>Q2</v>
          </cell>
          <cell r="CU1" t="str">
            <v>Q3</v>
          </cell>
          <cell r="CV1" t="str">
            <v>Q4</v>
          </cell>
          <cell r="CW1">
            <v>2004</v>
          </cell>
          <cell r="CX1" t="str">
            <v>Q1</v>
          </cell>
          <cell r="CY1" t="str">
            <v>Q2</v>
          </cell>
          <cell r="CZ1" t="str">
            <v>Q3</v>
          </cell>
          <cell r="DA1" t="str">
            <v>Q4</v>
          </cell>
          <cell r="DB1">
            <v>2005</v>
          </cell>
          <cell r="DC1" t="str">
            <v>Q1</v>
          </cell>
          <cell r="DD1" t="str">
            <v>Q2</v>
          </cell>
          <cell r="DE1" t="str">
            <v>Q3</v>
          </cell>
          <cell r="DF1" t="str">
            <v>Q4</v>
          </cell>
          <cell r="DG1">
            <v>2006</v>
          </cell>
          <cell r="DH1" t="str">
            <v>Q1-07</v>
          </cell>
          <cell r="DI1" t="str">
            <v>Q2-07</v>
          </cell>
          <cell r="DJ1" t="str">
            <v>Q3-07</v>
          </cell>
          <cell r="DK1" t="str">
            <v>Q4-07</v>
          </cell>
          <cell r="DL1">
            <v>2007</v>
          </cell>
          <cell r="DM1" t="str">
            <v>Q1-08</v>
          </cell>
          <cell r="DN1" t="str">
            <v>Q2-08</v>
          </cell>
          <cell r="DO1" t="str">
            <v>Q3-08</v>
          </cell>
          <cell r="DP1" t="str">
            <v>Q4-08</v>
          </cell>
          <cell r="DQ1">
            <v>2008</v>
          </cell>
          <cell r="DS1" t="str">
            <v>2002YTD1</v>
          </cell>
          <cell r="DT1" t="str">
            <v>2002YTD2</v>
          </cell>
          <cell r="DU1" t="str">
            <v>2002YTD3</v>
          </cell>
          <cell r="DV1" t="str">
            <v>2002YTD4</v>
          </cell>
          <cell r="DW1" t="str">
            <v>2002YTD5</v>
          </cell>
          <cell r="DX1" t="str">
            <v>2002YTD6</v>
          </cell>
          <cell r="DY1" t="str">
            <v>2002YTD7</v>
          </cell>
          <cell r="DZ1" t="str">
            <v>2002YTD8</v>
          </cell>
          <cell r="EA1" t="str">
            <v>2002YTD9</v>
          </cell>
          <cell r="EB1" t="str">
            <v>2002YTD10</v>
          </cell>
          <cell r="EC1" t="str">
            <v>2002YTD11</v>
          </cell>
          <cell r="ED1" t="str">
            <v>2002YTD12</v>
          </cell>
          <cell r="EE1" t="str">
            <v>2003YTD1</v>
          </cell>
          <cell r="EF1" t="str">
            <v>2003YTD2</v>
          </cell>
          <cell r="EG1" t="str">
            <v>2003YTD3</v>
          </cell>
          <cell r="EH1" t="str">
            <v>2003YTD4</v>
          </cell>
          <cell r="EI1" t="str">
            <v>2003YTD5</v>
          </cell>
          <cell r="EJ1" t="str">
            <v>2003YTD6</v>
          </cell>
          <cell r="EK1" t="str">
            <v>2003YTD7</v>
          </cell>
          <cell r="EL1" t="str">
            <v>2003YTD8</v>
          </cell>
          <cell r="EM1" t="str">
            <v>2003YTD9</v>
          </cell>
          <cell r="EN1" t="str">
            <v>2003YTD10</v>
          </cell>
          <cell r="EO1" t="str">
            <v>2003YTD11</v>
          </cell>
          <cell r="EP1" t="str">
            <v>2003YTD12</v>
          </cell>
          <cell r="EQ1" t="str">
            <v>2004YTD1</v>
          </cell>
          <cell r="ER1" t="str">
            <v>2004YTD2</v>
          </cell>
          <cell r="ES1" t="str">
            <v>2004YTD3</v>
          </cell>
          <cell r="ET1" t="str">
            <v>2004YTD4</v>
          </cell>
          <cell r="EU1" t="str">
            <v>2004YTD5</v>
          </cell>
          <cell r="EV1" t="str">
            <v>2004YTD6</v>
          </cell>
          <cell r="EW1" t="str">
            <v>2004YTD7</v>
          </cell>
          <cell r="EX1" t="str">
            <v>2004YTD8</v>
          </cell>
          <cell r="EY1" t="str">
            <v>2004YTD9</v>
          </cell>
          <cell r="EZ1" t="str">
            <v>2004YTD10</v>
          </cell>
          <cell r="FA1" t="str">
            <v>2004YTD11</v>
          </cell>
          <cell r="FB1" t="str">
            <v>2004YTD12</v>
          </cell>
          <cell r="FC1" t="str">
            <v>2005YTD1</v>
          </cell>
          <cell r="FD1" t="str">
            <v>2005YTD2</v>
          </cell>
          <cell r="FE1" t="str">
            <v>2005YTD3</v>
          </cell>
          <cell r="FF1" t="str">
            <v>2005YTD4</v>
          </cell>
          <cell r="FG1" t="str">
            <v>2005YTD5</v>
          </cell>
          <cell r="FH1" t="str">
            <v>2005YTD6</v>
          </cell>
          <cell r="FI1" t="str">
            <v>2005YTD7</v>
          </cell>
          <cell r="FJ1" t="str">
            <v>2005YTD8</v>
          </cell>
          <cell r="FK1" t="str">
            <v>2005YTD9</v>
          </cell>
          <cell r="FL1" t="str">
            <v>2005YTD10</v>
          </cell>
          <cell r="FM1" t="str">
            <v>2005YTD11</v>
          </cell>
          <cell r="FN1" t="str">
            <v>2005YTD12</v>
          </cell>
          <cell r="FO1" t="str">
            <v>2006YTD1</v>
          </cell>
          <cell r="FP1" t="str">
            <v>2006YTD2</v>
          </cell>
          <cell r="FQ1" t="str">
            <v>2006YTD3</v>
          </cell>
          <cell r="FR1" t="str">
            <v>2006YTD4</v>
          </cell>
          <cell r="FS1" t="str">
            <v>2006YTD5</v>
          </cell>
          <cell r="FT1" t="str">
            <v>2006YTD6</v>
          </cell>
          <cell r="FU1" t="str">
            <v>2006YTD7</v>
          </cell>
          <cell r="FV1" t="str">
            <v>2006YTD8</v>
          </cell>
          <cell r="FW1" t="str">
            <v>2006YTD9</v>
          </cell>
          <cell r="FX1" t="str">
            <v>2006YTD10</v>
          </cell>
          <cell r="FY1" t="str">
            <v>2006YTD11</v>
          </cell>
          <cell r="FZ1" t="str">
            <v>2006YTD12</v>
          </cell>
          <cell r="GA1" t="str">
            <v>2007YTD1</v>
          </cell>
          <cell r="GB1" t="str">
            <v>2007YTD2</v>
          </cell>
          <cell r="GC1" t="str">
            <v>2007YTD3</v>
          </cell>
          <cell r="GD1" t="str">
            <v>2007YTD4</v>
          </cell>
          <cell r="GE1" t="str">
            <v>2007YTD5</v>
          </cell>
          <cell r="GF1" t="str">
            <v>2007YTD6</v>
          </cell>
          <cell r="GG1" t="str">
            <v>2007YTD7</v>
          </cell>
          <cell r="GH1" t="str">
            <v>2007YTD8</v>
          </cell>
          <cell r="GI1" t="str">
            <v>2007YTD9</v>
          </cell>
          <cell r="GJ1" t="str">
            <v>2007YTD10</v>
          </cell>
          <cell r="GK1" t="str">
            <v>2007YTD11</v>
          </cell>
          <cell r="GL1" t="str">
            <v>2007YTD12</v>
          </cell>
          <cell r="GM1" t="str">
            <v>2008YTD1</v>
          </cell>
          <cell r="GN1" t="str">
            <v>2008YTD2</v>
          </cell>
          <cell r="GO1" t="str">
            <v>2008YTD3</v>
          </cell>
          <cell r="GP1" t="str">
            <v>2008YTD4</v>
          </cell>
          <cell r="GQ1" t="str">
            <v>2008YTD5</v>
          </cell>
          <cell r="GR1" t="str">
            <v>2008YTD6</v>
          </cell>
          <cell r="GS1" t="str">
            <v>2008YTD7</v>
          </cell>
          <cell r="GT1" t="str">
            <v>2008YTD8</v>
          </cell>
          <cell r="GU1" t="str">
            <v>2008YTD9</v>
          </cell>
          <cell r="GV1" t="str">
            <v>2008YTD10</v>
          </cell>
          <cell r="GW1" t="str">
            <v>2008YTD11</v>
          </cell>
          <cell r="GX1" t="str">
            <v>2008YTD12</v>
          </cell>
        </row>
        <row r="2">
          <cell r="A2" t="str">
            <v>Oxy 10</v>
          </cell>
          <cell r="B2">
            <v>0</v>
          </cell>
          <cell r="C2">
            <v>188168067.75906029</v>
          </cell>
          <cell r="D2">
            <v>188168067.75906029</v>
          </cell>
          <cell r="E2">
            <v>0</v>
          </cell>
          <cell r="F2">
            <v>873334636.84361088</v>
          </cell>
          <cell r="G2">
            <v>0</v>
          </cell>
          <cell r="H2">
            <v>0</v>
          </cell>
          <cell r="I2">
            <v>174471258.66741291</v>
          </cell>
          <cell r="J2">
            <v>303938716.03369874</v>
          </cell>
          <cell r="K2">
            <v>356687736.76165026</v>
          </cell>
          <cell r="L2">
            <v>177813932.31477925</v>
          </cell>
          <cell r="M2">
            <v>0</v>
          </cell>
          <cell r="N2">
            <v>0</v>
          </cell>
          <cell r="O2">
            <v>0</v>
          </cell>
          <cell r="P2">
            <v>505958928.62680566</v>
          </cell>
          <cell r="Q2">
            <v>0</v>
          </cell>
          <cell r="R2">
            <v>0</v>
          </cell>
          <cell r="S2">
            <v>1337199573.9219296</v>
          </cell>
          <cell r="T2">
            <v>0</v>
          </cell>
          <cell r="U2">
            <v>0</v>
          </cell>
          <cell r="V2">
            <v>166772449.35149175</v>
          </cell>
          <cell r="W2">
            <v>0</v>
          </cell>
          <cell r="X2">
            <v>0</v>
          </cell>
          <cell r="Y2">
            <v>0</v>
          </cell>
          <cell r="Z2">
            <v>151469233.36630288</v>
          </cell>
          <cell r="AA2">
            <v>0</v>
          </cell>
          <cell r="AB2">
            <v>157725049.04435512</v>
          </cell>
          <cell r="AC2">
            <v>647355762.31787491</v>
          </cell>
          <cell r="AD2">
            <v>0</v>
          </cell>
          <cell r="AE2">
            <v>323419145.84226364</v>
          </cell>
          <cell r="AF2">
            <v>318917151.33213931</v>
          </cell>
          <cell r="AG2">
            <v>0</v>
          </cell>
          <cell r="AH2">
            <v>0</v>
          </cell>
          <cell r="AI2">
            <v>162071802.36447516</v>
          </cell>
          <cell r="AJ2">
            <v>0</v>
          </cell>
          <cell r="AK2">
            <v>163934696.6445266</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0</v>
          </cell>
          <cell r="CG2">
            <v>0</v>
          </cell>
          <cell r="CI2">
            <v>376336135.51812059</v>
          </cell>
          <cell r="CJ2">
            <v>873334636.84361088</v>
          </cell>
          <cell r="CK2">
            <v>478409974.70111167</v>
          </cell>
          <cell r="CL2">
            <v>534501669.07642949</v>
          </cell>
          <cell r="CM2">
            <v>2262582416.1392727</v>
          </cell>
          <cell r="CN2">
            <v>505958928.62680566</v>
          </cell>
          <cell r="CO2">
            <v>1337199573.9219296</v>
          </cell>
          <cell r="CP2">
            <v>166772449.35149175</v>
          </cell>
          <cell r="CQ2">
            <v>0</v>
          </cell>
          <cell r="CR2">
            <v>2009930951.9002268</v>
          </cell>
          <cell r="CS2">
            <v>309194282.410658</v>
          </cell>
          <cell r="CT2">
            <v>970774908.16013861</v>
          </cell>
          <cell r="CU2">
            <v>318917151.33213931</v>
          </cell>
          <cell r="CV2">
            <v>326006499.00900173</v>
          </cell>
          <cell r="CW2">
            <v>1924892840.9119375</v>
          </cell>
          <cell r="CX2">
            <v>0</v>
          </cell>
          <cell r="CY2">
            <v>0</v>
          </cell>
          <cell r="CZ2">
            <v>0</v>
          </cell>
          <cell r="DA2">
            <v>0</v>
          </cell>
          <cell r="DB2">
            <v>0</v>
          </cell>
          <cell r="DC2">
            <v>0</v>
          </cell>
          <cell r="DD2">
            <v>0</v>
          </cell>
          <cell r="DE2">
            <v>0</v>
          </cell>
          <cell r="DF2">
            <v>0</v>
          </cell>
          <cell r="DG2">
            <v>0</v>
          </cell>
          <cell r="DH2">
            <v>0</v>
          </cell>
          <cell r="DI2">
            <v>0</v>
          </cell>
          <cell r="DJ2">
            <v>0</v>
          </cell>
          <cell r="DK2">
            <v>0</v>
          </cell>
          <cell r="DL2">
            <v>0</v>
          </cell>
          <cell r="DM2">
            <v>0</v>
          </cell>
          <cell r="DN2">
            <v>0</v>
          </cell>
          <cell r="DO2">
            <v>0</v>
          </cell>
          <cell r="DP2">
            <v>0</v>
          </cell>
          <cell r="DQ2">
            <v>0</v>
          </cell>
          <cell r="DS2">
            <v>0</v>
          </cell>
          <cell r="DT2">
            <v>188168067.75906029</v>
          </cell>
          <cell r="DU2">
            <v>376336135.51812059</v>
          </cell>
          <cell r="DV2">
            <v>376336135.51812059</v>
          </cell>
          <cell r="DW2">
            <v>1249670772.3617315</v>
          </cell>
          <cell r="DX2">
            <v>1249670772.3617315</v>
          </cell>
          <cell r="DY2">
            <v>1249670772.3617315</v>
          </cell>
          <cell r="DZ2">
            <v>1424142031.0291445</v>
          </cell>
          <cell r="EA2">
            <v>1728080747.0628433</v>
          </cell>
          <cell r="EB2">
            <v>2084768483.8244936</v>
          </cell>
          <cell r="EC2">
            <v>2262582416.1392727</v>
          </cell>
          <cell r="ED2">
            <v>2262582416.1392727</v>
          </cell>
          <cell r="EE2">
            <v>0</v>
          </cell>
          <cell r="EF2">
            <v>0</v>
          </cell>
          <cell r="EG2">
            <v>505958928.62680566</v>
          </cell>
          <cell r="EH2">
            <v>505958928.62680566</v>
          </cell>
          <cell r="EI2">
            <v>505958928.62680566</v>
          </cell>
          <cell r="EJ2">
            <v>1843158502.5487351</v>
          </cell>
          <cell r="EK2">
            <v>1843158502.5487351</v>
          </cell>
          <cell r="EL2">
            <v>1843158502.5487351</v>
          </cell>
          <cell r="EM2">
            <v>2009930951.9002268</v>
          </cell>
          <cell r="EN2">
            <v>2009930951.9002268</v>
          </cell>
          <cell r="EO2">
            <v>2009930951.9002268</v>
          </cell>
          <cell r="EP2">
            <v>2009930951.9002268</v>
          </cell>
          <cell r="EQ2">
            <v>151469233.36630288</v>
          </cell>
          <cell r="ER2">
            <v>151469233.36630288</v>
          </cell>
          <cell r="ES2">
            <v>309194282.410658</v>
          </cell>
          <cell r="ET2">
            <v>956550044.72853291</v>
          </cell>
          <cell r="EU2">
            <v>956550044.72853291</v>
          </cell>
          <cell r="EV2">
            <v>1279969190.5707965</v>
          </cell>
          <cell r="EW2">
            <v>1598886341.9029357</v>
          </cell>
          <cell r="EX2">
            <v>1598886341.9029357</v>
          </cell>
          <cell r="EY2">
            <v>1598886341.9029357</v>
          </cell>
          <cell r="EZ2">
            <v>1760958144.267411</v>
          </cell>
          <cell r="FA2">
            <v>1760958144.267411</v>
          </cell>
          <cell r="FB2">
            <v>1924892840.9119377</v>
          </cell>
          <cell r="FC2">
            <v>0</v>
          </cell>
          <cell r="FD2">
            <v>0</v>
          </cell>
          <cell r="FE2">
            <v>0</v>
          </cell>
          <cell r="FF2">
            <v>0</v>
          </cell>
          <cell r="FG2">
            <v>0</v>
          </cell>
          <cell r="FH2">
            <v>0</v>
          </cell>
          <cell r="FI2">
            <v>0</v>
          </cell>
          <cell r="FJ2">
            <v>0</v>
          </cell>
          <cell r="FK2">
            <v>0</v>
          </cell>
          <cell r="FL2">
            <v>0</v>
          </cell>
          <cell r="FM2">
            <v>0</v>
          </cell>
          <cell r="FN2">
            <v>0</v>
          </cell>
          <cell r="FO2">
            <v>0</v>
          </cell>
          <cell r="FP2">
            <v>0</v>
          </cell>
          <cell r="FQ2">
            <v>0</v>
          </cell>
          <cell r="FR2">
            <v>0</v>
          </cell>
          <cell r="FS2">
            <v>0</v>
          </cell>
          <cell r="FT2">
            <v>0</v>
          </cell>
          <cell r="FU2">
            <v>0</v>
          </cell>
          <cell r="FV2">
            <v>0</v>
          </cell>
          <cell r="FW2">
            <v>0</v>
          </cell>
          <cell r="FX2">
            <v>0</v>
          </cell>
          <cell r="FY2">
            <v>0</v>
          </cell>
          <cell r="FZ2">
            <v>0</v>
          </cell>
          <cell r="GA2">
            <v>0</v>
          </cell>
          <cell r="GB2">
            <v>0</v>
          </cell>
          <cell r="GC2">
            <v>0</v>
          </cell>
          <cell r="GD2">
            <v>0</v>
          </cell>
          <cell r="GE2">
            <v>0</v>
          </cell>
          <cell r="GF2">
            <v>0</v>
          </cell>
          <cell r="GG2">
            <v>0</v>
          </cell>
          <cell r="GH2">
            <v>0</v>
          </cell>
          <cell r="GI2">
            <v>0</v>
          </cell>
          <cell r="GJ2">
            <v>0</v>
          </cell>
          <cell r="GK2">
            <v>0</v>
          </cell>
          <cell r="GL2">
            <v>0</v>
          </cell>
          <cell r="GM2">
            <v>0</v>
          </cell>
          <cell r="GN2">
            <v>0</v>
          </cell>
          <cell r="GO2">
            <v>0</v>
          </cell>
          <cell r="GP2">
            <v>0</v>
          </cell>
          <cell r="GQ2">
            <v>0</v>
          </cell>
          <cell r="GR2">
            <v>0</v>
          </cell>
          <cell r="GS2">
            <v>0</v>
          </cell>
          <cell r="GT2">
            <v>0</v>
          </cell>
          <cell r="GU2">
            <v>0</v>
          </cell>
          <cell r="GV2">
            <v>0</v>
          </cell>
          <cell r="GW2">
            <v>0</v>
          </cell>
          <cell r="GX2">
            <v>0</v>
          </cell>
        </row>
        <row r="3">
          <cell r="A3" t="str">
            <v>Oxy 5</v>
          </cell>
          <cell r="B3">
            <v>317353480.15048599</v>
          </cell>
          <cell r="C3">
            <v>0</v>
          </cell>
          <cell r="D3">
            <v>155829848.61024809</v>
          </cell>
          <cell r="E3">
            <v>0</v>
          </cell>
          <cell r="F3">
            <v>0</v>
          </cell>
          <cell r="G3">
            <v>312159151.86347777</v>
          </cell>
          <cell r="H3">
            <v>0</v>
          </cell>
          <cell r="I3">
            <v>156079575.93173888</v>
          </cell>
          <cell r="J3">
            <v>153582302.71683106</v>
          </cell>
          <cell r="K3">
            <v>156079575.93173888</v>
          </cell>
          <cell r="L3">
            <v>161273904.21874714</v>
          </cell>
          <cell r="M3">
            <v>0</v>
          </cell>
          <cell r="N3">
            <v>0</v>
          </cell>
          <cell r="O3">
            <v>150126327.6603891</v>
          </cell>
          <cell r="P3">
            <v>464695029.58686197</v>
          </cell>
          <cell r="Q3">
            <v>156227461.61650732</v>
          </cell>
          <cell r="R3">
            <v>0</v>
          </cell>
          <cell r="S3">
            <v>797855375.93079746</v>
          </cell>
          <cell r="T3">
            <v>0</v>
          </cell>
          <cell r="U3">
            <v>0</v>
          </cell>
          <cell r="V3">
            <v>0</v>
          </cell>
          <cell r="W3">
            <v>0</v>
          </cell>
          <cell r="X3">
            <v>0</v>
          </cell>
          <cell r="Y3">
            <v>0</v>
          </cell>
          <cell r="Z3">
            <v>273851614.82887053</v>
          </cell>
          <cell r="AA3">
            <v>0</v>
          </cell>
          <cell r="AB3">
            <v>142654066.4904255</v>
          </cell>
          <cell r="AC3">
            <v>440515757.32243395</v>
          </cell>
          <cell r="AD3">
            <v>0</v>
          </cell>
          <cell r="AE3">
            <v>151783926.74581274</v>
          </cell>
          <cell r="AF3">
            <v>148645537.28302339</v>
          </cell>
          <cell r="AG3">
            <v>0</v>
          </cell>
          <cell r="AH3">
            <v>0</v>
          </cell>
          <cell r="AI3">
            <v>148930845.41600421</v>
          </cell>
          <cell r="AJ3">
            <v>0</v>
          </cell>
          <cell r="AK3">
            <v>151783926.74581274</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cell r="CD3">
            <v>0</v>
          </cell>
          <cell r="CE3">
            <v>0</v>
          </cell>
          <cell r="CF3">
            <v>0</v>
          </cell>
          <cell r="CG3">
            <v>0</v>
          </cell>
          <cell r="CI3">
            <v>473183328.76073408</v>
          </cell>
          <cell r="CJ3">
            <v>312159151.86347777</v>
          </cell>
          <cell r="CK3">
            <v>309661878.64856994</v>
          </cell>
          <cell r="CL3">
            <v>317353480.15048599</v>
          </cell>
          <cell r="CM3">
            <v>1412357839.4232678</v>
          </cell>
          <cell r="CN3">
            <v>614821357.24725103</v>
          </cell>
          <cell r="CO3">
            <v>954082837.54730475</v>
          </cell>
          <cell r="CP3">
            <v>0</v>
          </cell>
          <cell r="CQ3">
            <v>0</v>
          </cell>
          <cell r="CR3">
            <v>1568904194.7945557</v>
          </cell>
          <cell r="CS3">
            <v>416505681.319296</v>
          </cell>
          <cell r="CT3">
            <v>592299684.06824672</v>
          </cell>
          <cell r="CU3">
            <v>148645537.28302339</v>
          </cell>
          <cell r="CV3">
            <v>300714772.16181695</v>
          </cell>
          <cell r="CW3">
            <v>1458165674.8323832</v>
          </cell>
          <cell r="CX3">
            <v>0</v>
          </cell>
          <cell r="CY3">
            <v>0</v>
          </cell>
          <cell r="CZ3">
            <v>0</v>
          </cell>
          <cell r="DA3">
            <v>0</v>
          </cell>
          <cell r="DB3">
            <v>0</v>
          </cell>
          <cell r="DC3">
            <v>0</v>
          </cell>
          <cell r="DD3">
            <v>0</v>
          </cell>
          <cell r="DE3">
            <v>0</v>
          </cell>
          <cell r="DF3">
            <v>0</v>
          </cell>
          <cell r="DG3">
            <v>0</v>
          </cell>
          <cell r="DH3">
            <v>0</v>
          </cell>
          <cell r="DI3">
            <v>0</v>
          </cell>
          <cell r="DJ3">
            <v>0</v>
          </cell>
          <cell r="DK3">
            <v>0</v>
          </cell>
          <cell r="DL3">
            <v>0</v>
          </cell>
          <cell r="DM3">
            <v>0</v>
          </cell>
          <cell r="DN3">
            <v>0</v>
          </cell>
          <cell r="DO3">
            <v>0</v>
          </cell>
          <cell r="DP3">
            <v>0</v>
          </cell>
          <cell r="DQ3">
            <v>0</v>
          </cell>
          <cell r="DS3">
            <v>317353480.15048599</v>
          </cell>
          <cell r="DT3">
            <v>317353480.15048599</v>
          </cell>
          <cell r="DU3">
            <v>473183328.76073408</v>
          </cell>
          <cell r="DV3">
            <v>473183328.76073408</v>
          </cell>
          <cell r="DW3">
            <v>473183328.76073408</v>
          </cell>
          <cell r="DX3">
            <v>785342480.62421179</v>
          </cell>
          <cell r="DY3">
            <v>785342480.62421179</v>
          </cell>
          <cell r="DZ3">
            <v>941422056.55595064</v>
          </cell>
          <cell r="EA3">
            <v>1095004359.2727816</v>
          </cell>
          <cell r="EB3">
            <v>1251083935.2045205</v>
          </cell>
          <cell r="EC3">
            <v>1412357839.4232676</v>
          </cell>
          <cell r="ED3">
            <v>1412357839.4232676</v>
          </cell>
          <cell r="EE3">
            <v>0</v>
          </cell>
          <cell r="EF3">
            <v>150126327.6603891</v>
          </cell>
          <cell r="EG3">
            <v>614821357.24725103</v>
          </cell>
          <cell r="EH3">
            <v>771048818.86375833</v>
          </cell>
          <cell r="EI3">
            <v>771048818.86375833</v>
          </cell>
          <cell r="EJ3">
            <v>1568904194.7945557</v>
          </cell>
          <cell r="EK3">
            <v>1568904194.7945557</v>
          </cell>
          <cell r="EL3">
            <v>1568904194.7945557</v>
          </cell>
          <cell r="EM3">
            <v>1568904194.7945557</v>
          </cell>
          <cell r="EN3">
            <v>1568904194.7945557</v>
          </cell>
          <cell r="EO3">
            <v>1568904194.7945557</v>
          </cell>
          <cell r="EP3">
            <v>1568904194.7945557</v>
          </cell>
          <cell r="EQ3">
            <v>273851614.82887053</v>
          </cell>
          <cell r="ER3">
            <v>273851614.82887053</v>
          </cell>
          <cell r="ES3">
            <v>416505681.319296</v>
          </cell>
          <cell r="ET3">
            <v>857021438.64172995</v>
          </cell>
          <cell r="EU3">
            <v>857021438.64172995</v>
          </cell>
          <cell r="EV3">
            <v>1008805365.3875427</v>
          </cell>
          <cell r="EW3">
            <v>1157450902.6705661</v>
          </cell>
          <cell r="EX3">
            <v>1157450902.6705661</v>
          </cell>
          <cell r="EY3">
            <v>1157450902.6705661</v>
          </cell>
          <cell r="EZ3">
            <v>1306381748.0865703</v>
          </cell>
          <cell r="FA3">
            <v>1306381748.0865703</v>
          </cell>
          <cell r="FB3">
            <v>1458165674.8323829</v>
          </cell>
          <cell r="FC3">
            <v>0</v>
          </cell>
          <cell r="FD3">
            <v>0</v>
          </cell>
          <cell r="FE3">
            <v>0</v>
          </cell>
          <cell r="FF3">
            <v>0</v>
          </cell>
          <cell r="FG3">
            <v>0</v>
          </cell>
          <cell r="FH3">
            <v>0</v>
          </cell>
          <cell r="FI3">
            <v>0</v>
          </cell>
          <cell r="FJ3">
            <v>0</v>
          </cell>
          <cell r="FK3">
            <v>0</v>
          </cell>
          <cell r="FL3">
            <v>0</v>
          </cell>
          <cell r="FM3">
            <v>0</v>
          </cell>
          <cell r="FN3">
            <v>0</v>
          </cell>
          <cell r="FO3">
            <v>0</v>
          </cell>
          <cell r="FP3">
            <v>0</v>
          </cell>
          <cell r="FQ3">
            <v>0</v>
          </cell>
          <cell r="FR3">
            <v>0</v>
          </cell>
          <cell r="FS3">
            <v>0</v>
          </cell>
          <cell r="FT3">
            <v>0</v>
          </cell>
          <cell r="FU3">
            <v>0</v>
          </cell>
          <cell r="FV3">
            <v>0</v>
          </cell>
          <cell r="FW3">
            <v>0</v>
          </cell>
          <cell r="FX3">
            <v>0</v>
          </cell>
          <cell r="FY3">
            <v>0</v>
          </cell>
          <cell r="FZ3">
            <v>0</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0</v>
          </cell>
          <cell r="GX3">
            <v>0</v>
          </cell>
        </row>
        <row r="4">
          <cell r="A4" t="str">
            <v>Panadol Caplet</v>
          </cell>
          <cell r="B4">
            <v>7235428387.0433884</v>
          </cell>
          <cell r="C4">
            <v>2430934023.674789</v>
          </cell>
          <cell r="D4">
            <v>2433968208.8853211</v>
          </cell>
          <cell r="E4">
            <v>3248233185.3845811</v>
          </cell>
          <cell r="F4">
            <v>3269748316.8774476</v>
          </cell>
          <cell r="G4">
            <v>0</v>
          </cell>
          <cell r="H4">
            <v>0</v>
          </cell>
          <cell r="I4">
            <v>0</v>
          </cell>
          <cell r="J4">
            <v>3271954997.0305619</v>
          </cell>
          <cell r="K4">
            <v>2430658188.6556497</v>
          </cell>
          <cell r="L4">
            <v>0</v>
          </cell>
          <cell r="M4">
            <v>-827229222.39880764</v>
          </cell>
          <cell r="N4">
            <v>0</v>
          </cell>
          <cell r="O4">
            <v>2352699033.6149254</v>
          </cell>
          <cell r="P4">
            <v>761167334.40482879</v>
          </cell>
          <cell r="Q4">
            <v>7877774665.5882006</v>
          </cell>
          <cell r="R4">
            <v>0</v>
          </cell>
          <cell r="S4">
            <v>3139781858.1697254</v>
          </cell>
          <cell r="T4">
            <v>3116822503.3373528</v>
          </cell>
          <cell r="U4">
            <v>0</v>
          </cell>
          <cell r="V4">
            <v>0</v>
          </cell>
          <cell r="W4">
            <v>3779047244.1200457</v>
          </cell>
          <cell r="X4">
            <v>0</v>
          </cell>
          <cell r="Y4">
            <v>1553975928.5720773</v>
          </cell>
          <cell r="Z4">
            <v>2127602242.4876342</v>
          </cell>
          <cell r="AA4">
            <v>3555624993.8836803</v>
          </cell>
          <cell r="AB4">
            <v>2290069784.3030987</v>
          </cell>
          <cell r="AC4">
            <v>3817569669.0581141</v>
          </cell>
          <cell r="AD4">
            <v>-201656207.96164924</v>
          </cell>
          <cell r="AE4">
            <v>2287971930.3841219</v>
          </cell>
          <cell r="AF4">
            <v>3049755134.7125888</v>
          </cell>
          <cell r="AG4">
            <v>0</v>
          </cell>
          <cell r="AH4">
            <v>5353985432.9687815</v>
          </cell>
          <cell r="AI4">
            <v>0</v>
          </cell>
          <cell r="AJ4">
            <v>3045559426.8746352</v>
          </cell>
          <cell r="AK4">
            <v>0</v>
          </cell>
          <cell r="AL4">
            <v>4719555139.8776665</v>
          </cell>
          <cell r="AM4">
            <v>0</v>
          </cell>
          <cell r="AN4">
            <v>2864203689.4661994</v>
          </cell>
          <cell r="AO4">
            <v>2922060443.421834</v>
          </cell>
          <cell r="AP4">
            <v>0</v>
          </cell>
          <cell r="AQ4">
            <v>0</v>
          </cell>
          <cell r="AR4">
            <v>3508443328.3883076</v>
          </cell>
          <cell r="AS4">
            <v>0</v>
          </cell>
          <cell r="AT4">
            <v>7148679739.0091667</v>
          </cell>
          <cell r="AU4">
            <v>6239390831.8204145</v>
          </cell>
          <cell r="AV4">
            <v>3576187391.8354783</v>
          </cell>
          <cell r="AW4">
            <v>0</v>
          </cell>
          <cell r="AX4">
            <v>0</v>
          </cell>
          <cell r="AY4">
            <v>4955317621.4226046</v>
          </cell>
          <cell r="AZ4">
            <v>1558944943.0297108</v>
          </cell>
          <cell r="BA4">
            <v>3676716845.2506022</v>
          </cell>
          <cell r="BB4">
            <v>1104420823.8700409</v>
          </cell>
          <cell r="BC4">
            <v>2499018480.7562685</v>
          </cell>
          <cell r="BD4">
            <v>-947903561.66617072</v>
          </cell>
          <cell r="BE4">
            <v>5497840657.6637907</v>
          </cell>
          <cell r="BF4">
            <v>3665227105.1091938</v>
          </cell>
          <cell r="BG4">
            <v>5624227799.2192802</v>
          </cell>
          <cell r="BH4">
            <v>5497840657.6637907</v>
          </cell>
          <cell r="BI4">
            <v>-2768880126.7599759</v>
          </cell>
          <cell r="BJ4">
            <v>3214478729.3414092</v>
          </cell>
          <cell r="BK4">
            <v>2732306919.9401979</v>
          </cell>
          <cell r="BL4">
            <v>2732306919.9401979</v>
          </cell>
          <cell r="BM4">
            <v>2897280347.4024377</v>
          </cell>
          <cell r="BN4">
            <v>2956550495.9691048</v>
          </cell>
          <cell r="BO4">
            <v>2893030856.407268</v>
          </cell>
          <cell r="BP4">
            <v>2089411174.0719159</v>
          </cell>
          <cell r="BQ4">
            <v>2893030856.407268</v>
          </cell>
          <cell r="BR4">
            <v>2250135110.5389867</v>
          </cell>
          <cell r="BS4">
            <v>3277998368.9032454</v>
          </cell>
          <cell r="BT4">
            <v>1607239364.6707046</v>
          </cell>
          <cell r="BU4">
            <v>2893030856.407268</v>
          </cell>
          <cell r="BV4">
            <v>6415984053.5117044</v>
          </cell>
          <cell r="BW4">
            <v>3666276602.0066886</v>
          </cell>
          <cell r="BX4">
            <v>1833138301.0033443</v>
          </cell>
          <cell r="BY4">
            <v>2749707451.5050163</v>
          </cell>
          <cell r="BZ4">
            <v>1833138301.0033443</v>
          </cell>
          <cell r="CA4">
            <v>3666276602.0066886</v>
          </cell>
          <cell r="CB4">
            <v>2749707451.5050163</v>
          </cell>
          <cell r="CC4">
            <v>2749707451.5050163</v>
          </cell>
          <cell r="CD4">
            <v>3666276602.0066886</v>
          </cell>
          <cell r="CE4">
            <v>1833138301.0033443</v>
          </cell>
          <cell r="CF4">
            <v>3666276602.0066886</v>
          </cell>
          <cell r="CG4">
            <v>0</v>
          </cell>
          <cell r="CI4">
            <v>12100330619.603498</v>
          </cell>
          <cell r="CJ4">
            <v>6517981502.2620287</v>
          </cell>
          <cell r="CK4">
            <v>3271954997.0305619</v>
          </cell>
          <cell r="CL4">
            <v>1603428966.2568421</v>
          </cell>
          <cell r="CM4">
            <v>23493696085.152935</v>
          </cell>
          <cell r="CN4">
            <v>3113866368.0197544</v>
          </cell>
          <cell r="CO4">
            <v>11017556523.757927</v>
          </cell>
          <cell r="CP4">
            <v>3116822503.3373528</v>
          </cell>
          <cell r="CQ4">
            <v>5333023172.6921234</v>
          </cell>
          <cell r="CR4">
            <v>22581268567.807159</v>
          </cell>
          <cell r="CS4">
            <v>7973297020.6744137</v>
          </cell>
          <cell r="CT4">
            <v>5903885391.480587</v>
          </cell>
          <cell r="CU4">
            <v>8403740567.6813698</v>
          </cell>
          <cell r="CV4">
            <v>3045559426.8746352</v>
          </cell>
          <cell r="CW4">
            <v>25326482406.711006</v>
          </cell>
          <cell r="CX4">
            <v>7583758829.3438663</v>
          </cell>
          <cell r="CY4">
            <v>2922060443.421834</v>
          </cell>
          <cell r="CZ4">
            <v>10657123067.397474</v>
          </cell>
          <cell r="DA4">
            <v>9815578223.6558933</v>
          </cell>
          <cell r="DB4">
            <v>30978520563.819069</v>
          </cell>
          <cell r="DC4">
            <v>6514262564.4523153</v>
          </cell>
          <cell r="DD4">
            <v>7280156149.8769121</v>
          </cell>
          <cell r="DE4">
            <v>8215164201.1068134</v>
          </cell>
          <cell r="DF4">
            <v>8353188330.1230965</v>
          </cell>
          <cell r="DG4">
            <v>30362771245.559139</v>
          </cell>
          <cell r="DH4">
            <v>8679092569.2218056</v>
          </cell>
          <cell r="DI4">
            <v>8746861699.7788105</v>
          </cell>
          <cell r="DJ4">
            <v>7232577141.0181713</v>
          </cell>
          <cell r="DK4">
            <v>7778268589.9812183</v>
          </cell>
          <cell r="DL4">
            <v>32436800000.000008</v>
          </cell>
          <cell r="DM4">
            <v>11915398956.521736</v>
          </cell>
          <cell r="DN4">
            <v>8249122354.515049</v>
          </cell>
          <cell r="DO4">
            <v>9165691505.0167217</v>
          </cell>
          <cell r="DP4">
            <v>5499414903.0100327</v>
          </cell>
          <cell r="DQ4">
            <v>34829627719.063538</v>
          </cell>
          <cell r="DS4">
            <v>7235428387.0433884</v>
          </cell>
          <cell r="DT4">
            <v>9666362410.7181778</v>
          </cell>
          <cell r="DU4">
            <v>12100330619.603498</v>
          </cell>
          <cell r="DV4">
            <v>15348563804.988079</v>
          </cell>
          <cell r="DW4">
            <v>18618312121.865528</v>
          </cell>
          <cell r="DX4">
            <v>18618312121.865528</v>
          </cell>
          <cell r="DY4">
            <v>18618312121.865528</v>
          </cell>
          <cell r="DZ4">
            <v>18618312121.865528</v>
          </cell>
          <cell r="EA4">
            <v>21890267118.896091</v>
          </cell>
          <cell r="EB4">
            <v>24320925307.551743</v>
          </cell>
          <cell r="EC4">
            <v>24320925307.551743</v>
          </cell>
          <cell r="ED4">
            <v>23493696085.152935</v>
          </cell>
          <cell r="EE4">
            <v>0</v>
          </cell>
          <cell r="EF4">
            <v>2352699033.6149254</v>
          </cell>
          <cell r="EG4">
            <v>3113866368.0197544</v>
          </cell>
          <cell r="EH4">
            <v>10991641033.607956</v>
          </cell>
          <cell r="EI4">
            <v>10991641033.607956</v>
          </cell>
          <cell r="EJ4">
            <v>14131422891.777681</v>
          </cell>
          <cell r="EK4">
            <v>17248245395.115036</v>
          </cell>
          <cell r="EL4">
            <v>17248245395.115036</v>
          </cell>
          <cell r="EM4">
            <v>17248245395.115036</v>
          </cell>
          <cell r="EN4">
            <v>21027292639.235081</v>
          </cell>
          <cell r="EO4">
            <v>21027292639.235081</v>
          </cell>
          <cell r="EP4">
            <v>22581268567.807159</v>
          </cell>
          <cell r="EQ4">
            <v>2127602242.4876342</v>
          </cell>
          <cell r="ER4">
            <v>5683227236.371315</v>
          </cell>
          <cell r="ES4">
            <v>7973297020.6744137</v>
          </cell>
          <cell r="ET4">
            <v>11790866689.732529</v>
          </cell>
          <cell r="EU4">
            <v>11589210481.77088</v>
          </cell>
          <cell r="EV4">
            <v>13877182412.155003</v>
          </cell>
          <cell r="EW4">
            <v>16926937546.867592</v>
          </cell>
          <cell r="EX4">
            <v>16926937546.867592</v>
          </cell>
          <cell r="EY4">
            <v>22280922979.836372</v>
          </cell>
          <cell r="EZ4">
            <v>22280922979.836372</v>
          </cell>
          <cell r="FA4">
            <v>25326482406.711006</v>
          </cell>
          <cell r="FB4">
            <v>25326482406.711006</v>
          </cell>
          <cell r="FC4">
            <v>4719555139.8776665</v>
          </cell>
          <cell r="FD4">
            <v>4719555139.8776665</v>
          </cell>
          <cell r="FE4">
            <v>7583758829.3438663</v>
          </cell>
          <cell r="FF4">
            <v>10505819272.765701</v>
          </cell>
          <cell r="FG4">
            <v>10505819272.765701</v>
          </cell>
          <cell r="FH4">
            <v>10505819272.765701</v>
          </cell>
          <cell r="FI4">
            <v>14014262601.154009</v>
          </cell>
          <cell r="FJ4">
            <v>14014262601.154009</v>
          </cell>
          <cell r="FK4">
            <v>21162942340.163177</v>
          </cell>
          <cell r="FL4">
            <v>27402333171.983593</v>
          </cell>
          <cell r="FM4">
            <v>30978520563.819073</v>
          </cell>
          <cell r="FN4">
            <v>30978520563.819073</v>
          </cell>
          <cell r="FO4">
            <v>0</v>
          </cell>
          <cell r="FP4">
            <v>4955317621.4226046</v>
          </cell>
          <cell r="FQ4">
            <v>6514262564.4523153</v>
          </cell>
          <cell r="FR4">
            <v>10190979409.702917</v>
          </cell>
          <cell r="FS4">
            <v>11295400233.572958</v>
          </cell>
          <cell r="FT4">
            <v>13794418714.329227</v>
          </cell>
          <cell r="FU4">
            <v>12846515152.663057</v>
          </cell>
          <cell r="FV4">
            <v>18344355810.326847</v>
          </cell>
          <cell r="FW4">
            <v>22009582915.436043</v>
          </cell>
          <cell r="FX4">
            <v>27633810714.655323</v>
          </cell>
          <cell r="FY4">
            <v>33131651372.319115</v>
          </cell>
          <cell r="FZ4">
            <v>30362771245.559139</v>
          </cell>
          <cell r="GA4">
            <v>3214478729.3414092</v>
          </cell>
          <cell r="GB4">
            <v>5946785649.2816067</v>
          </cell>
          <cell r="GC4">
            <v>8679092569.2218056</v>
          </cell>
          <cell r="GD4">
            <v>11576372916.624243</v>
          </cell>
          <cell r="GE4">
            <v>14532923412.593348</v>
          </cell>
          <cell r="GF4">
            <v>17425954269.000614</v>
          </cell>
          <cell r="GG4">
            <v>19515365443.072529</v>
          </cell>
          <cell r="GH4">
            <v>22408396299.479797</v>
          </cell>
          <cell r="GI4">
            <v>24658531410.018784</v>
          </cell>
          <cell r="GJ4">
            <v>27936529778.922028</v>
          </cell>
          <cell r="GK4">
            <v>29543769143.592731</v>
          </cell>
          <cell r="GL4">
            <v>32436800000</v>
          </cell>
          <cell r="GM4">
            <v>6415984053.5117044</v>
          </cell>
          <cell r="GN4">
            <v>10082260655.518393</v>
          </cell>
          <cell r="GO4">
            <v>11915398956.521736</v>
          </cell>
          <cell r="GP4">
            <v>14665106408.026752</v>
          </cell>
          <cell r="GQ4">
            <v>16498244709.030096</v>
          </cell>
          <cell r="GR4">
            <v>20164521311.036785</v>
          </cell>
          <cell r="GS4">
            <v>22914228762.541801</v>
          </cell>
          <cell r="GT4">
            <v>25663936214.046818</v>
          </cell>
          <cell r="GU4">
            <v>29330212816.053505</v>
          </cell>
          <cell r="GV4">
            <v>31163351117.05685</v>
          </cell>
          <cell r="GW4">
            <v>34829627719.063538</v>
          </cell>
          <cell r="GX4">
            <v>34829627719.063538</v>
          </cell>
          <cell r="GZ4">
            <v>-1647208718.8738365</v>
          </cell>
          <cell r="HA4">
            <v>29331311844.945236</v>
          </cell>
        </row>
        <row r="5">
          <cell r="A5" t="str">
            <v>Panadol Effervescent</v>
          </cell>
          <cell r="B5">
            <v>0</v>
          </cell>
          <cell r="C5">
            <v>573452178.07002473</v>
          </cell>
          <cell r="D5">
            <v>1152902112.7962148</v>
          </cell>
          <cell r="E5">
            <v>0</v>
          </cell>
          <cell r="F5">
            <v>1735017717.1473672</v>
          </cell>
          <cell r="G5">
            <v>2899248925.8496718</v>
          </cell>
          <cell r="H5">
            <v>1704362516.4603002</v>
          </cell>
          <cell r="I5">
            <v>0</v>
          </cell>
          <cell r="J5">
            <v>0</v>
          </cell>
          <cell r="K5">
            <v>0</v>
          </cell>
          <cell r="L5">
            <v>0</v>
          </cell>
          <cell r="M5">
            <v>584114856.56987417</v>
          </cell>
          <cell r="N5">
            <v>570606727.78206623</v>
          </cell>
          <cell r="O5">
            <v>0</v>
          </cell>
          <cell r="P5">
            <v>1708592769.7275217</v>
          </cell>
          <cell r="Q5">
            <v>1112489474.3579085</v>
          </cell>
          <cell r="R5">
            <v>551564987.43187284</v>
          </cell>
          <cell r="S5">
            <v>1125721870.1944835</v>
          </cell>
          <cell r="T5">
            <v>1719389287.4037869</v>
          </cell>
          <cell r="U5">
            <v>1117359497.2533391</v>
          </cell>
          <cell r="V5">
            <v>1082289800.7397208</v>
          </cell>
          <cell r="W5">
            <v>0</v>
          </cell>
          <cell r="X5">
            <v>1159248301.4223831</v>
          </cell>
          <cell r="Y5">
            <v>1121012590.6401744</v>
          </cell>
          <cell r="Z5">
            <v>2056784577.0435023</v>
          </cell>
          <cell r="AA5">
            <v>0</v>
          </cell>
          <cell r="AB5">
            <v>2450863993.6309171</v>
          </cell>
          <cell r="AC5">
            <v>2212967359.2189426</v>
          </cell>
          <cell r="AD5">
            <v>0</v>
          </cell>
          <cell r="AE5">
            <v>1029475657.9516693</v>
          </cell>
          <cell r="AF5">
            <v>1245168606.4851928</v>
          </cell>
          <cell r="AG5">
            <v>2506901867.5146265</v>
          </cell>
          <cell r="AH5">
            <v>1644482512.8389213</v>
          </cell>
          <cell r="AI5">
            <v>1846077883.0369203</v>
          </cell>
          <cell r="AJ5">
            <v>0</v>
          </cell>
          <cell r="AK5">
            <v>0</v>
          </cell>
          <cell r="AL5">
            <v>1220210277.6188521</v>
          </cell>
          <cell r="AM5">
            <v>1799139714.2803242</v>
          </cell>
          <cell r="AN5">
            <v>1200004467.3210599</v>
          </cell>
          <cell r="AO5">
            <v>1400757138.5517771</v>
          </cell>
          <cell r="AP5">
            <v>1231162256.1165509</v>
          </cell>
          <cell r="AQ5">
            <v>2296822052.799664</v>
          </cell>
          <cell r="AR5">
            <v>1409941710.2741301</v>
          </cell>
          <cell r="AS5">
            <v>0</v>
          </cell>
          <cell r="AT5">
            <v>685948091.0146426</v>
          </cell>
          <cell r="AU5">
            <v>161819617.74718779</v>
          </cell>
          <cell r="AV5">
            <v>740738603.37489212</v>
          </cell>
          <cell r="AW5">
            <v>2347428711.0464535</v>
          </cell>
          <cell r="AX5">
            <v>4146560000.0000005</v>
          </cell>
          <cell r="AY5">
            <v>-75189301.89054884</v>
          </cell>
          <cell r="AZ5">
            <v>-154950825.83107072</v>
          </cell>
          <cell r="BA5">
            <v>1072911934.4046912</v>
          </cell>
          <cell r="BB5">
            <v>1217226900.4941578</v>
          </cell>
          <cell r="BC5">
            <v>1072911934.4046912</v>
          </cell>
          <cell r="BD5">
            <v>2145823868.8093824</v>
          </cell>
          <cell r="BE5">
            <v>1072911934.4046912</v>
          </cell>
          <cell r="BF5">
            <v>1072911934.4046912</v>
          </cell>
          <cell r="BG5">
            <v>2145823868.8093824</v>
          </cell>
          <cell r="BH5">
            <v>536455967.20234561</v>
          </cell>
          <cell r="BI5">
            <v>3982501561.4446931</v>
          </cell>
          <cell r="BJ5">
            <v>2480578996.6555181</v>
          </cell>
          <cell r="BK5">
            <v>1676066889.6321068</v>
          </cell>
          <cell r="BL5">
            <v>1676066889.6321068</v>
          </cell>
          <cell r="BM5">
            <v>2325319484.0569468</v>
          </cell>
          <cell r="BN5">
            <v>1676066889.6321068</v>
          </cell>
          <cell r="BO5">
            <v>1676066889.6321068</v>
          </cell>
          <cell r="BP5">
            <v>1676066889.6321068</v>
          </cell>
          <cell r="BQ5">
            <v>1676066889.6321068</v>
          </cell>
          <cell r="BR5">
            <v>1676066889.6321068</v>
          </cell>
          <cell r="BS5">
            <v>1676066889.6321068</v>
          </cell>
          <cell r="BT5">
            <v>1059274274.2474915</v>
          </cell>
          <cell r="BU5">
            <v>-1005640133.7792641</v>
          </cell>
          <cell r="BV5">
            <v>2146438301.5384612</v>
          </cell>
          <cell r="BW5">
            <v>1609828726.1538458</v>
          </cell>
          <cell r="BX5">
            <v>1609828726.1538458</v>
          </cell>
          <cell r="BY5">
            <v>8049143630.7692289</v>
          </cell>
          <cell r="BZ5">
            <v>1609828726.1538458</v>
          </cell>
          <cell r="CA5">
            <v>1609828726.1538458</v>
          </cell>
          <cell r="CB5">
            <v>1609828726.1538458</v>
          </cell>
          <cell r="CC5">
            <v>1609828726.1538458</v>
          </cell>
          <cell r="CD5">
            <v>1609828726.1538458</v>
          </cell>
          <cell r="CE5">
            <v>2146438301.5384612</v>
          </cell>
          <cell r="CF5">
            <v>2146438301.5384612</v>
          </cell>
          <cell r="CG5">
            <v>0</v>
          </cell>
          <cell r="CI5">
            <v>1726354290.8662395</v>
          </cell>
          <cell r="CJ5">
            <v>4634266642.9970388</v>
          </cell>
          <cell r="CK5">
            <v>1704362516.4603002</v>
          </cell>
          <cell r="CL5">
            <v>584114856.56987417</v>
          </cell>
          <cell r="CM5">
            <v>8649098306.8934536</v>
          </cell>
          <cell r="CN5">
            <v>2279199497.5095878</v>
          </cell>
          <cell r="CO5">
            <v>2789776331.9842649</v>
          </cell>
          <cell r="CP5">
            <v>3919038585.3968468</v>
          </cell>
          <cell r="CQ5">
            <v>2280260892.0625572</v>
          </cell>
          <cell r="CR5">
            <v>11268275306.953257</v>
          </cell>
          <cell r="CS5">
            <v>4507648570.6744194</v>
          </cell>
          <cell r="CT5">
            <v>3242443017.1706119</v>
          </cell>
          <cell r="CU5">
            <v>5396552986.8387403</v>
          </cell>
          <cell r="CV5">
            <v>1846077883.0369203</v>
          </cell>
          <cell r="CW5">
            <v>14992722457.720694</v>
          </cell>
          <cell r="CX5">
            <v>4219354459.2202368</v>
          </cell>
          <cell r="CY5">
            <v>4928741447.4679928</v>
          </cell>
          <cell r="CZ5">
            <v>2095889801.2887726</v>
          </cell>
          <cell r="DA5">
            <v>3249986932.1685333</v>
          </cell>
          <cell r="DB5">
            <v>14493972640.145535</v>
          </cell>
          <cell r="DC5">
            <v>3916419872.2783809</v>
          </cell>
          <cell r="DD5">
            <v>3363050769.3035402</v>
          </cell>
          <cell r="DE5">
            <v>4291647737.6187649</v>
          </cell>
          <cell r="DF5">
            <v>6664781397.4564209</v>
          </cell>
          <cell r="DG5">
            <v>18235899776.657104</v>
          </cell>
          <cell r="DH5">
            <v>5832712775.9197311</v>
          </cell>
          <cell r="DI5">
            <v>5677453263.3211603</v>
          </cell>
          <cell r="DJ5">
            <v>5028200668.8963203</v>
          </cell>
          <cell r="DK5">
            <v>1729701030.1003342</v>
          </cell>
          <cell r="DL5">
            <v>18268067738.237545</v>
          </cell>
          <cell r="DM5">
            <v>5366095753.8461533</v>
          </cell>
          <cell r="DN5">
            <v>11268801083.07692</v>
          </cell>
          <cell r="DO5">
            <v>4829486178.4615374</v>
          </cell>
          <cell r="DP5">
            <v>4292876603.0769224</v>
          </cell>
          <cell r="DQ5">
            <v>25757259618.461533</v>
          </cell>
          <cell r="DS5">
            <v>0</v>
          </cell>
          <cell r="DT5">
            <v>573452178.07002473</v>
          </cell>
          <cell r="DU5">
            <v>1726354290.8662395</v>
          </cell>
          <cell r="DV5">
            <v>1726354290.8662395</v>
          </cell>
          <cell r="DW5">
            <v>3461372008.013607</v>
          </cell>
          <cell r="DX5">
            <v>6360620933.8632793</v>
          </cell>
          <cell r="DY5">
            <v>8064983450.3235798</v>
          </cell>
          <cell r="DZ5">
            <v>8064983450.3235798</v>
          </cell>
          <cell r="EA5">
            <v>8064983450.3235798</v>
          </cell>
          <cell r="EB5">
            <v>8064983450.3235798</v>
          </cell>
          <cell r="EC5">
            <v>8064983450.3235798</v>
          </cell>
          <cell r="ED5">
            <v>8649098306.8934536</v>
          </cell>
          <cell r="EE5">
            <v>570606727.78206623</v>
          </cell>
          <cell r="EF5">
            <v>570606727.78206623</v>
          </cell>
          <cell r="EG5">
            <v>2279199497.5095878</v>
          </cell>
          <cell r="EH5">
            <v>3391688971.8674965</v>
          </cell>
          <cell r="EI5">
            <v>3943253959.2993693</v>
          </cell>
          <cell r="EJ5">
            <v>5068975829.4938526</v>
          </cell>
          <cell r="EK5">
            <v>6788365116.8976393</v>
          </cell>
          <cell r="EL5">
            <v>7905724614.1509781</v>
          </cell>
          <cell r="EM5">
            <v>8988014414.8906994</v>
          </cell>
          <cell r="EN5">
            <v>8988014414.8906994</v>
          </cell>
          <cell r="EO5">
            <v>10147262716.313082</v>
          </cell>
          <cell r="EP5">
            <v>11268275306.953257</v>
          </cell>
          <cell r="EQ5">
            <v>2056784577.0435023</v>
          </cell>
          <cell r="ER5">
            <v>2056784577.0435023</v>
          </cell>
          <cell r="ES5">
            <v>4507648570.6744194</v>
          </cell>
          <cell r="ET5">
            <v>6720615929.893362</v>
          </cell>
          <cell r="EU5">
            <v>6720615929.893362</v>
          </cell>
          <cell r="EV5">
            <v>7750091587.8450317</v>
          </cell>
          <cell r="EW5">
            <v>8995260194.330225</v>
          </cell>
          <cell r="EX5">
            <v>11502162061.844852</v>
          </cell>
          <cell r="EY5">
            <v>13146644574.683773</v>
          </cell>
          <cell r="EZ5">
            <v>14992722457.720694</v>
          </cell>
          <cell r="FA5">
            <v>14992722457.720694</v>
          </cell>
          <cell r="FB5">
            <v>14992722457.720694</v>
          </cell>
          <cell r="FC5">
            <v>1220210277.6188521</v>
          </cell>
          <cell r="FD5">
            <v>3019349991.8991766</v>
          </cell>
          <cell r="FE5">
            <v>4219354459.2202368</v>
          </cell>
          <cell r="FF5">
            <v>5620111597.7720137</v>
          </cell>
          <cell r="FG5">
            <v>6851273853.8885651</v>
          </cell>
          <cell r="FH5">
            <v>9148095906.6882286</v>
          </cell>
          <cell r="FI5">
            <v>10558037616.962358</v>
          </cell>
          <cell r="FJ5">
            <v>10558037616.962358</v>
          </cell>
          <cell r="FK5">
            <v>11243985707.977001</v>
          </cell>
          <cell r="FL5">
            <v>11405805325.72419</v>
          </cell>
          <cell r="FM5">
            <v>12146543929.099081</v>
          </cell>
          <cell r="FN5">
            <v>14493972640.145535</v>
          </cell>
          <cell r="FO5">
            <v>4146560000.0000005</v>
          </cell>
          <cell r="FP5">
            <v>4071370698.1094518</v>
          </cell>
          <cell r="FQ5">
            <v>3916419872.2783809</v>
          </cell>
          <cell r="FR5">
            <v>4989331806.6830721</v>
          </cell>
          <cell r="FS5">
            <v>6206558707.1772299</v>
          </cell>
          <cell r="FT5">
            <v>7279470641.5819206</v>
          </cell>
          <cell r="FU5">
            <v>9425294510.391304</v>
          </cell>
          <cell r="FV5">
            <v>10498206444.795996</v>
          </cell>
          <cell r="FW5">
            <v>11571118379.200687</v>
          </cell>
          <cell r="FX5">
            <v>13716942248.010071</v>
          </cell>
          <cell r="FY5">
            <v>14253398215.212416</v>
          </cell>
          <cell r="FZ5">
            <v>18235899776.657108</v>
          </cell>
          <cell r="GA5">
            <v>2480578996.6555181</v>
          </cell>
          <cell r="GB5">
            <v>4156645886.2876248</v>
          </cell>
          <cell r="GC5">
            <v>5832712775.9197311</v>
          </cell>
          <cell r="GD5">
            <v>8158032259.9766779</v>
          </cell>
          <cell r="GE5">
            <v>9834099149.6087837</v>
          </cell>
          <cell r="GF5">
            <v>11510166039.240891</v>
          </cell>
          <cell r="GG5">
            <v>13186232928.872997</v>
          </cell>
          <cell r="GH5">
            <v>14862299818.505104</v>
          </cell>
          <cell r="GI5">
            <v>16538366708.137211</v>
          </cell>
          <cell r="GJ5">
            <v>18214433597.769318</v>
          </cell>
          <cell r="GK5">
            <v>19273707872.016808</v>
          </cell>
          <cell r="GL5">
            <v>18268067738.237545</v>
          </cell>
          <cell r="GM5">
            <v>2146438301.5384612</v>
          </cell>
          <cell r="GN5">
            <v>3756267027.692307</v>
          </cell>
          <cell r="GO5">
            <v>5366095753.8461533</v>
          </cell>
          <cell r="GP5">
            <v>13415239384.615383</v>
          </cell>
          <cell r="GQ5">
            <v>15025068110.76923</v>
          </cell>
          <cell r="GR5">
            <v>16634896836.923077</v>
          </cell>
          <cell r="GS5">
            <v>18244725563.076923</v>
          </cell>
          <cell r="GT5">
            <v>19854554289.23077</v>
          </cell>
          <cell r="GU5">
            <v>21464383015.384617</v>
          </cell>
          <cell r="GV5">
            <v>23610821316.923077</v>
          </cell>
          <cell r="GW5">
            <v>25757259618.461536</v>
          </cell>
          <cell r="GX5">
            <v>25757259618.461536</v>
          </cell>
          <cell r="GZ5">
            <v>1106021633.3693275</v>
          </cell>
          <cell r="HA5">
            <v>15599994273.514862</v>
          </cell>
        </row>
        <row r="6">
          <cell r="A6" t="str">
            <v>Panadol Caplet-Cambodia</v>
          </cell>
          <cell r="B6">
            <v>0</v>
          </cell>
          <cell r="C6">
            <v>0</v>
          </cell>
          <cell r="D6">
            <v>0</v>
          </cell>
          <cell r="E6">
            <v>0</v>
          </cell>
          <cell r="F6">
            <v>0</v>
          </cell>
          <cell r="G6">
            <v>0</v>
          </cell>
          <cell r="H6">
            <v>1165862680.8955073</v>
          </cell>
          <cell r="I6">
            <v>0</v>
          </cell>
          <cell r="J6">
            <v>0</v>
          </cell>
          <cell r="K6">
            <v>1165862680.8955073</v>
          </cell>
          <cell r="L6">
            <v>0</v>
          </cell>
          <cell r="M6">
            <v>0</v>
          </cell>
          <cell r="N6">
            <v>0</v>
          </cell>
          <cell r="O6">
            <v>1129238539.8681676</v>
          </cell>
          <cell r="P6">
            <v>0</v>
          </cell>
          <cell r="Q6">
            <v>0</v>
          </cell>
          <cell r="R6">
            <v>0</v>
          </cell>
          <cell r="S6">
            <v>0</v>
          </cell>
          <cell r="T6">
            <v>0</v>
          </cell>
          <cell r="U6">
            <v>0</v>
          </cell>
          <cell r="V6">
            <v>0</v>
          </cell>
          <cell r="W6">
            <v>0</v>
          </cell>
          <cell r="X6">
            <v>0</v>
          </cell>
          <cell r="Y6">
            <v>0</v>
          </cell>
          <cell r="Z6">
            <v>1033877383.1050509</v>
          </cell>
          <cell r="AA6">
            <v>0</v>
          </cell>
          <cell r="AB6">
            <v>0</v>
          </cell>
          <cell r="AC6">
            <v>0</v>
          </cell>
          <cell r="AD6">
            <v>0</v>
          </cell>
          <cell r="AE6">
            <v>0</v>
          </cell>
          <cell r="AF6">
            <v>0</v>
          </cell>
          <cell r="AG6">
            <v>0</v>
          </cell>
          <cell r="AH6">
            <v>0</v>
          </cell>
          <cell r="AI6">
            <v>0</v>
          </cell>
          <cell r="AJ6">
            <v>1348492107.7026403</v>
          </cell>
          <cell r="AK6">
            <v>0</v>
          </cell>
          <cell r="AL6">
            <v>0</v>
          </cell>
          <cell r="AM6">
            <v>0</v>
          </cell>
          <cell r="AN6">
            <v>0</v>
          </cell>
          <cell r="AO6">
            <v>0</v>
          </cell>
          <cell r="AP6">
            <v>0</v>
          </cell>
          <cell r="AQ6">
            <v>0</v>
          </cell>
          <cell r="AR6">
            <v>0</v>
          </cell>
          <cell r="AS6">
            <v>1090696329.5632567</v>
          </cell>
          <cell r="AT6">
            <v>0</v>
          </cell>
          <cell r="AU6">
            <v>0</v>
          </cell>
          <cell r="AV6">
            <v>0</v>
          </cell>
          <cell r="AW6">
            <v>0</v>
          </cell>
          <cell r="AX6">
            <v>995962171.7617718</v>
          </cell>
          <cell r="AY6">
            <v>0</v>
          </cell>
          <cell r="AZ6">
            <v>0</v>
          </cell>
          <cell r="BA6">
            <v>0</v>
          </cell>
          <cell r="BB6">
            <v>0</v>
          </cell>
          <cell r="BC6">
            <v>983011100.98714018</v>
          </cell>
          <cell r="BD6">
            <v>983011100.98714018</v>
          </cell>
          <cell r="BE6">
            <v>0</v>
          </cell>
          <cell r="BF6">
            <v>0</v>
          </cell>
          <cell r="BG6">
            <v>0</v>
          </cell>
          <cell r="BH6">
            <v>0</v>
          </cell>
          <cell r="BI6">
            <v>0</v>
          </cell>
          <cell r="BJ6">
            <v>0</v>
          </cell>
          <cell r="BK6">
            <v>0</v>
          </cell>
          <cell r="BL6">
            <v>0</v>
          </cell>
          <cell r="BM6">
            <v>983292575.25083613</v>
          </cell>
          <cell r="BN6">
            <v>0</v>
          </cell>
          <cell r="BO6">
            <v>0</v>
          </cell>
          <cell r="BP6">
            <v>0</v>
          </cell>
          <cell r="BQ6">
            <v>0</v>
          </cell>
          <cell r="BR6">
            <v>983292575.25083613</v>
          </cell>
          <cell r="BS6">
            <v>0</v>
          </cell>
          <cell r="BT6">
            <v>0</v>
          </cell>
          <cell r="BU6">
            <v>393317030.10033441</v>
          </cell>
          <cell r="BV6">
            <v>983292575.25083613</v>
          </cell>
          <cell r="BW6">
            <v>0</v>
          </cell>
          <cell r="BX6">
            <v>0</v>
          </cell>
          <cell r="BY6">
            <v>0</v>
          </cell>
          <cell r="BZ6">
            <v>0</v>
          </cell>
          <cell r="CA6">
            <v>983292575.25083613</v>
          </cell>
          <cell r="CB6">
            <v>0</v>
          </cell>
          <cell r="CC6">
            <v>0</v>
          </cell>
          <cell r="CD6">
            <v>0</v>
          </cell>
          <cell r="CE6">
            <v>983292575.25083613</v>
          </cell>
          <cell r="CF6">
            <v>0</v>
          </cell>
          <cell r="CG6">
            <v>0</v>
          </cell>
          <cell r="CI6">
            <v>0</v>
          </cell>
          <cell r="CJ6">
            <v>0</v>
          </cell>
          <cell r="CK6">
            <v>1165862680.8955073</v>
          </cell>
          <cell r="CL6">
            <v>1165862680.8955073</v>
          </cell>
          <cell r="CM6">
            <v>2331725361.7910147</v>
          </cell>
          <cell r="CN6">
            <v>1129238539.8681676</v>
          </cell>
          <cell r="CO6">
            <v>0</v>
          </cell>
          <cell r="CP6">
            <v>0</v>
          </cell>
          <cell r="CQ6">
            <v>0</v>
          </cell>
          <cell r="CR6">
            <v>1129238539.8681676</v>
          </cell>
          <cell r="CS6">
            <v>1033877383.1050509</v>
          </cell>
          <cell r="CT6">
            <v>0</v>
          </cell>
          <cell r="CU6">
            <v>0</v>
          </cell>
          <cell r="CV6">
            <v>1348492107.7026403</v>
          </cell>
          <cell r="CW6">
            <v>2382369490.8076911</v>
          </cell>
          <cell r="CX6">
            <v>0</v>
          </cell>
          <cell r="CY6">
            <v>0</v>
          </cell>
          <cell r="CZ6">
            <v>1090696329.5632567</v>
          </cell>
          <cell r="DA6">
            <v>0</v>
          </cell>
          <cell r="DB6">
            <v>1090696329.5632567</v>
          </cell>
          <cell r="DC6">
            <v>995962171.7617718</v>
          </cell>
          <cell r="DD6">
            <v>983011100.98714018</v>
          </cell>
          <cell r="DE6">
            <v>983011100.98714018</v>
          </cell>
          <cell r="DF6">
            <v>0</v>
          </cell>
          <cell r="DG6">
            <v>2961984373.736052</v>
          </cell>
          <cell r="DH6">
            <v>0</v>
          </cell>
          <cell r="DI6">
            <v>983292575.25083613</v>
          </cell>
          <cell r="DJ6">
            <v>983292575.25083613</v>
          </cell>
          <cell r="DK6">
            <v>393317030.10033441</v>
          </cell>
          <cell r="DL6">
            <v>2359902180.6020069</v>
          </cell>
          <cell r="DM6">
            <v>983292575.25083613</v>
          </cell>
          <cell r="DN6">
            <v>983292575.25083613</v>
          </cell>
          <cell r="DO6">
            <v>0</v>
          </cell>
          <cell r="DP6">
            <v>983292575.25083613</v>
          </cell>
          <cell r="DQ6">
            <v>2949877725.7525082</v>
          </cell>
          <cell r="DS6">
            <v>0</v>
          </cell>
          <cell r="DT6">
            <v>0</v>
          </cell>
          <cell r="DU6">
            <v>0</v>
          </cell>
          <cell r="DV6">
            <v>0</v>
          </cell>
          <cell r="DW6">
            <v>0</v>
          </cell>
          <cell r="DX6">
            <v>0</v>
          </cell>
          <cell r="DY6">
            <v>1165862680.8955073</v>
          </cell>
          <cell r="DZ6">
            <v>1165862680.8955073</v>
          </cell>
          <cell r="EA6">
            <v>1165862680.8955073</v>
          </cell>
          <cell r="EB6">
            <v>2331725361.7910147</v>
          </cell>
          <cell r="EC6">
            <v>2331725361.7910147</v>
          </cell>
          <cell r="ED6">
            <v>2331725361.7910147</v>
          </cell>
          <cell r="EE6">
            <v>0</v>
          </cell>
          <cell r="EF6">
            <v>1129238539.8681676</v>
          </cell>
          <cell r="EG6">
            <v>1129238539.8681676</v>
          </cell>
          <cell r="EH6">
            <v>1129238539.8681676</v>
          </cell>
          <cell r="EI6">
            <v>1129238539.8681676</v>
          </cell>
          <cell r="EJ6">
            <v>1129238539.8681676</v>
          </cell>
          <cell r="EK6">
            <v>1129238539.8681676</v>
          </cell>
          <cell r="EL6">
            <v>1129238539.8681676</v>
          </cell>
          <cell r="EM6">
            <v>1129238539.8681676</v>
          </cell>
          <cell r="EN6">
            <v>1129238539.8681676</v>
          </cell>
          <cell r="EO6">
            <v>1129238539.8681676</v>
          </cell>
          <cell r="EP6">
            <v>1129238539.8681676</v>
          </cell>
          <cell r="EQ6">
            <v>1033877383.1050509</v>
          </cell>
          <cell r="ER6">
            <v>1033877383.1050509</v>
          </cell>
          <cell r="ES6">
            <v>1033877383.1050509</v>
          </cell>
          <cell r="ET6">
            <v>1033877383.1050509</v>
          </cell>
          <cell r="EU6">
            <v>1033877383.1050509</v>
          </cell>
          <cell r="EV6">
            <v>1033877383.1050509</v>
          </cell>
          <cell r="EW6">
            <v>1033877383.1050509</v>
          </cell>
          <cell r="EX6">
            <v>1033877383.1050509</v>
          </cell>
          <cell r="EY6">
            <v>1033877383.1050509</v>
          </cell>
          <cell r="EZ6">
            <v>1033877383.1050509</v>
          </cell>
          <cell r="FA6">
            <v>2382369490.8076911</v>
          </cell>
          <cell r="FB6">
            <v>2382369490.8076911</v>
          </cell>
          <cell r="FC6">
            <v>0</v>
          </cell>
          <cell r="FD6">
            <v>0</v>
          </cell>
          <cell r="FE6">
            <v>0</v>
          </cell>
          <cell r="FF6">
            <v>0</v>
          </cell>
          <cell r="FG6">
            <v>0</v>
          </cell>
          <cell r="FH6">
            <v>0</v>
          </cell>
          <cell r="FI6">
            <v>0</v>
          </cell>
          <cell r="FJ6">
            <v>1090696329.5632567</v>
          </cell>
          <cell r="FK6">
            <v>1090696329.5632567</v>
          </cell>
          <cell r="FL6">
            <v>1090696329.5632567</v>
          </cell>
          <cell r="FM6">
            <v>1090696329.5632567</v>
          </cell>
          <cell r="FN6">
            <v>1090696329.5632567</v>
          </cell>
          <cell r="FO6">
            <v>995962171.7617718</v>
          </cell>
          <cell r="FP6">
            <v>995962171.7617718</v>
          </cell>
          <cell r="FQ6">
            <v>995962171.7617718</v>
          </cell>
          <cell r="FR6">
            <v>995962171.7617718</v>
          </cell>
          <cell r="FS6">
            <v>995962171.7617718</v>
          </cell>
          <cell r="FT6">
            <v>1978973272.7489119</v>
          </cell>
          <cell r="FU6">
            <v>2961984373.736052</v>
          </cell>
          <cell r="FV6">
            <v>2961984373.736052</v>
          </cell>
          <cell r="FW6">
            <v>2961984373.736052</v>
          </cell>
          <cell r="FX6">
            <v>2961984373.736052</v>
          </cell>
          <cell r="FY6">
            <v>2961984373.736052</v>
          </cell>
          <cell r="FZ6">
            <v>2961984373.736052</v>
          </cell>
          <cell r="GA6">
            <v>0</v>
          </cell>
          <cell r="GB6">
            <v>0</v>
          </cell>
          <cell r="GC6">
            <v>0</v>
          </cell>
          <cell r="GD6">
            <v>983292575.25083613</v>
          </cell>
          <cell r="GE6">
            <v>983292575.25083613</v>
          </cell>
          <cell r="GF6">
            <v>983292575.25083613</v>
          </cell>
          <cell r="GG6">
            <v>983292575.25083613</v>
          </cell>
          <cell r="GH6">
            <v>983292575.25083613</v>
          </cell>
          <cell r="GI6">
            <v>1966585150.5016723</v>
          </cell>
          <cell r="GJ6">
            <v>1966585150.5016723</v>
          </cell>
          <cell r="GK6">
            <v>1966585150.5016723</v>
          </cell>
          <cell r="GL6">
            <v>2359902180.6020069</v>
          </cell>
          <cell r="GM6">
            <v>983292575.25083613</v>
          </cell>
          <cell r="GN6">
            <v>983292575.25083613</v>
          </cell>
          <cell r="GO6">
            <v>983292575.25083613</v>
          </cell>
          <cell r="GP6">
            <v>983292575.25083613</v>
          </cell>
          <cell r="GQ6">
            <v>983292575.25083613</v>
          </cell>
          <cell r="GR6">
            <v>1966585150.5016723</v>
          </cell>
          <cell r="GS6">
            <v>1966585150.5016723</v>
          </cell>
          <cell r="GT6">
            <v>1966585150.5016723</v>
          </cell>
          <cell r="GU6">
            <v>1966585150.5016723</v>
          </cell>
          <cell r="GV6">
            <v>2949877725.7525082</v>
          </cell>
          <cell r="GW6">
            <v>2949877725.7525082</v>
          </cell>
          <cell r="GX6">
            <v>2949877725.7525082</v>
          </cell>
          <cell r="GZ6">
            <v>0</v>
          </cell>
          <cell r="HA6">
            <v>1090696329.5632567</v>
          </cell>
        </row>
        <row r="7">
          <cell r="A7" t="str">
            <v>Pangran Extra</v>
          </cell>
          <cell r="B7">
            <v>0</v>
          </cell>
          <cell r="C7">
            <v>0</v>
          </cell>
          <cell r="D7">
            <v>0</v>
          </cell>
          <cell r="E7">
            <v>80888619.36260432</v>
          </cell>
          <cell r="F7">
            <v>0</v>
          </cell>
          <cell r="G7">
            <v>0</v>
          </cell>
          <cell r="H7">
            <v>0</v>
          </cell>
          <cell r="I7">
            <v>0</v>
          </cell>
          <cell r="J7">
            <v>0</v>
          </cell>
          <cell r="K7">
            <v>0</v>
          </cell>
          <cell r="L7">
            <v>0</v>
          </cell>
          <cell r="M7">
            <v>0</v>
          </cell>
          <cell r="N7">
            <v>0</v>
          </cell>
          <cell r="O7">
            <v>0</v>
          </cell>
          <cell r="P7">
            <v>0</v>
          </cell>
          <cell r="Q7">
            <v>643986571.72671092</v>
          </cell>
          <cell r="R7">
            <v>1812133969.4867084</v>
          </cell>
          <cell r="S7">
            <v>0</v>
          </cell>
          <cell r="T7">
            <v>0</v>
          </cell>
          <cell r="U7">
            <v>0</v>
          </cell>
          <cell r="V7">
            <v>0</v>
          </cell>
          <cell r="W7">
            <v>0</v>
          </cell>
          <cell r="X7">
            <v>648860888.28640521</v>
          </cell>
          <cell r="Y7">
            <v>1048564141.5281022</v>
          </cell>
          <cell r="Z7">
            <v>931663764.22015417</v>
          </cell>
          <cell r="AA7">
            <v>870621784.49920809</v>
          </cell>
          <cell r="AB7">
            <v>631781819.2868706</v>
          </cell>
          <cell r="AC7">
            <v>0</v>
          </cell>
          <cell r="AD7">
            <v>-28950384.081880465</v>
          </cell>
          <cell r="AE7">
            <v>1265373037.5788586</v>
          </cell>
          <cell r="AF7">
            <v>0</v>
          </cell>
          <cell r="AG7">
            <v>0</v>
          </cell>
          <cell r="AH7">
            <v>1264166771.5754471</v>
          </cell>
          <cell r="AI7">
            <v>0</v>
          </cell>
          <cell r="AJ7">
            <v>1264166771.5754471</v>
          </cell>
          <cell r="AK7">
            <v>0</v>
          </cell>
          <cell r="AL7">
            <v>1756289585.6511781</v>
          </cell>
          <cell r="AM7">
            <v>0</v>
          </cell>
          <cell r="AN7">
            <v>0</v>
          </cell>
          <cell r="AO7">
            <v>2420228323.7906933</v>
          </cell>
          <cell r="AP7">
            <v>295580.76518617757</v>
          </cell>
          <cell r="AQ7">
            <v>2287749566.4351549</v>
          </cell>
          <cell r="AR7">
            <v>0</v>
          </cell>
          <cell r="AS7">
            <v>2335453515.6773233</v>
          </cell>
          <cell r="AT7">
            <v>4522478065.7068748</v>
          </cell>
          <cell r="AU7">
            <v>1504499018.1253786</v>
          </cell>
          <cell r="AV7">
            <v>0</v>
          </cell>
          <cell r="AW7">
            <v>0</v>
          </cell>
          <cell r="AX7">
            <v>0</v>
          </cell>
          <cell r="AY7">
            <v>2895265599.9999995</v>
          </cell>
          <cell r="AZ7">
            <v>3767265341.0071306</v>
          </cell>
          <cell r="BA7">
            <v>2010704524.7464232</v>
          </cell>
          <cell r="BB7">
            <v>2323931368.2129674</v>
          </cell>
          <cell r="BC7">
            <v>3351174207.9107056</v>
          </cell>
          <cell r="BD7">
            <v>0</v>
          </cell>
          <cell r="BE7">
            <v>3686291628.7017756</v>
          </cell>
          <cell r="BF7">
            <v>2211774977.221065</v>
          </cell>
          <cell r="BG7">
            <v>0</v>
          </cell>
          <cell r="BH7">
            <v>2949033302.9614201</v>
          </cell>
          <cell r="BI7">
            <v>-3165668511.2586694</v>
          </cell>
          <cell r="BJ7">
            <v>2972584972.0669084</v>
          </cell>
          <cell r="BK7">
            <v>2415225289.8043633</v>
          </cell>
          <cell r="BL7">
            <v>2229438729.0501814</v>
          </cell>
          <cell r="BM7">
            <v>3332812709.4981861</v>
          </cell>
          <cell r="BN7">
            <v>2043652168.2959995</v>
          </cell>
          <cell r="BO7">
            <v>1486292486.0334542</v>
          </cell>
          <cell r="BP7">
            <v>2229438729.0501814</v>
          </cell>
          <cell r="BQ7">
            <v>557359682.26254535</v>
          </cell>
          <cell r="BR7">
            <v>2229438729.0501814</v>
          </cell>
          <cell r="BS7">
            <v>2229438729.0501814</v>
          </cell>
          <cell r="BT7">
            <v>2043652168.2959995</v>
          </cell>
          <cell r="BU7">
            <v>1857865607.5418179</v>
          </cell>
          <cell r="BV7">
            <v>4424816588.6287622</v>
          </cell>
          <cell r="BW7">
            <v>2212408294.3143811</v>
          </cell>
          <cell r="BX7">
            <v>1474938862.8762541</v>
          </cell>
          <cell r="BY7">
            <v>2212408294.3143811</v>
          </cell>
          <cell r="BZ7">
            <v>2212408294.3143811</v>
          </cell>
          <cell r="CA7">
            <v>1474938862.8762541</v>
          </cell>
          <cell r="CB7">
            <v>2212408294.3143811</v>
          </cell>
          <cell r="CC7">
            <v>2212408294.3143811</v>
          </cell>
          <cell r="CD7">
            <v>2212408294.3143811</v>
          </cell>
          <cell r="CE7">
            <v>1474938862.8762541</v>
          </cell>
          <cell r="CF7">
            <v>2212408294.3143811</v>
          </cell>
          <cell r="CG7">
            <v>0</v>
          </cell>
          <cell r="CI7">
            <v>0</v>
          </cell>
          <cell r="CJ7">
            <v>80888619.36260432</v>
          </cell>
          <cell r="CK7">
            <v>0</v>
          </cell>
          <cell r="CL7">
            <v>0</v>
          </cell>
          <cell r="CM7">
            <v>80888619.36260432</v>
          </cell>
          <cell r="CN7">
            <v>0</v>
          </cell>
          <cell r="CO7">
            <v>2456120541.2134194</v>
          </cell>
          <cell r="CP7">
            <v>0</v>
          </cell>
          <cell r="CQ7">
            <v>1697425029.8145075</v>
          </cell>
          <cell r="CR7">
            <v>4153545571.0279269</v>
          </cell>
          <cell r="CS7">
            <v>2434067368.0062327</v>
          </cell>
          <cell r="CT7">
            <v>1236422653.496978</v>
          </cell>
          <cell r="CU7">
            <v>1264166771.5754471</v>
          </cell>
          <cell r="CV7">
            <v>1264166771.5754471</v>
          </cell>
          <cell r="CW7">
            <v>6198823564.6541052</v>
          </cell>
          <cell r="CX7">
            <v>1756289585.6511781</v>
          </cell>
          <cell r="CY7">
            <v>4708273470.9910345</v>
          </cell>
          <cell r="CZ7">
            <v>6857931581.3841982</v>
          </cell>
          <cell r="DA7">
            <v>1504499018.1253786</v>
          </cell>
          <cell r="DB7">
            <v>14826993656.151791</v>
          </cell>
          <cell r="DC7">
            <v>6662530941.0071297</v>
          </cell>
          <cell r="DD7">
            <v>7685810100.8700962</v>
          </cell>
          <cell r="DE7">
            <v>5898066605.9228401</v>
          </cell>
          <cell r="DF7">
            <v>-216635208.29724932</v>
          </cell>
          <cell r="DG7">
            <v>20029772439.502815</v>
          </cell>
          <cell r="DH7">
            <v>7617248990.9214525</v>
          </cell>
          <cell r="DI7">
            <v>6862757363.8276396</v>
          </cell>
          <cell r="DJ7">
            <v>5016237140.3629084</v>
          </cell>
          <cell r="DK7">
            <v>6130956504.8879986</v>
          </cell>
          <cell r="DL7">
            <v>25627200000</v>
          </cell>
          <cell r="DM7">
            <v>8112163745.8193979</v>
          </cell>
          <cell r="DN7">
            <v>5899755451.5050163</v>
          </cell>
          <cell r="DO7">
            <v>6637224882.9431438</v>
          </cell>
          <cell r="DP7">
            <v>3687347157.1906352</v>
          </cell>
          <cell r="DQ7">
            <v>24336491237.458191</v>
          </cell>
          <cell r="DS7">
            <v>0</v>
          </cell>
          <cell r="DT7">
            <v>0</v>
          </cell>
          <cell r="DU7">
            <v>0</v>
          </cell>
          <cell r="DV7">
            <v>80888619.36260432</v>
          </cell>
          <cell r="DW7">
            <v>80888619.36260432</v>
          </cell>
          <cell r="DX7">
            <v>80888619.36260432</v>
          </cell>
          <cell r="DY7">
            <v>80888619.36260432</v>
          </cell>
          <cell r="DZ7">
            <v>80888619.36260432</v>
          </cell>
          <cell r="EA7">
            <v>80888619.36260432</v>
          </cell>
          <cell r="EB7">
            <v>80888619.36260432</v>
          </cell>
          <cell r="EC7">
            <v>80888619.36260432</v>
          </cell>
          <cell r="ED7">
            <v>80888619.36260432</v>
          </cell>
          <cell r="EE7">
            <v>0</v>
          </cell>
          <cell r="EF7">
            <v>0</v>
          </cell>
          <cell r="EG7">
            <v>0</v>
          </cell>
          <cell r="EH7">
            <v>643986571.72671092</v>
          </cell>
          <cell r="EI7">
            <v>2456120541.2134194</v>
          </cell>
          <cell r="EJ7">
            <v>2456120541.2134194</v>
          </cell>
          <cell r="EK7">
            <v>2456120541.2134194</v>
          </cell>
          <cell r="EL7">
            <v>2456120541.2134194</v>
          </cell>
          <cell r="EM7">
            <v>2456120541.2134194</v>
          </cell>
          <cell r="EN7">
            <v>2456120541.2134194</v>
          </cell>
          <cell r="EO7">
            <v>3104981429.4998245</v>
          </cell>
          <cell r="EP7">
            <v>4153545571.0279264</v>
          </cell>
          <cell r="EQ7">
            <v>931663764.22015417</v>
          </cell>
          <cell r="ER7">
            <v>1802285548.7193623</v>
          </cell>
          <cell r="ES7">
            <v>2434067368.0062327</v>
          </cell>
          <cell r="ET7">
            <v>2434067368.0062327</v>
          </cell>
          <cell r="EU7">
            <v>2405116983.9243522</v>
          </cell>
          <cell r="EV7">
            <v>3670490021.503211</v>
          </cell>
          <cell r="EW7">
            <v>3670490021.503211</v>
          </cell>
          <cell r="EX7">
            <v>3670490021.503211</v>
          </cell>
          <cell r="EY7">
            <v>4934656793.0786581</v>
          </cell>
          <cell r="EZ7">
            <v>4934656793.0786581</v>
          </cell>
          <cell r="FA7">
            <v>6198823564.6541052</v>
          </cell>
          <cell r="FB7">
            <v>6198823564.6541052</v>
          </cell>
          <cell r="FC7">
            <v>1756289585.6511781</v>
          </cell>
          <cell r="FD7">
            <v>1756289585.6511781</v>
          </cell>
          <cell r="FE7">
            <v>1756289585.6511781</v>
          </cell>
          <cell r="FF7">
            <v>4176517909.4418716</v>
          </cell>
          <cell r="FG7">
            <v>4176813490.207058</v>
          </cell>
          <cell r="FH7">
            <v>6464563056.6422129</v>
          </cell>
          <cell r="FI7">
            <v>6464563056.6422129</v>
          </cell>
          <cell r="FJ7">
            <v>8800016572.3195362</v>
          </cell>
          <cell r="FK7">
            <v>13322494638.026411</v>
          </cell>
          <cell r="FL7">
            <v>14826993656.151791</v>
          </cell>
          <cell r="FM7">
            <v>14826993656.151791</v>
          </cell>
          <cell r="FN7">
            <v>14826993656.151791</v>
          </cell>
          <cell r="FO7">
            <v>0</v>
          </cell>
          <cell r="FP7">
            <v>2895265599.9999995</v>
          </cell>
          <cell r="FQ7">
            <v>6662530941.0071297</v>
          </cell>
          <cell r="FR7">
            <v>8673235465.7535534</v>
          </cell>
          <cell r="FS7">
            <v>10997166833.96652</v>
          </cell>
          <cell r="FT7">
            <v>14348341041.877226</v>
          </cell>
          <cell r="FU7">
            <v>14348341041.877226</v>
          </cell>
          <cell r="FV7">
            <v>18034632670.579002</v>
          </cell>
          <cell r="FW7">
            <v>20246407647.800068</v>
          </cell>
          <cell r="FX7">
            <v>20246407647.800068</v>
          </cell>
          <cell r="FY7">
            <v>23195440950.76149</v>
          </cell>
          <cell r="FZ7">
            <v>20029772439.502819</v>
          </cell>
          <cell r="GA7">
            <v>2972584972.0669084</v>
          </cell>
          <cell r="GB7">
            <v>5387810261.8712711</v>
          </cell>
          <cell r="GC7">
            <v>7617248990.9214525</v>
          </cell>
          <cell r="GD7">
            <v>10950061700.41964</v>
          </cell>
          <cell r="GE7">
            <v>12993713868.715639</v>
          </cell>
          <cell r="GF7">
            <v>14480006354.749094</v>
          </cell>
          <cell r="GG7">
            <v>16709445083.799274</v>
          </cell>
          <cell r="GH7">
            <v>17266804766.061821</v>
          </cell>
          <cell r="GI7">
            <v>19496243495.112003</v>
          </cell>
          <cell r="GJ7">
            <v>21725682224.162186</v>
          </cell>
          <cell r="GK7">
            <v>23769334392.458183</v>
          </cell>
          <cell r="GL7">
            <v>25627200000</v>
          </cell>
          <cell r="GM7">
            <v>4424816588.6287622</v>
          </cell>
          <cell r="GN7">
            <v>6637224882.9431438</v>
          </cell>
          <cell r="GO7">
            <v>8112163745.8193979</v>
          </cell>
          <cell r="GP7">
            <v>10324572040.13378</v>
          </cell>
          <cell r="GQ7">
            <v>12536980334.44816</v>
          </cell>
          <cell r="GR7">
            <v>14011919197.324413</v>
          </cell>
          <cell r="GS7">
            <v>16224327491.638794</v>
          </cell>
          <cell r="GT7">
            <v>18436735785.953175</v>
          </cell>
          <cell r="GU7">
            <v>20649144080.267555</v>
          </cell>
          <cell r="GV7">
            <v>22124082943.14381</v>
          </cell>
          <cell r="GW7">
            <v>24336491237.458191</v>
          </cell>
          <cell r="GX7">
            <v>24336491237.458191</v>
          </cell>
          <cell r="GZ7">
            <v>-2556804801.4266911</v>
          </cell>
          <cell r="HA7">
            <v>12270188854.7251</v>
          </cell>
        </row>
        <row r="8">
          <cell r="A8" t="str">
            <v>Granulado Panadol Compuesto</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134653680.77923259</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I8">
            <v>0</v>
          </cell>
          <cell r="CJ8">
            <v>0</v>
          </cell>
          <cell r="CK8">
            <v>0</v>
          </cell>
          <cell r="CL8">
            <v>0</v>
          </cell>
          <cell r="CM8">
            <v>0</v>
          </cell>
          <cell r="CN8">
            <v>0</v>
          </cell>
          <cell r="CO8">
            <v>134653680.77923259</v>
          </cell>
          <cell r="CP8">
            <v>0</v>
          </cell>
          <cell r="CQ8">
            <v>0</v>
          </cell>
          <cell r="CR8">
            <v>134653680.77923259</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134653680.77923259</v>
          </cell>
          <cell r="EI8">
            <v>134653680.77923259</v>
          </cell>
          <cell r="EJ8">
            <v>134653680.77923259</v>
          </cell>
          <cell r="EK8">
            <v>134653680.77923259</v>
          </cell>
          <cell r="EL8">
            <v>134653680.77923259</v>
          </cell>
          <cell r="EM8">
            <v>134653680.77923259</v>
          </cell>
          <cell r="EN8">
            <v>134653680.77923259</v>
          </cell>
          <cell r="EO8">
            <v>134653680.77923259</v>
          </cell>
          <cell r="EP8">
            <v>134653680.77923259</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cell r="FQ8">
            <v>0</v>
          </cell>
          <cell r="FR8">
            <v>0</v>
          </cell>
          <cell r="FS8">
            <v>0</v>
          </cell>
          <cell r="FT8">
            <v>0</v>
          </cell>
          <cell r="FU8">
            <v>0</v>
          </cell>
          <cell r="FV8">
            <v>0</v>
          </cell>
          <cell r="FW8">
            <v>0</v>
          </cell>
          <cell r="FX8">
            <v>0</v>
          </cell>
          <cell r="FY8">
            <v>0</v>
          </cell>
          <cell r="FZ8">
            <v>0</v>
          </cell>
          <cell r="GA8">
            <v>0</v>
          </cell>
          <cell r="GB8">
            <v>0</v>
          </cell>
          <cell r="GC8">
            <v>0</v>
          </cell>
          <cell r="GD8">
            <v>0</v>
          </cell>
          <cell r="GE8">
            <v>0</v>
          </cell>
          <cell r="GF8">
            <v>0</v>
          </cell>
          <cell r="GG8">
            <v>0</v>
          </cell>
          <cell r="GH8">
            <v>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cell r="GX8">
            <v>0</v>
          </cell>
          <cell r="GZ8">
            <v>0</v>
          </cell>
          <cell r="HA8">
            <v>0</v>
          </cell>
        </row>
        <row r="9">
          <cell r="A9" t="str">
            <v>Pangran Beecham Flu Plus Granules</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92118388.03715308</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766202006.68896306</v>
          </cell>
          <cell r="BK9">
            <v>0</v>
          </cell>
          <cell r="BL9">
            <v>2298606020.0668893</v>
          </cell>
          <cell r="BM9">
            <v>0</v>
          </cell>
          <cell r="BN9">
            <v>766202006.68896306</v>
          </cell>
          <cell r="BO9">
            <v>766202006.68896306</v>
          </cell>
          <cell r="BP9">
            <v>0</v>
          </cell>
          <cell r="BQ9">
            <v>0</v>
          </cell>
          <cell r="BR9">
            <v>766202006.68896306</v>
          </cell>
          <cell r="BS9">
            <v>0</v>
          </cell>
          <cell r="BT9">
            <v>0</v>
          </cell>
          <cell r="BU9">
            <v>1167831368.3947392</v>
          </cell>
          <cell r="BV9">
            <v>1532404013.3779261</v>
          </cell>
          <cell r="BW9">
            <v>1532404013.3779261</v>
          </cell>
          <cell r="BX9">
            <v>766202006.68896306</v>
          </cell>
          <cell r="BY9">
            <v>766202006.68896306</v>
          </cell>
          <cell r="BZ9">
            <v>1532404013.3779261</v>
          </cell>
          <cell r="CA9">
            <v>766202006.68896306</v>
          </cell>
          <cell r="CB9">
            <v>766202006.68896306</v>
          </cell>
          <cell r="CC9">
            <v>766202006.68896306</v>
          </cell>
          <cell r="CD9">
            <v>766202006.68896306</v>
          </cell>
          <cell r="CE9">
            <v>0</v>
          </cell>
          <cell r="CF9">
            <v>766202006.68896306</v>
          </cell>
          <cell r="CG9">
            <v>766202006.68896306</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92118388.03715308</v>
          </cell>
          <cell r="CZ9">
            <v>0</v>
          </cell>
          <cell r="DA9">
            <v>0</v>
          </cell>
          <cell r="DB9">
            <v>92118388.03715308</v>
          </cell>
          <cell r="DC9">
            <v>0</v>
          </cell>
          <cell r="DD9">
            <v>0</v>
          </cell>
          <cell r="DE9">
            <v>0</v>
          </cell>
          <cell r="DF9">
            <v>0</v>
          </cell>
          <cell r="DG9">
            <v>0</v>
          </cell>
          <cell r="DH9">
            <v>3064808026.7558522</v>
          </cell>
          <cell r="DI9">
            <v>1532404013.3779261</v>
          </cell>
          <cell r="DJ9">
            <v>766202006.68896306</v>
          </cell>
          <cell r="DK9">
            <v>1167831368.3947392</v>
          </cell>
          <cell r="DL9">
            <v>6531245415.2174807</v>
          </cell>
          <cell r="DM9">
            <v>3831010033.4448152</v>
          </cell>
          <cell r="DN9">
            <v>3064808026.7558522</v>
          </cell>
          <cell r="DO9">
            <v>2298606020.0668893</v>
          </cell>
          <cell r="DP9">
            <v>1532404013.3779261</v>
          </cell>
          <cell r="DQ9">
            <v>10726828093.645483</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cell r="EP9">
            <v>0</v>
          </cell>
          <cell r="EQ9">
            <v>0</v>
          </cell>
          <cell r="ER9">
            <v>0</v>
          </cell>
          <cell r="ES9">
            <v>0</v>
          </cell>
          <cell r="ET9">
            <v>0</v>
          </cell>
          <cell r="EU9">
            <v>0</v>
          </cell>
          <cell r="EV9">
            <v>0</v>
          </cell>
          <cell r="EW9">
            <v>0</v>
          </cell>
          <cell r="EX9">
            <v>0</v>
          </cell>
          <cell r="EY9">
            <v>0</v>
          </cell>
          <cell r="EZ9">
            <v>0</v>
          </cell>
          <cell r="FA9">
            <v>0</v>
          </cell>
          <cell r="FB9">
            <v>0</v>
          </cell>
          <cell r="FC9">
            <v>0</v>
          </cell>
          <cell r="FD9">
            <v>0</v>
          </cell>
          <cell r="FE9">
            <v>0</v>
          </cell>
          <cell r="FF9">
            <v>0</v>
          </cell>
          <cell r="FG9">
            <v>92118388.03715308</v>
          </cell>
          <cell r="FH9">
            <v>92118388.03715308</v>
          </cell>
          <cell r="FI9">
            <v>92118388.03715308</v>
          </cell>
          <cell r="FJ9">
            <v>92118388.03715308</v>
          </cell>
          <cell r="FK9">
            <v>92118388.03715308</v>
          </cell>
          <cell r="FL9">
            <v>92118388.03715308</v>
          </cell>
          <cell r="FM9">
            <v>92118388.03715308</v>
          </cell>
          <cell r="FN9">
            <v>92118388.03715308</v>
          </cell>
          <cell r="FO9">
            <v>0</v>
          </cell>
          <cell r="FP9">
            <v>0</v>
          </cell>
          <cell r="FQ9">
            <v>0</v>
          </cell>
          <cell r="FR9">
            <v>0</v>
          </cell>
          <cell r="FS9">
            <v>0</v>
          </cell>
          <cell r="FT9">
            <v>0</v>
          </cell>
          <cell r="FU9">
            <v>0</v>
          </cell>
          <cell r="FV9">
            <v>0</v>
          </cell>
          <cell r="FW9">
            <v>0</v>
          </cell>
          <cell r="FX9">
            <v>0</v>
          </cell>
          <cell r="FY9">
            <v>0</v>
          </cell>
          <cell r="FZ9">
            <v>0</v>
          </cell>
          <cell r="GA9">
            <v>766202006.68896306</v>
          </cell>
          <cell r="GB9">
            <v>766202006.68896306</v>
          </cell>
          <cell r="GC9">
            <v>3064808026.7558522</v>
          </cell>
          <cell r="GD9">
            <v>3064808026.7558522</v>
          </cell>
          <cell r="GE9">
            <v>3831010033.4448152</v>
          </cell>
          <cell r="GF9">
            <v>4597212040.1337786</v>
          </cell>
          <cell r="GG9">
            <v>4597212040.1337786</v>
          </cell>
          <cell r="GH9">
            <v>4597212040.1337786</v>
          </cell>
          <cell r="GI9">
            <v>5363414046.8227415</v>
          </cell>
          <cell r="GJ9">
            <v>5363414046.8227415</v>
          </cell>
          <cell r="GK9">
            <v>5363414046.8227415</v>
          </cell>
          <cell r="GL9">
            <v>6531245415.2174807</v>
          </cell>
          <cell r="GM9">
            <v>1532404013.3779261</v>
          </cell>
          <cell r="GN9">
            <v>3064808026.7558522</v>
          </cell>
          <cell r="GO9">
            <v>3831010033.4448152</v>
          </cell>
          <cell r="GP9">
            <v>4597212040.1337786</v>
          </cell>
          <cell r="GQ9">
            <v>6129616053.5117044</v>
          </cell>
          <cell r="GR9">
            <v>6895818060.2006674</v>
          </cell>
          <cell r="GS9">
            <v>7662020066.8896303</v>
          </cell>
          <cell r="GT9">
            <v>8428222073.5785933</v>
          </cell>
          <cell r="GU9">
            <v>9194424080.2675571</v>
          </cell>
          <cell r="GV9">
            <v>9194424080.2675571</v>
          </cell>
          <cell r="GW9">
            <v>9960626086.9565201</v>
          </cell>
          <cell r="GX9">
            <v>10726828093.645483</v>
          </cell>
          <cell r="GZ9">
            <v>-92118388.03715308</v>
          </cell>
          <cell r="HA9">
            <v>0</v>
          </cell>
        </row>
        <row r="10">
          <cell r="A10" t="str">
            <v>Pangran Kid Granules</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42747200.247375436</v>
          </cell>
          <cell r="R10">
            <v>0</v>
          </cell>
          <cell r="S10">
            <v>0</v>
          </cell>
          <cell r="T10">
            <v>0</v>
          </cell>
          <cell r="U10">
            <v>0</v>
          </cell>
          <cell r="V10">
            <v>0</v>
          </cell>
          <cell r="W10">
            <v>0</v>
          </cell>
          <cell r="X10">
            <v>0</v>
          </cell>
          <cell r="Y10">
            <v>0</v>
          </cell>
          <cell r="Z10">
            <v>0</v>
          </cell>
          <cell r="AA10">
            <v>0</v>
          </cell>
          <cell r="AB10">
            <v>0</v>
          </cell>
          <cell r="AC10">
            <v>0</v>
          </cell>
          <cell r="AD10">
            <v>1168189954.7822564</v>
          </cell>
          <cell r="AE10">
            <v>439080825.24185371</v>
          </cell>
          <cell r="AF10">
            <v>0</v>
          </cell>
          <cell r="AG10">
            <v>0</v>
          </cell>
          <cell r="AH10">
            <v>430269838.78215098</v>
          </cell>
          <cell r="AI10">
            <v>0</v>
          </cell>
          <cell r="AJ10">
            <v>0</v>
          </cell>
          <cell r="AK10">
            <v>1022808678.197161</v>
          </cell>
          <cell r="AL10">
            <v>0</v>
          </cell>
          <cell r="AM10">
            <v>418329874.25234234</v>
          </cell>
          <cell r="AN10">
            <v>0</v>
          </cell>
          <cell r="AO10">
            <v>0</v>
          </cell>
          <cell r="AP10">
            <v>1147161801.025172</v>
          </cell>
          <cell r="AQ10">
            <v>0</v>
          </cell>
          <cell r="AR10">
            <v>0</v>
          </cell>
          <cell r="AS10">
            <v>0</v>
          </cell>
          <cell r="AT10">
            <v>0</v>
          </cell>
          <cell r="AU10">
            <v>0</v>
          </cell>
          <cell r="AV10">
            <v>0</v>
          </cell>
          <cell r="AW10">
            <v>557541183.41227019</v>
          </cell>
          <cell r="AX10">
            <v>422560000.00000006</v>
          </cell>
          <cell r="AY10">
            <v>137491434.05321556</v>
          </cell>
          <cell r="AZ10">
            <v>0</v>
          </cell>
          <cell r="BA10">
            <v>658170614.43366253</v>
          </cell>
          <cell r="BB10">
            <v>0</v>
          </cell>
          <cell r="BC10">
            <v>134046968.31642823</v>
          </cell>
          <cell r="BD10">
            <v>0</v>
          </cell>
          <cell r="BE10">
            <v>402140904.94928467</v>
          </cell>
          <cell r="BF10">
            <v>0</v>
          </cell>
          <cell r="BG10">
            <v>402140904.94928467</v>
          </cell>
          <cell r="BH10">
            <v>134046968.31642823</v>
          </cell>
          <cell r="BI10">
            <v>336793007.89502591</v>
          </cell>
          <cell r="BJ10">
            <v>132757773.43620647</v>
          </cell>
          <cell r="BK10">
            <v>265515546.87241295</v>
          </cell>
          <cell r="BL10">
            <v>265515546.87241295</v>
          </cell>
          <cell r="BM10">
            <v>265515546.87241295</v>
          </cell>
          <cell r="BN10">
            <v>531031093.7448259</v>
          </cell>
          <cell r="BO10">
            <v>265515546.87241295</v>
          </cell>
          <cell r="BP10">
            <v>0</v>
          </cell>
          <cell r="BQ10">
            <v>0</v>
          </cell>
          <cell r="BR10">
            <v>-228060178.44476318</v>
          </cell>
          <cell r="BS10">
            <v>0</v>
          </cell>
          <cell r="BT10">
            <v>265515546.87241295</v>
          </cell>
          <cell r="BU10">
            <v>364693576.90166616</v>
          </cell>
          <cell r="BV10">
            <v>134085351.17056854</v>
          </cell>
          <cell r="BW10">
            <v>268170702.34113708</v>
          </cell>
          <cell r="BX10">
            <v>134085351.17056854</v>
          </cell>
          <cell r="BY10">
            <v>134085351.17056854</v>
          </cell>
          <cell r="BZ10">
            <v>268170702.34113708</v>
          </cell>
          <cell r="CA10">
            <v>402256053.51170564</v>
          </cell>
          <cell r="CB10">
            <v>134085351.17056854</v>
          </cell>
          <cell r="CC10">
            <v>402256053.51170564</v>
          </cell>
          <cell r="CD10">
            <v>0</v>
          </cell>
          <cell r="CE10">
            <v>134085351.17056854</v>
          </cell>
          <cell r="CF10">
            <v>134085351.17056854</v>
          </cell>
          <cell r="CG10">
            <v>0</v>
          </cell>
          <cell r="CI10">
            <v>0</v>
          </cell>
          <cell r="CJ10">
            <v>0</v>
          </cell>
          <cell r="CK10">
            <v>0</v>
          </cell>
          <cell r="CL10">
            <v>0</v>
          </cell>
          <cell r="CM10">
            <v>0</v>
          </cell>
          <cell r="CN10">
            <v>0</v>
          </cell>
          <cell r="CO10">
            <v>42747200.247375436</v>
          </cell>
          <cell r="CP10">
            <v>0</v>
          </cell>
          <cell r="CQ10">
            <v>0</v>
          </cell>
          <cell r="CR10">
            <v>42747200.247375436</v>
          </cell>
          <cell r="CS10">
            <v>0</v>
          </cell>
          <cell r="CT10">
            <v>1607270780.0241101</v>
          </cell>
          <cell r="CU10">
            <v>430269838.78215098</v>
          </cell>
          <cell r="CV10">
            <v>1022808678.197161</v>
          </cell>
          <cell r="CW10">
            <v>3060349297.0034218</v>
          </cell>
          <cell r="CX10">
            <v>418329874.25234234</v>
          </cell>
          <cell r="CY10">
            <v>1147161801.025172</v>
          </cell>
          <cell r="CZ10">
            <v>0</v>
          </cell>
          <cell r="DA10">
            <v>557541183.41227019</v>
          </cell>
          <cell r="DB10">
            <v>2123032858.6897845</v>
          </cell>
          <cell r="DC10">
            <v>560051434.05321562</v>
          </cell>
          <cell r="DD10">
            <v>792217582.75009072</v>
          </cell>
          <cell r="DE10">
            <v>402140904.94928467</v>
          </cell>
          <cell r="DF10">
            <v>872980881.16073883</v>
          </cell>
          <cell r="DG10">
            <v>2627390802.9133301</v>
          </cell>
          <cell r="DH10">
            <v>663788867.18103242</v>
          </cell>
          <cell r="DI10">
            <v>1062062187.4896518</v>
          </cell>
          <cell r="DJ10">
            <v>-228060178.44476318</v>
          </cell>
          <cell r="DK10">
            <v>630209123.77407908</v>
          </cell>
          <cell r="DL10">
            <v>2128000000.0000002</v>
          </cell>
          <cell r="DM10">
            <v>536341404.68227416</v>
          </cell>
          <cell r="DN10">
            <v>804512107.02341127</v>
          </cell>
          <cell r="DO10">
            <v>536341404.68227416</v>
          </cell>
          <cell r="DP10">
            <v>268170702.34113708</v>
          </cell>
          <cell r="DQ10">
            <v>2145365618.7290967</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42747200.247375436</v>
          </cell>
          <cell r="EI10">
            <v>42747200.247375436</v>
          </cell>
          <cell r="EJ10">
            <v>42747200.247375436</v>
          </cell>
          <cell r="EK10">
            <v>42747200.247375436</v>
          </cell>
          <cell r="EL10">
            <v>42747200.247375436</v>
          </cell>
          <cell r="EM10">
            <v>42747200.247375436</v>
          </cell>
          <cell r="EN10">
            <v>42747200.247375436</v>
          </cell>
          <cell r="EO10">
            <v>42747200.247375436</v>
          </cell>
          <cell r="EP10">
            <v>42747200.247375436</v>
          </cell>
          <cell r="EQ10">
            <v>0</v>
          </cell>
          <cell r="ER10">
            <v>0</v>
          </cell>
          <cell r="ES10">
            <v>0</v>
          </cell>
          <cell r="ET10">
            <v>0</v>
          </cell>
          <cell r="EU10">
            <v>1168189954.7822564</v>
          </cell>
          <cell r="EV10">
            <v>1607270780.0241101</v>
          </cell>
          <cell r="EW10">
            <v>1607270780.0241101</v>
          </cell>
          <cell r="EX10">
            <v>1607270780.0241101</v>
          </cell>
          <cell r="EY10">
            <v>2037540618.8062611</v>
          </cell>
          <cell r="EZ10">
            <v>2037540618.8062611</v>
          </cell>
          <cell r="FA10">
            <v>2037540618.8062611</v>
          </cell>
          <cell r="FB10">
            <v>3060349297.0034218</v>
          </cell>
          <cell r="FC10">
            <v>0</v>
          </cell>
          <cell r="FD10">
            <v>418329874.25234234</v>
          </cell>
          <cell r="FE10">
            <v>418329874.25234234</v>
          </cell>
          <cell r="FF10">
            <v>418329874.25234234</v>
          </cell>
          <cell r="FG10">
            <v>1565491675.2775145</v>
          </cell>
          <cell r="FH10">
            <v>1565491675.2775145</v>
          </cell>
          <cell r="FI10">
            <v>1565491675.2775145</v>
          </cell>
          <cell r="FJ10">
            <v>1565491675.2775145</v>
          </cell>
          <cell r="FK10">
            <v>1565491675.2775145</v>
          </cell>
          <cell r="FL10">
            <v>1565491675.2775145</v>
          </cell>
          <cell r="FM10">
            <v>1565491675.2775145</v>
          </cell>
          <cell r="FN10">
            <v>2123032858.6897845</v>
          </cell>
          <cell r="FO10">
            <v>422560000.00000006</v>
          </cell>
          <cell r="FP10">
            <v>560051434.05321562</v>
          </cell>
          <cell r="FQ10">
            <v>560051434.05321562</v>
          </cell>
          <cell r="FR10">
            <v>1218222048.4868782</v>
          </cell>
          <cell r="FS10">
            <v>1218222048.4868782</v>
          </cell>
          <cell r="FT10">
            <v>1352269016.8033063</v>
          </cell>
          <cell r="FU10">
            <v>1352269016.8033063</v>
          </cell>
          <cell r="FV10">
            <v>1754409921.7525911</v>
          </cell>
          <cell r="FW10">
            <v>1754409921.7525911</v>
          </cell>
          <cell r="FX10">
            <v>2156550826.7018757</v>
          </cell>
          <cell r="FY10">
            <v>2290597795.0183039</v>
          </cell>
          <cell r="FZ10">
            <v>2627390802.9133296</v>
          </cell>
          <cell r="GA10">
            <v>132757773.43620647</v>
          </cell>
          <cell r="GB10">
            <v>398273320.30861944</v>
          </cell>
          <cell r="GC10">
            <v>663788867.18103242</v>
          </cell>
          <cell r="GD10">
            <v>929304414.05344534</v>
          </cell>
          <cell r="GE10">
            <v>1460335507.7982712</v>
          </cell>
          <cell r="GF10">
            <v>1725851054.6706841</v>
          </cell>
          <cell r="GG10">
            <v>1725851054.6706841</v>
          </cell>
          <cell r="GH10">
            <v>1725851054.6706841</v>
          </cell>
          <cell r="GI10">
            <v>1497790876.2259209</v>
          </cell>
          <cell r="GJ10">
            <v>1497790876.2259209</v>
          </cell>
          <cell r="GK10">
            <v>1763306423.0983338</v>
          </cell>
          <cell r="GL10">
            <v>2128000000</v>
          </cell>
          <cell r="GM10">
            <v>134085351.17056854</v>
          </cell>
          <cell r="GN10">
            <v>402256053.51170564</v>
          </cell>
          <cell r="GO10">
            <v>536341404.68227416</v>
          </cell>
          <cell r="GP10">
            <v>670426755.85284269</v>
          </cell>
          <cell r="GQ10">
            <v>938597458.19397974</v>
          </cell>
          <cell r="GR10">
            <v>1340853511.7056854</v>
          </cell>
          <cell r="GS10">
            <v>1474938862.8762538</v>
          </cell>
          <cell r="GT10">
            <v>1877194916.3879595</v>
          </cell>
          <cell r="GU10">
            <v>1877194916.3879595</v>
          </cell>
          <cell r="GV10">
            <v>2011280267.5585279</v>
          </cell>
          <cell r="GW10">
            <v>2145365618.7290964</v>
          </cell>
          <cell r="GX10">
            <v>2145365618.7290964</v>
          </cell>
          <cell r="GZ10">
            <v>277366345.24679327</v>
          </cell>
          <cell r="HA10">
            <v>2400399203.9365778</v>
          </cell>
        </row>
        <row r="11">
          <cell r="A11" t="str">
            <v>ENO ORANGE SACHETS 4.3GX48</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1835314493.8632898</v>
          </cell>
          <cell r="AI11">
            <v>0</v>
          </cell>
          <cell r="AJ11">
            <v>0</v>
          </cell>
          <cell r="AK11">
            <v>0</v>
          </cell>
          <cell r="AL11">
            <v>1180928041.5534365</v>
          </cell>
          <cell r="AM11">
            <v>0</v>
          </cell>
          <cell r="AN11">
            <v>591411183.82431149</v>
          </cell>
          <cell r="AO11">
            <v>0</v>
          </cell>
          <cell r="AP11">
            <v>0</v>
          </cell>
          <cell r="AQ11">
            <v>0</v>
          </cell>
          <cell r="AR11">
            <v>0</v>
          </cell>
          <cell r="AS11">
            <v>0</v>
          </cell>
          <cell r="AT11">
            <v>0</v>
          </cell>
          <cell r="AU11">
            <v>-415144825.76618797</v>
          </cell>
          <cell r="AV11">
            <v>-270377599.99999946</v>
          </cell>
          <cell r="AW11">
            <v>0</v>
          </cell>
          <cell r="AX11">
            <v>307040000.00000006</v>
          </cell>
          <cell r="AY11">
            <v>28195988.208955165</v>
          </cell>
          <cell r="AZ11">
            <v>0</v>
          </cell>
          <cell r="BA11">
            <v>270647212.21983594</v>
          </cell>
          <cell r="BB11">
            <v>270647212.21983594</v>
          </cell>
          <cell r="BC11">
            <v>270647212.21983594</v>
          </cell>
          <cell r="BD11">
            <v>0</v>
          </cell>
          <cell r="BE11">
            <v>270647212.21983594</v>
          </cell>
          <cell r="BF11">
            <v>270647212.21983594</v>
          </cell>
          <cell r="BG11">
            <v>270647212.21983594</v>
          </cell>
          <cell r="BH11">
            <v>270647212.21983594</v>
          </cell>
          <cell r="BI11">
            <v>485841354.58024591</v>
          </cell>
          <cell r="BJ11">
            <v>541449418.06020057</v>
          </cell>
          <cell r="BK11">
            <v>270724709.03010029</v>
          </cell>
          <cell r="BL11">
            <v>270724709.03010029</v>
          </cell>
          <cell r="BM11">
            <v>270724709.03010029</v>
          </cell>
          <cell r="BN11">
            <v>270724709.03010029</v>
          </cell>
          <cell r="BO11">
            <v>541449418.06020057</v>
          </cell>
          <cell r="BP11">
            <v>270724709.03010029</v>
          </cell>
          <cell r="BQ11">
            <v>0</v>
          </cell>
          <cell r="BR11">
            <v>270724709.03010029</v>
          </cell>
          <cell r="BS11">
            <v>270724709.03010029</v>
          </cell>
          <cell r="BT11">
            <v>270724709.03010029</v>
          </cell>
          <cell r="BU11">
            <v>135362354.51505014</v>
          </cell>
          <cell r="BV11">
            <v>1082898836.1204011</v>
          </cell>
          <cell r="BW11">
            <v>541449418.06020057</v>
          </cell>
          <cell r="BX11">
            <v>541449418.06020057</v>
          </cell>
          <cell r="BY11">
            <v>541449418.06020057</v>
          </cell>
          <cell r="BZ11">
            <v>541449418.06020057</v>
          </cell>
          <cell r="CA11">
            <v>541449418.06020057</v>
          </cell>
          <cell r="CB11">
            <v>541449418.06020057</v>
          </cell>
          <cell r="CC11">
            <v>541449418.06020057</v>
          </cell>
          <cell r="CD11">
            <v>541449418.06020057</v>
          </cell>
          <cell r="CE11">
            <v>541449418.06020057</v>
          </cell>
          <cell r="CF11">
            <v>541449418.06020057</v>
          </cell>
          <cell r="CG11">
            <v>1052287281.7693391</v>
          </cell>
          <cell r="CI11">
            <v>0</v>
          </cell>
          <cell r="CJ11">
            <v>0</v>
          </cell>
          <cell r="CK11">
            <v>0</v>
          </cell>
          <cell r="CL11">
            <v>0</v>
          </cell>
          <cell r="CM11">
            <v>0</v>
          </cell>
          <cell r="CN11">
            <v>0</v>
          </cell>
          <cell r="CO11">
            <v>0</v>
          </cell>
          <cell r="CP11">
            <v>0</v>
          </cell>
          <cell r="CQ11">
            <v>0</v>
          </cell>
          <cell r="CR11">
            <v>0</v>
          </cell>
          <cell r="CS11">
            <v>0</v>
          </cell>
          <cell r="CT11">
            <v>0</v>
          </cell>
          <cell r="CU11">
            <v>1835314493.8632898</v>
          </cell>
          <cell r="CV11">
            <v>0</v>
          </cell>
          <cell r="CW11">
            <v>1835314493.8632898</v>
          </cell>
          <cell r="CX11">
            <v>1772339225.377748</v>
          </cell>
          <cell r="CY11">
            <v>0</v>
          </cell>
          <cell r="CZ11">
            <v>0</v>
          </cell>
          <cell r="DA11">
            <v>-685522425.76618743</v>
          </cell>
          <cell r="DB11">
            <v>1086816799.6115606</v>
          </cell>
          <cell r="DC11">
            <v>335235988.20895523</v>
          </cell>
          <cell r="DD11">
            <v>811941636.65950775</v>
          </cell>
          <cell r="DE11">
            <v>541294424.43967187</v>
          </cell>
          <cell r="DF11">
            <v>1027135779.0199177</v>
          </cell>
          <cell r="DG11">
            <v>2715607828.3280525</v>
          </cell>
          <cell r="DH11">
            <v>1082898836.1204011</v>
          </cell>
          <cell r="DI11">
            <v>1082898836.1204011</v>
          </cell>
          <cell r="DJ11">
            <v>541449418.06020057</v>
          </cell>
          <cell r="DK11">
            <v>676811772.57525074</v>
          </cell>
          <cell r="DL11">
            <v>3384058862.8762536</v>
          </cell>
          <cell r="DM11">
            <v>2165797672.2408023</v>
          </cell>
          <cell r="DN11">
            <v>1624348254.1806016</v>
          </cell>
          <cell r="DO11">
            <v>1624348254.1806016</v>
          </cell>
          <cell r="DP11">
            <v>2135186117.8897402</v>
          </cell>
          <cell r="DQ11">
            <v>7549680298.491745</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1835314493.8632898</v>
          </cell>
          <cell r="EZ11">
            <v>1835314493.8632898</v>
          </cell>
          <cell r="FA11">
            <v>1835314493.8632898</v>
          </cell>
          <cell r="FB11">
            <v>1835314493.8632898</v>
          </cell>
          <cell r="FC11">
            <v>1180928041.5534365</v>
          </cell>
          <cell r="FD11">
            <v>1180928041.5534365</v>
          </cell>
          <cell r="FE11">
            <v>1772339225.377748</v>
          </cell>
          <cell r="FF11">
            <v>1772339225.377748</v>
          </cell>
          <cell r="FG11">
            <v>1772339225.377748</v>
          </cell>
          <cell r="FH11">
            <v>1772339225.377748</v>
          </cell>
          <cell r="FI11">
            <v>1772339225.377748</v>
          </cell>
          <cell r="FJ11">
            <v>1772339225.377748</v>
          </cell>
          <cell r="FK11">
            <v>1772339225.377748</v>
          </cell>
          <cell r="FL11">
            <v>1357194399.6115601</v>
          </cell>
          <cell r="FM11">
            <v>1086816799.6115606</v>
          </cell>
          <cell r="FN11">
            <v>1086816799.6115606</v>
          </cell>
          <cell r="FO11">
            <v>307040000.00000006</v>
          </cell>
          <cell r="FP11">
            <v>335235988.20895523</v>
          </cell>
          <cell r="FQ11">
            <v>335235988.20895523</v>
          </cell>
          <cell r="FR11">
            <v>605883200.42879117</v>
          </cell>
          <cell r="FS11">
            <v>876530412.64862704</v>
          </cell>
          <cell r="FT11">
            <v>1147177624.868463</v>
          </cell>
          <cell r="FU11">
            <v>1147177624.868463</v>
          </cell>
          <cell r="FV11">
            <v>1417824837.088299</v>
          </cell>
          <cell r="FW11">
            <v>1688472049.308135</v>
          </cell>
          <cell r="FX11">
            <v>1959119261.527971</v>
          </cell>
          <cell r="FY11">
            <v>2229766473.747807</v>
          </cell>
          <cell r="FZ11">
            <v>2715607828.328053</v>
          </cell>
          <cell r="GA11">
            <v>541449418.06020057</v>
          </cell>
          <cell r="GB11">
            <v>812174127.0903008</v>
          </cell>
          <cell r="GC11">
            <v>1082898836.1204011</v>
          </cell>
          <cell r="GD11">
            <v>1353623545.1505015</v>
          </cell>
          <cell r="GE11">
            <v>1624348254.1806018</v>
          </cell>
          <cell r="GF11">
            <v>2165797672.2408023</v>
          </cell>
          <cell r="GG11">
            <v>2436522381.2709026</v>
          </cell>
          <cell r="GH11">
            <v>2436522381.2709026</v>
          </cell>
          <cell r="GI11">
            <v>2707247090.301003</v>
          </cell>
          <cell r="GJ11">
            <v>2977971799.3311033</v>
          </cell>
          <cell r="GK11">
            <v>3248696508.3612037</v>
          </cell>
          <cell r="GL11">
            <v>3384058862.8762536</v>
          </cell>
          <cell r="GM11">
            <v>1082898836.1204011</v>
          </cell>
          <cell r="GN11">
            <v>1624348254.1806016</v>
          </cell>
          <cell r="GO11">
            <v>2165797672.2408023</v>
          </cell>
          <cell r="GP11">
            <v>2707247090.301003</v>
          </cell>
          <cell r="GQ11">
            <v>3248696508.3612037</v>
          </cell>
          <cell r="GR11">
            <v>3790145926.4214044</v>
          </cell>
          <cell r="GS11">
            <v>4331595344.4816046</v>
          </cell>
          <cell r="GT11">
            <v>4873044762.5418053</v>
          </cell>
          <cell r="GU11">
            <v>5414494180.602006</v>
          </cell>
          <cell r="GV11">
            <v>5955943598.6622066</v>
          </cell>
          <cell r="GW11">
            <v>6497393016.7224073</v>
          </cell>
          <cell r="GX11">
            <v>7549680298.4917469</v>
          </cell>
          <cell r="GZ11">
            <v>1805657747.5250585</v>
          </cell>
          <cell r="HA11">
            <v>2892474547.1366191</v>
          </cell>
        </row>
        <row r="12">
          <cell r="A12" t="str">
            <v>ENO LEMON SACHET 48/BOX M</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1877101995.7177095</v>
          </cell>
          <cell r="AI12">
            <v>0</v>
          </cell>
          <cell r="AJ12">
            <v>0</v>
          </cell>
          <cell r="AK12">
            <v>0</v>
          </cell>
          <cell r="AL12">
            <v>596368660.98448539</v>
          </cell>
          <cell r="AM12">
            <v>0</v>
          </cell>
          <cell r="AN12">
            <v>586359365.17014205</v>
          </cell>
          <cell r="AO12">
            <v>0</v>
          </cell>
          <cell r="AP12">
            <v>0</v>
          </cell>
          <cell r="AQ12">
            <v>0</v>
          </cell>
          <cell r="AR12">
            <v>0</v>
          </cell>
          <cell r="AS12">
            <v>0</v>
          </cell>
          <cell r="AT12">
            <v>0</v>
          </cell>
          <cell r="AU12">
            <v>-415144825.76618797</v>
          </cell>
          <cell r="AV12">
            <v>0</v>
          </cell>
          <cell r="AW12">
            <v>-433183200.38843954</v>
          </cell>
          <cell r="AX12">
            <v>0</v>
          </cell>
          <cell r="AY12">
            <v>0</v>
          </cell>
          <cell r="AZ12">
            <v>0</v>
          </cell>
          <cell r="BA12">
            <v>0</v>
          </cell>
          <cell r="BB12">
            <v>0</v>
          </cell>
          <cell r="BC12">
            <v>-525647632.48321265</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I12">
            <v>0</v>
          </cell>
          <cell r="CJ12">
            <v>0</v>
          </cell>
          <cell r="CK12">
            <v>0</v>
          </cell>
          <cell r="CL12">
            <v>0</v>
          </cell>
          <cell r="CM12">
            <v>0</v>
          </cell>
          <cell r="CN12">
            <v>0</v>
          </cell>
          <cell r="CO12">
            <v>0</v>
          </cell>
          <cell r="CP12">
            <v>0</v>
          </cell>
          <cell r="CQ12">
            <v>0</v>
          </cell>
          <cell r="CR12">
            <v>0</v>
          </cell>
          <cell r="CS12">
            <v>0</v>
          </cell>
          <cell r="CT12">
            <v>0</v>
          </cell>
          <cell r="CU12">
            <v>1877101995.7177095</v>
          </cell>
          <cell r="CV12">
            <v>0</v>
          </cell>
          <cell r="CW12">
            <v>1877101995.7177095</v>
          </cell>
          <cell r="CX12">
            <v>1182728026.1546273</v>
          </cell>
          <cell r="CY12">
            <v>0</v>
          </cell>
          <cell r="CZ12">
            <v>0</v>
          </cell>
          <cell r="DA12">
            <v>-848328026.15462756</v>
          </cell>
          <cell r="DB12">
            <v>334399999.99999976</v>
          </cell>
          <cell r="DC12">
            <v>0</v>
          </cell>
          <cell r="DD12">
            <v>-525647632.48321265</v>
          </cell>
          <cell r="DE12">
            <v>0</v>
          </cell>
          <cell r="DF12">
            <v>0</v>
          </cell>
          <cell r="DG12">
            <v>-525647632.48321265</v>
          </cell>
          <cell r="DH12">
            <v>0</v>
          </cell>
          <cell r="DI12">
            <v>0</v>
          </cell>
          <cell r="DJ12">
            <v>0</v>
          </cell>
          <cell r="DK12">
            <v>0</v>
          </cell>
          <cell r="DL12">
            <v>0</v>
          </cell>
          <cell r="DM12">
            <v>0</v>
          </cell>
          <cell r="DN12">
            <v>0</v>
          </cell>
          <cell r="DO12">
            <v>0</v>
          </cell>
          <cell r="DP12">
            <v>0</v>
          </cell>
          <cell r="DQ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1877101995.7177095</v>
          </cell>
          <cell r="EZ12">
            <v>1877101995.7177095</v>
          </cell>
          <cell r="FA12">
            <v>1877101995.7177095</v>
          </cell>
          <cell r="FB12">
            <v>1877101995.7177095</v>
          </cell>
          <cell r="FC12">
            <v>596368660.98448539</v>
          </cell>
          <cell r="FD12">
            <v>596368660.98448539</v>
          </cell>
          <cell r="FE12">
            <v>1182728026.1546273</v>
          </cell>
          <cell r="FF12">
            <v>1182728026.1546273</v>
          </cell>
          <cell r="FG12">
            <v>1182728026.1546273</v>
          </cell>
          <cell r="FH12">
            <v>1182728026.1546273</v>
          </cell>
          <cell r="FI12">
            <v>1182728026.1546273</v>
          </cell>
          <cell r="FJ12">
            <v>1182728026.1546273</v>
          </cell>
          <cell r="FK12">
            <v>1182728026.1546273</v>
          </cell>
          <cell r="FL12">
            <v>767583200.38843942</v>
          </cell>
          <cell r="FM12">
            <v>767583200.38843942</v>
          </cell>
          <cell r="FN12">
            <v>334399999.99999988</v>
          </cell>
          <cell r="FO12">
            <v>0</v>
          </cell>
          <cell r="FP12">
            <v>0</v>
          </cell>
          <cell r="FQ12">
            <v>0</v>
          </cell>
          <cell r="FR12">
            <v>0</v>
          </cell>
          <cell r="FS12">
            <v>0</v>
          </cell>
          <cell r="FT12">
            <v>-525647632.48321265</v>
          </cell>
          <cell r="FU12">
            <v>-525647632.48321265</v>
          </cell>
          <cell r="FV12">
            <v>-525647632.48321265</v>
          </cell>
          <cell r="FW12">
            <v>-525647632.48321265</v>
          </cell>
          <cell r="FX12">
            <v>-525647632.48321265</v>
          </cell>
          <cell r="FY12">
            <v>-525647632.48321265</v>
          </cell>
          <cell r="FZ12">
            <v>-525647632.48321265</v>
          </cell>
          <cell r="GA12">
            <v>0</v>
          </cell>
          <cell r="GB12">
            <v>0</v>
          </cell>
          <cell r="GC12">
            <v>0</v>
          </cell>
          <cell r="GD12">
            <v>0</v>
          </cell>
          <cell r="GE12">
            <v>0</v>
          </cell>
          <cell r="GF12">
            <v>0</v>
          </cell>
          <cell r="GG12">
            <v>0</v>
          </cell>
          <cell r="GH12">
            <v>0</v>
          </cell>
          <cell r="GI12">
            <v>0</v>
          </cell>
          <cell r="GJ12">
            <v>0</v>
          </cell>
          <cell r="GK12">
            <v>0</v>
          </cell>
          <cell r="GL12">
            <v>0</v>
          </cell>
          <cell r="GM12">
            <v>0</v>
          </cell>
          <cell r="GN12">
            <v>0</v>
          </cell>
          <cell r="GO12">
            <v>0</v>
          </cell>
          <cell r="GP12">
            <v>0</v>
          </cell>
          <cell r="GQ12">
            <v>0</v>
          </cell>
          <cell r="GR12">
            <v>0</v>
          </cell>
          <cell r="GS12">
            <v>0</v>
          </cell>
          <cell r="GT12">
            <v>0</v>
          </cell>
          <cell r="GU12">
            <v>0</v>
          </cell>
          <cell r="GV12">
            <v>0</v>
          </cell>
          <cell r="GW12">
            <v>0</v>
          </cell>
          <cell r="GX12">
            <v>0</v>
          </cell>
          <cell r="GZ12">
            <v>1518751592.8271646</v>
          </cell>
          <cell r="HA12">
            <v>1853151592.8271646</v>
          </cell>
        </row>
        <row r="13">
          <cell r="A13" t="str">
            <v>Panadol Susp 120mg</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479083499.62943262</v>
          </cell>
          <cell r="AQ13">
            <v>0</v>
          </cell>
          <cell r="AR13">
            <v>0</v>
          </cell>
          <cell r="AS13">
            <v>0</v>
          </cell>
          <cell r="AT13">
            <v>0</v>
          </cell>
          <cell r="AU13">
            <v>0</v>
          </cell>
          <cell r="AV13">
            <v>0</v>
          </cell>
          <cell r="AW13">
            <v>520913995.25337321</v>
          </cell>
          <cell r="AX13">
            <v>0</v>
          </cell>
          <cell r="AY13">
            <v>0</v>
          </cell>
          <cell r="AZ13">
            <v>0</v>
          </cell>
          <cell r="BA13">
            <v>0</v>
          </cell>
          <cell r="BB13">
            <v>0</v>
          </cell>
          <cell r="BC13">
            <v>0</v>
          </cell>
          <cell r="BD13">
            <v>0</v>
          </cell>
          <cell r="BE13">
            <v>0</v>
          </cell>
          <cell r="BF13">
            <v>0</v>
          </cell>
          <cell r="BG13">
            <v>0</v>
          </cell>
          <cell r="BH13">
            <v>131264535.8465679</v>
          </cell>
          <cell r="BI13">
            <v>0</v>
          </cell>
          <cell r="BJ13">
            <v>0</v>
          </cell>
          <cell r="BK13">
            <v>0</v>
          </cell>
          <cell r="BL13">
            <v>0</v>
          </cell>
          <cell r="BM13">
            <v>0</v>
          </cell>
          <cell r="BN13">
            <v>436123080.10033441</v>
          </cell>
          <cell r="BO13">
            <v>0</v>
          </cell>
          <cell r="BP13">
            <v>0</v>
          </cell>
          <cell r="BQ13">
            <v>0</v>
          </cell>
          <cell r="BR13">
            <v>251287709.18124017</v>
          </cell>
          <cell r="BS13">
            <v>0</v>
          </cell>
          <cell r="BT13">
            <v>0</v>
          </cell>
          <cell r="BU13">
            <v>218061540.0501672</v>
          </cell>
          <cell r="BV13">
            <v>0</v>
          </cell>
          <cell r="BW13">
            <v>0</v>
          </cell>
          <cell r="BX13">
            <v>0</v>
          </cell>
          <cell r="BY13">
            <v>0</v>
          </cell>
          <cell r="BZ13">
            <v>0</v>
          </cell>
          <cell r="CA13">
            <v>0</v>
          </cell>
          <cell r="CB13">
            <v>0</v>
          </cell>
          <cell r="CC13">
            <v>0</v>
          </cell>
          <cell r="CD13">
            <v>0</v>
          </cell>
          <cell r="CE13">
            <v>436123080.10033441</v>
          </cell>
          <cell r="CF13">
            <v>0</v>
          </cell>
          <cell r="CG13">
            <v>142100692.45050228</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479083499.62943262</v>
          </cell>
          <cell r="CZ13">
            <v>0</v>
          </cell>
          <cell r="DA13">
            <v>520913995.25337321</v>
          </cell>
          <cell r="DB13">
            <v>999997494.88280582</v>
          </cell>
          <cell r="DC13">
            <v>0</v>
          </cell>
          <cell r="DD13">
            <v>0</v>
          </cell>
          <cell r="DE13">
            <v>0</v>
          </cell>
          <cell r="DF13">
            <v>131264535.8465679</v>
          </cell>
          <cell r="DG13">
            <v>131264535.8465679</v>
          </cell>
          <cell r="DH13">
            <v>0</v>
          </cell>
          <cell r="DI13">
            <v>436123080.10033441</v>
          </cell>
          <cell r="DJ13">
            <v>251287709.18124017</v>
          </cell>
          <cell r="DK13">
            <v>218061540.0501672</v>
          </cell>
          <cell r="DL13">
            <v>905472329.33174181</v>
          </cell>
          <cell r="DM13">
            <v>0</v>
          </cell>
          <cell r="DN13">
            <v>0</v>
          </cell>
          <cell r="DO13">
            <v>0</v>
          </cell>
          <cell r="DP13">
            <v>578223772.55083668</v>
          </cell>
          <cell r="DQ13">
            <v>578223772.55083668</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v>0</v>
          </cell>
          <cell r="FE13">
            <v>0</v>
          </cell>
          <cell r="FF13">
            <v>0</v>
          </cell>
          <cell r="FG13">
            <v>479083499.62943262</v>
          </cell>
          <cell r="FH13">
            <v>479083499.62943262</v>
          </cell>
          <cell r="FI13">
            <v>479083499.62943262</v>
          </cell>
          <cell r="FJ13">
            <v>479083499.62943262</v>
          </cell>
          <cell r="FK13">
            <v>479083499.62943262</v>
          </cell>
          <cell r="FL13">
            <v>479083499.62943262</v>
          </cell>
          <cell r="FM13">
            <v>479083499.62943262</v>
          </cell>
          <cell r="FN13">
            <v>999997494.88280582</v>
          </cell>
          <cell r="FO13">
            <v>0</v>
          </cell>
          <cell r="FP13">
            <v>0</v>
          </cell>
          <cell r="FQ13">
            <v>0</v>
          </cell>
          <cell r="FR13">
            <v>0</v>
          </cell>
          <cell r="FS13">
            <v>0</v>
          </cell>
          <cell r="FT13">
            <v>0</v>
          </cell>
          <cell r="FU13">
            <v>0</v>
          </cell>
          <cell r="FV13">
            <v>0</v>
          </cell>
          <cell r="FW13">
            <v>0</v>
          </cell>
          <cell r="FX13">
            <v>0</v>
          </cell>
          <cell r="FY13">
            <v>131264535.8465679</v>
          </cell>
          <cell r="FZ13">
            <v>131264535.8465679</v>
          </cell>
          <cell r="GA13">
            <v>0</v>
          </cell>
          <cell r="GB13">
            <v>0</v>
          </cell>
          <cell r="GC13">
            <v>0</v>
          </cell>
          <cell r="GD13">
            <v>0</v>
          </cell>
          <cell r="GE13">
            <v>436123080.10033441</v>
          </cell>
          <cell r="GF13">
            <v>436123080.10033441</v>
          </cell>
          <cell r="GG13">
            <v>436123080.10033441</v>
          </cell>
          <cell r="GH13">
            <v>436123080.10033441</v>
          </cell>
          <cell r="GI13">
            <v>687410789.28157461</v>
          </cell>
          <cell r="GJ13">
            <v>687410789.28157461</v>
          </cell>
          <cell r="GK13">
            <v>687410789.28157461</v>
          </cell>
          <cell r="GL13">
            <v>905472329.33174181</v>
          </cell>
          <cell r="GM13">
            <v>0</v>
          </cell>
          <cell r="GN13">
            <v>0</v>
          </cell>
          <cell r="GO13">
            <v>0</v>
          </cell>
          <cell r="GP13">
            <v>0</v>
          </cell>
          <cell r="GQ13">
            <v>0</v>
          </cell>
          <cell r="GR13">
            <v>0</v>
          </cell>
          <cell r="GS13">
            <v>0</v>
          </cell>
          <cell r="GT13">
            <v>0</v>
          </cell>
          <cell r="GU13">
            <v>0</v>
          </cell>
          <cell r="GV13">
            <v>436123080.10033441</v>
          </cell>
          <cell r="GW13">
            <v>436123080.10033441</v>
          </cell>
          <cell r="GX13">
            <v>578223772.55083668</v>
          </cell>
          <cell r="GZ13">
            <v>-540314513.36638713</v>
          </cell>
          <cell r="HA13">
            <v>459682981.51641876</v>
          </cell>
        </row>
        <row r="14">
          <cell r="A14" t="str">
            <v>Scott’s Emulsion Orange 200ml</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917754094.2356931</v>
          </cell>
          <cell r="AP14">
            <v>0</v>
          </cell>
          <cell r="AQ14">
            <v>0</v>
          </cell>
          <cell r="AR14">
            <v>918311395.16239858</v>
          </cell>
          <cell r="AS14">
            <v>0</v>
          </cell>
          <cell r="AT14">
            <v>927694104.26935327</v>
          </cell>
          <cell r="AU14">
            <v>-381614490.4364242</v>
          </cell>
          <cell r="AV14">
            <v>0</v>
          </cell>
          <cell r="AW14">
            <v>19454896.768979117</v>
          </cell>
          <cell r="AX14">
            <v>1048799999.9999998</v>
          </cell>
          <cell r="AY14">
            <v>-9940799.9999998305</v>
          </cell>
          <cell r="AZ14">
            <v>0</v>
          </cell>
          <cell r="BA14">
            <v>0</v>
          </cell>
          <cell r="BB14">
            <v>0</v>
          </cell>
          <cell r="BC14">
            <v>0</v>
          </cell>
          <cell r="BD14">
            <v>0</v>
          </cell>
          <cell r="BE14">
            <v>0</v>
          </cell>
          <cell r="BF14">
            <v>0</v>
          </cell>
          <cell r="BG14">
            <v>854160399.56560862</v>
          </cell>
          <cell r="BH14">
            <v>0</v>
          </cell>
          <cell r="BI14">
            <v>314945615.53480822</v>
          </cell>
          <cell r="BJ14">
            <v>546494412.6532886</v>
          </cell>
          <cell r="BK14">
            <v>546494412.6532886</v>
          </cell>
          <cell r="BL14">
            <v>546494412.6532886</v>
          </cell>
          <cell r="BM14">
            <v>546494412.6532886</v>
          </cell>
          <cell r="BN14">
            <v>546494412.6532886</v>
          </cell>
          <cell r="BO14">
            <v>546494412.6532886</v>
          </cell>
          <cell r="BP14">
            <v>546494412.6532886</v>
          </cell>
          <cell r="BQ14">
            <v>546494412.6532886</v>
          </cell>
          <cell r="BR14">
            <v>546494412.6532886</v>
          </cell>
          <cell r="BS14">
            <v>546494412.6532886</v>
          </cell>
          <cell r="BT14">
            <v>546494412.6532886</v>
          </cell>
          <cell r="BU14">
            <v>546494412.6532886</v>
          </cell>
          <cell r="BV14">
            <v>0</v>
          </cell>
          <cell r="BW14">
            <v>854404978.86822712</v>
          </cell>
          <cell r="BX14">
            <v>0</v>
          </cell>
          <cell r="BY14">
            <v>854404978.86822712</v>
          </cell>
          <cell r="BZ14">
            <v>0</v>
          </cell>
          <cell r="CA14">
            <v>854404978.86822712</v>
          </cell>
          <cell r="CB14">
            <v>0</v>
          </cell>
          <cell r="CC14">
            <v>854404978.86822712</v>
          </cell>
          <cell r="CD14">
            <v>0</v>
          </cell>
          <cell r="CE14">
            <v>854404978.86822712</v>
          </cell>
          <cell r="CF14">
            <v>0</v>
          </cell>
          <cell r="CG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917754094.2356931</v>
          </cell>
          <cell r="CZ14">
            <v>1846005499.4317517</v>
          </cell>
          <cell r="DA14">
            <v>-362159593.66744506</v>
          </cell>
          <cell r="DB14">
            <v>2401599999.9999995</v>
          </cell>
          <cell r="DC14">
            <v>1038859199.9999999</v>
          </cell>
          <cell r="DD14">
            <v>0</v>
          </cell>
          <cell r="DE14">
            <v>0</v>
          </cell>
          <cell r="DF14">
            <v>1169106015.1004169</v>
          </cell>
          <cell r="DG14">
            <v>2207965215.1004167</v>
          </cell>
          <cell r="DH14">
            <v>1639483237.9598658</v>
          </cell>
          <cell r="DI14">
            <v>1639483237.9598658</v>
          </cell>
          <cell r="DJ14">
            <v>1639483237.9598658</v>
          </cell>
          <cell r="DK14">
            <v>1639483237.9598658</v>
          </cell>
          <cell r="DL14">
            <v>6557932951.8394632</v>
          </cell>
          <cell r="DM14">
            <v>854404978.86822712</v>
          </cell>
          <cell r="DN14">
            <v>1708809957.7364542</v>
          </cell>
          <cell r="DO14">
            <v>854404978.86822712</v>
          </cell>
          <cell r="DP14">
            <v>854404978.86822712</v>
          </cell>
          <cell r="DQ14">
            <v>4272024894.3411355</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cell r="FD14">
            <v>0</v>
          </cell>
          <cell r="FE14">
            <v>0</v>
          </cell>
          <cell r="FF14">
            <v>917754094.2356931</v>
          </cell>
          <cell r="FG14">
            <v>917754094.2356931</v>
          </cell>
          <cell r="FH14">
            <v>917754094.2356931</v>
          </cell>
          <cell r="FI14">
            <v>1836065489.3980918</v>
          </cell>
          <cell r="FJ14">
            <v>1836065489.3980918</v>
          </cell>
          <cell r="FK14">
            <v>2763759593.6674452</v>
          </cell>
          <cell r="FL14">
            <v>2382145103.2310209</v>
          </cell>
          <cell r="FM14">
            <v>2382145103.2310209</v>
          </cell>
          <cell r="FN14">
            <v>2401600000</v>
          </cell>
          <cell r="FO14">
            <v>1048799999.9999998</v>
          </cell>
          <cell r="FP14">
            <v>1038859199.9999999</v>
          </cell>
          <cell r="FQ14">
            <v>1038859199.9999999</v>
          </cell>
          <cell r="FR14">
            <v>1038859199.9999999</v>
          </cell>
          <cell r="FS14">
            <v>1038859199.9999999</v>
          </cell>
          <cell r="FT14">
            <v>1038859199.9999999</v>
          </cell>
          <cell r="FU14">
            <v>1038859199.9999999</v>
          </cell>
          <cell r="FV14">
            <v>1038859199.9999999</v>
          </cell>
          <cell r="FW14">
            <v>1038859199.9999999</v>
          </cell>
          <cell r="FX14">
            <v>1893019599.5656085</v>
          </cell>
          <cell r="FY14">
            <v>1893019599.5656085</v>
          </cell>
          <cell r="FZ14">
            <v>2207965215.1004167</v>
          </cell>
          <cell r="GA14">
            <v>546494412.6532886</v>
          </cell>
          <cell r="GB14">
            <v>1092988825.3065772</v>
          </cell>
          <cell r="GC14">
            <v>1639483237.9598658</v>
          </cell>
          <cell r="GD14">
            <v>2185977650.6131544</v>
          </cell>
          <cell r="GE14">
            <v>2732472063.2664433</v>
          </cell>
          <cell r="GF14">
            <v>3278966475.9197321</v>
          </cell>
          <cell r="GG14">
            <v>3825460888.5730209</v>
          </cell>
          <cell r="GH14">
            <v>4371955301.2263098</v>
          </cell>
          <cell r="GI14">
            <v>4918449713.8795986</v>
          </cell>
          <cell r="GJ14">
            <v>5464944126.5328875</v>
          </cell>
          <cell r="GK14">
            <v>6011438539.1861763</v>
          </cell>
          <cell r="GL14">
            <v>6557932951.8394651</v>
          </cell>
          <cell r="GM14">
            <v>0</v>
          </cell>
          <cell r="GN14">
            <v>854404978.86822712</v>
          </cell>
          <cell r="GO14">
            <v>854404978.86822712</v>
          </cell>
          <cell r="GP14">
            <v>1708809957.7364542</v>
          </cell>
          <cell r="GQ14">
            <v>1708809957.7364542</v>
          </cell>
          <cell r="GR14">
            <v>2563214936.6046815</v>
          </cell>
          <cell r="GS14">
            <v>2563214936.6046815</v>
          </cell>
          <cell r="GT14">
            <v>3417619915.4729085</v>
          </cell>
          <cell r="GU14">
            <v>3417619915.4729085</v>
          </cell>
          <cell r="GV14">
            <v>4272024894.3411355</v>
          </cell>
          <cell r="GW14">
            <v>4272024894.3411355</v>
          </cell>
          <cell r="GX14">
            <v>4272024894.3411355</v>
          </cell>
          <cell r="GZ14">
            <v>-489525908.82210588</v>
          </cell>
          <cell r="HA14">
            <v>1912074091.1778941</v>
          </cell>
        </row>
        <row r="15">
          <cell r="A15" t="str">
            <v>Eno Fizztab</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161345047.2413421</v>
          </cell>
          <cell r="BW15">
            <v>161345047.2413421</v>
          </cell>
          <cell r="BX15">
            <v>0</v>
          </cell>
          <cell r="BY15">
            <v>161345047.2413421</v>
          </cell>
          <cell r="BZ15">
            <v>0</v>
          </cell>
          <cell r="CA15">
            <v>161345047.2413421</v>
          </cell>
          <cell r="CB15">
            <v>0</v>
          </cell>
          <cell r="CC15">
            <v>161345047.2413421</v>
          </cell>
          <cell r="CD15">
            <v>0</v>
          </cell>
          <cell r="CE15">
            <v>161345047.2413421</v>
          </cell>
          <cell r="CF15">
            <v>0</v>
          </cell>
          <cell r="CG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322690094.4826842</v>
          </cell>
          <cell r="DN15">
            <v>322690094.4826842</v>
          </cell>
          <cell r="DO15">
            <v>161345047.2413421</v>
          </cell>
          <cell r="DP15">
            <v>161345047.2413421</v>
          </cell>
          <cell r="DQ15">
            <v>968070283.44805253</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161345047.2413421</v>
          </cell>
          <cell r="GN15">
            <v>322690094.4826842</v>
          </cell>
          <cell r="GO15">
            <v>322690094.4826842</v>
          </cell>
          <cell r="GP15">
            <v>484035141.72402632</v>
          </cell>
          <cell r="GQ15">
            <v>484035141.72402632</v>
          </cell>
          <cell r="GR15">
            <v>645380188.96536839</v>
          </cell>
          <cell r="GS15">
            <v>645380188.96536839</v>
          </cell>
          <cell r="GT15">
            <v>806725236.20671046</v>
          </cell>
          <cell r="GU15">
            <v>806725236.20671046</v>
          </cell>
          <cell r="GV15">
            <v>968070283.44805253</v>
          </cell>
          <cell r="GW15">
            <v>968070283.44805253</v>
          </cell>
          <cell r="GX15">
            <v>968070283.44805253</v>
          </cell>
          <cell r="GZ15">
            <v>0</v>
          </cell>
          <cell r="HA15">
            <v>0</v>
          </cell>
        </row>
        <row r="16">
          <cell r="A16" t="str">
            <v>Panadol Extend</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148436088.19074333</v>
          </cell>
          <cell r="BW16">
            <v>148436088.19074333</v>
          </cell>
          <cell r="BX16">
            <v>148436088.19074333</v>
          </cell>
          <cell r="BY16">
            <v>148436088.19074333</v>
          </cell>
          <cell r="BZ16">
            <v>148436088.19074333</v>
          </cell>
          <cell r="CA16">
            <v>0</v>
          </cell>
          <cell r="CB16">
            <v>148436088.19074333</v>
          </cell>
          <cell r="CC16">
            <v>148436088.19074333</v>
          </cell>
          <cell r="CD16">
            <v>148436088.19074333</v>
          </cell>
          <cell r="CE16">
            <v>0</v>
          </cell>
          <cell r="CF16">
            <v>148436088.19074333</v>
          </cell>
          <cell r="CG16">
            <v>148436088.19074333</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445308264.57222998</v>
          </cell>
          <cell r="DN16">
            <v>296872176.38148665</v>
          </cell>
          <cell r="DO16">
            <v>445308264.57222998</v>
          </cell>
          <cell r="DP16">
            <v>296872176.38148665</v>
          </cell>
          <cell r="DQ16">
            <v>1484360881.9074333</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148436088.19074333</v>
          </cell>
          <cell r="GN16">
            <v>296872176.38148665</v>
          </cell>
          <cell r="GO16">
            <v>445308264.57222998</v>
          </cell>
          <cell r="GP16">
            <v>593744352.76297331</v>
          </cell>
          <cell r="GQ16">
            <v>742180440.95371664</v>
          </cell>
          <cell r="GR16">
            <v>742180440.95371664</v>
          </cell>
          <cell r="GS16">
            <v>890616529.14445996</v>
          </cell>
          <cell r="GT16">
            <v>1039052617.3352033</v>
          </cell>
          <cell r="GU16">
            <v>1187488705.5259466</v>
          </cell>
          <cell r="GV16">
            <v>1187488705.5259466</v>
          </cell>
          <cell r="GW16">
            <v>1335924793.7166901</v>
          </cell>
          <cell r="GX16">
            <v>1484360881.9074335</v>
          </cell>
          <cell r="GZ16">
            <v>0</v>
          </cell>
          <cell r="HA16">
            <v>0</v>
          </cell>
        </row>
        <row r="17">
          <cell r="A17" t="str">
            <v>Panadol Extra Effeversent</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329134409.47329801</v>
          </cell>
          <cell r="BW17">
            <v>329134409.47329801</v>
          </cell>
          <cell r="BX17">
            <v>329134409.47329801</v>
          </cell>
          <cell r="BY17">
            <v>329134409.47329801</v>
          </cell>
          <cell r="BZ17">
            <v>329134409.47329801</v>
          </cell>
          <cell r="CA17">
            <v>0</v>
          </cell>
          <cell r="CB17">
            <v>329134409.47329801</v>
          </cell>
          <cell r="CC17">
            <v>329134409.47329801</v>
          </cell>
          <cell r="CD17">
            <v>329134409.47329801</v>
          </cell>
          <cell r="CE17">
            <v>0</v>
          </cell>
          <cell r="CF17">
            <v>329134409.47329801</v>
          </cell>
          <cell r="CG17">
            <v>329134409.47329801</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987403228.41989398</v>
          </cell>
          <cell r="DN17">
            <v>658268818.94659603</v>
          </cell>
          <cell r="DO17">
            <v>987403228.41989398</v>
          </cell>
          <cell r="DP17">
            <v>658268818.94659603</v>
          </cell>
          <cell r="DQ17">
            <v>3291344094.7329798</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cell r="FO17">
            <v>0</v>
          </cell>
          <cell r="FP17">
            <v>0</v>
          </cell>
          <cell r="FQ17">
            <v>0</v>
          </cell>
          <cell r="FR17">
            <v>0</v>
          </cell>
          <cell r="FS17">
            <v>0</v>
          </cell>
          <cell r="FT17">
            <v>0</v>
          </cell>
          <cell r="FU17">
            <v>0</v>
          </cell>
          <cell r="FV17">
            <v>0</v>
          </cell>
          <cell r="FW17">
            <v>0</v>
          </cell>
          <cell r="FX17">
            <v>0</v>
          </cell>
          <cell r="FY17">
            <v>0</v>
          </cell>
          <cell r="FZ17">
            <v>0</v>
          </cell>
          <cell r="GA17">
            <v>0</v>
          </cell>
          <cell r="GB17">
            <v>0</v>
          </cell>
          <cell r="GC17">
            <v>0</v>
          </cell>
          <cell r="GD17">
            <v>0</v>
          </cell>
          <cell r="GE17">
            <v>0</v>
          </cell>
          <cell r="GF17">
            <v>0</v>
          </cell>
          <cell r="GG17">
            <v>0</v>
          </cell>
          <cell r="GH17">
            <v>0</v>
          </cell>
          <cell r="GI17">
            <v>0</v>
          </cell>
          <cell r="GJ17">
            <v>0</v>
          </cell>
          <cell r="GK17">
            <v>0</v>
          </cell>
          <cell r="GL17">
            <v>0</v>
          </cell>
          <cell r="GM17">
            <v>329134409.47329801</v>
          </cell>
          <cell r="GN17">
            <v>658268818.94659603</v>
          </cell>
          <cell r="GO17">
            <v>987403228.41989398</v>
          </cell>
          <cell r="GP17">
            <v>1316537637.8931921</v>
          </cell>
          <cell r="GQ17">
            <v>1645672047.3664901</v>
          </cell>
          <cell r="GR17">
            <v>1645672047.3664901</v>
          </cell>
          <cell r="GS17">
            <v>1974806456.8397882</v>
          </cell>
          <cell r="GT17">
            <v>2303940866.313086</v>
          </cell>
          <cell r="GU17">
            <v>2633075275.7863841</v>
          </cell>
          <cell r="GV17">
            <v>2633075275.7863841</v>
          </cell>
          <cell r="GW17">
            <v>2962209685.2596822</v>
          </cell>
          <cell r="GX17">
            <v>3291344094.7329803</v>
          </cell>
          <cell r="GZ17">
            <v>0</v>
          </cell>
          <cell r="HA17">
            <v>0</v>
          </cell>
        </row>
        <row r="18">
          <cell r="A18" t="str">
            <v xml:space="preserve">      Blank</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0</v>
          </cell>
          <cell r="GG18">
            <v>0</v>
          </cell>
          <cell r="GH18">
            <v>0</v>
          </cell>
          <cell r="GI18">
            <v>0</v>
          </cell>
          <cell r="GJ18">
            <v>0</v>
          </cell>
          <cell r="GK18">
            <v>0</v>
          </cell>
          <cell r="GL18">
            <v>0</v>
          </cell>
          <cell r="GM18">
            <v>0</v>
          </cell>
          <cell r="GN18">
            <v>0</v>
          </cell>
          <cell r="GO18">
            <v>0</v>
          </cell>
          <cell r="GP18">
            <v>0</v>
          </cell>
          <cell r="GQ18">
            <v>0</v>
          </cell>
          <cell r="GR18">
            <v>0</v>
          </cell>
          <cell r="GS18">
            <v>0</v>
          </cell>
          <cell r="GT18">
            <v>0</v>
          </cell>
          <cell r="GU18">
            <v>0</v>
          </cell>
          <cell r="GV18">
            <v>0</v>
          </cell>
          <cell r="GW18">
            <v>0</v>
          </cell>
          <cell r="GX18">
            <v>0</v>
          </cell>
          <cell r="GZ18">
            <v>0</v>
          </cell>
          <cell r="HA18">
            <v>0</v>
          </cell>
        </row>
        <row r="19">
          <cell r="A19" t="str">
            <v>Panadol Susp 100mg</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396496938.95705527</v>
          </cell>
          <cell r="AQ19">
            <v>0</v>
          </cell>
          <cell r="AR19">
            <v>0</v>
          </cell>
          <cell r="AS19">
            <v>0</v>
          </cell>
          <cell r="AT19">
            <v>0</v>
          </cell>
          <cell r="AU19">
            <v>0</v>
          </cell>
          <cell r="AV19">
            <v>0</v>
          </cell>
          <cell r="AW19">
            <v>396916707.97615606</v>
          </cell>
          <cell r="AX19">
            <v>0</v>
          </cell>
          <cell r="AY19">
            <v>0</v>
          </cell>
          <cell r="AZ19">
            <v>0</v>
          </cell>
          <cell r="BA19">
            <v>0</v>
          </cell>
          <cell r="BB19">
            <v>0</v>
          </cell>
          <cell r="BC19">
            <v>0</v>
          </cell>
          <cell r="BD19">
            <v>0</v>
          </cell>
          <cell r="BE19">
            <v>0</v>
          </cell>
          <cell r="BF19">
            <v>0</v>
          </cell>
          <cell r="BG19">
            <v>0</v>
          </cell>
          <cell r="BH19">
            <v>72667220.578715146</v>
          </cell>
          <cell r="BI19">
            <v>0</v>
          </cell>
          <cell r="BJ19">
            <v>0</v>
          </cell>
          <cell r="BK19">
            <v>0</v>
          </cell>
          <cell r="BL19">
            <v>0</v>
          </cell>
          <cell r="BM19">
            <v>0</v>
          </cell>
          <cell r="BN19">
            <v>363440140.13377923</v>
          </cell>
          <cell r="BO19">
            <v>0</v>
          </cell>
          <cell r="BP19">
            <v>0</v>
          </cell>
          <cell r="BQ19">
            <v>363440140.13377923</v>
          </cell>
          <cell r="BR19">
            <v>209408867.37229171</v>
          </cell>
          <cell r="BS19">
            <v>0</v>
          </cell>
          <cell r="BT19">
            <v>-282768308.29431409</v>
          </cell>
          <cell r="BU19">
            <v>72688028.02675584</v>
          </cell>
          <cell r="BV19">
            <v>0</v>
          </cell>
          <cell r="BW19">
            <v>0</v>
          </cell>
          <cell r="BX19">
            <v>0</v>
          </cell>
          <cell r="BY19">
            <v>363440140.13377923</v>
          </cell>
          <cell r="BZ19">
            <v>0</v>
          </cell>
          <cell r="CA19">
            <v>0</v>
          </cell>
          <cell r="CB19">
            <v>0</v>
          </cell>
          <cell r="CC19">
            <v>0</v>
          </cell>
          <cell r="CD19">
            <v>0</v>
          </cell>
          <cell r="CE19">
            <v>0</v>
          </cell>
          <cell r="CF19">
            <v>0</v>
          </cell>
          <cell r="CG19">
            <v>118418625.23174912</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396496938.95705527</v>
          </cell>
          <cell r="CZ19">
            <v>0</v>
          </cell>
          <cell r="DA19">
            <v>396916707.97615606</v>
          </cell>
          <cell r="DB19">
            <v>793413646.93321133</v>
          </cell>
          <cell r="DC19">
            <v>0</v>
          </cell>
          <cell r="DD19">
            <v>0</v>
          </cell>
          <cell r="DE19">
            <v>0</v>
          </cell>
          <cell r="DF19">
            <v>72667220.578715146</v>
          </cell>
          <cell r="DG19">
            <v>72667220.578715146</v>
          </cell>
          <cell r="DH19">
            <v>0</v>
          </cell>
          <cell r="DI19">
            <v>363440140.13377923</v>
          </cell>
          <cell r="DJ19">
            <v>572849007.50607097</v>
          </cell>
          <cell r="DK19">
            <v>-210080280.26755825</v>
          </cell>
          <cell r="DL19">
            <v>726208867.37229192</v>
          </cell>
          <cell r="DM19">
            <v>0</v>
          </cell>
          <cell r="DN19">
            <v>363440140.13377923</v>
          </cell>
          <cell r="DO19">
            <v>0</v>
          </cell>
          <cell r="DP19">
            <v>118418625.23174912</v>
          </cell>
          <cell r="DQ19">
            <v>481858765.36552835</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396496938.95705527</v>
          </cell>
          <cell r="FH19">
            <v>396496938.95705527</v>
          </cell>
          <cell r="FI19">
            <v>396496938.95705527</v>
          </cell>
          <cell r="FJ19">
            <v>396496938.95705527</v>
          </cell>
          <cell r="FK19">
            <v>396496938.95705527</v>
          </cell>
          <cell r="FL19">
            <v>396496938.95705527</v>
          </cell>
          <cell r="FM19">
            <v>396496938.95705527</v>
          </cell>
          <cell r="FN19">
            <v>793413646.93321133</v>
          </cell>
          <cell r="FO19">
            <v>0</v>
          </cell>
          <cell r="FP19">
            <v>0</v>
          </cell>
          <cell r="FQ19">
            <v>0</v>
          </cell>
          <cell r="FR19">
            <v>0</v>
          </cell>
          <cell r="FS19">
            <v>0</v>
          </cell>
          <cell r="FT19">
            <v>0</v>
          </cell>
          <cell r="FU19">
            <v>0</v>
          </cell>
          <cell r="FV19">
            <v>0</v>
          </cell>
          <cell r="FW19">
            <v>0</v>
          </cell>
          <cell r="FX19">
            <v>0</v>
          </cell>
          <cell r="FY19">
            <v>72667220.578715146</v>
          </cell>
          <cell r="FZ19">
            <v>72667220.578715146</v>
          </cell>
          <cell r="GA19">
            <v>0</v>
          </cell>
          <cell r="GB19">
            <v>0</v>
          </cell>
          <cell r="GC19">
            <v>0</v>
          </cell>
          <cell r="GD19">
            <v>0</v>
          </cell>
          <cell r="GE19">
            <v>363440140.13377923</v>
          </cell>
          <cell r="GF19">
            <v>363440140.13377923</v>
          </cell>
          <cell r="GG19">
            <v>363440140.13377923</v>
          </cell>
          <cell r="GH19">
            <v>726880280.26755846</v>
          </cell>
          <cell r="GI19">
            <v>936289147.63985014</v>
          </cell>
          <cell r="GJ19">
            <v>936289147.63985014</v>
          </cell>
          <cell r="GK19">
            <v>653520839.34553599</v>
          </cell>
          <cell r="GL19">
            <v>726208867.3722918</v>
          </cell>
          <cell r="GM19">
            <v>0</v>
          </cell>
          <cell r="GN19">
            <v>0</v>
          </cell>
          <cell r="GO19">
            <v>0</v>
          </cell>
          <cell r="GP19">
            <v>363440140.13377923</v>
          </cell>
          <cell r="GQ19">
            <v>363440140.13377923</v>
          </cell>
          <cell r="GR19">
            <v>363440140.13377923</v>
          </cell>
          <cell r="GS19">
            <v>363440140.13377923</v>
          </cell>
          <cell r="GT19">
            <v>363440140.13377923</v>
          </cell>
          <cell r="GU19">
            <v>363440140.13377923</v>
          </cell>
          <cell r="GV19">
            <v>363440140.13377923</v>
          </cell>
          <cell r="GW19">
            <v>363440140.13377923</v>
          </cell>
          <cell r="GX19">
            <v>481858765.36552835</v>
          </cell>
          <cell r="GZ19">
            <v>-436535232.05841714</v>
          </cell>
          <cell r="HA19">
            <v>356878414.87479419</v>
          </cell>
        </row>
        <row r="20">
          <cell r="A20" t="str">
            <v>Panadol Effervescent Kid 250</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194201313.45344695</v>
          </cell>
          <cell r="BK20">
            <v>194201313.45344695</v>
          </cell>
          <cell r="BL20">
            <v>194201313.45344695</v>
          </cell>
          <cell r="BM20">
            <v>194201313.45344695</v>
          </cell>
          <cell r="BN20">
            <v>194201313.45344695</v>
          </cell>
          <cell r="BO20">
            <v>194201313.45344695</v>
          </cell>
          <cell r="BP20">
            <v>194201313.45344695</v>
          </cell>
          <cell r="BQ20">
            <v>194201313.45344695</v>
          </cell>
          <cell r="BR20">
            <v>194201313.45344695</v>
          </cell>
          <cell r="BS20">
            <v>194201313.45344695</v>
          </cell>
          <cell r="BT20">
            <v>194201313.45344695</v>
          </cell>
          <cell r="BU20">
            <v>194201313.45344695</v>
          </cell>
          <cell r="BV20">
            <v>0</v>
          </cell>
          <cell r="BW20">
            <v>0</v>
          </cell>
          <cell r="BX20">
            <v>971006567.2672348</v>
          </cell>
          <cell r="BY20">
            <v>0</v>
          </cell>
          <cell r="BZ20">
            <v>0</v>
          </cell>
          <cell r="CA20">
            <v>0</v>
          </cell>
          <cell r="CB20">
            <v>971006567.2672348</v>
          </cell>
          <cell r="CC20">
            <v>0</v>
          </cell>
          <cell r="CD20">
            <v>0</v>
          </cell>
          <cell r="CE20">
            <v>0</v>
          </cell>
          <cell r="CF20">
            <v>971006567.2672348</v>
          </cell>
          <cell r="CG20">
            <v>316380196.04675686</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582603940.36034083</v>
          </cell>
          <cell r="DI20">
            <v>582603940.36034083</v>
          </cell>
          <cell r="DJ20">
            <v>582603940.36034083</v>
          </cell>
          <cell r="DK20">
            <v>582603940.36034083</v>
          </cell>
          <cell r="DL20">
            <v>2330415761.4413633</v>
          </cell>
          <cell r="DM20">
            <v>971006567.2672348</v>
          </cell>
          <cell r="DN20">
            <v>0</v>
          </cell>
          <cell r="DO20">
            <v>971006567.2672348</v>
          </cell>
          <cell r="DP20">
            <v>1287386763.3139915</v>
          </cell>
          <cell r="DQ20">
            <v>3229399897.8484612</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194201313.45344695</v>
          </cell>
          <cell r="GB20">
            <v>388402626.90689391</v>
          </cell>
          <cell r="GC20">
            <v>582603940.36034083</v>
          </cell>
          <cell r="GD20">
            <v>776805253.81378782</v>
          </cell>
          <cell r="GE20">
            <v>971006567.2672348</v>
          </cell>
          <cell r="GF20">
            <v>1165207880.7206817</v>
          </cell>
          <cell r="GG20">
            <v>1359409194.1741285</v>
          </cell>
          <cell r="GH20">
            <v>1553610507.6275754</v>
          </cell>
          <cell r="GI20">
            <v>1747811821.0810223</v>
          </cell>
          <cell r="GJ20">
            <v>1942013134.5344691</v>
          </cell>
          <cell r="GK20">
            <v>2136214447.987916</v>
          </cell>
          <cell r="GL20">
            <v>2330415761.4413629</v>
          </cell>
          <cell r="GM20">
            <v>0</v>
          </cell>
          <cell r="GN20">
            <v>0</v>
          </cell>
          <cell r="GO20">
            <v>971006567.2672348</v>
          </cell>
          <cell r="GP20">
            <v>971006567.2672348</v>
          </cell>
          <cell r="GQ20">
            <v>971006567.2672348</v>
          </cell>
          <cell r="GR20">
            <v>971006567.2672348</v>
          </cell>
          <cell r="GS20">
            <v>1942013134.5344696</v>
          </cell>
          <cell r="GT20">
            <v>1942013134.5344696</v>
          </cell>
          <cell r="GU20">
            <v>1942013134.5344696</v>
          </cell>
          <cell r="GV20">
            <v>1942013134.5344696</v>
          </cell>
          <cell r="GW20">
            <v>2913019701.8017044</v>
          </cell>
          <cell r="GX20">
            <v>3229399897.8484612</v>
          </cell>
          <cell r="GZ20">
            <v>0</v>
          </cell>
          <cell r="HA20">
            <v>0</v>
          </cell>
        </row>
        <row r="21">
          <cell r="A21" t="str">
            <v>Panadol Susp 250mg</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635938959.60740876</v>
          </cell>
          <cell r="AQ21">
            <v>0</v>
          </cell>
          <cell r="AR21">
            <v>0</v>
          </cell>
          <cell r="AS21">
            <v>0</v>
          </cell>
          <cell r="AT21">
            <v>0</v>
          </cell>
          <cell r="AU21">
            <v>0</v>
          </cell>
          <cell r="AV21">
            <v>0</v>
          </cell>
          <cell r="AW21">
            <v>0</v>
          </cell>
          <cell r="AX21">
            <v>618277828.23822725</v>
          </cell>
          <cell r="AY21">
            <v>0</v>
          </cell>
          <cell r="AZ21">
            <v>0</v>
          </cell>
          <cell r="BA21">
            <v>-116070726.79544631</v>
          </cell>
          <cell r="BB21">
            <v>-58035363.397723153</v>
          </cell>
          <cell r="BC21">
            <v>-58035363.397723153</v>
          </cell>
          <cell r="BD21">
            <v>-58035363.397723153</v>
          </cell>
          <cell r="BE21">
            <v>-58035363.397723153</v>
          </cell>
          <cell r="BF21">
            <v>-58035363.397723153</v>
          </cell>
          <cell r="BG21">
            <v>-58035363.397723153</v>
          </cell>
          <cell r="BH21">
            <v>-58035363.397723153</v>
          </cell>
          <cell r="BI21">
            <v>-58035363.397723153</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581488960.03344464</v>
          </cell>
          <cell r="CB21">
            <v>0</v>
          </cell>
          <cell r="CC21">
            <v>0</v>
          </cell>
          <cell r="CD21">
            <v>0</v>
          </cell>
          <cell r="CE21">
            <v>0</v>
          </cell>
          <cell r="CF21">
            <v>0</v>
          </cell>
          <cell r="CG21">
            <v>189464826.88800851</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635938959.60740876</v>
          </cell>
          <cell r="CZ21">
            <v>0</v>
          </cell>
          <cell r="DA21">
            <v>0</v>
          </cell>
          <cell r="DB21">
            <v>635938959.60740876</v>
          </cell>
          <cell r="DC21">
            <v>618277828.23822725</v>
          </cell>
          <cell r="DD21">
            <v>-232141453.59089261</v>
          </cell>
          <cell r="DE21">
            <v>-174106090.19316947</v>
          </cell>
          <cell r="DF21">
            <v>-174106090.19316947</v>
          </cell>
          <cell r="DG21">
            <v>37924194.260995686</v>
          </cell>
          <cell r="DH21">
            <v>0</v>
          </cell>
          <cell r="DI21">
            <v>0</v>
          </cell>
          <cell r="DJ21">
            <v>0</v>
          </cell>
          <cell r="DK21">
            <v>0</v>
          </cell>
          <cell r="DL21">
            <v>0</v>
          </cell>
          <cell r="DM21">
            <v>0</v>
          </cell>
          <cell r="DN21">
            <v>581488960.03344464</v>
          </cell>
          <cell r="DO21">
            <v>0</v>
          </cell>
          <cell r="DP21">
            <v>189464826.88800851</v>
          </cell>
          <cell r="DQ21">
            <v>770953786.92145312</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v>0</v>
          </cell>
          <cell r="FE21">
            <v>0</v>
          </cell>
          <cell r="FF21">
            <v>0</v>
          </cell>
          <cell r="FG21">
            <v>635938959.60740876</v>
          </cell>
          <cell r="FH21">
            <v>635938959.60740876</v>
          </cell>
          <cell r="FI21">
            <v>635938959.60740876</v>
          </cell>
          <cell r="FJ21">
            <v>635938959.60740876</v>
          </cell>
          <cell r="FK21">
            <v>635938959.60740876</v>
          </cell>
          <cell r="FL21">
            <v>635938959.60740876</v>
          </cell>
          <cell r="FM21">
            <v>635938959.60740876</v>
          </cell>
          <cell r="FN21">
            <v>635938959.60740876</v>
          </cell>
          <cell r="FO21">
            <v>618277828.23822725</v>
          </cell>
          <cell r="FP21">
            <v>618277828.23822725</v>
          </cell>
          <cell r="FQ21">
            <v>618277828.23822725</v>
          </cell>
          <cell r="FR21">
            <v>502207101.44278097</v>
          </cell>
          <cell r="FS21">
            <v>444171738.04505783</v>
          </cell>
          <cell r="FT21">
            <v>386136374.64733469</v>
          </cell>
          <cell r="FU21">
            <v>328101011.24961156</v>
          </cell>
          <cell r="FV21">
            <v>270065647.85188842</v>
          </cell>
          <cell r="FW21">
            <v>212030284.45416528</v>
          </cell>
          <cell r="FX21">
            <v>153994921.05644214</v>
          </cell>
          <cell r="FY21">
            <v>95959557.658718988</v>
          </cell>
          <cell r="FZ21">
            <v>37924194.260995835</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O21">
            <v>0</v>
          </cell>
          <cell r="GP21">
            <v>0</v>
          </cell>
          <cell r="GQ21">
            <v>0</v>
          </cell>
          <cell r="GR21">
            <v>581488960.03344464</v>
          </cell>
          <cell r="GS21">
            <v>581488960.03344464</v>
          </cell>
          <cell r="GT21">
            <v>581488960.03344464</v>
          </cell>
          <cell r="GU21">
            <v>581488960.03344464</v>
          </cell>
          <cell r="GV21">
            <v>581488960.03344464</v>
          </cell>
          <cell r="GW21">
            <v>581488960.03344464</v>
          </cell>
          <cell r="GX21">
            <v>770953786.92145312</v>
          </cell>
          <cell r="GZ21">
            <v>-302497312.71940774</v>
          </cell>
          <cell r="HA21">
            <v>333441646.88800102</v>
          </cell>
        </row>
        <row r="22">
          <cell r="A22" t="str">
            <v xml:space="preserve">          Cetebe 500mg capsule</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cell r="FO22">
            <v>0</v>
          </cell>
          <cell r="FP22">
            <v>0</v>
          </cell>
          <cell r="FQ22">
            <v>0</v>
          </cell>
          <cell r="FR22">
            <v>0</v>
          </cell>
          <cell r="FS22">
            <v>0</v>
          </cell>
          <cell r="FT22">
            <v>0</v>
          </cell>
          <cell r="FU22">
            <v>0</v>
          </cell>
          <cell r="FV22">
            <v>0</v>
          </cell>
          <cell r="FW22">
            <v>0</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0</v>
          </cell>
          <cell r="GZ22">
            <v>0</v>
          </cell>
          <cell r="HA22">
            <v>0</v>
          </cell>
        </row>
        <row r="25">
          <cell r="A25" t="str">
            <v>TOTAL OXY</v>
          </cell>
          <cell r="B25">
            <v>317353480.15048599</v>
          </cell>
          <cell r="C25">
            <v>188168067.75906029</v>
          </cell>
          <cell r="D25">
            <v>343997916.36930835</v>
          </cell>
          <cell r="E25">
            <v>0</v>
          </cell>
          <cell r="F25">
            <v>873334636.84361088</v>
          </cell>
          <cell r="G25">
            <v>312159151.86347777</v>
          </cell>
          <cell r="H25">
            <v>0</v>
          </cell>
          <cell r="I25">
            <v>330550834.59915179</v>
          </cell>
          <cell r="J25">
            <v>457521018.75052977</v>
          </cell>
          <cell r="K25">
            <v>512767312.69338918</v>
          </cell>
          <cell r="L25">
            <v>339087836.53352642</v>
          </cell>
          <cell r="M25">
            <v>0</v>
          </cell>
          <cell r="N25">
            <v>0</v>
          </cell>
          <cell r="O25">
            <v>150126327.6603891</v>
          </cell>
          <cell r="P25">
            <v>970653958.21366763</v>
          </cell>
          <cell r="Q25">
            <v>156227461.61650732</v>
          </cell>
          <cell r="R25">
            <v>0</v>
          </cell>
          <cell r="S25">
            <v>2135054949.8527269</v>
          </cell>
          <cell r="T25">
            <v>0</v>
          </cell>
          <cell r="U25">
            <v>0</v>
          </cell>
          <cell r="V25">
            <v>166772449.35149175</v>
          </cell>
          <cell r="W25">
            <v>0</v>
          </cell>
          <cell r="X25">
            <v>0</v>
          </cell>
          <cell r="Y25">
            <v>0</v>
          </cell>
          <cell r="Z25">
            <v>425320848.19517338</v>
          </cell>
          <cell r="AA25">
            <v>0</v>
          </cell>
          <cell r="AB25">
            <v>300379115.53478062</v>
          </cell>
          <cell r="AC25">
            <v>1087871519.6403089</v>
          </cell>
          <cell r="AD25">
            <v>0</v>
          </cell>
          <cell r="AE25">
            <v>475203072.58807635</v>
          </cell>
          <cell r="AF25">
            <v>467562688.61516273</v>
          </cell>
          <cell r="AG25">
            <v>0</v>
          </cell>
          <cell r="AH25">
            <v>0</v>
          </cell>
          <cell r="AI25">
            <v>311002647.78047937</v>
          </cell>
          <cell r="AJ25">
            <v>0</v>
          </cell>
          <cell r="AK25">
            <v>315718623.39033937</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I25">
            <v>849519464.27885461</v>
          </cell>
          <cell r="CJ25">
            <v>1185493788.7070887</v>
          </cell>
          <cell r="CK25">
            <v>788071853.34968162</v>
          </cell>
          <cell r="CL25">
            <v>851855149.22691548</v>
          </cell>
          <cell r="CM25">
            <v>3674940255.5625405</v>
          </cell>
          <cell r="CN25">
            <v>1120780285.8740568</v>
          </cell>
          <cell r="CO25">
            <v>2291282411.4692345</v>
          </cell>
          <cell r="CP25">
            <v>166772449.35149175</v>
          </cell>
          <cell r="CQ25">
            <v>0</v>
          </cell>
          <cell r="CR25">
            <v>3578835146.6947823</v>
          </cell>
          <cell r="CS25">
            <v>725699963.729954</v>
          </cell>
          <cell r="CT25">
            <v>1563074592.2283854</v>
          </cell>
          <cell r="CU25">
            <v>467562688.61516273</v>
          </cell>
          <cell r="CV25">
            <v>626721271.17081869</v>
          </cell>
          <cell r="CW25">
            <v>3383058515.7443209</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S25">
            <v>317353480.15048599</v>
          </cell>
          <cell r="DT25">
            <v>505521547.90954626</v>
          </cell>
          <cell r="DU25">
            <v>849519464.27885461</v>
          </cell>
          <cell r="DV25">
            <v>849519464.27885461</v>
          </cell>
          <cell r="DW25">
            <v>1722854101.1224656</v>
          </cell>
          <cell r="DX25">
            <v>2035013252.9859433</v>
          </cell>
          <cell r="DY25">
            <v>2035013252.9859433</v>
          </cell>
          <cell r="DZ25">
            <v>2365564087.5850954</v>
          </cell>
          <cell r="EA25">
            <v>2823085106.3356247</v>
          </cell>
          <cell r="EB25">
            <v>3335852419.0290141</v>
          </cell>
          <cell r="EC25">
            <v>3674940255.5625401</v>
          </cell>
          <cell r="ED25">
            <v>3674940255.5625401</v>
          </cell>
          <cell r="EE25">
            <v>0</v>
          </cell>
          <cell r="EF25">
            <v>150126327.6603891</v>
          </cell>
          <cell r="EG25">
            <v>1120780285.8740568</v>
          </cell>
          <cell r="EH25">
            <v>1277007747.4905639</v>
          </cell>
          <cell r="EI25">
            <v>1277007747.4905639</v>
          </cell>
          <cell r="EJ25">
            <v>3412062697.3432908</v>
          </cell>
          <cell r="EK25">
            <v>3412062697.3432908</v>
          </cell>
          <cell r="EL25">
            <v>3412062697.3432908</v>
          </cell>
          <cell r="EM25">
            <v>3578835146.6947823</v>
          </cell>
          <cell r="EN25">
            <v>3578835146.6947823</v>
          </cell>
          <cell r="EO25">
            <v>3578835146.6947823</v>
          </cell>
          <cell r="EP25">
            <v>3578835146.6947823</v>
          </cell>
          <cell r="EQ25">
            <v>425320848.19517338</v>
          </cell>
          <cell r="ER25">
            <v>425320848.19517338</v>
          </cell>
          <cell r="ES25">
            <v>725699963.729954</v>
          </cell>
          <cell r="ET25">
            <v>1813571483.3702629</v>
          </cell>
          <cell r="EU25">
            <v>1813571483.3702629</v>
          </cell>
          <cell r="EV25">
            <v>2288774555.9583392</v>
          </cell>
          <cell r="EW25">
            <v>2756337244.5735016</v>
          </cell>
          <cell r="EX25">
            <v>2756337244.5735016</v>
          </cell>
          <cell r="EY25">
            <v>2756337244.5735016</v>
          </cell>
          <cell r="EZ25">
            <v>3067339892.353981</v>
          </cell>
          <cell r="FA25">
            <v>3067339892.353981</v>
          </cell>
          <cell r="FB25">
            <v>3383058515.7443209</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row>
        <row r="26">
          <cell r="A26" t="str">
            <v>TOTAL PANADOL</v>
          </cell>
          <cell r="B26">
            <v>7235428387.0433884</v>
          </cell>
          <cell r="C26">
            <v>3004386201.7448139</v>
          </cell>
          <cell r="D26">
            <v>3586870321.6815357</v>
          </cell>
          <cell r="E26">
            <v>3329121804.7471852</v>
          </cell>
          <cell r="F26">
            <v>5004766034.0248146</v>
          </cell>
          <cell r="G26">
            <v>2899248925.8496718</v>
          </cell>
          <cell r="H26">
            <v>2870225197.3558073</v>
          </cell>
          <cell r="I26">
            <v>0</v>
          </cell>
          <cell r="J26">
            <v>3271954997.0305619</v>
          </cell>
          <cell r="K26">
            <v>3596520869.551157</v>
          </cell>
          <cell r="L26">
            <v>0</v>
          </cell>
          <cell r="M26">
            <v>-243114365.82893348</v>
          </cell>
          <cell r="N26">
            <v>570606727.78206623</v>
          </cell>
          <cell r="O26">
            <v>3481937573.4830933</v>
          </cell>
          <cell r="P26">
            <v>2469760104.1323504</v>
          </cell>
          <cell r="Q26">
            <v>9634250711.672821</v>
          </cell>
          <cell r="R26">
            <v>2363698956.918581</v>
          </cell>
          <cell r="S26">
            <v>4265503728.3642092</v>
          </cell>
          <cell r="T26">
            <v>4836211790.7411394</v>
          </cell>
          <cell r="U26">
            <v>1117359497.2533391</v>
          </cell>
          <cell r="V26">
            <v>1082289800.7397208</v>
          </cell>
          <cell r="W26">
            <v>3779047244.1200457</v>
          </cell>
          <cell r="X26">
            <v>1808109189.7087884</v>
          </cell>
          <cell r="Y26">
            <v>3723552660.7403536</v>
          </cell>
          <cell r="Z26">
            <v>6149927966.8563414</v>
          </cell>
          <cell r="AA26">
            <v>4426246778.3828888</v>
          </cell>
          <cell r="AB26">
            <v>5372715597.2208862</v>
          </cell>
          <cell r="AC26">
            <v>6030537028.2770567</v>
          </cell>
          <cell r="AD26">
            <v>-230606592.04352969</v>
          </cell>
          <cell r="AE26">
            <v>4582820625.91465</v>
          </cell>
          <cell r="AF26">
            <v>4294923741.1977816</v>
          </cell>
          <cell r="AG26">
            <v>2506901867.5146265</v>
          </cell>
          <cell r="AH26">
            <v>8262634717.3831501</v>
          </cell>
          <cell r="AI26">
            <v>1846077883.0369203</v>
          </cell>
          <cell r="AJ26">
            <v>5658218306.1527224</v>
          </cell>
          <cell r="AK26">
            <v>0</v>
          </cell>
          <cell r="AL26">
            <v>7696055003.1476974</v>
          </cell>
          <cell r="AM26">
            <v>1799139714.2803242</v>
          </cell>
          <cell r="AN26">
            <v>4064208156.7872591</v>
          </cell>
          <cell r="AO26">
            <v>6743045905.7643042</v>
          </cell>
          <cell r="AP26">
            <v>1231457836.881737</v>
          </cell>
          <cell r="AQ26">
            <v>4584571619.2348194</v>
          </cell>
          <cell r="AR26">
            <v>4918385038.6624374</v>
          </cell>
          <cell r="AS26">
            <v>3426149845.2405801</v>
          </cell>
          <cell r="AT26">
            <v>12357105895.730684</v>
          </cell>
          <cell r="AU26">
            <v>7905709467.6929808</v>
          </cell>
          <cell r="AV26">
            <v>4316925995.2103701</v>
          </cell>
          <cell r="AW26">
            <v>2347428711.0464535</v>
          </cell>
          <cell r="AX26">
            <v>5142522171.7617722</v>
          </cell>
          <cell r="AY26">
            <v>7775393919.5320549</v>
          </cell>
          <cell r="AZ26">
            <v>5171259458.2057705</v>
          </cell>
          <cell r="BA26">
            <v>6760333304.4017162</v>
          </cell>
          <cell r="BB26">
            <v>4645579092.5771656</v>
          </cell>
          <cell r="BC26">
            <v>7906115724.0588055</v>
          </cell>
          <cell r="BD26">
            <v>2180931408.130352</v>
          </cell>
          <cell r="BE26">
            <v>10257044220.770256</v>
          </cell>
          <cell r="BF26">
            <v>6949914016.734951</v>
          </cell>
          <cell r="BG26">
            <v>7770051668.0286627</v>
          </cell>
          <cell r="BH26">
            <v>8983329927.8275566</v>
          </cell>
          <cell r="BI26">
            <v>-1952047076.5739522</v>
          </cell>
          <cell r="BJ26">
            <v>8667642698.0638351</v>
          </cell>
          <cell r="BK26">
            <v>6823599099.376668</v>
          </cell>
          <cell r="BL26">
            <v>6637812538.6224861</v>
          </cell>
          <cell r="BM26">
            <v>9538705116.2084084</v>
          </cell>
          <cell r="BN26">
            <v>6676269553.8972111</v>
          </cell>
          <cell r="BO26">
            <v>6055390232.0728292</v>
          </cell>
          <cell r="BP26">
            <v>5994916792.7542038</v>
          </cell>
          <cell r="BQ26">
            <v>5126457428.3019209</v>
          </cell>
          <cell r="BR26">
            <v>7138933304.4721107</v>
          </cell>
          <cell r="BS26">
            <v>7183503987.5855341</v>
          </cell>
          <cell r="BT26">
            <v>4710165807.2141953</v>
          </cell>
          <cell r="BU26">
            <v>4138573360.2701559</v>
          </cell>
          <cell r="BV26">
            <v>14448102016.593803</v>
          </cell>
          <cell r="BW26">
            <v>7966084120.1389561</v>
          </cell>
          <cell r="BX26">
            <v>5395476387.6974859</v>
          </cell>
          <cell r="BY26">
            <v>13488829874.252666</v>
          </cell>
          <cell r="BZ26">
            <v>6132945819.1356125</v>
          </cell>
          <cell r="CA26">
            <v>7734336766.2876244</v>
          </cell>
          <cell r="CB26">
            <v>7049514969.6372852</v>
          </cell>
          <cell r="CC26">
            <v>7049514969.6372852</v>
          </cell>
          <cell r="CD26">
            <v>7966084120.1389561</v>
          </cell>
          <cell r="CE26">
            <v>6437808040.6688957</v>
          </cell>
          <cell r="CF26">
            <v>8502693695.5235729</v>
          </cell>
          <cell r="CG26">
            <v>477570497.66404134</v>
          </cell>
          <cell r="CH26">
            <v>0</v>
          </cell>
          <cell r="CI26">
            <v>13826684910.469738</v>
          </cell>
          <cell r="CJ26">
            <v>11233136764.621672</v>
          </cell>
          <cell r="CK26">
            <v>6142180194.3863697</v>
          </cell>
          <cell r="CL26">
            <v>3353406503.7222238</v>
          </cell>
          <cell r="CM26">
            <v>34555408373.200005</v>
          </cell>
          <cell r="CN26">
            <v>6522304405.3975105</v>
          </cell>
          <cell r="CO26">
            <v>16263453396.95561</v>
          </cell>
          <cell r="CP26">
            <v>7035861088.7341995</v>
          </cell>
          <cell r="CQ26">
            <v>9310709094.5691872</v>
          </cell>
          <cell r="CR26">
            <v>39132327985.656502</v>
          </cell>
          <cell r="CS26">
            <v>15948890342.460117</v>
          </cell>
          <cell r="CT26">
            <v>10382751062.148178</v>
          </cell>
          <cell r="CU26">
            <v>15064460326.095558</v>
          </cell>
          <cell r="CV26">
            <v>7504296189.1896429</v>
          </cell>
          <cell r="CW26">
            <v>48900397919.893501</v>
          </cell>
          <cell r="CX26">
            <v>13559402874.215281</v>
          </cell>
          <cell r="CY26">
            <v>12559075361.880861</v>
          </cell>
          <cell r="CZ26">
            <v>20701640779.633701</v>
          </cell>
          <cell r="DA26">
            <v>14570064173.949806</v>
          </cell>
          <cell r="DB26">
            <v>61390183189.679642</v>
          </cell>
          <cell r="DC26">
            <v>18089175549.499596</v>
          </cell>
          <cell r="DD26">
            <v>19312028121.037689</v>
          </cell>
          <cell r="DE26">
            <v>19387889645.635559</v>
          </cell>
          <cell r="DF26">
            <v>14801334519.282269</v>
          </cell>
          <cell r="DG26">
            <v>71590427835.455109</v>
          </cell>
          <cell r="DH26">
            <v>22129054336.062988</v>
          </cell>
          <cell r="DI26">
            <v>22270364902.178448</v>
          </cell>
          <cell r="DJ26">
            <v>18260307525.528236</v>
          </cell>
          <cell r="DK26">
            <v>16032243155.069885</v>
          </cell>
          <cell r="DL26">
            <v>78691969918.839554</v>
          </cell>
          <cell r="DM26">
            <v>27809662524.430248</v>
          </cell>
          <cell r="DN26">
            <v>27356112459.6759</v>
          </cell>
          <cell r="DO26">
            <v>22065114059.413528</v>
          </cell>
          <cell r="DP26">
            <v>15418072233.85651</v>
          </cell>
          <cell r="DQ26">
            <v>92648961277.376205</v>
          </cell>
          <cell r="DR26">
            <v>0</v>
          </cell>
          <cell r="DS26">
            <v>7235428387.0433884</v>
          </cell>
          <cell r="DT26">
            <v>10239814588.788202</v>
          </cell>
          <cell r="DU26">
            <v>13826684910.469738</v>
          </cell>
          <cell r="DV26">
            <v>17155806715.216923</v>
          </cell>
          <cell r="DW26">
            <v>22160572749.241741</v>
          </cell>
          <cell r="DX26">
            <v>25059821675.091412</v>
          </cell>
          <cell r="DY26">
            <v>27930046872.447224</v>
          </cell>
          <cell r="DZ26">
            <v>27930046872.447224</v>
          </cell>
          <cell r="EA26">
            <v>31202001869.477787</v>
          </cell>
          <cell r="EB26">
            <v>34798522739.028938</v>
          </cell>
          <cell r="EC26">
            <v>34798522739.028938</v>
          </cell>
          <cell r="ED26">
            <v>34555408373.200005</v>
          </cell>
          <cell r="EE26">
            <v>570606727.78206623</v>
          </cell>
          <cell r="EF26">
            <v>4052544301.2651596</v>
          </cell>
          <cell r="EG26">
            <v>6522304405.3975105</v>
          </cell>
          <cell r="EH26">
            <v>16156555117.070332</v>
          </cell>
          <cell r="EI26">
            <v>18520254073.988914</v>
          </cell>
          <cell r="EJ26">
            <v>22785757802.353123</v>
          </cell>
          <cell r="EK26">
            <v>27621969593.094265</v>
          </cell>
          <cell r="EL26">
            <v>28739329090.347603</v>
          </cell>
          <cell r="EM26">
            <v>29821618891.087326</v>
          </cell>
          <cell r="EN26">
            <v>33600666135.207367</v>
          </cell>
          <cell r="EO26">
            <v>35408775324.916153</v>
          </cell>
          <cell r="EP26">
            <v>39132327985.656502</v>
          </cell>
          <cell r="EQ26">
            <v>6149927966.8563414</v>
          </cell>
          <cell r="ER26">
            <v>10576174745.239231</v>
          </cell>
          <cell r="ES26">
            <v>15948890342.460117</v>
          </cell>
          <cell r="ET26">
            <v>21979427370.737175</v>
          </cell>
          <cell r="EU26">
            <v>21748820778.693642</v>
          </cell>
          <cell r="EV26">
            <v>26331641404.608295</v>
          </cell>
          <cell r="EW26">
            <v>30626565145.806076</v>
          </cell>
          <cell r="EX26">
            <v>33133467013.320705</v>
          </cell>
          <cell r="EY26">
            <v>41396101730.70385</v>
          </cell>
          <cell r="EZ26">
            <v>43242179613.740776</v>
          </cell>
          <cell r="FA26">
            <v>48900397919.893501</v>
          </cell>
          <cell r="FB26">
            <v>48900397919.893501</v>
          </cell>
          <cell r="FC26">
            <v>7696055003.1476974</v>
          </cell>
          <cell r="FD26">
            <v>9495194717.4280205</v>
          </cell>
          <cell r="FE26">
            <v>13559402874.215281</v>
          </cell>
          <cell r="FF26">
            <v>20302448779.979588</v>
          </cell>
          <cell r="FG26">
            <v>21533906616.861324</v>
          </cell>
          <cell r="FH26">
            <v>26118478236.096142</v>
          </cell>
          <cell r="FI26">
            <v>31036863274.758579</v>
          </cell>
          <cell r="FJ26">
            <v>34463013119.999161</v>
          </cell>
          <cell r="FK26">
            <v>46820119015.729843</v>
          </cell>
          <cell r="FL26">
            <v>54725828483.422821</v>
          </cell>
          <cell r="FM26">
            <v>59042754478.633194</v>
          </cell>
          <cell r="FN26">
            <v>61390183189.679657</v>
          </cell>
          <cell r="FO26">
            <v>5142522171.7617722</v>
          </cell>
          <cell r="FP26">
            <v>12917916091.293829</v>
          </cell>
          <cell r="FQ26">
            <v>18089175549.499596</v>
          </cell>
          <cell r="FR26">
            <v>24849508853.901314</v>
          </cell>
          <cell r="FS26">
            <v>29495087946.478477</v>
          </cell>
          <cell r="FT26">
            <v>37401203670.537285</v>
          </cell>
          <cell r="FU26">
            <v>39582135078.667641</v>
          </cell>
          <cell r="FV26">
            <v>49839179299.437897</v>
          </cell>
          <cell r="FW26">
            <v>56789093316.172852</v>
          </cell>
          <cell r="FX26">
            <v>64559144984.201508</v>
          </cell>
          <cell r="FY26">
            <v>73542474912.029083</v>
          </cell>
          <cell r="FZ26">
            <v>71590427835.455124</v>
          </cell>
          <cell r="GA26">
            <v>8667642698.0638351</v>
          </cell>
          <cell r="GB26">
            <v>15491241797.440502</v>
          </cell>
          <cell r="GC26">
            <v>22129054336.062988</v>
          </cell>
          <cell r="GD26">
            <v>31667759452.271397</v>
          </cell>
          <cell r="GE26">
            <v>38344029006.16861</v>
          </cell>
          <cell r="GF26">
            <v>44399419238.241432</v>
          </cell>
          <cell r="GG26">
            <v>50394336030.995636</v>
          </cell>
          <cell r="GH26">
            <v>55520793459.297562</v>
          </cell>
          <cell r="GI26">
            <v>62659726763.769669</v>
          </cell>
          <cell r="GJ26">
            <v>69843230751.355194</v>
          </cell>
          <cell r="GK26">
            <v>74553396558.569397</v>
          </cell>
          <cell r="GL26">
            <v>78691969918.839554</v>
          </cell>
          <cell r="GM26">
            <v>14448102016.593803</v>
          </cell>
          <cell r="GN26">
            <v>22414186136.732758</v>
          </cell>
          <cell r="GO26">
            <v>27809662524.430248</v>
          </cell>
          <cell r="GP26">
            <v>41298492398.682907</v>
          </cell>
          <cell r="GQ26">
            <v>47431438217.818535</v>
          </cell>
          <cell r="GR26">
            <v>55165774984.106163</v>
          </cell>
          <cell r="GS26">
            <v>62215289953.743446</v>
          </cell>
          <cell r="GT26">
            <v>69264804923.380722</v>
          </cell>
          <cell r="GU26">
            <v>77230889043.519669</v>
          </cell>
          <cell r="GV26">
            <v>83668697084.188568</v>
          </cell>
          <cell r="GW26">
            <v>92171390779.712158</v>
          </cell>
          <cell r="GX26">
            <v>92648961277.376205</v>
          </cell>
        </row>
        <row r="27">
          <cell r="A27" t="str">
            <v>TOTAL PANADOL RT</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92118388.03715308</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766202006.68896306</v>
          </cell>
          <cell r="BK27">
            <v>0</v>
          </cell>
          <cell r="BL27">
            <v>2298606020.0668893</v>
          </cell>
          <cell r="BM27">
            <v>0</v>
          </cell>
          <cell r="BN27">
            <v>766202006.68896306</v>
          </cell>
          <cell r="BO27">
            <v>766202006.68896306</v>
          </cell>
          <cell r="BP27">
            <v>0</v>
          </cell>
          <cell r="BQ27">
            <v>0</v>
          </cell>
          <cell r="BR27">
            <v>766202006.68896306</v>
          </cell>
          <cell r="BS27">
            <v>0</v>
          </cell>
          <cell r="BT27">
            <v>0</v>
          </cell>
          <cell r="BU27">
            <v>1167831368.3947392</v>
          </cell>
          <cell r="BV27">
            <v>1532404013.3779261</v>
          </cell>
          <cell r="BW27">
            <v>1532404013.3779261</v>
          </cell>
          <cell r="BX27">
            <v>766202006.68896306</v>
          </cell>
          <cell r="BY27">
            <v>766202006.68896306</v>
          </cell>
          <cell r="BZ27">
            <v>1532404013.3779261</v>
          </cell>
          <cell r="CA27">
            <v>766202006.68896306</v>
          </cell>
          <cell r="CB27">
            <v>766202006.68896306</v>
          </cell>
          <cell r="CC27">
            <v>766202006.68896306</v>
          </cell>
          <cell r="CD27">
            <v>766202006.68896306</v>
          </cell>
          <cell r="CE27">
            <v>0</v>
          </cell>
          <cell r="CF27">
            <v>766202006.68896306</v>
          </cell>
          <cell r="CG27">
            <v>766202006.68896306</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92118388.03715308</v>
          </cell>
          <cell r="CZ27">
            <v>0</v>
          </cell>
          <cell r="DA27">
            <v>0</v>
          </cell>
          <cell r="DB27">
            <v>92118388.03715308</v>
          </cell>
          <cell r="DC27">
            <v>0</v>
          </cell>
          <cell r="DD27">
            <v>0</v>
          </cell>
          <cell r="DE27">
            <v>0</v>
          </cell>
          <cell r="DF27">
            <v>0</v>
          </cell>
          <cell r="DG27">
            <v>0</v>
          </cell>
          <cell r="DH27">
            <v>3064808026.7558522</v>
          </cell>
          <cell r="DI27">
            <v>1532404013.3779261</v>
          </cell>
          <cell r="DJ27">
            <v>766202006.68896306</v>
          </cell>
          <cell r="DK27">
            <v>1167831368.3947392</v>
          </cell>
          <cell r="DL27">
            <v>6531245415.2174807</v>
          </cell>
          <cell r="DM27">
            <v>3831010033.4448152</v>
          </cell>
          <cell r="DN27">
            <v>3064808026.7558522</v>
          </cell>
          <cell r="DO27">
            <v>2298606020.0668893</v>
          </cell>
          <cell r="DP27">
            <v>1532404013.3779261</v>
          </cell>
          <cell r="DQ27">
            <v>10726828093.645483</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92118388.03715308</v>
          </cell>
          <cell r="FH27">
            <v>92118388.03715308</v>
          </cell>
          <cell r="FI27">
            <v>92118388.03715308</v>
          </cell>
          <cell r="FJ27">
            <v>92118388.03715308</v>
          </cell>
          <cell r="FK27">
            <v>92118388.03715308</v>
          </cell>
          <cell r="FL27">
            <v>92118388.03715308</v>
          </cell>
          <cell r="FM27">
            <v>92118388.03715308</v>
          </cell>
          <cell r="FN27">
            <v>92118388.03715308</v>
          </cell>
          <cell r="FO27">
            <v>0</v>
          </cell>
          <cell r="FP27">
            <v>0</v>
          </cell>
          <cell r="FQ27">
            <v>0</v>
          </cell>
          <cell r="FR27">
            <v>0</v>
          </cell>
          <cell r="FS27">
            <v>0</v>
          </cell>
          <cell r="FT27">
            <v>0</v>
          </cell>
          <cell r="FU27">
            <v>0</v>
          </cell>
          <cell r="FV27">
            <v>0</v>
          </cell>
          <cell r="FW27">
            <v>0</v>
          </cell>
          <cell r="FX27">
            <v>0</v>
          </cell>
          <cell r="FY27">
            <v>0</v>
          </cell>
          <cell r="FZ27">
            <v>0</v>
          </cell>
          <cell r="GA27">
            <v>766202006.68896306</v>
          </cell>
          <cell r="GB27">
            <v>766202006.68896306</v>
          </cell>
          <cell r="GC27">
            <v>3064808026.7558522</v>
          </cell>
          <cell r="GD27">
            <v>3064808026.7558522</v>
          </cell>
          <cell r="GE27">
            <v>3831010033.4448152</v>
          </cell>
          <cell r="GF27">
            <v>4597212040.1337786</v>
          </cell>
          <cell r="GG27">
            <v>4597212040.1337786</v>
          </cell>
          <cell r="GH27">
            <v>4597212040.1337786</v>
          </cell>
          <cell r="GI27">
            <v>5363414046.8227415</v>
          </cell>
          <cell r="GJ27">
            <v>5363414046.8227415</v>
          </cell>
          <cell r="GK27">
            <v>5363414046.8227415</v>
          </cell>
          <cell r="GL27">
            <v>6531245415.2174807</v>
          </cell>
          <cell r="GM27">
            <v>1532404013.3779261</v>
          </cell>
          <cell r="GN27">
            <v>3064808026.7558522</v>
          </cell>
          <cell r="GO27">
            <v>3831010033.4448152</v>
          </cell>
          <cell r="GP27">
            <v>4597212040.1337786</v>
          </cell>
          <cell r="GQ27">
            <v>6129616053.5117044</v>
          </cell>
          <cell r="GR27">
            <v>6895818060.2006674</v>
          </cell>
          <cell r="GS27">
            <v>7662020066.8896303</v>
          </cell>
          <cell r="GT27">
            <v>8428222073.5785933</v>
          </cell>
          <cell r="GU27">
            <v>9194424080.2675571</v>
          </cell>
          <cell r="GV27">
            <v>9194424080.2675571</v>
          </cell>
          <cell r="GW27">
            <v>9960626086.9565201</v>
          </cell>
          <cell r="GX27">
            <v>10726828093.645483</v>
          </cell>
        </row>
        <row r="28">
          <cell r="A28" t="str">
            <v>TOTAL ENO</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3712416489.5809994</v>
          </cell>
          <cell r="AI28">
            <v>0</v>
          </cell>
          <cell r="AJ28">
            <v>0</v>
          </cell>
          <cell r="AK28">
            <v>0</v>
          </cell>
          <cell r="AL28">
            <v>1777296702.5379219</v>
          </cell>
          <cell r="AM28">
            <v>0</v>
          </cell>
          <cell r="AN28">
            <v>1177770548.9944534</v>
          </cell>
          <cell r="AO28">
            <v>0</v>
          </cell>
          <cell r="AP28">
            <v>0</v>
          </cell>
          <cell r="AQ28">
            <v>0</v>
          </cell>
          <cell r="AR28">
            <v>0</v>
          </cell>
          <cell r="AS28">
            <v>0</v>
          </cell>
          <cell r="AT28">
            <v>0</v>
          </cell>
          <cell r="AU28">
            <v>-830289651.53237593</v>
          </cell>
          <cell r="AV28">
            <v>-270377599.99999946</v>
          </cell>
          <cell r="AW28">
            <v>-433183200.38843954</v>
          </cell>
          <cell r="AX28">
            <v>307040000.00000006</v>
          </cell>
          <cell r="AY28">
            <v>28195988.208955165</v>
          </cell>
          <cell r="AZ28">
            <v>0</v>
          </cell>
          <cell r="BA28">
            <v>270647212.21983594</v>
          </cell>
          <cell r="BB28">
            <v>270647212.21983594</v>
          </cell>
          <cell r="BC28">
            <v>-255000420.26337671</v>
          </cell>
          <cell r="BD28">
            <v>0</v>
          </cell>
          <cell r="BE28">
            <v>270647212.21983594</v>
          </cell>
          <cell r="BF28">
            <v>270647212.21983594</v>
          </cell>
          <cell r="BG28">
            <v>270647212.21983594</v>
          </cell>
          <cell r="BH28">
            <v>270647212.21983594</v>
          </cell>
          <cell r="BI28">
            <v>485841354.58024591</v>
          </cell>
          <cell r="BJ28">
            <v>541449418.06020057</v>
          </cell>
          <cell r="BK28">
            <v>270724709.03010029</v>
          </cell>
          <cell r="BL28">
            <v>270724709.03010029</v>
          </cell>
          <cell r="BM28">
            <v>270724709.03010029</v>
          </cell>
          <cell r="BN28">
            <v>270724709.03010029</v>
          </cell>
          <cell r="BO28">
            <v>541449418.06020057</v>
          </cell>
          <cell r="BP28">
            <v>270724709.03010029</v>
          </cell>
          <cell r="BQ28">
            <v>0</v>
          </cell>
          <cell r="BR28">
            <v>270724709.03010029</v>
          </cell>
          <cell r="BS28">
            <v>270724709.03010029</v>
          </cell>
          <cell r="BT28">
            <v>270724709.03010029</v>
          </cell>
          <cell r="BU28">
            <v>135362354.51505014</v>
          </cell>
          <cell r="BV28">
            <v>1244243883.3617432</v>
          </cell>
          <cell r="BW28">
            <v>702794465.30154264</v>
          </cell>
          <cell r="BX28">
            <v>541449418.06020057</v>
          </cell>
          <cell r="BY28">
            <v>702794465.30154264</v>
          </cell>
          <cell r="BZ28">
            <v>541449418.06020057</v>
          </cell>
          <cell r="CA28">
            <v>702794465.30154264</v>
          </cell>
          <cell r="CB28">
            <v>541449418.06020057</v>
          </cell>
          <cell r="CC28">
            <v>702794465.30154264</v>
          </cell>
          <cell r="CD28">
            <v>541449418.06020057</v>
          </cell>
          <cell r="CE28">
            <v>702794465.30154264</v>
          </cell>
          <cell r="CF28">
            <v>541449418.06020057</v>
          </cell>
          <cell r="CG28">
            <v>1052287281.7693391</v>
          </cell>
          <cell r="CH28">
            <v>0</v>
          </cell>
          <cell r="CI28">
            <v>0</v>
          </cell>
          <cell r="CJ28">
            <v>0</v>
          </cell>
          <cell r="CK28">
            <v>0</v>
          </cell>
          <cell r="CL28">
            <v>0</v>
          </cell>
          <cell r="CM28">
            <v>0</v>
          </cell>
          <cell r="CN28">
            <v>0</v>
          </cell>
          <cell r="CO28">
            <v>0</v>
          </cell>
          <cell r="CP28">
            <v>0</v>
          </cell>
          <cell r="CQ28">
            <v>0</v>
          </cell>
          <cell r="CR28">
            <v>0</v>
          </cell>
          <cell r="CS28">
            <v>0</v>
          </cell>
          <cell r="CT28">
            <v>0</v>
          </cell>
          <cell r="CU28">
            <v>3712416489.5809994</v>
          </cell>
          <cell r="CV28">
            <v>0</v>
          </cell>
          <cell r="CW28">
            <v>3712416489.5809994</v>
          </cell>
          <cell r="CX28">
            <v>2955067251.5323753</v>
          </cell>
          <cell r="CY28">
            <v>0</v>
          </cell>
          <cell r="CZ28">
            <v>0</v>
          </cell>
          <cell r="DA28">
            <v>-1533850451.920815</v>
          </cell>
          <cell r="DB28">
            <v>1421216799.6115603</v>
          </cell>
          <cell r="DC28">
            <v>335235988.20895523</v>
          </cell>
          <cell r="DD28">
            <v>286294004.1762951</v>
          </cell>
          <cell r="DE28">
            <v>541294424.43967187</v>
          </cell>
          <cell r="DF28">
            <v>1027135779.0199177</v>
          </cell>
          <cell r="DG28">
            <v>2189960195.84484</v>
          </cell>
          <cell r="DH28">
            <v>1082898836.1204011</v>
          </cell>
          <cell r="DI28">
            <v>1082898836.1204011</v>
          </cell>
          <cell r="DJ28">
            <v>541449418.06020057</v>
          </cell>
          <cell r="DK28">
            <v>676811772.57525074</v>
          </cell>
          <cell r="DL28">
            <v>3384058862.8762536</v>
          </cell>
          <cell r="DM28">
            <v>2488487766.7234864</v>
          </cell>
          <cell r="DN28">
            <v>1947038348.6632857</v>
          </cell>
          <cell r="DO28">
            <v>1785693301.4219437</v>
          </cell>
          <cell r="DP28">
            <v>2296531165.1310825</v>
          </cell>
          <cell r="DQ28">
            <v>8517750581.9397974</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3712416489.5809994</v>
          </cell>
          <cell r="EZ28">
            <v>3712416489.5809994</v>
          </cell>
          <cell r="FA28">
            <v>3712416489.5809994</v>
          </cell>
          <cell r="FB28">
            <v>3712416489.5809994</v>
          </cell>
          <cell r="FC28">
            <v>1777296702.5379219</v>
          </cell>
          <cell r="FD28">
            <v>1777296702.5379219</v>
          </cell>
          <cell r="FE28">
            <v>2955067251.5323753</v>
          </cell>
          <cell r="FF28">
            <v>2955067251.5323753</v>
          </cell>
          <cell r="FG28">
            <v>2955067251.5323753</v>
          </cell>
          <cell r="FH28">
            <v>2955067251.5323753</v>
          </cell>
          <cell r="FI28">
            <v>2955067251.5323753</v>
          </cell>
          <cell r="FJ28">
            <v>2955067251.5323753</v>
          </cell>
          <cell r="FK28">
            <v>2955067251.5323753</v>
          </cell>
          <cell r="FL28">
            <v>2124777599.9999995</v>
          </cell>
          <cell r="FM28">
            <v>1854400000</v>
          </cell>
          <cell r="FN28">
            <v>1421216799.6115603</v>
          </cell>
          <cell r="FO28">
            <v>307040000.00000006</v>
          </cell>
          <cell r="FP28">
            <v>335235988.20895523</v>
          </cell>
          <cell r="FQ28">
            <v>335235988.20895523</v>
          </cell>
          <cell r="FR28">
            <v>605883200.42879117</v>
          </cell>
          <cell r="FS28">
            <v>876530412.64862704</v>
          </cell>
          <cell r="FT28">
            <v>621529992.38525033</v>
          </cell>
          <cell r="FU28">
            <v>621529992.38525033</v>
          </cell>
          <cell r="FV28">
            <v>892177204.60508633</v>
          </cell>
          <cell r="FW28">
            <v>1162824416.8249223</v>
          </cell>
          <cell r="FX28">
            <v>1433471629.0447583</v>
          </cell>
          <cell r="FY28">
            <v>1704118841.2645943</v>
          </cell>
          <cell r="FZ28">
            <v>2189960195.8448405</v>
          </cell>
          <cell r="GA28">
            <v>541449418.06020057</v>
          </cell>
          <cell r="GB28">
            <v>812174127.0903008</v>
          </cell>
          <cell r="GC28">
            <v>1082898836.1204011</v>
          </cell>
          <cell r="GD28">
            <v>1353623545.1505015</v>
          </cell>
          <cell r="GE28">
            <v>1624348254.1806018</v>
          </cell>
          <cell r="GF28">
            <v>2165797672.2408023</v>
          </cell>
          <cell r="GG28">
            <v>2436522381.2709026</v>
          </cell>
          <cell r="GH28">
            <v>2436522381.2709026</v>
          </cell>
          <cell r="GI28">
            <v>2707247090.301003</v>
          </cell>
          <cell r="GJ28">
            <v>2977971799.3311033</v>
          </cell>
          <cell r="GK28">
            <v>3248696508.3612037</v>
          </cell>
          <cell r="GL28">
            <v>3384058862.8762536</v>
          </cell>
          <cell r="GM28">
            <v>1244243883.3617432</v>
          </cell>
          <cell r="GN28">
            <v>1947038348.6632857</v>
          </cell>
          <cell r="GO28">
            <v>2488487766.7234864</v>
          </cell>
          <cell r="GP28">
            <v>3191282232.0250292</v>
          </cell>
          <cell r="GQ28">
            <v>3732731650.0852299</v>
          </cell>
          <cell r="GR28">
            <v>4435526115.3867731</v>
          </cell>
          <cell r="GS28">
            <v>4976975533.4469728</v>
          </cell>
          <cell r="GT28">
            <v>5679769998.7485161</v>
          </cell>
          <cell r="GU28">
            <v>6221219416.8087168</v>
          </cell>
          <cell r="GV28">
            <v>6924013882.1102591</v>
          </cell>
          <cell r="GW28">
            <v>7465463300.1704597</v>
          </cell>
          <cell r="GX28">
            <v>8517750581.9397993</v>
          </cell>
        </row>
        <row r="29">
          <cell r="A29" t="str">
            <v>TOTAL SCOTT'S</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917754094.2356931</v>
          </cell>
          <cell r="AP29">
            <v>0</v>
          </cell>
          <cell r="AQ29">
            <v>0</v>
          </cell>
          <cell r="AR29">
            <v>918311395.16239858</v>
          </cell>
          <cell r="AS29">
            <v>0</v>
          </cell>
          <cell r="AT29">
            <v>927694104.26935327</v>
          </cell>
          <cell r="AU29">
            <v>-381614490.4364242</v>
          </cell>
          <cell r="AV29">
            <v>0</v>
          </cell>
          <cell r="AW29">
            <v>19454896.768979117</v>
          </cell>
          <cell r="AX29">
            <v>1048799999.9999998</v>
          </cell>
          <cell r="AY29">
            <v>-9940799.9999998305</v>
          </cell>
          <cell r="AZ29">
            <v>0</v>
          </cell>
          <cell r="BA29">
            <v>0</v>
          </cell>
          <cell r="BB29">
            <v>0</v>
          </cell>
          <cell r="BC29">
            <v>0</v>
          </cell>
          <cell r="BD29">
            <v>0</v>
          </cell>
          <cell r="BE29">
            <v>0</v>
          </cell>
          <cell r="BF29">
            <v>0</v>
          </cell>
          <cell r="BG29">
            <v>854160399.56560862</v>
          </cell>
          <cell r="BH29">
            <v>0</v>
          </cell>
          <cell r="BI29">
            <v>314945615.53480822</v>
          </cell>
          <cell r="BJ29">
            <v>546494412.6532886</v>
          </cell>
          <cell r="BK29">
            <v>546494412.6532886</v>
          </cell>
          <cell r="BL29">
            <v>546494412.6532886</v>
          </cell>
          <cell r="BM29">
            <v>546494412.6532886</v>
          </cell>
          <cell r="BN29">
            <v>546494412.6532886</v>
          </cell>
          <cell r="BO29">
            <v>546494412.6532886</v>
          </cell>
          <cell r="BP29">
            <v>546494412.6532886</v>
          </cell>
          <cell r="BQ29">
            <v>546494412.6532886</v>
          </cell>
          <cell r="BR29">
            <v>546494412.6532886</v>
          </cell>
          <cell r="BS29">
            <v>546494412.6532886</v>
          </cell>
          <cell r="BT29">
            <v>546494412.6532886</v>
          </cell>
          <cell r="BU29">
            <v>546494412.6532886</v>
          </cell>
          <cell r="BV29">
            <v>0</v>
          </cell>
          <cell r="BW29">
            <v>854404978.86822712</v>
          </cell>
          <cell r="BX29">
            <v>0</v>
          </cell>
          <cell r="BY29">
            <v>854404978.86822712</v>
          </cell>
          <cell r="BZ29">
            <v>0</v>
          </cell>
          <cell r="CA29">
            <v>854404978.86822712</v>
          </cell>
          <cell r="CB29">
            <v>0</v>
          </cell>
          <cell r="CC29">
            <v>854404978.86822712</v>
          </cell>
          <cell r="CD29">
            <v>0</v>
          </cell>
          <cell r="CE29">
            <v>854404978.86822712</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917754094.2356931</v>
          </cell>
          <cell r="CZ29">
            <v>1846005499.4317517</v>
          </cell>
          <cell r="DA29">
            <v>-362159593.66744506</v>
          </cell>
          <cell r="DB29">
            <v>2401599999.9999995</v>
          </cell>
          <cell r="DC29">
            <v>1038859199.9999999</v>
          </cell>
          <cell r="DD29">
            <v>0</v>
          </cell>
          <cell r="DE29">
            <v>0</v>
          </cell>
          <cell r="DF29">
            <v>1169106015.1004169</v>
          </cell>
          <cell r="DG29">
            <v>2207965215.1004167</v>
          </cell>
          <cell r="DH29">
            <v>1639483237.9598658</v>
          </cell>
          <cell r="DI29">
            <v>1639483237.9598658</v>
          </cell>
          <cell r="DJ29">
            <v>1639483237.9598658</v>
          </cell>
          <cell r="DK29">
            <v>1639483237.9598658</v>
          </cell>
          <cell r="DL29">
            <v>6557932951.8394632</v>
          </cell>
          <cell r="DM29">
            <v>854404978.86822712</v>
          </cell>
          <cell r="DN29">
            <v>1708809957.7364542</v>
          </cell>
          <cell r="DO29">
            <v>854404978.86822712</v>
          </cell>
          <cell r="DP29">
            <v>854404978.86822712</v>
          </cell>
          <cell r="DQ29">
            <v>4272024894.3411355</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917754094.2356931</v>
          </cell>
          <cell r="FG29">
            <v>917754094.2356931</v>
          </cell>
          <cell r="FH29">
            <v>917754094.2356931</v>
          </cell>
          <cell r="FI29">
            <v>1836065489.3980918</v>
          </cell>
          <cell r="FJ29">
            <v>1836065489.3980918</v>
          </cell>
          <cell r="FK29">
            <v>2763759593.6674452</v>
          </cell>
          <cell r="FL29">
            <v>2382145103.2310209</v>
          </cell>
          <cell r="FM29">
            <v>2382145103.2310209</v>
          </cell>
          <cell r="FN29">
            <v>2401600000</v>
          </cell>
          <cell r="FO29">
            <v>1048799999.9999998</v>
          </cell>
          <cell r="FP29">
            <v>1038859199.9999999</v>
          </cell>
          <cell r="FQ29">
            <v>1038859199.9999999</v>
          </cell>
          <cell r="FR29">
            <v>1038859199.9999999</v>
          </cell>
          <cell r="FS29">
            <v>1038859199.9999999</v>
          </cell>
          <cell r="FT29">
            <v>1038859199.9999999</v>
          </cell>
          <cell r="FU29">
            <v>1038859199.9999999</v>
          </cell>
          <cell r="FV29">
            <v>1038859199.9999999</v>
          </cell>
          <cell r="FW29">
            <v>1038859199.9999999</v>
          </cell>
          <cell r="FX29">
            <v>1893019599.5656085</v>
          </cell>
          <cell r="FY29">
            <v>1893019599.5656085</v>
          </cell>
          <cell r="FZ29">
            <v>2207965215.1004167</v>
          </cell>
          <cell r="GA29">
            <v>546494412.6532886</v>
          </cell>
          <cell r="GB29">
            <v>1092988825.3065772</v>
          </cell>
          <cell r="GC29">
            <v>1639483237.9598658</v>
          </cell>
          <cell r="GD29">
            <v>2185977650.6131544</v>
          </cell>
          <cell r="GE29">
            <v>2732472063.2664433</v>
          </cell>
          <cell r="GF29">
            <v>3278966475.9197321</v>
          </cell>
          <cell r="GG29">
            <v>3825460888.5730209</v>
          </cell>
          <cell r="GH29">
            <v>4371955301.2263098</v>
          </cell>
          <cell r="GI29">
            <v>4918449713.8795986</v>
          </cell>
          <cell r="GJ29">
            <v>5464944126.5328875</v>
          </cell>
          <cell r="GK29">
            <v>6011438539.1861763</v>
          </cell>
          <cell r="GL29">
            <v>6557932951.8394651</v>
          </cell>
          <cell r="GM29">
            <v>0</v>
          </cell>
          <cell r="GN29">
            <v>854404978.86822712</v>
          </cell>
          <cell r="GO29">
            <v>854404978.86822712</v>
          </cell>
          <cell r="GP29">
            <v>1708809957.7364542</v>
          </cell>
          <cell r="GQ29">
            <v>1708809957.7364542</v>
          </cell>
          <cell r="GR29">
            <v>2563214936.6046815</v>
          </cell>
          <cell r="GS29">
            <v>2563214936.6046815</v>
          </cell>
          <cell r="GT29">
            <v>3417619915.4729085</v>
          </cell>
          <cell r="GU29">
            <v>3417619915.4729085</v>
          </cell>
          <cell r="GV29">
            <v>4272024894.3411355</v>
          </cell>
          <cell r="GW29">
            <v>4272024894.3411355</v>
          </cell>
          <cell r="GX29">
            <v>4272024894.3411355</v>
          </cell>
        </row>
        <row r="30">
          <cell r="A30" t="str">
            <v>TOTAL PANADOL KID</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42747200.247375436</v>
          </cell>
          <cell r="R30">
            <v>0</v>
          </cell>
          <cell r="S30">
            <v>0</v>
          </cell>
          <cell r="T30">
            <v>0</v>
          </cell>
          <cell r="U30">
            <v>0</v>
          </cell>
          <cell r="V30">
            <v>0</v>
          </cell>
          <cell r="W30">
            <v>0</v>
          </cell>
          <cell r="X30">
            <v>0</v>
          </cell>
          <cell r="Y30">
            <v>0</v>
          </cell>
          <cell r="Z30">
            <v>0</v>
          </cell>
          <cell r="AA30">
            <v>0</v>
          </cell>
          <cell r="AB30">
            <v>0</v>
          </cell>
          <cell r="AC30">
            <v>0</v>
          </cell>
          <cell r="AD30">
            <v>1168189954.7822564</v>
          </cell>
          <cell r="AE30">
            <v>439080825.24185371</v>
          </cell>
          <cell r="AF30">
            <v>0</v>
          </cell>
          <cell r="AG30">
            <v>0</v>
          </cell>
          <cell r="AH30">
            <v>430269838.78215098</v>
          </cell>
          <cell r="AI30">
            <v>0</v>
          </cell>
          <cell r="AJ30">
            <v>0</v>
          </cell>
          <cell r="AK30">
            <v>1022808678.197161</v>
          </cell>
          <cell r="AL30">
            <v>0</v>
          </cell>
          <cell r="AM30">
            <v>418329874.25234234</v>
          </cell>
          <cell r="AN30">
            <v>0</v>
          </cell>
          <cell r="AO30">
            <v>0</v>
          </cell>
          <cell r="AP30">
            <v>2658681199.2190685</v>
          </cell>
          <cell r="AQ30">
            <v>0</v>
          </cell>
          <cell r="AR30">
            <v>0</v>
          </cell>
          <cell r="AS30">
            <v>0</v>
          </cell>
          <cell r="AT30">
            <v>0</v>
          </cell>
          <cell r="AU30">
            <v>0</v>
          </cell>
          <cell r="AV30">
            <v>0</v>
          </cell>
          <cell r="AW30">
            <v>1475371886.6417994</v>
          </cell>
          <cell r="AX30">
            <v>1040837828.2382274</v>
          </cell>
          <cell r="AY30">
            <v>137491434.05321556</v>
          </cell>
          <cell r="AZ30">
            <v>0</v>
          </cell>
          <cell r="BA30">
            <v>542099887.63821626</v>
          </cell>
          <cell r="BB30">
            <v>-58035363.397723153</v>
          </cell>
          <cell r="BC30">
            <v>76011604.918705076</v>
          </cell>
          <cell r="BD30">
            <v>-58035363.397723153</v>
          </cell>
          <cell r="BE30">
            <v>344105541.55156153</v>
          </cell>
          <cell r="BF30">
            <v>-58035363.397723153</v>
          </cell>
          <cell r="BG30">
            <v>344105541.55156153</v>
          </cell>
          <cell r="BH30">
            <v>279943361.34398812</v>
          </cell>
          <cell r="BI30">
            <v>278757644.49730277</v>
          </cell>
          <cell r="BJ30">
            <v>326959086.88965344</v>
          </cell>
          <cell r="BK30">
            <v>459716860.3258599</v>
          </cell>
          <cell r="BL30">
            <v>459716860.3258599</v>
          </cell>
          <cell r="BM30">
            <v>459716860.3258599</v>
          </cell>
          <cell r="BN30">
            <v>1524795627.4323864</v>
          </cell>
          <cell r="BO30">
            <v>459716860.3258599</v>
          </cell>
          <cell r="BP30">
            <v>194201313.45344695</v>
          </cell>
          <cell r="BQ30">
            <v>557641453.58722615</v>
          </cell>
          <cell r="BR30">
            <v>426837711.56221569</v>
          </cell>
          <cell r="BS30">
            <v>194201313.45344695</v>
          </cell>
          <cell r="BT30">
            <v>176948552.03154582</v>
          </cell>
          <cell r="BU30">
            <v>849644458.43203616</v>
          </cell>
          <cell r="BV30">
            <v>134085351.17056854</v>
          </cell>
          <cell r="BW30">
            <v>268170702.34113708</v>
          </cell>
          <cell r="BX30">
            <v>1105091918.4378033</v>
          </cell>
          <cell r="BY30">
            <v>497525491.30434775</v>
          </cell>
          <cell r="BZ30">
            <v>268170702.34113708</v>
          </cell>
          <cell r="CA30">
            <v>983745013.54515028</v>
          </cell>
          <cell r="CB30">
            <v>1105091918.4378033</v>
          </cell>
          <cell r="CC30">
            <v>402256053.51170564</v>
          </cell>
          <cell r="CD30">
            <v>0</v>
          </cell>
          <cell r="CE30">
            <v>570208431.27090299</v>
          </cell>
          <cell r="CF30">
            <v>1105091918.4378033</v>
          </cell>
          <cell r="CG30">
            <v>766364340.61701667</v>
          </cell>
          <cell r="CH30">
            <v>0</v>
          </cell>
          <cell r="CI30">
            <v>0</v>
          </cell>
          <cell r="CJ30">
            <v>0</v>
          </cell>
          <cell r="CK30">
            <v>0</v>
          </cell>
          <cell r="CL30">
            <v>0</v>
          </cell>
          <cell r="CM30">
            <v>0</v>
          </cell>
          <cell r="CN30">
            <v>0</v>
          </cell>
          <cell r="CO30">
            <v>42747200.247375436</v>
          </cell>
          <cell r="CP30">
            <v>0</v>
          </cell>
          <cell r="CQ30">
            <v>0</v>
          </cell>
          <cell r="CR30">
            <v>42747200.247375436</v>
          </cell>
          <cell r="CS30">
            <v>0</v>
          </cell>
          <cell r="CT30">
            <v>1607270780.0241101</v>
          </cell>
          <cell r="CU30">
            <v>430269838.78215098</v>
          </cell>
          <cell r="CV30">
            <v>1022808678.197161</v>
          </cell>
          <cell r="CW30">
            <v>3060349297.0034218</v>
          </cell>
          <cell r="CX30">
            <v>418329874.25234234</v>
          </cell>
          <cell r="CY30">
            <v>2658681199.2190685</v>
          </cell>
          <cell r="CZ30">
            <v>0</v>
          </cell>
          <cell r="DA30">
            <v>1475371886.6417994</v>
          </cell>
          <cell r="DB30">
            <v>4552382960.1132107</v>
          </cell>
          <cell r="DC30">
            <v>1178329262.2914429</v>
          </cell>
          <cell r="DD30">
            <v>560076129.15919805</v>
          </cell>
          <cell r="DE30">
            <v>228034814.7561152</v>
          </cell>
          <cell r="DF30">
            <v>902806547.39285243</v>
          </cell>
          <cell r="DG30">
            <v>2869246753.5996094</v>
          </cell>
          <cell r="DH30">
            <v>1246392807.5413733</v>
          </cell>
          <cell r="DI30">
            <v>2444229348.0841064</v>
          </cell>
          <cell r="DJ30">
            <v>1178680478.6028888</v>
          </cell>
          <cell r="DK30">
            <v>1220794323.9170289</v>
          </cell>
          <cell r="DL30">
            <v>6090096958.1453972</v>
          </cell>
          <cell r="DM30">
            <v>1507347971.9495089</v>
          </cell>
          <cell r="DN30">
            <v>1749441207.1906352</v>
          </cell>
          <cell r="DO30">
            <v>1507347971.9495089</v>
          </cell>
          <cell r="DP30">
            <v>2441664690.3257232</v>
          </cell>
          <cell r="DQ30">
            <v>7205801841.4153767</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42747200.247375436</v>
          </cell>
          <cell r="EI30">
            <v>42747200.247375436</v>
          </cell>
          <cell r="EJ30">
            <v>42747200.247375436</v>
          </cell>
          <cell r="EK30">
            <v>42747200.247375436</v>
          </cell>
          <cell r="EL30">
            <v>42747200.247375436</v>
          </cell>
          <cell r="EM30">
            <v>42747200.247375436</v>
          </cell>
          <cell r="EN30">
            <v>42747200.247375436</v>
          </cell>
          <cell r="EO30">
            <v>42747200.247375436</v>
          </cell>
          <cell r="EP30">
            <v>42747200.247375436</v>
          </cell>
          <cell r="EQ30">
            <v>0</v>
          </cell>
          <cell r="ER30">
            <v>0</v>
          </cell>
          <cell r="ES30">
            <v>0</v>
          </cell>
          <cell r="ET30">
            <v>0</v>
          </cell>
          <cell r="EU30">
            <v>1168189954.7822564</v>
          </cell>
          <cell r="EV30">
            <v>1607270780.0241101</v>
          </cell>
          <cell r="EW30">
            <v>1607270780.0241101</v>
          </cell>
          <cell r="EX30">
            <v>1607270780.0241101</v>
          </cell>
          <cell r="EY30">
            <v>2037540618.8062611</v>
          </cell>
          <cell r="EZ30">
            <v>2037540618.8062611</v>
          </cell>
          <cell r="FA30">
            <v>2037540618.8062611</v>
          </cell>
          <cell r="FB30">
            <v>3060349297.0034218</v>
          </cell>
          <cell r="FC30">
            <v>0</v>
          </cell>
          <cell r="FD30">
            <v>418329874.25234234</v>
          </cell>
          <cell r="FE30">
            <v>418329874.25234234</v>
          </cell>
          <cell r="FF30">
            <v>418329874.25234234</v>
          </cell>
          <cell r="FG30">
            <v>3077011073.4714108</v>
          </cell>
          <cell r="FH30">
            <v>3077011073.4714108</v>
          </cell>
          <cell r="FI30">
            <v>3077011073.4714108</v>
          </cell>
          <cell r="FJ30">
            <v>3077011073.4714108</v>
          </cell>
          <cell r="FK30">
            <v>3077011073.4714108</v>
          </cell>
          <cell r="FL30">
            <v>3077011073.4714108</v>
          </cell>
          <cell r="FM30">
            <v>3077011073.4714108</v>
          </cell>
          <cell r="FN30">
            <v>4552382960.1132107</v>
          </cell>
          <cell r="FO30">
            <v>1040837828.2382274</v>
          </cell>
          <cell r="FP30">
            <v>1178329262.2914429</v>
          </cell>
          <cell r="FQ30">
            <v>1178329262.2914429</v>
          </cell>
          <cell r="FR30">
            <v>1720429149.9296591</v>
          </cell>
          <cell r="FS30">
            <v>1662393786.5319359</v>
          </cell>
          <cell r="FT30">
            <v>1738405391.4506412</v>
          </cell>
          <cell r="FU30">
            <v>1680370028.052918</v>
          </cell>
          <cell r="FV30">
            <v>2024475569.6044796</v>
          </cell>
          <cell r="FW30">
            <v>1966440206.2067564</v>
          </cell>
          <cell r="FX30">
            <v>2310545747.7583179</v>
          </cell>
          <cell r="FY30">
            <v>2590489109.1023064</v>
          </cell>
          <cell r="FZ30">
            <v>2869246753.5996089</v>
          </cell>
          <cell r="GA30">
            <v>326959086.88965344</v>
          </cell>
          <cell r="GB30">
            <v>786675947.21551335</v>
          </cell>
          <cell r="GC30">
            <v>1246392807.5413733</v>
          </cell>
          <cell r="GD30">
            <v>1706109667.8672333</v>
          </cell>
          <cell r="GE30">
            <v>3230905295.2996197</v>
          </cell>
          <cell r="GF30">
            <v>3690622155.6254792</v>
          </cell>
          <cell r="GG30">
            <v>3884823469.0789261</v>
          </cell>
          <cell r="GH30">
            <v>4442464922.666153</v>
          </cell>
          <cell r="GI30">
            <v>4869302634.2283678</v>
          </cell>
          <cell r="GJ30">
            <v>5063503947.6818142</v>
          </cell>
          <cell r="GK30">
            <v>5240452499.7133608</v>
          </cell>
          <cell r="GL30">
            <v>6090096958.1453972</v>
          </cell>
          <cell r="GM30">
            <v>134085351.17056854</v>
          </cell>
          <cell r="GN30">
            <v>402256053.51170564</v>
          </cell>
          <cell r="GO30">
            <v>1507347971.9495089</v>
          </cell>
          <cell r="GP30">
            <v>2004873463.2538567</v>
          </cell>
          <cell r="GQ30">
            <v>2273044165.5949936</v>
          </cell>
          <cell r="GR30">
            <v>3256789179.1401443</v>
          </cell>
          <cell r="GS30">
            <v>4361881097.5779476</v>
          </cell>
          <cell r="GT30">
            <v>4764137151.089653</v>
          </cell>
          <cell r="GU30">
            <v>4764137151.089653</v>
          </cell>
          <cell r="GV30">
            <v>5334345582.3605547</v>
          </cell>
          <cell r="GW30">
            <v>6439437500.798358</v>
          </cell>
          <cell r="GX30">
            <v>7205801841.4153757</v>
          </cell>
        </row>
        <row r="31">
          <cell r="A31" t="str">
            <v>TOTAL BUDGET</v>
          </cell>
          <cell r="B31">
            <v>7552781867.1938744</v>
          </cell>
          <cell r="C31">
            <v>3192554269.5038743</v>
          </cell>
          <cell r="D31">
            <v>3930868238.0508442</v>
          </cell>
          <cell r="E31">
            <v>3329121804.7471852</v>
          </cell>
          <cell r="F31">
            <v>5878100670.8684254</v>
          </cell>
          <cell r="G31">
            <v>3211408077.7131495</v>
          </cell>
          <cell r="H31">
            <v>2870225197.3558073</v>
          </cell>
          <cell r="I31">
            <v>330550834.59915179</v>
          </cell>
          <cell r="J31">
            <v>3729476015.7810917</v>
          </cell>
          <cell r="K31">
            <v>4109288182.2445459</v>
          </cell>
          <cell r="L31">
            <v>339087836.53352642</v>
          </cell>
          <cell r="M31">
            <v>-243114365.82893348</v>
          </cell>
          <cell r="N31">
            <v>570606727.78206623</v>
          </cell>
          <cell r="O31">
            <v>3632063901.1434822</v>
          </cell>
          <cell r="P31">
            <v>3440414062.3460178</v>
          </cell>
          <cell r="Q31">
            <v>9833225373.5367031</v>
          </cell>
          <cell r="R31">
            <v>2363698956.918581</v>
          </cell>
          <cell r="S31">
            <v>6400558678.2169361</v>
          </cell>
          <cell r="T31">
            <v>4836211790.7411394</v>
          </cell>
          <cell r="U31">
            <v>1117359497.2533391</v>
          </cell>
          <cell r="V31">
            <v>1249062250.0912125</v>
          </cell>
          <cell r="W31">
            <v>3779047244.1200457</v>
          </cell>
          <cell r="X31">
            <v>1808109189.7087884</v>
          </cell>
          <cell r="Y31">
            <v>3723552660.7403536</v>
          </cell>
          <cell r="Z31">
            <v>6575248815.0515146</v>
          </cell>
          <cell r="AA31">
            <v>4426246778.3828888</v>
          </cell>
          <cell r="AB31">
            <v>5673094712.7556667</v>
          </cell>
          <cell r="AC31">
            <v>7118408547.917366</v>
          </cell>
          <cell r="AD31">
            <v>937583362.73872662</v>
          </cell>
          <cell r="AE31">
            <v>5497104523.7445803</v>
          </cell>
          <cell r="AF31">
            <v>4762486429.8129444</v>
          </cell>
          <cell r="AG31">
            <v>2506901867.5146265</v>
          </cell>
          <cell r="AH31">
            <v>12405321045.7463</v>
          </cell>
          <cell r="AI31">
            <v>2157080530.8173995</v>
          </cell>
          <cell r="AJ31">
            <v>5658218306.1527224</v>
          </cell>
          <cell r="AK31">
            <v>1338527301.5875003</v>
          </cell>
          <cell r="AL31">
            <v>9473351705.6856194</v>
          </cell>
          <cell r="AM31">
            <v>2217469588.5326667</v>
          </cell>
          <cell r="AN31">
            <v>5241978705.7817125</v>
          </cell>
          <cell r="AO31">
            <v>7660799999.9999971</v>
          </cell>
          <cell r="AP31">
            <v>3982257424.1379585</v>
          </cell>
          <cell r="AQ31">
            <v>4584571619.2348194</v>
          </cell>
          <cell r="AR31">
            <v>5836696433.8248358</v>
          </cell>
          <cell r="AS31">
            <v>3426149845.2405801</v>
          </cell>
          <cell r="AT31">
            <v>13284800000.000038</v>
          </cell>
          <cell r="AU31">
            <v>6693805325.7241802</v>
          </cell>
          <cell r="AV31">
            <v>4046548395.2103705</v>
          </cell>
          <cell r="AW31">
            <v>3409072294.0687923</v>
          </cell>
          <cell r="AX31">
            <v>7539200000</v>
          </cell>
          <cell r="AY31">
            <v>7931140541.7942257</v>
          </cell>
          <cell r="AZ31">
            <v>5171259458.2057705</v>
          </cell>
          <cell r="BA31">
            <v>7573080404.2597685</v>
          </cell>
          <cell r="BB31">
            <v>4858190941.3992786</v>
          </cell>
          <cell r="BC31">
            <v>7727126908.7141342</v>
          </cell>
          <cell r="BD31">
            <v>2122896044.7326288</v>
          </cell>
          <cell r="BE31">
            <v>10871796974.541653</v>
          </cell>
          <cell r="BF31">
            <v>7162525865.5570641</v>
          </cell>
          <cell r="BG31">
            <v>9238964821.3656693</v>
          </cell>
          <cell r="BH31">
            <v>9533920501.3913803</v>
          </cell>
          <cell r="BI31">
            <v>-872502461.9615953</v>
          </cell>
          <cell r="BJ31">
            <v>10848747622.35594</v>
          </cell>
          <cell r="BK31">
            <v>8100535081.3859167</v>
          </cell>
          <cell r="BL31">
            <v>10213354540.698622</v>
          </cell>
          <cell r="BM31">
            <v>10815641098.217655</v>
          </cell>
          <cell r="BN31">
            <v>9784486309.7019501</v>
          </cell>
          <cell r="BO31">
            <v>8369252929.8011417</v>
          </cell>
          <cell r="BP31">
            <v>7006337227.8910398</v>
          </cell>
          <cell r="BQ31">
            <v>6230593294.5424356</v>
          </cell>
          <cell r="BR31">
            <v>9149192144.4066772</v>
          </cell>
          <cell r="BS31">
            <v>8194924422.7223701</v>
          </cell>
          <cell r="BT31">
            <v>5704333480.9291296</v>
          </cell>
          <cell r="BU31">
            <v>6837905954.2652702</v>
          </cell>
          <cell r="BV31">
            <v>17358835264.504044</v>
          </cell>
          <cell r="BW31">
            <v>11323858280.027788</v>
          </cell>
          <cell r="BX31">
            <v>7808219730.8844528</v>
          </cell>
          <cell r="BY31">
            <v>16309756816.415747</v>
          </cell>
          <cell r="BZ31">
            <v>8474969952.914876</v>
          </cell>
          <cell r="CA31">
            <v>11041483230.691507</v>
          </cell>
          <cell r="CB31">
            <v>9462258312.8242531</v>
          </cell>
          <cell r="CC31">
            <v>9775172474.0077229</v>
          </cell>
          <cell r="CD31">
            <v>9273735544.8881187</v>
          </cell>
          <cell r="CE31">
            <v>8565215916.1095676</v>
          </cell>
          <cell r="CF31">
            <v>10915437038.710539</v>
          </cell>
          <cell r="CG31">
            <v>3062424126.7393603</v>
          </cell>
          <cell r="CI31">
            <v>14676204374.748592</v>
          </cell>
          <cell r="CJ31">
            <v>12418630553.32876</v>
          </cell>
          <cell r="CK31">
            <v>6930252047.7360516</v>
          </cell>
          <cell r="CL31">
            <v>4205261652.9491391</v>
          </cell>
          <cell r="CM31">
            <v>38230348628.762543</v>
          </cell>
          <cell r="CN31">
            <v>7643084691.2715673</v>
          </cell>
          <cell r="CO31">
            <v>18597483008.672218</v>
          </cell>
          <cell r="CP31">
            <v>7202633538.0856915</v>
          </cell>
          <cell r="CQ31">
            <v>9310709094.5691872</v>
          </cell>
          <cell r="CR31">
            <v>42753910332.598663</v>
          </cell>
          <cell r="CS31">
            <v>16674590306.190071</v>
          </cell>
          <cell r="CT31">
            <v>13553096434.400675</v>
          </cell>
          <cell r="CU31">
            <v>19674709343.073868</v>
          </cell>
          <cell r="CV31">
            <v>9153826138.5576229</v>
          </cell>
          <cell r="CW31">
            <v>59056222222.222244</v>
          </cell>
          <cell r="CX31">
            <v>16932799999.999998</v>
          </cell>
          <cell r="CY31">
            <v>16227629043.372776</v>
          </cell>
          <cell r="CZ31">
            <v>22547646279.065453</v>
          </cell>
          <cell r="DA31">
            <v>14149426015.003347</v>
          </cell>
          <cell r="DB31">
            <v>69857501337.441559</v>
          </cell>
          <cell r="DC31">
            <v>20641599999.999992</v>
          </cell>
          <cell r="DD31">
            <v>20158398254.373184</v>
          </cell>
          <cell r="DE31">
            <v>20157218884.831345</v>
          </cell>
          <cell r="DF31">
            <v>17900382860.795456</v>
          </cell>
          <cell r="DG31">
            <v>78857599999.999969</v>
          </cell>
          <cell r="DH31">
            <v>29162637244.440479</v>
          </cell>
          <cell r="DI31">
            <v>28969380337.720745</v>
          </cell>
          <cell r="DJ31">
            <v>22386122666.840157</v>
          </cell>
          <cell r="DK31">
            <v>20737163857.916771</v>
          </cell>
          <cell r="DL31">
            <v>101255304106.91815</v>
          </cell>
          <cell r="DM31">
            <v>36490913275.41629</v>
          </cell>
          <cell r="DN31">
            <v>35826210000.022125</v>
          </cell>
          <cell r="DO31">
            <v>28511166331.7201</v>
          </cell>
          <cell r="DP31">
            <v>22543077081.559467</v>
          </cell>
          <cell r="DQ31">
            <v>123371366688.718</v>
          </cell>
          <cell r="DS31">
            <v>7552781867.1938744</v>
          </cell>
          <cell r="DT31">
            <v>10745336136.697748</v>
          </cell>
          <cell r="DU31">
            <v>14676204374.748592</v>
          </cell>
          <cell r="DV31">
            <v>18005326179.495777</v>
          </cell>
          <cell r="DW31">
            <v>23883426850.364208</v>
          </cell>
          <cell r="DX31">
            <v>27094834928.077354</v>
          </cell>
          <cell r="DY31">
            <v>29965060125.433167</v>
          </cell>
          <cell r="DZ31">
            <v>30295610960.032318</v>
          </cell>
          <cell r="EA31">
            <v>34025086975.813412</v>
          </cell>
          <cell r="EB31">
            <v>38134375158.057953</v>
          </cell>
          <cell r="EC31">
            <v>38473462994.591476</v>
          </cell>
          <cell r="ED31">
            <v>38230348628.762543</v>
          </cell>
          <cell r="EE31">
            <v>570606727.78206623</v>
          </cell>
          <cell r="EF31">
            <v>4202670628.9255486</v>
          </cell>
          <cell r="EG31">
            <v>7643084691.2715673</v>
          </cell>
          <cell r="EH31">
            <v>17476310064.80827</v>
          </cell>
          <cell r="EI31">
            <v>19840009021.726852</v>
          </cell>
          <cell r="EJ31">
            <v>26240567699.94379</v>
          </cell>
          <cell r="EK31">
            <v>31076779490.684933</v>
          </cell>
          <cell r="EL31">
            <v>32194138987.938271</v>
          </cell>
          <cell r="EM31">
            <v>33443201238.029484</v>
          </cell>
          <cell r="EN31">
            <v>37222248482.149521</v>
          </cell>
          <cell r="EO31">
            <v>39030357671.858307</v>
          </cell>
          <cell r="EP31">
            <v>42753910332.598663</v>
          </cell>
          <cell r="EQ31">
            <v>6575248815.0515146</v>
          </cell>
          <cell r="ER31">
            <v>11001495593.434404</v>
          </cell>
          <cell r="ES31">
            <v>16674590306.190071</v>
          </cell>
          <cell r="ET31">
            <v>23792998854.107437</v>
          </cell>
          <cell r="EU31">
            <v>24730582216.846161</v>
          </cell>
          <cell r="EV31">
            <v>30227686740.590744</v>
          </cell>
          <cell r="EW31">
            <v>34990173170.403687</v>
          </cell>
          <cell r="EX31">
            <v>37497075037.91832</v>
          </cell>
          <cell r="EY31">
            <v>49902396083.664612</v>
          </cell>
          <cell r="EZ31">
            <v>52059476614.482018</v>
          </cell>
          <cell r="FA31">
            <v>57717694920.634743</v>
          </cell>
          <cell r="FB31">
            <v>59056222222.222244</v>
          </cell>
          <cell r="FC31">
            <v>9473351705.6856194</v>
          </cell>
          <cell r="FD31">
            <v>11690821294.218285</v>
          </cell>
          <cell r="FE31">
            <v>16932799999.999998</v>
          </cell>
          <cell r="FF31">
            <v>24593600000</v>
          </cell>
          <cell r="FG31">
            <v>28575857424.137955</v>
          </cell>
          <cell r="FH31">
            <v>33160429043.372772</v>
          </cell>
          <cell r="FI31">
            <v>38997125477.197609</v>
          </cell>
          <cell r="FJ31">
            <v>42423275322.438202</v>
          </cell>
          <cell r="FK31">
            <v>55708075322.438232</v>
          </cell>
          <cell r="FL31">
            <v>62401880648.162407</v>
          </cell>
          <cell r="FM31">
            <v>66448429043.37278</v>
          </cell>
          <cell r="FN31">
            <v>69857501337.441574</v>
          </cell>
          <cell r="FO31">
            <v>7539200000</v>
          </cell>
          <cell r="FP31">
            <v>15470340541.794228</v>
          </cell>
          <cell r="FQ31">
            <v>20641599999.999992</v>
          </cell>
          <cell r="FR31">
            <v>28214680404.259766</v>
          </cell>
          <cell r="FS31">
            <v>33072871345.659042</v>
          </cell>
          <cell r="FT31">
            <v>40799998254.373177</v>
          </cell>
          <cell r="FU31">
            <v>42922894299.105812</v>
          </cell>
          <cell r="FV31">
            <v>53794691273.647461</v>
          </cell>
          <cell r="FW31">
            <v>60957217139.204529</v>
          </cell>
          <cell r="FX31">
            <v>70196181960.57019</v>
          </cell>
          <cell r="FY31">
            <v>79730102461.961594</v>
          </cell>
          <cell r="FZ31">
            <v>78857599999.999985</v>
          </cell>
          <cell r="GA31">
            <v>10848747622.35594</v>
          </cell>
          <cell r="GB31">
            <v>18949282703.741859</v>
          </cell>
          <cell r="GC31">
            <v>29162637244.440479</v>
          </cell>
          <cell r="GD31">
            <v>39978278342.658142</v>
          </cell>
          <cell r="GE31">
            <v>49762764652.360092</v>
          </cell>
          <cell r="GF31">
            <v>58132017582.161224</v>
          </cell>
          <cell r="GG31">
            <v>65138354810.052269</v>
          </cell>
          <cell r="GH31">
            <v>71368948104.594711</v>
          </cell>
          <cell r="GI31">
            <v>80518140249.001373</v>
          </cell>
          <cell r="GJ31">
            <v>88713064671.723724</v>
          </cell>
          <cell r="GK31">
            <v>94417398152.652878</v>
          </cell>
          <cell r="GL31">
            <v>101255304106.91815</v>
          </cell>
          <cell r="GM31">
            <v>17358835264.504044</v>
          </cell>
          <cell r="GN31">
            <v>28682693544.53183</v>
          </cell>
          <cell r="GO31">
            <v>36490913275.41629</v>
          </cell>
          <cell r="GP31">
            <v>52800670091.832031</v>
          </cell>
          <cell r="GQ31">
            <v>61275640044.746918</v>
          </cell>
          <cell r="GR31">
            <v>72317123275.438416</v>
          </cell>
          <cell r="GS31">
            <v>81779381588.262665</v>
          </cell>
          <cell r="GT31">
            <v>91554554062.270416</v>
          </cell>
          <cell r="GU31">
            <v>100828289607.15851</v>
          </cell>
          <cell r="GV31">
            <v>109393505523.26808</v>
          </cell>
          <cell r="GW31">
            <v>120308942561.97862</v>
          </cell>
          <cell r="GX31">
            <v>123371366688.718</v>
          </cell>
        </row>
        <row r="44">
          <cell r="A44" t="str">
            <v>Panadol Caplet</v>
          </cell>
          <cell r="AL44">
            <v>2062394174.1263771</v>
          </cell>
          <cell r="AM44">
            <v>1993647701.6554978</v>
          </cell>
          <cell r="AN44">
            <v>1993647701.6554978</v>
          </cell>
          <cell r="AO44">
            <v>1993647701.6554978</v>
          </cell>
          <cell r="AP44">
            <v>1993647701.6554978</v>
          </cell>
          <cell r="AQ44">
            <v>1993647701.6554978</v>
          </cell>
          <cell r="AR44">
            <v>1993647701.6554978</v>
          </cell>
          <cell r="AS44">
            <v>1993647701.6554978</v>
          </cell>
          <cell r="AT44">
            <v>1329098467.7703319</v>
          </cell>
          <cell r="AU44">
            <v>4583098164.7252827</v>
          </cell>
          <cell r="AV44">
            <v>1329098467.7703319</v>
          </cell>
          <cell r="AW44">
            <v>-502130667.3457818</v>
          </cell>
          <cell r="AX44">
            <v>4166223411.3712373</v>
          </cell>
          <cell r="AY44">
            <v>833244682.27424741</v>
          </cell>
          <cell r="AZ44">
            <v>1666489364.5484948</v>
          </cell>
          <cell r="BA44">
            <v>2499734046.8227425</v>
          </cell>
          <cell r="BB44">
            <v>833244682.27424741</v>
          </cell>
          <cell r="BC44">
            <v>3332978729.0969896</v>
          </cell>
          <cell r="BD44">
            <v>2499734046.8227425</v>
          </cell>
          <cell r="BE44">
            <v>3332978729.0969896</v>
          </cell>
          <cell r="BF44">
            <v>3332978729.0969896</v>
          </cell>
          <cell r="BG44">
            <v>1666489364.5484948</v>
          </cell>
          <cell r="BH44">
            <v>3332978729.0969896</v>
          </cell>
          <cell r="BI44">
            <v>833244682.27424741</v>
          </cell>
          <cell r="BJ44">
            <v>6665957458.1939793</v>
          </cell>
          <cell r="BK44">
            <v>1666489364.5484948</v>
          </cell>
          <cell r="BL44">
            <v>3332978729.0969896</v>
          </cell>
          <cell r="BM44">
            <v>1666489364.5484948</v>
          </cell>
          <cell r="BN44">
            <v>2499734046.8227425</v>
          </cell>
          <cell r="BO44">
            <v>1666489364.5484948</v>
          </cell>
          <cell r="BP44">
            <v>2499734046.8227425</v>
          </cell>
          <cell r="BQ44">
            <v>3332978729.0969896</v>
          </cell>
          <cell r="BR44">
            <v>2499734046.8227425</v>
          </cell>
          <cell r="BS44">
            <v>3332978729.0969896</v>
          </cell>
          <cell r="BT44">
            <v>3332978729.0969896</v>
          </cell>
          <cell r="BU44">
            <v>-1051007995.7190436</v>
          </cell>
          <cell r="DC44">
            <v>6665957458.1939793</v>
          </cell>
          <cell r="DD44">
            <v>6665957458.1939793</v>
          </cell>
          <cell r="DE44">
            <v>9165691505.0167217</v>
          </cell>
          <cell r="DF44">
            <v>5832712775.9197321</v>
          </cell>
          <cell r="DG44">
            <v>28330319197.324409</v>
          </cell>
          <cell r="FC44">
            <v>2062394174.1263771</v>
          </cell>
          <cell r="FD44">
            <v>4056041875.7818747</v>
          </cell>
          <cell r="FE44">
            <v>6049689577.4373722</v>
          </cell>
          <cell r="FF44">
            <v>8043337279.0928698</v>
          </cell>
          <cell r="FG44">
            <v>10036984980.748367</v>
          </cell>
          <cell r="FH44">
            <v>12030632682.403866</v>
          </cell>
          <cell r="FI44">
            <v>14024280384.059364</v>
          </cell>
          <cell r="FJ44">
            <v>16017928085.714863</v>
          </cell>
          <cell r="FK44">
            <v>17347026553.485195</v>
          </cell>
          <cell r="FL44">
            <v>21930124718.21048</v>
          </cell>
          <cell r="FM44">
            <v>23259223185.980812</v>
          </cell>
          <cell r="FN44">
            <v>22757092518.635029</v>
          </cell>
          <cell r="FO44">
            <v>4166223411.3712373</v>
          </cell>
          <cell r="FP44">
            <v>4999468093.6454849</v>
          </cell>
          <cell r="FQ44">
            <v>6665957458.1939793</v>
          </cell>
          <cell r="FR44">
            <v>9165691505.0167217</v>
          </cell>
          <cell r="FS44">
            <v>9998936187.2909698</v>
          </cell>
          <cell r="FT44">
            <v>13331914916.387959</v>
          </cell>
          <cell r="FU44">
            <v>15831648963.210701</v>
          </cell>
          <cell r="FV44">
            <v>19164627692.30769</v>
          </cell>
          <cell r="FW44">
            <v>22497606421.404678</v>
          </cell>
          <cell r="FX44">
            <v>24164095785.953175</v>
          </cell>
          <cell r="FY44">
            <v>27497074515.050163</v>
          </cell>
          <cell r="FZ44">
            <v>28330319197.324409</v>
          </cell>
          <cell r="GA44">
            <v>6665957458.1939793</v>
          </cell>
          <cell r="GB44">
            <v>8332446822.7424736</v>
          </cell>
          <cell r="GC44">
            <v>11665425551.839462</v>
          </cell>
          <cell r="GD44">
            <v>13331914916.387957</v>
          </cell>
          <cell r="GE44">
            <v>15831648963.210699</v>
          </cell>
          <cell r="GF44">
            <v>17498138327.759193</v>
          </cell>
          <cell r="GG44">
            <v>19997872374.581936</v>
          </cell>
          <cell r="GH44">
            <v>23330851103.678925</v>
          </cell>
          <cell r="GI44">
            <v>25830585150.501667</v>
          </cell>
          <cell r="GJ44">
            <v>29163563879.598656</v>
          </cell>
          <cell r="GK44">
            <v>32496542608.695644</v>
          </cell>
          <cell r="GL44">
            <v>31445534612.976601</v>
          </cell>
        </row>
        <row r="45">
          <cell r="A45" t="str">
            <v>Panadol Effervescent</v>
          </cell>
          <cell r="AL45">
            <v>2054254591.785825</v>
          </cell>
          <cell r="AM45">
            <v>1540690943.8393686</v>
          </cell>
          <cell r="AN45">
            <v>513563647.94645625</v>
          </cell>
          <cell r="AO45">
            <v>1540690943.8393686</v>
          </cell>
          <cell r="AP45">
            <v>1027127295.8929125</v>
          </cell>
          <cell r="AQ45">
            <v>1540690943.8393686</v>
          </cell>
          <cell r="AR45">
            <v>1027127295.8929125</v>
          </cell>
          <cell r="AS45">
            <v>1027127295.8929125</v>
          </cell>
          <cell r="AT45">
            <v>1027127295.8929125</v>
          </cell>
          <cell r="AU45">
            <v>2054254591.785825</v>
          </cell>
          <cell r="AV45">
            <v>1027127295.8929125</v>
          </cell>
          <cell r="AW45">
            <v>1085078195.0722003</v>
          </cell>
          <cell r="AX45">
            <v>2146438301.5384612</v>
          </cell>
          <cell r="AY45">
            <v>536609575.3846153</v>
          </cell>
          <cell r="AZ45">
            <v>2146438301.5384612</v>
          </cell>
          <cell r="BA45">
            <v>1609828726.1538458</v>
          </cell>
          <cell r="BB45">
            <v>2683047876.9230766</v>
          </cell>
          <cell r="BC45">
            <v>1609828726.1538458</v>
          </cell>
          <cell r="BD45">
            <v>1073219150.7692306</v>
          </cell>
          <cell r="BE45">
            <v>2683047876.9230766</v>
          </cell>
          <cell r="BF45">
            <v>0</v>
          </cell>
          <cell r="BG45">
            <v>2683047876.9230766</v>
          </cell>
          <cell r="BH45">
            <v>1073219150.7692306</v>
          </cell>
          <cell r="BI45">
            <v>1073219150.7692306</v>
          </cell>
          <cell r="BJ45">
            <v>2683047876.9230766</v>
          </cell>
          <cell r="BK45">
            <v>1609828726.1538458</v>
          </cell>
          <cell r="BL45">
            <v>3756267027.692307</v>
          </cell>
          <cell r="BM45">
            <v>1609828726.1538458</v>
          </cell>
          <cell r="BN45">
            <v>4829486178.4615374</v>
          </cell>
          <cell r="BO45">
            <v>1609828726.1538458</v>
          </cell>
          <cell r="BP45">
            <v>1609828726.1538458</v>
          </cell>
          <cell r="BQ45">
            <v>1073219150.7692306</v>
          </cell>
          <cell r="BR45">
            <v>0</v>
          </cell>
          <cell r="BS45">
            <v>1609828726.1538458</v>
          </cell>
          <cell r="BT45">
            <v>1609828726.1538458</v>
          </cell>
          <cell r="BU45">
            <v>0</v>
          </cell>
          <cell r="DC45">
            <v>4829486178.4615383</v>
          </cell>
          <cell r="DD45">
            <v>5902705329.2307682</v>
          </cell>
          <cell r="DE45">
            <v>3756267027.6923075</v>
          </cell>
          <cell r="DF45">
            <v>4829486178.4615383</v>
          </cell>
          <cell r="DG45">
            <v>19317944713.846153</v>
          </cell>
          <cell r="FC45">
            <v>2054254591.785825</v>
          </cell>
          <cell r="FD45">
            <v>3594945535.6251936</v>
          </cell>
          <cell r="FE45">
            <v>4108509183.57165</v>
          </cell>
          <cell r="FF45">
            <v>5649200127.4110184</v>
          </cell>
          <cell r="FG45">
            <v>6676327423.3039312</v>
          </cell>
          <cell r="FH45">
            <v>8217018367.1433001</v>
          </cell>
          <cell r="FI45">
            <v>9244145663.0362129</v>
          </cell>
          <cell r="FJ45">
            <v>10271272958.929125</v>
          </cell>
          <cell r="FK45">
            <v>11298400254.822037</v>
          </cell>
          <cell r="FL45">
            <v>13352654846.607862</v>
          </cell>
          <cell r="FM45">
            <v>14379782142.500774</v>
          </cell>
          <cell r="FN45">
            <v>15464860337.572975</v>
          </cell>
          <cell r="FO45">
            <v>2146438301.5384612</v>
          </cell>
          <cell r="FP45">
            <v>2683047876.9230766</v>
          </cell>
          <cell r="FQ45">
            <v>4829486178.4615383</v>
          </cell>
          <cell r="FR45">
            <v>6439314904.6153841</v>
          </cell>
          <cell r="FS45">
            <v>9122362781.5384598</v>
          </cell>
          <cell r="FT45">
            <v>10732191507.692307</v>
          </cell>
          <cell r="FU45">
            <v>11805410658.461536</v>
          </cell>
          <cell r="FV45">
            <v>14488458535.384613</v>
          </cell>
          <cell r="FW45">
            <v>14488458535.384613</v>
          </cell>
          <cell r="FX45">
            <v>17171506412.30769</v>
          </cell>
          <cell r="FY45">
            <v>18244725563.07692</v>
          </cell>
          <cell r="FZ45">
            <v>19317944713.846149</v>
          </cell>
          <cell r="GA45">
            <v>2683047876.9230766</v>
          </cell>
          <cell r="GB45">
            <v>4292876603.0769224</v>
          </cell>
          <cell r="GC45">
            <v>8049143630.7692299</v>
          </cell>
          <cell r="GD45">
            <v>9658972356.9230766</v>
          </cell>
          <cell r="GE45">
            <v>14488458535.384613</v>
          </cell>
          <cell r="GF45">
            <v>16098287261.53846</v>
          </cell>
          <cell r="GG45">
            <v>17708115987.692307</v>
          </cell>
          <cell r="GH45">
            <v>18781335138.461536</v>
          </cell>
          <cell r="GI45">
            <v>18781335138.461536</v>
          </cell>
          <cell r="GJ45">
            <v>20391163864.615383</v>
          </cell>
          <cell r="GK45">
            <v>22000992590.76923</v>
          </cell>
          <cell r="GL45">
            <v>22000992590.76923</v>
          </cell>
        </row>
        <row r="46">
          <cell r="A46" t="str">
            <v>Panadol Caplet-Cambodia</v>
          </cell>
          <cell r="AL46">
            <v>0</v>
          </cell>
          <cell r="AM46">
            <v>0</v>
          </cell>
          <cell r="AN46">
            <v>0</v>
          </cell>
          <cell r="AO46">
            <v>0</v>
          </cell>
          <cell r="AP46">
            <v>0</v>
          </cell>
          <cell r="AQ46">
            <v>0</v>
          </cell>
          <cell r="AR46">
            <v>941062823.15692461</v>
          </cell>
          <cell r="AS46">
            <v>0</v>
          </cell>
          <cell r="AT46">
            <v>0</v>
          </cell>
          <cell r="AU46">
            <v>0</v>
          </cell>
          <cell r="AV46">
            <v>0</v>
          </cell>
          <cell r="AW46">
            <v>0</v>
          </cell>
          <cell r="AX46">
            <v>0</v>
          </cell>
          <cell r="AY46">
            <v>983292575.25083613</v>
          </cell>
          <cell r="AZ46">
            <v>0</v>
          </cell>
          <cell r="BA46">
            <v>0</v>
          </cell>
          <cell r="BB46">
            <v>0</v>
          </cell>
          <cell r="BC46">
            <v>0</v>
          </cell>
          <cell r="BD46">
            <v>983292575.25083613</v>
          </cell>
          <cell r="BE46">
            <v>0</v>
          </cell>
          <cell r="BF46">
            <v>0</v>
          </cell>
          <cell r="BG46">
            <v>0</v>
          </cell>
          <cell r="BH46">
            <v>0</v>
          </cell>
          <cell r="BI46">
            <v>0</v>
          </cell>
          <cell r="BJ46">
            <v>983292575.25083613</v>
          </cell>
          <cell r="BK46">
            <v>0</v>
          </cell>
          <cell r="BL46">
            <v>0</v>
          </cell>
          <cell r="BM46">
            <v>0</v>
          </cell>
          <cell r="BN46">
            <v>0</v>
          </cell>
          <cell r="BO46">
            <v>983292575.25083613</v>
          </cell>
          <cell r="BP46">
            <v>0</v>
          </cell>
          <cell r="BQ46">
            <v>0</v>
          </cell>
          <cell r="BR46">
            <v>0</v>
          </cell>
          <cell r="BS46">
            <v>0</v>
          </cell>
          <cell r="BT46">
            <v>983292575.25083613</v>
          </cell>
          <cell r="BU46">
            <v>0</v>
          </cell>
          <cell r="DC46">
            <v>983292575.25083613</v>
          </cell>
          <cell r="DD46">
            <v>0</v>
          </cell>
          <cell r="DE46">
            <v>983292575.25083613</v>
          </cell>
          <cell r="DF46">
            <v>0</v>
          </cell>
          <cell r="DG46">
            <v>1966585150.5016723</v>
          </cell>
          <cell r="FC46">
            <v>0</v>
          </cell>
          <cell r="FD46">
            <v>0</v>
          </cell>
          <cell r="FE46">
            <v>0</v>
          </cell>
          <cell r="FF46">
            <v>0</v>
          </cell>
          <cell r="FG46">
            <v>0</v>
          </cell>
          <cell r="FH46">
            <v>0</v>
          </cell>
          <cell r="FI46">
            <v>941062823.15692461</v>
          </cell>
          <cell r="FJ46">
            <v>941062823.15692461</v>
          </cell>
          <cell r="FK46">
            <v>941062823.15692461</v>
          </cell>
          <cell r="FL46">
            <v>941062823.15692461</v>
          </cell>
          <cell r="FM46">
            <v>941062823.15692461</v>
          </cell>
          <cell r="FN46">
            <v>941062823.15692461</v>
          </cell>
          <cell r="FO46">
            <v>0</v>
          </cell>
          <cell r="FP46">
            <v>983292575.25083613</v>
          </cell>
          <cell r="FQ46">
            <v>983292575.25083613</v>
          </cell>
          <cell r="FR46">
            <v>983292575.25083613</v>
          </cell>
          <cell r="FS46">
            <v>983292575.25083613</v>
          </cell>
          <cell r="FT46">
            <v>983292575.25083613</v>
          </cell>
          <cell r="FU46">
            <v>1966585150.5016723</v>
          </cell>
          <cell r="FV46">
            <v>1966585150.5016723</v>
          </cell>
          <cell r="FW46">
            <v>1966585150.5016723</v>
          </cell>
          <cell r="FX46">
            <v>1966585150.5016723</v>
          </cell>
          <cell r="FY46">
            <v>1966585150.5016723</v>
          </cell>
          <cell r="FZ46">
            <v>1966585150.5016723</v>
          </cell>
          <cell r="GA46">
            <v>983292575.25083613</v>
          </cell>
          <cell r="GB46">
            <v>983292575.25083613</v>
          </cell>
          <cell r="GC46">
            <v>983292575.25083613</v>
          </cell>
          <cell r="GD46">
            <v>983292575.25083613</v>
          </cell>
          <cell r="GE46">
            <v>983292575.25083613</v>
          </cell>
          <cell r="GF46">
            <v>1966585150.5016723</v>
          </cell>
          <cell r="GG46">
            <v>1966585150.5016723</v>
          </cell>
          <cell r="GH46">
            <v>1966585150.5016723</v>
          </cell>
          <cell r="GI46">
            <v>1966585150.5016723</v>
          </cell>
          <cell r="GJ46">
            <v>1966585150.5016723</v>
          </cell>
          <cell r="GK46">
            <v>2949877725.7525082</v>
          </cell>
          <cell r="GL46">
            <v>2949877725.7525082</v>
          </cell>
        </row>
        <row r="47">
          <cell r="A47" t="str">
            <v>Pangran Extra</v>
          </cell>
          <cell r="AL47">
            <v>1054112577.8868148</v>
          </cell>
          <cell r="AM47">
            <v>527056288.94340742</v>
          </cell>
          <cell r="AN47">
            <v>527056288.94340742</v>
          </cell>
          <cell r="AO47">
            <v>527056288.94340742</v>
          </cell>
          <cell r="AP47">
            <v>527056288.94340742</v>
          </cell>
          <cell r="AQ47">
            <v>527056288.94340742</v>
          </cell>
          <cell r="AR47">
            <v>527056288.94340742</v>
          </cell>
          <cell r="AS47">
            <v>527056288.94340742</v>
          </cell>
          <cell r="AT47">
            <v>527056288.94340742</v>
          </cell>
          <cell r="AU47">
            <v>527056288.94340742</v>
          </cell>
          <cell r="AV47">
            <v>527056288.94340742</v>
          </cell>
          <cell r="AW47">
            <v>0</v>
          </cell>
          <cell r="AX47">
            <v>2681707023.4113708</v>
          </cell>
          <cell r="AY47">
            <v>1340853511.7056854</v>
          </cell>
          <cell r="AZ47">
            <v>1340853511.7056854</v>
          </cell>
          <cell r="BA47">
            <v>1340853511.7056854</v>
          </cell>
          <cell r="BB47">
            <v>1340853511.7056854</v>
          </cell>
          <cell r="BC47">
            <v>1340853511.7056854</v>
          </cell>
          <cell r="BD47">
            <v>1340853511.7056854</v>
          </cell>
          <cell r="BE47">
            <v>1340853511.7056854</v>
          </cell>
          <cell r="BF47">
            <v>1340853511.7056854</v>
          </cell>
          <cell r="BG47">
            <v>1340853511.7056854</v>
          </cell>
          <cell r="BH47">
            <v>1340853511.7056854</v>
          </cell>
          <cell r="BI47">
            <v>0</v>
          </cell>
          <cell r="BJ47">
            <v>4022560535.1170564</v>
          </cell>
          <cell r="BK47">
            <v>2011280267.5585282</v>
          </cell>
          <cell r="BL47">
            <v>1340853511.7056854</v>
          </cell>
          <cell r="BM47">
            <v>2011280267.5585282</v>
          </cell>
          <cell r="BN47">
            <v>1340853511.7056854</v>
          </cell>
          <cell r="BO47">
            <v>1340853511.7056854</v>
          </cell>
          <cell r="BP47">
            <v>2011280267.5585282</v>
          </cell>
          <cell r="BQ47">
            <v>1340853511.7056854</v>
          </cell>
          <cell r="BR47">
            <v>1340853511.7056854</v>
          </cell>
          <cell r="BS47">
            <v>2011280267.5585282</v>
          </cell>
          <cell r="BT47">
            <v>1340853511.7056854</v>
          </cell>
          <cell r="BU47">
            <v>0</v>
          </cell>
          <cell r="DC47">
            <v>5363414046.8227415</v>
          </cell>
          <cell r="DD47">
            <v>4022560535.1170559</v>
          </cell>
          <cell r="DE47">
            <v>4022560535.1170559</v>
          </cell>
          <cell r="DF47">
            <v>2681707023.4113708</v>
          </cell>
          <cell r="DG47">
            <v>16090242140.468224</v>
          </cell>
          <cell r="FC47">
            <v>1054112577.8868148</v>
          </cell>
          <cell r="FD47">
            <v>1581168866.8302221</v>
          </cell>
          <cell r="FE47">
            <v>2108225155.7736297</v>
          </cell>
          <cell r="FF47">
            <v>2635281444.7170372</v>
          </cell>
          <cell r="FG47">
            <v>3162337733.6604447</v>
          </cell>
          <cell r="FH47">
            <v>3689394022.6038523</v>
          </cell>
          <cell r="FI47">
            <v>4216450311.5472598</v>
          </cell>
          <cell r="FJ47">
            <v>4743506600.4906673</v>
          </cell>
          <cell r="FK47">
            <v>5270562889.4340744</v>
          </cell>
          <cell r="FL47">
            <v>5797619178.3774815</v>
          </cell>
          <cell r="FM47">
            <v>6324675467.3208885</v>
          </cell>
          <cell r="FN47">
            <v>6324675467.3208885</v>
          </cell>
          <cell r="FO47">
            <v>2681707023.4113708</v>
          </cell>
          <cell r="FP47">
            <v>4022560535.1170559</v>
          </cell>
          <cell r="FQ47">
            <v>5363414046.8227415</v>
          </cell>
          <cell r="FR47">
            <v>6704267558.5284271</v>
          </cell>
          <cell r="FS47">
            <v>8045121070.2341127</v>
          </cell>
          <cell r="FT47">
            <v>9385974581.9397984</v>
          </cell>
          <cell r="FU47">
            <v>10726828093.645483</v>
          </cell>
          <cell r="FV47">
            <v>12067681605.351168</v>
          </cell>
          <cell r="FW47">
            <v>13408535117.056852</v>
          </cell>
          <cell r="FX47">
            <v>14749388628.762537</v>
          </cell>
          <cell r="FY47">
            <v>16090242140.468222</v>
          </cell>
          <cell r="FZ47">
            <v>16090242140.468222</v>
          </cell>
          <cell r="GA47">
            <v>4022560535.1170564</v>
          </cell>
          <cell r="GB47">
            <v>6033840802.6755848</v>
          </cell>
          <cell r="GC47">
            <v>7374694314.3812704</v>
          </cell>
          <cell r="GD47">
            <v>9385974581.9397984</v>
          </cell>
          <cell r="GE47">
            <v>10726828093.645483</v>
          </cell>
          <cell r="GF47">
            <v>12067681605.351168</v>
          </cell>
          <cell r="GG47">
            <v>14078961872.909697</v>
          </cell>
          <cell r="GH47">
            <v>15419815384.615381</v>
          </cell>
          <cell r="GI47">
            <v>16760668896.321066</v>
          </cell>
          <cell r="GJ47">
            <v>18771949163.879593</v>
          </cell>
          <cell r="GK47">
            <v>20112802675.585278</v>
          </cell>
          <cell r="GL47">
            <v>20112802675.585278</v>
          </cell>
        </row>
        <row r="48">
          <cell r="A48" t="str">
            <v>Granulado Panadol Compuesto</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DC48">
            <v>0</v>
          </cell>
          <cell r="DD48">
            <v>0</v>
          </cell>
          <cell r="DE48">
            <v>0</v>
          </cell>
          <cell r="DF48">
            <v>0</v>
          </cell>
          <cell r="DG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row>
        <row r="49">
          <cell r="A49" t="str">
            <v>Pangran Beecham Flu Plus Granules</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1532404013.3779261</v>
          </cell>
          <cell r="BD49">
            <v>0</v>
          </cell>
          <cell r="BE49">
            <v>0</v>
          </cell>
          <cell r="BF49">
            <v>1532404013.3779261</v>
          </cell>
          <cell r="BG49">
            <v>766202006.68896306</v>
          </cell>
          <cell r="BH49">
            <v>766202006.68896306</v>
          </cell>
          <cell r="BI49">
            <v>766202006.68896306</v>
          </cell>
          <cell r="BJ49">
            <v>766202006.68896306</v>
          </cell>
          <cell r="BK49">
            <v>766202006.68896306</v>
          </cell>
          <cell r="BL49">
            <v>766202006.68896306</v>
          </cell>
          <cell r="BM49">
            <v>766202006.68896306</v>
          </cell>
          <cell r="BN49">
            <v>766202006.68896306</v>
          </cell>
          <cell r="BO49">
            <v>766202006.68896306</v>
          </cell>
          <cell r="BP49">
            <v>766202006.68896306</v>
          </cell>
          <cell r="BQ49">
            <v>766202006.68896306</v>
          </cell>
          <cell r="BR49">
            <v>0</v>
          </cell>
          <cell r="BS49">
            <v>766202006.68896306</v>
          </cell>
          <cell r="BT49">
            <v>766202006.68896306</v>
          </cell>
          <cell r="BU49">
            <v>0</v>
          </cell>
          <cell r="DC49">
            <v>0</v>
          </cell>
          <cell r="DD49">
            <v>1532404013.3779261</v>
          </cell>
          <cell r="DE49">
            <v>1532404013.3779261</v>
          </cell>
          <cell r="DF49">
            <v>2298606020.0668893</v>
          </cell>
          <cell r="DG49">
            <v>5363414046.8227415</v>
          </cell>
          <cell r="FC49">
            <v>0</v>
          </cell>
          <cell r="FD49">
            <v>0</v>
          </cell>
          <cell r="FE49">
            <v>0</v>
          </cell>
          <cell r="FF49">
            <v>0</v>
          </cell>
          <cell r="FG49">
            <v>0</v>
          </cell>
          <cell r="FH49">
            <v>0</v>
          </cell>
          <cell r="FI49">
            <v>0</v>
          </cell>
          <cell r="FJ49">
            <v>0</v>
          </cell>
          <cell r="FK49">
            <v>0</v>
          </cell>
          <cell r="FL49">
            <v>0</v>
          </cell>
          <cell r="FM49">
            <v>0</v>
          </cell>
          <cell r="FN49">
            <v>0</v>
          </cell>
          <cell r="FO49">
            <v>0</v>
          </cell>
          <cell r="FP49">
            <v>0</v>
          </cell>
          <cell r="FQ49">
            <v>0</v>
          </cell>
          <cell r="FR49">
            <v>0</v>
          </cell>
          <cell r="FS49">
            <v>0</v>
          </cell>
          <cell r="FT49">
            <v>1532404013.3779261</v>
          </cell>
          <cell r="FU49">
            <v>1532404013.3779261</v>
          </cell>
          <cell r="FV49">
            <v>1532404013.3779261</v>
          </cell>
          <cell r="FW49">
            <v>3064808026.7558522</v>
          </cell>
          <cell r="FX49">
            <v>3831010033.4448152</v>
          </cell>
          <cell r="FY49">
            <v>4597212040.1337786</v>
          </cell>
          <cell r="FZ49">
            <v>5363414046.8227415</v>
          </cell>
          <cell r="GA49">
            <v>766202006.68896306</v>
          </cell>
          <cell r="GB49">
            <v>1532404013.3779261</v>
          </cell>
          <cell r="GC49">
            <v>2298606020.0668893</v>
          </cell>
          <cell r="GD49">
            <v>3064808026.7558522</v>
          </cell>
          <cell r="GE49">
            <v>3831010033.4448152</v>
          </cell>
          <cell r="GF49">
            <v>4597212040.1337786</v>
          </cell>
          <cell r="GG49">
            <v>5363414046.8227415</v>
          </cell>
          <cell r="GH49">
            <v>6129616053.5117044</v>
          </cell>
          <cell r="GI49">
            <v>6129616053.5117044</v>
          </cell>
          <cell r="GJ49">
            <v>6895818060.2006674</v>
          </cell>
          <cell r="GK49">
            <v>7662020066.8896303</v>
          </cell>
          <cell r="GL49">
            <v>7662020066.8896303</v>
          </cell>
        </row>
        <row r="50">
          <cell r="A50" t="str">
            <v>Pangran Kid Granules</v>
          </cell>
          <cell r="AL50">
            <v>513306994.44923162</v>
          </cell>
          <cell r="AM50">
            <v>0</v>
          </cell>
          <cell r="AN50">
            <v>256653497.22461581</v>
          </cell>
          <cell r="AO50">
            <v>0</v>
          </cell>
          <cell r="AP50">
            <v>898287240.28615534</v>
          </cell>
          <cell r="AQ50">
            <v>0</v>
          </cell>
          <cell r="AR50">
            <v>513306994.44923162</v>
          </cell>
          <cell r="AS50">
            <v>0</v>
          </cell>
          <cell r="AT50">
            <v>641633743.06153953</v>
          </cell>
          <cell r="AU50">
            <v>0</v>
          </cell>
          <cell r="AV50">
            <v>898287240.28615534</v>
          </cell>
          <cell r="AW50">
            <v>0</v>
          </cell>
          <cell r="AX50">
            <v>536341404.68227416</v>
          </cell>
          <cell r="AY50">
            <v>469298729.09698987</v>
          </cell>
          <cell r="AZ50">
            <v>0</v>
          </cell>
          <cell r="BA50">
            <v>0</v>
          </cell>
          <cell r="BB50">
            <v>402256053.51170564</v>
          </cell>
          <cell r="BC50">
            <v>134085351.17056854</v>
          </cell>
          <cell r="BD50">
            <v>268170702.34113708</v>
          </cell>
          <cell r="BE50">
            <v>0</v>
          </cell>
          <cell r="BF50">
            <v>0</v>
          </cell>
          <cell r="BG50">
            <v>536341404.68227416</v>
          </cell>
          <cell r="BH50">
            <v>0</v>
          </cell>
          <cell r="BI50">
            <v>0</v>
          </cell>
          <cell r="BJ50">
            <v>134085351.17056854</v>
          </cell>
          <cell r="BK50">
            <v>268170702.34113708</v>
          </cell>
          <cell r="BL50">
            <v>402256053.51170564</v>
          </cell>
          <cell r="BM50">
            <v>134085351.17056854</v>
          </cell>
          <cell r="BN50">
            <v>268170702.34113708</v>
          </cell>
          <cell r="BO50">
            <v>268170702.34113708</v>
          </cell>
          <cell r="BP50">
            <v>134085351.17056854</v>
          </cell>
          <cell r="BQ50">
            <v>134085351.17056854</v>
          </cell>
          <cell r="BR50">
            <v>134085351.17056854</v>
          </cell>
          <cell r="BS50">
            <v>134085351.17056854</v>
          </cell>
          <cell r="BT50">
            <v>268170702.34113708</v>
          </cell>
          <cell r="BU50">
            <v>0</v>
          </cell>
          <cell r="DC50">
            <v>1005640133.779264</v>
          </cell>
          <cell r="DD50">
            <v>536341404.68227416</v>
          </cell>
          <cell r="DE50">
            <v>268170702.34113708</v>
          </cell>
          <cell r="DF50">
            <v>536341404.68227416</v>
          </cell>
          <cell r="DG50">
            <v>2346493645.4849496</v>
          </cell>
          <cell r="FC50">
            <v>513306994.44923162</v>
          </cell>
          <cell r="FD50">
            <v>513306994.44923162</v>
          </cell>
          <cell r="FE50">
            <v>769960491.67384744</v>
          </cell>
          <cell r="FF50">
            <v>769960491.67384744</v>
          </cell>
          <cell r="FG50">
            <v>1668247731.9600029</v>
          </cell>
          <cell r="FH50">
            <v>1668247731.9600029</v>
          </cell>
          <cell r="FI50">
            <v>2181554726.4092345</v>
          </cell>
          <cell r="FJ50">
            <v>2181554726.4092345</v>
          </cell>
          <cell r="FK50">
            <v>2823188469.4707742</v>
          </cell>
          <cell r="FL50">
            <v>2823188469.4707742</v>
          </cell>
          <cell r="FM50">
            <v>3721475709.7569294</v>
          </cell>
          <cell r="FN50">
            <v>3721475709.7569294</v>
          </cell>
          <cell r="FO50">
            <v>536341404.68227416</v>
          </cell>
          <cell r="FP50">
            <v>1005640133.779264</v>
          </cell>
          <cell r="FQ50">
            <v>1005640133.779264</v>
          </cell>
          <cell r="FR50">
            <v>1005640133.779264</v>
          </cell>
          <cell r="FS50">
            <v>1407896187.2909696</v>
          </cell>
          <cell r="FT50">
            <v>1541981538.4615381</v>
          </cell>
          <cell r="FU50">
            <v>1810152240.8026752</v>
          </cell>
          <cell r="FV50">
            <v>1810152240.8026752</v>
          </cell>
          <cell r="FW50">
            <v>1810152240.8026752</v>
          </cell>
          <cell r="FX50">
            <v>2346493645.4849496</v>
          </cell>
          <cell r="FY50">
            <v>2346493645.4849496</v>
          </cell>
          <cell r="FZ50">
            <v>2346493645.4849496</v>
          </cell>
          <cell r="GA50">
            <v>134085351.17056854</v>
          </cell>
          <cell r="GB50">
            <v>402256053.51170564</v>
          </cell>
          <cell r="GC50">
            <v>804512107.02341127</v>
          </cell>
          <cell r="GD50">
            <v>938597458.19397986</v>
          </cell>
          <cell r="GE50">
            <v>1206768160.5351169</v>
          </cell>
          <cell r="GF50">
            <v>1474938862.8762541</v>
          </cell>
          <cell r="GG50">
            <v>1609024214.0468225</v>
          </cell>
          <cell r="GH50">
            <v>1743109565.217391</v>
          </cell>
          <cell r="GI50">
            <v>1877194916.3879595</v>
          </cell>
          <cell r="GJ50">
            <v>2011280267.5585279</v>
          </cell>
          <cell r="GK50">
            <v>2279450969.8996649</v>
          </cell>
          <cell r="GL50">
            <v>2279450969.8996649</v>
          </cell>
        </row>
        <row r="51">
          <cell r="A51" t="str">
            <v>ENO ORANGE SACHETS 4.3GX48</v>
          </cell>
          <cell r="AL51">
            <v>777293448.73740792</v>
          </cell>
          <cell r="AM51">
            <v>0</v>
          </cell>
          <cell r="AN51">
            <v>259097816.24580264</v>
          </cell>
          <cell r="AO51">
            <v>259097816.24580264</v>
          </cell>
          <cell r="AP51">
            <v>259097816.24580264</v>
          </cell>
          <cell r="AQ51">
            <v>518195632.49160528</v>
          </cell>
          <cell r="AR51">
            <v>259097816.24580264</v>
          </cell>
          <cell r="AS51">
            <v>259097816.24580264</v>
          </cell>
          <cell r="AT51">
            <v>259097816.24580264</v>
          </cell>
          <cell r="AU51">
            <v>518195632.49160528</v>
          </cell>
          <cell r="AV51">
            <v>259097816.24580264</v>
          </cell>
          <cell r="AW51">
            <v>518195632.49160528</v>
          </cell>
          <cell r="AX51">
            <v>812174127.0903008</v>
          </cell>
          <cell r="AY51">
            <v>270724709.03010029</v>
          </cell>
          <cell r="AZ51">
            <v>270724709.03010029</v>
          </cell>
          <cell r="BA51">
            <v>270724709.03010029</v>
          </cell>
          <cell r="BB51">
            <v>541449418.06020057</v>
          </cell>
          <cell r="BC51">
            <v>270724709.03010029</v>
          </cell>
          <cell r="BD51">
            <v>270724709.03010029</v>
          </cell>
          <cell r="BE51">
            <v>270724709.03010029</v>
          </cell>
          <cell r="BF51">
            <v>541449418.06020057</v>
          </cell>
          <cell r="BG51">
            <v>270724709.03010029</v>
          </cell>
          <cell r="BH51">
            <v>541449418.06020057</v>
          </cell>
          <cell r="BI51">
            <v>270724709.03010029</v>
          </cell>
          <cell r="BJ51">
            <v>812174127.0903008</v>
          </cell>
          <cell r="BK51">
            <v>541449418.06020057</v>
          </cell>
          <cell r="BL51">
            <v>541449418.06020057</v>
          </cell>
          <cell r="BM51">
            <v>541449418.06020057</v>
          </cell>
          <cell r="BN51">
            <v>270724709.03010029</v>
          </cell>
          <cell r="BO51">
            <v>541449418.06020057</v>
          </cell>
          <cell r="BP51">
            <v>541449418.06020057</v>
          </cell>
          <cell r="BQ51">
            <v>541449418.06020057</v>
          </cell>
          <cell r="BR51">
            <v>270724709.03010029</v>
          </cell>
          <cell r="BS51">
            <v>541449418.06020057</v>
          </cell>
          <cell r="BT51">
            <v>541449418.06020057</v>
          </cell>
          <cell r="BU51">
            <v>0</v>
          </cell>
          <cell r="DC51">
            <v>1353623545.1505015</v>
          </cell>
          <cell r="DD51">
            <v>1082898836.1204011</v>
          </cell>
          <cell r="DE51">
            <v>1082898836.1204011</v>
          </cell>
          <cell r="DF51">
            <v>1082898836.1204011</v>
          </cell>
          <cell r="DG51">
            <v>4602320053.5117054</v>
          </cell>
          <cell r="FC51">
            <v>777293448.73740792</v>
          </cell>
          <cell r="FD51">
            <v>777293448.73740792</v>
          </cell>
          <cell r="FE51">
            <v>1036391264.9832106</v>
          </cell>
          <cell r="FF51">
            <v>1295489081.2290132</v>
          </cell>
          <cell r="FG51">
            <v>1554586897.4748158</v>
          </cell>
          <cell r="FH51">
            <v>2072782529.9664211</v>
          </cell>
          <cell r="FI51">
            <v>2331880346.212224</v>
          </cell>
          <cell r="FJ51">
            <v>2590978162.4580269</v>
          </cell>
          <cell r="FK51">
            <v>2850075978.7038298</v>
          </cell>
          <cell r="FL51">
            <v>3368271611.195435</v>
          </cell>
          <cell r="FM51">
            <v>3627369427.4412374</v>
          </cell>
          <cell r="FN51">
            <v>4145565059.9328427</v>
          </cell>
          <cell r="FO51">
            <v>812174127.0903008</v>
          </cell>
          <cell r="FP51">
            <v>1082898836.1204011</v>
          </cell>
          <cell r="FQ51">
            <v>1353623545.1505015</v>
          </cell>
          <cell r="FR51">
            <v>1624348254.1806018</v>
          </cell>
          <cell r="FS51">
            <v>2165797672.2408023</v>
          </cell>
          <cell r="FT51">
            <v>2436522381.2709026</v>
          </cell>
          <cell r="FU51">
            <v>2707247090.301003</v>
          </cell>
          <cell r="FV51">
            <v>2977971799.3311033</v>
          </cell>
          <cell r="FW51">
            <v>3519421217.391304</v>
          </cell>
          <cell r="FX51">
            <v>3790145926.4214044</v>
          </cell>
          <cell r="FY51">
            <v>4331595344.4816046</v>
          </cell>
          <cell r="FZ51">
            <v>4602320053.5117044</v>
          </cell>
          <cell r="GA51">
            <v>812174127.0903008</v>
          </cell>
          <cell r="GB51">
            <v>1353623545.1505013</v>
          </cell>
          <cell r="GC51">
            <v>1895072963.2107019</v>
          </cell>
          <cell r="GD51">
            <v>2436522381.2709026</v>
          </cell>
          <cell r="GE51">
            <v>2707247090.301003</v>
          </cell>
          <cell r="GF51">
            <v>3248696508.3612037</v>
          </cell>
          <cell r="GG51">
            <v>3790145926.4214044</v>
          </cell>
          <cell r="GH51">
            <v>4331595344.4816046</v>
          </cell>
          <cell r="GI51">
            <v>4602320053.5117044</v>
          </cell>
          <cell r="GJ51">
            <v>5143769471.5719051</v>
          </cell>
          <cell r="GK51">
            <v>5685218889.6321058</v>
          </cell>
          <cell r="GL51">
            <v>5685218889.6321058</v>
          </cell>
        </row>
        <row r="52">
          <cell r="A52" t="str">
            <v>ENO LEMON SACHET 48/BOX M</v>
          </cell>
          <cell r="AL52">
            <v>1036391264.9832106</v>
          </cell>
          <cell r="AM52">
            <v>0</v>
          </cell>
          <cell r="AN52">
            <v>0</v>
          </cell>
          <cell r="AO52">
            <v>0</v>
          </cell>
          <cell r="AP52">
            <v>259097816.24580264</v>
          </cell>
          <cell r="AQ52">
            <v>259097816.24580264</v>
          </cell>
          <cell r="AR52">
            <v>259097816.24580264</v>
          </cell>
          <cell r="AS52">
            <v>259097816.24580264</v>
          </cell>
          <cell r="AT52">
            <v>259097816.24580264</v>
          </cell>
          <cell r="AU52">
            <v>259097816.24580264</v>
          </cell>
          <cell r="AV52">
            <v>259097816.24580264</v>
          </cell>
          <cell r="AW52">
            <v>259097816.24580264</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1063581110.3678933</v>
          </cell>
          <cell r="DC52">
            <v>0</v>
          </cell>
          <cell r="DD52">
            <v>0</v>
          </cell>
          <cell r="DE52">
            <v>0</v>
          </cell>
          <cell r="DF52">
            <v>0</v>
          </cell>
          <cell r="DG52">
            <v>0</v>
          </cell>
          <cell r="FC52">
            <v>1036391264.9832106</v>
          </cell>
          <cell r="FD52">
            <v>1036391264.9832106</v>
          </cell>
          <cell r="FE52">
            <v>1036391264.9832106</v>
          </cell>
          <cell r="FF52">
            <v>1036391264.9832106</v>
          </cell>
          <cell r="FG52">
            <v>1295489081.2290132</v>
          </cell>
          <cell r="FH52">
            <v>1554586897.4748158</v>
          </cell>
          <cell r="FI52">
            <v>1813684713.7206185</v>
          </cell>
          <cell r="FJ52">
            <v>2072782529.9664211</v>
          </cell>
          <cell r="FK52">
            <v>2331880346.212224</v>
          </cell>
          <cell r="FL52">
            <v>2590978162.4580269</v>
          </cell>
          <cell r="FM52">
            <v>2850075978.7038298</v>
          </cell>
          <cell r="FN52">
            <v>3109173794.9496326</v>
          </cell>
          <cell r="FO52">
            <v>0</v>
          </cell>
          <cell r="FP52">
            <v>0</v>
          </cell>
          <cell r="FQ52">
            <v>0</v>
          </cell>
          <cell r="FR52">
            <v>0</v>
          </cell>
          <cell r="FS52">
            <v>0</v>
          </cell>
          <cell r="FT52">
            <v>0</v>
          </cell>
          <cell r="FU52">
            <v>0</v>
          </cell>
          <cell r="FV52">
            <v>0</v>
          </cell>
          <cell r="FW52">
            <v>0</v>
          </cell>
          <cell r="FX52">
            <v>0</v>
          </cell>
          <cell r="FY52">
            <v>0</v>
          </cell>
          <cell r="FZ52">
            <v>0</v>
          </cell>
          <cell r="GA52">
            <v>0</v>
          </cell>
          <cell r="GB52">
            <v>0</v>
          </cell>
          <cell r="GC52">
            <v>0</v>
          </cell>
          <cell r="GD52">
            <v>0</v>
          </cell>
          <cell r="GE52">
            <v>0</v>
          </cell>
          <cell r="GF52">
            <v>0</v>
          </cell>
          <cell r="GG52">
            <v>0</v>
          </cell>
          <cell r="GH52">
            <v>0</v>
          </cell>
          <cell r="GI52">
            <v>0</v>
          </cell>
          <cell r="GJ52">
            <v>0</v>
          </cell>
          <cell r="GK52">
            <v>0</v>
          </cell>
          <cell r="GL52">
            <v>1063581110.3678933</v>
          </cell>
        </row>
        <row r="53">
          <cell r="A53" t="str">
            <v>Panadol Susp 120mg</v>
          </cell>
          <cell r="AL53">
            <v>0</v>
          </cell>
          <cell r="AM53">
            <v>0</v>
          </cell>
          <cell r="AN53">
            <v>0</v>
          </cell>
          <cell r="AO53">
            <v>0</v>
          </cell>
          <cell r="AP53">
            <v>383382272.27682287</v>
          </cell>
          <cell r="AQ53">
            <v>0</v>
          </cell>
          <cell r="AR53">
            <v>0</v>
          </cell>
          <cell r="AS53">
            <v>383382272.27682287</v>
          </cell>
          <cell r="AT53">
            <v>0</v>
          </cell>
          <cell r="AU53">
            <v>0</v>
          </cell>
          <cell r="AV53">
            <v>167729744.12110996</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375549723.41137117</v>
          </cell>
          <cell r="BL53">
            <v>0</v>
          </cell>
          <cell r="BM53">
            <v>0</v>
          </cell>
          <cell r="BN53">
            <v>0</v>
          </cell>
          <cell r="BO53">
            <v>0</v>
          </cell>
          <cell r="BP53">
            <v>0</v>
          </cell>
          <cell r="BQ53">
            <v>0</v>
          </cell>
          <cell r="BR53">
            <v>0</v>
          </cell>
          <cell r="BS53">
            <v>0</v>
          </cell>
          <cell r="BT53">
            <v>0</v>
          </cell>
          <cell r="BU53">
            <v>375549723.41137117</v>
          </cell>
          <cell r="DC53">
            <v>0</v>
          </cell>
          <cell r="DD53">
            <v>0</v>
          </cell>
          <cell r="DE53">
            <v>0</v>
          </cell>
          <cell r="DF53">
            <v>0</v>
          </cell>
          <cell r="DG53">
            <v>0</v>
          </cell>
          <cell r="FC53">
            <v>0</v>
          </cell>
          <cell r="FD53">
            <v>0</v>
          </cell>
          <cell r="FE53">
            <v>0</v>
          </cell>
          <cell r="FF53">
            <v>0</v>
          </cell>
          <cell r="FG53">
            <v>383382272.27682287</v>
          </cell>
          <cell r="FH53">
            <v>383382272.27682287</v>
          </cell>
          <cell r="FI53">
            <v>383382272.27682287</v>
          </cell>
          <cell r="FJ53">
            <v>766764544.55364573</v>
          </cell>
          <cell r="FK53">
            <v>766764544.55364573</v>
          </cell>
          <cell r="FL53">
            <v>766764544.55364573</v>
          </cell>
          <cell r="FM53">
            <v>934494288.67475569</v>
          </cell>
          <cell r="FN53">
            <v>934494288.67475569</v>
          </cell>
          <cell r="FO53">
            <v>0</v>
          </cell>
          <cell r="FP53">
            <v>0</v>
          </cell>
          <cell r="FQ53">
            <v>0</v>
          </cell>
          <cell r="FR53">
            <v>0</v>
          </cell>
          <cell r="FS53">
            <v>0</v>
          </cell>
          <cell r="FT53">
            <v>0</v>
          </cell>
          <cell r="FU53">
            <v>0</v>
          </cell>
          <cell r="FV53">
            <v>0</v>
          </cell>
          <cell r="FW53">
            <v>0</v>
          </cell>
          <cell r="FX53">
            <v>0</v>
          </cell>
          <cell r="FY53">
            <v>0</v>
          </cell>
          <cell r="FZ53">
            <v>0</v>
          </cell>
          <cell r="GA53">
            <v>0</v>
          </cell>
          <cell r="GB53">
            <v>375549723.41137117</v>
          </cell>
          <cell r="GC53">
            <v>375549723.41137117</v>
          </cell>
          <cell r="GD53">
            <v>375549723.41137117</v>
          </cell>
          <cell r="GE53">
            <v>375549723.41137117</v>
          </cell>
          <cell r="GF53">
            <v>375549723.41137117</v>
          </cell>
          <cell r="GG53">
            <v>375549723.41137117</v>
          </cell>
          <cell r="GH53">
            <v>375549723.41137117</v>
          </cell>
          <cell r="GI53">
            <v>375549723.41137117</v>
          </cell>
          <cell r="GJ53">
            <v>375549723.41137117</v>
          </cell>
          <cell r="GK53">
            <v>375549723.41137117</v>
          </cell>
          <cell r="GL53">
            <v>751099446.82274234</v>
          </cell>
        </row>
        <row r="54">
          <cell r="A54" t="str">
            <v>Scott’s Emulsion Orange 200ml</v>
          </cell>
          <cell r="AL54">
            <v>0</v>
          </cell>
          <cell r="AM54">
            <v>0</v>
          </cell>
          <cell r="AN54">
            <v>0</v>
          </cell>
          <cell r="AO54">
            <v>0</v>
          </cell>
          <cell r="AP54">
            <v>0</v>
          </cell>
          <cell r="AQ54">
            <v>0</v>
          </cell>
          <cell r="AR54">
            <v>0</v>
          </cell>
          <cell r="AS54">
            <v>0</v>
          </cell>
          <cell r="AT54">
            <v>0</v>
          </cell>
          <cell r="AU54">
            <v>0</v>
          </cell>
          <cell r="AV54">
            <v>0</v>
          </cell>
          <cell r="AW54">
            <v>0</v>
          </cell>
          <cell r="AX54">
            <v>0</v>
          </cell>
          <cell r="AY54">
            <v>854404978.86822712</v>
          </cell>
          <cell r="AZ54">
            <v>0</v>
          </cell>
          <cell r="BA54">
            <v>854404978.86822712</v>
          </cell>
          <cell r="BB54">
            <v>0</v>
          </cell>
          <cell r="BC54">
            <v>0</v>
          </cell>
          <cell r="BD54">
            <v>854404978.86822712</v>
          </cell>
          <cell r="BE54">
            <v>0</v>
          </cell>
          <cell r="BF54">
            <v>0</v>
          </cell>
          <cell r="BG54">
            <v>854404978.86822712</v>
          </cell>
          <cell r="BH54">
            <v>0</v>
          </cell>
          <cell r="BI54">
            <v>0</v>
          </cell>
          <cell r="BJ54">
            <v>854404978.86822712</v>
          </cell>
          <cell r="BK54">
            <v>0</v>
          </cell>
          <cell r="BL54">
            <v>854404978.86822712</v>
          </cell>
          <cell r="BM54">
            <v>0</v>
          </cell>
          <cell r="BN54">
            <v>854404978.86822712</v>
          </cell>
          <cell r="BO54">
            <v>0</v>
          </cell>
          <cell r="BP54">
            <v>0</v>
          </cell>
          <cell r="BQ54">
            <v>854404978.86822712</v>
          </cell>
          <cell r="BR54">
            <v>0</v>
          </cell>
          <cell r="BS54">
            <v>854404978.86822712</v>
          </cell>
          <cell r="BT54">
            <v>0</v>
          </cell>
          <cell r="BU54">
            <v>0</v>
          </cell>
          <cell r="DC54">
            <v>854404978.86822712</v>
          </cell>
          <cell r="DD54">
            <v>854404978.86822712</v>
          </cell>
          <cell r="DE54">
            <v>854404978.86822712</v>
          </cell>
          <cell r="DF54">
            <v>854404978.86822712</v>
          </cell>
          <cell r="DG54">
            <v>3417619915.4729085</v>
          </cell>
          <cell r="FO54">
            <v>0</v>
          </cell>
          <cell r="FP54">
            <v>854404978.86822712</v>
          </cell>
          <cell r="FQ54">
            <v>854404978.86822712</v>
          </cell>
          <cell r="FR54">
            <v>1708809957.7364542</v>
          </cell>
          <cell r="FS54">
            <v>1708809957.7364542</v>
          </cell>
          <cell r="FT54">
            <v>1708809957.7364542</v>
          </cell>
          <cell r="FU54">
            <v>2563214936.6046815</v>
          </cell>
          <cell r="FV54">
            <v>2563214936.6046815</v>
          </cell>
          <cell r="FW54">
            <v>2563214936.6046815</v>
          </cell>
          <cell r="FX54">
            <v>3417619915.4729085</v>
          </cell>
          <cell r="FY54">
            <v>3417619915.4729085</v>
          </cell>
          <cell r="FZ54">
            <v>3417619915.4729085</v>
          </cell>
          <cell r="GA54">
            <v>854404978.86822712</v>
          </cell>
          <cell r="GB54">
            <v>854404978.86822712</v>
          </cell>
          <cell r="GC54">
            <v>1708809957.7364542</v>
          </cell>
          <cell r="GD54">
            <v>1708809957.7364542</v>
          </cell>
          <cell r="GE54">
            <v>2563214936.6046815</v>
          </cell>
          <cell r="GF54">
            <v>2563214936.6046815</v>
          </cell>
          <cell r="GG54">
            <v>2563214936.6046815</v>
          </cell>
          <cell r="GH54">
            <v>3417619915.4729085</v>
          </cell>
          <cell r="GI54">
            <v>3417619915.4729085</v>
          </cell>
          <cell r="GJ54">
            <v>4272024894.3411355</v>
          </cell>
          <cell r="GK54">
            <v>4272024894.3411355</v>
          </cell>
          <cell r="GL54">
            <v>4272024894.3411355</v>
          </cell>
        </row>
        <row r="55">
          <cell r="A55" t="str">
            <v>Panadol Susp 100mg</v>
          </cell>
          <cell r="AL55">
            <v>0</v>
          </cell>
          <cell r="AM55">
            <v>0</v>
          </cell>
          <cell r="AN55">
            <v>0</v>
          </cell>
          <cell r="AO55">
            <v>0</v>
          </cell>
          <cell r="AP55">
            <v>0</v>
          </cell>
          <cell r="AQ55">
            <v>0</v>
          </cell>
          <cell r="AR55">
            <v>0</v>
          </cell>
          <cell r="AS55">
            <v>0</v>
          </cell>
          <cell r="AT55">
            <v>0</v>
          </cell>
          <cell r="AU55">
            <v>0</v>
          </cell>
          <cell r="AV55">
            <v>0</v>
          </cell>
          <cell r="AW55">
            <v>0</v>
          </cell>
          <cell r="AX55">
            <v>363440140.13377923</v>
          </cell>
          <cell r="AY55">
            <v>0</v>
          </cell>
          <cell r="AZ55">
            <v>0</v>
          </cell>
          <cell r="BA55">
            <v>0</v>
          </cell>
          <cell r="BB55">
            <v>0</v>
          </cell>
          <cell r="BC55">
            <v>0</v>
          </cell>
          <cell r="BD55">
            <v>0</v>
          </cell>
          <cell r="BE55">
            <v>0</v>
          </cell>
          <cell r="BF55">
            <v>0</v>
          </cell>
          <cell r="BG55">
            <v>363440140.13377923</v>
          </cell>
          <cell r="BH55">
            <v>0</v>
          </cell>
          <cell r="BI55">
            <v>0</v>
          </cell>
          <cell r="BQ55">
            <v>363440140.13377923</v>
          </cell>
          <cell r="DC55">
            <v>363440140.13377923</v>
          </cell>
          <cell r="DD55">
            <v>0</v>
          </cell>
          <cell r="DE55">
            <v>0</v>
          </cell>
          <cell r="DF55">
            <v>363440140.13377923</v>
          </cell>
          <cell r="DG55">
            <v>726880280.26755846</v>
          </cell>
          <cell r="FO55">
            <v>363440140.13377923</v>
          </cell>
          <cell r="FP55">
            <v>363440140.13377923</v>
          </cell>
          <cell r="FQ55">
            <v>363440140.13377923</v>
          </cell>
          <cell r="FR55">
            <v>363440140.13377923</v>
          </cell>
          <cell r="FS55">
            <v>363440140.13377923</v>
          </cell>
          <cell r="FT55">
            <v>363440140.13377923</v>
          </cell>
          <cell r="FU55">
            <v>363440140.13377923</v>
          </cell>
          <cell r="FV55">
            <v>363440140.13377923</v>
          </cell>
          <cell r="FW55">
            <v>363440140.13377923</v>
          </cell>
          <cell r="FX55">
            <v>726880280.26755846</v>
          </cell>
          <cell r="FY55">
            <v>726880280.26755846</v>
          </cell>
          <cell r="FZ55">
            <v>726880280.26755846</v>
          </cell>
          <cell r="GA55">
            <v>0</v>
          </cell>
          <cell r="GB55">
            <v>0</v>
          </cell>
          <cell r="GC55">
            <v>0</v>
          </cell>
          <cell r="GD55">
            <v>0</v>
          </cell>
          <cell r="GE55">
            <v>0</v>
          </cell>
          <cell r="GF55">
            <v>0</v>
          </cell>
          <cell r="GG55">
            <v>0</v>
          </cell>
          <cell r="GH55">
            <v>363440140.13377923</v>
          </cell>
          <cell r="GI55">
            <v>363440140.13377923</v>
          </cell>
          <cell r="GJ55">
            <v>363440140.13377923</v>
          </cell>
          <cell r="GK55">
            <v>363440140.13377923</v>
          </cell>
          <cell r="GL55">
            <v>363440140.13377923</v>
          </cell>
        </row>
        <row r="56">
          <cell r="A56" t="str">
            <v>Panadol Effervescent Kid 250</v>
          </cell>
          <cell r="BJ56">
            <v>0</v>
          </cell>
          <cell r="BK56">
            <v>0</v>
          </cell>
          <cell r="BL56">
            <v>0</v>
          </cell>
          <cell r="BM56">
            <v>971006567.2672348</v>
          </cell>
          <cell r="BN56">
            <v>0</v>
          </cell>
          <cell r="BO56">
            <v>0</v>
          </cell>
          <cell r="BP56">
            <v>0</v>
          </cell>
          <cell r="BQ56">
            <v>0</v>
          </cell>
          <cell r="BR56">
            <v>971006567.2672348</v>
          </cell>
          <cell r="BS56">
            <v>0</v>
          </cell>
          <cell r="BT56">
            <v>0</v>
          </cell>
          <cell r="BU56">
            <v>228824018.54998583</v>
          </cell>
          <cell r="GA56">
            <v>0</v>
          </cell>
          <cell r="GB56">
            <v>0</v>
          </cell>
          <cell r="GC56">
            <v>0</v>
          </cell>
          <cell r="GD56">
            <v>971006567.2672348</v>
          </cell>
          <cell r="GE56">
            <v>971006567.2672348</v>
          </cell>
          <cell r="GF56">
            <v>971006567.2672348</v>
          </cell>
          <cell r="GG56">
            <v>971006567.2672348</v>
          </cell>
          <cell r="GH56">
            <v>971006567.2672348</v>
          </cell>
          <cell r="GI56">
            <v>1942013134.5344696</v>
          </cell>
          <cell r="GJ56">
            <v>1942013134.5344696</v>
          </cell>
          <cell r="GK56">
            <v>1942013134.5344696</v>
          </cell>
          <cell r="GL56">
            <v>2170837153.0844555</v>
          </cell>
        </row>
        <row r="57">
          <cell r="A57" t="str">
            <v>Panadol Susp 250mg</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508806020.06688946</v>
          </cell>
          <cell r="BQ57">
            <v>0</v>
          </cell>
          <cell r="BR57">
            <v>0</v>
          </cell>
          <cell r="BS57">
            <v>0</v>
          </cell>
          <cell r="BT57">
            <v>0</v>
          </cell>
          <cell r="BU57">
            <v>0</v>
          </cell>
          <cell r="DC57">
            <v>0</v>
          </cell>
          <cell r="DD57">
            <v>0</v>
          </cell>
          <cell r="DE57">
            <v>0</v>
          </cell>
          <cell r="DF57">
            <v>0</v>
          </cell>
          <cell r="DG57">
            <v>0</v>
          </cell>
          <cell r="FO57">
            <v>0</v>
          </cell>
          <cell r="FP57">
            <v>0</v>
          </cell>
          <cell r="FQ57">
            <v>0</v>
          </cell>
          <cell r="FR57">
            <v>0</v>
          </cell>
          <cell r="FS57">
            <v>0</v>
          </cell>
          <cell r="FT57">
            <v>0</v>
          </cell>
          <cell r="FU57">
            <v>0</v>
          </cell>
          <cell r="FV57">
            <v>0</v>
          </cell>
          <cell r="FW57">
            <v>0</v>
          </cell>
          <cell r="FX57">
            <v>0</v>
          </cell>
          <cell r="FY57">
            <v>0</v>
          </cell>
          <cell r="FZ57">
            <v>0</v>
          </cell>
          <cell r="GA57">
            <v>0</v>
          </cell>
          <cell r="GB57">
            <v>0</v>
          </cell>
          <cell r="GC57">
            <v>0</v>
          </cell>
          <cell r="GD57">
            <v>0</v>
          </cell>
          <cell r="GE57">
            <v>0</v>
          </cell>
          <cell r="GF57">
            <v>0</v>
          </cell>
          <cell r="GG57">
            <v>508806020.06688946</v>
          </cell>
          <cell r="GH57">
            <v>508806020.06688946</v>
          </cell>
          <cell r="GI57">
            <v>508806020.06688946</v>
          </cell>
          <cell r="GJ57">
            <v>508806020.06688946</v>
          </cell>
          <cell r="GK57">
            <v>508806020.06688946</v>
          </cell>
          <cell r="GL57">
            <v>508806020.06688946</v>
          </cell>
        </row>
        <row r="58">
          <cell r="AL58">
            <v>0</v>
          </cell>
          <cell r="AM58">
            <v>0</v>
          </cell>
          <cell r="AN58">
            <v>0</v>
          </cell>
          <cell r="AO58">
            <v>0</v>
          </cell>
          <cell r="AP58">
            <v>0</v>
          </cell>
          <cell r="AQ58">
            <v>0</v>
          </cell>
          <cell r="AR58">
            <v>0</v>
          </cell>
          <cell r="AS58">
            <v>0</v>
          </cell>
          <cell r="AT58">
            <v>0</v>
          </cell>
          <cell r="AU58">
            <v>0</v>
          </cell>
          <cell r="AV58">
            <v>0</v>
          </cell>
          <cell r="AW58">
            <v>0</v>
          </cell>
        </row>
        <row r="59">
          <cell r="A59" t="str">
            <v>TOTAL OXY</v>
          </cell>
        </row>
        <row r="60">
          <cell r="A60" t="str">
            <v>TOTAL PANADOL</v>
          </cell>
          <cell r="AL60">
            <v>186.97593217921872</v>
          </cell>
          <cell r="AM60">
            <v>133.59851758020639</v>
          </cell>
          <cell r="AN60">
            <v>108.25398472927557</v>
          </cell>
          <cell r="AO60">
            <v>133.59851758020639</v>
          </cell>
          <cell r="AP60">
            <v>158.86515786364461</v>
          </cell>
          <cell r="AQ60">
            <v>133.59851758020639</v>
          </cell>
          <cell r="AR60">
            <v>164.54608895059124</v>
          </cell>
          <cell r="AS60">
            <v>129.31623548581055</v>
          </cell>
          <cell r="AT60">
            <v>115.95117748908524</v>
          </cell>
          <cell r="AU60">
            <v>235.67135017942482</v>
          </cell>
          <cell r="AV60">
            <v>129.91115253335255</v>
          </cell>
          <cell r="AW60">
            <v>19.175905517316398</v>
          </cell>
          <cell r="AX60">
            <v>325.46546977424748</v>
          </cell>
          <cell r="AY60">
            <v>136.95062742474914</v>
          </cell>
          <cell r="AZ60">
            <v>169.53227558528425</v>
          </cell>
          <cell r="BA60">
            <v>179.2900093645485</v>
          </cell>
          <cell r="BB60">
            <v>173.00664882943141</v>
          </cell>
          <cell r="BC60">
            <v>211.11007625418057</v>
          </cell>
          <cell r="BD60">
            <v>202.80493377926422</v>
          </cell>
          <cell r="BE60">
            <v>242.002635451505</v>
          </cell>
          <cell r="BF60">
            <v>153.74448160535115</v>
          </cell>
          <cell r="BG60">
            <v>216.78198348662204</v>
          </cell>
          <cell r="BH60">
            <v>189.04774314381268</v>
          </cell>
          <cell r="BI60">
            <v>62.712626086956519</v>
          </cell>
          <cell r="FC60">
            <v>186.97593217921872</v>
          </cell>
          <cell r="FD60">
            <v>320.57444975942508</v>
          </cell>
          <cell r="FE60">
            <v>428.82843448870062</v>
          </cell>
          <cell r="FF60">
            <v>562.42695206890699</v>
          </cell>
          <cell r="FG60">
            <v>721.29210993255163</v>
          </cell>
          <cell r="FH60">
            <v>854.89062751275799</v>
          </cell>
          <cell r="FI60">
            <v>1019.4367164633493</v>
          </cell>
          <cell r="FJ60">
            <v>1148.7529519491598</v>
          </cell>
          <cell r="FK60">
            <v>1264.704129438245</v>
          </cell>
          <cell r="FL60">
            <v>1500.3754796176697</v>
          </cell>
          <cell r="FM60">
            <v>1630.2866321510223</v>
          </cell>
          <cell r="FN60">
            <v>1649.4625376683387</v>
          </cell>
          <cell r="FO60">
            <v>325.46546977424748</v>
          </cell>
          <cell r="FP60">
            <v>462.41609719899662</v>
          </cell>
          <cell r="FQ60">
            <v>631.94837278428088</v>
          </cell>
          <cell r="FR60">
            <v>811.23838214882937</v>
          </cell>
          <cell r="FS60">
            <v>984.24503097826073</v>
          </cell>
          <cell r="FT60">
            <v>1195.3551072324412</v>
          </cell>
          <cell r="FU60">
            <v>1398.1600410117055</v>
          </cell>
          <cell r="FV60">
            <v>1640.1626764632106</v>
          </cell>
          <cell r="FW60">
            <v>1793.9071580685618</v>
          </cell>
          <cell r="FX60">
            <v>2010.6891415551838</v>
          </cell>
          <cell r="FY60">
            <v>2199.7368846989966</v>
          </cell>
          <cell r="FZ60">
            <v>2262.449510785953</v>
          </cell>
        </row>
        <row r="61">
          <cell r="A61" t="str">
            <v>TOTAL PANADOL RT</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50.408026755852838</v>
          </cell>
          <cell r="BD61">
            <v>0</v>
          </cell>
          <cell r="BE61">
            <v>0</v>
          </cell>
          <cell r="BF61">
            <v>50.408026755852838</v>
          </cell>
          <cell r="BG61">
            <v>25.204013377926419</v>
          </cell>
          <cell r="BH61">
            <v>25.204013377926419</v>
          </cell>
          <cell r="BI61">
            <v>25.204013377926419</v>
          </cell>
          <cell r="FO61">
            <v>0</v>
          </cell>
          <cell r="FP61">
            <v>0</v>
          </cell>
          <cell r="FQ61">
            <v>0</v>
          </cell>
          <cell r="FR61">
            <v>0</v>
          </cell>
          <cell r="FS61">
            <v>0</v>
          </cell>
          <cell r="FT61">
            <v>50.408026755852838</v>
          </cell>
          <cell r="FU61">
            <v>50.408026755852838</v>
          </cell>
          <cell r="FV61">
            <v>50.408026755852838</v>
          </cell>
          <cell r="FW61">
            <v>100.81605351170568</v>
          </cell>
          <cell r="FX61">
            <v>126.02006688963209</v>
          </cell>
          <cell r="FY61">
            <v>151.22408026755852</v>
          </cell>
          <cell r="FZ61">
            <v>176.42809364548495</v>
          </cell>
        </row>
        <row r="62">
          <cell r="A62" t="str">
            <v>TOTAL ENO</v>
          </cell>
          <cell r="AL62">
            <v>59.660681372388765</v>
          </cell>
          <cell r="AM62">
            <v>0</v>
          </cell>
          <cell r="AN62">
            <v>8.5229544817698244</v>
          </cell>
          <cell r="AO62">
            <v>8.5229544817698244</v>
          </cell>
          <cell r="AP62">
            <v>17.045908963539649</v>
          </cell>
          <cell r="AQ62">
            <v>25.568863445309471</v>
          </cell>
          <cell r="AR62">
            <v>17.045908963539649</v>
          </cell>
          <cell r="AS62">
            <v>17.045908963539649</v>
          </cell>
          <cell r="AT62">
            <v>17.045908963539649</v>
          </cell>
          <cell r="AU62">
            <v>25.568863445309471</v>
          </cell>
          <cell r="AV62">
            <v>17.045908963539649</v>
          </cell>
          <cell r="AW62">
            <v>25.568863445309471</v>
          </cell>
          <cell r="AX62">
            <v>26.716254180602</v>
          </cell>
          <cell r="AY62">
            <v>8.9054180602006667</v>
          </cell>
          <cell r="AZ62">
            <v>8.9054180602006667</v>
          </cell>
          <cell r="BA62">
            <v>8.9054180602006667</v>
          </cell>
          <cell r="BB62">
            <v>17.810836120401333</v>
          </cell>
          <cell r="BC62">
            <v>8.9054180602006667</v>
          </cell>
          <cell r="BD62">
            <v>8.9054180602006667</v>
          </cell>
          <cell r="BE62">
            <v>8.9054180602006667</v>
          </cell>
          <cell r="BF62">
            <v>17.810836120401333</v>
          </cell>
          <cell r="BG62">
            <v>8.9054180602006667</v>
          </cell>
          <cell r="BH62">
            <v>17.810836120401333</v>
          </cell>
          <cell r="BI62">
            <v>8.9054180602006667</v>
          </cell>
          <cell r="FC62">
            <v>59.660681372388765</v>
          </cell>
          <cell r="FD62">
            <v>59.660681372388765</v>
          </cell>
          <cell r="FE62">
            <v>68.183635854158595</v>
          </cell>
          <cell r="FF62">
            <v>76.706590335928425</v>
          </cell>
          <cell r="FG62">
            <v>93.75249929946807</v>
          </cell>
          <cell r="FH62">
            <v>119.32136274477755</v>
          </cell>
          <cell r="FI62">
            <v>136.36727170831719</v>
          </cell>
          <cell r="FJ62">
            <v>153.41318067185685</v>
          </cell>
          <cell r="FK62">
            <v>170.45908963539651</v>
          </cell>
          <cell r="FL62">
            <v>196.02795308070597</v>
          </cell>
          <cell r="FM62">
            <v>213.07386204424563</v>
          </cell>
          <cell r="FN62">
            <v>238.64272548955509</v>
          </cell>
          <cell r="FO62">
            <v>26.716254180602</v>
          </cell>
          <cell r="FP62">
            <v>35.621672240802667</v>
          </cell>
          <cell r="FQ62">
            <v>44.527090301003334</v>
          </cell>
          <cell r="FR62">
            <v>53.432508361204</v>
          </cell>
          <cell r="FS62">
            <v>71.243344481605334</v>
          </cell>
          <cell r="FT62">
            <v>80.148762541806008</v>
          </cell>
          <cell r="FU62">
            <v>89.054180602006682</v>
          </cell>
          <cell r="FV62">
            <v>97.959598662207355</v>
          </cell>
          <cell r="FW62">
            <v>115.77043478260869</v>
          </cell>
          <cell r="FX62">
            <v>124.67585284280935</v>
          </cell>
          <cell r="FY62">
            <v>142.48668896321067</v>
          </cell>
          <cell r="FZ62">
            <v>151.39210702341134</v>
          </cell>
        </row>
        <row r="63">
          <cell r="A63" t="str">
            <v>TOTAL SCOTT'S</v>
          </cell>
          <cell r="AL63">
            <v>0</v>
          </cell>
          <cell r="AM63">
            <v>0</v>
          </cell>
          <cell r="AN63">
            <v>0</v>
          </cell>
          <cell r="AO63">
            <v>0</v>
          </cell>
          <cell r="AP63">
            <v>0</v>
          </cell>
          <cell r="AQ63">
            <v>0</v>
          </cell>
          <cell r="AR63">
            <v>0</v>
          </cell>
          <cell r="AS63">
            <v>0</v>
          </cell>
          <cell r="AT63">
            <v>0</v>
          </cell>
          <cell r="AU63">
            <v>0</v>
          </cell>
          <cell r="AV63">
            <v>0</v>
          </cell>
          <cell r="AW63">
            <v>0</v>
          </cell>
          <cell r="AX63">
            <v>0</v>
          </cell>
          <cell r="AY63">
            <v>28.105426936454837</v>
          </cell>
          <cell r="AZ63">
            <v>0</v>
          </cell>
          <cell r="BA63">
            <v>28.105426936454837</v>
          </cell>
          <cell r="BB63">
            <v>0</v>
          </cell>
          <cell r="BC63">
            <v>0</v>
          </cell>
          <cell r="BD63">
            <v>28.105426936454837</v>
          </cell>
          <cell r="BE63">
            <v>0</v>
          </cell>
          <cell r="BF63">
            <v>0</v>
          </cell>
          <cell r="BG63">
            <v>28.105426936454837</v>
          </cell>
          <cell r="BH63">
            <v>0</v>
          </cell>
          <cell r="BI63">
            <v>0</v>
          </cell>
          <cell r="FO63">
            <v>0</v>
          </cell>
          <cell r="FP63">
            <v>28.105426936454837</v>
          </cell>
          <cell r="FQ63">
            <v>28.105426936454837</v>
          </cell>
          <cell r="FR63">
            <v>56.210853872909674</v>
          </cell>
          <cell r="FS63">
            <v>56.210853872909674</v>
          </cell>
          <cell r="FT63">
            <v>56.210853872909674</v>
          </cell>
          <cell r="FU63">
            <v>84.316280809364514</v>
          </cell>
          <cell r="FV63">
            <v>84.316280809364514</v>
          </cell>
          <cell r="FW63">
            <v>84.316280809364514</v>
          </cell>
          <cell r="FX63">
            <v>112.42170774581935</v>
          </cell>
          <cell r="FY63">
            <v>112.42170774581935</v>
          </cell>
          <cell r="FZ63">
            <v>112.42170774581935</v>
          </cell>
        </row>
        <row r="64">
          <cell r="A64" t="str">
            <v>TOTAL CETEBE</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summary"/>
      <sheetName val="HCJan07"/>
      <sheetName val="06Summary"/>
      <sheetName val="Dec"/>
      <sheetName val="Jan"/>
      <sheetName val="Feb"/>
      <sheetName val="JanM"/>
      <sheetName val="FebM"/>
      <sheetName val="MarM"/>
      <sheetName val="Mar"/>
      <sheetName val="Apr"/>
      <sheetName val="AprM"/>
      <sheetName val="May"/>
      <sheetName val="MayM"/>
      <sheetName val="JunM"/>
      <sheetName val="JulM"/>
      <sheetName val="Jun"/>
      <sheetName val="Jul"/>
      <sheetName val="Aug"/>
      <sheetName val="Sep"/>
      <sheetName val="Oct"/>
      <sheetName val="OctM"/>
      <sheetName val="SepM"/>
      <sheetName val="Nov"/>
      <sheetName val="NovM"/>
      <sheetName val="DecM"/>
      <sheetName val="DecM (2)"/>
      <sheetName val="AugM"/>
      <sheetName val="Adv"/>
      <sheetName val="T.BAF"/>
      <sheetName val="MSale"/>
      <sheetName val="OHAdmin"/>
      <sheetName val="Sale"/>
      <sheetName val="Pro"/>
    </sheetNames>
    <sheetDataSet>
      <sheetData sheetId="0" refreshError="1"/>
      <sheetData sheetId="1" refreshError="1"/>
      <sheetData sheetId="2" refreshError="1"/>
      <sheetData sheetId="3" refreshError="1"/>
      <sheetData sheetId="4"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P3">
            <v>29</v>
          </cell>
          <cell r="AQ3">
            <v>30</v>
          </cell>
          <cell r="AR3">
            <v>31</v>
          </cell>
          <cell r="AT3" t="str">
            <v>Remark</v>
          </cell>
          <cell r="AV3" t="str">
            <v>연차</v>
          </cell>
          <cell r="AW3" t="str">
            <v>연반차</v>
          </cell>
          <cell r="AX3" t="str">
            <v>연차TTL</v>
          </cell>
          <cell r="AY3" t="str">
            <v>월차</v>
          </cell>
          <cell r="AZ3" t="str">
            <v>반차</v>
          </cell>
          <cell r="BA3" t="str">
            <v>월차TTL</v>
          </cell>
          <cell r="BB3" t="str">
            <v>생휴</v>
          </cell>
          <cell r="BC3" t="str">
            <v>경조</v>
          </cell>
          <cell r="BD3" t="str">
            <v>휴일</v>
          </cell>
          <cell r="BE3" t="str">
            <v>대휴</v>
          </cell>
          <cell r="BF3" t="str">
            <v>출장</v>
          </cell>
          <cell r="BG3" t="str">
            <v>병가</v>
          </cell>
          <cell r="BH3" t="str">
            <v>장근</v>
          </cell>
          <cell r="BI3" t="str">
            <v>훈련반</v>
          </cell>
          <cell r="BJ3" t="str">
            <v>훈련</v>
          </cell>
          <cell r="BK3" t="str">
            <v>훈련TTL</v>
          </cell>
          <cell r="BL3" t="str">
            <v>미팅</v>
          </cell>
          <cell r="BM3" t="str">
            <v>특휴</v>
          </cell>
          <cell r="BN3" t="str">
            <v>TTL</v>
          </cell>
          <cell r="BO3" t="str">
            <v>조정</v>
          </cell>
          <cell r="BP3" t="str">
            <v>실근무</v>
          </cell>
        </row>
        <row r="4">
          <cell r="B4">
            <v>1024</v>
          </cell>
          <cell r="C4" t="str">
            <v>CV</v>
          </cell>
          <cell r="D4" t="str">
            <v>CV Sales</v>
          </cell>
          <cell r="E4" t="str">
            <v>김종호</v>
          </cell>
          <cell r="F4" t="str">
            <v>상무</v>
          </cell>
          <cell r="G4" t="str">
            <v>임원</v>
          </cell>
          <cell r="H4" t="str">
            <v>1988-02-22</v>
          </cell>
          <cell r="I4" t="str">
            <v>남</v>
          </cell>
          <cell r="J4">
            <v>10</v>
          </cell>
          <cell r="K4">
            <v>5</v>
          </cell>
          <cell r="L4">
            <v>30</v>
          </cell>
          <cell r="M4">
            <v>35</v>
          </cell>
          <cell r="R4" t="str">
            <v>미팅</v>
          </cell>
          <cell r="S4" t="str">
            <v>미팅</v>
          </cell>
          <cell r="AN4" t="str">
            <v>연차</v>
          </cell>
          <cell r="AR4" t="str">
            <v>특휴</v>
          </cell>
          <cell r="AV4">
            <v>1</v>
          </cell>
          <cell r="AW4">
            <v>0</v>
          </cell>
          <cell r="AX4">
            <v>1</v>
          </cell>
          <cell r="AY4">
            <v>0</v>
          </cell>
          <cell r="AZ4">
            <v>0</v>
          </cell>
          <cell r="BA4">
            <v>0</v>
          </cell>
          <cell r="BB4">
            <v>0</v>
          </cell>
          <cell r="BC4">
            <v>0</v>
          </cell>
          <cell r="BD4">
            <v>0</v>
          </cell>
          <cell r="BE4">
            <v>0</v>
          </cell>
          <cell r="BF4">
            <v>0</v>
          </cell>
          <cell r="BG4">
            <v>0</v>
          </cell>
          <cell r="BH4">
            <v>0</v>
          </cell>
          <cell r="BI4">
            <v>0</v>
          </cell>
          <cell r="BJ4">
            <v>0</v>
          </cell>
          <cell r="BK4">
            <v>0</v>
          </cell>
          <cell r="BL4">
            <v>2</v>
          </cell>
          <cell r="BM4">
            <v>1</v>
          </cell>
          <cell r="BN4">
            <v>1</v>
          </cell>
          <cell r="BO4">
            <v>6</v>
          </cell>
          <cell r="BP4">
            <v>22</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R5" t="str">
            <v>미팅</v>
          </cell>
          <cell r="S5" t="str">
            <v>미팅</v>
          </cell>
          <cell r="AN5" t="str">
            <v>연차</v>
          </cell>
          <cell r="AR5" t="str">
            <v>특휴</v>
          </cell>
          <cell r="AV5">
            <v>1</v>
          </cell>
          <cell r="AW5">
            <v>0</v>
          </cell>
          <cell r="AX5">
            <v>1</v>
          </cell>
          <cell r="AY5">
            <v>0</v>
          </cell>
          <cell r="AZ5">
            <v>0</v>
          </cell>
          <cell r="BA5">
            <v>0</v>
          </cell>
          <cell r="BB5">
            <v>0</v>
          </cell>
          <cell r="BC5">
            <v>0</v>
          </cell>
          <cell r="BD5">
            <v>0</v>
          </cell>
          <cell r="BE5">
            <v>0</v>
          </cell>
          <cell r="BF5">
            <v>0</v>
          </cell>
          <cell r="BG5">
            <v>0</v>
          </cell>
          <cell r="BH5">
            <v>0</v>
          </cell>
          <cell r="BI5">
            <v>0</v>
          </cell>
          <cell r="BJ5">
            <v>0</v>
          </cell>
          <cell r="BK5">
            <v>0</v>
          </cell>
          <cell r="BL5">
            <v>2</v>
          </cell>
          <cell r="BM5">
            <v>1</v>
          </cell>
          <cell r="BN5">
            <v>1</v>
          </cell>
          <cell r="BP5">
            <v>16</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R6" t="str">
            <v>미팅</v>
          </cell>
          <cell r="S6" t="str">
            <v>미팅</v>
          </cell>
          <cell r="AN6" t="str">
            <v>연차</v>
          </cell>
          <cell r="AR6" t="str">
            <v>특휴</v>
          </cell>
          <cell r="AV6">
            <v>1</v>
          </cell>
          <cell r="AW6">
            <v>0</v>
          </cell>
          <cell r="AX6">
            <v>1</v>
          </cell>
          <cell r="AY6">
            <v>0</v>
          </cell>
          <cell r="AZ6">
            <v>0</v>
          </cell>
          <cell r="BA6">
            <v>0</v>
          </cell>
          <cell r="BB6">
            <v>0</v>
          </cell>
          <cell r="BC6">
            <v>0</v>
          </cell>
          <cell r="BD6">
            <v>0</v>
          </cell>
          <cell r="BE6">
            <v>0</v>
          </cell>
          <cell r="BF6">
            <v>0</v>
          </cell>
          <cell r="BG6">
            <v>0</v>
          </cell>
          <cell r="BH6">
            <v>0</v>
          </cell>
          <cell r="BI6">
            <v>0</v>
          </cell>
          <cell r="BJ6">
            <v>0</v>
          </cell>
          <cell r="BK6">
            <v>0</v>
          </cell>
          <cell r="BL6">
            <v>2</v>
          </cell>
          <cell r="BM6">
            <v>1</v>
          </cell>
          <cell r="BN6">
            <v>1</v>
          </cell>
          <cell r="BO6">
            <v>6</v>
          </cell>
          <cell r="BP6">
            <v>22</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R7" t="str">
            <v>미팅</v>
          </cell>
          <cell r="S7" t="str">
            <v>미팅</v>
          </cell>
          <cell r="T7" t="str">
            <v>휴일</v>
          </cell>
          <cell r="V7" t="str">
            <v>1/7대휴</v>
          </cell>
          <cell r="AN7" t="str">
            <v>연차</v>
          </cell>
          <cell r="AR7" t="str">
            <v>특휴</v>
          </cell>
          <cell r="AV7">
            <v>1</v>
          </cell>
          <cell r="AW7">
            <v>0</v>
          </cell>
          <cell r="AX7">
            <v>1</v>
          </cell>
          <cell r="AY7">
            <v>0</v>
          </cell>
          <cell r="AZ7">
            <v>0</v>
          </cell>
          <cell r="BA7">
            <v>0</v>
          </cell>
          <cell r="BB7">
            <v>0</v>
          </cell>
          <cell r="BC7">
            <v>0</v>
          </cell>
          <cell r="BD7">
            <v>1</v>
          </cell>
          <cell r="BE7">
            <v>1</v>
          </cell>
          <cell r="BF7">
            <v>0</v>
          </cell>
          <cell r="BG7">
            <v>0</v>
          </cell>
          <cell r="BH7">
            <v>0</v>
          </cell>
          <cell r="BI7">
            <v>0</v>
          </cell>
          <cell r="BJ7">
            <v>0</v>
          </cell>
          <cell r="BK7">
            <v>0</v>
          </cell>
          <cell r="BL7">
            <v>2</v>
          </cell>
          <cell r="BM7">
            <v>1</v>
          </cell>
          <cell r="BN7">
            <v>2</v>
          </cell>
          <cell r="BP7">
            <v>15</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R8" t="str">
            <v>미팅</v>
          </cell>
          <cell r="S8" t="str">
            <v>미팅</v>
          </cell>
          <cell r="AB8" t="str">
            <v>휴일</v>
          </cell>
          <cell r="AN8" t="str">
            <v>1/15대휴</v>
          </cell>
          <cell r="AR8" t="str">
            <v>특휴</v>
          </cell>
          <cell r="AV8">
            <v>0</v>
          </cell>
          <cell r="AW8">
            <v>0</v>
          </cell>
          <cell r="AX8">
            <v>0</v>
          </cell>
          <cell r="AY8">
            <v>0</v>
          </cell>
          <cell r="AZ8">
            <v>0</v>
          </cell>
          <cell r="BA8">
            <v>0</v>
          </cell>
          <cell r="BB8">
            <v>0</v>
          </cell>
          <cell r="BC8">
            <v>0</v>
          </cell>
          <cell r="BD8">
            <v>1</v>
          </cell>
          <cell r="BE8">
            <v>1</v>
          </cell>
          <cell r="BF8">
            <v>0</v>
          </cell>
          <cell r="BG8">
            <v>0</v>
          </cell>
          <cell r="BH8">
            <v>0</v>
          </cell>
          <cell r="BI8">
            <v>0</v>
          </cell>
          <cell r="BJ8">
            <v>0</v>
          </cell>
          <cell r="BK8">
            <v>0</v>
          </cell>
          <cell r="BL8">
            <v>2</v>
          </cell>
          <cell r="BM8">
            <v>1</v>
          </cell>
          <cell r="BN8">
            <v>1</v>
          </cell>
          <cell r="BP8">
            <v>16</v>
          </cell>
        </row>
        <row r="9">
          <cell r="B9">
            <v>1188</v>
          </cell>
          <cell r="C9" t="str">
            <v xml:space="preserve">Commercial Efficiency </v>
          </cell>
          <cell r="D9" t="str">
            <v>Planning &amp; Mgmt</v>
          </cell>
          <cell r="E9" t="str">
            <v>이주철</v>
          </cell>
          <cell r="F9" t="str">
            <v>상무</v>
          </cell>
          <cell r="G9" t="str">
            <v>임원</v>
          </cell>
          <cell r="H9" t="str">
            <v>1996-10-01</v>
          </cell>
          <cell r="I9" t="str">
            <v>남</v>
          </cell>
          <cell r="J9">
            <v>10</v>
          </cell>
          <cell r="K9">
            <v>5</v>
          </cell>
          <cell r="L9">
            <v>30</v>
          </cell>
          <cell r="M9">
            <v>35</v>
          </cell>
          <cell r="R9" t="str">
            <v>출장</v>
          </cell>
          <cell r="S9" t="str">
            <v>출장</v>
          </cell>
          <cell r="AN9" t="str">
            <v>연차</v>
          </cell>
          <cell r="AR9" t="str">
            <v>특휴</v>
          </cell>
          <cell r="AV9">
            <v>1</v>
          </cell>
          <cell r="AW9">
            <v>0</v>
          </cell>
          <cell r="AX9">
            <v>1</v>
          </cell>
          <cell r="AY9">
            <v>0</v>
          </cell>
          <cell r="AZ9">
            <v>0</v>
          </cell>
          <cell r="BA9">
            <v>0</v>
          </cell>
          <cell r="BB9">
            <v>0</v>
          </cell>
          <cell r="BC9">
            <v>0</v>
          </cell>
          <cell r="BD9">
            <v>0</v>
          </cell>
          <cell r="BE9">
            <v>0</v>
          </cell>
          <cell r="BF9">
            <v>2</v>
          </cell>
          <cell r="BG9">
            <v>0</v>
          </cell>
          <cell r="BH9">
            <v>0</v>
          </cell>
          <cell r="BI9">
            <v>0</v>
          </cell>
          <cell r="BJ9">
            <v>0</v>
          </cell>
          <cell r="BK9">
            <v>0</v>
          </cell>
          <cell r="BL9">
            <v>0</v>
          </cell>
          <cell r="BM9">
            <v>1</v>
          </cell>
          <cell r="BN9">
            <v>3</v>
          </cell>
          <cell r="BO9">
            <v>3</v>
          </cell>
          <cell r="BP9">
            <v>19</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R10" t="str">
            <v>미팅</v>
          </cell>
          <cell r="S10" t="str">
            <v>미팅</v>
          </cell>
          <cell r="AN10" t="str">
            <v>연차</v>
          </cell>
          <cell r="AR10" t="str">
            <v>특휴</v>
          </cell>
          <cell r="AV10">
            <v>1</v>
          </cell>
          <cell r="AW10">
            <v>0</v>
          </cell>
          <cell r="AX10">
            <v>1</v>
          </cell>
          <cell r="AY10">
            <v>0</v>
          </cell>
          <cell r="AZ10">
            <v>0</v>
          </cell>
          <cell r="BA10">
            <v>0</v>
          </cell>
          <cell r="BB10">
            <v>0</v>
          </cell>
          <cell r="BC10">
            <v>0</v>
          </cell>
          <cell r="BD10">
            <v>0</v>
          </cell>
          <cell r="BE10">
            <v>0</v>
          </cell>
          <cell r="BF10">
            <v>0</v>
          </cell>
          <cell r="BG10">
            <v>0</v>
          </cell>
          <cell r="BH10">
            <v>0</v>
          </cell>
          <cell r="BI10">
            <v>0</v>
          </cell>
          <cell r="BJ10">
            <v>0</v>
          </cell>
          <cell r="BK10">
            <v>0</v>
          </cell>
          <cell r="BL10">
            <v>2</v>
          </cell>
          <cell r="BM10">
            <v>1</v>
          </cell>
          <cell r="BN10">
            <v>1</v>
          </cell>
          <cell r="BP10">
            <v>16</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R11" t="str">
            <v>미팅</v>
          </cell>
          <cell r="S11" t="str">
            <v>미팅</v>
          </cell>
          <cell r="AN11" t="str">
            <v>연차</v>
          </cell>
          <cell r="AR11" t="str">
            <v>특휴</v>
          </cell>
          <cell r="AV11">
            <v>1</v>
          </cell>
          <cell r="AW11">
            <v>0</v>
          </cell>
          <cell r="AX11">
            <v>1</v>
          </cell>
          <cell r="AY11">
            <v>0</v>
          </cell>
          <cell r="AZ11">
            <v>0</v>
          </cell>
          <cell r="BA11">
            <v>0</v>
          </cell>
          <cell r="BB11">
            <v>0</v>
          </cell>
          <cell r="BC11">
            <v>0</v>
          </cell>
          <cell r="BD11">
            <v>0</v>
          </cell>
          <cell r="BE11">
            <v>0</v>
          </cell>
          <cell r="BF11">
            <v>0</v>
          </cell>
          <cell r="BG11">
            <v>0</v>
          </cell>
          <cell r="BH11">
            <v>0</v>
          </cell>
          <cell r="BI11">
            <v>0</v>
          </cell>
          <cell r="BJ11">
            <v>0</v>
          </cell>
          <cell r="BK11">
            <v>0</v>
          </cell>
          <cell r="BL11">
            <v>2</v>
          </cell>
          <cell r="BM11">
            <v>1</v>
          </cell>
          <cell r="BN11">
            <v>1</v>
          </cell>
          <cell r="BP11">
            <v>16</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R12" t="str">
            <v>미팅</v>
          </cell>
          <cell r="S12" t="str">
            <v>미팅</v>
          </cell>
          <cell r="AA12" t="str">
            <v>휴일</v>
          </cell>
          <cell r="AN12" t="str">
            <v>연차</v>
          </cell>
          <cell r="AR12" t="str">
            <v>특휴</v>
          </cell>
          <cell r="AV12">
            <v>1</v>
          </cell>
          <cell r="AW12">
            <v>0</v>
          </cell>
          <cell r="AX12">
            <v>1</v>
          </cell>
          <cell r="AY12">
            <v>0</v>
          </cell>
          <cell r="AZ12">
            <v>0</v>
          </cell>
          <cell r="BA12">
            <v>0</v>
          </cell>
          <cell r="BB12">
            <v>0</v>
          </cell>
          <cell r="BC12">
            <v>0</v>
          </cell>
          <cell r="BD12">
            <v>1</v>
          </cell>
          <cell r="BE12">
            <v>0</v>
          </cell>
          <cell r="BF12">
            <v>0</v>
          </cell>
          <cell r="BG12">
            <v>0</v>
          </cell>
          <cell r="BH12">
            <v>0</v>
          </cell>
          <cell r="BI12">
            <v>0</v>
          </cell>
          <cell r="BJ12">
            <v>0</v>
          </cell>
          <cell r="BK12">
            <v>0</v>
          </cell>
          <cell r="BL12">
            <v>2</v>
          </cell>
          <cell r="BM12">
            <v>1</v>
          </cell>
          <cell r="BN12">
            <v>1</v>
          </cell>
          <cell r="BP12">
            <v>16</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R13" t="str">
            <v>미팅</v>
          </cell>
          <cell r="S13" t="str">
            <v>미팅</v>
          </cell>
          <cell r="AN13" t="str">
            <v>연차</v>
          </cell>
          <cell r="AR13" t="str">
            <v>특휴</v>
          </cell>
          <cell r="AV13">
            <v>1</v>
          </cell>
          <cell r="AW13">
            <v>0</v>
          </cell>
          <cell r="AX13">
            <v>1</v>
          </cell>
          <cell r="AY13">
            <v>0</v>
          </cell>
          <cell r="AZ13">
            <v>0</v>
          </cell>
          <cell r="BA13">
            <v>0</v>
          </cell>
          <cell r="BB13">
            <v>0</v>
          </cell>
          <cell r="BC13">
            <v>0</v>
          </cell>
          <cell r="BD13">
            <v>0</v>
          </cell>
          <cell r="BE13">
            <v>0</v>
          </cell>
          <cell r="BF13">
            <v>0</v>
          </cell>
          <cell r="BG13">
            <v>0</v>
          </cell>
          <cell r="BH13">
            <v>0</v>
          </cell>
          <cell r="BI13">
            <v>0</v>
          </cell>
          <cell r="BJ13">
            <v>0</v>
          </cell>
          <cell r="BK13">
            <v>0</v>
          </cell>
          <cell r="BL13">
            <v>2</v>
          </cell>
          <cell r="BM13">
            <v>1</v>
          </cell>
          <cell r="BN13">
            <v>1</v>
          </cell>
          <cell r="BP13">
            <v>16</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R14" t="str">
            <v>미팅</v>
          </cell>
          <cell r="S14" t="str">
            <v>미팅</v>
          </cell>
          <cell r="AN14" t="str">
            <v>연차</v>
          </cell>
          <cell r="AR14" t="str">
            <v>특휴</v>
          </cell>
          <cell r="AV14">
            <v>1</v>
          </cell>
          <cell r="AW14">
            <v>0</v>
          </cell>
          <cell r="AX14">
            <v>1</v>
          </cell>
          <cell r="AY14">
            <v>0</v>
          </cell>
          <cell r="AZ14">
            <v>0</v>
          </cell>
          <cell r="BA14">
            <v>0</v>
          </cell>
          <cell r="BB14">
            <v>0</v>
          </cell>
          <cell r="BC14">
            <v>0</v>
          </cell>
          <cell r="BD14">
            <v>0</v>
          </cell>
          <cell r="BE14">
            <v>0</v>
          </cell>
          <cell r="BF14">
            <v>0</v>
          </cell>
          <cell r="BG14">
            <v>0</v>
          </cell>
          <cell r="BH14">
            <v>0</v>
          </cell>
          <cell r="BI14">
            <v>0</v>
          </cell>
          <cell r="BJ14">
            <v>0</v>
          </cell>
          <cell r="BK14">
            <v>0</v>
          </cell>
          <cell r="BL14">
            <v>2</v>
          </cell>
          <cell r="BM14">
            <v>1</v>
          </cell>
          <cell r="BN14">
            <v>1</v>
          </cell>
          <cell r="BO14">
            <v>4</v>
          </cell>
          <cell r="BP14">
            <v>20</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R15" t="str">
            <v>미팅</v>
          </cell>
          <cell r="S15" t="str">
            <v>미팅</v>
          </cell>
          <cell r="AN15" t="str">
            <v>연차</v>
          </cell>
          <cell r="AR15" t="str">
            <v>특휴</v>
          </cell>
          <cell r="AV15">
            <v>1</v>
          </cell>
          <cell r="AW15">
            <v>0</v>
          </cell>
          <cell r="AX15">
            <v>1</v>
          </cell>
          <cell r="AY15">
            <v>0</v>
          </cell>
          <cell r="AZ15">
            <v>0</v>
          </cell>
          <cell r="BA15">
            <v>0</v>
          </cell>
          <cell r="BB15">
            <v>0</v>
          </cell>
          <cell r="BC15">
            <v>0</v>
          </cell>
          <cell r="BD15">
            <v>0</v>
          </cell>
          <cell r="BE15">
            <v>0</v>
          </cell>
          <cell r="BF15">
            <v>0</v>
          </cell>
          <cell r="BG15">
            <v>0</v>
          </cell>
          <cell r="BH15">
            <v>0</v>
          </cell>
          <cell r="BI15">
            <v>0</v>
          </cell>
          <cell r="BJ15">
            <v>0</v>
          </cell>
          <cell r="BK15">
            <v>0</v>
          </cell>
          <cell r="BL15">
            <v>2</v>
          </cell>
          <cell r="BM15">
            <v>1</v>
          </cell>
          <cell r="BN15">
            <v>1</v>
          </cell>
          <cell r="BP15">
            <v>16</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R16" t="str">
            <v>미팅</v>
          </cell>
          <cell r="AL16" t="str">
            <v>출장</v>
          </cell>
          <cell r="AM16" t="str">
            <v>출장</v>
          </cell>
          <cell r="AN16" t="str">
            <v>연차</v>
          </cell>
          <cell r="AR16" t="str">
            <v>특휴</v>
          </cell>
          <cell r="AV16">
            <v>1</v>
          </cell>
          <cell r="AW16">
            <v>0</v>
          </cell>
          <cell r="AX16">
            <v>1</v>
          </cell>
          <cell r="AY16">
            <v>0</v>
          </cell>
          <cell r="AZ16">
            <v>0</v>
          </cell>
          <cell r="BA16">
            <v>0</v>
          </cell>
          <cell r="BB16">
            <v>0</v>
          </cell>
          <cell r="BC16">
            <v>0</v>
          </cell>
          <cell r="BD16">
            <v>0</v>
          </cell>
          <cell r="BE16">
            <v>0</v>
          </cell>
          <cell r="BF16">
            <v>2</v>
          </cell>
          <cell r="BG16">
            <v>0</v>
          </cell>
          <cell r="BH16">
            <v>0</v>
          </cell>
          <cell r="BI16">
            <v>0</v>
          </cell>
          <cell r="BJ16">
            <v>0</v>
          </cell>
          <cell r="BK16">
            <v>0</v>
          </cell>
          <cell r="BL16">
            <v>1</v>
          </cell>
          <cell r="BM16">
            <v>1</v>
          </cell>
          <cell r="BN16">
            <v>3</v>
          </cell>
          <cell r="BP16">
            <v>15</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R17" t="str">
            <v>미팅</v>
          </cell>
          <cell r="AN17" t="str">
            <v>연차</v>
          </cell>
          <cell r="AR17" t="str">
            <v>특휴</v>
          </cell>
          <cell r="AV17">
            <v>1</v>
          </cell>
          <cell r="AW17">
            <v>0</v>
          </cell>
          <cell r="AX17">
            <v>1</v>
          </cell>
          <cell r="AY17">
            <v>0</v>
          </cell>
          <cell r="AZ17">
            <v>0</v>
          </cell>
          <cell r="BA17">
            <v>0</v>
          </cell>
          <cell r="BB17">
            <v>0</v>
          </cell>
          <cell r="BC17">
            <v>0</v>
          </cell>
          <cell r="BD17">
            <v>0</v>
          </cell>
          <cell r="BE17">
            <v>0</v>
          </cell>
          <cell r="BF17">
            <v>0</v>
          </cell>
          <cell r="BG17">
            <v>0</v>
          </cell>
          <cell r="BH17">
            <v>0</v>
          </cell>
          <cell r="BI17">
            <v>0</v>
          </cell>
          <cell r="BJ17">
            <v>0</v>
          </cell>
          <cell r="BK17">
            <v>0</v>
          </cell>
          <cell r="BL17">
            <v>1</v>
          </cell>
          <cell r="BM17">
            <v>1</v>
          </cell>
          <cell r="BN17">
            <v>1</v>
          </cell>
          <cell r="BO17">
            <v>-4</v>
          </cell>
          <cell r="BP17">
            <v>13</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R18" t="str">
            <v>미팅</v>
          </cell>
          <cell r="AN18" t="str">
            <v>연차</v>
          </cell>
          <cell r="AR18" t="str">
            <v>특휴</v>
          </cell>
          <cell r="AV18">
            <v>1</v>
          </cell>
          <cell r="AW18">
            <v>0</v>
          </cell>
          <cell r="AX18">
            <v>1</v>
          </cell>
          <cell r="AY18">
            <v>0</v>
          </cell>
          <cell r="AZ18">
            <v>0</v>
          </cell>
          <cell r="BA18">
            <v>0</v>
          </cell>
          <cell r="BB18">
            <v>0</v>
          </cell>
          <cell r="BC18">
            <v>0</v>
          </cell>
          <cell r="BD18">
            <v>0</v>
          </cell>
          <cell r="BE18">
            <v>0</v>
          </cell>
          <cell r="BF18">
            <v>0</v>
          </cell>
          <cell r="BG18">
            <v>0</v>
          </cell>
          <cell r="BH18">
            <v>0</v>
          </cell>
          <cell r="BI18">
            <v>0</v>
          </cell>
          <cell r="BJ18">
            <v>0</v>
          </cell>
          <cell r="BK18">
            <v>0</v>
          </cell>
          <cell r="BL18">
            <v>1</v>
          </cell>
          <cell r="BM18">
            <v>1</v>
          </cell>
          <cell r="BN18">
            <v>1</v>
          </cell>
          <cell r="BP18">
            <v>17</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R19" t="str">
            <v>미팅</v>
          </cell>
          <cell r="AN19" t="str">
            <v>연차</v>
          </cell>
          <cell r="AR19" t="str">
            <v>특휴</v>
          </cell>
          <cell r="AV19">
            <v>1</v>
          </cell>
          <cell r="AW19">
            <v>0</v>
          </cell>
          <cell r="AX19">
            <v>1</v>
          </cell>
          <cell r="AY19">
            <v>0</v>
          </cell>
          <cell r="AZ19">
            <v>0</v>
          </cell>
          <cell r="BA19">
            <v>0</v>
          </cell>
          <cell r="BB19">
            <v>0</v>
          </cell>
          <cell r="BC19">
            <v>0</v>
          </cell>
          <cell r="BD19">
            <v>0</v>
          </cell>
          <cell r="BE19">
            <v>0</v>
          </cell>
          <cell r="BF19">
            <v>0</v>
          </cell>
          <cell r="BG19">
            <v>0</v>
          </cell>
          <cell r="BH19">
            <v>0</v>
          </cell>
          <cell r="BI19">
            <v>0</v>
          </cell>
          <cell r="BJ19">
            <v>0</v>
          </cell>
          <cell r="BK19">
            <v>0</v>
          </cell>
          <cell r="BL19">
            <v>1</v>
          </cell>
          <cell r="BM19">
            <v>1</v>
          </cell>
          <cell r="BN19">
            <v>1</v>
          </cell>
          <cell r="BO19">
            <v>3</v>
          </cell>
          <cell r="BP19">
            <v>20</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R20" t="str">
            <v>미팅</v>
          </cell>
          <cell r="AN20" t="str">
            <v>연차</v>
          </cell>
          <cell r="AR20" t="str">
            <v>특휴</v>
          </cell>
          <cell r="AV20">
            <v>1</v>
          </cell>
          <cell r="AW20">
            <v>0</v>
          </cell>
          <cell r="AX20">
            <v>1</v>
          </cell>
          <cell r="AY20">
            <v>0</v>
          </cell>
          <cell r="AZ20">
            <v>0</v>
          </cell>
          <cell r="BA20">
            <v>0</v>
          </cell>
          <cell r="BB20">
            <v>0</v>
          </cell>
          <cell r="BC20">
            <v>0</v>
          </cell>
          <cell r="BD20">
            <v>0</v>
          </cell>
          <cell r="BE20">
            <v>0</v>
          </cell>
          <cell r="BF20">
            <v>0</v>
          </cell>
          <cell r="BG20">
            <v>0</v>
          </cell>
          <cell r="BH20">
            <v>0</v>
          </cell>
          <cell r="BI20">
            <v>0</v>
          </cell>
          <cell r="BJ20">
            <v>0</v>
          </cell>
          <cell r="BK20">
            <v>0</v>
          </cell>
          <cell r="BL20">
            <v>1</v>
          </cell>
          <cell r="BM20">
            <v>1</v>
          </cell>
          <cell r="BN20">
            <v>1</v>
          </cell>
          <cell r="BP20">
            <v>17</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R21" t="str">
            <v>미팅</v>
          </cell>
          <cell r="AN21" t="str">
            <v>연차</v>
          </cell>
          <cell r="AR21" t="str">
            <v>특휴</v>
          </cell>
          <cell r="AV21">
            <v>1</v>
          </cell>
          <cell r="AW21">
            <v>0</v>
          </cell>
          <cell r="AX21">
            <v>1</v>
          </cell>
          <cell r="AY21">
            <v>0</v>
          </cell>
          <cell r="AZ21">
            <v>0</v>
          </cell>
          <cell r="BA21">
            <v>0</v>
          </cell>
          <cell r="BB21">
            <v>0</v>
          </cell>
          <cell r="BC21">
            <v>0</v>
          </cell>
          <cell r="BD21">
            <v>0</v>
          </cell>
          <cell r="BE21">
            <v>0</v>
          </cell>
          <cell r="BF21">
            <v>0</v>
          </cell>
          <cell r="BG21">
            <v>0</v>
          </cell>
          <cell r="BH21">
            <v>0</v>
          </cell>
          <cell r="BI21">
            <v>0</v>
          </cell>
          <cell r="BJ21">
            <v>0</v>
          </cell>
          <cell r="BK21">
            <v>0</v>
          </cell>
          <cell r="BL21">
            <v>1</v>
          </cell>
          <cell r="BM21">
            <v>1</v>
          </cell>
          <cell r="BN21">
            <v>1</v>
          </cell>
          <cell r="BP21">
            <v>17</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R22" t="str">
            <v>미팅</v>
          </cell>
          <cell r="AN22" t="str">
            <v>연차</v>
          </cell>
          <cell r="AR22" t="str">
            <v>특휴</v>
          </cell>
          <cell r="AV22">
            <v>1</v>
          </cell>
          <cell r="AW22">
            <v>0</v>
          </cell>
          <cell r="AX22">
            <v>1</v>
          </cell>
          <cell r="AY22">
            <v>0</v>
          </cell>
          <cell r="AZ22">
            <v>0</v>
          </cell>
          <cell r="BA22">
            <v>0</v>
          </cell>
          <cell r="BB22">
            <v>0</v>
          </cell>
          <cell r="BC22">
            <v>0</v>
          </cell>
          <cell r="BD22">
            <v>0</v>
          </cell>
          <cell r="BE22">
            <v>0</v>
          </cell>
          <cell r="BF22">
            <v>0</v>
          </cell>
          <cell r="BG22">
            <v>0</v>
          </cell>
          <cell r="BH22">
            <v>0</v>
          </cell>
          <cell r="BI22">
            <v>0</v>
          </cell>
          <cell r="BJ22">
            <v>0</v>
          </cell>
          <cell r="BK22">
            <v>0</v>
          </cell>
          <cell r="BL22">
            <v>1</v>
          </cell>
          <cell r="BM22">
            <v>1</v>
          </cell>
          <cell r="BN22">
            <v>1</v>
          </cell>
          <cell r="BP22">
            <v>17</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R23" t="str">
            <v>미팅</v>
          </cell>
          <cell r="AN23" t="str">
            <v>연차</v>
          </cell>
          <cell r="AR23" t="str">
            <v>특휴</v>
          </cell>
          <cell r="AV23">
            <v>1</v>
          </cell>
          <cell r="AW23">
            <v>0</v>
          </cell>
          <cell r="AX23">
            <v>1</v>
          </cell>
          <cell r="AY23">
            <v>0</v>
          </cell>
          <cell r="AZ23">
            <v>0</v>
          </cell>
          <cell r="BA23">
            <v>0</v>
          </cell>
          <cell r="BB23">
            <v>0</v>
          </cell>
          <cell r="BC23">
            <v>0</v>
          </cell>
          <cell r="BD23">
            <v>0</v>
          </cell>
          <cell r="BE23">
            <v>0</v>
          </cell>
          <cell r="BF23">
            <v>0</v>
          </cell>
          <cell r="BG23">
            <v>0</v>
          </cell>
          <cell r="BH23">
            <v>0</v>
          </cell>
          <cell r="BI23">
            <v>0</v>
          </cell>
          <cell r="BJ23">
            <v>0</v>
          </cell>
          <cell r="BK23">
            <v>0</v>
          </cell>
          <cell r="BL23">
            <v>1</v>
          </cell>
          <cell r="BM23">
            <v>1</v>
          </cell>
          <cell r="BN23">
            <v>1</v>
          </cell>
          <cell r="BP23">
            <v>17</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R24" t="str">
            <v>미팅</v>
          </cell>
          <cell r="AG24" t="str">
            <v>연차</v>
          </cell>
          <cell r="AN24" t="str">
            <v>연차</v>
          </cell>
          <cell r="AR24" t="str">
            <v>특휴</v>
          </cell>
          <cell r="AV24">
            <v>2</v>
          </cell>
          <cell r="AW24">
            <v>0</v>
          </cell>
          <cell r="AX24">
            <v>2</v>
          </cell>
          <cell r="AY24">
            <v>0</v>
          </cell>
          <cell r="AZ24">
            <v>0</v>
          </cell>
          <cell r="BA24">
            <v>0</v>
          </cell>
          <cell r="BB24">
            <v>0</v>
          </cell>
          <cell r="BC24">
            <v>0</v>
          </cell>
          <cell r="BD24">
            <v>0</v>
          </cell>
          <cell r="BE24">
            <v>0</v>
          </cell>
          <cell r="BF24">
            <v>0</v>
          </cell>
          <cell r="BG24">
            <v>0</v>
          </cell>
          <cell r="BH24">
            <v>0</v>
          </cell>
          <cell r="BI24">
            <v>0</v>
          </cell>
          <cell r="BJ24">
            <v>0</v>
          </cell>
          <cell r="BK24">
            <v>0</v>
          </cell>
          <cell r="BL24">
            <v>1</v>
          </cell>
          <cell r="BM24">
            <v>1</v>
          </cell>
          <cell r="BN24">
            <v>2</v>
          </cell>
          <cell r="BP24">
            <v>16</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R25" t="str">
            <v>미팅</v>
          </cell>
          <cell r="AC25" t="str">
            <v>출장</v>
          </cell>
          <cell r="AD25" t="str">
            <v>출장</v>
          </cell>
          <cell r="AE25" t="str">
            <v>출장</v>
          </cell>
          <cell r="AF25" t="str">
            <v>출장</v>
          </cell>
          <cell r="AG25" t="str">
            <v>출장</v>
          </cell>
          <cell r="AN25" t="str">
            <v>연차</v>
          </cell>
          <cell r="AR25" t="str">
            <v>특휴</v>
          </cell>
          <cell r="AV25">
            <v>1</v>
          </cell>
          <cell r="AW25">
            <v>0</v>
          </cell>
          <cell r="AX25">
            <v>1</v>
          </cell>
          <cell r="AY25">
            <v>0</v>
          </cell>
          <cell r="AZ25">
            <v>0</v>
          </cell>
          <cell r="BA25">
            <v>0</v>
          </cell>
          <cell r="BB25">
            <v>0</v>
          </cell>
          <cell r="BC25">
            <v>0</v>
          </cell>
          <cell r="BD25">
            <v>0</v>
          </cell>
          <cell r="BE25">
            <v>0</v>
          </cell>
          <cell r="BF25">
            <v>5</v>
          </cell>
          <cell r="BG25">
            <v>0</v>
          </cell>
          <cell r="BH25">
            <v>0</v>
          </cell>
          <cell r="BI25">
            <v>0</v>
          </cell>
          <cell r="BJ25">
            <v>0</v>
          </cell>
          <cell r="BK25">
            <v>0</v>
          </cell>
          <cell r="BL25">
            <v>1</v>
          </cell>
          <cell r="BM25">
            <v>1</v>
          </cell>
          <cell r="BN25">
            <v>6</v>
          </cell>
          <cell r="BP25">
            <v>12</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R26" t="str">
            <v>미팅</v>
          </cell>
          <cell r="AK26" t="str">
            <v>병가</v>
          </cell>
          <cell r="AN26" t="str">
            <v>연차</v>
          </cell>
          <cell r="AR26" t="str">
            <v>특휴</v>
          </cell>
          <cell r="AT26" t="str">
            <v>병가서류받을것</v>
          </cell>
          <cell r="AV26">
            <v>1</v>
          </cell>
          <cell r="AW26">
            <v>0</v>
          </cell>
          <cell r="AX26">
            <v>1</v>
          </cell>
          <cell r="AY26">
            <v>0</v>
          </cell>
          <cell r="AZ26">
            <v>0</v>
          </cell>
          <cell r="BA26">
            <v>0</v>
          </cell>
          <cell r="BB26">
            <v>0</v>
          </cell>
          <cell r="BC26">
            <v>0</v>
          </cell>
          <cell r="BD26">
            <v>0</v>
          </cell>
          <cell r="BE26">
            <v>0</v>
          </cell>
          <cell r="BF26">
            <v>0</v>
          </cell>
          <cell r="BG26">
            <v>1</v>
          </cell>
          <cell r="BH26">
            <v>0</v>
          </cell>
          <cell r="BI26">
            <v>0</v>
          </cell>
          <cell r="BJ26">
            <v>0</v>
          </cell>
          <cell r="BK26">
            <v>0</v>
          </cell>
          <cell r="BL26">
            <v>1</v>
          </cell>
          <cell r="BM26">
            <v>1</v>
          </cell>
          <cell r="BN26">
            <v>2</v>
          </cell>
          <cell r="BP26">
            <v>16</v>
          </cell>
        </row>
        <row r="27">
          <cell r="B27">
            <v>8001</v>
          </cell>
          <cell r="C27" t="str">
            <v>Consumer</v>
          </cell>
          <cell r="D27" t="str">
            <v>Consumer Admin</v>
          </cell>
          <cell r="E27" t="str">
            <v>하창우</v>
          </cell>
          <cell r="F27" t="str">
            <v>사장</v>
          </cell>
          <cell r="G27" t="str">
            <v>임원</v>
          </cell>
          <cell r="H27" t="str">
            <v>1994-03-15</v>
          </cell>
          <cell r="I27" t="str">
            <v>남</v>
          </cell>
          <cell r="J27">
            <v>10</v>
          </cell>
          <cell r="K27">
            <v>1</v>
          </cell>
          <cell r="L27">
            <v>30</v>
          </cell>
          <cell r="M27">
            <v>31</v>
          </cell>
          <cell r="AN27" t="str">
            <v>연차</v>
          </cell>
          <cell r="AR27" t="str">
            <v>특휴</v>
          </cell>
          <cell r="AV27">
            <v>1</v>
          </cell>
          <cell r="AW27">
            <v>0</v>
          </cell>
          <cell r="AX27">
            <v>1</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1</v>
          </cell>
          <cell r="BN27">
            <v>1</v>
          </cell>
          <cell r="BP27">
            <v>18</v>
          </cell>
        </row>
        <row r="28">
          <cell r="B28">
            <v>8003</v>
          </cell>
          <cell r="C28" t="str">
            <v>Consumer</v>
          </cell>
          <cell r="D28" t="str">
            <v>Marketing</v>
          </cell>
          <cell r="E28" t="str">
            <v>지승렬</v>
          </cell>
          <cell r="F28" t="str">
            <v>이사</v>
          </cell>
          <cell r="G28" t="str">
            <v>임원</v>
          </cell>
          <cell r="H28" t="str">
            <v>1996-08-19</v>
          </cell>
          <cell r="I28" t="str">
            <v>남</v>
          </cell>
          <cell r="J28">
            <v>10</v>
          </cell>
          <cell r="K28">
            <v>5</v>
          </cell>
          <cell r="L28">
            <v>30</v>
          </cell>
          <cell r="M28">
            <v>35</v>
          </cell>
          <cell r="AN28" t="str">
            <v>연차</v>
          </cell>
          <cell r="AR28" t="str">
            <v>특휴</v>
          </cell>
          <cell r="AV28">
            <v>1</v>
          </cell>
          <cell r="AW28">
            <v>0</v>
          </cell>
          <cell r="AX28">
            <v>1</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1</v>
          </cell>
          <cell r="BN28">
            <v>1</v>
          </cell>
          <cell r="BP28">
            <v>18</v>
          </cell>
        </row>
        <row r="29">
          <cell r="M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P29">
            <v>20</v>
          </cell>
        </row>
        <row r="30">
          <cell r="B30">
            <v>1073</v>
          </cell>
          <cell r="C30" t="str">
            <v>CV</v>
          </cell>
          <cell r="D30" t="str">
            <v>Regional Sales Manager</v>
          </cell>
          <cell r="E30" t="str">
            <v>박원호</v>
          </cell>
          <cell r="F30" t="str">
            <v>부장</v>
          </cell>
          <cell r="G30" t="str">
            <v>본부장</v>
          </cell>
          <cell r="H30" t="str">
            <v>1991-09-09</v>
          </cell>
          <cell r="I30" t="str">
            <v>남</v>
          </cell>
          <cell r="J30">
            <v>30</v>
          </cell>
          <cell r="K30">
            <v>0</v>
          </cell>
          <cell r="L30">
            <v>25</v>
          </cell>
          <cell r="M30">
            <v>25</v>
          </cell>
          <cell r="R30" t="str">
            <v>미팅</v>
          </cell>
          <cell r="S30" t="str">
            <v>미팅</v>
          </cell>
          <cell r="AN30" t="str">
            <v>월차</v>
          </cell>
          <cell r="AR30" t="str">
            <v>특휴</v>
          </cell>
          <cell r="AV30">
            <v>0</v>
          </cell>
          <cell r="AW30">
            <v>0</v>
          </cell>
          <cell r="AX30">
            <v>0</v>
          </cell>
          <cell r="AY30">
            <v>1</v>
          </cell>
          <cell r="AZ30">
            <v>0</v>
          </cell>
          <cell r="BA30">
            <v>1</v>
          </cell>
          <cell r="BB30">
            <v>0</v>
          </cell>
          <cell r="BC30">
            <v>0</v>
          </cell>
          <cell r="BD30">
            <v>0</v>
          </cell>
          <cell r="BE30">
            <v>0</v>
          </cell>
          <cell r="BF30">
            <v>0</v>
          </cell>
          <cell r="BG30">
            <v>0</v>
          </cell>
          <cell r="BH30">
            <v>0</v>
          </cell>
          <cell r="BI30">
            <v>0</v>
          </cell>
          <cell r="BJ30">
            <v>0</v>
          </cell>
          <cell r="BK30">
            <v>0</v>
          </cell>
          <cell r="BL30">
            <v>2</v>
          </cell>
          <cell r="BM30">
            <v>1</v>
          </cell>
          <cell r="BN30">
            <v>1</v>
          </cell>
          <cell r="BP30">
            <v>16</v>
          </cell>
        </row>
        <row r="31">
          <cell r="B31">
            <v>1034</v>
          </cell>
          <cell r="C31" t="str">
            <v>CV</v>
          </cell>
          <cell r="D31" t="str">
            <v>CV GH 서울1팀</v>
          </cell>
          <cell r="E31" t="str">
            <v>최규덕</v>
          </cell>
          <cell r="F31" t="str">
            <v>차장</v>
          </cell>
          <cell r="G31" t="str">
            <v>팀장</v>
          </cell>
          <cell r="H31" t="str">
            <v>1989-03-27</v>
          </cell>
          <cell r="I31" t="str">
            <v>남</v>
          </cell>
          <cell r="J31">
            <v>27</v>
          </cell>
          <cell r="K31">
            <v>0</v>
          </cell>
          <cell r="L31">
            <v>27</v>
          </cell>
          <cell r="M31">
            <v>27</v>
          </cell>
          <cell r="R31" t="str">
            <v>미팅</v>
          </cell>
          <cell r="S31" t="str">
            <v>미팅</v>
          </cell>
          <cell r="AH31" t="str">
            <v>휴일</v>
          </cell>
          <cell r="AN31" t="str">
            <v>1/21대휴</v>
          </cell>
          <cell r="AR31" t="str">
            <v>근무</v>
          </cell>
          <cell r="AV31">
            <v>0</v>
          </cell>
          <cell r="AW31">
            <v>0</v>
          </cell>
          <cell r="AX31">
            <v>0</v>
          </cell>
          <cell r="AY31">
            <v>0</v>
          </cell>
          <cell r="AZ31">
            <v>0</v>
          </cell>
          <cell r="BA31">
            <v>0</v>
          </cell>
          <cell r="BB31">
            <v>0</v>
          </cell>
          <cell r="BC31">
            <v>0</v>
          </cell>
          <cell r="BD31">
            <v>1</v>
          </cell>
          <cell r="BE31">
            <v>1</v>
          </cell>
          <cell r="BF31">
            <v>0</v>
          </cell>
          <cell r="BG31">
            <v>0</v>
          </cell>
          <cell r="BH31">
            <v>0</v>
          </cell>
          <cell r="BI31">
            <v>0</v>
          </cell>
          <cell r="BJ31">
            <v>0</v>
          </cell>
          <cell r="BK31">
            <v>0</v>
          </cell>
          <cell r="BL31">
            <v>2</v>
          </cell>
          <cell r="BM31">
            <v>0</v>
          </cell>
          <cell r="BN31">
            <v>1</v>
          </cell>
          <cell r="BP31">
            <v>17</v>
          </cell>
        </row>
        <row r="32">
          <cell r="B32">
            <v>1210</v>
          </cell>
          <cell r="C32" t="str">
            <v>CV</v>
          </cell>
          <cell r="D32" t="str">
            <v>CV GH 서울1팀</v>
          </cell>
          <cell r="E32" t="str">
            <v>김기성</v>
          </cell>
          <cell r="F32" t="str">
            <v>차장</v>
          </cell>
          <cell r="G32" t="str">
            <v>팀원</v>
          </cell>
          <cell r="H32" t="str">
            <v>1997-11-17</v>
          </cell>
          <cell r="I32" t="str">
            <v>남</v>
          </cell>
          <cell r="J32">
            <v>19</v>
          </cell>
          <cell r="K32">
            <v>0</v>
          </cell>
          <cell r="L32">
            <v>19</v>
          </cell>
          <cell r="M32">
            <v>19</v>
          </cell>
          <cell r="R32" t="str">
            <v>미팅</v>
          </cell>
          <cell r="S32" t="str">
            <v>미팅</v>
          </cell>
          <cell r="AB32" t="str">
            <v>휴일</v>
          </cell>
          <cell r="AN32" t="str">
            <v>1/15대휴</v>
          </cell>
          <cell r="AR32" t="str">
            <v>특휴</v>
          </cell>
          <cell r="AV32">
            <v>0</v>
          </cell>
          <cell r="AW32">
            <v>0</v>
          </cell>
          <cell r="AX32">
            <v>0</v>
          </cell>
          <cell r="AY32">
            <v>0</v>
          </cell>
          <cell r="AZ32">
            <v>0</v>
          </cell>
          <cell r="BA32">
            <v>0</v>
          </cell>
          <cell r="BB32">
            <v>0</v>
          </cell>
          <cell r="BC32">
            <v>0</v>
          </cell>
          <cell r="BD32">
            <v>1</v>
          </cell>
          <cell r="BE32">
            <v>1</v>
          </cell>
          <cell r="BF32">
            <v>0</v>
          </cell>
          <cell r="BG32">
            <v>0</v>
          </cell>
          <cell r="BH32">
            <v>0</v>
          </cell>
          <cell r="BI32">
            <v>0</v>
          </cell>
          <cell r="BJ32">
            <v>0</v>
          </cell>
          <cell r="BK32">
            <v>0</v>
          </cell>
          <cell r="BL32">
            <v>2</v>
          </cell>
          <cell r="BM32">
            <v>1</v>
          </cell>
          <cell r="BN32">
            <v>1</v>
          </cell>
          <cell r="BP32">
            <v>16</v>
          </cell>
        </row>
        <row r="33">
          <cell r="B33">
            <v>1599</v>
          </cell>
          <cell r="C33" t="str">
            <v>CV</v>
          </cell>
          <cell r="D33" t="str">
            <v>CV GH 서울1팀</v>
          </cell>
          <cell r="E33" t="str">
            <v>김재환</v>
          </cell>
          <cell r="F33" t="str">
            <v>주임</v>
          </cell>
          <cell r="G33" t="str">
            <v>팀원</v>
          </cell>
          <cell r="H33">
            <v>38548</v>
          </cell>
          <cell r="I33" t="str">
            <v>남</v>
          </cell>
          <cell r="J33">
            <v>0</v>
          </cell>
          <cell r="K33">
            <v>-0.34246575342465757</v>
          </cell>
          <cell r="L33">
            <v>11</v>
          </cell>
          <cell r="M33">
            <v>10.657534246575342</v>
          </cell>
          <cell r="R33" t="str">
            <v>미팅</v>
          </cell>
          <cell r="S33" t="str">
            <v>미팅</v>
          </cell>
          <cell r="AH33" t="str">
            <v>휴일</v>
          </cell>
          <cell r="AN33" t="str">
            <v>1/21대휴</v>
          </cell>
          <cell r="AR33" t="str">
            <v>특휴</v>
          </cell>
          <cell r="AV33">
            <v>0</v>
          </cell>
          <cell r="AW33">
            <v>0</v>
          </cell>
          <cell r="AX33">
            <v>0</v>
          </cell>
          <cell r="AY33">
            <v>0</v>
          </cell>
          <cell r="AZ33">
            <v>0</v>
          </cell>
          <cell r="BA33">
            <v>0</v>
          </cell>
          <cell r="BB33">
            <v>0</v>
          </cell>
          <cell r="BC33">
            <v>0</v>
          </cell>
          <cell r="BD33">
            <v>1</v>
          </cell>
          <cell r="BE33">
            <v>1</v>
          </cell>
          <cell r="BF33">
            <v>0</v>
          </cell>
          <cell r="BG33">
            <v>0</v>
          </cell>
          <cell r="BH33">
            <v>0</v>
          </cell>
          <cell r="BI33">
            <v>0</v>
          </cell>
          <cell r="BJ33">
            <v>0</v>
          </cell>
          <cell r="BK33">
            <v>0</v>
          </cell>
          <cell r="BL33">
            <v>2</v>
          </cell>
          <cell r="BM33">
            <v>1</v>
          </cell>
          <cell r="BN33">
            <v>1</v>
          </cell>
          <cell r="BO33">
            <v>1</v>
          </cell>
          <cell r="BP33">
            <v>17</v>
          </cell>
        </row>
        <row r="34">
          <cell r="B34">
            <v>1232</v>
          </cell>
          <cell r="C34" t="str">
            <v>CV</v>
          </cell>
          <cell r="D34" t="str">
            <v>CV GH 서울1팀</v>
          </cell>
          <cell r="E34" t="str">
            <v>노승열</v>
          </cell>
          <cell r="F34" t="str">
            <v>대리</v>
          </cell>
          <cell r="G34" t="str">
            <v>팀원</v>
          </cell>
          <cell r="H34" t="str">
            <v>1999-07-01</v>
          </cell>
          <cell r="I34" t="str">
            <v>남</v>
          </cell>
          <cell r="J34">
            <v>18</v>
          </cell>
          <cell r="K34">
            <v>0</v>
          </cell>
          <cell r="L34">
            <v>17</v>
          </cell>
          <cell r="M34">
            <v>17</v>
          </cell>
          <cell r="R34" t="str">
            <v>미팅</v>
          </cell>
          <cell r="S34" t="str">
            <v>미팅</v>
          </cell>
          <cell r="AN34" t="str">
            <v>특휴</v>
          </cell>
          <cell r="AR34" t="str">
            <v>12/31대휴</v>
          </cell>
          <cell r="AV34">
            <v>0</v>
          </cell>
          <cell r="AW34">
            <v>0</v>
          </cell>
          <cell r="AX34">
            <v>0</v>
          </cell>
          <cell r="AY34">
            <v>0</v>
          </cell>
          <cell r="AZ34">
            <v>0</v>
          </cell>
          <cell r="BA34">
            <v>0</v>
          </cell>
          <cell r="BB34">
            <v>0</v>
          </cell>
          <cell r="BC34">
            <v>0</v>
          </cell>
          <cell r="BD34">
            <v>0</v>
          </cell>
          <cell r="BE34">
            <v>1</v>
          </cell>
          <cell r="BF34">
            <v>0</v>
          </cell>
          <cell r="BG34">
            <v>0</v>
          </cell>
          <cell r="BH34">
            <v>0</v>
          </cell>
          <cell r="BI34">
            <v>0</v>
          </cell>
          <cell r="BJ34">
            <v>0</v>
          </cell>
          <cell r="BK34">
            <v>0</v>
          </cell>
          <cell r="BL34">
            <v>2</v>
          </cell>
          <cell r="BM34">
            <v>1</v>
          </cell>
          <cell r="BN34">
            <v>1</v>
          </cell>
          <cell r="BP34">
            <v>16</v>
          </cell>
        </row>
        <row r="35">
          <cell r="B35">
            <v>1437</v>
          </cell>
          <cell r="C35" t="str">
            <v>CV</v>
          </cell>
          <cell r="D35" t="str">
            <v>CV GH 서울1팀</v>
          </cell>
          <cell r="E35" t="str">
            <v>김제중</v>
          </cell>
          <cell r="F35" t="str">
            <v>주임</v>
          </cell>
          <cell r="G35" t="str">
            <v>팀원</v>
          </cell>
          <cell r="H35" t="str">
            <v>2003-01-07</v>
          </cell>
          <cell r="I35" t="str">
            <v>남</v>
          </cell>
          <cell r="J35">
            <v>11</v>
          </cell>
          <cell r="K35">
            <v>0</v>
          </cell>
          <cell r="L35">
            <v>13</v>
          </cell>
          <cell r="M35">
            <v>13</v>
          </cell>
          <cell r="R35" t="str">
            <v>미팅</v>
          </cell>
          <cell r="S35" t="str">
            <v>미팅</v>
          </cell>
          <cell r="AN35" t="str">
            <v>월차</v>
          </cell>
          <cell r="AR35" t="str">
            <v>특휴</v>
          </cell>
          <cell r="AV35">
            <v>0</v>
          </cell>
          <cell r="AW35">
            <v>0</v>
          </cell>
          <cell r="AX35">
            <v>0</v>
          </cell>
          <cell r="AY35">
            <v>1</v>
          </cell>
          <cell r="AZ35">
            <v>0</v>
          </cell>
          <cell r="BA35">
            <v>1</v>
          </cell>
          <cell r="BB35">
            <v>0</v>
          </cell>
          <cell r="BC35">
            <v>0</v>
          </cell>
          <cell r="BD35">
            <v>0</v>
          </cell>
          <cell r="BE35">
            <v>0</v>
          </cell>
          <cell r="BF35">
            <v>0</v>
          </cell>
          <cell r="BG35">
            <v>0</v>
          </cell>
          <cell r="BH35">
            <v>0</v>
          </cell>
          <cell r="BI35">
            <v>0</v>
          </cell>
          <cell r="BJ35">
            <v>0</v>
          </cell>
          <cell r="BK35">
            <v>0</v>
          </cell>
          <cell r="BL35">
            <v>2</v>
          </cell>
          <cell r="BM35">
            <v>1</v>
          </cell>
          <cell r="BN35">
            <v>1</v>
          </cell>
          <cell r="BO35">
            <v>1</v>
          </cell>
          <cell r="BP35">
            <v>17</v>
          </cell>
        </row>
        <row r="36">
          <cell r="B36">
            <v>1354</v>
          </cell>
          <cell r="C36" t="str">
            <v>CV</v>
          </cell>
          <cell r="D36" t="str">
            <v>CV GH 서울1팀</v>
          </cell>
          <cell r="E36" t="str">
            <v>김택</v>
          </cell>
          <cell r="F36" t="str">
            <v>주임</v>
          </cell>
          <cell r="G36" t="str">
            <v>팀원</v>
          </cell>
          <cell r="H36" t="str">
            <v>2001-04-30</v>
          </cell>
          <cell r="I36" t="str">
            <v>남</v>
          </cell>
          <cell r="J36">
            <v>13</v>
          </cell>
          <cell r="K36">
            <v>0</v>
          </cell>
          <cell r="L36">
            <v>15</v>
          </cell>
          <cell r="M36">
            <v>15</v>
          </cell>
          <cell r="R36" t="str">
            <v>미팅</v>
          </cell>
          <cell r="S36" t="str">
            <v>미팅</v>
          </cell>
          <cell r="AH36" t="str">
            <v>휴일</v>
          </cell>
          <cell r="AN36" t="str">
            <v>1/21대휴</v>
          </cell>
          <cell r="AR36" t="str">
            <v>특휴</v>
          </cell>
          <cell r="AV36">
            <v>0</v>
          </cell>
          <cell r="AW36">
            <v>0</v>
          </cell>
          <cell r="AX36">
            <v>0</v>
          </cell>
          <cell r="AY36">
            <v>0</v>
          </cell>
          <cell r="AZ36">
            <v>0</v>
          </cell>
          <cell r="BA36">
            <v>0</v>
          </cell>
          <cell r="BB36">
            <v>0</v>
          </cell>
          <cell r="BC36">
            <v>0</v>
          </cell>
          <cell r="BD36">
            <v>1</v>
          </cell>
          <cell r="BE36">
            <v>1</v>
          </cell>
          <cell r="BF36">
            <v>0</v>
          </cell>
          <cell r="BG36">
            <v>0</v>
          </cell>
          <cell r="BH36">
            <v>0</v>
          </cell>
          <cell r="BI36">
            <v>0</v>
          </cell>
          <cell r="BJ36">
            <v>0</v>
          </cell>
          <cell r="BK36">
            <v>0</v>
          </cell>
          <cell r="BL36">
            <v>2</v>
          </cell>
          <cell r="BM36">
            <v>1</v>
          </cell>
          <cell r="BN36">
            <v>1</v>
          </cell>
          <cell r="BP36">
            <v>16</v>
          </cell>
        </row>
        <row r="37">
          <cell r="B37">
            <v>1463</v>
          </cell>
          <cell r="C37" t="str">
            <v>CV</v>
          </cell>
          <cell r="D37" t="str">
            <v>CV GH 서울1팀</v>
          </cell>
          <cell r="E37" t="str">
            <v>이계왕</v>
          </cell>
          <cell r="F37" t="str">
            <v>주임</v>
          </cell>
          <cell r="G37" t="str">
            <v>팀원</v>
          </cell>
          <cell r="H37" t="str">
            <v>2003-01-07</v>
          </cell>
          <cell r="I37" t="str">
            <v>남</v>
          </cell>
          <cell r="J37">
            <v>9</v>
          </cell>
          <cell r="K37">
            <v>0</v>
          </cell>
          <cell r="L37">
            <v>13</v>
          </cell>
          <cell r="M37">
            <v>13</v>
          </cell>
          <cell r="P37" t="str">
            <v>경조(조모상)</v>
          </cell>
          <cell r="Q37" t="str">
            <v>경조(조모상)</v>
          </cell>
          <cell r="R37" t="str">
            <v>미팅</v>
          </cell>
          <cell r="S37" t="str">
            <v>미팅</v>
          </cell>
          <cell r="AH37" t="str">
            <v>휴일</v>
          </cell>
          <cell r="AN37" t="str">
            <v>1/21대휴</v>
          </cell>
          <cell r="AR37" t="str">
            <v>근무</v>
          </cell>
          <cell r="AV37">
            <v>0</v>
          </cell>
          <cell r="AW37">
            <v>0</v>
          </cell>
          <cell r="AX37">
            <v>0</v>
          </cell>
          <cell r="AY37">
            <v>0</v>
          </cell>
          <cell r="AZ37">
            <v>0</v>
          </cell>
          <cell r="BA37">
            <v>0</v>
          </cell>
          <cell r="BB37">
            <v>0</v>
          </cell>
          <cell r="BC37">
            <v>2</v>
          </cell>
          <cell r="BD37">
            <v>1</v>
          </cell>
          <cell r="BE37">
            <v>1</v>
          </cell>
          <cell r="BF37">
            <v>0</v>
          </cell>
          <cell r="BG37">
            <v>0</v>
          </cell>
          <cell r="BH37">
            <v>0</v>
          </cell>
          <cell r="BI37">
            <v>0</v>
          </cell>
          <cell r="BJ37">
            <v>0</v>
          </cell>
          <cell r="BK37">
            <v>0</v>
          </cell>
          <cell r="BL37">
            <v>2</v>
          </cell>
          <cell r="BM37">
            <v>0</v>
          </cell>
          <cell r="BN37">
            <v>3</v>
          </cell>
          <cell r="BP37">
            <v>15</v>
          </cell>
        </row>
        <row r="38">
          <cell r="B38">
            <v>1309</v>
          </cell>
          <cell r="C38" t="str">
            <v>CV</v>
          </cell>
          <cell r="D38" t="str">
            <v>CV GH 서울1팀</v>
          </cell>
          <cell r="E38" t="str">
            <v>조성찬</v>
          </cell>
          <cell r="F38" t="str">
            <v>대리</v>
          </cell>
          <cell r="G38" t="str">
            <v>팀원</v>
          </cell>
          <cell r="H38" t="str">
            <v>2000-05-02</v>
          </cell>
          <cell r="I38" t="str">
            <v>남</v>
          </cell>
          <cell r="J38">
            <v>15</v>
          </cell>
          <cell r="K38">
            <v>0</v>
          </cell>
          <cell r="L38">
            <v>16</v>
          </cell>
          <cell r="M38">
            <v>16</v>
          </cell>
          <cell r="R38" t="str">
            <v>미팅</v>
          </cell>
          <cell r="S38" t="str">
            <v>미팅</v>
          </cell>
          <cell r="AH38" t="str">
            <v>휴일</v>
          </cell>
          <cell r="AN38" t="str">
            <v>1/21대휴</v>
          </cell>
          <cell r="AR38" t="str">
            <v>특휴</v>
          </cell>
          <cell r="AV38">
            <v>0</v>
          </cell>
          <cell r="AW38">
            <v>0</v>
          </cell>
          <cell r="AX38">
            <v>0</v>
          </cell>
          <cell r="AY38">
            <v>0</v>
          </cell>
          <cell r="AZ38">
            <v>0</v>
          </cell>
          <cell r="BA38">
            <v>0</v>
          </cell>
          <cell r="BB38">
            <v>0</v>
          </cell>
          <cell r="BC38">
            <v>0</v>
          </cell>
          <cell r="BD38">
            <v>1</v>
          </cell>
          <cell r="BE38">
            <v>1</v>
          </cell>
          <cell r="BF38">
            <v>0</v>
          </cell>
          <cell r="BG38">
            <v>0</v>
          </cell>
          <cell r="BH38">
            <v>0</v>
          </cell>
          <cell r="BI38">
            <v>0</v>
          </cell>
          <cell r="BJ38">
            <v>0</v>
          </cell>
          <cell r="BK38">
            <v>0</v>
          </cell>
          <cell r="BL38">
            <v>2</v>
          </cell>
          <cell r="BM38">
            <v>1</v>
          </cell>
          <cell r="BN38">
            <v>1</v>
          </cell>
          <cell r="BP38">
            <v>16</v>
          </cell>
        </row>
        <row r="39">
          <cell r="B39">
            <v>1423</v>
          </cell>
          <cell r="C39" t="str">
            <v>CV</v>
          </cell>
          <cell r="D39" t="str">
            <v>CV GH 서울1팀</v>
          </cell>
          <cell r="E39" t="str">
            <v>박성준</v>
          </cell>
          <cell r="F39" t="str">
            <v>과장</v>
          </cell>
          <cell r="G39" t="str">
            <v>팀원</v>
          </cell>
          <cell r="H39" t="str">
            <v>2002-12-02</v>
          </cell>
          <cell r="I39" t="str">
            <v>남</v>
          </cell>
          <cell r="J39">
            <v>11</v>
          </cell>
          <cell r="K39">
            <v>0</v>
          </cell>
          <cell r="L39">
            <v>14</v>
          </cell>
          <cell r="M39">
            <v>14</v>
          </cell>
          <cell r="R39" t="str">
            <v>미팅</v>
          </cell>
          <cell r="S39" t="str">
            <v>미팅</v>
          </cell>
          <cell r="AN39" t="str">
            <v>월차</v>
          </cell>
          <cell r="AR39" t="str">
            <v>특휴</v>
          </cell>
          <cell r="AV39">
            <v>0</v>
          </cell>
          <cell r="AW39">
            <v>0</v>
          </cell>
          <cell r="AX39">
            <v>0</v>
          </cell>
          <cell r="AY39">
            <v>1</v>
          </cell>
          <cell r="AZ39">
            <v>0</v>
          </cell>
          <cell r="BA39">
            <v>1</v>
          </cell>
          <cell r="BB39">
            <v>0</v>
          </cell>
          <cell r="BC39">
            <v>0</v>
          </cell>
          <cell r="BD39">
            <v>0</v>
          </cell>
          <cell r="BE39">
            <v>0</v>
          </cell>
          <cell r="BF39">
            <v>0</v>
          </cell>
          <cell r="BG39">
            <v>0</v>
          </cell>
          <cell r="BH39">
            <v>0</v>
          </cell>
          <cell r="BI39">
            <v>0</v>
          </cell>
          <cell r="BJ39">
            <v>0</v>
          </cell>
          <cell r="BK39">
            <v>0</v>
          </cell>
          <cell r="BL39">
            <v>2</v>
          </cell>
          <cell r="BM39">
            <v>1</v>
          </cell>
          <cell r="BN39">
            <v>1</v>
          </cell>
          <cell r="BO39">
            <v>1</v>
          </cell>
          <cell r="BP39">
            <v>17</v>
          </cell>
        </row>
        <row r="40">
          <cell r="B40">
            <v>1202</v>
          </cell>
          <cell r="C40" t="str">
            <v>CV</v>
          </cell>
          <cell r="D40" t="str">
            <v>CV GH 서울2팀</v>
          </cell>
          <cell r="E40" t="str">
            <v>이형우</v>
          </cell>
          <cell r="F40" t="str">
            <v>차장</v>
          </cell>
          <cell r="G40" t="str">
            <v>팀장</v>
          </cell>
          <cell r="H40" t="str">
            <v>1997-07-14</v>
          </cell>
          <cell r="I40" t="str">
            <v>남</v>
          </cell>
          <cell r="J40">
            <v>20</v>
          </cell>
          <cell r="K40">
            <v>0</v>
          </cell>
          <cell r="L40">
            <v>19</v>
          </cell>
          <cell r="M40">
            <v>19</v>
          </cell>
          <cell r="N40" t="str">
            <v>휴일</v>
          </cell>
          <cell r="R40" t="str">
            <v>미팅</v>
          </cell>
          <cell r="S40" t="str">
            <v>미팅</v>
          </cell>
          <cell r="AH40" t="str">
            <v>휴일</v>
          </cell>
          <cell r="AN40" t="str">
            <v>1/21대휴</v>
          </cell>
          <cell r="AR40" t="str">
            <v>특휴</v>
          </cell>
          <cell r="AV40">
            <v>0</v>
          </cell>
          <cell r="AW40">
            <v>0</v>
          </cell>
          <cell r="AX40">
            <v>0</v>
          </cell>
          <cell r="AY40">
            <v>0</v>
          </cell>
          <cell r="AZ40">
            <v>0</v>
          </cell>
          <cell r="BA40">
            <v>0</v>
          </cell>
          <cell r="BB40">
            <v>0</v>
          </cell>
          <cell r="BC40">
            <v>0</v>
          </cell>
          <cell r="BD40">
            <v>2</v>
          </cell>
          <cell r="BE40">
            <v>1</v>
          </cell>
          <cell r="BF40">
            <v>0</v>
          </cell>
          <cell r="BG40">
            <v>0</v>
          </cell>
          <cell r="BH40">
            <v>0</v>
          </cell>
          <cell r="BI40">
            <v>0</v>
          </cell>
          <cell r="BJ40">
            <v>0</v>
          </cell>
          <cell r="BK40">
            <v>0</v>
          </cell>
          <cell r="BL40">
            <v>2</v>
          </cell>
          <cell r="BM40">
            <v>1</v>
          </cell>
          <cell r="BN40">
            <v>1</v>
          </cell>
          <cell r="BO40">
            <v>1</v>
          </cell>
          <cell r="BP40">
            <v>17</v>
          </cell>
        </row>
        <row r="41">
          <cell r="B41">
            <v>1417</v>
          </cell>
          <cell r="C41" t="str">
            <v>CV</v>
          </cell>
          <cell r="D41" t="str">
            <v>CV GH 서울2팀</v>
          </cell>
          <cell r="E41" t="str">
            <v>김형수</v>
          </cell>
          <cell r="F41" t="str">
            <v>주임</v>
          </cell>
          <cell r="G41" t="str">
            <v>팀원</v>
          </cell>
          <cell r="H41" t="str">
            <v>2002-11-04</v>
          </cell>
          <cell r="I41" t="str">
            <v>남</v>
          </cell>
          <cell r="J41">
            <v>16</v>
          </cell>
          <cell r="K41">
            <v>0</v>
          </cell>
          <cell r="L41">
            <v>14</v>
          </cell>
          <cell r="M41">
            <v>14</v>
          </cell>
          <cell r="R41" t="str">
            <v>미팅</v>
          </cell>
          <cell r="S41" t="str">
            <v>미팅</v>
          </cell>
          <cell r="AN41" t="str">
            <v>월차</v>
          </cell>
          <cell r="AR41" t="str">
            <v>특휴</v>
          </cell>
          <cell r="AV41">
            <v>0</v>
          </cell>
          <cell r="AW41">
            <v>0</v>
          </cell>
          <cell r="AX41">
            <v>0</v>
          </cell>
          <cell r="AY41">
            <v>1</v>
          </cell>
          <cell r="AZ41">
            <v>0</v>
          </cell>
          <cell r="BA41">
            <v>1</v>
          </cell>
          <cell r="BB41">
            <v>0</v>
          </cell>
          <cell r="BC41">
            <v>0</v>
          </cell>
          <cell r="BD41">
            <v>0</v>
          </cell>
          <cell r="BE41">
            <v>0</v>
          </cell>
          <cell r="BF41">
            <v>0</v>
          </cell>
          <cell r="BG41">
            <v>0</v>
          </cell>
          <cell r="BH41">
            <v>0</v>
          </cell>
          <cell r="BI41">
            <v>0</v>
          </cell>
          <cell r="BJ41">
            <v>0</v>
          </cell>
          <cell r="BK41">
            <v>0</v>
          </cell>
          <cell r="BL41">
            <v>2</v>
          </cell>
          <cell r="BM41">
            <v>1</v>
          </cell>
          <cell r="BN41">
            <v>1</v>
          </cell>
          <cell r="BP41">
            <v>16</v>
          </cell>
        </row>
        <row r="42">
          <cell r="B42">
            <v>1323</v>
          </cell>
          <cell r="C42" t="str">
            <v>CV</v>
          </cell>
          <cell r="D42" t="str">
            <v>CV GH 서울2팀</v>
          </cell>
          <cell r="E42" t="str">
            <v>이윤복</v>
          </cell>
          <cell r="F42" t="str">
            <v>대리</v>
          </cell>
          <cell r="G42" t="str">
            <v>팀원</v>
          </cell>
          <cell r="H42" t="str">
            <v>2001-02-26</v>
          </cell>
          <cell r="I42" t="str">
            <v>남</v>
          </cell>
          <cell r="J42">
            <v>13</v>
          </cell>
          <cell r="K42">
            <v>0</v>
          </cell>
          <cell r="L42">
            <v>15</v>
          </cell>
          <cell r="M42">
            <v>15</v>
          </cell>
          <cell r="R42" t="str">
            <v>미팅</v>
          </cell>
          <cell r="S42" t="str">
            <v>미팅</v>
          </cell>
          <cell r="AH42" t="str">
            <v>휴일</v>
          </cell>
          <cell r="AN42" t="str">
            <v>1/21대휴</v>
          </cell>
          <cell r="AR42" t="str">
            <v>특휴</v>
          </cell>
          <cell r="AV42">
            <v>0</v>
          </cell>
          <cell r="AW42">
            <v>0</v>
          </cell>
          <cell r="AX42">
            <v>0</v>
          </cell>
          <cell r="AY42">
            <v>0</v>
          </cell>
          <cell r="AZ42">
            <v>0</v>
          </cell>
          <cell r="BA42">
            <v>0</v>
          </cell>
          <cell r="BB42">
            <v>0</v>
          </cell>
          <cell r="BC42">
            <v>0</v>
          </cell>
          <cell r="BD42">
            <v>1</v>
          </cell>
          <cell r="BE42">
            <v>1</v>
          </cell>
          <cell r="BF42">
            <v>0</v>
          </cell>
          <cell r="BG42">
            <v>0</v>
          </cell>
          <cell r="BH42">
            <v>0</v>
          </cell>
          <cell r="BI42">
            <v>0</v>
          </cell>
          <cell r="BJ42">
            <v>0</v>
          </cell>
          <cell r="BK42">
            <v>0</v>
          </cell>
          <cell r="BL42">
            <v>2</v>
          </cell>
          <cell r="BM42">
            <v>1</v>
          </cell>
          <cell r="BN42">
            <v>1</v>
          </cell>
          <cell r="BP42">
            <v>16</v>
          </cell>
        </row>
        <row r="43">
          <cell r="B43">
            <v>1319</v>
          </cell>
          <cell r="C43" t="str">
            <v>CV</v>
          </cell>
          <cell r="D43" t="str">
            <v>CV GH 서울2팀</v>
          </cell>
          <cell r="E43" t="str">
            <v>이수성</v>
          </cell>
          <cell r="F43" t="str">
            <v>대리</v>
          </cell>
          <cell r="G43" t="str">
            <v>팀원</v>
          </cell>
          <cell r="H43" t="str">
            <v>2001-02-26</v>
          </cell>
          <cell r="I43" t="str">
            <v>남</v>
          </cell>
          <cell r="J43">
            <v>15</v>
          </cell>
          <cell r="K43">
            <v>0</v>
          </cell>
          <cell r="L43">
            <v>15</v>
          </cell>
          <cell r="M43">
            <v>15</v>
          </cell>
          <cell r="R43" t="str">
            <v>미팅</v>
          </cell>
          <cell r="S43" t="str">
            <v>미팅</v>
          </cell>
          <cell r="AN43" t="str">
            <v>근무</v>
          </cell>
          <cell r="AR43" t="str">
            <v>특휴</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2</v>
          </cell>
          <cell r="BM43">
            <v>1</v>
          </cell>
          <cell r="BN43">
            <v>0</v>
          </cell>
          <cell r="BO43">
            <v>1</v>
          </cell>
          <cell r="BP43">
            <v>18</v>
          </cell>
        </row>
        <row r="44">
          <cell r="B44">
            <v>1491</v>
          </cell>
          <cell r="C44" t="str">
            <v>CV</v>
          </cell>
          <cell r="D44" t="str">
            <v>CV GH 서울2팀</v>
          </cell>
          <cell r="E44" t="str">
            <v>정지원</v>
          </cell>
          <cell r="F44" t="str">
            <v>주임</v>
          </cell>
          <cell r="G44" t="str">
            <v>팀원</v>
          </cell>
          <cell r="H44" t="str">
            <v>2003-03-10</v>
          </cell>
          <cell r="I44" t="str">
            <v>남</v>
          </cell>
          <cell r="J44">
            <v>13</v>
          </cell>
          <cell r="K44">
            <v>0</v>
          </cell>
          <cell r="L44">
            <v>13</v>
          </cell>
          <cell r="M44">
            <v>13</v>
          </cell>
          <cell r="R44" t="str">
            <v>미팅</v>
          </cell>
          <cell r="S44" t="str">
            <v>미팅</v>
          </cell>
          <cell r="T44" t="str">
            <v>휴일</v>
          </cell>
          <cell r="AN44" t="str">
            <v>1/7대휴</v>
          </cell>
          <cell r="AR44" t="str">
            <v>특휴</v>
          </cell>
          <cell r="AV44">
            <v>0</v>
          </cell>
          <cell r="AW44">
            <v>0</v>
          </cell>
          <cell r="AX44">
            <v>0</v>
          </cell>
          <cell r="AY44">
            <v>0</v>
          </cell>
          <cell r="AZ44">
            <v>0</v>
          </cell>
          <cell r="BA44">
            <v>0</v>
          </cell>
          <cell r="BB44">
            <v>0</v>
          </cell>
          <cell r="BC44">
            <v>0</v>
          </cell>
          <cell r="BD44">
            <v>1</v>
          </cell>
          <cell r="BE44">
            <v>1</v>
          </cell>
          <cell r="BF44">
            <v>0</v>
          </cell>
          <cell r="BG44">
            <v>0</v>
          </cell>
          <cell r="BH44">
            <v>0</v>
          </cell>
          <cell r="BI44">
            <v>0</v>
          </cell>
          <cell r="BJ44">
            <v>0</v>
          </cell>
          <cell r="BK44">
            <v>0</v>
          </cell>
          <cell r="BL44">
            <v>2</v>
          </cell>
          <cell r="BM44">
            <v>1</v>
          </cell>
          <cell r="BN44">
            <v>1</v>
          </cell>
          <cell r="BO44">
            <v>1</v>
          </cell>
          <cell r="BP44">
            <v>17</v>
          </cell>
        </row>
        <row r="45">
          <cell r="B45">
            <v>1427</v>
          </cell>
          <cell r="C45" t="str">
            <v>CV</v>
          </cell>
          <cell r="D45" t="str">
            <v>CV GH 서울2팀</v>
          </cell>
          <cell r="E45" t="str">
            <v>곽명주</v>
          </cell>
          <cell r="F45" t="str">
            <v>대리</v>
          </cell>
          <cell r="G45" t="str">
            <v>팀원</v>
          </cell>
          <cell r="H45" t="str">
            <v>2003-01-07</v>
          </cell>
          <cell r="I45" t="str">
            <v>남</v>
          </cell>
          <cell r="J45">
            <v>13</v>
          </cell>
          <cell r="K45">
            <v>0</v>
          </cell>
          <cell r="L45">
            <v>13</v>
          </cell>
          <cell r="M45">
            <v>13</v>
          </cell>
          <cell r="R45" t="str">
            <v>미팅</v>
          </cell>
          <cell r="S45" t="str">
            <v>미팅</v>
          </cell>
          <cell r="AH45" t="str">
            <v>휴일</v>
          </cell>
          <cell r="AN45" t="str">
            <v>월차</v>
          </cell>
          <cell r="AR45" t="str">
            <v>특휴</v>
          </cell>
          <cell r="AV45">
            <v>0</v>
          </cell>
          <cell r="AW45">
            <v>0</v>
          </cell>
          <cell r="AX45">
            <v>0</v>
          </cell>
          <cell r="AY45">
            <v>1</v>
          </cell>
          <cell r="AZ45">
            <v>0</v>
          </cell>
          <cell r="BA45">
            <v>1</v>
          </cell>
          <cell r="BB45">
            <v>0</v>
          </cell>
          <cell r="BC45">
            <v>0</v>
          </cell>
          <cell r="BD45">
            <v>1</v>
          </cell>
          <cell r="BE45">
            <v>0</v>
          </cell>
          <cell r="BF45">
            <v>0</v>
          </cell>
          <cell r="BG45">
            <v>0</v>
          </cell>
          <cell r="BH45">
            <v>0</v>
          </cell>
          <cell r="BI45">
            <v>0</v>
          </cell>
          <cell r="BJ45">
            <v>0</v>
          </cell>
          <cell r="BK45">
            <v>0</v>
          </cell>
          <cell r="BL45">
            <v>2</v>
          </cell>
          <cell r="BM45">
            <v>1</v>
          </cell>
          <cell r="BN45">
            <v>1</v>
          </cell>
          <cell r="BP45">
            <v>16</v>
          </cell>
        </row>
        <row r="46">
          <cell r="B46">
            <v>1361</v>
          </cell>
          <cell r="C46" t="str">
            <v>CV</v>
          </cell>
          <cell r="D46" t="str">
            <v>CV GH 서울2팀</v>
          </cell>
          <cell r="E46" t="str">
            <v>장준</v>
          </cell>
          <cell r="F46" t="str">
            <v>주임</v>
          </cell>
          <cell r="G46" t="str">
            <v>팀원</v>
          </cell>
          <cell r="H46" t="str">
            <v>2001-04-30</v>
          </cell>
          <cell r="I46" t="str">
            <v>남</v>
          </cell>
          <cell r="J46">
            <v>13</v>
          </cell>
          <cell r="K46">
            <v>0</v>
          </cell>
          <cell r="L46">
            <v>15</v>
          </cell>
          <cell r="M46">
            <v>15</v>
          </cell>
          <cell r="R46" t="str">
            <v>미팅</v>
          </cell>
          <cell r="S46" t="str">
            <v>미팅</v>
          </cell>
          <cell r="AN46" t="str">
            <v>월차</v>
          </cell>
          <cell r="AR46" t="str">
            <v>특휴</v>
          </cell>
          <cell r="AV46">
            <v>0</v>
          </cell>
          <cell r="AW46">
            <v>0</v>
          </cell>
          <cell r="AX46">
            <v>0</v>
          </cell>
          <cell r="AY46">
            <v>1</v>
          </cell>
          <cell r="AZ46">
            <v>0</v>
          </cell>
          <cell r="BA46">
            <v>1</v>
          </cell>
          <cell r="BB46">
            <v>0</v>
          </cell>
          <cell r="BC46">
            <v>0</v>
          </cell>
          <cell r="BD46">
            <v>0</v>
          </cell>
          <cell r="BE46">
            <v>0</v>
          </cell>
          <cell r="BF46">
            <v>0</v>
          </cell>
          <cell r="BG46">
            <v>0</v>
          </cell>
          <cell r="BH46">
            <v>0</v>
          </cell>
          <cell r="BI46">
            <v>0</v>
          </cell>
          <cell r="BJ46">
            <v>0</v>
          </cell>
          <cell r="BK46">
            <v>0</v>
          </cell>
          <cell r="BL46">
            <v>2</v>
          </cell>
          <cell r="BM46">
            <v>1</v>
          </cell>
          <cell r="BN46">
            <v>1</v>
          </cell>
          <cell r="BP46">
            <v>16</v>
          </cell>
        </row>
        <row r="47">
          <cell r="B47">
            <v>1592</v>
          </cell>
          <cell r="C47" t="str">
            <v>CV</v>
          </cell>
          <cell r="D47" t="str">
            <v>CV GH 서울2팀</v>
          </cell>
          <cell r="E47" t="str">
            <v>홍길남</v>
          </cell>
          <cell r="F47" t="str">
            <v>과장</v>
          </cell>
          <cell r="G47" t="str">
            <v>팀원</v>
          </cell>
          <cell r="H47">
            <v>38425</v>
          </cell>
          <cell r="I47" t="str">
            <v>남</v>
          </cell>
          <cell r="J47">
            <v>0</v>
          </cell>
          <cell r="K47">
            <v>-0.97260273972602818</v>
          </cell>
          <cell r="L47">
            <v>11</v>
          </cell>
          <cell r="M47">
            <v>10.027397260273972</v>
          </cell>
          <cell r="R47" t="str">
            <v>미팅</v>
          </cell>
          <cell r="S47" t="str">
            <v>미팅</v>
          </cell>
          <cell r="AN47" t="str">
            <v>월차</v>
          </cell>
          <cell r="AR47" t="str">
            <v>특휴</v>
          </cell>
          <cell r="AV47">
            <v>0</v>
          </cell>
          <cell r="AW47">
            <v>0</v>
          </cell>
          <cell r="AX47">
            <v>0</v>
          </cell>
          <cell r="AY47">
            <v>1</v>
          </cell>
          <cell r="AZ47">
            <v>0</v>
          </cell>
          <cell r="BA47">
            <v>1</v>
          </cell>
          <cell r="BB47">
            <v>0</v>
          </cell>
          <cell r="BC47">
            <v>0</v>
          </cell>
          <cell r="BD47">
            <v>0</v>
          </cell>
          <cell r="BE47">
            <v>0</v>
          </cell>
          <cell r="BF47">
            <v>0</v>
          </cell>
          <cell r="BG47">
            <v>0</v>
          </cell>
          <cell r="BH47">
            <v>0</v>
          </cell>
          <cell r="BI47">
            <v>0</v>
          </cell>
          <cell r="BJ47">
            <v>0</v>
          </cell>
          <cell r="BK47">
            <v>0</v>
          </cell>
          <cell r="BL47">
            <v>2</v>
          </cell>
          <cell r="BM47">
            <v>1</v>
          </cell>
          <cell r="BN47">
            <v>1</v>
          </cell>
          <cell r="BP47">
            <v>16</v>
          </cell>
        </row>
        <row r="48">
          <cell r="B48">
            <v>1379</v>
          </cell>
          <cell r="C48" t="str">
            <v>CV</v>
          </cell>
          <cell r="D48" t="str">
            <v>CV GH 서울2팀</v>
          </cell>
          <cell r="E48" t="str">
            <v>김세곤</v>
          </cell>
          <cell r="F48" t="str">
            <v>주임</v>
          </cell>
          <cell r="G48" t="str">
            <v>팀원</v>
          </cell>
          <cell r="H48" t="str">
            <v>2001-11-19</v>
          </cell>
          <cell r="I48" t="str">
            <v>남</v>
          </cell>
          <cell r="J48">
            <v>16</v>
          </cell>
          <cell r="K48">
            <v>0</v>
          </cell>
          <cell r="L48">
            <v>15</v>
          </cell>
          <cell r="M48">
            <v>15</v>
          </cell>
          <cell r="R48" t="str">
            <v>미팅</v>
          </cell>
          <cell r="S48" t="str">
            <v>미팅</v>
          </cell>
          <cell r="AH48" t="str">
            <v>휴일</v>
          </cell>
          <cell r="AN48" t="str">
            <v>1/21대휴</v>
          </cell>
          <cell r="AR48" t="str">
            <v>특휴</v>
          </cell>
          <cell r="AV48">
            <v>0</v>
          </cell>
          <cell r="AW48">
            <v>0</v>
          </cell>
          <cell r="AX48">
            <v>0</v>
          </cell>
          <cell r="AY48">
            <v>0</v>
          </cell>
          <cell r="AZ48">
            <v>0</v>
          </cell>
          <cell r="BA48">
            <v>0</v>
          </cell>
          <cell r="BB48">
            <v>0</v>
          </cell>
          <cell r="BC48">
            <v>0</v>
          </cell>
          <cell r="BD48">
            <v>1</v>
          </cell>
          <cell r="BE48">
            <v>1</v>
          </cell>
          <cell r="BF48">
            <v>0</v>
          </cell>
          <cell r="BG48">
            <v>0</v>
          </cell>
          <cell r="BH48">
            <v>0</v>
          </cell>
          <cell r="BI48">
            <v>0</v>
          </cell>
          <cell r="BJ48">
            <v>0</v>
          </cell>
          <cell r="BK48">
            <v>0</v>
          </cell>
          <cell r="BL48">
            <v>2</v>
          </cell>
          <cell r="BM48">
            <v>1</v>
          </cell>
          <cell r="BN48">
            <v>1</v>
          </cell>
          <cell r="BP48">
            <v>16</v>
          </cell>
        </row>
        <row r="49">
          <cell r="B49">
            <v>1102</v>
          </cell>
          <cell r="C49" t="str">
            <v>CV</v>
          </cell>
          <cell r="D49" t="str">
            <v>CV GH East팀</v>
          </cell>
          <cell r="E49" t="str">
            <v>마희종</v>
          </cell>
          <cell r="F49" t="str">
            <v>차장</v>
          </cell>
          <cell r="G49" t="str">
            <v>팀장</v>
          </cell>
          <cell r="H49" t="str">
            <v>1992-08-10</v>
          </cell>
          <cell r="I49" t="str">
            <v>남</v>
          </cell>
          <cell r="J49">
            <v>30</v>
          </cell>
          <cell r="K49">
            <v>0</v>
          </cell>
          <cell r="L49">
            <v>24</v>
          </cell>
          <cell r="M49">
            <v>24</v>
          </cell>
          <cell r="R49" t="str">
            <v>미팅</v>
          </cell>
          <cell r="S49" t="str">
            <v>미팅</v>
          </cell>
          <cell r="AA49" t="str">
            <v>휴일</v>
          </cell>
          <cell r="AN49" t="str">
            <v>근무</v>
          </cell>
          <cell r="AR49" t="str">
            <v>특휴</v>
          </cell>
          <cell r="AV49">
            <v>0</v>
          </cell>
          <cell r="AW49">
            <v>0</v>
          </cell>
          <cell r="AX49">
            <v>0</v>
          </cell>
          <cell r="AY49">
            <v>0</v>
          </cell>
          <cell r="AZ49">
            <v>0</v>
          </cell>
          <cell r="BA49">
            <v>0</v>
          </cell>
          <cell r="BB49">
            <v>0</v>
          </cell>
          <cell r="BC49">
            <v>0</v>
          </cell>
          <cell r="BD49">
            <v>1</v>
          </cell>
          <cell r="BE49">
            <v>0</v>
          </cell>
          <cell r="BF49">
            <v>0</v>
          </cell>
          <cell r="BG49">
            <v>0</v>
          </cell>
          <cell r="BH49">
            <v>0</v>
          </cell>
          <cell r="BI49">
            <v>0</v>
          </cell>
          <cell r="BJ49">
            <v>0</v>
          </cell>
          <cell r="BK49">
            <v>0</v>
          </cell>
          <cell r="BL49">
            <v>2</v>
          </cell>
          <cell r="BM49">
            <v>1</v>
          </cell>
          <cell r="BN49">
            <v>0</v>
          </cell>
          <cell r="BP49">
            <v>17</v>
          </cell>
        </row>
        <row r="50">
          <cell r="B50">
            <v>1229</v>
          </cell>
          <cell r="C50" t="str">
            <v>CV</v>
          </cell>
          <cell r="D50" t="str">
            <v>CV GH East팀</v>
          </cell>
          <cell r="E50" t="str">
            <v>김병국</v>
          </cell>
          <cell r="F50" t="str">
            <v>과장</v>
          </cell>
          <cell r="G50" t="str">
            <v>팀원</v>
          </cell>
          <cell r="H50" t="str">
            <v>1999-06-01</v>
          </cell>
          <cell r="I50" t="str">
            <v>남</v>
          </cell>
          <cell r="J50">
            <v>19</v>
          </cell>
          <cell r="K50">
            <v>0</v>
          </cell>
          <cell r="L50">
            <v>17</v>
          </cell>
          <cell r="M50">
            <v>17</v>
          </cell>
          <cell r="R50" t="str">
            <v>미팅</v>
          </cell>
          <cell r="S50" t="str">
            <v>미팅</v>
          </cell>
          <cell r="AA50" t="str">
            <v>휴일</v>
          </cell>
          <cell r="AN50" t="str">
            <v>1/14대휴</v>
          </cell>
          <cell r="AR50" t="str">
            <v>특휴</v>
          </cell>
          <cell r="AV50">
            <v>0</v>
          </cell>
          <cell r="AW50">
            <v>0</v>
          </cell>
          <cell r="AX50">
            <v>0</v>
          </cell>
          <cell r="AY50">
            <v>0</v>
          </cell>
          <cell r="AZ50">
            <v>0</v>
          </cell>
          <cell r="BA50">
            <v>0</v>
          </cell>
          <cell r="BB50">
            <v>0</v>
          </cell>
          <cell r="BC50">
            <v>0</v>
          </cell>
          <cell r="BD50">
            <v>1</v>
          </cell>
          <cell r="BE50">
            <v>1</v>
          </cell>
          <cell r="BF50">
            <v>0</v>
          </cell>
          <cell r="BG50">
            <v>0</v>
          </cell>
          <cell r="BH50">
            <v>0</v>
          </cell>
          <cell r="BI50">
            <v>0</v>
          </cell>
          <cell r="BJ50">
            <v>0</v>
          </cell>
          <cell r="BK50">
            <v>0</v>
          </cell>
          <cell r="BL50">
            <v>2</v>
          </cell>
          <cell r="BM50">
            <v>1</v>
          </cell>
          <cell r="BN50">
            <v>1</v>
          </cell>
          <cell r="BP50">
            <v>16</v>
          </cell>
        </row>
        <row r="51">
          <cell r="B51">
            <v>1549</v>
          </cell>
          <cell r="C51" t="str">
            <v>CV</v>
          </cell>
          <cell r="D51" t="str">
            <v>CV GH East팀</v>
          </cell>
          <cell r="E51" t="str">
            <v>박재민</v>
          </cell>
          <cell r="F51" t="str">
            <v>사원</v>
          </cell>
          <cell r="G51" t="str">
            <v>팀원</v>
          </cell>
          <cell r="H51" t="str">
            <v>2004-01-26</v>
          </cell>
          <cell r="I51" t="str">
            <v>남</v>
          </cell>
          <cell r="J51">
            <v>12.315068493150685</v>
          </cell>
          <cell r="K51">
            <v>0</v>
          </cell>
          <cell r="L51">
            <v>12</v>
          </cell>
          <cell r="M51">
            <v>12</v>
          </cell>
          <cell r="R51" t="str">
            <v>미팅</v>
          </cell>
          <cell r="S51" t="str">
            <v>미팅</v>
          </cell>
          <cell r="AN51" t="str">
            <v>월차</v>
          </cell>
          <cell r="AR51" t="str">
            <v>특휴</v>
          </cell>
          <cell r="AV51">
            <v>0</v>
          </cell>
          <cell r="AW51">
            <v>0</v>
          </cell>
          <cell r="AX51">
            <v>0</v>
          </cell>
          <cell r="AY51">
            <v>1</v>
          </cell>
          <cell r="AZ51">
            <v>0</v>
          </cell>
          <cell r="BA51">
            <v>1</v>
          </cell>
          <cell r="BB51">
            <v>0</v>
          </cell>
          <cell r="BC51">
            <v>0</v>
          </cell>
          <cell r="BD51">
            <v>0</v>
          </cell>
          <cell r="BE51">
            <v>0</v>
          </cell>
          <cell r="BF51">
            <v>0</v>
          </cell>
          <cell r="BG51">
            <v>0</v>
          </cell>
          <cell r="BH51">
            <v>0</v>
          </cell>
          <cell r="BI51">
            <v>0</v>
          </cell>
          <cell r="BJ51">
            <v>0</v>
          </cell>
          <cell r="BK51">
            <v>0</v>
          </cell>
          <cell r="BL51">
            <v>2</v>
          </cell>
          <cell r="BM51">
            <v>1</v>
          </cell>
          <cell r="BN51">
            <v>1</v>
          </cell>
          <cell r="BP51">
            <v>16</v>
          </cell>
        </row>
        <row r="52">
          <cell r="B52">
            <v>1191</v>
          </cell>
          <cell r="C52" t="str">
            <v>CV</v>
          </cell>
          <cell r="D52" t="str">
            <v>CV GH East팀</v>
          </cell>
          <cell r="E52" t="str">
            <v>김태연</v>
          </cell>
          <cell r="F52" t="str">
            <v>차장</v>
          </cell>
          <cell r="G52" t="str">
            <v>팀원</v>
          </cell>
          <cell r="H52" t="str">
            <v>1997-01-01</v>
          </cell>
          <cell r="I52" t="str">
            <v>남</v>
          </cell>
          <cell r="J52">
            <v>20.5</v>
          </cell>
          <cell r="K52">
            <v>0</v>
          </cell>
          <cell r="L52">
            <v>20</v>
          </cell>
          <cell r="M52">
            <v>20</v>
          </cell>
          <cell r="R52" t="str">
            <v>미팅</v>
          </cell>
          <cell r="S52" t="str">
            <v>미팅</v>
          </cell>
          <cell r="AN52" t="str">
            <v>월차</v>
          </cell>
          <cell r="AR52" t="str">
            <v>특휴</v>
          </cell>
          <cell r="AV52">
            <v>0</v>
          </cell>
          <cell r="AW52">
            <v>0</v>
          </cell>
          <cell r="AX52">
            <v>0</v>
          </cell>
          <cell r="AY52">
            <v>1</v>
          </cell>
          <cell r="AZ52">
            <v>0</v>
          </cell>
          <cell r="BA52">
            <v>1</v>
          </cell>
          <cell r="BB52">
            <v>0</v>
          </cell>
          <cell r="BC52">
            <v>0</v>
          </cell>
          <cell r="BD52">
            <v>0</v>
          </cell>
          <cell r="BE52">
            <v>0</v>
          </cell>
          <cell r="BF52">
            <v>0</v>
          </cell>
          <cell r="BG52">
            <v>0</v>
          </cell>
          <cell r="BH52">
            <v>0</v>
          </cell>
          <cell r="BI52">
            <v>0</v>
          </cell>
          <cell r="BJ52">
            <v>0</v>
          </cell>
          <cell r="BK52">
            <v>0</v>
          </cell>
          <cell r="BL52">
            <v>2</v>
          </cell>
          <cell r="BM52">
            <v>1</v>
          </cell>
          <cell r="BN52">
            <v>1</v>
          </cell>
          <cell r="BP52">
            <v>16</v>
          </cell>
        </row>
        <row r="53">
          <cell r="B53">
            <v>1550</v>
          </cell>
          <cell r="C53" t="str">
            <v>CV</v>
          </cell>
          <cell r="D53" t="str">
            <v>CV GH East팀</v>
          </cell>
          <cell r="E53" t="str">
            <v>박철주</v>
          </cell>
          <cell r="F53" t="str">
            <v>사원</v>
          </cell>
          <cell r="G53" t="str">
            <v>팀원</v>
          </cell>
          <cell r="H53" t="str">
            <v>2004-01-26</v>
          </cell>
          <cell r="I53" t="str">
            <v>남</v>
          </cell>
          <cell r="J53">
            <v>9.3150684931506831</v>
          </cell>
          <cell r="K53">
            <v>0</v>
          </cell>
          <cell r="L53">
            <v>12</v>
          </cell>
          <cell r="M53">
            <v>12</v>
          </cell>
          <cell r="R53" t="str">
            <v>미팅</v>
          </cell>
          <cell r="S53" t="str">
            <v>미팅</v>
          </cell>
          <cell r="AA53" t="str">
            <v>휴일</v>
          </cell>
          <cell r="AN53" t="str">
            <v>월차</v>
          </cell>
          <cell r="AR53" t="str">
            <v>특휴</v>
          </cell>
          <cell r="AV53">
            <v>0</v>
          </cell>
          <cell r="AW53">
            <v>0</v>
          </cell>
          <cell r="AX53">
            <v>0</v>
          </cell>
          <cell r="AY53">
            <v>1</v>
          </cell>
          <cell r="AZ53">
            <v>0</v>
          </cell>
          <cell r="BA53">
            <v>1</v>
          </cell>
          <cell r="BB53">
            <v>0</v>
          </cell>
          <cell r="BC53">
            <v>0</v>
          </cell>
          <cell r="BD53">
            <v>1</v>
          </cell>
          <cell r="BE53">
            <v>0</v>
          </cell>
          <cell r="BF53">
            <v>0</v>
          </cell>
          <cell r="BG53">
            <v>0</v>
          </cell>
          <cell r="BH53">
            <v>0</v>
          </cell>
          <cell r="BI53">
            <v>0</v>
          </cell>
          <cell r="BJ53">
            <v>0</v>
          </cell>
          <cell r="BK53">
            <v>0</v>
          </cell>
          <cell r="BL53">
            <v>2</v>
          </cell>
          <cell r="BM53">
            <v>1</v>
          </cell>
          <cell r="BN53">
            <v>1</v>
          </cell>
          <cell r="BP53">
            <v>16</v>
          </cell>
        </row>
        <row r="54">
          <cell r="B54">
            <v>1339</v>
          </cell>
          <cell r="C54" t="str">
            <v>CV</v>
          </cell>
          <cell r="D54" t="str">
            <v>CV GH East팀</v>
          </cell>
          <cell r="E54" t="str">
            <v>신상흔</v>
          </cell>
          <cell r="F54" t="str">
            <v>주임</v>
          </cell>
          <cell r="G54" t="str">
            <v>팀원</v>
          </cell>
          <cell r="H54" t="str">
            <v>2001-02-26</v>
          </cell>
          <cell r="I54" t="str">
            <v>남</v>
          </cell>
          <cell r="J54">
            <v>11</v>
          </cell>
          <cell r="K54">
            <v>0</v>
          </cell>
          <cell r="L54">
            <v>15</v>
          </cell>
          <cell r="M54">
            <v>15</v>
          </cell>
          <cell r="R54" t="str">
            <v>미팅</v>
          </cell>
          <cell r="S54" t="str">
            <v>미팅</v>
          </cell>
          <cell r="AN54" t="str">
            <v>월차</v>
          </cell>
          <cell r="AR54" t="str">
            <v>특휴</v>
          </cell>
          <cell r="AV54">
            <v>0</v>
          </cell>
          <cell r="AW54">
            <v>0</v>
          </cell>
          <cell r="AX54">
            <v>0</v>
          </cell>
          <cell r="AY54">
            <v>1</v>
          </cell>
          <cell r="AZ54">
            <v>0</v>
          </cell>
          <cell r="BA54">
            <v>1</v>
          </cell>
          <cell r="BB54">
            <v>0</v>
          </cell>
          <cell r="BC54">
            <v>0</v>
          </cell>
          <cell r="BD54">
            <v>0</v>
          </cell>
          <cell r="BE54">
            <v>0</v>
          </cell>
          <cell r="BF54">
            <v>0</v>
          </cell>
          <cell r="BG54">
            <v>0</v>
          </cell>
          <cell r="BH54">
            <v>0</v>
          </cell>
          <cell r="BI54">
            <v>0</v>
          </cell>
          <cell r="BJ54">
            <v>0</v>
          </cell>
          <cell r="BK54">
            <v>0</v>
          </cell>
          <cell r="BL54">
            <v>2</v>
          </cell>
          <cell r="BM54">
            <v>1</v>
          </cell>
          <cell r="BN54">
            <v>1</v>
          </cell>
          <cell r="BP54">
            <v>16</v>
          </cell>
        </row>
        <row r="55">
          <cell r="B55">
            <v>1252</v>
          </cell>
          <cell r="C55" t="str">
            <v>CV</v>
          </cell>
          <cell r="D55" t="str">
            <v>CV GH East팀</v>
          </cell>
          <cell r="E55" t="str">
            <v>황준식</v>
          </cell>
          <cell r="F55" t="str">
            <v>주임</v>
          </cell>
          <cell r="G55" t="str">
            <v>팀원</v>
          </cell>
          <cell r="H55" t="str">
            <v>1999-12-01</v>
          </cell>
          <cell r="I55" t="str">
            <v>남</v>
          </cell>
          <cell r="J55">
            <v>19.5</v>
          </cell>
          <cell r="K55">
            <v>0</v>
          </cell>
          <cell r="L55">
            <v>17</v>
          </cell>
          <cell r="M55">
            <v>17</v>
          </cell>
          <cell r="R55" t="str">
            <v>미팅</v>
          </cell>
          <cell r="S55" t="str">
            <v>미팅</v>
          </cell>
          <cell r="AN55" t="str">
            <v>근무</v>
          </cell>
          <cell r="AR55" t="str">
            <v>특휴</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2</v>
          </cell>
          <cell r="BM55">
            <v>1</v>
          </cell>
          <cell r="BN55">
            <v>0</v>
          </cell>
          <cell r="BP55">
            <v>17</v>
          </cell>
        </row>
        <row r="56">
          <cell r="B56">
            <v>1230</v>
          </cell>
          <cell r="C56" t="str">
            <v>CV</v>
          </cell>
          <cell r="D56" t="str">
            <v>CV GH East팀</v>
          </cell>
          <cell r="E56" t="str">
            <v>정영수</v>
          </cell>
          <cell r="F56" t="str">
            <v>대리</v>
          </cell>
          <cell r="G56" t="str">
            <v>팀원</v>
          </cell>
          <cell r="H56" t="str">
            <v>1999-06-01</v>
          </cell>
          <cell r="I56" t="str">
            <v>남</v>
          </cell>
          <cell r="J56">
            <v>14</v>
          </cell>
          <cell r="K56">
            <v>0</v>
          </cell>
          <cell r="L56">
            <v>17</v>
          </cell>
          <cell r="M56">
            <v>17</v>
          </cell>
          <cell r="R56" t="str">
            <v>미팅</v>
          </cell>
          <cell r="S56" t="str">
            <v>미팅</v>
          </cell>
          <cell r="AN56" t="str">
            <v>월차</v>
          </cell>
          <cell r="AR56" t="str">
            <v>특휴</v>
          </cell>
          <cell r="AV56">
            <v>0</v>
          </cell>
          <cell r="AW56">
            <v>0</v>
          </cell>
          <cell r="AX56">
            <v>0</v>
          </cell>
          <cell r="AY56">
            <v>1</v>
          </cell>
          <cell r="AZ56">
            <v>0</v>
          </cell>
          <cell r="BA56">
            <v>1</v>
          </cell>
          <cell r="BB56">
            <v>0</v>
          </cell>
          <cell r="BC56">
            <v>0</v>
          </cell>
          <cell r="BD56">
            <v>0</v>
          </cell>
          <cell r="BE56">
            <v>0</v>
          </cell>
          <cell r="BF56">
            <v>0</v>
          </cell>
          <cell r="BG56">
            <v>0</v>
          </cell>
          <cell r="BH56">
            <v>0</v>
          </cell>
          <cell r="BI56">
            <v>0</v>
          </cell>
          <cell r="BJ56">
            <v>0</v>
          </cell>
          <cell r="BK56">
            <v>0</v>
          </cell>
          <cell r="BL56">
            <v>2</v>
          </cell>
          <cell r="BM56">
            <v>1</v>
          </cell>
          <cell r="BN56">
            <v>1</v>
          </cell>
          <cell r="BP56">
            <v>16</v>
          </cell>
        </row>
        <row r="57">
          <cell r="B57">
            <v>1062</v>
          </cell>
          <cell r="C57" t="str">
            <v>CV</v>
          </cell>
          <cell r="D57" t="str">
            <v>CV GH West팀</v>
          </cell>
          <cell r="E57" t="str">
            <v>유수청</v>
          </cell>
          <cell r="F57" t="str">
            <v>차장</v>
          </cell>
          <cell r="G57" t="str">
            <v>팀장</v>
          </cell>
          <cell r="H57" t="str">
            <v>1990-12-10</v>
          </cell>
          <cell r="I57" t="str">
            <v>남</v>
          </cell>
          <cell r="J57">
            <v>32</v>
          </cell>
          <cell r="K57">
            <v>0</v>
          </cell>
          <cell r="L57">
            <v>26</v>
          </cell>
          <cell r="M57">
            <v>26</v>
          </cell>
          <cell r="R57" t="str">
            <v>미팅</v>
          </cell>
          <cell r="S57" t="str">
            <v>미팅</v>
          </cell>
          <cell r="AN57" t="str">
            <v>12/31대휴</v>
          </cell>
          <cell r="AR57" t="str">
            <v>특휴</v>
          </cell>
          <cell r="AV57">
            <v>0</v>
          </cell>
          <cell r="AW57">
            <v>0</v>
          </cell>
          <cell r="AX57">
            <v>0</v>
          </cell>
          <cell r="AY57">
            <v>0</v>
          </cell>
          <cell r="AZ57">
            <v>0</v>
          </cell>
          <cell r="BA57">
            <v>0</v>
          </cell>
          <cell r="BB57">
            <v>0</v>
          </cell>
          <cell r="BC57">
            <v>0</v>
          </cell>
          <cell r="BD57">
            <v>0</v>
          </cell>
          <cell r="BE57">
            <v>1</v>
          </cell>
          <cell r="BF57">
            <v>0</v>
          </cell>
          <cell r="BG57">
            <v>0</v>
          </cell>
          <cell r="BH57">
            <v>0</v>
          </cell>
          <cell r="BI57">
            <v>0</v>
          </cell>
          <cell r="BJ57">
            <v>0</v>
          </cell>
          <cell r="BK57">
            <v>0</v>
          </cell>
          <cell r="BL57">
            <v>2</v>
          </cell>
          <cell r="BM57">
            <v>1</v>
          </cell>
          <cell r="BN57">
            <v>1</v>
          </cell>
          <cell r="BP57">
            <v>16</v>
          </cell>
        </row>
        <row r="58">
          <cell r="B58">
            <v>1363</v>
          </cell>
          <cell r="C58" t="str">
            <v>CV</v>
          </cell>
          <cell r="D58" t="str">
            <v>CV GH West팀</v>
          </cell>
          <cell r="E58" t="str">
            <v>박동윤</v>
          </cell>
          <cell r="F58" t="str">
            <v>대리</v>
          </cell>
          <cell r="G58" t="str">
            <v>팀원</v>
          </cell>
          <cell r="H58" t="str">
            <v>2001-04-30</v>
          </cell>
          <cell r="I58" t="str">
            <v>남</v>
          </cell>
          <cell r="J58">
            <v>17</v>
          </cell>
          <cell r="K58">
            <v>0</v>
          </cell>
          <cell r="L58">
            <v>15</v>
          </cell>
          <cell r="M58">
            <v>15</v>
          </cell>
          <cell r="R58" t="str">
            <v>미팅</v>
          </cell>
          <cell r="S58" t="str">
            <v>미팅</v>
          </cell>
          <cell r="AH58" t="str">
            <v>휴일</v>
          </cell>
          <cell r="AN58" t="str">
            <v>월차</v>
          </cell>
          <cell r="AR58" t="str">
            <v>특휴</v>
          </cell>
          <cell r="AV58">
            <v>0</v>
          </cell>
          <cell r="AW58">
            <v>0</v>
          </cell>
          <cell r="AX58">
            <v>0</v>
          </cell>
          <cell r="AY58">
            <v>1</v>
          </cell>
          <cell r="AZ58">
            <v>0</v>
          </cell>
          <cell r="BA58">
            <v>1</v>
          </cell>
          <cell r="BB58">
            <v>0</v>
          </cell>
          <cell r="BC58">
            <v>0</v>
          </cell>
          <cell r="BD58">
            <v>1</v>
          </cell>
          <cell r="BE58">
            <v>0</v>
          </cell>
          <cell r="BF58">
            <v>0</v>
          </cell>
          <cell r="BG58">
            <v>0</v>
          </cell>
          <cell r="BH58">
            <v>0</v>
          </cell>
          <cell r="BI58">
            <v>0</v>
          </cell>
          <cell r="BJ58">
            <v>0</v>
          </cell>
          <cell r="BK58">
            <v>0</v>
          </cell>
          <cell r="BL58">
            <v>2</v>
          </cell>
          <cell r="BM58">
            <v>1</v>
          </cell>
          <cell r="BN58">
            <v>1</v>
          </cell>
          <cell r="BP58">
            <v>16</v>
          </cell>
        </row>
        <row r="59">
          <cell r="B59">
            <v>1263</v>
          </cell>
          <cell r="C59" t="str">
            <v>CV</v>
          </cell>
          <cell r="D59" t="str">
            <v>CV GH West팀</v>
          </cell>
          <cell r="E59" t="str">
            <v>강태용</v>
          </cell>
          <cell r="F59" t="str">
            <v>주임</v>
          </cell>
          <cell r="G59" t="str">
            <v>팀원</v>
          </cell>
          <cell r="H59" t="str">
            <v>2000-01-10</v>
          </cell>
          <cell r="I59" t="str">
            <v>남</v>
          </cell>
          <cell r="J59">
            <v>18</v>
          </cell>
          <cell r="K59">
            <v>0</v>
          </cell>
          <cell r="L59">
            <v>16</v>
          </cell>
          <cell r="M59">
            <v>16</v>
          </cell>
          <cell r="R59" t="str">
            <v>미팅</v>
          </cell>
          <cell r="S59" t="str">
            <v>미팅</v>
          </cell>
          <cell r="AN59" t="str">
            <v>12/31대휴</v>
          </cell>
          <cell r="AR59" t="str">
            <v>특휴</v>
          </cell>
          <cell r="AV59">
            <v>0</v>
          </cell>
          <cell r="AW59">
            <v>0</v>
          </cell>
          <cell r="AX59">
            <v>0</v>
          </cell>
          <cell r="AY59">
            <v>0</v>
          </cell>
          <cell r="AZ59">
            <v>0</v>
          </cell>
          <cell r="BA59">
            <v>0</v>
          </cell>
          <cell r="BB59">
            <v>0</v>
          </cell>
          <cell r="BC59">
            <v>0</v>
          </cell>
          <cell r="BD59">
            <v>0</v>
          </cell>
          <cell r="BE59">
            <v>1</v>
          </cell>
          <cell r="BF59">
            <v>0</v>
          </cell>
          <cell r="BG59">
            <v>0</v>
          </cell>
          <cell r="BH59">
            <v>0</v>
          </cell>
          <cell r="BI59">
            <v>0</v>
          </cell>
          <cell r="BJ59">
            <v>0</v>
          </cell>
          <cell r="BK59">
            <v>0</v>
          </cell>
          <cell r="BL59">
            <v>2</v>
          </cell>
          <cell r="BM59">
            <v>1</v>
          </cell>
          <cell r="BN59">
            <v>1</v>
          </cell>
          <cell r="BP59">
            <v>16</v>
          </cell>
        </row>
        <row r="60">
          <cell r="B60">
            <v>1553</v>
          </cell>
          <cell r="C60" t="str">
            <v>CV</v>
          </cell>
          <cell r="D60" t="str">
            <v>CV GH West팀</v>
          </cell>
          <cell r="E60" t="str">
            <v>양주안</v>
          </cell>
          <cell r="F60" t="str">
            <v>대리</v>
          </cell>
          <cell r="G60" t="str">
            <v>팀원</v>
          </cell>
          <cell r="H60" t="str">
            <v>2004-01-26</v>
          </cell>
          <cell r="I60" t="str">
            <v>남</v>
          </cell>
          <cell r="J60">
            <v>6.3150684931506849</v>
          </cell>
          <cell r="K60">
            <v>0</v>
          </cell>
          <cell r="L60">
            <v>12</v>
          </cell>
          <cell r="M60">
            <v>12</v>
          </cell>
          <cell r="R60" t="str">
            <v>미팅</v>
          </cell>
          <cell r="S60" t="str">
            <v>미팅</v>
          </cell>
          <cell r="AN60" t="str">
            <v>근무</v>
          </cell>
          <cell r="AR60" t="str">
            <v>특휴</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2</v>
          </cell>
          <cell r="BM60">
            <v>1</v>
          </cell>
          <cell r="BN60">
            <v>0</v>
          </cell>
          <cell r="BP60">
            <v>17</v>
          </cell>
        </row>
        <row r="61">
          <cell r="B61">
            <v>1432</v>
          </cell>
          <cell r="C61" t="str">
            <v>CV</v>
          </cell>
          <cell r="D61" t="str">
            <v>CV GH West팀</v>
          </cell>
          <cell r="E61" t="str">
            <v>김상헌</v>
          </cell>
          <cell r="F61" t="str">
            <v>사원</v>
          </cell>
          <cell r="G61" t="str">
            <v>팀원</v>
          </cell>
          <cell r="H61" t="str">
            <v>2003-01-07</v>
          </cell>
          <cell r="I61" t="str">
            <v>남</v>
          </cell>
          <cell r="J61">
            <v>13</v>
          </cell>
          <cell r="K61">
            <v>0</v>
          </cell>
          <cell r="L61">
            <v>13</v>
          </cell>
          <cell r="M61">
            <v>13</v>
          </cell>
          <cell r="R61" t="str">
            <v>미팅</v>
          </cell>
          <cell r="S61" t="str">
            <v>미팅</v>
          </cell>
          <cell r="V61" t="str">
            <v>월차</v>
          </cell>
          <cell r="AN61" t="str">
            <v>근무</v>
          </cell>
          <cell r="AR61" t="str">
            <v>특휴</v>
          </cell>
          <cell r="AV61">
            <v>0</v>
          </cell>
          <cell r="AW61">
            <v>0</v>
          </cell>
          <cell r="AX61">
            <v>0</v>
          </cell>
          <cell r="AY61">
            <v>1</v>
          </cell>
          <cell r="AZ61">
            <v>0</v>
          </cell>
          <cell r="BA61">
            <v>1</v>
          </cell>
          <cell r="BB61">
            <v>0</v>
          </cell>
          <cell r="BC61">
            <v>0</v>
          </cell>
          <cell r="BD61">
            <v>0</v>
          </cell>
          <cell r="BE61">
            <v>0</v>
          </cell>
          <cell r="BF61">
            <v>0</v>
          </cell>
          <cell r="BG61">
            <v>0</v>
          </cell>
          <cell r="BH61">
            <v>0</v>
          </cell>
          <cell r="BI61">
            <v>0</v>
          </cell>
          <cell r="BJ61">
            <v>0</v>
          </cell>
          <cell r="BK61">
            <v>0</v>
          </cell>
          <cell r="BL61">
            <v>2</v>
          </cell>
          <cell r="BM61">
            <v>1</v>
          </cell>
          <cell r="BN61">
            <v>1</v>
          </cell>
          <cell r="BP61">
            <v>16</v>
          </cell>
        </row>
        <row r="62">
          <cell r="B62">
            <v>1140</v>
          </cell>
          <cell r="C62" t="str">
            <v>CV</v>
          </cell>
          <cell r="D62" t="str">
            <v>CV GH West팀</v>
          </cell>
          <cell r="E62" t="str">
            <v>정경선</v>
          </cell>
          <cell r="F62" t="str">
            <v>차장</v>
          </cell>
          <cell r="G62" t="str">
            <v>팀원</v>
          </cell>
          <cell r="H62" t="str">
            <v>1994-05-02</v>
          </cell>
          <cell r="I62" t="str">
            <v>남</v>
          </cell>
          <cell r="J62">
            <v>21</v>
          </cell>
          <cell r="K62">
            <v>0</v>
          </cell>
          <cell r="L62">
            <v>22</v>
          </cell>
          <cell r="M62">
            <v>22</v>
          </cell>
          <cell r="R62" t="str">
            <v>미팅</v>
          </cell>
          <cell r="S62" t="str">
            <v>미팅</v>
          </cell>
          <cell r="AN62" t="str">
            <v>월차</v>
          </cell>
          <cell r="AR62" t="str">
            <v>특휴</v>
          </cell>
          <cell r="AV62">
            <v>0</v>
          </cell>
          <cell r="AW62">
            <v>0</v>
          </cell>
          <cell r="AX62">
            <v>0</v>
          </cell>
          <cell r="AY62">
            <v>1</v>
          </cell>
          <cell r="AZ62">
            <v>0</v>
          </cell>
          <cell r="BA62">
            <v>1</v>
          </cell>
          <cell r="BB62">
            <v>0</v>
          </cell>
          <cell r="BC62">
            <v>0</v>
          </cell>
          <cell r="BD62">
            <v>0</v>
          </cell>
          <cell r="BE62">
            <v>0</v>
          </cell>
          <cell r="BF62">
            <v>0</v>
          </cell>
          <cell r="BG62">
            <v>0</v>
          </cell>
          <cell r="BH62">
            <v>0</v>
          </cell>
          <cell r="BI62">
            <v>0</v>
          </cell>
          <cell r="BJ62">
            <v>0</v>
          </cell>
          <cell r="BK62">
            <v>0</v>
          </cell>
          <cell r="BL62">
            <v>2</v>
          </cell>
          <cell r="BM62">
            <v>1</v>
          </cell>
          <cell r="BN62">
            <v>1</v>
          </cell>
          <cell r="BO62">
            <v>1</v>
          </cell>
          <cell r="BP62">
            <v>17</v>
          </cell>
        </row>
        <row r="63">
          <cell r="B63">
            <v>1039</v>
          </cell>
          <cell r="C63" t="str">
            <v>CV</v>
          </cell>
          <cell r="D63" t="str">
            <v>Regional Sales Manager</v>
          </cell>
          <cell r="E63" t="str">
            <v>윤정락</v>
          </cell>
          <cell r="F63" t="str">
            <v>부장</v>
          </cell>
          <cell r="G63" t="str">
            <v>본부장</v>
          </cell>
          <cell r="H63" t="str">
            <v>1989-07-25</v>
          </cell>
          <cell r="I63" t="str">
            <v>남</v>
          </cell>
          <cell r="J63">
            <v>27</v>
          </cell>
          <cell r="K63">
            <v>0</v>
          </cell>
          <cell r="L63">
            <v>27</v>
          </cell>
          <cell r="M63">
            <v>27</v>
          </cell>
          <cell r="R63" t="str">
            <v>미팅</v>
          </cell>
          <cell r="S63" t="str">
            <v>미팅</v>
          </cell>
          <cell r="AN63" t="str">
            <v>월차</v>
          </cell>
          <cell r="AR63" t="str">
            <v>특휴</v>
          </cell>
          <cell r="AV63">
            <v>0</v>
          </cell>
          <cell r="AW63">
            <v>0</v>
          </cell>
          <cell r="AX63">
            <v>0</v>
          </cell>
          <cell r="AY63">
            <v>1</v>
          </cell>
          <cell r="AZ63">
            <v>0</v>
          </cell>
          <cell r="BA63">
            <v>1</v>
          </cell>
          <cell r="BB63">
            <v>0</v>
          </cell>
          <cell r="BC63">
            <v>0</v>
          </cell>
          <cell r="BD63">
            <v>0</v>
          </cell>
          <cell r="BE63">
            <v>0</v>
          </cell>
          <cell r="BF63">
            <v>0</v>
          </cell>
          <cell r="BG63">
            <v>0</v>
          </cell>
          <cell r="BH63">
            <v>0</v>
          </cell>
          <cell r="BI63">
            <v>0</v>
          </cell>
          <cell r="BJ63">
            <v>0</v>
          </cell>
          <cell r="BK63">
            <v>0</v>
          </cell>
          <cell r="BL63">
            <v>2</v>
          </cell>
          <cell r="BM63">
            <v>1</v>
          </cell>
          <cell r="BN63">
            <v>1</v>
          </cell>
          <cell r="BO63">
            <v>3</v>
          </cell>
          <cell r="BP63">
            <v>19</v>
          </cell>
        </row>
        <row r="64">
          <cell r="B64">
            <v>1303</v>
          </cell>
          <cell r="C64" t="str">
            <v>CV</v>
          </cell>
          <cell r="D64" t="str">
            <v>CV CL 서울1팀</v>
          </cell>
          <cell r="E64" t="str">
            <v>정호인</v>
          </cell>
          <cell r="F64" t="str">
            <v>차장</v>
          </cell>
          <cell r="G64" t="str">
            <v>팀장</v>
          </cell>
          <cell r="H64" t="str">
            <v>2000-03-01</v>
          </cell>
          <cell r="I64" t="str">
            <v>남</v>
          </cell>
          <cell r="J64">
            <v>16</v>
          </cell>
          <cell r="K64">
            <v>0</v>
          </cell>
          <cell r="L64">
            <v>16</v>
          </cell>
          <cell r="M64">
            <v>16</v>
          </cell>
          <cell r="R64" t="str">
            <v>미팅</v>
          </cell>
          <cell r="S64" t="str">
            <v>미팅</v>
          </cell>
          <cell r="AN64" t="str">
            <v>월차</v>
          </cell>
          <cell r="AR64" t="str">
            <v>특휴</v>
          </cell>
          <cell r="AV64">
            <v>0</v>
          </cell>
          <cell r="AW64">
            <v>0</v>
          </cell>
          <cell r="AX64">
            <v>0</v>
          </cell>
          <cell r="AY64">
            <v>1</v>
          </cell>
          <cell r="AZ64">
            <v>0</v>
          </cell>
          <cell r="BA64">
            <v>1</v>
          </cell>
          <cell r="BB64">
            <v>0</v>
          </cell>
          <cell r="BC64">
            <v>0</v>
          </cell>
          <cell r="BD64">
            <v>0</v>
          </cell>
          <cell r="BE64">
            <v>0</v>
          </cell>
          <cell r="BF64">
            <v>0</v>
          </cell>
          <cell r="BG64">
            <v>0</v>
          </cell>
          <cell r="BH64">
            <v>0</v>
          </cell>
          <cell r="BI64">
            <v>0</v>
          </cell>
          <cell r="BJ64">
            <v>0</v>
          </cell>
          <cell r="BK64">
            <v>0</v>
          </cell>
          <cell r="BL64">
            <v>2</v>
          </cell>
          <cell r="BM64">
            <v>1</v>
          </cell>
          <cell r="BN64">
            <v>1</v>
          </cell>
          <cell r="BP64">
            <v>16</v>
          </cell>
        </row>
        <row r="65">
          <cell r="B65">
            <v>1316</v>
          </cell>
          <cell r="C65" t="str">
            <v>CV</v>
          </cell>
          <cell r="D65" t="str">
            <v>CV CL 서울1팀</v>
          </cell>
          <cell r="E65" t="str">
            <v>최희승</v>
          </cell>
          <cell r="F65" t="str">
            <v>주임</v>
          </cell>
          <cell r="G65" t="str">
            <v>팀원</v>
          </cell>
          <cell r="H65" t="str">
            <v>2001-02-26</v>
          </cell>
          <cell r="I65" t="str">
            <v>남</v>
          </cell>
          <cell r="J65">
            <v>13</v>
          </cell>
          <cell r="K65">
            <v>0</v>
          </cell>
          <cell r="L65">
            <v>15</v>
          </cell>
          <cell r="M65">
            <v>15</v>
          </cell>
          <cell r="R65" t="str">
            <v>미팅</v>
          </cell>
          <cell r="S65" t="str">
            <v>미팅</v>
          </cell>
          <cell r="AN65" t="str">
            <v>월차</v>
          </cell>
          <cell r="AR65" t="str">
            <v>특휴</v>
          </cell>
          <cell r="AV65">
            <v>0</v>
          </cell>
          <cell r="AW65">
            <v>0</v>
          </cell>
          <cell r="AX65">
            <v>0</v>
          </cell>
          <cell r="AY65">
            <v>1</v>
          </cell>
          <cell r="AZ65">
            <v>0</v>
          </cell>
          <cell r="BA65">
            <v>1</v>
          </cell>
          <cell r="BB65">
            <v>0</v>
          </cell>
          <cell r="BC65">
            <v>0</v>
          </cell>
          <cell r="BD65">
            <v>0</v>
          </cell>
          <cell r="BE65">
            <v>0</v>
          </cell>
          <cell r="BF65">
            <v>0</v>
          </cell>
          <cell r="BG65">
            <v>0</v>
          </cell>
          <cell r="BH65">
            <v>0</v>
          </cell>
          <cell r="BI65">
            <v>0</v>
          </cell>
          <cell r="BJ65">
            <v>0</v>
          </cell>
          <cell r="BK65">
            <v>0</v>
          </cell>
          <cell r="BL65">
            <v>2</v>
          </cell>
          <cell r="BM65">
            <v>1</v>
          </cell>
          <cell r="BN65">
            <v>1</v>
          </cell>
          <cell r="BP65">
            <v>16</v>
          </cell>
        </row>
        <row r="66">
          <cell r="B66">
            <v>1382</v>
          </cell>
          <cell r="C66" t="str">
            <v>CV</v>
          </cell>
          <cell r="D66" t="str">
            <v>CV CL 서울1팀</v>
          </cell>
          <cell r="E66" t="str">
            <v>박문용</v>
          </cell>
          <cell r="F66" t="str">
            <v>주임</v>
          </cell>
          <cell r="G66" t="str">
            <v>팀원</v>
          </cell>
          <cell r="H66" t="str">
            <v>2001-11-19</v>
          </cell>
          <cell r="I66" t="str">
            <v>남</v>
          </cell>
          <cell r="J66">
            <v>12</v>
          </cell>
          <cell r="K66">
            <v>0</v>
          </cell>
          <cell r="L66">
            <v>15</v>
          </cell>
          <cell r="M66">
            <v>15</v>
          </cell>
          <cell r="R66" t="str">
            <v>미팅</v>
          </cell>
          <cell r="S66" t="str">
            <v>미팅</v>
          </cell>
          <cell r="AN66" t="str">
            <v>근무</v>
          </cell>
          <cell r="AR66" t="str">
            <v>특휴</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2</v>
          </cell>
          <cell r="BM66">
            <v>1</v>
          </cell>
          <cell r="BN66">
            <v>0</v>
          </cell>
          <cell r="BP66">
            <v>17</v>
          </cell>
        </row>
        <row r="67">
          <cell r="B67">
            <v>1318</v>
          </cell>
          <cell r="C67" t="str">
            <v>CV</v>
          </cell>
          <cell r="D67" t="str">
            <v>CV CL 서울1팀</v>
          </cell>
          <cell r="E67" t="str">
            <v>홍준석</v>
          </cell>
          <cell r="F67" t="str">
            <v>대리</v>
          </cell>
          <cell r="G67" t="str">
            <v>팀원</v>
          </cell>
          <cell r="H67" t="str">
            <v>2001-02-26</v>
          </cell>
          <cell r="I67" t="str">
            <v>남</v>
          </cell>
          <cell r="J67">
            <v>12</v>
          </cell>
          <cell r="K67">
            <v>0</v>
          </cell>
          <cell r="L67">
            <v>15</v>
          </cell>
          <cell r="M67">
            <v>15</v>
          </cell>
          <cell r="R67" t="str">
            <v>미팅</v>
          </cell>
          <cell r="S67" t="str">
            <v>미팅</v>
          </cell>
          <cell r="AN67" t="str">
            <v>근무</v>
          </cell>
          <cell r="AR67" t="str">
            <v>특휴</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2</v>
          </cell>
          <cell r="BM67">
            <v>1</v>
          </cell>
          <cell r="BN67">
            <v>0</v>
          </cell>
          <cell r="BP67">
            <v>17</v>
          </cell>
        </row>
        <row r="68">
          <cell r="B68">
            <v>1171</v>
          </cell>
          <cell r="C68" t="str">
            <v>CV</v>
          </cell>
          <cell r="D68" t="str">
            <v>CV CL 서울1팀</v>
          </cell>
          <cell r="E68" t="str">
            <v>신철호</v>
          </cell>
          <cell r="F68" t="str">
            <v>과장</v>
          </cell>
          <cell r="G68" t="str">
            <v>팀원</v>
          </cell>
          <cell r="H68" t="str">
            <v>1995-04-17</v>
          </cell>
          <cell r="I68" t="str">
            <v>남</v>
          </cell>
          <cell r="J68">
            <v>21</v>
          </cell>
          <cell r="K68">
            <v>0</v>
          </cell>
          <cell r="L68">
            <v>21</v>
          </cell>
          <cell r="M68">
            <v>21</v>
          </cell>
          <cell r="R68" t="str">
            <v>미팅</v>
          </cell>
          <cell r="S68" t="str">
            <v>미팅</v>
          </cell>
          <cell r="AN68" t="str">
            <v>월차</v>
          </cell>
          <cell r="AR68" t="str">
            <v>특휴</v>
          </cell>
          <cell r="AV68">
            <v>0</v>
          </cell>
          <cell r="AW68">
            <v>0</v>
          </cell>
          <cell r="AX68">
            <v>0</v>
          </cell>
          <cell r="AY68">
            <v>1</v>
          </cell>
          <cell r="AZ68">
            <v>0</v>
          </cell>
          <cell r="BA68">
            <v>1</v>
          </cell>
          <cell r="BB68">
            <v>0</v>
          </cell>
          <cell r="BC68">
            <v>0</v>
          </cell>
          <cell r="BD68">
            <v>0</v>
          </cell>
          <cell r="BE68">
            <v>0</v>
          </cell>
          <cell r="BF68">
            <v>0</v>
          </cell>
          <cell r="BG68">
            <v>0</v>
          </cell>
          <cell r="BH68">
            <v>0</v>
          </cell>
          <cell r="BI68">
            <v>0</v>
          </cell>
          <cell r="BJ68">
            <v>0</v>
          </cell>
          <cell r="BK68">
            <v>0</v>
          </cell>
          <cell r="BL68">
            <v>2</v>
          </cell>
          <cell r="BM68">
            <v>1</v>
          </cell>
          <cell r="BN68">
            <v>1</v>
          </cell>
          <cell r="BP68">
            <v>16</v>
          </cell>
        </row>
        <row r="69">
          <cell r="B69">
            <v>1031</v>
          </cell>
          <cell r="C69" t="str">
            <v>CV</v>
          </cell>
          <cell r="D69" t="str">
            <v>CV CL 서울1팀</v>
          </cell>
          <cell r="E69" t="str">
            <v>엄정무</v>
          </cell>
          <cell r="F69" t="str">
            <v>부장</v>
          </cell>
          <cell r="G69" t="str">
            <v>팀원</v>
          </cell>
          <cell r="H69" t="str">
            <v>1989-01-16</v>
          </cell>
          <cell r="I69" t="str">
            <v>남</v>
          </cell>
          <cell r="J69">
            <v>27</v>
          </cell>
          <cell r="K69">
            <v>0</v>
          </cell>
          <cell r="L69">
            <v>27</v>
          </cell>
          <cell r="M69">
            <v>27</v>
          </cell>
          <cell r="R69" t="str">
            <v>미팅</v>
          </cell>
          <cell r="S69" t="str">
            <v>미팅</v>
          </cell>
          <cell r="AN69" t="str">
            <v>월차</v>
          </cell>
          <cell r="AR69" t="str">
            <v>특휴</v>
          </cell>
          <cell r="AV69">
            <v>0</v>
          </cell>
          <cell r="AW69">
            <v>0</v>
          </cell>
          <cell r="AX69">
            <v>0</v>
          </cell>
          <cell r="AY69">
            <v>1</v>
          </cell>
          <cell r="AZ69">
            <v>0</v>
          </cell>
          <cell r="BA69">
            <v>1</v>
          </cell>
          <cell r="BB69">
            <v>0</v>
          </cell>
          <cell r="BC69">
            <v>0</v>
          </cell>
          <cell r="BD69">
            <v>0</v>
          </cell>
          <cell r="BE69">
            <v>0</v>
          </cell>
          <cell r="BF69">
            <v>0</v>
          </cell>
          <cell r="BG69">
            <v>0</v>
          </cell>
          <cell r="BH69">
            <v>0</v>
          </cell>
          <cell r="BI69">
            <v>0</v>
          </cell>
          <cell r="BJ69">
            <v>0</v>
          </cell>
          <cell r="BK69">
            <v>0</v>
          </cell>
          <cell r="BL69">
            <v>2</v>
          </cell>
          <cell r="BM69">
            <v>1</v>
          </cell>
          <cell r="BN69">
            <v>1</v>
          </cell>
          <cell r="BP69">
            <v>16</v>
          </cell>
        </row>
        <row r="70">
          <cell r="B70">
            <v>1045</v>
          </cell>
          <cell r="C70" t="str">
            <v>CV</v>
          </cell>
          <cell r="D70" t="str">
            <v>CV CL 서울1팀</v>
          </cell>
          <cell r="E70" t="str">
            <v>민태정</v>
          </cell>
          <cell r="F70" t="str">
            <v>차장</v>
          </cell>
          <cell r="G70" t="str">
            <v>팀원</v>
          </cell>
          <cell r="H70" t="str">
            <v>1989-12-04</v>
          </cell>
          <cell r="I70" t="str">
            <v>남</v>
          </cell>
          <cell r="J70">
            <v>28</v>
          </cell>
          <cell r="K70">
            <v>0</v>
          </cell>
          <cell r="L70">
            <v>27</v>
          </cell>
          <cell r="M70">
            <v>27</v>
          </cell>
          <cell r="R70" t="str">
            <v>미팅</v>
          </cell>
          <cell r="S70" t="str">
            <v>미팅</v>
          </cell>
          <cell r="AN70" t="str">
            <v>근무</v>
          </cell>
          <cell r="AR70" t="str">
            <v>특휴</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2</v>
          </cell>
          <cell r="BM70">
            <v>1</v>
          </cell>
          <cell r="BN70">
            <v>0</v>
          </cell>
          <cell r="BP70">
            <v>17</v>
          </cell>
        </row>
        <row r="71">
          <cell r="B71">
            <v>1338</v>
          </cell>
          <cell r="C71" t="str">
            <v>CV</v>
          </cell>
          <cell r="D71" t="str">
            <v>CV CL 서울1팀</v>
          </cell>
          <cell r="E71" t="str">
            <v>고민환</v>
          </cell>
          <cell r="F71" t="str">
            <v>사원</v>
          </cell>
          <cell r="G71" t="str">
            <v>팀원</v>
          </cell>
          <cell r="H71" t="str">
            <v>2001-02-26</v>
          </cell>
          <cell r="I71" t="str">
            <v>남</v>
          </cell>
          <cell r="J71">
            <v>16</v>
          </cell>
          <cell r="K71">
            <v>0</v>
          </cell>
          <cell r="L71">
            <v>15</v>
          </cell>
          <cell r="M71">
            <v>15</v>
          </cell>
          <cell r="R71" t="str">
            <v>미팅</v>
          </cell>
          <cell r="S71" t="str">
            <v>미팅</v>
          </cell>
          <cell r="AN71" t="str">
            <v>월차</v>
          </cell>
          <cell r="AR71" t="str">
            <v>특휴</v>
          </cell>
          <cell r="AV71">
            <v>0</v>
          </cell>
          <cell r="AW71">
            <v>0</v>
          </cell>
          <cell r="AX71">
            <v>0</v>
          </cell>
          <cell r="AY71">
            <v>1</v>
          </cell>
          <cell r="AZ71">
            <v>0</v>
          </cell>
          <cell r="BA71">
            <v>1</v>
          </cell>
          <cell r="BB71">
            <v>0</v>
          </cell>
          <cell r="BC71">
            <v>0</v>
          </cell>
          <cell r="BD71">
            <v>0</v>
          </cell>
          <cell r="BE71">
            <v>0</v>
          </cell>
          <cell r="BF71">
            <v>0</v>
          </cell>
          <cell r="BG71">
            <v>0</v>
          </cell>
          <cell r="BH71">
            <v>0</v>
          </cell>
          <cell r="BI71">
            <v>0</v>
          </cell>
          <cell r="BJ71">
            <v>0</v>
          </cell>
          <cell r="BK71">
            <v>0</v>
          </cell>
          <cell r="BL71">
            <v>2</v>
          </cell>
          <cell r="BM71">
            <v>1</v>
          </cell>
          <cell r="BN71">
            <v>1</v>
          </cell>
          <cell r="BP71">
            <v>16</v>
          </cell>
        </row>
        <row r="72">
          <cell r="B72">
            <v>1260</v>
          </cell>
          <cell r="C72" t="str">
            <v>CV</v>
          </cell>
          <cell r="D72" t="str">
            <v>CV CL 서울1팀</v>
          </cell>
          <cell r="E72" t="str">
            <v>박성환</v>
          </cell>
          <cell r="F72" t="str">
            <v>사원</v>
          </cell>
          <cell r="G72" t="str">
            <v>팀원</v>
          </cell>
          <cell r="H72">
            <v>36500</v>
          </cell>
          <cell r="I72" t="str">
            <v>남</v>
          </cell>
          <cell r="J72">
            <v>11.3</v>
          </cell>
          <cell r="K72">
            <v>0</v>
          </cell>
          <cell r="L72">
            <v>17</v>
          </cell>
          <cell r="M72">
            <v>17</v>
          </cell>
          <cell r="R72" t="str">
            <v>미팅</v>
          </cell>
          <cell r="S72" t="str">
            <v>미팅</v>
          </cell>
          <cell r="AN72" t="str">
            <v>월차</v>
          </cell>
          <cell r="AR72" t="str">
            <v>특휴</v>
          </cell>
          <cell r="AV72">
            <v>0</v>
          </cell>
          <cell r="AW72">
            <v>0</v>
          </cell>
          <cell r="AX72">
            <v>0</v>
          </cell>
          <cell r="AY72">
            <v>1</v>
          </cell>
          <cell r="AZ72">
            <v>0</v>
          </cell>
          <cell r="BA72">
            <v>1</v>
          </cell>
          <cell r="BB72">
            <v>0</v>
          </cell>
          <cell r="BC72">
            <v>0</v>
          </cell>
          <cell r="BD72">
            <v>0</v>
          </cell>
          <cell r="BE72">
            <v>0</v>
          </cell>
          <cell r="BF72">
            <v>0</v>
          </cell>
          <cell r="BG72">
            <v>0</v>
          </cell>
          <cell r="BH72">
            <v>0</v>
          </cell>
          <cell r="BI72">
            <v>0</v>
          </cell>
          <cell r="BJ72">
            <v>0</v>
          </cell>
          <cell r="BK72">
            <v>0</v>
          </cell>
          <cell r="BL72">
            <v>2</v>
          </cell>
          <cell r="BM72">
            <v>1</v>
          </cell>
          <cell r="BN72">
            <v>1</v>
          </cell>
          <cell r="BP72">
            <v>16</v>
          </cell>
        </row>
        <row r="73">
          <cell r="B73">
            <v>1429</v>
          </cell>
          <cell r="C73" t="str">
            <v>CV</v>
          </cell>
          <cell r="D73" t="str">
            <v>CV CL 서울1팀</v>
          </cell>
          <cell r="E73" t="str">
            <v>김경은</v>
          </cell>
          <cell r="F73" t="str">
            <v>주임</v>
          </cell>
          <cell r="G73" t="str">
            <v>팀원</v>
          </cell>
          <cell r="H73" t="str">
            <v>2003-01-07</v>
          </cell>
          <cell r="I73" t="str">
            <v>여</v>
          </cell>
          <cell r="J73">
            <v>14</v>
          </cell>
          <cell r="K73">
            <v>0</v>
          </cell>
          <cell r="L73">
            <v>13</v>
          </cell>
          <cell r="M73">
            <v>13</v>
          </cell>
          <cell r="R73" t="str">
            <v>미팅</v>
          </cell>
          <cell r="S73" t="str">
            <v>미팅</v>
          </cell>
          <cell r="AH73" t="str">
            <v>휴일</v>
          </cell>
          <cell r="AN73" t="str">
            <v>생휴</v>
          </cell>
          <cell r="AR73" t="str">
            <v>특휴</v>
          </cell>
          <cell r="AV73">
            <v>0</v>
          </cell>
          <cell r="AW73">
            <v>0</v>
          </cell>
          <cell r="AX73">
            <v>0</v>
          </cell>
          <cell r="AY73">
            <v>0</v>
          </cell>
          <cell r="AZ73">
            <v>0</v>
          </cell>
          <cell r="BA73">
            <v>0</v>
          </cell>
          <cell r="BB73">
            <v>1</v>
          </cell>
          <cell r="BC73">
            <v>0</v>
          </cell>
          <cell r="BD73">
            <v>1</v>
          </cell>
          <cell r="BE73">
            <v>0</v>
          </cell>
          <cell r="BF73">
            <v>0</v>
          </cell>
          <cell r="BG73">
            <v>0</v>
          </cell>
          <cell r="BH73">
            <v>0</v>
          </cell>
          <cell r="BI73">
            <v>0</v>
          </cell>
          <cell r="BJ73">
            <v>0</v>
          </cell>
          <cell r="BK73">
            <v>0</v>
          </cell>
          <cell r="BL73">
            <v>2</v>
          </cell>
          <cell r="BM73">
            <v>1</v>
          </cell>
          <cell r="BN73">
            <v>1</v>
          </cell>
          <cell r="BP73">
            <v>16</v>
          </cell>
        </row>
        <row r="74">
          <cell r="B74">
            <v>1126</v>
          </cell>
          <cell r="C74" t="str">
            <v>CV</v>
          </cell>
          <cell r="D74" t="str">
            <v>CV CL 서울1팀</v>
          </cell>
          <cell r="E74" t="str">
            <v>권혁래</v>
          </cell>
          <cell r="F74" t="str">
            <v>차장</v>
          </cell>
          <cell r="G74" t="str">
            <v>팀원</v>
          </cell>
          <cell r="H74" t="str">
            <v>1993-04-01</v>
          </cell>
          <cell r="I74" t="str">
            <v>남</v>
          </cell>
          <cell r="J74">
            <v>22</v>
          </cell>
          <cell r="K74">
            <v>0</v>
          </cell>
          <cell r="L74">
            <v>23</v>
          </cell>
          <cell r="M74">
            <v>23</v>
          </cell>
          <cell r="R74" t="str">
            <v>미팅</v>
          </cell>
          <cell r="S74" t="str">
            <v>미팅</v>
          </cell>
          <cell r="AN74" t="str">
            <v>근무</v>
          </cell>
          <cell r="AR74" t="str">
            <v>특휴</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2</v>
          </cell>
          <cell r="BM74">
            <v>1</v>
          </cell>
          <cell r="BN74">
            <v>0</v>
          </cell>
          <cell r="BP74">
            <v>17</v>
          </cell>
        </row>
        <row r="75">
          <cell r="B75">
            <v>1029</v>
          </cell>
          <cell r="C75" t="str">
            <v>CV</v>
          </cell>
          <cell r="D75" t="str">
            <v>CV CL 서울2팀</v>
          </cell>
          <cell r="E75" t="str">
            <v>강성우</v>
          </cell>
          <cell r="F75" t="str">
            <v>부장</v>
          </cell>
          <cell r="G75" t="str">
            <v>팀장</v>
          </cell>
          <cell r="H75" t="str">
            <v>1988-12-12</v>
          </cell>
          <cell r="I75" t="str">
            <v>남</v>
          </cell>
          <cell r="J75">
            <v>29</v>
          </cell>
          <cell r="K75">
            <v>0</v>
          </cell>
          <cell r="L75">
            <v>28</v>
          </cell>
          <cell r="M75">
            <v>28</v>
          </cell>
          <cell r="R75" t="str">
            <v>미팅</v>
          </cell>
          <cell r="S75" t="str">
            <v>미팅</v>
          </cell>
          <cell r="AN75" t="str">
            <v>월차</v>
          </cell>
          <cell r="AR75" t="str">
            <v>특휴</v>
          </cell>
          <cell r="AV75">
            <v>0</v>
          </cell>
          <cell r="AW75">
            <v>0</v>
          </cell>
          <cell r="AX75">
            <v>0</v>
          </cell>
          <cell r="AY75">
            <v>1</v>
          </cell>
          <cell r="AZ75">
            <v>0</v>
          </cell>
          <cell r="BA75">
            <v>1</v>
          </cell>
          <cell r="BB75">
            <v>0</v>
          </cell>
          <cell r="BC75">
            <v>0</v>
          </cell>
          <cell r="BD75">
            <v>0</v>
          </cell>
          <cell r="BE75">
            <v>0</v>
          </cell>
          <cell r="BF75">
            <v>0</v>
          </cell>
          <cell r="BG75">
            <v>0</v>
          </cell>
          <cell r="BH75">
            <v>0</v>
          </cell>
          <cell r="BI75">
            <v>0</v>
          </cell>
          <cell r="BJ75">
            <v>0</v>
          </cell>
          <cell r="BK75">
            <v>0</v>
          </cell>
          <cell r="BL75">
            <v>2</v>
          </cell>
          <cell r="BM75">
            <v>1</v>
          </cell>
          <cell r="BN75">
            <v>1</v>
          </cell>
          <cell r="BP75">
            <v>16</v>
          </cell>
        </row>
        <row r="76">
          <cell r="B76">
            <v>1234</v>
          </cell>
          <cell r="C76" t="str">
            <v>CV</v>
          </cell>
          <cell r="D76" t="str">
            <v>CV CL 서울2팀</v>
          </cell>
          <cell r="E76" t="str">
            <v>차용범</v>
          </cell>
          <cell r="F76" t="str">
            <v>대리</v>
          </cell>
          <cell r="G76" t="str">
            <v>팀원</v>
          </cell>
          <cell r="H76" t="str">
            <v>1999-07-01</v>
          </cell>
          <cell r="I76" t="str">
            <v>남</v>
          </cell>
          <cell r="J76">
            <v>15</v>
          </cell>
          <cell r="K76">
            <v>0</v>
          </cell>
          <cell r="L76">
            <v>17</v>
          </cell>
          <cell r="M76">
            <v>17</v>
          </cell>
          <cell r="R76" t="str">
            <v>미팅</v>
          </cell>
          <cell r="S76" t="str">
            <v>미팅</v>
          </cell>
          <cell r="AN76" t="str">
            <v>월차</v>
          </cell>
          <cell r="AR76" t="str">
            <v>특휴</v>
          </cell>
          <cell r="AV76">
            <v>0</v>
          </cell>
          <cell r="AW76">
            <v>0</v>
          </cell>
          <cell r="AX76">
            <v>0</v>
          </cell>
          <cell r="AY76">
            <v>1</v>
          </cell>
          <cell r="AZ76">
            <v>0</v>
          </cell>
          <cell r="BA76">
            <v>1</v>
          </cell>
          <cell r="BB76">
            <v>0</v>
          </cell>
          <cell r="BC76">
            <v>0</v>
          </cell>
          <cell r="BD76">
            <v>0</v>
          </cell>
          <cell r="BE76">
            <v>0</v>
          </cell>
          <cell r="BF76">
            <v>0</v>
          </cell>
          <cell r="BG76">
            <v>0</v>
          </cell>
          <cell r="BH76">
            <v>0</v>
          </cell>
          <cell r="BI76">
            <v>0</v>
          </cell>
          <cell r="BJ76">
            <v>0</v>
          </cell>
          <cell r="BK76">
            <v>0</v>
          </cell>
          <cell r="BL76">
            <v>2</v>
          </cell>
          <cell r="BM76">
            <v>1</v>
          </cell>
          <cell r="BN76">
            <v>1</v>
          </cell>
          <cell r="BP76">
            <v>16</v>
          </cell>
        </row>
        <row r="77">
          <cell r="B77">
            <v>1079</v>
          </cell>
          <cell r="C77" t="str">
            <v>CV</v>
          </cell>
          <cell r="D77" t="str">
            <v>CV CL 서울2팀</v>
          </cell>
          <cell r="E77" t="str">
            <v>김범식</v>
          </cell>
          <cell r="F77" t="str">
            <v>차장</v>
          </cell>
          <cell r="G77" t="str">
            <v>팀원</v>
          </cell>
          <cell r="H77" t="str">
            <v>1991-09-09</v>
          </cell>
          <cell r="I77" t="str">
            <v>남</v>
          </cell>
          <cell r="J77">
            <v>21</v>
          </cell>
          <cell r="K77">
            <v>0</v>
          </cell>
          <cell r="L77">
            <v>25</v>
          </cell>
          <cell r="M77">
            <v>25</v>
          </cell>
          <cell r="R77" t="str">
            <v>미팅</v>
          </cell>
          <cell r="S77" t="str">
            <v>미팅</v>
          </cell>
          <cell r="AN77" t="str">
            <v>월차</v>
          </cell>
          <cell r="AR77" t="str">
            <v>특휴</v>
          </cell>
          <cell r="AV77">
            <v>0</v>
          </cell>
          <cell r="AW77">
            <v>0</v>
          </cell>
          <cell r="AX77">
            <v>0</v>
          </cell>
          <cell r="AY77">
            <v>1</v>
          </cell>
          <cell r="AZ77">
            <v>0</v>
          </cell>
          <cell r="BA77">
            <v>1</v>
          </cell>
          <cell r="BB77">
            <v>0</v>
          </cell>
          <cell r="BC77">
            <v>0</v>
          </cell>
          <cell r="BD77">
            <v>0</v>
          </cell>
          <cell r="BE77">
            <v>0</v>
          </cell>
          <cell r="BF77">
            <v>0</v>
          </cell>
          <cell r="BG77">
            <v>0</v>
          </cell>
          <cell r="BH77">
            <v>0</v>
          </cell>
          <cell r="BI77">
            <v>0</v>
          </cell>
          <cell r="BJ77">
            <v>0</v>
          </cell>
          <cell r="BK77">
            <v>0</v>
          </cell>
          <cell r="BL77">
            <v>2</v>
          </cell>
          <cell r="BM77">
            <v>1</v>
          </cell>
          <cell r="BN77">
            <v>1</v>
          </cell>
          <cell r="BP77">
            <v>16</v>
          </cell>
        </row>
        <row r="78">
          <cell r="B78">
            <v>1359</v>
          </cell>
          <cell r="C78" t="str">
            <v>CV</v>
          </cell>
          <cell r="D78" t="str">
            <v>CV CL 서울2팀</v>
          </cell>
          <cell r="E78" t="str">
            <v>백동민</v>
          </cell>
          <cell r="F78" t="str">
            <v>주임</v>
          </cell>
          <cell r="G78" t="str">
            <v>팀원</v>
          </cell>
          <cell r="H78" t="str">
            <v>2001-04-30</v>
          </cell>
          <cell r="I78" t="str">
            <v>남</v>
          </cell>
          <cell r="J78">
            <v>13</v>
          </cell>
          <cell r="K78">
            <v>0</v>
          </cell>
          <cell r="L78">
            <v>15</v>
          </cell>
          <cell r="M78">
            <v>15</v>
          </cell>
          <cell r="R78" t="str">
            <v>미팅</v>
          </cell>
          <cell r="S78" t="str">
            <v>미팅</v>
          </cell>
          <cell r="AN78" t="str">
            <v>월차</v>
          </cell>
          <cell r="AR78" t="str">
            <v>특휴</v>
          </cell>
          <cell r="AV78">
            <v>0</v>
          </cell>
          <cell r="AW78">
            <v>0</v>
          </cell>
          <cell r="AX78">
            <v>0</v>
          </cell>
          <cell r="AY78">
            <v>1</v>
          </cell>
          <cell r="AZ78">
            <v>0</v>
          </cell>
          <cell r="BA78">
            <v>1</v>
          </cell>
          <cell r="BB78">
            <v>0</v>
          </cell>
          <cell r="BC78">
            <v>0</v>
          </cell>
          <cell r="BD78">
            <v>0</v>
          </cell>
          <cell r="BE78">
            <v>0</v>
          </cell>
          <cell r="BF78">
            <v>0</v>
          </cell>
          <cell r="BG78">
            <v>0</v>
          </cell>
          <cell r="BH78">
            <v>0</v>
          </cell>
          <cell r="BI78">
            <v>0</v>
          </cell>
          <cell r="BJ78">
            <v>0</v>
          </cell>
          <cell r="BK78">
            <v>0</v>
          </cell>
          <cell r="BL78">
            <v>2</v>
          </cell>
          <cell r="BM78">
            <v>1</v>
          </cell>
          <cell r="BN78">
            <v>1</v>
          </cell>
          <cell r="BP78">
            <v>16</v>
          </cell>
        </row>
        <row r="79">
          <cell r="B79">
            <v>1366</v>
          </cell>
          <cell r="C79" t="str">
            <v>CV</v>
          </cell>
          <cell r="D79" t="str">
            <v>CV CL 서울2팀</v>
          </cell>
          <cell r="E79" t="str">
            <v>장종일</v>
          </cell>
          <cell r="F79" t="str">
            <v>주임</v>
          </cell>
          <cell r="G79" t="str">
            <v>팀원</v>
          </cell>
          <cell r="H79" t="str">
            <v>2001-05-02</v>
          </cell>
          <cell r="I79" t="str">
            <v>남</v>
          </cell>
          <cell r="J79">
            <v>14</v>
          </cell>
          <cell r="K79">
            <v>0</v>
          </cell>
          <cell r="L79">
            <v>15</v>
          </cell>
          <cell r="M79">
            <v>15</v>
          </cell>
          <cell r="R79" t="str">
            <v>미팅</v>
          </cell>
          <cell r="S79" t="str">
            <v>미팅</v>
          </cell>
          <cell r="AN79" t="str">
            <v>월차</v>
          </cell>
          <cell r="AR79" t="str">
            <v>특휴</v>
          </cell>
          <cell r="AV79">
            <v>0</v>
          </cell>
          <cell r="AW79">
            <v>0</v>
          </cell>
          <cell r="AX79">
            <v>0</v>
          </cell>
          <cell r="AY79">
            <v>1</v>
          </cell>
          <cell r="AZ79">
            <v>0</v>
          </cell>
          <cell r="BA79">
            <v>1</v>
          </cell>
          <cell r="BB79">
            <v>0</v>
          </cell>
          <cell r="BC79">
            <v>0</v>
          </cell>
          <cell r="BD79">
            <v>0</v>
          </cell>
          <cell r="BE79">
            <v>0</v>
          </cell>
          <cell r="BF79">
            <v>0</v>
          </cell>
          <cell r="BG79">
            <v>0</v>
          </cell>
          <cell r="BH79">
            <v>0</v>
          </cell>
          <cell r="BI79">
            <v>0</v>
          </cell>
          <cell r="BJ79">
            <v>0</v>
          </cell>
          <cell r="BK79">
            <v>0</v>
          </cell>
          <cell r="BL79">
            <v>2</v>
          </cell>
          <cell r="BM79">
            <v>1</v>
          </cell>
          <cell r="BN79">
            <v>1</v>
          </cell>
          <cell r="BP79">
            <v>16</v>
          </cell>
        </row>
        <row r="80">
          <cell r="B80">
            <v>1440</v>
          </cell>
          <cell r="C80" t="str">
            <v>CV</v>
          </cell>
          <cell r="D80" t="str">
            <v>CV CL 서울2팀</v>
          </cell>
          <cell r="E80" t="str">
            <v>유진수</v>
          </cell>
          <cell r="F80" t="str">
            <v>사원</v>
          </cell>
          <cell r="G80" t="str">
            <v>팀원</v>
          </cell>
          <cell r="H80" t="str">
            <v>2003-01-07</v>
          </cell>
          <cell r="I80" t="str">
            <v>남</v>
          </cell>
          <cell r="J80">
            <v>13</v>
          </cell>
          <cell r="K80">
            <v>0</v>
          </cell>
          <cell r="L80">
            <v>13</v>
          </cell>
          <cell r="M80">
            <v>13</v>
          </cell>
          <cell r="R80" t="str">
            <v>미팅</v>
          </cell>
          <cell r="S80" t="str">
            <v>미팅</v>
          </cell>
          <cell r="AN80" t="str">
            <v>근무</v>
          </cell>
          <cell r="AR80" t="str">
            <v>월차</v>
          </cell>
          <cell r="AV80">
            <v>0</v>
          </cell>
          <cell r="AW80">
            <v>0</v>
          </cell>
          <cell r="AX80">
            <v>0</v>
          </cell>
          <cell r="AY80">
            <v>1</v>
          </cell>
          <cell r="AZ80">
            <v>0</v>
          </cell>
          <cell r="BA80">
            <v>1</v>
          </cell>
          <cell r="BB80">
            <v>0</v>
          </cell>
          <cell r="BC80">
            <v>0</v>
          </cell>
          <cell r="BD80">
            <v>0</v>
          </cell>
          <cell r="BE80">
            <v>0</v>
          </cell>
          <cell r="BF80">
            <v>0</v>
          </cell>
          <cell r="BG80">
            <v>0</v>
          </cell>
          <cell r="BH80">
            <v>0</v>
          </cell>
          <cell r="BI80">
            <v>0</v>
          </cell>
          <cell r="BJ80">
            <v>0</v>
          </cell>
          <cell r="BK80">
            <v>0</v>
          </cell>
          <cell r="BL80">
            <v>2</v>
          </cell>
          <cell r="BM80">
            <v>0</v>
          </cell>
          <cell r="BN80">
            <v>1</v>
          </cell>
          <cell r="BP80">
            <v>17</v>
          </cell>
        </row>
        <row r="81">
          <cell r="B81">
            <v>1581</v>
          </cell>
          <cell r="C81" t="str">
            <v>CV</v>
          </cell>
          <cell r="D81" t="str">
            <v>CV CL 서울2팀</v>
          </cell>
          <cell r="E81" t="str">
            <v>김미나</v>
          </cell>
          <cell r="F81" t="str">
            <v>사원</v>
          </cell>
          <cell r="G81" t="str">
            <v>팀원</v>
          </cell>
          <cell r="H81" t="str">
            <v>2004-09-10</v>
          </cell>
          <cell r="I81" t="str">
            <v>여</v>
          </cell>
          <cell r="J81">
            <v>2.0684931506849313</v>
          </cell>
          <cell r="K81">
            <v>0</v>
          </cell>
          <cell r="L81">
            <v>12</v>
          </cell>
          <cell r="M81">
            <v>12</v>
          </cell>
          <cell r="R81" t="str">
            <v>미팅</v>
          </cell>
          <cell r="S81" t="str">
            <v>미팅</v>
          </cell>
          <cell r="AN81" t="str">
            <v>생휴</v>
          </cell>
          <cell r="AR81" t="str">
            <v>특휴</v>
          </cell>
          <cell r="AV81">
            <v>0</v>
          </cell>
          <cell r="AW81">
            <v>0</v>
          </cell>
          <cell r="AX81">
            <v>0</v>
          </cell>
          <cell r="AY81">
            <v>0</v>
          </cell>
          <cell r="AZ81">
            <v>0</v>
          </cell>
          <cell r="BA81">
            <v>0</v>
          </cell>
          <cell r="BB81">
            <v>1</v>
          </cell>
          <cell r="BC81">
            <v>0</v>
          </cell>
          <cell r="BD81">
            <v>0</v>
          </cell>
          <cell r="BE81">
            <v>0</v>
          </cell>
          <cell r="BF81">
            <v>0</v>
          </cell>
          <cell r="BG81">
            <v>0</v>
          </cell>
          <cell r="BH81">
            <v>0</v>
          </cell>
          <cell r="BI81">
            <v>0</v>
          </cell>
          <cell r="BJ81">
            <v>0</v>
          </cell>
          <cell r="BK81">
            <v>0</v>
          </cell>
          <cell r="BL81">
            <v>2</v>
          </cell>
          <cell r="BM81">
            <v>1</v>
          </cell>
          <cell r="BN81">
            <v>1</v>
          </cell>
          <cell r="BP81">
            <v>16</v>
          </cell>
        </row>
        <row r="82">
          <cell r="B82">
            <v>1490</v>
          </cell>
          <cell r="C82" t="str">
            <v>CV</v>
          </cell>
          <cell r="D82" t="str">
            <v>CV CL 서울2팀</v>
          </cell>
          <cell r="E82" t="str">
            <v>김남영</v>
          </cell>
          <cell r="F82" t="str">
            <v>주임</v>
          </cell>
          <cell r="G82" t="str">
            <v>팀원</v>
          </cell>
          <cell r="H82" t="str">
            <v>2003-03-10</v>
          </cell>
          <cell r="I82" t="str">
            <v>여</v>
          </cell>
          <cell r="J82">
            <v>14</v>
          </cell>
          <cell r="K82">
            <v>0</v>
          </cell>
          <cell r="L82">
            <v>13</v>
          </cell>
          <cell r="M82">
            <v>13</v>
          </cell>
          <cell r="R82" t="str">
            <v>미팅</v>
          </cell>
          <cell r="S82" t="str">
            <v>미팅</v>
          </cell>
          <cell r="AN82" t="str">
            <v>생휴</v>
          </cell>
          <cell r="AR82" t="str">
            <v>특휴</v>
          </cell>
          <cell r="AV82">
            <v>0</v>
          </cell>
          <cell r="AW82">
            <v>0</v>
          </cell>
          <cell r="AX82">
            <v>0</v>
          </cell>
          <cell r="AY82">
            <v>0</v>
          </cell>
          <cell r="AZ82">
            <v>0</v>
          </cell>
          <cell r="BA82">
            <v>0</v>
          </cell>
          <cell r="BB82">
            <v>1</v>
          </cell>
          <cell r="BC82">
            <v>0</v>
          </cell>
          <cell r="BD82">
            <v>0</v>
          </cell>
          <cell r="BE82">
            <v>0</v>
          </cell>
          <cell r="BF82">
            <v>0</v>
          </cell>
          <cell r="BG82">
            <v>0</v>
          </cell>
          <cell r="BH82">
            <v>0</v>
          </cell>
          <cell r="BI82">
            <v>0</v>
          </cell>
          <cell r="BJ82">
            <v>0</v>
          </cell>
          <cell r="BK82">
            <v>0</v>
          </cell>
          <cell r="BL82">
            <v>2</v>
          </cell>
          <cell r="BM82">
            <v>1</v>
          </cell>
          <cell r="BN82">
            <v>1</v>
          </cell>
          <cell r="BP82">
            <v>16</v>
          </cell>
        </row>
        <row r="83">
          <cell r="B83">
            <v>1043</v>
          </cell>
          <cell r="C83" t="str">
            <v>CV</v>
          </cell>
          <cell r="D83" t="str">
            <v>CV CL 서울3팀</v>
          </cell>
          <cell r="E83" t="str">
            <v>김진우</v>
          </cell>
          <cell r="F83" t="str">
            <v>차장</v>
          </cell>
          <cell r="G83" t="str">
            <v>팀장</v>
          </cell>
          <cell r="H83" t="str">
            <v>1989-12-04</v>
          </cell>
          <cell r="I83" t="str">
            <v>남</v>
          </cell>
          <cell r="J83">
            <v>27</v>
          </cell>
          <cell r="K83">
            <v>0</v>
          </cell>
          <cell r="L83">
            <v>27</v>
          </cell>
          <cell r="M83">
            <v>27</v>
          </cell>
          <cell r="R83" t="str">
            <v>미팅</v>
          </cell>
          <cell r="S83" t="str">
            <v>미팅</v>
          </cell>
          <cell r="AN83" t="str">
            <v>월차</v>
          </cell>
          <cell r="AR83" t="str">
            <v>특휴</v>
          </cell>
          <cell r="AV83">
            <v>0</v>
          </cell>
          <cell r="AW83">
            <v>0</v>
          </cell>
          <cell r="AX83">
            <v>0</v>
          </cell>
          <cell r="AY83">
            <v>1</v>
          </cell>
          <cell r="AZ83">
            <v>0</v>
          </cell>
          <cell r="BA83">
            <v>1</v>
          </cell>
          <cell r="BB83">
            <v>0</v>
          </cell>
          <cell r="BC83">
            <v>0</v>
          </cell>
          <cell r="BD83">
            <v>0</v>
          </cell>
          <cell r="BE83">
            <v>0</v>
          </cell>
          <cell r="BF83">
            <v>0</v>
          </cell>
          <cell r="BG83">
            <v>0</v>
          </cell>
          <cell r="BH83">
            <v>0</v>
          </cell>
          <cell r="BI83">
            <v>0</v>
          </cell>
          <cell r="BJ83">
            <v>0</v>
          </cell>
          <cell r="BK83">
            <v>0</v>
          </cell>
          <cell r="BL83">
            <v>2</v>
          </cell>
          <cell r="BM83">
            <v>1</v>
          </cell>
          <cell r="BN83">
            <v>1</v>
          </cell>
          <cell r="BP83">
            <v>16</v>
          </cell>
        </row>
        <row r="84">
          <cell r="B84">
            <v>1489</v>
          </cell>
          <cell r="C84" t="str">
            <v>CV</v>
          </cell>
          <cell r="D84" t="str">
            <v>CV CL 서울3팀</v>
          </cell>
          <cell r="E84" t="str">
            <v>김광호</v>
          </cell>
          <cell r="F84" t="str">
            <v>사원</v>
          </cell>
          <cell r="G84" t="str">
            <v>팀원</v>
          </cell>
          <cell r="H84" t="str">
            <v>2003-03-10</v>
          </cell>
          <cell r="I84" t="str">
            <v>남</v>
          </cell>
          <cell r="J84">
            <v>11</v>
          </cell>
          <cell r="K84">
            <v>0</v>
          </cell>
          <cell r="L84">
            <v>13</v>
          </cell>
          <cell r="M84">
            <v>13</v>
          </cell>
          <cell r="R84" t="str">
            <v>미팅</v>
          </cell>
          <cell r="S84" t="str">
            <v>미팅</v>
          </cell>
          <cell r="AC84" t="str">
            <v>연반차</v>
          </cell>
          <cell r="AN84" t="str">
            <v>월차</v>
          </cell>
          <cell r="AR84" t="str">
            <v>특휴</v>
          </cell>
          <cell r="AV84">
            <v>0</v>
          </cell>
          <cell r="AW84">
            <v>1</v>
          </cell>
          <cell r="AX84">
            <v>0.5</v>
          </cell>
          <cell r="AY84">
            <v>1</v>
          </cell>
          <cell r="AZ84">
            <v>0</v>
          </cell>
          <cell r="BA84">
            <v>1</v>
          </cell>
          <cell r="BB84">
            <v>0</v>
          </cell>
          <cell r="BC84">
            <v>0</v>
          </cell>
          <cell r="BD84">
            <v>0</v>
          </cell>
          <cell r="BE84">
            <v>0</v>
          </cell>
          <cell r="BF84">
            <v>0</v>
          </cell>
          <cell r="BG84">
            <v>0</v>
          </cell>
          <cell r="BH84">
            <v>0</v>
          </cell>
          <cell r="BI84">
            <v>0</v>
          </cell>
          <cell r="BJ84">
            <v>0</v>
          </cell>
          <cell r="BK84">
            <v>0</v>
          </cell>
          <cell r="BL84">
            <v>2</v>
          </cell>
          <cell r="BM84">
            <v>1</v>
          </cell>
          <cell r="BN84">
            <v>1</v>
          </cell>
          <cell r="BP84">
            <v>16</v>
          </cell>
        </row>
        <row r="85">
          <cell r="B85">
            <v>1105</v>
          </cell>
          <cell r="C85" t="str">
            <v>CV</v>
          </cell>
          <cell r="D85" t="str">
            <v>CV CL 서울3팀</v>
          </cell>
          <cell r="E85" t="str">
            <v>정철교</v>
          </cell>
          <cell r="F85" t="str">
            <v>차장</v>
          </cell>
          <cell r="G85" t="str">
            <v>팀원</v>
          </cell>
          <cell r="H85" t="str">
            <v>1992-08-10</v>
          </cell>
          <cell r="I85" t="str">
            <v>남</v>
          </cell>
          <cell r="J85">
            <v>23</v>
          </cell>
          <cell r="K85">
            <v>0</v>
          </cell>
          <cell r="L85">
            <v>24</v>
          </cell>
          <cell r="M85">
            <v>24</v>
          </cell>
          <cell r="R85" t="str">
            <v>미팅</v>
          </cell>
          <cell r="S85" t="str">
            <v>미팅</v>
          </cell>
          <cell r="AH85" t="str">
            <v>휴일</v>
          </cell>
          <cell r="AN85" t="str">
            <v>월차</v>
          </cell>
          <cell r="AR85" t="str">
            <v>특휴</v>
          </cell>
          <cell r="AV85">
            <v>0</v>
          </cell>
          <cell r="AW85">
            <v>0</v>
          </cell>
          <cell r="AX85">
            <v>0</v>
          </cell>
          <cell r="AY85">
            <v>1</v>
          </cell>
          <cell r="AZ85">
            <v>0</v>
          </cell>
          <cell r="BA85">
            <v>1</v>
          </cell>
          <cell r="BB85">
            <v>0</v>
          </cell>
          <cell r="BC85">
            <v>0</v>
          </cell>
          <cell r="BD85">
            <v>1</v>
          </cell>
          <cell r="BE85">
            <v>0</v>
          </cell>
          <cell r="BF85">
            <v>0</v>
          </cell>
          <cell r="BG85">
            <v>0</v>
          </cell>
          <cell r="BH85">
            <v>0</v>
          </cell>
          <cell r="BI85">
            <v>0</v>
          </cell>
          <cell r="BJ85">
            <v>0</v>
          </cell>
          <cell r="BK85">
            <v>0</v>
          </cell>
          <cell r="BL85">
            <v>2</v>
          </cell>
          <cell r="BM85">
            <v>1</v>
          </cell>
          <cell r="BN85">
            <v>1</v>
          </cell>
          <cell r="BP85">
            <v>16</v>
          </cell>
        </row>
        <row r="86">
          <cell r="B86">
            <v>1598</v>
          </cell>
          <cell r="C86" t="str">
            <v>CV</v>
          </cell>
          <cell r="D86" t="str">
            <v>CV CL 서울3팀</v>
          </cell>
          <cell r="E86" t="str">
            <v>주영범</v>
          </cell>
          <cell r="F86" t="str">
            <v>주임</v>
          </cell>
          <cell r="G86" t="str">
            <v>팀원</v>
          </cell>
          <cell r="H86">
            <v>38544</v>
          </cell>
          <cell r="I86" t="str">
            <v>남</v>
          </cell>
          <cell r="J86">
            <v>0</v>
          </cell>
          <cell r="K86">
            <v>-3.2328767123287667</v>
          </cell>
          <cell r="L86">
            <v>11</v>
          </cell>
          <cell r="M86">
            <v>7.7671232876712333</v>
          </cell>
          <cell r="R86" t="str">
            <v>미팅</v>
          </cell>
          <cell r="S86" t="str">
            <v>미팅</v>
          </cell>
          <cell r="AN86" t="str">
            <v>월차</v>
          </cell>
          <cell r="AR86" t="str">
            <v>특휴</v>
          </cell>
          <cell r="AV86">
            <v>0</v>
          </cell>
          <cell r="AW86">
            <v>0</v>
          </cell>
          <cell r="AX86">
            <v>0</v>
          </cell>
          <cell r="AY86">
            <v>1</v>
          </cell>
          <cell r="AZ86">
            <v>0</v>
          </cell>
          <cell r="BA86">
            <v>1</v>
          </cell>
          <cell r="BB86">
            <v>0</v>
          </cell>
          <cell r="BC86">
            <v>0</v>
          </cell>
          <cell r="BD86">
            <v>0</v>
          </cell>
          <cell r="BE86">
            <v>0</v>
          </cell>
          <cell r="BF86">
            <v>0</v>
          </cell>
          <cell r="BG86">
            <v>0</v>
          </cell>
          <cell r="BH86">
            <v>0</v>
          </cell>
          <cell r="BI86">
            <v>0</v>
          </cell>
          <cell r="BJ86">
            <v>0</v>
          </cell>
          <cell r="BK86">
            <v>0</v>
          </cell>
          <cell r="BL86">
            <v>2</v>
          </cell>
          <cell r="BM86">
            <v>1</v>
          </cell>
          <cell r="BN86">
            <v>1</v>
          </cell>
          <cell r="BP86">
            <v>16</v>
          </cell>
        </row>
        <row r="87">
          <cell r="B87">
            <v>1288</v>
          </cell>
          <cell r="C87" t="str">
            <v>CV</v>
          </cell>
          <cell r="D87" t="str">
            <v>CV CL 서울3팀</v>
          </cell>
          <cell r="E87" t="str">
            <v>이지성</v>
          </cell>
          <cell r="F87" t="str">
            <v>주임</v>
          </cell>
          <cell r="G87" t="str">
            <v>팀원</v>
          </cell>
          <cell r="H87" t="str">
            <v>2000-02-01</v>
          </cell>
          <cell r="I87" t="str">
            <v>남</v>
          </cell>
          <cell r="J87">
            <v>16</v>
          </cell>
          <cell r="K87">
            <v>0</v>
          </cell>
          <cell r="L87">
            <v>16</v>
          </cell>
          <cell r="M87">
            <v>16</v>
          </cell>
          <cell r="R87" t="str">
            <v>미팅</v>
          </cell>
          <cell r="S87" t="str">
            <v>미팅</v>
          </cell>
          <cell r="AN87" t="str">
            <v>월차</v>
          </cell>
          <cell r="AR87" t="str">
            <v>특휴</v>
          </cell>
          <cell r="AV87">
            <v>0</v>
          </cell>
          <cell r="AW87">
            <v>0</v>
          </cell>
          <cell r="AX87">
            <v>0</v>
          </cell>
          <cell r="AY87">
            <v>1</v>
          </cell>
          <cell r="AZ87">
            <v>0</v>
          </cell>
          <cell r="BA87">
            <v>1</v>
          </cell>
          <cell r="BB87">
            <v>0</v>
          </cell>
          <cell r="BC87">
            <v>0</v>
          </cell>
          <cell r="BD87">
            <v>0</v>
          </cell>
          <cell r="BE87">
            <v>0</v>
          </cell>
          <cell r="BF87">
            <v>0</v>
          </cell>
          <cell r="BG87">
            <v>0</v>
          </cell>
          <cell r="BH87">
            <v>0</v>
          </cell>
          <cell r="BI87">
            <v>0</v>
          </cell>
          <cell r="BJ87">
            <v>0</v>
          </cell>
          <cell r="BK87">
            <v>0</v>
          </cell>
          <cell r="BL87">
            <v>2</v>
          </cell>
          <cell r="BM87">
            <v>1</v>
          </cell>
          <cell r="BN87">
            <v>1</v>
          </cell>
          <cell r="BP87">
            <v>16</v>
          </cell>
        </row>
        <row r="88">
          <cell r="B88">
            <v>1578</v>
          </cell>
          <cell r="C88" t="str">
            <v>CV</v>
          </cell>
          <cell r="D88" t="str">
            <v>CV CL 서울3팀</v>
          </cell>
          <cell r="E88" t="str">
            <v>박현정</v>
          </cell>
          <cell r="F88" t="str">
            <v>사원</v>
          </cell>
          <cell r="G88" t="str">
            <v>팀원</v>
          </cell>
          <cell r="H88" t="str">
            <v>2004-09-10</v>
          </cell>
          <cell r="I88" t="str">
            <v>여</v>
          </cell>
          <cell r="J88">
            <v>4.0684931506849313</v>
          </cell>
          <cell r="K88">
            <v>0</v>
          </cell>
          <cell r="L88">
            <v>12</v>
          </cell>
          <cell r="M88">
            <v>12</v>
          </cell>
          <cell r="R88" t="str">
            <v>미팅</v>
          </cell>
          <cell r="S88" t="str">
            <v>미팅</v>
          </cell>
          <cell r="AN88" t="str">
            <v>생휴</v>
          </cell>
          <cell r="AR88" t="str">
            <v>특휴</v>
          </cell>
          <cell r="AV88">
            <v>0</v>
          </cell>
          <cell r="AW88">
            <v>0</v>
          </cell>
          <cell r="AX88">
            <v>0</v>
          </cell>
          <cell r="AY88">
            <v>0</v>
          </cell>
          <cell r="AZ88">
            <v>0</v>
          </cell>
          <cell r="BA88">
            <v>0</v>
          </cell>
          <cell r="BB88">
            <v>1</v>
          </cell>
          <cell r="BC88">
            <v>0</v>
          </cell>
          <cell r="BD88">
            <v>0</v>
          </cell>
          <cell r="BE88">
            <v>0</v>
          </cell>
          <cell r="BF88">
            <v>0</v>
          </cell>
          <cell r="BG88">
            <v>0</v>
          </cell>
          <cell r="BH88">
            <v>0</v>
          </cell>
          <cell r="BI88">
            <v>0</v>
          </cell>
          <cell r="BJ88">
            <v>0</v>
          </cell>
          <cell r="BK88">
            <v>0</v>
          </cell>
          <cell r="BL88">
            <v>2</v>
          </cell>
          <cell r="BM88">
            <v>1</v>
          </cell>
          <cell r="BN88">
            <v>1</v>
          </cell>
          <cell r="BP88">
            <v>16</v>
          </cell>
        </row>
        <row r="89">
          <cell r="B89">
            <v>1328</v>
          </cell>
          <cell r="C89" t="str">
            <v>CV</v>
          </cell>
          <cell r="D89" t="str">
            <v>CV CL 서울3팀</v>
          </cell>
          <cell r="E89" t="str">
            <v>허호석</v>
          </cell>
          <cell r="F89" t="str">
            <v>주임</v>
          </cell>
          <cell r="G89" t="str">
            <v>팀원</v>
          </cell>
          <cell r="H89" t="str">
            <v>2001-02-26</v>
          </cell>
          <cell r="I89" t="str">
            <v>남</v>
          </cell>
          <cell r="J89">
            <v>11</v>
          </cell>
          <cell r="K89">
            <v>0</v>
          </cell>
          <cell r="L89">
            <v>15</v>
          </cell>
          <cell r="M89">
            <v>15</v>
          </cell>
          <cell r="R89" t="str">
            <v>미팅</v>
          </cell>
          <cell r="S89" t="str">
            <v>미팅</v>
          </cell>
          <cell r="AN89" t="str">
            <v>월차</v>
          </cell>
          <cell r="AR89" t="str">
            <v>특휴</v>
          </cell>
          <cell r="AV89">
            <v>0</v>
          </cell>
          <cell r="AW89">
            <v>0</v>
          </cell>
          <cell r="AX89">
            <v>0</v>
          </cell>
          <cell r="AY89">
            <v>1</v>
          </cell>
          <cell r="AZ89">
            <v>0</v>
          </cell>
          <cell r="BA89">
            <v>1</v>
          </cell>
          <cell r="BB89">
            <v>0</v>
          </cell>
          <cell r="BC89">
            <v>0</v>
          </cell>
          <cell r="BD89">
            <v>0</v>
          </cell>
          <cell r="BE89">
            <v>0</v>
          </cell>
          <cell r="BF89">
            <v>0</v>
          </cell>
          <cell r="BG89">
            <v>0</v>
          </cell>
          <cell r="BH89">
            <v>0</v>
          </cell>
          <cell r="BI89">
            <v>0</v>
          </cell>
          <cell r="BJ89">
            <v>0</v>
          </cell>
          <cell r="BK89">
            <v>0</v>
          </cell>
          <cell r="BL89">
            <v>2</v>
          </cell>
          <cell r="BM89">
            <v>1</v>
          </cell>
          <cell r="BN89">
            <v>1</v>
          </cell>
          <cell r="BP89">
            <v>16</v>
          </cell>
        </row>
        <row r="90">
          <cell r="B90">
            <v>1118</v>
          </cell>
          <cell r="C90" t="str">
            <v>CV</v>
          </cell>
          <cell r="D90" t="str">
            <v>CV CL 서울3팀</v>
          </cell>
          <cell r="E90" t="str">
            <v>정동수</v>
          </cell>
          <cell r="F90" t="str">
            <v>차장</v>
          </cell>
          <cell r="G90" t="str">
            <v>팀원</v>
          </cell>
          <cell r="H90" t="str">
            <v>1992-12-01</v>
          </cell>
          <cell r="I90" t="str">
            <v>남</v>
          </cell>
          <cell r="J90">
            <v>21</v>
          </cell>
          <cell r="K90">
            <v>0</v>
          </cell>
          <cell r="L90">
            <v>24</v>
          </cell>
          <cell r="M90">
            <v>24</v>
          </cell>
          <cell r="R90" t="str">
            <v>미팅</v>
          </cell>
          <cell r="S90" t="str">
            <v>미팅</v>
          </cell>
          <cell r="AN90" t="str">
            <v>월차</v>
          </cell>
          <cell r="AR90" t="str">
            <v>특휴</v>
          </cell>
          <cell r="AV90">
            <v>0</v>
          </cell>
          <cell r="AW90">
            <v>0</v>
          </cell>
          <cell r="AX90">
            <v>0</v>
          </cell>
          <cell r="AY90">
            <v>1</v>
          </cell>
          <cell r="AZ90">
            <v>0</v>
          </cell>
          <cell r="BA90">
            <v>1</v>
          </cell>
          <cell r="BB90">
            <v>0</v>
          </cell>
          <cell r="BC90">
            <v>0</v>
          </cell>
          <cell r="BD90">
            <v>0</v>
          </cell>
          <cell r="BE90">
            <v>0</v>
          </cell>
          <cell r="BF90">
            <v>0</v>
          </cell>
          <cell r="BG90">
            <v>0</v>
          </cell>
          <cell r="BH90">
            <v>0</v>
          </cell>
          <cell r="BI90">
            <v>0</v>
          </cell>
          <cell r="BJ90">
            <v>0</v>
          </cell>
          <cell r="BK90">
            <v>0</v>
          </cell>
          <cell r="BL90">
            <v>2</v>
          </cell>
          <cell r="BM90">
            <v>1</v>
          </cell>
          <cell r="BN90">
            <v>1</v>
          </cell>
          <cell r="BP90">
            <v>16</v>
          </cell>
        </row>
        <row r="91">
          <cell r="B91">
            <v>1380</v>
          </cell>
          <cell r="C91" t="str">
            <v>CV</v>
          </cell>
          <cell r="D91" t="str">
            <v>CV CL 서울3팀</v>
          </cell>
          <cell r="E91" t="str">
            <v>노대석</v>
          </cell>
          <cell r="F91" t="str">
            <v>주임</v>
          </cell>
          <cell r="G91" t="str">
            <v>팀원</v>
          </cell>
          <cell r="H91" t="str">
            <v>2001-11-19</v>
          </cell>
          <cell r="I91" t="str">
            <v>남</v>
          </cell>
          <cell r="J91">
            <v>12</v>
          </cell>
          <cell r="K91">
            <v>0</v>
          </cell>
          <cell r="L91">
            <v>15</v>
          </cell>
          <cell r="M91">
            <v>15</v>
          </cell>
          <cell r="R91" t="str">
            <v>미팅</v>
          </cell>
          <cell r="S91" t="str">
            <v>미팅</v>
          </cell>
          <cell r="AN91" t="str">
            <v>월차</v>
          </cell>
          <cell r="AR91" t="str">
            <v>특휴</v>
          </cell>
          <cell r="AV91">
            <v>0</v>
          </cell>
          <cell r="AW91">
            <v>0</v>
          </cell>
          <cell r="AX91">
            <v>0</v>
          </cell>
          <cell r="AY91">
            <v>1</v>
          </cell>
          <cell r="AZ91">
            <v>0</v>
          </cell>
          <cell r="BA91">
            <v>1</v>
          </cell>
          <cell r="BB91">
            <v>0</v>
          </cell>
          <cell r="BC91">
            <v>0</v>
          </cell>
          <cell r="BD91">
            <v>0</v>
          </cell>
          <cell r="BE91">
            <v>0</v>
          </cell>
          <cell r="BF91">
            <v>0</v>
          </cell>
          <cell r="BG91">
            <v>0</v>
          </cell>
          <cell r="BH91">
            <v>0</v>
          </cell>
          <cell r="BI91">
            <v>0</v>
          </cell>
          <cell r="BJ91">
            <v>0</v>
          </cell>
          <cell r="BK91">
            <v>0</v>
          </cell>
          <cell r="BL91">
            <v>2</v>
          </cell>
          <cell r="BM91">
            <v>1</v>
          </cell>
          <cell r="BN91">
            <v>1</v>
          </cell>
          <cell r="BP91">
            <v>16</v>
          </cell>
        </row>
        <row r="92">
          <cell r="B92">
            <v>1577</v>
          </cell>
          <cell r="C92" t="str">
            <v>CV</v>
          </cell>
          <cell r="D92" t="str">
            <v>CV CL 서울3팀</v>
          </cell>
          <cell r="E92" t="str">
            <v>임솔미</v>
          </cell>
          <cell r="F92" t="str">
            <v>사원</v>
          </cell>
          <cell r="G92" t="str">
            <v>팀원</v>
          </cell>
          <cell r="H92" t="str">
            <v>2004-09-06</v>
          </cell>
          <cell r="I92" t="str">
            <v>여</v>
          </cell>
          <cell r="J92">
            <v>1.0684931506849313</v>
          </cell>
          <cell r="K92">
            <v>0</v>
          </cell>
          <cell r="L92">
            <v>12</v>
          </cell>
          <cell r="M92">
            <v>12</v>
          </cell>
          <cell r="R92" t="str">
            <v>미팅</v>
          </cell>
          <cell r="S92" t="str">
            <v>미팅</v>
          </cell>
          <cell r="AN92" t="str">
            <v>생휴</v>
          </cell>
          <cell r="AR92" t="str">
            <v>특휴</v>
          </cell>
          <cell r="AV92">
            <v>0</v>
          </cell>
          <cell r="AW92">
            <v>0</v>
          </cell>
          <cell r="AX92">
            <v>0</v>
          </cell>
          <cell r="AY92">
            <v>0</v>
          </cell>
          <cell r="AZ92">
            <v>0</v>
          </cell>
          <cell r="BA92">
            <v>0</v>
          </cell>
          <cell r="BB92">
            <v>1</v>
          </cell>
          <cell r="BC92">
            <v>0</v>
          </cell>
          <cell r="BD92">
            <v>0</v>
          </cell>
          <cell r="BE92">
            <v>0</v>
          </cell>
          <cell r="BF92">
            <v>0</v>
          </cell>
          <cell r="BG92">
            <v>0</v>
          </cell>
          <cell r="BH92">
            <v>0</v>
          </cell>
          <cell r="BI92">
            <v>0</v>
          </cell>
          <cell r="BJ92">
            <v>0</v>
          </cell>
          <cell r="BK92">
            <v>0</v>
          </cell>
          <cell r="BL92">
            <v>2</v>
          </cell>
          <cell r="BM92">
            <v>1</v>
          </cell>
          <cell r="BN92">
            <v>1</v>
          </cell>
          <cell r="BP92">
            <v>16</v>
          </cell>
        </row>
        <row r="93">
          <cell r="B93">
            <v>1020</v>
          </cell>
          <cell r="C93" t="str">
            <v>CV</v>
          </cell>
          <cell r="D93" t="str">
            <v>Regional Sales Manager</v>
          </cell>
          <cell r="E93" t="str">
            <v>남연우</v>
          </cell>
          <cell r="F93" t="str">
            <v>부장</v>
          </cell>
          <cell r="G93" t="str">
            <v>본부장</v>
          </cell>
          <cell r="H93" t="str">
            <v>1987-10-19</v>
          </cell>
          <cell r="I93" t="str">
            <v>남</v>
          </cell>
          <cell r="J93">
            <v>28</v>
          </cell>
          <cell r="K93">
            <v>0</v>
          </cell>
          <cell r="L93">
            <v>29</v>
          </cell>
          <cell r="M93">
            <v>29</v>
          </cell>
          <cell r="R93" t="str">
            <v>미팅</v>
          </cell>
          <cell r="S93" t="str">
            <v>미팅</v>
          </cell>
          <cell r="AN93" t="str">
            <v>월차</v>
          </cell>
          <cell r="AR93" t="str">
            <v>특휴</v>
          </cell>
          <cell r="AV93">
            <v>0</v>
          </cell>
          <cell r="AW93">
            <v>0</v>
          </cell>
          <cell r="AX93">
            <v>0</v>
          </cell>
          <cell r="AY93">
            <v>1</v>
          </cell>
          <cell r="AZ93">
            <v>0</v>
          </cell>
          <cell r="BA93">
            <v>1</v>
          </cell>
          <cell r="BB93">
            <v>0</v>
          </cell>
          <cell r="BC93">
            <v>0</v>
          </cell>
          <cell r="BD93">
            <v>0</v>
          </cell>
          <cell r="BE93">
            <v>0</v>
          </cell>
          <cell r="BF93">
            <v>0</v>
          </cell>
          <cell r="BG93">
            <v>0</v>
          </cell>
          <cell r="BH93">
            <v>0</v>
          </cell>
          <cell r="BI93">
            <v>0</v>
          </cell>
          <cell r="BJ93">
            <v>0</v>
          </cell>
          <cell r="BK93">
            <v>0</v>
          </cell>
          <cell r="BL93">
            <v>2</v>
          </cell>
          <cell r="BM93">
            <v>1</v>
          </cell>
          <cell r="BN93">
            <v>1</v>
          </cell>
          <cell r="BO93">
            <v>3</v>
          </cell>
          <cell r="BP93">
            <v>19</v>
          </cell>
        </row>
        <row r="94">
          <cell r="B94">
            <v>1011</v>
          </cell>
          <cell r="C94" t="str">
            <v>CV</v>
          </cell>
          <cell r="D94" t="str">
            <v>CV CL 대전팀</v>
          </cell>
          <cell r="E94" t="str">
            <v>정동균</v>
          </cell>
          <cell r="F94" t="str">
            <v>부장</v>
          </cell>
          <cell r="G94" t="str">
            <v>팀장</v>
          </cell>
          <cell r="H94" t="str">
            <v>1986-01-04</v>
          </cell>
          <cell r="I94" t="str">
            <v>남</v>
          </cell>
          <cell r="J94">
            <v>29</v>
          </cell>
          <cell r="K94">
            <v>0</v>
          </cell>
          <cell r="L94">
            <v>31</v>
          </cell>
          <cell r="M94">
            <v>31</v>
          </cell>
          <cell r="R94" t="str">
            <v>미팅</v>
          </cell>
          <cell r="S94" t="str">
            <v>미팅</v>
          </cell>
          <cell r="AN94" t="str">
            <v>월차</v>
          </cell>
          <cell r="AR94" t="str">
            <v>특휴</v>
          </cell>
          <cell r="AV94">
            <v>0</v>
          </cell>
          <cell r="AW94">
            <v>0</v>
          </cell>
          <cell r="AX94">
            <v>0</v>
          </cell>
          <cell r="AY94">
            <v>1</v>
          </cell>
          <cell r="AZ94">
            <v>0</v>
          </cell>
          <cell r="BA94">
            <v>1</v>
          </cell>
          <cell r="BB94">
            <v>0</v>
          </cell>
          <cell r="BC94">
            <v>0</v>
          </cell>
          <cell r="BD94">
            <v>0</v>
          </cell>
          <cell r="BE94">
            <v>0</v>
          </cell>
          <cell r="BF94">
            <v>0</v>
          </cell>
          <cell r="BG94">
            <v>0</v>
          </cell>
          <cell r="BH94">
            <v>0</v>
          </cell>
          <cell r="BI94">
            <v>0</v>
          </cell>
          <cell r="BJ94">
            <v>0</v>
          </cell>
          <cell r="BK94">
            <v>0</v>
          </cell>
          <cell r="BL94">
            <v>2</v>
          </cell>
          <cell r="BM94">
            <v>1</v>
          </cell>
          <cell r="BN94">
            <v>1</v>
          </cell>
          <cell r="BP94">
            <v>16</v>
          </cell>
        </row>
        <row r="95">
          <cell r="B95">
            <v>1438</v>
          </cell>
          <cell r="C95" t="str">
            <v>CV</v>
          </cell>
          <cell r="D95" t="str">
            <v>CV CL 대전팀</v>
          </cell>
          <cell r="E95" t="str">
            <v>김종민</v>
          </cell>
          <cell r="F95" t="str">
            <v>사원</v>
          </cell>
          <cell r="G95" t="str">
            <v>팀원</v>
          </cell>
          <cell r="H95" t="str">
            <v>2003-01-07</v>
          </cell>
          <cell r="I95" t="str">
            <v>남</v>
          </cell>
          <cell r="J95">
            <v>8.3082191780821901</v>
          </cell>
          <cell r="K95">
            <v>0</v>
          </cell>
          <cell r="L95">
            <v>13</v>
          </cell>
          <cell r="M95">
            <v>13</v>
          </cell>
          <cell r="R95" t="str">
            <v>미팅</v>
          </cell>
          <cell r="S95" t="str">
            <v>미팅</v>
          </cell>
          <cell r="AC95" t="str">
            <v>반차</v>
          </cell>
          <cell r="AJ95" t="str">
            <v>경조(본인결혼)</v>
          </cell>
          <cell r="AK95" t="str">
            <v>경조</v>
          </cell>
          <cell r="AL95" t="str">
            <v>경조</v>
          </cell>
          <cell r="AM95" t="str">
            <v>경조</v>
          </cell>
          <cell r="AN95" t="str">
            <v>경조</v>
          </cell>
          <cell r="AR95" t="str">
            <v>특휴</v>
          </cell>
          <cell r="AV95">
            <v>0</v>
          </cell>
          <cell r="AW95">
            <v>0</v>
          </cell>
          <cell r="AX95">
            <v>0</v>
          </cell>
          <cell r="AY95">
            <v>0</v>
          </cell>
          <cell r="AZ95">
            <v>1</v>
          </cell>
          <cell r="BA95">
            <v>0.5</v>
          </cell>
          <cell r="BB95">
            <v>0</v>
          </cell>
          <cell r="BC95">
            <v>5</v>
          </cell>
          <cell r="BD95">
            <v>0</v>
          </cell>
          <cell r="BE95">
            <v>0</v>
          </cell>
          <cell r="BF95">
            <v>0</v>
          </cell>
          <cell r="BG95">
            <v>0</v>
          </cell>
          <cell r="BH95">
            <v>0</v>
          </cell>
          <cell r="BI95">
            <v>0</v>
          </cell>
          <cell r="BJ95">
            <v>0</v>
          </cell>
          <cell r="BK95">
            <v>0</v>
          </cell>
          <cell r="BL95">
            <v>2</v>
          </cell>
          <cell r="BM95">
            <v>1</v>
          </cell>
          <cell r="BN95">
            <v>5</v>
          </cell>
          <cell r="BP95">
            <v>12</v>
          </cell>
        </row>
        <row r="96">
          <cell r="B96">
            <v>1087</v>
          </cell>
          <cell r="C96" t="str">
            <v>CV</v>
          </cell>
          <cell r="D96" t="str">
            <v>CV CL 대전팀</v>
          </cell>
          <cell r="E96" t="str">
            <v>오인수</v>
          </cell>
          <cell r="F96" t="str">
            <v>차장</v>
          </cell>
          <cell r="G96" t="str">
            <v>팀원</v>
          </cell>
          <cell r="H96" t="str">
            <v>1992-02-10</v>
          </cell>
          <cell r="I96" t="str">
            <v>남</v>
          </cell>
          <cell r="J96">
            <v>18</v>
          </cell>
          <cell r="K96">
            <v>0</v>
          </cell>
          <cell r="L96">
            <v>24</v>
          </cell>
          <cell r="M96">
            <v>24</v>
          </cell>
          <cell r="R96" t="str">
            <v>미팅</v>
          </cell>
          <cell r="S96" t="str">
            <v>미팅</v>
          </cell>
          <cell r="AD96" t="str">
            <v>병가</v>
          </cell>
          <cell r="AE96" t="str">
            <v>병가</v>
          </cell>
          <cell r="AF96" t="str">
            <v>병가</v>
          </cell>
          <cell r="AG96" t="str">
            <v>병가</v>
          </cell>
          <cell r="AN96" t="str">
            <v>월차</v>
          </cell>
          <cell r="AR96" t="str">
            <v>특휴</v>
          </cell>
          <cell r="AS96" t="str">
            <v>진단서받을것</v>
          </cell>
          <cell r="AV96">
            <v>0</v>
          </cell>
          <cell r="AW96">
            <v>0</v>
          </cell>
          <cell r="AX96">
            <v>0</v>
          </cell>
          <cell r="AY96">
            <v>1</v>
          </cell>
          <cell r="AZ96">
            <v>0</v>
          </cell>
          <cell r="BA96">
            <v>1</v>
          </cell>
          <cell r="BB96">
            <v>0</v>
          </cell>
          <cell r="BC96">
            <v>0</v>
          </cell>
          <cell r="BD96">
            <v>0</v>
          </cell>
          <cell r="BE96">
            <v>0</v>
          </cell>
          <cell r="BF96">
            <v>0</v>
          </cell>
          <cell r="BG96">
            <v>4</v>
          </cell>
          <cell r="BH96">
            <v>0</v>
          </cell>
          <cell r="BI96">
            <v>0</v>
          </cell>
          <cell r="BJ96">
            <v>0</v>
          </cell>
          <cell r="BK96">
            <v>0</v>
          </cell>
          <cell r="BL96">
            <v>2</v>
          </cell>
          <cell r="BM96">
            <v>1</v>
          </cell>
          <cell r="BN96">
            <v>5</v>
          </cell>
          <cell r="BP96">
            <v>12</v>
          </cell>
        </row>
        <row r="97">
          <cell r="B97">
            <v>1290</v>
          </cell>
          <cell r="C97" t="str">
            <v>CV</v>
          </cell>
          <cell r="D97" t="str">
            <v>CV CL 대전팀</v>
          </cell>
          <cell r="E97" t="str">
            <v>이재윤</v>
          </cell>
          <cell r="F97" t="str">
            <v>주임</v>
          </cell>
          <cell r="G97" t="str">
            <v>팀원</v>
          </cell>
          <cell r="H97" t="str">
            <v>2000-02-01</v>
          </cell>
          <cell r="I97" t="str">
            <v>남</v>
          </cell>
          <cell r="J97">
            <v>12</v>
          </cell>
          <cell r="K97">
            <v>0</v>
          </cell>
          <cell r="L97">
            <v>16</v>
          </cell>
          <cell r="M97">
            <v>16</v>
          </cell>
          <cell r="R97" t="str">
            <v>미팅</v>
          </cell>
          <cell r="S97" t="str">
            <v>미팅</v>
          </cell>
          <cell r="AA97" t="str">
            <v>휴일</v>
          </cell>
          <cell r="AN97" t="str">
            <v>근무</v>
          </cell>
          <cell r="AR97" t="str">
            <v>특휴</v>
          </cell>
          <cell r="AV97">
            <v>0</v>
          </cell>
          <cell r="AW97">
            <v>0</v>
          </cell>
          <cell r="AX97">
            <v>0</v>
          </cell>
          <cell r="AY97">
            <v>0</v>
          </cell>
          <cell r="AZ97">
            <v>0</v>
          </cell>
          <cell r="BA97">
            <v>0</v>
          </cell>
          <cell r="BB97">
            <v>0</v>
          </cell>
          <cell r="BC97">
            <v>0</v>
          </cell>
          <cell r="BD97">
            <v>1</v>
          </cell>
          <cell r="BE97">
            <v>0</v>
          </cell>
          <cell r="BF97">
            <v>0</v>
          </cell>
          <cell r="BG97">
            <v>0</v>
          </cell>
          <cell r="BH97">
            <v>0</v>
          </cell>
          <cell r="BI97">
            <v>0</v>
          </cell>
          <cell r="BJ97">
            <v>0</v>
          </cell>
          <cell r="BK97">
            <v>0</v>
          </cell>
          <cell r="BL97">
            <v>2</v>
          </cell>
          <cell r="BM97">
            <v>1</v>
          </cell>
          <cell r="BN97">
            <v>0</v>
          </cell>
          <cell r="BP97">
            <v>17</v>
          </cell>
        </row>
        <row r="98">
          <cell r="B98">
            <v>1158</v>
          </cell>
          <cell r="C98" t="str">
            <v>CV</v>
          </cell>
          <cell r="D98" t="str">
            <v>CV CL 대전팀</v>
          </cell>
          <cell r="E98" t="str">
            <v>이근표</v>
          </cell>
          <cell r="F98" t="str">
            <v>과장</v>
          </cell>
          <cell r="G98" t="str">
            <v>팀원</v>
          </cell>
          <cell r="H98" t="str">
            <v>1994-12-19</v>
          </cell>
          <cell r="I98" t="str">
            <v>남</v>
          </cell>
          <cell r="J98">
            <v>17</v>
          </cell>
          <cell r="K98">
            <v>0</v>
          </cell>
          <cell r="L98">
            <v>22</v>
          </cell>
          <cell r="M98">
            <v>22</v>
          </cell>
          <cell r="R98" t="str">
            <v>미팅</v>
          </cell>
          <cell r="S98" t="str">
            <v>미팅</v>
          </cell>
          <cell r="AN98" t="str">
            <v>근무</v>
          </cell>
          <cell r="AR98" t="str">
            <v>특휴</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2</v>
          </cell>
          <cell r="BM98">
            <v>1</v>
          </cell>
          <cell r="BN98">
            <v>0</v>
          </cell>
          <cell r="BP98">
            <v>17</v>
          </cell>
        </row>
        <row r="99">
          <cell r="B99">
            <v>1055</v>
          </cell>
          <cell r="C99" t="str">
            <v>CV</v>
          </cell>
          <cell r="D99" t="str">
            <v>CV CL 광주팀</v>
          </cell>
          <cell r="E99" t="str">
            <v>오재석</v>
          </cell>
          <cell r="F99" t="str">
            <v>차장</v>
          </cell>
          <cell r="G99" t="str">
            <v>팀장</v>
          </cell>
          <cell r="H99" t="str">
            <v>1990-09-24</v>
          </cell>
          <cell r="I99" t="str">
            <v>남</v>
          </cell>
          <cell r="J99">
            <v>28</v>
          </cell>
          <cell r="K99">
            <v>0</v>
          </cell>
          <cell r="L99">
            <v>26</v>
          </cell>
          <cell r="M99">
            <v>26</v>
          </cell>
          <cell r="R99" t="str">
            <v>미팅</v>
          </cell>
          <cell r="S99" t="str">
            <v>미팅</v>
          </cell>
          <cell r="AN99" t="str">
            <v>근무</v>
          </cell>
          <cell r="AR99" t="str">
            <v>특휴</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2</v>
          </cell>
          <cell r="BM99">
            <v>1</v>
          </cell>
          <cell r="BN99">
            <v>0</v>
          </cell>
          <cell r="BP99">
            <v>17</v>
          </cell>
        </row>
        <row r="100">
          <cell r="B100">
            <v>1275</v>
          </cell>
          <cell r="C100" t="str">
            <v>CV</v>
          </cell>
          <cell r="D100" t="str">
            <v>CV CL 광주팀</v>
          </cell>
          <cell r="E100" t="str">
            <v>이상현</v>
          </cell>
          <cell r="F100" t="str">
            <v>주임</v>
          </cell>
          <cell r="G100" t="str">
            <v>팀원</v>
          </cell>
          <cell r="H100" t="str">
            <v>2000-01-10</v>
          </cell>
          <cell r="I100" t="str">
            <v>남</v>
          </cell>
          <cell r="J100">
            <v>8</v>
          </cell>
          <cell r="K100">
            <v>0</v>
          </cell>
          <cell r="L100">
            <v>16</v>
          </cell>
          <cell r="M100">
            <v>16</v>
          </cell>
          <cell r="R100" t="str">
            <v>미팅</v>
          </cell>
          <cell r="S100" t="str">
            <v>미팅</v>
          </cell>
          <cell r="AN100" t="str">
            <v>근무</v>
          </cell>
          <cell r="AR100" t="str">
            <v>특휴</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2</v>
          </cell>
          <cell r="BM100">
            <v>1</v>
          </cell>
          <cell r="BN100">
            <v>0</v>
          </cell>
          <cell r="BP100">
            <v>17</v>
          </cell>
        </row>
        <row r="101">
          <cell r="B101">
            <v>1525</v>
          </cell>
          <cell r="C101" t="str">
            <v>CV</v>
          </cell>
          <cell r="D101" t="str">
            <v>CV CL 광주팀</v>
          </cell>
          <cell r="E101" t="str">
            <v>장헌</v>
          </cell>
          <cell r="F101" t="str">
            <v>주임</v>
          </cell>
          <cell r="G101" t="str">
            <v>팀원</v>
          </cell>
          <cell r="H101" t="str">
            <v>2003-07-01</v>
          </cell>
          <cell r="I101" t="str">
            <v>남</v>
          </cell>
          <cell r="J101">
            <v>9.5136986301369859</v>
          </cell>
          <cell r="K101">
            <v>0</v>
          </cell>
          <cell r="L101">
            <v>13</v>
          </cell>
          <cell r="M101">
            <v>13</v>
          </cell>
          <cell r="R101" t="str">
            <v>미팅</v>
          </cell>
          <cell r="S101" t="str">
            <v>미팅</v>
          </cell>
          <cell r="AN101" t="str">
            <v>근무</v>
          </cell>
          <cell r="AR101" t="str">
            <v>특휴</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2</v>
          </cell>
          <cell r="BM101">
            <v>1</v>
          </cell>
          <cell r="BN101">
            <v>0</v>
          </cell>
          <cell r="BP101">
            <v>17</v>
          </cell>
        </row>
        <row r="102">
          <cell r="B102">
            <v>1088</v>
          </cell>
          <cell r="C102" t="str">
            <v>CV</v>
          </cell>
          <cell r="D102" t="str">
            <v>CV CL 광주팀</v>
          </cell>
          <cell r="E102" t="str">
            <v>주재경</v>
          </cell>
          <cell r="F102" t="str">
            <v>차장</v>
          </cell>
          <cell r="G102" t="str">
            <v>팀원</v>
          </cell>
          <cell r="H102" t="str">
            <v>1992-02-10</v>
          </cell>
          <cell r="I102" t="str">
            <v>남</v>
          </cell>
          <cell r="J102">
            <v>23</v>
          </cell>
          <cell r="K102">
            <v>0</v>
          </cell>
          <cell r="L102">
            <v>24</v>
          </cell>
          <cell r="M102">
            <v>24</v>
          </cell>
          <cell r="R102" t="str">
            <v>미팅</v>
          </cell>
          <cell r="S102" t="str">
            <v>미팅</v>
          </cell>
          <cell r="AN102" t="str">
            <v>근무</v>
          </cell>
          <cell r="AR102" t="str">
            <v>특휴</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2</v>
          </cell>
          <cell r="BM102">
            <v>1</v>
          </cell>
          <cell r="BN102">
            <v>0</v>
          </cell>
          <cell r="BP102">
            <v>17</v>
          </cell>
        </row>
        <row r="103">
          <cell r="B103">
            <v>1446</v>
          </cell>
          <cell r="C103" t="str">
            <v>CV</v>
          </cell>
          <cell r="D103" t="str">
            <v>CV CL 광주팀</v>
          </cell>
          <cell r="E103" t="str">
            <v>문창환</v>
          </cell>
          <cell r="F103" t="str">
            <v>사원</v>
          </cell>
          <cell r="G103" t="str">
            <v>팀원</v>
          </cell>
          <cell r="H103" t="str">
            <v>2003-01-07</v>
          </cell>
          <cell r="I103" t="str">
            <v>남</v>
          </cell>
          <cell r="J103">
            <v>10.80821917808219</v>
          </cell>
          <cell r="K103">
            <v>0</v>
          </cell>
          <cell r="L103">
            <v>13</v>
          </cell>
          <cell r="M103">
            <v>13</v>
          </cell>
          <cell r="R103" t="str">
            <v>미팅</v>
          </cell>
          <cell r="S103" t="str">
            <v>미팅</v>
          </cell>
          <cell r="AN103" t="str">
            <v>근무</v>
          </cell>
          <cell r="AR103" t="str">
            <v>월차</v>
          </cell>
          <cell r="AV103">
            <v>0</v>
          </cell>
          <cell r="AW103">
            <v>0</v>
          </cell>
          <cell r="AX103">
            <v>0</v>
          </cell>
          <cell r="AY103">
            <v>1</v>
          </cell>
          <cell r="AZ103">
            <v>0</v>
          </cell>
          <cell r="BA103">
            <v>1</v>
          </cell>
          <cell r="BB103">
            <v>0</v>
          </cell>
          <cell r="BC103">
            <v>0</v>
          </cell>
          <cell r="BD103">
            <v>0</v>
          </cell>
          <cell r="BE103">
            <v>0</v>
          </cell>
          <cell r="BF103">
            <v>0</v>
          </cell>
          <cell r="BG103">
            <v>0</v>
          </cell>
          <cell r="BH103">
            <v>0</v>
          </cell>
          <cell r="BI103">
            <v>0</v>
          </cell>
          <cell r="BJ103">
            <v>0</v>
          </cell>
          <cell r="BK103">
            <v>0</v>
          </cell>
          <cell r="BL103">
            <v>2</v>
          </cell>
          <cell r="BM103">
            <v>0</v>
          </cell>
          <cell r="BN103">
            <v>1</v>
          </cell>
          <cell r="BP103">
            <v>17</v>
          </cell>
        </row>
        <row r="104">
          <cell r="B104">
            <v>1246</v>
          </cell>
          <cell r="C104" t="str">
            <v>CV</v>
          </cell>
          <cell r="D104" t="str">
            <v>CV CL 광주팀</v>
          </cell>
          <cell r="E104" t="str">
            <v>유제동</v>
          </cell>
          <cell r="F104" t="str">
            <v>과장</v>
          </cell>
          <cell r="G104" t="str">
            <v>팀원</v>
          </cell>
          <cell r="H104" t="str">
            <v>1999-08-23</v>
          </cell>
          <cell r="I104" t="str">
            <v>남</v>
          </cell>
          <cell r="J104">
            <v>17</v>
          </cell>
          <cell r="K104">
            <v>0</v>
          </cell>
          <cell r="L104">
            <v>17</v>
          </cell>
          <cell r="M104">
            <v>17</v>
          </cell>
          <cell r="R104" t="str">
            <v>미팅</v>
          </cell>
          <cell r="S104" t="str">
            <v>미팅</v>
          </cell>
          <cell r="AN104" t="str">
            <v>근무</v>
          </cell>
          <cell r="AR104" t="str">
            <v>특휴</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2</v>
          </cell>
          <cell r="BM104">
            <v>1</v>
          </cell>
          <cell r="BN104">
            <v>0</v>
          </cell>
          <cell r="BO104">
            <v>1</v>
          </cell>
          <cell r="BP104">
            <v>18</v>
          </cell>
        </row>
        <row r="105">
          <cell r="B105">
            <v>1558</v>
          </cell>
          <cell r="C105" t="str">
            <v>CV</v>
          </cell>
          <cell r="D105" t="str">
            <v>CV CL 광주팀</v>
          </cell>
          <cell r="E105" t="str">
            <v>임남곡</v>
          </cell>
          <cell r="F105" t="str">
            <v>사원</v>
          </cell>
          <cell r="G105" t="str">
            <v>팀원</v>
          </cell>
          <cell r="H105" t="str">
            <v>2004-01-26</v>
          </cell>
          <cell r="I105" t="str">
            <v>남</v>
          </cell>
          <cell r="J105">
            <v>6.3150684931506849</v>
          </cell>
          <cell r="K105">
            <v>0</v>
          </cell>
          <cell r="L105">
            <v>12</v>
          </cell>
          <cell r="M105">
            <v>12</v>
          </cell>
          <cell r="R105" t="str">
            <v>미팅</v>
          </cell>
          <cell r="S105" t="str">
            <v>미팅</v>
          </cell>
          <cell r="AN105" t="str">
            <v>근무</v>
          </cell>
          <cell r="AR105" t="str">
            <v>특휴</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2</v>
          </cell>
          <cell r="BM105">
            <v>1</v>
          </cell>
          <cell r="BN105">
            <v>0</v>
          </cell>
          <cell r="BP105">
            <v>17</v>
          </cell>
        </row>
        <row r="106">
          <cell r="B106">
            <v>1430</v>
          </cell>
          <cell r="C106" t="str">
            <v>CV</v>
          </cell>
          <cell r="D106" t="str">
            <v>CV CL 광주팀</v>
          </cell>
          <cell r="E106" t="str">
            <v>김기현</v>
          </cell>
          <cell r="F106" t="str">
            <v>주임</v>
          </cell>
          <cell r="G106" t="str">
            <v>팀원</v>
          </cell>
          <cell r="H106" t="str">
            <v>2003-01-07</v>
          </cell>
          <cell r="I106" t="str">
            <v>남</v>
          </cell>
          <cell r="J106">
            <v>11</v>
          </cell>
          <cell r="K106">
            <v>0</v>
          </cell>
          <cell r="L106">
            <v>13</v>
          </cell>
          <cell r="M106">
            <v>13</v>
          </cell>
          <cell r="R106" t="str">
            <v>미팅</v>
          </cell>
          <cell r="S106" t="str">
            <v>미팅</v>
          </cell>
          <cell r="AN106" t="str">
            <v>근무</v>
          </cell>
          <cell r="AR106" t="str">
            <v>특휴</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2</v>
          </cell>
          <cell r="BM106">
            <v>1</v>
          </cell>
          <cell r="BN106">
            <v>0</v>
          </cell>
          <cell r="BP106">
            <v>17</v>
          </cell>
        </row>
        <row r="107">
          <cell r="B107">
            <v>1092</v>
          </cell>
          <cell r="C107" t="str">
            <v>CV</v>
          </cell>
          <cell r="D107" t="str">
            <v>CV CL 대구팀</v>
          </cell>
          <cell r="E107" t="str">
            <v>이기덕</v>
          </cell>
          <cell r="F107" t="str">
            <v>차장</v>
          </cell>
          <cell r="G107" t="str">
            <v>팀장</v>
          </cell>
          <cell r="H107" t="str">
            <v>1992-02-10</v>
          </cell>
          <cell r="I107" t="str">
            <v>남</v>
          </cell>
          <cell r="J107">
            <v>30</v>
          </cell>
          <cell r="K107">
            <v>0</v>
          </cell>
          <cell r="L107">
            <v>24</v>
          </cell>
          <cell r="M107">
            <v>24</v>
          </cell>
          <cell r="R107" t="str">
            <v>미팅</v>
          </cell>
          <cell r="S107" t="str">
            <v>미팅</v>
          </cell>
          <cell r="AN107" t="str">
            <v>근무</v>
          </cell>
          <cell r="AR107" t="str">
            <v>특휴</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2</v>
          </cell>
          <cell r="BM107">
            <v>1</v>
          </cell>
          <cell r="BN107">
            <v>0</v>
          </cell>
          <cell r="BP107">
            <v>17</v>
          </cell>
        </row>
        <row r="108">
          <cell r="B108">
            <v>1445</v>
          </cell>
          <cell r="C108" t="str">
            <v>CV</v>
          </cell>
          <cell r="D108" t="str">
            <v>CV CL 대구팀</v>
          </cell>
          <cell r="E108" t="str">
            <v>문명훈</v>
          </cell>
          <cell r="F108" t="str">
            <v>주임</v>
          </cell>
          <cell r="G108" t="str">
            <v>팀원</v>
          </cell>
          <cell r="H108" t="str">
            <v>2003-01-07</v>
          </cell>
          <cell r="I108" t="str">
            <v>남</v>
          </cell>
          <cell r="J108">
            <v>16</v>
          </cell>
          <cell r="K108">
            <v>0</v>
          </cell>
          <cell r="L108">
            <v>13</v>
          </cell>
          <cell r="M108">
            <v>13</v>
          </cell>
          <cell r="R108" t="str">
            <v>미팅</v>
          </cell>
          <cell r="S108" t="str">
            <v>미팅</v>
          </cell>
          <cell r="AN108" t="str">
            <v>근무</v>
          </cell>
          <cell r="AR108" t="str">
            <v>특휴</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2</v>
          </cell>
          <cell r="BM108">
            <v>1</v>
          </cell>
          <cell r="BN108">
            <v>0</v>
          </cell>
          <cell r="BP108">
            <v>17</v>
          </cell>
        </row>
        <row r="109">
          <cell r="B109">
            <v>1357</v>
          </cell>
          <cell r="C109" t="str">
            <v>CV</v>
          </cell>
          <cell r="D109" t="str">
            <v>CV CL 대구팀</v>
          </cell>
          <cell r="E109" t="str">
            <v>조대진</v>
          </cell>
          <cell r="F109" t="str">
            <v>주임</v>
          </cell>
          <cell r="G109" t="str">
            <v>팀원</v>
          </cell>
          <cell r="H109" t="str">
            <v>2001-04-30</v>
          </cell>
          <cell r="I109" t="str">
            <v>남</v>
          </cell>
          <cell r="J109">
            <v>15</v>
          </cell>
          <cell r="K109">
            <v>0</v>
          </cell>
          <cell r="L109">
            <v>15</v>
          </cell>
          <cell r="M109">
            <v>15</v>
          </cell>
          <cell r="R109" t="str">
            <v>미팅</v>
          </cell>
          <cell r="S109" t="str">
            <v>미팅</v>
          </cell>
          <cell r="AN109" t="str">
            <v>근무</v>
          </cell>
          <cell r="AR109" t="str">
            <v>특휴</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2</v>
          </cell>
          <cell r="BM109">
            <v>1</v>
          </cell>
          <cell r="BN109">
            <v>0</v>
          </cell>
          <cell r="BP109">
            <v>17</v>
          </cell>
        </row>
        <row r="110">
          <cell r="B110">
            <v>1435</v>
          </cell>
          <cell r="C110" t="str">
            <v>CV</v>
          </cell>
          <cell r="D110" t="str">
            <v>CV CL 대구팀</v>
          </cell>
          <cell r="E110" t="str">
            <v>김재동</v>
          </cell>
          <cell r="F110" t="str">
            <v>주임</v>
          </cell>
          <cell r="G110" t="str">
            <v>팀원</v>
          </cell>
          <cell r="H110" t="str">
            <v>2003-01-07</v>
          </cell>
          <cell r="I110" t="str">
            <v>남</v>
          </cell>
          <cell r="J110">
            <v>15</v>
          </cell>
          <cell r="K110">
            <v>0</v>
          </cell>
          <cell r="L110">
            <v>13</v>
          </cell>
          <cell r="M110">
            <v>13</v>
          </cell>
          <cell r="R110" t="str">
            <v>미팅</v>
          </cell>
          <cell r="S110" t="str">
            <v>미팅</v>
          </cell>
          <cell r="AN110" t="str">
            <v>근무</v>
          </cell>
          <cell r="AR110" t="str">
            <v>특휴</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2</v>
          </cell>
          <cell r="BM110">
            <v>1</v>
          </cell>
          <cell r="BN110">
            <v>0</v>
          </cell>
          <cell r="BP110">
            <v>17</v>
          </cell>
        </row>
        <row r="111">
          <cell r="B111">
            <v>1517</v>
          </cell>
          <cell r="C111" t="str">
            <v>CV</v>
          </cell>
          <cell r="D111" t="str">
            <v>CV CL 대구팀</v>
          </cell>
          <cell r="E111" t="str">
            <v>문희남</v>
          </cell>
          <cell r="F111" t="str">
            <v>사원</v>
          </cell>
          <cell r="G111" t="str">
            <v>팀원</v>
          </cell>
          <cell r="H111" t="str">
            <v>2003-07-01</v>
          </cell>
          <cell r="I111" t="str">
            <v>남</v>
          </cell>
          <cell r="J111">
            <v>12.013698630136986</v>
          </cell>
          <cell r="K111">
            <v>0</v>
          </cell>
          <cell r="L111">
            <v>13</v>
          </cell>
          <cell r="M111">
            <v>13</v>
          </cell>
          <cell r="R111" t="str">
            <v>미팅</v>
          </cell>
          <cell r="S111" t="str">
            <v>미팅</v>
          </cell>
          <cell r="AN111" t="str">
            <v>근무</v>
          </cell>
          <cell r="AR111" t="str">
            <v>특휴</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2</v>
          </cell>
          <cell r="BM111">
            <v>1</v>
          </cell>
          <cell r="BN111">
            <v>0</v>
          </cell>
          <cell r="BO111">
            <v>3</v>
          </cell>
          <cell r="BP111">
            <v>20</v>
          </cell>
        </row>
        <row r="112">
          <cell r="B112">
            <v>1561</v>
          </cell>
          <cell r="C112" t="str">
            <v>CV</v>
          </cell>
          <cell r="D112" t="str">
            <v>CV CL 대구팀</v>
          </cell>
          <cell r="E112" t="str">
            <v>조창희</v>
          </cell>
          <cell r="F112" t="str">
            <v>사원</v>
          </cell>
          <cell r="G112" t="str">
            <v>팀원</v>
          </cell>
          <cell r="H112" t="str">
            <v>2004-01-26</v>
          </cell>
          <cell r="I112" t="str">
            <v>남</v>
          </cell>
          <cell r="J112">
            <v>4.3150684931506849</v>
          </cell>
          <cell r="K112">
            <v>0</v>
          </cell>
          <cell r="L112">
            <v>12</v>
          </cell>
          <cell r="M112">
            <v>12</v>
          </cell>
          <cell r="R112" t="str">
            <v>미팅</v>
          </cell>
          <cell r="S112" t="str">
            <v>미팅</v>
          </cell>
          <cell r="AN112" t="str">
            <v>월차</v>
          </cell>
          <cell r="AR112" t="str">
            <v>특휴</v>
          </cell>
          <cell r="AV112">
            <v>0</v>
          </cell>
          <cell r="AW112">
            <v>0</v>
          </cell>
          <cell r="AX112">
            <v>0</v>
          </cell>
          <cell r="AY112">
            <v>1</v>
          </cell>
          <cell r="AZ112">
            <v>0</v>
          </cell>
          <cell r="BA112">
            <v>1</v>
          </cell>
          <cell r="BB112">
            <v>0</v>
          </cell>
          <cell r="BC112">
            <v>0</v>
          </cell>
          <cell r="BD112">
            <v>0</v>
          </cell>
          <cell r="BE112">
            <v>0</v>
          </cell>
          <cell r="BF112">
            <v>0</v>
          </cell>
          <cell r="BG112">
            <v>0</v>
          </cell>
          <cell r="BH112">
            <v>0</v>
          </cell>
          <cell r="BI112">
            <v>0</v>
          </cell>
          <cell r="BJ112">
            <v>0</v>
          </cell>
          <cell r="BK112">
            <v>0</v>
          </cell>
          <cell r="BL112">
            <v>2</v>
          </cell>
          <cell r="BM112">
            <v>1</v>
          </cell>
          <cell r="BN112">
            <v>1</v>
          </cell>
          <cell r="BP112">
            <v>16</v>
          </cell>
        </row>
        <row r="113">
          <cell r="B113">
            <v>1284</v>
          </cell>
          <cell r="C113" t="str">
            <v>CV</v>
          </cell>
          <cell r="D113" t="str">
            <v>CV CL 대구팀</v>
          </cell>
          <cell r="E113" t="str">
            <v>류병재</v>
          </cell>
          <cell r="F113" t="str">
            <v>주임</v>
          </cell>
          <cell r="G113" t="str">
            <v>팀원</v>
          </cell>
          <cell r="H113" t="str">
            <v>2000-02-01</v>
          </cell>
          <cell r="I113" t="str">
            <v>남</v>
          </cell>
          <cell r="J113">
            <v>8</v>
          </cell>
          <cell r="K113">
            <v>0</v>
          </cell>
          <cell r="L113">
            <v>16</v>
          </cell>
          <cell r="M113">
            <v>16</v>
          </cell>
          <cell r="R113" t="str">
            <v>미팅</v>
          </cell>
          <cell r="S113" t="str">
            <v>미팅</v>
          </cell>
          <cell r="AN113" t="str">
            <v>근무</v>
          </cell>
          <cell r="AR113" t="str">
            <v>특휴</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2</v>
          </cell>
          <cell r="BM113">
            <v>1</v>
          </cell>
          <cell r="BN113">
            <v>0</v>
          </cell>
          <cell r="BP113">
            <v>17</v>
          </cell>
        </row>
        <row r="114">
          <cell r="B114">
            <v>1084</v>
          </cell>
          <cell r="C114" t="str">
            <v>CV</v>
          </cell>
          <cell r="D114" t="str">
            <v>CV CL 부산팀</v>
          </cell>
          <cell r="E114" t="str">
            <v>안병철</v>
          </cell>
          <cell r="F114" t="str">
            <v>부장</v>
          </cell>
          <cell r="G114" t="str">
            <v>팀장</v>
          </cell>
          <cell r="H114" t="str">
            <v>1991-11-01</v>
          </cell>
          <cell r="I114" t="str">
            <v>남</v>
          </cell>
          <cell r="J114">
            <v>31</v>
          </cell>
          <cell r="K114">
            <v>0</v>
          </cell>
          <cell r="L114">
            <v>25</v>
          </cell>
          <cell r="M114">
            <v>25</v>
          </cell>
          <cell r="R114" t="str">
            <v>미팅</v>
          </cell>
          <cell r="S114" t="str">
            <v>미팅</v>
          </cell>
          <cell r="AA114" t="str">
            <v>휴일</v>
          </cell>
          <cell r="AN114" t="str">
            <v>근무</v>
          </cell>
          <cell r="AR114" t="str">
            <v>특휴</v>
          </cell>
          <cell r="AV114">
            <v>0</v>
          </cell>
          <cell r="AW114">
            <v>0</v>
          </cell>
          <cell r="AX114">
            <v>0</v>
          </cell>
          <cell r="AY114">
            <v>0</v>
          </cell>
          <cell r="AZ114">
            <v>0</v>
          </cell>
          <cell r="BA114">
            <v>0</v>
          </cell>
          <cell r="BB114">
            <v>0</v>
          </cell>
          <cell r="BC114">
            <v>0</v>
          </cell>
          <cell r="BD114">
            <v>1</v>
          </cell>
          <cell r="BE114">
            <v>0</v>
          </cell>
          <cell r="BF114">
            <v>0</v>
          </cell>
          <cell r="BG114">
            <v>0</v>
          </cell>
          <cell r="BH114">
            <v>0</v>
          </cell>
          <cell r="BI114">
            <v>0</v>
          </cell>
          <cell r="BJ114">
            <v>0</v>
          </cell>
          <cell r="BK114">
            <v>0</v>
          </cell>
          <cell r="BL114">
            <v>2</v>
          </cell>
          <cell r="BM114">
            <v>1</v>
          </cell>
          <cell r="BN114">
            <v>0</v>
          </cell>
          <cell r="BP114">
            <v>17</v>
          </cell>
        </row>
        <row r="115">
          <cell r="B115">
            <v>1518</v>
          </cell>
          <cell r="C115" t="str">
            <v>CV</v>
          </cell>
          <cell r="D115" t="str">
            <v>CV CL 부산팀</v>
          </cell>
          <cell r="E115" t="str">
            <v>신진민</v>
          </cell>
          <cell r="F115" t="str">
            <v>사원</v>
          </cell>
          <cell r="G115" t="str">
            <v>팀원</v>
          </cell>
          <cell r="H115" t="str">
            <v>2003-07-01</v>
          </cell>
          <cell r="I115" t="str">
            <v>남</v>
          </cell>
          <cell r="J115">
            <v>14.513698630136986</v>
          </cell>
          <cell r="K115">
            <v>0</v>
          </cell>
          <cell r="L115">
            <v>13</v>
          </cell>
          <cell r="M115">
            <v>13</v>
          </cell>
          <cell r="R115" t="str">
            <v>미팅</v>
          </cell>
          <cell r="S115" t="str">
            <v>미팅</v>
          </cell>
          <cell r="AN115" t="str">
            <v>근무</v>
          </cell>
          <cell r="AR115" t="str">
            <v>특휴</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2</v>
          </cell>
          <cell r="BM115">
            <v>1</v>
          </cell>
          <cell r="BN115">
            <v>0</v>
          </cell>
          <cell r="BP115">
            <v>17</v>
          </cell>
        </row>
        <row r="116">
          <cell r="B116">
            <v>1281</v>
          </cell>
          <cell r="C116" t="str">
            <v>CV</v>
          </cell>
          <cell r="D116" t="str">
            <v>CV CL 부산팀</v>
          </cell>
          <cell r="E116" t="str">
            <v>강은경</v>
          </cell>
          <cell r="F116" t="str">
            <v>주임</v>
          </cell>
          <cell r="G116" t="str">
            <v>팀원</v>
          </cell>
          <cell r="H116" t="str">
            <v>2000-02-01</v>
          </cell>
          <cell r="I116" t="str">
            <v>여</v>
          </cell>
          <cell r="J116">
            <v>20</v>
          </cell>
          <cell r="K116">
            <v>0</v>
          </cell>
          <cell r="L116">
            <v>16</v>
          </cell>
          <cell r="M116">
            <v>16</v>
          </cell>
          <cell r="R116" t="str">
            <v>미팅</v>
          </cell>
          <cell r="S116" t="str">
            <v>미팅</v>
          </cell>
          <cell r="AA116" t="str">
            <v>휴일</v>
          </cell>
          <cell r="AN116" t="str">
            <v>근무</v>
          </cell>
          <cell r="AR116" t="str">
            <v>생휴</v>
          </cell>
          <cell r="AV116">
            <v>0</v>
          </cell>
          <cell r="AW116">
            <v>0</v>
          </cell>
          <cell r="AX116">
            <v>0</v>
          </cell>
          <cell r="AY116">
            <v>0</v>
          </cell>
          <cell r="AZ116">
            <v>0</v>
          </cell>
          <cell r="BA116">
            <v>0</v>
          </cell>
          <cell r="BB116">
            <v>1</v>
          </cell>
          <cell r="BC116">
            <v>0</v>
          </cell>
          <cell r="BD116">
            <v>1</v>
          </cell>
          <cell r="BE116">
            <v>0</v>
          </cell>
          <cell r="BF116">
            <v>0</v>
          </cell>
          <cell r="BG116">
            <v>0</v>
          </cell>
          <cell r="BH116">
            <v>0</v>
          </cell>
          <cell r="BI116">
            <v>0</v>
          </cell>
          <cell r="BJ116">
            <v>0</v>
          </cell>
          <cell r="BK116">
            <v>0</v>
          </cell>
          <cell r="BL116">
            <v>2</v>
          </cell>
          <cell r="BM116">
            <v>0</v>
          </cell>
          <cell r="BN116">
            <v>1</v>
          </cell>
          <cell r="BP116">
            <v>17</v>
          </cell>
        </row>
        <row r="117">
          <cell r="B117">
            <v>1406</v>
          </cell>
          <cell r="C117" t="str">
            <v>CV</v>
          </cell>
          <cell r="D117" t="str">
            <v>CV CL 부산팀</v>
          </cell>
          <cell r="E117" t="str">
            <v>문광성</v>
          </cell>
          <cell r="F117" t="str">
            <v>주임</v>
          </cell>
          <cell r="G117" t="str">
            <v>팀원</v>
          </cell>
          <cell r="H117" t="str">
            <v>2001-02-01</v>
          </cell>
          <cell r="I117" t="str">
            <v>남</v>
          </cell>
          <cell r="J117">
            <v>14.5</v>
          </cell>
          <cell r="K117">
            <v>0</v>
          </cell>
          <cell r="L117">
            <v>15</v>
          </cell>
          <cell r="M117">
            <v>15</v>
          </cell>
          <cell r="R117" t="str">
            <v>미팅</v>
          </cell>
          <cell r="S117" t="str">
            <v>미팅</v>
          </cell>
          <cell r="AN117" t="str">
            <v>월차</v>
          </cell>
          <cell r="AR117" t="str">
            <v>특휴</v>
          </cell>
          <cell r="AV117">
            <v>0</v>
          </cell>
          <cell r="AW117">
            <v>0</v>
          </cell>
          <cell r="AX117">
            <v>0</v>
          </cell>
          <cell r="AY117">
            <v>1</v>
          </cell>
          <cell r="AZ117">
            <v>0</v>
          </cell>
          <cell r="BA117">
            <v>1</v>
          </cell>
          <cell r="BB117">
            <v>0</v>
          </cell>
          <cell r="BC117">
            <v>0</v>
          </cell>
          <cell r="BD117">
            <v>0</v>
          </cell>
          <cell r="BE117">
            <v>0</v>
          </cell>
          <cell r="BF117">
            <v>0</v>
          </cell>
          <cell r="BG117">
            <v>0</v>
          </cell>
          <cell r="BH117">
            <v>0</v>
          </cell>
          <cell r="BI117">
            <v>0</v>
          </cell>
          <cell r="BJ117">
            <v>0</v>
          </cell>
          <cell r="BK117">
            <v>0</v>
          </cell>
          <cell r="BL117">
            <v>2</v>
          </cell>
          <cell r="BM117">
            <v>1</v>
          </cell>
          <cell r="BN117">
            <v>1</v>
          </cell>
          <cell r="BP117">
            <v>16</v>
          </cell>
        </row>
        <row r="118">
          <cell r="B118">
            <v>1513</v>
          </cell>
          <cell r="C118" t="str">
            <v>CV</v>
          </cell>
          <cell r="D118" t="str">
            <v>CV CL 부산팀</v>
          </cell>
          <cell r="E118" t="str">
            <v>김태양</v>
          </cell>
          <cell r="F118" t="str">
            <v>사원</v>
          </cell>
          <cell r="G118" t="str">
            <v>팀원</v>
          </cell>
          <cell r="H118" t="str">
            <v>2003-07-01</v>
          </cell>
          <cell r="I118" t="str">
            <v>남</v>
          </cell>
          <cell r="J118">
            <v>10.013698630136986</v>
          </cell>
          <cell r="K118">
            <v>0</v>
          </cell>
          <cell r="L118">
            <v>13</v>
          </cell>
          <cell r="M118">
            <v>13</v>
          </cell>
          <cell r="R118" t="str">
            <v>미팅</v>
          </cell>
          <cell r="S118" t="str">
            <v>미팅</v>
          </cell>
          <cell r="AA118" t="str">
            <v>휴일</v>
          </cell>
          <cell r="AN118" t="str">
            <v>근무</v>
          </cell>
          <cell r="AR118" t="str">
            <v>특휴</v>
          </cell>
          <cell r="AV118">
            <v>0</v>
          </cell>
          <cell r="AW118">
            <v>0</v>
          </cell>
          <cell r="AX118">
            <v>0</v>
          </cell>
          <cell r="AY118">
            <v>0</v>
          </cell>
          <cell r="AZ118">
            <v>0</v>
          </cell>
          <cell r="BA118">
            <v>0</v>
          </cell>
          <cell r="BB118">
            <v>0</v>
          </cell>
          <cell r="BC118">
            <v>0</v>
          </cell>
          <cell r="BD118">
            <v>1</v>
          </cell>
          <cell r="BE118">
            <v>0</v>
          </cell>
          <cell r="BF118">
            <v>0</v>
          </cell>
          <cell r="BG118">
            <v>0</v>
          </cell>
          <cell r="BH118">
            <v>0</v>
          </cell>
          <cell r="BI118">
            <v>0</v>
          </cell>
          <cell r="BJ118">
            <v>0</v>
          </cell>
          <cell r="BK118">
            <v>0</v>
          </cell>
          <cell r="BL118">
            <v>2</v>
          </cell>
          <cell r="BM118">
            <v>1</v>
          </cell>
          <cell r="BN118">
            <v>0</v>
          </cell>
          <cell r="BP118">
            <v>17</v>
          </cell>
          <cell r="BQ118" t="str">
            <v>병가 서류 받을것</v>
          </cell>
        </row>
        <row r="119">
          <cell r="B119">
            <v>1462</v>
          </cell>
          <cell r="C119" t="str">
            <v>CV</v>
          </cell>
          <cell r="D119" t="str">
            <v>CV CL 부산팀</v>
          </cell>
          <cell r="E119" t="str">
            <v>윤희원</v>
          </cell>
          <cell r="F119" t="str">
            <v>사원</v>
          </cell>
          <cell r="G119" t="str">
            <v>팀원</v>
          </cell>
          <cell r="H119" t="str">
            <v>2003-01-07</v>
          </cell>
          <cell r="I119" t="str">
            <v>남</v>
          </cell>
          <cell r="J119">
            <v>18</v>
          </cell>
          <cell r="K119">
            <v>0</v>
          </cell>
          <cell r="L119">
            <v>13</v>
          </cell>
          <cell r="M119">
            <v>13</v>
          </cell>
          <cell r="R119" t="str">
            <v>미팅</v>
          </cell>
          <cell r="S119" t="str">
            <v>미팅</v>
          </cell>
          <cell r="AN119" t="str">
            <v>근무</v>
          </cell>
          <cell r="AR119" t="str">
            <v>특휴</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2</v>
          </cell>
          <cell r="BM119">
            <v>1</v>
          </cell>
          <cell r="BN119">
            <v>0</v>
          </cell>
          <cell r="BP119">
            <v>17</v>
          </cell>
        </row>
        <row r="120">
          <cell r="B120">
            <v>1607</v>
          </cell>
          <cell r="C120" t="str">
            <v>CV</v>
          </cell>
          <cell r="D120" t="str">
            <v>CV CL 부산팀</v>
          </cell>
          <cell r="E120" t="str">
            <v>김민석</v>
          </cell>
          <cell r="F120" t="str">
            <v>사원</v>
          </cell>
          <cell r="G120" t="str">
            <v>팀원</v>
          </cell>
          <cell r="H120">
            <v>38684</v>
          </cell>
          <cell r="I120" t="str">
            <v>남</v>
          </cell>
          <cell r="J120">
            <v>0</v>
          </cell>
          <cell r="K120">
            <v>-3.0684931506849313</v>
          </cell>
          <cell r="L120">
            <v>11</v>
          </cell>
          <cell r="M120">
            <v>7.9315068493150687</v>
          </cell>
          <cell r="R120" t="str">
            <v>미팅</v>
          </cell>
          <cell r="S120" t="str">
            <v>미팅</v>
          </cell>
          <cell r="AN120" t="str">
            <v>근무</v>
          </cell>
          <cell r="AR120" t="str">
            <v>특휴</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2</v>
          </cell>
          <cell r="BM120">
            <v>1</v>
          </cell>
          <cell r="BN120">
            <v>0</v>
          </cell>
          <cell r="BP120">
            <v>17</v>
          </cell>
        </row>
        <row r="121">
          <cell r="B121">
            <v>1272</v>
          </cell>
          <cell r="C121" t="str">
            <v>CV</v>
          </cell>
          <cell r="D121" t="str">
            <v>CV CL 부산팀</v>
          </cell>
          <cell r="E121" t="str">
            <v>손성호</v>
          </cell>
          <cell r="F121" t="str">
            <v>주임</v>
          </cell>
          <cell r="G121" t="str">
            <v>팀원</v>
          </cell>
          <cell r="H121" t="str">
            <v>2000-01-10</v>
          </cell>
          <cell r="I121" t="str">
            <v>남</v>
          </cell>
          <cell r="J121">
            <v>12</v>
          </cell>
          <cell r="K121">
            <v>0</v>
          </cell>
          <cell r="L121">
            <v>16</v>
          </cell>
          <cell r="M121">
            <v>16</v>
          </cell>
          <cell r="R121" t="str">
            <v>미팅</v>
          </cell>
          <cell r="S121" t="str">
            <v>미팅</v>
          </cell>
          <cell r="AN121" t="str">
            <v>근무</v>
          </cell>
          <cell r="AR121" t="str">
            <v>특휴</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2</v>
          </cell>
          <cell r="BM121">
            <v>1</v>
          </cell>
          <cell r="BN121">
            <v>0</v>
          </cell>
          <cell r="BP121">
            <v>17</v>
          </cell>
        </row>
        <row r="122">
          <cell r="B122">
            <v>1242</v>
          </cell>
          <cell r="C122" t="str">
            <v>CV</v>
          </cell>
          <cell r="D122" t="str">
            <v>CV CL 부산팀</v>
          </cell>
          <cell r="E122" t="str">
            <v>장정환</v>
          </cell>
          <cell r="F122" t="str">
            <v>대리</v>
          </cell>
          <cell r="G122" t="str">
            <v>팀원</v>
          </cell>
          <cell r="H122" t="str">
            <v>1999-07-01</v>
          </cell>
          <cell r="I122" t="str">
            <v>남</v>
          </cell>
          <cell r="J122">
            <v>13.5</v>
          </cell>
          <cell r="K122">
            <v>0</v>
          </cell>
          <cell r="L122">
            <v>17</v>
          </cell>
          <cell r="M122">
            <v>17</v>
          </cell>
          <cell r="R122" t="str">
            <v>미팅</v>
          </cell>
          <cell r="S122" t="str">
            <v>미팅</v>
          </cell>
          <cell r="AN122" t="str">
            <v>근무</v>
          </cell>
          <cell r="AR122" t="str">
            <v>특휴</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2</v>
          </cell>
          <cell r="BM122">
            <v>1</v>
          </cell>
          <cell r="BN122">
            <v>0</v>
          </cell>
          <cell r="BP122">
            <v>17</v>
          </cell>
        </row>
        <row r="123">
          <cell r="B123">
            <v>1177</v>
          </cell>
          <cell r="C123" t="str">
            <v>AS</v>
          </cell>
          <cell r="D123" t="str">
            <v>Regional Sales Manager</v>
          </cell>
          <cell r="E123" t="str">
            <v>이종태</v>
          </cell>
          <cell r="F123" t="str">
            <v>부장</v>
          </cell>
          <cell r="G123" t="str">
            <v>본부장</v>
          </cell>
          <cell r="H123" t="str">
            <v>1996-01-01</v>
          </cell>
          <cell r="I123" t="str">
            <v>남</v>
          </cell>
          <cell r="J123">
            <v>20</v>
          </cell>
          <cell r="K123">
            <v>0</v>
          </cell>
          <cell r="L123">
            <v>21</v>
          </cell>
          <cell r="M123">
            <v>21</v>
          </cell>
          <cell r="R123" t="str">
            <v>미팅</v>
          </cell>
          <cell r="S123" t="str">
            <v>미팅</v>
          </cell>
          <cell r="AH123" t="str">
            <v>휴일</v>
          </cell>
          <cell r="AN123" t="str">
            <v>1/21대휴</v>
          </cell>
          <cell r="AR123" t="str">
            <v>특휴</v>
          </cell>
          <cell r="AV123">
            <v>0</v>
          </cell>
          <cell r="AW123">
            <v>0</v>
          </cell>
          <cell r="AX123">
            <v>0</v>
          </cell>
          <cell r="AY123">
            <v>0</v>
          </cell>
          <cell r="AZ123">
            <v>0</v>
          </cell>
          <cell r="BA123">
            <v>0</v>
          </cell>
          <cell r="BB123">
            <v>0</v>
          </cell>
          <cell r="BC123">
            <v>0</v>
          </cell>
          <cell r="BD123">
            <v>1</v>
          </cell>
          <cell r="BE123">
            <v>1</v>
          </cell>
          <cell r="BF123">
            <v>0</v>
          </cell>
          <cell r="BG123">
            <v>0</v>
          </cell>
          <cell r="BH123">
            <v>0</v>
          </cell>
          <cell r="BI123">
            <v>0</v>
          </cell>
          <cell r="BJ123">
            <v>0</v>
          </cell>
          <cell r="BK123">
            <v>0</v>
          </cell>
          <cell r="BL123">
            <v>2</v>
          </cell>
          <cell r="BM123">
            <v>1</v>
          </cell>
          <cell r="BN123">
            <v>1</v>
          </cell>
          <cell r="BP123">
            <v>16</v>
          </cell>
        </row>
        <row r="124">
          <cell r="B124">
            <v>1090</v>
          </cell>
          <cell r="C124" t="str">
            <v>AS</v>
          </cell>
          <cell r="D124" t="str">
            <v>AS GH 서울1팀</v>
          </cell>
          <cell r="E124" t="str">
            <v>최태수</v>
          </cell>
          <cell r="F124" t="str">
            <v>차장</v>
          </cell>
          <cell r="G124" t="str">
            <v>팀장</v>
          </cell>
          <cell r="H124" t="str">
            <v>1992-02-10</v>
          </cell>
          <cell r="I124" t="str">
            <v>남</v>
          </cell>
          <cell r="J124">
            <v>24</v>
          </cell>
          <cell r="K124">
            <v>0</v>
          </cell>
          <cell r="L124">
            <v>24</v>
          </cell>
          <cell r="M124">
            <v>24</v>
          </cell>
          <cell r="R124" t="str">
            <v>미팅</v>
          </cell>
          <cell r="S124" t="str">
            <v>미팅</v>
          </cell>
          <cell r="AH124" t="str">
            <v>휴일</v>
          </cell>
          <cell r="AN124" t="str">
            <v>1/21대휴</v>
          </cell>
          <cell r="AR124" t="str">
            <v>특휴</v>
          </cell>
          <cell r="AV124">
            <v>0</v>
          </cell>
          <cell r="AW124">
            <v>0</v>
          </cell>
          <cell r="AX124">
            <v>0</v>
          </cell>
          <cell r="AY124">
            <v>0</v>
          </cell>
          <cell r="AZ124">
            <v>0</v>
          </cell>
          <cell r="BA124">
            <v>0</v>
          </cell>
          <cell r="BB124">
            <v>0</v>
          </cell>
          <cell r="BC124">
            <v>0</v>
          </cell>
          <cell r="BD124">
            <v>1</v>
          </cell>
          <cell r="BE124">
            <v>1</v>
          </cell>
          <cell r="BF124">
            <v>0</v>
          </cell>
          <cell r="BG124">
            <v>0</v>
          </cell>
          <cell r="BH124">
            <v>0</v>
          </cell>
          <cell r="BI124">
            <v>0</v>
          </cell>
          <cell r="BJ124">
            <v>0</v>
          </cell>
          <cell r="BK124">
            <v>0</v>
          </cell>
          <cell r="BL124">
            <v>2</v>
          </cell>
          <cell r="BM124">
            <v>1</v>
          </cell>
          <cell r="BN124">
            <v>1</v>
          </cell>
          <cell r="BP124">
            <v>16</v>
          </cell>
        </row>
        <row r="125">
          <cell r="B125">
            <v>1280</v>
          </cell>
          <cell r="C125" t="str">
            <v>AS</v>
          </cell>
          <cell r="D125" t="str">
            <v>AS GH 서울1팀</v>
          </cell>
          <cell r="E125" t="str">
            <v>문영창</v>
          </cell>
          <cell r="F125" t="str">
            <v>차장</v>
          </cell>
          <cell r="G125" t="str">
            <v>팀원</v>
          </cell>
          <cell r="H125" t="str">
            <v>2000-01-17</v>
          </cell>
          <cell r="I125" t="str">
            <v>남</v>
          </cell>
          <cell r="J125">
            <v>18</v>
          </cell>
          <cell r="K125">
            <v>0</v>
          </cell>
          <cell r="L125">
            <v>16</v>
          </cell>
          <cell r="M125">
            <v>16</v>
          </cell>
          <cell r="R125" t="str">
            <v>미팅</v>
          </cell>
          <cell r="S125" t="str">
            <v>미팅</v>
          </cell>
          <cell r="AH125" t="str">
            <v>휴일</v>
          </cell>
          <cell r="AN125" t="str">
            <v>1/21대휴</v>
          </cell>
          <cell r="AR125" t="str">
            <v>특휴</v>
          </cell>
          <cell r="AV125">
            <v>0</v>
          </cell>
          <cell r="AW125">
            <v>0</v>
          </cell>
          <cell r="AX125">
            <v>0</v>
          </cell>
          <cell r="AY125">
            <v>0</v>
          </cell>
          <cell r="AZ125">
            <v>0</v>
          </cell>
          <cell r="BA125">
            <v>0</v>
          </cell>
          <cell r="BB125">
            <v>0</v>
          </cell>
          <cell r="BC125">
            <v>0</v>
          </cell>
          <cell r="BD125">
            <v>1</v>
          </cell>
          <cell r="BE125">
            <v>1</v>
          </cell>
          <cell r="BF125">
            <v>0</v>
          </cell>
          <cell r="BG125">
            <v>0</v>
          </cell>
          <cell r="BH125">
            <v>0</v>
          </cell>
          <cell r="BI125">
            <v>0</v>
          </cell>
          <cell r="BJ125">
            <v>0</v>
          </cell>
          <cell r="BK125">
            <v>0</v>
          </cell>
          <cell r="BL125">
            <v>2</v>
          </cell>
          <cell r="BM125">
            <v>1</v>
          </cell>
          <cell r="BN125">
            <v>1</v>
          </cell>
          <cell r="BP125">
            <v>16</v>
          </cell>
        </row>
        <row r="126">
          <cell r="B126">
            <v>1145</v>
          </cell>
          <cell r="C126" t="str">
            <v>AS</v>
          </cell>
          <cell r="D126" t="str">
            <v>AS GH 서울1팀</v>
          </cell>
          <cell r="E126" t="str">
            <v>서동희</v>
          </cell>
          <cell r="F126" t="str">
            <v>과장</v>
          </cell>
          <cell r="G126" t="str">
            <v>팀원</v>
          </cell>
          <cell r="H126" t="str">
            <v>1994-09-05</v>
          </cell>
          <cell r="I126" t="str">
            <v>남</v>
          </cell>
          <cell r="J126">
            <v>19</v>
          </cell>
          <cell r="K126">
            <v>0</v>
          </cell>
          <cell r="L126">
            <v>22</v>
          </cell>
          <cell r="M126">
            <v>22</v>
          </cell>
          <cell r="R126" t="str">
            <v>미팅</v>
          </cell>
          <cell r="S126" t="str">
            <v>미팅</v>
          </cell>
          <cell r="AN126" t="str">
            <v>월차</v>
          </cell>
          <cell r="AR126" t="str">
            <v>특휴</v>
          </cell>
          <cell r="AV126">
            <v>0</v>
          </cell>
          <cell r="AW126">
            <v>0</v>
          </cell>
          <cell r="AX126">
            <v>0</v>
          </cell>
          <cell r="AY126">
            <v>1</v>
          </cell>
          <cell r="AZ126">
            <v>0</v>
          </cell>
          <cell r="BA126">
            <v>1</v>
          </cell>
          <cell r="BB126">
            <v>0</v>
          </cell>
          <cell r="BC126">
            <v>0</v>
          </cell>
          <cell r="BD126">
            <v>0</v>
          </cell>
          <cell r="BE126">
            <v>0</v>
          </cell>
          <cell r="BF126">
            <v>0</v>
          </cell>
          <cell r="BG126">
            <v>0</v>
          </cell>
          <cell r="BH126">
            <v>0</v>
          </cell>
          <cell r="BI126">
            <v>0</v>
          </cell>
          <cell r="BJ126">
            <v>0</v>
          </cell>
          <cell r="BK126">
            <v>0</v>
          </cell>
          <cell r="BL126">
            <v>2</v>
          </cell>
          <cell r="BM126">
            <v>1</v>
          </cell>
          <cell r="BN126">
            <v>1</v>
          </cell>
          <cell r="BP126">
            <v>16</v>
          </cell>
        </row>
        <row r="127">
          <cell r="B127">
            <v>1220</v>
          </cell>
          <cell r="C127" t="str">
            <v>AS</v>
          </cell>
          <cell r="D127" t="str">
            <v>AS GH 서울1팀</v>
          </cell>
          <cell r="E127" t="str">
            <v>허일</v>
          </cell>
          <cell r="F127" t="str">
            <v>과장</v>
          </cell>
          <cell r="G127" t="str">
            <v>팀원</v>
          </cell>
          <cell r="H127" t="str">
            <v>1998-07-01</v>
          </cell>
          <cell r="I127" t="str">
            <v>남</v>
          </cell>
          <cell r="J127">
            <v>24</v>
          </cell>
          <cell r="K127">
            <v>0</v>
          </cell>
          <cell r="L127">
            <v>18</v>
          </cell>
          <cell r="M127">
            <v>18</v>
          </cell>
          <cell r="R127" t="str">
            <v>미팅</v>
          </cell>
          <cell r="S127" t="str">
            <v>미팅</v>
          </cell>
          <cell r="AN127" t="str">
            <v>근무</v>
          </cell>
          <cell r="AR127" t="str">
            <v>특휴</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2</v>
          </cell>
          <cell r="BM127">
            <v>1</v>
          </cell>
          <cell r="BN127">
            <v>0</v>
          </cell>
          <cell r="BO127">
            <v>1</v>
          </cell>
          <cell r="BP127">
            <v>18</v>
          </cell>
        </row>
        <row r="128">
          <cell r="B128">
            <v>1579</v>
          </cell>
          <cell r="C128" t="str">
            <v>AS</v>
          </cell>
          <cell r="D128" t="str">
            <v>AS GH 서울1팀</v>
          </cell>
          <cell r="E128" t="str">
            <v>전호진</v>
          </cell>
          <cell r="F128" t="str">
            <v>사원</v>
          </cell>
          <cell r="G128" t="str">
            <v>팀원</v>
          </cell>
          <cell r="H128" t="str">
            <v>2004-09-10</v>
          </cell>
          <cell r="I128" t="str">
            <v>남</v>
          </cell>
          <cell r="J128">
            <v>0</v>
          </cell>
          <cell r="K128">
            <v>-8.9315068493150687</v>
          </cell>
          <cell r="L128">
            <v>12</v>
          </cell>
          <cell r="M128">
            <v>3.0684931506849313</v>
          </cell>
          <cell r="R128" t="str">
            <v>미팅</v>
          </cell>
          <cell r="S128" t="str">
            <v>병가</v>
          </cell>
          <cell r="V128" t="str">
            <v>병가</v>
          </cell>
          <cell r="W128" t="str">
            <v>병가</v>
          </cell>
          <cell r="X128" t="str">
            <v>병가</v>
          </cell>
          <cell r="Y128" t="str">
            <v>병가</v>
          </cell>
          <cell r="Z128" t="str">
            <v>월차</v>
          </cell>
          <cell r="AC128" t="str">
            <v>연차</v>
          </cell>
          <cell r="AD128" t="str">
            <v>연차</v>
          </cell>
          <cell r="AE128" t="str">
            <v>연차</v>
          </cell>
          <cell r="AF128" t="str">
            <v>연차</v>
          </cell>
          <cell r="AG128" t="str">
            <v>연차</v>
          </cell>
          <cell r="AN128" t="str">
            <v>연차</v>
          </cell>
          <cell r="AR128" t="str">
            <v>특휴</v>
          </cell>
          <cell r="AS128" t="str">
            <v>서류받을것</v>
          </cell>
          <cell r="AV128">
            <v>6</v>
          </cell>
          <cell r="AW128">
            <v>0</v>
          </cell>
          <cell r="AX128">
            <v>6</v>
          </cell>
          <cell r="AY128">
            <v>1</v>
          </cell>
          <cell r="AZ128">
            <v>0</v>
          </cell>
          <cell r="BA128">
            <v>1</v>
          </cell>
          <cell r="BB128">
            <v>0</v>
          </cell>
          <cell r="BC128">
            <v>0</v>
          </cell>
          <cell r="BD128">
            <v>0</v>
          </cell>
          <cell r="BE128">
            <v>0</v>
          </cell>
          <cell r="BF128">
            <v>0</v>
          </cell>
          <cell r="BG128">
            <v>5</v>
          </cell>
          <cell r="BH128">
            <v>0</v>
          </cell>
          <cell r="BI128">
            <v>0</v>
          </cell>
          <cell r="BJ128">
            <v>0</v>
          </cell>
          <cell r="BK128">
            <v>0</v>
          </cell>
          <cell r="BL128">
            <v>1</v>
          </cell>
          <cell r="BM128">
            <v>1</v>
          </cell>
          <cell r="BN128">
            <v>12</v>
          </cell>
          <cell r="BP128">
            <v>6</v>
          </cell>
        </row>
        <row r="129">
          <cell r="B129">
            <v>1344</v>
          </cell>
          <cell r="C129" t="str">
            <v>AS</v>
          </cell>
          <cell r="D129" t="str">
            <v>AS GH 서울1팀</v>
          </cell>
          <cell r="E129" t="str">
            <v>이준용</v>
          </cell>
          <cell r="F129" t="str">
            <v>주임</v>
          </cell>
          <cell r="G129" t="str">
            <v>팀원</v>
          </cell>
          <cell r="H129" t="str">
            <v>2001-03-05</v>
          </cell>
          <cell r="I129" t="str">
            <v>남</v>
          </cell>
          <cell r="J129">
            <v>13</v>
          </cell>
          <cell r="K129">
            <v>0</v>
          </cell>
          <cell r="L129">
            <v>15</v>
          </cell>
          <cell r="M129">
            <v>15</v>
          </cell>
          <cell r="R129" t="str">
            <v>미팅</v>
          </cell>
          <cell r="S129" t="str">
            <v>미팅</v>
          </cell>
          <cell r="AN129" t="str">
            <v>월차</v>
          </cell>
          <cell r="AR129" t="str">
            <v>특휴</v>
          </cell>
          <cell r="AV129">
            <v>0</v>
          </cell>
          <cell r="AW129">
            <v>0</v>
          </cell>
          <cell r="AX129">
            <v>0</v>
          </cell>
          <cell r="AY129">
            <v>1</v>
          </cell>
          <cell r="AZ129">
            <v>0</v>
          </cell>
          <cell r="BA129">
            <v>1</v>
          </cell>
          <cell r="BB129">
            <v>0</v>
          </cell>
          <cell r="BC129">
            <v>0</v>
          </cell>
          <cell r="BD129">
            <v>0</v>
          </cell>
          <cell r="BE129">
            <v>0</v>
          </cell>
          <cell r="BF129">
            <v>0</v>
          </cell>
          <cell r="BG129">
            <v>0</v>
          </cell>
          <cell r="BH129">
            <v>0</v>
          </cell>
          <cell r="BI129">
            <v>0</v>
          </cell>
          <cell r="BJ129">
            <v>0</v>
          </cell>
          <cell r="BK129">
            <v>0</v>
          </cell>
          <cell r="BL129">
            <v>2</v>
          </cell>
          <cell r="BM129">
            <v>1</v>
          </cell>
          <cell r="BN129">
            <v>1</v>
          </cell>
          <cell r="BP129">
            <v>16</v>
          </cell>
        </row>
        <row r="130">
          <cell r="B130">
            <v>1268</v>
          </cell>
          <cell r="C130" t="str">
            <v>AS</v>
          </cell>
          <cell r="D130" t="str">
            <v>AS GH 서울1팀</v>
          </cell>
          <cell r="E130" t="str">
            <v>김종훈A</v>
          </cell>
          <cell r="F130" t="str">
            <v>차장</v>
          </cell>
          <cell r="G130" t="str">
            <v>팀원</v>
          </cell>
          <cell r="H130" t="str">
            <v>2000-01-10</v>
          </cell>
          <cell r="I130" t="str">
            <v>남</v>
          </cell>
          <cell r="J130">
            <v>14</v>
          </cell>
          <cell r="K130">
            <v>0</v>
          </cell>
          <cell r="L130">
            <v>16</v>
          </cell>
          <cell r="M130">
            <v>16</v>
          </cell>
          <cell r="R130" t="str">
            <v>미팅</v>
          </cell>
          <cell r="S130" t="str">
            <v>미팅</v>
          </cell>
          <cell r="AN130" t="str">
            <v>월차</v>
          </cell>
          <cell r="AR130" t="str">
            <v>특휴</v>
          </cell>
          <cell r="AV130">
            <v>0</v>
          </cell>
          <cell r="AW130">
            <v>0</v>
          </cell>
          <cell r="AX130">
            <v>0</v>
          </cell>
          <cell r="AY130">
            <v>1</v>
          </cell>
          <cell r="AZ130">
            <v>0</v>
          </cell>
          <cell r="BA130">
            <v>1</v>
          </cell>
          <cell r="BB130">
            <v>0</v>
          </cell>
          <cell r="BC130">
            <v>0</v>
          </cell>
          <cell r="BD130">
            <v>0</v>
          </cell>
          <cell r="BE130">
            <v>0</v>
          </cell>
          <cell r="BF130">
            <v>0</v>
          </cell>
          <cell r="BG130">
            <v>0</v>
          </cell>
          <cell r="BH130">
            <v>0</v>
          </cell>
          <cell r="BI130">
            <v>0</v>
          </cell>
          <cell r="BJ130">
            <v>0</v>
          </cell>
          <cell r="BK130">
            <v>0</v>
          </cell>
          <cell r="BL130">
            <v>2</v>
          </cell>
          <cell r="BM130">
            <v>1</v>
          </cell>
          <cell r="BN130">
            <v>1</v>
          </cell>
          <cell r="BP130">
            <v>16</v>
          </cell>
        </row>
        <row r="131">
          <cell r="B131">
            <v>1516</v>
          </cell>
          <cell r="C131" t="str">
            <v>AS</v>
          </cell>
          <cell r="D131" t="str">
            <v>AS GH 서울1팀</v>
          </cell>
          <cell r="E131" t="str">
            <v>문준호</v>
          </cell>
          <cell r="F131" t="str">
            <v>주임</v>
          </cell>
          <cell r="G131" t="str">
            <v>팀원</v>
          </cell>
          <cell r="H131" t="str">
            <v>2003-07-01</v>
          </cell>
          <cell r="I131" t="str">
            <v>남</v>
          </cell>
          <cell r="J131">
            <v>7.0136986301369859</v>
          </cell>
          <cell r="K131">
            <v>0</v>
          </cell>
          <cell r="L131">
            <v>13</v>
          </cell>
          <cell r="M131">
            <v>13</v>
          </cell>
          <cell r="R131" t="str">
            <v>미팅</v>
          </cell>
          <cell r="S131" t="str">
            <v>미팅</v>
          </cell>
          <cell r="AN131" t="str">
            <v>월차</v>
          </cell>
          <cell r="AR131" t="str">
            <v>특휴</v>
          </cell>
          <cell r="AV131">
            <v>0</v>
          </cell>
          <cell r="AW131">
            <v>0</v>
          </cell>
          <cell r="AX131">
            <v>0</v>
          </cell>
          <cell r="AY131">
            <v>1</v>
          </cell>
          <cell r="AZ131">
            <v>0</v>
          </cell>
          <cell r="BA131">
            <v>1</v>
          </cell>
          <cell r="BB131">
            <v>0</v>
          </cell>
          <cell r="BC131">
            <v>0</v>
          </cell>
          <cell r="BD131">
            <v>0</v>
          </cell>
          <cell r="BE131">
            <v>0</v>
          </cell>
          <cell r="BF131">
            <v>0</v>
          </cell>
          <cell r="BG131">
            <v>0</v>
          </cell>
          <cell r="BH131">
            <v>0</v>
          </cell>
          <cell r="BI131">
            <v>0</v>
          </cell>
          <cell r="BJ131">
            <v>0</v>
          </cell>
          <cell r="BK131">
            <v>0</v>
          </cell>
          <cell r="BL131">
            <v>2</v>
          </cell>
          <cell r="BM131">
            <v>1</v>
          </cell>
          <cell r="BN131">
            <v>1</v>
          </cell>
          <cell r="BP131">
            <v>16</v>
          </cell>
        </row>
        <row r="132">
          <cell r="B132">
            <v>1456</v>
          </cell>
          <cell r="C132" t="str">
            <v>AS</v>
          </cell>
          <cell r="D132" t="str">
            <v>AS GH 서울1팀</v>
          </cell>
          <cell r="E132" t="str">
            <v>서진호</v>
          </cell>
          <cell r="F132" t="str">
            <v>사원</v>
          </cell>
          <cell r="G132" t="str">
            <v>팀원</v>
          </cell>
          <cell r="H132" t="str">
            <v>2003-01-07</v>
          </cell>
          <cell r="I132" t="str">
            <v>남</v>
          </cell>
          <cell r="J132">
            <v>7</v>
          </cell>
          <cell r="K132">
            <v>0</v>
          </cell>
          <cell r="L132">
            <v>13</v>
          </cell>
          <cell r="M132">
            <v>13</v>
          </cell>
          <cell r="R132" t="str">
            <v>미팅</v>
          </cell>
          <cell r="S132" t="str">
            <v>미팅</v>
          </cell>
          <cell r="V132" t="str">
            <v>연차</v>
          </cell>
          <cell r="W132" t="str">
            <v>월차</v>
          </cell>
          <cell r="AA132" t="str">
            <v>휴일</v>
          </cell>
          <cell r="AB132" t="str">
            <v>휴일</v>
          </cell>
          <cell r="AH132" t="str">
            <v>휴일</v>
          </cell>
          <cell r="AN132" t="str">
            <v>1/14대휴</v>
          </cell>
          <cell r="AR132" t="str">
            <v>특휴</v>
          </cell>
          <cell r="AV132">
            <v>1</v>
          </cell>
          <cell r="AW132">
            <v>0</v>
          </cell>
          <cell r="AX132">
            <v>1</v>
          </cell>
          <cell r="AY132">
            <v>1</v>
          </cell>
          <cell r="AZ132">
            <v>0</v>
          </cell>
          <cell r="BA132">
            <v>1</v>
          </cell>
          <cell r="BB132">
            <v>0</v>
          </cell>
          <cell r="BC132">
            <v>0</v>
          </cell>
          <cell r="BD132">
            <v>3</v>
          </cell>
          <cell r="BE132">
            <v>1</v>
          </cell>
          <cell r="BF132">
            <v>0</v>
          </cell>
          <cell r="BG132">
            <v>0</v>
          </cell>
          <cell r="BH132">
            <v>0</v>
          </cell>
          <cell r="BI132">
            <v>0</v>
          </cell>
          <cell r="BJ132">
            <v>0</v>
          </cell>
          <cell r="BK132">
            <v>0</v>
          </cell>
          <cell r="BL132">
            <v>2</v>
          </cell>
          <cell r="BM132">
            <v>1</v>
          </cell>
          <cell r="BN132">
            <v>3</v>
          </cell>
          <cell r="BP132">
            <v>14</v>
          </cell>
        </row>
        <row r="133">
          <cell r="B133">
            <v>1116</v>
          </cell>
          <cell r="C133" t="str">
            <v>AS</v>
          </cell>
          <cell r="D133" t="str">
            <v>AS GH 서울2팀</v>
          </cell>
          <cell r="E133" t="str">
            <v>이재훈</v>
          </cell>
          <cell r="F133" t="str">
            <v>차장</v>
          </cell>
          <cell r="G133" t="str">
            <v>팀장</v>
          </cell>
          <cell r="H133" t="str">
            <v>1992-12-01</v>
          </cell>
          <cell r="I133" t="str">
            <v>남</v>
          </cell>
          <cell r="J133">
            <v>30</v>
          </cell>
          <cell r="K133">
            <v>0</v>
          </cell>
          <cell r="L133">
            <v>24</v>
          </cell>
          <cell r="M133">
            <v>24</v>
          </cell>
          <cell r="R133" t="str">
            <v>미팅</v>
          </cell>
          <cell r="S133" t="str">
            <v>미팅</v>
          </cell>
          <cell r="AA133" t="str">
            <v>휴일</v>
          </cell>
          <cell r="AB133" t="str">
            <v>휴일</v>
          </cell>
          <cell r="AH133" t="str">
            <v>휴일</v>
          </cell>
          <cell r="AI133" t="str">
            <v>휴일</v>
          </cell>
          <cell r="AN133" t="str">
            <v>근무</v>
          </cell>
          <cell r="AR133" t="str">
            <v>특휴</v>
          </cell>
          <cell r="AV133">
            <v>0</v>
          </cell>
          <cell r="AW133">
            <v>0</v>
          </cell>
          <cell r="AX133">
            <v>0</v>
          </cell>
          <cell r="AY133">
            <v>0</v>
          </cell>
          <cell r="AZ133">
            <v>0</v>
          </cell>
          <cell r="BA133">
            <v>0</v>
          </cell>
          <cell r="BB133">
            <v>0</v>
          </cell>
          <cell r="BC133">
            <v>0</v>
          </cell>
          <cell r="BD133">
            <v>4</v>
          </cell>
          <cell r="BE133">
            <v>0</v>
          </cell>
          <cell r="BF133">
            <v>0</v>
          </cell>
          <cell r="BG133">
            <v>0</v>
          </cell>
          <cell r="BH133">
            <v>0</v>
          </cell>
          <cell r="BI133">
            <v>0</v>
          </cell>
          <cell r="BJ133">
            <v>0</v>
          </cell>
          <cell r="BK133">
            <v>0</v>
          </cell>
          <cell r="BL133">
            <v>2</v>
          </cell>
          <cell r="BM133">
            <v>1</v>
          </cell>
          <cell r="BN133">
            <v>0</v>
          </cell>
          <cell r="BO133">
            <v>1</v>
          </cell>
          <cell r="BP133">
            <v>18</v>
          </cell>
        </row>
        <row r="134">
          <cell r="B134">
            <v>1164</v>
          </cell>
          <cell r="C134" t="str">
            <v>AS</v>
          </cell>
          <cell r="D134" t="str">
            <v>AS GH 서울2팀</v>
          </cell>
          <cell r="E134" t="str">
            <v>백기열</v>
          </cell>
          <cell r="F134" t="str">
            <v>과장</v>
          </cell>
          <cell r="G134" t="str">
            <v>팀원</v>
          </cell>
          <cell r="H134" t="str">
            <v>1995-04-17</v>
          </cell>
          <cell r="I134" t="str">
            <v>남</v>
          </cell>
          <cell r="J134">
            <v>20</v>
          </cell>
          <cell r="K134">
            <v>0</v>
          </cell>
          <cell r="L134">
            <v>21</v>
          </cell>
          <cell r="M134">
            <v>21</v>
          </cell>
          <cell r="R134" t="str">
            <v>미팅</v>
          </cell>
          <cell r="S134" t="str">
            <v>미팅</v>
          </cell>
          <cell r="AN134" t="str">
            <v>월차</v>
          </cell>
          <cell r="AR134" t="str">
            <v>특휴</v>
          </cell>
          <cell r="AV134">
            <v>0</v>
          </cell>
          <cell r="AW134">
            <v>0</v>
          </cell>
          <cell r="AX134">
            <v>0</v>
          </cell>
          <cell r="AY134">
            <v>1</v>
          </cell>
          <cell r="AZ134">
            <v>0</v>
          </cell>
          <cell r="BA134">
            <v>1</v>
          </cell>
          <cell r="BB134">
            <v>0</v>
          </cell>
          <cell r="BC134">
            <v>0</v>
          </cell>
          <cell r="BD134">
            <v>0</v>
          </cell>
          <cell r="BE134">
            <v>0</v>
          </cell>
          <cell r="BF134">
            <v>0</v>
          </cell>
          <cell r="BG134">
            <v>0</v>
          </cell>
          <cell r="BH134">
            <v>0</v>
          </cell>
          <cell r="BI134">
            <v>0</v>
          </cell>
          <cell r="BJ134">
            <v>0</v>
          </cell>
          <cell r="BK134">
            <v>0</v>
          </cell>
          <cell r="BL134">
            <v>2</v>
          </cell>
          <cell r="BM134">
            <v>1</v>
          </cell>
          <cell r="BN134">
            <v>1</v>
          </cell>
          <cell r="BP134">
            <v>16</v>
          </cell>
        </row>
        <row r="135">
          <cell r="B135">
            <v>1124</v>
          </cell>
          <cell r="C135" t="str">
            <v>AS</v>
          </cell>
          <cell r="D135" t="str">
            <v>AS GH 서울2팀</v>
          </cell>
          <cell r="E135" t="str">
            <v>서문섭</v>
          </cell>
          <cell r="F135" t="str">
            <v>차장</v>
          </cell>
          <cell r="G135" t="str">
            <v>팀원</v>
          </cell>
          <cell r="H135" t="str">
            <v>1993-04-01</v>
          </cell>
          <cell r="I135" t="str">
            <v>남</v>
          </cell>
          <cell r="J135">
            <v>23</v>
          </cell>
          <cell r="K135">
            <v>0</v>
          </cell>
          <cell r="L135">
            <v>23</v>
          </cell>
          <cell r="M135">
            <v>23</v>
          </cell>
          <cell r="R135" t="str">
            <v>미팅</v>
          </cell>
          <cell r="S135" t="str">
            <v>미팅</v>
          </cell>
          <cell r="AF135" t="str">
            <v>경조(부모칠순)</v>
          </cell>
          <cell r="AN135" t="str">
            <v>월차</v>
          </cell>
          <cell r="AR135" t="str">
            <v>특휴</v>
          </cell>
          <cell r="AV135">
            <v>0</v>
          </cell>
          <cell r="AW135">
            <v>0</v>
          </cell>
          <cell r="AX135">
            <v>0</v>
          </cell>
          <cell r="AY135">
            <v>1</v>
          </cell>
          <cell r="AZ135">
            <v>0</v>
          </cell>
          <cell r="BA135">
            <v>1</v>
          </cell>
          <cell r="BB135">
            <v>0</v>
          </cell>
          <cell r="BC135">
            <v>1</v>
          </cell>
          <cell r="BD135">
            <v>0</v>
          </cell>
          <cell r="BE135">
            <v>0</v>
          </cell>
          <cell r="BF135">
            <v>0</v>
          </cell>
          <cell r="BG135">
            <v>0</v>
          </cell>
          <cell r="BH135">
            <v>0</v>
          </cell>
          <cell r="BI135">
            <v>0</v>
          </cell>
          <cell r="BJ135">
            <v>0</v>
          </cell>
          <cell r="BK135">
            <v>0</v>
          </cell>
          <cell r="BL135">
            <v>2</v>
          </cell>
          <cell r="BM135">
            <v>1</v>
          </cell>
          <cell r="BN135">
            <v>2</v>
          </cell>
          <cell r="BP135">
            <v>15</v>
          </cell>
        </row>
        <row r="136">
          <cell r="B136">
            <v>1247</v>
          </cell>
          <cell r="C136" t="str">
            <v>AS</v>
          </cell>
          <cell r="D136" t="str">
            <v>AS GH 서울2팀</v>
          </cell>
          <cell r="E136" t="str">
            <v>장명균</v>
          </cell>
          <cell r="F136" t="str">
            <v>과장</v>
          </cell>
          <cell r="G136" t="str">
            <v>팀원</v>
          </cell>
          <cell r="H136" t="str">
            <v>1999-10-01</v>
          </cell>
          <cell r="I136" t="str">
            <v>남</v>
          </cell>
          <cell r="J136">
            <v>16</v>
          </cell>
          <cell r="K136">
            <v>0</v>
          </cell>
          <cell r="L136">
            <v>17</v>
          </cell>
          <cell r="M136">
            <v>17</v>
          </cell>
          <cell r="R136" t="str">
            <v>미팅</v>
          </cell>
          <cell r="S136" t="str">
            <v>미팅</v>
          </cell>
          <cell r="AB136" t="str">
            <v>휴일</v>
          </cell>
          <cell r="AH136" t="str">
            <v>휴일</v>
          </cell>
          <cell r="AN136" t="str">
            <v>1/21대휴</v>
          </cell>
          <cell r="AR136" t="str">
            <v>특휴</v>
          </cell>
          <cell r="AV136">
            <v>0</v>
          </cell>
          <cell r="AW136">
            <v>0</v>
          </cell>
          <cell r="AX136">
            <v>0</v>
          </cell>
          <cell r="AY136">
            <v>0</v>
          </cell>
          <cell r="AZ136">
            <v>0</v>
          </cell>
          <cell r="BA136">
            <v>0</v>
          </cell>
          <cell r="BB136">
            <v>0</v>
          </cell>
          <cell r="BC136">
            <v>0</v>
          </cell>
          <cell r="BD136">
            <v>2</v>
          </cell>
          <cell r="BE136">
            <v>1</v>
          </cell>
          <cell r="BF136">
            <v>0</v>
          </cell>
          <cell r="BG136">
            <v>0</v>
          </cell>
          <cell r="BH136">
            <v>0</v>
          </cell>
          <cell r="BI136">
            <v>0</v>
          </cell>
          <cell r="BJ136">
            <v>0</v>
          </cell>
          <cell r="BK136">
            <v>0</v>
          </cell>
          <cell r="BL136">
            <v>2</v>
          </cell>
          <cell r="BM136">
            <v>1</v>
          </cell>
          <cell r="BN136">
            <v>1</v>
          </cell>
          <cell r="BP136">
            <v>16</v>
          </cell>
        </row>
        <row r="137">
          <cell r="B137">
            <v>1315</v>
          </cell>
          <cell r="C137" t="str">
            <v>AS</v>
          </cell>
          <cell r="D137" t="str">
            <v>AS GH 서울2팀</v>
          </cell>
          <cell r="E137" t="str">
            <v>김영선A</v>
          </cell>
          <cell r="F137" t="str">
            <v>과장</v>
          </cell>
          <cell r="G137" t="str">
            <v>팀원</v>
          </cell>
          <cell r="H137" t="str">
            <v>2001-02-21</v>
          </cell>
          <cell r="I137" t="str">
            <v>남</v>
          </cell>
          <cell r="J137">
            <v>10</v>
          </cell>
          <cell r="K137">
            <v>0</v>
          </cell>
          <cell r="L137">
            <v>15</v>
          </cell>
          <cell r="M137">
            <v>15</v>
          </cell>
          <cell r="R137" t="str">
            <v>미팅</v>
          </cell>
          <cell r="S137" t="str">
            <v>미팅</v>
          </cell>
          <cell r="AH137" t="str">
            <v>휴일</v>
          </cell>
          <cell r="AI137" t="str">
            <v>휴일</v>
          </cell>
          <cell r="AN137" t="str">
            <v>근무</v>
          </cell>
          <cell r="AR137" t="str">
            <v>특휴</v>
          </cell>
          <cell r="AV137">
            <v>0</v>
          </cell>
          <cell r="AW137">
            <v>0</v>
          </cell>
          <cell r="AX137">
            <v>0</v>
          </cell>
          <cell r="AY137">
            <v>0</v>
          </cell>
          <cell r="AZ137">
            <v>0</v>
          </cell>
          <cell r="BA137">
            <v>0</v>
          </cell>
          <cell r="BB137">
            <v>0</v>
          </cell>
          <cell r="BC137">
            <v>0</v>
          </cell>
          <cell r="BD137">
            <v>2</v>
          </cell>
          <cell r="BE137">
            <v>0</v>
          </cell>
          <cell r="BF137">
            <v>0</v>
          </cell>
          <cell r="BG137">
            <v>0</v>
          </cell>
          <cell r="BH137">
            <v>0</v>
          </cell>
          <cell r="BI137">
            <v>0</v>
          </cell>
          <cell r="BJ137">
            <v>0</v>
          </cell>
          <cell r="BK137">
            <v>0</v>
          </cell>
          <cell r="BL137">
            <v>2</v>
          </cell>
          <cell r="BM137">
            <v>1</v>
          </cell>
          <cell r="BN137">
            <v>0</v>
          </cell>
          <cell r="BP137">
            <v>17</v>
          </cell>
        </row>
        <row r="138">
          <cell r="B138">
            <v>1223</v>
          </cell>
          <cell r="C138" t="str">
            <v>AS</v>
          </cell>
          <cell r="D138" t="str">
            <v>AS GH 서울2팀</v>
          </cell>
          <cell r="E138" t="str">
            <v>신민호</v>
          </cell>
          <cell r="F138" t="str">
            <v>대리</v>
          </cell>
          <cell r="G138" t="str">
            <v>팀원</v>
          </cell>
          <cell r="H138" t="str">
            <v>1999-01-25</v>
          </cell>
          <cell r="I138" t="str">
            <v>남</v>
          </cell>
          <cell r="J138">
            <v>18</v>
          </cell>
          <cell r="K138">
            <v>0</v>
          </cell>
          <cell r="L138">
            <v>17</v>
          </cell>
          <cell r="M138">
            <v>17</v>
          </cell>
          <cell r="P138" t="str">
            <v>경조(자녀출산)</v>
          </cell>
          <cell r="R138" t="str">
            <v>미팅</v>
          </cell>
          <cell r="S138" t="str">
            <v>미팅</v>
          </cell>
          <cell r="AH138" t="str">
            <v>휴일</v>
          </cell>
          <cell r="AI138" t="str">
            <v>휴일</v>
          </cell>
          <cell r="AN138" t="str">
            <v>근무</v>
          </cell>
          <cell r="AR138" t="str">
            <v>특휴</v>
          </cell>
          <cell r="AV138">
            <v>0</v>
          </cell>
          <cell r="AW138">
            <v>0</v>
          </cell>
          <cell r="AX138">
            <v>0</v>
          </cell>
          <cell r="AY138">
            <v>0</v>
          </cell>
          <cell r="AZ138">
            <v>0</v>
          </cell>
          <cell r="BA138">
            <v>0</v>
          </cell>
          <cell r="BB138">
            <v>0</v>
          </cell>
          <cell r="BC138">
            <v>1</v>
          </cell>
          <cell r="BD138">
            <v>2</v>
          </cell>
          <cell r="BE138">
            <v>0</v>
          </cell>
          <cell r="BF138">
            <v>0</v>
          </cell>
          <cell r="BG138">
            <v>0</v>
          </cell>
          <cell r="BH138">
            <v>0</v>
          </cell>
          <cell r="BI138">
            <v>0</v>
          </cell>
          <cell r="BJ138">
            <v>0</v>
          </cell>
          <cell r="BK138">
            <v>0</v>
          </cell>
          <cell r="BL138">
            <v>2</v>
          </cell>
          <cell r="BM138">
            <v>1</v>
          </cell>
          <cell r="BN138">
            <v>1</v>
          </cell>
          <cell r="BP138">
            <v>16</v>
          </cell>
        </row>
        <row r="139">
          <cell r="B139">
            <v>1233</v>
          </cell>
          <cell r="C139" t="str">
            <v>AS</v>
          </cell>
          <cell r="D139" t="str">
            <v>AS GH 서울2팀</v>
          </cell>
          <cell r="E139" t="str">
            <v>윤현구</v>
          </cell>
          <cell r="F139" t="str">
            <v>대리</v>
          </cell>
          <cell r="G139" t="str">
            <v>팀원</v>
          </cell>
          <cell r="H139" t="str">
            <v>1999-07-01</v>
          </cell>
          <cell r="I139" t="str">
            <v>남</v>
          </cell>
          <cell r="J139">
            <v>17</v>
          </cell>
          <cell r="K139">
            <v>0</v>
          </cell>
          <cell r="L139">
            <v>17</v>
          </cell>
          <cell r="M139">
            <v>17</v>
          </cell>
          <cell r="R139" t="str">
            <v>미팅</v>
          </cell>
          <cell r="S139" t="str">
            <v>미팅</v>
          </cell>
          <cell r="AN139" t="str">
            <v>월차</v>
          </cell>
          <cell r="AR139" t="str">
            <v>특휴</v>
          </cell>
          <cell r="AV139">
            <v>0</v>
          </cell>
          <cell r="AW139">
            <v>0</v>
          </cell>
          <cell r="AX139">
            <v>0</v>
          </cell>
          <cell r="AY139">
            <v>1</v>
          </cell>
          <cell r="AZ139">
            <v>0</v>
          </cell>
          <cell r="BA139">
            <v>1</v>
          </cell>
          <cell r="BB139">
            <v>0</v>
          </cell>
          <cell r="BC139">
            <v>0</v>
          </cell>
          <cell r="BD139">
            <v>0</v>
          </cell>
          <cell r="BE139">
            <v>0</v>
          </cell>
          <cell r="BF139">
            <v>0</v>
          </cell>
          <cell r="BG139">
            <v>0</v>
          </cell>
          <cell r="BH139">
            <v>0</v>
          </cell>
          <cell r="BI139">
            <v>0</v>
          </cell>
          <cell r="BJ139">
            <v>0</v>
          </cell>
          <cell r="BK139">
            <v>0</v>
          </cell>
          <cell r="BL139">
            <v>2</v>
          </cell>
          <cell r="BM139">
            <v>1</v>
          </cell>
          <cell r="BN139">
            <v>1</v>
          </cell>
          <cell r="BP139">
            <v>16</v>
          </cell>
        </row>
        <row r="140">
          <cell r="B140">
            <v>1431</v>
          </cell>
          <cell r="C140" t="str">
            <v>AS</v>
          </cell>
          <cell r="D140" t="str">
            <v>AS GH 서울2팀</v>
          </cell>
          <cell r="E140" t="str">
            <v>김대환</v>
          </cell>
          <cell r="F140" t="str">
            <v>주임</v>
          </cell>
          <cell r="G140" t="str">
            <v>팀원</v>
          </cell>
          <cell r="H140" t="str">
            <v>2003-01-07</v>
          </cell>
          <cell r="I140" t="str">
            <v>남</v>
          </cell>
          <cell r="J140">
            <v>8.5</v>
          </cell>
          <cell r="K140">
            <v>0</v>
          </cell>
          <cell r="L140">
            <v>13</v>
          </cell>
          <cell r="M140">
            <v>13</v>
          </cell>
          <cell r="R140" t="str">
            <v>미팅</v>
          </cell>
          <cell r="S140" t="str">
            <v>미팅</v>
          </cell>
          <cell r="AN140" t="str">
            <v>근무</v>
          </cell>
          <cell r="AR140" t="str">
            <v>특휴</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2</v>
          </cell>
          <cell r="BM140">
            <v>1</v>
          </cell>
          <cell r="BN140">
            <v>0</v>
          </cell>
          <cell r="BP140">
            <v>17</v>
          </cell>
        </row>
        <row r="141">
          <cell r="B141">
            <v>1217</v>
          </cell>
          <cell r="C141" t="str">
            <v>AS</v>
          </cell>
          <cell r="D141" t="str">
            <v>AS GH East팀</v>
          </cell>
          <cell r="E141" t="str">
            <v>박제영</v>
          </cell>
          <cell r="F141" t="str">
            <v>차장</v>
          </cell>
          <cell r="G141" t="str">
            <v>팀장</v>
          </cell>
          <cell r="H141" t="str">
            <v>1998-05-25</v>
          </cell>
          <cell r="I141" t="str">
            <v>남</v>
          </cell>
          <cell r="J141">
            <v>16</v>
          </cell>
          <cell r="K141">
            <v>0</v>
          </cell>
          <cell r="L141">
            <v>18</v>
          </cell>
          <cell r="M141">
            <v>18</v>
          </cell>
          <cell r="R141" t="str">
            <v>미팅</v>
          </cell>
          <cell r="S141" t="str">
            <v>미팅</v>
          </cell>
          <cell r="AH141" t="str">
            <v>휴일</v>
          </cell>
          <cell r="AN141" t="str">
            <v>1/21대휴</v>
          </cell>
          <cell r="AR141" t="str">
            <v>특휴</v>
          </cell>
          <cell r="AV141">
            <v>0</v>
          </cell>
          <cell r="AW141">
            <v>0</v>
          </cell>
          <cell r="AX141">
            <v>0</v>
          </cell>
          <cell r="AY141">
            <v>0</v>
          </cell>
          <cell r="AZ141">
            <v>0</v>
          </cell>
          <cell r="BA141">
            <v>0</v>
          </cell>
          <cell r="BB141">
            <v>0</v>
          </cell>
          <cell r="BC141">
            <v>0</v>
          </cell>
          <cell r="BD141">
            <v>1</v>
          </cell>
          <cell r="BE141">
            <v>1</v>
          </cell>
          <cell r="BF141">
            <v>0</v>
          </cell>
          <cell r="BG141">
            <v>0</v>
          </cell>
          <cell r="BH141">
            <v>0</v>
          </cell>
          <cell r="BI141">
            <v>0</v>
          </cell>
          <cell r="BJ141">
            <v>0</v>
          </cell>
          <cell r="BK141">
            <v>0</v>
          </cell>
          <cell r="BL141">
            <v>2</v>
          </cell>
          <cell r="BM141">
            <v>1</v>
          </cell>
          <cell r="BN141">
            <v>1</v>
          </cell>
          <cell r="BP141">
            <v>16</v>
          </cell>
        </row>
        <row r="142">
          <cell r="B142">
            <v>1077</v>
          </cell>
          <cell r="C142" t="str">
            <v>AS</v>
          </cell>
          <cell r="D142" t="str">
            <v>AS GH East팀</v>
          </cell>
          <cell r="E142" t="str">
            <v>김홍주</v>
          </cell>
          <cell r="F142" t="str">
            <v>차장</v>
          </cell>
          <cell r="G142" t="str">
            <v>팀원</v>
          </cell>
          <cell r="H142" t="str">
            <v>1991-09-09</v>
          </cell>
          <cell r="I142" t="str">
            <v>남</v>
          </cell>
          <cell r="J142">
            <v>23.5</v>
          </cell>
          <cell r="K142">
            <v>0</v>
          </cell>
          <cell r="L142">
            <v>25</v>
          </cell>
          <cell r="M142">
            <v>25</v>
          </cell>
          <cell r="R142" t="str">
            <v>월차</v>
          </cell>
          <cell r="S142" t="str">
            <v>연차</v>
          </cell>
          <cell r="AH142" t="str">
            <v>휴일</v>
          </cell>
          <cell r="AN142" t="str">
            <v>1/21대휴</v>
          </cell>
          <cell r="AR142" t="str">
            <v>특휴</v>
          </cell>
          <cell r="AV142">
            <v>1</v>
          </cell>
          <cell r="AW142">
            <v>0</v>
          </cell>
          <cell r="AX142">
            <v>1</v>
          </cell>
          <cell r="AY142">
            <v>1</v>
          </cell>
          <cell r="AZ142">
            <v>0</v>
          </cell>
          <cell r="BA142">
            <v>1</v>
          </cell>
          <cell r="BB142">
            <v>0</v>
          </cell>
          <cell r="BC142">
            <v>0</v>
          </cell>
          <cell r="BD142">
            <v>1</v>
          </cell>
          <cell r="BE142">
            <v>1</v>
          </cell>
          <cell r="BF142">
            <v>0</v>
          </cell>
          <cell r="BG142">
            <v>0</v>
          </cell>
          <cell r="BH142">
            <v>0</v>
          </cell>
          <cell r="BI142">
            <v>0</v>
          </cell>
          <cell r="BJ142">
            <v>0</v>
          </cell>
          <cell r="BK142">
            <v>0</v>
          </cell>
          <cell r="BL142">
            <v>0</v>
          </cell>
          <cell r="BM142">
            <v>1</v>
          </cell>
          <cell r="BN142">
            <v>3</v>
          </cell>
          <cell r="BP142">
            <v>16</v>
          </cell>
        </row>
        <row r="143">
          <cell r="B143">
            <v>1292</v>
          </cell>
          <cell r="C143" t="str">
            <v>AS</v>
          </cell>
          <cell r="D143" t="str">
            <v>AS GH East팀</v>
          </cell>
          <cell r="E143" t="str">
            <v>박수병</v>
          </cell>
          <cell r="F143" t="str">
            <v>주임</v>
          </cell>
          <cell r="G143" t="str">
            <v>팀원</v>
          </cell>
          <cell r="H143" t="str">
            <v>2000-02-01</v>
          </cell>
          <cell r="I143" t="str">
            <v>남</v>
          </cell>
          <cell r="J143">
            <v>18.5</v>
          </cell>
          <cell r="K143">
            <v>0</v>
          </cell>
          <cell r="L143">
            <v>16</v>
          </cell>
          <cell r="M143">
            <v>16</v>
          </cell>
          <cell r="R143" t="str">
            <v>미팅</v>
          </cell>
          <cell r="S143" t="str">
            <v>미팅</v>
          </cell>
          <cell r="AH143" t="str">
            <v>휴일</v>
          </cell>
          <cell r="AN143" t="str">
            <v>1/21대휴</v>
          </cell>
          <cell r="AR143" t="str">
            <v>특휴</v>
          </cell>
          <cell r="AV143">
            <v>0</v>
          </cell>
          <cell r="AW143">
            <v>0</v>
          </cell>
          <cell r="AX143">
            <v>0</v>
          </cell>
          <cell r="AY143">
            <v>0</v>
          </cell>
          <cell r="AZ143">
            <v>0</v>
          </cell>
          <cell r="BA143">
            <v>0</v>
          </cell>
          <cell r="BB143">
            <v>0</v>
          </cell>
          <cell r="BC143">
            <v>0</v>
          </cell>
          <cell r="BD143">
            <v>1</v>
          </cell>
          <cell r="BE143">
            <v>1</v>
          </cell>
          <cell r="BF143">
            <v>0</v>
          </cell>
          <cell r="BG143">
            <v>0</v>
          </cell>
          <cell r="BH143">
            <v>0</v>
          </cell>
          <cell r="BI143">
            <v>0</v>
          </cell>
          <cell r="BJ143">
            <v>0</v>
          </cell>
          <cell r="BK143">
            <v>0</v>
          </cell>
          <cell r="BL143">
            <v>2</v>
          </cell>
          <cell r="BM143">
            <v>1</v>
          </cell>
          <cell r="BN143">
            <v>1</v>
          </cell>
          <cell r="BP143">
            <v>16</v>
          </cell>
        </row>
        <row r="144">
          <cell r="B144">
            <v>1396</v>
          </cell>
          <cell r="C144" t="str">
            <v>AS</v>
          </cell>
          <cell r="D144" t="str">
            <v>AS GH East팀</v>
          </cell>
          <cell r="E144" t="str">
            <v>김성훈</v>
          </cell>
          <cell r="F144" t="str">
            <v>주임</v>
          </cell>
          <cell r="G144" t="str">
            <v>팀원</v>
          </cell>
          <cell r="H144" t="str">
            <v>2002-06-17</v>
          </cell>
          <cell r="I144" t="str">
            <v>남</v>
          </cell>
          <cell r="J144">
            <v>10.5</v>
          </cell>
          <cell r="K144">
            <v>0</v>
          </cell>
          <cell r="L144">
            <v>14</v>
          </cell>
          <cell r="M144">
            <v>14</v>
          </cell>
          <cell r="R144" t="str">
            <v>미팅</v>
          </cell>
          <cell r="S144" t="str">
            <v>미팅</v>
          </cell>
          <cell r="AH144" t="str">
            <v>휴일</v>
          </cell>
          <cell r="AN144" t="str">
            <v>1/21대휴</v>
          </cell>
          <cell r="AR144" t="str">
            <v>특휴</v>
          </cell>
          <cell r="AV144">
            <v>0</v>
          </cell>
          <cell r="AW144">
            <v>0</v>
          </cell>
          <cell r="AX144">
            <v>0</v>
          </cell>
          <cell r="AY144">
            <v>0</v>
          </cell>
          <cell r="AZ144">
            <v>0</v>
          </cell>
          <cell r="BA144">
            <v>0</v>
          </cell>
          <cell r="BB144">
            <v>0</v>
          </cell>
          <cell r="BC144">
            <v>0</v>
          </cell>
          <cell r="BD144">
            <v>1</v>
          </cell>
          <cell r="BE144">
            <v>1</v>
          </cell>
          <cell r="BF144">
            <v>0</v>
          </cell>
          <cell r="BG144">
            <v>0</v>
          </cell>
          <cell r="BH144">
            <v>0</v>
          </cell>
          <cell r="BI144">
            <v>0</v>
          </cell>
          <cell r="BJ144">
            <v>0</v>
          </cell>
          <cell r="BK144">
            <v>0</v>
          </cell>
          <cell r="BL144">
            <v>2</v>
          </cell>
          <cell r="BM144">
            <v>1</v>
          </cell>
          <cell r="BN144">
            <v>1</v>
          </cell>
          <cell r="BP144">
            <v>16</v>
          </cell>
        </row>
        <row r="145">
          <cell r="B145">
            <v>1127</v>
          </cell>
          <cell r="C145" t="str">
            <v>AS</v>
          </cell>
          <cell r="D145" t="str">
            <v>AS GH East팀</v>
          </cell>
          <cell r="E145" t="str">
            <v>박영길</v>
          </cell>
          <cell r="F145" t="str">
            <v>부장</v>
          </cell>
          <cell r="G145" t="str">
            <v>팀원</v>
          </cell>
          <cell r="H145" t="str">
            <v>1993-04-01</v>
          </cell>
          <cell r="I145" t="str">
            <v>남</v>
          </cell>
          <cell r="J145">
            <v>20</v>
          </cell>
          <cell r="K145">
            <v>0</v>
          </cell>
          <cell r="L145">
            <v>23</v>
          </cell>
          <cell r="M145">
            <v>23</v>
          </cell>
          <cell r="R145" t="str">
            <v>미팅</v>
          </cell>
          <cell r="S145" t="str">
            <v>미팅</v>
          </cell>
          <cell r="AH145" t="str">
            <v>휴일</v>
          </cell>
          <cell r="AN145" t="str">
            <v>월차</v>
          </cell>
          <cell r="AR145" t="str">
            <v>특휴</v>
          </cell>
          <cell r="AV145">
            <v>0</v>
          </cell>
          <cell r="AW145">
            <v>0</v>
          </cell>
          <cell r="AX145">
            <v>0</v>
          </cell>
          <cell r="AY145">
            <v>1</v>
          </cell>
          <cell r="AZ145">
            <v>0</v>
          </cell>
          <cell r="BA145">
            <v>1</v>
          </cell>
          <cell r="BB145">
            <v>0</v>
          </cell>
          <cell r="BC145">
            <v>0</v>
          </cell>
          <cell r="BD145">
            <v>1</v>
          </cell>
          <cell r="BE145">
            <v>0</v>
          </cell>
          <cell r="BF145">
            <v>0</v>
          </cell>
          <cell r="BG145">
            <v>0</v>
          </cell>
          <cell r="BH145">
            <v>0</v>
          </cell>
          <cell r="BI145">
            <v>0</v>
          </cell>
          <cell r="BJ145">
            <v>0</v>
          </cell>
          <cell r="BK145">
            <v>0</v>
          </cell>
          <cell r="BL145">
            <v>2</v>
          </cell>
          <cell r="BM145">
            <v>1</v>
          </cell>
          <cell r="BN145">
            <v>1</v>
          </cell>
          <cell r="BP145">
            <v>16</v>
          </cell>
        </row>
        <row r="146">
          <cell r="B146">
            <v>1364</v>
          </cell>
          <cell r="C146" t="str">
            <v>AS</v>
          </cell>
          <cell r="D146" t="str">
            <v>AS GH East팀</v>
          </cell>
          <cell r="E146" t="str">
            <v>김태현</v>
          </cell>
          <cell r="F146" t="str">
            <v>과장</v>
          </cell>
          <cell r="G146" t="str">
            <v>팀원</v>
          </cell>
          <cell r="H146" t="str">
            <v>2001-04-30</v>
          </cell>
          <cell r="I146" t="str">
            <v>남</v>
          </cell>
          <cell r="J146">
            <v>12.5</v>
          </cell>
          <cell r="K146">
            <v>0</v>
          </cell>
          <cell r="L146">
            <v>15</v>
          </cell>
          <cell r="M146">
            <v>15</v>
          </cell>
          <cell r="R146" t="str">
            <v>미팅</v>
          </cell>
          <cell r="S146" t="str">
            <v>미팅</v>
          </cell>
          <cell r="AH146" t="str">
            <v>휴일</v>
          </cell>
          <cell r="AN146" t="str">
            <v>1/21대휴</v>
          </cell>
          <cell r="AR146" t="str">
            <v>특휴</v>
          </cell>
          <cell r="AV146">
            <v>0</v>
          </cell>
          <cell r="AW146">
            <v>0</v>
          </cell>
          <cell r="AX146">
            <v>0</v>
          </cell>
          <cell r="AY146">
            <v>0</v>
          </cell>
          <cell r="AZ146">
            <v>0</v>
          </cell>
          <cell r="BA146">
            <v>0</v>
          </cell>
          <cell r="BB146">
            <v>0</v>
          </cell>
          <cell r="BC146">
            <v>0</v>
          </cell>
          <cell r="BD146">
            <v>1</v>
          </cell>
          <cell r="BE146">
            <v>1</v>
          </cell>
          <cell r="BF146">
            <v>0</v>
          </cell>
          <cell r="BG146">
            <v>0</v>
          </cell>
          <cell r="BH146">
            <v>0</v>
          </cell>
          <cell r="BI146">
            <v>0</v>
          </cell>
          <cell r="BJ146">
            <v>0</v>
          </cell>
          <cell r="BK146">
            <v>0</v>
          </cell>
          <cell r="BL146">
            <v>2</v>
          </cell>
          <cell r="BM146">
            <v>1</v>
          </cell>
          <cell r="BN146">
            <v>1</v>
          </cell>
          <cell r="BP146">
            <v>16</v>
          </cell>
        </row>
        <row r="147">
          <cell r="B147">
            <v>1298</v>
          </cell>
          <cell r="C147" t="str">
            <v>AS</v>
          </cell>
          <cell r="D147" t="str">
            <v>AS GH East팀</v>
          </cell>
          <cell r="E147" t="str">
            <v>장병진</v>
          </cell>
          <cell r="F147" t="str">
            <v>주임</v>
          </cell>
          <cell r="G147" t="str">
            <v>팀원</v>
          </cell>
          <cell r="H147" t="str">
            <v>2000-02-01</v>
          </cell>
          <cell r="I147" t="str">
            <v>남</v>
          </cell>
          <cell r="J147">
            <v>11</v>
          </cell>
          <cell r="K147">
            <v>0</v>
          </cell>
          <cell r="L147">
            <v>16</v>
          </cell>
          <cell r="M147">
            <v>16</v>
          </cell>
          <cell r="R147" t="str">
            <v>미팅</v>
          </cell>
          <cell r="S147" t="str">
            <v>미팅</v>
          </cell>
          <cell r="AH147" t="str">
            <v>휴일</v>
          </cell>
          <cell r="AN147" t="str">
            <v>1/21대휴</v>
          </cell>
          <cell r="AR147" t="str">
            <v>특휴</v>
          </cell>
          <cell r="AV147">
            <v>0</v>
          </cell>
          <cell r="AW147">
            <v>0</v>
          </cell>
          <cell r="AX147">
            <v>0</v>
          </cell>
          <cell r="AY147">
            <v>0</v>
          </cell>
          <cell r="AZ147">
            <v>0</v>
          </cell>
          <cell r="BA147">
            <v>0</v>
          </cell>
          <cell r="BB147">
            <v>0</v>
          </cell>
          <cell r="BC147">
            <v>0</v>
          </cell>
          <cell r="BD147">
            <v>1</v>
          </cell>
          <cell r="BE147">
            <v>1</v>
          </cell>
          <cell r="BF147">
            <v>0</v>
          </cell>
          <cell r="BG147">
            <v>0</v>
          </cell>
          <cell r="BH147">
            <v>0</v>
          </cell>
          <cell r="BI147">
            <v>0</v>
          </cell>
          <cell r="BJ147">
            <v>0</v>
          </cell>
          <cell r="BK147">
            <v>0</v>
          </cell>
          <cell r="BL147">
            <v>2</v>
          </cell>
          <cell r="BM147">
            <v>1</v>
          </cell>
          <cell r="BN147">
            <v>1</v>
          </cell>
          <cell r="BP147">
            <v>16</v>
          </cell>
        </row>
        <row r="148">
          <cell r="B148">
            <v>1474</v>
          </cell>
          <cell r="C148" t="str">
            <v>AS</v>
          </cell>
          <cell r="D148" t="str">
            <v>AS GH East팀</v>
          </cell>
          <cell r="E148" t="str">
            <v>정병윤</v>
          </cell>
          <cell r="F148" t="str">
            <v>주임</v>
          </cell>
          <cell r="G148" t="str">
            <v>팀원</v>
          </cell>
          <cell r="H148" t="str">
            <v>2003-01-07</v>
          </cell>
          <cell r="I148" t="str">
            <v>남</v>
          </cell>
          <cell r="J148">
            <v>6.8082191780821919</v>
          </cell>
          <cell r="K148">
            <v>0</v>
          </cell>
          <cell r="L148">
            <v>13</v>
          </cell>
          <cell r="M148">
            <v>13</v>
          </cell>
          <cell r="R148" t="str">
            <v>미팅</v>
          </cell>
          <cell r="S148" t="str">
            <v>미팅</v>
          </cell>
          <cell r="AH148" t="str">
            <v>휴일</v>
          </cell>
          <cell r="AN148" t="str">
            <v>1/21대휴</v>
          </cell>
          <cell r="AR148" t="str">
            <v>특휴</v>
          </cell>
          <cell r="AV148">
            <v>0</v>
          </cell>
          <cell r="AW148">
            <v>0</v>
          </cell>
          <cell r="AX148">
            <v>0</v>
          </cell>
          <cell r="AY148">
            <v>0</v>
          </cell>
          <cell r="AZ148">
            <v>0</v>
          </cell>
          <cell r="BA148">
            <v>0</v>
          </cell>
          <cell r="BB148">
            <v>0</v>
          </cell>
          <cell r="BC148">
            <v>0</v>
          </cell>
          <cell r="BD148">
            <v>1</v>
          </cell>
          <cell r="BE148">
            <v>1</v>
          </cell>
          <cell r="BF148">
            <v>0</v>
          </cell>
          <cell r="BG148">
            <v>0</v>
          </cell>
          <cell r="BH148">
            <v>0</v>
          </cell>
          <cell r="BI148">
            <v>0</v>
          </cell>
          <cell r="BJ148">
            <v>0</v>
          </cell>
          <cell r="BK148">
            <v>0</v>
          </cell>
          <cell r="BL148">
            <v>2</v>
          </cell>
          <cell r="BM148">
            <v>1</v>
          </cell>
          <cell r="BN148">
            <v>1</v>
          </cell>
          <cell r="BP148">
            <v>16</v>
          </cell>
        </row>
        <row r="149">
          <cell r="B149">
            <v>1211</v>
          </cell>
          <cell r="C149" t="str">
            <v>AS</v>
          </cell>
          <cell r="D149" t="str">
            <v>AS GH West팀</v>
          </cell>
          <cell r="E149" t="str">
            <v>박세환</v>
          </cell>
          <cell r="F149" t="str">
            <v>차장</v>
          </cell>
          <cell r="G149" t="str">
            <v>팀장</v>
          </cell>
          <cell r="H149" t="str">
            <v>1998-01-01</v>
          </cell>
          <cell r="I149" t="str">
            <v>남</v>
          </cell>
          <cell r="J149">
            <v>14</v>
          </cell>
          <cell r="K149">
            <v>0</v>
          </cell>
          <cell r="L149">
            <v>19</v>
          </cell>
          <cell r="M149">
            <v>19</v>
          </cell>
          <cell r="R149" t="str">
            <v>미팅</v>
          </cell>
          <cell r="S149" t="str">
            <v>미팅</v>
          </cell>
          <cell r="AH149" t="str">
            <v>휴일</v>
          </cell>
          <cell r="AN149" t="str">
            <v>1/21대휴</v>
          </cell>
          <cell r="AR149" t="str">
            <v>특휴</v>
          </cell>
          <cell r="AV149">
            <v>0</v>
          </cell>
          <cell r="AW149">
            <v>0</v>
          </cell>
          <cell r="AX149">
            <v>0</v>
          </cell>
          <cell r="AY149">
            <v>0</v>
          </cell>
          <cell r="AZ149">
            <v>0</v>
          </cell>
          <cell r="BA149">
            <v>0</v>
          </cell>
          <cell r="BB149">
            <v>0</v>
          </cell>
          <cell r="BC149">
            <v>0</v>
          </cell>
          <cell r="BD149">
            <v>1</v>
          </cell>
          <cell r="BE149">
            <v>1</v>
          </cell>
          <cell r="BF149">
            <v>0</v>
          </cell>
          <cell r="BG149">
            <v>0</v>
          </cell>
          <cell r="BH149">
            <v>0</v>
          </cell>
          <cell r="BI149">
            <v>0</v>
          </cell>
          <cell r="BJ149">
            <v>0</v>
          </cell>
          <cell r="BK149">
            <v>0</v>
          </cell>
          <cell r="BL149">
            <v>2</v>
          </cell>
          <cell r="BM149">
            <v>1</v>
          </cell>
          <cell r="BN149">
            <v>1</v>
          </cell>
          <cell r="BP149">
            <v>16</v>
          </cell>
        </row>
        <row r="150">
          <cell r="B150">
            <v>1251</v>
          </cell>
          <cell r="C150" t="str">
            <v>AS</v>
          </cell>
          <cell r="D150" t="str">
            <v>AS GH West팀</v>
          </cell>
          <cell r="E150" t="str">
            <v>유정암</v>
          </cell>
          <cell r="F150" t="str">
            <v>대리</v>
          </cell>
          <cell r="G150" t="str">
            <v>팀원</v>
          </cell>
          <cell r="H150" t="str">
            <v>1999-12-01</v>
          </cell>
          <cell r="I150" t="str">
            <v>남</v>
          </cell>
          <cell r="J150">
            <v>23</v>
          </cell>
          <cell r="K150">
            <v>0</v>
          </cell>
          <cell r="L150">
            <v>17</v>
          </cell>
          <cell r="M150">
            <v>17</v>
          </cell>
          <cell r="R150" t="str">
            <v>미팅</v>
          </cell>
          <cell r="S150" t="str">
            <v>미팅</v>
          </cell>
          <cell r="AH150" t="str">
            <v>휴일</v>
          </cell>
          <cell r="AN150" t="str">
            <v>1/21대휴</v>
          </cell>
          <cell r="AR150" t="str">
            <v>특휴</v>
          </cell>
          <cell r="AV150">
            <v>0</v>
          </cell>
          <cell r="AW150">
            <v>0</v>
          </cell>
          <cell r="AX150">
            <v>0</v>
          </cell>
          <cell r="AY150">
            <v>0</v>
          </cell>
          <cell r="AZ150">
            <v>0</v>
          </cell>
          <cell r="BA150">
            <v>0</v>
          </cell>
          <cell r="BB150">
            <v>0</v>
          </cell>
          <cell r="BC150">
            <v>0</v>
          </cell>
          <cell r="BD150">
            <v>1</v>
          </cell>
          <cell r="BE150">
            <v>1</v>
          </cell>
          <cell r="BF150">
            <v>0</v>
          </cell>
          <cell r="BG150">
            <v>0</v>
          </cell>
          <cell r="BH150">
            <v>0</v>
          </cell>
          <cell r="BI150">
            <v>0</v>
          </cell>
          <cell r="BJ150">
            <v>0</v>
          </cell>
          <cell r="BK150">
            <v>0</v>
          </cell>
          <cell r="BL150">
            <v>2</v>
          </cell>
          <cell r="BM150">
            <v>1</v>
          </cell>
          <cell r="BN150">
            <v>1</v>
          </cell>
          <cell r="BP150">
            <v>16</v>
          </cell>
        </row>
        <row r="151">
          <cell r="B151">
            <v>1270</v>
          </cell>
          <cell r="C151" t="str">
            <v>AS</v>
          </cell>
          <cell r="D151" t="str">
            <v>AS GH West팀</v>
          </cell>
          <cell r="E151" t="str">
            <v>김영록</v>
          </cell>
          <cell r="F151" t="str">
            <v>대리</v>
          </cell>
          <cell r="G151" t="str">
            <v>팀원</v>
          </cell>
          <cell r="H151" t="str">
            <v>2000-01-10</v>
          </cell>
          <cell r="I151" t="str">
            <v>남</v>
          </cell>
          <cell r="J151">
            <v>13</v>
          </cell>
          <cell r="K151">
            <v>0</v>
          </cell>
          <cell r="L151">
            <v>16</v>
          </cell>
          <cell r="M151">
            <v>16</v>
          </cell>
          <cell r="R151" t="str">
            <v>미팅</v>
          </cell>
          <cell r="S151" t="str">
            <v>미팅</v>
          </cell>
          <cell r="AN151" t="str">
            <v>월차</v>
          </cell>
          <cell r="AR151" t="str">
            <v>특휴</v>
          </cell>
          <cell r="AV151">
            <v>0</v>
          </cell>
          <cell r="AW151">
            <v>0</v>
          </cell>
          <cell r="AX151">
            <v>0</v>
          </cell>
          <cell r="AY151">
            <v>1</v>
          </cell>
          <cell r="AZ151">
            <v>0</v>
          </cell>
          <cell r="BA151">
            <v>1</v>
          </cell>
          <cell r="BB151">
            <v>0</v>
          </cell>
          <cell r="BC151">
            <v>0</v>
          </cell>
          <cell r="BD151">
            <v>0</v>
          </cell>
          <cell r="BE151">
            <v>0</v>
          </cell>
          <cell r="BF151">
            <v>0</v>
          </cell>
          <cell r="BG151">
            <v>0</v>
          </cell>
          <cell r="BH151">
            <v>0</v>
          </cell>
          <cell r="BI151">
            <v>0</v>
          </cell>
          <cell r="BJ151">
            <v>0</v>
          </cell>
          <cell r="BK151">
            <v>0</v>
          </cell>
          <cell r="BL151">
            <v>2</v>
          </cell>
          <cell r="BM151">
            <v>1</v>
          </cell>
          <cell r="BN151">
            <v>1</v>
          </cell>
          <cell r="BP151">
            <v>16</v>
          </cell>
        </row>
        <row r="152">
          <cell r="B152">
            <v>1362</v>
          </cell>
          <cell r="C152" t="str">
            <v>AS</v>
          </cell>
          <cell r="D152" t="str">
            <v>AS GH West팀</v>
          </cell>
          <cell r="E152" t="str">
            <v>김경강</v>
          </cell>
          <cell r="F152" t="str">
            <v>주임</v>
          </cell>
          <cell r="G152" t="str">
            <v>팀원</v>
          </cell>
          <cell r="H152" t="str">
            <v>2001-04-30</v>
          </cell>
          <cell r="I152" t="str">
            <v>남</v>
          </cell>
          <cell r="J152">
            <v>13</v>
          </cell>
          <cell r="K152">
            <v>0</v>
          </cell>
          <cell r="L152">
            <v>15</v>
          </cell>
          <cell r="M152">
            <v>15</v>
          </cell>
          <cell r="R152" t="str">
            <v>미팅</v>
          </cell>
          <cell r="S152" t="str">
            <v>미팅</v>
          </cell>
          <cell r="AN152" t="str">
            <v>월차</v>
          </cell>
          <cell r="AR152" t="str">
            <v>특휴</v>
          </cell>
          <cell r="AV152">
            <v>0</v>
          </cell>
          <cell r="AW152">
            <v>0</v>
          </cell>
          <cell r="AX152">
            <v>0</v>
          </cell>
          <cell r="AY152">
            <v>1</v>
          </cell>
          <cell r="AZ152">
            <v>0</v>
          </cell>
          <cell r="BA152">
            <v>1</v>
          </cell>
          <cell r="BB152">
            <v>0</v>
          </cell>
          <cell r="BC152">
            <v>0</v>
          </cell>
          <cell r="BD152">
            <v>0</v>
          </cell>
          <cell r="BE152">
            <v>0</v>
          </cell>
          <cell r="BF152">
            <v>0</v>
          </cell>
          <cell r="BG152">
            <v>0</v>
          </cell>
          <cell r="BH152">
            <v>0</v>
          </cell>
          <cell r="BI152">
            <v>0</v>
          </cell>
          <cell r="BJ152">
            <v>0</v>
          </cell>
          <cell r="BK152">
            <v>0</v>
          </cell>
          <cell r="BL152">
            <v>2</v>
          </cell>
          <cell r="BM152">
            <v>1</v>
          </cell>
          <cell r="BN152">
            <v>1</v>
          </cell>
          <cell r="BO152">
            <v>2</v>
          </cell>
          <cell r="BP152">
            <v>18</v>
          </cell>
        </row>
        <row r="153">
          <cell r="B153">
            <v>1335</v>
          </cell>
          <cell r="C153" t="str">
            <v>AS</v>
          </cell>
          <cell r="D153" t="str">
            <v>AS GH West팀</v>
          </cell>
          <cell r="E153" t="str">
            <v>이정희</v>
          </cell>
          <cell r="F153" t="str">
            <v>대리</v>
          </cell>
          <cell r="G153" t="str">
            <v>팀원</v>
          </cell>
          <cell r="H153" t="str">
            <v>2001-02-26</v>
          </cell>
          <cell r="I153" t="str">
            <v>남</v>
          </cell>
          <cell r="J153">
            <v>15</v>
          </cell>
          <cell r="K153">
            <v>0</v>
          </cell>
          <cell r="L153">
            <v>15</v>
          </cell>
          <cell r="M153">
            <v>15</v>
          </cell>
          <cell r="R153" t="str">
            <v>미팅</v>
          </cell>
          <cell r="S153" t="str">
            <v>미팅</v>
          </cell>
          <cell r="AA153" t="str">
            <v>휴일</v>
          </cell>
          <cell r="AH153" t="str">
            <v>휴일</v>
          </cell>
          <cell r="AI153" t="str">
            <v>휴일</v>
          </cell>
          <cell r="AN153" t="str">
            <v>1/14대휴</v>
          </cell>
          <cell r="AR153" t="str">
            <v>근무</v>
          </cell>
          <cell r="AV153">
            <v>0</v>
          </cell>
          <cell r="AW153">
            <v>0</v>
          </cell>
          <cell r="AX153">
            <v>0</v>
          </cell>
          <cell r="AY153">
            <v>0</v>
          </cell>
          <cell r="AZ153">
            <v>0</v>
          </cell>
          <cell r="BA153">
            <v>0</v>
          </cell>
          <cell r="BB153">
            <v>0</v>
          </cell>
          <cell r="BC153">
            <v>0</v>
          </cell>
          <cell r="BD153">
            <v>3</v>
          </cell>
          <cell r="BE153">
            <v>1</v>
          </cell>
          <cell r="BF153">
            <v>0</v>
          </cell>
          <cell r="BG153">
            <v>0</v>
          </cell>
          <cell r="BH153">
            <v>0</v>
          </cell>
          <cell r="BI153">
            <v>0</v>
          </cell>
          <cell r="BJ153">
            <v>0</v>
          </cell>
          <cell r="BK153">
            <v>0</v>
          </cell>
          <cell r="BL153">
            <v>2</v>
          </cell>
          <cell r="BM153">
            <v>0</v>
          </cell>
          <cell r="BN153">
            <v>1</v>
          </cell>
          <cell r="BP153">
            <v>17</v>
          </cell>
        </row>
        <row r="154">
          <cell r="B154">
            <v>1365</v>
          </cell>
          <cell r="C154" t="str">
            <v>AS</v>
          </cell>
          <cell r="D154" t="str">
            <v>AS GH West팀</v>
          </cell>
          <cell r="E154" t="str">
            <v>이종서</v>
          </cell>
          <cell r="F154" t="str">
            <v>주임</v>
          </cell>
          <cell r="G154" t="str">
            <v>팀원</v>
          </cell>
          <cell r="H154" t="str">
            <v>2001-05-02</v>
          </cell>
          <cell r="I154" t="str">
            <v>남</v>
          </cell>
          <cell r="J154">
            <v>12</v>
          </cell>
          <cell r="K154">
            <v>0</v>
          </cell>
          <cell r="L154">
            <v>15</v>
          </cell>
          <cell r="M154">
            <v>15</v>
          </cell>
          <cell r="R154" t="str">
            <v>미팅</v>
          </cell>
          <cell r="S154" t="str">
            <v>미팅</v>
          </cell>
          <cell r="AA154" t="str">
            <v>휴일</v>
          </cell>
          <cell r="AN154" t="str">
            <v>1/14대휴</v>
          </cell>
          <cell r="AR154" t="str">
            <v>특휴</v>
          </cell>
          <cell r="AV154">
            <v>0</v>
          </cell>
          <cell r="AW154">
            <v>0</v>
          </cell>
          <cell r="AX154">
            <v>0</v>
          </cell>
          <cell r="AY154">
            <v>0</v>
          </cell>
          <cell r="AZ154">
            <v>0</v>
          </cell>
          <cell r="BA154">
            <v>0</v>
          </cell>
          <cell r="BB154">
            <v>0</v>
          </cell>
          <cell r="BC154">
            <v>0</v>
          </cell>
          <cell r="BD154">
            <v>1</v>
          </cell>
          <cell r="BE154">
            <v>1</v>
          </cell>
          <cell r="BF154">
            <v>0</v>
          </cell>
          <cell r="BG154">
            <v>0</v>
          </cell>
          <cell r="BH154">
            <v>0</v>
          </cell>
          <cell r="BI154">
            <v>0</v>
          </cell>
          <cell r="BJ154">
            <v>0</v>
          </cell>
          <cell r="BK154">
            <v>0</v>
          </cell>
          <cell r="BL154">
            <v>2</v>
          </cell>
          <cell r="BM154">
            <v>1</v>
          </cell>
          <cell r="BN154">
            <v>1</v>
          </cell>
          <cell r="BP154">
            <v>16</v>
          </cell>
        </row>
        <row r="155">
          <cell r="B155">
            <v>1036</v>
          </cell>
          <cell r="C155" t="str">
            <v>AS</v>
          </cell>
          <cell r="D155" t="str">
            <v>National Sales Manager</v>
          </cell>
          <cell r="E155" t="str">
            <v>박현욱</v>
          </cell>
          <cell r="F155" t="str">
            <v>부장</v>
          </cell>
          <cell r="G155" t="str">
            <v>본부장</v>
          </cell>
          <cell r="H155" t="str">
            <v>1989-03-27</v>
          </cell>
          <cell r="I155" t="str">
            <v>남</v>
          </cell>
          <cell r="J155">
            <v>31</v>
          </cell>
          <cell r="K155">
            <v>0</v>
          </cell>
          <cell r="L155">
            <v>27</v>
          </cell>
          <cell r="M155">
            <v>27</v>
          </cell>
          <cell r="R155" t="str">
            <v>미팅</v>
          </cell>
          <cell r="S155" t="str">
            <v>미팅</v>
          </cell>
          <cell r="AN155" t="str">
            <v>월차</v>
          </cell>
          <cell r="AR155" t="str">
            <v>특휴</v>
          </cell>
          <cell r="AV155">
            <v>0</v>
          </cell>
          <cell r="AW155">
            <v>0</v>
          </cell>
          <cell r="AX155">
            <v>0</v>
          </cell>
          <cell r="AY155">
            <v>1</v>
          </cell>
          <cell r="AZ155">
            <v>0</v>
          </cell>
          <cell r="BA155">
            <v>1</v>
          </cell>
          <cell r="BB155">
            <v>0</v>
          </cell>
          <cell r="BC155">
            <v>0</v>
          </cell>
          <cell r="BD155">
            <v>0</v>
          </cell>
          <cell r="BE155">
            <v>0</v>
          </cell>
          <cell r="BF155">
            <v>0</v>
          </cell>
          <cell r="BG155">
            <v>0</v>
          </cell>
          <cell r="BH155">
            <v>0</v>
          </cell>
          <cell r="BI155">
            <v>0</v>
          </cell>
          <cell r="BJ155">
            <v>0</v>
          </cell>
          <cell r="BK155">
            <v>0</v>
          </cell>
          <cell r="BL155">
            <v>2</v>
          </cell>
          <cell r="BM155">
            <v>1</v>
          </cell>
          <cell r="BN155">
            <v>1</v>
          </cell>
          <cell r="BP155">
            <v>16</v>
          </cell>
        </row>
        <row r="156">
          <cell r="B156">
            <v>1010</v>
          </cell>
          <cell r="C156" t="str">
            <v>AS</v>
          </cell>
          <cell r="D156" t="str">
            <v>AS CL 서울1팀</v>
          </cell>
          <cell r="E156" t="str">
            <v>박춘식</v>
          </cell>
          <cell r="F156" t="str">
            <v>부장</v>
          </cell>
          <cell r="G156" t="str">
            <v>팀장</v>
          </cell>
          <cell r="H156" t="str">
            <v>1985-02-15</v>
          </cell>
          <cell r="I156" t="str">
            <v>남</v>
          </cell>
          <cell r="J156">
            <v>30</v>
          </cell>
          <cell r="K156">
            <v>0</v>
          </cell>
          <cell r="L156">
            <v>31</v>
          </cell>
          <cell r="M156">
            <v>31</v>
          </cell>
          <cell r="R156" t="str">
            <v>미팅</v>
          </cell>
          <cell r="S156" t="str">
            <v>미팅</v>
          </cell>
          <cell r="AN156" t="str">
            <v>월차</v>
          </cell>
          <cell r="AR156" t="str">
            <v>특휴</v>
          </cell>
          <cell r="AV156">
            <v>0</v>
          </cell>
          <cell r="AW156">
            <v>0</v>
          </cell>
          <cell r="AX156">
            <v>0</v>
          </cell>
          <cell r="AY156">
            <v>1</v>
          </cell>
          <cell r="AZ156">
            <v>0</v>
          </cell>
          <cell r="BA156">
            <v>1</v>
          </cell>
          <cell r="BB156">
            <v>0</v>
          </cell>
          <cell r="BC156">
            <v>0</v>
          </cell>
          <cell r="BD156">
            <v>0</v>
          </cell>
          <cell r="BE156">
            <v>0</v>
          </cell>
          <cell r="BF156">
            <v>0</v>
          </cell>
          <cell r="BG156">
            <v>0</v>
          </cell>
          <cell r="BH156">
            <v>0</v>
          </cell>
          <cell r="BI156">
            <v>0</v>
          </cell>
          <cell r="BJ156">
            <v>0</v>
          </cell>
          <cell r="BK156">
            <v>0</v>
          </cell>
          <cell r="BL156">
            <v>2</v>
          </cell>
          <cell r="BM156">
            <v>1</v>
          </cell>
          <cell r="BN156">
            <v>1</v>
          </cell>
          <cell r="BP156">
            <v>16</v>
          </cell>
        </row>
        <row r="157">
          <cell r="B157">
            <v>1420</v>
          </cell>
          <cell r="C157" t="str">
            <v>AS</v>
          </cell>
          <cell r="D157" t="str">
            <v>AS CL 서울1팀</v>
          </cell>
          <cell r="E157" t="str">
            <v>최희정</v>
          </cell>
          <cell r="F157" t="str">
            <v>주임</v>
          </cell>
          <cell r="G157" t="str">
            <v>팀원</v>
          </cell>
          <cell r="H157" t="str">
            <v>2002-11-18</v>
          </cell>
          <cell r="I157" t="str">
            <v>여</v>
          </cell>
          <cell r="J157">
            <v>14</v>
          </cell>
          <cell r="K157">
            <v>0</v>
          </cell>
          <cell r="L157">
            <v>14</v>
          </cell>
          <cell r="M157">
            <v>14</v>
          </cell>
          <cell r="R157" t="str">
            <v>미팅</v>
          </cell>
          <cell r="S157" t="str">
            <v>미팅</v>
          </cell>
          <cell r="AN157" t="str">
            <v>생휴</v>
          </cell>
          <cell r="AR157" t="str">
            <v>특휴</v>
          </cell>
          <cell r="AV157">
            <v>0</v>
          </cell>
          <cell r="AW157">
            <v>0</v>
          </cell>
          <cell r="AX157">
            <v>0</v>
          </cell>
          <cell r="AY157">
            <v>0</v>
          </cell>
          <cell r="AZ157">
            <v>0</v>
          </cell>
          <cell r="BA157">
            <v>0</v>
          </cell>
          <cell r="BB157">
            <v>1</v>
          </cell>
          <cell r="BC157">
            <v>0</v>
          </cell>
          <cell r="BD157">
            <v>0</v>
          </cell>
          <cell r="BE157">
            <v>0</v>
          </cell>
          <cell r="BF157">
            <v>0</v>
          </cell>
          <cell r="BG157">
            <v>0</v>
          </cell>
          <cell r="BH157">
            <v>0</v>
          </cell>
          <cell r="BI157">
            <v>0</v>
          </cell>
          <cell r="BJ157">
            <v>0</v>
          </cell>
          <cell r="BK157">
            <v>0</v>
          </cell>
          <cell r="BL157">
            <v>2</v>
          </cell>
          <cell r="BM157">
            <v>1</v>
          </cell>
          <cell r="BN157">
            <v>1</v>
          </cell>
          <cell r="BP157">
            <v>16</v>
          </cell>
        </row>
        <row r="158">
          <cell r="B158">
            <v>1483</v>
          </cell>
          <cell r="C158" t="str">
            <v>AS</v>
          </cell>
          <cell r="D158" t="str">
            <v>AS CL 서울1팀</v>
          </cell>
          <cell r="E158" t="str">
            <v>최희영</v>
          </cell>
          <cell r="F158" t="str">
            <v>주임</v>
          </cell>
          <cell r="G158" t="str">
            <v>팀원</v>
          </cell>
          <cell r="H158" t="str">
            <v>2003-02-05</v>
          </cell>
          <cell r="I158" t="str">
            <v>여</v>
          </cell>
          <cell r="J158">
            <v>14</v>
          </cell>
          <cell r="K158">
            <v>0</v>
          </cell>
          <cell r="L158">
            <v>13</v>
          </cell>
          <cell r="M158">
            <v>13</v>
          </cell>
          <cell r="R158" t="str">
            <v>미팅</v>
          </cell>
          <cell r="S158" t="str">
            <v>미팅</v>
          </cell>
          <cell r="AN158" t="str">
            <v>생휴</v>
          </cell>
          <cell r="AR158" t="str">
            <v>특휴</v>
          </cell>
          <cell r="AV158">
            <v>0</v>
          </cell>
          <cell r="AW158">
            <v>0</v>
          </cell>
          <cell r="AX158">
            <v>0</v>
          </cell>
          <cell r="AY158">
            <v>0</v>
          </cell>
          <cell r="AZ158">
            <v>0</v>
          </cell>
          <cell r="BA158">
            <v>0</v>
          </cell>
          <cell r="BB158">
            <v>1</v>
          </cell>
          <cell r="BC158">
            <v>0</v>
          </cell>
          <cell r="BD158">
            <v>0</v>
          </cell>
          <cell r="BE158">
            <v>0</v>
          </cell>
          <cell r="BF158">
            <v>0</v>
          </cell>
          <cell r="BG158">
            <v>0</v>
          </cell>
          <cell r="BH158">
            <v>0</v>
          </cell>
          <cell r="BI158">
            <v>0</v>
          </cell>
          <cell r="BJ158">
            <v>0</v>
          </cell>
          <cell r="BK158">
            <v>0</v>
          </cell>
          <cell r="BL158">
            <v>2</v>
          </cell>
          <cell r="BM158">
            <v>1</v>
          </cell>
          <cell r="BN158">
            <v>1</v>
          </cell>
          <cell r="BP158">
            <v>16</v>
          </cell>
        </row>
        <row r="159">
          <cell r="B159">
            <v>1546</v>
          </cell>
          <cell r="C159" t="str">
            <v>AS</v>
          </cell>
          <cell r="D159" t="str">
            <v>AS CL 서울1팀</v>
          </cell>
          <cell r="E159" t="str">
            <v>김진성</v>
          </cell>
          <cell r="F159" t="str">
            <v>사원</v>
          </cell>
          <cell r="G159" t="str">
            <v>팀원</v>
          </cell>
          <cell r="H159" t="str">
            <v>2004-01-26</v>
          </cell>
          <cell r="I159" t="str">
            <v>남</v>
          </cell>
          <cell r="J159">
            <v>6.3150684931506849</v>
          </cell>
          <cell r="K159">
            <v>0</v>
          </cell>
          <cell r="L159">
            <v>12</v>
          </cell>
          <cell r="M159">
            <v>12</v>
          </cell>
          <cell r="R159" t="str">
            <v>미팅</v>
          </cell>
          <cell r="S159" t="str">
            <v>미팅</v>
          </cell>
          <cell r="AN159" t="str">
            <v>월차</v>
          </cell>
          <cell r="AR159" t="str">
            <v>특휴</v>
          </cell>
          <cell r="AV159">
            <v>0</v>
          </cell>
          <cell r="AW159">
            <v>0</v>
          </cell>
          <cell r="AX159">
            <v>0</v>
          </cell>
          <cell r="AY159">
            <v>1</v>
          </cell>
          <cell r="AZ159">
            <v>0</v>
          </cell>
          <cell r="BA159">
            <v>1</v>
          </cell>
          <cell r="BB159">
            <v>0</v>
          </cell>
          <cell r="BC159">
            <v>0</v>
          </cell>
          <cell r="BD159">
            <v>0</v>
          </cell>
          <cell r="BE159">
            <v>0</v>
          </cell>
          <cell r="BF159">
            <v>0</v>
          </cell>
          <cell r="BG159">
            <v>0</v>
          </cell>
          <cell r="BH159">
            <v>0</v>
          </cell>
          <cell r="BI159">
            <v>0</v>
          </cell>
          <cell r="BJ159">
            <v>0</v>
          </cell>
          <cell r="BK159">
            <v>0</v>
          </cell>
          <cell r="BL159">
            <v>2</v>
          </cell>
          <cell r="BM159">
            <v>1</v>
          </cell>
          <cell r="BN159">
            <v>1</v>
          </cell>
          <cell r="BP159">
            <v>16</v>
          </cell>
        </row>
        <row r="160">
          <cell r="B160">
            <v>1064</v>
          </cell>
          <cell r="C160" t="str">
            <v>AS</v>
          </cell>
          <cell r="D160" t="str">
            <v>AS CL 서울1팀</v>
          </cell>
          <cell r="E160" t="str">
            <v>임원일</v>
          </cell>
          <cell r="F160" t="str">
            <v>차장</v>
          </cell>
          <cell r="G160" t="str">
            <v>팀원</v>
          </cell>
          <cell r="H160" t="str">
            <v>1991-03-18</v>
          </cell>
          <cell r="I160" t="str">
            <v>남</v>
          </cell>
          <cell r="J160">
            <v>24</v>
          </cell>
          <cell r="K160">
            <v>0</v>
          </cell>
          <cell r="L160">
            <v>25</v>
          </cell>
          <cell r="M160">
            <v>25</v>
          </cell>
          <cell r="R160" t="str">
            <v>미팅</v>
          </cell>
          <cell r="S160" t="str">
            <v>미팅</v>
          </cell>
          <cell r="AN160" t="str">
            <v>월차</v>
          </cell>
          <cell r="AR160" t="str">
            <v>특휴</v>
          </cell>
          <cell r="AV160">
            <v>0</v>
          </cell>
          <cell r="AW160">
            <v>0</v>
          </cell>
          <cell r="AX160">
            <v>0</v>
          </cell>
          <cell r="AY160">
            <v>1</v>
          </cell>
          <cell r="AZ160">
            <v>0</v>
          </cell>
          <cell r="BA160">
            <v>1</v>
          </cell>
          <cell r="BB160">
            <v>0</v>
          </cell>
          <cell r="BC160">
            <v>0</v>
          </cell>
          <cell r="BD160">
            <v>0</v>
          </cell>
          <cell r="BE160">
            <v>0</v>
          </cell>
          <cell r="BF160">
            <v>0</v>
          </cell>
          <cell r="BG160">
            <v>0</v>
          </cell>
          <cell r="BH160">
            <v>0</v>
          </cell>
          <cell r="BI160">
            <v>0</v>
          </cell>
          <cell r="BJ160">
            <v>0</v>
          </cell>
          <cell r="BK160">
            <v>0</v>
          </cell>
          <cell r="BL160">
            <v>2</v>
          </cell>
          <cell r="BM160">
            <v>1</v>
          </cell>
          <cell r="BN160">
            <v>1</v>
          </cell>
          <cell r="BO160">
            <v>-1</v>
          </cell>
          <cell r="BP160">
            <v>15</v>
          </cell>
        </row>
        <row r="161">
          <cell r="B161">
            <v>1282</v>
          </cell>
          <cell r="C161" t="str">
            <v>AS</v>
          </cell>
          <cell r="D161" t="str">
            <v>AS CL 서울1팀</v>
          </cell>
          <cell r="E161" t="str">
            <v>강동균</v>
          </cell>
          <cell r="F161" t="str">
            <v>주임</v>
          </cell>
          <cell r="G161" t="str">
            <v>팀원</v>
          </cell>
          <cell r="H161" t="str">
            <v>1999-12-01</v>
          </cell>
          <cell r="I161" t="str">
            <v>남</v>
          </cell>
          <cell r="J161">
            <v>18</v>
          </cell>
          <cell r="K161">
            <v>0</v>
          </cell>
          <cell r="L161">
            <v>17</v>
          </cell>
          <cell r="M161">
            <v>17</v>
          </cell>
          <cell r="R161" t="str">
            <v>미팅</v>
          </cell>
          <cell r="S161" t="str">
            <v>미팅</v>
          </cell>
          <cell r="AN161" t="str">
            <v>월차</v>
          </cell>
          <cell r="AR161" t="str">
            <v>특휴</v>
          </cell>
          <cell r="AV161">
            <v>0</v>
          </cell>
          <cell r="AW161">
            <v>0</v>
          </cell>
          <cell r="AX161">
            <v>0</v>
          </cell>
          <cell r="AY161">
            <v>1</v>
          </cell>
          <cell r="AZ161">
            <v>0</v>
          </cell>
          <cell r="BA161">
            <v>1</v>
          </cell>
          <cell r="BB161">
            <v>0</v>
          </cell>
          <cell r="BC161">
            <v>0</v>
          </cell>
          <cell r="BD161">
            <v>0</v>
          </cell>
          <cell r="BE161">
            <v>0</v>
          </cell>
          <cell r="BF161">
            <v>0</v>
          </cell>
          <cell r="BG161">
            <v>0</v>
          </cell>
          <cell r="BH161">
            <v>0</v>
          </cell>
          <cell r="BI161">
            <v>0</v>
          </cell>
          <cell r="BJ161">
            <v>0</v>
          </cell>
          <cell r="BK161">
            <v>0</v>
          </cell>
          <cell r="BL161">
            <v>2</v>
          </cell>
          <cell r="BM161">
            <v>1</v>
          </cell>
          <cell r="BN161">
            <v>1</v>
          </cell>
          <cell r="BP161">
            <v>16</v>
          </cell>
        </row>
        <row r="162">
          <cell r="B162">
            <v>1511</v>
          </cell>
          <cell r="C162" t="str">
            <v>AS</v>
          </cell>
          <cell r="D162" t="str">
            <v>AS CL 서울1팀</v>
          </cell>
          <cell r="E162" t="str">
            <v>김이영</v>
          </cell>
          <cell r="F162" t="str">
            <v>주임</v>
          </cell>
          <cell r="G162" t="str">
            <v>팀원</v>
          </cell>
          <cell r="H162" t="str">
            <v>2003-07-01</v>
          </cell>
          <cell r="I162" t="str">
            <v>남</v>
          </cell>
          <cell r="J162">
            <v>8.0136986301369859</v>
          </cell>
          <cell r="K162">
            <v>0</v>
          </cell>
          <cell r="L162">
            <v>13</v>
          </cell>
          <cell r="M162">
            <v>13</v>
          </cell>
          <cell r="R162" t="str">
            <v>미팅</v>
          </cell>
          <cell r="S162" t="str">
            <v>미팅</v>
          </cell>
          <cell r="AE162" t="str">
            <v>출산</v>
          </cell>
          <cell r="AN162" t="str">
            <v>월차</v>
          </cell>
          <cell r="AR162" t="str">
            <v>특휴</v>
          </cell>
          <cell r="AV162">
            <v>0</v>
          </cell>
          <cell r="AW162">
            <v>0</v>
          </cell>
          <cell r="AX162">
            <v>0</v>
          </cell>
          <cell r="AY162">
            <v>1</v>
          </cell>
          <cell r="AZ162">
            <v>0</v>
          </cell>
          <cell r="BA162">
            <v>1</v>
          </cell>
          <cell r="BB162">
            <v>0</v>
          </cell>
          <cell r="BC162">
            <v>0</v>
          </cell>
          <cell r="BD162">
            <v>0</v>
          </cell>
          <cell r="BE162">
            <v>0</v>
          </cell>
          <cell r="BF162">
            <v>0</v>
          </cell>
          <cell r="BG162">
            <v>0</v>
          </cell>
          <cell r="BH162">
            <v>0</v>
          </cell>
          <cell r="BI162">
            <v>0</v>
          </cell>
          <cell r="BJ162">
            <v>0</v>
          </cell>
          <cell r="BK162">
            <v>0</v>
          </cell>
          <cell r="BL162">
            <v>2</v>
          </cell>
          <cell r="BM162">
            <v>1</v>
          </cell>
          <cell r="BN162">
            <v>1</v>
          </cell>
          <cell r="BO162">
            <v>-1</v>
          </cell>
          <cell r="BP162">
            <v>15</v>
          </cell>
        </row>
        <row r="163">
          <cell r="B163">
            <v>1157</v>
          </cell>
          <cell r="C163" t="str">
            <v>AS</v>
          </cell>
          <cell r="D163" t="str">
            <v>AS CL 서울1팀</v>
          </cell>
          <cell r="E163" t="str">
            <v>박정근</v>
          </cell>
          <cell r="F163" t="str">
            <v>과장</v>
          </cell>
          <cell r="G163" t="str">
            <v>팀원</v>
          </cell>
          <cell r="H163" t="str">
            <v>1994-12-19</v>
          </cell>
          <cell r="I163" t="str">
            <v>남</v>
          </cell>
          <cell r="J163">
            <v>20</v>
          </cell>
          <cell r="K163">
            <v>0</v>
          </cell>
          <cell r="L163">
            <v>22</v>
          </cell>
          <cell r="M163">
            <v>22</v>
          </cell>
          <cell r="R163" t="str">
            <v>미팅</v>
          </cell>
          <cell r="S163" t="str">
            <v>미팅</v>
          </cell>
          <cell r="AN163" t="str">
            <v>월차</v>
          </cell>
          <cell r="AR163" t="str">
            <v>특휴</v>
          </cell>
          <cell r="AV163">
            <v>0</v>
          </cell>
          <cell r="AW163">
            <v>0</v>
          </cell>
          <cell r="AX163">
            <v>0</v>
          </cell>
          <cell r="AY163">
            <v>1</v>
          </cell>
          <cell r="AZ163">
            <v>0</v>
          </cell>
          <cell r="BA163">
            <v>1</v>
          </cell>
          <cell r="BB163">
            <v>0</v>
          </cell>
          <cell r="BC163">
            <v>0</v>
          </cell>
          <cell r="BD163">
            <v>0</v>
          </cell>
          <cell r="BE163">
            <v>0</v>
          </cell>
          <cell r="BF163">
            <v>0</v>
          </cell>
          <cell r="BG163">
            <v>0</v>
          </cell>
          <cell r="BH163">
            <v>0</v>
          </cell>
          <cell r="BI163">
            <v>0</v>
          </cell>
          <cell r="BJ163">
            <v>0</v>
          </cell>
          <cell r="BK163">
            <v>0</v>
          </cell>
          <cell r="BL163">
            <v>2</v>
          </cell>
          <cell r="BM163">
            <v>1</v>
          </cell>
          <cell r="BN163">
            <v>1</v>
          </cell>
          <cell r="BP163">
            <v>16</v>
          </cell>
        </row>
        <row r="164">
          <cell r="B164">
            <v>1253</v>
          </cell>
          <cell r="C164" t="str">
            <v>AS</v>
          </cell>
          <cell r="D164" t="str">
            <v>AS CL 서울1팀</v>
          </cell>
          <cell r="E164" t="str">
            <v>국승원</v>
          </cell>
          <cell r="F164" t="str">
            <v>주임</v>
          </cell>
          <cell r="G164" t="str">
            <v>팀원</v>
          </cell>
          <cell r="H164" t="str">
            <v>1999-12-01</v>
          </cell>
          <cell r="I164" t="str">
            <v>남</v>
          </cell>
          <cell r="J164">
            <v>16</v>
          </cell>
          <cell r="K164">
            <v>0</v>
          </cell>
          <cell r="L164">
            <v>17</v>
          </cell>
          <cell r="M164">
            <v>17</v>
          </cell>
          <cell r="R164" t="str">
            <v>미팅</v>
          </cell>
          <cell r="S164" t="str">
            <v>미팅</v>
          </cell>
          <cell r="AN164" t="str">
            <v>월차</v>
          </cell>
          <cell r="AR164" t="str">
            <v>특휴</v>
          </cell>
          <cell r="AV164">
            <v>0</v>
          </cell>
          <cell r="AW164">
            <v>0</v>
          </cell>
          <cell r="AX164">
            <v>0</v>
          </cell>
          <cell r="AY164">
            <v>1</v>
          </cell>
          <cell r="AZ164">
            <v>0</v>
          </cell>
          <cell r="BA164">
            <v>1</v>
          </cell>
          <cell r="BB164">
            <v>0</v>
          </cell>
          <cell r="BC164">
            <v>0</v>
          </cell>
          <cell r="BD164">
            <v>0</v>
          </cell>
          <cell r="BE164">
            <v>0</v>
          </cell>
          <cell r="BF164">
            <v>0</v>
          </cell>
          <cell r="BG164">
            <v>0</v>
          </cell>
          <cell r="BH164">
            <v>0</v>
          </cell>
          <cell r="BI164">
            <v>0</v>
          </cell>
          <cell r="BJ164">
            <v>0</v>
          </cell>
          <cell r="BK164">
            <v>0</v>
          </cell>
          <cell r="BL164">
            <v>2</v>
          </cell>
          <cell r="BM164">
            <v>1</v>
          </cell>
          <cell r="BN164">
            <v>1</v>
          </cell>
          <cell r="BP164">
            <v>16</v>
          </cell>
        </row>
        <row r="165">
          <cell r="B165">
            <v>1054</v>
          </cell>
          <cell r="C165" t="str">
            <v>AS</v>
          </cell>
          <cell r="D165" t="str">
            <v>AS CL 서울1팀</v>
          </cell>
          <cell r="E165" t="str">
            <v>김경선</v>
          </cell>
          <cell r="F165" t="str">
            <v>차장</v>
          </cell>
          <cell r="G165" t="str">
            <v>팀원</v>
          </cell>
          <cell r="H165" t="str">
            <v>1990-09-24</v>
          </cell>
          <cell r="I165" t="str">
            <v>남</v>
          </cell>
          <cell r="J165">
            <v>28</v>
          </cell>
          <cell r="K165">
            <v>0</v>
          </cell>
          <cell r="L165">
            <v>26</v>
          </cell>
          <cell r="M165">
            <v>26</v>
          </cell>
          <cell r="R165" t="str">
            <v>미팅</v>
          </cell>
          <cell r="S165" t="str">
            <v>미팅</v>
          </cell>
          <cell r="AN165" t="str">
            <v>월차</v>
          </cell>
          <cell r="AR165" t="str">
            <v>특휴</v>
          </cell>
          <cell r="AV165">
            <v>0</v>
          </cell>
          <cell r="AW165">
            <v>0</v>
          </cell>
          <cell r="AX165">
            <v>0</v>
          </cell>
          <cell r="AY165">
            <v>1</v>
          </cell>
          <cell r="AZ165">
            <v>0</v>
          </cell>
          <cell r="BA165">
            <v>1</v>
          </cell>
          <cell r="BB165">
            <v>0</v>
          </cell>
          <cell r="BC165">
            <v>0</v>
          </cell>
          <cell r="BD165">
            <v>0</v>
          </cell>
          <cell r="BE165">
            <v>0</v>
          </cell>
          <cell r="BF165">
            <v>0</v>
          </cell>
          <cell r="BG165">
            <v>0</v>
          </cell>
          <cell r="BH165">
            <v>0</v>
          </cell>
          <cell r="BI165">
            <v>0</v>
          </cell>
          <cell r="BJ165">
            <v>0</v>
          </cell>
          <cell r="BK165">
            <v>0</v>
          </cell>
          <cell r="BL165">
            <v>2</v>
          </cell>
          <cell r="BM165">
            <v>1</v>
          </cell>
          <cell r="BN165">
            <v>1</v>
          </cell>
          <cell r="BP165">
            <v>16</v>
          </cell>
        </row>
        <row r="166">
          <cell r="B166">
            <v>1119</v>
          </cell>
          <cell r="C166" t="str">
            <v>AS</v>
          </cell>
          <cell r="D166" t="str">
            <v>AS CL 서울2팀</v>
          </cell>
          <cell r="E166" t="str">
            <v>박상덕</v>
          </cell>
          <cell r="F166" t="str">
            <v>차장</v>
          </cell>
          <cell r="G166" t="str">
            <v>팀장</v>
          </cell>
          <cell r="H166" t="str">
            <v>1992-12-01</v>
          </cell>
          <cell r="I166" t="str">
            <v>남</v>
          </cell>
          <cell r="J166">
            <v>25</v>
          </cell>
          <cell r="K166">
            <v>0</v>
          </cell>
          <cell r="L166">
            <v>24</v>
          </cell>
          <cell r="M166">
            <v>24</v>
          </cell>
          <cell r="R166" t="str">
            <v>미팅</v>
          </cell>
          <cell r="S166" t="str">
            <v>미팅</v>
          </cell>
          <cell r="AH166" t="str">
            <v>휴일</v>
          </cell>
          <cell r="AN166" t="str">
            <v>1/21대휴</v>
          </cell>
          <cell r="AR166" t="str">
            <v>특휴</v>
          </cell>
          <cell r="AV166">
            <v>0</v>
          </cell>
          <cell r="AW166">
            <v>0</v>
          </cell>
          <cell r="AX166">
            <v>0</v>
          </cell>
          <cell r="AY166">
            <v>0</v>
          </cell>
          <cell r="AZ166">
            <v>0</v>
          </cell>
          <cell r="BA166">
            <v>0</v>
          </cell>
          <cell r="BB166">
            <v>0</v>
          </cell>
          <cell r="BC166">
            <v>0</v>
          </cell>
          <cell r="BD166">
            <v>1</v>
          </cell>
          <cell r="BE166">
            <v>1</v>
          </cell>
          <cell r="BF166">
            <v>0</v>
          </cell>
          <cell r="BG166">
            <v>0</v>
          </cell>
          <cell r="BH166">
            <v>0</v>
          </cell>
          <cell r="BI166">
            <v>0</v>
          </cell>
          <cell r="BJ166">
            <v>0</v>
          </cell>
          <cell r="BK166">
            <v>0</v>
          </cell>
          <cell r="BL166">
            <v>2</v>
          </cell>
          <cell r="BM166">
            <v>1</v>
          </cell>
          <cell r="BN166">
            <v>1</v>
          </cell>
          <cell r="BP166">
            <v>16</v>
          </cell>
        </row>
        <row r="167">
          <cell r="B167">
            <v>1477</v>
          </cell>
          <cell r="C167" t="str">
            <v>AS</v>
          </cell>
          <cell r="D167" t="str">
            <v>AS CL 서울2팀</v>
          </cell>
          <cell r="E167" t="str">
            <v>주원재</v>
          </cell>
          <cell r="F167" t="str">
            <v>주임</v>
          </cell>
          <cell r="G167" t="str">
            <v>팀원</v>
          </cell>
          <cell r="H167" t="str">
            <v>2003-01-07</v>
          </cell>
          <cell r="I167" t="str">
            <v>남</v>
          </cell>
          <cell r="J167">
            <v>9.5</v>
          </cell>
          <cell r="K167">
            <v>0</v>
          </cell>
          <cell r="L167">
            <v>13</v>
          </cell>
          <cell r="M167">
            <v>13</v>
          </cell>
          <cell r="R167" t="str">
            <v>미팅</v>
          </cell>
          <cell r="S167" t="str">
            <v>미팅</v>
          </cell>
          <cell r="AN167" t="str">
            <v>월차</v>
          </cell>
          <cell r="AR167" t="str">
            <v>특휴</v>
          </cell>
          <cell r="AV167">
            <v>0</v>
          </cell>
          <cell r="AW167">
            <v>0</v>
          </cell>
          <cell r="AX167">
            <v>0</v>
          </cell>
          <cell r="AY167">
            <v>1</v>
          </cell>
          <cell r="AZ167">
            <v>0</v>
          </cell>
          <cell r="BA167">
            <v>1</v>
          </cell>
          <cell r="BB167">
            <v>0</v>
          </cell>
          <cell r="BC167">
            <v>0</v>
          </cell>
          <cell r="BD167">
            <v>0</v>
          </cell>
          <cell r="BE167">
            <v>0</v>
          </cell>
          <cell r="BF167">
            <v>0</v>
          </cell>
          <cell r="BG167">
            <v>0</v>
          </cell>
          <cell r="BH167">
            <v>0</v>
          </cell>
          <cell r="BI167">
            <v>0</v>
          </cell>
          <cell r="BJ167">
            <v>0</v>
          </cell>
          <cell r="BK167">
            <v>0</v>
          </cell>
          <cell r="BL167">
            <v>2</v>
          </cell>
          <cell r="BM167">
            <v>1</v>
          </cell>
          <cell r="BN167">
            <v>1</v>
          </cell>
          <cell r="BP167">
            <v>16</v>
          </cell>
        </row>
        <row r="168">
          <cell r="B168">
            <v>1569</v>
          </cell>
          <cell r="C168" t="str">
            <v>AS</v>
          </cell>
          <cell r="D168" t="str">
            <v>AS CL 서울2팀</v>
          </cell>
          <cell r="E168" t="str">
            <v>윤희지</v>
          </cell>
          <cell r="F168" t="str">
            <v>사원</v>
          </cell>
          <cell r="G168" t="str">
            <v>팀원</v>
          </cell>
          <cell r="H168" t="str">
            <v>2004-05-17</v>
          </cell>
          <cell r="I168" t="str">
            <v>여</v>
          </cell>
          <cell r="J168">
            <v>8.2465753424657535</v>
          </cell>
          <cell r="K168">
            <v>0</v>
          </cell>
          <cell r="L168">
            <v>12</v>
          </cell>
          <cell r="M168">
            <v>12</v>
          </cell>
          <cell r="R168" t="str">
            <v>미팅</v>
          </cell>
          <cell r="S168" t="str">
            <v>미팅</v>
          </cell>
          <cell r="AN168" t="str">
            <v>생휴</v>
          </cell>
          <cell r="AR168" t="str">
            <v>특휴</v>
          </cell>
          <cell r="AV168">
            <v>0</v>
          </cell>
          <cell r="AW168">
            <v>0</v>
          </cell>
          <cell r="AX168">
            <v>0</v>
          </cell>
          <cell r="AY168">
            <v>0</v>
          </cell>
          <cell r="AZ168">
            <v>0</v>
          </cell>
          <cell r="BA168">
            <v>0</v>
          </cell>
          <cell r="BB168">
            <v>1</v>
          </cell>
          <cell r="BC168">
            <v>0</v>
          </cell>
          <cell r="BD168">
            <v>0</v>
          </cell>
          <cell r="BE168">
            <v>0</v>
          </cell>
          <cell r="BF168">
            <v>0</v>
          </cell>
          <cell r="BG168">
            <v>0</v>
          </cell>
          <cell r="BH168">
            <v>0</v>
          </cell>
          <cell r="BI168">
            <v>0</v>
          </cell>
          <cell r="BJ168">
            <v>0</v>
          </cell>
          <cell r="BK168">
            <v>0</v>
          </cell>
          <cell r="BL168">
            <v>2</v>
          </cell>
          <cell r="BM168">
            <v>1</v>
          </cell>
          <cell r="BN168">
            <v>1</v>
          </cell>
          <cell r="BP168">
            <v>16</v>
          </cell>
        </row>
        <row r="169">
          <cell r="B169">
            <v>1410</v>
          </cell>
          <cell r="C169" t="str">
            <v>AS</v>
          </cell>
          <cell r="D169" t="str">
            <v>AS CL 서울2팀</v>
          </cell>
          <cell r="E169" t="str">
            <v>정미정</v>
          </cell>
          <cell r="F169" t="str">
            <v>주임</v>
          </cell>
          <cell r="G169" t="str">
            <v>팀원</v>
          </cell>
          <cell r="H169" t="str">
            <v>2002-09-09</v>
          </cell>
          <cell r="I169" t="str">
            <v>여</v>
          </cell>
          <cell r="J169">
            <v>16</v>
          </cell>
          <cell r="K169">
            <v>0</v>
          </cell>
          <cell r="L169">
            <v>14</v>
          </cell>
          <cell r="M169">
            <v>14</v>
          </cell>
          <cell r="R169" t="str">
            <v>미팅</v>
          </cell>
          <cell r="S169" t="str">
            <v>미팅</v>
          </cell>
          <cell r="AN169" t="str">
            <v>생휴</v>
          </cell>
          <cell r="AR169" t="str">
            <v>특휴</v>
          </cell>
          <cell r="AV169">
            <v>0</v>
          </cell>
          <cell r="AW169">
            <v>0</v>
          </cell>
          <cell r="AX169">
            <v>0</v>
          </cell>
          <cell r="AY169">
            <v>0</v>
          </cell>
          <cell r="AZ169">
            <v>0</v>
          </cell>
          <cell r="BA169">
            <v>0</v>
          </cell>
          <cell r="BB169">
            <v>1</v>
          </cell>
          <cell r="BC169">
            <v>0</v>
          </cell>
          <cell r="BD169">
            <v>0</v>
          </cell>
          <cell r="BE169">
            <v>0</v>
          </cell>
          <cell r="BF169">
            <v>0</v>
          </cell>
          <cell r="BG169">
            <v>0</v>
          </cell>
          <cell r="BH169">
            <v>0</v>
          </cell>
          <cell r="BI169">
            <v>0</v>
          </cell>
          <cell r="BJ169">
            <v>0</v>
          </cell>
          <cell r="BK169">
            <v>0</v>
          </cell>
          <cell r="BL169">
            <v>2</v>
          </cell>
          <cell r="BM169">
            <v>1</v>
          </cell>
          <cell r="BN169">
            <v>1</v>
          </cell>
          <cell r="BP169">
            <v>16</v>
          </cell>
        </row>
        <row r="170">
          <cell r="B170">
            <v>1580</v>
          </cell>
          <cell r="C170" t="str">
            <v>AS</v>
          </cell>
          <cell r="D170" t="str">
            <v>AS CL 서울2팀</v>
          </cell>
          <cell r="E170" t="str">
            <v>김범은</v>
          </cell>
          <cell r="F170" t="str">
            <v>사원</v>
          </cell>
          <cell r="G170" t="str">
            <v>팀원</v>
          </cell>
          <cell r="H170" t="str">
            <v>2004-09-10</v>
          </cell>
          <cell r="I170" t="str">
            <v>여</v>
          </cell>
          <cell r="J170">
            <v>2.5684931506849313</v>
          </cell>
          <cell r="K170">
            <v>0</v>
          </cell>
          <cell r="L170">
            <v>12</v>
          </cell>
          <cell r="M170">
            <v>12</v>
          </cell>
          <cell r="R170" t="str">
            <v>미팅</v>
          </cell>
          <cell r="S170" t="str">
            <v>미팅</v>
          </cell>
          <cell r="AH170" t="str">
            <v>휴일</v>
          </cell>
          <cell r="AN170" t="str">
            <v>1/21대휴</v>
          </cell>
          <cell r="AR170" t="str">
            <v>생휴</v>
          </cell>
          <cell r="AV170">
            <v>0</v>
          </cell>
          <cell r="AW170">
            <v>0</v>
          </cell>
          <cell r="AX170">
            <v>0</v>
          </cell>
          <cell r="AY170">
            <v>0</v>
          </cell>
          <cell r="AZ170">
            <v>0</v>
          </cell>
          <cell r="BA170">
            <v>0</v>
          </cell>
          <cell r="BB170">
            <v>1</v>
          </cell>
          <cell r="BC170">
            <v>0</v>
          </cell>
          <cell r="BD170">
            <v>1</v>
          </cell>
          <cell r="BE170">
            <v>1</v>
          </cell>
          <cell r="BF170">
            <v>0</v>
          </cell>
          <cell r="BG170">
            <v>0</v>
          </cell>
          <cell r="BH170">
            <v>0</v>
          </cell>
          <cell r="BI170">
            <v>0</v>
          </cell>
          <cell r="BJ170">
            <v>0</v>
          </cell>
          <cell r="BK170">
            <v>0</v>
          </cell>
          <cell r="BL170">
            <v>2</v>
          </cell>
          <cell r="BM170">
            <v>0</v>
          </cell>
          <cell r="BN170">
            <v>2</v>
          </cell>
          <cell r="BP170">
            <v>16</v>
          </cell>
        </row>
        <row r="171">
          <cell r="B171">
            <v>1544</v>
          </cell>
          <cell r="C171" t="str">
            <v>AS</v>
          </cell>
          <cell r="D171" t="str">
            <v>AS CL 서울2팀</v>
          </cell>
          <cell r="E171" t="str">
            <v>김억태</v>
          </cell>
          <cell r="F171" t="str">
            <v>사원</v>
          </cell>
          <cell r="G171" t="str">
            <v>팀원</v>
          </cell>
          <cell r="H171" t="str">
            <v>2004-01-26</v>
          </cell>
          <cell r="I171" t="str">
            <v>남</v>
          </cell>
          <cell r="J171">
            <v>4.3150684931506849</v>
          </cell>
          <cell r="K171">
            <v>0</v>
          </cell>
          <cell r="L171">
            <v>12</v>
          </cell>
          <cell r="M171">
            <v>12</v>
          </cell>
          <cell r="R171" t="str">
            <v>미팅</v>
          </cell>
          <cell r="S171" t="str">
            <v>미팅</v>
          </cell>
          <cell r="AN171" t="str">
            <v>월차</v>
          </cell>
          <cell r="AR171" t="str">
            <v>특휴</v>
          </cell>
          <cell r="AV171">
            <v>0</v>
          </cell>
          <cell r="AW171">
            <v>0</v>
          </cell>
          <cell r="AX171">
            <v>0</v>
          </cell>
          <cell r="AY171">
            <v>1</v>
          </cell>
          <cell r="AZ171">
            <v>0</v>
          </cell>
          <cell r="BA171">
            <v>1</v>
          </cell>
          <cell r="BB171">
            <v>0</v>
          </cell>
          <cell r="BC171">
            <v>0</v>
          </cell>
          <cell r="BD171">
            <v>0</v>
          </cell>
          <cell r="BE171">
            <v>0</v>
          </cell>
          <cell r="BF171">
            <v>0</v>
          </cell>
          <cell r="BG171">
            <v>0</v>
          </cell>
          <cell r="BH171">
            <v>0</v>
          </cell>
          <cell r="BI171">
            <v>0</v>
          </cell>
          <cell r="BJ171">
            <v>0</v>
          </cell>
          <cell r="BK171">
            <v>0</v>
          </cell>
          <cell r="BL171">
            <v>2</v>
          </cell>
          <cell r="BM171">
            <v>1</v>
          </cell>
          <cell r="BN171">
            <v>1</v>
          </cell>
          <cell r="BP171">
            <v>16</v>
          </cell>
        </row>
        <row r="172">
          <cell r="B172">
            <v>1330</v>
          </cell>
          <cell r="C172" t="str">
            <v>AS</v>
          </cell>
          <cell r="D172" t="str">
            <v>AS CL 서울2팀</v>
          </cell>
          <cell r="E172" t="str">
            <v>조강연</v>
          </cell>
          <cell r="F172" t="str">
            <v>주임</v>
          </cell>
          <cell r="G172" t="str">
            <v>팀원</v>
          </cell>
          <cell r="H172" t="str">
            <v>2001-02-26</v>
          </cell>
          <cell r="I172" t="str">
            <v>남</v>
          </cell>
          <cell r="J172">
            <v>13</v>
          </cell>
          <cell r="K172">
            <v>0</v>
          </cell>
          <cell r="L172">
            <v>15</v>
          </cell>
          <cell r="M172">
            <v>15</v>
          </cell>
          <cell r="R172" t="str">
            <v>미팅</v>
          </cell>
          <cell r="S172" t="str">
            <v>미팅</v>
          </cell>
          <cell r="AN172" t="str">
            <v>월차</v>
          </cell>
          <cell r="AR172" t="str">
            <v>특휴</v>
          </cell>
          <cell r="AV172">
            <v>0</v>
          </cell>
          <cell r="AW172">
            <v>0</v>
          </cell>
          <cell r="AX172">
            <v>0</v>
          </cell>
          <cell r="AY172">
            <v>1</v>
          </cell>
          <cell r="AZ172">
            <v>0</v>
          </cell>
          <cell r="BA172">
            <v>1</v>
          </cell>
          <cell r="BB172">
            <v>0</v>
          </cell>
          <cell r="BC172">
            <v>0</v>
          </cell>
          <cell r="BD172">
            <v>0</v>
          </cell>
          <cell r="BE172">
            <v>0</v>
          </cell>
          <cell r="BF172">
            <v>0</v>
          </cell>
          <cell r="BG172">
            <v>0</v>
          </cell>
          <cell r="BH172">
            <v>0</v>
          </cell>
          <cell r="BI172">
            <v>0</v>
          </cell>
          <cell r="BJ172">
            <v>0</v>
          </cell>
          <cell r="BK172">
            <v>0</v>
          </cell>
          <cell r="BL172">
            <v>2</v>
          </cell>
          <cell r="BM172">
            <v>1</v>
          </cell>
          <cell r="BN172">
            <v>1</v>
          </cell>
          <cell r="BP172">
            <v>16</v>
          </cell>
        </row>
        <row r="173">
          <cell r="B173">
            <v>1467</v>
          </cell>
          <cell r="C173" t="str">
            <v>AS</v>
          </cell>
          <cell r="D173" t="str">
            <v>AS CL 서울2팀</v>
          </cell>
          <cell r="E173" t="str">
            <v>이원혁</v>
          </cell>
          <cell r="F173" t="str">
            <v>주임</v>
          </cell>
          <cell r="G173" t="str">
            <v>팀원</v>
          </cell>
          <cell r="H173" t="str">
            <v>2003-01-07</v>
          </cell>
          <cell r="I173" t="str">
            <v>남</v>
          </cell>
          <cell r="J173">
            <v>10.80821917808219</v>
          </cell>
          <cell r="K173">
            <v>0</v>
          </cell>
          <cell r="L173">
            <v>13</v>
          </cell>
          <cell r="M173">
            <v>13</v>
          </cell>
          <cell r="R173" t="str">
            <v>미팅</v>
          </cell>
          <cell r="S173" t="str">
            <v>미팅</v>
          </cell>
          <cell r="AN173" t="str">
            <v>월차</v>
          </cell>
          <cell r="AR173" t="str">
            <v>특휴</v>
          </cell>
          <cell r="AV173">
            <v>0</v>
          </cell>
          <cell r="AW173">
            <v>0</v>
          </cell>
          <cell r="AX173">
            <v>0</v>
          </cell>
          <cell r="AY173">
            <v>1</v>
          </cell>
          <cell r="AZ173">
            <v>0</v>
          </cell>
          <cell r="BA173">
            <v>1</v>
          </cell>
          <cell r="BB173">
            <v>0</v>
          </cell>
          <cell r="BC173">
            <v>0</v>
          </cell>
          <cell r="BD173">
            <v>0</v>
          </cell>
          <cell r="BE173">
            <v>0</v>
          </cell>
          <cell r="BF173">
            <v>0</v>
          </cell>
          <cell r="BG173">
            <v>0</v>
          </cell>
          <cell r="BH173">
            <v>0</v>
          </cell>
          <cell r="BI173">
            <v>0</v>
          </cell>
          <cell r="BJ173">
            <v>0</v>
          </cell>
          <cell r="BK173">
            <v>0</v>
          </cell>
          <cell r="BL173">
            <v>2</v>
          </cell>
          <cell r="BM173">
            <v>1</v>
          </cell>
          <cell r="BN173">
            <v>1</v>
          </cell>
          <cell r="BP173">
            <v>16</v>
          </cell>
        </row>
        <row r="174">
          <cell r="B174">
            <v>1469</v>
          </cell>
          <cell r="C174" t="str">
            <v>AS</v>
          </cell>
          <cell r="D174" t="str">
            <v>AS CL 서울2팀</v>
          </cell>
          <cell r="E174" t="str">
            <v>장기덕</v>
          </cell>
          <cell r="F174" t="str">
            <v>주임</v>
          </cell>
          <cell r="G174" t="str">
            <v>팀원</v>
          </cell>
          <cell r="H174" t="str">
            <v>2003-01-07</v>
          </cell>
          <cell r="I174" t="str">
            <v>남</v>
          </cell>
          <cell r="J174">
            <v>7.5</v>
          </cell>
          <cell r="K174">
            <v>0</v>
          </cell>
          <cell r="L174">
            <v>13</v>
          </cell>
          <cell r="M174">
            <v>13</v>
          </cell>
          <cell r="R174" t="str">
            <v>미팅</v>
          </cell>
          <cell r="S174" t="str">
            <v>미팅</v>
          </cell>
          <cell r="AN174" t="str">
            <v>월차</v>
          </cell>
          <cell r="AR174" t="str">
            <v>특휴</v>
          </cell>
          <cell r="AV174">
            <v>0</v>
          </cell>
          <cell r="AW174">
            <v>0</v>
          </cell>
          <cell r="AX174">
            <v>0</v>
          </cell>
          <cell r="AY174">
            <v>1</v>
          </cell>
          <cell r="AZ174">
            <v>0</v>
          </cell>
          <cell r="BA174">
            <v>1</v>
          </cell>
          <cell r="BB174">
            <v>0</v>
          </cell>
          <cell r="BC174">
            <v>0</v>
          </cell>
          <cell r="BD174">
            <v>0</v>
          </cell>
          <cell r="BE174">
            <v>0</v>
          </cell>
          <cell r="BF174">
            <v>0</v>
          </cell>
          <cell r="BG174">
            <v>0</v>
          </cell>
          <cell r="BH174">
            <v>0</v>
          </cell>
          <cell r="BI174">
            <v>0</v>
          </cell>
          <cell r="BJ174">
            <v>0</v>
          </cell>
          <cell r="BK174">
            <v>0</v>
          </cell>
          <cell r="BL174">
            <v>2</v>
          </cell>
          <cell r="BM174">
            <v>1</v>
          </cell>
          <cell r="BN174">
            <v>1</v>
          </cell>
          <cell r="BP174">
            <v>16</v>
          </cell>
        </row>
        <row r="175">
          <cell r="B175">
            <v>1120</v>
          </cell>
          <cell r="C175" t="str">
            <v>AS</v>
          </cell>
          <cell r="D175" t="str">
            <v>AS CL 서울2팀</v>
          </cell>
          <cell r="E175" t="str">
            <v>임종만</v>
          </cell>
          <cell r="F175" t="str">
            <v>차장</v>
          </cell>
          <cell r="G175" t="str">
            <v>팀원</v>
          </cell>
          <cell r="H175" t="str">
            <v>1992-12-01</v>
          </cell>
          <cell r="I175" t="str">
            <v>남</v>
          </cell>
          <cell r="J175">
            <v>21</v>
          </cell>
          <cell r="K175">
            <v>0</v>
          </cell>
          <cell r="L175">
            <v>24</v>
          </cell>
          <cell r="M175">
            <v>24</v>
          </cell>
          <cell r="R175" t="str">
            <v>미팅</v>
          </cell>
          <cell r="S175" t="str">
            <v>미팅</v>
          </cell>
          <cell r="AN175" t="str">
            <v>월차</v>
          </cell>
          <cell r="AR175" t="str">
            <v>특휴</v>
          </cell>
          <cell r="AV175">
            <v>0</v>
          </cell>
          <cell r="AW175">
            <v>0</v>
          </cell>
          <cell r="AX175">
            <v>0</v>
          </cell>
          <cell r="AY175">
            <v>1</v>
          </cell>
          <cell r="AZ175">
            <v>0</v>
          </cell>
          <cell r="BA175">
            <v>1</v>
          </cell>
          <cell r="BB175">
            <v>0</v>
          </cell>
          <cell r="BC175">
            <v>0</v>
          </cell>
          <cell r="BD175">
            <v>0</v>
          </cell>
          <cell r="BE175">
            <v>0</v>
          </cell>
          <cell r="BF175">
            <v>0</v>
          </cell>
          <cell r="BG175">
            <v>0</v>
          </cell>
          <cell r="BH175">
            <v>0</v>
          </cell>
          <cell r="BI175">
            <v>0</v>
          </cell>
          <cell r="BJ175">
            <v>0</v>
          </cell>
          <cell r="BK175">
            <v>0</v>
          </cell>
          <cell r="BL175">
            <v>2</v>
          </cell>
          <cell r="BM175">
            <v>1</v>
          </cell>
          <cell r="BN175">
            <v>1</v>
          </cell>
          <cell r="BP175">
            <v>16</v>
          </cell>
        </row>
        <row r="176">
          <cell r="B176">
            <v>1063</v>
          </cell>
          <cell r="C176" t="str">
            <v>AS</v>
          </cell>
          <cell r="D176" t="str">
            <v>AS CL 서울3팀</v>
          </cell>
          <cell r="E176" t="str">
            <v>조명건</v>
          </cell>
          <cell r="F176" t="str">
            <v>차장</v>
          </cell>
          <cell r="G176" t="str">
            <v>팀장</v>
          </cell>
          <cell r="H176" t="str">
            <v>1990-12-10</v>
          </cell>
          <cell r="I176" t="str">
            <v>남</v>
          </cell>
          <cell r="J176">
            <v>29</v>
          </cell>
          <cell r="K176">
            <v>0</v>
          </cell>
          <cell r="L176">
            <v>26</v>
          </cell>
          <cell r="M176">
            <v>26</v>
          </cell>
          <cell r="R176" t="str">
            <v>미팅</v>
          </cell>
          <cell r="S176" t="str">
            <v>미팅</v>
          </cell>
          <cell r="AA176" t="str">
            <v>휴일</v>
          </cell>
          <cell r="AN176" t="str">
            <v>1/14대휴</v>
          </cell>
          <cell r="AR176" t="str">
            <v>특휴</v>
          </cell>
          <cell r="AV176">
            <v>0</v>
          </cell>
          <cell r="AW176">
            <v>0</v>
          </cell>
          <cell r="AX176">
            <v>0</v>
          </cell>
          <cell r="AY176">
            <v>0</v>
          </cell>
          <cell r="AZ176">
            <v>0</v>
          </cell>
          <cell r="BA176">
            <v>0</v>
          </cell>
          <cell r="BB176">
            <v>0</v>
          </cell>
          <cell r="BC176">
            <v>0</v>
          </cell>
          <cell r="BD176">
            <v>1</v>
          </cell>
          <cell r="BE176">
            <v>1</v>
          </cell>
          <cell r="BF176">
            <v>0</v>
          </cell>
          <cell r="BG176">
            <v>0</v>
          </cell>
          <cell r="BH176">
            <v>0</v>
          </cell>
          <cell r="BI176">
            <v>0</v>
          </cell>
          <cell r="BJ176">
            <v>0</v>
          </cell>
          <cell r="BK176">
            <v>0</v>
          </cell>
          <cell r="BL176">
            <v>2</v>
          </cell>
          <cell r="BM176">
            <v>1</v>
          </cell>
          <cell r="BN176">
            <v>1</v>
          </cell>
          <cell r="BP176">
            <v>16</v>
          </cell>
        </row>
        <row r="177">
          <cell r="B177">
            <v>1259</v>
          </cell>
          <cell r="C177" t="str">
            <v>AS</v>
          </cell>
          <cell r="D177" t="str">
            <v>AS CL 서울3팀</v>
          </cell>
          <cell r="E177" t="str">
            <v>이남재</v>
          </cell>
          <cell r="F177" t="str">
            <v>주임</v>
          </cell>
          <cell r="G177" t="str">
            <v>팀원</v>
          </cell>
          <cell r="H177" t="str">
            <v>1999-12-01</v>
          </cell>
          <cell r="I177" t="str">
            <v>여</v>
          </cell>
          <cell r="J177">
            <v>14</v>
          </cell>
          <cell r="K177">
            <v>0</v>
          </cell>
          <cell r="L177">
            <v>17</v>
          </cell>
          <cell r="M177">
            <v>17</v>
          </cell>
          <cell r="R177" t="str">
            <v>미팅</v>
          </cell>
          <cell r="S177" t="str">
            <v>미팅</v>
          </cell>
          <cell r="AF177" t="str">
            <v>생휴</v>
          </cell>
          <cell r="AN177" t="str">
            <v>월차</v>
          </cell>
          <cell r="AR177" t="str">
            <v>특휴</v>
          </cell>
          <cell r="AV177">
            <v>0</v>
          </cell>
          <cell r="AW177">
            <v>0</v>
          </cell>
          <cell r="AX177">
            <v>0</v>
          </cell>
          <cell r="AY177">
            <v>1</v>
          </cell>
          <cell r="AZ177">
            <v>0</v>
          </cell>
          <cell r="BA177">
            <v>1</v>
          </cell>
          <cell r="BB177">
            <v>1</v>
          </cell>
          <cell r="BC177">
            <v>0</v>
          </cell>
          <cell r="BD177">
            <v>0</v>
          </cell>
          <cell r="BE177">
            <v>0</v>
          </cell>
          <cell r="BF177">
            <v>0</v>
          </cell>
          <cell r="BG177">
            <v>0</v>
          </cell>
          <cell r="BH177">
            <v>0</v>
          </cell>
          <cell r="BI177">
            <v>0</v>
          </cell>
          <cell r="BJ177">
            <v>0</v>
          </cell>
          <cell r="BK177">
            <v>0</v>
          </cell>
          <cell r="BL177">
            <v>2</v>
          </cell>
          <cell r="BM177">
            <v>1</v>
          </cell>
          <cell r="BN177">
            <v>2</v>
          </cell>
          <cell r="BP177">
            <v>15</v>
          </cell>
        </row>
        <row r="178">
          <cell r="B178">
            <v>1397</v>
          </cell>
          <cell r="C178" t="str">
            <v>AS</v>
          </cell>
          <cell r="D178" t="str">
            <v>AS CL 서울3팀</v>
          </cell>
          <cell r="E178" t="str">
            <v>남동명</v>
          </cell>
          <cell r="F178" t="str">
            <v>주임</v>
          </cell>
          <cell r="G178" t="str">
            <v>팀원</v>
          </cell>
          <cell r="H178" t="str">
            <v>2002-06-17</v>
          </cell>
          <cell r="I178" t="str">
            <v>남</v>
          </cell>
          <cell r="J178">
            <v>12</v>
          </cell>
          <cell r="K178">
            <v>0</v>
          </cell>
          <cell r="L178">
            <v>14</v>
          </cell>
          <cell r="M178">
            <v>14</v>
          </cell>
          <cell r="R178" t="str">
            <v>미팅</v>
          </cell>
          <cell r="S178" t="str">
            <v>미팅</v>
          </cell>
          <cell r="AN178" t="str">
            <v>월차</v>
          </cell>
          <cell r="AR178" t="str">
            <v>특휴</v>
          </cell>
          <cell r="AV178">
            <v>0</v>
          </cell>
          <cell r="AW178">
            <v>0</v>
          </cell>
          <cell r="AX178">
            <v>0</v>
          </cell>
          <cell r="AY178">
            <v>1</v>
          </cell>
          <cell r="AZ178">
            <v>0</v>
          </cell>
          <cell r="BA178">
            <v>1</v>
          </cell>
          <cell r="BB178">
            <v>0</v>
          </cell>
          <cell r="BC178">
            <v>0</v>
          </cell>
          <cell r="BD178">
            <v>0</v>
          </cell>
          <cell r="BE178">
            <v>0</v>
          </cell>
          <cell r="BF178">
            <v>0</v>
          </cell>
          <cell r="BG178">
            <v>0</v>
          </cell>
          <cell r="BH178">
            <v>0</v>
          </cell>
          <cell r="BI178">
            <v>0</v>
          </cell>
          <cell r="BJ178">
            <v>0</v>
          </cell>
          <cell r="BK178">
            <v>0</v>
          </cell>
          <cell r="BL178">
            <v>2</v>
          </cell>
          <cell r="BM178">
            <v>1</v>
          </cell>
          <cell r="BN178">
            <v>1</v>
          </cell>
          <cell r="BP178">
            <v>16</v>
          </cell>
        </row>
        <row r="179">
          <cell r="B179">
            <v>1551</v>
          </cell>
          <cell r="C179" t="str">
            <v>AS</v>
          </cell>
          <cell r="D179" t="str">
            <v>AS CL 서울3팀</v>
          </cell>
          <cell r="E179" t="str">
            <v>배상윤</v>
          </cell>
          <cell r="F179" t="str">
            <v>사원</v>
          </cell>
          <cell r="G179" t="str">
            <v>팀원</v>
          </cell>
          <cell r="H179" t="str">
            <v>2004-01-26</v>
          </cell>
          <cell r="I179" t="str">
            <v>남</v>
          </cell>
          <cell r="J179">
            <v>2.3150684931506849</v>
          </cell>
          <cell r="K179">
            <v>0</v>
          </cell>
          <cell r="L179">
            <v>12</v>
          </cell>
          <cell r="M179">
            <v>12</v>
          </cell>
          <cell r="R179" t="str">
            <v>미팅</v>
          </cell>
          <cell r="S179" t="str">
            <v>미팅</v>
          </cell>
          <cell r="AN179" t="str">
            <v>월차</v>
          </cell>
          <cell r="AR179" t="str">
            <v>특휴</v>
          </cell>
          <cell r="AV179">
            <v>0</v>
          </cell>
          <cell r="AW179">
            <v>0</v>
          </cell>
          <cell r="AX179">
            <v>0</v>
          </cell>
          <cell r="AY179">
            <v>1</v>
          </cell>
          <cell r="AZ179">
            <v>0</v>
          </cell>
          <cell r="BA179">
            <v>1</v>
          </cell>
          <cell r="BB179">
            <v>0</v>
          </cell>
          <cell r="BC179">
            <v>0</v>
          </cell>
          <cell r="BD179">
            <v>0</v>
          </cell>
          <cell r="BE179">
            <v>0</v>
          </cell>
          <cell r="BF179">
            <v>0</v>
          </cell>
          <cell r="BG179">
            <v>0</v>
          </cell>
          <cell r="BH179">
            <v>0</v>
          </cell>
          <cell r="BI179">
            <v>0</v>
          </cell>
          <cell r="BJ179">
            <v>0</v>
          </cell>
          <cell r="BK179">
            <v>0</v>
          </cell>
          <cell r="BL179">
            <v>2</v>
          </cell>
          <cell r="BM179">
            <v>1</v>
          </cell>
          <cell r="BN179">
            <v>1</v>
          </cell>
          <cell r="BP179">
            <v>16</v>
          </cell>
        </row>
        <row r="180">
          <cell r="B180">
            <v>1068</v>
          </cell>
          <cell r="C180" t="str">
            <v>AS</v>
          </cell>
          <cell r="D180" t="str">
            <v>AS CL 서울3팀</v>
          </cell>
          <cell r="E180" t="str">
            <v>유상훈</v>
          </cell>
          <cell r="F180" t="str">
            <v>차장</v>
          </cell>
          <cell r="G180" t="str">
            <v>팀원</v>
          </cell>
          <cell r="H180" t="str">
            <v>1991-06-03</v>
          </cell>
          <cell r="I180" t="str">
            <v>남</v>
          </cell>
          <cell r="J180">
            <v>23</v>
          </cell>
          <cell r="K180">
            <v>0</v>
          </cell>
          <cell r="L180">
            <v>25</v>
          </cell>
          <cell r="M180">
            <v>25</v>
          </cell>
          <cell r="R180" t="str">
            <v>미팅</v>
          </cell>
          <cell r="S180" t="str">
            <v>미팅</v>
          </cell>
          <cell r="AN180" t="str">
            <v>월차</v>
          </cell>
          <cell r="AR180" t="str">
            <v>특휴</v>
          </cell>
          <cell r="AV180">
            <v>0</v>
          </cell>
          <cell r="AW180">
            <v>0</v>
          </cell>
          <cell r="AX180">
            <v>0</v>
          </cell>
          <cell r="AY180">
            <v>1</v>
          </cell>
          <cell r="AZ180">
            <v>0</v>
          </cell>
          <cell r="BA180">
            <v>1</v>
          </cell>
          <cell r="BB180">
            <v>0</v>
          </cell>
          <cell r="BC180">
            <v>0</v>
          </cell>
          <cell r="BD180">
            <v>0</v>
          </cell>
          <cell r="BE180">
            <v>0</v>
          </cell>
          <cell r="BF180">
            <v>0</v>
          </cell>
          <cell r="BG180">
            <v>0</v>
          </cell>
          <cell r="BH180">
            <v>0</v>
          </cell>
          <cell r="BI180">
            <v>0</v>
          </cell>
          <cell r="BJ180">
            <v>0</v>
          </cell>
          <cell r="BK180">
            <v>0</v>
          </cell>
          <cell r="BL180">
            <v>2</v>
          </cell>
          <cell r="BM180">
            <v>1</v>
          </cell>
          <cell r="BN180">
            <v>1</v>
          </cell>
          <cell r="BP180">
            <v>16</v>
          </cell>
        </row>
        <row r="181">
          <cell r="B181">
            <v>1497</v>
          </cell>
          <cell r="C181" t="str">
            <v>AS</v>
          </cell>
          <cell r="D181" t="str">
            <v>AS CL 서울3팀</v>
          </cell>
          <cell r="E181" t="str">
            <v>최규룡</v>
          </cell>
          <cell r="F181" t="str">
            <v>차장</v>
          </cell>
          <cell r="G181" t="str">
            <v>팀원</v>
          </cell>
          <cell r="H181" t="str">
            <v>2003-04-25</v>
          </cell>
          <cell r="I181" t="str">
            <v>남</v>
          </cell>
          <cell r="J181">
            <v>7.8493150684931514</v>
          </cell>
          <cell r="K181">
            <v>0</v>
          </cell>
          <cell r="L181">
            <v>13</v>
          </cell>
          <cell r="M181">
            <v>13</v>
          </cell>
          <cell r="R181" t="str">
            <v>미팅</v>
          </cell>
          <cell r="S181" t="str">
            <v>미팅</v>
          </cell>
          <cell r="AN181" t="str">
            <v>월차</v>
          </cell>
          <cell r="AR181" t="str">
            <v>특휴</v>
          </cell>
          <cell r="AV181">
            <v>0</v>
          </cell>
          <cell r="AW181">
            <v>0</v>
          </cell>
          <cell r="AX181">
            <v>0</v>
          </cell>
          <cell r="AY181">
            <v>1</v>
          </cell>
          <cell r="AZ181">
            <v>0</v>
          </cell>
          <cell r="BA181">
            <v>1</v>
          </cell>
          <cell r="BB181">
            <v>0</v>
          </cell>
          <cell r="BC181">
            <v>0</v>
          </cell>
          <cell r="BD181">
            <v>0</v>
          </cell>
          <cell r="BE181">
            <v>0</v>
          </cell>
          <cell r="BF181">
            <v>0</v>
          </cell>
          <cell r="BG181">
            <v>0</v>
          </cell>
          <cell r="BH181">
            <v>0</v>
          </cell>
          <cell r="BI181">
            <v>0</v>
          </cell>
          <cell r="BJ181">
            <v>0</v>
          </cell>
          <cell r="BK181">
            <v>0</v>
          </cell>
          <cell r="BL181">
            <v>2</v>
          </cell>
          <cell r="BM181">
            <v>1</v>
          </cell>
          <cell r="BN181">
            <v>1</v>
          </cell>
          <cell r="BP181">
            <v>16</v>
          </cell>
        </row>
        <row r="182">
          <cell r="B182">
            <v>1343</v>
          </cell>
          <cell r="C182" t="str">
            <v>AS</v>
          </cell>
          <cell r="D182" t="str">
            <v>AS CL 서울3팀</v>
          </cell>
          <cell r="E182" t="str">
            <v>이석훈</v>
          </cell>
          <cell r="F182" t="str">
            <v>주임</v>
          </cell>
          <cell r="G182" t="str">
            <v>팀원</v>
          </cell>
          <cell r="H182" t="str">
            <v>2001-03-05</v>
          </cell>
          <cell r="I182" t="str">
            <v>남</v>
          </cell>
          <cell r="J182">
            <v>8</v>
          </cell>
          <cell r="K182">
            <v>0</v>
          </cell>
          <cell r="L182">
            <v>15</v>
          </cell>
          <cell r="M182">
            <v>15</v>
          </cell>
          <cell r="R182" t="str">
            <v>미팅</v>
          </cell>
          <cell r="S182" t="str">
            <v>미팅</v>
          </cell>
          <cell r="AN182" t="str">
            <v>월차</v>
          </cell>
          <cell r="AR182" t="str">
            <v>특휴</v>
          </cell>
          <cell r="AV182">
            <v>0</v>
          </cell>
          <cell r="AW182">
            <v>0</v>
          </cell>
          <cell r="AX182">
            <v>0</v>
          </cell>
          <cell r="AY182">
            <v>1</v>
          </cell>
          <cell r="AZ182">
            <v>0</v>
          </cell>
          <cell r="BA182">
            <v>1</v>
          </cell>
          <cell r="BB182">
            <v>0</v>
          </cell>
          <cell r="BC182">
            <v>0</v>
          </cell>
          <cell r="BD182">
            <v>0</v>
          </cell>
          <cell r="BE182">
            <v>0</v>
          </cell>
          <cell r="BF182">
            <v>0</v>
          </cell>
          <cell r="BG182">
            <v>0</v>
          </cell>
          <cell r="BH182">
            <v>0</v>
          </cell>
          <cell r="BI182">
            <v>0</v>
          </cell>
          <cell r="BJ182">
            <v>0</v>
          </cell>
          <cell r="BK182">
            <v>0</v>
          </cell>
          <cell r="BL182">
            <v>2</v>
          </cell>
          <cell r="BM182">
            <v>1</v>
          </cell>
          <cell r="BN182">
            <v>1</v>
          </cell>
          <cell r="BP182">
            <v>16</v>
          </cell>
        </row>
        <row r="183">
          <cell r="B183">
            <v>1324</v>
          </cell>
          <cell r="C183" t="str">
            <v>AS</v>
          </cell>
          <cell r="D183" t="str">
            <v>AS CL 서울3팀</v>
          </cell>
          <cell r="E183" t="str">
            <v>방제국</v>
          </cell>
          <cell r="F183" t="str">
            <v>주임</v>
          </cell>
          <cell r="G183" t="str">
            <v>팀원</v>
          </cell>
          <cell r="H183" t="str">
            <v>2001-02-26</v>
          </cell>
          <cell r="I183" t="str">
            <v>남</v>
          </cell>
          <cell r="J183">
            <v>13</v>
          </cell>
          <cell r="K183">
            <v>0</v>
          </cell>
          <cell r="L183">
            <v>15</v>
          </cell>
          <cell r="M183">
            <v>15</v>
          </cell>
          <cell r="R183" t="str">
            <v>미팅</v>
          </cell>
          <cell r="S183" t="str">
            <v>미팅</v>
          </cell>
          <cell r="AN183" t="str">
            <v>월차</v>
          </cell>
          <cell r="AR183" t="str">
            <v>특휴</v>
          </cell>
          <cell r="AV183">
            <v>0</v>
          </cell>
          <cell r="AW183">
            <v>0</v>
          </cell>
          <cell r="AX183">
            <v>0</v>
          </cell>
          <cell r="AY183">
            <v>1</v>
          </cell>
          <cell r="AZ183">
            <v>0</v>
          </cell>
          <cell r="BA183">
            <v>1</v>
          </cell>
          <cell r="BB183">
            <v>0</v>
          </cell>
          <cell r="BC183">
            <v>0</v>
          </cell>
          <cell r="BD183">
            <v>0</v>
          </cell>
          <cell r="BE183">
            <v>0</v>
          </cell>
          <cell r="BF183">
            <v>0</v>
          </cell>
          <cell r="BG183">
            <v>0</v>
          </cell>
          <cell r="BH183">
            <v>0</v>
          </cell>
          <cell r="BI183">
            <v>0</v>
          </cell>
          <cell r="BJ183">
            <v>0</v>
          </cell>
          <cell r="BK183">
            <v>0</v>
          </cell>
          <cell r="BL183">
            <v>2</v>
          </cell>
          <cell r="BM183">
            <v>1</v>
          </cell>
          <cell r="BN183">
            <v>1</v>
          </cell>
          <cell r="BP183">
            <v>16</v>
          </cell>
        </row>
        <row r="184">
          <cell r="B184">
            <v>1258</v>
          </cell>
          <cell r="C184" t="str">
            <v>AS</v>
          </cell>
          <cell r="D184" t="str">
            <v>AS CL 서울3팀</v>
          </cell>
          <cell r="E184" t="str">
            <v>김은아</v>
          </cell>
          <cell r="F184" t="str">
            <v>주임</v>
          </cell>
          <cell r="G184" t="str">
            <v>팀원</v>
          </cell>
          <cell r="H184" t="str">
            <v>1999-12-01</v>
          </cell>
          <cell r="I184" t="str">
            <v>여</v>
          </cell>
          <cell r="J184">
            <v>21</v>
          </cell>
          <cell r="K184">
            <v>0</v>
          </cell>
          <cell r="L184">
            <v>17</v>
          </cell>
          <cell r="M184">
            <v>17</v>
          </cell>
          <cell r="R184" t="str">
            <v>미팅</v>
          </cell>
          <cell r="S184" t="str">
            <v>미팅</v>
          </cell>
          <cell r="AN184" t="str">
            <v>생휴</v>
          </cell>
          <cell r="AR184" t="str">
            <v>특휴</v>
          </cell>
          <cell r="AV184">
            <v>0</v>
          </cell>
          <cell r="AW184">
            <v>0</v>
          </cell>
          <cell r="AX184">
            <v>0</v>
          </cell>
          <cell r="AY184">
            <v>0</v>
          </cell>
          <cell r="AZ184">
            <v>0</v>
          </cell>
          <cell r="BA184">
            <v>0</v>
          </cell>
          <cell r="BB184">
            <v>1</v>
          </cell>
          <cell r="BC184">
            <v>0</v>
          </cell>
          <cell r="BD184">
            <v>0</v>
          </cell>
          <cell r="BE184">
            <v>0</v>
          </cell>
          <cell r="BF184">
            <v>0</v>
          </cell>
          <cell r="BG184">
            <v>0</v>
          </cell>
          <cell r="BH184">
            <v>0</v>
          </cell>
          <cell r="BI184">
            <v>0</v>
          </cell>
          <cell r="BJ184">
            <v>0</v>
          </cell>
          <cell r="BK184">
            <v>0</v>
          </cell>
          <cell r="BL184">
            <v>2</v>
          </cell>
          <cell r="BM184">
            <v>1</v>
          </cell>
          <cell r="BN184">
            <v>1</v>
          </cell>
          <cell r="BP184">
            <v>16</v>
          </cell>
        </row>
        <row r="185">
          <cell r="B185">
            <v>1529</v>
          </cell>
          <cell r="C185" t="str">
            <v>AS</v>
          </cell>
          <cell r="D185" t="str">
            <v>AS CL 서울3팀</v>
          </cell>
          <cell r="E185" t="str">
            <v>최진원</v>
          </cell>
          <cell r="F185" t="str">
            <v>주임</v>
          </cell>
          <cell r="G185" t="str">
            <v>팀원</v>
          </cell>
          <cell r="H185" t="str">
            <v>2003-07-01</v>
          </cell>
          <cell r="I185" t="str">
            <v>남</v>
          </cell>
          <cell r="J185">
            <v>10.013698630136986</v>
          </cell>
          <cell r="K185">
            <v>0</v>
          </cell>
          <cell r="L185">
            <v>13</v>
          </cell>
          <cell r="M185">
            <v>13</v>
          </cell>
          <cell r="R185" t="str">
            <v>미팅</v>
          </cell>
          <cell r="S185" t="str">
            <v>미팅</v>
          </cell>
          <cell r="AN185" t="str">
            <v>월차</v>
          </cell>
          <cell r="AR185" t="str">
            <v>특휴</v>
          </cell>
          <cell r="AV185">
            <v>0</v>
          </cell>
          <cell r="AW185">
            <v>0</v>
          </cell>
          <cell r="AX185">
            <v>0</v>
          </cell>
          <cell r="AY185">
            <v>1</v>
          </cell>
          <cell r="AZ185">
            <v>0</v>
          </cell>
          <cell r="BA185">
            <v>1</v>
          </cell>
          <cell r="BB185">
            <v>0</v>
          </cell>
          <cell r="BC185">
            <v>0</v>
          </cell>
          <cell r="BD185">
            <v>0</v>
          </cell>
          <cell r="BE185">
            <v>0</v>
          </cell>
          <cell r="BF185">
            <v>0</v>
          </cell>
          <cell r="BG185">
            <v>0</v>
          </cell>
          <cell r="BH185">
            <v>0</v>
          </cell>
          <cell r="BI185">
            <v>0</v>
          </cell>
          <cell r="BJ185">
            <v>0</v>
          </cell>
          <cell r="BK185">
            <v>0</v>
          </cell>
          <cell r="BL185">
            <v>2</v>
          </cell>
          <cell r="BM185">
            <v>1</v>
          </cell>
          <cell r="BN185">
            <v>1</v>
          </cell>
          <cell r="BP185">
            <v>16</v>
          </cell>
        </row>
        <row r="186">
          <cell r="B186">
            <v>1199</v>
          </cell>
          <cell r="C186" t="str">
            <v>AS</v>
          </cell>
          <cell r="D186" t="str">
            <v>National Sales Manager</v>
          </cell>
          <cell r="E186" t="str">
            <v>소만억</v>
          </cell>
          <cell r="F186" t="str">
            <v>부장</v>
          </cell>
          <cell r="G186" t="str">
            <v>본부장</v>
          </cell>
          <cell r="H186" t="str">
            <v>1997-05-06</v>
          </cell>
          <cell r="I186" t="str">
            <v>남</v>
          </cell>
          <cell r="J186">
            <v>23</v>
          </cell>
          <cell r="K186">
            <v>0</v>
          </cell>
          <cell r="L186">
            <v>19</v>
          </cell>
          <cell r="M186">
            <v>19</v>
          </cell>
          <cell r="R186" t="str">
            <v>미팅</v>
          </cell>
          <cell r="S186" t="str">
            <v>미팅</v>
          </cell>
          <cell r="AN186" t="str">
            <v>근무</v>
          </cell>
          <cell r="AR186" t="str">
            <v>특휴</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2</v>
          </cell>
          <cell r="BM186">
            <v>1</v>
          </cell>
          <cell r="BN186">
            <v>0</v>
          </cell>
          <cell r="BP186">
            <v>17</v>
          </cell>
        </row>
        <row r="187">
          <cell r="B187">
            <v>1122</v>
          </cell>
          <cell r="C187" t="str">
            <v>AS</v>
          </cell>
          <cell r="D187" t="str">
            <v>AS CL 대전팀</v>
          </cell>
          <cell r="E187" t="str">
            <v>박석희</v>
          </cell>
          <cell r="F187" t="str">
            <v>차장</v>
          </cell>
          <cell r="G187" t="str">
            <v>팀장</v>
          </cell>
          <cell r="H187" t="str">
            <v>1993-02-01</v>
          </cell>
          <cell r="I187" t="str">
            <v>남</v>
          </cell>
          <cell r="J187">
            <v>22</v>
          </cell>
          <cell r="K187">
            <v>0</v>
          </cell>
          <cell r="L187">
            <v>23</v>
          </cell>
          <cell r="M187">
            <v>23</v>
          </cell>
          <cell r="R187" t="str">
            <v>미팅</v>
          </cell>
          <cell r="S187" t="str">
            <v>미팅</v>
          </cell>
          <cell r="AN187" t="str">
            <v>월차</v>
          </cell>
          <cell r="AR187" t="str">
            <v>특휴</v>
          </cell>
          <cell r="AV187">
            <v>0</v>
          </cell>
          <cell r="AW187">
            <v>0</v>
          </cell>
          <cell r="AX187">
            <v>0</v>
          </cell>
          <cell r="AY187">
            <v>1</v>
          </cell>
          <cell r="AZ187">
            <v>0</v>
          </cell>
          <cell r="BA187">
            <v>1</v>
          </cell>
          <cell r="BB187">
            <v>0</v>
          </cell>
          <cell r="BC187">
            <v>0</v>
          </cell>
          <cell r="BD187">
            <v>0</v>
          </cell>
          <cell r="BE187">
            <v>0</v>
          </cell>
          <cell r="BF187">
            <v>0</v>
          </cell>
          <cell r="BG187">
            <v>0</v>
          </cell>
          <cell r="BH187">
            <v>0</v>
          </cell>
          <cell r="BI187">
            <v>0</v>
          </cell>
          <cell r="BJ187">
            <v>0</v>
          </cell>
          <cell r="BK187">
            <v>0</v>
          </cell>
          <cell r="BL187">
            <v>2</v>
          </cell>
          <cell r="BM187">
            <v>1</v>
          </cell>
          <cell r="BN187">
            <v>1</v>
          </cell>
          <cell r="BO187">
            <v>1</v>
          </cell>
          <cell r="BP187">
            <v>17</v>
          </cell>
        </row>
        <row r="188">
          <cell r="B188">
            <v>1032</v>
          </cell>
          <cell r="C188" t="str">
            <v>AS</v>
          </cell>
          <cell r="D188" t="str">
            <v>AS CL 대전팀</v>
          </cell>
          <cell r="E188" t="str">
            <v>허상욱</v>
          </cell>
          <cell r="F188" t="str">
            <v>부장</v>
          </cell>
          <cell r="G188" t="str">
            <v>팀원</v>
          </cell>
          <cell r="H188" t="str">
            <v>1989-03-27</v>
          </cell>
          <cell r="I188" t="str">
            <v>남</v>
          </cell>
          <cell r="J188">
            <v>23</v>
          </cell>
          <cell r="K188">
            <v>0</v>
          </cell>
          <cell r="L188">
            <v>27</v>
          </cell>
          <cell r="M188">
            <v>27</v>
          </cell>
          <cell r="R188" t="str">
            <v>미팅</v>
          </cell>
          <cell r="S188" t="str">
            <v>미팅</v>
          </cell>
          <cell r="AN188" t="str">
            <v>월차</v>
          </cell>
          <cell r="AR188" t="str">
            <v>특휴</v>
          </cell>
          <cell r="AV188">
            <v>0</v>
          </cell>
          <cell r="AW188">
            <v>0</v>
          </cell>
          <cell r="AX188">
            <v>0</v>
          </cell>
          <cell r="AY188">
            <v>1</v>
          </cell>
          <cell r="AZ188">
            <v>0</v>
          </cell>
          <cell r="BA188">
            <v>1</v>
          </cell>
          <cell r="BB188">
            <v>0</v>
          </cell>
          <cell r="BC188">
            <v>0</v>
          </cell>
          <cell r="BD188">
            <v>0</v>
          </cell>
          <cell r="BE188">
            <v>0</v>
          </cell>
          <cell r="BF188">
            <v>0</v>
          </cell>
          <cell r="BG188">
            <v>0</v>
          </cell>
          <cell r="BH188">
            <v>0</v>
          </cell>
          <cell r="BI188">
            <v>0</v>
          </cell>
          <cell r="BJ188">
            <v>0</v>
          </cell>
          <cell r="BK188">
            <v>0</v>
          </cell>
          <cell r="BL188">
            <v>2</v>
          </cell>
          <cell r="BM188">
            <v>1</v>
          </cell>
          <cell r="BN188">
            <v>1</v>
          </cell>
          <cell r="BP188">
            <v>16</v>
          </cell>
        </row>
        <row r="189">
          <cell r="B189">
            <v>1428</v>
          </cell>
          <cell r="C189" t="str">
            <v>AS</v>
          </cell>
          <cell r="D189" t="str">
            <v>AS CL 대전팀</v>
          </cell>
          <cell r="E189" t="str">
            <v>권오선</v>
          </cell>
          <cell r="F189" t="str">
            <v>사원</v>
          </cell>
          <cell r="G189" t="str">
            <v>팀원</v>
          </cell>
          <cell r="H189" t="str">
            <v>2003-01-07</v>
          </cell>
          <cell r="I189" t="str">
            <v>남</v>
          </cell>
          <cell r="J189">
            <v>9</v>
          </cell>
          <cell r="K189">
            <v>0</v>
          </cell>
          <cell r="L189">
            <v>13</v>
          </cell>
          <cell r="M189">
            <v>13</v>
          </cell>
          <cell r="R189" t="str">
            <v>미팅</v>
          </cell>
          <cell r="S189" t="str">
            <v>미팅</v>
          </cell>
          <cell r="AN189" t="str">
            <v>근무</v>
          </cell>
          <cell r="AR189" t="str">
            <v>특휴</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2</v>
          </cell>
          <cell r="BM189">
            <v>1</v>
          </cell>
          <cell r="BN189">
            <v>0</v>
          </cell>
          <cell r="BP189">
            <v>17</v>
          </cell>
        </row>
        <row r="190">
          <cell r="B190">
            <v>1452</v>
          </cell>
          <cell r="C190" t="str">
            <v>AS</v>
          </cell>
          <cell r="D190" t="str">
            <v>AS CL 대전팀</v>
          </cell>
          <cell r="E190" t="str">
            <v>배세훈</v>
          </cell>
          <cell r="F190" t="str">
            <v>주임</v>
          </cell>
          <cell r="G190" t="str">
            <v>팀원</v>
          </cell>
          <cell r="H190" t="str">
            <v>2003-01-07</v>
          </cell>
          <cell r="I190" t="str">
            <v>남</v>
          </cell>
          <cell r="J190">
            <v>4.8082191780821901</v>
          </cell>
          <cell r="K190">
            <v>0</v>
          </cell>
          <cell r="L190">
            <v>13</v>
          </cell>
          <cell r="M190">
            <v>13</v>
          </cell>
          <cell r="R190" t="str">
            <v>미팅</v>
          </cell>
          <cell r="S190" t="str">
            <v>미팅</v>
          </cell>
          <cell r="AN190" t="str">
            <v>월차</v>
          </cell>
          <cell r="AR190" t="str">
            <v>특휴</v>
          </cell>
          <cell r="AV190">
            <v>0</v>
          </cell>
          <cell r="AW190">
            <v>0</v>
          </cell>
          <cell r="AX190">
            <v>0</v>
          </cell>
          <cell r="AY190">
            <v>1</v>
          </cell>
          <cell r="AZ190">
            <v>0</v>
          </cell>
          <cell r="BA190">
            <v>1</v>
          </cell>
          <cell r="BB190">
            <v>0</v>
          </cell>
          <cell r="BC190">
            <v>0</v>
          </cell>
          <cell r="BD190">
            <v>0</v>
          </cell>
          <cell r="BE190">
            <v>0</v>
          </cell>
          <cell r="BF190">
            <v>0</v>
          </cell>
          <cell r="BG190">
            <v>0</v>
          </cell>
          <cell r="BH190">
            <v>0</v>
          </cell>
          <cell r="BI190">
            <v>0</v>
          </cell>
          <cell r="BJ190">
            <v>0</v>
          </cell>
          <cell r="BK190">
            <v>0</v>
          </cell>
          <cell r="BL190">
            <v>2</v>
          </cell>
          <cell r="BM190">
            <v>1</v>
          </cell>
          <cell r="BN190">
            <v>1</v>
          </cell>
          <cell r="BP190">
            <v>16</v>
          </cell>
        </row>
        <row r="191">
          <cell r="B191">
            <v>1190</v>
          </cell>
          <cell r="C191" t="str">
            <v>AS</v>
          </cell>
          <cell r="D191" t="str">
            <v>AS CL 대전팀</v>
          </cell>
          <cell r="E191" t="str">
            <v>이상만</v>
          </cell>
          <cell r="F191" t="str">
            <v>차장</v>
          </cell>
          <cell r="G191" t="str">
            <v>팀원</v>
          </cell>
          <cell r="H191" t="str">
            <v>1996-12-01</v>
          </cell>
          <cell r="I191" t="str">
            <v>남</v>
          </cell>
          <cell r="J191">
            <v>18</v>
          </cell>
          <cell r="K191">
            <v>0</v>
          </cell>
          <cell r="L191">
            <v>20</v>
          </cell>
          <cell r="M191">
            <v>20</v>
          </cell>
          <cell r="R191" t="str">
            <v>미팅</v>
          </cell>
          <cell r="S191" t="str">
            <v>미팅</v>
          </cell>
          <cell r="AN191" t="str">
            <v>월차</v>
          </cell>
          <cell r="AR191" t="str">
            <v>특휴</v>
          </cell>
          <cell r="AV191">
            <v>0</v>
          </cell>
          <cell r="AW191">
            <v>0</v>
          </cell>
          <cell r="AX191">
            <v>0</v>
          </cell>
          <cell r="AY191">
            <v>1</v>
          </cell>
          <cell r="AZ191">
            <v>0</v>
          </cell>
          <cell r="BA191">
            <v>1</v>
          </cell>
          <cell r="BB191">
            <v>0</v>
          </cell>
          <cell r="BC191">
            <v>0</v>
          </cell>
          <cell r="BD191">
            <v>0</v>
          </cell>
          <cell r="BE191">
            <v>0</v>
          </cell>
          <cell r="BF191">
            <v>0</v>
          </cell>
          <cell r="BG191">
            <v>0</v>
          </cell>
          <cell r="BH191">
            <v>0</v>
          </cell>
          <cell r="BI191">
            <v>0</v>
          </cell>
          <cell r="BJ191">
            <v>0</v>
          </cell>
          <cell r="BK191">
            <v>0</v>
          </cell>
          <cell r="BL191">
            <v>2</v>
          </cell>
          <cell r="BM191">
            <v>1</v>
          </cell>
          <cell r="BN191">
            <v>1</v>
          </cell>
          <cell r="BO191">
            <v>1</v>
          </cell>
          <cell r="BP191">
            <v>17</v>
          </cell>
        </row>
        <row r="192">
          <cell r="B192">
            <v>1050</v>
          </cell>
          <cell r="C192" t="str">
            <v>AS</v>
          </cell>
          <cell r="D192" t="str">
            <v>AS CL 광주팀</v>
          </cell>
          <cell r="E192" t="str">
            <v>이종오</v>
          </cell>
          <cell r="F192" t="str">
            <v>차장</v>
          </cell>
          <cell r="G192" t="str">
            <v>팀장</v>
          </cell>
          <cell r="H192" t="str">
            <v>1990-04-02</v>
          </cell>
          <cell r="I192" t="str">
            <v>남</v>
          </cell>
          <cell r="J192">
            <v>23</v>
          </cell>
          <cell r="K192">
            <v>0</v>
          </cell>
          <cell r="L192">
            <v>26</v>
          </cell>
          <cell r="M192">
            <v>26</v>
          </cell>
          <cell r="R192" t="str">
            <v>미팅</v>
          </cell>
          <cell r="S192" t="str">
            <v>미팅</v>
          </cell>
          <cell r="AN192" t="str">
            <v>월차</v>
          </cell>
          <cell r="AR192" t="str">
            <v>특휴</v>
          </cell>
          <cell r="AV192">
            <v>0</v>
          </cell>
          <cell r="AW192">
            <v>0</v>
          </cell>
          <cell r="AX192">
            <v>0</v>
          </cell>
          <cell r="AY192">
            <v>1</v>
          </cell>
          <cell r="AZ192">
            <v>0</v>
          </cell>
          <cell r="BA192">
            <v>1</v>
          </cell>
          <cell r="BB192">
            <v>0</v>
          </cell>
          <cell r="BC192">
            <v>0</v>
          </cell>
          <cell r="BD192">
            <v>0</v>
          </cell>
          <cell r="BE192">
            <v>0</v>
          </cell>
          <cell r="BF192">
            <v>0</v>
          </cell>
          <cell r="BG192">
            <v>0</v>
          </cell>
          <cell r="BH192">
            <v>0</v>
          </cell>
          <cell r="BI192">
            <v>0</v>
          </cell>
          <cell r="BJ192">
            <v>0</v>
          </cell>
          <cell r="BK192">
            <v>0</v>
          </cell>
          <cell r="BL192">
            <v>2</v>
          </cell>
          <cell r="BM192">
            <v>1</v>
          </cell>
          <cell r="BN192">
            <v>1</v>
          </cell>
          <cell r="BP192">
            <v>16</v>
          </cell>
        </row>
        <row r="193">
          <cell r="B193">
            <v>1097</v>
          </cell>
          <cell r="C193" t="str">
            <v>AS</v>
          </cell>
          <cell r="D193" t="str">
            <v>AS CL 광주팀</v>
          </cell>
          <cell r="E193" t="str">
            <v>박명규</v>
          </cell>
          <cell r="F193" t="str">
            <v>차장</v>
          </cell>
          <cell r="G193" t="str">
            <v>팀원</v>
          </cell>
          <cell r="H193" t="str">
            <v>1992-06-15</v>
          </cell>
          <cell r="I193" t="str">
            <v>남</v>
          </cell>
          <cell r="J193">
            <v>21</v>
          </cell>
          <cell r="K193">
            <v>0</v>
          </cell>
          <cell r="L193">
            <v>24</v>
          </cell>
          <cell r="M193">
            <v>24</v>
          </cell>
          <cell r="R193" t="str">
            <v>미팅</v>
          </cell>
          <cell r="S193" t="str">
            <v>미팅</v>
          </cell>
          <cell r="AN193" t="str">
            <v>경조(빙모회갑)</v>
          </cell>
          <cell r="AR193" t="str">
            <v>특휴</v>
          </cell>
          <cell r="AV193">
            <v>0</v>
          </cell>
          <cell r="AW193">
            <v>0</v>
          </cell>
          <cell r="AX193">
            <v>0</v>
          </cell>
          <cell r="AY193">
            <v>0</v>
          </cell>
          <cell r="AZ193">
            <v>0</v>
          </cell>
          <cell r="BA193">
            <v>0</v>
          </cell>
          <cell r="BB193">
            <v>0</v>
          </cell>
          <cell r="BC193">
            <v>1</v>
          </cell>
          <cell r="BD193">
            <v>0</v>
          </cell>
          <cell r="BE193">
            <v>0</v>
          </cell>
          <cell r="BF193">
            <v>0</v>
          </cell>
          <cell r="BG193">
            <v>0</v>
          </cell>
          <cell r="BH193">
            <v>0</v>
          </cell>
          <cell r="BI193">
            <v>0</v>
          </cell>
          <cell r="BJ193">
            <v>0</v>
          </cell>
          <cell r="BK193">
            <v>0</v>
          </cell>
          <cell r="BL193">
            <v>2</v>
          </cell>
          <cell r="BM193">
            <v>1</v>
          </cell>
          <cell r="BN193">
            <v>1</v>
          </cell>
          <cell r="BP193">
            <v>16</v>
          </cell>
        </row>
        <row r="194">
          <cell r="B194">
            <v>1332</v>
          </cell>
          <cell r="C194" t="str">
            <v>AS</v>
          </cell>
          <cell r="D194" t="str">
            <v>AS CL 광주팀</v>
          </cell>
          <cell r="E194" t="str">
            <v>문상준</v>
          </cell>
          <cell r="F194" t="str">
            <v>주임</v>
          </cell>
          <cell r="G194" t="str">
            <v>팀원</v>
          </cell>
          <cell r="H194" t="str">
            <v>2001-02-26</v>
          </cell>
          <cell r="I194" t="str">
            <v>남</v>
          </cell>
          <cell r="J194">
            <v>13</v>
          </cell>
          <cell r="K194">
            <v>0</v>
          </cell>
          <cell r="L194">
            <v>15</v>
          </cell>
          <cell r="M194">
            <v>15</v>
          </cell>
          <cell r="R194" t="str">
            <v>미팅</v>
          </cell>
          <cell r="S194" t="str">
            <v>미팅</v>
          </cell>
          <cell r="AN194" t="str">
            <v>월차</v>
          </cell>
          <cell r="AR194" t="str">
            <v>특휴</v>
          </cell>
          <cell r="AV194">
            <v>0</v>
          </cell>
          <cell r="AW194">
            <v>0</v>
          </cell>
          <cell r="AX194">
            <v>0</v>
          </cell>
          <cell r="AY194">
            <v>1</v>
          </cell>
          <cell r="AZ194">
            <v>0</v>
          </cell>
          <cell r="BA194">
            <v>1</v>
          </cell>
          <cell r="BB194">
            <v>0</v>
          </cell>
          <cell r="BC194">
            <v>0</v>
          </cell>
          <cell r="BD194">
            <v>0</v>
          </cell>
          <cell r="BE194">
            <v>0</v>
          </cell>
          <cell r="BF194">
            <v>0</v>
          </cell>
          <cell r="BG194">
            <v>0</v>
          </cell>
          <cell r="BH194">
            <v>0</v>
          </cell>
          <cell r="BI194">
            <v>0</v>
          </cell>
          <cell r="BJ194">
            <v>0</v>
          </cell>
          <cell r="BK194">
            <v>0</v>
          </cell>
          <cell r="BL194">
            <v>2</v>
          </cell>
          <cell r="BM194">
            <v>1</v>
          </cell>
          <cell r="BN194">
            <v>1</v>
          </cell>
          <cell r="BP194">
            <v>16</v>
          </cell>
        </row>
        <row r="195">
          <cell r="B195">
            <v>1306</v>
          </cell>
          <cell r="C195" t="str">
            <v>AS</v>
          </cell>
          <cell r="D195" t="str">
            <v>AS CL 광주팀</v>
          </cell>
          <cell r="E195" t="str">
            <v>박현우</v>
          </cell>
          <cell r="F195" t="str">
            <v>대리</v>
          </cell>
          <cell r="G195" t="str">
            <v>팀원</v>
          </cell>
          <cell r="H195" t="str">
            <v>2000-04-17</v>
          </cell>
          <cell r="I195" t="str">
            <v>남</v>
          </cell>
          <cell r="J195">
            <v>13</v>
          </cell>
          <cell r="K195">
            <v>0</v>
          </cell>
          <cell r="L195">
            <v>16</v>
          </cell>
          <cell r="M195">
            <v>16</v>
          </cell>
          <cell r="R195" t="str">
            <v>미팅</v>
          </cell>
          <cell r="S195" t="str">
            <v>미팅</v>
          </cell>
          <cell r="AN195" t="str">
            <v>월차</v>
          </cell>
          <cell r="AR195" t="str">
            <v>특휴</v>
          </cell>
          <cell r="AV195">
            <v>0</v>
          </cell>
          <cell r="AW195">
            <v>0</v>
          </cell>
          <cell r="AX195">
            <v>0</v>
          </cell>
          <cell r="AY195">
            <v>1</v>
          </cell>
          <cell r="AZ195">
            <v>0</v>
          </cell>
          <cell r="BA195">
            <v>1</v>
          </cell>
          <cell r="BB195">
            <v>0</v>
          </cell>
          <cell r="BC195">
            <v>0</v>
          </cell>
          <cell r="BD195">
            <v>0</v>
          </cell>
          <cell r="BE195">
            <v>0</v>
          </cell>
          <cell r="BF195">
            <v>0</v>
          </cell>
          <cell r="BG195">
            <v>0</v>
          </cell>
          <cell r="BH195">
            <v>0</v>
          </cell>
          <cell r="BI195">
            <v>0</v>
          </cell>
          <cell r="BJ195">
            <v>0</v>
          </cell>
          <cell r="BK195">
            <v>0</v>
          </cell>
          <cell r="BL195">
            <v>2</v>
          </cell>
          <cell r="BM195">
            <v>1</v>
          </cell>
          <cell r="BN195">
            <v>1</v>
          </cell>
          <cell r="BP195">
            <v>16</v>
          </cell>
        </row>
        <row r="196">
          <cell r="B196">
            <v>1559</v>
          </cell>
          <cell r="C196" t="str">
            <v>AS</v>
          </cell>
          <cell r="D196" t="str">
            <v>AS CL 광주팀</v>
          </cell>
          <cell r="E196" t="str">
            <v>정민진</v>
          </cell>
          <cell r="F196" t="str">
            <v>사원</v>
          </cell>
          <cell r="G196" t="str">
            <v>팀원</v>
          </cell>
          <cell r="H196" t="str">
            <v>2004-01-26</v>
          </cell>
          <cell r="I196" t="str">
            <v>남</v>
          </cell>
          <cell r="J196">
            <v>5.3150684931506849</v>
          </cell>
          <cell r="K196">
            <v>0</v>
          </cell>
          <cell r="L196">
            <v>12</v>
          </cell>
          <cell r="M196">
            <v>12</v>
          </cell>
          <cell r="R196" t="str">
            <v>미팅</v>
          </cell>
          <cell r="S196" t="str">
            <v>미팅</v>
          </cell>
          <cell r="AG196" t="str">
            <v>연차</v>
          </cell>
          <cell r="AN196" t="str">
            <v>월차</v>
          </cell>
          <cell r="AR196" t="str">
            <v>특휴</v>
          </cell>
          <cell r="AV196">
            <v>1</v>
          </cell>
          <cell r="AW196">
            <v>0</v>
          </cell>
          <cell r="AX196">
            <v>1</v>
          </cell>
          <cell r="AY196">
            <v>1</v>
          </cell>
          <cell r="AZ196">
            <v>0</v>
          </cell>
          <cell r="BA196">
            <v>1</v>
          </cell>
          <cell r="BB196">
            <v>0</v>
          </cell>
          <cell r="BC196">
            <v>0</v>
          </cell>
          <cell r="BD196">
            <v>0</v>
          </cell>
          <cell r="BE196">
            <v>0</v>
          </cell>
          <cell r="BF196">
            <v>0</v>
          </cell>
          <cell r="BG196">
            <v>0</v>
          </cell>
          <cell r="BH196">
            <v>0</v>
          </cell>
          <cell r="BI196">
            <v>0</v>
          </cell>
          <cell r="BJ196">
            <v>0</v>
          </cell>
          <cell r="BK196">
            <v>0</v>
          </cell>
          <cell r="BL196">
            <v>2</v>
          </cell>
          <cell r="BM196">
            <v>1</v>
          </cell>
          <cell r="BN196">
            <v>2</v>
          </cell>
          <cell r="BP196">
            <v>15</v>
          </cell>
        </row>
        <row r="197">
          <cell r="B197">
            <v>1239</v>
          </cell>
          <cell r="C197" t="str">
            <v>AS</v>
          </cell>
          <cell r="D197" t="str">
            <v>AS CL 광주팀</v>
          </cell>
          <cell r="E197" t="str">
            <v>주창우</v>
          </cell>
          <cell r="F197" t="str">
            <v>대리</v>
          </cell>
          <cell r="G197" t="str">
            <v>팀원</v>
          </cell>
          <cell r="H197" t="str">
            <v>1999-07-01</v>
          </cell>
          <cell r="I197" t="str">
            <v>남</v>
          </cell>
          <cell r="J197">
            <v>15</v>
          </cell>
          <cell r="K197">
            <v>0</v>
          </cell>
          <cell r="L197">
            <v>17</v>
          </cell>
          <cell r="M197">
            <v>17</v>
          </cell>
          <cell r="R197" t="str">
            <v>미팅</v>
          </cell>
          <cell r="S197" t="str">
            <v>미팅</v>
          </cell>
          <cell r="AN197" t="str">
            <v>근무</v>
          </cell>
          <cell r="AR197" t="str">
            <v>특휴</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2</v>
          </cell>
          <cell r="BM197">
            <v>1</v>
          </cell>
          <cell r="BN197">
            <v>0</v>
          </cell>
          <cell r="BP197">
            <v>17</v>
          </cell>
        </row>
        <row r="198">
          <cell r="B198">
            <v>1570</v>
          </cell>
          <cell r="C198" t="str">
            <v>AS</v>
          </cell>
          <cell r="D198" t="str">
            <v>AS CL 광주팀</v>
          </cell>
          <cell r="E198" t="str">
            <v>김지순</v>
          </cell>
          <cell r="F198" t="str">
            <v>사원</v>
          </cell>
          <cell r="G198" t="str">
            <v>팀원</v>
          </cell>
          <cell r="H198" t="str">
            <v>2004-06-01</v>
          </cell>
          <cell r="I198" t="str">
            <v>여</v>
          </cell>
          <cell r="J198">
            <v>9.8356164383561655</v>
          </cell>
          <cell r="K198">
            <v>0</v>
          </cell>
          <cell r="L198">
            <v>12</v>
          </cell>
          <cell r="M198">
            <v>12</v>
          </cell>
          <cell r="R198" t="str">
            <v>미팅</v>
          </cell>
          <cell r="S198" t="str">
            <v>미팅</v>
          </cell>
          <cell r="AN198" t="str">
            <v>근무</v>
          </cell>
          <cell r="AR198" t="str">
            <v>생휴</v>
          </cell>
          <cell r="AV198">
            <v>0</v>
          </cell>
          <cell r="AW198">
            <v>0</v>
          </cell>
          <cell r="AX198">
            <v>0</v>
          </cell>
          <cell r="AY198">
            <v>0</v>
          </cell>
          <cell r="AZ198">
            <v>0</v>
          </cell>
          <cell r="BA198">
            <v>0</v>
          </cell>
          <cell r="BB198">
            <v>1</v>
          </cell>
          <cell r="BC198">
            <v>0</v>
          </cell>
          <cell r="BD198">
            <v>0</v>
          </cell>
          <cell r="BE198">
            <v>0</v>
          </cell>
          <cell r="BF198">
            <v>0</v>
          </cell>
          <cell r="BG198">
            <v>0</v>
          </cell>
          <cell r="BH198">
            <v>0</v>
          </cell>
          <cell r="BI198">
            <v>0</v>
          </cell>
          <cell r="BJ198">
            <v>0</v>
          </cell>
          <cell r="BK198">
            <v>0</v>
          </cell>
          <cell r="BL198">
            <v>2</v>
          </cell>
          <cell r="BM198">
            <v>0</v>
          </cell>
          <cell r="BN198">
            <v>1</v>
          </cell>
          <cell r="BP198">
            <v>17</v>
          </cell>
        </row>
        <row r="199">
          <cell r="B199">
            <v>1331</v>
          </cell>
          <cell r="C199" t="str">
            <v>AS</v>
          </cell>
          <cell r="D199" t="str">
            <v>AS CL 광주팀</v>
          </cell>
          <cell r="E199" t="str">
            <v>이승민</v>
          </cell>
          <cell r="F199" t="str">
            <v>주임</v>
          </cell>
          <cell r="G199" t="str">
            <v>팀원</v>
          </cell>
          <cell r="H199" t="str">
            <v>2001-02-26</v>
          </cell>
          <cell r="I199" t="str">
            <v>남</v>
          </cell>
          <cell r="J199">
            <v>13</v>
          </cell>
          <cell r="K199">
            <v>0</v>
          </cell>
          <cell r="L199">
            <v>15</v>
          </cell>
          <cell r="M199">
            <v>15</v>
          </cell>
          <cell r="R199" t="str">
            <v>미팅</v>
          </cell>
          <cell r="S199" t="str">
            <v>미팅</v>
          </cell>
          <cell r="AN199" t="str">
            <v>근무</v>
          </cell>
          <cell r="AR199" t="str">
            <v>특휴</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2</v>
          </cell>
          <cell r="BM199">
            <v>1</v>
          </cell>
          <cell r="BN199">
            <v>0</v>
          </cell>
          <cell r="BP199">
            <v>17</v>
          </cell>
        </row>
        <row r="200">
          <cell r="B200">
            <v>1081</v>
          </cell>
          <cell r="C200" t="str">
            <v>AS</v>
          </cell>
          <cell r="D200" t="str">
            <v>AS CL 대구팀</v>
          </cell>
          <cell r="E200" t="str">
            <v>류병식</v>
          </cell>
          <cell r="F200" t="str">
            <v>차장</v>
          </cell>
          <cell r="G200" t="str">
            <v>팀장</v>
          </cell>
          <cell r="H200" t="str">
            <v>1991-09-09</v>
          </cell>
          <cell r="I200" t="str">
            <v>남</v>
          </cell>
          <cell r="J200">
            <v>27</v>
          </cell>
          <cell r="K200">
            <v>0</v>
          </cell>
          <cell r="L200">
            <v>25</v>
          </cell>
          <cell r="M200">
            <v>25</v>
          </cell>
          <cell r="R200" t="str">
            <v>미팅</v>
          </cell>
          <cell r="S200" t="str">
            <v>미팅</v>
          </cell>
          <cell r="AN200" t="str">
            <v>근무</v>
          </cell>
          <cell r="AR200" t="str">
            <v>특휴</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2</v>
          </cell>
          <cell r="BM200">
            <v>1</v>
          </cell>
          <cell r="BN200">
            <v>0</v>
          </cell>
          <cell r="BP200">
            <v>17</v>
          </cell>
        </row>
        <row r="201">
          <cell r="B201">
            <v>1289</v>
          </cell>
          <cell r="C201" t="str">
            <v>AS</v>
          </cell>
          <cell r="D201" t="str">
            <v>AS CL 대구팀</v>
          </cell>
          <cell r="E201" t="str">
            <v>전재형</v>
          </cell>
          <cell r="F201" t="str">
            <v>주임</v>
          </cell>
          <cell r="G201" t="str">
            <v>팀원</v>
          </cell>
          <cell r="H201" t="str">
            <v>2000-02-01</v>
          </cell>
          <cell r="I201" t="str">
            <v>남</v>
          </cell>
          <cell r="J201">
            <v>21</v>
          </cell>
          <cell r="K201">
            <v>0</v>
          </cell>
          <cell r="L201">
            <v>16</v>
          </cell>
          <cell r="M201">
            <v>16</v>
          </cell>
          <cell r="R201" t="str">
            <v>미팅</v>
          </cell>
          <cell r="S201" t="str">
            <v>미팅</v>
          </cell>
          <cell r="AN201" t="str">
            <v>근무</v>
          </cell>
          <cell r="AR201" t="str">
            <v>특휴</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2</v>
          </cell>
          <cell r="BM201">
            <v>1</v>
          </cell>
          <cell r="BN201">
            <v>0</v>
          </cell>
          <cell r="BO201">
            <v>2</v>
          </cell>
          <cell r="BP201">
            <v>19</v>
          </cell>
        </row>
        <row r="202">
          <cell r="B202">
            <v>1475</v>
          </cell>
          <cell r="C202" t="str">
            <v>AS</v>
          </cell>
          <cell r="D202" t="str">
            <v>AS CL 대구팀</v>
          </cell>
          <cell r="E202" t="str">
            <v>정영훈</v>
          </cell>
          <cell r="F202" t="str">
            <v>사원</v>
          </cell>
          <cell r="G202" t="str">
            <v>팀원</v>
          </cell>
          <cell r="H202" t="str">
            <v>2003-01-07</v>
          </cell>
          <cell r="I202" t="str">
            <v>남</v>
          </cell>
          <cell r="J202">
            <v>11.30821917808219</v>
          </cell>
          <cell r="K202">
            <v>0</v>
          </cell>
          <cell r="L202">
            <v>13</v>
          </cell>
          <cell r="M202">
            <v>13</v>
          </cell>
          <cell r="R202" t="str">
            <v>미팅</v>
          </cell>
          <cell r="S202" t="str">
            <v>미팅</v>
          </cell>
          <cell r="AN202" t="str">
            <v>근무</v>
          </cell>
          <cell r="AR202" t="str">
            <v>특휴</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2</v>
          </cell>
          <cell r="BM202">
            <v>1</v>
          </cell>
          <cell r="BN202">
            <v>0</v>
          </cell>
          <cell r="BP202">
            <v>17</v>
          </cell>
        </row>
        <row r="203">
          <cell r="B203">
            <v>1519</v>
          </cell>
          <cell r="C203" t="str">
            <v>AS</v>
          </cell>
          <cell r="D203" t="str">
            <v>AS CL 대구팀</v>
          </cell>
          <cell r="E203" t="str">
            <v>안세호</v>
          </cell>
          <cell r="F203" t="str">
            <v>사원</v>
          </cell>
          <cell r="G203" t="str">
            <v>팀원</v>
          </cell>
          <cell r="H203" t="str">
            <v>2003-07-01</v>
          </cell>
          <cell r="I203" t="str">
            <v>남</v>
          </cell>
          <cell r="J203">
            <v>7.0136986301369859</v>
          </cell>
          <cell r="K203">
            <v>0</v>
          </cell>
          <cell r="L203">
            <v>13</v>
          </cell>
          <cell r="M203">
            <v>13</v>
          </cell>
          <cell r="R203" t="str">
            <v>미팅</v>
          </cell>
          <cell r="S203" t="str">
            <v>미팅</v>
          </cell>
          <cell r="AN203" t="str">
            <v>월차</v>
          </cell>
          <cell r="AR203" t="str">
            <v>특휴</v>
          </cell>
          <cell r="AV203">
            <v>0</v>
          </cell>
          <cell r="AW203">
            <v>0</v>
          </cell>
          <cell r="AX203">
            <v>0</v>
          </cell>
          <cell r="AY203">
            <v>1</v>
          </cell>
          <cell r="AZ203">
            <v>0</v>
          </cell>
          <cell r="BA203">
            <v>1</v>
          </cell>
          <cell r="BB203">
            <v>0</v>
          </cell>
          <cell r="BC203">
            <v>0</v>
          </cell>
          <cell r="BD203">
            <v>0</v>
          </cell>
          <cell r="BE203">
            <v>0</v>
          </cell>
          <cell r="BF203">
            <v>0</v>
          </cell>
          <cell r="BG203">
            <v>0</v>
          </cell>
          <cell r="BH203">
            <v>0</v>
          </cell>
          <cell r="BI203">
            <v>0</v>
          </cell>
          <cell r="BJ203">
            <v>0</v>
          </cell>
          <cell r="BK203">
            <v>0</v>
          </cell>
          <cell r="BL203">
            <v>2</v>
          </cell>
          <cell r="BM203">
            <v>1</v>
          </cell>
          <cell r="BN203">
            <v>1</v>
          </cell>
          <cell r="BP203">
            <v>16</v>
          </cell>
        </row>
        <row r="204">
          <cell r="B204">
            <v>1307</v>
          </cell>
          <cell r="C204" t="str">
            <v>AS</v>
          </cell>
          <cell r="D204" t="str">
            <v>AS CL 대구팀</v>
          </cell>
          <cell r="E204" t="str">
            <v>박진석</v>
          </cell>
          <cell r="F204" t="str">
            <v>주임</v>
          </cell>
          <cell r="G204" t="str">
            <v>팀원</v>
          </cell>
          <cell r="H204" t="str">
            <v>2000-04-17</v>
          </cell>
          <cell r="I204" t="str">
            <v>남</v>
          </cell>
          <cell r="J204">
            <v>15</v>
          </cell>
          <cell r="K204">
            <v>0</v>
          </cell>
          <cell r="L204">
            <v>16</v>
          </cell>
          <cell r="M204">
            <v>16</v>
          </cell>
          <cell r="R204" t="str">
            <v>미팅</v>
          </cell>
          <cell r="S204" t="str">
            <v>미팅</v>
          </cell>
          <cell r="AN204" t="str">
            <v>근무</v>
          </cell>
          <cell r="AR204" t="str">
            <v>특휴</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2</v>
          </cell>
          <cell r="BM204">
            <v>1</v>
          </cell>
          <cell r="BN204">
            <v>0</v>
          </cell>
          <cell r="BP204">
            <v>17</v>
          </cell>
        </row>
        <row r="205">
          <cell r="B205">
            <v>1533</v>
          </cell>
          <cell r="C205" t="str">
            <v>AS</v>
          </cell>
          <cell r="D205" t="str">
            <v>AS CL 대구팀</v>
          </cell>
          <cell r="E205" t="str">
            <v>노동조</v>
          </cell>
          <cell r="F205" t="str">
            <v>대리</v>
          </cell>
          <cell r="G205" t="str">
            <v>팀원</v>
          </cell>
          <cell r="H205" t="str">
            <v>2003-07-01</v>
          </cell>
          <cell r="I205" t="str">
            <v>남</v>
          </cell>
          <cell r="J205">
            <v>10.013698630136986</v>
          </cell>
          <cell r="K205">
            <v>0</v>
          </cell>
          <cell r="L205">
            <v>13</v>
          </cell>
          <cell r="M205">
            <v>13</v>
          </cell>
          <cell r="R205" t="str">
            <v>미팅</v>
          </cell>
          <cell r="S205" t="str">
            <v>미팅</v>
          </cell>
          <cell r="AN205" t="str">
            <v>근무</v>
          </cell>
          <cell r="AR205" t="str">
            <v>특휴</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2</v>
          </cell>
          <cell r="BM205">
            <v>1</v>
          </cell>
          <cell r="BN205">
            <v>0</v>
          </cell>
          <cell r="BP205">
            <v>17</v>
          </cell>
        </row>
        <row r="206">
          <cell r="B206">
            <v>1534</v>
          </cell>
          <cell r="C206" t="str">
            <v>AS</v>
          </cell>
          <cell r="D206" t="str">
            <v>AS CL 대구팀</v>
          </cell>
          <cell r="E206" t="str">
            <v>김연호</v>
          </cell>
          <cell r="F206" t="str">
            <v>사원</v>
          </cell>
          <cell r="G206" t="str">
            <v>팀원</v>
          </cell>
          <cell r="H206" t="str">
            <v>2003-08-11</v>
          </cell>
          <cell r="I206" t="str">
            <v>여</v>
          </cell>
          <cell r="J206">
            <v>17</v>
          </cell>
          <cell r="K206">
            <v>0</v>
          </cell>
          <cell r="L206">
            <v>13</v>
          </cell>
          <cell r="M206">
            <v>13</v>
          </cell>
          <cell r="R206" t="str">
            <v>미팅</v>
          </cell>
          <cell r="S206" t="str">
            <v>미팅</v>
          </cell>
          <cell r="AN206" t="str">
            <v>근무</v>
          </cell>
          <cell r="AR206" t="str">
            <v>생휴</v>
          </cell>
          <cell r="AV206">
            <v>0</v>
          </cell>
          <cell r="AW206">
            <v>0</v>
          </cell>
          <cell r="AX206">
            <v>0</v>
          </cell>
          <cell r="AY206">
            <v>0</v>
          </cell>
          <cell r="AZ206">
            <v>0</v>
          </cell>
          <cell r="BA206">
            <v>0</v>
          </cell>
          <cell r="BB206">
            <v>1</v>
          </cell>
          <cell r="BC206">
            <v>0</v>
          </cell>
          <cell r="BD206">
            <v>0</v>
          </cell>
          <cell r="BE206">
            <v>0</v>
          </cell>
          <cell r="BF206">
            <v>0</v>
          </cell>
          <cell r="BG206">
            <v>0</v>
          </cell>
          <cell r="BH206">
            <v>0</v>
          </cell>
          <cell r="BI206">
            <v>0</v>
          </cell>
          <cell r="BJ206">
            <v>0</v>
          </cell>
          <cell r="BK206">
            <v>0</v>
          </cell>
          <cell r="BL206">
            <v>2</v>
          </cell>
          <cell r="BM206">
            <v>0</v>
          </cell>
          <cell r="BN206">
            <v>1</v>
          </cell>
          <cell r="BP206">
            <v>17</v>
          </cell>
        </row>
        <row r="207">
          <cell r="B207">
            <v>1069</v>
          </cell>
          <cell r="C207" t="str">
            <v>AS</v>
          </cell>
          <cell r="D207" t="str">
            <v>AS CL 부산팀</v>
          </cell>
          <cell r="E207" t="str">
            <v>송승수</v>
          </cell>
          <cell r="F207" t="str">
            <v>차장</v>
          </cell>
          <cell r="G207" t="str">
            <v>팀장</v>
          </cell>
          <cell r="H207" t="str">
            <v>1991-06-03</v>
          </cell>
          <cell r="I207" t="str">
            <v>남</v>
          </cell>
          <cell r="J207">
            <v>29.5</v>
          </cell>
          <cell r="K207">
            <v>0</v>
          </cell>
          <cell r="L207">
            <v>25</v>
          </cell>
          <cell r="M207">
            <v>25</v>
          </cell>
          <cell r="R207" t="str">
            <v>미팅</v>
          </cell>
          <cell r="S207" t="str">
            <v>미팅</v>
          </cell>
          <cell r="U207" t="str">
            <v>휴일</v>
          </cell>
          <cell r="AN207" t="str">
            <v>1/8대휴</v>
          </cell>
          <cell r="AR207" t="str">
            <v>특휴</v>
          </cell>
          <cell r="AV207">
            <v>0</v>
          </cell>
          <cell r="AW207">
            <v>0</v>
          </cell>
          <cell r="AX207">
            <v>0</v>
          </cell>
          <cell r="AY207">
            <v>0</v>
          </cell>
          <cell r="AZ207">
            <v>0</v>
          </cell>
          <cell r="BA207">
            <v>0</v>
          </cell>
          <cell r="BB207">
            <v>0</v>
          </cell>
          <cell r="BC207">
            <v>0</v>
          </cell>
          <cell r="BD207">
            <v>1</v>
          </cell>
          <cell r="BE207">
            <v>1</v>
          </cell>
          <cell r="BF207">
            <v>0</v>
          </cell>
          <cell r="BG207">
            <v>0</v>
          </cell>
          <cell r="BH207">
            <v>0</v>
          </cell>
          <cell r="BI207">
            <v>0</v>
          </cell>
          <cell r="BJ207">
            <v>0</v>
          </cell>
          <cell r="BK207">
            <v>0</v>
          </cell>
          <cell r="BL207">
            <v>2</v>
          </cell>
          <cell r="BM207">
            <v>1</v>
          </cell>
          <cell r="BN207">
            <v>1</v>
          </cell>
          <cell r="BP207">
            <v>16</v>
          </cell>
        </row>
        <row r="208">
          <cell r="B208">
            <v>1293</v>
          </cell>
          <cell r="C208" t="str">
            <v>AS</v>
          </cell>
          <cell r="D208" t="str">
            <v>AS CL 부산팀</v>
          </cell>
          <cell r="E208" t="str">
            <v>박상현</v>
          </cell>
          <cell r="F208" t="str">
            <v>주임</v>
          </cell>
          <cell r="G208" t="str">
            <v>팀원</v>
          </cell>
          <cell r="H208" t="str">
            <v>2000-02-01</v>
          </cell>
          <cell r="I208" t="str">
            <v>남</v>
          </cell>
          <cell r="J208">
            <v>19.5</v>
          </cell>
          <cell r="K208">
            <v>0</v>
          </cell>
          <cell r="L208">
            <v>16</v>
          </cell>
          <cell r="M208">
            <v>16</v>
          </cell>
          <cell r="R208" t="str">
            <v>미팅</v>
          </cell>
          <cell r="S208" t="str">
            <v>미팅</v>
          </cell>
          <cell r="U208" t="str">
            <v>휴일</v>
          </cell>
          <cell r="AN208" t="str">
            <v>1/8대휴</v>
          </cell>
          <cell r="AR208" t="str">
            <v>특휴</v>
          </cell>
          <cell r="AV208">
            <v>0</v>
          </cell>
          <cell r="AW208">
            <v>0</v>
          </cell>
          <cell r="AX208">
            <v>0</v>
          </cell>
          <cell r="AY208">
            <v>0</v>
          </cell>
          <cell r="AZ208">
            <v>0</v>
          </cell>
          <cell r="BA208">
            <v>0</v>
          </cell>
          <cell r="BB208">
            <v>0</v>
          </cell>
          <cell r="BC208">
            <v>0</v>
          </cell>
          <cell r="BD208">
            <v>1</v>
          </cell>
          <cell r="BE208">
            <v>1</v>
          </cell>
          <cell r="BF208">
            <v>0</v>
          </cell>
          <cell r="BG208">
            <v>0</v>
          </cell>
          <cell r="BH208">
            <v>0</v>
          </cell>
          <cell r="BI208">
            <v>0</v>
          </cell>
          <cell r="BJ208">
            <v>0</v>
          </cell>
          <cell r="BK208">
            <v>0</v>
          </cell>
          <cell r="BL208">
            <v>2</v>
          </cell>
          <cell r="BM208">
            <v>1</v>
          </cell>
          <cell r="BN208">
            <v>1</v>
          </cell>
          <cell r="BP208">
            <v>16</v>
          </cell>
        </row>
        <row r="209">
          <cell r="B209">
            <v>1360</v>
          </cell>
          <cell r="C209" t="str">
            <v>AS</v>
          </cell>
          <cell r="D209" t="str">
            <v>AS CL 부산팀</v>
          </cell>
          <cell r="E209" t="str">
            <v>허종서</v>
          </cell>
          <cell r="F209" t="str">
            <v>주임</v>
          </cell>
          <cell r="G209" t="str">
            <v>팀원</v>
          </cell>
          <cell r="H209" t="str">
            <v>2001-04-30</v>
          </cell>
          <cell r="I209" t="str">
            <v>남</v>
          </cell>
          <cell r="J209">
            <v>19</v>
          </cell>
          <cell r="K209">
            <v>0</v>
          </cell>
          <cell r="L209">
            <v>15</v>
          </cell>
          <cell r="M209">
            <v>15</v>
          </cell>
          <cell r="R209" t="str">
            <v>미팅</v>
          </cell>
          <cell r="S209" t="str">
            <v>미팅</v>
          </cell>
          <cell r="U209" t="str">
            <v>휴일</v>
          </cell>
          <cell r="AA209" t="str">
            <v>휴일</v>
          </cell>
          <cell r="AN209" t="str">
            <v>1/8대휴</v>
          </cell>
          <cell r="AR209" t="str">
            <v>특휴</v>
          </cell>
          <cell r="AV209">
            <v>0</v>
          </cell>
          <cell r="AW209">
            <v>0</v>
          </cell>
          <cell r="AX209">
            <v>0</v>
          </cell>
          <cell r="AY209">
            <v>0</v>
          </cell>
          <cell r="AZ209">
            <v>0</v>
          </cell>
          <cell r="BA209">
            <v>0</v>
          </cell>
          <cell r="BB209">
            <v>0</v>
          </cell>
          <cell r="BC209">
            <v>0</v>
          </cell>
          <cell r="BD209">
            <v>2</v>
          </cell>
          <cell r="BE209">
            <v>1</v>
          </cell>
          <cell r="BF209">
            <v>0</v>
          </cell>
          <cell r="BG209">
            <v>0</v>
          </cell>
          <cell r="BH209">
            <v>0</v>
          </cell>
          <cell r="BI209">
            <v>0</v>
          </cell>
          <cell r="BJ209">
            <v>0</v>
          </cell>
          <cell r="BK209">
            <v>0</v>
          </cell>
          <cell r="BL209">
            <v>2</v>
          </cell>
          <cell r="BM209">
            <v>1</v>
          </cell>
          <cell r="BN209">
            <v>1</v>
          </cell>
          <cell r="BP209">
            <v>16</v>
          </cell>
        </row>
        <row r="210">
          <cell r="B210">
            <v>1520</v>
          </cell>
          <cell r="C210" t="str">
            <v>AS</v>
          </cell>
          <cell r="D210" t="str">
            <v>AS CL 부산팀</v>
          </cell>
          <cell r="E210" t="str">
            <v>이우성</v>
          </cell>
          <cell r="F210" t="str">
            <v>사원</v>
          </cell>
          <cell r="G210" t="str">
            <v>팀원</v>
          </cell>
          <cell r="H210" t="str">
            <v>2003-07-01</v>
          </cell>
          <cell r="I210" t="str">
            <v>남</v>
          </cell>
          <cell r="J210">
            <v>16.513698630136986</v>
          </cell>
          <cell r="K210">
            <v>0</v>
          </cell>
          <cell r="L210">
            <v>13</v>
          </cell>
          <cell r="M210">
            <v>13</v>
          </cell>
          <cell r="R210" t="str">
            <v>미팅</v>
          </cell>
          <cell r="S210" t="str">
            <v>미팅</v>
          </cell>
          <cell r="U210" t="str">
            <v>휴일</v>
          </cell>
          <cell r="AN210" t="str">
            <v>1/8대휴</v>
          </cell>
          <cell r="AR210" t="str">
            <v>특휴</v>
          </cell>
          <cell r="AV210">
            <v>0</v>
          </cell>
          <cell r="AW210">
            <v>0</v>
          </cell>
          <cell r="AX210">
            <v>0</v>
          </cell>
          <cell r="AY210">
            <v>0</v>
          </cell>
          <cell r="AZ210">
            <v>0</v>
          </cell>
          <cell r="BA210">
            <v>0</v>
          </cell>
          <cell r="BB210">
            <v>0</v>
          </cell>
          <cell r="BC210">
            <v>0</v>
          </cell>
          <cell r="BD210">
            <v>1</v>
          </cell>
          <cell r="BE210">
            <v>1</v>
          </cell>
          <cell r="BF210">
            <v>0</v>
          </cell>
          <cell r="BG210">
            <v>0</v>
          </cell>
          <cell r="BH210">
            <v>0</v>
          </cell>
          <cell r="BI210">
            <v>0</v>
          </cell>
          <cell r="BJ210">
            <v>0</v>
          </cell>
          <cell r="BK210">
            <v>0</v>
          </cell>
          <cell r="BL210">
            <v>2</v>
          </cell>
          <cell r="BM210">
            <v>1</v>
          </cell>
          <cell r="BN210">
            <v>1</v>
          </cell>
          <cell r="BP210">
            <v>16</v>
          </cell>
        </row>
        <row r="211">
          <cell r="B211">
            <v>1556</v>
          </cell>
          <cell r="C211" t="str">
            <v>AS</v>
          </cell>
          <cell r="D211" t="str">
            <v>AS CL 부산팀</v>
          </cell>
          <cell r="E211" t="str">
            <v>이지훈</v>
          </cell>
          <cell r="F211" t="str">
            <v>사원</v>
          </cell>
          <cell r="G211" t="str">
            <v>팀원</v>
          </cell>
          <cell r="H211" t="str">
            <v>2004-01-26</v>
          </cell>
          <cell r="I211" t="str">
            <v>남</v>
          </cell>
          <cell r="J211">
            <v>11.815068493150685</v>
          </cell>
          <cell r="K211">
            <v>0</v>
          </cell>
          <cell r="L211">
            <v>12</v>
          </cell>
          <cell r="M211">
            <v>12</v>
          </cell>
          <cell r="R211" t="str">
            <v>미팅</v>
          </cell>
          <cell r="S211" t="str">
            <v>미팅</v>
          </cell>
          <cell r="U211" t="str">
            <v>휴일</v>
          </cell>
          <cell r="AN211" t="str">
            <v>1/8대휴</v>
          </cell>
          <cell r="AR211" t="str">
            <v>특휴</v>
          </cell>
          <cell r="AV211">
            <v>0</v>
          </cell>
          <cell r="AW211">
            <v>0</v>
          </cell>
          <cell r="AX211">
            <v>0</v>
          </cell>
          <cell r="AY211">
            <v>0</v>
          </cell>
          <cell r="AZ211">
            <v>0</v>
          </cell>
          <cell r="BA211">
            <v>0</v>
          </cell>
          <cell r="BB211">
            <v>0</v>
          </cell>
          <cell r="BC211">
            <v>0</v>
          </cell>
          <cell r="BD211">
            <v>1</v>
          </cell>
          <cell r="BE211">
            <v>1</v>
          </cell>
          <cell r="BF211">
            <v>0</v>
          </cell>
          <cell r="BG211">
            <v>0</v>
          </cell>
          <cell r="BH211">
            <v>0</v>
          </cell>
          <cell r="BI211">
            <v>0</v>
          </cell>
          <cell r="BJ211">
            <v>0</v>
          </cell>
          <cell r="BK211">
            <v>0</v>
          </cell>
          <cell r="BL211">
            <v>2</v>
          </cell>
          <cell r="BM211">
            <v>1</v>
          </cell>
          <cell r="BN211">
            <v>1</v>
          </cell>
          <cell r="BP211">
            <v>16</v>
          </cell>
        </row>
        <row r="212">
          <cell r="B212">
            <v>1398</v>
          </cell>
          <cell r="C212" t="str">
            <v>AS</v>
          </cell>
          <cell r="D212" t="str">
            <v>AS CL 부산팀</v>
          </cell>
          <cell r="E212" t="str">
            <v>백영철</v>
          </cell>
          <cell r="F212" t="str">
            <v>주임</v>
          </cell>
          <cell r="G212" t="str">
            <v>팀원</v>
          </cell>
          <cell r="H212" t="str">
            <v>2002-06-17</v>
          </cell>
          <cell r="I212" t="str">
            <v>남</v>
          </cell>
          <cell r="J212">
            <v>16</v>
          </cell>
          <cell r="K212">
            <v>0</v>
          </cell>
          <cell r="L212">
            <v>14</v>
          </cell>
          <cell r="M212">
            <v>14</v>
          </cell>
          <cell r="R212" t="str">
            <v>미팅</v>
          </cell>
          <cell r="S212" t="str">
            <v>미팅</v>
          </cell>
          <cell r="AN212" t="str">
            <v>월차</v>
          </cell>
          <cell r="AR212" t="str">
            <v>특휴</v>
          </cell>
          <cell r="AV212">
            <v>0</v>
          </cell>
          <cell r="AW212">
            <v>0</v>
          </cell>
          <cell r="AX212">
            <v>0</v>
          </cell>
          <cell r="AY212">
            <v>1</v>
          </cell>
          <cell r="AZ212">
            <v>0</v>
          </cell>
          <cell r="BA212">
            <v>1</v>
          </cell>
          <cell r="BB212">
            <v>0</v>
          </cell>
          <cell r="BC212">
            <v>0</v>
          </cell>
          <cell r="BD212">
            <v>0</v>
          </cell>
          <cell r="BE212">
            <v>0</v>
          </cell>
          <cell r="BF212">
            <v>0</v>
          </cell>
          <cell r="BG212">
            <v>0</v>
          </cell>
          <cell r="BH212">
            <v>0</v>
          </cell>
          <cell r="BI212">
            <v>0</v>
          </cell>
          <cell r="BJ212">
            <v>0</v>
          </cell>
          <cell r="BK212">
            <v>0</v>
          </cell>
          <cell r="BL212">
            <v>2</v>
          </cell>
          <cell r="BM212">
            <v>1</v>
          </cell>
          <cell r="BN212">
            <v>1</v>
          </cell>
          <cell r="BP212">
            <v>16</v>
          </cell>
        </row>
        <row r="213">
          <cell r="B213">
            <v>1515</v>
          </cell>
          <cell r="C213" t="str">
            <v>AS</v>
          </cell>
          <cell r="D213" t="str">
            <v>AS CL 부산팀</v>
          </cell>
          <cell r="E213" t="str">
            <v>김현진</v>
          </cell>
          <cell r="F213" t="str">
            <v>사원</v>
          </cell>
          <cell r="G213" t="str">
            <v>팀원</v>
          </cell>
          <cell r="H213" t="str">
            <v>2003-07-01</v>
          </cell>
          <cell r="I213" t="str">
            <v>남</v>
          </cell>
          <cell r="J213">
            <v>15</v>
          </cell>
          <cell r="K213">
            <v>0</v>
          </cell>
          <cell r="L213">
            <v>13</v>
          </cell>
          <cell r="M213">
            <v>13</v>
          </cell>
          <cell r="R213" t="str">
            <v>미팅</v>
          </cell>
          <cell r="S213" t="str">
            <v>미팅</v>
          </cell>
          <cell r="AN213" t="str">
            <v>근무</v>
          </cell>
          <cell r="AR213" t="str">
            <v>특휴</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2</v>
          </cell>
          <cell r="BM213">
            <v>1</v>
          </cell>
          <cell r="BN213">
            <v>0</v>
          </cell>
          <cell r="BP213">
            <v>17</v>
          </cell>
        </row>
        <row r="214">
          <cell r="B214">
            <v>1384</v>
          </cell>
          <cell r="C214" t="str">
            <v>AS</v>
          </cell>
          <cell r="D214" t="str">
            <v>AS CL 부산팀</v>
          </cell>
          <cell r="E214" t="str">
            <v>오요한</v>
          </cell>
          <cell r="F214" t="str">
            <v>주임</v>
          </cell>
          <cell r="G214" t="str">
            <v>팀원</v>
          </cell>
          <cell r="H214" t="str">
            <v>2001-11-19</v>
          </cell>
          <cell r="I214" t="str">
            <v>남</v>
          </cell>
          <cell r="J214">
            <v>17</v>
          </cell>
          <cell r="K214">
            <v>0</v>
          </cell>
          <cell r="L214">
            <v>15</v>
          </cell>
          <cell r="M214">
            <v>15</v>
          </cell>
          <cell r="R214" t="str">
            <v>미팅</v>
          </cell>
          <cell r="S214" t="str">
            <v>미팅</v>
          </cell>
          <cell r="AN214" t="str">
            <v>월차</v>
          </cell>
          <cell r="AR214" t="str">
            <v>특휴</v>
          </cell>
          <cell r="AV214">
            <v>0</v>
          </cell>
          <cell r="AW214">
            <v>0</v>
          </cell>
          <cell r="AX214">
            <v>0</v>
          </cell>
          <cell r="AY214">
            <v>1</v>
          </cell>
          <cell r="AZ214">
            <v>0</v>
          </cell>
          <cell r="BA214">
            <v>1</v>
          </cell>
          <cell r="BB214">
            <v>0</v>
          </cell>
          <cell r="BC214">
            <v>0</v>
          </cell>
          <cell r="BD214">
            <v>0</v>
          </cell>
          <cell r="BE214">
            <v>0</v>
          </cell>
          <cell r="BF214">
            <v>0</v>
          </cell>
          <cell r="BG214">
            <v>0</v>
          </cell>
          <cell r="BH214">
            <v>0</v>
          </cell>
          <cell r="BI214">
            <v>0</v>
          </cell>
          <cell r="BJ214">
            <v>0</v>
          </cell>
          <cell r="BK214">
            <v>0</v>
          </cell>
          <cell r="BL214">
            <v>2</v>
          </cell>
          <cell r="BM214">
            <v>1</v>
          </cell>
          <cell r="BN214">
            <v>1</v>
          </cell>
          <cell r="BP214">
            <v>16</v>
          </cell>
        </row>
        <row r="215">
          <cell r="B215">
            <v>1376</v>
          </cell>
          <cell r="C215" t="str">
            <v>AS</v>
          </cell>
          <cell r="D215" t="str">
            <v>AS CL 부산팀</v>
          </cell>
          <cell r="E215" t="str">
            <v>강수희</v>
          </cell>
          <cell r="F215" t="str">
            <v>주임</v>
          </cell>
          <cell r="G215" t="str">
            <v>팀원</v>
          </cell>
          <cell r="H215" t="str">
            <v>2001-08-01</v>
          </cell>
          <cell r="I215" t="str">
            <v>여</v>
          </cell>
          <cell r="J215">
            <v>18</v>
          </cell>
          <cell r="K215">
            <v>0</v>
          </cell>
          <cell r="L215">
            <v>15</v>
          </cell>
          <cell r="M215">
            <v>15</v>
          </cell>
          <cell r="R215" t="str">
            <v>미팅</v>
          </cell>
          <cell r="S215" t="str">
            <v>미팅</v>
          </cell>
          <cell r="AN215" t="str">
            <v>생휴</v>
          </cell>
          <cell r="AR215" t="str">
            <v>특휴</v>
          </cell>
          <cell r="AV215">
            <v>0</v>
          </cell>
          <cell r="AW215">
            <v>0</v>
          </cell>
          <cell r="AX215">
            <v>0</v>
          </cell>
          <cell r="AY215">
            <v>0</v>
          </cell>
          <cell r="AZ215">
            <v>0</v>
          </cell>
          <cell r="BA215">
            <v>0</v>
          </cell>
          <cell r="BB215">
            <v>1</v>
          </cell>
          <cell r="BC215">
            <v>0</v>
          </cell>
          <cell r="BD215">
            <v>0</v>
          </cell>
          <cell r="BE215">
            <v>0</v>
          </cell>
          <cell r="BF215">
            <v>0</v>
          </cell>
          <cell r="BG215">
            <v>0</v>
          </cell>
          <cell r="BH215">
            <v>0</v>
          </cell>
          <cell r="BI215">
            <v>0</v>
          </cell>
          <cell r="BJ215">
            <v>0</v>
          </cell>
          <cell r="BK215">
            <v>0</v>
          </cell>
          <cell r="BL215">
            <v>2</v>
          </cell>
          <cell r="BM215">
            <v>1</v>
          </cell>
          <cell r="BN215">
            <v>1</v>
          </cell>
          <cell r="BP215">
            <v>16</v>
          </cell>
        </row>
        <row r="216">
          <cell r="B216">
            <v>1203</v>
          </cell>
          <cell r="C216" t="str">
            <v xml:space="preserve">CNS &amp; Onco </v>
          </cell>
          <cell r="D216" t="str">
            <v>Regional Sales Manager</v>
          </cell>
          <cell r="E216" t="str">
            <v>장덕환</v>
          </cell>
          <cell r="F216" t="str">
            <v>부장</v>
          </cell>
          <cell r="G216" t="str">
            <v>본부장</v>
          </cell>
          <cell r="H216" t="str">
            <v>1997-07-14</v>
          </cell>
          <cell r="I216" t="str">
            <v>남</v>
          </cell>
          <cell r="J216">
            <v>20</v>
          </cell>
          <cell r="K216">
            <v>0</v>
          </cell>
          <cell r="L216">
            <v>19</v>
          </cell>
          <cell r="M216">
            <v>19</v>
          </cell>
          <cell r="R216" t="str">
            <v>미팅</v>
          </cell>
          <cell r="S216" t="str">
            <v>미팅</v>
          </cell>
          <cell r="AN216" t="str">
            <v>월차</v>
          </cell>
          <cell r="AR216" t="str">
            <v>특휴</v>
          </cell>
          <cell r="AV216">
            <v>0</v>
          </cell>
          <cell r="AW216">
            <v>0</v>
          </cell>
          <cell r="AX216">
            <v>0</v>
          </cell>
          <cell r="AY216">
            <v>1</v>
          </cell>
          <cell r="AZ216">
            <v>0</v>
          </cell>
          <cell r="BA216">
            <v>1</v>
          </cell>
          <cell r="BB216">
            <v>0</v>
          </cell>
          <cell r="BC216">
            <v>0</v>
          </cell>
          <cell r="BD216">
            <v>0</v>
          </cell>
          <cell r="BE216">
            <v>0</v>
          </cell>
          <cell r="BF216">
            <v>0</v>
          </cell>
          <cell r="BG216">
            <v>0</v>
          </cell>
          <cell r="BH216">
            <v>0</v>
          </cell>
          <cell r="BI216">
            <v>0</v>
          </cell>
          <cell r="BJ216">
            <v>0</v>
          </cell>
          <cell r="BK216">
            <v>0</v>
          </cell>
          <cell r="BL216">
            <v>2</v>
          </cell>
          <cell r="BM216">
            <v>1</v>
          </cell>
          <cell r="BN216">
            <v>1</v>
          </cell>
          <cell r="BP216">
            <v>16</v>
          </cell>
        </row>
        <row r="217">
          <cell r="B217">
            <v>1125</v>
          </cell>
          <cell r="C217" t="str">
            <v xml:space="preserve">CNS &amp; Onco </v>
          </cell>
          <cell r="D217" t="str">
            <v>CNS  1팀</v>
          </cell>
          <cell r="E217" t="str">
            <v>김원곤</v>
          </cell>
          <cell r="F217" t="str">
            <v>차장</v>
          </cell>
          <cell r="G217" t="str">
            <v>팀장</v>
          </cell>
          <cell r="H217" t="str">
            <v>1993-04-01</v>
          </cell>
          <cell r="I217" t="str">
            <v>남</v>
          </cell>
          <cell r="J217">
            <v>26</v>
          </cell>
          <cell r="K217">
            <v>0</v>
          </cell>
          <cell r="L217">
            <v>23</v>
          </cell>
          <cell r="M217">
            <v>23</v>
          </cell>
          <cell r="O217" t="str">
            <v>휴일</v>
          </cell>
          <cell r="R217" t="str">
            <v>미팅</v>
          </cell>
          <cell r="S217" t="str">
            <v>미팅</v>
          </cell>
          <cell r="AH217" t="str">
            <v>휴일</v>
          </cell>
          <cell r="AN217" t="str">
            <v>1/21대휴</v>
          </cell>
          <cell r="AR217" t="str">
            <v>특휴</v>
          </cell>
          <cell r="AV217">
            <v>0</v>
          </cell>
          <cell r="AW217">
            <v>0</v>
          </cell>
          <cell r="AX217">
            <v>0</v>
          </cell>
          <cell r="AY217">
            <v>0</v>
          </cell>
          <cell r="AZ217">
            <v>0</v>
          </cell>
          <cell r="BA217">
            <v>0</v>
          </cell>
          <cell r="BB217">
            <v>0</v>
          </cell>
          <cell r="BC217">
            <v>0</v>
          </cell>
          <cell r="BD217">
            <v>2</v>
          </cell>
          <cell r="BE217">
            <v>1</v>
          </cell>
          <cell r="BF217">
            <v>0</v>
          </cell>
          <cell r="BG217">
            <v>0</v>
          </cell>
          <cell r="BH217">
            <v>0</v>
          </cell>
          <cell r="BI217">
            <v>0</v>
          </cell>
          <cell r="BJ217">
            <v>0</v>
          </cell>
          <cell r="BK217">
            <v>0</v>
          </cell>
          <cell r="BL217">
            <v>2</v>
          </cell>
          <cell r="BM217">
            <v>1</v>
          </cell>
          <cell r="BN217">
            <v>1</v>
          </cell>
          <cell r="BP217">
            <v>16</v>
          </cell>
        </row>
        <row r="218">
          <cell r="B218">
            <v>1189</v>
          </cell>
          <cell r="C218" t="str">
            <v xml:space="preserve">CNS &amp; Onco </v>
          </cell>
          <cell r="D218" t="str">
            <v>CNS  1팀</v>
          </cell>
          <cell r="E218" t="str">
            <v>안병기</v>
          </cell>
          <cell r="F218" t="str">
            <v>차장</v>
          </cell>
          <cell r="G218" t="str">
            <v>팀원</v>
          </cell>
          <cell r="H218" t="str">
            <v>1996-11-20</v>
          </cell>
          <cell r="I218" t="str">
            <v>남</v>
          </cell>
          <cell r="J218">
            <v>16</v>
          </cell>
          <cell r="K218">
            <v>0</v>
          </cell>
          <cell r="L218">
            <v>20</v>
          </cell>
          <cell r="M218">
            <v>20</v>
          </cell>
          <cell r="R218" t="str">
            <v>미팅</v>
          </cell>
          <cell r="S218" t="str">
            <v>미팅</v>
          </cell>
          <cell r="AN218" t="str">
            <v>월차</v>
          </cell>
          <cell r="AR218" t="str">
            <v>특휴</v>
          </cell>
          <cell r="AV218">
            <v>0</v>
          </cell>
          <cell r="AW218">
            <v>0</v>
          </cell>
          <cell r="AX218">
            <v>0</v>
          </cell>
          <cell r="AY218">
            <v>1</v>
          </cell>
          <cell r="AZ218">
            <v>0</v>
          </cell>
          <cell r="BA218">
            <v>1</v>
          </cell>
          <cell r="BB218">
            <v>0</v>
          </cell>
          <cell r="BC218">
            <v>0</v>
          </cell>
          <cell r="BD218">
            <v>0</v>
          </cell>
          <cell r="BE218">
            <v>0</v>
          </cell>
          <cell r="BF218">
            <v>0</v>
          </cell>
          <cell r="BG218">
            <v>0</v>
          </cell>
          <cell r="BH218">
            <v>0</v>
          </cell>
          <cell r="BI218">
            <v>0</v>
          </cell>
          <cell r="BJ218">
            <v>0</v>
          </cell>
          <cell r="BK218">
            <v>0</v>
          </cell>
          <cell r="BL218">
            <v>2</v>
          </cell>
          <cell r="BM218">
            <v>1</v>
          </cell>
          <cell r="BN218">
            <v>1</v>
          </cell>
          <cell r="BP218">
            <v>16</v>
          </cell>
        </row>
        <row r="219">
          <cell r="B219">
            <v>1439</v>
          </cell>
          <cell r="C219" t="str">
            <v xml:space="preserve">CNS &amp; Onco </v>
          </cell>
          <cell r="D219" t="str">
            <v>CNS  1팀</v>
          </cell>
          <cell r="E219" t="str">
            <v>김종철</v>
          </cell>
          <cell r="F219" t="str">
            <v>과장</v>
          </cell>
          <cell r="G219" t="str">
            <v>팀원</v>
          </cell>
          <cell r="H219" t="str">
            <v>2003-01-07</v>
          </cell>
          <cell r="I219" t="str">
            <v>남</v>
          </cell>
          <cell r="J219">
            <v>12</v>
          </cell>
          <cell r="K219">
            <v>0</v>
          </cell>
          <cell r="L219">
            <v>13</v>
          </cell>
          <cell r="M219">
            <v>13</v>
          </cell>
          <cell r="R219" t="str">
            <v>미팅</v>
          </cell>
          <cell r="S219" t="str">
            <v>미팅</v>
          </cell>
          <cell r="AN219" t="str">
            <v>월차</v>
          </cell>
          <cell r="AR219" t="str">
            <v>특휴</v>
          </cell>
          <cell r="AV219">
            <v>0</v>
          </cell>
          <cell r="AW219">
            <v>0</v>
          </cell>
          <cell r="AX219">
            <v>0</v>
          </cell>
          <cell r="AY219">
            <v>1</v>
          </cell>
          <cell r="AZ219">
            <v>0</v>
          </cell>
          <cell r="BA219">
            <v>1</v>
          </cell>
          <cell r="BB219">
            <v>0</v>
          </cell>
          <cell r="BC219">
            <v>0</v>
          </cell>
          <cell r="BD219">
            <v>0</v>
          </cell>
          <cell r="BE219">
            <v>0</v>
          </cell>
          <cell r="BF219">
            <v>0</v>
          </cell>
          <cell r="BG219">
            <v>0</v>
          </cell>
          <cell r="BH219">
            <v>0</v>
          </cell>
          <cell r="BI219">
            <v>0</v>
          </cell>
          <cell r="BJ219">
            <v>0</v>
          </cell>
          <cell r="BK219">
            <v>0</v>
          </cell>
          <cell r="BL219">
            <v>2</v>
          </cell>
          <cell r="BM219">
            <v>1</v>
          </cell>
          <cell r="BN219">
            <v>1</v>
          </cell>
          <cell r="BP219">
            <v>16</v>
          </cell>
        </row>
        <row r="220">
          <cell r="B220">
            <v>1485</v>
          </cell>
          <cell r="C220" t="str">
            <v xml:space="preserve">CNS &amp; Onco </v>
          </cell>
          <cell r="D220" t="str">
            <v>CNS  1팀</v>
          </cell>
          <cell r="E220" t="str">
            <v>윤상배</v>
          </cell>
          <cell r="F220" t="str">
            <v>과장</v>
          </cell>
          <cell r="G220" t="str">
            <v>팀원</v>
          </cell>
          <cell r="H220" t="str">
            <v>2003-02-24</v>
          </cell>
          <cell r="I220" t="str">
            <v>남</v>
          </cell>
          <cell r="J220">
            <v>4.993150684931507</v>
          </cell>
          <cell r="K220">
            <v>0</v>
          </cell>
          <cell r="L220">
            <v>13</v>
          </cell>
          <cell r="M220">
            <v>13</v>
          </cell>
          <cell r="R220" t="str">
            <v>미팅</v>
          </cell>
          <cell r="S220" t="str">
            <v>미팅</v>
          </cell>
          <cell r="AN220" t="str">
            <v>월차</v>
          </cell>
          <cell r="AR220" t="str">
            <v>특휴</v>
          </cell>
          <cell r="AV220">
            <v>0</v>
          </cell>
          <cell r="AW220">
            <v>0</v>
          </cell>
          <cell r="AX220">
            <v>0</v>
          </cell>
          <cell r="AY220">
            <v>1</v>
          </cell>
          <cell r="AZ220">
            <v>0</v>
          </cell>
          <cell r="BA220">
            <v>1</v>
          </cell>
          <cell r="BB220">
            <v>0</v>
          </cell>
          <cell r="BC220">
            <v>0</v>
          </cell>
          <cell r="BD220">
            <v>0</v>
          </cell>
          <cell r="BE220">
            <v>0</v>
          </cell>
          <cell r="BF220">
            <v>0</v>
          </cell>
          <cell r="BG220">
            <v>0</v>
          </cell>
          <cell r="BH220">
            <v>0</v>
          </cell>
          <cell r="BI220">
            <v>0</v>
          </cell>
          <cell r="BJ220">
            <v>0</v>
          </cell>
          <cell r="BK220">
            <v>0</v>
          </cell>
          <cell r="BL220">
            <v>2</v>
          </cell>
          <cell r="BM220">
            <v>1</v>
          </cell>
          <cell r="BN220">
            <v>1</v>
          </cell>
          <cell r="BP220">
            <v>16</v>
          </cell>
        </row>
        <row r="221">
          <cell r="B221">
            <v>1441</v>
          </cell>
          <cell r="C221" t="str">
            <v xml:space="preserve">CNS &amp; Onco </v>
          </cell>
          <cell r="D221" t="str">
            <v>CNS  1팀</v>
          </cell>
          <cell r="E221" t="str">
            <v>김지규</v>
          </cell>
          <cell r="F221" t="str">
            <v>과장</v>
          </cell>
          <cell r="G221" t="str">
            <v>팀원</v>
          </cell>
          <cell r="H221" t="str">
            <v>2003-01-07</v>
          </cell>
          <cell r="I221" t="str">
            <v>남</v>
          </cell>
          <cell r="J221">
            <v>14.30821917808219</v>
          </cell>
          <cell r="K221">
            <v>0</v>
          </cell>
          <cell r="L221">
            <v>13</v>
          </cell>
          <cell r="M221">
            <v>13</v>
          </cell>
          <cell r="R221" t="str">
            <v>미팅</v>
          </cell>
          <cell r="S221" t="str">
            <v>미팅</v>
          </cell>
          <cell r="AH221" t="str">
            <v>휴일</v>
          </cell>
          <cell r="AI221" t="str">
            <v>휴일</v>
          </cell>
          <cell r="AN221" t="str">
            <v>1/21대휴</v>
          </cell>
          <cell r="AR221" t="str">
            <v>1/22대휴</v>
          </cell>
          <cell r="AV221">
            <v>0</v>
          </cell>
          <cell r="AW221">
            <v>0</v>
          </cell>
          <cell r="AX221">
            <v>0</v>
          </cell>
          <cell r="AY221">
            <v>0</v>
          </cell>
          <cell r="AZ221">
            <v>0</v>
          </cell>
          <cell r="BA221">
            <v>0</v>
          </cell>
          <cell r="BB221">
            <v>0</v>
          </cell>
          <cell r="BC221">
            <v>0</v>
          </cell>
          <cell r="BD221">
            <v>2</v>
          </cell>
          <cell r="BE221">
            <v>2</v>
          </cell>
          <cell r="BF221">
            <v>0</v>
          </cell>
          <cell r="BG221">
            <v>0</v>
          </cell>
          <cell r="BH221">
            <v>0</v>
          </cell>
          <cell r="BI221">
            <v>0</v>
          </cell>
          <cell r="BJ221">
            <v>0</v>
          </cell>
          <cell r="BK221">
            <v>0</v>
          </cell>
          <cell r="BL221">
            <v>2</v>
          </cell>
          <cell r="BM221">
            <v>0</v>
          </cell>
          <cell r="BN221">
            <v>2</v>
          </cell>
          <cell r="BP221">
            <v>16</v>
          </cell>
        </row>
        <row r="222">
          <cell r="B222">
            <v>1267</v>
          </cell>
          <cell r="C222" t="str">
            <v xml:space="preserve">CNS &amp; Onco </v>
          </cell>
          <cell r="D222" t="str">
            <v>CNS  1팀</v>
          </cell>
          <cell r="E222" t="str">
            <v>현정석</v>
          </cell>
          <cell r="F222" t="str">
            <v>주임</v>
          </cell>
          <cell r="G222" t="str">
            <v>팀원</v>
          </cell>
          <cell r="H222" t="str">
            <v>2000-01-10</v>
          </cell>
          <cell r="I222" t="str">
            <v>남</v>
          </cell>
          <cell r="J222">
            <v>12</v>
          </cell>
          <cell r="K222">
            <v>0</v>
          </cell>
          <cell r="L222">
            <v>16</v>
          </cell>
          <cell r="M222">
            <v>16</v>
          </cell>
          <cell r="R222" t="str">
            <v>미팅</v>
          </cell>
          <cell r="S222" t="str">
            <v>미팅</v>
          </cell>
          <cell r="AN222" t="str">
            <v>월차</v>
          </cell>
          <cell r="AR222" t="str">
            <v>특휴</v>
          </cell>
          <cell r="AV222">
            <v>0</v>
          </cell>
          <cell r="AW222">
            <v>0</v>
          </cell>
          <cell r="AX222">
            <v>0</v>
          </cell>
          <cell r="AY222">
            <v>1</v>
          </cell>
          <cell r="AZ222">
            <v>0</v>
          </cell>
          <cell r="BA222">
            <v>1</v>
          </cell>
          <cell r="BB222">
            <v>0</v>
          </cell>
          <cell r="BC222">
            <v>0</v>
          </cell>
          <cell r="BD222">
            <v>0</v>
          </cell>
          <cell r="BE222">
            <v>0</v>
          </cell>
          <cell r="BF222">
            <v>0</v>
          </cell>
          <cell r="BG222">
            <v>0</v>
          </cell>
          <cell r="BH222">
            <v>0</v>
          </cell>
          <cell r="BI222">
            <v>0</v>
          </cell>
          <cell r="BJ222">
            <v>0</v>
          </cell>
          <cell r="BK222">
            <v>0</v>
          </cell>
          <cell r="BL222">
            <v>2</v>
          </cell>
          <cell r="BM222">
            <v>1</v>
          </cell>
          <cell r="BN222">
            <v>1</v>
          </cell>
          <cell r="BP222">
            <v>16</v>
          </cell>
        </row>
        <row r="223">
          <cell r="B223">
            <v>1480</v>
          </cell>
          <cell r="C223" t="str">
            <v xml:space="preserve">CNS &amp; Onco </v>
          </cell>
          <cell r="D223" t="str">
            <v>CNS  1팀</v>
          </cell>
          <cell r="E223" t="str">
            <v>한수정</v>
          </cell>
          <cell r="F223" t="str">
            <v>사원</v>
          </cell>
          <cell r="G223" t="str">
            <v>팀원</v>
          </cell>
          <cell r="H223" t="str">
            <v>2003-01-07</v>
          </cell>
          <cell r="I223" t="str">
            <v>여</v>
          </cell>
          <cell r="J223">
            <v>13</v>
          </cell>
          <cell r="K223">
            <v>0</v>
          </cell>
          <cell r="L223">
            <v>13</v>
          </cell>
          <cell r="M223">
            <v>13</v>
          </cell>
          <cell r="R223" t="str">
            <v>미팅</v>
          </cell>
          <cell r="S223" t="str">
            <v>미팅</v>
          </cell>
          <cell r="T223" t="str">
            <v>휴일</v>
          </cell>
          <cell r="AN223" t="str">
            <v>생휴</v>
          </cell>
          <cell r="AR223" t="str">
            <v>특휴</v>
          </cell>
          <cell r="AV223">
            <v>0</v>
          </cell>
          <cell r="AW223">
            <v>0</v>
          </cell>
          <cell r="AX223">
            <v>0</v>
          </cell>
          <cell r="AY223">
            <v>0</v>
          </cell>
          <cell r="AZ223">
            <v>0</v>
          </cell>
          <cell r="BA223">
            <v>0</v>
          </cell>
          <cell r="BB223">
            <v>1</v>
          </cell>
          <cell r="BC223">
            <v>0</v>
          </cell>
          <cell r="BD223">
            <v>1</v>
          </cell>
          <cell r="BE223">
            <v>0</v>
          </cell>
          <cell r="BF223">
            <v>0</v>
          </cell>
          <cell r="BG223">
            <v>0</v>
          </cell>
          <cell r="BH223">
            <v>0</v>
          </cell>
          <cell r="BI223">
            <v>0</v>
          </cell>
          <cell r="BJ223">
            <v>0</v>
          </cell>
          <cell r="BK223">
            <v>0</v>
          </cell>
          <cell r="BL223">
            <v>2</v>
          </cell>
          <cell r="BM223">
            <v>1</v>
          </cell>
          <cell r="BN223">
            <v>1</v>
          </cell>
          <cell r="BP223">
            <v>16</v>
          </cell>
        </row>
        <row r="224">
          <cell r="B224">
            <v>1453</v>
          </cell>
          <cell r="C224" t="str">
            <v xml:space="preserve">CNS &amp; Onco </v>
          </cell>
          <cell r="D224" t="str">
            <v>CNS  1팀</v>
          </cell>
          <cell r="E224" t="str">
            <v>서경민</v>
          </cell>
          <cell r="F224" t="str">
            <v>대리</v>
          </cell>
          <cell r="G224" t="str">
            <v>팀원</v>
          </cell>
          <cell r="H224" t="str">
            <v>2003-01-07</v>
          </cell>
          <cell r="I224" t="str">
            <v>남</v>
          </cell>
          <cell r="J224">
            <v>10.80821917808219</v>
          </cell>
          <cell r="K224">
            <v>0</v>
          </cell>
          <cell r="L224">
            <v>13</v>
          </cell>
          <cell r="M224">
            <v>13</v>
          </cell>
          <cell r="R224" t="str">
            <v>미팅</v>
          </cell>
          <cell r="S224" t="str">
            <v>미팅</v>
          </cell>
          <cell r="AN224" t="str">
            <v>월차</v>
          </cell>
          <cell r="AR224" t="str">
            <v>특휴</v>
          </cell>
          <cell r="AV224">
            <v>0</v>
          </cell>
          <cell r="AW224">
            <v>0</v>
          </cell>
          <cell r="AX224">
            <v>0</v>
          </cell>
          <cell r="AY224">
            <v>1</v>
          </cell>
          <cell r="AZ224">
            <v>0</v>
          </cell>
          <cell r="BA224">
            <v>1</v>
          </cell>
          <cell r="BB224">
            <v>0</v>
          </cell>
          <cell r="BC224">
            <v>0</v>
          </cell>
          <cell r="BD224">
            <v>0</v>
          </cell>
          <cell r="BE224">
            <v>0</v>
          </cell>
          <cell r="BF224">
            <v>0</v>
          </cell>
          <cell r="BG224">
            <v>0</v>
          </cell>
          <cell r="BH224">
            <v>0</v>
          </cell>
          <cell r="BI224">
            <v>0</v>
          </cell>
          <cell r="BJ224">
            <v>0</v>
          </cell>
          <cell r="BK224">
            <v>0</v>
          </cell>
          <cell r="BL224">
            <v>2</v>
          </cell>
          <cell r="BM224">
            <v>1</v>
          </cell>
          <cell r="BN224">
            <v>1</v>
          </cell>
          <cell r="BP224">
            <v>16</v>
          </cell>
        </row>
        <row r="225">
          <cell r="B225">
            <v>1334</v>
          </cell>
          <cell r="C225" t="str">
            <v xml:space="preserve">CNS &amp; Onco </v>
          </cell>
          <cell r="D225" t="str">
            <v>CNS  1팀</v>
          </cell>
          <cell r="E225" t="str">
            <v>이상열</v>
          </cell>
          <cell r="F225" t="str">
            <v>주임</v>
          </cell>
          <cell r="G225" t="str">
            <v>팀원</v>
          </cell>
          <cell r="H225" t="str">
            <v>2001-02-26</v>
          </cell>
          <cell r="I225" t="str">
            <v>남</v>
          </cell>
          <cell r="J225">
            <v>11</v>
          </cell>
          <cell r="K225">
            <v>0</v>
          </cell>
          <cell r="L225">
            <v>15</v>
          </cell>
          <cell r="M225">
            <v>15</v>
          </cell>
          <cell r="R225" t="str">
            <v>미팅</v>
          </cell>
          <cell r="S225" t="str">
            <v>미팅</v>
          </cell>
          <cell r="AN225" t="str">
            <v>월차</v>
          </cell>
          <cell r="AR225" t="str">
            <v>특휴</v>
          </cell>
          <cell r="AV225">
            <v>0</v>
          </cell>
          <cell r="AW225">
            <v>0</v>
          </cell>
          <cell r="AX225">
            <v>0</v>
          </cell>
          <cell r="AY225">
            <v>1</v>
          </cell>
          <cell r="AZ225">
            <v>0</v>
          </cell>
          <cell r="BA225">
            <v>1</v>
          </cell>
          <cell r="BB225">
            <v>0</v>
          </cell>
          <cell r="BC225">
            <v>0</v>
          </cell>
          <cell r="BD225">
            <v>0</v>
          </cell>
          <cell r="BE225">
            <v>0</v>
          </cell>
          <cell r="BF225">
            <v>0</v>
          </cell>
          <cell r="BG225">
            <v>0</v>
          </cell>
          <cell r="BH225">
            <v>0</v>
          </cell>
          <cell r="BI225">
            <v>0</v>
          </cell>
          <cell r="BJ225">
            <v>0</v>
          </cell>
          <cell r="BK225">
            <v>0</v>
          </cell>
          <cell r="BL225">
            <v>2</v>
          </cell>
          <cell r="BM225">
            <v>1</v>
          </cell>
          <cell r="BN225">
            <v>1</v>
          </cell>
          <cell r="BP225">
            <v>16</v>
          </cell>
        </row>
        <row r="226">
          <cell r="B226">
            <v>1014</v>
          </cell>
          <cell r="C226" t="str">
            <v xml:space="preserve">CNS &amp; Onco </v>
          </cell>
          <cell r="D226" t="str">
            <v>CNS  2팀</v>
          </cell>
          <cell r="E226" t="str">
            <v>이주석</v>
          </cell>
          <cell r="F226" t="str">
            <v>부장</v>
          </cell>
          <cell r="G226" t="str">
            <v>팀장</v>
          </cell>
          <cell r="H226" t="str">
            <v>1987-05-18</v>
          </cell>
          <cell r="I226" t="str">
            <v>남</v>
          </cell>
          <cell r="J226">
            <v>30</v>
          </cell>
          <cell r="K226">
            <v>0</v>
          </cell>
          <cell r="L226">
            <v>29</v>
          </cell>
          <cell r="M226">
            <v>29</v>
          </cell>
          <cell r="R226" t="str">
            <v>미팅</v>
          </cell>
          <cell r="S226" t="str">
            <v>미팅</v>
          </cell>
          <cell r="AN226" t="str">
            <v>월차</v>
          </cell>
          <cell r="AR226" t="str">
            <v>특휴</v>
          </cell>
          <cell r="AV226">
            <v>0</v>
          </cell>
          <cell r="AW226">
            <v>0</v>
          </cell>
          <cell r="AX226">
            <v>0</v>
          </cell>
          <cell r="AY226">
            <v>1</v>
          </cell>
          <cell r="AZ226">
            <v>0</v>
          </cell>
          <cell r="BA226">
            <v>1</v>
          </cell>
          <cell r="BB226">
            <v>0</v>
          </cell>
          <cell r="BC226">
            <v>0</v>
          </cell>
          <cell r="BD226">
            <v>0</v>
          </cell>
          <cell r="BE226">
            <v>0</v>
          </cell>
          <cell r="BF226">
            <v>0</v>
          </cell>
          <cell r="BG226">
            <v>0</v>
          </cell>
          <cell r="BH226">
            <v>0</v>
          </cell>
          <cell r="BI226">
            <v>0</v>
          </cell>
          <cell r="BJ226">
            <v>0</v>
          </cell>
          <cell r="BK226">
            <v>0</v>
          </cell>
          <cell r="BL226">
            <v>2</v>
          </cell>
          <cell r="BM226">
            <v>1</v>
          </cell>
          <cell r="BN226">
            <v>1</v>
          </cell>
          <cell r="BP226">
            <v>16</v>
          </cell>
        </row>
        <row r="227">
          <cell r="B227">
            <v>1078</v>
          </cell>
          <cell r="C227" t="str">
            <v xml:space="preserve">CNS &amp; Onco </v>
          </cell>
          <cell r="D227" t="str">
            <v>CNS  2팀</v>
          </cell>
          <cell r="E227" t="str">
            <v>신승우</v>
          </cell>
          <cell r="F227" t="str">
            <v>차장</v>
          </cell>
          <cell r="G227" t="str">
            <v>팀원</v>
          </cell>
          <cell r="H227" t="str">
            <v>1991-09-09</v>
          </cell>
          <cell r="I227" t="str">
            <v>남</v>
          </cell>
          <cell r="J227">
            <v>23</v>
          </cell>
          <cell r="K227">
            <v>0</v>
          </cell>
          <cell r="L227">
            <v>25</v>
          </cell>
          <cell r="M227">
            <v>25</v>
          </cell>
          <cell r="R227" t="str">
            <v>미팅</v>
          </cell>
          <cell r="S227" t="str">
            <v>미팅</v>
          </cell>
          <cell r="AN227" t="str">
            <v>월차</v>
          </cell>
          <cell r="AR227" t="str">
            <v>특휴</v>
          </cell>
          <cell r="AV227">
            <v>0</v>
          </cell>
          <cell r="AW227">
            <v>0</v>
          </cell>
          <cell r="AX227">
            <v>0</v>
          </cell>
          <cell r="AY227">
            <v>1</v>
          </cell>
          <cell r="AZ227">
            <v>0</v>
          </cell>
          <cell r="BA227">
            <v>1</v>
          </cell>
          <cell r="BB227">
            <v>0</v>
          </cell>
          <cell r="BC227">
            <v>0</v>
          </cell>
          <cell r="BD227">
            <v>0</v>
          </cell>
          <cell r="BE227">
            <v>0</v>
          </cell>
          <cell r="BF227">
            <v>0</v>
          </cell>
          <cell r="BG227">
            <v>0</v>
          </cell>
          <cell r="BH227">
            <v>0</v>
          </cell>
          <cell r="BI227">
            <v>0</v>
          </cell>
          <cell r="BJ227">
            <v>0</v>
          </cell>
          <cell r="BK227">
            <v>0</v>
          </cell>
          <cell r="BL227">
            <v>2</v>
          </cell>
          <cell r="BM227">
            <v>1</v>
          </cell>
          <cell r="BN227">
            <v>1</v>
          </cell>
          <cell r="BP227">
            <v>16</v>
          </cell>
        </row>
        <row r="228">
          <cell r="B228">
            <v>1213</v>
          </cell>
          <cell r="C228" t="str">
            <v xml:space="preserve">CNS &amp; Onco </v>
          </cell>
          <cell r="D228" t="str">
            <v>CNS  2팀</v>
          </cell>
          <cell r="E228" t="str">
            <v>이혁수</v>
          </cell>
          <cell r="F228" t="str">
            <v>과장</v>
          </cell>
          <cell r="G228" t="str">
            <v>팀원</v>
          </cell>
          <cell r="H228" t="str">
            <v>1998-01-01</v>
          </cell>
          <cell r="I228" t="str">
            <v>남</v>
          </cell>
          <cell r="J228">
            <v>16.5</v>
          </cell>
          <cell r="K228">
            <v>0</v>
          </cell>
          <cell r="L228">
            <v>19</v>
          </cell>
          <cell r="M228">
            <v>19</v>
          </cell>
          <cell r="R228" t="str">
            <v>미팅</v>
          </cell>
          <cell r="S228" t="str">
            <v>미팅</v>
          </cell>
          <cell r="AN228" t="str">
            <v>월차</v>
          </cell>
          <cell r="AR228" t="str">
            <v>특휴</v>
          </cell>
          <cell r="AV228">
            <v>0</v>
          </cell>
          <cell r="AW228">
            <v>0</v>
          </cell>
          <cell r="AX228">
            <v>0</v>
          </cell>
          <cell r="AY228">
            <v>1</v>
          </cell>
          <cell r="AZ228">
            <v>0</v>
          </cell>
          <cell r="BA228">
            <v>1</v>
          </cell>
          <cell r="BB228">
            <v>0</v>
          </cell>
          <cell r="BC228">
            <v>0</v>
          </cell>
          <cell r="BD228">
            <v>0</v>
          </cell>
          <cell r="BE228">
            <v>0</v>
          </cell>
          <cell r="BF228">
            <v>0</v>
          </cell>
          <cell r="BG228">
            <v>0</v>
          </cell>
          <cell r="BH228">
            <v>0</v>
          </cell>
          <cell r="BI228">
            <v>0</v>
          </cell>
          <cell r="BJ228">
            <v>0</v>
          </cell>
          <cell r="BK228">
            <v>0</v>
          </cell>
          <cell r="BL228">
            <v>2</v>
          </cell>
          <cell r="BM228">
            <v>1</v>
          </cell>
          <cell r="BN228">
            <v>1</v>
          </cell>
          <cell r="BP228">
            <v>16</v>
          </cell>
        </row>
        <row r="229">
          <cell r="B229">
            <v>1548</v>
          </cell>
          <cell r="C229" t="str">
            <v xml:space="preserve">CNS &amp; Onco </v>
          </cell>
          <cell r="D229" t="str">
            <v>CNS  2팀</v>
          </cell>
          <cell r="E229" t="str">
            <v>노주영</v>
          </cell>
          <cell r="F229" t="str">
            <v>사원</v>
          </cell>
          <cell r="G229" t="str">
            <v>팀원</v>
          </cell>
          <cell r="H229" t="str">
            <v>2004-01-26</v>
          </cell>
          <cell r="I229" t="str">
            <v>여</v>
          </cell>
          <cell r="J229">
            <v>12</v>
          </cell>
          <cell r="K229">
            <v>0</v>
          </cell>
          <cell r="L229">
            <v>12</v>
          </cell>
          <cell r="M229">
            <v>12</v>
          </cell>
          <cell r="R229" t="str">
            <v>미팅</v>
          </cell>
          <cell r="S229" t="str">
            <v>미팅</v>
          </cell>
          <cell r="AN229" t="str">
            <v>생휴</v>
          </cell>
          <cell r="AR229" t="str">
            <v>특휴</v>
          </cell>
          <cell r="AV229">
            <v>0</v>
          </cell>
          <cell r="AW229">
            <v>0</v>
          </cell>
          <cell r="AX229">
            <v>0</v>
          </cell>
          <cell r="AY229">
            <v>0</v>
          </cell>
          <cell r="AZ229">
            <v>0</v>
          </cell>
          <cell r="BA229">
            <v>0</v>
          </cell>
          <cell r="BB229">
            <v>1</v>
          </cell>
          <cell r="BC229">
            <v>0</v>
          </cell>
          <cell r="BD229">
            <v>0</v>
          </cell>
          <cell r="BE229">
            <v>0</v>
          </cell>
          <cell r="BF229">
            <v>0</v>
          </cell>
          <cell r="BG229">
            <v>0</v>
          </cell>
          <cell r="BH229">
            <v>0</v>
          </cell>
          <cell r="BI229">
            <v>0</v>
          </cell>
          <cell r="BJ229">
            <v>0</v>
          </cell>
          <cell r="BK229">
            <v>0</v>
          </cell>
          <cell r="BL229">
            <v>2</v>
          </cell>
          <cell r="BM229">
            <v>1</v>
          </cell>
          <cell r="BN229">
            <v>1</v>
          </cell>
          <cell r="BP229">
            <v>16</v>
          </cell>
        </row>
        <row r="230">
          <cell r="B230">
            <v>1451</v>
          </cell>
          <cell r="C230" t="str">
            <v xml:space="preserve">CNS &amp; Onco </v>
          </cell>
          <cell r="D230" t="str">
            <v>CNS  2팀</v>
          </cell>
          <cell r="E230" t="str">
            <v>박효성</v>
          </cell>
          <cell r="F230" t="str">
            <v>사원</v>
          </cell>
          <cell r="G230" t="str">
            <v>팀원</v>
          </cell>
          <cell r="H230" t="str">
            <v>2003-01-07</v>
          </cell>
          <cell r="I230" t="str">
            <v>여</v>
          </cell>
          <cell r="J230">
            <v>13</v>
          </cell>
          <cell r="K230">
            <v>0</v>
          </cell>
          <cell r="L230">
            <v>13</v>
          </cell>
          <cell r="M230">
            <v>13</v>
          </cell>
          <cell r="R230" t="str">
            <v>미팅</v>
          </cell>
          <cell r="S230" t="str">
            <v>미팅</v>
          </cell>
          <cell r="AN230" t="str">
            <v>생휴</v>
          </cell>
          <cell r="AR230" t="str">
            <v>특휴</v>
          </cell>
          <cell r="AV230">
            <v>0</v>
          </cell>
          <cell r="AW230">
            <v>0</v>
          </cell>
          <cell r="AX230">
            <v>0</v>
          </cell>
          <cell r="AY230">
            <v>0</v>
          </cell>
          <cell r="AZ230">
            <v>0</v>
          </cell>
          <cell r="BA230">
            <v>0</v>
          </cell>
          <cell r="BB230">
            <v>1</v>
          </cell>
          <cell r="BC230">
            <v>0</v>
          </cell>
          <cell r="BD230">
            <v>0</v>
          </cell>
          <cell r="BE230">
            <v>0</v>
          </cell>
          <cell r="BF230">
            <v>0</v>
          </cell>
          <cell r="BG230">
            <v>0</v>
          </cell>
          <cell r="BH230">
            <v>0</v>
          </cell>
          <cell r="BI230">
            <v>0</v>
          </cell>
          <cell r="BJ230">
            <v>0</v>
          </cell>
          <cell r="BK230">
            <v>0</v>
          </cell>
          <cell r="BL230">
            <v>2</v>
          </cell>
          <cell r="BM230">
            <v>1</v>
          </cell>
          <cell r="BN230">
            <v>1</v>
          </cell>
          <cell r="BP230">
            <v>16</v>
          </cell>
        </row>
        <row r="231">
          <cell r="B231">
            <v>1200</v>
          </cell>
          <cell r="C231" t="str">
            <v xml:space="preserve">CNS &amp; Onco </v>
          </cell>
          <cell r="D231" t="str">
            <v>CNS  2팀</v>
          </cell>
          <cell r="E231" t="str">
            <v>한성우</v>
          </cell>
          <cell r="F231" t="str">
            <v>과장</v>
          </cell>
          <cell r="G231" t="str">
            <v>팀원</v>
          </cell>
          <cell r="H231" t="str">
            <v>1997-05-06</v>
          </cell>
          <cell r="I231" t="str">
            <v>남</v>
          </cell>
          <cell r="J231">
            <v>15</v>
          </cell>
          <cell r="K231">
            <v>0</v>
          </cell>
          <cell r="L231">
            <v>19</v>
          </cell>
          <cell r="M231">
            <v>19</v>
          </cell>
          <cell r="R231" t="str">
            <v>미팅</v>
          </cell>
          <cell r="S231" t="str">
            <v>미팅</v>
          </cell>
          <cell r="AN231" t="str">
            <v>월차</v>
          </cell>
          <cell r="AR231" t="str">
            <v>특휴</v>
          </cell>
          <cell r="AV231">
            <v>0</v>
          </cell>
          <cell r="AW231">
            <v>0</v>
          </cell>
          <cell r="AX231">
            <v>0</v>
          </cell>
          <cell r="AY231">
            <v>1</v>
          </cell>
          <cell r="AZ231">
            <v>0</v>
          </cell>
          <cell r="BA231">
            <v>1</v>
          </cell>
          <cell r="BB231">
            <v>0</v>
          </cell>
          <cell r="BC231">
            <v>0</v>
          </cell>
          <cell r="BD231">
            <v>0</v>
          </cell>
          <cell r="BE231">
            <v>0</v>
          </cell>
          <cell r="BF231">
            <v>0</v>
          </cell>
          <cell r="BG231">
            <v>0</v>
          </cell>
          <cell r="BH231">
            <v>0</v>
          </cell>
          <cell r="BI231">
            <v>0</v>
          </cell>
          <cell r="BJ231">
            <v>0</v>
          </cell>
          <cell r="BK231">
            <v>0</v>
          </cell>
          <cell r="BL231">
            <v>2</v>
          </cell>
          <cell r="BM231">
            <v>1</v>
          </cell>
          <cell r="BN231">
            <v>1</v>
          </cell>
          <cell r="BP231">
            <v>16</v>
          </cell>
        </row>
        <row r="232">
          <cell r="B232">
            <v>1455</v>
          </cell>
          <cell r="C232" t="str">
            <v xml:space="preserve">CNS &amp; Onco </v>
          </cell>
          <cell r="D232" t="str">
            <v>CNS  2팀</v>
          </cell>
          <cell r="E232" t="str">
            <v>서정훈</v>
          </cell>
          <cell r="F232" t="str">
            <v>사원</v>
          </cell>
          <cell r="G232" t="str">
            <v>팀원</v>
          </cell>
          <cell r="H232" t="str">
            <v>2003-01-07</v>
          </cell>
          <cell r="I232" t="str">
            <v>남</v>
          </cell>
          <cell r="J232">
            <v>13</v>
          </cell>
          <cell r="K232">
            <v>0</v>
          </cell>
          <cell r="L232">
            <v>13</v>
          </cell>
          <cell r="M232">
            <v>13</v>
          </cell>
          <cell r="R232" t="str">
            <v>미팅</v>
          </cell>
          <cell r="S232" t="str">
            <v>미팅</v>
          </cell>
          <cell r="AN232" t="str">
            <v>월차</v>
          </cell>
          <cell r="AR232" t="str">
            <v>특휴</v>
          </cell>
          <cell r="AV232">
            <v>0</v>
          </cell>
          <cell r="AW232">
            <v>0</v>
          </cell>
          <cell r="AX232">
            <v>0</v>
          </cell>
          <cell r="AY232">
            <v>1</v>
          </cell>
          <cell r="AZ232">
            <v>0</v>
          </cell>
          <cell r="BA232">
            <v>1</v>
          </cell>
          <cell r="BB232">
            <v>0</v>
          </cell>
          <cell r="BC232">
            <v>0</v>
          </cell>
          <cell r="BD232">
            <v>0</v>
          </cell>
          <cell r="BE232">
            <v>0</v>
          </cell>
          <cell r="BF232">
            <v>0</v>
          </cell>
          <cell r="BG232">
            <v>0</v>
          </cell>
          <cell r="BH232">
            <v>0</v>
          </cell>
          <cell r="BI232">
            <v>0</v>
          </cell>
          <cell r="BJ232">
            <v>0</v>
          </cell>
          <cell r="BK232">
            <v>0</v>
          </cell>
          <cell r="BL232">
            <v>2</v>
          </cell>
          <cell r="BM232">
            <v>1</v>
          </cell>
          <cell r="BN232">
            <v>1</v>
          </cell>
          <cell r="BP232">
            <v>16</v>
          </cell>
        </row>
        <row r="233">
          <cell r="B233">
            <v>1336</v>
          </cell>
          <cell r="C233" t="str">
            <v xml:space="preserve">CNS &amp; Onco </v>
          </cell>
          <cell r="D233" t="str">
            <v>CNS  2팀</v>
          </cell>
          <cell r="E233" t="str">
            <v>정현영</v>
          </cell>
          <cell r="F233" t="str">
            <v>과장</v>
          </cell>
          <cell r="G233" t="str">
            <v>팀원</v>
          </cell>
          <cell r="H233" t="str">
            <v>2001-02-26</v>
          </cell>
          <cell r="I233" t="str">
            <v>남</v>
          </cell>
          <cell r="J233">
            <v>15.5</v>
          </cell>
          <cell r="K233">
            <v>0</v>
          </cell>
          <cell r="L233">
            <v>15</v>
          </cell>
          <cell r="M233">
            <v>15</v>
          </cell>
          <cell r="R233" t="str">
            <v>미팅</v>
          </cell>
          <cell r="S233" t="str">
            <v>미팅</v>
          </cell>
          <cell r="AN233" t="str">
            <v>월차</v>
          </cell>
          <cell r="AR233" t="str">
            <v>특휴</v>
          </cell>
          <cell r="AV233">
            <v>0</v>
          </cell>
          <cell r="AW233">
            <v>0</v>
          </cell>
          <cell r="AX233">
            <v>0</v>
          </cell>
          <cell r="AY233">
            <v>1</v>
          </cell>
          <cell r="AZ233">
            <v>0</v>
          </cell>
          <cell r="BA233">
            <v>1</v>
          </cell>
          <cell r="BB233">
            <v>0</v>
          </cell>
          <cell r="BC233">
            <v>0</v>
          </cell>
          <cell r="BD233">
            <v>0</v>
          </cell>
          <cell r="BE233">
            <v>0</v>
          </cell>
          <cell r="BF233">
            <v>0</v>
          </cell>
          <cell r="BG233">
            <v>0</v>
          </cell>
          <cell r="BH233">
            <v>0</v>
          </cell>
          <cell r="BI233">
            <v>0</v>
          </cell>
          <cell r="BJ233">
            <v>0</v>
          </cell>
          <cell r="BK233">
            <v>0</v>
          </cell>
          <cell r="BL233">
            <v>2</v>
          </cell>
          <cell r="BM233">
            <v>1</v>
          </cell>
          <cell r="BN233">
            <v>1</v>
          </cell>
          <cell r="BP233">
            <v>16</v>
          </cell>
        </row>
        <row r="234">
          <cell r="B234">
            <v>1167</v>
          </cell>
          <cell r="C234" t="str">
            <v xml:space="preserve">CNS &amp; Onco </v>
          </cell>
          <cell r="D234" t="str">
            <v>CNS  2팀</v>
          </cell>
          <cell r="E234" t="str">
            <v>이진규</v>
          </cell>
          <cell r="F234" t="str">
            <v>과장</v>
          </cell>
          <cell r="G234" t="str">
            <v>팀원</v>
          </cell>
          <cell r="H234" t="str">
            <v>1995-04-17</v>
          </cell>
          <cell r="I234" t="str">
            <v>남</v>
          </cell>
          <cell r="J234">
            <v>22</v>
          </cell>
          <cell r="K234">
            <v>0</v>
          </cell>
          <cell r="L234">
            <v>21</v>
          </cell>
          <cell r="M234">
            <v>21</v>
          </cell>
          <cell r="R234" t="str">
            <v>미팅</v>
          </cell>
          <cell r="S234" t="str">
            <v>미팅</v>
          </cell>
          <cell r="AN234" t="str">
            <v>월차</v>
          </cell>
          <cell r="AR234" t="str">
            <v>특휴</v>
          </cell>
          <cell r="AV234">
            <v>0</v>
          </cell>
          <cell r="AW234">
            <v>0</v>
          </cell>
          <cell r="AX234">
            <v>0</v>
          </cell>
          <cell r="AY234">
            <v>1</v>
          </cell>
          <cell r="AZ234">
            <v>0</v>
          </cell>
          <cell r="BA234">
            <v>1</v>
          </cell>
          <cell r="BB234">
            <v>0</v>
          </cell>
          <cell r="BC234">
            <v>0</v>
          </cell>
          <cell r="BD234">
            <v>0</v>
          </cell>
          <cell r="BE234">
            <v>0</v>
          </cell>
          <cell r="BF234">
            <v>0</v>
          </cell>
          <cell r="BG234">
            <v>0</v>
          </cell>
          <cell r="BH234">
            <v>0</v>
          </cell>
          <cell r="BI234">
            <v>0</v>
          </cell>
          <cell r="BJ234">
            <v>0</v>
          </cell>
          <cell r="BK234">
            <v>0</v>
          </cell>
          <cell r="BL234">
            <v>2</v>
          </cell>
          <cell r="BM234">
            <v>1</v>
          </cell>
          <cell r="BN234">
            <v>1</v>
          </cell>
          <cell r="BP234">
            <v>16</v>
          </cell>
        </row>
        <row r="235">
          <cell r="B235">
            <v>1459</v>
          </cell>
          <cell r="C235" t="str">
            <v xml:space="preserve">CNS &amp; Onco </v>
          </cell>
          <cell r="D235" t="str">
            <v>CNS  2팀</v>
          </cell>
          <cell r="E235" t="str">
            <v>신윤섭</v>
          </cell>
          <cell r="F235" t="str">
            <v>과장</v>
          </cell>
          <cell r="G235" t="str">
            <v>팀원</v>
          </cell>
          <cell r="H235" t="str">
            <v>2003-01-07</v>
          </cell>
          <cell r="I235" t="str">
            <v>남</v>
          </cell>
          <cell r="J235">
            <v>14</v>
          </cell>
          <cell r="K235">
            <v>0</v>
          </cell>
          <cell r="L235">
            <v>13</v>
          </cell>
          <cell r="M235">
            <v>13</v>
          </cell>
          <cell r="R235" t="str">
            <v>미팅</v>
          </cell>
          <cell r="S235" t="str">
            <v>미팅</v>
          </cell>
          <cell r="AN235" t="str">
            <v>월차</v>
          </cell>
          <cell r="AR235" t="str">
            <v>특휴</v>
          </cell>
          <cell r="AV235">
            <v>0</v>
          </cell>
          <cell r="AW235">
            <v>0</v>
          </cell>
          <cell r="AX235">
            <v>0</v>
          </cell>
          <cell r="AY235">
            <v>1</v>
          </cell>
          <cell r="AZ235">
            <v>0</v>
          </cell>
          <cell r="BA235">
            <v>1</v>
          </cell>
          <cell r="BB235">
            <v>0</v>
          </cell>
          <cell r="BC235">
            <v>0</v>
          </cell>
          <cell r="BD235">
            <v>0</v>
          </cell>
          <cell r="BE235">
            <v>0</v>
          </cell>
          <cell r="BF235">
            <v>0</v>
          </cell>
          <cell r="BG235">
            <v>0</v>
          </cell>
          <cell r="BH235">
            <v>0</v>
          </cell>
          <cell r="BI235">
            <v>0</v>
          </cell>
          <cell r="BJ235">
            <v>0</v>
          </cell>
          <cell r="BK235">
            <v>0</v>
          </cell>
          <cell r="BL235">
            <v>2</v>
          </cell>
          <cell r="BM235">
            <v>1</v>
          </cell>
          <cell r="BN235">
            <v>1</v>
          </cell>
          <cell r="BP235">
            <v>16</v>
          </cell>
        </row>
        <row r="236">
          <cell r="B236">
            <v>1457</v>
          </cell>
          <cell r="C236" t="str">
            <v xml:space="preserve">CNS &amp; Onco </v>
          </cell>
          <cell r="D236" t="str">
            <v>CNS  2팀</v>
          </cell>
          <cell r="E236" t="str">
            <v>성준희</v>
          </cell>
          <cell r="F236" t="str">
            <v>대리</v>
          </cell>
          <cell r="G236" t="str">
            <v>팀원</v>
          </cell>
          <cell r="H236" t="str">
            <v>2003-01-07</v>
          </cell>
          <cell r="I236" t="str">
            <v>남</v>
          </cell>
          <cell r="J236">
            <v>12</v>
          </cell>
          <cell r="K236">
            <v>0</v>
          </cell>
          <cell r="L236">
            <v>13</v>
          </cell>
          <cell r="M236">
            <v>13</v>
          </cell>
          <cell r="R236" t="str">
            <v>미팅</v>
          </cell>
          <cell r="S236" t="str">
            <v>미팅</v>
          </cell>
          <cell r="AN236" t="str">
            <v>월차</v>
          </cell>
          <cell r="AR236" t="str">
            <v>근무</v>
          </cell>
          <cell r="AV236">
            <v>0</v>
          </cell>
          <cell r="AW236">
            <v>0</v>
          </cell>
          <cell r="AX236">
            <v>0</v>
          </cell>
          <cell r="AY236">
            <v>1</v>
          </cell>
          <cell r="AZ236">
            <v>0</v>
          </cell>
          <cell r="BA236">
            <v>1</v>
          </cell>
          <cell r="BB236">
            <v>0</v>
          </cell>
          <cell r="BC236">
            <v>0</v>
          </cell>
          <cell r="BD236">
            <v>0</v>
          </cell>
          <cell r="BE236">
            <v>0</v>
          </cell>
          <cell r="BF236">
            <v>0</v>
          </cell>
          <cell r="BG236">
            <v>0</v>
          </cell>
          <cell r="BH236">
            <v>0</v>
          </cell>
          <cell r="BI236">
            <v>0</v>
          </cell>
          <cell r="BJ236">
            <v>0</v>
          </cell>
          <cell r="BK236">
            <v>0</v>
          </cell>
          <cell r="BL236">
            <v>2</v>
          </cell>
          <cell r="BM236">
            <v>0</v>
          </cell>
          <cell r="BN236">
            <v>1</v>
          </cell>
          <cell r="BP236">
            <v>17</v>
          </cell>
        </row>
        <row r="237">
          <cell r="B237">
            <v>1107</v>
          </cell>
          <cell r="C237" t="str">
            <v xml:space="preserve">CNS &amp; Onco </v>
          </cell>
          <cell r="D237" t="str">
            <v>CNS  3팀</v>
          </cell>
          <cell r="E237" t="str">
            <v>김창원</v>
          </cell>
          <cell r="F237" t="str">
            <v>차장</v>
          </cell>
          <cell r="G237" t="str">
            <v>팀장</v>
          </cell>
          <cell r="H237" t="str">
            <v>1992-08-10</v>
          </cell>
          <cell r="I237" t="str">
            <v>남</v>
          </cell>
          <cell r="J237">
            <v>27</v>
          </cell>
          <cell r="K237">
            <v>0</v>
          </cell>
          <cell r="L237">
            <v>24</v>
          </cell>
          <cell r="M237">
            <v>24</v>
          </cell>
          <cell r="R237" t="str">
            <v>미팅</v>
          </cell>
          <cell r="S237" t="str">
            <v>미팅</v>
          </cell>
          <cell r="AN237" t="str">
            <v>월차</v>
          </cell>
          <cell r="AR237" t="str">
            <v>특휴</v>
          </cell>
          <cell r="AV237">
            <v>0</v>
          </cell>
          <cell r="AW237">
            <v>0</v>
          </cell>
          <cell r="AX237">
            <v>0</v>
          </cell>
          <cell r="AY237">
            <v>1</v>
          </cell>
          <cell r="AZ237">
            <v>0</v>
          </cell>
          <cell r="BA237">
            <v>1</v>
          </cell>
          <cell r="BB237">
            <v>0</v>
          </cell>
          <cell r="BC237">
            <v>0</v>
          </cell>
          <cell r="BD237">
            <v>0</v>
          </cell>
          <cell r="BE237">
            <v>0</v>
          </cell>
          <cell r="BF237">
            <v>0</v>
          </cell>
          <cell r="BG237">
            <v>0</v>
          </cell>
          <cell r="BH237">
            <v>0</v>
          </cell>
          <cell r="BI237">
            <v>0</v>
          </cell>
          <cell r="BJ237">
            <v>0</v>
          </cell>
          <cell r="BK237">
            <v>0</v>
          </cell>
          <cell r="BL237">
            <v>2</v>
          </cell>
          <cell r="BM237">
            <v>1</v>
          </cell>
          <cell r="BN237">
            <v>1</v>
          </cell>
          <cell r="BP237">
            <v>16</v>
          </cell>
        </row>
        <row r="238">
          <cell r="B238">
            <v>1169</v>
          </cell>
          <cell r="C238" t="str">
            <v xml:space="preserve">CNS &amp; Onco </v>
          </cell>
          <cell r="D238" t="str">
            <v>CNS  3팀</v>
          </cell>
          <cell r="E238" t="str">
            <v>신영학</v>
          </cell>
          <cell r="F238" t="str">
            <v>과장</v>
          </cell>
          <cell r="G238" t="str">
            <v>팀원</v>
          </cell>
          <cell r="H238" t="str">
            <v>1995-04-17</v>
          </cell>
          <cell r="I238" t="str">
            <v>남</v>
          </cell>
          <cell r="J238">
            <v>16</v>
          </cell>
          <cell r="K238">
            <v>0</v>
          </cell>
          <cell r="L238">
            <v>21</v>
          </cell>
          <cell r="M238">
            <v>21</v>
          </cell>
          <cell r="R238" t="str">
            <v>미팅</v>
          </cell>
          <cell r="S238" t="str">
            <v>미팅</v>
          </cell>
          <cell r="AN238" t="str">
            <v>월차</v>
          </cell>
          <cell r="AR238" t="str">
            <v>특휴</v>
          </cell>
          <cell r="AV238">
            <v>0</v>
          </cell>
          <cell r="AW238">
            <v>0</v>
          </cell>
          <cell r="AX238">
            <v>0</v>
          </cell>
          <cell r="AY238">
            <v>1</v>
          </cell>
          <cell r="AZ238">
            <v>0</v>
          </cell>
          <cell r="BA238">
            <v>1</v>
          </cell>
          <cell r="BB238">
            <v>0</v>
          </cell>
          <cell r="BC238">
            <v>0</v>
          </cell>
          <cell r="BD238">
            <v>0</v>
          </cell>
          <cell r="BE238">
            <v>0</v>
          </cell>
          <cell r="BF238">
            <v>0</v>
          </cell>
          <cell r="BG238">
            <v>0</v>
          </cell>
          <cell r="BH238">
            <v>0</v>
          </cell>
          <cell r="BI238">
            <v>0</v>
          </cell>
          <cell r="BJ238">
            <v>0</v>
          </cell>
          <cell r="BK238">
            <v>0</v>
          </cell>
          <cell r="BL238">
            <v>2</v>
          </cell>
          <cell r="BM238">
            <v>1</v>
          </cell>
          <cell r="BN238">
            <v>1</v>
          </cell>
          <cell r="BP238">
            <v>16</v>
          </cell>
        </row>
        <row r="239">
          <cell r="B239">
            <v>1156</v>
          </cell>
          <cell r="C239" t="str">
            <v xml:space="preserve">CNS &amp; Onco </v>
          </cell>
          <cell r="D239" t="str">
            <v>CNS  3팀</v>
          </cell>
          <cell r="E239" t="str">
            <v>유병재</v>
          </cell>
          <cell r="F239" t="str">
            <v>과장</v>
          </cell>
          <cell r="G239" t="str">
            <v>팀원</v>
          </cell>
          <cell r="H239" t="str">
            <v>1994-12-19</v>
          </cell>
          <cell r="I239" t="str">
            <v>남</v>
          </cell>
          <cell r="J239">
            <v>22</v>
          </cell>
          <cell r="K239">
            <v>0</v>
          </cell>
          <cell r="L239">
            <v>22</v>
          </cell>
          <cell r="M239">
            <v>22</v>
          </cell>
          <cell r="R239" t="str">
            <v>미팅</v>
          </cell>
          <cell r="S239" t="str">
            <v>미팅</v>
          </cell>
          <cell r="AN239" t="str">
            <v>월차</v>
          </cell>
          <cell r="AR239" t="str">
            <v>특휴</v>
          </cell>
          <cell r="AV239">
            <v>0</v>
          </cell>
          <cell r="AW239">
            <v>0</v>
          </cell>
          <cell r="AX239">
            <v>0</v>
          </cell>
          <cell r="AY239">
            <v>1</v>
          </cell>
          <cell r="AZ239">
            <v>0</v>
          </cell>
          <cell r="BA239">
            <v>1</v>
          </cell>
          <cell r="BB239">
            <v>0</v>
          </cell>
          <cell r="BC239">
            <v>0</v>
          </cell>
          <cell r="BD239">
            <v>0</v>
          </cell>
          <cell r="BE239">
            <v>0</v>
          </cell>
          <cell r="BF239">
            <v>0</v>
          </cell>
          <cell r="BG239">
            <v>0</v>
          </cell>
          <cell r="BH239">
            <v>0</v>
          </cell>
          <cell r="BI239">
            <v>0</v>
          </cell>
          <cell r="BJ239">
            <v>0</v>
          </cell>
          <cell r="BK239">
            <v>0</v>
          </cell>
          <cell r="BL239">
            <v>2</v>
          </cell>
          <cell r="BM239">
            <v>1</v>
          </cell>
          <cell r="BN239">
            <v>1</v>
          </cell>
          <cell r="BP239">
            <v>16</v>
          </cell>
        </row>
        <row r="240">
          <cell r="B240">
            <v>1297</v>
          </cell>
          <cell r="C240" t="str">
            <v xml:space="preserve">CNS &amp; Onco </v>
          </cell>
          <cell r="D240" t="str">
            <v>CNS  3팀</v>
          </cell>
          <cell r="E240" t="str">
            <v>박정화</v>
          </cell>
          <cell r="F240" t="str">
            <v>대리</v>
          </cell>
          <cell r="G240" t="str">
            <v>팀원</v>
          </cell>
          <cell r="H240" t="str">
            <v>2000-02-01</v>
          </cell>
          <cell r="I240" t="str">
            <v>남</v>
          </cell>
          <cell r="J240">
            <v>17</v>
          </cell>
          <cell r="K240">
            <v>0</v>
          </cell>
          <cell r="L240">
            <v>16</v>
          </cell>
          <cell r="M240">
            <v>16</v>
          </cell>
          <cell r="R240" t="str">
            <v>미팅</v>
          </cell>
          <cell r="S240" t="str">
            <v>미팅</v>
          </cell>
          <cell r="AN240" t="str">
            <v>월차</v>
          </cell>
          <cell r="AR240" t="str">
            <v>특휴</v>
          </cell>
          <cell r="AV240">
            <v>0</v>
          </cell>
          <cell r="AW240">
            <v>0</v>
          </cell>
          <cell r="AX240">
            <v>0</v>
          </cell>
          <cell r="AY240">
            <v>1</v>
          </cell>
          <cell r="AZ240">
            <v>0</v>
          </cell>
          <cell r="BA240">
            <v>1</v>
          </cell>
          <cell r="BB240">
            <v>0</v>
          </cell>
          <cell r="BC240">
            <v>0</v>
          </cell>
          <cell r="BD240">
            <v>0</v>
          </cell>
          <cell r="BE240">
            <v>0</v>
          </cell>
          <cell r="BF240">
            <v>0</v>
          </cell>
          <cell r="BG240">
            <v>0</v>
          </cell>
          <cell r="BH240">
            <v>0</v>
          </cell>
          <cell r="BI240">
            <v>0</v>
          </cell>
          <cell r="BJ240">
            <v>0</v>
          </cell>
          <cell r="BK240">
            <v>0</v>
          </cell>
          <cell r="BL240">
            <v>2</v>
          </cell>
          <cell r="BM240">
            <v>1</v>
          </cell>
          <cell r="BN240">
            <v>1</v>
          </cell>
          <cell r="BP240">
            <v>16</v>
          </cell>
        </row>
        <row r="241">
          <cell r="B241">
            <v>1413</v>
          </cell>
          <cell r="C241" t="str">
            <v xml:space="preserve">CNS &amp; Onco </v>
          </cell>
          <cell r="D241" t="str">
            <v>CNS  3팀</v>
          </cell>
          <cell r="E241" t="str">
            <v>이동현</v>
          </cell>
          <cell r="F241" t="str">
            <v>대리</v>
          </cell>
          <cell r="G241" t="str">
            <v>팀원</v>
          </cell>
          <cell r="H241" t="str">
            <v>2002-09-26</v>
          </cell>
          <cell r="I241" t="str">
            <v>남</v>
          </cell>
          <cell r="J241">
            <v>13</v>
          </cell>
          <cell r="K241">
            <v>0</v>
          </cell>
          <cell r="L241">
            <v>14</v>
          </cell>
          <cell r="M241">
            <v>14</v>
          </cell>
          <cell r="R241" t="str">
            <v>미팅</v>
          </cell>
          <cell r="S241" t="str">
            <v>미팅</v>
          </cell>
          <cell r="AN241" t="str">
            <v>근무</v>
          </cell>
          <cell r="AR241" t="str">
            <v>특휴</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2</v>
          </cell>
          <cell r="BM241">
            <v>1</v>
          </cell>
          <cell r="BN241">
            <v>0</v>
          </cell>
          <cell r="BO241">
            <v>2</v>
          </cell>
          <cell r="BP241">
            <v>19</v>
          </cell>
        </row>
        <row r="242">
          <cell r="B242">
            <v>1468</v>
          </cell>
          <cell r="C242" t="str">
            <v xml:space="preserve">CNS &amp; Onco </v>
          </cell>
          <cell r="D242" t="str">
            <v>CNS  3팀</v>
          </cell>
          <cell r="E242" t="str">
            <v>이지환</v>
          </cell>
          <cell r="F242" t="str">
            <v>대리</v>
          </cell>
          <cell r="G242" t="str">
            <v>팀원</v>
          </cell>
          <cell r="H242" t="str">
            <v>2003-01-07</v>
          </cell>
          <cell r="I242" t="str">
            <v>남</v>
          </cell>
          <cell r="J242">
            <v>9.3082191780821901</v>
          </cell>
          <cell r="K242">
            <v>0</v>
          </cell>
          <cell r="L242">
            <v>13</v>
          </cell>
          <cell r="M242">
            <v>13</v>
          </cell>
          <cell r="R242" t="str">
            <v>미팅</v>
          </cell>
          <cell r="S242" t="str">
            <v>미팅</v>
          </cell>
          <cell r="AN242" t="str">
            <v>월차</v>
          </cell>
          <cell r="AR242" t="str">
            <v>특휴</v>
          </cell>
          <cell r="AV242">
            <v>0</v>
          </cell>
          <cell r="AW242">
            <v>0</v>
          </cell>
          <cell r="AX242">
            <v>0</v>
          </cell>
          <cell r="AY242">
            <v>1</v>
          </cell>
          <cell r="AZ242">
            <v>0</v>
          </cell>
          <cell r="BA242">
            <v>1</v>
          </cell>
          <cell r="BB242">
            <v>0</v>
          </cell>
          <cell r="BC242">
            <v>0</v>
          </cell>
          <cell r="BD242">
            <v>0</v>
          </cell>
          <cell r="BE242">
            <v>0</v>
          </cell>
          <cell r="BF242">
            <v>0</v>
          </cell>
          <cell r="BG242">
            <v>0</v>
          </cell>
          <cell r="BH242">
            <v>0</v>
          </cell>
          <cell r="BI242">
            <v>0</v>
          </cell>
          <cell r="BJ242">
            <v>0</v>
          </cell>
          <cell r="BK242">
            <v>0</v>
          </cell>
          <cell r="BL242">
            <v>2</v>
          </cell>
          <cell r="BM242">
            <v>1</v>
          </cell>
          <cell r="BN242">
            <v>1</v>
          </cell>
          <cell r="BP242">
            <v>16</v>
          </cell>
        </row>
        <row r="243">
          <cell r="B243">
            <v>1358</v>
          </cell>
          <cell r="C243" t="str">
            <v xml:space="preserve">CNS &amp; Onco </v>
          </cell>
          <cell r="D243" t="str">
            <v>CNS  3팀</v>
          </cell>
          <cell r="E243" t="str">
            <v>한재훈</v>
          </cell>
          <cell r="F243" t="str">
            <v>주임</v>
          </cell>
          <cell r="G243" t="str">
            <v>팀원</v>
          </cell>
          <cell r="H243" t="str">
            <v>2001-04-30</v>
          </cell>
          <cell r="I243" t="str">
            <v>남</v>
          </cell>
          <cell r="J243">
            <v>14</v>
          </cell>
          <cell r="K243">
            <v>0</v>
          </cell>
          <cell r="L243">
            <v>15</v>
          </cell>
          <cell r="M243">
            <v>15</v>
          </cell>
          <cell r="R243" t="str">
            <v>미팅</v>
          </cell>
          <cell r="S243" t="str">
            <v>미팅</v>
          </cell>
          <cell r="AN243" t="str">
            <v>근무</v>
          </cell>
          <cell r="AR243" t="str">
            <v>특휴</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2</v>
          </cell>
          <cell r="BM243">
            <v>1</v>
          </cell>
          <cell r="BN243">
            <v>0</v>
          </cell>
          <cell r="BO243">
            <v>-3</v>
          </cell>
          <cell r="BP243">
            <v>14</v>
          </cell>
        </row>
        <row r="244">
          <cell r="B244">
            <v>1476</v>
          </cell>
          <cell r="C244" t="str">
            <v xml:space="preserve">CNS &amp; Onco </v>
          </cell>
          <cell r="D244" t="str">
            <v>CNS  3팀</v>
          </cell>
          <cell r="E244" t="str">
            <v>조성진</v>
          </cell>
          <cell r="F244" t="str">
            <v>주임</v>
          </cell>
          <cell r="G244" t="str">
            <v>팀원</v>
          </cell>
          <cell r="H244" t="str">
            <v>2003-01-07</v>
          </cell>
          <cell r="I244" t="str">
            <v>남</v>
          </cell>
          <cell r="J244">
            <v>9.5</v>
          </cell>
          <cell r="K244">
            <v>0</v>
          </cell>
          <cell r="L244">
            <v>13</v>
          </cell>
          <cell r="M244">
            <v>13</v>
          </cell>
          <cell r="R244" t="str">
            <v>미팅</v>
          </cell>
          <cell r="S244" t="str">
            <v>미팅</v>
          </cell>
          <cell r="AN244" t="str">
            <v>근무</v>
          </cell>
          <cell r="AR244" t="str">
            <v>특휴</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2</v>
          </cell>
          <cell r="BM244">
            <v>1</v>
          </cell>
          <cell r="BN244">
            <v>0</v>
          </cell>
          <cell r="BP244">
            <v>17</v>
          </cell>
        </row>
        <row r="245">
          <cell r="B245">
            <v>1434</v>
          </cell>
          <cell r="C245" t="str">
            <v xml:space="preserve">CNS &amp; Onco </v>
          </cell>
          <cell r="D245" t="str">
            <v>CNS  3팀</v>
          </cell>
          <cell r="E245" t="str">
            <v>김인경</v>
          </cell>
          <cell r="F245" t="str">
            <v>사원</v>
          </cell>
          <cell r="G245" t="str">
            <v>팀원</v>
          </cell>
          <cell r="H245" t="str">
            <v>2003-01-07</v>
          </cell>
          <cell r="I245" t="str">
            <v>여</v>
          </cell>
          <cell r="J245">
            <v>12</v>
          </cell>
          <cell r="K245">
            <v>0</v>
          </cell>
          <cell r="L245">
            <v>13</v>
          </cell>
          <cell r="M245">
            <v>13</v>
          </cell>
          <cell r="R245" t="str">
            <v>미팅</v>
          </cell>
          <cell r="S245" t="str">
            <v>미팅</v>
          </cell>
          <cell r="AN245" t="str">
            <v>생휴</v>
          </cell>
          <cell r="AR245" t="str">
            <v>특휴</v>
          </cell>
          <cell r="AV245">
            <v>0</v>
          </cell>
          <cell r="AW245">
            <v>0</v>
          </cell>
          <cell r="AX245">
            <v>0</v>
          </cell>
          <cell r="AY245">
            <v>0</v>
          </cell>
          <cell r="AZ245">
            <v>0</v>
          </cell>
          <cell r="BA245">
            <v>0</v>
          </cell>
          <cell r="BB245">
            <v>1</v>
          </cell>
          <cell r="BC245">
            <v>0</v>
          </cell>
          <cell r="BD245">
            <v>0</v>
          </cell>
          <cell r="BE245">
            <v>0</v>
          </cell>
          <cell r="BF245">
            <v>0</v>
          </cell>
          <cell r="BG245">
            <v>0</v>
          </cell>
          <cell r="BH245">
            <v>0</v>
          </cell>
          <cell r="BI245">
            <v>0</v>
          </cell>
          <cell r="BJ245">
            <v>0</v>
          </cell>
          <cell r="BK245">
            <v>0</v>
          </cell>
          <cell r="BL245">
            <v>2</v>
          </cell>
          <cell r="BM245">
            <v>1</v>
          </cell>
          <cell r="BN245">
            <v>1</v>
          </cell>
          <cell r="BP245">
            <v>16</v>
          </cell>
        </row>
        <row r="246">
          <cell r="B246">
            <v>1059</v>
          </cell>
          <cell r="C246" t="str">
            <v xml:space="preserve">CNS &amp; Onco </v>
          </cell>
          <cell r="D246" t="str">
            <v>National Sales Manager</v>
          </cell>
          <cell r="E246" t="str">
            <v>권기수</v>
          </cell>
          <cell r="F246" t="str">
            <v>부장</v>
          </cell>
          <cell r="G246" t="str">
            <v>본부장</v>
          </cell>
          <cell r="H246" t="str">
            <v>1990-10-26</v>
          </cell>
          <cell r="I246" t="str">
            <v>남</v>
          </cell>
          <cell r="J246">
            <v>32</v>
          </cell>
          <cell r="K246">
            <v>0</v>
          </cell>
          <cell r="L246">
            <v>26</v>
          </cell>
          <cell r="M246">
            <v>26</v>
          </cell>
          <cell r="R246" t="str">
            <v>미팅</v>
          </cell>
          <cell r="S246" t="str">
            <v>미팅</v>
          </cell>
          <cell r="AN246" t="str">
            <v>월차</v>
          </cell>
          <cell r="AR246" t="str">
            <v>특휴</v>
          </cell>
          <cell r="AV246">
            <v>0</v>
          </cell>
          <cell r="AW246">
            <v>0</v>
          </cell>
          <cell r="AX246">
            <v>0</v>
          </cell>
          <cell r="AY246">
            <v>1</v>
          </cell>
          <cell r="AZ246">
            <v>0</v>
          </cell>
          <cell r="BA246">
            <v>1</v>
          </cell>
          <cell r="BB246">
            <v>0</v>
          </cell>
          <cell r="BC246">
            <v>0</v>
          </cell>
          <cell r="BD246">
            <v>0</v>
          </cell>
          <cell r="BE246">
            <v>0</v>
          </cell>
          <cell r="BF246">
            <v>0</v>
          </cell>
          <cell r="BG246">
            <v>0</v>
          </cell>
          <cell r="BH246">
            <v>0</v>
          </cell>
          <cell r="BI246">
            <v>0</v>
          </cell>
          <cell r="BJ246">
            <v>0</v>
          </cell>
          <cell r="BK246">
            <v>0</v>
          </cell>
          <cell r="BL246">
            <v>2</v>
          </cell>
          <cell r="BM246">
            <v>1</v>
          </cell>
          <cell r="BN246">
            <v>1</v>
          </cell>
          <cell r="BP246">
            <v>16</v>
          </cell>
        </row>
        <row r="247">
          <cell r="B247">
            <v>1047</v>
          </cell>
          <cell r="C247" t="str">
            <v xml:space="preserve">CNS &amp; Onco </v>
          </cell>
          <cell r="D247" t="str">
            <v>Oncology 1팀</v>
          </cell>
          <cell r="E247" t="str">
            <v>신현성</v>
          </cell>
          <cell r="F247" t="str">
            <v>차장</v>
          </cell>
          <cell r="G247" t="str">
            <v>팀장</v>
          </cell>
          <cell r="H247" t="str">
            <v>1990-04-02</v>
          </cell>
          <cell r="I247" t="str">
            <v>남</v>
          </cell>
          <cell r="J247">
            <v>27</v>
          </cell>
          <cell r="K247">
            <v>0</v>
          </cell>
          <cell r="L247">
            <v>26</v>
          </cell>
          <cell r="M247">
            <v>26</v>
          </cell>
          <cell r="R247" t="str">
            <v>미팅</v>
          </cell>
          <cell r="S247" t="str">
            <v>미팅</v>
          </cell>
          <cell r="AN247" t="str">
            <v>월차</v>
          </cell>
          <cell r="AR247" t="str">
            <v>특휴</v>
          </cell>
          <cell r="AV247">
            <v>0</v>
          </cell>
          <cell r="AW247">
            <v>0</v>
          </cell>
          <cell r="AX247">
            <v>0</v>
          </cell>
          <cell r="AY247">
            <v>1</v>
          </cell>
          <cell r="AZ247">
            <v>0</v>
          </cell>
          <cell r="BA247">
            <v>1</v>
          </cell>
          <cell r="BB247">
            <v>0</v>
          </cell>
          <cell r="BC247">
            <v>0</v>
          </cell>
          <cell r="BD247">
            <v>0</v>
          </cell>
          <cell r="BE247">
            <v>0</v>
          </cell>
          <cell r="BF247">
            <v>0</v>
          </cell>
          <cell r="BG247">
            <v>0</v>
          </cell>
          <cell r="BH247">
            <v>0</v>
          </cell>
          <cell r="BI247">
            <v>0</v>
          </cell>
          <cell r="BJ247">
            <v>0</v>
          </cell>
          <cell r="BK247">
            <v>0</v>
          </cell>
          <cell r="BL247">
            <v>2</v>
          </cell>
          <cell r="BM247">
            <v>1</v>
          </cell>
          <cell r="BN247">
            <v>1</v>
          </cell>
          <cell r="BP247">
            <v>16</v>
          </cell>
        </row>
        <row r="248">
          <cell r="B248">
            <v>1320</v>
          </cell>
          <cell r="C248" t="str">
            <v xml:space="preserve">CNS &amp; Onco </v>
          </cell>
          <cell r="D248" t="str">
            <v>Oncology 1팀</v>
          </cell>
          <cell r="E248" t="str">
            <v>이현상</v>
          </cell>
          <cell r="F248" t="str">
            <v>주임</v>
          </cell>
          <cell r="G248" t="str">
            <v>팀원</v>
          </cell>
          <cell r="H248" t="str">
            <v>2001-02-26</v>
          </cell>
          <cell r="I248" t="str">
            <v>남</v>
          </cell>
          <cell r="J248">
            <v>18</v>
          </cell>
          <cell r="K248">
            <v>0</v>
          </cell>
          <cell r="L248">
            <v>15</v>
          </cell>
          <cell r="M248">
            <v>15</v>
          </cell>
          <cell r="R248" t="str">
            <v>미팅</v>
          </cell>
          <cell r="S248" t="str">
            <v>미팅</v>
          </cell>
          <cell r="AH248" t="str">
            <v>휴일</v>
          </cell>
          <cell r="AN248" t="str">
            <v>1/21대휴</v>
          </cell>
          <cell r="AR248" t="str">
            <v>특휴</v>
          </cell>
          <cell r="AV248">
            <v>0</v>
          </cell>
          <cell r="AW248">
            <v>0</v>
          </cell>
          <cell r="AX248">
            <v>0</v>
          </cell>
          <cell r="AY248">
            <v>0</v>
          </cell>
          <cell r="AZ248">
            <v>0</v>
          </cell>
          <cell r="BA248">
            <v>0</v>
          </cell>
          <cell r="BB248">
            <v>0</v>
          </cell>
          <cell r="BC248">
            <v>0</v>
          </cell>
          <cell r="BD248">
            <v>1</v>
          </cell>
          <cell r="BE248">
            <v>1</v>
          </cell>
          <cell r="BF248">
            <v>0</v>
          </cell>
          <cell r="BG248">
            <v>0</v>
          </cell>
          <cell r="BH248">
            <v>0</v>
          </cell>
          <cell r="BI248">
            <v>0</v>
          </cell>
          <cell r="BJ248">
            <v>0</v>
          </cell>
          <cell r="BK248">
            <v>0</v>
          </cell>
          <cell r="BL248">
            <v>2</v>
          </cell>
          <cell r="BM248">
            <v>1</v>
          </cell>
          <cell r="BN248">
            <v>1</v>
          </cell>
          <cell r="BP248">
            <v>16</v>
          </cell>
        </row>
        <row r="249">
          <cell r="B249">
            <v>1138</v>
          </cell>
          <cell r="C249" t="str">
            <v xml:space="preserve">CNS &amp; Onco </v>
          </cell>
          <cell r="D249" t="str">
            <v>Oncology 1팀</v>
          </cell>
          <cell r="E249" t="str">
            <v>김덕재</v>
          </cell>
          <cell r="F249" t="str">
            <v>차장</v>
          </cell>
          <cell r="G249" t="str">
            <v>팀원</v>
          </cell>
          <cell r="H249" t="str">
            <v>1994-05-02</v>
          </cell>
          <cell r="I249" t="str">
            <v>남</v>
          </cell>
          <cell r="J249">
            <v>21</v>
          </cell>
          <cell r="K249">
            <v>0</v>
          </cell>
          <cell r="L249">
            <v>22</v>
          </cell>
          <cell r="M249">
            <v>22</v>
          </cell>
          <cell r="R249" t="str">
            <v>미팅</v>
          </cell>
          <cell r="S249" t="str">
            <v>미팅</v>
          </cell>
          <cell r="AN249" t="str">
            <v>월차</v>
          </cell>
          <cell r="AR249" t="str">
            <v>특휴</v>
          </cell>
          <cell r="AV249">
            <v>0</v>
          </cell>
          <cell r="AW249">
            <v>0</v>
          </cell>
          <cell r="AX249">
            <v>0</v>
          </cell>
          <cell r="AY249">
            <v>1</v>
          </cell>
          <cell r="AZ249">
            <v>0</v>
          </cell>
          <cell r="BA249">
            <v>1</v>
          </cell>
          <cell r="BB249">
            <v>0</v>
          </cell>
          <cell r="BC249">
            <v>0</v>
          </cell>
          <cell r="BD249">
            <v>0</v>
          </cell>
          <cell r="BE249">
            <v>0</v>
          </cell>
          <cell r="BF249">
            <v>0</v>
          </cell>
          <cell r="BG249">
            <v>0</v>
          </cell>
          <cell r="BH249">
            <v>0</v>
          </cell>
          <cell r="BI249">
            <v>0</v>
          </cell>
          <cell r="BJ249">
            <v>0</v>
          </cell>
          <cell r="BK249">
            <v>0</v>
          </cell>
          <cell r="BL249">
            <v>2</v>
          </cell>
          <cell r="BM249">
            <v>1</v>
          </cell>
          <cell r="BN249">
            <v>1</v>
          </cell>
          <cell r="BP249">
            <v>16</v>
          </cell>
        </row>
        <row r="250">
          <cell r="B250">
            <v>1464</v>
          </cell>
          <cell r="C250" t="str">
            <v xml:space="preserve">CNS &amp; Onco </v>
          </cell>
          <cell r="D250" t="str">
            <v>Oncology 1팀</v>
          </cell>
          <cell r="E250" t="str">
            <v>이규선</v>
          </cell>
          <cell r="F250" t="str">
            <v>주임</v>
          </cell>
          <cell r="G250" t="str">
            <v>팀원</v>
          </cell>
          <cell r="H250" t="str">
            <v>2003-01-07</v>
          </cell>
          <cell r="I250" t="str">
            <v>남</v>
          </cell>
          <cell r="J250">
            <v>14</v>
          </cell>
          <cell r="K250">
            <v>0</v>
          </cell>
          <cell r="L250">
            <v>13</v>
          </cell>
          <cell r="M250">
            <v>13</v>
          </cell>
          <cell r="R250" t="str">
            <v>미팅</v>
          </cell>
          <cell r="S250" t="str">
            <v>미팅</v>
          </cell>
          <cell r="AH250" t="str">
            <v>휴일</v>
          </cell>
          <cell r="AN250" t="str">
            <v>1/21대휴</v>
          </cell>
          <cell r="AR250" t="str">
            <v>특휴</v>
          </cell>
          <cell r="AV250">
            <v>0</v>
          </cell>
          <cell r="AW250">
            <v>0</v>
          </cell>
          <cell r="AX250">
            <v>0</v>
          </cell>
          <cell r="AY250">
            <v>0</v>
          </cell>
          <cell r="AZ250">
            <v>0</v>
          </cell>
          <cell r="BA250">
            <v>0</v>
          </cell>
          <cell r="BB250">
            <v>0</v>
          </cell>
          <cell r="BC250">
            <v>0</v>
          </cell>
          <cell r="BD250">
            <v>1</v>
          </cell>
          <cell r="BE250">
            <v>1</v>
          </cell>
          <cell r="BF250">
            <v>0</v>
          </cell>
          <cell r="BG250">
            <v>0</v>
          </cell>
          <cell r="BH250">
            <v>0</v>
          </cell>
          <cell r="BI250">
            <v>0</v>
          </cell>
          <cell r="BJ250">
            <v>0</v>
          </cell>
          <cell r="BK250">
            <v>0</v>
          </cell>
          <cell r="BL250">
            <v>2</v>
          </cell>
          <cell r="BM250">
            <v>1</v>
          </cell>
          <cell r="BN250">
            <v>1</v>
          </cell>
          <cell r="BP250">
            <v>16</v>
          </cell>
        </row>
        <row r="251">
          <cell r="B251">
            <v>1512</v>
          </cell>
          <cell r="C251" t="str">
            <v xml:space="preserve">CNS &amp; Onco </v>
          </cell>
          <cell r="D251" t="str">
            <v>Oncology 1팀</v>
          </cell>
          <cell r="E251" t="str">
            <v>김진천</v>
          </cell>
          <cell r="F251" t="str">
            <v>주임</v>
          </cell>
          <cell r="G251" t="str">
            <v>팀원</v>
          </cell>
          <cell r="H251" t="str">
            <v>2003-07-01</v>
          </cell>
          <cell r="I251" t="str">
            <v>남</v>
          </cell>
          <cell r="J251">
            <v>15</v>
          </cell>
          <cell r="K251">
            <v>0</v>
          </cell>
          <cell r="L251">
            <v>13</v>
          </cell>
          <cell r="M251">
            <v>13</v>
          </cell>
          <cell r="R251" t="str">
            <v>미팅</v>
          </cell>
          <cell r="S251" t="str">
            <v>미팅</v>
          </cell>
          <cell r="AH251" t="str">
            <v>휴일</v>
          </cell>
          <cell r="AN251" t="str">
            <v>1/21대휴</v>
          </cell>
          <cell r="AR251" t="str">
            <v>12/31대휴</v>
          </cell>
          <cell r="AT251" t="str">
            <v>확인요망</v>
          </cell>
          <cell r="AV251">
            <v>0</v>
          </cell>
          <cell r="AW251">
            <v>0</v>
          </cell>
          <cell r="AX251">
            <v>0</v>
          </cell>
          <cell r="AY251">
            <v>0</v>
          </cell>
          <cell r="AZ251">
            <v>0</v>
          </cell>
          <cell r="BA251">
            <v>0</v>
          </cell>
          <cell r="BB251">
            <v>0</v>
          </cell>
          <cell r="BC251">
            <v>0</v>
          </cell>
          <cell r="BD251">
            <v>1</v>
          </cell>
          <cell r="BE251">
            <v>2</v>
          </cell>
          <cell r="BF251">
            <v>0</v>
          </cell>
          <cell r="BG251">
            <v>0</v>
          </cell>
          <cell r="BH251">
            <v>0</v>
          </cell>
          <cell r="BI251">
            <v>0</v>
          </cell>
          <cell r="BJ251">
            <v>0</v>
          </cell>
          <cell r="BK251">
            <v>0</v>
          </cell>
          <cell r="BL251">
            <v>2</v>
          </cell>
          <cell r="BM251">
            <v>0</v>
          </cell>
          <cell r="BN251">
            <v>2</v>
          </cell>
          <cell r="BP251">
            <v>16</v>
          </cell>
        </row>
        <row r="252">
          <cell r="B252">
            <v>1543</v>
          </cell>
          <cell r="C252" t="str">
            <v xml:space="preserve">CNS &amp; Onco </v>
          </cell>
          <cell r="D252" t="str">
            <v>Oncology 1팀</v>
          </cell>
          <cell r="E252" t="str">
            <v>강종우</v>
          </cell>
          <cell r="F252" t="str">
            <v>주임</v>
          </cell>
          <cell r="G252" t="str">
            <v>팀원</v>
          </cell>
          <cell r="H252" t="str">
            <v>2004-01-26</v>
          </cell>
          <cell r="I252" t="str">
            <v>남</v>
          </cell>
          <cell r="J252">
            <v>11.315068493150683</v>
          </cell>
          <cell r="K252">
            <v>0</v>
          </cell>
          <cell r="L252">
            <v>12</v>
          </cell>
          <cell r="M252">
            <v>12</v>
          </cell>
          <cell r="R252" t="str">
            <v>미팅</v>
          </cell>
          <cell r="S252" t="str">
            <v>미팅</v>
          </cell>
          <cell r="AA252" t="str">
            <v>휴일</v>
          </cell>
          <cell r="AB252" t="str">
            <v>휴일</v>
          </cell>
          <cell r="AH252" t="str">
            <v>휴일</v>
          </cell>
          <cell r="AM252" t="str">
            <v>1/14대휴</v>
          </cell>
          <cell r="AN252" t="str">
            <v>1/15대휴</v>
          </cell>
          <cell r="AR252" t="str">
            <v>특휴</v>
          </cell>
          <cell r="AV252">
            <v>0</v>
          </cell>
          <cell r="AW252">
            <v>0</v>
          </cell>
          <cell r="AX252">
            <v>0</v>
          </cell>
          <cell r="AY252">
            <v>0</v>
          </cell>
          <cell r="AZ252">
            <v>0</v>
          </cell>
          <cell r="BA252">
            <v>0</v>
          </cell>
          <cell r="BB252">
            <v>0</v>
          </cell>
          <cell r="BC252">
            <v>0</v>
          </cell>
          <cell r="BD252">
            <v>3</v>
          </cell>
          <cell r="BE252">
            <v>2</v>
          </cell>
          <cell r="BF252">
            <v>0</v>
          </cell>
          <cell r="BG252">
            <v>0</v>
          </cell>
          <cell r="BH252">
            <v>0</v>
          </cell>
          <cell r="BI252">
            <v>0</v>
          </cell>
          <cell r="BJ252">
            <v>0</v>
          </cell>
          <cell r="BK252">
            <v>0</v>
          </cell>
          <cell r="BL252">
            <v>2</v>
          </cell>
          <cell r="BM252">
            <v>1</v>
          </cell>
          <cell r="BN252">
            <v>2</v>
          </cell>
          <cell r="BP252">
            <v>15</v>
          </cell>
        </row>
        <row r="253">
          <cell r="B253">
            <v>1076</v>
          </cell>
          <cell r="C253" t="str">
            <v xml:space="preserve">CNS &amp; Onco </v>
          </cell>
          <cell r="D253" t="str">
            <v>Oncology 2팀</v>
          </cell>
          <cell r="E253" t="str">
            <v>최원석</v>
          </cell>
          <cell r="F253" t="str">
            <v>차장</v>
          </cell>
          <cell r="G253" t="str">
            <v>팀장</v>
          </cell>
          <cell r="H253" t="str">
            <v>1991-09-09</v>
          </cell>
          <cell r="I253" t="str">
            <v>남</v>
          </cell>
          <cell r="J253">
            <v>21</v>
          </cell>
          <cell r="K253">
            <v>0</v>
          </cell>
          <cell r="L253">
            <v>25</v>
          </cell>
          <cell r="M253">
            <v>25</v>
          </cell>
          <cell r="R253" t="str">
            <v>미팅</v>
          </cell>
          <cell r="S253" t="str">
            <v>미팅</v>
          </cell>
          <cell r="AH253" t="str">
            <v>휴일</v>
          </cell>
          <cell r="AN253" t="str">
            <v>1/21대휴</v>
          </cell>
          <cell r="AR253" t="str">
            <v>특휴</v>
          </cell>
          <cell r="AV253">
            <v>0</v>
          </cell>
          <cell r="AW253">
            <v>0</v>
          </cell>
          <cell r="AX253">
            <v>0</v>
          </cell>
          <cell r="AY253">
            <v>0</v>
          </cell>
          <cell r="AZ253">
            <v>0</v>
          </cell>
          <cell r="BA253">
            <v>0</v>
          </cell>
          <cell r="BB253">
            <v>0</v>
          </cell>
          <cell r="BC253">
            <v>0</v>
          </cell>
          <cell r="BD253">
            <v>1</v>
          </cell>
          <cell r="BE253">
            <v>1</v>
          </cell>
          <cell r="BF253">
            <v>0</v>
          </cell>
          <cell r="BG253">
            <v>0</v>
          </cell>
          <cell r="BH253">
            <v>0</v>
          </cell>
          <cell r="BI253">
            <v>0</v>
          </cell>
          <cell r="BJ253">
            <v>0</v>
          </cell>
          <cell r="BK253">
            <v>0</v>
          </cell>
          <cell r="BL253">
            <v>2</v>
          </cell>
          <cell r="BM253">
            <v>1</v>
          </cell>
          <cell r="BN253">
            <v>1</v>
          </cell>
          <cell r="BP253">
            <v>16</v>
          </cell>
        </row>
        <row r="254">
          <cell r="B254">
            <v>1109</v>
          </cell>
          <cell r="C254" t="str">
            <v xml:space="preserve">CNS &amp; Onco </v>
          </cell>
          <cell r="D254" t="str">
            <v>Oncology 2팀</v>
          </cell>
          <cell r="E254" t="str">
            <v>김원수</v>
          </cell>
          <cell r="F254" t="str">
            <v>차장</v>
          </cell>
          <cell r="G254" t="str">
            <v>팀원</v>
          </cell>
          <cell r="H254" t="str">
            <v>1992-08-17</v>
          </cell>
          <cell r="I254" t="str">
            <v>남</v>
          </cell>
          <cell r="J254">
            <v>20</v>
          </cell>
          <cell r="K254">
            <v>0</v>
          </cell>
          <cell r="L254">
            <v>24</v>
          </cell>
          <cell r="M254">
            <v>24</v>
          </cell>
          <cell r="R254" t="str">
            <v>미팅</v>
          </cell>
          <cell r="S254" t="str">
            <v>미팅</v>
          </cell>
          <cell r="AH254" t="str">
            <v>휴일</v>
          </cell>
          <cell r="AN254" t="str">
            <v>1/21대휴</v>
          </cell>
          <cell r="AR254" t="str">
            <v>특휴</v>
          </cell>
          <cell r="AV254">
            <v>0</v>
          </cell>
          <cell r="AW254">
            <v>0</v>
          </cell>
          <cell r="AX254">
            <v>0</v>
          </cell>
          <cell r="AY254">
            <v>0</v>
          </cell>
          <cell r="AZ254">
            <v>0</v>
          </cell>
          <cell r="BA254">
            <v>0</v>
          </cell>
          <cell r="BB254">
            <v>0</v>
          </cell>
          <cell r="BC254">
            <v>0</v>
          </cell>
          <cell r="BD254">
            <v>1</v>
          </cell>
          <cell r="BE254">
            <v>1</v>
          </cell>
          <cell r="BF254">
            <v>0</v>
          </cell>
          <cell r="BG254">
            <v>0</v>
          </cell>
          <cell r="BH254">
            <v>0</v>
          </cell>
          <cell r="BI254">
            <v>0</v>
          </cell>
          <cell r="BJ254">
            <v>0</v>
          </cell>
          <cell r="BK254">
            <v>0</v>
          </cell>
          <cell r="BL254">
            <v>2</v>
          </cell>
          <cell r="BM254">
            <v>1</v>
          </cell>
          <cell r="BN254">
            <v>1</v>
          </cell>
          <cell r="BP254">
            <v>16</v>
          </cell>
        </row>
        <row r="255">
          <cell r="B255">
            <v>1027</v>
          </cell>
          <cell r="C255" t="str">
            <v xml:space="preserve">CNS &amp; Onco </v>
          </cell>
          <cell r="D255" t="str">
            <v>Oncology 2팀</v>
          </cell>
          <cell r="E255" t="str">
            <v>고규영</v>
          </cell>
          <cell r="F255" t="str">
            <v>부장</v>
          </cell>
          <cell r="G255" t="str">
            <v>팀원</v>
          </cell>
          <cell r="H255" t="str">
            <v>1988-08-08</v>
          </cell>
          <cell r="I255" t="str">
            <v>남</v>
          </cell>
          <cell r="J255">
            <v>26</v>
          </cell>
          <cell r="K255">
            <v>0</v>
          </cell>
          <cell r="L255">
            <v>28</v>
          </cell>
          <cell r="M255">
            <v>28</v>
          </cell>
          <cell r="R255" t="str">
            <v>미팅</v>
          </cell>
          <cell r="S255" t="str">
            <v>미팅</v>
          </cell>
          <cell r="AH255" t="str">
            <v>휴일</v>
          </cell>
          <cell r="AN255" t="str">
            <v>1/21대휴</v>
          </cell>
          <cell r="AR255" t="str">
            <v>특휴</v>
          </cell>
          <cell r="AV255">
            <v>0</v>
          </cell>
          <cell r="AW255">
            <v>0</v>
          </cell>
          <cell r="AX255">
            <v>0</v>
          </cell>
          <cell r="AY255">
            <v>0</v>
          </cell>
          <cell r="AZ255">
            <v>0</v>
          </cell>
          <cell r="BA255">
            <v>0</v>
          </cell>
          <cell r="BB255">
            <v>0</v>
          </cell>
          <cell r="BC255">
            <v>0</v>
          </cell>
          <cell r="BD255">
            <v>1</v>
          </cell>
          <cell r="BE255">
            <v>1</v>
          </cell>
          <cell r="BF255">
            <v>0</v>
          </cell>
          <cell r="BG255">
            <v>0</v>
          </cell>
          <cell r="BH255">
            <v>0</v>
          </cell>
          <cell r="BI255">
            <v>0</v>
          </cell>
          <cell r="BJ255">
            <v>0</v>
          </cell>
          <cell r="BK255">
            <v>0</v>
          </cell>
          <cell r="BL255">
            <v>2</v>
          </cell>
          <cell r="BM255">
            <v>1</v>
          </cell>
          <cell r="BN255">
            <v>1</v>
          </cell>
          <cell r="BP255">
            <v>16</v>
          </cell>
        </row>
        <row r="256">
          <cell r="B256">
            <v>1148</v>
          </cell>
          <cell r="C256" t="str">
            <v xml:space="preserve">CNS &amp; Onco </v>
          </cell>
          <cell r="D256" t="str">
            <v>Oncology 2팀</v>
          </cell>
          <cell r="E256" t="str">
            <v>김영호</v>
          </cell>
          <cell r="F256" t="str">
            <v>과장</v>
          </cell>
          <cell r="G256" t="str">
            <v>팀원</v>
          </cell>
          <cell r="H256" t="str">
            <v>1994-09-05</v>
          </cell>
          <cell r="I256" t="str">
            <v>남</v>
          </cell>
          <cell r="J256">
            <v>20</v>
          </cell>
          <cell r="K256">
            <v>0</v>
          </cell>
          <cell r="L256">
            <v>22</v>
          </cell>
          <cell r="M256">
            <v>22</v>
          </cell>
          <cell r="R256" t="str">
            <v>미팅</v>
          </cell>
          <cell r="S256" t="str">
            <v>미팅</v>
          </cell>
          <cell r="AH256" t="str">
            <v>휴일</v>
          </cell>
          <cell r="AN256" t="str">
            <v>1/21대휴</v>
          </cell>
          <cell r="AR256" t="str">
            <v>특휴</v>
          </cell>
          <cell r="AV256">
            <v>0</v>
          </cell>
          <cell r="AW256">
            <v>0</v>
          </cell>
          <cell r="AX256">
            <v>0</v>
          </cell>
          <cell r="AY256">
            <v>0</v>
          </cell>
          <cell r="AZ256">
            <v>0</v>
          </cell>
          <cell r="BA256">
            <v>0</v>
          </cell>
          <cell r="BB256">
            <v>0</v>
          </cell>
          <cell r="BC256">
            <v>0</v>
          </cell>
          <cell r="BD256">
            <v>1</v>
          </cell>
          <cell r="BE256">
            <v>1</v>
          </cell>
          <cell r="BF256">
            <v>0</v>
          </cell>
          <cell r="BG256">
            <v>0</v>
          </cell>
          <cell r="BH256">
            <v>0</v>
          </cell>
          <cell r="BI256">
            <v>0</v>
          </cell>
          <cell r="BJ256">
            <v>0</v>
          </cell>
          <cell r="BK256">
            <v>0</v>
          </cell>
          <cell r="BL256">
            <v>2</v>
          </cell>
          <cell r="BM256">
            <v>1</v>
          </cell>
          <cell r="BN256">
            <v>1</v>
          </cell>
          <cell r="BP256">
            <v>16</v>
          </cell>
        </row>
        <row r="257">
          <cell r="B257">
            <v>1147</v>
          </cell>
          <cell r="C257" t="str">
            <v xml:space="preserve">CNS &amp; Onco </v>
          </cell>
          <cell r="D257" t="str">
            <v>Oncology 2팀</v>
          </cell>
          <cell r="E257" t="str">
            <v>박대순</v>
          </cell>
          <cell r="F257" t="str">
            <v>과장</v>
          </cell>
          <cell r="G257" t="str">
            <v>팀원</v>
          </cell>
          <cell r="H257" t="str">
            <v>1994-09-05</v>
          </cell>
          <cell r="I257" t="str">
            <v>남</v>
          </cell>
          <cell r="J257">
            <v>21</v>
          </cell>
          <cell r="K257">
            <v>0</v>
          </cell>
          <cell r="L257">
            <v>22</v>
          </cell>
          <cell r="M257">
            <v>22</v>
          </cell>
          <cell r="R257" t="str">
            <v>미팅</v>
          </cell>
          <cell r="S257" t="str">
            <v>미팅</v>
          </cell>
          <cell r="AH257" t="str">
            <v>휴일</v>
          </cell>
          <cell r="AN257" t="str">
            <v>1/21대휴</v>
          </cell>
          <cell r="AR257" t="str">
            <v>특휴</v>
          </cell>
          <cell r="AV257">
            <v>0</v>
          </cell>
          <cell r="AW257">
            <v>0</v>
          </cell>
          <cell r="AX257">
            <v>0</v>
          </cell>
          <cell r="AY257">
            <v>0</v>
          </cell>
          <cell r="AZ257">
            <v>0</v>
          </cell>
          <cell r="BA257">
            <v>0</v>
          </cell>
          <cell r="BB257">
            <v>0</v>
          </cell>
          <cell r="BC257">
            <v>0</v>
          </cell>
          <cell r="BD257">
            <v>1</v>
          </cell>
          <cell r="BE257">
            <v>1</v>
          </cell>
          <cell r="BF257">
            <v>0</v>
          </cell>
          <cell r="BG257">
            <v>0</v>
          </cell>
          <cell r="BH257">
            <v>0</v>
          </cell>
          <cell r="BI257">
            <v>0</v>
          </cell>
          <cell r="BJ257">
            <v>0</v>
          </cell>
          <cell r="BK257">
            <v>0</v>
          </cell>
          <cell r="BL257">
            <v>2</v>
          </cell>
          <cell r="BM257">
            <v>1</v>
          </cell>
          <cell r="BN257">
            <v>1</v>
          </cell>
          <cell r="BP257">
            <v>16</v>
          </cell>
        </row>
        <row r="258">
          <cell r="B258">
            <v>1493</v>
          </cell>
          <cell r="C258" t="str">
            <v xml:space="preserve">CNS &amp; Onco </v>
          </cell>
          <cell r="D258" t="str">
            <v>Oncology 2팀</v>
          </cell>
          <cell r="E258" t="str">
            <v>임준모</v>
          </cell>
          <cell r="F258" t="str">
            <v>대리</v>
          </cell>
          <cell r="G258" t="str">
            <v>팀원</v>
          </cell>
          <cell r="H258" t="str">
            <v>2003-04-01</v>
          </cell>
          <cell r="I258" t="str">
            <v>남</v>
          </cell>
          <cell r="J258">
            <v>13.5</v>
          </cell>
          <cell r="K258">
            <v>0</v>
          </cell>
          <cell r="L258">
            <v>13</v>
          </cell>
          <cell r="M258">
            <v>13</v>
          </cell>
          <cell r="R258" t="str">
            <v>미팅</v>
          </cell>
          <cell r="S258" t="str">
            <v>미팅</v>
          </cell>
          <cell r="AH258" t="str">
            <v>휴일</v>
          </cell>
          <cell r="AN258" t="str">
            <v>1/21대휴</v>
          </cell>
          <cell r="AR258" t="str">
            <v>특휴</v>
          </cell>
          <cell r="AV258">
            <v>0</v>
          </cell>
          <cell r="AW258">
            <v>0</v>
          </cell>
          <cell r="AX258">
            <v>0</v>
          </cell>
          <cell r="AY258">
            <v>0</v>
          </cell>
          <cell r="AZ258">
            <v>0</v>
          </cell>
          <cell r="BA258">
            <v>0</v>
          </cell>
          <cell r="BB258">
            <v>0</v>
          </cell>
          <cell r="BC258">
            <v>0</v>
          </cell>
          <cell r="BD258">
            <v>1</v>
          </cell>
          <cell r="BE258">
            <v>1</v>
          </cell>
          <cell r="BF258">
            <v>0</v>
          </cell>
          <cell r="BG258">
            <v>0</v>
          </cell>
          <cell r="BH258">
            <v>0</v>
          </cell>
          <cell r="BI258">
            <v>0</v>
          </cell>
          <cell r="BJ258">
            <v>0</v>
          </cell>
          <cell r="BK258">
            <v>0</v>
          </cell>
          <cell r="BL258">
            <v>2</v>
          </cell>
          <cell r="BM258">
            <v>1</v>
          </cell>
          <cell r="BN258">
            <v>1</v>
          </cell>
          <cell r="BP258">
            <v>16</v>
          </cell>
        </row>
        <row r="259">
          <cell r="B259">
            <v>1496</v>
          </cell>
          <cell r="C259" t="str">
            <v xml:space="preserve">CNS &amp; Onco </v>
          </cell>
          <cell r="D259" t="str">
            <v>Oncology 2팀</v>
          </cell>
          <cell r="E259" t="str">
            <v>강지훈</v>
          </cell>
          <cell r="F259" t="str">
            <v>대리</v>
          </cell>
          <cell r="G259" t="str">
            <v>팀원</v>
          </cell>
          <cell r="H259" t="str">
            <v>2003-04-25</v>
          </cell>
          <cell r="I259" t="str">
            <v>남</v>
          </cell>
          <cell r="J259">
            <v>9.8493150684931514</v>
          </cell>
          <cell r="K259">
            <v>0</v>
          </cell>
          <cell r="L259">
            <v>13</v>
          </cell>
          <cell r="M259">
            <v>13</v>
          </cell>
          <cell r="R259" t="str">
            <v>미팅</v>
          </cell>
          <cell r="S259" t="str">
            <v>미팅</v>
          </cell>
          <cell r="AH259" t="str">
            <v>휴일</v>
          </cell>
          <cell r="AN259" t="str">
            <v>근무</v>
          </cell>
          <cell r="AR259" t="str">
            <v>특휴</v>
          </cell>
          <cell r="AV259">
            <v>0</v>
          </cell>
          <cell r="AW259">
            <v>0</v>
          </cell>
          <cell r="AX259">
            <v>0</v>
          </cell>
          <cell r="AY259">
            <v>0</v>
          </cell>
          <cell r="AZ259">
            <v>0</v>
          </cell>
          <cell r="BA259">
            <v>0</v>
          </cell>
          <cell r="BB259">
            <v>0</v>
          </cell>
          <cell r="BC259">
            <v>0</v>
          </cell>
          <cell r="BD259">
            <v>1</v>
          </cell>
          <cell r="BE259">
            <v>0</v>
          </cell>
          <cell r="BF259">
            <v>0</v>
          </cell>
          <cell r="BG259">
            <v>0</v>
          </cell>
          <cell r="BH259">
            <v>0</v>
          </cell>
          <cell r="BI259">
            <v>0</v>
          </cell>
          <cell r="BJ259">
            <v>0</v>
          </cell>
          <cell r="BK259">
            <v>0</v>
          </cell>
          <cell r="BL259">
            <v>2</v>
          </cell>
          <cell r="BM259">
            <v>1</v>
          </cell>
          <cell r="BN259">
            <v>0</v>
          </cell>
          <cell r="BP259">
            <v>17</v>
          </cell>
        </row>
        <row r="260">
          <cell r="B260">
            <v>1283</v>
          </cell>
          <cell r="C260" t="str">
            <v xml:space="preserve">CNS &amp; Onco </v>
          </cell>
          <cell r="D260" t="str">
            <v>Oncology 2팀</v>
          </cell>
          <cell r="E260" t="str">
            <v>박준신</v>
          </cell>
          <cell r="F260" t="str">
            <v>주임</v>
          </cell>
          <cell r="G260" t="str">
            <v>팀원</v>
          </cell>
          <cell r="H260" t="str">
            <v>2000-02-01</v>
          </cell>
          <cell r="I260" t="str">
            <v>남</v>
          </cell>
          <cell r="J260">
            <v>15</v>
          </cell>
          <cell r="K260">
            <v>0</v>
          </cell>
          <cell r="L260">
            <v>16</v>
          </cell>
          <cell r="M260">
            <v>16</v>
          </cell>
          <cell r="R260" t="str">
            <v>미팅</v>
          </cell>
          <cell r="S260" t="str">
            <v>미팅</v>
          </cell>
          <cell r="AH260" t="str">
            <v>휴일</v>
          </cell>
          <cell r="AN260" t="str">
            <v>1/21대휴</v>
          </cell>
          <cell r="AR260" t="str">
            <v>특휴</v>
          </cell>
          <cell r="AV260">
            <v>0</v>
          </cell>
          <cell r="AW260">
            <v>0</v>
          </cell>
          <cell r="AX260">
            <v>0</v>
          </cell>
          <cell r="AY260">
            <v>0</v>
          </cell>
          <cell r="AZ260">
            <v>0</v>
          </cell>
          <cell r="BA260">
            <v>0</v>
          </cell>
          <cell r="BB260">
            <v>0</v>
          </cell>
          <cell r="BC260">
            <v>0</v>
          </cell>
          <cell r="BD260">
            <v>1</v>
          </cell>
          <cell r="BE260">
            <v>1</v>
          </cell>
          <cell r="BF260">
            <v>0</v>
          </cell>
          <cell r="BG260">
            <v>0</v>
          </cell>
          <cell r="BH260">
            <v>0</v>
          </cell>
          <cell r="BI260">
            <v>0</v>
          </cell>
          <cell r="BJ260">
            <v>0</v>
          </cell>
          <cell r="BK260">
            <v>0</v>
          </cell>
          <cell r="BL260">
            <v>2</v>
          </cell>
          <cell r="BM260">
            <v>1</v>
          </cell>
          <cell r="BN260">
            <v>1</v>
          </cell>
          <cell r="BP260">
            <v>16</v>
          </cell>
        </row>
        <row r="261">
          <cell r="B261">
            <v>1026</v>
          </cell>
          <cell r="C261" t="str">
            <v>GI &amp; Uro</v>
          </cell>
          <cell r="D261" t="str">
            <v>Regional Sales Manager</v>
          </cell>
          <cell r="E261" t="str">
            <v>장삼성</v>
          </cell>
          <cell r="F261" t="str">
            <v>부장</v>
          </cell>
          <cell r="G261" t="str">
            <v>본부장</v>
          </cell>
          <cell r="H261" t="str">
            <v>1988-06-07</v>
          </cell>
          <cell r="I261" t="str">
            <v>남</v>
          </cell>
          <cell r="J261">
            <v>27</v>
          </cell>
          <cell r="K261">
            <v>0</v>
          </cell>
          <cell r="L261">
            <v>28</v>
          </cell>
          <cell r="M261">
            <v>28</v>
          </cell>
          <cell r="R261" t="str">
            <v>미팅</v>
          </cell>
          <cell r="S261" t="str">
            <v>미팅</v>
          </cell>
          <cell r="T261" t="str">
            <v>휴일</v>
          </cell>
          <cell r="AN261" t="str">
            <v>1/7대휴</v>
          </cell>
          <cell r="AR261" t="str">
            <v>특휴</v>
          </cell>
          <cell r="AV261">
            <v>0</v>
          </cell>
          <cell r="AW261">
            <v>0</v>
          </cell>
          <cell r="AX261">
            <v>0</v>
          </cell>
          <cell r="AY261">
            <v>0</v>
          </cell>
          <cell r="AZ261">
            <v>0</v>
          </cell>
          <cell r="BA261">
            <v>0</v>
          </cell>
          <cell r="BB261">
            <v>0</v>
          </cell>
          <cell r="BC261">
            <v>0</v>
          </cell>
          <cell r="BD261">
            <v>1</v>
          </cell>
          <cell r="BE261">
            <v>1</v>
          </cell>
          <cell r="BF261">
            <v>0</v>
          </cell>
          <cell r="BG261">
            <v>0</v>
          </cell>
          <cell r="BH261">
            <v>0</v>
          </cell>
          <cell r="BI261">
            <v>0</v>
          </cell>
          <cell r="BJ261">
            <v>0</v>
          </cell>
          <cell r="BK261">
            <v>0</v>
          </cell>
          <cell r="BL261">
            <v>2</v>
          </cell>
          <cell r="BM261">
            <v>1</v>
          </cell>
          <cell r="BN261">
            <v>1</v>
          </cell>
          <cell r="BO261">
            <v>1</v>
          </cell>
          <cell r="BP261">
            <v>17</v>
          </cell>
        </row>
        <row r="262">
          <cell r="B262">
            <v>1071</v>
          </cell>
          <cell r="C262" t="str">
            <v>GI &amp; Uro</v>
          </cell>
          <cell r="D262" t="str">
            <v>GU GH1팀</v>
          </cell>
          <cell r="E262" t="str">
            <v>윤장진</v>
          </cell>
          <cell r="F262" t="str">
            <v>차장</v>
          </cell>
          <cell r="G262" t="str">
            <v>팀장</v>
          </cell>
          <cell r="H262" t="str">
            <v>1991-09-09</v>
          </cell>
          <cell r="I262" t="str">
            <v>남</v>
          </cell>
          <cell r="J262">
            <v>22</v>
          </cell>
          <cell r="K262">
            <v>0</v>
          </cell>
          <cell r="L262">
            <v>25</v>
          </cell>
          <cell r="M262">
            <v>25</v>
          </cell>
          <cell r="R262" t="str">
            <v>미팅</v>
          </cell>
          <cell r="S262" t="str">
            <v>미팅</v>
          </cell>
          <cell r="T262" t="str">
            <v>휴일</v>
          </cell>
          <cell r="AA262" t="str">
            <v>휴일</v>
          </cell>
          <cell r="AN262" t="str">
            <v>1/7대휴</v>
          </cell>
          <cell r="AR262" t="str">
            <v>특휴</v>
          </cell>
          <cell r="AV262">
            <v>0</v>
          </cell>
          <cell r="AW262">
            <v>0</v>
          </cell>
          <cell r="AX262">
            <v>0</v>
          </cell>
          <cell r="AY262">
            <v>0</v>
          </cell>
          <cell r="AZ262">
            <v>0</v>
          </cell>
          <cell r="BA262">
            <v>0</v>
          </cell>
          <cell r="BB262">
            <v>0</v>
          </cell>
          <cell r="BC262">
            <v>0</v>
          </cell>
          <cell r="BD262">
            <v>2</v>
          </cell>
          <cell r="BE262">
            <v>1</v>
          </cell>
          <cell r="BF262">
            <v>0</v>
          </cell>
          <cell r="BG262">
            <v>0</v>
          </cell>
          <cell r="BH262">
            <v>0</v>
          </cell>
          <cell r="BI262">
            <v>0</v>
          </cell>
          <cell r="BJ262">
            <v>0</v>
          </cell>
          <cell r="BK262">
            <v>0</v>
          </cell>
          <cell r="BL262">
            <v>2</v>
          </cell>
          <cell r="BM262">
            <v>1</v>
          </cell>
          <cell r="BN262">
            <v>1</v>
          </cell>
          <cell r="BO262">
            <v>1</v>
          </cell>
          <cell r="BP262">
            <v>17</v>
          </cell>
        </row>
        <row r="263">
          <cell r="B263">
            <v>1141</v>
          </cell>
          <cell r="C263" t="str">
            <v>GI &amp; Uro</v>
          </cell>
          <cell r="D263" t="str">
            <v>GU GH1팀</v>
          </cell>
          <cell r="E263" t="str">
            <v>권정국</v>
          </cell>
          <cell r="F263" t="str">
            <v>차장</v>
          </cell>
          <cell r="G263" t="str">
            <v>팀원</v>
          </cell>
          <cell r="H263" t="str">
            <v>1994-05-02</v>
          </cell>
          <cell r="I263" t="str">
            <v>남</v>
          </cell>
          <cell r="J263">
            <v>20</v>
          </cell>
          <cell r="K263">
            <v>0</v>
          </cell>
          <cell r="L263">
            <v>22</v>
          </cell>
          <cell r="M263">
            <v>22</v>
          </cell>
          <cell r="R263" t="str">
            <v>미팅</v>
          </cell>
          <cell r="S263" t="str">
            <v>미팅</v>
          </cell>
          <cell r="T263" t="str">
            <v>휴일</v>
          </cell>
          <cell r="AA263" t="str">
            <v>휴일</v>
          </cell>
          <cell r="AB263" t="str">
            <v>휴일</v>
          </cell>
          <cell r="AE263" t="str">
            <v>1/14대휴</v>
          </cell>
          <cell r="AN263" t="str">
            <v>1/7대휴</v>
          </cell>
          <cell r="AR263" t="str">
            <v>특휴</v>
          </cell>
          <cell r="AV263">
            <v>0</v>
          </cell>
          <cell r="AW263">
            <v>0</v>
          </cell>
          <cell r="AX263">
            <v>0</v>
          </cell>
          <cell r="AY263">
            <v>0</v>
          </cell>
          <cell r="AZ263">
            <v>0</v>
          </cell>
          <cell r="BA263">
            <v>0</v>
          </cell>
          <cell r="BB263">
            <v>0</v>
          </cell>
          <cell r="BC263">
            <v>0</v>
          </cell>
          <cell r="BD263">
            <v>3</v>
          </cell>
          <cell r="BE263">
            <v>2</v>
          </cell>
          <cell r="BF263">
            <v>0</v>
          </cell>
          <cell r="BG263">
            <v>0</v>
          </cell>
          <cell r="BH263">
            <v>0</v>
          </cell>
          <cell r="BI263">
            <v>0</v>
          </cell>
          <cell r="BJ263">
            <v>0</v>
          </cell>
          <cell r="BK263">
            <v>0</v>
          </cell>
          <cell r="BL263">
            <v>2</v>
          </cell>
          <cell r="BM263">
            <v>1</v>
          </cell>
          <cell r="BN263">
            <v>2</v>
          </cell>
          <cell r="BP263">
            <v>15</v>
          </cell>
        </row>
        <row r="264">
          <cell r="B264">
            <v>1146</v>
          </cell>
          <cell r="C264" t="str">
            <v>GI &amp; Uro</v>
          </cell>
          <cell r="D264" t="str">
            <v>GU GH1팀</v>
          </cell>
          <cell r="E264" t="str">
            <v>조철현</v>
          </cell>
          <cell r="F264" t="str">
            <v>과장</v>
          </cell>
          <cell r="G264" t="str">
            <v>팀원</v>
          </cell>
          <cell r="H264" t="str">
            <v>1994-09-05</v>
          </cell>
          <cell r="I264" t="str">
            <v>남</v>
          </cell>
          <cell r="J264">
            <v>18</v>
          </cell>
          <cell r="K264">
            <v>0</v>
          </cell>
          <cell r="L264">
            <v>22</v>
          </cell>
          <cell r="M264">
            <v>22</v>
          </cell>
          <cell r="R264" t="str">
            <v>미팅</v>
          </cell>
          <cell r="S264" t="str">
            <v>미팅</v>
          </cell>
          <cell r="T264" t="str">
            <v>휴일</v>
          </cell>
          <cell r="AJ264" t="str">
            <v>경조(배우자부모칠순)</v>
          </cell>
          <cell r="AN264" t="str">
            <v>1/7대휴</v>
          </cell>
          <cell r="AR264" t="str">
            <v>특휴</v>
          </cell>
          <cell r="AV264">
            <v>0</v>
          </cell>
          <cell r="AW264">
            <v>0</v>
          </cell>
          <cell r="AX264">
            <v>0</v>
          </cell>
          <cell r="AY264">
            <v>0</v>
          </cell>
          <cell r="AZ264">
            <v>0</v>
          </cell>
          <cell r="BA264">
            <v>0</v>
          </cell>
          <cell r="BB264">
            <v>0</v>
          </cell>
          <cell r="BC264">
            <v>1</v>
          </cell>
          <cell r="BD264">
            <v>1</v>
          </cell>
          <cell r="BE264">
            <v>1</v>
          </cell>
          <cell r="BF264">
            <v>0</v>
          </cell>
          <cell r="BG264">
            <v>0</v>
          </cell>
          <cell r="BH264">
            <v>0</v>
          </cell>
          <cell r="BI264">
            <v>0</v>
          </cell>
          <cell r="BJ264">
            <v>0</v>
          </cell>
          <cell r="BK264">
            <v>0</v>
          </cell>
          <cell r="BL264">
            <v>2</v>
          </cell>
          <cell r="BM264">
            <v>1</v>
          </cell>
          <cell r="BN264">
            <v>2</v>
          </cell>
          <cell r="BP264">
            <v>15</v>
          </cell>
        </row>
        <row r="265">
          <cell r="B265">
            <v>1243</v>
          </cell>
          <cell r="C265" t="str">
            <v>GI &amp; Uro</v>
          </cell>
          <cell r="D265" t="str">
            <v>GU GH1팀</v>
          </cell>
          <cell r="E265" t="str">
            <v>정재호</v>
          </cell>
          <cell r="F265" t="str">
            <v>대리</v>
          </cell>
          <cell r="G265" t="str">
            <v>팀원</v>
          </cell>
          <cell r="H265" t="str">
            <v>1999-07-01</v>
          </cell>
          <cell r="I265" t="str">
            <v>남</v>
          </cell>
          <cell r="J265">
            <v>14</v>
          </cell>
          <cell r="K265">
            <v>0</v>
          </cell>
          <cell r="L265">
            <v>17</v>
          </cell>
          <cell r="M265">
            <v>17</v>
          </cell>
          <cell r="R265" t="str">
            <v>미팅</v>
          </cell>
          <cell r="S265" t="str">
            <v>미팅</v>
          </cell>
          <cell r="T265" t="str">
            <v>휴일</v>
          </cell>
          <cell r="AN265" t="str">
            <v>1/7대휴</v>
          </cell>
          <cell r="AR265" t="str">
            <v>특휴</v>
          </cell>
          <cell r="AV265">
            <v>0</v>
          </cell>
          <cell r="AW265">
            <v>0</v>
          </cell>
          <cell r="AX265">
            <v>0</v>
          </cell>
          <cell r="AY265">
            <v>0</v>
          </cell>
          <cell r="AZ265">
            <v>0</v>
          </cell>
          <cell r="BA265">
            <v>0</v>
          </cell>
          <cell r="BB265">
            <v>0</v>
          </cell>
          <cell r="BC265">
            <v>0</v>
          </cell>
          <cell r="BD265">
            <v>1</v>
          </cell>
          <cell r="BE265">
            <v>1</v>
          </cell>
          <cell r="BF265">
            <v>0</v>
          </cell>
          <cell r="BG265">
            <v>0</v>
          </cell>
          <cell r="BH265">
            <v>0</v>
          </cell>
          <cell r="BI265">
            <v>0</v>
          </cell>
          <cell r="BJ265">
            <v>0</v>
          </cell>
          <cell r="BK265">
            <v>0</v>
          </cell>
          <cell r="BL265">
            <v>2</v>
          </cell>
          <cell r="BM265">
            <v>1</v>
          </cell>
          <cell r="BN265">
            <v>1</v>
          </cell>
          <cell r="BP265">
            <v>16</v>
          </cell>
        </row>
        <row r="266">
          <cell r="B266">
            <v>1317</v>
          </cell>
          <cell r="C266" t="str">
            <v>GI &amp; Uro</v>
          </cell>
          <cell r="D266" t="str">
            <v>GU GH1팀</v>
          </cell>
          <cell r="E266" t="str">
            <v>김종성</v>
          </cell>
          <cell r="F266" t="str">
            <v>주임</v>
          </cell>
          <cell r="G266" t="str">
            <v>팀원</v>
          </cell>
          <cell r="H266" t="str">
            <v>2001-02-26</v>
          </cell>
          <cell r="I266" t="str">
            <v>남</v>
          </cell>
          <cell r="J266">
            <v>11</v>
          </cell>
          <cell r="K266">
            <v>0</v>
          </cell>
          <cell r="L266">
            <v>15</v>
          </cell>
          <cell r="M266">
            <v>15</v>
          </cell>
          <cell r="R266" t="str">
            <v>미팅</v>
          </cell>
          <cell r="S266" t="str">
            <v>미팅</v>
          </cell>
          <cell r="T266" t="str">
            <v>휴일</v>
          </cell>
          <cell r="AN266" t="str">
            <v>1/7대휴</v>
          </cell>
          <cell r="AR266" t="str">
            <v>특휴</v>
          </cell>
          <cell r="AV266">
            <v>0</v>
          </cell>
          <cell r="AW266">
            <v>0</v>
          </cell>
          <cell r="AX266">
            <v>0</v>
          </cell>
          <cell r="AY266">
            <v>0</v>
          </cell>
          <cell r="AZ266">
            <v>0</v>
          </cell>
          <cell r="BA266">
            <v>0</v>
          </cell>
          <cell r="BB266">
            <v>0</v>
          </cell>
          <cell r="BC266">
            <v>0</v>
          </cell>
          <cell r="BD266">
            <v>1</v>
          </cell>
          <cell r="BE266">
            <v>1</v>
          </cell>
          <cell r="BF266">
            <v>0</v>
          </cell>
          <cell r="BG266">
            <v>0</v>
          </cell>
          <cell r="BH266">
            <v>0</v>
          </cell>
          <cell r="BI266">
            <v>0</v>
          </cell>
          <cell r="BJ266">
            <v>0</v>
          </cell>
          <cell r="BK266">
            <v>0</v>
          </cell>
          <cell r="BL266">
            <v>2</v>
          </cell>
          <cell r="BM266">
            <v>1</v>
          </cell>
          <cell r="BN266">
            <v>1</v>
          </cell>
          <cell r="BP266">
            <v>16</v>
          </cell>
        </row>
        <row r="267">
          <cell r="B267">
            <v>1245</v>
          </cell>
          <cell r="C267" t="str">
            <v>GI &amp; Uro</v>
          </cell>
          <cell r="D267" t="str">
            <v>GU GH1팀</v>
          </cell>
          <cell r="E267" t="str">
            <v>김혁래</v>
          </cell>
          <cell r="F267" t="str">
            <v>차장</v>
          </cell>
          <cell r="G267" t="str">
            <v>팀원</v>
          </cell>
          <cell r="H267" t="str">
            <v>1999-08-16</v>
          </cell>
          <cell r="I267" t="str">
            <v>남</v>
          </cell>
          <cell r="J267">
            <v>23</v>
          </cell>
          <cell r="K267">
            <v>0</v>
          </cell>
          <cell r="L267">
            <v>17</v>
          </cell>
          <cell r="M267">
            <v>17</v>
          </cell>
          <cell r="R267" t="str">
            <v>미팅</v>
          </cell>
          <cell r="S267" t="str">
            <v>미팅</v>
          </cell>
          <cell r="T267" t="str">
            <v>휴일</v>
          </cell>
          <cell r="AA267" t="str">
            <v>휴일</v>
          </cell>
          <cell r="AN267" t="str">
            <v>1/7대휴</v>
          </cell>
          <cell r="AR267" t="str">
            <v>특휴</v>
          </cell>
          <cell r="AV267">
            <v>0</v>
          </cell>
          <cell r="AW267">
            <v>0</v>
          </cell>
          <cell r="AX267">
            <v>0</v>
          </cell>
          <cell r="AY267">
            <v>0</v>
          </cell>
          <cell r="AZ267">
            <v>0</v>
          </cell>
          <cell r="BA267">
            <v>0</v>
          </cell>
          <cell r="BB267">
            <v>0</v>
          </cell>
          <cell r="BC267">
            <v>0</v>
          </cell>
          <cell r="BD267">
            <v>2</v>
          </cell>
          <cell r="BE267">
            <v>1</v>
          </cell>
          <cell r="BF267">
            <v>0</v>
          </cell>
          <cell r="BG267">
            <v>0</v>
          </cell>
          <cell r="BH267">
            <v>0</v>
          </cell>
          <cell r="BI267">
            <v>0</v>
          </cell>
          <cell r="BJ267">
            <v>0</v>
          </cell>
          <cell r="BK267">
            <v>0</v>
          </cell>
          <cell r="BL267">
            <v>2</v>
          </cell>
          <cell r="BM267">
            <v>1</v>
          </cell>
          <cell r="BN267">
            <v>1</v>
          </cell>
          <cell r="BP267">
            <v>16</v>
          </cell>
        </row>
        <row r="268">
          <cell r="B268">
            <v>1502</v>
          </cell>
          <cell r="C268" t="str">
            <v>GI &amp; Uro</v>
          </cell>
          <cell r="D268" t="str">
            <v>GU GH1팀</v>
          </cell>
          <cell r="E268" t="str">
            <v>박태호</v>
          </cell>
          <cell r="F268" t="str">
            <v>주임</v>
          </cell>
          <cell r="G268" t="str">
            <v>팀원</v>
          </cell>
          <cell r="H268" t="str">
            <v>2003-06-02</v>
          </cell>
          <cell r="I268" t="str">
            <v>남</v>
          </cell>
          <cell r="J268">
            <v>13</v>
          </cell>
          <cell r="K268">
            <v>0</v>
          </cell>
          <cell r="L268">
            <v>13</v>
          </cell>
          <cell r="M268">
            <v>13</v>
          </cell>
          <cell r="R268" t="str">
            <v>미팅</v>
          </cell>
          <cell r="S268" t="str">
            <v>미팅</v>
          </cell>
          <cell r="T268" t="str">
            <v>휴일</v>
          </cell>
          <cell r="AN268" t="str">
            <v>1/7대휴</v>
          </cell>
          <cell r="AR268" t="str">
            <v>특휴</v>
          </cell>
          <cell r="AV268">
            <v>0</v>
          </cell>
          <cell r="AW268">
            <v>0</v>
          </cell>
          <cell r="AX268">
            <v>0</v>
          </cell>
          <cell r="AY268">
            <v>0</v>
          </cell>
          <cell r="AZ268">
            <v>0</v>
          </cell>
          <cell r="BA268">
            <v>0</v>
          </cell>
          <cell r="BB268">
            <v>0</v>
          </cell>
          <cell r="BC268">
            <v>0</v>
          </cell>
          <cell r="BD268">
            <v>1</v>
          </cell>
          <cell r="BE268">
            <v>1</v>
          </cell>
          <cell r="BF268">
            <v>0</v>
          </cell>
          <cell r="BG268">
            <v>0</v>
          </cell>
          <cell r="BH268">
            <v>0</v>
          </cell>
          <cell r="BI268">
            <v>0</v>
          </cell>
          <cell r="BJ268">
            <v>0</v>
          </cell>
          <cell r="BK268">
            <v>0</v>
          </cell>
          <cell r="BL268">
            <v>2</v>
          </cell>
          <cell r="BM268">
            <v>1</v>
          </cell>
          <cell r="BN268">
            <v>1</v>
          </cell>
          <cell r="BP268">
            <v>16</v>
          </cell>
        </row>
        <row r="269">
          <cell r="B269">
            <v>1531</v>
          </cell>
          <cell r="C269" t="str">
            <v>GI &amp; Uro</v>
          </cell>
          <cell r="D269" t="str">
            <v>GU GH1팀</v>
          </cell>
          <cell r="E269" t="str">
            <v>최필승</v>
          </cell>
          <cell r="F269" t="str">
            <v>과장</v>
          </cell>
          <cell r="G269" t="str">
            <v>팀원</v>
          </cell>
          <cell r="H269" t="str">
            <v>2003-07-01</v>
          </cell>
          <cell r="I269" t="str">
            <v>남</v>
          </cell>
          <cell r="J269">
            <v>12.013698630136986</v>
          </cell>
          <cell r="K269">
            <v>0</v>
          </cell>
          <cell r="L269">
            <v>13</v>
          </cell>
          <cell r="M269">
            <v>13</v>
          </cell>
          <cell r="R269" t="str">
            <v>미팅</v>
          </cell>
          <cell r="S269" t="str">
            <v>미팅</v>
          </cell>
          <cell r="T269" t="str">
            <v>휴일</v>
          </cell>
          <cell r="AN269" t="str">
            <v>1/7대휴</v>
          </cell>
          <cell r="AR269" t="str">
            <v>특휴</v>
          </cell>
          <cell r="AV269">
            <v>0</v>
          </cell>
          <cell r="AW269">
            <v>0</v>
          </cell>
          <cell r="AX269">
            <v>0</v>
          </cell>
          <cell r="AY269">
            <v>0</v>
          </cell>
          <cell r="AZ269">
            <v>0</v>
          </cell>
          <cell r="BA269">
            <v>0</v>
          </cell>
          <cell r="BB269">
            <v>0</v>
          </cell>
          <cell r="BC269">
            <v>0</v>
          </cell>
          <cell r="BD269">
            <v>1</v>
          </cell>
          <cell r="BE269">
            <v>1</v>
          </cell>
          <cell r="BF269">
            <v>0</v>
          </cell>
          <cell r="BG269">
            <v>0</v>
          </cell>
          <cell r="BH269">
            <v>0</v>
          </cell>
          <cell r="BI269">
            <v>0</v>
          </cell>
          <cell r="BJ269">
            <v>0</v>
          </cell>
          <cell r="BK269">
            <v>0</v>
          </cell>
          <cell r="BL269">
            <v>2</v>
          </cell>
          <cell r="BM269">
            <v>1</v>
          </cell>
          <cell r="BN269">
            <v>1</v>
          </cell>
          <cell r="BP269">
            <v>16</v>
          </cell>
        </row>
        <row r="270">
          <cell r="B270">
            <v>1526</v>
          </cell>
          <cell r="C270" t="str">
            <v>GI &amp; Uro</v>
          </cell>
          <cell r="D270" t="str">
            <v>GU GH1팀</v>
          </cell>
          <cell r="E270" t="str">
            <v>조석민</v>
          </cell>
          <cell r="F270" t="str">
            <v>주임</v>
          </cell>
          <cell r="G270" t="str">
            <v>팀원</v>
          </cell>
          <cell r="H270" t="str">
            <v>2003-07-01</v>
          </cell>
          <cell r="I270" t="str">
            <v>남</v>
          </cell>
          <cell r="J270">
            <v>8.0136986301369859</v>
          </cell>
          <cell r="K270">
            <v>0</v>
          </cell>
          <cell r="L270">
            <v>13</v>
          </cell>
          <cell r="M270">
            <v>13</v>
          </cell>
          <cell r="R270" t="str">
            <v>미팅</v>
          </cell>
          <cell r="S270" t="str">
            <v>미팅</v>
          </cell>
          <cell r="T270" t="str">
            <v>휴일</v>
          </cell>
          <cell r="AN270" t="str">
            <v>1/7대휴</v>
          </cell>
          <cell r="AR270" t="str">
            <v>특휴</v>
          </cell>
          <cell r="AV270">
            <v>0</v>
          </cell>
          <cell r="AW270">
            <v>0</v>
          </cell>
          <cell r="AX270">
            <v>0</v>
          </cell>
          <cell r="AY270">
            <v>0</v>
          </cell>
          <cell r="AZ270">
            <v>0</v>
          </cell>
          <cell r="BA270">
            <v>0</v>
          </cell>
          <cell r="BB270">
            <v>0</v>
          </cell>
          <cell r="BC270">
            <v>0</v>
          </cell>
          <cell r="BD270">
            <v>1</v>
          </cell>
          <cell r="BE270">
            <v>1</v>
          </cell>
          <cell r="BF270">
            <v>0</v>
          </cell>
          <cell r="BG270">
            <v>0</v>
          </cell>
          <cell r="BH270">
            <v>0</v>
          </cell>
          <cell r="BI270">
            <v>0</v>
          </cell>
          <cell r="BJ270">
            <v>0</v>
          </cell>
          <cell r="BK270">
            <v>0</v>
          </cell>
          <cell r="BL270">
            <v>2</v>
          </cell>
          <cell r="BM270">
            <v>1</v>
          </cell>
          <cell r="BN270">
            <v>1</v>
          </cell>
          <cell r="BP270">
            <v>16</v>
          </cell>
        </row>
        <row r="271">
          <cell r="B271">
            <v>1399</v>
          </cell>
          <cell r="C271" t="str">
            <v>GI &amp; Uro</v>
          </cell>
          <cell r="D271" t="str">
            <v>GU GH1팀</v>
          </cell>
          <cell r="E271" t="str">
            <v>문종권</v>
          </cell>
          <cell r="F271" t="str">
            <v>주임</v>
          </cell>
          <cell r="G271" t="str">
            <v>팀원</v>
          </cell>
          <cell r="H271" t="str">
            <v>2002-06-17</v>
          </cell>
          <cell r="I271" t="str">
            <v>남</v>
          </cell>
          <cell r="J271">
            <v>10</v>
          </cell>
          <cell r="K271">
            <v>0</v>
          </cell>
          <cell r="L271">
            <v>14</v>
          </cell>
          <cell r="M271">
            <v>14</v>
          </cell>
          <cell r="R271" t="str">
            <v>미팅</v>
          </cell>
          <cell r="S271" t="str">
            <v>미팅</v>
          </cell>
          <cell r="T271" t="str">
            <v>휴일</v>
          </cell>
          <cell r="AN271" t="str">
            <v>1/7대휴</v>
          </cell>
          <cell r="AR271" t="str">
            <v>특휴</v>
          </cell>
          <cell r="AV271">
            <v>0</v>
          </cell>
          <cell r="AW271">
            <v>0</v>
          </cell>
          <cell r="AX271">
            <v>0</v>
          </cell>
          <cell r="AY271">
            <v>0</v>
          </cell>
          <cell r="AZ271">
            <v>0</v>
          </cell>
          <cell r="BA271">
            <v>0</v>
          </cell>
          <cell r="BB271">
            <v>0</v>
          </cell>
          <cell r="BC271">
            <v>0</v>
          </cell>
          <cell r="BD271">
            <v>1</v>
          </cell>
          <cell r="BE271">
            <v>1</v>
          </cell>
          <cell r="BF271">
            <v>0</v>
          </cell>
          <cell r="BG271">
            <v>0</v>
          </cell>
          <cell r="BH271">
            <v>0</v>
          </cell>
          <cell r="BI271">
            <v>0</v>
          </cell>
          <cell r="BJ271">
            <v>0</v>
          </cell>
          <cell r="BK271">
            <v>0</v>
          </cell>
          <cell r="BL271">
            <v>2</v>
          </cell>
          <cell r="BM271">
            <v>1</v>
          </cell>
          <cell r="BN271">
            <v>1</v>
          </cell>
          <cell r="BP271">
            <v>16</v>
          </cell>
        </row>
        <row r="272">
          <cell r="B272">
            <v>1080</v>
          </cell>
          <cell r="C272" t="str">
            <v>GI &amp; Uro</v>
          </cell>
          <cell r="D272" t="str">
            <v>GU GH2팀</v>
          </cell>
          <cell r="E272" t="str">
            <v>손준호</v>
          </cell>
          <cell r="F272" t="str">
            <v>차장</v>
          </cell>
          <cell r="G272" t="str">
            <v>팀장</v>
          </cell>
          <cell r="H272" t="str">
            <v>1991-09-09</v>
          </cell>
          <cell r="I272" t="str">
            <v>남</v>
          </cell>
          <cell r="J272">
            <v>29</v>
          </cell>
          <cell r="K272">
            <v>0</v>
          </cell>
          <cell r="L272">
            <v>25</v>
          </cell>
          <cell r="M272">
            <v>25</v>
          </cell>
          <cell r="R272" t="str">
            <v>미팅</v>
          </cell>
          <cell r="S272" t="str">
            <v>미팅</v>
          </cell>
          <cell r="T272" t="str">
            <v>휴일</v>
          </cell>
          <cell r="AA272" t="str">
            <v>휴일</v>
          </cell>
          <cell r="AI272" t="str">
            <v>휴일</v>
          </cell>
          <cell r="AN272" t="str">
            <v>1/7대휴</v>
          </cell>
          <cell r="AR272" t="str">
            <v>특휴</v>
          </cell>
          <cell r="AV272">
            <v>0</v>
          </cell>
          <cell r="AW272">
            <v>0</v>
          </cell>
          <cell r="AX272">
            <v>0</v>
          </cell>
          <cell r="AY272">
            <v>0</v>
          </cell>
          <cell r="AZ272">
            <v>0</v>
          </cell>
          <cell r="BA272">
            <v>0</v>
          </cell>
          <cell r="BB272">
            <v>0</v>
          </cell>
          <cell r="BC272">
            <v>0</v>
          </cell>
          <cell r="BD272">
            <v>3</v>
          </cell>
          <cell r="BE272">
            <v>1</v>
          </cell>
          <cell r="BF272">
            <v>0</v>
          </cell>
          <cell r="BG272">
            <v>0</v>
          </cell>
          <cell r="BH272">
            <v>0</v>
          </cell>
          <cell r="BI272">
            <v>0</v>
          </cell>
          <cell r="BJ272">
            <v>0</v>
          </cell>
          <cell r="BK272">
            <v>0</v>
          </cell>
          <cell r="BL272">
            <v>2</v>
          </cell>
          <cell r="BM272">
            <v>1</v>
          </cell>
          <cell r="BN272">
            <v>1</v>
          </cell>
          <cell r="BO272">
            <v>1</v>
          </cell>
          <cell r="BP272">
            <v>17</v>
          </cell>
        </row>
        <row r="273">
          <cell r="B273">
            <v>1139</v>
          </cell>
          <cell r="C273" t="str">
            <v>GI &amp; Uro</v>
          </cell>
          <cell r="D273" t="str">
            <v>GU GH2팀</v>
          </cell>
          <cell r="E273" t="str">
            <v>김현태</v>
          </cell>
          <cell r="F273" t="str">
            <v>차장</v>
          </cell>
          <cell r="G273" t="str">
            <v>팀원</v>
          </cell>
          <cell r="H273" t="str">
            <v>1994-05-02</v>
          </cell>
          <cell r="I273" t="str">
            <v>남</v>
          </cell>
          <cell r="J273">
            <v>11.5</v>
          </cell>
          <cell r="K273">
            <v>0</v>
          </cell>
          <cell r="L273">
            <v>22</v>
          </cell>
          <cell r="M273">
            <v>22</v>
          </cell>
          <cell r="R273" t="str">
            <v>미팅</v>
          </cell>
          <cell r="S273" t="str">
            <v>미팅</v>
          </cell>
          <cell r="T273" t="str">
            <v>휴일</v>
          </cell>
          <cell r="AI273" t="str">
            <v>휴일</v>
          </cell>
          <cell r="AN273" t="str">
            <v>1/7대휴</v>
          </cell>
          <cell r="AR273" t="str">
            <v>특휴</v>
          </cell>
          <cell r="AV273">
            <v>0</v>
          </cell>
          <cell r="AW273">
            <v>0</v>
          </cell>
          <cell r="AX273">
            <v>0</v>
          </cell>
          <cell r="AY273">
            <v>0</v>
          </cell>
          <cell r="AZ273">
            <v>0</v>
          </cell>
          <cell r="BA273">
            <v>0</v>
          </cell>
          <cell r="BB273">
            <v>0</v>
          </cell>
          <cell r="BC273">
            <v>0</v>
          </cell>
          <cell r="BD273">
            <v>2</v>
          </cell>
          <cell r="BE273">
            <v>1</v>
          </cell>
          <cell r="BF273">
            <v>0</v>
          </cell>
          <cell r="BG273">
            <v>0</v>
          </cell>
          <cell r="BH273">
            <v>0</v>
          </cell>
          <cell r="BI273">
            <v>0</v>
          </cell>
          <cell r="BJ273">
            <v>0</v>
          </cell>
          <cell r="BK273">
            <v>0</v>
          </cell>
          <cell r="BL273">
            <v>2</v>
          </cell>
          <cell r="BM273">
            <v>1</v>
          </cell>
          <cell r="BN273">
            <v>1</v>
          </cell>
          <cell r="BP273">
            <v>16</v>
          </cell>
        </row>
        <row r="274">
          <cell r="B274">
            <v>1155</v>
          </cell>
          <cell r="C274" t="str">
            <v>GI &amp; Uro</v>
          </cell>
          <cell r="D274" t="str">
            <v>GU GH2팀</v>
          </cell>
          <cell r="E274" t="str">
            <v>권철민</v>
          </cell>
          <cell r="F274" t="str">
            <v>과장</v>
          </cell>
          <cell r="G274" t="str">
            <v>팀원</v>
          </cell>
          <cell r="H274" t="str">
            <v>1994-12-19</v>
          </cell>
          <cell r="I274" t="str">
            <v>남</v>
          </cell>
          <cell r="J274">
            <v>17.5</v>
          </cell>
          <cell r="K274">
            <v>0</v>
          </cell>
          <cell r="L274">
            <v>22</v>
          </cell>
          <cell r="M274">
            <v>22</v>
          </cell>
          <cell r="R274" t="str">
            <v>미팅</v>
          </cell>
          <cell r="S274" t="str">
            <v>미팅</v>
          </cell>
          <cell r="T274" t="str">
            <v>휴일</v>
          </cell>
          <cell r="AN274" t="str">
            <v>1/7대휴</v>
          </cell>
          <cell r="AR274" t="str">
            <v>특휴</v>
          </cell>
          <cell r="AV274">
            <v>0</v>
          </cell>
          <cell r="AW274">
            <v>0</v>
          </cell>
          <cell r="AX274">
            <v>0</v>
          </cell>
          <cell r="AY274">
            <v>0</v>
          </cell>
          <cell r="AZ274">
            <v>0</v>
          </cell>
          <cell r="BA274">
            <v>0</v>
          </cell>
          <cell r="BB274">
            <v>0</v>
          </cell>
          <cell r="BC274">
            <v>0</v>
          </cell>
          <cell r="BD274">
            <v>1</v>
          </cell>
          <cell r="BE274">
            <v>1</v>
          </cell>
          <cell r="BF274">
            <v>0</v>
          </cell>
          <cell r="BG274">
            <v>0</v>
          </cell>
          <cell r="BH274">
            <v>0</v>
          </cell>
          <cell r="BI274">
            <v>0</v>
          </cell>
          <cell r="BJ274">
            <v>0</v>
          </cell>
          <cell r="BK274">
            <v>0</v>
          </cell>
          <cell r="BL274">
            <v>2</v>
          </cell>
          <cell r="BM274">
            <v>1</v>
          </cell>
          <cell r="BN274">
            <v>1</v>
          </cell>
          <cell r="BP274">
            <v>16</v>
          </cell>
        </row>
        <row r="275">
          <cell r="B275">
            <v>1300</v>
          </cell>
          <cell r="C275" t="str">
            <v>GI &amp; Uro</v>
          </cell>
          <cell r="D275" t="str">
            <v>GU GH2팀</v>
          </cell>
          <cell r="E275" t="str">
            <v>장재열</v>
          </cell>
          <cell r="F275" t="str">
            <v>대리</v>
          </cell>
          <cell r="G275" t="str">
            <v>팀원</v>
          </cell>
          <cell r="H275" t="str">
            <v>2000-02-01</v>
          </cell>
          <cell r="I275" t="str">
            <v>남</v>
          </cell>
          <cell r="J275">
            <v>17</v>
          </cell>
          <cell r="K275">
            <v>0</v>
          </cell>
          <cell r="L275">
            <v>16</v>
          </cell>
          <cell r="M275">
            <v>16</v>
          </cell>
          <cell r="R275" t="str">
            <v>미팅</v>
          </cell>
          <cell r="S275" t="str">
            <v>미팅</v>
          </cell>
          <cell r="T275" t="str">
            <v>휴일</v>
          </cell>
          <cell r="AH275" t="str">
            <v>휴일</v>
          </cell>
          <cell r="AI275" t="str">
            <v>휴일</v>
          </cell>
          <cell r="AN275" t="str">
            <v>1/7대휴</v>
          </cell>
          <cell r="AR275" t="str">
            <v>특휴</v>
          </cell>
          <cell r="AV275">
            <v>0</v>
          </cell>
          <cell r="AW275">
            <v>0</v>
          </cell>
          <cell r="AX275">
            <v>0</v>
          </cell>
          <cell r="AY275">
            <v>0</v>
          </cell>
          <cell r="AZ275">
            <v>0</v>
          </cell>
          <cell r="BA275">
            <v>0</v>
          </cell>
          <cell r="BB275">
            <v>0</v>
          </cell>
          <cell r="BC275">
            <v>0</v>
          </cell>
          <cell r="BD275">
            <v>3</v>
          </cell>
          <cell r="BE275">
            <v>1</v>
          </cell>
          <cell r="BF275">
            <v>0</v>
          </cell>
          <cell r="BG275">
            <v>0</v>
          </cell>
          <cell r="BH275">
            <v>0</v>
          </cell>
          <cell r="BI275">
            <v>0</v>
          </cell>
          <cell r="BJ275">
            <v>0</v>
          </cell>
          <cell r="BK275">
            <v>0</v>
          </cell>
          <cell r="BL275">
            <v>2</v>
          </cell>
          <cell r="BM275">
            <v>1</v>
          </cell>
          <cell r="BN275">
            <v>1</v>
          </cell>
          <cell r="BP275">
            <v>16</v>
          </cell>
        </row>
        <row r="276">
          <cell r="B276">
            <v>1500</v>
          </cell>
          <cell r="C276" t="str">
            <v>GI &amp; Uro</v>
          </cell>
          <cell r="D276" t="str">
            <v>GU GH2팀</v>
          </cell>
          <cell r="E276" t="str">
            <v>구자훈</v>
          </cell>
          <cell r="F276" t="str">
            <v>대리</v>
          </cell>
          <cell r="G276" t="str">
            <v>팀원</v>
          </cell>
          <cell r="H276" t="str">
            <v>2003-06-02</v>
          </cell>
          <cell r="I276" t="str">
            <v>남</v>
          </cell>
          <cell r="J276">
            <v>13.5</v>
          </cell>
          <cell r="K276">
            <v>0</v>
          </cell>
          <cell r="L276">
            <v>13</v>
          </cell>
          <cell r="M276">
            <v>13</v>
          </cell>
          <cell r="R276" t="str">
            <v>미팅</v>
          </cell>
          <cell r="S276" t="str">
            <v>미팅</v>
          </cell>
          <cell r="T276" t="str">
            <v>휴일</v>
          </cell>
          <cell r="AH276" t="str">
            <v>휴일</v>
          </cell>
          <cell r="AI276" t="str">
            <v>휴일</v>
          </cell>
          <cell r="AN276" t="str">
            <v>1/7대휴</v>
          </cell>
          <cell r="AR276" t="str">
            <v>특휴</v>
          </cell>
          <cell r="AV276">
            <v>0</v>
          </cell>
          <cell r="AW276">
            <v>0</v>
          </cell>
          <cell r="AX276">
            <v>0</v>
          </cell>
          <cell r="AY276">
            <v>0</v>
          </cell>
          <cell r="AZ276">
            <v>0</v>
          </cell>
          <cell r="BA276">
            <v>0</v>
          </cell>
          <cell r="BB276">
            <v>0</v>
          </cell>
          <cell r="BC276">
            <v>0</v>
          </cell>
          <cell r="BD276">
            <v>3</v>
          </cell>
          <cell r="BE276">
            <v>1</v>
          </cell>
          <cell r="BF276">
            <v>0</v>
          </cell>
          <cell r="BG276">
            <v>0</v>
          </cell>
          <cell r="BH276">
            <v>0</v>
          </cell>
          <cell r="BI276">
            <v>0</v>
          </cell>
          <cell r="BJ276">
            <v>0</v>
          </cell>
          <cell r="BK276">
            <v>0</v>
          </cell>
          <cell r="BL276">
            <v>2</v>
          </cell>
          <cell r="BM276">
            <v>1</v>
          </cell>
          <cell r="BN276">
            <v>1</v>
          </cell>
          <cell r="BP276">
            <v>16</v>
          </cell>
        </row>
        <row r="277">
          <cell r="B277">
            <v>1412</v>
          </cell>
          <cell r="C277" t="str">
            <v>GI &amp; Uro</v>
          </cell>
          <cell r="D277" t="str">
            <v>GU GH2팀</v>
          </cell>
          <cell r="E277" t="str">
            <v>이사명</v>
          </cell>
          <cell r="F277" t="str">
            <v>대리</v>
          </cell>
          <cell r="G277" t="str">
            <v>팀원</v>
          </cell>
          <cell r="H277" t="str">
            <v>2002-09-25</v>
          </cell>
          <cell r="I277" t="str">
            <v>남</v>
          </cell>
          <cell r="J277">
            <v>16</v>
          </cell>
          <cell r="K277">
            <v>0</v>
          </cell>
          <cell r="L277">
            <v>14</v>
          </cell>
          <cell r="M277">
            <v>14</v>
          </cell>
          <cell r="R277" t="str">
            <v>미팅</v>
          </cell>
          <cell r="S277" t="str">
            <v>미팅</v>
          </cell>
          <cell r="T277" t="str">
            <v>휴일</v>
          </cell>
          <cell r="AA277" t="str">
            <v>휴일</v>
          </cell>
          <cell r="AH277" t="str">
            <v>휴일</v>
          </cell>
          <cell r="AN277" t="str">
            <v>1/7대휴</v>
          </cell>
          <cell r="AR277" t="str">
            <v>특휴</v>
          </cell>
          <cell r="AV277">
            <v>0</v>
          </cell>
          <cell r="AW277">
            <v>0</v>
          </cell>
          <cell r="AX277">
            <v>0</v>
          </cell>
          <cell r="AY277">
            <v>0</v>
          </cell>
          <cell r="AZ277">
            <v>0</v>
          </cell>
          <cell r="BA277">
            <v>0</v>
          </cell>
          <cell r="BB277">
            <v>0</v>
          </cell>
          <cell r="BC277">
            <v>0</v>
          </cell>
          <cell r="BD277">
            <v>3</v>
          </cell>
          <cell r="BE277">
            <v>1</v>
          </cell>
          <cell r="BF277">
            <v>0</v>
          </cell>
          <cell r="BG277">
            <v>0</v>
          </cell>
          <cell r="BH277">
            <v>0</v>
          </cell>
          <cell r="BI277">
            <v>0</v>
          </cell>
          <cell r="BJ277">
            <v>0</v>
          </cell>
          <cell r="BK277">
            <v>0</v>
          </cell>
          <cell r="BL277">
            <v>2</v>
          </cell>
          <cell r="BM277">
            <v>1</v>
          </cell>
          <cell r="BN277">
            <v>1</v>
          </cell>
          <cell r="BP277">
            <v>16</v>
          </cell>
        </row>
        <row r="278">
          <cell r="B278">
            <v>1521</v>
          </cell>
          <cell r="C278" t="str">
            <v>GI &amp; Uro</v>
          </cell>
          <cell r="D278" t="str">
            <v>GU GH2팀</v>
          </cell>
          <cell r="E278" t="str">
            <v>이철기</v>
          </cell>
          <cell r="F278" t="str">
            <v>주임</v>
          </cell>
          <cell r="G278" t="str">
            <v>팀원</v>
          </cell>
          <cell r="H278" t="str">
            <v>2003-07-01</v>
          </cell>
          <cell r="I278" t="str">
            <v>남</v>
          </cell>
          <cell r="J278">
            <v>14</v>
          </cell>
          <cell r="K278">
            <v>0</v>
          </cell>
          <cell r="L278">
            <v>13</v>
          </cell>
          <cell r="M278">
            <v>13</v>
          </cell>
          <cell r="R278" t="str">
            <v>미팅</v>
          </cell>
          <cell r="S278" t="str">
            <v>미팅</v>
          </cell>
          <cell r="T278" t="str">
            <v>휴일</v>
          </cell>
          <cell r="AN278" t="str">
            <v>1/7대휴</v>
          </cell>
          <cell r="AR278" t="str">
            <v>특휴</v>
          </cell>
          <cell r="AV278">
            <v>0</v>
          </cell>
          <cell r="AW278">
            <v>0</v>
          </cell>
          <cell r="AX278">
            <v>0</v>
          </cell>
          <cell r="AY278">
            <v>0</v>
          </cell>
          <cell r="AZ278">
            <v>0</v>
          </cell>
          <cell r="BA278">
            <v>0</v>
          </cell>
          <cell r="BB278">
            <v>0</v>
          </cell>
          <cell r="BC278">
            <v>0</v>
          </cell>
          <cell r="BD278">
            <v>1</v>
          </cell>
          <cell r="BE278">
            <v>1</v>
          </cell>
          <cell r="BF278">
            <v>0</v>
          </cell>
          <cell r="BG278">
            <v>0</v>
          </cell>
          <cell r="BH278">
            <v>0</v>
          </cell>
          <cell r="BI278">
            <v>0</v>
          </cell>
          <cell r="BJ278">
            <v>0</v>
          </cell>
          <cell r="BK278">
            <v>0</v>
          </cell>
          <cell r="BL278">
            <v>2</v>
          </cell>
          <cell r="BM278">
            <v>1</v>
          </cell>
          <cell r="BN278">
            <v>1</v>
          </cell>
          <cell r="BP278">
            <v>16</v>
          </cell>
        </row>
        <row r="279">
          <cell r="B279">
            <v>1501</v>
          </cell>
          <cell r="C279" t="str">
            <v>GI &amp; Uro</v>
          </cell>
          <cell r="D279" t="str">
            <v>GU GH2팀</v>
          </cell>
          <cell r="E279" t="str">
            <v>김종철A</v>
          </cell>
          <cell r="F279" t="str">
            <v>과장</v>
          </cell>
          <cell r="G279" t="str">
            <v>팀원</v>
          </cell>
          <cell r="H279" t="str">
            <v>2003-06-02</v>
          </cell>
          <cell r="I279" t="str">
            <v>남</v>
          </cell>
          <cell r="J279">
            <v>12.30821917808219</v>
          </cell>
          <cell r="K279">
            <v>0</v>
          </cell>
          <cell r="L279">
            <v>13</v>
          </cell>
          <cell r="M279">
            <v>13</v>
          </cell>
          <cell r="R279" t="str">
            <v>미팅</v>
          </cell>
          <cell r="S279" t="str">
            <v>미팅</v>
          </cell>
          <cell r="T279" t="str">
            <v>휴일</v>
          </cell>
          <cell r="AN279" t="str">
            <v>1/7대휴</v>
          </cell>
          <cell r="AR279" t="str">
            <v>특휴</v>
          </cell>
          <cell r="AV279">
            <v>0</v>
          </cell>
          <cell r="AW279">
            <v>0</v>
          </cell>
          <cell r="AX279">
            <v>0</v>
          </cell>
          <cell r="AY279">
            <v>0</v>
          </cell>
          <cell r="AZ279">
            <v>0</v>
          </cell>
          <cell r="BA279">
            <v>0</v>
          </cell>
          <cell r="BB279">
            <v>0</v>
          </cell>
          <cell r="BC279">
            <v>0</v>
          </cell>
          <cell r="BD279">
            <v>1</v>
          </cell>
          <cell r="BE279">
            <v>1</v>
          </cell>
          <cell r="BF279">
            <v>0</v>
          </cell>
          <cell r="BG279">
            <v>0</v>
          </cell>
          <cell r="BH279">
            <v>0</v>
          </cell>
          <cell r="BI279">
            <v>0</v>
          </cell>
          <cell r="BJ279">
            <v>0</v>
          </cell>
          <cell r="BK279">
            <v>0</v>
          </cell>
          <cell r="BL279">
            <v>2</v>
          </cell>
          <cell r="BM279">
            <v>1</v>
          </cell>
          <cell r="BN279">
            <v>1</v>
          </cell>
          <cell r="BP279">
            <v>16</v>
          </cell>
        </row>
        <row r="280">
          <cell r="B280">
            <v>1103</v>
          </cell>
          <cell r="C280" t="str">
            <v>GI &amp; Uro</v>
          </cell>
          <cell r="D280" t="str">
            <v>GU GH3팀</v>
          </cell>
          <cell r="E280" t="str">
            <v>이정훈</v>
          </cell>
          <cell r="F280" t="str">
            <v>차장</v>
          </cell>
          <cell r="G280" t="str">
            <v>팀장</v>
          </cell>
          <cell r="H280" t="str">
            <v>1992-08-10</v>
          </cell>
          <cell r="I280" t="str">
            <v>남</v>
          </cell>
          <cell r="J280">
            <v>20</v>
          </cell>
          <cell r="K280">
            <v>0</v>
          </cell>
          <cell r="L280">
            <v>24</v>
          </cell>
          <cell r="M280">
            <v>24</v>
          </cell>
          <cell r="R280" t="str">
            <v>미팅</v>
          </cell>
          <cell r="S280" t="str">
            <v>미팅</v>
          </cell>
          <cell r="T280" t="str">
            <v>휴일</v>
          </cell>
          <cell r="AA280" t="str">
            <v>휴일</v>
          </cell>
          <cell r="AN280" t="str">
            <v>1/7대휴</v>
          </cell>
          <cell r="AR280" t="str">
            <v>1/14대휴</v>
          </cell>
          <cell r="AV280">
            <v>0</v>
          </cell>
          <cell r="AW280">
            <v>0</v>
          </cell>
          <cell r="AX280">
            <v>0</v>
          </cell>
          <cell r="AY280">
            <v>0</v>
          </cell>
          <cell r="AZ280">
            <v>0</v>
          </cell>
          <cell r="BA280">
            <v>0</v>
          </cell>
          <cell r="BB280">
            <v>0</v>
          </cell>
          <cell r="BC280">
            <v>0</v>
          </cell>
          <cell r="BD280">
            <v>2</v>
          </cell>
          <cell r="BE280">
            <v>2</v>
          </cell>
          <cell r="BF280">
            <v>0</v>
          </cell>
          <cell r="BG280">
            <v>0</v>
          </cell>
          <cell r="BH280">
            <v>0</v>
          </cell>
          <cell r="BI280">
            <v>0</v>
          </cell>
          <cell r="BJ280">
            <v>0</v>
          </cell>
          <cell r="BK280">
            <v>0</v>
          </cell>
          <cell r="BL280">
            <v>2</v>
          </cell>
          <cell r="BM280">
            <v>0</v>
          </cell>
          <cell r="BN280">
            <v>2</v>
          </cell>
          <cell r="BP280">
            <v>16</v>
          </cell>
        </row>
        <row r="281">
          <cell r="B281">
            <v>1165</v>
          </cell>
          <cell r="C281" t="str">
            <v>GI &amp; Uro</v>
          </cell>
          <cell r="D281" t="str">
            <v>GU GH3팀</v>
          </cell>
          <cell r="E281" t="str">
            <v>이경섭</v>
          </cell>
          <cell r="F281" t="str">
            <v>과장</v>
          </cell>
          <cell r="G281" t="str">
            <v>팀원</v>
          </cell>
          <cell r="H281" t="str">
            <v>1995-04-17</v>
          </cell>
          <cell r="I281" t="str">
            <v>남</v>
          </cell>
          <cell r="J281">
            <v>19</v>
          </cell>
          <cell r="K281">
            <v>0</v>
          </cell>
          <cell r="L281">
            <v>21</v>
          </cell>
          <cell r="M281">
            <v>21</v>
          </cell>
          <cell r="R281" t="str">
            <v>미팅</v>
          </cell>
          <cell r="S281" t="str">
            <v>미팅</v>
          </cell>
          <cell r="T281" t="str">
            <v>휴일</v>
          </cell>
          <cell r="AA281" t="str">
            <v>휴일</v>
          </cell>
          <cell r="AN281" t="str">
            <v>1/7대휴</v>
          </cell>
          <cell r="AR281" t="str">
            <v>특휴</v>
          </cell>
          <cell r="AV281">
            <v>0</v>
          </cell>
          <cell r="AW281">
            <v>0</v>
          </cell>
          <cell r="AX281">
            <v>0</v>
          </cell>
          <cell r="AY281">
            <v>0</v>
          </cell>
          <cell r="AZ281">
            <v>0</v>
          </cell>
          <cell r="BA281">
            <v>0</v>
          </cell>
          <cell r="BB281">
            <v>0</v>
          </cell>
          <cell r="BC281">
            <v>0</v>
          </cell>
          <cell r="BD281">
            <v>2</v>
          </cell>
          <cell r="BE281">
            <v>1</v>
          </cell>
          <cell r="BF281">
            <v>0</v>
          </cell>
          <cell r="BG281">
            <v>0</v>
          </cell>
          <cell r="BH281">
            <v>0</v>
          </cell>
          <cell r="BI281">
            <v>0</v>
          </cell>
          <cell r="BJ281">
            <v>0</v>
          </cell>
          <cell r="BK281">
            <v>0</v>
          </cell>
          <cell r="BL281">
            <v>2</v>
          </cell>
          <cell r="BM281">
            <v>1</v>
          </cell>
          <cell r="BN281">
            <v>1</v>
          </cell>
          <cell r="BP281">
            <v>16</v>
          </cell>
        </row>
        <row r="282">
          <cell r="B282">
            <v>1110</v>
          </cell>
          <cell r="C282" t="str">
            <v>GI &amp; Uro</v>
          </cell>
          <cell r="D282" t="str">
            <v>GU GH3팀</v>
          </cell>
          <cell r="E282" t="str">
            <v>손응순</v>
          </cell>
          <cell r="F282" t="str">
            <v>차장</v>
          </cell>
          <cell r="G282" t="str">
            <v>팀원</v>
          </cell>
          <cell r="H282" t="str">
            <v>1992-08-17</v>
          </cell>
          <cell r="I282" t="str">
            <v>남</v>
          </cell>
          <cell r="J282">
            <v>19</v>
          </cell>
          <cell r="K282">
            <v>0</v>
          </cell>
          <cell r="L282">
            <v>24</v>
          </cell>
          <cell r="M282">
            <v>24</v>
          </cell>
          <cell r="R282" t="str">
            <v>미팅</v>
          </cell>
          <cell r="S282" t="str">
            <v>미팅</v>
          </cell>
          <cell r="T282" t="str">
            <v>휴일</v>
          </cell>
          <cell r="AN282" t="str">
            <v>근무</v>
          </cell>
          <cell r="AR282" t="str">
            <v>특휴</v>
          </cell>
          <cell r="AV282">
            <v>0</v>
          </cell>
          <cell r="AW282">
            <v>0</v>
          </cell>
          <cell r="AX282">
            <v>0</v>
          </cell>
          <cell r="AY282">
            <v>0</v>
          </cell>
          <cell r="AZ282">
            <v>0</v>
          </cell>
          <cell r="BA282">
            <v>0</v>
          </cell>
          <cell r="BB282">
            <v>0</v>
          </cell>
          <cell r="BC282">
            <v>0</v>
          </cell>
          <cell r="BD282">
            <v>1</v>
          </cell>
          <cell r="BE282">
            <v>0</v>
          </cell>
          <cell r="BF282">
            <v>0</v>
          </cell>
          <cell r="BG282">
            <v>0</v>
          </cell>
          <cell r="BH282">
            <v>0</v>
          </cell>
          <cell r="BI282">
            <v>0</v>
          </cell>
          <cell r="BJ282">
            <v>0</v>
          </cell>
          <cell r="BK282">
            <v>0</v>
          </cell>
          <cell r="BL282">
            <v>2</v>
          </cell>
          <cell r="BM282">
            <v>1</v>
          </cell>
          <cell r="BN282">
            <v>0</v>
          </cell>
          <cell r="BP282">
            <v>17</v>
          </cell>
        </row>
        <row r="283">
          <cell r="B283">
            <v>1353</v>
          </cell>
          <cell r="C283" t="str">
            <v>GI &amp; Uro</v>
          </cell>
          <cell r="D283" t="str">
            <v>GU GH3팀</v>
          </cell>
          <cell r="E283" t="str">
            <v>이범성</v>
          </cell>
          <cell r="F283" t="str">
            <v>과장</v>
          </cell>
          <cell r="G283" t="str">
            <v>팀원</v>
          </cell>
          <cell r="H283" t="str">
            <v>2001-04-30</v>
          </cell>
          <cell r="I283" t="str">
            <v>남</v>
          </cell>
          <cell r="J283">
            <v>11</v>
          </cell>
          <cell r="K283">
            <v>0</v>
          </cell>
          <cell r="L283">
            <v>15</v>
          </cell>
          <cell r="M283">
            <v>15</v>
          </cell>
          <cell r="R283" t="str">
            <v>미팅</v>
          </cell>
          <cell r="S283" t="str">
            <v>미팅</v>
          </cell>
          <cell r="T283" t="str">
            <v>휴일</v>
          </cell>
          <cell r="AA283" t="str">
            <v>휴일</v>
          </cell>
          <cell r="AN283" t="str">
            <v>1/7대휴</v>
          </cell>
          <cell r="AR283" t="str">
            <v>특휴</v>
          </cell>
          <cell r="AV283">
            <v>0</v>
          </cell>
          <cell r="AW283">
            <v>0</v>
          </cell>
          <cell r="AX283">
            <v>0</v>
          </cell>
          <cell r="AY283">
            <v>0</v>
          </cell>
          <cell r="AZ283">
            <v>0</v>
          </cell>
          <cell r="BA283">
            <v>0</v>
          </cell>
          <cell r="BB283">
            <v>0</v>
          </cell>
          <cell r="BC283">
            <v>0</v>
          </cell>
          <cell r="BD283">
            <v>2</v>
          </cell>
          <cell r="BE283">
            <v>1</v>
          </cell>
          <cell r="BF283">
            <v>0</v>
          </cell>
          <cell r="BG283">
            <v>0</v>
          </cell>
          <cell r="BH283">
            <v>0</v>
          </cell>
          <cell r="BI283">
            <v>0</v>
          </cell>
          <cell r="BJ283">
            <v>0</v>
          </cell>
          <cell r="BK283">
            <v>0</v>
          </cell>
          <cell r="BL283">
            <v>2</v>
          </cell>
          <cell r="BM283">
            <v>1</v>
          </cell>
          <cell r="BN283">
            <v>1</v>
          </cell>
          <cell r="BP283">
            <v>16</v>
          </cell>
        </row>
        <row r="284">
          <cell r="B284">
            <v>1236</v>
          </cell>
          <cell r="C284" t="str">
            <v>GI &amp; Uro</v>
          </cell>
          <cell r="D284" t="str">
            <v>GU GH3팀</v>
          </cell>
          <cell r="E284" t="str">
            <v>김병일</v>
          </cell>
          <cell r="F284" t="str">
            <v>대리</v>
          </cell>
          <cell r="G284" t="str">
            <v>팀원</v>
          </cell>
          <cell r="H284" t="str">
            <v>1999-07-01</v>
          </cell>
          <cell r="I284" t="str">
            <v>남</v>
          </cell>
          <cell r="J284">
            <v>14</v>
          </cell>
          <cell r="K284">
            <v>0</v>
          </cell>
          <cell r="L284">
            <v>17</v>
          </cell>
          <cell r="M284">
            <v>17</v>
          </cell>
          <cell r="R284" t="str">
            <v>미팅</v>
          </cell>
          <cell r="S284" t="str">
            <v>미팅</v>
          </cell>
          <cell r="T284" t="str">
            <v>휴일</v>
          </cell>
          <cell r="AN284" t="str">
            <v>1/7대휴</v>
          </cell>
          <cell r="AR284" t="str">
            <v>특휴</v>
          </cell>
          <cell r="AV284">
            <v>0</v>
          </cell>
          <cell r="AW284">
            <v>0</v>
          </cell>
          <cell r="AX284">
            <v>0</v>
          </cell>
          <cell r="AY284">
            <v>0</v>
          </cell>
          <cell r="AZ284">
            <v>0</v>
          </cell>
          <cell r="BA284">
            <v>0</v>
          </cell>
          <cell r="BB284">
            <v>0</v>
          </cell>
          <cell r="BC284">
            <v>0</v>
          </cell>
          <cell r="BD284">
            <v>1</v>
          </cell>
          <cell r="BE284">
            <v>1</v>
          </cell>
          <cell r="BF284">
            <v>0</v>
          </cell>
          <cell r="BG284">
            <v>0</v>
          </cell>
          <cell r="BH284">
            <v>0</v>
          </cell>
          <cell r="BI284">
            <v>0</v>
          </cell>
          <cell r="BJ284">
            <v>0</v>
          </cell>
          <cell r="BK284">
            <v>0</v>
          </cell>
          <cell r="BL284">
            <v>2</v>
          </cell>
          <cell r="BM284">
            <v>1</v>
          </cell>
          <cell r="BN284">
            <v>1</v>
          </cell>
          <cell r="BP284">
            <v>16</v>
          </cell>
        </row>
        <row r="285">
          <cell r="B285">
            <v>1504</v>
          </cell>
          <cell r="C285" t="str">
            <v>GI &amp; Uro</v>
          </cell>
          <cell r="D285" t="str">
            <v>GU GH3팀</v>
          </cell>
          <cell r="E285" t="str">
            <v>한호영</v>
          </cell>
          <cell r="F285" t="str">
            <v>주임</v>
          </cell>
          <cell r="G285" t="str">
            <v>팀원</v>
          </cell>
          <cell r="H285" t="str">
            <v>2003-06-02</v>
          </cell>
          <cell r="I285" t="str">
            <v>남</v>
          </cell>
          <cell r="J285">
            <v>13.80821917808219</v>
          </cell>
          <cell r="K285">
            <v>0</v>
          </cell>
          <cell r="L285">
            <v>13</v>
          </cell>
          <cell r="M285">
            <v>13</v>
          </cell>
          <cell r="R285" t="str">
            <v>미팅</v>
          </cell>
          <cell r="S285" t="str">
            <v>미팅</v>
          </cell>
          <cell r="T285" t="str">
            <v>휴일</v>
          </cell>
          <cell r="AN285" t="str">
            <v>1/7대휴</v>
          </cell>
          <cell r="AR285" t="str">
            <v>특휴</v>
          </cell>
          <cell r="AV285">
            <v>0</v>
          </cell>
          <cell r="AW285">
            <v>0</v>
          </cell>
          <cell r="AX285">
            <v>0</v>
          </cell>
          <cell r="AY285">
            <v>0</v>
          </cell>
          <cell r="AZ285">
            <v>0</v>
          </cell>
          <cell r="BA285">
            <v>0</v>
          </cell>
          <cell r="BB285">
            <v>0</v>
          </cell>
          <cell r="BC285">
            <v>0</v>
          </cell>
          <cell r="BD285">
            <v>1</v>
          </cell>
          <cell r="BE285">
            <v>1</v>
          </cell>
          <cell r="BF285">
            <v>0</v>
          </cell>
          <cell r="BG285">
            <v>0</v>
          </cell>
          <cell r="BH285">
            <v>0</v>
          </cell>
          <cell r="BI285">
            <v>0</v>
          </cell>
          <cell r="BJ285">
            <v>0</v>
          </cell>
          <cell r="BK285">
            <v>0</v>
          </cell>
          <cell r="BL285">
            <v>2</v>
          </cell>
          <cell r="BM285">
            <v>1</v>
          </cell>
          <cell r="BN285">
            <v>1</v>
          </cell>
          <cell r="BP285">
            <v>16</v>
          </cell>
        </row>
        <row r="286">
          <cell r="B286">
            <v>1255</v>
          </cell>
          <cell r="C286" t="str">
            <v>GI &amp; Uro</v>
          </cell>
          <cell r="D286" t="str">
            <v>GU GH3팀</v>
          </cell>
          <cell r="E286" t="str">
            <v>이선경</v>
          </cell>
          <cell r="F286" t="str">
            <v>주임</v>
          </cell>
          <cell r="G286" t="str">
            <v>팀원</v>
          </cell>
          <cell r="H286" t="str">
            <v>1999-12-01</v>
          </cell>
          <cell r="I286" t="str">
            <v>여</v>
          </cell>
          <cell r="J286">
            <v>17</v>
          </cell>
          <cell r="K286">
            <v>0</v>
          </cell>
          <cell r="L286">
            <v>17</v>
          </cell>
          <cell r="M286">
            <v>17</v>
          </cell>
          <cell r="R286" t="str">
            <v>미팅</v>
          </cell>
          <cell r="S286" t="str">
            <v>미팅</v>
          </cell>
          <cell r="T286" t="str">
            <v>휴일</v>
          </cell>
          <cell r="AN286" t="str">
            <v>1/7대휴</v>
          </cell>
          <cell r="AR286" t="str">
            <v>생휴</v>
          </cell>
          <cell r="AV286">
            <v>0</v>
          </cell>
          <cell r="AW286">
            <v>0</v>
          </cell>
          <cell r="AX286">
            <v>0</v>
          </cell>
          <cell r="AY286">
            <v>0</v>
          </cell>
          <cell r="AZ286">
            <v>0</v>
          </cell>
          <cell r="BA286">
            <v>0</v>
          </cell>
          <cell r="BB286">
            <v>1</v>
          </cell>
          <cell r="BC286">
            <v>0</v>
          </cell>
          <cell r="BD286">
            <v>1</v>
          </cell>
          <cell r="BE286">
            <v>1</v>
          </cell>
          <cell r="BF286">
            <v>0</v>
          </cell>
          <cell r="BG286">
            <v>0</v>
          </cell>
          <cell r="BH286">
            <v>0</v>
          </cell>
          <cell r="BI286">
            <v>0</v>
          </cell>
          <cell r="BJ286">
            <v>0</v>
          </cell>
          <cell r="BK286">
            <v>0</v>
          </cell>
          <cell r="BL286">
            <v>2</v>
          </cell>
          <cell r="BM286">
            <v>0</v>
          </cell>
          <cell r="BN286">
            <v>2</v>
          </cell>
          <cell r="BP286">
            <v>16</v>
          </cell>
        </row>
        <row r="287">
          <cell r="B287">
            <v>1083</v>
          </cell>
          <cell r="C287" t="str">
            <v>GI &amp; Uro</v>
          </cell>
          <cell r="D287" t="str">
            <v>Regional Sales Manager</v>
          </cell>
          <cell r="E287" t="str">
            <v>정용채</v>
          </cell>
          <cell r="F287" t="str">
            <v>부장</v>
          </cell>
          <cell r="G287" t="str">
            <v>본부장</v>
          </cell>
          <cell r="H287" t="str">
            <v>1991-09-16</v>
          </cell>
          <cell r="I287" t="str">
            <v>남</v>
          </cell>
          <cell r="J287">
            <v>30</v>
          </cell>
          <cell r="K287">
            <v>0</v>
          </cell>
          <cell r="L287">
            <v>25</v>
          </cell>
          <cell r="M287">
            <v>25</v>
          </cell>
          <cell r="R287" t="str">
            <v>미팅</v>
          </cell>
          <cell r="S287" t="str">
            <v>미팅</v>
          </cell>
          <cell r="T287" t="str">
            <v>휴일</v>
          </cell>
          <cell r="AN287" t="str">
            <v>1/7대휴</v>
          </cell>
          <cell r="AR287" t="str">
            <v>특휴</v>
          </cell>
          <cell r="AV287">
            <v>0</v>
          </cell>
          <cell r="AW287">
            <v>0</v>
          </cell>
          <cell r="AX287">
            <v>0</v>
          </cell>
          <cell r="AY287">
            <v>0</v>
          </cell>
          <cell r="AZ287">
            <v>0</v>
          </cell>
          <cell r="BA287">
            <v>0</v>
          </cell>
          <cell r="BB287">
            <v>0</v>
          </cell>
          <cell r="BC287">
            <v>0</v>
          </cell>
          <cell r="BD287">
            <v>1</v>
          </cell>
          <cell r="BE287">
            <v>1</v>
          </cell>
          <cell r="BF287">
            <v>0</v>
          </cell>
          <cell r="BG287">
            <v>0</v>
          </cell>
          <cell r="BH287">
            <v>0</v>
          </cell>
          <cell r="BI287">
            <v>0</v>
          </cell>
          <cell r="BJ287">
            <v>0</v>
          </cell>
          <cell r="BK287">
            <v>0</v>
          </cell>
          <cell r="BL287">
            <v>2</v>
          </cell>
          <cell r="BM287">
            <v>1</v>
          </cell>
          <cell r="BN287">
            <v>1</v>
          </cell>
          <cell r="BO287">
            <v>1</v>
          </cell>
          <cell r="BP287">
            <v>17</v>
          </cell>
        </row>
        <row r="288">
          <cell r="B288">
            <v>1249</v>
          </cell>
          <cell r="C288" t="str">
            <v>GI &amp; Uro</v>
          </cell>
          <cell r="D288" t="str">
            <v>GU CL 서울1팀</v>
          </cell>
          <cell r="E288" t="str">
            <v>윤관식</v>
          </cell>
          <cell r="F288" t="str">
            <v>차장</v>
          </cell>
          <cell r="G288" t="str">
            <v>팀장</v>
          </cell>
          <cell r="H288" t="str">
            <v>1999-10-01</v>
          </cell>
          <cell r="I288" t="str">
            <v>남</v>
          </cell>
          <cell r="J288">
            <v>22</v>
          </cell>
          <cell r="K288">
            <v>0</v>
          </cell>
          <cell r="L288">
            <v>17</v>
          </cell>
          <cell r="M288">
            <v>17</v>
          </cell>
          <cell r="R288" t="str">
            <v>미팅</v>
          </cell>
          <cell r="S288" t="str">
            <v>미팅</v>
          </cell>
          <cell r="T288" t="str">
            <v>휴일</v>
          </cell>
          <cell r="AF288" t="str">
            <v>1/7대휴</v>
          </cell>
          <cell r="AN288" t="str">
            <v>월차</v>
          </cell>
          <cell r="AR288" t="str">
            <v>특휴</v>
          </cell>
          <cell r="AV288">
            <v>0</v>
          </cell>
          <cell r="AW288">
            <v>0</v>
          </cell>
          <cell r="AX288">
            <v>0</v>
          </cell>
          <cell r="AY288">
            <v>1</v>
          </cell>
          <cell r="AZ288">
            <v>0</v>
          </cell>
          <cell r="BA288">
            <v>1</v>
          </cell>
          <cell r="BB288">
            <v>0</v>
          </cell>
          <cell r="BC288">
            <v>0</v>
          </cell>
          <cell r="BD288">
            <v>1</v>
          </cell>
          <cell r="BE288">
            <v>1</v>
          </cell>
          <cell r="BF288">
            <v>0</v>
          </cell>
          <cell r="BG288">
            <v>0</v>
          </cell>
          <cell r="BH288">
            <v>0</v>
          </cell>
          <cell r="BI288">
            <v>0</v>
          </cell>
          <cell r="BJ288">
            <v>0</v>
          </cell>
          <cell r="BK288">
            <v>0</v>
          </cell>
          <cell r="BL288">
            <v>2</v>
          </cell>
          <cell r="BM288">
            <v>1</v>
          </cell>
          <cell r="BN288">
            <v>2</v>
          </cell>
          <cell r="BP288">
            <v>15</v>
          </cell>
        </row>
        <row r="289">
          <cell r="B289">
            <v>1383</v>
          </cell>
          <cell r="C289" t="str">
            <v>GI &amp; Uro</v>
          </cell>
          <cell r="D289" t="str">
            <v>GU CL 서울1팀</v>
          </cell>
          <cell r="E289" t="str">
            <v>송옥재</v>
          </cell>
          <cell r="F289" t="str">
            <v>과장</v>
          </cell>
          <cell r="G289" t="str">
            <v>팀원</v>
          </cell>
          <cell r="H289" t="str">
            <v>2001-11-19</v>
          </cell>
          <cell r="I289" t="str">
            <v>남</v>
          </cell>
          <cell r="J289">
            <v>16</v>
          </cell>
          <cell r="K289">
            <v>0</v>
          </cell>
          <cell r="L289">
            <v>15</v>
          </cell>
          <cell r="M289">
            <v>15</v>
          </cell>
          <cell r="R289" t="str">
            <v>미팅</v>
          </cell>
          <cell r="S289" t="str">
            <v>미팅</v>
          </cell>
          <cell r="T289" t="str">
            <v>휴일</v>
          </cell>
          <cell r="AN289" t="str">
            <v>1/7대휴</v>
          </cell>
          <cell r="AR289" t="str">
            <v>특휴</v>
          </cell>
          <cell r="AV289">
            <v>0</v>
          </cell>
          <cell r="AW289">
            <v>0</v>
          </cell>
          <cell r="AX289">
            <v>0</v>
          </cell>
          <cell r="AY289">
            <v>0</v>
          </cell>
          <cell r="AZ289">
            <v>0</v>
          </cell>
          <cell r="BA289">
            <v>0</v>
          </cell>
          <cell r="BB289">
            <v>0</v>
          </cell>
          <cell r="BC289">
            <v>0</v>
          </cell>
          <cell r="BD289">
            <v>1</v>
          </cell>
          <cell r="BE289">
            <v>1</v>
          </cell>
          <cell r="BF289">
            <v>0</v>
          </cell>
          <cell r="BG289">
            <v>0</v>
          </cell>
          <cell r="BH289">
            <v>0</v>
          </cell>
          <cell r="BI289">
            <v>0</v>
          </cell>
          <cell r="BJ289">
            <v>0</v>
          </cell>
          <cell r="BK289">
            <v>0</v>
          </cell>
          <cell r="BL289">
            <v>2</v>
          </cell>
          <cell r="BM289">
            <v>1</v>
          </cell>
          <cell r="BN289">
            <v>1</v>
          </cell>
          <cell r="BP289">
            <v>16</v>
          </cell>
        </row>
        <row r="290">
          <cell r="B290">
            <v>1498</v>
          </cell>
          <cell r="C290" t="str">
            <v>GI &amp; Uro</v>
          </cell>
          <cell r="D290" t="str">
            <v>GU CL 서울1팀</v>
          </cell>
          <cell r="E290" t="str">
            <v>강승한</v>
          </cell>
          <cell r="F290" t="str">
            <v>주임</v>
          </cell>
          <cell r="G290" t="str">
            <v>팀원</v>
          </cell>
          <cell r="H290" t="str">
            <v>2003-06-02</v>
          </cell>
          <cell r="I290" t="str">
            <v>남</v>
          </cell>
          <cell r="J290">
            <v>15</v>
          </cell>
          <cell r="K290">
            <v>0</v>
          </cell>
          <cell r="L290">
            <v>13</v>
          </cell>
          <cell r="M290">
            <v>13</v>
          </cell>
          <cell r="R290" t="str">
            <v>미팅</v>
          </cell>
          <cell r="S290" t="str">
            <v>미팅</v>
          </cell>
          <cell r="T290" t="str">
            <v>휴일</v>
          </cell>
          <cell r="V290" t="str">
            <v>1/7대휴</v>
          </cell>
          <cell r="AN290" t="str">
            <v>1/21대휴</v>
          </cell>
          <cell r="AR290" t="str">
            <v>특휴</v>
          </cell>
          <cell r="AV290">
            <v>0</v>
          </cell>
          <cell r="AW290">
            <v>0</v>
          </cell>
          <cell r="AX290">
            <v>0</v>
          </cell>
          <cell r="AY290">
            <v>0</v>
          </cell>
          <cell r="AZ290">
            <v>0</v>
          </cell>
          <cell r="BA290">
            <v>0</v>
          </cell>
          <cell r="BB290">
            <v>0</v>
          </cell>
          <cell r="BC290">
            <v>0</v>
          </cell>
          <cell r="BD290">
            <v>1</v>
          </cell>
          <cell r="BE290">
            <v>2</v>
          </cell>
          <cell r="BF290">
            <v>0</v>
          </cell>
          <cell r="BG290">
            <v>0</v>
          </cell>
          <cell r="BH290">
            <v>0</v>
          </cell>
          <cell r="BI290">
            <v>0</v>
          </cell>
          <cell r="BJ290">
            <v>0</v>
          </cell>
          <cell r="BK290">
            <v>0</v>
          </cell>
          <cell r="BL290">
            <v>2</v>
          </cell>
          <cell r="BM290">
            <v>1</v>
          </cell>
          <cell r="BN290">
            <v>2</v>
          </cell>
          <cell r="BP290">
            <v>15</v>
          </cell>
        </row>
        <row r="291">
          <cell r="B291">
            <v>1527</v>
          </cell>
          <cell r="C291" t="str">
            <v>GI &amp; Uro</v>
          </cell>
          <cell r="D291" t="str">
            <v>GU CL 서울1팀</v>
          </cell>
          <cell r="E291" t="str">
            <v>조수현</v>
          </cell>
          <cell r="F291" t="str">
            <v>주임</v>
          </cell>
          <cell r="G291" t="str">
            <v>팀원</v>
          </cell>
          <cell r="H291" t="str">
            <v>2003-07-01</v>
          </cell>
          <cell r="I291" t="str">
            <v>여</v>
          </cell>
          <cell r="J291">
            <v>12.013698630136986</v>
          </cell>
          <cell r="K291">
            <v>0</v>
          </cell>
          <cell r="L291">
            <v>13</v>
          </cell>
          <cell r="M291">
            <v>13</v>
          </cell>
          <cell r="R291" t="str">
            <v>미팅</v>
          </cell>
          <cell r="S291" t="str">
            <v>미팅</v>
          </cell>
          <cell r="T291" t="str">
            <v>휴일</v>
          </cell>
          <cell r="V291" t="str">
            <v>1/7대휴</v>
          </cell>
          <cell r="AA291" t="str">
            <v>휴일</v>
          </cell>
          <cell r="AN291" t="str">
            <v>1/14대휴</v>
          </cell>
          <cell r="AR291" t="str">
            <v>생휴</v>
          </cell>
          <cell r="AV291">
            <v>0</v>
          </cell>
          <cell r="AW291">
            <v>0</v>
          </cell>
          <cell r="AX291">
            <v>0</v>
          </cell>
          <cell r="AY291">
            <v>0</v>
          </cell>
          <cell r="AZ291">
            <v>0</v>
          </cell>
          <cell r="BA291">
            <v>0</v>
          </cell>
          <cell r="BB291">
            <v>1</v>
          </cell>
          <cell r="BC291">
            <v>0</v>
          </cell>
          <cell r="BD291">
            <v>2</v>
          </cell>
          <cell r="BE291">
            <v>2</v>
          </cell>
          <cell r="BF291">
            <v>0</v>
          </cell>
          <cell r="BG291">
            <v>0</v>
          </cell>
          <cell r="BH291">
            <v>0</v>
          </cell>
          <cell r="BI291">
            <v>0</v>
          </cell>
          <cell r="BJ291">
            <v>0</v>
          </cell>
          <cell r="BK291">
            <v>0</v>
          </cell>
          <cell r="BL291">
            <v>2</v>
          </cell>
          <cell r="BM291">
            <v>0</v>
          </cell>
          <cell r="BN291">
            <v>3</v>
          </cell>
          <cell r="BP291">
            <v>15</v>
          </cell>
        </row>
        <row r="292">
          <cell r="B292">
            <v>1508</v>
          </cell>
          <cell r="C292" t="str">
            <v>GI &amp; Uro</v>
          </cell>
          <cell r="D292" t="str">
            <v>GU CL 서울1팀</v>
          </cell>
          <cell r="E292" t="str">
            <v>김보경</v>
          </cell>
          <cell r="F292" t="str">
            <v>사원</v>
          </cell>
          <cell r="G292" t="str">
            <v>팀원</v>
          </cell>
          <cell r="H292" t="str">
            <v>2003-07-01</v>
          </cell>
          <cell r="I292" t="str">
            <v>여</v>
          </cell>
          <cell r="J292">
            <v>14</v>
          </cell>
          <cell r="K292">
            <v>0</v>
          </cell>
          <cell r="L292">
            <v>13</v>
          </cell>
          <cell r="M292">
            <v>13</v>
          </cell>
          <cell r="R292" t="str">
            <v>미팅</v>
          </cell>
          <cell r="S292" t="str">
            <v>미팅</v>
          </cell>
          <cell r="T292" t="str">
            <v>휴일</v>
          </cell>
          <cell r="V292" t="str">
            <v>1/7대휴</v>
          </cell>
          <cell r="AN292" t="str">
            <v>생휴</v>
          </cell>
          <cell r="AR292" t="str">
            <v>특휴</v>
          </cell>
          <cell r="AV292">
            <v>0</v>
          </cell>
          <cell r="AW292">
            <v>0</v>
          </cell>
          <cell r="AX292">
            <v>0</v>
          </cell>
          <cell r="AY292">
            <v>0</v>
          </cell>
          <cell r="AZ292">
            <v>0</v>
          </cell>
          <cell r="BA292">
            <v>0</v>
          </cell>
          <cell r="BB292">
            <v>1</v>
          </cell>
          <cell r="BC292">
            <v>0</v>
          </cell>
          <cell r="BD292">
            <v>1</v>
          </cell>
          <cell r="BE292">
            <v>1</v>
          </cell>
          <cell r="BF292">
            <v>0</v>
          </cell>
          <cell r="BG292">
            <v>0</v>
          </cell>
          <cell r="BH292">
            <v>0</v>
          </cell>
          <cell r="BI292">
            <v>0</v>
          </cell>
          <cell r="BJ292">
            <v>0</v>
          </cell>
          <cell r="BK292">
            <v>0</v>
          </cell>
          <cell r="BL292">
            <v>2</v>
          </cell>
          <cell r="BM292">
            <v>1</v>
          </cell>
          <cell r="BN292">
            <v>2</v>
          </cell>
          <cell r="BP292">
            <v>15</v>
          </cell>
        </row>
        <row r="293">
          <cell r="B293">
            <v>1562</v>
          </cell>
          <cell r="C293" t="str">
            <v>GI &amp; Uro</v>
          </cell>
          <cell r="D293" t="str">
            <v>GU CL 서울1팀</v>
          </cell>
          <cell r="E293" t="str">
            <v>홍성욱</v>
          </cell>
          <cell r="F293" t="str">
            <v>사원</v>
          </cell>
          <cell r="G293" t="str">
            <v>팀원</v>
          </cell>
          <cell r="H293" t="str">
            <v>2004-01-26</v>
          </cell>
          <cell r="I293" t="str">
            <v>남</v>
          </cell>
          <cell r="J293">
            <v>13.315068493150683</v>
          </cell>
          <cell r="K293">
            <v>0</v>
          </cell>
          <cell r="L293">
            <v>12</v>
          </cell>
          <cell r="M293">
            <v>12</v>
          </cell>
          <cell r="R293" t="str">
            <v>미팅</v>
          </cell>
          <cell r="S293" t="str">
            <v>미팅</v>
          </cell>
          <cell r="T293" t="str">
            <v>휴일</v>
          </cell>
          <cell r="V293" t="str">
            <v>1/7대휴</v>
          </cell>
          <cell r="AA293" t="str">
            <v>휴일</v>
          </cell>
          <cell r="AN293" t="str">
            <v>근무</v>
          </cell>
          <cell r="AR293" t="str">
            <v>특휴</v>
          </cell>
          <cell r="AV293">
            <v>0</v>
          </cell>
          <cell r="AW293">
            <v>0</v>
          </cell>
          <cell r="AX293">
            <v>0</v>
          </cell>
          <cell r="AY293">
            <v>0</v>
          </cell>
          <cell r="AZ293">
            <v>0</v>
          </cell>
          <cell r="BA293">
            <v>0</v>
          </cell>
          <cell r="BB293">
            <v>0</v>
          </cell>
          <cell r="BC293">
            <v>0</v>
          </cell>
          <cell r="BD293">
            <v>2</v>
          </cell>
          <cell r="BE293">
            <v>1</v>
          </cell>
          <cell r="BF293">
            <v>0</v>
          </cell>
          <cell r="BG293">
            <v>0</v>
          </cell>
          <cell r="BH293">
            <v>0</v>
          </cell>
          <cell r="BI293">
            <v>0</v>
          </cell>
          <cell r="BJ293">
            <v>0</v>
          </cell>
          <cell r="BK293">
            <v>0</v>
          </cell>
          <cell r="BL293">
            <v>2</v>
          </cell>
          <cell r="BM293">
            <v>1</v>
          </cell>
          <cell r="BN293">
            <v>1</v>
          </cell>
          <cell r="BP293">
            <v>16</v>
          </cell>
        </row>
        <row r="294">
          <cell r="B294">
            <v>1400</v>
          </cell>
          <cell r="C294" t="str">
            <v>GI &amp; Uro</v>
          </cell>
          <cell r="D294" t="str">
            <v>GU CL 서울1팀</v>
          </cell>
          <cell r="E294" t="str">
            <v>안호진</v>
          </cell>
          <cell r="F294" t="str">
            <v>주임</v>
          </cell>
          <cell r="G294" t="str">
            <v>팀원</v>
          </cell>
          <cell r="H294" t="str">
            <v>2002-06-17</v>
          </cell>
          <cell r="I294" t="str">
            <v>남</v>
          </cell>
          <cell r="J294">
            <v>10</v>
          </cell>
          <cell r="K294">
            <v>0</v>
          </cell>
          <cell r="L294">
            <v>14</v>
          </cell>
          <cell r="M294">
            <v>14</v>
          </cell>
          <cell r="R294" t="str">
            <v>미팅</v>
          </cell>
          <cell r="S294" t="str">
            <v>미팅</v>
          </cell>
          <cell r="T294" t="str">
            <v>휴일</v>
          </cell>
          <cell r="V294" t="str">
            <v>1/7대휴</v>
          </cell>
          <cell r="AN294" t="str">
            <v>월차</v>
          </cell>
          <cell r="AR294" t="str">
            <v>특휴</v>
          </cell>
          <cell r="AV294">
            <v>0</v>
          </cell>
          <cell r="AW294">
            <v>0</v>
          </cell>
          <cell r="AX294">
            <v>0</v>
          </cell>
          <cell r="AY294">
            <v>1</v>
          </cell>
          <cell r="AZ294">
            <v>0</v>
          </cell>
          <cell r="BA294">
            <v>1</v>
          </cell>
          <cell r="BB294">
            <v>0</v>
          </cell>
          <cell r="BC294">
            <v>0</v>
          </cell>
          <cell r="BD294">
            <v>1</v>
          </cell>
          <cell r="BE294">
            <v>1</v>
          </cell>
          <cell r="BF294">
            <v>0</v>
          </cell>
          <cell r="BG294">
            <v>0</v>
          </cell>
          <cell r="BH294">
            <v>0</v>
          </cell>
          <cell r="BI294">
            <v>0</v>
          </cell>
          <cell r="BJ294">
            <v>0</v>
          </cell>
          <cell r="BK294">
            <v>0</v>
          </cell>
          <cell r="BL294">
            <v>2</v>
          </cell>
          <cell r="BM294">
            <v>1</v>
          </cell>
          <cell r="BN294">
            <v>2</v>
          </cell>
          <cell r="BP294">
            <v>15</v>
          </cell>
        </row>
        <row r="295">
          <cell r="B295">
            <v>1072</v>
          </cell>
          <cell r="C295" t="str">
            <v>GI &amp; Uro</v>
          </cell>
          <cell r="D295" t="str">
            <v>GU CL 서울1팀</v>
          </cell>
          <cell r="E295" t="str">
            <v>문성호</v>
          </cell>
          <cell r="F295" t="str">
            <v>차장</v>
          </cell>
          <cell r="G295" t="str">
            <v>팀원</v>
          </cell>
          <cell r="H295" t="str">
            <v>1991-09-09</v>
          </cell>
          <cell r="I295" t="str">
            <v>남</v>
          </cell>
          <cell r="J295">
            <v>21</v>
          </cell>
          <cell r="K295">
            <v>0</v>
          </cell>
          <cell r="L295">
            <v>25</v>
          </cell>
          <cell r="M295">
            <v>25</v>
          </cell>
          <cell r="R295" t="str">
            <v>미팅</v>
          </cell>
          <cell r="S295" t="str">
            <v>미팅</v>
          </cell>
          <cell r="T295" t="str">
            <v>휴일</v>
          </cell>
          <cell r="V295" t="str">
            <v>1/7대휴</v>
          </cell>
          <cell r="AN295" t="str">
            <v>근무</v>
          </cell>
          <cell r="AR295" t="str">
            <v>특휴</v>
          </cell>
          <cell r="AV295">
            <v>0</v>
          </cell>
          <cell r="AW295">
            <v>0</v>
          </cell>
          <cell r="AX295">
            <v>0</v>
          </cell>
          <cell r="AY295">
            <v>0</v>
          </cell>
          <cell r="AZ295">
            <v>0</v>
          </cell>
          <cell r="BA295">
            <v>0</v>
          </cell>
          <cell r="BB295">
            <v>0</v>
          </cell>
          <cell r="BC295">
            <v>0</v>
          </cell>
          <cell r="BD295">
            <v>1</v>
          </cell>
          <cell r="BE295">
            <v>1</v>
          </cell>
          <cell r="BF295">
            <v>0</v>
          </cell>
          <cell r="BG295">
            <v>0</v>
          </cell>
          <cell r="BH295">
            <v>0</v>
          </cell>
          <cell r="BI295">
            <v>0</v>
          </cell>
          <cell r="BJ295">
            <v>0</v>
          </cell>
          <cell r="BK295">
            <v>0</v>
          </cell>
          <cell r="BL295">
            <v>2</v>
          </cell>
          <cell r="BM295">
            <v>1</v>
          </cell>
          <cell r="BN295">
            <v>1</v>
          </cell>
          <cell r="BP295">
            <v>16</v>
          </cell>
        </row>
        <row r="296">
          <cell r="B296">
            <v>1198</v>
          </cell>
          <cell r="C296" t="str">
            <v>GI &amp; Uro</v>
          </cell>
          <cell r="D296" t="str">
            <v>GU CL 서울2팀</v>
          </cell>
          <cell r="E296" t="str">
            <v>황병원</v>
          </cell>
          <cell r="F296" t="str">
            <v>차장</v>
          </cell>
          <cell r="G296" t="str">
            <v>팀장</v>
          </cell>
          <cell r="H296" t="str">
            <v>1997-05-06</v>
          </cell>
          <cell r="I296" t="str">
            <v>남</v>
          </cell>
          <cell r="J296">
            <v>20</v>
          </cell>
          <cell r="K296">
            <v>0</v>
          </cell>
          <cell r="L296">
            <v>19</v>
          </cell>
          <cell r="M296">
            <v>19</v>
          </cell>
          <cell r="R296" t="str">
            <v>미팅</v>
          </cell>
          <cell r="S296" t="str">
            <v>미팅</v>
          </cell>
          <cell r="T296" t="str">
            <v>휴일</v>
          </cell>
          <cell r="AN296" t="str">
            <v>1/7대휴</v>
          </cell>
          <cell r="AR296" t="str">
            <v>특휴</v>
          </cell>
          <cell r="AV296">
            <v>0</v>
          </cell>
          <cell r="AW296">
            <v>0</v>
          </cell>
          <cell r="AX296">
            <v>0</v>
          </cell>
          <cell r="AY296">
            <v>0</v>
          </cell>
          <cell r="AZ296">
            <v>0</v>
          </cell>
          <cell r="BA296">
            <v>0</v>
          </cell>
          <cell r="BB296">
            <v>0</v>
          </cell>
          <cell r="BC296">
            <v>0</v>
          </cell>
          <cell r="BD296">
            <v>1</v>
          </cell>
          <cell r="BE296">
            <v>1</v>
          </cell>
          <cell r="BF296">
            <v>0</v>
          </cell>
          <cell r="BG296">
            <v>0</v>
          </cell>
          <cell r="BH296">
            <v>0</v>
          </cell>
          <cell r="BI296">
            <v>0</v>
          </cell>
          <cell r="BJ296">
            <v>0</v>
          </cell>
          <cell r="BK296">
            <v>0</v>
          </cell>
          <cell r="BL296">
            <v>2</v>
          </cell>
          <cell r="BM296">
            <v>1</v>
          </cell>
          <cell r="BN296">
            <v>1</v>
          </cell>
          <cell r="BP296">
            <v>16</v>
          </cell>
        </row>
        <row r="297">
          <cell r="B297">
            <v>1265</v>
          </cell>
          <cell r="C297" t="str">
            <v>GI &amp; Uro</v>
          </cell>
          <cell r="D297" t="str">
            <v>GU CL 서울2팀</v>
          </cell>
          <cell r="E297" t="str">
            <v>황남득</v>
          </cell>
          <cell r="F297" t="str">
            <v>과장</v>
          </cell>
          <cell r="G297" t="str">
            <v>팀원</v>
          </cell>
          <cell r="H297" t="str">
            <v>2000-01-10</v>
          </cell>
          <cell r="I297" t="str">
            <v>남</v>
          </cell>
          <cell r="J297">
            <v>12</v>
          </cell>
          <cell r="K297">
            <v>0</v>
          </cell>
          <cell r="L297">
            <v>16</v>
          </cell>
          <cell r="M297">
            <v>16</v>
          </cell>
          <cell r="R297" t="str">
            <v>미팅</v>
          </cell>
          <cell r="S297" t="str">
            <v>미팅</v>
          </cell>
          <cell r="T297" t="str">
            <v>휴일</v>
          </cell>
          <cell r="AN297" t="str">
            <v>1/7대휴</v>
          </cell>
          <cell r="AR297" t="str">
            <v>특휴</v>
          </cell>
          <cell r="AV297">
            <v>0</v>
          </cell>
          <cell r="AW297">
            <v>0</v>
          </cell>
          <cell r="AX297">
            <v>0</v>
          </cell>
          <cell r="AY297">
            <v>0</v>
          </cell>
          <cell r="AZ297">
            <v>0</v>
          </cell>
          <cell r="BA297">
            <v>0</v>
          </cell>
          <cell r="BB297">
            <v>0</v>
          </cell>
          <cell r="BC297">
            <v>0</v>
          </cell>
          <cell r="BD297">
            <v>1</v>
          </cell>
          <cell r="BE297">
            <v>1</v>
          </cell>
          <cell r="BF297">
            <v>0</v>
          </cell>
          <cell r="BG297">
            <v>0</v>
          </cell>
          <cell r="BH297">
            <v>0</v>
          </cell>
          <cell r="BI297">
            <v>0</v>
          </cell>
          <cell r="BJ297">
            <v>0</v>
          </cell>
          <cell r="BK297">
            <v>0</v>
          </cell>
          <cell r="BL297">
            <v>2</v>
          </cell>
          <cell r="BM297">
            <v>1</v>
          </cell>
          <cell r="BN297">
            <v>1</v>
          </cell>
          <cell r="BP297">
            <v>16</v>
          </cell>
        </row>
        <row r="298">
          <cell r="B298">
            <v>1524</v>
          </cell>
          <cell r="C298" t="str">
            <v>GI &amp; Uro</v>
          </cell>
          <cell r="D298" t="str">
            <v>GU CL 서울2팀</v>
          </cell>
          <cell r="E298" t="str">
            <v>임채홍</v>
          </cell>
          <cell r="F298" t="str">
            <v>사원</v>
          </cell>
          <cell r="G298" t="str">
            <v>팀원</v>
          </cell>
          <cell r="H298" t="str">
            <v>2003-07-01</v>
          </cell>
          <cell r="I298" t="str">
            <v>남</v>
          </cell>
          <cell r="J298">
            <v>8.0136986301369859</v>
          </cell>
          <cell r="K298">
            <v>0</v>
          </cell>
          <cell r="L298">
            <v>13</v>
          </cell>
          <cell r="M298">
            <v>13</v>
          </cell>
          <cell r="R298" t="str">
            <v>미팅</v>
          </cell>
          <cell r="S298" t="str">
            <v>미팅</v>
          </cell>
          <cell r="T298" t="str">
            <v>휴일</v>
          </cell>
          <cell r="AN298" t="str">
            <v>1/7대휴</v>
          </cell>
          <cell r="AR298" t="str">
            <v>특휴</v>
          </cell>
          <cell r="AV298">
            <v>0</v>
          </cell>
          <cell r="AW298">
            <v>0</v>
          </cell>
          <cell r="AX298">
            <v>0</v>
          </cell>
          <cell r="AY298">
            <v>0</v>
          </cell>
          <cell r="AZ298">
            <v>0</v>
          </cell>
          <cell r="BA298">
            <v>0</v>
          </cell>
          <cell r="BB298">
            <v>0</v>
          </cell>
          <cell r="BC298">
            <v>0</v>
          </cell>
          <cell r="BD298">
            <v>1</v>
          </cell>
          <cell r="BE298">
            <v>1</v>
          </cell>
          <cell r="BF298">
            <v>0</v>
          </cell>
          <cell r="BG298">
            <v>0</v>
          </cell>
          <cell r="BH298">
            <v>0</v>
          </cell>
          <cell r="BI298">
            <v>0</v>
          </cell>
          <cell r="BJ298">
            <v>0</v>
          </cell>
          <cell r="BK298">
            <v>0</v>
          </cell>
          <cell r="BL298">
            <v>2</v>
          </cell>
          <cell r="BM298">
            <v>1</v>
          </cell>
          <cell r="BN298">
            <v>1</v>
          </cell>
          <cell r="BP298">
            <v>16</v>
          </cell>
        </row>
        <row r="299">
          <cell r="B299">
            <v>1350</v>
          </cell>
          <cell r="C299" t="str">
            <v>GI &amp; Uro</v>
          </cell>
          <cell r="D299" t="str">
            <v>GU CL 서울2팀</v>
          </cell>
          <cell r="E299" t="str">
            <v>이호영</v>
          </cell>
          <cell r="F299" t="str">
            <v>주임</v>
          </cell>
          <cell r="G299" t="str">
            <v>팀원</v>
          </cell>
          <cell r="H299" t="str">
            <v>2001-04-30</v>
          </cell>
          <cell r="I299" t="str">
            <v>남</v>
          </cell>
          <cell r="J299">
            <v>12</v>
          </cell>
          <cell r="K299">
            <v>0</v>
          </cell>
          <cell r="L299">
            <v>15</v>
          </cell>
          <cell r="M299">
            <v>15</v>
          </cell>
          <cell r="R299" t="str">
            <v>미팅</v>
          </cell>
          <cell r="S299" t="str">
            <v>미팅</v>
          </cell>
          <cell r="T299" t="str">
            <v>휴일</v>
          </cell>
          <cell r="AN299" t="str">
            <v>1/7대휴</v>
          </cell>
          <cell r="AR299" t="str">
            <v>특휴</v>
          </cell>
          <cell r="AV299">
            <v>0</v>
          </cell>
          <cell r="AW299">
            <v>0</v>
          </cell>
          <cell r="AX299">
            <v>0</v>
          </cell>
          <cell r="AY299">
            <v>0</v>
          </cell>
          <cell r="AZ299">
            <v>0</v>
          </cell>
          <cell r="BA299">
            <v>0</v>
          </cell>
          <cell r="BB299">
            <v>0</v>
          </cell>
          <cell r="BC299">
            <v>0</v>
          </cell>
          <cell r="BD299">
            <v>1</v>
          </cell>
          <cell r="BE299">
            <v>1</v>
          </cell>
          <cell r="BF299">
            <v>0</v>
          </cell>
          <cell r="BG299">
            <v>0</v>
          </cell>
          <cell r="BH299">
            <v>0</v>
          </cell>
          <cell r="BI299">
            <v>0</v>
          </cell>
          <cell r="BJ299">
            <v>0</v>
          </cell>
          <cell r="BK299">
            <v>0</v>
          </cell>
          <cell r="BL299">
            <v>2</v>
          </cell>
          <cell r="BM299">
            <v>1</v>
          </cell>
          <cell r="BN299">
            <v>1</v>
          </cell>
          <cell r="BP299">
            <v>16</v>
          </cell>
        </row>
        <row r="300">
          <cell r="B300">
            <v>1582</v>
          </cell>
          <cell r="C300" t="str">
            <v>GI &amp; Uro</v>
          </cell>
          <cell r="D300" t="str">
            <v>GU CL 서울2팀</v>
          </cell>
          <cell r="E300" t="str">
            <v>이성국</v>
          </cell>
          <cell r="F300" t="str">
            <v>사원</v>
          </cell>
          <cell r="G300" t="str">
            <v>팀원</v>
          </cell>
          <cell r="H300" t="str">
            <v>2004-09-10</v>
          </cell>
          <cell r="I300" t="str">
            <v>남</v>
          </cell>
          <cell r="J300">
            <v>0</v>
          </cell>
          <cell r="K300">
            <v>-8.9315068493150687</v>
          </cell>
          <cell r="L300">
            <v>12</v>
          </cell>
          <cell r="M300">
            <v>3.0684931506849313</v>
          </cell>
          <cell r="R300" t="str">
            <v>미팅</v>
          </cell>
          <cell r="S300" t="str">
            <v>미팅</v>
          </cell>
          <cell r="T300" t="str">
            <v>휴일</v>
          </cell>
          <cell r="V300" t="str">
            <v>1/7대휴</v>
          </cell>
          <cell r="AD300" t="str">
            <v>월차</v>
          </cell>
          <cell r="AE300" t="str">
            <v>연차</v>
          </cell>
          <cell r="AF300" t="str">
            <v>연차</v>
          </cell>
          <cell r="AH300" t="str">
            <v>휴일</v>
          </cell>
          <cell r="AN300" t="str">
            <v>1/21대휴</v>
          </cell>
          <cell r="AR300" t="str">
            <v>특휴</v>
          </cell>
          <cell r="AV300">
            <v>2</v>
          </cell>
          <cell r="AW300">
            <v>0</v>
          </cell>
          <cell r="AX300">
            <v>2</v>
          </cell>
          <cell r="AY300">
            <v>1</v>
          </cell>
          <cell r="AZ300">
            <v>0</v>
          </cell>
          <cell r="BA300">
            <v>1</v>
          </cell>
          <cell r="BB300">
            <v>0</v>
          </cell>
          <cell r="BC300">
            <v>0</v>
          </cell>
          <cell r="BD300">
            <v>2</v>
          </cell>
          <cell r="BE300">
            <v>2</v>
          </cell>
          <cell r="BF300">
            <v>0</v>
          </cell>
          <cell r="BG300">
            <v>0</v>
          </cell>
          <cell r="BH300">
            <v>0</v>
          </cell>
          <cell r="BI300">
            <v>0</v>
          </cell>
          <cell r="BJ300">
            <v>0</v>
          </cell>
          <cell r="BK300">
            <v>0</v>
          </cell>
          <cell r="BL300">
            <v>2</v>
          </cell>
          <cell r="BM300">
            <v>1</v>
          </cell>
          <cell r="BN300">
            <v>5</v>
          </cell>
          <cell r="BP300">
            <v>12</v>
          </cell>
        </row>
        <row r="301">
          <cell r="B301">
            <v>1342</v>
          </cell>
          <cell r="C301" t="str">
            <v>GI &amp; Uro</v>
          </cell>
          <cell r="D301" t="str">
            <v>GU CL 서울2팀</v>
          </cell>
          <cell r="E301" t="str">
            <v>진광필</v>
          </cell>
          <cell r="F301" t="str">
            <v>주임</v>
          </cell>
          <cell r="G301" t="str">
            <v>팀원</v>
          </cell>
          <cell r="H301" t="str">
            <v>2001-03-05</v>
          </cell>
          <cell r="I301" t="str">
            <v>남</v>
          </cell>
          <cell r="J301">
            <v>17</v>
          </cell>
          <cell r="K301">
            <v>0</v>
          </cell>
          <cell r="L301">
            <v>15</v>
          </cell>
          <cell r="M301">
            <v>15</v>
          </cell>
          <cell r="R301" t="str">
            <v>미팅</v>
          </cell>
          <cell r="S301" t="str">
            <v>미팅</v>
          </cell>
          <cell r="T301" t="str">
            <v>휴일</v>
          </cell>
          <cell r="AN301" t="str">
            <v>1/7대휴</v>
          </cell>
          <cell r="AR301" t="str">
            <v>특휴</v>
          </cell>
          <cell r="AV301">
            <v>0</v>
          </cell>
          <cell r="AW301">
            <v>0</v>
          </cell>
          <cell r="AX301">
            <v>0</v>
          </cell>
          <cell r="AY301">
            <v>0</v>
          </cell>
          <cell r="AZ301">
            <v>0</v>
          </cell>
          <cell r="BA301">
            <v>0</v>
          </cell>
          <cell r="BB301">
            <v>0</v>
          </cell>
          <cell r="BC301">
            <v>0</v>
          </cell>
          <cell r="BD301">
            <v>1</v>
          </cell>
          <cell r="BE301">
            <v>1</v>
          </cell>
          <cell r="BF301">
            <v>0</v>
          </cell>
          <cell r="BG301">
            <v>0</v>
          </cell>
          <cell r="BH301">
            <v>0</v>
          </cell>
          <cell r="BI301">
            <v>0</v>
          </cell>
          <cell r="BJ301">
            <v>0</v>
          </cell>
          <cell r="BK301">
            <v>0</v>
          </cell>
          <cell r="BL301">
            <v>2</v>
          </cell>
          <cell r="BM301">
            <v>1</v>
          </cell>
          <cell r="BN301">
            <v>1</v>
          </cell>
          <cell r="BP301">
            <v>16</v>
          </cell>
        </row>
        <row r="302">
          <cell r="B302">
            <v>1555</v>
          </cell>
          <cell r="C302" t="str">
            <v>GI &amp; Uro</v>
          </cell>
          <cell r="D302" t="str">
            <v>GU CL 서울2팀</v>
          </cell>
          <cell r="E302" t="str">
            <v>이으뜸</v>
          </cell>
          <cell r="F302" t="str">
            <v>사원</v>
          </cell>
          <cell r="G302" t="str">
            <v>팀원</v>
          </cell>
          <cell r="H302" t="str">
            <v>2004-01-26</v>
          </cell>
          <cell r="I302" t="str">
            <v>남</v>
          </cell>
          <cell r="J302">
            <v>8.3150684931506849</v>
          </cell>
          <cell r="K302">
            <v>0</v>
          </cell>
          <cell r="L302">
            <v>12</v>
          </cell>
          <cell r="M302">
            <v>12</v>
          </cell>
          <cell r="R302" t="str">
            <v>미팅</v>
          </cell>
          <cell r="S302" t="str">
            <v>미팅</v>
          </cell>
          <cell r="T302" t="str">
            <v>휴일</v>
          </cell>
          <cell r="AN302" t="str">
            <v>1/7대휴</v>
          </cell>
          <cell r="AR302" t="str">
            <v>특휴</v>
          </cell>
          <cell r="AV302">
            <v>0</v>
          </cell>
          <cell r="AW302">
            <v>0</v>
          </cell>
          <cell r="AX302">
            <v>0</v>
          </cell>
          <cell r="AY302">
            <v>0</v>
          </cell>
          <cell r="AZ302">
            <v>0</v>
          </cell>
          <cell r="BA302">
            <v>0</v>
          </cell>
          <cell r="BB302">
            <v>0</v>
          </cell>
          <cell r="BC302">
            <v>0</v>
          </cell>
          <cell r="BD302">
            <v>1</v>
          </cell>
          <cell r="BE302">
            <v>1</v>
          </cell>
          <cell r="BF302">
            <v>0</v>
          </cell>
          <cell r="BG302">
            <v>0</v>
          </cell>
          <cell r="BH302">
            <v>0</v>
          </cell>
          <cell r="BI302">
            <v>0</v>
          </cell>
          <cell r="BJ302">
            <v>0</v>
          </cell>
          <cell r="BK302">
            <v>0</v>
          </cell>
          <cell r="BL302">
            <v>2</v>
          </cell>
          <cell r="BM302">
            <v>1</v>
          </cell>
          <cell r="BN302">
            <v>1</v>
          </cell>
          <cell r="BP302">
            <v>16</v>
          </cell>
        </row>
        <row r="303">
          <cell r="B303">
            <v>1329</v>
          </cell>
          <cell r="C303" t="str">
            <v>GI &amp; Uro</v>
          </cell>
          <cell r="D303" t="str">
            <v>GU CL 서울2팀</v>
          </cell>
          <cell r="E303" t="str">
            <v>노윤식</v>
          </cell>
          <cell r="F303" t="str">
            <v>주임</v>
          </cell>
          <cell r="G303" t="str">
            <v>팀원</v>
          </cell>
          <cell r="H303" t="str">
            <v>2001-02-26</v>
          </cell>
          <cell r="I303" t="str">
            <v>남</v>
          </cell>
          <cell r="J303">
            <v>13</v>
          </cell>
          <cell r="K303">
            <v>0</v>
          </cell>
          <cell r="L303">
            <v>15</v>
          </cell>
          <cell r="M303">
            <v>15</v>
          </cell>
          <cell r="R303" t="str">
            <v>미팅</v>
          </cell>
          <cell r="S303" t="str">
            <v>미팅</v>
          </cell>
          <cell r="T303" t="str">
            <v>휴일</v>
          </cell>
          <cell r="AN303" t="str">
            <v>1/7대휴</v>
          </cell>
          <cell r="AR303" t="str">
            <v>특휴</v>
          </cell>
          <cell r="AV303">
            <v>0</v>
          </cell>
          <cell r="AW303">
            <v>0</v>
          </cell>
          <cell r="AX303">
            <v>0</v>
          </cell>
          <cell r="AY303">
            <v>0</v>
          </cell>
          <cell r="AZ303">
            <v>0</v>
          </cell>
          <cell r="BA303">
            <v>0</v>
          </cell>
          <cell r="BB303">
            <v>0</v>
          </cell>
          <cell r="BC303">
            <v>0</v>
          </cell>
          <cell r="BD303">
            <v>1</v>
          </cell>
          <cell r="BE303">
            <v>1</v>
          </cell>
          <cell r="BF303">
            <v>0</v>
          </cell>
          <cell r="BG303">
            <v>0</v>
          </cell>
          <cell r="BH303">
            <v>0</v>
          </cell>
          <cell r="BI303">
            <v>0</v>
          </cell>
          <cell r="BJ303">
            <v>0</v>
          </cell>
          <cell r="BK303">
            <v>0</v>
          </cell>
          <cell r="BL303">
            <v>2</v>
          </cell>
          <cell r="BM303">
            <v>1</v>
          </cell>
          <cell r="BN303">
            <v>1</v>
          </cell>
          <cell r="BP303">
            <v>16</v>
          </cell>
        </row>
        <row r="304">
          <cell r="B304">
            <v>1414</v>
          </cell>
          <cell r="C304" t="str">
            <v>GI &amp; Uro</v>
          </cell>
          <cell r="D304" t="str">
            <v>GU CL 서울2팀</v>
          </cell>
          <cell r="E304" t="str">
            <v>강정아</v>
          </cell>
          <cell r="F304" t="str">
            <v>대리</v>
          </cell>
          <cell r="G304" t="str">
            <v>팀원</v>
          </cell>
          <cell r="H304" t="str">
            <v>2002-10-01</v>
          </cell>
          <cell r="I304" t="str">
            <v>여</v>
          </cell>
          <cell r="J304">
            <v>15</v>
          </cell>
          <cell r="K304">
            <v>0</v>
          </cell>
          <cell r="L304">
            <v>14</v>
          </cell>
          <cell r="M304">
            <v>14</v>
          </cell>
          <cell r="R304" t="str">
            <v>미팅</v>
          </cell>
          <cell r="S304" t="str">
            <v>미팅</v>
          </cell>
          <cell r="T304" t="str">
            <v>휴일</v>
          </cell>
          <cell r="AN304" t="str">
            <v>1/7대휴</v>
          </cell>
          <cell r="AR304" t="str">
            <v>생휴</v>
          </cell>
          <cell r="AV304">
            <v>0</v>
          </cell>
          <cell r="AW304">
            <v>0</v>
          </cell>
          <cell r="AX304">
            <v>0</v>
          </cell>
          <cell r="AY304">
            <v>0</v>
          </cell>
          <cell r="AZ304">
            <v>0</v>
          </cell>
          <cell r="BA304">
            <v>0</v>
          </cell>
          <cell r="BB304">
            <v>1</v>
          </cell>
          <cell r="BC304">
            <v>0</v>
          </cell>
          <cell r="BD304">
            <v>1</v>
          </cell>
          <cell r="BE304">
            <v>1</v>
          </cell>
          <cell r="BF304">
            <v>0</v>
          </cell>
          <cell r="BG304">
            <v>0</v>
          </cell>
          <cell r="BH304">
            <v>0</v>
          </cell>
          <cell r="BI304">
            <v>0</v>
          </cell>
          <cell r="BJ304">
            <v>0</v>
          </cell>
          <cell r="BK304">
            <v>0</v>
          </cell>
          <cell r="BL304">
            <v>2</v>
          </cell>
          <cell r="BM304">
            <v>0</v>
          </cell>
          <cell r="BN304">
            <v>2</v>
          </cell>
          <cell r="BP304">
            <v>16</v>
          </cell>
        </row>
        <row r="305">
          <cell r="B305">
            <v>1098</v>
          </cell>
          <cell r="C305" t="str">
            <v>GI &amp; Uro</v>
          </cell>
          <cell r="D305" t="str">
            <v>GU CL East팀</v>
          </cell>
          <cell r="E305" t="str">
            <v>이충근</v>
          </cell>
          <cell r="F305" t="str">
            <v>차장</v>
          </cell>
          <cell r="G305" t="str">
            <v>팀장</v>
          </cell>
          <cell r="H305" t="str">
            <v>1992-06-15</v>
          </cell>
          <cell r="I305" t="str">
            <v>남</v>
          </cell>
          <cell r="J305">
            <v>26</v>
          </cell>
          <cell r="K305">
            <v>0</v>
          </cell>
          <cell r="L305">
            <v>24</v>
          </cell>
          <cell r="M305">
            <v>24</v>
          </cell>
          <cell r="R305" t="str">
            <v>미팅</v>
          </cell>
          <cell r="S305" t="str">
            <v>미팅</v>
          </cell>
          <cell r="T305" t="str">
            <v>휴일</v>
          </cell>
          <cell r="AN305" t="str">
            <v>근무</v>
          </cell>
          <cell r="AR305" t="str">
            <v>특휴</v>
          </cell>
          <cell r="AV305">
            <v>0</v>
          </cell>
          <cell r="AW305">
            <v>0</v>
          </cell>
          <cell r="AX305">
            <v>0</v>
          </cell>
          <cell r="AY305">
            <v>0</v>
          </cell>
          <cell r="AZ305">
            <v>0</v>
          </cell>
          <cell r="BA305">
            <v>0</v>
          </cell>
          <cell r="BB305">
            <v>0</v>
          </cell>
          <cell r="BC305">
            <v>0</v>
          </cell>
          <cell r="BD305">
            <v>1</v>
          </cell>
          <cell r="BE305">
            <v>0</v>
          </cell>
          <cell r="BF305">
            <v>0</v>
          </cell>
          <cell r="BG305">
            <v>0</v>
          </cell>
          <cell r="BH305">
            <v>0</v>
          </cell>
          <cell r="BI305">
            <v>0</v>
          </cell>
          <cell r="BJ305">
            <v>0</v>
          </cell>
          <cell r="BK305">
            <v>0</v>
          </cell>
          <cell r="BL305">
            <v>2</v>
          </cell>
          <cell r="BM305">
            <v>1</v>
          </cell>
          <cell r="BN305">
            <v>0</v>
          </cell>
          <cell r="BP305">
            <v>17</v>
          </cell>
        </row>
        <row r="306">
          <cell r="B306">
            <v>1082</v>
          </cell>
          <cell r="C306" t="str">
            <v>GI &amp; Uro</v>
          </cell>
          <cell r="D306" t="str">
            <v>GU CL East팀</v>
          </cell>
          <cell r="E306" t="str">
            <v>장필경</v>
          </cell>
          <cell r="F306" t="str">
            <v>차장</v>
          </cell>
          <cell r="G306" t="str">
            <v>팀원</v>
          </cell>
          <cell r="H306" t="str">
            <v>1991-09-10</v>
          </cell>
          <cell r="I306" t="str">
            <v>남</v>
          </cell>
          <cell r="J306">
            <v>22.5</v>
          </cell>
          <cell r="K306">
            <v>0</v>
          </cell>
          <cell r="L306">
            <v>25</v>
          </cell>
          <cell r="M306">
            <v>25</v>
          </cell>
          <cell r="R306" t="str">
            <v>미팅</v>
          </cell>
          <cell r="S306" t="str">
            <v>미팅</v>
          </cell>
          <cell r="T306" t="str">
            <v>휴일</v>
          </cell>
          <cell r="AN306" t="str">
            <v>1/7대휴</v>
          </cell>
          <cell r="AR306" t="str">
            <v>특휴</v>
          </cell>
          <cell r="AV306">
            <v>0</v>
          </cell>
          <cell r="AW306">
            <v>0</v>
          </cell>
          <cell r="AX306">
            <v>0</v>
          </cell>
          <cell r="AY306">
            <v>0</v>
          </cell>
          <cell r="AZ306">
            <v>0</v>
          </cell>
          <cell r="BA306">
            <v>0</v>
          </cell>
          <cell r="BB306">
            <v>0</v>
          </cell>
          <cell r="BC306">
            <v>0</v>
          </cell>
          <cell r="BD306">
            <v>1</v>
          </cell>
          <cell r="BE306">
            <v>1</v>
          </cell>
          <cell r="BF306">
            <v>0</v>
          </cell>
          <cell r="BG306">
            <v>0</v>
          </cell>
          <cell r="BH306">
            <v>0</v>
          </cell>
          <cell r="BI306">
            <v>0</v>
          </cell>
          <cell r="BJ306">
            <v>0</v>
          </cell>
          <cell r="BK306">
            <v>0</v>
          </cell>
          <cell r="BL306">
            <v>2</v>
          </cell>
          <cell r="BM306">
            <v>1</v>
          </cell>
          <cell r="BN306">
            <v>1</v>
          </cell>
          <cell r="BP306">
            <v>16</v>
          </cell>
        </row>
        <row r="307">
          <cell r="B307">
            <v>1291</v>
          </cell>
          <cell r="C307" t="str">
            <v>GI &amp; Uro</v>
          </cell>
          <cell r="D307" t="str">
            <v>GU CL East팀</v>
          </cell>
          <cell r="E307" t="str">
            <v>김승용</v>
          </cell>
          <cell r="F307" t="str">
            <v>주임</v>
          </cell>
          <cell r="G307" t="str">
            <v>팀원</v>
          </cell>
          <cell r="H307" t="str">
            <v>2000-02-01</v>
          </cell>
          <cell r="I307" t="str">
            <v>남</v>
          </cell>
          <cell r="J307">
            <v>12</v>
          </cell>
          <cell r="K307">
            <v>0</v>
          </cell>
          <cell r="L307">
            <v>16</v>
          </cell>
          <cell r="M307">
            <v>16</v>
          </cell>
          <cell r="R307" t="str">
            <v>미팅</v>
          </cell>
          <cell r="S307" t="str">
            <v>미팅</v>
          </cell>
          <cell r="T307" t="str">
            <v>휴일</v>
          </cell>
          <cell r="AH307" t="str">
            <v>휴일</v>
          </cell>
          <cell r="AN307" t="str">
            <v>1/7대휴</v>
          </cell>
          <cell r="AR307" t="str">
            <v>특휴</v>
          </cell>
          <cell r="AV307">
            <v>0</v>
          </cell>
          <cell r="AW307">
            <v>0</v>
          </cell>
          <cell r="AX307">
            <v>0</v>
          </cell>
          <cell r="AY307">
            <v>0</v>
          </cell>
          <cell r="AZ307">
            <v>0</v>
          </cell>
          <cell r="BA307">
            <v>0</v>
          </cell>
          <cell r="BB307">
            <v>0</v>
          </cell>
          <cell r="BC307">
            <v>0</v>
          </cell>
          <cell r="BD307">
            <v>2</v>
          </cell>
          <cell r="BE307">
            <v>1</v>
          </cell>
          <cell r="BF307">
            <v>0</v>
          </cell>
          <cell r="BG307">
            <v>0</v>
          </cell>
          <cell r="BH307">
            <v>0</v>
          </cell>
          <cell r="BI307">
            <v>0</v>
          </cell>
          <cell r="BJ307">
            <v>0</v>
          </cell>
          <cell r="BK307">
            <v>0</v>
          </cell>
          <cell r="BL307">
            <v>2</v>
          </cell>
          <cell r="BM307">
            <v>1</v>
          </cell>
          <cell r="BN307">
            <v>1</v>
          </cell>
          <cell r="BP307">
            <v>16</v>
          </cell>
        </row>
        <row r="308">
          <cell r="B308">
            <v>1241</v>
          </cell>
          <cell r="C308" t="str">
            <v>GI &amp; Uro</v>
          </cell>
          <cell r="D308" t="str">
            <v>GU CL East팀</v>
          </cell>
          <cell r="E308" t="str">
            <v>정동욱</v>
          </cell>
          <cell r="F308" t="str">
            <v>대리</v>
          </cell>
          <cell r="G308" t="str">
            <v>팀원</v>
          </cell>
          <cell r="H308" t="str">
            <v>1999-07-01</v>
          </cell>
          <cell r="I308" t="str">
            <v>남</v>
          </cell>
          <cell r="J308">
            <v>15</v>
          </cell>
          <cell r="K308">
            <v>0</v>
          </cell>
          <cell r="L308">
            <v>17</v>
          </cell>
          <cell r="M308">
            <v>17</v>
          </cell>
          <cell r="R308" t="str">
            <v>미팅</v>
          </cell>
          <cell r="S308" t="str">
            <v>미팅</v>
          </cell>
          <cell r="T308" t="str">
            <v>휴일</v>
          </cell>
          <cell r="V308" t="str">
            <v>1/7대휴</v>
          </cell>
          <cell r="AN308" t="str">
            <v>근무</v>
          </cell>
          <cell r="AR308" t="str">
            <v>특휴</v>
          </cell>
          <cell r="AV308">
            <v>0</v>
          </cell>
          <cell r="AW308">
            <v>0</v>
          </cell>
          <cell r="AX308">
            <v>0</v>
          </cell>
          <cell r="AY308">
            <v>0</v>
          </cell>
          <cell r="AZ308">
            <v>0</v>
          </cell>
          <cell r="BA308">
            <v>0</v>
          </cell>
          <cell r="BB308">
            <v>0</v>
          </cell>
          <cell r="BC308">
            <v>0</v>
          </cell>
          <cell r="BD308">
            <v>1</v>
          </cell>
          <cell r="BE308">
            <v>1</v>
          </cell>
          <cell r="BF308">
            <v>0</v>
          </cell>
          <cell r="BG308">
            <v>0</v>
          </cell>
          <cell r="BH308">
            <v>0</v>
          </cell>
          <cell r="BI308">
            <v>0</v>
          </cell>
          <cell r="BJ308">
            <v>0</v>
          </cell>
          <cell r="BK308">
            <v>0</v>
          </cell>
          <cell r="BL308">
            <v>2</v>
          </cell>
          <cell r="BM308">
            <v>1</v>
          </cell>
          <cell r="BN308">
            <v>1</v>
          </cell>
          <cell r="BP308">
            <v>16</v>
          </cell>
        </row>
        <row r="309">
          <cell r="B309">
            <v>1530</v>
          </cell>
          <cell r="C309" t="str">
            <v>GI &amp; Uro</v>
          </cell>
          <cell r="D309" t="str">
            <v>GU CL East팀</v>
          </cell>
          <cell r="E309" t="str">
            <v>최철화</v>
          </cell>
          <cell r="F309" t="str">
            <v>주임</v>
          </cell>
          <cell r="G309" t="str">
            <v>팀원</v>
          </cell>
          <cell r="H309" t="str">
            <v>2003-07-01</v>
          </cell>
          <cell r="I309" t="str">
            <v>남</v>
          </cell>
          <cell r="J309">
            <v>14.5</v>
          </cell>
          <cell r="K309">
            <v>0</v>
          </cell>
          <cell r="L309">
            <v>13</v>
          </cell>
          <cell r="M309">
            <v>13</v>
          </cell>
          <cell r="R309" t="str">
            <v>미팅</v>
          </cell>
          <cell r="S309" t="str">
            <v>미팅</v>
          </cell>
          <cell r="T309" t="str">
            <v>휴일</v>
          </cell>
          <cell r="AH309" t="str">
            <v>휴일</v>
          </cell>
          <cell r="AN309" t="str">
            <v>근무</v>
          </cell>
          <cell r="AR309" t="str">
            <v>특휴</v>
          </cell>
          <cell r="AV309">
            <v>0</v>
          </cell>
          <cell r="AW309">
            <v>0</v>
          </cell>
          <cell r="AX309">
            <v>0</v>
          </cell>
          <cell r="AY309">
            <v>0</v>
          </cell>
          <cell r="AZ309">
            <v>0</v>
          </cell>
          <cell r="BA309">
            <v>0</v>
          </cell>
          <cell r="BB309">
            <v>0</v>
          </cell>
          <cell r="BC309">
            <v>0</v>
          </cell>
          <cell r="BD309">
            <v>2</v>
          </cell>
          <cell r="BE309">
            <v>0</v>
          </cell>
          <cell r="BF309">
            <v>0</v>
          </cell>
          <cell r="BG309">
            <v>0</v>
          </cell>
          <cell r="BH309">
            <v>0</v>
          </cell>
          <cell r="BI309">
            <v>0</v>
          </cell>
          <cell r="BJ309">
            <v>0</v>
          </cell>
          <cell r="BK309">
            <v>0</v>
          </cell>
          <cell r="BL309">
            <v>2</v>
          </cell>
          <cell r="BM309">
            <v>1</v>
          </cell>
          <cell r="BN309">
            <v>0</v>
          </cell>
          <cell r="BP309">
            <v>17</v>
          </cell>
        </row>
        <row r="310">
          <cell r="B310">
            <v>1333</v>
          </cell>
          <cell r="C310" t="str">
            <v>GI &amp; Uro</v>
          </cell>
          <cell r="D310" t="str">
            <v>GU CL East팀</v>
          </cell>
          <cell r="E310" t="str">
            <v>도영종</v>
          </cell>
          <cell r="F310" t="str">
            <v>주임</v>
          </cell>
          <cell r="G310" t="str">
            <v>팀원</v>
          </cell>
          <cell r="H310" t="str">
            <v>2001-02-26</v>
          </cell>
          <cell r="I310" t="str">
            <v>남</v>
          </cell>
          <cell r="J310">
            <v>14</v>
          </cell>
          <cell r="K310">
            <v>0</v>
          </cell>
          <cell r="L310">
            <v>15</v>
          </cell>
          <cell r="M310">
            <v>15</v>
          </cell>
          <cell r="R310" t="str">
            <v>미팅</v>
          </cell>
          <cell r="S310" t="str">
            <v>미팅</v>
          </cell>
          <cell r="T310" t="str">
            <v>휴일</v>
          </cell>
          <cell r="AN310" t="str">
            <v>1/7대휴</v>
          </cell>
          <cell r="AR310" t="str">
            <v>특휴</v>
          </cell>
          <cell r="AV310">
            <v>0</v>
          </cell>
          <cell r="AW310">
            <v>0</v>
          </cell>
          <cell r="AX310">
            <v>0</v>
          </cell>
          <cell r="AY310">
            <v>0</v>
          </cell>
          <cell r="AZ310">
            <v>0</v>
          </cell>
          <cell r="BA310">
            <v>0</v>
          </cell>
          <cell r="BB310">
            <v>0</v>
          </cell>
          <cell r="BC310">
            <v>0</v>
          </cell>
          <cell r="BD310">
            <v>1</v>
          </cell>
          <cell r="BE310">
            <v>1</v>
          </cell>
          <cell r="BF310">
            <v>0</v>
          </cell>
          <cell r="BG310">
            <v>0</v>
          </cell>
          <cell r="BH310">
            <v>0</v>
          </cell>
          <cell r="BI310">
            <v>0</v>
          </cell>
          <cell r="BJ310">
            <v>0</v>
          </cell>
          <cell r="BK310">
            <v>0</v>
          </cell>
          <cell r="BL310">
            <v>2</v>
          </cell>
          <cell r="BM310">
            <v>1</v>
          </cell>
          <cell r="BN310">
            <v>1</v>
          </cell>
          <cell r="BP310">
            <v>16</v>
          </cell>
        </row>
        <row r="311">
          <cell r="B311">
            <v>1466</v>
          </cell>
          <cell r="C311" t="str">
            <v>GI &amp; Uro</v>
          </cell>
          <cell r="D311" t="str">
            <v>GU CL East팀</v>
          </cell>
          <cell r="E311" t="str">
            <v>이용만</v>
          </cell>
          <cell r="F311" t="str">
            <v>사원</v>
          </cell>
          <cell r="G311" t="str">
            <v>팀원</v>
          </cell>
          <cell r="H311" t="str">
            <v>2003-01-07</v>
          </cell>
          <cell r="I311" t="str">
            <v>남</v>
          </cell>
          <cell r="J311">
            <v>8.8082191780821901</v>
          </cell>
          <cell r="K311">
            <v>0</v>
          </cell>
          <cell r="L311">
            <v>13</v>
          </cell>
          <cell r="M311">
            <v>13</v>
          </cell>
          <cell r="R311" t="str">
            <v>미팅</v>
          </cell>
          <cell r="S311" t="str">
            <v>미팅</v>
          </cell>
          <cell r="T311" t="str">
            <v>휴일</v>
          </cell>
          <cell r="AN311" t="str">
            <v>1/7대휴</v>
          </cell>
          <cell r="AR311" t="str">
            <v>특휴</v>
          </cell>
          <cell r="AV311">
            <v>0</v>
          </cell>
          <cell r="AW311">
            <v>0</v>
          </cell>
          <cell r="AX311">
            <v>0</v>
          </cell>
          <cell r="AY311">
            <v>0</v>
          </cell>
          <cell r="AZ311">
            <v>0</v>
          </cell>
          <cell r="BA311">
            <v>0</v>
          </cell>
          <cell r="BB311">
            <v>0</v>
          </cell>
          <cell r="BC311">
            <v>0</v>
          </cell>
          <cell r="BD311">
            <v>1</v>
          </cell>
          <cell r="BE311">
            <v>1</v>
          </cell>
          <cell r="BF311">
            <v>0</v>
          </cell>
          <cell r="BG311">
            <v>0</v>
          </cell>
          <cell r="BH311">
            <v>0</v>
          </cell>
          <cell r="BI311">
            <v>0</v>
          </cell>
          <cell r="BJ311">
            <v>0</v>
          </cell>
          <cell r="BK311">
            <v>0</v>
          </cell>
          <cell r="BL311">
            <v>2</v>
          </cell>
          <cell r="BM311">
            <v>1</v>
          </cell>
          <cell r="BN311">
            <v>1</v>
          </cell>
          <cell r="BP311">
            <v>16</v>
          </cell>
        </row>
        <row r="312">
          <cell r="B312">
            <v>1356</v>
          </cell>
          <cell r="C312" t="str">
            <v>GI &amp; Uro</v>
          </cell>
          <cell r="D312" t="str">
            <v>GU CL East팀</v>
          </cell>
          <cell r="E312" t="str">
            <v>송상훈</v>
          </cell>
          <cell r="F312" t="str">
            <v>주임</v>
          </cell>
          <cell r="G312" t="str">
            <v>팀원</v>
          </cell>
          <cell r="H312" t="str">
            <v>2001-04-30</v>
          </cell>
          <cell r="I312" t="str">
            <v>남</v>
          </cell>
          <cell r="J312">
            <v>15</v>
          </cell>
          <cell r="K312">
            <v>0</v>
          </cell>
          <cell r="L312">
            <v>15</v>
          </cell>
          <cell r="M312">
            <v>15</v>
          </cell>
          <cell r="R312" t="str">
            <v>미팅</v>
          </cell>
          <cell r="S312" t="str">
            <v>미팅</v>
          </cell>
          <cell r="T312" t="str">
            <v>휴일</v>
          </cell>
          <cell r="AN312" t="str">
            <v>1/7대휴</v>
          </cell>
          <cell r="AR312" t="str">
            <v>특휴</v>
          </cell>
          <cell r="AV312">
            <v>0</v>
          </cell>
          <cell r="AW312">
            <v>0</v>
          </cell>
          <cell r="AX312">
            <v>0</v>
          </cell>
          <cell r="AY312">
            <v>0</v>
          </cell>
          <cell r="AZ312">
            <v>0</v>
          </cell>
          <cell r="BA312">
            <v>0</v>
          </cell>
          <cell r="BB312">
            <v>0</v>
          </cell>
          <cell r="BC312">
            <v>0</v>
          </cell>
          <cell r="BD312">
            <v>1</v>
          </cell>
          <cell r="BE312">
            <v>1</v>
          </cell>
          <cell r="BF312">
            <v>0</v>
          </cell>
          <cell r="BG312">
            <v>0</v>
          </cell>
          <cell r="BH312">
            <v>0</v>
          </cell>
          <cell r="BI312">
            <v>0</v>
          </cell>
          <cell r="BJ312">
            <v>0</v>
          </cell>
          <cell r="BK312">
            <v>0</v>
          </cell>
          <cell r="BL312">
            <v>2</v>
          </cell>
          <cell r="BM312">
            <v>1</v>
          </cell>
          <cell r="BN312">
            <v>1</v>
          </cell>
          <cell r="BP312">
            <v>16</v>
          </cell>
        </row>
        <row r="313">
          <cell r="B313">
            <v>1276</v>
          </cell>
          <cell r="C313" t="str">
            <v>GI &amp; Uro</v>
          </cell>
          <cell r="D313" t="str">
            <v>GU CL West팀</v>
          </cell>
          <cell r="E313" t="str">
            <v>김명진</v>
          </cell>
          <cell r="F313" t="str">
            <v>차장</v>
          </cell>
          <cell r="G313" t="str">
            <v>팀장</v>
          </cell>
          <cell r="H313" t="str">
            <v>2000-01-10</v>
          </cell>
          <cell r="I313" t="str">
            <v>남</v>
          </cell>
          <cell r="J313">
            <v>20</v>
          </cell>
          <cell r="K313">
            <v>0</v>
          </cell>
          <cell r="L313">
            <v>16</v>
          </cell>
          <cell r="M313">
            <v>16</v>
          </cell>
          <cell r="R313" t="str">
            <v>미팅</v>
          </cell>
          <cell r="S313" t="str">
            <v>미팅</v>
          </cell>
          <cell r="T313" t="str">
            <v>휴일</v>
          </cell>
          <cell r="AN313" t="str">
            <v>1/7대휴</v>
          </cell>
          <cell r="AR313" t="str">
            <v>특휴</v>
          </cell>
          <cell r="AV313">
            <v>0</v>
          </cell>
          <cell r="AW313">
            <v>0</v>
          </cell>
          <cell r="AX313">
            <v>0</v>
          </cell>
          <cell r="AY313">
            <v>0</v>
          </cell>
          <cell r="AZ313">
            <v>0</v>
          </cell>
          <cell r="BA313">
            <v>0</v>
          </cell>
          <cell r="BB313">
            <v>0</v>
          </cell>
          <cell r="BC313">
            <v>0</v>
          </cell>
          <cell r="BD313">
            <v>1</v>
          </cell>
          <cell r="BE313">
            <v>1</v>
          </cell>
          <cell r="BF313">
            <v>0</v>
          </cell>
          <cell r="BG313">
            <v>0</v>
          </cell>
          <cell r="BH313">
            <v>0</v>
          </cell>
          <cell r="BI313">
            <v>0</v>
          </cell>
          <cell r="BJ313">
            <v>0</v>
          </cell>
          <cell r="BK313">
            <v>0</v>
          </cell>
          <cell r="BL313">
            <v>2</v>
          </cell>
          <cell r="BM313">
            <v>1</v>
          </cell>
          <cell r="BN313">
            <v>1</v>
          </cell>
          <cell r="BO313">
            <v>1</v>
          </cell>
          <cell r="BP313">
            <v>17</v>
          </cell>
        </row>
        <row r="314">
          <cell r="B314">
            <v>1503</v>
          </cell>
          <cell r="C314" t="str">
            <v>GI &amp; Uro</v>
          </cell>
          <cell r="D314" t="str">
            <v>GU CL West팀</v>
          </cell>
          <cell r="E314" t="str">
            <v>이승준</v>
          </cell>
          <cell r="F314" t="str">
            <v>주임</v>
          </cell>
          <cell r="G314" t="str">
            <v>팀원</v>
          </cell>
          <cell r="H314" t="str">
            <v>2003-06-02</v>
          </cell>
          <cell r="I314" t="str">
            <v>남</v>
          </cell>
          <cell r="J314">
            <v>16</v>
          </cell>
          <cell r="K314">
            <v>0</v>
          </cell>
          <cell r="L314">
            <v>13</v>
          </cell>
          <cell r="M314">
            <v>13</v>
          </cell>
          <cell r="R314" t="str">
            <v>미팅</v>
          </cell>
          <cell r="S314" t="str">
            <v>미팅</v>
          </cell>
          <cell r="T314" t="str">
            <v>휴일</v>
          </cell>
          <cell r="V314" t="str">
            <v>1/7대휴</v>
          </cell>
          <cell r="AA314" t="str">
            <v>휴일</v>
          </cell>
          <cell r="AN314" t="str">
            <v>월차</v>
          </cell>
          <cell r="AR314" t="str">
            <v>특휴</v>
          </cell>
          <cell r="AV314">
            <v>0</v>
          </cell>
          <cell r="AW314">
            <v>0</v>
          </cell>
          <cell r="AX314">
            <v>0</v>
          </cell>
          <cell r="AY314">
            <v>1</v>
          </cell>
          <cell r="AZ314">
            <v>0</v>
          </cell>
          <cell r="BA314">
            <v>1</v>
          </cell>
          <cell r="BB314">
            <v>0</v>
          </cell>
          <cell r="BC314">
            <v>0</v>
          </cell>
          <cell r="BD314">
            <v>2</v>
          </cell>
          <cell r="BE314">
            <v>1</v>
          </cell>
          <cell r="BF314">
            <v>0</v>
          </cell>
          <cell r="BG314">
            <v>0</v>
          </cell>
          <cell r="BH314">
            <v>0</v>
          </cell>
          <cell r="BI314">
            <v>0</v>
          </cell>
          <cell r="BJ314">
            <v>0</v>
          </cell>
          <cell r="BK314">
            <v>0</v>
          </cell>
          <cell r="BL314">
            <v>2</v>
          </cell>
          <cell r="BM314">
            <v>1</v>
          </cell>
          <cell r="BN314">
            <v>2</v>
          </cell>
          <cell r="BP314">
            <v>15</v>
          </cell>
        </row>
        <row r="315">
          <cell r="B315">
            <v>1104</v>
          </cell>
          <cell r="C315" t="str">
            <v>GI &amp; Uro</v>
          </cell>
          <cell r="D315" t="str">
            <v>GU CL West팀</v>
          </cell>
          <cell r="E315" t="str">
            <v>형성길</v>
          </cell>
          <cell r="F315" t="str">
            <v>차장</v>
          </cell>
          <cell r="G315" t="str">
            <v>팀원</v>
          </cell>
          <cell r="H315" t="str">
            <v>1992-08-10</v>
          </cell>
          <cell r="I315" t="str">
            <v>남</v>
          </cell>
          <cell r="J315">
            <v>19.5</v>
          </cell>
          <cell r="K315">
            <v>0</v>
          </cell>
          <cell r="L315">
            <v>24</v>
          </cell>
          <cell r="M315">
            <v>24</v>
          </cell>
          <cell r="R315" t="str">
            <v>미팅</v>
          </cell>
          <cell r="S315" t="str">
            <v>미팅</v>
          </cell>
          <cell r="T315" t="str">
            <v>휴일</v>
          </cell>
          <cell r="AA315" t="str">
            <v>휴일</v>
          </cell>
          <cell r="AN315" t="str">
            <v>1/7대휴</v>
          </cell>
          <cell r="AR315" t="str">
            <v>특휴</v>
          </cell>
          <cell r="AV315">
            <v>0</v>
          </cell>
          <cell r="AW315">
            <v>0</v>
          </cell>
          <cell r="AX315">
            <v>0</v>
          </cell>
          <cell r="AY315">
            <v>0</v>
          </cell>
          <cell r="AZ315">
            <v>0</v>
          </cell>
          <cell r="BA315">
            <v>0</v>
          </cell>
          <cell r="BB315">
            <v>0</v>
          </cell>
          <cell r="BC315">
            <v>0</v>
          </cell>
          <cell r="BD315">
            <v>2</v>
          </cell>
          <cell r="BE315">
            <v>1</v>
          </cell>
          <cell r="BF315">
            <v>0</v>
          </cell>
          <cell r="BG315">
            <v>0</v>
          </cell>
          <cell r="BH315">
            <v>0</v>
          </cell>
          <cell r="BI315">
            <v>0</v>
          </cell>
          <cell r="BJ315">
            <v>0</v>
          </cell>
          <cell r="BK315">
            <v>0</v>
          </cell>
          <cell r="BL315">
            <v>2</v>
          </cell>
          <cell r="BM315">
            <v>1</v>
          </cell>
          <cell r="BN315">
            <v>1</v>
          </cell>
          <cell r="BP315">
            <v>16</v>
          </cell>
        </row>
        <row r="316">
          <cell r="B316">
            <v>1240</v>
          </cell>
          <cell r="C316" t="str">
            <v>GI &amp; Uro</v>
          </cell>
          <cell r="D316" t="str">
            <v>GU CL West팀</v>
          </cell>
          <cell r="E316" t="str">
            <v>이종혁A</v>
          </cell>
          <cell r="F316" t="str">
            <v>주임</v>
          </cell>
          <cell r="G316" t="str">
            <v>팀원</v>
          </cell>
          <cell r="H316" t="str">
            <v>1999-07-01</v>
          </cell>
          <cell r="I316" t="str">
            <v>남</v>
          </cell>
          <cell r="J316">
            <v>12</v>
          </cell>
          <cell r="K316">
            <v>0</v>
          </cell>
          <cell r="L316">
            <v>17</v>
          </cell>
          <cell r="M316">
            <v>17</v>
          </cell>
          <cell r="R316" t="str">
            <v>미팅</v>
          </cell>
          <cell r="S316" t="str">
            <v>미팅</v>
          </cell>
          <cell r="T316" t="str">
            <v>휴일</v>
          </cell>
          <cell r="V316" t="str">
            <v>1/7대휴</v>
          </cell>
          <cell r="AN316" t="str">
            <v>근무</v>
          </cell>
          <cell r="AR316" t="str">
            <v>특휴</v>
          </cell>
          <cell r="AV316">
            <v>0</v>
          </cell>
          <cell r="AW316">
            <v>0</v>
          </cell>
          <cell r="AX316">
            <v>0</v>
          </cell>
          <cell r="AY316">
            <v>0</v>
          </cell>
          <cell r="AZ316">
            <v>0</v>
          </cell>
          <cell r="BA316">
            <v>0</v>
          </cell>
          <cell r="BB316">
            <v>0</v>
          </cell>
          <cell r="BC316">
            <v>0</v>
          </cell>
          <cell r="BD316">
            <v>1</v>
          </cell>
          <cell r="BE316">
            <v>1</v>
          </cell>
          <cell r="BF316">
            <v>0</v>
          </cell>
          <cell r="BG316">
            <v>0</v>
          </cell>
          <cell r="BH316">
            <v>0</v>
          </cell>
          <cell r="BI316">
            <v>0</v>
          </cell>
          <cell r="BJ316">
            <v>0</v>
          </cell>
          <cell r="BK316">
            <v>0</v>
          </cell>
          <cell r="BL316">
            <v>2</v>
          </cell>
          <cell r="BM316">
            <v>1</v>
          </cell>
          <cell r="BN316">
            <v>1</v>
          </cell>
          <cell r="BP316">
            <v>16</v>
          </cell>
        </row>
        <row r="317">
          <cell r="B317">
            <v>1554</v>
          </cell>
          <cell r="C317" t="str">
            <v>GI &amp; Uro</v>
          </cell>
          <cell r="D317" t="str">
            <v>GU CL West팀</v>
          </cell>
          <cell r="E317" t="str">
            <v>오승철</v>
          </cell>
          <cell r="F317" t="str">
            <v>주임</v>
          </cell>
          <cell r="G317" t="str">
            <v>팀원</v>
          </cell>
          <cell r="H317" t="str">
            <v>2004-01-26</v>
          </cell>
          <cell r="I317" t="str">
            <v>남</v>
          </cell>
          <cell r="J317">
            <v>10.315068493150683</v>
          </cell>
          <cell r="K317">
            <v>0</v>
          </cell>
          <cell r="L317">
            <v>12</v>
          </cell>
          <cell r="M317">
            <v>12</v>
          </cell>
          <cell r="R317" t="str">
            <v>미팅</v>
          </cell>
          <cell r="S317" t="str">
            <v>미팅</v>
          </cell>
          <cell r="T317" t="str">
            <v>휴일</v>
          </cell>
          <cell r="Y317" t="str">
            <v>경조(자녀출산)</v>
          </cell>
          <cell r="Z317" t="str">
            <v>경조(자녀출산)</v>
          </cell>
          <cell r="AN317" t="str">
            <v>1/7대휴</v>
          </cell>
          <cell r="AR317" t="str">
            <v>특휴</v>
          </cell>
          <cell r="AV317">
            <v>0</v>
          </cell>
          <cell r="AW317">
            <v>0</v>
          </cell>
          <cell r="AX317">
            <v>0</v>
          </cell>
          <cell r="AY317">
            <v>0</v>
          </cell>
          <cell r="AZ317">
            <v>0</v>
          </cell>
          <cell r="BA317">
            <v>0</v>
          </cell>
          <cell r="BB317">
            <v>0</v>
          </cell>
          <cell r="BC317">
            <v>2</v>
          </cell>
          <cell r="BD317">
            <v>1</v>
          </cell>
          <cell r="BE317">
            <v>1</v>
          </cell>
          <cell r="BF317">
            <v>0</v>
          </cell>
          <cell r="BG317">
            <v>0</v>
          </cell>
          <cell r="BH317">
            <v>0</v>
          </cell>
          <cell r="BI317">
            <v>0</v>
          </cell>
          <cell r="BJ317">
            <v>0</v>
          </cell>
          <cell r="BK317">
            <v>0</v>
          </cell>
          <cell r="BL317">
            <v>2</v>
          </cell>
          <cell r="BM317">
            <v>1</v>
          </cell>
          <cell r="BN317">
            <v>3</v>
          </cell>
          <cell r="BP317">
            <v>14</v>
          </cell>
        </row>
        <row r="318">
          <cell r="B318">
            <v>1308</v>
          </cell>
          <cell r="C318" t="str">
            <v>GI &amp; Uro</v>
          </cell>
          <cell r="D318" t="str">
            <v>GU CL West팀</v>
          </cell>
          <cell r="E318" t="str">
            <v>김우석</v>
          </cell>
          <cell r="F318" t="str">
            <v>대리</v>
          </cell>
          <cell r="G318" t="str">
            <v>팀원</v>
          </cell>
          <cell r="H318" t="str">
            <v>2000-04-17</v>
          </cell>
          <cell r="I318" t="str">
            <v>남</v>
          </cell>
          <cell r="J318">
            <v>17</v>
          </cell>
          <cell r="K318">
            <v>0</v>
          </cell>
          <cell r="L318">
            <v>16</v>
          </cell>
          <cell r="M318">
            <v>16</v>
          </cell>
          <cell r="R318" t="str">
            <v>미팅</v>
          </cell>
          <cell r="S318" t="str">
            <v>미팅</v>
          </cell>
          <cell r="T318" t="str">
            <v>휴일</v>
          </cell>
          <cell r="AN318" t="str">
            <v>1/7대휴</v>
          </cell>
          <cell r="AR318" t="str">
            <v>특휴</v>
          </cell>
          <cell r="AV318">
            <v>0</v>
          </cell>
          <cell r="AW318">
            <v>0</v>
          </cell>
          <cell r="AX318">
            <v>0</v>
          </cell>
          <cell r="AY318">
            <v>0</v>
          </cell>
          <cell r="AZ318">
            <v>0</v>
          </cell>
          <cell r="BA318">
            <v>0</v>
          </cell>
          <cell r="BB318">
            <v>0</v>
          </cell>
          <cell r="BC318">
            <v>0</v>
          </cell>
          <cell r="BD318">
            <v>1</v>
          </cell>
          <cell r="BE318">
            <v>1</v>
          </cell>
          <cell r="BF318">
            <v>0</v>
          </cell>
          <cell r="BG318">
            <v>0</v>
          </cell>
          <cell r="BH318">
            <v>0</v>
          </cell>
          <cell r="BI318">
            <v>0</v>
          </cell>
          <cell r="BJ318">
            <v>0</v>
          </cell>
          <cell r="BK318">
            <v>0</v>
          </cell>
          <cell r="BL318">
            <v>2</v>
          </cell>
          <cell r="BM318">
            <v>1</v>
          </cell>
          <cell r="BN318">
            <v>1</v>
          </cell>
          <cell r="BP318">
            <v>16</v>
          </cell>
        </row>
        <row r="319">
          <cell r="B319">
            <v>1426</v>
          </cell>
          <cell r="C319" t="str">
            <v>GI &amp; Uro</v>
          </cell>
          <cell r="D319" t="str">
            <v>GU CL West팀</v>
          </cell>
          <cell r="E319" t="str">
            <v>강종열</v>
          </cell>
          <cell r="F319" t="str">
            <v>주임</v>
          </cell>
          <cell r="G319" t="str">
            <v>팀원</v>
          </cell>
          <cell r="H319" t="str">
            <v>2003-01-07</v>
          </cell>
          <cell r="I319" t="str">
            <v>남</v>
          </cell>
          <cell r="J319">
            <v>8</v>
          </cell>
          <cell r="K319">
            <v>0</v>
          </cell>
          <cell r="L319">
            <v>13</v>
          </cell>
          <cell r="M319">
            <v>13</v>
          </cell>
          <cell r="R319" t="str">
            <v>미팅</v>
          </cell>
          <cell r="S319" t="str">
            <v>미팅</v>
          </cell>
          <cell r="T319" t="str">
            <v>휴일</v>
          </cell>
          <cell r="V319" t="str">
            <v>1/7대휴</v>
          </cell>
          <cell r="AN319" t="str">
            <v>월차</v>
          </cell>
          <cell r="AR319" t="str">
            <v>특휴</v>
          </cell>
          <cell r="AV319">
            <v>0</v>
          </cell>
          <cell r="AW319">
            <v>0</v>
          </cell>
          <cell r="AX319">
            <v>0</v>
          </cell>
          <cell r="AY319">
            <v>1</v>
          </cell>
          <cell r="AZ319">
            <v>0</v>
          </cell>
          <cell r="BA319">
            <v>1</v>
          </cell>
          <cell r="BB319">
            <v>0</v>
          </cell>
          <cell r="BC319">
            <v>0</v>
          </cell>
          <cell r="BD319">
            <v>1</v>
          </cell>
          <cell r="BE319">
            <v>1</v>
          </cell>
          <cell r="BF319">
            <v>0</v>
          </cell>
          <cell r="BG319">
            <v>0</v>
          </cell>
          <cell r="BH319">
            <v>0</v>
          </cell>
          <cell r="BI319">
            <v>0</v>
          </cell>
          <cell r="BJ319">
            <v>0</v>
          </cell>
          <cell r="BK319">
            <v>0</v>
          </cell>
          <cell r="BL319">
            <v>2</v>
          </cell>
          <cell r="BM319">
            <v>1</v>
          </cell>
          <cell r="BN319">
            <v>2</v>
          </cell>
          <cell r="BP319">
            <v>15</v>
          </cell>
        </row>
        <row r="320">
          <cell r="B320">
            <v>1523</v>
          </cell>
          <cell r="C320" t="str">
            <v>GI &amp; Uro</v>
          </cell>
          <cell r="D320" t="str">
            <v>GU CL West팀</v>
          </cell>
          <cell r="E320" t="str">
            <v>임좌명</v>
          </cell>
          <cell r="F320" t="str">
            <v>사원</v>
          </cell>
          <cell r="G320" t="str">
            <v>팀원</v>
          </cell>
          <cell r="H320" t="str">
            <v>2003-07-01</v>
          </cell>
          <cell r="I320" t="str">
            <v>남</v>
          </cell>
          <cell r="J320">
            <v>13</v>
          </cell>
          <cell r="K320">
            <v>0</v>
          </cell>
          <cell r="L320">
            <v>13</v>
          </cell>
          <cell r="M320">
            <v>13</v>
          </cell>
          <cell r="R320" t="str">
            <v>미팅</v>
          </cell>
          <cell r="S320" t="str">
            <v>미팅</v>
          </cell>
          <cell r="T320" t="str">
            <v>휴일</v>
          </cell>
          <cell r="AN320" t="str">
            <v>1/7대휴</v>
          </cell>
          <cell r="AR320" t="str">
            <v>특휴</v>
          </cell>
          <cell r="AV320">
            <v>0</v>
          </cell>
          <cell r="AW320">
            <v>0</v>
          </cell>
          <cell r="AX320">
            <v>0</v>
          </cell>
          <cell r="AY320">
            <v>0</v>
          </cell>
          <cell r="AZ320">
            <v>0</v>
          </cell>
          <cell r="BA320">
            <v>0</v>
          </cell>
          <cell r="BB320">
            <v>0</v>
          </cell>
          <cell r="BC320">
            <v>0</v>
          </cell>
          <cell r="BD320">
            <v>1</v>
          </cell>
          <cell r="BE320">
            <v>1</v>
          </cell>
          <cell r="BF320">
            <v>0</v>
          </cell>
          <cell r="BG320">
            <v>0</v>
          </cell>
          <cell r="BH320">
            <v>0</v>
          </cell>
          <cell r="BI320">
            <v>0</v>
          </cell>
          <cell r="BJ320">
            <v>0</v>
          </cell>
          <cell r="BK320">
            <v>0</v>
          </cell>
          <cell r="BL320">
            <v>2</v>
          </cell>
          <cell r="BM320">
            <v>1</v>
          </cell>
          <cell r="BN320">
            <v>1</v>
          </cell>
          <cell r="BP320">
            <v>16</v>
          </cell>
        </row>
        <row r="321">
          <cell r="B321">
            <v>1030</v>
          </cell>
          <cell r="C321" t="str">
            <v>GI &amp; Uro</v>
          </cell>
          <cell r="D321" t="str">
            <v>GU CL West팀</v>
          </cell>
          <cell r="E321" t="str">
            <v>강채호</v>
          </cell>
          <cell r="F321" t="str">
            <v>부장</v>
          </cell>
          <cell r="G321" t="str">
            <v>팀원</v>
          </cell>
          <cell r="H321" t="str">
            <v>1988-12-12</v>
          </cell>
          <cell r="I321" t="str">
            <v>남</v>
          </cell>
          <cell r="J321">
            <v>24</v>
          </cell>
          <cell r="K321">
            <v>0</v>
          </cell>
          <cell r="L321">
            <v>28</v>
          </cell>
          <cell r="M321">
            <v>28</v>
          </cell>
          <cell r="R321" t="str">
            <v>미팅</v>
          </cell>
          <cell r="S321" t="str">
            <v>미팅</v>
          </cell>
          <cell r="T321" t="str">
            <v>휴일</v>
          </cell>
          <cell r="V321" t="str">
            <v>1/7대휴</v>
          </cell>
          <cell r="AN321" t="str">
            <v>월차</v>
          </cell>
          <cell r="AR321" t="str">
            <v>특휴</v>
          </cell>
          <cell r="AV321">
            <v>0</v>
          </cell>
          <cell r="AW321">
            <v>0</v>
          </cell>
          <cell r="AX321">
            <v>0</v>
          </cell>
          <cell r="AY321">
            <v>1</v>
          </cell>
          <cell r="AZ321">
            <v>0</v>
          </cell>
          <cell r="BA321">
            <v>1</v>
          </cell>
          <cell r="BB321">
            <v>0</v>
          </cell>
          <cell r="BC321">
            <v>0</v>
          </cell>
          <cell r="BD321">
            <v>1</v>
          </cell>
          <cell r="BE321">
            <v>1</v>
          </cell>
          <cell r="BF321">
            <v>0</v>
          </cell>
          <cell r="BG321">
            <v>0</v>
          </cell>
          <cell r="BH321">
            <v>0</v>
          </cell>
          <cell r="BI321">
            <v>0</v>
          </cell>
          <cell r="BJ321">
            <v>0</v>
          </cell>
          <cell r="BK321">
            <v>0</v>
          </cell>
          <cell r="BL321">
            <v>2</v>
          </cell>
          <cell r="BM321">
            <v>1</v>
          </cell>
          <cell r="BN321">
            <v>2</v>
          </cell>
          <cell r="BP321">
            <v>15</v>
          </cell>
        </row>
        <row r="322">
          <cell r="B322">
            <v>1003</v>
          </cell>
          <cell r="C322" t="str">
            <v>GI &amp; Uro</v>
          </cell>
          <cell r="D322" t="str">
            <v>GU CL West팀</v>
          </cell>
          <cell r="E322" t="str">
            <v>임택수</v>
          </cell>
          <cell r="F322" t="str">
            <v>부장</v>
          </cell>
          <cell r="G322" t="str">
            <v>팀원</v>
          </cell>
          <cell r="H322" t="str">
            <v>1983-12-15</v>
          </cell>
          <cell r="I322" t="str">
            <v>남</v>
          </cell>
          <cell r="J322">
            <v>32</v>
          </cell>
          <cell r="K322">
            <v>0</v>
          </cell>
          <cell r="L322">
            <v>33</v>
          </cell>
          <cell r="M322">
            <v>33</v>
          </cell>
          <cell r="R322" t="str">
            <v>미팅</v>
          </cell>
          <cell r="S322" t="str">
            <v>미팅</v>
          </cell>
          <cell r="T322" t="str">
            <v>휴일</v>
          </cell>
          <cell r="V322" t="str">
            <v>1/7대휴</v>
          </cell>
          <cell r="AN322" t="str">
            <v>근무</v>
          </cell>
          <cell r="AR322" t="str">
            <v>월차</v>
          </cell>
          <cell r="AV322">
            <v>0</v>
          </cell>
          <cell r="AW322">
            <v>0</v>
          </cell>
          <cell r="AX322">
            <v>0</v>
          </cell>
          <cell r="AY322">
            <v>1</v>
          </cell>
          <cell r="AZ322">
            <v>0</v>
          </cell>
          <cell r="BA322">
            <v>1</v>
          </cell>
          <cell r="BB322">
            <v>0</v>
          </cell>
          <cell r="BC322">
            <v>0</v>
          </cell>
          <cell r="BD322">
            <v>1</v>
          </cell>
          <cell r="BE322">
            <v>1</v>
          </cell>
          <cell r="BF322">
            <v>0</v>
          </cell>
          <cell r="BG322">
            <v>0</v>
          </cell>
          <cell r="BH322">
            <v>0</v>
          </cell>
          <cell r="BI322">
            <v>0</v>
          </cell>
          <cell r="BJ322">
            <v>0</v>
          </cell>
          <cell r="BK322">
            <v>0</v>
          </cell>
          <cell r="BL322">
            <v>2</v>
          </cell>
          <cell r="BM322">
            <v>0</v>
          </cell>
          <cell r="BN322">
            <v>2</v>
          </cell>
          <cell r="BP322">
            <v>16</v>
          </cell>
        </row>
        <row r="323">
          <cell r="B323">
            <v>1173</v>
          </cell>
          <cell r="C323" t="str">
            <v>Vaccine</v>
          </cell>
          <cell r="D323" t="str">
            <v>Vaccine 1팀</v>
          </cell>
          <cell r="E323" t="str">
            <v>이세헌</v>
          </cell>
          <cell r="F323" t="str">
            <v>부장</v>
          </cell>
          <cell r="G323" t="str">
            <v>팀장</v>
          </cell>
          <cell r="H323" t="str">
            <v>1995-08-16</v>
          </cell>
          <cell r="I323" t="str">
            <v>남</v>
          </cell>
          <cell r="J323">
            <v>20</v>
          </cell>
          <cell r="K323">
            <v>0</v>
          </cell>
          <cell r="L323">
            <v>21</v>
          </cell>
          <cell r="M323">
            <v>21</v>
          </cell>
          <cell r="R323" t="str">
            <v>미팅</v>
          </cell>
          <cell r="S323" t="str">
            <v>미팅</v>
          </cell>
          <cell r="AH323" t="str">
            <v>휴일</v>
          </cell>
          <cell r="AI323" t="str">
            <v>휴일</v>
          </cell>
          <cell r="AN323" t="str">
            <v>1/21대휴</v>
          </cell>
          <cell r="AR323" t="str">
            <v>특휴</v>
          </cell>
          <cell r="AV323">
            <v>0</v>
          </cell>
          <cell r="AW323">
            <v>0</v>
          </cell>
          <cell r="AX323">
            <v>0</v>
          </cell>
          <cell r="AY323">
            <v>0</v>
          </cell>
          <cell r="AZ323">
            <v>0</v>
          </cell>
          <cell r="BA323">
            <v>0</v>
          </cell>
          <cell r="BB323">
            <v>0</v>
          </cell>
          <cell r="BC323">
            <v>0</v>
          </cell>
          <cell r="BD323">
            <v>2</v>
          </cell>
          <cell r="BE323">
            <v>1</v>
          </cell>
          <cell r="BF323">
            <v>0</v>
          </cell>
          <cell r="BG323">
            <v>0</v>
          </cell>
          <cell r="BH323">
            <v>0</v>
          </cell>
          <cell r="BI323">
            <v>0</v>
          </cell>
          <cell r="BJ323">
            <v>0</v>
          </cell>
          <cell r="BK323">
            <v>0</v>
          </cell>
          <cell r="BL323">
            <v>2</v>
          </cell>
          <cell r="BM323">
            <v>1</v>
          </cell>
          <cell r="BN323">
            <v>1</v>
          </cell>
          <cell r="BP323">
            <v>16</v>
          </cell>
        </row>
        <row r="324">
          <cell r="B324">
            <v>1091</v>
          </cell>
          <cell r="C324" t="str">
            <v>Vaccine</v>
          </cell>
          <cell r="D324" t="str">
            <v>Vaccine 1팀</v>
          </cell>
          <cell r="E324" t="str">
            <v>김종수</v>
          </cell>
          <cell r="F324" t="str">
            <v>차장</v>
          </cell>
          <cell r="G324" t="str">
            <v>팀원</v>
          </cell>
          <cell r="H324" t="str">
            <v>1992-02-10</v>
          </cell>
          <cell r="I324" t="str">
            <v>남</v>
          </cell>
          <cell r="J324">
            <v>21</v>
          </cell>
          <cell r="K324">
            <v>0</v>
          </cell>
          <cell r="L324">
            <v>24</v>
          </cell>
          <cell r="M324">
            <v>24</v>
          </cell>
          <cell r="R324" t="str">
            <v>미팅</v>
          </cell>
          <cell r="S324" t="str">
            <v>미팅</v>
          </cell>
          <cell r="AN324" t="str">
            <v>월차</v>
          </cell>
          <cell r="AR324" t="str">
            <v>특휴</v>
          </cell>
          <cell r="AV324">
            <v>0</v>
          </cell>
          <cell r="AW324">
            <v>0</v>
          </cell>
          <cell r="AX324">
            <v>0</v>
          </cell>
          <cell r="AY324">
            <v>1</v>
          </cell>
          <cell r="AZ324">
            <v>0</v>
          </cell>
          <cell r="BA324">
            <v>1</v>
          </cell>
          <cell r="BB324">
            <v>0</v>
          </cell>
          <cell r="BC324">
            <v>0</v>
          </cell>
          <cell r="BD324">
            <v>0</v>
          </cell>
          <cell r="BE324">
            <v>0</v>
          </cell>
          <cell r="BF324">
            <v>0</v>
          </cell>
          <cell r="BG324">
            <v>0</v>
          </cell>
          <cell r="BH324">
            <v>0</v>
          </cell>
          <cell r="BI324">
            <v>0</v>
          </cell>
          <cell r="BJ324">
            <v>0</v>
          </cell>
          <cell r="BK324">
            <v>0</v>
          </cell>
          <cell r="BL324">
            <v>2</v>
          </cell>
          <cell r="BM324">
            <v>1</v>
          </cell>
          <cell r="BN324">
            <v>1</v>
          </cell>
          <cell r="BP324">
            <v>16</v>
          </cell>
        </row>
        <row r="325">
          <cell r="B325">
            <v>1065</v>
          </cell>
          <cell r="C325" t="str">
            <v>Vaccine</v>
          </cell>
          <cell r="D325" t="str">
            <v>Vaccine 1팀</v>
          </cell>
          <cell r="E325" t="str">
            <v>박해정</v>
          </cell>
          <cell r="F325" t="str">
            <v>차장</v>
          </cell>
          <cell r="G325" t="str">
            <v>팀원</v>
          </cell>
          <cell r="H325" t="str">
            <v>1991-03-18</v>
          </cell>
          <cell r="I325" t="str">
            <v>남</v>
          </cell>
          <cell r="J325">
            <v>24</v>
          </cell>
          <cell r="K325">
            <v>0</v>
          </cell>
          <cell r="L325">
            <v>25</v>
          </cell>
          <cell r="M325">
            <v>25</v>
          </cell>
          <cell r="R325" t="str">
            <v>미팅</v>
          </cell>
          <cell r="S325" t="str">
            <v>미팅</v>
          </cell>
          <cell r="AN325" t="str">
            <v>월차</v>
          </cell>
          <cell r="AR325" t="str">
            <v>특휴</v>
          </cell>
          <cell r="AV325">
            <v>0</v>
          </cell>
          <cell r="AW325">
            <v>0</v>
          </cell>
          <cell r="AX325">
            <v>0</v>
          </cell>
          <cell r="AY325">
            <v>1</v>
          </cell>
          <cell r="AZ325">
            <v>0</v>
          </cell>
          <cell r="BA325">
            <v>1</v>
          </cell>
          <cell r="BB325">
            <v>0</v>
          </cell>
          <cell r="BC325">
            <v>0</v>
          </cell>
          <cell r="BD325">
            <v>0</v>
          </cell>
          <cell r="BE325">
            <v>0</v>
          </cell>
          <cell r="BF325">
            <v>0</v>
          </cell>
          <cell r="BG325">
            <v>0</v>
          </cell>
          <cell r="BH325">
            <v>0</v>
          </cell>
          <cell r="BI325">
            <v>0</v>
          </cell>
          <cell r="BJ325">
            <v>0</v>
          </cell>
          <cell r="BK325">
            <v>0</v>
          </cell>
          <cell r="BL325">
            <v>2</v>
          </cell>
          <cell r="BM325">
            <v>1</v>
          </cell>
          <cell r="BN325">
            <v>1</v>
          </cell>
          <cell r="BP325">
            <v>16</v>
          </cell>
        </row>
        <row r="326">
          <cell r="B326">
            <v>1235</v>
          </cell>
          <cell r="C326" t="str">
            <v>Vaccine</v>
          </cell>
          <cell r="D326" t="str">
            <v>Vaccine 1팀</v>
          </cell>
          <cell r="E326" t="str">
            <v>배상범</v>
          </cell>
          <cell r="F326" t="str">
            <v>대리</v>
          </cell>
          <cell r="G326" t="str">
            <v>팀원</v>
          </cell>
          <cell r="H326" t="str">
            <v>1999-07-01</v>
          </cell>
          <cell r="I326" t="str">
            <v>남</v>
          </cell>
          <cell r="J326">
            <v>15</v>
          </cell>
          <cell r="K326">
            <v>0</v>
          </cell>
          <cell r="L326">
            <v>17</v>
          </cell>
          <cell r="M326">
            <v>17</v>
          </cell>
          <cell r="R326" t="str">
            <v>미팅</v>
          </cell>
          <cell r="S326" t="str">
            <v>미팅</v>
          </cell>
          <cell r="AN326" t="str">
            <v>월차</v>
          </cell>
          <cell r="AR326" t="str">
            <v>특휴</v>
          </cell>
          <cell r="AV326">
            <v>0</v>
          </cell>
          <cell r="AW326">
            <v>0</v>
          </cell>
          <cell r="AX326">
            <v>0</v>
          </cell>
          <cell r="AY326">
            <v>1</v>
          </cell>
          <cell r="AZ326">
            <v>0</v>
          </cell>
          <cell r="BA326">
            <v>1</v>
          </cell>
          <cell r="BB326">
            <v>0</v>
          </cell>
          <cell r="BC326">
            <v>0</v>
          </cell>
          <cell r="BD326">
            <v>0</v>
          </cell>
          <cell r="BE326">
            <v>0</v>
          </cell>
          <cell r="BF326">
            <v>0</v>
          </cell>
          <cell r="BG326">
            <v>0</v>
          </cell>
          <cell r="BH326">
            <v>0</v>
          </cell>
          <cell r="BI326">
            <v>0</v>
          </cell>
          <cell r="BJ326">
            <v>0</v>
          </cell>
          <cell r="BK326">
            <v>0</v>
          </cell>
          <cell r="BL326">
            <v>2</v>
          </cell>
          <cell r="BM326">
            <v>1</v>
          </cell>
          <cell r="BN326">
            <v>1</v>
          </cell>
          <cell r="BP326">
            <v>16</v>
          </cell>
        </row>
        <row r="327">
          <cell r="B327">
            <v>1349</v>
          </cell>
          <cell r="C327" t="str">
            <v>Vaccine</v>
          </cell>
          <cell r="D327" t="str">
            <v>Vaccine 1팀</v>
          </cell>
          <cell r="E327" t="str">
            <v>홍승찬</v>
          </cell>
          <cell r="F327" t="str">
            <v>주임</v>
          </cell>
          <cell r="G327" t="str">
            <v>팀원</v>
          </cell>
          <cell r="H327" t="str">
            <v>2001-04-30</v>
          </cell>
          <cell r="I327" t="str">
            <v>남</v>
          </cell>
          <cell r="J327">
            <v>12</v>
          </cell>
          <cell r="K327">
            <v>0</v>
          </cell>
          <cell r="L327">
            <v>15</v>
          </cell>
          <cell r="M327">
            <v>15</v>
          </cell>
          <cell r="R327" t="str">
            <v>미팅</v>
          </cell>
          <cell r="S327" t="str">
            <v>미팅</v>
          </cell>
          <cell r="AN327" t="str">
            <v>월차</v>
          </cell>
          <cell r="AR327" t="str">
            <v>특휴</v>
          </cell>
          <cell r="AV327">
            <v>0</v>
          </cell>
          <cell r="AW327">
            <v>0</v>
          </cell>
          <cell r="AX327">
            <v>0</v>
          </cell>
          <cell r="AY327">
            <v>1</v>
          </cell>
          <cell r="AZ327">
            <v>0</v>
          </cell>
          <cell r="BA327">
            <v>1</v>
          </cell>
          <cell r="BB327">
            <v>0</v>
          </cell>
          <cell r="BC327">
            <v>0</v>
          </cell>
          <cell r="BD327">
            <v>0</v>
          </cell>
          <cell r="BE327">
            <v>0</v>
          </cell>
          <cell r="BF327">
            <v>0</v>
          </cell>
          <cell r="BG327">
            <v>0</v>
          </cell>
          <cell r="BH327">
            <v>0</v>
          </cell>
          <cell r="BI327">
            <v>0</v>
          </cell>
          <cell r="BJ327">
            <v>0</v>
          </cell>
          <cell r="BK327">
            <v>0</v>
          </cell>
          <cell r="BL327">
            <v>2</v>
          </cell>
          <cell r="BM327">
            <v>1</v>
          </cell>
          <cell r="BN327">
            <v>1</v>
          </cell>
          <cell r="BP327">
            <v>16</v>
          </cell>
        </row>
        <row r="328">
          <cell r="B328">
            <v>1355</v>
          </cell>
          <cell r="C328" t="str">
            <v>Vaccine</v>
          </cell>
          <cell r="D328" t="str">
            <v>Vaccine 1팀</v>
          </cell>
          <cell r="E328" t="str">
            <v>황은석</v>
          </cell>
          <cell r="F328" t="str">
            <v>주임</v>
          </cell>
          <cell r="G328" t="str">
            <v>팀원</v>
          </cell>
          <cell r="H328" t="str">
            <v>2001-04-30</v>
          </cell>
          <cell r="I328" t="str">
            <v>남</v>
          </cell>
          <cell r="J328">
            <v>11.5</v>
          </cell>
          <cell r="K328">
            <v>0</v>
          </cell>
          <cell r="L328">
            <v>15</v>
          </cell>
          <cell r="M328">
            <v>15</v>
          </cell>
          <cell r="R328" t="str">
            <v>미팅</v>
          </cell>
          <cell r="S328" t="str">
            <v>미팅</v>
          </cell>
          <cell r="AN328" t="str">
            <v>월차</v>
          </cell>
          <cell r="AR328" t="str">
            <v>특휴</v>
          </cell>
          <cell r="AV328">
            <v>0</v>
          </cell>
          <cell r="AW328">
            <v>0</v>
          </cell>
          <cell r="AX328">
            <v>0</v>
          </cell>
          <cell r="AY328">
            <v>1</v>
          </cell>
          <cell r="AZ328">
            <v>0</v>
          </cell>
          <cell r="BA328">
            <v>1</v>
          </cell>
          <cell r="BB328">
            <v>0</v>
          </cell>
          <cell r="BC328">
            <v>0</v>
          </cell>
          <cell r="BD328">
            <v>0</v>
          </cell>
          <cell r="BE328">
            <v>0</v>
          </cell>
          <cell r="BF328">
            <v>0</v>
          </cell>
          <cell r="BG328">
            <v>0</v>
          </cell>
          <cell r="BH328">
            <v>0</v>
          </cell>
          <cell r="BI328">
            <v>0</v>
          </cell>
          <cell r="BJ328">
            <v>0</v>
          </cell>
          <cell r="BK328">
            <v>0</v>
          </cell>
          <cell r="BL328">
            <v>2</v>
          </cell>
          <cell r="BM328">
            <v>1</v>
          </cell>
          <cell r="BN328">
            <v>1</v>
          </cell>
          <cell r="BP328">
            <v>16</v>
          </cell>
        </row>
        <row r="329">
          <cell r="B329">
            <v>1326</v>
          </cell>
          <cell r="C329" t="str">
            <v>Vaccine</v>
          </cell>
          <cell r="D329" t="str">
            <v>Vaccine 1팀</v>
          </cell>
          <cell r="E329" t="str">
            <v>강영덕</v>
          </cell>
          <cell r="F329" t="str">
            <v>주임</v>
          </cell>
          <cell r="G329" t="str">
            <v>팀원</v>
          </cell>
          <cell r="H329" t="str">
            <v>2001-02-26</v>
          </cell>
          <cell r="I329" t="str">
            <v>남</v>
          </cell>
          <cell r="J329">
            <v>12</v>
          </cell>
          <cell r="K329">
            <v>0</v>
          </cell>
          <cell r="L329">
            <v>15</v>
          </cell>
          <cell r="M329">
            <v>15</v>
          </cell>
          <cell r="R329" t="str">
            <v>미팅</v>
          </cell>
          <cell r="S329" t="str">
            <v>미팅</v>
          </cell>
          <cell r="AN329" t="str">
            <v>월차</v>
          </cell>
          <cell r="AR329" t="str">
            <v>특휴</v>
          </cell>
          <cell r="AV329">
            <v>0</v>
          </cell>
          <cell r="AW329">
            <v>0</v>
          </cell>
          <cell r="AX329">
            <v>0</v>
          </cell>
          <cell r="AY329">
            <v>1</v>
          </cell>
          <cell r="AZ329">
            <v>0</v>
          </cell>
          <cell r="BA329">
            <v>1</v>
          </cell>
          <cell r="BB329">
            <v>0</v>
          </cell>
          <cell r="BC329">
            <v>0</v>
          </cell>
          <cell r="BD329">
            <v>0</v>
          </cell>
          <cell r="BE329">
            <v>0</v>
          </cell>
          <cell r="BF329">
            <v>0</v>
          </cell>
          <cell r="BG329">
            <v>0</v>
          </cell>
          <cell r="BH329">
            <v>0</v>
          </cell>
          <cell r="BI329">
            <v>0</v>
          </cell>
          <cell r="BJ329">
            <v>0</v>
          </cell>
          <cell r="BK329">
            <v>0</v>
          </cell>
          <cell r="BL329">
            <v>2</v>
          </cell>
          <cell r="BM329">
            <v>1</v>
          </cell>
          <cell r="BN329">
            <v>1</v>
          </cell>
          <cell r="BP329">
            <v>16</v>
          </cell>
        </row>
        <row r="330">
          <cell r="B330">
            <v>1471</v>
          </cell>
          <cell r="C330" t="str">
            <v>Vaccine</v>
          </cell>
          <cell r="D330" t="str">
            <v>Vaccine 1팀</v>
          </cell>
          <cell r="E330" t="str">
            <v>장재기</v>
          </cell>
          <cell r="F330" t="str">
            <v>주임</v>
          </cell>
          <cell r="G330" t="str">
            <v>팀원</v>
          </cell>
          <cell r="H330" t="str">
            <v>2003-01-07</v>
          </cell>
          <cell r="I330" t="str">
            <v>남</v>
          </cell>
          <cell r="J330">
            <v>11</v>
          </cell>
          <cell r="K330">
            <v>0</v>
          </cell>
          <cell r="L330">
            <v>13</v>
          </cell>
          <cell r="M330">
            <v>13</v>
          </cell>
          <cell r="R330" t="str">
            <v>미팅</v>
          </cell>
          <cell r="S330" t="str">
            <v>미팅</v>
          </cell>
          <cell r="AN330" t="str">
            <v>월차</v>
          </cell>
          <cell r="AR330" t="str">
            <v>특휴</v>
          </cell>
          <cell r="AV330">
            <v>0</v>
          </cell>
          <cell r="AW330">
            <v>0</v>
          </cell>
          <cell r="AX330">
            <v>0</v>
          </cell>
          <cell r="AY330">
            <v>1</v>
          </cell>
          <cell r="AZ330">
            <v>0</v>
          </cell>
          <cell r="BA330">
            <v>1</v>
          </cell>
          <cell r="BB330">
            <v>0</v>
          </cell>
          <cell r="BC330">
            <v>0</v>
          </cell>
          <cell r="BD330">
            <v>0</v>
          </cell>
          <cell r="BE330">
            <v>0</v>
          </cell>
          <cell r="BF330">
            <v>0</v>
          </cell>
          <cell r="BG330">
            <v>0</v>
          </cell>
          <cell r="BH330">
            <v>0</v>
          </cell>
          <cell r="BI330">
            <v>0</v>
          </cell>
          <cell r="BJ330">
            <v>0</v>
          </cell>
          <cell r="BK330">
            <v>0</v>
          </cell>
          <cell r="BL330">
            <v>2</v>
          </cell>
          <cell r="BM330">
            <v>1</v>
          </cell>
          <cell r="BN330">
            <v>1</v>
          </cell>
          <cell r="BP330">
            <v>16</v>
          </cell>
        </row>
        <row r="331">
          <cell r="B331">
            <v>1454</v>
          </cell>
          <cell r="C331" t="str">
            <v>Vaccine</v>
          </cell>
          <cell r="D331" t="str">
            <v>Vaccine 1팀</v>
          </cell>
          <cell r="E331" t="str">
            <v>서민규</v>
          </cell>
          <cell r="F331" t="str">
            <v>사원</v>
          </cell>
          <cell r="G331" t="str">
            <v>팀원</v>
          </cell>
          <cell r="H331" t="str">
            <v>2003-01-07</v>
          </cell>
          <cell r="I331" t="str">
            <v>남</v>
          </cell>
          <cell r="J331">
            <v>9</v>
          </cell>
          <cell r="K331">
            <v>0</v>
          </cell>
          <cell r="L331">
            <v>13</v>
          </cell>
          <cell r="M331">
            <v>13</v>
          </cell>
          <cell r="R331" t="str">
            <v>미팅</v>
          </cell>
          <cell r="S331" t="str">
            <v>미팅</v>
          </cell>
          <cell r="V331" t="str">
            <v>병가</v>
          </cell>
          <cell r="W331" t="str">
            <v>병가</v>
          </cell>
          <cell r="X331" t="str">
            <v>병가</v>
          </cell>
          <cell r="Y331" t="str">
            <v>병가</v>
          </cell>
          <cell r="Z331" t="str">
            <v>병가</v>
          </cell>
          <cell r="AN331" t="str">
            <v>월차</v>
          </cell>
          <cell r="AR331" t="str">
            <v>특휴</v>
          </cell>
          <cell r="AV331">
            <v>0</v>
          </cell>
          <cell r="AW331">
            <v>0</v>
          </cell>
          <cell r="AX331">
            <v>0</v>
          </cell>
          <cell r="AY331">
            <v>1</v>
          </cell>
          <cell r="AZ331">
            <v>0</v>
          </cell>
          <cell r="BA331">
            <v>1</v>
          </cell>
          <cell r="BB331">
            <v>0</v>
          </cell>
          <cell r="BC331">
            <v>0</v>
          </cell>
          <cell r="BD331">
            <v>0</v>
          </cell>
          <cell r="BE331">
            <v>0</v>
          </cell>
          <cell r="BF331">
            <v>0</v>
          </cell>
          <cell r="BG331">
            <v>5</v>
          </cell>
          <cell r="BH331">
            <v>0</v>
          </cell>
          <cell r="BI331">
            <v>0</v>
          </cell>
          <cell r="BJ331">
            <v>0</v>
          </cell>
          <cell r="BK331">
            <v>0</v>
          </cell>
          <cell r="BL331">
            <v>2</v>
          </cell>
          <cell r="BM331">
            <v>1</v>
          </cell>
          <cell r="BN331">
            <v>6</v>
          </cell>
          <cell r="BP331">
            <v>11</v>
          </cell>
        </row>
        <row r="332">
          <cell r="B332">
            <v>1449</v>
          </cell>
          <cell r="C332" t="str">
            <v>Vaccine</v>
          </cell>
          <cell r="D332" t="str">
            <v>Vaccine 1팀</v>
          </cell>
          <cell r="E332" t="str">
            <v>박준하</v>
          </cell>
          <cell r="F332" t="str">
            <v>사원</v>
          </cell>
          <cell r="G332" t="str">
            <v>팀원</v>
          </cell>
          <cell r="H332" t="str">
            <v>2003-01-07</v>
          </cell>
          <cell r="I332" t="str">
            <v>남</v>
          </cell>
          <cell r="J332">
            <v>9</v>
          </cell>
          <cell r="K332">
            <v>0</v>
          </cell>
          <cell r="L332">
            <v>13</v>
          </cell>
          <cell r="M332">
            <v>13</v>
          </cell>
          <cell r="R332" t="str">
            <v>미팅</v>
          </cell>
          <cell r="S332" t="str">
            <v>미팅</v>
          </cell>
          <cell r="AN332" t="str">
            <v>월차</v>
          </cell>
          <cell r="AR332" t="str">
            <v>특휴</v>
          </cell>
          <cell r="AV332">
            <v>0</v>
          </cell>
          <cell r="AW332">
            <v>0</v>
          </cell>
          <cell r="AX332">
            <v>0</v>
          </cell>
          <cell r="AY332">
            <v>1</v>
          </cell>
          <cell r="AZ332">
            <v>0</v>
          </cell>
          <cell r="BA332">
            <v>1</v>
          </cell>
          <cell r="BB332">
            <v>0</v>
          </cell>
          <cell r="BC332">
            <v>0</v>
          </cell>
          <cell r="BD332">
            <v>0</v>
          </cell>
          <cell r="BE332">
            <v>0</v>
          </cell>
          <cell r="BF332">
            <v>0</v>
          </cell>
          <cell r="BG332">
            <v>0</v>
          </cell>
          <cell r="BH332">
            <v>0</v>
          </cell>
          <cell r="BI332">
            <v>0</v>
          </cell>
          <cell r="BJ332">
            <v>0</v>
          </cell>
          <cell r="BK332">
            <v>0</v>
          </cell>
          <cell r="BL332">
            <v>2</v>
          </cell>
          <cell r="BM332">
            <v>1</v>
          </cell>
          <cell r="BN332">
            <v>1</v>
          </cell>
          <cell r="BP332">
            <v>16</v>
          </cell>
        </row>
        <row r="333">
          <cell r="B333">
            <v>1226</v>
          </cell>
          <cell r="C333" t="str">
            <v>Vaccine</v>
          </cell>
          <cell r="D333" t="str">
            <v>Vaccine2팀</v>
          </cell>
          <cell r="E333" t="str">
            <v>박하룡</v>
          </cell>
          <cell r="F333" t="str">
            <v>과장</v>
          </cell>
          <cell r="G333" t="str">
            <v>팀장</v>
          </cell>
          <cell r="H333" t="str">
            <v>1999-01-25</v>
          </cell>
          <cell r="I333" t="str">
            <v>남</v>
          </cell>
          <cell r="J333">
            <v>16</v>
          </cell>
          <cell r="K333">
            <v>0</v>
          </cell>
          <cell r="L333">
            <v>17</v>
          </cell>
          <cell r="M333">
            <v>17</v>
          </cell>
          <cell r="R333" t="str">
            <v>미팅</v>
          </cell>
          <cell r="S333" t="str">
            <v>미팅</v>
          </cell>
          <cell r="AA333" t="str">
            <v>휴일</v>
          </cell>
          <cell r="AB333" t="str">
            <v>휴일</v>
          </cell>
          <cell r="AN333" t="str">
            <v>1/14대휴</v>
          </cell>
          <cell r="AR333" t="str">
            <v>특휴</v>
          </cell>
          <cell r="AV333">
            <v>0</v>
          </cell>
          <cell r="AW333">
            <v>0</v>
          </cell>
          <cell r="AX333">
            <v>0</v>
          </cell>
          <cell r="AY333">
            <v>0</v>
          </cell>
          <cell r="AZ333">
            <v>0</v>
          </cell>
          <cell r="BA333">
            <v>0</v>
          </cell>
          <cell r="BB333">
            <v>0</v>
          </cell>
          <cell r="BC333">
            <v>0</v>
          </cell>
          <cell r="BD333">
            <v>2</v>
          </cell>
          <cell r="BE333">
            <v>1</v>
          </cell>
          <cell r="BF333">
            <v>0</v>
          </cell>
          <cell r="BG333">
            <v>0</v>
          </cell>
          <cell r="BH333">
            <v>0</v>
          </cell>
          <cell r="BI333">
            <v>0</v>
          </cell>
          <cell r="BJ333">
            <v>0</v>
          </cell>
          <cell r="BK333">
            <v>0</v>
          </cell>
          <cell r="BL333">
            <v>2</v>
          </cell>
          <cell r="BM333">
            <v>1</v>
          </cell>
          <cell r="BN333">
            <v>1</v>
          </cell>
          <cell r="BP333">
            <v>16</v>
          </cell>
        </row>
        <row r="334">
          <cell r="B334">
            <v>1274</v>
          </cell>
          <cell r="C334" t="str">
            <v>Vaccine</v>
          </cell>
          <cell r="D334" t="str">
            <v>Vaccine2팀</v>
          </cell>
          <cell r="E334" t="str">
            <v>이수복</v>
          </cell>
          <cell r="F334" t="str">
            <v>주임</v>
          </cell>
          <cell r="G334" t="str">
            <v>팀원</v>
          </cell>
          <cell r="H334" t="str">
            <v>2000-01-10</v>
          </cell>
          <cell r="I334" t="str">
            <v>남</v>
          </cell>
          <cell r="J334">
            <v>17</v>
          </cell>
          <cell r="K334">
            <v>0</v>
          </cell>
          <cell r="L334">
            <v>16</v>
          </cell>
          <cell r="M334">
            <v>16</v>
          </cell>
          <cell r="R334" t="str">
            <v>미팅</v>
          </cell>
          <cell r="S334" t="str">
            <v>미팅</v>
          </cell>
          <cell r="AB334" t="str">
            <v>휴일</v>
          </cell>
          <cell r="AN334" t="str">
            <v>1/15대휴</v>
          </cell>
          <cell r="AR334" t="str">
            <v>특휴</v>
          </cell>
          <cell r="AV334">
            <v>0</v>
          </cell>
          <cell r="AW334">
            <v>0</v>
          </cell>
          <cell r="AX334">
            <v>0</v>
          </cell>
          <cell r="AY334">
            <v>0</v>
          </cell>
          <cell r="AZ334">
            <v>0</v>
          </cell>
          <cell r="BA334">
            <v>0</v>
          </cell>
          <cell r="BB334">
            <v>0</v>
          </cell>
          <cell r="BC334">
            <v>0</v>
          </cell>
          <cell r="BD334">
            <v>1</v>
          </cell>
          <cell r="BE334">
            <v>1</v>
          </cell>
          <cell r="BF334">
            <v>0</v>
          </cell>
          <cell r="BG334">
            <v>0</v>
          </cell>
          <cell r="BH334">
            <v>0</v>
          </cell>
          <cell r="BI334">
            <v>0</v>
          </cell>
          <cell r="BJ334">
            <v>0</v>
          </cell>
          <cell r="BK334">
            <v>0</v>
          </cell>
          <cell r="BL334">
            <v>2</v>
          </cell>
          <cell r="BM334">
            <v>1</v>
          </cell>
          <cell r="BN334">
            <v>1</v>
          </cell>
          <cell r="BP334">
            <v>16</v>
          </cell>
        </row>
        <row r="335">
          <cell r="B335">
            <v>1271</v>
          </cell>
          <cell r="C335" t="str">
            <v>Vaccine</v>
          </cell>
          <cell r="D335" t="str">
            <v>Vaccine2팀</v>
          </cell>
          <cell r="E335" t="str">
            <v>정승호</v>
          </cell>
          <cell r="F335" t="str">
            <v>주임</v>
          </cell>
          <cell r="G335" t="str">
            <v>팀원</v>
          </cell>
          <cell r="H335" t="str">
            <v>2000-01-10</v>
          </cell>
          <cell r="I335" t="str">
            <v>남</v>
          </cell>
          <cell r="J335">
            <v>17</v>
          </cell>
          <cell r="K335">
            <v>0</v>
          </cell>
          <cell r="L335">
            <v>16</v>
          </cell>
          <cell r="M335">
            <v>16</v>
          </cell>
          <cell r="R335" t="str">
            <v>미팅</v>
          </cell>
          <cell r="S335" t="str">
            <v>미팅</v>
          </cell>
          <cell r="AA335" t="str">
            <v>휴일</v>
          </cell>
          <cell r="AB335" t="str">
            <v>휴일</v>
          </cell>
          <cell r="AN335" t="str">
            <v>1/14대휴</v>
          </cell>
          <cell r="AR335" t="str">
            <v>특휴</v>
          </cell>
          <cell r="AV335">
            <v>0</v>
          </cell>
          <cell r="AW335">
            <v>0</v>
          </cell>
          <cell r="AX335">
            <v>0</v>
          </cell>
          <cell r="AY335">
            <v>0</v>
          </cell>
          <cell r="AZ335">
            <v>0</v>
          </cell>
          <cell r="BA335">
            <v>0</v>
          </cell>
          <cell r="BB335">
            <v>0</v>
          </cell>
          <cell r="BC335">
            <v>0</v>
          </cell>
          <cell r="BD335">
            <v>2</v>
          </cell>
          <cell r="BE335">
            <v>1</v>
          </cell>
          <cell r="BF335">
            <v>0</v>
          </cell>
          <cell r="BG335">
            <v>0</v>
          </cell>
          <cell r="BH335">
            <v>0</v>
          </cell>
          <cell r="BI335">
            <v>0</v>
          </cell>
          <cell r="BJ335">
            <v>0</v>
          </cell>
          <cell r="BK335">
            <v>0</v>
          </cell>
          <cell r="BL335">
            <v>2</v>
          </cell>
          <cell r="BM335">
            <v>1</v>
          </cell>
          <cell r="BN335">
            <v>1</v>
          </cell>
          <cell r="BP335">
            <v>16</v>
          </cell>
        </row>
        <row r="336">
          <cell r="B336">
            <v>1568</v>
          </cell>
          <cell r="C336" t="str">
            <v>Vaccine</v>
          </cell>
          <cell r="D336" t="str">
            <v>Vaccine2팀</v>
          </cell>
          <cell r="E336" t="str">
            <v>조성연</v>
          </cell>
          <cell r="F336" t="str">
            <v>주임</v>
          </cell>
          <cell r="G336" t="str">
            <v>팀원</v>
          </cell>
          <cell r="H336" t="str">
            <v>2004-05-03</v>
          </cell>
          <cell r="I336" t="str">
            <v>남</v>
          </cell>
          <cell r="J336">
            <v>4.6301369863013697</v>
          </cell>
          <cell r="K336">
            <v>0</v>
          </cell>
          <cell r="L336">
            <v>12</v>
          </cell>
          <cell r="M336">
            <v>12</v>
          </cell>
          <cell r="R336" t="str">
            <v>미팅</v>
          </cell>
          <cell r="S336" t="str">
            <v>미팅</v>
          </cell>
          <cell r="AN336" t="str">
            <v>월차</v>
          </cell>
          <cell r="AR336" t="str">
            <v>특휴</v>
          </cell>
          <cell r="AV336">
            <v>0</v>
          </cell>
          <cell r="AW336">
            <v>0</v>
          </cell>
          <cell r="AX336">
            <v>0</v>
          </cell>
          <cell r="AY336">
            <v>1</v>
          </cell>
          <cell r="AZ336">
            <v>0</v>
          </cell>
          <cell r="BA336">
            <v>1</v>
          </cell>
          <cell r="BB336">
            <v>0</v>
          </cell>
          <cell r="BC336">
            <v>0</v>
          </cell>
          <cell r="BD336">
            <v>0</v>
          </cell>
          <cell r="BE336">
            <v>0</v>
          </cell>
          <cell r="BF336">
            <v>0</v>
          </cell>
          <cell r="BG336">
            <v>0</v>
          </cell>
          <cell r="BH336">
            <v>0</v>
          </cell>
          <cell r="BI336">
            <v>0</v>
          </cell>
          <cell r="BJ336">
            <v>0</v>
          </cell>
          <cell r="BK336">
            <v>0</v>
          </cell>
          <cell r="BL336">
            <v>2</v>
          </cell>
          <cell r="BM336">
            <v>1</v>
          </cell>
          <cell r="BN336">
            <v>1</v>
          </cell>
          <cell r="BP336">
            <v>16</v>
          </cell>
        </row>
        <row r="337">
          <cell r="B337">
            <v>1444</v>
          </cell>
          <cell r="C337" t="str">
            <v>Vaccine</v>
          </cell>
          <cell r="D337" t="str">
            <v>Vaccine2팀</v>
          </cell>
          <cell r="E337" t="str">
            <v>김홍일</v>
          </cell>
          <cell r="F337" t="str">
            <v>주임</v>
          </cell>
          <cell r="G337" t="str">
            <v>팀원</v>
          </cell>
          <cell r="H337" t="str">
            <v>2003-01-07</v>
          </cell>
          <cell r="I337" t="str">
            <v>남</v>
          </cell>
          <cell r="J337">
            <v>11</v>
          </cell>
          <cell r="K337">
            <v>0</v>
          </cell>
          <cell r="L337">
            <v>13</v>
          </cell>
          <cell r="M337">
            <v>13</v>
          </cell>
          <cell r="R337" t="str">
            <v>미팅</v>
          </cell>
          <cell r="S337" t="str">
            <v>미팅</v>
          </cell>
          <cell r="AN337" t="str">
            <v>월차</v>
          </cell>
          <cell r="AR337" t="str">
            <v>특휴</v>
          </cell>
          <cell r="AV337">
            <v>0</v>
          </cell>
          <cell r="AW337">
            <v>0</v>
          </cell>
          <cell r="AX337">
            <v>0</v>
          </cell>
          <cell r="AY337">
            <v>1</v>
          </cell>
          <cell r="AZ337">
            <v>0</v>
          </cell>
          <cell r="BA337">
            <v>1</v>
          </cell>
          <cell r="BB337">
            <v>0</v>
          </cell>
          <cell r="BC337">
            <v>0</v>
          </cell>
          <cell r="BD337">
            <v>0</v>
          </cell>
          <cell r="BE337">
            <v>0</v>
          </cell>
          <cell r="BF337">
            <v>0</v>
          </cell>
          <cell r="BG337">
            <v>0</v>
          </cell>
          <cell r="BH337">
            <v>0</v>
          </cell>
          <cell r="BI337">
            <v>0</v>
          </cell>
          <cell r="BJ337">
            <v>0</v>
          </cell>
          <cell r="BK337">
            <v>0</v>
          </cell>
          <cell r="BL337">
            <v>2</v>
          </cell>
          <cell r="BM337">
            <v>1</v>
          </cell>
          <cell r="BN337">
            <v>1</v>
          </cell>
          <cell r="BP337">
            <v>16</v>
          </cell>
        </row>
        <row r="338">
          <cell r="B338">
            <v>1443</v>
          </cell>
          <cell r="C338" t="str">
            <v>Vaccine</v>
          </cell>
          <cell r="D338" t="str">
            <v>Vaccine2팀</v>
          </cell>
          <cell r="E338" t="str">
            <v>김현조</v>
          </cell>
          <cell r="F338" t="str">
            <v>주임</v>
          </cell>
          <cell r="G338" t="str">
            <v>팀원</v>
          </cell>
          <cell r="H338" t="str">
            <v>2003-01-07</v>
          </cell>
          <cell r="I338" t="str">
            <v>남</v>
          </cell>
          <cell r="J338">
            <v>12</v>
          </cell>
          <cell r="K338">
            <v>0</v>
          </cell>
          <cell r="L338">
            <v>13</v>
          </cell>
          <cell r="M338">
            <v>13</v>
          </cell>
          <cell r="R338" t="str">
            <v>미팅</v>
          </cell>
          <cell r="S338" t="str">
            <v>미팅</v>
          </cell>
          <cell r="AB338" t="str">
            <v>휴일</v>
          </cell>
          <cell r="AN338" t="str">
            <v>1/15대휴</v>
          </cell>
          <cell r="AR338" t="str">
            <v>특휴</v>
          </cell>
          <cell r="AV338">
            <v>0</v>
          </cell>
          <cell r="AW338">
            <v>0</v>
          </cell>
          <cell r="AX338">
            <v>0</v>
          </cell>
          <cell r="AY338">
            <v>0</v>
          </cell>
          <cell r="AZ338">
            <v>0</v>
          </cell>
          <cell r="BA338">
            <v>0</v>
          </cell>
          <cell r="BB338">
            <v>0</v>
          </cell>
          <cell r="BC338">
            <v>0</v>
          </cell>
          <cell r="BD338">
            <v>1</v>
          </cell>
          <cell r="BE338">
            <v>1</v>
          </cell>
          <cell r="BF338">
            <v>0</v>
          </cell>
          <cell r="BG338">
            <v>0</v>
          </cell>
          <cell r="BH338">
            <v>0</v>
          </cell>
          <cell r="BI338">
            <v>0</v>
          </cell>
          <cell r="BJ338">
            <v>0</v>
          </cell>
          <cell r="BK338">
            <v>0</v>
          </cell>
          <cell r="BL338">
            <v>2</v>
          </cell>
          <cell r="BM338">
            <v>1</v>
          </cell>
          <cell r="BN338">
            <v>1</v>
          </cell>
          <cell r="BP338">
            <v>16</v>
          </cell>
        </row>
        <row r="339">
          <cell r="B339">
            <v>1593</v>
          </cell>
          <cell r="C339" t="str">
            <v>Vaccine</v>
          </cell>
          <cell r="D339" t="str">
            <v>Vaccine2팀</v>
          </cell>
          <cell r="E339" t="str">
            <v>최성욱</v>
          </cell>
          <cell r="F339" t="str">
            <v>사원</v>
          </cell>
          <cell r="G339" t="str">
            <v>팀원</v>
          </cell>
          <cell r="H339">
            <v>38432</v>
          </cell>
          <cell r="I339" t="str">
            <v>남</v>
          </cell>
          <cell r="J339">
            <v>3.8356164383561646</v>
          </cell>
          <cell r="K339">
            <v>0</v>
          </cell>
          <cell r="L339">
            <v>11</v>
          </cell>
          <cell r="M339">
            <v>11</v>
          </cell>
          <cell r="R339" t="str">
            <v>미팅</v>
          </cell>
          <cell r="S339" t="str">
            <v>미팅</v>
          </cell>
          <cell r="AA339" t="str">
            <v>휴일</v>
          </cell>
          <cell r="AB339" t="str">
            <v>휴일</v>
          </cell>
          <cell r="AN339" t="str">
            <v>1/14대휴</v>
          </cell>
          <cell r="AR339" t="str">
            <v>특휴</v>
          </cell>
          <cell r="AV339">
            <v>0</v>
          </cell>
          <cell r="AW339">
            <v>0</v>
          </cell>
          <cell r="AX339">
            <v>0</v>
          </cell>
          <cell r="AY339">
            <v>0</v>
          </cell>
          <cell r="AZ339">
            <v>0</v>
          </cell>
          <cell r="BA339">
            <v>0</v>
          </cell>
          <cell r="BB339">
            <v>0</v>
          </cell>
          <cell r="BC339">
            <v>0</v>
          </cell>
          <cell r="BD339">
            <v>2</v>
          </cell>
          <cell r="BE339">
            <v>1</v>
          </cell>
          <cell r="BF339">
            <v>0</v>
          </cell>
          <cell r="BG339">
            <v>0</v>
          </cell>
          <cell r="BH339">
            <v>0</v>
          </cell>
          <cell r="BI339">
            <v>0</v>
          </cell>
          <cell r="BJ339">
            <v>0</v>
          </cell>
          <cell r="BK339">
            <v>0</v>
          </cell>
          <cell r="BL339">
            <v>2</v>
          </cell>
          <cell r="BM339">
            <v>1</v>
          </cell>
          <cell r="BN339">
            <v>1</v>
          </cell>
          <cell r="BP339">
            <v>16</v>
          </cell>
        </row>
        <row r="340">
          <cell r="B340">
            <v>1602</v>
          </cell>
          <cell r="C340" t="str">
            <v>Vaccine</v>
          </cell>
          <cell r="D340" t="str">
            <v>Vaccine2팀</v>
          </cell>
          <cell r="E340" t="str">
            <v>정경오</v>
          </cell>
          <cell r="F340" t="str">
            <v>사원</v>
          </cell>
          <cell r="G340" t="str">
            <v>팀원</v>
          </cell>
          <cell r="H340">
            <v>38596</v>
          </cell>
          <cell r="I340" t="str">
            <v>남</v>
          </cell>
          <cell r="J340">
            <v>0</v>
          </cell>
          <cell r="K340">
            <v>-3.6575342465753424</v>
          </cell>
          <cell r="L340">
            <v>11</v>
          </cell>
          <cell r="M340">
            <v>7.3424657534246576</v>
          </cell>
          <cell r="R340" t="str">
            <v>미팅</v>
          </cell>
          <cell r="S340" t="str">
            <v>미팅</v>
          </cell>
          <cell r="AN340" t="str">
            <v>월차</v>
          </cell>
          <cell r="AR340" t="str">
            <v>특휴</v>
          </cell>
          <cell r="AV340">
            <v>0</v>
          </cell>
          <cell r="AW340">
            <v>0</v>
          </cell>
          <cell r="AX340">
            <v>0</v>
          </cell>
          <cell r="AY340">
            <v>1</v>
          </cell>
          <cell r="AZ340">
            <v>0</v>
          </cell>
          <cell r="BA340">
            <v>1</v>
          </cell>
          <cell r="BB340">
            <v>0</v>
          </cell>
          <cell r="BC340">
            <v>0</v>
          </cell>
          <cell r="BD340">
            <v>0</v>
          </cell>
          <cell r="BE340">
            <v>0</v>
          </cell>
          <cell r="BF340">
            <v>0</v>
          </cell>
          <cell r="BG340">
            <v>0</v>
          </cell>
          <cell r="BH340">
            <v>0</v>
          </cell>
          <cell r="BI340">
            <v>0</v>
          </cell>
          <cell r="BJ340">
            <v>0</v>
          </cell>
          <cell r="BK340">
            <v>0</v>
          </cell>
          <cell r="BL340">
            <v>2</v>
          </cell>
          <cell r="BM340">
            <v>1</v>
          </cell>
          <cell r="BN340">
            <v>1</v>
          </cell>
          <cell r="BP340">
            <v>16</v>
          </cell>
        </row>
        <row r="341">
          <cell r="B341">
            <v>1016</v>
          </cell>
          <cell r="C341" t="str">
            <v>Wholesales</v>
          </cell>
          <cell r="D341" t="str">
            <v>Regional Sales Manager</v>
          </cell>
          <cell r="E341" t="str">
            <v>박종태</v>
          </cell>
          <cell r="F341" t="str">
            <v>부장</v>
          </cell>
          <cell r="G341" t="str">
            <v>본부장</v>
          </cell>
          <cell r="H341" t="str">
            <v>1987-05-18</v>
          </cell>
          <cell r="I341" t="str">
            <v>남</v>
          </cell>
          <cell r="J341">
            <v>32</v>
          </cell>
          <cell r="K341">
            <v>0</v>
          </cell>
          <cell r="L341">
            <v>29</v>
          </cell>
          <cell r="M341">
            <v>29</v>
          </cell>
          <cell r="R341" t="str">
            <v>미팅</v>
          </cell>
          <cell r="AN341" t="str">
            <v>근무</v>
          </cell>
          <cell r="AR341" t="str">
            <v>근무</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1</v>
          </cell>
          <cell r="BM341">
            <v>0</v>
          </cell>
          <cell r="BN341">
            <v>0</v>
          </cell>
          <cell r="BP341">
            <v>19</v>
          </cell>
        </row>
        <row r="342">
          <cell r="B342">
            <v>1013</v>
          </cell>
          <cell r="C342" t="str">
            <v>Wholesales</v>
          </cell>
          <cell r="D342" t="str">
            <v>도매팀</v>
          </cell>
          <cell r="E342" t="str">
            <v>김광식</v>
          </cell>
          <cell r="F342" t="str">
            <v>부장</v>
          </cell>
          <cell r="G342" t="str">
            <v>팀원</v>
          </cell>
          <cell r="H342" t="str">
            <v>1987-04-10</v>
          </cell>
          <cell r="I342" t="str">
            <v>남</v>
          </cell>
          <cell r="J342">
            <v>31</v>
          </cell>
          <cell r="K342">
            <v>0</v>
          </cell>
          <cell r="L342">
            <v>29</v>
          </cell>
          <cell r="M342">
            <v>29</v>
          </cell>
          <cell r="R342" t="str">
            <v>미팅</v>
          </cell>
          <cell r="AN342" t="str">
            <v>근무</v>
          </cell>
          <cell r="AR342" t="str">
            <v>근무</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1</v>
          </cell>
          <cell r="BM342">
            <v>0</v>
          </cell>
          <cell r="BN342">
            <v>0</v>
          </cell>
          <cell r="BP342">
            <v>19</v>
          </cell>
        </row>
        <row r="343">
          <cell r="B343">
            <v>1008</v>
          </cell>
          <cell r="C343" t="str">
            <v>Wholesales</v>
          </cell>
          <cell r="D343" t="str">
            <v>도매팀</v>
          </cell>
          <cell r="E343" t="str">
            <v>박대건</v>
          </cell>
          <cell r="F343" t="str">
            <v>부장</v>
          </cell>
          <cell r="G343" t="str">
            <v>팀원</v>
          </cell>
          <cell r="H343" t="str">
            <v>1984-09-12</v>
          </cell>
          <cell r="I343" t="str">
            <v>남</v>
          </cell>
          <cell r="J343">
            <v>33</v>
          </cell>
          <cell r="K343">
            <v>0</v>
          </cell>
          <cell r="L343">
            <v>32</v>
          </cell>
          <cell r="M343">
            <v>32</v>
          </cell>
          <cell r="R343" t="str">
            <v>미팅</v>
          </cell>
          <cell r="AN343" t="str">
            <v>근무</v>
          </cell>
          <cell r="AR343" t="str">
            <v>근무</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1</v>
          </cell>
          <cell r="BM343">
            <v>0</v>
          </cell>
          <cell r="BN343">
            <v>0</v>
          </cell>
          <cell r="BP343">
            <v>19</v>
          </cell>
        </row>
        <row r="344">
          <cell r="B344">
            <v>1179</v>
          </cell>
          <cell r="C344" t="str">
            <v>Wholesales</v>
          </cell>
          <cell r="D344" t="str">
            <v>도매팀</v>
          </cell>
          <cell r="E344" t="str">
            <v>박동순</v>
          </cell>
          <cell r="F344" t="str">
            <v>부장</v>
          </cell>
          <cell r="G344" t="str">
            <v>팀원</v>
          </cell>
          <cell r="H344" t="str">
            <v>1996-01-01</v>
          </cell>
          <cell r="I344" t="str">
            <v>남</v>
          </cell>
          <cell r="J344">
            <v>22</v>
          </cell>
          <cell r="K344">
            <v>0</v>
          </cell>
          <cell r="L344">
            <v>21</v>
          </cell>
          <cell r="M344">
            <v>21</v>
          </cell>
          <cell r="R344" t="str">
            <v>미팅</v>
          </cell>
          <cell r="Y344" t="str">
            <v>장근</v>
          </cell>
          <cell r="Z344" t="str">
            <v>장근</v>
          </cell>
          <cell r="AC344" t="str">
            <v>장근</v>
          </cell>
          <cell r="AD344" t="str">
            <v>장근</v>
          </cell>
          <cell r="AN344" t="str">
            <v>근무</v>
          </cell>
          <cell r="AR344" t="str">
            <v>근무</v>
          </cell>
          <cell r="AV344">
            <v>0</v>
          </cell>
          <cell r="AW344">
            <v>0</v>
          </cell>
          <cell r="AX344">
            <v>0</v>
          </cell>
          <cell r="AY344">
            <v>0</v>
          </cell>
          <cell r="AZ344">
            <v>0</v>
          </cell>
          <cell r="BA344">
            <v>0</v>
          </cell>
          <cell r="BB344">
            <v>0</v>
          </cell>
          <cell r="BC344">
            <v>0</v>
          </cell>
          <cell r="BD344">
            <v>0</v>
          </cell>
          <cell r="BE344">
            <v>0</v>
          </cell>
          <cell r="BF344">
            <v>0</v>
          </cell>
          <cell r="BG344">
            <v>0</v>
          </cell>
          <cell r="BH344">
            <v>4</v>
          </cell>
          <cell r="BI344">
            <v>0</v>
          </cell>
          <cell r="BJ344">
            <v>0</v>
          </cell>
          <cell r="BK344">
            <v>0</v>
          </cell>
          <cell r="BL344">
            <v>1</v>
          </cell>
          <cell r="BM344">
            <v>0</v>
          </cell>
          <cell r="BN344">
            <v>4</v>
          </cell>
          <cell r="BP344">
            <v>15</v>
          </cell>
        </row>
        <row r="345">
          <cell r="B345">
            <v>1049</v>
          </cell>
          <cell r="C345" t="str">
            <v>Wholesales</v>
          </cell>
          <cell r="D345" t="str">
            <v>도매팀</v>
          </cell>
          <cell r="E345" t="str">
            <v>박창규</v>
          </cell>
          <cell r="F345" t="str">
            <v>차장</v>
          </cell>
          <cell r="G345" t="str">
            <v>팀원</v>
          </cell>
          <cell r="H345" t="str">
            <v>1990-04-02</v>
          </cell>
          <cell r="I345" t="str">
            <v>남</v>
          </cell>
          <cell r="J345">
            <v>20.479452054794521</v>
          </cell>
          <cell r="K345">
            <v>0</v>
          </cell>
          <cell r="L345">
            <v>26</v>
          </cell>
          <cell r="M345">
            <v>26</v>
          </cell>
          <cell r="R345" t="str">
            <v>미팅</v>
          </cell>
          <cell r="AN345" t="str">
            <v>근무</v>
          </cell>
          <cell r="AR345" t="str">
            <v>근무</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1</v>
          </cell>
          <cell r="BM345">
            <v>0</v>
          </cell>
          <cell r="BN345">
            <v>0</v>
          </cell>
          <cell r="BP345">
            <v>19</v>
          </cell>
        </row>
        <row r="346">
          <cell r="B346">
            <v>1035</v>
          </cell>
          <cell r="C346" t="str">
            <v>Wholesales</v>
          </cell>
          <cell r="D346" t="str">
            <v>도매팀</v>
          </cell>
          <cell r="E346" t="str">
            <v>김한준</v>
          </cell>
          <cell r="F346" t="str">
            <v>차장</v>
          </cell>
          <cell r="G346" t="str">
            <v>팀원</v>
          </cell>
          <cell r="H346" t="str">
            <v>1989-03-27</v>
          </cell>
          <cell r="I346" t="str">
            <v>남</v>
          </cell>
          <cell r="J346">
            <v>28</v>
          </cell>
          <cell r="K346">
            <v>0</v>
          </cell>
          <cell r="L346">
            <v>27</v>
          </cell>
          <cell r="M346">
            <v>27</v>
          </cell>
          <cell r="R346" t="str">
            <v>미팅</v>
          </cell>
          <cell r="AN346" t="str">
            <v>근무</v>
          </cell>
          <cell r="AR346" t="str">
            <v>근무</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1</v>
          </cell>
          <cell r="BM346">
            <v>0</v>
          </cell>
          <cell r="BN346">
            <v>0</v>
          </cell>
          <cell r="BP346">
            <v>19</v>
          </cell>
        </row>
        <row r="347">
          <cell r="B347">
            <v>1056</v>
          </cell>
          <cell r="C347" t="str">
            <v>Wholesales</v>
          </cell>
          <cell r="D347" t="str">
            <v>도매팀</v>
          </cell>
          <cell r="E347" t="str">
            <v>김상희</v>
          </cell>
          <cell r="F347" t="str">
            <v>차장</v>
          </cell>
          <cell r="G347" t="str">
            <v>팀원</v>
          </cell>
          <cell r="H347" t="str">
            <v>1990-09-24</v>
          </cell>
          <cell r="I347" t="str">
            <v>남</v>
          </cell>
          <cell r="J347">
            <v>30</v>
          </cell>
          <cell r="K347">
            <v>0</v>
          </cell>
          <cell r="L347">
            <v>26</v>
          </cell>
          <cell r="M347">
            <v>26</v>
          </cell>
          <cell r="R347" t="str">
            <v>미팅</v>
          </cell>
          <cell r="Z347" t="str">
            <v>특휴</v>
          </cell>
          <cell r="AN347" t="str">
            <v>근무</v>
          </cell>
          <cell r="AR347" t="str">
            <v>근무</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1</v>
          </cell>
          <cell r="BM347">
            <v>1</v>
          </cell>
          <cell r="BN347">
            <v>0</v>
          </cell>
          <cell r="BP347">
            <v>18</v>
          </cell>
        </row>
        <row r="348">
          <cell r="B348">
            <v>1086</v>
          </cell>
          <cell r="C348" t="str">
            <v>Wholesales</v>
          </cell>
          <cell r="D348" t="str">
            <v>도매팀</v>
          </cell>
          <cell r="E348" t="str">
            <v>양세화</v>
          </cell>
          <cell r="F348" t="str">
            <v>대리</v>
          </cell>
          <cell r="G348" t="str">
            <v>팀원</v>
          </cell>
          <cell r="H348" t="str">
            <v>1991-12-30</v>
          </cell>
          <cell r="I348" t="str">
            <v>여</v>
          </cell>
          <cell r="J348">
            <v>31</v>
          </cell>
          <cell r="K348">
            <v>0</v>
          </cell>
          <cell r="L348">
            <v>25</v>
          </cell>
          <cell r="M348">
            <v>25</v>
          </cell>
          <cell r="O348" t="str">
            <v>휴일</v>
          </cell>
          <cell r="R348" t="str">
            <v>근무</v>
          </cell>
          <cell r="U348" t="str">
            <v>휴일</v>
          </cell>
          <cell r="Z348" t="str">
            <v>1/8대휴</v>
          </cell>
          <cell r="AI348" t="str">
            <v>휴일</v>
          </cell>
          <cell r="AN348" t="str">
            <v>1/2대휴</v>
          </cell>
          <cell r="AR348" t="str">
            <v>근무</v>
          </cell>
          <cell r="AV348">
            <v>0</v>
          </cell>
          <cell r="AW348">
            <v>0</v>
          </cell>
          <cell r="AX348">
            <v>0</v>
          </cell>
          <cell r="AY348">
            <v>0</v>
          </cell>
          <cell r="AZ348">
            <v>0</v>
          </cell>
          <cell r="BA348">
            <v>0</v>
          </cell>
          <cell r="BB348">
            <v>0</v>
          </cell>
          <cell r="BC348">
            <v>0</v>
          </cell>
          <cell r="BD348">
            <v>3</v>
          </cell>
          <cell r="BE348">
            <v>2</v>
          </cell>
          <cell r="BF348">
            <v>0</v>
          </cell>
          <cell r="BG348">
            <v>0</v>
          </cell>
          <cell r="BH348">
            <v>0</v>
          </cell>
          <cell r="BI348">
            <v>0</v>
          </cell>
          <cell r="BJ348">
            <v>0</v>
          </cell>
          <cell r="BK348">
            <v>0</v>
          </cell>
          <cell r="BL348">
            <v>0</v>
          </cell>
          <cell r="BM348">
            <v>0</v>
          </cell>
          <cell r="BN348">
            <v>2</v>
          </cell>
          <cell r="BP348">
            <v>18</v>
          </cell>
        </row>
        <row r="349">
          <cell r="B349">
            <v>1085</v>
          </cell>
          <cell r="C349" t="str">
            <v xml:space="preserve">Commercial Efficiency </v>
          </cell>
          <cell r="D349" t="str">
            <v>Planning &amp; Mgmt</v>
          </cell>
          <cell r="E349" t="str">
            <v>이윤호</v>
          </cell>
          <cell r="F349" t="str">
            <v>차장</v>
          </cell>
          <cell r="G349" t="str">
            <v>팀장</v>
          </cell>
          <cell r="H349" t="str">
            <v>1991-11-18</v>
          </cell>
          <cell r="I349" t="str">
            <v>남</v>
          </cell>
          <cell r="J349">
            <v>31</v>
          </cell>
          <cell r="K349">
            <v>0</v>
          </cell>
          <cell r="L349">
            <v>25</v>
          </cell>
          <cell r="M349">
            <v>25</v>
          </cell>
          <cell r="R349" t="str">
            <v>미팅</v>
          </cell>
          <cell r="S349" t="str">
            <v>미팅</v>
          </cell>
          <cell r="AN349" t="str">
            <v>월차</v>
          </cell>
          <cell r="AR349" t="str">
            <v>특휴</v>
          </cell>
          <cell r="AV349">
            <v>0</v>
          </cell>
          <cell r="AW349">
            <v>0</v>
          </cell>
          <cell r="AX349">
            <v>0</v>
          </cell>
          <cell r="AY349">
            <v>1</v>
          </cell>
          <cell r="AZ349">
            <v>0</v>
          </cell>
          <cell r="BA349">
            <v>1</v>
          </cell>
          <cell r="BB349">
            <v>0</v>
          </cell>
          <cell r="BC349">
            <v>0</v>
          </cell>
          <cell r="BD349">
            <v>0</v>
          </cell>
          <cell r="BE349">
            <v>0</v>
          </cell>
          <cell r="BF349">
            <v>0</v>
          </cell>
          <cell r="BG349">
            <v>0</v>
          </cell>
          <cell r="BH349">
            <v>0</v>
          </cell>
          <cell r="BI349">
            <v>0</v>
          </cell>
          <cell r="BJ349">
            <v>0</v>
          </cell>
          <cell r="BK349">
            <v>0</v>
          </cell>
          <cell r="BL349">
            <v>2</v>
          </cell>
          <cell r="BM349">
            <v>1</v>
          </cell>
          <cell r="BN349">
            <v>1</v>
          </cell>
          <cell r="BP349">
            <v>16</v>
          </cell>
        </row>
        <row r="350">
          <cell r="B350">
            <v>5080</v>
          </cell>
          <cell r="C350" t="str">
            <v xml:space="preserve">Commercial Efficiency </v>
          </cell>
          <cell r="D350" t="str">
            <v>Planning &amp; Mgmt</v>
          </cell>
          <cell r="E350" t="str">
            <v>김창준</v>
          </cell>
          <cell r="F350" t="str">
            <v>주임</v>
          </cell>
          <cell r="G350" t="str">
            <v>팀원</v>
          </cell>
          <cell r="H350" t="str">
            <v>2002-01-07</v>
          </cell>
          <cell r="I350" t="str">
            <v>남</v>
          </cell>
          <cell r="J350">
            <v>20</v>
          </cell>
          <cell r="K350">
            <v>0</v>
          </cell>
          <cell r="L350">
            <v>14</v>
          </cell>
          <cell r="M350">
            <v>14</v>
          </cell>
          <cell r="R350" t="str">
            <v>미팅</v>
          </cell>
          <cell r="S350" t="str">
            <v>미팅</v>
          </cell>
          <cell r="AN350" t="str">
            <v>월차</v>
          </cell>
          <cell r="AR350" t="str">
            <v>특휴</v>
          </cell>
          <cell r="AV350">
            <v>0</v>
          </cell>
          <cell r="AW350">
            <v>0</v>
          </cell>
          <cell r="AX350">
            <v>0</v>
          </cell>
          <cell r="AY350">
            <v>1</v>
          </cell>
          <cell r="AZ350">
            <v>0</v>
          </cell>
          <cell r="BA350">
            <v>1</v>
          </cell>
          <cell r="BB350">
            <v>0</v>
          </cell>
          <cell r="BC350">
            <v>0</v>
          </cell>
          <cell r="BD350">
            <v>0</v>
          </cell>
          <cell r="BE350">
            <v>0</v>
          </cell>
          <cell r="BF350">
            <v>0</v>
          </cell>
          <cell r="BG350">
            <v>0</v>
          </cell>
          <cell r="BH350">
            <v>0</v>
          </cell>
          <cell r="BI350">
            <v>0</v>
          </cell>
          <cell r="BJ350">
            <v>0</v>
          </cell>
          <cell r="BK350">
            <v>0</v>
          </cell>
          <cell r="BL350">
            <v>2</v>
          </cell>
          <cell r="BM350">
            <v>1</v>
          </cell>
          <cell r="BN350">
            <v>1</v>
          </cell>
          <cell r="BP350">
            <v>16</v>
          </cell>
        </row>
        <row r="351">
          <cell r="B351">
            <v>1176</v>
          </cell>
          <cell r="C351" t="str">
            <v xml:space="preserve">Commercial Efficiency </v>
          </cell>
          <cell r="D351" t="str">
            <v>Planning &amp; Mgmt</v>
          </cell>
          <cell r="E351" t="str">
            <v>이표영</v>
          </cell>
          <cell r="F351" t="str">
            <v>과장</v>
          </cell>
          <cell r="G351" t="str">
            <v>팀원</v>
          </cell>
          <cell r="H351" t="str">
            <v>1996-01-01</v>
          </cell>
          <cell r="I351" t="str">
            <v>남</v>
          </cell>
          <cell r="J351">
            <v>22</v>
          </cell>
          <cell r="K351">
            <v>0</v>
          </cell>
          <cell r="L351">
            <v>21</v>
          </cell>
          <cell r="M351">
            <v>21</v>
          </cell>
          <cell r="R351" t="str">
            <v>미팅</v>
          </cell>
          <cell r="S351" t="str">
            <v>미팅</v>
          </cell>
          <cell r="AF351" t="str">
            <v>연반차</v>
          </cell>
          <cell r="AN351" t="str">
            <v>월차</v>
          </cell>
          <cell r="AR351" t="str">
            <v>특휴</v>
          </cell>
          <cell r="AV351">
            <v>0</v>
          </cell>
          <cell r="AW351">
            <v>1</v>
          </cell>
          <cell r="AX351">
            <v>0.5</v>
          </cell>
          <cell r="AY351">
            <v>1</v>
          </cell>
          <cell r="AZ351">
            <v>0</v>
          </cell>
          <cell r="BA351">
            <v>1</v>
          </cell>
          <cell r="BB351">
            <v>0</v>
          </cell>
          <cell r="BC351">
            <v>0</v>
          </cell>
          <cell r="BD351">
            <v>0</v>
          </cell>
          <cell r="BE351">
            <v>0</v>
          </cell>
          <cell r="BF351">
            <v>0</v>
          </cell>
          <cell r="BG351">
            <v>0</v>
          </cell>
          <cell r="BH351">
            <v>0</v>
          </cell>
          <cell r="BI351">
            <v>0</v>
          </cell>
          <cell r="BJ351">
            <v>0</v>
          </cell>
          <cell r="BK351">
            <v>0</v>
          </cell>
          <cell r="BL351">
            <v>2</v>
          </cell>
          <cell r="BM351">
            <v>1</v>
          </cell>
          <cell r="BN351">
            <v>1</v>
          </cell>
          <cell r="BP351">
            <v>16</v>
          </cell>
        </row>
        <row r="352">
          <cell r="B352">
            <v>1121</v>
          </cell>
          <cell r="C352" t="str">
            <v xml:space="preserve">Commercial Efficiency </v>
          </cell>
          <cell r="D352" t="str">
            <v>Planning &amp; Mgmt</v>
          </cell>
          <cell r="E352" t="str">
            <v>홍진영</v>
          </cell>
          <cell r="F352" t="str">
            <v>주임</v>
          </cell>
          <cell r="G352" t="str">
            <v>팀원</v>
          </cell>
          <cell r="H352" t="str">
            <v>1993-01-04</v>
          </cell>
          <cell r="I352" t="str">
            <v>여</v>
          </cell>
          <cell r="J352">
            <v>27</v>
          </cell>
          <cell r="K352">
            <v>0</v>
          </cell>
          <cell r="L352">
            <v>23</v>
          </cell>
          <cell r="M352">
            <v>23</v>
          </cell>
          <cell r="R352" t="str">
            <v>미팅</v>
          </cell>
          <cell r="S352" t="str">
            <v>미팅</v>
          </cell>
          <cell r="AE352" t="str">
            <v>생휴</v>
          </cell>
          <cell r="AN352" t="str">
            <v>월차</v>
          </cell>
          <cell r="AR352" t="str">
            <v>특휴</v>
          </cell>
          <cell r="AV352">
            <v>0</v>
          </cell>
          <cell r="AW352">
            <v>0</v>
          </cell>
          <cell r="AX352">
            <v>0</v>
          </cell>
          <cell r="AY352">
            <v>1</v>
          </cell>
          <cell r="AZ352">
            <v>0</v>
          </cell>
          <cell r="BA352">
            <v>1</v>
          </cell>
          <cell r="BB352">
            <v>1</v>
          </cell>
          <cell r="BC352">
            <v>0</v>
          </cell>
          <cell r="BD352">
            <v>0</v>
          </cell>
          <cell r="BE352">
            <v>0</v>
          </cell>
          <cell r="BF352">
            <v>0</v>
          </cell>
          <cell r="BG352">
            <v>0</v>
          </cell>
          <cell r="BH352">
            <v>0</v>
          </cell>
          <cell r="BI352">
            <v>0</v>
          </cell>
          <cell r="BJ352">
            <v>0</v>
          </cell>
          <cell r="BK352">
            <v>0</v>
          </cell>
          <cell r="BL352">
            <v>2</v>
          </cell>
          <cell r="BM352">
            <v>1</v>
          </cell>
          <cell r="BN352">
            <v>2</v>
          </cell>
          <cell r="BP352">
            <v>15</v>
          </cell>
        </row>
        <row r="353">
          <cell r="B353">
            <v>1046</v>
          </cell>
          <cell r="C353" t="str">
            <v xml:space="preserve">Commercial Efficiency </v>
          </cell>
          <cell r="D353" t="str">
            <v>Planning &amp; Mgmt</v>
          </cell>
          <cell r="E353" t="str">
            <v>김미숙</v>
          </cell>
          <cell r="F353" t="str">
            <v>주임</v>
          </cell>
          <cell r="G353" t="str">
            <v>팀원</v>
          </cell>
          <cell r="H353" t="str">
            <v>1990-01-03</v>
          </cell>
          <cell r="I353" t="str">
            <v>여</v>
          </cell>
          <cell r="J353">
            <v>27.5</v>
          </cell>
          <cell r="K353">
            <v>0</v>
          </cell>
          <cell r="L353">
            <v>27</v>
          </cell>
          <cell r="M353">
            <v>27</v>
          </cell>
          <cell r="R353" t="str">
            <v>미팅</v>
          </cell>
          <cell r="S353" t="str">
            <v>미팅</v>
          </cell>
          <cell r="AN353" t="str">
            <v>생휴</v>
          </cell>
          <cell r="AR353" t="str">
            <v>근무</v>
          </cell>
          <cell r="AV353">
            <v>0</v>
          </cell>
          <cell r="AW353">
            <v>0</v>
          </cell>
          <cell r="AX353">
            <v>0</v>
          </cell>
          <cell r="AY353">
            <v>0</v>
          </cell>
          <cell r="AZ353">
            <v>0</v>
          </cell>
          <cell r="BA353">
            <v>0</v>
          </cell>
          <cell r="BB353">
            <v>1</v>
          </cell>
          <cell r="BC353">
            <v>0</v>
          </cell>
          <cell r="BD353">
            <v>0</v>
          </cell>
          <cell r="BE353">
            <v>0</v>
          </cell>
          <cell r="BF353">
            <v>0</v>
          </cell>
          <cell r="BG353">
            <v>0</v>
          </cell>
          <cell r="BH353">
            <v>0</v>
          </cell>
          <cell r="BI353">
            <v>0</v>
          </cell>
          <cell r="BJ353">
            <v>0</v>
          </cell>
          <cell r="BK353">
            <v>0</v>
          </cell>
          <cell r="BL353">
            <v>2</v>
          </cell>
          <cell r="BM353">
            <v>0</v>
          </cell>
          <cell r="BN353">
            <v>1</v>
          </cell>
          <cell r="BP353">
            <v>17</v>
          </cell>
        </row>
        <row r="354">
          <cell r="B354">
            <v>1061</v>
          </cell>
          <cell r="C354" t="str">
            <v xml:space="preserve">Commercial Efficiency </v>
          </cell>
          <cell r="D354" t="str">
            <v>Planning &amp; Mgmt</v>
          </cell>
          <cell r="E354" t="str">
            <v>강은숙</v>
          </cell>
          <cell r="F354" t="str">
            <v>주임</v>
          </cell>
          <cell r="G354" t="str">
            <v>팀원</v>
          </cell>
          <cell r="H354" t="str">
            <v>1990-11-14</v>
          </cell>
          <cell r="I354" t="str">
            <v>여</v>
          </cell>
          <cell r="J354">
            <v>26</v>
          </cell>
          <cell r="K354">
            <v>0</v>
          </cell>
          <cell r="L354">
            <v>26</v>
          </cell>
          <cell r="M354">
            <v>26</v>
          </cell>
          <cell r="R354" t="str">
            <v>미팅</v>
          </cell>
          <cell r="S354" t="str">
            <v>미팅</v>
          </cell>
          <cell r="AF354" t="str">
            <v>생휴</v>
          </cell>
          <cell r="AN354" t="str">
            <v>월차</v>
          </cell>
          <cell r="AR354" t="str">
            <v>특휴</v>
          </cell>
          <cell r="AV354">
            <v>0</v>
          </cell>
          <cell r="AW354">
            <v>0</v>
          </cell>
          <cell r="AX354">
            <v>0</v>
          </cell>
          <cell r="AY354">
            <v>1</v>
          </cell>
          <cell r="AZ354">
            <v>0</v>
          </cell>
          <cell r="BA354">
            <v>1</v>
          </cell>
          <cell r="BB354">
            <v>1</v>
          </cell>
          <cell r="BC354">
            <v>0</v>
          </cell>
          <cell r="BD354">
            <v>0</v>
          </cell>
          <cell r="BE354">
            <v>0</v>
          </cell>
          <cell r="BF354">
            <v>0</v>
          </cell>
          <cell r="BG354">
            <v>0</v>
          </cell>
          <cell r="BH354">
            <v>0</v>
          </cell>
          <cell r="BI354">
            <v>0</v>
          </cell>
          <cell r="BJ354">
            <v>0</v>
          </cell>
          <cell r="BK354">
            <v>0</v>
          </cell>
          <cell r="BL354">
            <v>2</v>
          </cell>
          <cell r="BM354">
            <v>1</v>
          </cell>
          <cell r="BN354">
            <v>2</v>
          </cell>
          <cell r="BP354">
            <v>15</v>
          </cell>
        </row>
        <row r="355">
          <cell r="B355">
            <v>1161</v>
          </cell>
          <cell r="C355" t="str">
            <v xml:space="preserve">Commercial Efficiency </v>
          </cell>
          <cell r="D355" t="str">
            <v>Planning &amp; Mgmt</v>
          </cell>
          <cell r="E355" t="str">
            <v>홍말순</v>
          </cell>
          <cell r="F355" t="str">
            <v>주임</v>
          </cell>
          <cell r="G355" t="str">
            <v>팀원</v>
          </cell>
          <cell r="H355" t="str">
            <v>1995-01-23</v>
          </cell>
          <cell r="I355" t="str">
            <v>여</v>
          </cell>
          <cell r="J355">
            <v>22</v>
          </cell>
          <cell r="K355">
            <v>0</v>
          </cell>
          <cell r="L355">
            <v>21</v>
          </cell>
          <cell r="M355">
            <v>21</v>
          </cell>
          <cell r="R355" t="str">
            <v>미팅</v>
          </cell>
          <cell r="S355" t="str">
            <v>미팅</v>
          </cell>
          <cell r="Z355" t="str">
            <v>생휴</v>
          </cell>
          <cell r="AN355" t="str">
            <v>근무</v>
          </cell>
          <cell r="AR355" t="str">
            <v>특휴</v>
          </cell>
          <cell r="AV355">
            <v>0</v>
          </cell>
          <cell r="AW355">
            <v>0</v>
          </cell>
          <cell r="AX355">
            <v>0</v>
          </cell>
          <cell r="AY355">
            <v>0</v>
          </cell>
          <cell r="AZ355">
            <v>0</v>
          </cell>
          <cell r="BA355">
            <v>0</v>
          </cell>
          <cell r="BB355">
            <v>1</v>
          </cell>
          <cell r="BC355">
            <v>0</v>
          </cell>
          <cell r="BD355">
            <v>0</v>
          </cell>
          <cell r="BE355">
            <v>0</v>
          </cell>
          <cell r="BF355">
            <v>0</v>
          </cell>
          <cell r="BG355">
            <v>0</v>
          </cell>
          <cell r="BH355">
            <v>0</v>
          </cell>
          <cell r="BI355">
            <v>0</v>
          </cell>
          <cell r="BJ355">
            <v>0</v>
          </cell>
          <cell r="BK355">
            <v>0</v>
          </cell>
          <cell r="BL355">
            <v>2</v>
          </cell>
          <cell r="BM355">
            <v>1</v>
          </cell>
          <cell r="BN355">
            <v>1</v>
          </cell>
          <cell r="BP355">
            <v>16</v>
          </cell>
        </row>
        <row r="356">
          <cell r="B356">
            <v>9014</v>
          </cell>
          <cell r="C356" t="str">
            <v xml:space="preserve">Commercial Efficiency </v>
          </cell>
          <cell r="D356" t="str">
            <v>Planning&amp;Mgmt</v>
          </cell>
          <cell r="E356" t="str">
            <v>최진영</v>
          </cell>
          <cell r="F356" t="str">
            <v>사원</v>
          </cell>
          <cell r="G356" t="str">
            <v>팀원</v>
          </cell>
          <cell r="H356" t="str">
            <v>2002-05-01</v>
          </cell>
          <cell r="I356" t="str">
            <v>여</v>
          </cell>
          <cell r="J356">
            <v>19</v>
          </cell>
          <cell r="K356">
            <v>0</v>
          </cell>
          <cell r="L356">
            <v>14</v>
          </cell>
          <cell r="M356">
            <v>14</v>
          </cell>
          <cell r="R356" t="str">
            <v>미팅</v>
          </cell>
          <cell r="S356" t="str">
            <v>미팅</v>
          </cell>
          <cell r="AN356" t="str">
            <v>생휴</v>
          </cell>
          <cell r="AR356" t="str">
            <v>특휴</v>
          </cell>
          <cell r="AV356">
            <v>0</v>
          </cell>
          <cell r="AW356">
            <v>0</v>
          </cell>
          <cell r="AX356">
            <v>0</v>
          </cell>
          <cell r="AY356">
            <v>0</v>
          </cell>
          <cell r="AZ356">
            <v>0</v>
          </cell>
          <cell r="BA356">
            <v>0</v>
          </cell>
          <cell r="BB356">
            <v>1</v>
          </cell>
          <cell r="BC356">
            <v>0</v>
          </cell>
          <cell r="BD356">
            <v>0</v>
          </cell>
          <cell r="BE356">
            <v>0</v>
          </cell>
          <cell r="BF356">
            <v>0</v>
          </cell>
          <cell r="BG356">
            <v>0</v>
          </cell>
          <cell r="BH356">
            <v>0</v>
          </cell>
          <cell r="BI356">
            <v>0</v>
          </cell>
          <cell r="BJ356">
            <v>0</v>
          </cell>
          <cell r="BK356">
            <v>0</v>
          </cell>
          <cell r="BL356">
            <v>2</v>
          </cell>
          <cell r="BM356">
            <v>1</v>
          </cell>
          <cell r="BN356">
            <v>1</v>
          </cell>
          <cell r="BP356">
            <v>16</v>
          </cell>
        </row>
        <row r="357">
          <cell r="B357">
            <v>1304</v>
          </cell>
          <cell r="C357" t="str">
            <v xml:space="preserve">Commercial Efficiency </v>
          </cell>
          <cell r="D357" t="str">
            <v>Efficiency &amp; Analysis</v>
          </cell>
          <cell r="E357" t="str">
            <v>이현동</v>
          </cell>
          <cell r="F357" t="str">
            <v>부장</v>
          </cell>
          <cell r="G357" t="str">
            <v>팀장</v>
          </cell>
          <cell r="H357" t="str">
            <v>2000-03-06</v>
          </cell>
          <cell r="I357" t="str">
            <v>남</v>
          </cell>
          <cell r="J357">
            <v>20</v>
          </cell>
          <cell r="K357">
            <v>0</v>
          </cell>
          <cell r="L357">
            <v>16</v>
          </cell>
          <cell r="M357">
            <v>16</v>
          </cell>
          <cell r="R357" t="str">
            <v>미팅</v>
          </cell>
          <cell r="S357" t="str">
            <v>미팅</v>
          </cell>
          <cell r="AN357" t="str">
            <v>월차</v>
          </cell>
          <cell r="AR357" t="str">
            <v>특휴</v>
          </cell>
          <cell r="AV357">
            <v>0</v>
          </cell>
          <cell r="AW357">
            <v>0</v>
          </cell>
          <cell r="AX357">
            <v>0</v>
          </cell>
          <cell r="AY357">
            <v>1</v>
          </cell>
          <cell r="AZ357">
            <v>0</v>
          </cell>
          <cell r="BA357">
            <v>1</v>
          </cell>
          <cell r="BB357">
            <v>0</v>
          </cell>
          <cell r="BC357">
            <v>0</v>
          </cell>
          <cell r="BD357">
            <v>0</v>
          </cell>
          <cell r="BE357">
            <v>0</v>
          </cell>
          <cell r="BF357">
            <v>0</v>
          </cell>
          <cell r="BG357">
            <v>0</v>
          </cell>
          <cell r="BH357">
            <v>0</v>
          </cell>
          <cell r="BI357">
            <v>0</v>
          </cell>
          <cell r="BJ357">
            <v>0</v>
          </cell>
          <cell r="BK357">
            <v>0</v>
          </cell>
          <cell r="BL357">
            <v>2</v>
          </cell>
          <cell r="BM357">
            <v>1</v>
          </cell>
          <cell r="BN357">
            <v>1</v>
          </cell>
          <cell r="BP357">
            <v>16</v>
          </cell>
        </row>
        <row r="358">
          <cell r="B358">
            <v>1433</v>
          </cell>
          <cell r="C358" t="str">
            <v xml:space="preserve">Commercial Efficiency </v>
          </cell>
          <cell r="D358" t="str">
            <v>Efficiency &amp; Analysis</v>
          </cell>
          <cell r="E358" t="str">
            <v>김은숙</v>
          </cell>
          <cell r="F358" t="str">
            <v>주임</v>
          </cell>
          <cell r="G358" t="str">
            <v>팀원</v>
          </cell>
          <cell r="H358" t="str">
            <v>2003-01-07</v>
          </cell>
          <cell r="I358" t="str">
            <v>여</v>
          </cell>
          <cell r="J358">
            <v>17</v>
          </cell>
          <cell r="K358">
            <v>0</v>
          </cell>
          <cell r="L358">
            <v>13</v>
          </cell>
          <cell r="M358">
            <v>13</v>
          </cell>
          <cell r="R358" t="str">
            <v>미팅</v>
          </cell>
          <cell r="S358" t="str">
            <v>미팅</v>
          </cell>
          <cell r="AN358" t="str">
            <v>생휴</v>
          </cell>
          <cell r="AR358" t="str">
            <v>특휴</v>
          </cell>
          <cell r="AV358">
            <v>0</v>
          </cell>
          <cell r="AW358">
            <v>0</v>
          </cell>
          <cell r="AX358">
            <v>0</v>
          </cell>
          <cell r="AY358">
            <v>0</v>
          </cell>
          <cell r="AZ358">
            <v>0</v>
          </cell>
          <cell r="BA358">
            <v>0</v>
          </cell>
          <cell r="BB358">
            <v>1</v>
          </cell>
          <cell r="BC358">
            <v>0</v>
          </cell>
          <cell r="BD358">
            <v>0</v>
          </cell>
          <cell r="BE358">
            <v>0</v>
          </cell>
          <cell r="BF358">
            <v>0</v>
          </cell>
          <cell r="BG358">
            <v>0</v>
          </cell>
          <cell r="BH358">
            <v>0</v>
          </cell>
          <cell r="BI358">
            <v>0</v>
          </cell>
          <cell r="BJ358">
            <v>0</v>
          </cell>
          <cell r="BK358">
            <v>0</v>
          </cell>
          <cell r="BL358">
            <v>2</v>
          </cell>
          <cell r="BM358">
            <v>1</v>
          </cell>
          <cell r="BN358">
            <v>1</v>
          </cell>
          <cell r="BP358">
            <v>16</v>
          </cell>
        </row>
        <row r="359">
          <cell r="B359">
            <v>1174</v>
          </cell>
          <cell r="C359" t="str">
            <v xml:space="preserve">Commercial Efficiency </v>
          </cell>
          <cell r="D359" t="str">
            <v>Efficiency &amp; Analysis</v>
          </cell>
          <cell r="E359" t="str">
            <v>소수진</v>
          </cell>
          <cell r="F359" t="str">
            <v>과장</v>
          </cell>
          <cell r="G359" t="str">
            <v>팀원</v>
          </cell>
          <cell r="H359" t="str">
            <v>1995-11-20</v>
          </cell>
          <cell r="I359" t="str">
            <v>여</v>
          </cell>
          <cell r="J359">
            <v>27</v>
          </cell>
          <cell r="K359">
            <v>0</v>
          </cell>
          <cell r="L359">
            <v>21</v>
          </cell>
          <cell r="M359">
            <v>21</v>
          </cell>
          <cell r="R359" t="str">
            <v>미팅</v>
          </cell>
          <cell r="S359" t="str">
            <v>미팅</v>
          </cell>
          <cell r="AN359" t="str">
            <v>생휴</v>
          </cell>
          <cell r="AR359" t="str">
            <v>특휴</v>
          </cell>
          <cell r="AV359">
            <v>0</v>
          </cell>
          <cell r="AW359">
            <v>0</v>
          </cell>
          <cell r="AX359">
            <v>0</v>
          </cell>
          <cell r="AY359">
            <v>0</v>
          </cell>
          <cell r="AZ359">
            <v>0</v>
          </cell>
          <cell r="BA359">
            <v>0</v>
          </cell>
          <cell r="BB359">
            <v>1</v>
          </cell>
          <cell r="BC359">
            <v>0</v>
          </cell>
          <cell r="BD359">
            <v>0</v>
          </cell>
          <cell r="BE359">
            <v>0</v>
          </cell>
          <cell r="BF359">
            <v>0</v>
          </cell>
          <cell r="BG359">
            <v>0</v>
          </cell>
          <cell r="BH359">
            <v>0</v>
          </cell>
          <cell r="BI359">
            <v>0</v>
          </cell>
          <cell r="BJ359">
            <v>0</v>
          </cell>
          <cell r="BK359">
            <v>0</v>
          </cell>
          <cell r="BL359">
            <v>2</v>
          </cell>
          <cell r="BM359">
            <v>1</v>
          </cell>
          <cell r="BN359">
            <v>1</v>
          </cell>
          <cell r="BP359">
            <v>16</v>
          </cell>
        </row>
        <row r="360">
          <cell r="B360">
            <v>1231</v>
          </cell>
          <cell r="C360" t="str">
            <v xml:space="preserve">Commercial Efficiency </v>
          </cell>
          <cell r="D360" t="str">
            <v>Capability Development &amp; SFE</v>
          </cell>
          <cell r="E360" t="str">
            <v>표우학</v>
          </cell>
          <cell r="F360" t="str">
            <v>부장</v>
          </cell>
          <cell r="G360" t="str">
            <v>팀장</v>
          </cell>
          <cell r="H360" t="str">
            <v>1999-06-01</v>
          </cell>
          <cell r="I360" t="str">
            <v>남</v>
          </cell>
          <cell r="J360">
            <v>20</v>
          </cell>
          <cell r="K360">
            <v>0</v>
          </cell>
          <cell r="L360">
            <v>17</v>
          </cell>
          <cell r="M360">
            <v>17</v>
          </cell>
          <cell r="R360" t="str">
            <v>미팅</v>
          </cell>
          <cell r="S360" t="str">
            <v>미팅</v>
          </cell>
          <cell r="AN360" t="str">
            <v>1/2대휴</v>
          </cell>
          <cell r="AR360" t="str">
            <v>특휴</v>
          </cell>
          <cell r="AV360">
            <v>0</v>
          </cell>
          <cell r="AW360">
            <v>0</v>
          </cell>
          <cell r="AX360">
            <v>0</v>
          </cell>
          <cell r="AY360">
            <v>0</v>
          </cell>
          <cell r="AZ360">
            <v>0</v>
          </cell>
          <cell r="BA360">
            <v>0</v>
          </cell>
          <cell r="BB360">
            <v>0</v>
          </cell>
          <cell r="BC360">
            <v>0</v>
          </cell>
          <cell r="BD360">
            <v>0</v>
          </cell>
          <cell r="BE360">
            <v>1</v>
          </cell>
          <cell r="BF360">
            <v>0</v>
          </cell>
          <cell r="BG360">
            <v>0</v>
          </cell>
          <cell r="BH360">
            <v>0</v>
          </cell>
          <cell r="BI360">
            <v>0</v>
          </cell>
          <cell r="BJ360">
            <v>0</v>
          </cell>
          <cell r="BK360">
            <v>0</v>
          </cell>
          <cell r="BL360">
            <v>2</v>
          </cell>
          <cell r="BM360">
            <v>1</v>
          </cell>
          <cell r="BN360">
            <v>1</v>
          </cell>
          <cell r="BP360">
            <v>16</v>
          </cell>
        </row>
        <row r="361">
          <cell r="B361">
            <v>1532</v>
          </cell>
          <cell r="C361" t="str">
            <v xml:space="preserve">Commercial Efficiency </v>
          </cell>
          <cell r="D361" t="str">
            <v>Capability Development &amp; SFE</v>
          </cell>
          <cell r="E361" t="str">
            <v>김봉준</v>
          </cell>
          <cell r="F361" t="str">
            <v>대리</v>
          </cell>
          <cell r="G361" t="str">
            <v>팀원</v>
          </cell>
          <cell r="H361" t="str">
            <v>2003-06-30</v>
          </cell>
          <cell r="I361" t="str">
            <v>남</v>
          </cell>
          <cell r="J361">
            <v>18</v>
          </cell>
          <cell r="K361">
            <v>0</v>
          </cell>
          <cell r="L361">
            <v>13</v>
          </cell>
          <cell r="M361">
            <v>13</v>
          </cell>
          <cell r="O361" t="str">
            <v>휴일</v>
          </cell>
          <cell r="R361" t="str">
            <v>미팅</v>
          </cell>
          <cell r="S361" t="str">
            <v>미팅</v>
          </cell>
          <cell r="AE361" t="str">
            <v>1/2대휴</v>
          </cell>
          <cell r="AJ361" t="str">
            <v>출장</v>
          </cell>
          <cell r="AK361" t="str">
            <v>출장</v>
          </cell>
          <cell r="AL361" t="str">
            <v>출장</v>
          </cell>
          <cell r="AM361" t="str">
            <v>출장</v>
          </cell>
          <cell r="AN361" t="str">
            <v>출장</v>
          </cell>
          <cell r="AR361" t="str">
            <v>출장</v>
          </cell>
          <cell r="AV361">
            <v>0</v>
          </cell>
          <cell r="AW361">
            <v>0</v>
          </cell>
          <cell r="AX361">
            <v>0</v>
          </cell>
          <cell r="AY361">
            <v>0</v>
          </cell>
          <cell r="AZ361">
            <v>0</v>
          </cell>
          <cell r="BA361">
            <v>0</v>
          </cell>
          <cell r="BB361">
            <v>0</v>
          </cell>
          <cell r="BC361">
            <v>0</v>
          </cell>
          <cell r="BD361">
            <v>1</v>
          </cell>
          <cell r="BE361">
            <v>1</v>
          </cell>
          <cell r="BF361">
            <v>6</v>
          </cell>
          <cell r="BG361">
            <v>0</v>
          </cell>
          <cell r="BH361">
            <v>0</v>
          </cell>
          <cell r="BI361">
            <v>0</v>
          </cell>
          <cell r="BJ361">
            <v>0</v>
          </cell>
          <cell r="BK361">
            <v>0</v>
          </cell>
          <cell r="BL361">
            <v>2</v>
          </cell>
          <cell r="BM361">
            <v>0</v>
          </cell>
          <cell r="BN361">
            <v>7</v>
          </cell>
          <cell r="BP361">
            <v>11</v>
          </cell>
        </row>
        <row r="362">
          <cell r="B362">
            <v>1560</v>
          </cell>
          <cell r="C362" t="str">
            <v xml:space="preserve">Commercial Efficiency </v>
          </cell>
          <cell r="D362" t="str">
            <v>Capability Development &amp; SFE</v>
          </cell>
          <cell r="E362" t="str">
            <v>정유선</v>
          </cell>
          <cell r="F362" t="str">
            <v>사원</v>
          </cell>
          <cell r="G362" t="str">
            <v>팀원</v>
          </cell>
          <cell r="H362" t="str">
            <v>2004-01-26</v>
          </cell>
          <cell r="I362" t="str">
            <v>남</v>
          </cell>
          <cell r="J362">
            <v>12.315068493150683</v>
          </cell>
          <cell r="K362">
            <v>0</v>
          </cell>
          <cell r="L362">
            <v>12</v>
          </cell>
          <cell r="M362">
            <v>12</v>
          </cell>
          <cell r="R362" t="str">
            <v>미팅</v>
          </cell>
          <cell r="S362" t="str">
            <v>미팅</v>
          </cell>
          <cell r="V362" t="str">
            <v>병가</v>
          </cell>
          <cell r="W362" t="str">
            <v>병가</v>
          </cell>
          <cell r="X362" t="str">
            <v>병가</v>
          </cell>
          <cell r="Y362" t="str">
            <v>병가</v>
          </cell>
          <cell r="Z362" t="str">
            <v>병가</v>
          </cell>
          <cell r="AN362" t="str">
            <v>월차</v>
          </cell>
          <cell r="AR362" t="str">
            <v>특휴</v>
          </cell>
          <cell r="AV362">
            <v>0</v>
          </cell>
          <cell r="AW362">
            <v>0</v>
          </cell>
          <cell r="AX362">
            <v>0</v>
          </cell>
          <cell r="AY362">
            <v>1</v>
          </cell>
          <cell r="AZ362">
            <v>0</v>
          </cell>
          <cell r="BA362">
            <v>1</v>
          </cell>
          <cell r="BB362">
            <v>0</v>
          </cell>
          <cell r="BC362">
            <v>0</v>
          </cell>
          <cell r="BD362">
            <v>0</v>
          </cell>
          <cell r="BE362">
            <v>0</v>
          </cell>
          <cell r="BF362">
            <v>0</v>
          </cell>
          <cell r="BG362">
            <v>5</v>
          </cell>
          <cell r="BH362">
            <v>0</v>
          </cell>
          <cell r="BI362">
            <v>0</v>
          </cell>
          <cell r="BJ362">
            <v>0</v>
          </cell>
          <cell r="BK362">
            <v>0</v>
          </cell>
          <cell r="BL362">
            <v>2</v>
          </cell>
          <cell r="BM362">
            <v>1</v>
          </cell>
          <cell r="BN362">
            <v>6</v>
          </cell>
          <cell r="BP362">
            <v>11</v>
          </cell>
        </row>
        <row r="363">
          <cell r="B363">
            <v>1486</v>
          </cell>
          <cell r="C363" t="str">
            <v xml:space="preserve">Commercial Efficiency </v>
          </cell>
          <cell r="D363" t="str">
            <v>Capability Development &amp; SFE</v>
          </cell>
          <cell r="E363" t="str">
            <v>이동초</v>
          </cell>
          <cell r="F363" t="str">
            <v>대리</v>
          </cell>
          <cell r="G363" t="str">
            <v>팀원</v>
          </cell>
          <cell r="H363" t="str">
            <v>2003-03-03</v>
          </cell>
          <cell r="I363" t="str">
            <v>남</v>
          </cell>
          <cell r="J363">
            <v>15</v>
          </cell>
          <cell r="K363">
            <v>0</v>
          </cell>
          <cell r="L363">
            <v>13</v>
          </cell>
          <cell r="M363">
            <v>13</v>
          </cell>
          <cell r="Q363" t="str">
            <v>월차</v>
          </cell>
          <cell r="R363" t="str">
            <v>미팅</v>
          </cell>
          <cell r="S363" t="str">
            <v>미팅</v>
          </cell>
          <cell r="AC363" t="str">
            <v>연차</v>
          </cell>
          <cell r="AD363" t="str">
            <v>연차</v>
          </cell>
          <cell r="AJ363" t="str">
            <v>연반차</v>
          </cell>
          <cell r="AM363" t="str">
            <v>연차</v>
          </cell>
          <cell r="AN363" t="str">
            <v>연차</v>
          </cell>
          <cell r="AR363" t="str">
            <v>특휴</v>
          </cell>
          <cell r="AV363">
            <v>4</v>
          </cell>
          <cell r="AW363">
            <v>1</v>
          </cell>
          <cell r="AX363">
            <v>4.5</v>
          </cell>
          <cell r="AY363">
            <v>1</v>
          </cell>
          <cell r="AZ363">
            <v>0</v>
          </cell>
          <cell r="BA363">
            <v>1</v>
          </cell>
          <cell r="BB363">
            <v>0</v>
          </cell>
          <cell r="BC363">
            <v>0</v>
          </cell>
          <cell r="BD363">
            <v>0</v>
          </cell>
          <cell r="BE363">
            <v>0</v>
          </cell>
          <cell r="BF363">
            <v>0</v>
          </cell>
          <cell r="BG363">
            <v>0</v>
          </cell>
          <cell r="BH363">
            <v>0</v>
          </cell>
          <cell r="BI363">
            <v>0</v>
          </cell>
          <cell r="BJ363">
            <v>0</v>
          </cell>
          <cell r="BK363">
            <v>0</v>
          </cell>
          <cell r="BL363">
            <v>2</v>
          </cell>
          <cell r="BM363">
            <v>1</v>
          </cell>
          <cell r="BN363">
            <v>5</v>
          </cell>
          <cell r="BP363">
            <v>12</v>
          </cell>
        </row>
        <row r="364">
          <cell r="B364">
            <v>1112</v>
          </cell>
          <cell r="C364" t="str">
            <v xml:space="preserve">Commercial Efficiency </v>
          </cell>
          <cell r="D364" t="str">
            <v>Capability Development &amp; SFE</v>
          </cell>
          <cell r="E364" t="str">
            <v>이수연</v>
          </cell>
          <cell r="F364" t="str">
            <v>주임</v>
          </cell>
          <cell r="G364" t="str">
            <v>팀원</v>
          </cell>
          <cell r="H364" t="str">
            <v>1992-09-14</v>
          </cell>
          <cell r="I364" t="str">
            <v>여</v>
          </cell>
          <cell r="J364">
            <v>27</v>
          </cell>
          <cell r="K364">
            <v>0</v>
          </cell>
          <cell r="L364">
            <v>24</v>
          </cell>
          <cell r="M364">
            <v>24</v>
          </cell>
          <cell r="R364" t="str">
            <v>미팅</v>
          </cell>
          <cell r="S364" t="str">
            <v>미팅</v>
          </cell>
          <cell r="AN364" t="str">
            <v>생휴</v>
          </cell>
          <cell r="AR364" t="str">
            <v>특휴</v>
          </cell>
          <cell r="AV364">
            <v>0</v>
          </cell>
          <cell r="AW364">
            <v>0</v>
          </cell>
          <cell r="AX364">
            <v>0</v>
          </cell>
          <cell r="AY364">
            <v>0</v>
          </cell>
          <cell r="AZ364">
            <v>0</v>
          </cell>
          <cell r="BA364">
            <v>0</v>
          </cell>
          <cell r="BB364">
            <v>1</v>
          </cell>
          <cell r="BC364">
            <v>0</v>
          </cell>
          <cell r="BD364">
            <v>0</v>
          </cell>
          <cell r="BE364">
            <v>0</v>
          </cell>
          <cell r="BF364">
            <v>0</v>
          </cell>
          <cell r="BG364">
            <v>0</v>
          </cell>
          <cell r="BH364">
            <v>0</v>
          </cell>
          <cell r="BI364">
            <v>0</v>
          </cell>
          <cell r="BJ364">
            <v>0</v>
          </cell>
          <cell r="BK364">
            <v>0</v>
          </cell>
          <cell r="BL364">
            <v>2</v>
          </cell>
          <cell r="BM364">
            <v>1</v>
          </cell>
          <cell r="BN364">
            <v>1</v>
          </cell>
          <cell r="BP364">
            <v>16</v>
          </cell>
        </row>
        <row r="365">
          <cell r="B365">
            <v>1257</v>
          </cell>
          <cell r="C365" t="str">
            <v xml:space="preserve">Commercial Efficiency </v>
          </cell>
          <cell r="D365" t="str">
            <v>Capability Development &amp; SFE</v>
          </cell>
          <cell r="E365" t="str">
            <v>이재철</v>
          </cell>
          <cell r="F365" t="str">
            <v>주임</v>
          </cell>
          <cell r="G365" t="str">
            <v>팀원</v>
          </cell>
          <cell r="H365" t="str">
            <v>1999-12-01</v>
          </cell>
          <cell r="I365" t="str">
            <v>남</v>
          </cell>
          <cell r="J365">
            <v>22</v>
          </cell>
          <cell r="K365">
            <v>0</v>
          </cell>
          <cell r="L365">
            <v>17</v>
          </cell>
          <cell r="M365">
            <v>17</v>
          </cell>
          <cell r="R365" t="str">
            <v>미팅</v>
          </cell>
          <cell r="S365" t="str">
            <v>미팅</v>
          </cell>
          <cell r="AN365" t="str">
            <v>월차</v>
          </cell>
          <cell r="AR365" t="str">
            <v>특휴</v>
          </cell>
          <cell r="AV365">
            <v>0</v>
          </cell>
          <cell r="AW365">
            <v>0</v>
          </cell>
          <cell r="AX365">
            <v>0</v>
          </cell>
          <cell r="AY365">
            <v>1</v>
          </cell>
          <cell r="AZ365">
            <v>0</v>
          </cell>
          <cell r="BA365">
            <v>1</v>
          </cell>
          <cell r="BB365">
            <v>0</v>
          </cell>
          <cell r="BC365">
            <v>0</v>
          </cell>
          <cell r="BD365">
            <v>0</v>
          </cell>
          <cell r="BE365">
            <v>0</v>
          </cell>
          <cell r="BF365">
            <v>0</v>
          </cell>
          <cell r="BG365">
            <v>0</v>
          </cell>
          <cell r="BH365">
            <v>0</v>
          </cell>
          <cell r="BI365">
            <v>0</v>
          </cell>
          <cell r="BJ365">
            <v>0</v>
          </cell>
          <cell r="BK365">
            <v>0</v>
          </cell>
          <cell r="BL365">
            <v>2</v>
          </cell>
          <cell r="BM365">
            <v>1</v>
          </cell>
          <cell r="BN365">
            <v>1</v>
          </cell>
          <cell r="BP365">
            <v>16</v>
          </cell>
        </row>
        <row r="366">
          <cell r="B366">
            <v>1450</v>
          </cell>
          <cell r="C366" t="str">
            <v xml:space="preserve">Commercial Efficiency </v>
          </cell>
          <cell r="D366" t="str">
            <v>Capability Development &amp; SFE</v>
          </cell>
          <cell r="E366" t="str">
            <v>박혜숙</v>
          </cell>
          <cell r="F366" t="str">
            <v>대리</v>
          </cell>
          <cell r="G366" t="str">
            <v>팀원</v>
          </cell>
          <cell r="H366" t="str">
            <v>2003-01-07</v>
          </cell>
          <cell r="I366" t="str">
            <v>여</v>
          </cell>
          <cell r="J366">
            <v>19</v>
          </cell>
          <cell r="K366">
            <v>0</v>
          </cell>
          <cell r="L366">
            <v>13</v>
          </cell>
          <cell r="M366">
            <v>13</v>
          </cell>
          <cell r="R366" t="str">
            <v>미팅</v>
          </cell>
          <cell r="S366" t="str">
            <v>미팅</v>
          </cell>
          <cell r="AA366" t="str">
            <v>휴일</v>
          </cell>
          <cell r="AC366" t="str">
            <v>1/14대휴</v>
          </cell>
          <cell r="AN366" t="str">
            <v>월차</v>
          </cell>
          <cell r="AR366" t="str">
            <v>특휴</v>
          </cell>
          <cell r="AV366">
            <v>0</v>
          </cell>
          <cell r="AW366">
            <v>0</v>
          </cell>
          <cell r="AX366">
            <v>0</v>
          </cell>
          <cell r="AY366">
            <v>1</v>
          </cell>
          <cell r="AZ366">
            <v>0</v>
          </cell>
          <cell r="BA366">
            <v>1</v>
          </cell>
          <cell r="BB366">
            <v>0</v>
          </cell>
          <cell r="BC366">
            <v>0</v>
          </cell>
          <cell r="BD366">
            <v>1</v>
          </cell>
          <cell r="BE366">
            <v>1</v>
          </cell>
          <cell r="BF366">
            <v>0</v>
          </cell>
          <cell r="BG366">
            <v>0</v>
          </cell>
          <cell r="BH366">
            <v>0</v>
          </cell>
          <cell r="BI366">
            <v>0</v>
          </cell>
          <cell r="BJ366">
            <v>0</v>
          </cell>
          <cell r="BK366">
            <v>0</v>
          </cell>
          <cell r="BL366">
            <v>2</v>
          </cell>
          <cell r="BM366">
            <v>1</v>
          </cell>
          <cell r="BN366">
            <v>2</v>
          </cell>
          <cell r="BP366">
            <v>15</v>
          </cell>
        </row>
        <row r="367">
          <cell r="B367">
            <v>1256</v>
          </cell>
          <cell r="C367" t="str">
            <v xml:space="preserve">Commercial Efficiency </v>
          </cell>
          <cell r="D367" t="str">
            <v>Capability Development &amp; SFE</v>
          </cell>
          <cell r="E367" t="str">
            <v>최진희</v>
          </cell>
          <cell r="F367" t="str">
            <v>주임</v>
          </cell>
          <cell r="G367" t="str">
            <v>팀원</v>
          </cell>
          <cell r="H367" t="str">
            <v>1999-12-01</v>
          </cell>
          <cell r="I367" t="str">
            <v>여</v>
          </cell>
          <cell r="J367">
            <v>17.5</v>
          </cell>
          <cell r="K367">
            <v>0</v>
          </cell>
          <cell r="L367">
            <v>17</v>
          </cell>
          <cell r="M367">
            <v>17</v>
          </cell>
          <cell r="N367" t="str">
            <v>출산</v>
          </cell>
          <cell r="O367" t="str">
            <v>출산</v>
          </cell>
          <cell r="P367" t="str">
            <v>출산</v>
          </cell>
          <cell r="Q367" t="str">
            <v>출산</v>
          </cell>
          <cell r="R367" t="str">
            <v>출산</v>
          </cell>
          <cell r="S367" t="str">
            <v>출산</v>
          </cell>
          <cell r="T367" t="str">
            <v>출산</v>
          </cell>
          <cell r="U367" t="str">
            <v>출산</v>
          </cell>
          <cell r="V367" t="str">
            <v>출산</v>
          </cell>
          <cell r="W367" t="str">
            <v>출산</v>
          </cell>
          <cell r="X367" t="str">
            <v>출산</v>
          </cell>
          <cell r="Y367" t="str">
            <v>출산</v>
          </cell>
          <cell r="Z367" t="str">
            <v>출산</v>
          </cell>
          <cell r="AA367" t="str">
            <v>출산</v>
          </cell>
          <cell r="AB367" t="str">
            <v>출산</v>
          </cell>
          <cell r="AC367" t="str">
            <v>출산</v>
          </cell>
          <cell r="AD367" t="str">
            <v>출산</v>
          </cell>
          <cell r="AE367" t="str">
            <v>출산</v>
          </cell>
          <cell r="AF367" t="str">
            <v>출산</v>
          </cell>
          <cell r="AG367" t="str">
            <v>출산</v>
          </cell>
          <cell r="AH367" t="str">
            <v>출산</v>
          </cell>
          <cell r="AI367" t="str">
            <v>출산</v>
          </cell>
          <cell r="AJ367" t="str">
            <v>출산</v>
          </cell>
          <cell r="AK367" t="str">
            <v>출산</v>
          </cell>
          <cell r="AL367" t="str">
            <v>출산</v>
          </cell>
          <cell r="AM367" t="str">
            <v>출산</v>
          </cell>
          <cell r="AN367" t="str">
            <v>출산</v>
          </cell>
          <cell r="AO367" t="str">
            <v>출산</v>
          </cell>
          <cell r="AP367" t="str">
            <v>출산</v>
          </cell>
          <cell r="AQ367" t="str">
            <v>출산</v>
          </cell>
          <cell r="AR367" t="str">
            <v>출산</v>
          </cell>
          <cell r="AT367" t="str">
            <v>11/21~2/20(출산)</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-20</v>
          </cell>
          <cell r="BP367">
            <v>0</v>
          </cell>
        </row>
        <row r="368">
          <cell r="B368">
            <v>1535</v>
          </cell>
          <cell r="C368" t="str">
            <v>Marketing</v>
          </cell>
          <cell r="D368" t="str">
            <v>Marketing Admin</v>
          </cell>
          <cell r="E368" t="str">
            <v>이희경</v>
          </cell>
          <cell r="F368" t="str">
            <v>대리</v>
          </cell>
          <cell r="G368" t="str">
            <v>팀원</v>
          </cell>
          <cell r="H368" t="str">
            <v>2003-08-25</v>
          </cell>
          <cell r="I368" t="str">
            <v>여</v>
          </cell>
          <cell r="J368">
            <v>16.006849315068493</v>
          </cell>
          <cell r="K368">
            <v>0</v>
          </cell>
          <cell r="L368">
            <v>13</v>
          </cell>
          <cell r="M368">
            <v>13</v>
          </cell>
          <cell r="R368" t="str">
            <v>미팅</v>
          </cell>
          <cell r="S368" t="str">
            <v>미팅</v>
          </cell>
          <cell r="AN368" t="str">
            <v>생휴</v>
          </cell>
          <cell r="AR368" t="str">
            <v>특휴</v>
          </cell>
          <cell r="AV368">
            <v>0</v>
          </cell>
          <cell r="AW368">
            <v>0</v>
          </cell>
          <cell r="AX368">
            <v>0</v>
          </cell>
          <cell r="AY368">
            <v>0</v>
          </cell>
          <cell r="AZ368">
            <v>0</v>
          </cell>
          <cell r="BA368">
            <v>0</v>
          </cell>
          <cell r="BB368">
            <v>1</v>
          </cell>
          <cell r="BC368">
            <v>0</v>
          </cell>
          <cell r="BD368">
            <v>0</v>
          </cell>
          <cell r="BE368">
            <v>0</v>
          </cell>
          <cell r="BF368">
            <v>0</v>
          </cell>
          <cell r="BG368">
            <v>0</v>
          </cell>
          <cell r="BH368">
            <v>0</v>
          </cell>
          <cell r="BI368">
            <v>0</v>
          </cell>
          <cell r="BJ368">
            <v>0</v>
          </cell>
          <cell r="BK368">
            <v>0</v>
          </cell>
          <cell r="BL368">
            <v>2</v>
          </cell>
          <cell r="BM368">
            <v>1</v>
          </cell>
          <cell r="BN368">
            <v>1</v>
          </cell>
          <cell r="BP368">
            <v>16</v>
          </cell>
        </row>
        <row r="369">
          <cell r="B369">
            <v>1495</v>
          </cell>
          <cell r="C369" t="str">
            <v>Marketing</v>
          </cell>
          <cell r="D369" t="str">
            <v>Marketing Admin</v>
          </cell>
          <cell r="E369" t="str">
            <v>최지원</v>
          </cell>
          <cell r="F369" t="str">
            <v>주임</v>
          </cell>
          <cell r="G369" t="str">
            <v>팀원</v>
          </cell>
          <cell r="H369" t="str">
            <v>2003-04-21</v>
          </cell>
          <cell r="I369" t="str">
            <v>여</v>
          </cell>
          <cell r="J369">
            <v>10.958904109589042</v>
          </cell>
          <cell r="K369">
            <v>0</v>
          </cell>
          <cell r="L369">
            <v>13</v>
          </cell>
          <cell r="M369">
            <v>13</v>
          </cell>
          <cell r="R369" t="str">
            <v>미팅</v>
          </cell>
          <cell r="S369" t="str">
            <v>미팅</v>
          </cell>
          <cell r="AN369" t="str">
            <v>생휴</v>
          </cell>
          <cell r="AR369" t="str">
            <v>특휴</v>
          </cell>
          <cell r="AV369">
            <v>0</v>
          </cell>
          <cell r="AW369">
            <v>0</v>
          </cell>
          <cell r="AX369">
            <v>0</v>
          </cell>
          <cell r="AY369">
            <v>0</v>
          </cell>
          <cell r="AZ369">
            <v>0</v>
          </cell>
          <cell r="BA369">
            <v>0</v>
          </cell>
          <cell r="BB369">
            <v>1</v>
          </cell>
          <cell r="BC369">
            <v>0</v>
          </cell>
          <cell r="BD369">
            <v>0</v>
          </cell>
          <cell r="BE369">
            <v>0</v>
          </cell>
          <cell r="BF369">
            <v>0</v>
          </cell>
          <cell r="BG369">
            <v>0</v>
          </cell>
          <cell r="BH369">
            <v>0</v>
          </cell>
          <cell r="BI369">
            <v>0</v>
          </cell>
          <cell r="BJ369">
            <v>0</v>
          </cell>
          <cell r="BK369">
            <v>0</v>
          </cell>
          <cell r="BL369">
            <v>2</v>
          </cell>
          <cell r="BM369">
            <v>1</v>
          </cell>
          <cell r="BN369">
            <v>1</v>
          </cell>
          <cell r="BP369">
            <v>16</v>
          </cell>
        </row>
        <row r="370">
          <cell r="B370">
            <v>1481</v>
          </cell>
          <cell r="C370" t="str">
            <v>Marketing</v>
          </cell>
          <cell r="D370" t="str">
            <v>Marketing Admin</v>
          </cell>
          <cell r="E370" t="str">
            <v>이근숙</v>
          </cell>
          <cell r="F370" t="str">
            <v>사원</v>
          </cell>
          <cell r="G370" t="str">
            <v>팀원</v>
          </cell>
          <cell r="H370" t="str">
            <v>2003-02-04</v>
          </cell>
          <cell r="I370" t="str">
            <v>여</v>
          </cell>
          <cell r="J370">
            <v>12</v>
          </cell>
          <cell r="K370">
            <v>0</v>
          </cell>
          <cell r="L370">
            <v>13</v>
          </cell>
          <cell r="M370">
            <v>13</v>
          </cell>
          <cell r="R370" t="str">
            <v>미팅</v>
          </cell>
          <cell r="S370" t="str">
            <v>미팅</v>
          </cell>
          <cell r="AN370" t="str">
            <v>생휴</v>
          </cell>
          <cell r="AR370" t="str">
            <v>특휴</v>
          </cell>
          <cell r="AV370">
            <v>0</v>
          </cell>
          <cell r="AW370">
            <v>0</v>
          </cell>
          <cell r="AX370">
            <v>0</v>
          </cell>
          <cell r="AY370">
            <v>0</v>
          </cell>
          <cell r="AZ370">
            <v>0</v>
          </cell>
          <cell r="BA370">
            <v>0</v>
          </cell>
          <cell r="BB370">
            <v>1</v>
          </cell>
          <cell r="BC370">
            <v>0</v>
          </cell>
          <cell r="BD370">
            <v>0</v>
          </cell>
          <cell r="BE370">
            <v>0</v>
          </cell>
          <cell r="BF370">
            <v>0</v>
          </cell>
          <cell r="BG370">
            <v>0</v>
          </cell>
          <cell r="BH370">
            <v>0</v>
          </cell>
          <cell r="BI370">
            <v>0</v>
          </cell>
          <cell r="BJ370">
            <v>0</v>
          </cell>
          <cell r="BK370">
            <v>0</v>
          </cell>
          <cell r="BL370">
            <v>2</v>
          </cell>
          <cell r="BM370">
            <v>1</v>
          </cell>
          <cell r="BN370">
            <v>1</v>
          </cell>
          <cell r="BP370">
            <v>16</v>
          </cell>
        </row>
        <row r="371">
          <cell r="B371">
            <v>1416</v>
          </cell>
          <cell r="C371" t="str">
            <v>Marketing</v>
          </cell>
          <cell r="D371" t="str">
            <v>Vaccine</v>
          </cell>
          <cell r="E371" t="str">
            <v>조정윤</v>
          </cell>
          <cell r="F371" t="str">
            <v>대리</v>
          </cell>
          <cell r="G371" t="str">
            <v>팀원</v>
          </cell>
          <cell r="H371" t="str">
            <v>2002-10-14</v>
          </cell>
          <cell r="I371" t="str">
            <v>여</v>
          </cell>
          <cell r="J371">
            <v>16</v>
          </cell>
          <cell r="K371">
            <v>0</v>
          </cell>
          <cell r="L371">
            <v>14</v>
          </cell>
          <cell r="M371">
            <v>14</v>
          </cell>
          <cell r="R371" t="str">
            <v>미팅</v>
          </cell>
          <cell r="S371" t="str">
            <v>미팅</v>
          </cell>
          <cell r="AA371" t="str">
            <v>휴일</v>
          </cell>
          <cell r="AN371" t="str">
            <v>1/14대휴</v>
          </cell>
          <cell r="AR371" t="str">
            <v>특휴</v>
          </cell>
          <cell r="AV371">
            <v>0</v>
          </cell>
          <cell r="AW371">
            <v>0</v>
          </cell>
          <cell r="AX371">
            <v>0</v>
          </cell>
          <cell r="AY371">
            <v>0</v>
          </cell>
          <cell r="AZ371">
            <v>0</v>
          </cell>
          <cell r="BA371">
            <v>0</v>
          </cell>
          <cell r="BB371">
            <v>0</v>
          </cell>
          <cell r="BC371">
            <v>0</v>
          </cell>
          <cell r="BD371">
            <v>1</v>
          </cell>
          <cell r="BE371">
            <v>1</v>
          </cell>
          <cell r="BF371">
            <v>0</v>
          </cell>
          <cell r="BG371">
            <v>0</v>
          </cell>
          <cell r="BH371">
            <v>0</v>
          </cell>
          <cell r="BI371">
            <v>0</v>
          </cell>
          <cell r="BJ371">
            <v>0</v>
          </cell>
          <cell r="BK371">
            <v>0</v>
          </cell>
          <cell r="BL371">
            <v>2</v>
          </cell>
          <cell r="BM371">
            <v>1</v>
          </cell>
          <cell r="BN371">
            <v>1</v>
          </cell>
          <cell r="BP371">
            <v>16</v>
          </cell>
        </row>
        <row r="372">
          <cell r="B372">
            <v>1587</v>
          </cell>
          <cell r="C372" t="str">
            <v>Marketing</v>
          </cell>
          <cell r="D372" t="str">
            <v>Vaccine</v>
          </cell>
          <cell r="E372" t="str">
            <v>이규남</v>
          </cell>
          <cell r="F372" t="str">
            <v>대리</v>
          </cell>
          <cell r="G372" t="str">
            <v>팀원</v>
          </cell>
          <cell r="H372" t="str">
            <v>2004-11-15</v>
          </cell>
          <cell r="I372" t="str">
            <v>남</v>
          </cell>
          <cell r="J372">
            <v>7.2602739726027394</v>
          </cell>
          <cell r="K372">
            <v>0</v>
          </cell>
          <cell r="L372">
            <v>12</v>
          </cell>
          <cell r="M372">
            <v>12</v>
          </cell>
          <cell r="R372" t="str">
            <v>미팅</v>
          </cell>
          <cell r="S372" t="str">
            <v>미팅</v>
          </cell>
          <cell r="AN372" t="str">
            <v>월차</v>
          </cell>
          <cell r="AR372" t="str">
            <v>특휴</v>
          </cell>
          <cell r="AV372">
            <v>0</v>
          </cell>
          <cell r="AW372">
            <v>0</v>
          </cell>
          <cell r="AX372">
            <v>0</v>
          </cell>
          <cell r="AY372">
            <v>1</v>
          </cell>
          <cell r="AZ372">
            <v>0</v>
          </cell>
          <cell r="BA372">
            <v>1</v>
          </cell>
          <cell r="BB372">
            <v>0</v>
          </cell>
          <cell r="BC372">
            <v>0</v>
          </cell>
          <cell r="BD372">
            <v>0</v>
          </cell>
          <cell r="BE372">
            <v>0</v>
          </cell>
          <cell r="BF372">
            <v>0</v>
          </cell>
          <cell r="BG372">
            <v>0</v>
          </cell>
          <cell r="BH372">
            <v>0</v>
          </cell>
          <cell r="BI372">
            <v>0</v>
          </cell>
          <cell r="BJ372">
            <v>0</v>
          </cell>
          <cell r="BK372">
            <v>0</v>
          </cell>
          <cell r="BL372">
            <v>2</v>
          </cell>
          <cell r="BM372">
            <v>1</v>
          </cell>
          <cell r="BN372">
            <v>1</v>
          </cell>
          <cell r="BP372">
            <v>16</v>
          </cell>
        </row>
        <row r="373">
          <cell r="B373">
            <v>1238</v>
          </cell>
          <cell r="C373" t="str">
            <v>Marketing</v>
          </cell>
          <cell r="D373" t="str">
            <v>Vaccine</v>
          </cell>
          <cell r="E373" t="str">
            <v>강운용</v>
          </cell>
          <cell r="F373" t="str">
            <v>대리</v>
          </cell>
          <cell r="G373" t="str">
            <v>팀원</v>
          </cell>
          <cell r="H373" t="str">
            <v>1999-07-01</v>
          </cell>
          <cell r="I373" t="str">
            <v>여</v>
          </cell>
          <cell r="J373">
            <v>13.747945205479454</v>
          </cell>
          <cell r="K373">
            <v>0</v>
          </cell>
          <cell r="L373">
            <v>17</v>
          </cell>
          <cell r="M373">
            <v>17</v>
          </cell>
          <cell r="R373" t="str">
            <v>미팅</v>
          </cell>
          <cell r="S373" t="str">
            <v>미팅</v>
          </cell>
          <cell r="AA373" t="str">
            <v>휴일</v>
          </cell>
          <cell r="AN373" t="str">
            <v>1/14대휴</v>
          </cell>
          <cell r="AR373" t="str">
            <v>특휴</v>
          </cell>
          <cell r="AV373">
            <v>0</v>
          </cell>
          <cell r="AW373">
            <v>0</v>
          </cell>
          <cell r="AX373">
            <v>0</v>
          </cell>
          <cell r="AY373">
            <v>0</v>
          </cell>
          <cell r="AZ373">
            <v>0</v>
          </cell>
          <cell r="BA373">
            <v>0</v>
          </cell>
          <cell r="BB373">
            <v>0</v>
          </cell>
          <cell r="BC373">
            <v>0</v>
          </cell>
          <cell r="BD373">
            <v>1</v>
          </cell>
          <cell r="BE373">
            <v>1</v>
          </cell>
          <cell r="BF373">
            <v>0</v>
          </cell>
          <cell r="BG373">
            <v>0</v>
          </cell>
          <cell r="BH373">
            <v>0</v>
          </cell>
          <cell r="BI373">
            <v>0</v>
          </cell>
          <cell r="BJ373">
            <v>0</v>
          </cell>
          <cell r="BK373">
            <v>0</v>
          </cell>
          <cell r="BL373">
            <v>2</v>
          </cell>
          <cell r="BM373">
            <v>1</v>
          </cell>
          <cell r="BN373">
            <v>1</v>
          </cell>
          <cell r="BP373">
            <v>16</v>
          </cell>
        </row>
        <row r="374">
          <cell r="B374">
            <v>1221</v>
          </cell>
          <cell r="C374" t="str">
            <v>Marketing</v>
          </cell>
          <cell r="D374" t="str">
            <v>CNS &amp; Onco</v>
          </cell>
          <cell r="E374" t="str">
            <v>국승영</v>
          </cell>
          <cell r="F374" t="str">
            <v>과장</v>
          </cell>
          <cell r="G374" t="str">
            <v>팀장</v>
          </cell>
          <cell r="H374" t="str">
            <v>1998-07-01</v>
          </cell>
          <cell r="I374" t="str">
            <v>남</v>
          </cell>
          <cell r="J374">
            <v>24</v>
          </cell>
          <cell r="K374">
            <v>0</v>
          </cell>
          <cell r="L374">
            <v>18</v>
          </cell>
          <cell r="M374">
            <v>18</v>
          </cell>
          <cell r="R374" t="str">
            <v>미팅</v>
          </cell>
          <cell r="S374" t="str">
            <v>미팅</v>
          </cell>
          <cell r="T374" t="str">
            <v>휴일</v>
          </cell>
          <cell r="AN374" t="str">
            <v>1/7대휴</v>
          </cell>
          <cell r="AR374" t="str">
            <v>특휴</v>
          </cell>
          <cell r="AV374">
            <v>0</v>
          </cell>
          <cell r="AW374">
            <v>0</v>
          </cell>
          <cell r="AX374">
            <v>0</v>
          </cell>
          <cell r="AY374">
            <v>0</v>
          </cell>
          <cell r="AZ374">
            <v>0</v>
          </cell>
          <cell r="BA374">
            <v>0</v>
          </cell>
          <cell r="BB374">
            <v>0</v>
          </cell>
          <cell r="BC374">
            <v>0</v>
          </cell>
          <cell r="BD374">
            <v>1</v>
          </cell>
          <cell r="BE374">
            <v>1</v>
          </cell>
          <cell r="BF374">
            <v>0</v>
          </cell>
          <cell r="BG374">
            <v>0</v>
          </cell>
          <cell r="BH374">
            <v>0</v>
          </cell>
          <cell r="BI374">
            <v>0</v>
          </cell>
          <cell r="BJ374">
            <v>0</v>
          </cell>
          <cell r="BK374">
            <v>0</v>
          </cell>
          <cell r="BL374">
            <v>2</v>
          </cell>
          <cell r="BM374">
            <v>1</v>
          </cell>
          <cell r="BN374">
            <v>1</v>
          </cell>
          <cell r="BP374">
            <v>16</v>
          </cell>
        </row>
        <row r="375">
          <cell r="B375">
            <v>1390</v>
          </cell>
          <cell r="C375" t="str">
            <v>Marketing</v>
          </cell>
          <cell r="D375" t="str">
            <v>CNS &amp; Onco</v>
          </cell>
          <cell r="E375" t="str">
            <v>신유석</v>
          </cell>
          <cell r="F375" t="str">
            <v>과장</v>
          </cell>
          <cell r="G375" t="str">
            <v>팀원</v>
          </cell>
          <cell r="H375" t="str">
            <v>2002-05-06</v>
          </cell>
          <cell r="I375" t="str">
            <v>남</v>
          </cell>
          <cell r="J375">
            <v>20</v>
          </cell>
          <cell r="K375">
            <v>0</v>
          </cell>
          <cell r="L375">
            <v>14</v>
          </cell>
          <cell r="M375">
            <v>14</v>
          </cell>
          <cell r="R375" t="str">
            <v>미팅</v>
          </cell>
          <cell r="S375" t="str">
            <v>미팅</v>
          </cell>
          <cell r="AN375" t="str">
            <v>근무</v>
          </cell>
          <cell r="AR375" t="str">
            <v>특휴</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2</v>
          </cell>
          <cell r="BM375">
            <v>1</v>
          </cell>
          <cell r="BN375">
            <v>0</v>
          </cell>
          <cell r="BP375">
            <v>17</v>
          </cell>
        </row>
        <row r="376">
          <cell r="B376">
            <v>1295</v>
          </cell>
          <cell r="C376" t="str">
            <v>Marketing</v>
          </cell>
          <cell r="D376" t="str">
            <v>CNS &amp; Onco</v>
          </cell>
          <cell r="E376" t="str">
            <v>김준일</v>
          </cell>
          <cell r="F376" t="str">
            <v>주임</v>
          </cell>
          <cell r="G376" t="str">
            <v>팀원</v>
          </cell>
          <cell r="H376" t="str">
            <v>2000-02-01</v>
          </cell>
          <cell r="I376" t="str">
            <v>남</v>
          </cell>
          <cell r="J376">
            <v>17</v>
          </cell>
          <cell r="K376">
            <v>0</v>
          </cell>
          <cell r="L376">
            <v>16</v>
          </cell>
          <cell r="M376">
            <v>16</v>
          </cell>
          <cell r="R376" t="str">
            <v>미팅</v>
          </cell>
          <cell r="S376" t="str">
            <v>미팅</v>
          </cell>
          <cell r="AD376" t="str">
            <v>출장</v>
          </cell>
          <cell r="AE376" t="str">
            <v>출장</v>
          </cell>
          <cell r="AF376" t="str">
            <v>출장</v>
          </cell>
          <cell r="AG376" t="str">
            <v>출장</v>
          </cell>
          <cell r="AJ376" t="str">
            <v>출장</v>
          </cell>
          <cell r="AK376" t="str">
            <v>출장</v>
          </cell>
          <cell r="AL376" t="str">
            <v>출장</v>
          </cell>
          <cell r="AM376" t="str">
            <v>출장</v>
          </cell>
          <cell r="AN376" t="str">
            <v>출장</v>
          </cell>
          <cell r="AR376" t="str">
            <v>특휴</v>
          </cell>
          <cell r="AV376">
            <v>0</v>
          </cell>
          <cell r="AW376">
            <v>0</v>
          </cell>
          <cell r="AX376">
            <v>0</v>
          </cell>
          <cell r="AY376">
            <v>0</v>
          </cell>
          <cell r="AZ376">
            <v>0</v>
          </cell>
          <cell r="BA376">
            <v>0</v>
          </cell>
          <cell r="BB376">
            <v>0</v>
          </cell>
          <cell r="BC376">
            <v>0</v>
          </cell>
          <cell r="BD376">
            <v>0</v>
          </cell>
          <cell r="BE376">
            <v>0</v>
          </cell>
          <cell r="BF376">
            <v>9</v>
          </cell>
          <cell r="BG376">
            <v>0</v>
          </cell>
          <cell r="BH376">
            <v>0</v>
          </cell>
          <cell r="BI376">
            <v>0</v>
          </cell>
          <cell r="BJ376">
            <v>0</v>
          </cell>
          <cell r="BK376">
            <v>0</v>
          </cell>
          <cell r="BL376">
            <v>2</v>
          </cell>
          <cell r="BM376">
            <v>1</v>
          </cell>
          <cell r="BN376">
            <v>9</v>
          </cell>
          <cell r="BP376">
            <v>8</v>
          </cell>
        </row>
        <row r="377">
          <cell r="B377">
            <v>1408</v>
          </cell>
          <cell r="C377" t="str">
            <v>Marketing</v>
          </cell>
          <cell r="D377" t="str">
            <v>CNS &amp; Onco</v>
          </cell>
          <cell r="E377" t="str">
            <v>김상훈</v>
          </cell>
          <cell r="F377" t="str">
            <v>대리</v>
          </cell>
          <cell r="G377" t="str">
            <v>팀원</v>
          </cell>
          <cell r="H377" t="str">
            <v>2002-09-09</v>
          </cell>
          <cell r="I377" t="str">
            <v>남</v>
          </cell>
          <cell r="J377">
            <v>20</v>
          </cell>
          <cell r="K377">
            <v>0</v>
          </cell>
          <cell r="L377">
            <v>14</v>
          </cell>
          <cell r="M377">
            <v>14</v>
          </cell>
          <cell r="R377" t="str">
            <v>미팅</v>
          </cell>
          <cell r="S377" t="str">
            <v>미팅</v>
          </cell>
          <cell r="AN377" t="str">
            <v>월차</v>
          </cell>
          <cell r="AR377" t="str">
            <v>특휴</v>
          </cell>
          <cell r="AV377">
            <v>0</v>
          </cell>
          <cell r="AW377">
            <v>0</v>
          </cell>
          <cell r="AX377">
            <v>0</v>
          </cell>
          <cell r="AY377">
            <v>1</v>
          </cell>
          <cell r="AZ377">
            <v>0</v>
          </cell>
          <cell r="BA377">
            <v>1</v>
          </cell>
          <cell r="BB377">
            <v>0</v>
          </cell>
          <cell r="BC377">
            <v>0</v>
          </cell>
          <cell r="BD377">
            <v>0</v>
          </cell>
          <cell r="BE377">
            <v>0</v>
          </cell>
          <cell r="BF377">
            <v>0</v>
          </cell>
          <cell r="BG377">
            <v>0</v>
          </cell>
          <cell r="BH377">
            <v>0</v>
          </cell>
          <cell r="BI377">
            <v>0</v>
          </cell>
          <cell r="BJ377">
            <v>0</v>
          </cell>
          <cell r="BK377">
            <v>0</v>
          </cell>
          <cell r="BL377">
            <v>2</v>
          </cell>
          <cell r="BM377">
            <v>1</v>
          </cell>
          <cell r="BN377">
            <v>1</v>
          </cell>
          <cell r="BP377">
            <v>16</v>
          </cell>
        </row>
        <row r="378">
          <cell r="B378">
            <v>1219</v>
          </cell>
          <cell r="C378" t="str">
            <v>Marketing</v>
          </cell>
          <cell r="D378" t="str">
            <v>Respiratory</v>
          </cell>
          <cell r="E378" t="str">
            <v>윤영준</v>
          </cell>
          <cell r="F378" t="str">
            <v>과장</v>
          </cell>
          <cell r="G378" t="str">
            <v>팀원</v>
          </cell>
          <cell r="H378" t="str">
            <v>1998-07-01</v>
          </cell>
          <cell r="I378" t="str">
            <v>남</v>
          </cell>
          <cell r="J378">
            <v>24</v>
          </cell>
          <cell r="K378">
            <v>0</v>
          </cell>
          <cell r="L378">
            <v>18</v>
          </cell>
          <cell r="M378">
            <v>18</v>
          </cell>
          <cell r="R378" t="str">
            <v>미팅</v>
          </cell>
          <cell r="S378" t="str">
            <v>미팅</v>
          </cell>
          <cell r="AN378" t="str">
            <v>월차</v>
          </cell>
          <cell r="AR378" t="str">
            <v>특휴</v>
          </cell>
          <cell r="AV378">
            <v>0</v>
          </cell>
          <cell r="AW378">
            <v>0</v>
          </cell>
          <cell r="AX378">
            <v>0</v>
          </cell>
          <cell r="AY378">
            <v>1</v>
          </cell>
          <cell r="AZ378">
            <v>0</v>
          </cell>
          <cell r="BA378">
            <v>1</v>
          </cell>
          <cell r="BB378">
            <v>0</v>
          </cell>
          <cell r="BC378">
            <v>0</v>
          </cell>
          <cell r="BD378">
            <v>0</v>
          </cell>
          <cell r="BE378">
            <v>0</v>
          </cell>
          <cell r="BF378">
            <v>0</v>
          </cell>
          <cell r="BG378">
            <v>0</v>
          </cell>
          <cell r="BH378">
            <v>0</v>
          </cell>
          <cell r="BI378">
            <v>0</v>
          </cell>
          <cell r="BJ378">
            <v>0</v>
          </cell>
          <cell r="BK378">
            <v>0</v>
          </cell>
          <cell r="BL378">
            <v>2</v>
          </cell>
          <cell r="BM378">
            <v>1</v>
          </cell>
          <cell r="BN378">
            <v>1</v>
          </cell>
          <cell r="BP378">
            <v>16</v>
          </cell>
        </row>
        <row r="379">
          <cell r="B379">
            <v>1588</v>
          </cell>
          <cell r="C379" t="str">
            <v>Marketing</v>
          </cell>
          <cell r="D379" t="str">
            <v>Respiratory</v>
          </cell>
          <cell r="E379" t="str">
            <v>조현욱</v>
          </cell>
          <cell r="F379" t="str">
            <v>주임</v>
          </cell>
          <cell r="G379" t="str">
            <v>팀원</v>
          </cell>
          <cell r="H379" t="str">
            <v>2004-11-22</v>
          </cell>
          <cell r="I379" t="str">
            <v>남</v>
          </cell>
          <cell r="J379">
            <v>9.0684931506849313</v>
          </cell>
          <cell r="K379">
            <v>0</v>
          </cell>
          <cell r="L379">
            <v>12</v>
          </cell>
          <cell r="M379">
            <v>12</v>
          </cell>
          <cell r="R379" t="str">
            <v>미팅</v>
          </cell>
          <cell r="S379" t="str">
            <v>미팅</v>
          </cell>
          <cell r="AN379" t="str">
            <v>월차</v>
          </cell>
          <cell r="AR379" t="str">
            <v>특휴</v>
          </cell>
          <cell r="AV379">
            <v>0</v>
          </cell>
          <cell r="AW379">
            <v>0</v>
          </cell>
          <cell r="AX379">
            <v>0</v>
          </cell>
          <cell r="AY379">
            <v>1</v>
          </cell>
          <cell r="AZ379">
            <v>0</v>
          </cell>
          <cell r="BA379">
            <v>1</v>
          </cell>
          <cell r="BB379">
            <v>0</v>
          </cell>
          <cell r="BC379">
            <v>0</v>
          </cell>
          <cell r="BD379">
            <v>0</v>
          </cell>
          <cell r="BE379">
            <v>0</v>
          </cell>
          <cell r="BF379">
            <v>0</v>
          </cell>
          <cell r="BG379">
            <v>0</v>
          </cell>
          <cell r="BH379">
            <v>0</v>
          </cell>
          <cell r="BI379">
            <v>0</v>
          </cell>
          <cell r="BJ379">
            <v>0</v>
          </cell>
          <cell r="BK379">
            <v>0</v>
          </cell>
          <cell r="BL379">
            <v>2</v>
          </cell>
          <cell r="BM379">
            <v>1</v>
          </cell>
          <cell r="BN379">
            <v>1</v>
          </cell>
          <cell r="BP379">
            <v>16</v>
          </cell>
        </row>
        <row r="380">
          <cell r="B380">
            <v>1244</v>
          </cell>
          <cell r="C380" t="str">
            <v>Marketing</v>
          </cell>
          <cell r="D380" t="str">
            <v>GI&amp;Uro</v>
          </cell>
          <cell r="E380" t="str">
            <v>권희진</v>
          </cell>
          <cell r="F380" t="str">
            <v>과장</v>
          </cell>
          <cell r="G380" t="str">
            <v>팀장</v>
          </cell>
          <cell r="H380" t="str">
            <v>1999-07-01</v>
          </cell>
          <cell r="I380" t="str">
            <v>여</v>
          </cell>
          <cell r="J380">
            <v>23</v>
          </cell>
          <cell r="K380">
            <v>0</v>
          </cell>
          <cell r="L380">
            <v>17</v>
          </cell>
          <cell r="M380">
            <v>17</v>
          </cell>
          <cell r="P380" t="str">
            <v>월차</v>
          </cell>
          <cell r="Q380" t="str">
            <v>생휴</v>
          </cell>
          <cell r="R380" t="str">
            <v>미팅</v>
          </cell>
          <cell r="S380" t="str">
            <v>미팅</v>
          </cell>
          <cell r="T380" t="str">
            <v>휴일</v>
          </cell>
          <cell r="AN380" t="str">
            <v>1/7대휴</v>
          </cell>
          <cell r="AR380" t="str">
            <v>특휴</v>
          </cell>
          <cell r="AV380">
            <v>0</v>
          </cell>
          <cell r="AW380">
            <v>0</v>
          </cell>
          <cell r="AX380">
            <v>0</v>
          </cell>
          <cell r="AY380">
            <v>1</v>
          </cell>
          <cell r="AZ380">
            <v>0</v>
          </cell>
          <cell r="BA380">
            <v>1</v>
          </cell>
          <cell r="BB380">
            <v>1</v>
          </cell>
          <cell r="BC380">
            <v>0</v>
          </cell>
          <cell r="BD380">
            <v>1</v>
          </cell>
          <cell r="BE380">
            <v>1</v>
          </cell>
          <cell r="BF380">
            <v>0</v>
          </cell>
          <cell r="BG380">
            <v>0</v>
          </cell>
          <cell r="BH380">
            <v>0</v>
          </cell>
          <cell r="BI380">
            <v>0</v>
          </cell>
          <cell r="BJ380">
            <v>0</v>
          </cell>
          <cell r="BK380">
            <v>0</v>
          </cell>
          <cell r="BL380">
            <v>2</v>
          </cell>
          <cell r="BM380">
            <v>1</v>
          </cell>
          <cell r="BN380">
            <v>3</v>
          </cell>
          <cell r="BP380">
            <v>14</v>
          </cell>
        </row>
        <row r="381">
          <cell r="B381">
            <v>1305</v>
          </cell>
          <cell r="C381" t="str">
            <v>Marketing</v>
          </cell>
          <cell r="D381" t="str">
            <v>GI&amp;Uro</v>
          </cell>
          <cell r="E381" t="str">
            <v>양재호</v>
          </cell>
          <cell r="F381" t="str">
            <v>대리</v>
          </cell>
          <cell r="G381" t="str">
            <v>팀원</v>
          </cell>
          <cell r="H381" t="str">
            <v>2000-04-17</v>
          </cell>
          <cell r="I381" t="str">
            <v>남</v>
          </cell>
          <cell r="J381">
            <v>20</v>
          </cell>
          <cell r="K381">
            <v>0</v>
          </cell>
          <cell r="L381">
            <v>16</v>
          </cell>
          <cell r="M381">
            <v>16</v>
          </cell>
          <cell r="R381" t="str">
            <v>미팅</v>
          </cell>
          <cell r="S381" t="str">
            <v>미팅</v>
          </cell>
          <cell r="T381" t="str">
            <v>휴일</v>
          </cell>
          <cell r="AN381" t="str">
            <v>1/7대휴</v>
          </cell>
          <cell r="AR381" t="str">
            <v>특휴</v>
          </cell>
          <cell r="AV381">
            <v>0</v>
          </cell>
          <cell r="AW381">
            <v>0</v>
          </cell>
          <cell r="AX381">
            <v>0</v>
          </cell>
          <cell r="AY381">
            <v>0</v>
          </cell>
          <cell r="AZ381">
            <v>0</v>
          </cell>
          <cell r="BA381">
            <v>0</v>
          </cell>
          <cell r="BB381">
            <v>0</v>
          </cell>
          <cell r="BC381">
            <v>0</v>
          </cell>
          <cell r="BD381">
            <v>1</v>
          </cell>
          <cell r="BE381">
            <v>1</v>
          </cell>
          <cell r="BF381">
            <v>0</v>
          </cell>
          <cell r="BG381">
            <v>0</v>
          </cell>
          <cell r="BH381">
            <v>0</v>
          </cell>
          <cell r="BI381">
            <v>0</v>
          </cell>
          <cell r="BJ381">
            <v>0</v>
          </cell>
          <cell r="BK381">
            <v>0</v>
          </cell>
          <cell r="BL381">
            <v>2</v>
          </cell>
          <cell r="BM381">
            <v>1</v>
          </cell>
          <cell r="BN381">
            <v>1</v>
          </cell>
          <cell r="BP381">
            <v>16</v>
          </cell>
        </row>
        <row r="382">
          <cell r="B382">
            <v>1286</v>
          </cell>
          <cell r="C382" t="str">
            <v>Marketing</v>
          </cell>
          <cell r="D382" t="str">
            <v>GI&amp;Uro</v>
          </cell>
          <cell r="E382" t="str">
            <v>이희우</v>
          </cell>
          <cell r="F382" t="str">
            <v>주임</v>
          </cell>
          <cell r="G382" t="str">
            <v>팀원</v>
          </cell>
          <cell r="H382" t="str">
            <v>2000-02-01</v>
          </cell>
          <cell r="I382" t="str">
            <v>여</v>
          </cell>
          <cell r="J382">
            <v>21</v>
          </cell>
          <cell r="K382">
            <v>0</v>
          </cell>
          <cell r="L382">
            <v>16</v>
          </cell>
          <cell r="M382">
            <v>16</v>
          </cell>
          <cell r="R382" t="str">
            <v>미팅</v>
          </cell>
          <cell r="S382" t="str">
            <v>미팅</v>
          </cell>
          <cell r="T382" t="str">
            <v>휴일</v>
          </cell>
          <cell r="AN382" t="str">
            <v>1/7대휴</v>
          </cell>
          <cell r="AR382" t="str">
            <v>생휴</v>
          </cell>
          <cell r="AV382">
            <v>0</v>
          </cell>
          <cell r="AW382">
            <v>0</v>
          </cell>
          <cell r="AX382">
            <v>0</v>
          </cell>
          <cell r="AY382">
            <v>0</v>
          </cell>
          <cell r="AZ382">
            <v>0</v>
          </cell>
          <cell r="BA382">
            <v>0</v>
          </cell>
          <cell r="BB382">
            <v>1</v>
          </cell>
          <cell r="BC382">
            <v>0</v>
          </cell>
          <cell r="BD382">
            <v>1</v>
          </cell>
          <cell r="BE382">
            <v>1</v>
          </cell>
          <cell r="BF382">
            <v>0</v>
          </cell>
          <cell r="BG382">
            <v>0</v>
          </cell>
          <cell r="BH382">
            <v>0</v>
          </cell>
          <cell r="BI382">
            <v>0</v>
          </cell>
          <cell r="BJ382">
            <v>0</v>
          </cell>
          <cell r="BK382">
            <v>0</v>
          </cell>
          <cell r="BL382">
            <v>2</v>
          </cell>
          <cell r="BM382">
            <v>0</v>
          </cell>
          <cell r="BN382">
            <v>2</v>
          </cell>
          <cell r="BP382">
            <v>16</v>
          </cell>
        </row>
        <row r="383">
          <cell r="B383">
            <v>1499</v>
          </cell>
          <cell r="C383" t="str">
            <v>Marketing</v>
          </cell>
          <cell r="D383" t="str">
            <v>GI&amp;Uro</v>
          </cell>
          <cell r="E383" t="str">
            <v>강혁승</v>
          </cell>
          <cell r="F383" t="str">
            <v>주임</v>
          </cell>
          <cell r="G383" t="str">
            <v>팀원</v>
          </cell>
          <cell r="H383" t="str">
            <v>2003-06-02</v>
          </cell>
          <cell r="I383" t="str">
            <v>남</v>
          </cell>
          <cell r="J383">
            <v>14</v>
          </cell>
          <cell r="K383">
            <v>0</v>
          </cell>
          <cell r="L383">
            <v>13</v>
          </cell>
          <cell r="M383">
            <v>13</v>
          </cell>
          <cell r="R383" t="str">
            <v>미팅</v>
          </cell>
          <cell r="S383" t="str">
            <v>미팅</v>
          </cell>
          <cell r="T383" t="str">
            <v>휴일</v>
          </cell>
          <cell r="AN383" t="str">
            <v>1/7대휴</v>
          </cell>
          <cell r="AR383" t="str">
            <v>특휴</v>
          </cell>
          <cell r="AV383">
            <v>0</v>
          </cell>
          <cell r="AW383">
            <v>0</v>
          </cell>
          <cell r="AX383">
            <v>0</v>
          </cell>
          <cell r="AY383">
            <v>0</v>
          </cell>
          <cell r="AZ383">
            <v>0</v>
          </cell>
          <cell r="BA383">
            <v>0</v>
          </cell>
          <cell r="BB383">
            <v>0</v>
          </cell>
          <cell r="BC383">
            <v>0</v>
          </cell>
          <cell r="BD383">
            <v>1</v>
          </cell>
          <cell r="BE383">
            <v>1</v>
          </cell>
          <cell r="BF383">
            <v>0</v>
          </cell>
          <cell r="BG383">
            <v>0</v>
          </cell>
          <cell r="BH383">
            <v>0</v>
          </cell>
          <cell r="BI383">
            <v>0</v>
          </cell>
          <cell r="BJ383">
            <v>0</v>
          </cell>
          <cell r="BK383">
            <v>0</v>
          </cell>
          <cell r="BL383">
            <v>2</v>
          </cell>
          <cell r="BM383">
            <v>1</v>
          </cell>
          <cell r="BN383">
            <v>1</v>
          </cell>
          <cell r="BP383">
            <v>16</v>
          </cell>
        </row>
        <row r="384">
          <cell r="B384">
            <v>1388</v>
          </cell>
          <cell r="C384" t="str">
            <v>Marketing</v>
          </cell>
          <cell r="D384" t="str">
            <v>Endo</v>
          </cell>
          <cell r="E384" t="str">
            <v>조승제</v>
          </cell>
          <cell r="F384" t="str">
            <v>부장</v>
          </cell>
          <cell r="G384" t="str">
            <v>팀장</v>
          </cell>
          <cell r="H384" t="str">
            <v>2002-03-18</v>
          </cell>
          <cell r="I384" t="str">
            <v>남</v>
          </cell>
          <cell r="J384">
            <v>20</v>
          </cell>
          <cell r="K384">
            <v>0</v>
          </cell>
          <cell r="L384">
            <v>14</v>
          </cell>
          <cell r="M384">
            <v>14</v>
          </cell>
          <cell r="R384" t="str">
            <v>미팅</v>
          </cell>
          <cell r="S384" t="str">
            <v>미팅</v>
          </cell>
          <cell r="AA384" t="str">
            <v>휴일</v>
          </cell>
          <cell r="AH384" t="str">
            <v>휴일</v>
          </cell>
          <cell r="AI384" t="str">
            <v>휴일</v>
          </cell>
          <cell r="AN384" t="str">
            <v>1/14대휴</v>
          </cell>
          <cell r="AR384" t="str">
            <v>특휴</v>
          </cell>
          <cell r="AV384">
            <v>0</v>
          </cell>
          <cell r="AW384">
            <v>0</v>
          </cell>
          <cell r="AX384">
            <v>0</v>
          </cell>
          <cell r="AY384">
            <v>0</v>
          </cell>
          <cell r="AZ384">
            <v>0</v>
          </cell>
          <cell r="BA384">
            <v>0</v>
          </cell>
          <cell r="BB384">
            <v>0</v>
          </cell>
          <cell r="BC384">
            <v>0</v>
          </cell>
          <cell r="BD384">
            <v>3</v>
          </cell>
          <cell r="BE384">
            <v>1</v>
          </cell>
          <cell r="BF384">
            <v>0</v>
          </cell>
          <cell r="BG384">
            <v>0</v>
          </cell>
          <cell r="BH384">
            <v>0</v>
          </cell>
          <cell r="BI384">
            <v>0</v>
          </cell>
          <cell r="BJ384">
            <v>0</v>
          </cell>
          <cell r="BK384">
            <v>0</v>
          </cell>
          <cell r="BL384">
            <v>2</v>
          </cell>
          <cell r="BM384">
            <v>1</v>
          </cell>
          <cell r="BN384">
            <v>1</v>
          </cell>
          <cell r="BP384">
            <v>16</v>
          </cell>
        </row>
        <row r="385">
          <cell r="B385">
            <v>1419</v>
          </cell>
          <cell r="C385" t="str">
            <v>Marketing</v>
          </cell>
          <cell r="D385" t="str">
            <v>Endo</v>
          </cell>
          <cell r="E385" t="str">
            <v>윤재경</v>
          </cell>
          <cell r="F385" t="str">
            <v>과장</v>
          </cell>
          <cell r="G385" t="str">
            <v>팀원</v>
          </cell>
          <cell r="H385" t="str">
            <v>2002-11-18</v>
          </cell>
          <cell r="I385" t="str">
            <v>남</v>
          </cell>
          <cell r="J385">
            <v>20</v>
          </cell>
          <cell r="K385">
            <v>0</v>
          </cell>
          <cell r="L385">
            <v>14</v>
          </cell>
          <cell r="M385">
            <v>14</v>
          </cell>
          <cell r="R385" t="str">
            <v>미팅</v>
          </cell>
          <cell r="S385" t="str">
            <v>미팅</v>
          </cell>
          <cell r="AH385" t="str">
            <v>휴일</v>
          </cell>
          <cell r="AI385" t="str">
            <v>휴일</v>
          </cell>
          <cell r="AN385" t="str">
            <v>1/21대휴</v>
          </cell>
          <cell r="AR385" t="str">
            <v>특휴</v>
          </cell>
          <cell r="AV385">
            <v>0</v>
          </cell>
          <cell r="AW385">
            <v>0</v>
          </cell>
          <cell r="AX385">
            <v>0</v>
          </cell>
          <cell r="AY385">
            <v>0</v>
          </cell>
          <cell r="AZ385">
            <v>0</v>
          </cell>
          <cell r="BA385">
            <v>0</v>
          </cell>
          <cell r="BB385">
            <v>0</v>
          </cell>
          <cell r="BC385">
            <v>0</v>
          </cell>
          <cell r="BD385">
            <v>2</v>
          </cell>
          <cell r="BE385">
            <v>1</v>
          </cell>
          <cell r="BF385">
            <v>0</v>
          </cell>
          <cell r="BG385">
            <v>0</v>
          </cell>
          <cell r="BH385">
            <v>0</v>
          </cell>
          <cell r="BI385">
            <v>0</v>
          </cell>
          <cell r="BJ385">
            <v>0</v>
          </cell>
          <cell r="BK385">
            <v>0</v>
          </cell>
          <cell r="BL385">
            <v>2</v>
          </cell>
          <cell r="BM385">
            <v>1</v>
          </cell>
          <cell r="BN385">
            <v>1</v>
          </cell>
          <cell r="BP385">
            <v>16</v>
          </cell>
        </row>
        <row r="386">
          <cell r="B386">
            <v>1237</v>
          </cell>
          <cell r="C386" t="str">
            <v>Marketing</v>
          </cell>
          <cell r="D386" t="str">
            <v>Endo</v>
          </cell>
          <cell r="E386" t="str">
            <v>윤철환</v>
          </cell>
          <cell r="F386" t="str">
            <v>대리</v>
          </cell>
          <cell r="G386" t="str">
            <v>팀원</v>
          </cell>
          <cell r="H386" t="str">
            <v>1999-07-01</v>
          </cell>
          <cell r="I386" t="str">
            <v>남</v>
          </cell>
          <cell r="J386">
            <v>23</v>
          </cell>
          <cell r="K386">
            <v>0</v>
          </cell>
          <cell r="L386">
            <v>17</v>
          </cell>
          <cell r="M386">
            <v>17</v>
          </cell>
          <cell r="R386" t="str">
            <v>미팅</v>
          </cell>
          <cell r="S386" t="str">
            <v>미팅</v>
          </cell>
          <cell r="AA386" t="str">
            <v>휴일</v>
          </cell>
          <cell r="AH386" t="str">
            <v>휴일</v>
          </cell>
          <cell r="AI386" t="str">
            <v>휴일</v>
          </cell>
          <cell r="AN386" t="str">
            <v>1/14대휴</v>
          </cell>
          <cell r="AR386" t="str">
            <v>특휴</v>
          </cell>
          <cell r="AV386">
            <v>0</v>
          </cell>
          <cell r="AW386">
            <v>0</v>
          </cell>
          <cell r="AX386">
            <v>0</v>
          </cell>
          <cell r="AY386">
            <v>0</v>
          </cell>
          <cell r="AZ386">
            <v>0</v>
          </cell>
          <cell r="BA386">
            <v>0</v>
          </cell>
          <cell r="BB386">
            <v>0</v>
          </cell>
          <cell r="BC386">
            <v>0</v>
          </cell>
          <cell r="BD386">
            <v>3</v>
          </cell>
          <cell r="BE386">
            <v>1</v>
          </cell>
          <cell r="BF386">
            <v>0</v>
          </cell>
          <cell r="BG386">
            <v>0</v>
          </cell>
          <cell r="BH386">
            <v>0</v>
          </cell>
          <cell r="BI386">
            <v>0</v>
          </cell>
          <cell r="BJ386">
            <v>0</v>
          </cell>
          <cell r="BK386">
            <v>0</v>
          </cell>
          <cell r="BL386">
            <v>2</v>
          </cell>
          <cell r="BM386">
            <v>1</v>
          </cell>
          <cell r="BN386">
            <v>1</v>
          </cell>
          <cell r="BP386">
            <v>16</v>
          </cell>
        </row>
        <row r="387">
          <cell r="B387">
            <v>1369</v>
          </cell>
          <cell r="C387" t="str">
            <v>Marketing</v>
          </cell>
          <cell r="D387" t="str">
            <v>Endo</v>
          </cell>
          <cell r="E387" t="str">
            <v>이동일</v>
          </cell>
          <cell r="F387" t="str">
            <v>주임</v>
          </cell>
          <cell r="G387" t="str">
            <v>팀원</v>
          </cell>
          <cell r="H387" t="str">
            <v>2001-05-07</v>
          </cell>
          <cell r="I387" t="str">
            <v>남</v>
          </cell>
          <cell r="J387">
            <v>19</v>
          </cell>
          <cell r="K387">
            <v>0</v>
          </cell>
          <cell r="L387">
            <v>15</v>
          </cell>
          <cell r="M387">
            <v>15</v>
          </cell>
          <cell r="R387" t="str">
            <v>미팅</v>
          </cell>
          <cell r="S387" t="str">
            <v>미팅</v>
          </cell>
          <cell r="AA387" t="str">
            <v>휴일</v>
          </cell>
          <cell r="AH387" t="str">
            <v>휴일</v>
          </cell>
          <cell r="AI387" t="str">
            <v>휴일</v>
          </cell>
          <cell r="AN387" t="str">
            <v>월차</v>
          </cell>
          <cell r="AR387" t="str">
            <v>특휴</v>
          </cell>
          <cell r="AV387">
            <v>0</v>
          </cell>
          <cell r="AW387">
            <v>0</v>
          </cell>
          <cell r="AX387">
            <v>0</v>
          </cell>
          <cell r="AY387">
            <v>1</v>
          </cell>
          <cell r="AZ387">
            <v>0</v>
          </cell>
          <cell r="BA387">
            <v>1</v>
          </cell>
          <cell r="BB387">
            <v>0</v>
          </cell>
          <cell r="BC387">
            <v>0</v>
          </cell>
          <cell r="BD387">
            <v>3</v>
          </cell>
          <cell r="BE387">
            <v>0</v>
          </cell>
          <cell r="BF387">
            <v>0</v>
          </cell>
          <cell r="BG387">
            <v>0</v>
          </cell>
          <cell r="BH387">
            <v>0</v>
          </cell>
          <cell r="BI387">
            <v>0</v>
          </cell>
          <cell r="BJ387">
            <v>0</v>
          </cell>
          <cell r="BK387">
            <v>0</v>
          </cell>
          <cell r="BL387">
            <v>2</v>
          </cell>
          <cell r="BM387">
            <v>1</v>
          </cell>
          <cell r="BN387">
            <v>1</v>
          </cell>
          <cell r="BP387">
            <v>16</v>
          </cell>
        </row>
        <row r="388">
          <cell r="B388">
            <v>1540</v>
          </cell>
          <cell r="C388" t="str">
            <v>Marketing</v>
          </cell>
          <cell r="D388" t="str">
            <v>CV</v>
          </cell>
          <cell r="E388" t="str">
            <v>김진수</v>
          </cell>
          <cell r="F388" t="str">
            <v>부장</v>
          </cell>
          <cell r="G388" t="str">
            <v>팀장</v>
          </cell>
          <cell r="H388" t="str">
            <v>2003-12-15</v>
          </cell>
          <cell r="I388" t="str">
            <v>남</v>
          </cell>
          <cell r="J388">
            <v>19</v>
          </cell>
          <cell r="K388">
            <v>0</v>
          </cell>
          <cell r="L388">
            <v>13</v>
          </cell>
          <cell r="M388">
            <v>13</v>
          </cell>
          <cell r="R388" t="str">
            <v>미팅</v>
          </cell>
          <cell r="S388" t="str">
            <v>미팅</v>
          </cell>
          <cell r="AN388" t="str">
            <v>월차</v>
          </cell>
          <cell r="AR388" t="str">
            <v>특휴</v>
          </cell>
          <cell r="AV388">
            <v>0</v>
          </cell>
          <cell r="AW388">
            <v>0</v>
          </cell>
          <cell r="AX388">
            <v>0</v>
          </cell>
          <cell r="AY388">
            <v>1</v>
          </cell>
          <cell r="AZ388">
            <v>0</v>
          </cell>
          <cell r="BA388">
            <v>1</v>
          </cell>
          <cell r="BB388">
            <v>0</v>
          </cell>
          <cell r="BC388">
            <v>0</v>
          </cell>
          <cell r="BD388">
            <v>0</v>
          </cell>
          <cell r="BE388">
            <v>0</v>
          </cell>
          <cell r="BF388">
            <v>0</v>
          </cell>
          <cell r="BG388">
            <v>0</v>
          </cell>
          <cell r="BH388">
            <v>0</v>
          </cell>
          <cell r="BI388">
            <v>0</v>
          </cell>
          <cell r="BJ388">
            <v>0</v>
          </cell>
          <cell r="BK388">
            <v>0</v>
          </cell>
          <cell r="BL388">
            <v>2</v>
          </cell>
          <cell r="BM388">
            <v>1</v>
          </cell>
          <cell r="BN388">
            <v>1</v>
          </cell>
          <cell r="BP388">
            <v>16</v>
          </cell>
        </row>
        <row r="389">
          <cell r="B389">
            <v>1424</v>
          </cell>
          <cell r="C389" t="str">
            <v>Marketing</v>
          </cell>
          <cell r="D389" t="str">
            <v>CV</v>
          </cell>
          <cell r="E389" t="str">
            <v>채광수</v>
          </cell>
          <cell r="F389" t="str">
            <v>과장</v>
          </cell>
          <cell r="G389" t="str">
            <v>팀원</v>
          </cell>
          <cell r="H389" t="str">
            <v>2002-12-05</v>
          </cell>
          <cell r="I389" t="str">
            <v>남</v>
          </cell>
          <cell r="J389">
            <v>20</v>
          </cell>
          <cell r="K389">
            <v>0</v>
          </cell>
          <cell r="L389">
            <v>14</v>
          </cell>
          <cell r="M389">
            <v>14</v>
          </cell>
          <cell r="R389" t="str">
            <v>미팅</v>
          </cell>
          <cell r="S389" t="str">
            <v>미팅</v>
          </cell>
          <cell r="AB389" t="str">
            <v>휴일</v>
          </cell>
          <cell r="AH389" t="str">
            <v>휴일</v>
          </cell>
          <cell r="AN389" t="str">
            <v>1/15대휴</v>
          </cell>
          <cell r="AR389" t="str">
            <v>특휴</v>
          </cell>
          <cell r="AV389">
            <v>0</v>
          </cell>
          <cell r="AW389">
            <v>0</v>
          </cell>
          <cell r="AX389">
            <v>0</v>
          </cell>
          <cell r="AY389">
            <v>0</v>
          </cell>
          <cell r="AZ389">
            <v>0</v>
          </cell>
          <cell r="BA389">
            <v>0</v>
          </cell>
          <cell r="BB389">
            <v>0</v>
          </cell>
          <cell r="BC389">
            <v>0</v>
          </cell>
          <cell r="BD389">
            <v>2</v>
          </cell>
          <cell r="BE389">
            <v>1</v>
          </cell>
          <cell r="BF389">
            <v>0</v>
          </cell>
          <cell r="BG389">
            <v>0</v>
          </cell>
          <cell r="BH389">
            <v>0</v>
          </cell>
          <cell r="BI389">
            <v>0</v>
          </cell>
          <cell r="BJ389">
            <v>0</v>
          </cell>
          <cell r="BK389">
            <v>0</v>
          </cell>
          <cell r="BL389">
            <v>2</v>
          </cell>
          <cell r="BM389">
            <v>1</v>
          </cell>
          <cell r="BN389">
            <v>1</v>
          </cell>
          <cell r="BP389">
            <v>16</v>
          </cell>
        </row>
        <row r="390">
          <cell r="B390">
            <v>1422</v>
          </cell>
          <cell r="C390" t="str">
            <v>Marketing</v>
          </cell>
          <cell r="D390" t="str">
            <v>CV</v>
          </cell>
          <cell r="E390" t="str">
            <v>김수경</v>
          </cell>
          <cell r="F390" t="str">
            <v>과장</v>
          </cell>
          <cell r="G390" t="str">
            <v>팀원</v>
          </cell>
          <cell r="H390" t="str">
            <v>2002-11-25</v>
          </cell>
          <cell r="I390" t="str">
            <v>여</v>
          </cell>
          <cell r="J390">
            <v>19</v>
          </cell>
          <cell r="K390">
            <v>0</v>
          </cell>
          <cell r="L390">
            <v>14</v>
          </cell>
          <cell r="M390">
            <v>14</v>
          </cell>
          <cell r="R390" t="str">
            <v>미팅</v>
          </cell>
          <cell r="S390" t="str">
            <v>미팅</v>
          </cell>
          <cell r="AN390" t="str">
            <v>생휴</v>
          </cell>
          <cell r="AR390" t="str">
            <v>특휴</v>
          </cell>
          <cell r="AV390">
            <v>0</v>
          </cell>
          <cell r="AW390">
            <v>0</v>
          </cell>
          <cell r="AX390">
            <v>0</v>
          </cell>
          <cell r="AY390">
            <v>0</v>
          </cell>
          <cell r="AZ390">
            <v>0</v>
          </cell>
          <cell r="BA390">
            <v>0</v>
          </cell>
          <cell r="BB390">
            <v>1</v>
          </cell>
          <cell r="BC390">
            <v>0</v>
          </cell>
          <cell r="BD390">
            <v>0</v>
          </cell>
          <cell r="BE390">
            <v>0</v>
          </cell>
          <cell r="BF390">
            <v>0</v>
          </cell>
          <cell r="BG390">
            <v>0</v>
          </cell>
          <cell r="BH390">
            <v>0</v>
          </cell>
          <cell r="BI390">
            <v>0</v>
          </cell>
          <cell r="BJ390">
            <v>0</v>
          </cell>
          <cell r="BK390">
            <v>0</v>
          </cell>
          <cell r="BL390">
            <v>2</v>
          </cell>
          <cell r="BM390">
            <v>1</v>
          </cell>
          <cell r="BN390">
            <v>1</v>
          </cell>
          <cell r="BO390">
            <v>3</v>
          </cell>
          <cell r="BP390">
            <v>19</v>
          </cell>
        </row>
        <row r="391">
          <cell r="B391">
            <v>1394</v>
          </cell>
          <cell r="C391" t="str">
            <v>Marketing</v>
          </cell>
          <cell r="D391" t="str">
            <v>CV</v>
          </cell>
          <cell r="E391" t="str">
            <v>임윤아</v>
          </cell>
          <cell r="F391" t="str">
            <v>대리</v>
          </cell>
          <cell r="G391" t="str">
            <v>팀원</v>
          </cell>
          <cell r="H391" t="str">
            <v>2002-06-03</v>
          </cell>
          <cell r="I391" t="str">
            <v>여</v>
          </cell>
          <cell r="J391">
            <v>18</v>
          </cell>
          <cell r="K391">
            <v>0</v>
          </cell>
          <cell r="L391">
            <v>14</v>
          </cell>
          <cell r="M391">
            <v>14</v>
          </cell>
          <cell r="R391" t="str">
            <v>미팅</v>
          </cell>
          <cell r="S391" t="str">
            <v>미팅</v>
          </cell>
          <cell r="AN391" t="str">
            <v>생휴</v>
          </cell>
          <cell r="AR391" t="str">
            <v>특휴</v>
          </cell>
          <cell r="AV391">
            <v>0</v>
          </cell>
          <cell r="AW391">
            <v>0</v>
          </cell>
          <cell r="AX391">
            <v>0</v>
          </cell>
          <cell r="AY391">
            <v>0</v>
          </cell>
          <cell r="AZ391">
            <v>0</v>
          </cell>
          <cell r="BA391">
            <v>0</v>
          </cell>
          <cell r="BB391">
            <v>1</v>
          </cell>
          <cell r="BC391">
            <v>0</v>
          </cell>
          <cell r="BD391">
            <v>0</v>
          </cell>
          <cell r="BE391">
            <v>0</v>
          </cell>
          <cell r="BF391">
            <v>0</v>
          </cell>
          <cell r="BG391">
            <v>0</v>
          </cell>
          <cell r="BH391">
            <v>0</v>
          </cell>
          <cell r="BI391">
            <v>0</v>
          </cell>
          <cell r="BJ391">
            <v>0</v>
          </cell>
          <cell r="BK391">
            <v>0</v>
          </cell>
          <cell r="BL391">
            <v>2</v>
          </cell>
          <cell r="BM391">
            <v>1</v>
          </cell>
          <cell r="BN391">
            <v>1</v>
          </cell>
          <cell r="BP391">
            <v>16</v>
          </cell>
        </row>
        <row r="392">
          <cell r="B392">
            <v>1547</v>
          </cell>
          <cell r="C392" t="str">
            <v>Marketing</v>
          </cell>
          <cell r="D392" t="str">
            <v>CV</v>
          </cell>
          <cell r="E392" t="str">
            <v>김하윤</v>
          </cell>
          <cell r="F392" t="str">
            <v>주임</v>
          </cell>
          <cell r="G392" t="str">
            <v>팀원</v>
          </cell>
          <cell r="H392" t="str">
            <v>2004-01-26</v>
          </cell>
          <cell r="I392" t="str">
            <v>여</v>
          </cell>
          <cell r="J392">
            <v>13.315068493150685</v>
          </cell>
          <cell r="K392">
            <v>0</v>
          </cell>
          <cell r="L392">
            <v>12</v>
          </cell>
          <cell r="M392">
            <v>12</v>
          </cell>
          <cell r="R392" t="str">
            <v>미팅</v>
          </cell>
          <cell r="S392" t="str">
            <v>미팅</v>
          </cell>
          <cell r="V392" t="str">
            <v>오빠결혼</v>
          </cell>
          <cell r="AN392" t="str">
            <v>생휴</v>
          </cell>
          <cell r="AR392" t="str">
            <v>특휴</v>
          </cell>
          <cell r="AV392">
            <v>0</v>
          </cell>
          <cell r="AW392">
            <v>0</v>
          </cell>
          <cell r="AX392">
            <v>0</v>
          </cell>
          <cell r="AY392">
            <v>0</v>
          </cell>
          <cell r="AZ392">
            <v>0</v>
          </cell>
          <cell r="BA392">
            <v>0</v>
          </cell>
          <cell r="BB392">
            <v>1</v>
          </cell>
          <cell r="BC392">
            <v>0</v>
          </cell>
          <cell r="BD392">
            <v>0</v>
          </cell>
          <cell r="BE392">
            <v>0</v>
          </cell>
          <cell r="BF392">
            <v>0</v>
          </cell>
          <cell r="BG392">
            <v>0</v>
          </cell>
          <cell r="BH392">
            <v>0</v>
          </cell>
          <cell r="BI392">
            <v>0</v>
          </cell>
          <cell r="BJ392">
            <v>0</v>
          </cell>
          <cell r="BK392">
            <v>0</v>
          </cell>
          <cell r="BL392">
            <v>2</v>
          </cell>
          <cell r="BM392">
            <v>1</v>
          </cell>
          <cell r="BN392">
            <v>1</v>
          </cell>
          <cell r="BP392">
            <v>16</v>
          </cell>
        </row>
        <row r="393">
          <cell r="B393">
            <v>1180</v>
          </cell>
          <cell r="C393" t="str">
            <v>BD</v>
          </cell>
          <cell r="D393" t="str">
            <v>BD</v>
          </cell>
          <cell r="E393" t="str">
            <v>고해영</v>
          </cell>
          <cell r="F393" t="str">
            <v>부장</v>
          </cell>
          <cell r="G393" t="str">
            <v>팀장</v>
          </cell>
          <cell r="H393" t="str">
            <v>1996-01-01</v>
          </cell>
          <cell r="I393" t="str">
            <v>여</v>
          </cell>
          <cell r="J393">
            <v>20</v>
          </cell>
          <cell r="K393">
            <v>0</v>
          </cell>
          <cell r="L393">
            <v>21</v>
          </cell>
          <cell r="M393">
            <v>21</v>
          </cell>
          <cell r="R393" t="str">
            <v>미팅</v>
          </cell>
          <cell r="S393" t="str">
            <v>미팅</v>
          </cell>
          <cell r="AN393" t="str">
            <v>생휴</v>
          </cell>
          <cell r="AR393" t="str">
            <v>특휴</v>
          </cell>
          <cell r="AV393">
            <v>0</v>
          </cell>
          <cell r="AW393">
            <v>0</v>
          </cell>
          <cell r="AX393">
            <v>0</v>
          </cell>
          <cell r="AY393">
            <v>0</v>
          </cell>
          <cell r="AZ393">
            <v>0</v>
          </cell>
          <cell r="BA393">
            <v>0</v>
          </cell>
          <cell r="BB393">
            <v>1</v>
          </cell>
          <cell r="BC393">
            <v>0</v>
          </cell>
          <cell r="BD393">
            <v>0</v>
          </cell>
          <cell r="BE393">
            <v>0</v>
          </cell>
          <cell r="BF393">
            <v>0</v>
          </cell>
          <cell r="BG393">
            <v>0</v>
          </cell>
          <cell r="BH393">
            <v>0</v>
          </cell>
          <cell r="BI393">
            <v>0</v>
          </cell>
          <cell r="BJ393">
            <v>0</v>
          </cell>
          <cell r="BK393">
            <v>0</v>
          </cell>
          <cell r="BL393">
            <v>2</v>
          </cell>
          <cell r="BM393">
            <v>1</v>
          </cell>
          <cell r="BN393">
            <v>1</v>
          </cell>
          <cell r="BP393">
            <v>16</v>
          </cell>
        </row>
        <row r="394">
          <cell r="B394">
            <v>1586</v>
          </cell>
          <cell r="C394" t="str">
            <v>BD</v>
          </cell>
          <cell r="D394" t="str">
            <v>BD</v>
          </cell>
          <cell r="E394" t="str">
            <v>김승수</v>
          </cell>
          <cell r="F394" t="str">
            <v>대리</v>
          </cell>
          <cell r="G394" t="str">
            <v>팀원</v>
          </cell>
          <cell r="H394" t="str">
            <v>2004-11-01</v>
          </cell>
          <cell r="I394" t="str">
            <v>남</v>
          </cell>
          <cell r="J394">
            <v>0</v>
          </cell>
          <cell r="K394">
            <v>-1.3561643835616444</v>
          </cell>
          <cell r="L394">
            <v>12</v>
          </cell>
          <cell r="M394">
            <v>10.643835616438356</v>
          </cell>
          <cell r="R394" t="str">
            <v>미팅</v>
          </cell>
          <cell r="S394" t="str">
            <v>미팅</v>
          </cell>
          <cell r="AN394" t="str">
            <v>월차</v>
          </cell>
          <cell r="AR394" t="str">
            <v>특휴</v>
          </cell>
          <cell r="AV394">
            <v>0</v>
          </cell>
          <cell r="AW394">
            <v>0</v>
          </cell>
          <cell r="AX394">
            <v>0</v>
          </cell>
          <cell r="AY394">
            <v>1</v>
          </cell>
          <cell r="AZ394">
            <v>0</v>
          </cell>
          <cell r="BA394">
            <v>1</v>
          </cell>
          <cell r="BB394">
            <v>0</v>
          </cell>
          <cell r="BC394">
            <v>0</v>
          </cell>
          <cell r="BD394">
            <v>0</v>
          </cell>
          <cell r="BE394">
            <v>0</v>
          </cell>
          <cell r="BF394">
            <v>0</v>
          </cell>
          <cell r="BG394">
            <v>0</v>
          </cell>
          <cell r="BH394">
            <v>0</v>
          </cell>
          <cell r="BI394">
            <v>0</v>
          </cell>
          <cell r="BJ394">
            <v>0</v>
          </cell>
          <cell r="BK394">
            <v>0</v>
          </cell>
          <cell r="BL394">
            <v>2</v>
          </cell>
          <cell r="BM394">
            <v>1</v>
          </cell>
          <cell r="BN394">
            <v>1</v>
          </cell>
          <cell r="BP394">
            <v>16</v>
          </cell>
        </row>
        <row r="395">
          <cell r="B395">
            <v>1294</v>
          </cell>
          <cell r="C395" t="str">
            <v>BD</v>
          </cell>
          <cell r="D395" t="str">
            <v>BD</v>
          </cell>
          <cell r="E395" t="str">
            <v>나경숙</v>
          </cell>
          <cell r="F395" t="str">
            <v>주임</v>
          </cell>
          <cell r="G395" t="str">
            <v>팀원</v>
          </cell>
          <cell r="H395" t="str">
            <v>2000-02-01</v>
          </cell>
          <cell r="I395" t="str">
            <v>여</v>
          </cell>
          <cell r="J395">
            <v>13.5</v>
          </cell>
          <cell r="K395">
            <v>0</v>
          </cell>
          <cell r="L395">
            <v>16</v>
          </cell>
          <cell r="M395">
            <v>16</v>
          </cell>
          <cell r="R395" t="str">
            <v>미팅</v>
          </cell>
          <cell r="S395" t="str">
            <v>미팅</v>
          </cell>
          <cell r="AF395" t="str">
            <v>월차</v>
          </cell>
          <cell r="AG395" t="str">
            <v>연차</v>
          </cell>
          <cell r="AN395" t="str">
            <v>생휴</v>
          </cell>
          <cell r="AR395" t="str">
            <v>특휴</v>
          </cell>
          <cell r="AV395">
            <v>1</v>
          </cell>
          <cell r="AW395">
            <v>0</v>
          </cell>
          <cell r="AX395">
            <v>1</v>
          </cell>
          <cell r="AY395">
            <v>1</v>
          </cell>
          <cell r="AZ395">
            <v>0</v>
          </cell>
          <cell r="BA395">
            <v>1</v>
          </cell>
          <cell r="BB395">
            <v>1</v>
          </cell>
          <cell r="BC395">
            <v>0</v>
          </cell>
          <cell r="BD395">
            <v>0</v>
          </cell>
          <cell r="BE395">
            <v>0</v>
          </cell>
          <cell r="BF395">
            <v>0</v>
          </cell>
          <cell r="BG395">
            <v>0</v>
          </cell>
          <cell r="BH395">
            <v>0</v>
          </cell>
          <cell r="BI395">
            <v>0</v>
          </cell>
          <cell r="BJ395">
            <v>0</v>
          </cell>
          <cell r="BK395">
            <v>0</v>
          </cell>
          <cell r="BL395">
            <v>2</v>
          </cell>
          <cell r="BM395">
            <v>1</v>
          </cell>
          <cell r="BN395">
            <v>3</v>
          </cell>
          <cell r="BP395">
            <v>14</v>
          </cell>
        </row>
        <row r="396">
          <cell r="B396">
            <v>1015</v>
          </cell>
          <cell r="C396" t="str">
            <v>BD</v>
          </cell>
          <cell r="D396" t="str">
            <v>Special Project</v>
          </cell>
          <cell r="E396" t="str">
            <v>이종혁</v>
          </cell>
          <cell r="F396" t="str">
            <v>차장</v>
          </cell>
          <cell r="G396" t="str">
            <v>팀원</v>
          </cell>
          <cell r="H396" t="str">
            <v>1987-05-18</v>
          </cell>
          <cell r="I396" t="str">
            <v>남</v>
          </cell>
          <cell r="J396">
            <v>26</v>
          </cell>
          <cell r="K396">
            <v>0</v>
          </cell>
          <cell r="L396">
            <v>29</v>
          </cell>
          <cell r="M396">
            <v>29</v>
          </cell>
          <cell r="R396" t="str">
            <v>미팅</v>
          </cell>
          <cell r="S396" t="str">
            <v>미팅</v>
          </cell>
          <cell r="AN396" t="str">
            <v>월차</v>
          </cell>
          <cell r="AR396" t="str">
            <v>특휴</v>
          </cell>
          <cell r="AV396">
            <v>0</v>
          </cell>
          <cell r="AW396">
            <v>0</v>
          </cell>
          <cell r="AX396">
            <v>0</v>
          </cell>
          <cell r="AY396">
            <v>1</v>
          </cell>
          <cell r="AZ396">
            <v>0</v>
          </cell>
          <cell r="BA396">
            <v>1</v>
          </cell>
          <cell r="BB396">
            <v>0</v>
          </cell>
          <cell r="BC396">
            <v>0</v>
          </cell>
          <cell r="BD396">
            <v>0</v>
          </cell>
          <cell r="BE396">
            <v>0</v>
          </cell>
          <cell r="BF396">
            <v>0</v>
          </cell>
          <cell r="BG396">
            <v>0</v>
          </cell>
          <cell r="BH396">
            <v>0</v>
          </cell>
          <cell r="BI396">
            <v>0</v>
          </cell>
          <cell r="BJ396">
            <v>0</v>
          </cell>
          <cell r="BK396">
            <v>0</v>
          </cell>
          <cell r="BL396">
            <v>2</v>
          </cell>
          <cell r="BM396">
            <v>1</v>
          </cell>
          <cell r="BN396">
            <v>1</v>
          </cell>
          <cell r="BP396">
            <v>16</v>
          </cell>
        </row>
        <row r="397">
          <cell r="B397">
            <v>1168</v>
          </cell>
          <cell r="C397" t="str">
            <v>BD</v>
          </cell>
          <cell r="D397" t="str">
            <v>Special Project</v>
          </cell>
          <cell r="E397" t="str">
            <v>정고명</v>
          </cell>
          <cell r="F397" t="str">
            <v>과장</v>
          </cell>
          <cell r="G397" t="str">
            <v>팀원</v>
          </cell>
          <cell r="H397" t="str">
            <v>1995-04-17</v>
          </cell>
          <cell r="I397" t="str">
            <v>남</v>
          </cell>
          <cell r="J397">
            <v>19</v>
          </cell>
          <cell r="K397">
            <v>0</v>
          </cell>
          <cell r="L397">
            <v>21</v>
          </cell>
          <cell r="M397">
            <v>21</v>
          </cell>
          <cell r="R397" t="str">
            <v>미팅</v>
          </cell>
          <cell r="S397" t="str">
            <v>미팅</v>
          </cell>
          <cell r="AN397" t="str">
            <v>월차</v>
          </cell>
          <cell r="AR397" t="str">
            <v>특휴</v>
          </cell>
          <cell r="AV397">
            <v>0</v>
          </cell>
          <cell r="AW397">
            <v>0</v>
          </cell>
          <cell r="AX397">
            <v>0</v>
          </cell>
          <cell r="AY397">
            <v>1</v>
          </cell>
          <cell r="AZ397">
            <v>0</v>
          </cell>
          <cell r="BA397">
            <v>1</v>
          </cell>
          <cell r="BB397">
            <v>0</v>
          </cell>
          <cell r="BC397">
            <v>0</v>
          </cell>
          <cell r="BD397">
            <v>0</v>
          </cell>
          <cell r="BE397">
            <v>0</v>
          </cell>
          <cell r="BF397">
            <v>0</v>
          </cell>
          <cell r="BG397">
            <v>0</v>
          </cell>
          <cell r="BH397">
            <v>0</v>
          </cell>
          <cell r="BI397">
            <v>0</v>
          </cell>
          <cell r="BJ397">
            <v>0</v>
          </cell>
          <cell r="BK397">
            <v>0</v>
          </cell>
          <cell r="BL397">
            <v>2</v>
          </cell>
          <cell r="BM397">
            <v>1</v>
          </cell>
          <cell r="BN397">
            <v>1</v>
          </cell>
          <cell r="BP397">
            <v>16</v>
          </cell>
        </row>
        <row r="398">
          <cell r="B398">
            <v>1133</v>
          </cell>
          <cell r="C398" t="str">
            <v>PR</v>
          </cell>
          <cell r="D398" t="str">
            <v>PR</v>
          </cell>
          <cell r="E398" t="str">
            <v>윤미경</v>
          </cell>
          <cell r="F398" t="str">
            <v>차장</v>
          </cell>
          <cell r="G398" t="str">
            <v>팀원</v>
          </cell>
          <cell r="H398" t="str">
            <v>1993-11-10</v>
          </cell>
          <cell r="I398" t="str">
            <v>여</v>
          </cell>
          <cell r="J398">
            <v>20</v>
          </cell>
          <cell r="K398">
            <v>0</v>
          </cell>
          <cell r="L398">
            <v>23</v>
          </cell>
          <cell r="M398">
            <v>23</v>
          </cell>
          <cell r="R398" t="str">
            <v>미팅</v>
          </cell>
          <cell r="S398" t="str">
            <v>미팅</v>
          </cell>
          <cell r="AN398" t="str">
            <v>생휴</v>
          </cell>
          <cell r="AR398" t="str">
            <v>특휴</v>
          </cell>
          <cell r="AV398">
            <v>0</v>
          </cell>
          <cell r="AW398">
            <v>0</v>
          </cell>
          <cell r="AX398">
            <v>0</v>
          </cell>
          <cell r="AY398">
            <v>0</v>
          </cell>
          <cell r="AZ398">
            <v>0</v>
          </cell>
          <cell r="BA398">
            <v>0</v>
          </cell>
          <cell r="BB398">
            <v>1</v>
          </cell>
          <cell r="BC398">
            <v>0</v>
          </cell>
          <cell r="BD398">
            <v>0</v>
          </cell>
          <cell r="BE398">
            <v>0</v>
          </cell>
          <cell r="BF398">
            <v>0</v>
          </cell>
          <cell r="BG398">
            <v>0</v>
          </cell>
          <cell r="BH398">
            <v>0</v>
          </cell>
          <cell r="BI398">
            <v>0</v>
          </cell>
          <cell r="BJ398">
            <v>0</v>
          </cell>
          <cell r="BK398">
            <v>0</v>
          </cell>
          <cell r="BL398">
            <v>2</v>
          </cell>
          <cell r="BM398">
            <v>1</v>
          </cell>
          <cell r="BN398">
            <v>1</v>
          </cell>
          <cell r="BP398">
            <v>16</v>
          </cell>
        </row>
        <row r="399">
          <cell r="B399">
            <v>1541</v>
          </cell>
          <cell r="C399" t="str">
            <v>PR</v>
          </cell>
          <cell r="D399" t="str">
            <v>PR</v>
          </cell>
          <cell r="E399" t="str">
            <v>유재경</v>
          </cell>
          <cell r="F399" t="str">
            <v>과장</v>
          </cell>
          <cell r="G399" t="str">
            <v>팀원</v>
          </cell>
          <cell r="H399" t="str">
            <v>2004-01-05</v>
          </cell>
          <cell r="I399" t="str">
            <v>여</v>
          </cell>
          <cell r="J399">
            <v>8.8904109589041092</v>
          </cell>
          <cell r="K399">
            <v>0</v>
          </cell>
          <cell r="L399">
            <v>12</v>
          </cell>
          <cell r="M399">
            <v>12</v>
          </cell>
          <cell r="R399" t="str">
            <v>미팅</v>
          </cell>
          <cell r="S399" t="str">
            <v>미팅</v>
          </cell>
          <cell r="AN399" t="str">
            <v>월차</v>
          </cell>
          <cell r="AR399" t="str">
            <v>특휴</v>
          </cell>
          <cell r="AV399">
            <v>0</v>
          </cell>
          <cell r="AW399">
            <v>0</v>
          </cell>
          <cell r="AX399">
            <v>0</v>
          </cell>
          <cell r="AY399">
            <v>1</v>
          </cell>
          <cell r="AZ399">
            <v>0</v>
          </cell>
          <cell r="BA399">
            <v>1</v>
          </cell>
          <cell r="BB399">
            <v>0</v>
          </cell>
          <cell r="BC399">
            <v>0</v>
          </cell>
          <cell r="BD399">
            <v>0</v>
          </cell>
          <cell r="BE399">
            <v>0</v>
          </cell>
          <cell r="BF399">
            <v>0</v>
          </cell>
          <cell r="BG399">
            <v>0</v>
          </cell>
          <cell r="BH399">
            <v>0</v>
          </cell>
          <cell r="BI399">
            <v>0</v>
          </cell>
          <cell r="BJ399">
            <v>0</v>
          </cell>
          <cell r="BK399">
            <v>0</v>
          </cell>
          <cell r="BL399">
            <v>2</v>
          </cell>
          <cell r="BM399">
            <v>1</v>
          </cell>
          <cell r="BN399">
            <v>1</v>
          </cell>
          <cell r="BP399">
            <v>16</v>
          </cell>
        </row>
        <row r="400">
          <cell r="B400">
            <v>1563</v>
          </cell>
          <cell r="C400" t="str">
            <v>PR</v>
          </cell>
          <cell r="D400" t="str">
            <v>PR</v>
          </cell>
          <cell r="E400" t="str">
            <v>양수진</v>
          </cell>
          <cell r="F400" t="str">
            <v>주임</v>
          </cell>
          <cell r="G400" t="str">
            <v>팀원</v>
          </cell>
          <cell r="H400" t="str">
            <v>2004-02-23</v>
          </cell>
          <cell r="I400" t="str">
            <v>여</v>
          </cell>
          <cell r="J400">
            <v>8.5479452054794525</v>
          </cell>
          <cell r="K400">
            <v>0</v>
          </cell>
          <cell r="L400">
            <v>12</v>
          </cell>
          <cell r="M400">
            <v>12</v>
          </cell>
          <cell r="R400" t="str">
            <v>미팅</v>
          </cell>
          <cell r="S400" t="str">
            <v>미팅</v>
          </cell>
          <cell r="AN400" t="str">
            <v>생휴</v>
          </cell>
          <cell r="AR400" t="str">
            <v>특휴</v>
          </cell>
          <cell r="AV400">
            <v>0</v>
          </cell>
          <cell r="AW400">
            <v>0</v>
          </cell>
          <cell r="AX400">
            <v>0</v>
          </cell>
          <cell r="AY400">
            <v>0</v>
          </cell>
          <cell r="AZ400">
            <v>0</v>
          </cell>
          <cell r="BA400">
            <v>0</v>
          </cell>
          <cell r="BB400">
            <v>1</v>
          </cell>
          <cell r="BC400">
            <v>0</v>
          </cell>
          <cell r="BD400">
            <v>0</v>
          </cell>
          <cell r="BE400">
            <v>0</v>
          </cell>
          <cell r="BF400">
            <v>0</v>
          </cell>
          <cell r="BG400">
            <v>0</v>
          </cell>
          <cell r="BH400">
            <v>0</v>
          </cell>
          <cell r="BI400">
            <v>0</v>
          </cell>
          <cell r="BJ400">
            <v>0</v>
          </cell>
          <cell r="BK400">
            <v>0</v>
          </cell>
          <cell r="BL400">
            <v>2</v>
          </cell>
          <cell r="BM400">
            <v>1</v>
          </cell>
          <cell r="BN400">
            <v>1</v>
          </cell>
          <cell r="BP400">
            <v>16</v>
          </cell>
        </row>
        <row r="401">
          <cell r="B401">
            <v>1487</v>
          </cell>
          <cell r="C401" t="str">
            <v>Medical</v>
          </cell>
          <cell r="D401" t="str">
            <v>Clinical Research</v>
          </cell>
          <cell r="E401" t="str">
            <v>임민정</v>
          </cell>
          <cell r="F401" t="str">
            <v>과장</v>
          </cell>
          <cell r="G401" t="str">
            <v>팀장</v>
          </cell>
          <cell r="H401" t="str">
            <v>2003-03-03</v>
          </cell>
          <cell r="I401" t="str">
            <v>여</v>
          </cell>
          <cell r="J401">
            <v>16.5</v>
          </cell>
          <cell r="K401">
            <v>0</v>
          </cell>
          <cell r="L401">
            <v>13</v>
          </cell>
          <cell r="M401">
            <v>13</v>
          </cell>
          <cell r="R401" t="str">
            <v>미팅</v>
          </cell>
          <cell r="Z401" t="str">
            <v>생휴</v>
          </cell>
          <cell r="AN401" t="str">
            <v>월차</v>
          </cell>
          <cell r="AR401" t="str">
            <v>특휴</v>
          </cell>
          <cell r="AV401">
            <v>0</v>
          </cell>
          <cell r="AW401">
            <v>0</v>
          </cell>
          <cell r="AX401">
            <v>0</v>
          </cell>
          <cell r="AY401">
            <v>1</v>
          </cell>
          <cell r="AZ401">
            <v>0</v>
          </cell>
          <cell r="BA401">
            <v>1</v>
          </cell>
          <cell r="BB401">
            <v>1</v>
          </cell>
          <cell r="BC401">
            <v>0</v>
          </cell>
          <cell r="BD401">
            <v>0</v>
          </cell>
          <cell r="BE401">
            <v>0</v>
          </cell>
          <cell r="BF401">
            <v>0</v>
          </cell>
          <cell r="BG401">
            <v>0</v>
          </cell>
          <cell r="BH401">
            <v>0</v>
          </cell>
          <cell r="BI401">
            <v>0</v>
          </cell>
          <cell r="BJ401">
            <v>0</v>
          </cell>
          <cell r="BK401">
            <v>0</v>
          </cell>
          <cell r="BL401">
            <v>1</v>
          </cell>
          <cell r="BM401">
            <v>1</v>
          </cell>
          <cell r="BN401">
            <v>2</v>
          </cell>
          <cell r="BP401">
            <v>16</v>
          </cell>
        </row>
        <row r="402">
          <cell r="B402">
            <v>1197</v>
          </cell>
          <cell r="C402" t="str">
            <v>Medical</v>
          </cell>
          <cell r="D402" t="str">
            <v>Clinical Research</v>
          </cell>
          <cell r="E402" t="str">
            <v>최미나</v>
          </cell>
          <cell r="F402" t="str">
            <v>과장</v>
          </cell>
          <cell r="G402" t="str">
            <v>팀원</v>
          </cell>
          <cell r="H402" t="str">
            <v>1997-04-24</v>
          </cell>
          <cell r="I402" t="str">
            <v>여</v>
          </cell>
          <cell r="J402">
            <v>7</v>
          </cell>
          <cell r="K402">
            <v>0</v>
          </cell>
          <cell r="L402">
            <v>19</v>
          </cell>
          <cell r="M402">
            <v>19</v>
          </cell>
          <cell r="N402" t="str">
            <v>출산</v>
          </cell>
          <cell r="O402" t="str">
            <v>출산</v>
          </cell>
          <cell r="P402" t="str">
            <v>출산</v>
          </cell>
          <cell r="Q402" t="str">
            <v>출산</v>
          </cell>
          <cell r="R402" t="str">
            <v>출산</v>
          </cell>
          <cell r="S402" t="str">
            <v>출산</v>
          </cell>
          <cell r="T402" t="str">
            <v>출산</v>
          </cell>
          <cell r="U402" t="str">
            <v>출산</v>
          </cell>
          <cell r="V402" t="str">
            <v>출산</v>
          </cell>
          <cell r="W402" t="str">
            <v>출산</v>
          </cell>
          <cell r="X402" t="str">
            <v>출산</v>
          </cell>
          <cell r="Y402" t="str">
            <v>출산</v>
          </cell>
          <cell r="Z402" t="str">
            <v>출산</v>
          </cell>
          <cell r="AA402" t="str">
            <v>출산</v>
          </cell>
          <cell r="AB402" t="str">
            <v>출산</v>
          </cell>
          <cell r="AC402" t="str">
            <v>출산</v>
          </cell>
          <cell r="AD402" t="str">
            <v>출산</v>
          </cell>
          <cell r="AE402" t="str">
            <v>출산</v>
          </cell>
          <cell r="AF402" t="str">
            <v>출산</v>
          </cell>
          <cell r="AG402" t="str">
            <v>출산</v>
          </cell>
          <cell r="AH402" t="str">
            <v>출산</v>
          </cell>
          <cell r="AM402" t="str">
            <v>생휴</v>
          </cell>
          <cell r="AN402" t="str">
            <v>월차</v>
          </cell>
          <cell r="AR402" t="str">
            <v>특휴</v>
          </cell>
          <cell r="AT402" t="str">
            <v>10/24~1/21(출산)</v>
          </cell>
          <cell r="AV402">
            <v>0</v>
          </cell>
          <cell r="AW402">
            <v>0</v>
          </cell>
          <cell r="AX402">
            <v>0</v>
          </cell>
          <cell r="AY402">
            <v>1</v>
          </cell>
          <cell r="AZ402">
            <v>0</v>
          </cell>
          <cell r="BA402">
            <v>1</v>
          </cell>
          <cell r="BB402">
            <v>1</v>
          </cell>
          <cell r="BC402">
            <v>0</v>
          </cell>
          <cell r="BD402">
            <v>0</v>
          </cell>
          <cell r="BE402">
            <v>0</v>
          </cell>
          <cell r="BF402">
            <v>0</v>
          </cell>
          <cell r="BG402">
            <v>0</v>
          </cell>
          <cell r="BH402">
            <v>0</v>
          </cell>
          <cell r="BI402">
            <v>0</v>
          </cell>
          <cell r="BJ402">
            <v>0</v>
          </cell>
          <cell r="BK402">
            <v>0</v>
          </cell>
          <cell r="BL402">
            <v>0</v>
          </cell>
          <cell r="BM402">
            <v>1</v>
          </cell>
          <cell r="BN402">
            <v>2</v>
          </cell>
          <cell r="BO402">
            <v>-14</v>
          </cell>
          <cell r="BP402">
            <v>3</v>
          </cell>
        </row>
        <row r="403">
          <cell r="B403">
            <v>1584</v>
          </cell>
          <cell r="C403" t="str">
            <v>Medical</v>
          </cell>
          <cell r="D403" t="str">
            <v>Clinical Research</v>
          </cell>
          <cell r="E403" t="str">
            <v>손지원</v>
          </cell>
          <cell r="F403" t="str">
            <v>대리</v>
          </cell>
          <cell r="G403" t="str">
            <v>팀원</v>
          </cell>
          <cell r="H403" t="str">
            <v>2004-11-10</v>
          </cell>
          <cell r="I403" t="str">
            <v>여</v>
          </cell>
          <cell r="J403">
            <v>4.897260273972603</v>
          </cell>
          <cell r="K403">
            <v>0</v>
          </cell>
          <cell r="L403">
            <v>12</v>
          </cell>
          <cell r="M403">
            <v>12</v>
          </cell>
          <cell r="O403" t="str">
            <v>휴일</v>
          </cell>
          <cell r="R403" t="str">
            <v>미팅</v>
          </cell>
          <cell r="T403" t="str">
            <v>휴일</v>
          </cell>
          <cell r="X403" t="str">
            <v>출장</v>
          </cell>
          <cell r="Y403" t="str">
            <v>출장</v>
          </cell>
          <cell r="Z403" t="str">
            <v>출장</v>
          </cell>
          <cell r="AL403" t="str">
            <v>1/2대휴</v>
          </cell>
          <cell r="AM403" t="str">
            <v>1/7대휴</v>
          </cell>
          <cell r="AN403" t="str">
            <v>생휴</v>
          </cell>
          <cell r="AR403" t="str">
            <v>특휴</v>
          </cell>
          <cell r="AV403">
            <v>0</v>
          </cell>
          <cell r="AW403">
            <v>0</v>
          </cell>
          <cell r="AX403">
            <v>0</v>
          </cell>
          <cell r="AY403">
            <v>0</v>
          </cell>
          <cell r="AZ403">
            <v>0</v>
          </cell>
          <cell r="BA403">
            <v>0</v>
          </cell>
          <cell r="BB403">
            <v>1</v>
          </cell>
          <cell r="BC403">
            <v>0</v>
          </cell>
          <cell r="BD403">
            <v>2</v>
          </cell>
          <cell r="BE403">
            <v>2</v>
          </cell>
          <cell r="BF403">
            <v>3</v>
          </cell>
          <cell r="BG403">
            <v>0</v>
          </cell>
          <cell r="BH403">
            <v>0</v>
          </cell>
          <cell r="BI403">
            <v>0</v>
          </cell>
          <cell r="BJ403">
            <v>0</v>
          </cell>
          <cell r="BK403">
            <v>0</v>
          </cell>
          <cell r="BL403">
            <v>1</v>
          </cell>
          <cell r="BM403">
            <v>1</v>
          </cell>
          <cell r="BN403">
            <v>6</v>
          </cell>
          <cell r="BO403">
            <v>1</v>
          </cell>
          <cell r="BP403">
            <v>13</v>
          </cell>
        </row>
        <row r="404">
          <cell r="B404">
            <v>1301</v>
          </cell>
          <cell r="C404" t="str">
            <v>Medical</v>
          </cell>
          <cell r="D404" t="str">
            <v>Clinical Research</v>
          </cell>
          <cell r="E404" t="str">
            <v>이미경</v>
          </cell>
          <cell r="F404" t="str">
            <v>대리</v>
          </cell>
          <cell r="G404" t="str">
            <v>팀원</v>
          </cell>
          <cell r="H404" t="str">
            <v>2000-02-01</v>
          </cell>
          <cell r="I404" t="str">
            <v>여</v>
          </cell>
          <cell r="J404">
            <v>21</v>
          </cell>
          <cell r="K404">
            <v>0</v>
          </cell>
          <cell r="L404">
            <v>16</v>
          </cell>
          <cell r="M404">
            <v>16</v>
          </cell>
          <cell r="R404" t="str">
            <v>미팅</v>
          </cell>
          <cell r="AN404" t="str">
            <v>생휴</v>
          </cell>
          <cell r="AR404" t="str">
            <v>특휴</v>
          </cell>
          <cell r="AV404">
            <v>0</v>
          </cell>
          <cell r="AW404">
            <v>0</v>
          </cell>
          <cell r="AX404">
            <v>0</v>
          </cell>
          <cell r="AY404">
            <v>0</v>
          </cell>
          <cell r="AZ404">
            <v>0</v>
          </cell>
          <cell r="BA404">
            <v>0</v>
          </cell>
          <cell r="BB404">
            <v>1</v>
          </cell>
          <cell r="BC404">
            <v>0</v>
          </cell>
          <cell r="BD404">
            <v>0</v>
          </cell>
          <cell r="BE404">
            <v>0</v>
          </cell>
          <cell r="BF404">
            <v>0</v>
          </cell>
          <cell r="BG404">
            <v>0</v>
          </cell>
          <cell r="BH404">
            <v>0</v>
          </cell>
          <cell r="BI404">
            <v>0</v>
          </cell>
          <cell r="BJ404">
            <v>0</v>
          </cell>
          <cell r="BK404">
            <v>0</v>
          </cell>
          <cell r="BL404">
            <v>1</v>
          </cell>
          <cell r="BM404">
            <v>1</v>
          </cell>
          <cell r="BN404">
            <v>1</v>
          </cell>
          <cell r="BP404">
            <v>17</v>
          </cell>
        </row>
        <row r="405">
          <cell r="B405">
            <v>1418</v>
          </cell>
          <cell r="C405" t="str">
            <v>Medical</v>
          </cell>
          <cell r="D405" t="str">
            <v>Clinical Research</v>
          </cell>
          <cell r="E405" t="str">
            <v>양현아</v>
          </cell>
          <cell r="F405" t="str">
            <v>대리</v>
          </cell>
          <cell r="G405" t="str">
            <v>팀원</v>
          </cell>
          <cell r="H405" t="str">
            <v>2002-04-01</v>
          </cell>
          <cell r="I405" t="str">
            <v>여</v>
          </cell>
          <cell r="J405">
            <v>20</v>
          </cell>
          <cell r="K405">
            <v>0</v>
          </cell>
          <cell r="L405">
            <v>14</v>
          </cell>
          <cell r="M405">
            <v>14</v>
          </cell>
          <cell r="R405" t="str">
            <v>미팅</v>
          </cell>
          <cell r="V405" t="str">
            <v>생휴</v>
          </cell>
          <cell r="AN405" t="str">
            <v>월차</v>
          </cell>
          <cell r="AR405" t="str">
            <v>특휴</v>
          </cell>
          <cell r="AV405">
            <v>0</v>
          </cell>
          <cell r="AW405">
            <v>0</v>
          </cell>
          <cell r="AX405">
            <v>0</v>
          </cell>
          <cell r="AY405">
            <v>1</v>
          </cell>
          <cell r="AZ405">
            <v>0</v>
          </cell>
          <cell r="BA405">
            <v>1</v>
          </cell>
          <cell r="BB405">
            <v>1</v>
          </cell>
          <cell r="BC405">
            <v>0</v>
          </cell>
          <cell r="BD405">
            <v>0</v>
          </cell>
          <cell r="BE405">
            <v>0</v>
          </cell>
          <cell r="BF405">
            <v>0</v>
          </cell>
          <cell r="BG405">
            <v>0</v>
          </cell>
          <cell r="BH405">
            <v>0</v>
          </cell>
          <cell r="BI405">
            <v>0</v>
          </cell>
          <cell r="BJ405">
            <v>0</v>
          </cell>
          <cell r="BK405">
            <v>0</v>
          </cell>
          <cell r="BL405">
            <v>1</v>
          </cell>
          <cell r="BM405">
            <v>1</v>
          </cell>
          <cell r="BN405">
            <v>2</v>
          </cell>
          <cell r="BP405">
            <v>16</v>
          </cell>
        </row>
        <row r="406">
          <cell r="B406">
            <v>1395</v>
          </cell>
          <cell r="C406" t="str">
            <v>Medical</v>
          </cell>
          <cell r="D406" t="str">
            <v>Clinical Research</v>
          </cell>
          <cell r="E406" t="str">
            <v>박은순</v>
          </cell>
          <cell r="F406" t="str">
            <v>주임</v>
          </cell>
          <cell r="G406" t="str">
            <v>팀원</v>
          </cell>
          <cell r="H406" t="str">
            <v>2001-05-02</v>
          </cell>
          <cell r="I406" t="str">
            <v>여</v>
          </cell>
          <cell r="J406">
            <v>21</v>
          </cell>
          <cell r="K406">
            <v>0</v>
          </cell>
          <cell r="L406">
            <v>15</v>
          </cell>
          <cell r="M406">
            <v>15</v>
          </cell>
          <cell r="R406" t="str">
            <v>미팅</v>
          </cell>
          <cell r="AN406" t="str">
            <v>생휴</v>
          </cell>
          <cell r="AR406" t="str">
            <v>특휴</v>
          </cell>
          <cell r="AV406">
            <v>0</v>
          </cell>
          <cell r="AW406">
            <v>0</v>
          </cell>
          <cell r="AX406">
            <v>0</v>
          </cell>
          <cell r="AY406">
            <v>0</v>
          </cell>
          <cell r="AZ406">
            <v>0</v>
          </cell>
          <cell r="BA406">
            <v>0</v>
          </cell>
          <cell r="BB406">
            <v>1</v>
          </cell>
          <cell r="BC406">
            <v>0</v>
          </cell>
          <cell r="BD406">
            <v>0</v>
          </cell>
          <cell r="BE406">
            <v>0</v>
          </cell>
          <cell r="BF406">
            <v>0</v>
          </cell>
          <cell r="BG406">
            <v>0</v>
          </cell>
          <cell r="BH406">
            <v>0</v>
          </cell>
          <cell r="BI406">
            <v>0</v>
          </cell>
          <cell r="BJ406">
            <v>0</v>
          </cell>
          <cell r="BK406">
            <v>0</v>
          </cell>
          <cell r="BL406">
            <v>1</v>
          </cell>
          <cell r="BM406">
            <v>1</v>
          </cell>
          <cell r="BN406">
            <v>1</v>
          </cell>
          <cell r="BP406">
            <v>17</v>
          </cell>
        </row>
        <row r="407">
          <cell r="B407">
            <v>1373</v>
          </cell>
          <cell r="C407" t="str">
            <v>Medical</v>
          </cell>
          <cell r="D407" t="str">
            <v>Clinical Research</v>
          </cell>
          <cell r="E407" t="str">
            <v>김영화</v>
          </cell>
          <cell r="F407" t="str">
            <v>주임</v>
          </cell>
          <cell r="G407" t="str">
            <v>팀원</v>
          </cell>
          <cell r="H407" t="str">
            <v>2001-06-01</v>
          </cell>
          <cell r="I407" t="str">
            <v>여</v>
          </cell>
          <cell r="J407">
            <v>21</v>
          </cell>
          <cell r="K407">
            <v>0</v>
          </cell>
          <cell r="L407">
            <v>15</v>
          </cell>
          <cell r="M407">
            <v>15</v>
          </cell>
          <cell r="R407" t="str">
            <v>미팅</v>
          </cell>
          <cell r="AN407" t="str">
            <v>생휴</v>
          </cell>
          <cell r="AR407" t="str">
            <v>특휴</v>
          </cell>
          <cell r="AV407">
            <v>0</v>
          </cell>
          <cell r="AW407">
            <v>0</v>
          </cell>
          <cell r="AX407">
            <v>0</v>
          </cell>
          <cell r="AY407">
            <v>0</v>
          </cell>
          <cell r="AZ407">
            <v>0</v>
          </cell>
          <cell r="BA407">
            <v>0</v>
          </cell>
          <cell r="BB407">
            <v>1</v>
          </cell>
          <cell r="BC407">
            <v>0</v>
          </cell>
          <cell r="BD407">
            <v>0</v>
          </cell>
          <cell r="BE407">
            <v>0</v>
          </cell>
          <cell r="BF407">
            <v>0</v>
          </cell>
          <cell r="BG407">
            <v>0</v>
          </cell>
          <cell r="BH407">
            <v>0</v>
          </cell>
          <cell r="BI407">
            <v>0</v>
          </cell>
          <cell r="BJ407">
            <v>0</v>
          </cell>
          <cell r="BK407">
            <v>0</v>
          </cell>
          <cell r="BL407">
            <v>1</v>
          </cell>
          <cell r="BM407">
            <v>1</v>
          </cell>
          <cell r="BN407">
            <v>1</v>
          </cell>
          <cell r="BP407">
            <v>17</v>
          </cell>
        </row>
        <row r="408">
          <cell r="B408">
            <v>1576</v>
          </cell>
          <cell r="C408" t="str">
            <v>Medical</v>
          </cell>
          <cell r="D408" t="str">
            <v>Clinical Research</v>
          </cell>
          <cell r="E408" t="str">
            <v>변명주</v>
          </cell>
          <cell r="F408" t="str">
            <v>주임</v>
          </cell>
          <cell r="G408" t="str">
            <v>팀원</v>
          </cell>
          <cell r="H408" t="str">
            <v>2003-09-22</v>
          </cell>
          <cell r="I408" t="str">
            <v>여</v>
          </cell>
          <cell r="J408">
            <v>19</v>
          </cell>
          <cell r="K408">
            <v>0</v>
          </cell>
          <cell r="L408">
            <v>13</v>
          </cell>
          <cell r="M408">
            <v>13</v>
          </cell>
          <cell r="R408" t="str">
            <v>미팅</v>
          </cell>
          <cell r="AD408" t="str">
            <v>출장</v>
          </cell>
          <cell r="AE408" t="str">
            <v>출장</v>
          </cell>
          <cell r="AF408" t="str">
            <v>출장</v>
          </cell>
          <cell r="AN408" t="str">
            <v>생휴</v>
          </cell>
          <cell r="AR408" t="str">
            <v>특휴</v>
          </cell>
          <cell r="AV408">
            <v>0</v>
          </cell>
          <cell r="AW408">
            <v>0</v>
          </cell>
          <cell r="AX408">
            <v>0</v>
          </cell>
          <cell r="AY408">
            <v>0</v>
          </cell>
          <cell r="AZ408">
            <v>0</v>
          </cell>
          <cell r="BA408">
            <v>0</v>
          </cell>
          <cell r="BB408">
            <v>1</v>
          </cell>
          <cell r="BC408">
            <v>0</v>
          </cell>
          <cell r="BD408">
            <v>0</v>
          </cell>
          <cell r="BE408">
            <v>0</v>
          </cell>
          <cell r="BF408">
            <v>3</v>
          </cell>
          <cell r="BG408">
            <v>0</v>
          </cell>
          <cell r="BH408">
            <v>0</v>
          </cell>
          <cell r="BI408">
            <v>0</v>
          </cell>
          <cell r="BJ408">
            <v>0</v>
          </cell>
          <cell r="BK408">
            <v>0</v>
          </cell>
          <cell r="BL408">
            <v>1</v>
          </cell>
          <cell r="BM408">
            <v>1</v>
          </cell>
          <cell r="BN408">
            <v>4</v>
          </cell>
          <cell r="BP408">
            <v>14</v>
          </cell>
        </row>
        <row r="409">
          <cell r="B409">
            <v>1596</v>
          </cell>
          <cell r="C409" t="str">
            <v>Medical</v>
          </cell>
          <cell r="D409" t="str">
            <v>Clinical Research</v>
          </cell>
          <cell r="E409" t="str">
            <v>허선경</v>
          </cell>
          <cell r="F409" t="str">
            <v>주임</v>
          </cell>
          <cell r="G409" t="str">
            <v>팀원</v>
          </cell>
          <cell r="H409">
            <v>38481</v>
          </cell>
          <cell r="I409" t="str">
            <v>여</v>
          </cell>
          <cell r="J409">
            <v>5.493150684931507</v>
          </cell>
          <cell r="K409">
            <v>0</v>
          </cell>
          <cell r="L409">
            <v>11</v>
          </cell>
          <cell r="M409">
            <v>11</v>
          </cell>
          <cell r="R409" t="str">
            <v>미팅</v>
          </cell>
          <cell r="AN409" t="str">
            <v>생휴</v>
          </cell>
          <cell r="AR409" t="str">
            <v>특휴</v>
          </cell>
          <cell r="AV409">
            <v>0</v>
          </cell>
          <cell r="AW409">
            <v>0</v>
          </cell>
          <cell r="AX409">
            <v>0</v>
          </cell>
          <cell r="AY409">
            <v>0</v>
          </cell>
          <cell r="AZ409">
            <v>0</v>
          </cell>
          <cell r="BA409">
            <v>0</v>
          </cell>
          <cell r="BB409">
            <v>1</v>
          </cell>
          <cell r="BC409">
            <v>0</v>
          </cell>
          <cell r="BD409">
            <v>0</v>
          </cell>
          <cell r="BE409">
            <v>0</v>
          </cell>
          <cell r="BF409">
            <v>0</v>
          </cell>
          <cell r="BG409">
            <v>0</v>
          </cell>
          <cell r="BH409">
            <v>0</v>
          </cell>
          <cell r="BI409">
            <v>0</v>
          </cell>
          <cell r="BJ409">
            <v>0</v>
          </cell>
          <cell r="BK409">
            <v>0</v>
          </cell>
          <cell r="BL409">
            <v>1</v>
          </cell>
          <cell r="BM409">
            <v>1</v>
          </cell>
          <cell r="BN409">
            <v>1</v>
          </cell>
          <cell r="BP409">
            <v>17</v>
          </cell>
        </row>
        <row r="410">
          <cell r="B410">
            <v>1537</v>
          </cell>
          <cell r="C410" t="str">
            <v>Medical</v>
          </cell>
          <cell r="D410" t="str">
            <v>Clinical Research</v>
          </cell>
          <cell r="E410" t="str">
            <v>박선영</v>
          </cell>
          <cell r="F410" t="str">
            <v>주임</v>
          </cell>
          <cell r="G410" t="str">
            <v>팀원</v>
          </cell>
          <cell r="H410" t="str">
            <v>2003-03-03</v>
          </cell>
          <cell r="I410" t="str">
            <v>여</v>
          </cell>
          <cell r="J410">
            <v>14</v>
          </cell>
          <cell r="K410">
            <v>0</v>
          </cell>
          <cell r="L410">
            <v>13</v>
          </cell>
          <cell r="M410">
            <v>13</v>
          </cell>
          <cell r="R410" t="str">
            <v>미팅</v>
          </cell>
          <cell r="AN410" t="str">
            <v>생휴</v>
          </cell>
          <cell r="AR410" t="str">
            <v>특휴</v>
          </cell>
          <cell r="AV410">
            <v>0</v>
          </cell>
          <cell r="AW410">
            <v>0</v>
          </cell>
          <cell r="AX410">
            <v>0</v>
          </cell>
          <cell r="AY410">
            <v>0</v>
          </cell>
          <cell r="AZ410">
            <v>0</v>
          </cell>
          <cell r="BA410">
            <v>0</v>
          </cell>
          <cell r="BB410">
            <v>1</v>
          </cell>
          <cell r="BC410">
            <v>0</v>
          </cell>
          <cell r="BD410">
            <v>0</v>
          </cell>
          <cell r="BE410">
            <v>0</v>
          </cell>
          <cell r="BF410">
            <v>0</v>
          </cell>
          <cell r="BG410">
            <v>0</v>
          </cell>
          <cell r="BH410">
            <v>0</v>
          </cell>
          <cell r="BI410">
            <v>0</v>
          </cell>
          <cell r="BJ410">
            <v>0</v>
          </cell>
          <cell r="BK410">
            <v>0</v>
          </cell>
          <cell r="BL410">
            <v>1</v>
          </cell>
          <cell r="BM410">
            <v>1</v>
          </cell>
          <cell r="BN410">
            <v>1</v>
          </cell>
          <cell r="BP410">
            <v>17</v>
          </cell>
        </row>
        <row r="411">
          <cell r="B411">
            <v>1613</v>
          </cell>
          <cell r="C411" t="str">
            <v>Medical</v>
          </cell>
          <cell r="D411" t="str">
            <v>Clinical Research</v>
          </cell>
          <cell r="E411" t="str">
            <v>원소영</v>
          </cell>
          <cell r="F411" t="str">
            <v>사원</v>
          </cell>
          <cell r="G411" t="str">
            <v>팀원</v>
          </cell>
          <cell r="H411">
            <v>38718</v>
          </cell>
          <cell r="I411" t="str">
            <v>여</v>
          </cell>
          <cell r="L411">
            <v>10</v>
          </cell>
          <cell r="M411">
            <v>10</v>
          </cell>
          <cell r="R411" t="str">
            <v>미팅</v>
          </cell>
          <cell r="AN411" t="str">
            <v>근무</v>
          </cell>
          <cell r="AR411" t="str">
            <v>근무</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1</v>
          </cell>
          <cell r="BM411">
            <v>0</v>
          </cell>
          <cell r="BN411">
            <v>0</v>
          </cell>
          <cell r="BP411">
            <v>19</v>
          </cell>
        </row>
        <row r="412">
          <cell r="B412">
            <v>1181</v>
          </cell>
          <cell r="C412" t="str">
            <v>Medical</v>
          </cell>
          <cell r="D412" t="str">
            <v>Clinical Operation</v>
          </cell>
          <cell r="E412" t="str">
            <v>박수연</v>
          </cell>
          <cell r="F412" t="str">
            <v>차장</v>
          </cell>
          <cell r="G412" t="str">
            <v>팀장</v>
          </cell>
          <cell r="H412" t="str">
            <v>1996-01-01</v>
          </cell>
          <cell r="I412" t="str">
            <v>여</v>
          </cell>
          <cell r="J412">
            <v>25.5</v>
          </cell>
          <cell r="K412">
            <v>0</v>
          </cell>
          <cell r="L412">
            <v>21</v>
          </cell>
          <cell r="M412">
            <v>21</v>
          </cell>
          <cell r="R412" t="str">
            <v>미팅</v>
          </cell>
          <cell r="AM412" t="str">
            <v>생휴</v>
          </cell>
          <cell r="AN412" t="str">
            <v>월차</v>
          </cell>
          <cell r="AR412" t="str">
            <v>특휴</v>
          </cell>
          <cell r="AV412">
            <v>0</v>
          </cell>
          <cell r="AW412">
            <v>0</v>
          </cell>
          <cell r="AX412">
            <v>0</v>
          </cell>
          <cell r="AY412">
            <v>1</v>
          </cell>
          <cell r="AZ412">
            <v>0</v>
          </cell>
          <cell r="BA412">
            <v>1</v>
          </cell>
          <cell r="BB412">
            <v>1</v>
          </cell>
          <cell r="BC412">
            <v>0</v>
          </cell>
          <cell r="BD412">
            <v>0</v>
          </cell>
          <cell r="BE412">
            <v>0</v>
          </cell>
          <cell r="BF412">
            <v>0</v>
          </cell>
          <cell r="BG412">
            <v>0</v>
          </cell>
          <cell r="BH412">
            <v>0</v>
          </cell>
          <cell r="BI412">
            <v>0</v>
          </cell>
          <cell r="BJ412">
            <v>0</v>
          </cell>
          <cell r="BK412">
            <v>0</v>
          </cell>
          <cell r="BL412">
            <v>1</v>
          </cell>
          <cell r="BM412">
            <v>1</v>
          </cell>
          <cell r="BN412">
            <v>2</v>
          </cell>
          <cell r="BP412">
            <v>16</v>
          </cell>
        </row>
        <row r="413">
          <cell r="B413">
            <v>1614</v>
          </cell>
          <cell r="C413" t="str">
            <v>Medical</v>
          </cell>
          <cell r="D413" t="str">
            <v>Clinical Operation</v>
          </cell>
          <cell r="E413" t="str">
            <v>정옥재</v>
          </cell>
          <cell r="F413" t="str">
            <v>사원</v>
          </cell>
          <cell r="G413" t="str">
            <v>팀원</v>
          </cell>
          <cell r="H413">
            <v>38734</v>
          </cell>
          <cell r="I413" t="str">
            <v>여</v>
          </cell>
          <cell r="L413">
            <v>9.5616438356164384</v>
          </cell>
          <cell r="M413">
            <v>9.5616438356164384</v>
          </cell>
          <cell r="R413" t="str">
            <v>미팅</v>
          </cell>
          <cell r="AG413" t="str">
            <v>생휴</v>
          </cell>
          <cell r="AJ413" t="str">
            <v>경조(본인결혼)</v>
          </cell>
          <cell r="AK413" t="str">
            <v>경조(본인결혼)</v>
          </cell>
          <cell r="AL413" t="str">
            <v>경조(본인결혼)</v>
          </cell>
          <cell r="AM413" t="str">
            <v>경조(본인결혼)</v>
          </cell>
          <cell r="AN413" t="str">
            <v>경조(본인결혼)</v>
          </cell>
          <cell r="AR413" t="str">
            <v>특휴</v>
          </cell>
          <cell r="AV413">
            <v>0</v>
          </cell>
          <cell r="AW413">
            <v>0</v>
          </cell>
          <cell r="AX413">
            <v>0</v>
          </cell>
          <cell r="AY413">
            <v>0</v>
          </cell>
          <cell r="AZ413">
            <v>0</v>
          </cell>
          <cell r="BA413">
            <v>0</v>
          </cell>
          <cell r="BB413">
            <v>1</v>
          </cell>
          <cell r="BC413">
            <v>5</v>
          </cell>
          <cell r="BD413">
            <v>0</v>
          </cell>
          <cell r="BE413">
            <v>0</v>
          </cell>
          <cell r="BF413">
            <v>0</v>
          </cell>
          <cell r="BG413">
            <v>0</v>
          </cell>
          <cell r="BH413">
            <v>0</v>
          </cell>
          <cell r="BI413">
            <v>0</v>
          </cell>
          <cell r="BJ413">
            <v>0</v>
          </cell>
          <cell r="BK413">
            <v>0</v>
          </cell>
          <cell r="BL413">
            <v>1</v>
          </cell>
          <cell r="BM413">
            <v>1</v>
          </cell>
          <cell r="BN413">
            <v>6</v>
          </cell>
          <cell r="BO413">
            <v>-10</v>
          </cell>
          <cell r="BP413">
            <v>2</v>
          </cell>
        </row>
        <row r="414">
          <cell r="B414">
            <v>1566</v>
          </cell>
          <cell r="C414" t="str">
            <v>Medical</v>
          </cell>
          <cell r="D414" t="str">
            <v>RDPM</v>
          </cell>
          <cell r="E414" t="str">
            <v>김윤이</v>
          </cell>
          <cell r="F414" t="str">
            <v>주임</v>
          </cell>
          <cell r="G414" t="str">
            <v>팀원</v>
          </cell>
          <cell r="H414" t="str">
            <v>2004-03-17</v>
          </cell>
          <cell r="I414" t="str">
            <v>여</v>
          </cell>
          <cell r="J414">
            <v>17.917808219178081</v>
          </cell>
          <cell r="K414">
            <v>0</v>
          </cell>
          <cell r="L414">
            <v>12</v>
          </cell>
          <cell r="M414">
            <v>12</v>
          </cell>
          <cell r="R414" t="str">
            <v>미팅</v>
          </cell>
          <cell r="AN414" t="str">
            <v>근무</v>
          </cell>
          <cell r="AR414" t="str">
            <v>근무</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1</v>
          </cell>
          <cell r="BM414">
            <v>0</v>
          </cell>
          <cell r="BN414">
            <v>0</v>
          </cell>
          <cell r="BP414">
            <v>19</v>
          </cell>
        </row>
        <row r="415">
          <cell r="B415">
            <v>1510</v>
          </cell>
          <cell r="C415" t="str">
            <v>Medical</v>
          </cell>
          <cell r="D415" t="str">
            <v>CME</v>
          </cell>
          <cell r="E415" t="str">
            <v>김윤정</v>
          </cell>
          <cell r="F415" t="str">
            <v>주임</v>
          </cell>
          <cell r="G415" t="str">
            <v>팀원</v>
          </cell>
          <cell r="H415" t="str">
            <v>2003-07-01</v>
          </cell>
          <cell r="I415" t="str">
            <v>여</v>
          </cell>
          <cell r="J415">
            <v>12.013698630136986</v>
          </cell>
          <cell r="K415">
            <v>0</v>
          </cell>
          <cell r="L415">
            <v>13</v>
          </cell>
          <cell r="M415">
            <v>13</v>
          </cell>
          <cell r="R415" t="str">
            <v>미팅</v>
          </cell>
          <cell r="AN415" t="str">
            <v>생휴</v>
          </cell>
          <cell r="AR415" t="str">
            <v>특휴</v>
          </cell>
          <cell r="AV415">
            <v>0</v>
          </cell>
          <cell r="AW415">
            <v>0</v>
          </cell>
          <cell r="AX415">
            <v>0</v>
          </cell>
          <cell r="AY415">
            <v>0</v>
          </cell>
          <cell r="AZ415">
            <v>0</v>
          </cell>
          <cell r="BA415">
            <v>0</v>
          </cell>
          <cell r="BB415">
            <v>1</v>
          </cell>
          <cell r="BC415">
            <v>0</v>
          </cell>
          <cell r="BD415">
            <v>0</v>
          </cell>
          <cell r="BE415">
            <v>0</v>
          </cell>
          <cell r="BF415">
            <v>0</v>
          </cell>
          <cell r="BG415">
            <v>0</v>
          </cell>
          <cell r="BH415">
            <v>0</v>
          </cell>
          <cell r="BI415">
            <v>0</v>
          </cell>
          <cell r="BJ415">
            <v>0</v>
          </cell>
          <cell r="BK415">
            <v>0</v>
          </cell>
          <cell r="BL415">
            <v>1</v>
          </cell>
          <cell r="BM415">
            <v>1</v>
          </cell>
          <cell r="BN415">
            <v>1</v>
          </cell>
          <cell r="BP415">
            <v>17</v>
          </cell>
        </row>
        <row r="416">
          <cell r="B416">
            <v>1604</v>
          </cell>
          <cell r="C416" t="str">
            <v>Medical</v>
          </cell>
          <cell r="D416" t="str">
            <v>MIS/PV</v>
          </cell>
          <cell r="E416" t="str">
            <v>유도라</v>
          </cell>
          <cell r="F416" t="str">
            <v>과장</v>
          </cell>
          <cell r="G416" t="str">
            <v>팀장</v>
          </cell>
          <cell r="H416">
            <v>38642</v>
          </cell>
          <cell r="I416" t="str">
            <v>여</v>
          </cell>
          <cell r="J416">
            <v>1.0821917808219177</v>
          </cell>
          <cell r="K416">
            <v>0</v>
          </cell>
          <cell r="L416">
            <v>11</v>
          </cell>
          <cell r="M416">
            <v>11</v>
          </cell>
          <cell r="R416" t="str">
            <v>미팅</v>
          </cell>
          <cell r="AN416" t="str">
            <v>생휴</v>
          </cell>
          <cell r="AR416" t="str">
            <v>특휴</v>
          </cell>
          <cell r="AV416">
            <v>0</v>
          </cell>
          <cell r="AW416">
            <v>0</v>
          </cell>
          <cell r="AX416">
            <v>0</v>
          </cell>
          <cell r="AY416">
            <v>0</v>
          </cell>
          <cell r="AZ416">
            <v>0</v>
          </cell>
          <cell r="BA416">
            <v>0</v>
          </cell>
          <cell r="BB416">
            <v>1</v>
          </cell>
          <cell r="BC416">
            <v>0</v>
          </cell>
          <cell r="BD416">
            <v>0</v>
          </cell>
          <cell r="BE416">
            <v>0</v>
          </cell>
          <cell r="BF416">
            <v>0</v>
          </cell>
          <cell r="BG416">
            <v>0</v>
          </cell>
          <cell r="BH416">
            <v>0</v>
          </cell>
          <cell r="BI416">
            <v>0</v>
          </cell>
          <cell r="BJ416">
            <v>0</v>
          </cell>
          <cell r="BK416">
            <v>0</v>
          </cell>
          <cell r="BL416">
            <v>1</v>
          </cell>
          <cell r="BM416">
            <v>1</v>
          </cell>
          <cell r="BN416">
            <v>1</v>
          </cell>
          <cell r="BP416">
            <v>17</v>
          </cell>
        </row>
        <row r="417">
          <cell r="B417">
            <v>1601</v>
          </cell>
          <cell r="C417" t="str">
            <v>Medical</v>
          </cell>
          <cell r="D417" t="str">
            <v>MIS/PV</v>
          </cell>
          <cell r="E417" t="str">
            <v>이경민</v>
          </cell>
          <cell r="F417" t="str">
            <v>사원</v>
          </cell>
          <cell r="G417" t="str">
            <v>팀원</v>
          </cell>
          <cell r="H417">
            <v>38596</v>
          </cell>
          <cell r="I417" t="str">
            <v>여</v>
          </cell>
          <cell r="J417">
            <v>0</v>
          </cell>
          <cell r="K417">
            <v>-1.6575342465753424</v>
          </cell>
          <cell r="L417">
            <v>11</v>
          </cell>
          <cell r="M417">
            <v>9.3424657534246585</v>
          </cell>
          <cell r="R417" t="str">
            <v>미팅</v>
          </cell>
          <cell r="AM417" t="str">
            <v>반차</v>
          </cell>
          <cell r="AN417" t="str">
            <v>생휴</v>
          </cell>
          <cell r="AR417" t="str">
            <v>특휴</v>
          </cell>
          <cell r="AV417">
            <v>0</v>
          </cell>
          <cell r="AW417">
            <v>0</v>
          </cell>
          <cell r="AX417">
            <v>0</v>
          </cell>
          <cell r="AY417">
            <v>0</v>
          </cell>
          <cell r="AZ417">
            <v>1</v>
          </cell>
          <cell r="BA417">
            <v>0.5</v>
          </cell>
          <cell r="BB417">
            <v>1</v>
          </cell>
          <cell r="BC417">
            <v>0</v>
          </cell>
          <cell r="BD417">
            <v>0</v>
          </cell>
          <cell r="BE417">
            <v>0</v>
          </cell>
          <cell r="BF417">
            <v>0</v>
          </cell>
          <cell r="BG417">
            <v>0</v>
          </cell>
          <cell r="BH417">
            <v>0</v>
          </cell>
          <cell r="BI417">
            <v>0</v>
          </cell>
          <cell r="BJ417">
            <v>0</v>
          </cell>
          <cell r="BK417">
            <v>0</v>
          </cell>
          <cell r="BL417">
            <v>1</v>
          </cell>
          <cell r="BM417">
            <v>1</v>
          </cell>
          <cell r="BN417">
            <v>1</v>
          </cell>
          <cell r="BP417">
            <v>17</v>
          </cell>
        </row>
        <row r="418">
          <cell r="B418">
            <v>1207</v>
          </cell>
          <cell r="C418" t="str">
            <v>Regulatory</v>
          </cell>
          <cell r="D418" t="str">
            <v>Registration</v>
          </cell>
          <cell r="E418" t="str">
            <v>이소정</v>
          </cell>
          <cell r="F418" t="str">
            <v>과장</v>
          </cell>
          <cell r="G418" t="str">
            <v>팀장</v>
          </cell>
          <cell r="H418" t="str">
            <v>1997-10-01</v>
          </cell>
          <cell r="I418" t="str">
            <v>여</v>
          </cell>
          <cell r="J418">
            <v>24.5</v>
          </cell>
          <cell r="K418">
            <v>0</v>
          </cell>
          <cell r="L418">
            <v>19</v>
          </cell>
          <cell r="M418">
            <v>19</v>
          </cell>
          <cell r="R418" t="str">
            <v>미팅</v>
          </cell>
          <cell r="AN418" t="str">
            <v>생휴</v>
          </cell>
          <cell r="AR418" t="str">
            <v>특휴</v>
          </cell>
          <cell r="AV418">
            <v>0</v>
          </cell>
          <cell r="AW418">
            <v>0</v>
          </cell>
          <cell r="AX418">
            <v>0</v>
          </cell>
          <cell r="AY418">
            <v>0</v>
          </cell>
          <cell r="AZ418">
            <v>0</v>
          </cell>
          <cell r="BA418">
            <v>0</v>
          </cell>
          <cell r="BB418">
            <v>1</v>
          </cell>
          <cell r="BC418">
            <v>0</v>
          </cell>
          <cell r="BD418">
            <v>0</v>
          </cell>
          <cell r="BE418">
            <v>0</v>
          </cell>
          <cell r="BF418">
            <v>0</v>
          </cell>
          <cell r="BG418">
            <v>0</v>
          </cell>
          <cell r="BH418">
            <v>0</v>
          </cell>
          <cell r="BI418">
            <v>0</v>
          </cell>
          <cell r="BJ418">
            <v>0</v>
          </cell>
          <cell r="BK418">
            <v>0</v>
          </cell>
          <cell r="BL418">
            <v>1</v>
          </cell>
          <cell r="BM418">
            <v>1</v>
          </cell>
          <cell r="BN418">
            <v>1</v>
          </cell>
          <cell r="BP418">
            <v>17</v>
          </cell>
        </row>
        <row r="419">
          <cell r="B419">
            <v>1205</v>
          </cell>
          <cell r="C419" t="str">
            <v>Regulatory</v>
          </cell>
          <cell r="D419" t="str">
            <v>Registration</v>
          </cell>
          <cell r="E419" t="str">
            <v>김지향</v>
          </cell>
          <cell r="F419" t="str">
            <v>과장</v>
          </cell>
          <cell r="G419" t="str">
            <v>팀원</v>
          </cell>
          <cell r="H419" t="str">
            <v>1997-08-11</v>
          </cell>
          <cell r="I419" t="str">
            <v>여</v>
          </cell>
          <cell r="J419">
            <v>18</v>
          </cell>
          <cell r="K419">
            <v>0</v>
          </cell>
          <cell r="L419">
            <v>19</v>
          </cell>
          <cell r="M419">
            <v>19</v>
          </cell>
          <cell r="R419" t="str">
            <v>미팅</v>
          </cell>
          <cell r="W419" t="str">
            <v>생휴</v>
          </cell>
          <cell r="AN419" t="str">
            <v>월차</v>
          </cell>
          <cell r="AR419" t="str">
            <v>특휴</v>
          </cell>
          <cell r="AV419">
            <v>0</v>
          </cell>
          <cell r="AW419">
            <v>0</v>
          </cell>
          <cell r="AX419">
            <v>0</v>
          </cell>
          <cell r="AY419">
            <v>1</v>
          </cell>
          <cell r="AZ419">
            <v>0</v>
          </cell>
          <cell r="BA419">
            <v>1</v>
          </cell>
          <cell r="BB419">
            <v>1</v>
          </cell>
          <cell r="BC419">
            <v>0</v>
          </cell>
          <cell r="BD419">
            <v>0</v>
          </cell>
          <cell r="BE419">
            <v>0</v>
          </cell>
          <cell r="BF419">
            <v>0</v>
          </cell>
          <cell r="BG419">
            <v>0</v>
          </cell>
          <cell r="BH419">
            <v>0</v>
          </cell>
          <cell r="BI419">
            <v>0</v>
          </cell>
          <cell r="BJ419">
            <v>0</v>
          </cell>
          <cell r="BK419">
            <v>0</v>
          </cell>
          <cell r="BL419">
            <v>1</v>
          </cell>
          <cell r="BM419">
            <v>1</v>
          </cell>
          <cell r="BN419">
            <v>2</v>
          </cell>
          <cell r="BP419">
            <v>16</v>
          </cell>
        </row>
        <row r="420">
          <cell r="B420">
            <v>1482</v>
          </cell>
          <cell r="C420" t="str">
            <v>Regulatory</v>
          </cell>
          <cell r="D420" t="str">
            <v>Registration</v>
          </cell>
          <cell r="E420" t="str">
            <v>서현미</v>
          </cell>
          <cell r="F420" t="str">
            <v>주임</v>
          </cell>
          <cell r="G420" t="str">
            <v>팀원</v>
          </cell>
          <cell r="H420" t="str">
            <v>2002-04-01</v>
          </cell>
          <cell r="I420" t="str">
            <v>여</v>
          </cell>
          <cell r="J420">
            <v>16</v>
          </cell>
          <cell r="K420">
            <v>0</v>
          </cell>
          <cell r="L420">
            <v>14</v>
          </cell>
          <cell r="M420">
            <v>14</v>
          </cell>
          <cell r="R420" t="str">
            <v>미팅</v>
          </cell>
          <cell r="AN420" t="str">
            <v>생휴</v>
          </cell>
          <cell r="AR420" t="str">
            <v>특휴</v>
          </cell>
          <cell r="AV420">
            <v>0</v>
          </cell>
          <cell r="AW420">
            <v>0</v>
          </cell>
          <cell r="AX420">
            <v>0</v>
          </cell>
          <cell r="AY420">
            <v>0</v>
          </cell>
          <cell r="AZ420">
            <v>0</v>
          </cell>
          <cell r="BA420">
            <v>0</v>
          </cell>
          <cell r="BB420">
            <v>1</v>
          </cell>
          <cell r="BC420">
            <v>0</v>
          </cell>
          <cell r="BD420">
            <v>0</v>
          </cell>
          <cell r="BE420">
            <v>0</v>
          </cell>
          <cell r="BF420">
            <v>0</v>
          </cell>
          <cell r="BG420">
            <v>0</v>
          </cell>
          <cell r="BH420">
            <v>0</v>
          </cell>
          <cell r="BI420">
            <v>0</v>
          </cell>
          <cell r="BJ420">
            <v>0</v>
          </cell>
          <cell r="BK420">
            <v>0</v>
          </cell>
          <cell r="BL420">
            <v>1</v>
          </cell>
          <cell r="BM420">
            <v>1</v>
          </cell>
          <cell r="BN420">
            <v>1</v>
          </cell>
          <cell r="BO420">
            <v>1</v>
          </cell>
          <cell r="BP420">
            <v>18</v>
          </cell>
        </row>
        <row r="421">
          <cell r="B421">
            <v>1572</v>
          </cell>
          <cell r="C421" t="str">
            <v>Regulatory</v>
          </cell>
          <cell r="D421" t="str">
            <v>Registration</v>
          </cell>
          <cell r="E421" t="str">
            <v>안희영</v>
          </cell>
          <cell r="F421" t="str">
            <v>주임</v>
          </cell>
          <cell r="G421" t="str">
            <v>팀원</v>
          </cell>
          <cell r="H421" t="str">
            <v>2004-06-21</v>
          </cell>
          <cell r="I421" t="str">
            <v>여</v>
          </cell>
          <cell r="J421">
            <v>10.287671232876711</v>
          </cell>
          <cell r="K421">
            <v>0</v>
          </cell>
          <cell r="L421">
            <v>12</v>
          </cell>
          <cell r="M421">
            <v>12</v>
          </cell>
          <cell r="R421" t="str">
            <v>미팅</v>
          </cell>
          <cell r="AN421" t="str">
            <v>생휴</v>
          </cell>
          <cell r="AR421" t="str">
            <v>특휴</v>
          </cell>
          <cell r="AV421">
            <v>0</v>
          </cell>
          <cell r="AW421">
            <v>0</v>
          </cell>
          <cell r="AX421">
            <v>0</v>
          </cell>
          <cell r="AY421">
            <v>0</v>
          </cell>
          <cell r="AZ421">
            <v>0</v>
          </cell>
          <cell r="BA421">
            <v>0</v>
          </cell>
          <cell r="BB421">
            <v>1</v>
          </cell>
          <cell r="BC421">
            <v>0</v>
          </cell>
          <cell r="BD421">
            <v>0</v>
          </cell>
          <cell r="BE421">
            <v>0</v>
          </cell>
          <cell r="BF421">
            <v>0</v>
          </cell>
          <cell r="BG421">
            <v>0</v>
          </cell>
          <cell r="BH421">
            <v>0</v>
          </cell>
          <cell r="BI421">
            <v>0</v>
          </cell>
          <cell r="BJ421">
            <v>0</v>
          </cell>
          <cell r="BK421">
            <v>0</v>
          </cell>
          <cell r="BL421">
            <v>1</v>
          </cell>
          <cell r="BM421">
            <v>1</v>
          </cell>
          <cell r="BN421">
            <v>1</v>
          </cell>
          <cell r="BP421">
            <v>17</v>
          </cell>
        </row>
        <row r="422">
          <cell r="B422">
            <v>1600</v>
          </cell>
          <cell r="C422" t="str">
            <v>Regulatory</v>
          </cell>
          <cell r="D422" t="str">
            <v>Registration</v>
          </cell>
          <cell r="E422" t="str">
            <v>구혜진</v>
          </cell>
          <cell r="F422" t="str">
            <v>사원</v>
          </cell>
          <cell r="G422" t="str">
            <v>팀원</v>
          </cell>
          <cell r="H422">
            <v>38596</v>
          </cell>
          <cell r="I422" t="str">
            <v>여</v>
          </cell>
          <cell r="J422">
            <v>0</v>
          </cell>
          <cell r="K422">
            <v>-1.1575342465753424</v>
          </cell>
          <cell r="L422">
            <v>11</v>
          </cell>
          <cell r="M422">
            <v>9.8424657534246585</v>
          </cell>
          <cell r="R422" t="str">
            <v>미팅</v>
          </cell>
          <cell r="AN422" t="str">
            <v>생휴</v>
          </cell>
          <cell r="AR422" t="str">
            <v>특휴</v>
          </cell>
          <cell r="AV422">
            <v>0</v>
          </cell>
          <cell r="AW422">
            <v>0</v>
          </cell>
          <cell r="AX422">
            <v>0</v>
          </cell>
          <cell r="AY422">
            <v>0</v>
          </cell>
          <cell r="AZ422">
            <v>0</v>
          </cell>
          <cell r="BA422">
            <v>0</v>
          </cell>
          <cell r="BB422">
            <v>1</v>
          </cell>
          <cell r="BC422">
            <v>0</v>
          </cell>
          <cell r="BD422">
            <v>0</v>
          </cell>
          <cell r="BE422">
            <v>0</v>
          </cell>
          <cell r="BF422">
            <v>0</v>
          </cell>
          <cell r="BG422">
            <v>0</v>
          </cell>
          <cell r="BH422">
            <v>0</v>
          </cell>
          <cell r="BI422">
            <v>0</v>
          </cell>
          <cell r="BJ422">
            <v>0</v>
          </cell>
          <cell r="BK422">
            <v>0</v>
          </cell>
          <cell r="BL422">
            <v>1</v>
          </cell>
          <cell r="BM422">
            <v>1</v>
          </cell>
          <cell r="BN422">
            <v>1</v>
          </cell>
          <cell r="BP422">
            <v>17</v>
          </cell>
        </row>
        <row r="423">
          <cell r="B423">
            <v>5012</v>
          </cell>
          <cell r="C423" t="str">
            <v>Regulatory</v>
          </cell>
          <cell r="D423" t="str">
            <v>QMS</v>
          </cell>
          <cell r="E423" t="str">
            <v>고재천</v>
          </cell>
          <cell r="F423" t="str">
            <v>부장</v>
          </cell>
          <cell r="G423" t="str">
            <v>팀장</v>
          </cell>
          <cell r="H423" t="str">
            <v>1988-03-23</v>
          </cell>
          <cell r="I423" t="str">
            <v>남</v>
          </cell>
          <cell r="J423">
            <v>29</v>
          </cell>
          <cell r="K423">
            <v>0</v>
          </cell>
          <cell r="L423">
            <v>28</v>
          </cell>
          <cell r="M423">
            <v>28</v>
          </cell>
          <cell r="R423" t="str">
            <v>미팅</v>
          </cell>
          <cell r="AN423" t="str">
            <v>월차</v>
          </cell>
          <cell r="AR423" t="str">
            <v>특휴</v>
          </cell>
          <cell r="AV423">
            <v>0</v>
          </cell>
          <cell r="AW423">
            <v>0</v>
          </cell>
          <cell r="AX423">
            <v>0</v>
          </cell>
          <cell r="AY423">
            <v>1</v>
          </cell>
          <cell r="AZ423">
            <v>0</v>
          </cell>
          <cell r="BA423">
            <v>1</v>
          </cell>
          <cell r="BB423">
            <v>0</v>
          </cell>
          <cell r="BC423">
            <v>0</v>
          </cell>
          <cell r="BD423">
            <v>0</v>
          </cell>
          <cell r="BE423">
            <v>0</v>
          </cell>
          <cell r="BF423">
            <v>0</v>
          </cell>
          <cell r="BG423">
            <v>0</v>
          </cell>
          <cell r="BH423">
            <v>0</v>
          </cell>
          <cell r="BI423">
            <v>0</v>
          </cell>
          <cell r="BJ423">
            <v>0</v>
          </cell>
          <cell r="BK423">
            <v>0</v>
          </cell>
          <cell r="BL423">
            <v>1</v>
          </cell>
          <cell r="BM423">
            <v>1</v>
          </cell>
          <cell r="BN423">
            <v>1</v>
          </cell>
          <cell r="BP423">
            <v>17</v>
          </cell>
        </row>
        <row r="424">
          <cell r="B424">
            <v>1436</v>
          </cell>
          <cell r="C424" t="str">
            <v>Regulatory</v>
          </cell>
          <cell r="D424" t="str">
            <v>QMS</v>
          </cell>
          <cell r="E424" t="str">
            <v>김정선</v>
          </cell>
          <cell r="F424" t="str">
            <v>사원</v>
          </cell>
          <cell r="G424" t="str">
            <v>팀원</v>
          </cell>
          <cell r="H424" t="str">
            <v>2003-01-07</v>
          </cell>
          <cell r="I424" t="str">
            <v>여</v>
          </cell>
          <cell r="J424">
            <v>10</v>
          </cell>
          <cell r="K424">
            <v>0</v>
          </cell>
          <cell r="L424">
            <v>13</v>
          </cell>
          <cell r="M424">
            <v>13</v>
          </cell>
          <cell r="R424" t="str">
            <v>미팅</v>
          </cell>
          <cell r="AN424" t="str">
            <v>생휴</v>
          </cell>
          <cell r="AR424" t="str">
            <v>특휴</v>
          </cell>
          <cell r="AV424">
            <v>0</v>
          </cell>
          <cell r="AW424">
            <v>0</v>
          </cell>
          <cell r="AX424">
            <v>0</v>
          </cell>
          <cell r="AY424">
            <v>0</v>
          </cell>
          <cell r="AZ424">
            <v>0</v>
          </cell>
          <cell r="BA424">
            <v>0</v>
          </cell>
          <cell r="BB424">
            <v>1</v>
          </cell>
          <cell r="BC424">
            <v>0</v>
          </cell>
          <cell r="BD424">
            <v>0</v>
          </cell>
          <cell r="BE424">
            <v>0</v>
          </cell>
          <cell r="BF424">
            <v>0</v>
          </cell>
          <cell r="BG424">
            <v>0</v>
          </cell>
          <cell r="BH424">
            <v>0</v>
          </cell>
          <cell r="BI424">
            <v>0</v>
          </cell>
          <cell r="BJ424">
            <v>0</v>
          </cell>
          <cell r="BK424">
            <v>0</v>
          </cell>
          <cell r="BL424">
            <v>1</v>
          </cell>
          <cell r="BM424">
            <v>1</v>
          </cell>
          <cell r="BN424">
            <v>1</v>
          </cell>
          <cell r="BP424">
            <v>17</v>
          </cell>
        </row>
        <row r="425">
          <cell r="B425">
            <v>1101</v>
          </cell>
          <cell r="C425" t="str">
            <v>Regulatory</v>
          </cell>
          <cell r="D425" t="str">
            <v>Government Affaires</v>
          </cell>
          <cell r="E425" t="str">
            <v>이재원</v>
          </cell>
          <cell r="F425" t="str">
            <v>차장</v>
          </cell>
          <cell r="G425" t="str">
            <v>팀장</v>
          </cell>
          <cell r="H425" t="str">
            <v>1992-08-10</v>
          </cell>
          <cell r="I425" t="str">
            <v>남</v>
          </cell>
          <cell r="J425">
            <v>21</v>
          </cell>
          <cell r="K425">
            <v>0</v>
          </cell>
          <cell r="L425">
            <v>24</v>
          </cell>
          <cell r="M425">
            <v>24</v>
          </cell>
          <cell r="R425" t="str">
            <v>미팅</v>
          </cell>
          <cell r="AB425" t="str">
            <v>휴일</v>
          </cell>
          <cell r="AN425" t="str">
            <v>1/15대휴</v>
          </cell>
          <cell r="AR425" t="str">
            <v>특휴</v>
          </cell>
          <cell r="AV425">
            <v>0</v>
          </cell>
          <cell r="AW425">
            <v>0</v>
          </cell>
          <cell r="AX425">
            <v>0</v>
          </cell>
          <cell r="AY425">
            <v>0</v>
          </cell>
          <cell r="AZ425">
            <v>0</v>
          </cell>
          <cell r="BA425">
            <v>0</v>
          </cell>
          <cell r="BB425">
            <v>0</v>
          </cell>
          <cell r="BC425">
            <v>0</v>
          </cell>
          <cell r="BD425">
            <v>1</v>
          </cell>
          <cell r="BE425">
            <v>1</v>
          </cell>
          <cell r="BF425">
            <v>0</v>
          </cell>
          <cell r="BG425">
            <v>0</v>
          </cell>
          <cell r="BH425">
            <v>0</v>
          </cell>
          <cell r="BI425">
            <v>0</v>
          </cell>
          <cell r="BJ425">
            <v>0</v>
          </cell>
          <cell r="BK425">
            <v>0</v>
          </cell>
          <cell r="BL425">
            <v>1</v>
          </cell>
          <cell r="BM425">
            <v>1</v>
          </cell>
          <cell r="BN425">
            <v>1</v>
          </cell>
          <cell r="BP425">
            <v>17</v>
          </cell>
        </row>
        <row r="426">
          <cell r="B426">
            <v>1325</v>
          </cell>
          <cell r="C426" t="str">
            <v>Regulatory</v>
          </cell>
          <cell r="D426" t="str">
            <v>Government Affaires</v>
          </cell>
          <cell r="E426" t="str">
            <v>고영곤</v>
          </cell>
          <cell r="F426" t="str">
            <v>주임</v>
          </cell>
          <cell r="G426" t="str">
            <v>팀원</v>
          </cell>
          <cell r="H426" t="str">
            <v>2001-02-26</v>
          </cell>
          <cell r="I426" t="str">
            <v>남</v>
          </cell>
          <cell r="J426">
            <v>19</v>
          </cell>
          <cell r="K426">
            <v>0</v>
          </cell>
          <cell r="L426">
            <v>15</v>
          </cell>
          <cell r="M426">
            <v>15</v>
          </cell>
          <cell r="R426" t="str">
            <v>미팅</v>
          </cell>
          <cell r="AN426" t="str">
            <v>월차</v>
          </cell>
          <cell r="AR426" t="str">
            <v>특휴</v>
          </cell>
          <cell r="AV426">
            <v>0</v>
          </cell>
          <cell r="AW426">
            <v>0</v>
          </cell>
          <cell r="AX426">
            <v>0</v>
          </cell>
          <cell r="AY426">
            <v>1</v>
          </cell>
          <cell r="AZ426">
            <v>0</v>
          </cell>
          <cell r="BA426">
            <v>1</v>
          </cell>
          <cell r="BB426">
            <v>0</v>
          </cell>
          <cell r="BC426">
            <v>0</v>
          </cell>
          <cell r="BD426">
            <v>0</v>
          </cell>
          <cell r="BE426">
            <v>0</v>
          </cell>
          <cell r="BF426">
            <v>0</v>
          </cell>
          <cell r="BG426">
            <v>0</v>
          </cell>
          <cell r="BH426">
            <v>0</v>
          </cell>
          <cell r="BI426">
            <v>0</v>
          </cell>
          <cell r="BJ426">
            <v>0</v>
          </cell>
          <cell r="BK426">
            <v>0</v>
          </cell>
          <cell r="BL426">
            <v>1</v>
          </cell>
          <cell r="BM426">
            <v>1</v>
          </cell>
          <cell r="BN426">
            <v>1</v>
          </cell>
          <cell r="BP426">
            <v>17</v>
          </cell>
        </row>
        <row r="427">
          <cell r="B427">
            <v>1093</v>
          </cell>
          <cell r="C427" t="str">
            <v>Regulatory</v>
          </cell>
          <cell r="D427" t="str">
            <v>Pricing</v>
          </cell>
          <cell r="E427" t="str">
            <v>이봉주</v>
          </cell>
          <cell r="F427" t="str">
            <v>부장</v>
          </cell>
          <cell r="G427" t="str">
            <v>팀장</v>
          </cell>
          <cell r="H427" t="str">
            <v>1992-03-06</v>
          </cell>
          <cell r="I427" t="str">
            <v>남</v>
          </cell>
          <cell r="J427">
            <v>25</v>
          </cell>
          <cell r="K427">
            <v>0</v>
          </cell>
          <cell r="L427">
            <v>24</v>
          </cell>
          <cell r="M427">
            <v>24</v>
          </cell>
          <cell r="R427" t="str">
            <v>미팅</v>
          </cell>
          <cell r="AN427" t="str">
            <v>월차</v>
          </cell>
          <cell r="AR427" t="str">
            <v>특휴</v>
          </cell>
          <cell r="AV427">
            <v>0</v>
          </cell>
          <cell r="AW427">
            <v>0</v>
          </cell>
          <cell r="AX427">
            <v>0</v>
          </cell>
          <cell r="AY427">
            <v>1</v>
          </cell>
          <cell r="AZ427">
            <v>0</v>
          </cell>
          <cell r="BA427">
            <v>1</v>
          </cell>
          <cell r="BB427">
            <v>0</v>
          </cell>
          <cell r="BC427">
            <v>0</v>
          </cell>
          <cell r="BD427">
            <v>0</v>
          </cell>
          <cell r="BE427">
            <v>0</v>
          </cell>
          <cell r="BF427">
            <v>0</v>
          </cell>
          <cell r="BG427">
            <v>0</v>
          </cell>
          <cell r="BH427">
            <v>0</v>
          </cell>
          <cell r="BI427">
            <v>0</v>
          </cell>
          <cell r="BJ427">
            <v>0</v>
          </cell>
          <cell r="BK427">
            <v>0</v>
          </cell>
          <cell r="BL427">
            <v>1</v>
          </cell>
          <cell r="BM427">
            <v>1</v>
          </cell>
          <cell r="BN427">
            <v>1</v>
          </cell>
          <cell r="BP427">
            <v>17</v>
          </cell>
        </row>
        <row r="428">
          <cell r="B428">
            <v>1248</v>
          </cell>
          <cell r="C428" t="str">
            <v>Regulatory</v>
          </cell>
          <cell r="D428" t="str">
            <v>Pricing</v>
          </cell>
          <cell r="E428" t="str">
            <v>김정식</v>
          </cell>
          <cell r="F428" t="str">
            <v>차장</v>
          </cell>
          <cell r="G428" t="str">
            <v>팀원</v>
          </cell>
          <cell r="H428" t="str">
            <v>1999-10-01</v>
          </cell>
          <cell r="I428" t="str">
            <v>남</v>
          </cell>
          <cell r="J428">
            <v>16</v>
          </cell>
          <cell r="K428">
            <v>0</v>
          </cell>
          <cell r="L428">
            <v>17</v>
          </cell>
          <cell r="M428">
            <v>17</v>
          </cell>
          <cell r="R428" t="str">
            <v>미팅</v>
          </cell>
          <cell r="AN428" t="str">
            <v>월차</v>
          </cell>
          <cell r="AR428" t="str">
            <v>특휴</v>
          </cell>
          <cell r="AV428">
            <v>0</v>
          </cell>
          <cell r="AW428">
            <v>0</v>
          </cell>
          <cell r="AX428">
            <v>0</v>
          </cell>
          <cell r="AY428">
            <v>1</v>
          </cell>
          <cell r="AZ428">
            <v>0</v>
          </cell>
          <cell r="BA428">
            <v>1</v>
          </cell>
          <cell r="BB428">
            <v>0</v>
          </cell>
          <cell r="BC428">
            <v>0</v>
          </cell>
          <cell r="BD428">
            <v>0</v>
          </cell>
          <cell r="BE428">
            <v>0</v>
          </cell>
          <cell r="BF428">
            <v>0</v>
          </cell>
          <cell r="BG428">
            <v>0</v>
          </cell>
          <cell r="BH428">
            <v>0</v>
          </cell>
          <cell r="BI428">
            <v>0</v>
          </cell>
          <cell r="BJ428">
            <v>0</v>
          </cell>
          <cell r="BK428">
            <v>0</v>
          </cell>
          <cell r="BL428">
            <v>1</v>
          </cell>
          <cell r="BM428">
            <v>1</v>
          </cell>
          <cell r="BN428">
            <v>1</v>
          </cell>
          <cell r="BP428">
            <v>17</v>
          </cell>
        </row>
        <row r="429">
          <cell r="B429">
            <v>1538</v>
          </cell>
          <cell r="C429" t="str">
            <v>Bio Regulatory &amp; GA</v>
          </cell>
          <cell r="D429" t="str">
            <v>Bio Registration</v>
          </cell>
          <cell r="E429" t="str">
            <v>김보영</v>
          </cell>
          <cell r="F429" t="str">
            <v>과장</v>
          </cell>
          <cell r="G429" t="str">
            <v>팀원</v>
          </cell>
          <cell r="H429" t="str">
            <v>2003-11-10</v>
          </cell>
          <cell r="I429" t="str">
            <v>여</v>
          </cell>
          <cell r="J429">
            <v>14</v>
          </cell>
          <cell r="K429">
            <v>0</v>
          </cell>
          <cell r="L429">
            <v>13</v>
          </cell>
          <cell r="M429">
            <v>13</v>
          </cell>
          <cell r="R429" t="str">
            <v>미팅</v>
          </cell>
          <cell r="V429" t="str">
            <v>생휴</v>
          </cell>
          <cell r="AN429" t="str">
            <v>월차</v>
          </cell>
          <cell r="AR429" t="str">
            <v>특휴</v>
          </cell>
          <cell r="AV429">
            <v>0</v>
          </cell>
          <cell r="AW429">
            <v>0</v>
          </cell>
          <cell r="AX429">
            <v>0</v>
          </cell>
          <cell r="AY429">
            <v>1</v>
          </cell>
          <cell r="AZ429">
            <v>0</v>
          </cell>
          <cell r="BA429">
            <v>1</v>
          </cell>
          <cell r="BB429">
            <v>1</v>
          </cell>
          <cell r="BC429">
            <v>0</v>
          </cell>
          <cell r="BD429">
            <v>0</v>
          </cell>
          <cell r="BE429">
            <v>0</v>
          </cell>
          <cell r="BF429">
            <v>0</v>
          </cell>
          <cell r="BG429">
            <v>0</v>
          </cell>
          <cell r="BH429">
            <v>0</v>
          </cell>
          <cell r="BI429">
            <v>0</v>
          </cell>
          <cell r="BJ429">
            <v>0</v>
          </cell>
          <cell r="BK429">
            <v>0</v>
          </cell>
          <cell r="BL429">
            <v>1</v>
          </cell>
          <cell r="BM429">
            <v>1</v>
          </cell>
          <cell r="BN429">
            <v>2</v>
          </cell>
          <cell r="BP429">
            <v>16</v>
          </cell>
        </row>
        <row r="430">
          <cell r="B430">
            <v>1387</v>
          </cell>
          <cell r="C430" t="str">
            <v>Administration</v>
          </cell>
          <cell r="D430" t="str">
            <v>GM</v>
          </cell>
          <cell r="E430" t="str">
            <v>안현진</v>
          </cell>
          <cell r="F430" t="str">
            <v>차장</v>
          </cell>
          <cell r="G430" t="str">
            <v>팀원</v>
          </cell>
          <cell r="H430" t="str">
            <v>2002-01-04</v>
          </cell>
          <cell r="I430" t="str">
            <v>여</v>
          </cell>
          <cell r="J430">
            <v>17</v>
          </cell>
          <cell r="K430">
            <v>0</v>
          </cell>
          <cell r="L430">
            <v>14</v>
          </cell>
          <cell r="M430">
            <v>14</v>
          </cell>
          <cell r="R430" t="str">
            <v>미팅</v>
          </cell>
          <cell r="AN430" t="str">
            <v>생휴</v>
          </cell>
          <cell r="AR430" t="str">
            <v>특휴</v>
          </cell>
          <cell r="AV430">
            <v>0</v>
          </cell>
          <cell r="AW430">
            <v>0</v>
          </cell>
          <cell r="AX430">
            <v>0</v>
          </cell>
          <cell r="AY430">
            <v>0</v>
          </cell>
          <cell r="AZ430">
            <v>0</v>
          </cell>
          <cell r="BA430">
            <v>0</v>
          </cell>
          <cell r="BB430">
            <v>1</v>
          </cell>
          <cell r="BC430">
            <v>0</v>
          </cell>
          <cell r="BD430">
            <v>0</v>
          </cell>
          <cell r="BE430">
            <v>0</v>
          </cell>
          <cell r="BF430">
            <v>0</v>
          </cell>
          <cell r="BG430">
            <v>0</v>
          </cell>
          <cell r="BH430">
            <v>0</v>
          </cell>
          <cell r="BI430">
            <v>0</v>
          </cell>
          <cell r="BJ430">
            <v>0</v>
          </cell>
          <cell r="BK430">
            <v>0</v>
          </cell>
          <cell r="BL430">
            <v>1</v>
          </cell>
          <cell r="BM430">
            <v>1</v>
          </cell>
          <cell r="BN430">
            <v>1</v>
          </cell>
          <cell r="BP430">
            <v>17</v>
          </cell>
        </row>
        <row r="431">
          <cell r="B431">
            <v>9050</v>
          </cell>
          <cell r="C431" t="str">
            <v>Administration</v>
          </cell>
          <cell r="D431" t="str">
            <v>GM</v>
          </cell>
          <cell r="E431" t="str">
            <v>전하서</v>
          </cell>
          <cell r="F431" t="str">
            <v>사원</v>
          </cell>
          <cell r="G431" t="str">
            <v>팀원</v>
          </cell>
          <cell r="H431">
            <v>38609</v>
          </cell>
          <cell r="I431" t="str">
            <v>남</v>
          </cell>
          <cell r="J431">
            <v>2.9863013698630136</v>
          </cell>
          <cell r="K431">
            <v>0</v>
          </cell>
          <cell r="L431">
            <v>11</v>
          </cell>
          <cell r="M431">
            <v>11</v>
          </cell>
          <cell r="R431" t="str">
            <v>미팅</v>
          </cell>
          <cell r="AN431" t="str">
            <v>월차</v>
          </cell>
          <cell r="AR431" t="str">
            <v>특휴</v>
          </cell>
          <cell r="AV431">
            <v>0</v>
          </cell>
          <cell r="AW431">
            <v>0</v>
          </cell>
          <cell r="AX431">
            <v>0</v>
          </cell>
          <cell r="AY431">
            <v>1</v>
          </cell>
          <cell r="AZ431">
            <v>0</v>
          </cell>
          <cell r="BA431">
            <v>1</v>
          </cell>
          <cell r="BB431">
            <v>0</v>
          </cell>
          <cell r="BC431">
            <v>0</v>
          </cell>
          <cell r="BD431">
            <v>0</v>
          </cell>
          <cell r="BE431">
            <v>0</v>
          </cell>
          <cell r="BF431">
            <v>0</v>
          </cell>
          <cell r="BG431">
            <v>0</v>
          </cell>
          <cell r="BH431">
            <v>0</v>
          </cell>
          <cell r="BI431">
            <v>0</v>
          </cell>
          <cell r="BJ431">
            <v>0</v>
          </cell>
          <cell r="BK431">
            <v>0</v>
          </cell>
          <cell r="BL431">
            <v>1</v>
          </cell>
          <cell r="BM431">
            <v>1</v>
          </cell>
          <cell r="BN431">
            <v>1</v>
          </cell>
          <cell r="BO431">
            <v>3</v>
          </cell>
          <cell r="BP431">
            <v>20</v>
          </cell>
        </row>
        <row r="432">
          <cell r="B432">
            <v>1603</v>
          </cell>
          <cell r="C432" t="str">
            <v>Finance</v>
          </cell>
          <cell r="D432" t="str">
            <v>Accounting</v>
          </cell>
          <cell r="E432" t="str">
            <v>노우정</v>
          </cell>
          <cell r="F432" t="str">
            <v>차장</v>
          </cell>
          <cell r="G432" t="str">
            <v>팀장</v>
          </cell>
          <cell r="H432">
            <v>38635</v>
          </cell>
          <cell r="I432" t="str">
            <v>여</v>
          </cell>
          <cell r="J432">
            <v>2.2739726027397262</v>
          </cell>
          <cell r="K432">
            <v>0</v>
          </cell>
          <cell r="L432">
            <v>11</v>
          </cell>
          <cell r="M432">
            <v>11</v>
          </cell>
          <cell r="R432" t="str">
            <v>미팅</v>
          </cell>
          <cell r="AK432" t="str">
            <v>월차</v>
          </cell>
          <cell r="AN432" t="str">
            <v>생휴</v>
          </cell>
          <cell r="AR432" t="str">
            <v>특휴</v>
          </cell>
          <cell r="AV432">
            <v>0</v>
          </cell>
          <cell r="AW432">
            <v>0</v>
          </cell>
          <cell r="AX432">
            <v>0</v>
          </cell>
          <cell r="AY432">
            <v>1</v>
          </cell>
          <cell r="AZ432">
            <v>0</v>
          </cell>
          <cell r="BA432">
            <v>1</v>
          </cell>
          <cell r="BB432">
            <v>1</v>
          </cell>
          <cell r="BC432">
            <v>0</v>
          </cell>
          <cell r="BD432">
            <v>0</v>
          </cell>
          <cell r="BE432">
            <v>0</v>
          </cell>
          <cell r="BF432">
            <v>0</v>
          </cell>
          <cell r="BG432">
            <v>0</v>
          </cell>
          <cell r="BH432">
            <v>0</v>
          </cell>
          <cell r="BI432">
            <v>0</v>
          </cell>
          <cell r="BJ432">
            <v>0</v>
          </cell>
          <cell r="BK432">
            <v>0</v>
          </cell>
          <cell r="BL432">
            <v>1</v>
          </cell>
          <cell r="BM432">
            <v>1</v>
          </cell>
          <cell r="BN432">
            <v>2</v>
          </cell>
          <cell r="BP432">
            <v>16</v>
          </cell>
        </row>
        <row r="433">
          <cell r="B433">
            <v>1425</v>
          </cell>
          <cell r="C433" t="str">
            <v>Finance</v>
          </cell>
          <cell r="D433" t="str">
            <v>Accounting</v>
          </cell>
          <cell r="E433" t="str">
            <v>이솔내</v>
          </cell>
          <cell r="F433" t="str">
            <v>과장</v>
          </cell>
          <cell r="G433" t="str">
            <v>팀원</v>
          </cell>
          <cell r="H433" t="str">
            <v>2003-01-06</v>
          </cell>
          <cell r="I433" t="str">
            <v>여</v>
          </cell>
          <cell r="J433">
            <v>9</v>
          </cell>
          <cell r="K433">
            <v>0</v>
          </cell>
          <cell r="L433">
            <v>13</v>
          </cell>
          <cell r="M433">
            <v>13</v>
          </cell>
          <cell r="R433" t="str">
            <v>미팅</v>
          </cell>
          <cell r="AF433" t="str">
            <v>생휴</v>
          </cell>
          <cell r="AN433" t="str">
            <v>월차</v>
          </cell>
          <cell r="AR433" t="str">
            <v>특휴</v>
          </cell>
          <cell r="AV433">
            <v>0</v>
          </cell>
          <cell r="AW433">
            <v>0</v>
          </cell>
          <cell r="AX433">
            <v>0</v>
          </cell>
          <cell r="AY433">
            <v>1</v>
          </cell>
          <cell r="AZ433">
            <v>0</v>
          </cell>
          <cell r="BA433">
            <v>1</v>
          </cell>
          <cell r="BB433">
            <v>1</v>
          </cell>
          <cell r="BC433">
            <v>0</v>
          </cell>
          <cell r="BD433">
            <v>0</v>
          </cell>
          <cell r="BE433">
            <v>0</v>
          </cell>
          <cell r="BF433">
            <v>0</v>
          </cell>
          <cell r="BG433">
            <v>0</v>
          </cell>
          <cell r="BH433">
            <v>0</v>
          </cell>
          <cell r="BI433">
            <v>0</v>
          </cell>
          <cell r="BJ433">
            <v>0</v>
          </cell>
          <cell r="BK433">
            <v>0</v>
          </cell>
          <cell r="BL433">
            <v>1</v>
          </cell>
          <cell r="BM433">
            <v>1</v>
          </cell>
          <cell r="BN433">
            <v>2</v>
          </cell>
          <cell r="BP433">
            <v>16</v>
          </cell>
        </row>
        <row r="434">
          <cell r="B434">
            <v>1053</v>
          </cell>
          <cell r="C434" t="str">
            <v>Finance</v>
          </cell>
          <cell r="D434" t="str">
            <v>Accounting</v>
          </cell>
          <cell r="E434" t="str">
            <v>이기순</v>
          </cell>
          <cell r="F434" t="str">
            <v>대리</v>
          </cell>
          <cell r="G434" t="str">
            <v>팀원</v>
          </cell>
          <cell r="H434" t="str">
            <v>1990-09-10</v>
          </cell>
          <cell r="I434" t="str">
            <v>여</v>
          </cell>
          <cell r="J434">
            <v>32</v>
          </cell>
          <cell r="K434">
            <v>0</v>
          </cell>
          <cell r="L434">
            <v>26</v>
          </cell>
          <cell r="M434">
            <v>26</v>
          </cell>
          <cell r="O434" t="str">
            <v>휴일</v>
          </cell>
          <cell r="R434" t="str">
            <v>미팅</v>
          </cell>
          <cell r="AN434" t="str">
            <v>1/2대휴</v>
          </cell>
          <cell r="AR434" t="str">
            <v>생휴</v>
          </cell>
          <cell r="AV434">
            <v>0</v>
          </cell>
          <cell r="AW434">
            <v>0</v>
          </cell>
          <cell r="AX434">
            <v>0</v>
          </cell>
          <cell r="AY434">
            <v>0</v>
          </cell>
          <cell r="AZ434">
            <v>0</v>
          </cell>
          <cell r="BA434">
            <v>0</v>
          </cell>
          <cell r="BB434">
            <v>1</v>
          </cell>
          <cell r="BC434">
            <v>0</v>
          </cell>
          <cell r="BD434">
            <v>1</v>
          </cell>
          <cell r="BE434">
            <v>1</v>
          </cell>
          <cell r="BF434">
            <v>0</v>
          </cell>
          <cell r="BG434">
            <v>0</v>
          </cell>
          <cell r="BH434">
            <v>0</v>
          </cell>
          <cell r="BI434">
            <v>0</v>
          </cell>
          <cell r="BJ434">
            <v>0</v>
          </cell>
          <cell r="BK434">
            <v>0</v>
          </cell>
          <cell r="BL434">
            <v>1</v>
          </cell>
          <cell r="BM434">
            <v>0</v>
          </cell>
          <cell r="BN434">
            <v>2</v>
          </cell>
          <cell r="BP434">
            <v>17</v>
          </cell>
        </row>
        <row r="435">
          <cell r="B435">
            <v>1484</v>
          </cell>
          <cell r="C435" t="str">
            <v>Finance</v>
          </cell>
          <cell r="D435" t="str">
            <v>Accounting</v>
          </cell>
          <cell r="E435" t="str">
            <v>김도경</v>
          </cell>
          <cell r="F435" t="str">
            <v>대리</v>
          </cell>
          <cell r="G435" t="str">
            <v>팀원</v>
          </cell>
          <cell r="H435" t="str">
            <v>2003-02-24</v>
          </cell>
          <cell r="I435" t="str">
            <v>여</v>
          </cell>
          <cell r="J435">
            <v>12.5</v>
          </cell>
          <cell r="K435">
            <v>0</v>
          </cell>
          <cell r="L435">
            <v>13</v>
          </cell>
          <cell r="M435">
            <v>13</v>
          </cell>
          <cell r="R435" t="str">
            <v>미팅</v>
          </cell>
          <cell r="AE435" t="str">
            <v>생휴</v>
          </cell>
          <cell r="AN435" t="str">
            <v>월차</v>
          </cell>
          <cell r="AR435" t="str">
            <v>특휴</v>
          </cell>
          <cell r="AV435">
            <v>0</v>
          </cell>
          <cell r="AW435">
            <v>0</v>
          </cell>
          <cell r="AX435">
            <v>0</v>
          </cell>
          <cell r="AY435">
            <v>1</v>
          </cell>
          <cell r="AZ435">
            <v>0</v>
          </cell>
          <cell r="BA435">
            <v>1</v>
          </cell>
          <cell r="BB435">
            <v>1</v>
          </cell>
          <cell r="BC435">
            <v>0</v>
          </cell>
          <cell r="BD435">
            <v>0</v>
          </cell>
          <cell r="BE435">
            <v>0</v>
          </cell>
          <cell r="BF435">
            <v>0</v>
          </cell>
          <cell r="BG435">
            <v>0</v>
          </cell>
          <cell r="BH435">
            <v>0</v>
          </cell>
          <cell r="BI435">
            <v>0</v>
          </cell>
          <cell r="BJ435">
            <v>0</v>
          </cell>
          <cell r="BK435">
            <v>0</v>
          </cell>
          <cell r="BL435">
            <v>1</v>
          </cell>
          <cell r="BM435">
            <v>1</v>
          </cell>
          <cell r="BN435">
            <v>2</v>
          </cell>
          <cell r="BP435">
            <v>16</v>
          </cell>
        </row>
        <row r="436">
          <cell r="B436">
            <v>1113</v>
          </cell>
          <cell r="C436" t="str">
            <v>Finance</v>
          </cell>
          <cell r="D436" t="str">
            <v>Accounting</v>
          </cell>
          <cell r="E436" t="str">
            <v>고규석</v>
          </cell>
          <cell r="F436" t="str">
            <v>대리</v>
          </cell>
          <cell r="G436" t="str">
            <v>팀원</v>
          </cell>
          <cell r="H436" t="str">
            <v>1992-10-26</v>
          </cell>
          <cell r="I436" t="str">
            <v>남</v>
          </cell>
          <cell r="J436">
            <v>28.5</v>
          </cell>
          <cell r="K436">
            <v>0</v>
          </cell>
          <cell r="L436">
            <v>24</v>
          </cell>
          <cell r="M436">
            <v>24</v>
          </cell>
          <cell r="R436" t="str">
            <v>미팅</v>
          </cell>
          <cell r="AN436" t="str">
            <v>월차</v>
          </cell>
          <cell r="AR436" t="str">
            <v>특휴</v>
          </cell>
          <cell r="AV436">
            <v>0</v>
          </cell>
          <cell r="AW436">
            <v>0</v>
          </cell>
          <cell r="AX436">
            <v>0</v>
          </cell>
          <cell r="AY436">
            <v>1</v>
          </cell>
          <cell r="AZ436">
            <v>0</v>
          </cell>
          <cell r="BA436">
            <v>1</v>
          </cell>
          <cell r="BB436">
            <v>0</v>
          </cell>
          <cell r="BC436">
            <v>0</v>
          </cell>
          <cell r="BD436">
            <v>0</v>
          </cell>
          <cell r="BE436">
            <v>0</v>
          </cell>
          <cell r="BF436">
            <v>0</v>
          </cell>
          <cell r="BG436">
            <v>0</v>
          </cell>
          <cell r="BH436">
            <v>0</v>
          </cell>
          <cell r="BI436">
            <v>0</v>
          </cell>
          <cell r="BJ436">
            <v>0</v>
          </cell>
          <cell r="BK436">
            <v>0</v>
          </cell>
          <cell r="BL436">
            <v>1</v>
          </cell>
          <cell r="BM436">
            <v>1</v>
          </cell>
          <cell r="BN436">
            <v>1</v>
          </cell>
          <cell r="BP436">
            <v>17</v>
          </cell>
        </row>
        <row r="437">
          <cell r="B437">
            <v>1277</v>
          </cell>
          <cell r="C437" t="str">
            <v>Finance</v>
          </cell>
          <cell r="D437" t="str">
            <v>Planning</v>
          </cell>
          <cell r="E437" t="str">
            <v>김성태</v>
          </cell>
          <cell r="F437" t="str">
            <v>차장</v>
          </cell>
          <cell r="G437" t="str">
            <v>팀원</v>
          </cell>
          <cell r="H437" t="str">
            <v>2000-01-10</v>
          </cell>
          <cell r="I437" t="str">
            <v>남</v>
          </cell>
          <cell r="J437">
            <v>19.5</v>
          </cell>
          <cell r="K437">
            <v>0</v>
          </cell>
          <cell r="L437">
            <v>16</v>
          </cell>
          <cell r="M437">
            <v>16</v>
          </cell>
          <cell r="R437" t="str">
            <v>미팅</v>
          </cell>
          <cell r="AN437" t="str">
            <v>월차</v>
          </cell>
          <cell r="AR437" t="str">
            <v>특휴</v>
          </cell>
          <cell r="AV437">
            <v>0</v>
          </cell>
          <cell r="AW437">
            <v>0</v>
          </cell>
          <cell r="AX437">
            <v>0</v>
          </cell>
          <cell r="AY437">
            <v>1</v>
          </cell>
          <cell r="AZ437">
            <v>0</v>
          </cell>
          <cell r="BA437">
            <v>1</v>
          </cell>
          <cell r="BB437">
            <v>0</v>
          </cell>
          <cell r="BC437">
            <v>0</v>
          </cell>
          <cell r="BD437">
            <v>0</v>
          </cell>
          <cell r="BE437">
            <v>0</v>
          </cell>
          <cell r="BF437">
            <v>0</v>
          </cell>
          <cell r="BG437">
            <v>0</v>
          </cell>
          <cell r="BH437">
            <v>0</v>
          </cell>
          <cell r="BI437">
            <v>0</v>
          </cell>
          <cell r="BJ437">
            <v>0</v>
          </cell>
          <cell r="BK437">
            <v>0</v>
          </cell>
          <cell r="BL437">
            <v>1</v>
          </cell>
          <cell r="BM437">
            <v>1</v>
          </cell>
          <cell r="BN437">
            <v>1</v>
          </cell>
          <cell r="BP437">
            <v>17</v>
          </cell>
        </row>
        <row r="438">
          <cell r="B438">
            <v>1407</v>
          </cell>
          <cell r="C438" t="str">
            <v>Finance</v>
          </cell>
          <cell r="D438" t="str">
            <v>Planning</v>
          </cell>
          <cell r="E438" t="str">
            <v>최민정</v>
          </cell>
          <cell r="F438" t="str">
            <v>대리</v>
          </cell>
          <cell r="G438" t="str">
            <v>팀원</v>
          </cell>
          <cell r="H438" t="str">
            <v>2002-08-05</v>
          </cell>
          <cell r="I438" t="str">
            <v>여</v>
          </cell>
          <cell r="J438">
            <v>17.5</v>
          </cell>
          <cell r="K438">
            <v>0</v>
          </cell>
          <cell r="L438">
            <v>14</v>
          </cell>
          <cell r="M438">
            <v>14</v>
          </cell>
          <cell r="R438" t="str">
            <v>미팅</v>
          </cell>
          <cell r="AK438" t="str">
            <v>월차</v>
          </cell>
          <cell r="AN438" t="str">
            <v>생휴</v>
          </cell>
          <cell r="AR438" t="str">
            <v>특휴</v>
          </cell>
          <cell r="AV438">
            <v>0</v>
          </cell>
          <cell r="AW438">
            <v>0</v>
          </cell>
          <cell r="AX438">
            <v>0</v>
          </cell>
          <cell r="AY438">
            <v>1</v>
          </cell>
          <cell r="AZ438">
            <v>0</v>
          </cell>
          <cell r="BA438">
            <v>1</v>
          </cell>
          <cell r="BB438">
            <v>1</v>
          </cell>
          <cell r="BC438">
            <v>0</v>
          </cell>
          <cell r="BD438">
            <v>0</v>
          </cell>
          <cell r="BE438">
            <v>0</v>
          </cell>
          <cell r="BF438">
            <v>0</v>
          </cell>
          <cell r="BG438">
            <v>0</v>
          </cell>
          <cell r="BH438">
            <v>0</v>
          </cell>
          <cell r="BI438">
            <v>0</v>
          </cell>
          <cell r="BJ438">
            <v>0</v>
          </cell>
          <cell r="BK438">
            <v>0</v>
          </cell>
          <cell r="BL438">
            <v>1</v>
          </cell>
          <cell r="BM438">
            <v>1</v>
          </cell>
          <cell r="BN438">
            <v>2</v>
          </cell>
          <cell r="BP438">
            <v>16</v>
          </cell>
        </row>
        <row r="439">
          <cell r="B439">
            <v>1494</v>
          </cell>
          <cell r="C439" t="str">
            <v>Finance</v>
          </cell>
          <cell r="D439" t="str">
            <v>Planning</v>
          </cell>
          <cell r="E439" t="str">
            <v>박두범</v>
          </cell>
          <cell r="F439" t="str">
            <v>주임</v>
          </cell>
          <cell r="G439" t="str">
            <v>팀원</v>
          </cell>
          <cell r="H439" t="str">
            <v>2003-04-04</v>
          </cell>
          <cell r="I439" t="str">
            <v>남</v>
          </cell>
          <cell r="J439">
            <v>4.9246575342465739</v>
          </cell>
          <cell r="K439">
            <v>0</v>
          </cell>
          <cell r="L439">
            <v>13</v>
          </cell>
          <cell r="M439">
            <v>13</v>
          </cell>
          <cell r="R439" t="str">
            <v>미팅</v>
          </cell>
          <cell r="S439" t="str">
            <v>월차</v>
          </cell>
          <cell r="AN439" t="str">
            <v>연차</v>
          </cell>
          <cell r="AR439" t="str">
            <v>특휴</v>
          </cell>
          <cell r="AV439">
            <v>1</v>
          </cell>
          <cell r="AW439">
            <v>0</v>
          </cell>
          <cell r="AX439">
            <v>1</v>
          </cell>
          <cell r="AY439">
            <v>1</v>
          </cell>
          <cell r="AZ439">
            <v>0</v>
          </cell>
          <cell r="BA439">
            <v>1</v>
          </cell>
          <cell r="BB439">
            <v>0</v>
          </cell>
          <cell r="BC439">
            <v>0</v>
          </cell>
          <cell r="BD439">
            <v>0</v>
          </cell>
          <cell r="BE439">
            <v>0</v>
          </cell>
          <cell r="BF439">
            <v>0</v>
          </cell>
          <cell r="BG439">
            <v>0</v>
          </cell>
          <cell r="BH439">
            <v>0</v>
          </cell>
          <cell r="BI439">
            <v>0</v>
          </cell>
          <cell r="BJ439">
            <v>0</v>
          </cell>
          <cell r="BK439">
            <v>0</v>
          </cell>
          <cell r="BL439">
            <v>1</v>
          </cell>
          <cell r="BM439">
            <v>1</v>
          </cell>
          <cell r="BN439">
            <v>2</v>
          </cell>
          <cell r="BP439">
            <v>16</v>
          </cell>
        </row>
        <row r="440">
          <cell r="B440">
            <v>1042</v>
          </cell>
          <cell r="C440" t="str">
            <v>Finance</v>
          </cell>
          <cell r="D440" t="str">
            <v>Treasury</v>
          </cell>
          <cell r="E440" t="str">
            <v>장진영</v>
          </cell>
          <cell r="F440" t="str">
            <v>차장</v>
          </cell>
          <cell r="G440" t="str">
            <v>팀장</v>
          </cell>
          <cell r="H440" t="str">
            <v>1989-09-18</v>
          </cell>
          <cell r="I440" t="str">
            <v>남</v>
          </cell>
          <cell r="J440">
            <v>33</v>
          </cell>
          <cell r="K440">
            <v>0</v>
          </cell>
          <cell r="L440">
            <v>27</v>
          </cell>
          <cell r="M440">
            <v>27</v>
          </cell>
          <cell r="R440" t="str">
            <v>미팅</v>
          </cell>
          <cell r="AJ440" t="str">
            <v>경조(부모회갑)</v>
          </cell>
          <cell r="AN440" t="str">
            <v>월차</v>
          </cell>
          <cell r="AR440" t="str">
            <v>근무</v>
          </cell>
          <cell r="AV440">
            <v>0</v>
          </cell>
          <cell r="AW440">
            <v>0</v>
          </cell>
          <cell r="AX440">
            <v>0</v>
          </cell>
          <cell r="AY440">
            <v>1</v>
          </cell>
          <cell r="AZ440">
            <v>0</v>
          </cell>
          <cell r="BA440">
            <v>1</v>
          </cell>
          <cell r="BB440">
            <v>0</v>
          </cell>
          <cell r="BC440">
            <v>1</v>
          </cell>
          <cell r="BD440">
            <v>0</v>
          </cell>
          <cell r="BE440">
            <v>0</v>
          </cell>
          <cell r="BF440">
            <v>0</v>
          </cell>
          <cell r="BG440">
            <v>0</v>
          </cell>
          <cell r="BH440">
            <v>0</v>
          </cell>
          <cell r="BI440">
            <v>0</v>
          </cell>
          <cell r="BJ440">
            <v>0</v>
          </cell>
          <cell r="BK440">
            <v>0</v>
          </cell>
          <cell r="BL440">
            <v>1</v>
          </cell>
          <cell r="BM440">
            <v>0</v>
          </cell>
          <cell r="BN440">
            <v>2</v>
          </cell>
          <cell r="BP440">
            <v>17</v>
          </cell>
        </row>
        <row r="441">
          <cell r="B441">
            <v>1057</v>
          </cell>
          <cell r="C441" t="str">
            <v>Finance</v>
          </cell>
          <cell r="D441" t="str">
            <v>Treasury</v>
          </cell>
          <cell r="E441" t="str">
            <v>주석헌</v>
          </cell>
          <cell r="F441" t="str">
            <v>차장</v>
          </cell>
          <cell r="G441" t="str">
            <v>팀원</v>
          </cell>
          <cell r="H441" t="str">
            <v>1990-09-24</v>
          </cell>
          <cell r="I441" t="str">
            <v>남</v>
          </cell>
          <cell r="J441">
            <v>29</v>
          </cell>
          <cell r="K441">
            <v>0</v>
          </cell>
          <cell r="L441">
            <v>26</v>
          </cell>
          <cell r="M441">
            <v>26</v>
          </cell>
          <cell r="R441" t="str">
            <v>미팅</v>
          </cell>
          <cell r="AN441" t="str">
            <v>월차</v>
          </cell>
          <cell r="AR441" t="str">
            <v>특휴</v>
          </cell>
          <cell r="AV441">
            <v>0</v>
          </cell>
          <cell r="AW441">
            <v>0</v>
          </cell>
          <cell r="AX441">
            <v>0</v>
          </cell>
          <cell r="AY441">
            <v>1</v>
          </cell>
          <cell r="AZ441">
            <v>0</v>
          </cell>
          <cell r="BA441">
            <v>1</v>
          </cell>
          <cell r="BB441">
            <v>0</v>
          </cell>
          <cell r="BC441">
            <v>0</v>
          </cell>
          <cell r="BD441">
            <v>0</v>
          </cell>
          <cell r="BE441">
            <v>0</v>
          </cell>
          <cell r="BF441">
            <v>0</v>
          </cell>
          <cell r="BG441">
            <v>0</v>
          </cell>
          <cell r="BH441">
            <v>0</v>
          </cell>
          <cell r="BI441">
            <v>0</v>
          </cell>
          <cell r="BJ441">
            <v>0</v>
          </cell>
          <cell r="BK441">
            <v>0</v>
          </cell>
          <cell r="BL441">
            <v>1</v>
          </cell>
          <cell r="BM441">
            <v>1</v>
          </cell>
          <cell r="BN441">
            <v>1</v>
          </cell>
          <cell r="BP441">
            <v>17</v>
          </cell>
        </row>
        <row r="442">
          <cell r="B442">
            <v>1152</v>
          </cell>
          <cell r="C442" t="str">
            <v>Finance</v>
          </cell>
          <cell r="D442" t="str">
            <v>Treasury</v>
          </cell>
          <cell r="E442" t="str">
            <v>이해진</v>
          </cell>
          <cell r="F442" t="str">
            <v>과장</v>
          </cell>
          <cell r="G442" t="str">
            <v>팀원</v>
          </cell>
          <cell r="H442" t="str">
            <v>1994-10-01</v>
          </cell>
          <cell r="I442" t="str">
            <v>여</v>
          </cell>
          <cell r="J442">
            <v>28</v>
          </cell>
          <cell r="K442">
            <v>0</v>
          </cell>
          <cell r="L442">
            <v>22</v>
          </cell>
          <cell r="M442">
            <v>22</v>
          </cell>
          <cell r="R442" t="str">
            <v>미팅</v>
          </cell>
          <cell r="AN442" t="str">
            <v>생휴</v>
          </cell>
          <cell r="AR442" t="str">
            <v>특휴</v>
          </cell>
          <cell r="AV442">
            <v>0</v>
          </cell>
          <cell r="AW442">
            <v>0</v>
          </cell>
          <cell r="AX442">
            <v>0</v>
          </cell>
          <cell r="AY442">
            <v>0</v>
          </cell>
          <cell r="AZ442">
            <v>0</v>
          </cell>
          <cell r="BA442">
            <v>0</v>
          </cell>
          <cell r="BB442">
            <v>1</v>
          </cell>
          <cell r="BC442">
            <v>0</v>
          </cell>
          <cell r="BD442">
            <v>0</v>
          </cell>
          <cell r="BE442">
            <v>0</v>
          </cell>
          <cell r="BF442">
            <v>0</v>
          </cell>
          <cell r="BG442">
            <v>0</v>
          </cell>
          <cell r="BH442">
            <v>0</v>
          </cell>
          <cell r="BI442">
            <v>0</v>
          </cell>
          <cell r="BJ442">
            <v>0</v>
          </cell>
          <cell r="BK442">
            <v>0</v>
          </cell>
          <cell r="BL442">
            <v>1</v>
          </cell>
          <cell r="BM442">
            <v>1</v>
          </cell>
          <cell r="BN442">
            <v>1</v>
          </cell>
          <cell r="BP442">
            <v>17</v>
          </cell>
        </row>
        <row r="443">
          <cell r="B443">
            <v>1250</v>
          </cell>
          <cell r="C443" t="str">
            <v>Finance</v>
          </cell>
          <cell r="D443" t="str">
            <v>Treasury</v>
          </cell>
          <cell r="E443" t="str">
            <v>우지선</v>
          </cell>
          <cell r="F443" t="str">
            <v>대리</v>
          </cell>
          <cell r="G443" t="str">
            <v>팀원</v>
          </cell>
          <cell r="H443" t="str">
            <v>1999-11-01</v>
          </cell>
          <cell r="I443" t="str">
            <v>여</v>
          </cell>
          <cell r="J443">
            <v>21</v>
          </cell>
          <cell r="K443">
            <v>0</v>
          </cell>
          <cell r="L443">
            <v>17</v>
          </cell>
          <cell r="M443">
            <v>17</v>
          </cell>
          <cell r="R443" t="str">
            <v>미팅</v>
          </cell>
          <cell r="AL443" t="str">
            <v>생휴</v>
          </cell>
          <cell r="AN443" t="str">
            <v>월차</v>
          </cell>
          <cell r="AR443" t="str">
            <v>근무</v>
          </cell>
          <cell r="AV443">
            <v>0</v>
          </cell>
          <cell r="AW443">
            <v>0</v>
          </cell>
          <cell r="AX443">
            <v>0</v>
          </cell>
          <cell r="AY443">
            <v>1</v>
          </cell>
          <cell r="AZ443">
            <v>0</v>
          </cell>
          <cell r="BA443">
            <v>1</v>
          </cell>
          <cell r="BB443">
            <v>1</v>
          </cell>
          <cell r="BC443">
            <v>0</v>
          </cell>
          <cell r="BD443">
            <v>0</v>
          </cell>
          <cell r="BE443">
            <v>0</v>
          </cell>
          <cell r="BF443">
            <v>0</v>
          </cell>
          <cell r="BG443">
            <v>0</v>
          </cell>
          <cell r="BH443">
            <v>0</v>
          </cell>
          <cell r="BI443">
            <v>0</v>
          </cell>
          <cell r="BJ443">
            <v>0</v>
          </cell>
          <cell r="BK443">
            <v>0</v>
          </cell>
          <cell r="BL443">
            <v>1</v>
          </cell>
          <cell r="BM443">
            <v>0</v>
          </cell>
          <cell r="BN443">
            <v>2</v>
          </cell>
          <cell r="BP443">
            <v>17</v>
          </cell>
        </row>
        <row r="444">
          <cell r="B444">
            <v>1142</v>
          </cell>
          <cell r="C444" t="str">
            <v>Finance</v>
          </cell>
          <cell r="D444" t="str">
            <v>Treasury</v>
          </cell>
          <cell r="E444" t="str">
            <v>문혜경</v>
          </cell>
          <cell r="F444" t="str">
            <v>주임</v>
          </cell>
          <cell r="G444" t="str">
            <v>팀원</v>
          </cell>
          <cell r="H444" t="str">
            <v>1994-06-07</v>
          </cell>
          <cell r="I444" t="str">
            <v>여</v>
          </cell>
          <cell r="J444">
            <v>28</v>
          </cell>
          <cell r="K444">
            <v>0</v>
          </cell>
          <cell r="L444">
            <v>22</v>
          </cell>
          <cell r="M444">
            <v>22</v>
          </cell>
          <cell r="O444" t="str">
            <v>휴일</v>
          </cell>
          <cell r="R444" t="str">
            <v>미팅</v>
          </cell>
          <cell r="AC444" t="str">
            <v>생휴</v>
          </cell>
          <cell r="AD444" t="str">
            <v>1/2대휴</v>
          </cell>
          <cell r="AN444" t="str">
            <v>월차</v>
          </cell>
          <cell r="AR444" t="str">
            <v>특휴</v>
          </cell>
          <cell r="AV444">
            <v>0</v>
          </cell>
          <cell r="AW444">
            <v>0</v>
          </cell>
          <cell r="AX444">
            <v>0</v>
          </cell>
          <cell r="AY444">
            <v>1</v>
          </cell>
          <cell r="AZ444">
            <v>0</v>
          </cell>
          <cell r="BA444">
            <v>1</v>
          </cell>
          <cell r="BB444">
            <v>1</v>
          </cell>
          <cell r="BC444">
            <v>0</v>
          </cell>
          <cell r="BD444">
            <v>1</v>
          </cell>
          <cell r="BE444">
            <v>1</v>
          </cell>
          <cell r="BF444">
            <v>0</v>
          </cell>
          <cell r="BG444">
            <v>0</v>
          </cell>
          <cell r="BH444">
            <v>0</v>
          </cell>
          <cell r="BI444">
            <v>0</v>
          </cell>
          <cell r="BJ444">
            <v>0</v>
          </cell>
          <cell r="BK444">
            <v>0</v>
          </cell>
          <cell r="BL444">
            <v>1</v>
          </cell>
          <cell r="BM444">
            <v>1</v>
          </cell>
          <cell r="BN444">
            <v>3</v>
          </cell>
          <cell r="BP444">
            <v>15</v>
          </cell>
        </row>
        <row r="445">
          <cell r="B445">
            <v>1038</v>
          </cell>
          <cell r="C445" t="str">
            <v>Finance</v>
          </cell>
          <cell r="D445" t="str">
            <v>Procurement</v>
          </cell>
          <cell r="E445" t="str">
            <v>임지순</v>
          </cell>
          <cell r="F445" t="str">
            <v>부장</v>
          </cell>
          <cell r="G445" t="str">
            <v>팀장</v>
          </cell>
          <cell r="H445" t="str">
            <v>1989-04-10</v>
          </cell>
          <cell r="I445" t="str">
            <v>남</v>
          </cell>
          <cell r="J445">
            <v>24.5</v>
          </cell>
          <cell r="K445">
            <v>0</v>
          </cell>
          <cell r="L445">
            <v>27</v>
          </cell>
          <cell r="M445">
            <v>27</v>
          </cell>
          <cell r="R445" t="str">
            <v>미팅</v>
          </cell>
          <cell r="AN445" t="str">
            <v>월차</v>
          </cell>
          <cell r="AR445" t="str">
            <v>특휴</v>
          </cell>
          <cell r="AV445">
            <v>0</v>
          </cell>
          <cell r="AW445">
            <v>0</v>
          </cell>
          <cell r="AX445">
            <v>0</v>
          </cell>
          <cell r="AY445">
            <v>1</v>
          </cell>
          <cell r="AZ445">
            <v>0</v>
          </cell>
          <cell r="BA445">
            <v>1</v>
          </cell>
          <cell r="BB445">
            <v>0</v>
          </cell>
          <cell r="BC445">
            <v>0</v>
          </cell>
          <cell r="BD445">
            <v>0</v>
          </cell>
          <cell r="BE445">
            <v>0</v>
          </cell>
          <cell r="BF445">
            <v>0</v>
          </cell>
          <cell r="BG445">
            <v>0</v>
          </cell>
          <cell r="BH445">
            <v>0</v>
          </cell>
          <cell r="BI445">
            <v>0</v>
          </cell>
          <cell r="BJ445">
            <v>0</v>
          </cell>
          <cell r="BK445">
            <v>0</v>
          </cell>
          <cell r="BL445">
            <v>1</v>
          </cell>
          <cell r="BM445">
            <v>1</v>
          </cell>
          <cell r="BN445">
            <v>1</v>
          </cell>
          <cell r="BP445">
            <v>17</v>
          </cell>
        </row>
        <row r="446">
          <cell r="B446">
            <v>1478</v>
          </cell>
          <cell r="C446" t="str">
            <v>Finance</v>
          </cell>
          <cell r="D446" t="str">
            <v>Procurement</v>
          </cell>
          <cell r="E446" t="str">
            <v>최인주</v>
          </cell>
          <cell r="F446" t="str">
            <v>사원</v>
          </cell>
          <cell r="G446" t="str">
            <v>팀원</v>
          </cell>
          <cell r="H446" t="str">
            <v>2003-01-07</v>
          </cell>
          <cell r="I446" t="str">
            <v>여</v>
          </cell>
          <cell r="J446">
            <v>15</v>
          </cell>
          <cell r="K446">
            <v>0</v>
          </cell>
          <cell r="L446">
            <v>13</v>
          </cell>
          <cell r="M446">
            <v>13</v>
          </cell>
          <cell r="R446" t="str">
            <v>미팅</v>
          </cell>
          <cell r="AN446" t="str">
            <v>생휴</v>
          </cell>
          <cell r="AR446" t="str">
            <v>특휴</v>
          </cell>
          <cell r="AV446">
            <v>0</v>
          </cell>
          <cell r="AW446">
            <v>0</v>
          </cell>
          <cell r="AX446">
            <v>0</v>
          </cell>
          <cell r="AY446">
            <v>0</v>
          </cell>
          <cell r="AZ446">
            <v>0</v>
          </cell>
          <cell r="BA446">
            <v>0</v>
          </cell>
          <cell r="BB446">
            <v>1</v>
          </cell>
          <cell r="BC446">
            <v>0</v>
          </cell>
          <cell r="BD446">
            <v>0</v>
          </cell>
          <cell r="BE446">
            <v>0</v>
          </cell>
          <cell r="BF446">
            <v>0</v>
          </cell>
          <cell r="BG446">
            <v>0</v>
          </cell>
          <cell r="BH446">
            <v>0</v>
          </cell>
          <cell r="BI446">
            <v>0</v>
          </cell>
          <cell r="BJ446">
            <v>0</v>
          </cell>
          <cell r="BK446">
            <v>0</v>
          </cell>
          <cell r="BL446">
            <v>1</v>
          </cell>
          <cell r="BM446">
            <v>1</v>
          </cell>
          <cell r="BN446">
            <v>1</v>
          </cell>
          <cell r="BP446">
            <v>17</v>
          </cell>
        </row>
        <row r="447">
          <cell r="B447">
            <v>1132</v>
          </cell>
          <cell r="C447" t="str">
            <v>Finance</v>
          </cell>
          <cell r="D447" t="str">
            <v>Demand</v>
          </cell>
          <cell r="E447" t="str">
            <v>배정열</v>
          </cell>
          <cell r="F447" t="str">
            <v>차장</v>
          </cell>
          <cell r="G447" t="str">
            <v>팀장</v>
          </cell>
          <cell r="H447" t="str">
            <v>1993-11-01</v>
          </cell>
          <cell r="I447" t="str">
            <v>여</v>
          </cell>
          <cell r="J447">
            <v>29</v>
          </cell>
          <cell r="K447">
            <v>0</v>
          </cell>
          <cell r="L447">
            <v>23</v>
          </cell>
          <cell r="M447">
            <v>23</v>
          </cell>
          <cell r="R447" t="str">
            <v>미팅</v>
          </cell>
          <cell r="AN447" t="str">
            <v>근무</v>
          </cell>
          <cell r="AR447" t="str">
            <v>생휴</v>
          </cell>
          <cell r="AV447">
            <v>0</v>
          </cell>
          <cell r="AW447">
            <v>0</v>
          </cell>
          <cell r="AX447">
            <v>0</v>
          </cell>
          <cell r="AY447">
            <v>0</v>
          </cell>
          <cell r="AZ447">
            <v>0</v>
          </cell>
          <cell r="BA447">
            <v>0</v>
          </cell>
          <cell r="BB447">
            <v>1</v>
          </cell>
          <cell r="BC447">
            <v>0</v>
          </cell>
          <cell r="BD447">
            <v>0</v>
          </cell>
          <cell r="BE447">
            <v>0</v>
          </cell>
          <cell r="BF447">
            <v>0</v>
          </cell>
          <cell r="BG447">
            <v>0</v>
          </cell>
          <cell r="BH447">
            <v>0</v>
          </cell>
          <cell r="BI447">
            <v>0</v>
          </cell>
          <cell r="BJ447">
            <v>0</v>
          </cell>
          <cell r="BK447">
            <v>0</v>
          </cell>
          <cell r="BL447">
            <v>1</v>
          </cell>
          <cell r="BM447">
            <v>0</v>
          </cell>
          <cell r="BN447">
            <v>1</v>
          </cell>
          <cell r="BP447">
            <v>18</v>
          </cell>
        </row>
        <row r="448">
          <cell r="B448">
            <v>1492</v>
          </cell>
          <cell r="C448" t="str">
            <v>Finance</v>
          </cell>
          <cell r="D448" t="str">
            <v>Demand</v>
          </cell>
          <cell r="E448" t="str">
            <v>한윤희</v>
          </cell>
          <cell r="F448" t="str">
            <v>주임</v>
          </cell>
          <cell r="G448" t="str">
            <v>팀원</v>
          </cell>
          <cell r="H448" t="str">
            <v>2003-03-17</v>
          </cell>
          <cell r="I448" t="str">
            <v>여</v>
          </cell>
          <cell r="J448">
            <v>17.5</v>
          </cell>
          <cell r="K448">
            <v>0</v>
          </cell>
          <cell r="L448">
            <v>13</v>
          </cell>
          <cell r="M448">
            <v>13</v>
          </cell>
          <cell r="R448" t="str">
            <v>미팅</v>
          </cell>
          <cell r="AF448" t="str">
            <v>반차</v>
          </cell>
          <cell r="AN448" t="str">
            <v>근무</v>
          </cell>
          <cell r="AR448" t="str">
            <v>생휴</v>
          </cell>
          <cell r="AV448">
            <v>0</v>
          </cell>
          <cell r="AW448">
            <v>0</v>
          </cell>
          <cell r="AX448">
            <v>0</v>
          </cell>
          <cell r="AY448">
            <v>0</v>
          </cell>
          <cell r="AZ448">
            <v>1</v>
          </cell>
          <cell r="BA448">
            <v>0.5</v>
          </cell>
          <cell r="BB448">
            <v>1</v>
          </cell>
          <cell r="BC448">
            <v>0</v>
          </cell>
          <cell r="BD448">
            <v>0</v>
          </cell>
          <cell r="BE448">
            <v>0</v>
          </cell>
          <cell r="BF448">
            <v>0</v>
          </cell>
          <cell r="BG448">
            <v>0</v>
          </cell>
          <cell r="BH448">
            <v>0</v>
          </cell>
          <cell r="BI448">
            <v>0</v>
          </cell>
          <cell r="BJ448">
            <v>0</v>
          </cell>
          <cell r="BK448">
            <v>0</v>
          </cell>
          <cell r="BL448">
            <v>1</v>
          </cell>
          <cell r="BM448">
            <v>0</v>
          </cell>
          <cell r="BN448">
            <v>1</v>
          </cell>
          <cell r="BP448">
            <v>18</v>
          </cell>
        </row>
        <row r="449">
          <cell r="B449">
            <v>1611</v>
          </cell>
          <cell r="C449" t="str">
            <v>Finance</v>
          </cell>
          <cell r="D449" t="str">
            <v>Demand</v>
          </cell>
          <cell r="E449" t="str">
            <v>서지현</v>
          </cell>
          <cell r="F449" t="str">
            <v>주임</v>
          </cell>
          <cell r="G449" t="str">
            <v>팀원</v>
          </cell>
          <cell r="H449">
            <v>38718</v>
          </cell>
          <cell r="I449" t="str">
            <v>여</v>
          </cell>
          <cell r="L449">
            <v>10</v>
          </cell>
          <cell r="M449">
            <v>10</v>
          </cell>
          <cell r="R449" t="str">
            <v>미팅</v>
          </cell>
          <cell r="AN449" t="str">
            <v>생휴</v>
          </cell>
          <cell r="AR449" t="str">
            <v>특휴</v>
          </cell>
          <cell r="AV449">
            <v>0</v>
          </cell>
          <cell r="AW449">
            <v>0</v>
          </cell>
          <cell r="AX449">
            <v>0</v>
          </cell>
          <cell r="AY449">
            <v>0</v>
          </cell>
          <cell r="AZ449">
            <v>0</v>
          </cell>
          <cell r="BA449">
            <v>0</v>
          </cell>
          <cell r="BB449">
            <v>1</v>
          </cell>
          <cell r="BC449">
            <v>0</v>
          </cell>
          <cell r="BD449">
            <v>0</v>
          </cell>
          <cell r="BE449">
            <v>0</v>
          </cell>
          <cell r="BF449">
            <v>0</v>
          </cell>
          <cell r="BG449">
            <v>0</v>
          </cell>
          <cell r="BH449">
            <v>0</v>
          </cell>
          <cell r="BI449">
            <v>0</v>
          </cell>
          <cell r="BJ449">
            <v>0</v>
          </cell>
          <cell r="BK449">
            <v>0</v>
          </cell>
          <cell r="BL449">
            <v>1</v>
          </cell>
          <cell r="BM449">
            <v>1</v>
          </cell>
          <cell r="BN449">
            <v>1</v>
          </cell>
          <cell r="BP449">
            <v>17</v>
          </cell>
        </row>
        <row r="450">
          <cell r="B450">
            <v>1052</v>
          </cell>
          <cell r="C450" t="str">
            <v>Finance</v>
          </cell>
          <cell r="D450" t="str">
            <v>Order Processing</v>
          </cell>
          <cell r="E450" t="str">
            <v>강신학</v>
          </cell>
          <cell r="F450" t="str">
            <v>과장</v>
          </cell>
          <cell r="G450" t="str">
            <v>팀원</v>
          </cell>
          <cell r="H450" t="str">
            <v>1990-06-25</v>
          </cell>
          <cell r="I450" t="str">
            <v>남</v>
          </cell>
          <cell r="J450">
            <v>29</v>
          </cell>
          <cell r="K450">
            <v>0</v>
          </cell>
          <cell r="L450">
            <v>26</v>
          </cell>
          <cell r="M450">
            <v>26</v>
          </cell>
          <cell r="R450" t="str">
            <v>미팅</v>
          </cell>
          <cell r="AF450" t="str">
            <v>연반차</v>
          </cell>
          <cell r="AN450" t="str">
            <v>월차</v>
          </cell>
          <cell r="AR450" t="str">
            <v>특휴</v>
          </cell>
          <cell r="AV450">
            <v>0</v>
          </cell>
          <cell r="AW450">
            <v>1</v>
          </cell>
          <cell r="AX450">
            <v>0.5</v>
          </cell>
          <cell r="AY450">
            <v>1</v>
          </cell>
          <cell r="AZ450">
            <v>0</v>
          </cell>
          <cell r="BA450">
            <v>1</v>
          </cell>
          <cell r="BB450">
            <v>0</v>
          </cell>
          <cell r="BC450">
            <v>0</v>
          </cell>
          <cell r="BD450">
            <v>0</v>
          </cell>
          <cell r="BE450">
            <v>0</v>
          </cell>
          <cell r="BF450">
            <v>0</v>
          </cell>
          <cell r="BG450">
            <v>0</v>
          </cell>
          <cell r="BH450">
            <v>0</v>
          </cell>
          <cell r="BI450">
            <v>0</v>
          </cell>
          <cell r="BJ450">
            <v>0</v>
          </cell>
          <cell r="BK450">
            <v>0</v>
          </cell>
          <cell r="BL450">
            <v>1</v>
          </cell>
          <cell r="BM450">
            <v>1</v>
          </cell>
          <cell r="BN450">
            <v>1</v>
          </cell>
          <cell r="BP450">
            <v>17</v>
          </cell>
        </row>
        <row r="451">
          <cell r="B451">
            <v>1567</v>
          </cell>
          <cell r="C451" t="str">
            <v>Finance</v>
          </cell>
          <cell r="D451" t="str">
            <v>Order Processing</v>
          </cell>
          <cell r="E451" t="str">
            <v>이경혜</v>
          </cell>
          <cell r="F451" t="str">
            <v>사원</v>
          </cell>
          <cell r="G451" t="str">
            <v>팀원</v>
          </cell>
          <cell r="H451" t="str">
            <v>2004-06-28</v>
          </cell>
          <cell r="I451" t="str">
            <v>여</v>
          </cell>
          <cell r="J451">
            <v>10.095890410958905</v>
          </cell>
          <cell r="K451">
            <v>0</v>
          </cell>
          <cell r="L451">
            <v>12</v>
          </cell>
          <cell r="M451">
            <v>12</v>
          </cell>
          <cell r="R451" t="str">
            <v>미팅</v>
          </cell>
          <cell r="V451" t="str">
            <v>반차</v>
          </cell>
          <cell r="Z451" t="str">
            <v>반차</v>
          </cell>
          <cell r="AN451" t="str">
            <v>생휴</v>
          </cell>
          <cell r="AR451" t="str">
            <v>특휴</v>
          </cell>
          <cell r="AV451">
            <v>0</v>
          </cell>
          <cell r="AW451">
            <v>0</v>
          </cell>
          <cell r="AX451">
            <v>0</v>
          </cell>
          <cell r="AY451">
            <v>0</v>
          </cell>
          <cell r="AZ451">
            <v>2</v>
          </cell>
          <cell r="BA451">
            <v>1</v>
          </cell>
          <cell r="BB451">
            <v>1</v>
          </cell>
          <cell r="BC451">
            <v>0</v>
          </cell>
          <cell r="BD451">
            <v>0</v>
          </cell>
          <cell r="BE451">
            <v>0</v>
          </cell>
          <cell r="BF451">
            <v>0</v>
          </cell>
          <cell r="BG451">
            <v>0</v>
          </cell>
          <cell r="BH451">
            <v>0</v>
          </cell>
          <cell r="BI451">
            <v>0</v>
          </cell>
          <cell r="BJ451">
            <v>0</v>
          </cell>
          <cell r="BK451">
            <v>0</v>
          </cell>
          <cell r="BL451">
            <v>1</v>
          </cell>
          <cell r="BM451">
            <v>1</v>
          </cell>
          <cell r="BN451">
            <v>2</v>
          </cell>
          <cell r="BP451">
            <v>16</v>
          </cell>
        </row>
        <row r="452">
          <cell r="B452">
            <v>1204</v>
          </cell>
          <cell r="C452" t="str">
            <v>Finance</v>
          </cell>
          <cell r="D452" t="str">
            <v>IT</v>
          </cell>
          <cell r="E452" t="str">
            <v>곽수헌</v>
          </cell>
          <cell r="F452" t="str">
            <v>부장</v>
          </cell>
          <cell r="G452" t="str">
            <v>팀장</v>
          </cell>
          <cell r="H452" t="str">
            <v>1997-07-21</v>
          </cell>
          <cell r="I452" t="str">
            <v>여</v>
          </cell>
          <cell r="J452">
            <v>17</v>
          </cell>
          <cell r="K452">
            <v>0</v>
          </cell>
          <cell r="L452">
            <v>19</v>
          </cell>
          <cell r="M452">
            <v>19</v>
          </cell>
          <cell r="R452" t="str">
            <v>미팅</v>
          </cell>
          <cell r="AN452" t="str">
            <v>생휴</v>
          </cell>
          <cell r="AR452" t="str">
            <v>특휴</v>
          </cell>
          <cell r="AV452">
            <v>0</v>
          </cell>
          <cell r="AW452">
            <v>0</v>
          </cell>
          <cell r="AX452">
            <v>0</v>
          </cell>
          <cell r="AY452">
            <v>0</v>
          </cell>
          <cell r="AZ452">
            <v>0</v>
          </cell>
          <cell r="BA452">
            <v>0</v>
          </cell>
          <cell r="BB452">
            <v>1</v>
          </cell>
          <cell r="BC452">
            <v>0</v>
          </cell>
          <cell r="BD452">
            <v>0</v>
          </cell>
          <cell r="BE452">
            <v>0</v>
          </cell>
          <cell r="BF452">
            <v>0</v>
          </cell>
          <cell r="BG452">
            <v>0</v>
          </cell>
          <cell r="BH452">
            <v>0</v>
          </cell>
          <cell r="BI452">
            <v>0</v>
          </cell>
          <cell r="BJ452">
            <v>0</v>
          </cell>
          <cell r="BK452">
            <v>0</v>
          </cell>
          <cell r="BL452">
            <v>1</v>
          </cell>
          <cell r="BM452">
            <v>1</v>
          </cell>
          <cell r="BN452">
            <v>1</v>
          </cell>
          <cell r="BP452">
            <v>17</v>
          </cell>
        </row>
        <row r="453">
          <cell r="B453">
            <v>1153</v>
          </cell>
          <cell r="C453" t="str">
            <v>Finance</v>
          </cell>
          <cell r="D453" t="str">
            <v>IT</v>
          </cell>
          <cell r="E453" t="str">
            <v>오석희</v>
          </cell>
          <cell r="F453" t="str">
            <v>과장</v>
          </cell>
          <cell r="G453" t="str">
            <v>팀원</v>
          </cell>
          <cell r="H453" t="str">
            <v>1994-10-17</v>
          </cell>
          <cell r="I453" t="str">
            <v>남</v>
          </cell>
          <cell r="J453">
            <v>23.5</v>
          </cell>
          <cell r="K453">
            <v>0</v>
          </cell>
          <cell r="L453">
            <v>22</v>
          </cell>
          <cell r="M453">
            <v>22</v>
          </cell>
          <cell r="R453" t="str">
            <v>미팅</v>
          </cell>
          <cell r="AN453" t="str">
            <v>월차</v>
          </cell>
          <cell r="AR453" t="str">
            <v>특휴</v>
          </cell>
          <cell r="AV453">
            <v>0</v>
          </cell>
          <cell r="AW453">
            <v>0</v>
          </cell>
          <cell r="AX453">
            <v>0</v>
          </cell>
          <cell r="AY453">
            <v>1</v>
          </cell>
          <cell r="AZ453">
            <v>0</v>
          </cell>
          <cell r="BA453">
            <v>1</v>
          </cell>
          <cell r="BB453">
            <v>0</v>
          </cell>
          <cell r="BC453">
            <v>0</v>
          </cell>
          <cell r="BD453">
            <v>0</v>
          </cell>
          <cell r="BE453">
            <v>0</v>
          </cell>
          <cell r="BF453">
            <v>0</v>
          </cell>
          <cell r="BG453">
            <v>0</v>
          </cell>
          <cell r="BH453">
            <v>0</v>
          </cell>
          <cell r="BI453">
            <v>0</v>
          </cell>
          <cell r="BJ453">
            <v>0</v>
          </cell>
          <cell r="BK453">
            <v>0</v>
          </cell>
          <cell r="BL453">
            <v>1</v>
          </cell>
          <cell r="BM453">
            <v>1</v>
          </cell>
          <cell r="BN453">
            <v>1</v>
          </cell>
          <cell r="BP453">
            <v>17</v>
          </cell>
        </row>
        <row r="454">
          <cell r="B454">
            <v>1565</v>
          </cell>
          <cell r="C454" t="str">
            <v>Finance</v>
          </cell>
          <cell r="D454" t="str">
            <v>IT</v>
          </cell>
          <cell r="E454" t="str">
            <v>이호준A</v>
          </cell>
          <cell r="F454" t="str">
            <v>대리</v>
          </cell>
          <cell r="G454" t="str">
            <v>팀원</v>
          </cell>
          <cell r="H454" t="str">
            <v>2004-03-16</v>
          </cell>
          <cell r="I454" t="str">
            <v>남</v>
          </cell>
          <cell r="J454">
            <v>9.9726027397260282</v>
          </cell>
          <cell r="K454">
            <v>0</v>
          </cell>
          <cell r="L454">
            <v>12</v>
          </cell>
          <cell r="M454">
            <v>12</v>
          </cell>
          <cell r="R454" t="str">
            <v>미팅</v>
          </cell>
          <cell r="AN454" t="str">
            <v>월차</v>
          </cell>
          <cell r="AR454" t="str">
            <v>특휴</v>
          </cell>
          <cell r="AV454">
            <v>0</v>
          </cell>
          <cell r="AW454">
            <v>0</v>
          </cell>
          <cell r="AX454">
            <v>0</v>
          </cell>
          <cell r="AY454">
            <v>1</v>
          </cell>
          <cell r="AZ454">
            <v>0</v>
          </cell>
          <cell r="BA454">
            <v>1</v>
          </cell>
          <cell r="BB454">
            <v>0</v>
          </cell>
          <cell r="BC454">
            <v>0</v>
          </cell>
          <cell r="BD454">
            <v>0</v>
          </cell>
          <cell r="BE454">
            <v>0</v>
          </cell>
          <cell r="BF454">
            <v>0</v>
          </cell>
          <cell r="BG454">
            <v>0</v>
          </cell>
          <cell r="BH454">
            <v>0</v>
          </cell>
          <cell r="BI454">
            <v>0</v>
          </cell>
          <cell r="BJ454">
            <v>0</v>
          </cell>
          <cell r="BK454">
            <v>0</v>
          </cell>
          <cell r="BL454">
            <v>1</v>
          </cell>
          <cell r="BM454">
            <v>1</v>
          </cell>
          <cell r="BN454">
            <v>1</v>
          </cell>
          <cell r="BP454">
            <v>17</v>
          </cell>
        </row>
        <row r="455">
          <cell r="B455">
            <v>1154</v>
          </cell>
          <cell r="C455" t="str">
            <v>Finance</v>
          </cell>
          <cell r="D455" t="str">
            <v>IT</v>
          </cell>
          <cell r="E455" t="str">
            <v>오형주</v>
          </cell>
          <cell r="F455" t="str">
            <v>주임</v>
          </cell>
          <cell r="G455" t="str">
            <v>팀원</v>
          </cell>
          <cell r="H455" t="str">
            <v>1994-12-01</v>
          </cell>
          <cell r="I455" t="str">
            <v>여</v>
          </cell>
          <cell r="J455">
            <v>20</v>
          </cell>
          <cell r="K455">
            <v>0</v>
          </cell>
          <cell r="L455">
            <v>22</v>
          </cell>
          <cell r="M455">
            <v>22</v>
          </cell>
          <cell r="R455" t="str">
            <v>미팅</v>
          </cell>
          <cell r="AN455" t="str">
            <v>생휴</v>
          </cell>
          <cell r="AR455" t="str">
            <v>특휴</v>
          </cell>
          <cell r="AV455">
            <v>0</v>
          </cell>
          <cell r="AW455">
            <v>0</v>
          </cell>
          <cell r="AX455">
            <v>0</v>
          </cell>
          <cell r="AY455">
            <v>0</v>
          </cell>
          <cell r="AZ455">
            <v>0</v>
          </cell>
          <cell r="BA455">
            <v>0</v>
          </cell>
          <cell r="BB455">
            <v>1</v>
          </cell>
          <cell r="BC455">
            <v>0</v>
          </cell>
          <cell r="BD455">
            <v>0</v>
          </cell>
          <cell r="BE455">
            <v>0</v>
          </cell>
          <cell r="BF455">
            <v>0</v>
          </cell>
          <cell r="BG455">
            <v>0</v>
          </cell>
          <cell r="BH455">
            <v>0</v>
          </cell>
          <cell r="BI455">
            <v>0</v>
          </cell>
          <cell r="BJ455">
            <v>0</v>
          </cell>
          <cell r="BK455">
            <v>0</v>
          </cell>
          <cell r="BL455">
            <v>1</v>
          </cell>
          <cell r="BM455">
            <v>1</v>
          </cell>
          <cell r="BN455">
            <v>1</v>
          </cell>
          <cell r="BP455">
            <v>17</v>
          </cell>
        </row>
        <row r="456">
          <cell r="B456">
            <v>1589</v>
          </cell>
          <cell r="C456" t="str">
            <v>Finance</v>
          </cell>
          <cell r="D456" t="str">
            <v>IT</v>
          </cell>
          <cell r="E456" t="str">
            <v>문수정</v>
          </cell>
          <cell r="F456" t="str">
            <v>대리</v>
          </cell>
          <cell r="G456" t="str">
            <v>팀원</v>
          </cell>
          <cell r="H456" t="str">
            <v>2004-12-20</v>
          </cell>
          <cell r="I456" t="str">
            <v>여</v>
          </cell>
          <cell r="J456">
            <v>2.3013698630136989</v>
          </cell>
          <cell r="K456">
            <v>0</v>
          </cell>
          <cell r="L456">
            <v>12</v>
          </cell>
          <cell r="M456">
            <v>12</v>
          </cell>
          <cell r="R456" t="str">
            <v>미팅</v>
          </cell>
          <cell r="X456" t="str">
            <v>생휴</v>
          </cell>
          <cell r="AN456" t="str">
            <v>월차</v>
          </cell>
          <cell r="AR456" t="str">
            <v>특휴</v>
          </cell>
          <cell r="AV456">
            <v>0</v>
          </cell>
          <cell r="AW456">
            <v>0</v>
          </cell>
          <cell r="AX456">
            <v>0</v>
          </cell>
          <cell r="AY456">
            <v>1</v>
          </cell>
          <cell r="AZ456">
            <v>0</v>
          </cell>
          <cell r="BA456">
            <v>1</v>
          </cell>
          <cell r="BB456">
            <v>1</v>
          </cell>
          <cell r="BC456">
            <v>0</v>
          </cell>
          <cell r="BD456">
            <v>0</v>
          </cell>
          <cell r="BE456">
            <v>0</v>
          </cell>
          <cell r="BF456">
            <v>0</v>
          </cell>
          <cell r="BG456">
            <v>0</v>
          </cell>
          <cell r="BH456">
            <v>0</v>
          </cell>
          <cell r="BI456">
            <v>0</v>
          </cell>
          <cell r="BJ456">
            <v>0</v>
          </cell>
          <cell r="BK456">
            <v>0</v>
          </cell>
          <cell r="BL456">
            <v>1</v>
          </cell>
          <cell r="BM456">
            <v>1</v>
          </cell>
          <cell r="BN456">
            <v>2</v>
          </cell>
          <cell r="BP456">
            <v>16</v>
          </cell>
        </row>
        <row r="457">
          <cell r="B457">
            <v>1058</v>
          </cell>
          <cell r="C457" t="str">
            <v>HR&amp;GA</v>
          </cell>
          <cell r="D457" t="str">
            <v>HR Operations</v>
          </cell>
          <cell r="E457" t="str">
            <v>정대은</v>
          </cell>
          <cell r="F457" t="str">
            <v>부장</v>
          </cell>
          <cell r="G457" t="str">
            <v>팀장</v>
          </cell>
          <cell r="H457" t="str">
            <v>1990-10-08</v>
          </cell>
          <cell r="I457" t="str">
            <v>남</v>
          </cell>
          <cell r="J457">
            <v>30.5</v>
          </cell>
          <cell r="K457">
            <v>0</v>
          </cell>
          <cell r="L457">
            <v>26</v>
          </cell>
          <cell r="M457">
            <v>26</v>
          </cell>
          <cell r="R457" t="str">
            <v>미팅</v>
          </cell>
          <cell r="AN457" t="str">
            <v>월차</v>
          </cell>
          <cell r="AR457" t="str">
            <v>특휴</v>
          </cell>
          <cell r="AV457">
            <v>0</v>
          </cell>
          <cell r="AW457">
            <v>0</v>
          </cell>
          <cell r="AX457">
            <v>0</v>
          </cell>
          <cell r="AY457">
            <v>1</v>
          </cell>
          <cell r="AZ457">
            <v>0</v>
          </cell>
          <cell r="BA457">
            <v>1</v>
          </cell>
          <cell r="BB457">
            <v>0</v>
          </cell>
          <cell r="BC457">
            <v>0</v>
          </cell>
          <cell r="BD457">
            <v>0</v>
          </cell>
          <cell r="BE457">
            <v>0</v>
          </cell>
          <cell r="BF457">
            <v>0</v>
          </cell>
          <cell r="BG457">
            <v>0</v>
          </cell>
          <cell r="BH457">
            <v>0</v>
          </cell>
          <cell r="BI457">
            <v>0</v>
          </cell>
          <cell r="BJ457">
            <v>0</v>
          </cell>
          <cell r="BK457">
            <v>0</v>
          </cell>
          <cell r="BL457">
            <v>1</v>
          </cell>
          <cell r="BM457">
            <v>1</v>
          </cell>
          <cell r="BN457">
            <v>1</v>
          </cell>
          <cell r="BP457">
            <v>17</v>
          </cell>
        </row>
        <row r="458">
          <cell r="B458">
            <v>1415</v>
          </cell>
          <cell r="C458" t="str">
            <v>HR&amp;GA</v>
          </cell>
          <cell r="D458" t="str">
            <v>HR Operations</v>
          </cell>
          <cell r="E458" t="str">
            <v>박지호</v>
          </cell>
          <cell r="F458" t="str">
            <v>과장</v>
          </cell>
          <cell r="G458" t="str">
            <v>팀원</v>
          </cell>
          <cell r="H458" t="str">
            <v>2002-10-10</v>
          </cell>
          <cell r="I458" t="str">
            <v>남</v>
          </cell>
          <cell r="J458">
            <v>15</v>
          </cell>
          <cell r="K458">
            <v>0</v>
          </cell>
          <cell r="L458">
            <v>14</v>
          </cell>
          <cell r="M458">
            <v>14</v>
          </cell>
          <cell r="R458" t="str">
            <v>미팅</v>
          </cell>
          <cell r="AN458" t="str">
            <v>월차</v>
          </cell>
          <cell r="AR458" t="str">
            <v>특휴</v>
          </cell>
          <cell r="AV458">
            <v>0</v>
          </cell>
          <cell r="AW458">
            <v>0</v>
          </cell>
          <cell r="AX458">
            <v>0</v>
          </cell>
          <cell r="AY458">
            <v>1</v>
          </cell>
          <cell r="AZ458">
            <v>0</v>
          </cell>
          <cell r="BA458">
            <v>1</v>
          </cell>
          <cell r="BB458">
            <v>0</v>
          </cell>
          <cell r="BC458">
            <v>0</v>
          </cell>
          <cell r="BD458">
            <v>0</v>
          </cell>
          <cell r="BE458">
            <v>0</v>
          </cell>
          <cell r="BF458">
            <v>0</v>
          </cell>
          <cell r="BG458">
            <v>0</v>
          </cell>
          <cell r="BH458">
            <v>0</v>
          </cell>
          <cell r="BI458">
            <v>0</v>
          </cell>
          <cell r="BJ458">
            <v>0</v>
          </cell>
          <cell r="BK458">
            <v>0</v>
          </cell>
          <cell r="BL458">
            <v>1</v>
          </cell>
          <cell r="BM458">
            <v>1</v>
          </cell>
          <cell r="BN458">
            <v>1</v>
          </cell>
          <cell r="BP458">
            <v>17</v>
          </cell>
        </row>
        <row r="459">
          <cell r="B459">
            <v>1374</v>
          </cell>
          <cell r="C459" t="str">
            <v>HR&amp;GA</v>
          </cell>
          <cell r="D459" t="str">
            <v>HR Operations</v>
          </cell>
          <cell r="E459" t="str">
            <v>조선영</v>
          </cell>
          <cell r="F459" t="str">
            <v>대리</v>
          </cell>
          <cell r="G459" t="str">
            <v>팀원</v>
          </cell>
          <cell r="H459" t="str">
            <v>2001-08-01</v>
          </cell>
          <cell r="I459" t="str">
            <v>여</v>
          </cell>
          <cell r="J459">
            <v>17.5</v>
          </cell>
          <cell r="K459">
            <v>0</v>
          </cell>
          <cell r="L459">
            <v>15</v>
          </cell>
          <cell r="M459">
            <v>15</v>
          </cell>
          <cell r="R459" t="str">
            <v>미팅</v>
          </cell>
          <cell r="AF459" t="str">
            <v>연반차</v>
          </cell>
          <cell r="AM459" t="str">
            <v>생휴</v>
          </cell>
          <cell r="AN459" t="str">
            <v>월차</v>
          </cell>
          <cell r="AR459" t="str">
            <v>특휴</v>
          </cell>
          <cell r="AV459">
            <v>0</v>
          </cell>
          <cell r="AW459">
            <v>1</v>
          </cell>
          <cell r="AX459">
            <v>0.5</v>
          </cell>
          <cell r="AY459">
            <v>1</v>
          </cell>
          <cell r="AZ459">
            <v>0</v>
          </cell>
          <cell r="BA459">
            <v>1</v>
          </cell>
          <cell r="BB459">
            <v>1</v>
          </cell>
          <cell r="BC459">
            <v>0</v>
          </cell>
          <cell r="BD459">
            <v>0</v>
          </cell>
          <cell r="BE459">
            <v>0</v>
          </cell>
          <cell r="BF459">
            <v>0</v>
          </cell>
          <cell r="BG459">
            <v>0</v>
          </cell>
          <cell r="BH459">
            <v>0</v>
          </cell>
          <cell r="BI459">
            <v>0</v>
          </cell>
          <cell r="BJ459">
            <v>0</v>
          </cell>
          <cell r="BK459">
            <v>0</v>
          </cell>
          <cell r="BL459">
            <v>1</v>
          </cell>
          <cell r="BM459">
            <v>1</v>
          </cell>
          <cell r="BN459">
            <v>2</v>
          </cell>
          <cell r="BP459">
            <v>16</v>
          </cell>
        </row>
        <row r="460">
          <cell r="B460">
            <v>1175</v>
          </cell>
          <cell r="C460" t="str">
            <v>HR&amp;GA</v>
          </cell>
          <cell r="D460" t="str">
            <v>HR Operations</v>
          </cell>
          <cell r="E460" t="str">
            <v>김연화</v>
          </cell>
          <cell r="F460" t="str">
            <v>주임</v>
          </cell>
          <cell r="G460" t="str">
            <v>팀원</v>
          </cell>
          <cell r="H460" t="str">
            <v>1995-12-18</v>
          </cell>
          <cell r="I460" t="str">
            <v>여</v>
          </cell>
          <cell r="J460">
            <v>27</v>
          </cell>
          <cell r="K460">
            <v>0</v>
          </cell>
          <cell r="L460">
            <v>21</v>
          </cell>
          <cell r="M460">
            <v>21</v>
          </cell>
          <cell r="R460" t="str">
            <v>미팅</v>
          </cell>
          <cell r="AN460" t="str">
            <v>생휴</v>
          </cell>
          <cell r="AR460" t="str">
            <v>특휴</v>
          </cell>
          <cell r="AV460">
            <v>0</v>
          </cell>
          <cell r="AW460">
            <v>0</v>
          </cell>
          <cell r="AX460">
            <v>0</v>
          </cell>
          <cell r="AY460">
            <v>0</v>
          </cell>
          <cell r="AZ460">
            <v>0</v>
          </cell>
          <cell r="BA460">
            <v>0</v>
          </cell>
          <cell r="BB460">
            <v>1</v>
          </cell>
          <cell r="BC460">
            <v>0</v>
          </cell>
          <cell r="BD460">
            <v>0</v>
          </cell>
          <cell r="BE460">
            <v>0</v>
          </cell>
          <cell r="BF460">
            <v>0</v>
          </cell>
          <cell r="BG460">
            <v>0</v>
          </cell>
          <cell r="BH460">
            <v>0</v>
          </cell>
          <cell r="BI460">
            <v>0</v>
          </cell>
          <cell r="BJ460">
            <v>0</v>
          </cell>
          <cell r="BK460">
            <v>0</v>
          </cell>
          <cell r="BL460">
            <v>1</v>
          </cell>
          <cell r="BM460">
            <v>1</v>
          </cell>
          <cell r="BN460">
            <v>1</v>
          </cell>
          <cell r="BP460">
            <v>17</v>
          </cell>
        </row>
        <row r="461">
          <cell r="B461">
            <v>1129</v>
          </cell>
          <cell r="C461" t="str">
            <v>HR&amp;GA</v>
          </cell>
          <cell r="D461" t="str">
            <v>Compensation &amp; Benefit</v>
          </cell>
          <cell r="E461" t="str">
            <v>서영희</v>
          </cell>
          <cell r="F461" t="str">
            <v>차장</v>
          </cell>
          <cell r="G461" t="str">
            <v>팀장</v>
          </cell>
          <cell r="H461" t="str">
            <v>1993-06-01</v>
          </cell>
          <cell r="I461" t="str">
            <v>여</v>
          </cell>
          <cell r="J461">
            <v>26.5</v>
          </cell>
          <cell r="K461">
            <v>0</v>
          </cell>
          <cell r="L461">
            <v>23</v>
          </cell>
          <cell r="M461">
            <v>23</v>
          </cell>
          <cell r="R461" t="str">
            <v>미팅</v>
          </cell>
          <cell r="AG461" t="str">
            <v>반차</v>
          </cell>
          <cell r="AN461" t="str">
            <v>생휴</v>
          </cell>
          <cell r="AR461" t="str">
            <v>특휴</v>
          </cell>
          <cell r="AV461">
            <v>0</v>
          </cell>
          <cell r="AW461">
            <v>0</v>
          </cell>
          <cell r="AX461">
            <v>0</v>
          </cell>
          <cell r="AY461">
            <v>0</v>
          </cell>
          <cell r="AZ461">
            <v>1</v>
          </cell>
          <cell r="BA461">
            <v>0.5</v>
          </cell>
          <cell r="BB461">
            <v>1</v>
          </cell>
          <cell r="BC461">
            <v>0</v>
          </cell>
          <cell r="BD461">
            <v>0</v>
          </cell>
          <cell r="BE461">
            <v>0</v>
          </cell>
          <cell r="BF461">
            <v>0</v>
          </cell>
          <cell r="BG461">
            <v>0</v>
          </cell>
          <cell r="BH461">
            <v>0</v>
          </cell>
          <cell r="BI461">
            <v>0</v>
          </cell>
          <cell r="BJ461">
            <v>0</v>
          </cell>
          <cell r="BK461">
            <v>0</v>
          </cell>
          <cell r="BL461">
            <v>1</v>
          </cell>
          <cell r="BM461">
            <v>1</v>
          </cell>
          <cell r="BN461">
            <v>1</v>
          </cell>
          <cell r="BO461">
            <v>-1</v>
          </cell>
          <cell r="BP461">
            <v>16</v>
          </cell>
        </row>
        <row r="462">
          <cell r="B462">
            <v>1571</v>
          </cell>
          <cell r="C462" t="str">
            <v>HR&amp;GA</v>
          </cell>
          <cell r="D462" t="str">
            <v>Compensation &amp; Benefit</v>
          </cell>
          <cell r="E462" t="str">
            <v>권보경</v>
          </cell>
          <cell r="F462" t="str">
            <v>주임</v>
          </cell>
          <cell r="G462" t="str">
            <v>팀원</v>
          </cell>
          <cell r="H462" t="str">
            <v>2004-06-16</v>
          </cell>
          <cell r="I462" t="str">
            <v>여</v>
          </cell>
          <cell r="J462">
            <v>6.9246575342465757</v>
          </cell>
          <cell r="K462">
            <v>0</v>
          </cell>
          <cell r="L462">
            <v>12</v>
          </cell>
          <cell r="M462">
            <v>12</v>
          </cell>
          <cell r="R462" t="str">
            <v>미팅</v>
          </cell>
          <cell r="AN462" t="str">
            <v>생휴</v>
          </cell>
          <cell r="AR462" t="str">
            <v>특휴</v>
          </cell>
          <cell r="AV462">
            <v>0</v>
          </cell>
          <cell r="AW462">
            <v>0</v>
          </cell>
          <cell r="AX462">
            <v>0</v>
          </cell>
          <cell r="AY462">
            <v>0</v>
          </cell>
          <cell r="AZ462">
            <v>0</v>
          </cell>
          <cell r="BA462">
            <v>0</v>
          </cell>
          <cell r="BB462">
            <v>1</v>
          </cell>
          <cell r="BC462">
            <v>0</v>
          </cell>
          <cell r="BD462">
            <v>0</v>
          </cell>
          <cell r="BE462">
            <v>0</v>
          </cell>
          <cell r="BF462">
            <v>0</v>
          </cell>
          <cell r="BG462">
            <v>0</v>
          </cell>
          <cell r="BH462">
            <v>0</v>
          </cell>
          <cell r="BI462">
            <v>0</v>
          </cell>
          <cell r="BJ462">
            <v>0</v>
          </cell>
          <cell r="BK462">
            <v>0</v>
          </cell>
          <cell r="BL462">
            <v>1</v>
          </cell>
          <cell r="BM462">
            <v>1</v>
          </cell>
          <cell r="BN462">
            <v>1</v>
          </cell>
          <cell r="BP462">
            <v>17</v>
          </cell>
        </row>
        <row r="463">
          <cell r="B463">
            <v>1183</v>
          </cell>
          <cell r="C463" t="str">
            <v>HR&amp;GA</v>
          </cell>
          <cell r="D463" t="str">
            <v>GA</v>
          </cell>
          <cell r="E463" t="str">
            <v>안상용</v>
          </cell>
          <cell r="F463" t="str">
            <v>차장</v>
          </cell>
          <cell r="G463" t="str">
            <v>팀장</v>
          </cell>
          <cell r="H463" t="str">
            <v>1996-03-18</v>
          </cell>
          <cell r="I463" t="str">
            <v>남</v>
          </cell>
          <cell r="J463">
            <v>15</v>
          </cell>
          <cell r="K463">
            <v>0</v>
          </cell>
          <cell r="L463">
            <v>20</v>
          </cell>
          <cell r="M463">
            <v>20</v>
          </cell>
          <cell r="R463" t="str">
            <v>미팅</v>
          </cell>
          <cell r="AN463" t="str">
            <v>월차</v>
          </cell>
          <cell r="AR463" t="str">
            <v>특휴</v>
          </cell>
          <cell r="AV463">
            <v>0</v>
          </cell>
          <cell r="AW463">
            <v>0</v>
          </cell>
          <cell r="AX463">
            <v>0</v>
          </cell>
          <cell r="AY463">
            <v>1</v>
          </cell>
          <cell r="AZ463">
            <v>0</v>
          </cell>
          <cell r="BA463">
            <v>1</v>
          </cell>
          <cell r="BB463">
            <v>0</v>
          </cell>
          <cell r="BC463">
            <v>0</v>
          </cell>
          <cell r="BD463">
            <v>0</v>
          </cell>
          <cell r="BE463">
            <v>0</v>
          </cell>
          <cell r="BF463">
            <v>0</v>
          </cell>
          <cell r="BG463">
            <v>0</v>
          </cell>
          <cell r="BH463">
            <v>0</v>
          </cell>
          <cell r="BI463">
            <v>0</v>
          </cell>
          <cell r="BJ463">
            <v>0</v>
          </cell>
          <cell r="BK463">
            <v>0</v>
          </cell>
          <cell r="BL463">
            <v>1</v>
          </cell>
          <cell r="BM463">
            <v>1</v>
          </cell>
          <cell r="BN463">
            <v>1</v>
          </cell>
          <cell r="BP463">
            <v>17</v>
          </cell>
        </row>
        <row r="464">
          <cell r="B464">
            <v>1405</v>
          </cell>
          <cell r="C464" t="str">
            <v>HR&amp;GA</v>
          </cell>
          <cell r="D464" t="str">
            <v>GA</v>
          </cell>
          <cell r="E464" t="str">
            <v>정윤성</v>
          </cell>
          <cell r="F464" t="str">
            <v>주임</v>
          </cell>
          <cell r="G464" t="str">
            <v>팀원</v>
          </cell>
          <cell r="H464" t="str">
            <v>2001-01-01</v>
          </cell>
          <cell r="I464" t="str">
            <v>남</v>
          </cell>
          <cell r="J464">
            <v>21</v>
          </cell>
          <cell r="K464">
            <v>0</v>
          </cell>
          <cell r="L464">
            <v>16</v>
          </cell>
          <cell r="M464">
            <v>16</v>
          </cell>
          <cell r="R464" t="str">
            <v>미팅</v>
          </cell>
          <cell r="AN464" t="str">
            <v>경조(배우자부모칠순)</v>
          </cell>
          <cell r="AR464" t="str">
            <v>특휴</v>
          </cell>
          <cell r="AV464">
            <v>0</v>
          </cell>
          <cell r="AW464">
            <v>0</v>
          </cell>
          <cell r="AX464">
            <v>0</v>
          </cell>
          <cell r="AY464">
            <v>0</v>
          </cell>
          <cell r="AZ464">
            <v>0</v>
          </cell>
          <cell r="BA464">
            <v>0</v>
          </cell>
          <cell r="BB464">
            <v>0</v>
          </cell>
          <cell r="BC464">
            <v>1</v>
          </cell>
          <cell r="BD464">
            <v>0</v>
          </cell>
          <cell r="BE464">
            <v>0</v>
          </cell>
          <cell r="BF464">
            <v>0</v>
          </cell>
          <cell r="BG464">
            <v>0</v>
          </cell>
          <cell r="BH464">
            <v>0</v>
          </cell>
          <cell r="BI464">
            <v>0</v>
          </cell>
          <cell r="BJ464">
            <v>0</v>
          </cell>
          <cell r="BK464">
            <v>0</v>
          </cell>
          <cell r="BL464">
            <v>1</v>
          </cell>
          <cell r="BM464">
            <v>1</v>
          </cell>
          <cell r="BN464">
            <v>1</v>
          </cell>
          <cell r="BP464">
            <v>17</v>
          </cell>
        </row>
        <row r="465">
          <cell r="B465">
            <v>1261</v>
          </cell>
          <cell r="C465" t="str">
            <v>HR&amp;GA</v>
          </cell>
          <cell r="D465" t="str">
            <v>GA</v>
          </cell>
          <cell r="E465" t="str">
            <v>장정녀</v>
          </cell>
          <cell r="F465" t="str">
            <v>사원</v>
          </cell>
          <cell r="G465" t="str">
            <v>팀원</v>
          </cell>
          <cell r="H465" t="str">
            <v>2000-01-01</v>
          </cell>
          <cell r="I465" t="str">
            <v>여</v>
          </cell>
          <cell r="J465">
            <v>11.5</v>
          </cell>
          <cell r="K465">
            <v>0</v>
          </cell>
          <cell r="L465">
            <v>17</v>
          </cell>
          <cell r="M465">
            <v>17</v>
          </cell>
          <cell r="R465" t="str">
            <v>미팅</v>
          </cell>
          <cell r="AE465" t="str">
            <v>생휴</v>
          </cell>
          <cell r="AN465" t="str">
            <v>월차</v>
          </cell>
          <cell r="AR465" t="str">
            <v>특휴</v>
          </cell>
          <cell r="AV465">
            <v>0</v>
          </cell>
          <cell r="AW465">
            <v>0</v>
          </cell>
          <cell r="AX465">
            <v>0</v>
          </cell>
          <cell r="AY465">
            <v>1</v>
          </cell>
          <cell r="AZ465">
            <v>0</v>
          </cell>
          <cell r="BA465">
            <v>1</v>
          </cell>
          <cell r="BB465">
            <v>1</v>
          </cell>
          <cell r="BC465">
            <v>0</v>
          </cell>
          <cell r="BD465">
            <v>0</v>
          </cell>
          <cell r="BE465">
            <v>0</v>
          </cell>
          <cell r="BF465">
            <v>0</v>
          </cell>
          <cell r="BG465">
            <v>0</v>
          </cell>
          <cell r="BH465">
            <v>0</v>
          </cell>
          <cell r="BI465">
            <v>0</v>
          </cell>
          <cell r="BJ465">
            <v>0</v>
          </cell>
          <cell r="BK465">
            <v>0</v>
          </cell>
          <cell r="BL465">
            <v>1</v>
          </cell>
          <cell r="BM465">
            <v>1</v>
          </cell>
          <cell r="BN465">
            <v>2</v>
          </cell>
          <cell r="BP465">
            <v>16</v>
          </cell>
        </row>
        <row r="466">
          <cell r="B466">
            <v>1574</v>
          </cell>
          <cell r="C466" t="str">
            <v>HR&amp;GA</v>
          </cell>
          <cell r="D466" t="str">
            <v>GA</v>
          </cell>
          <cell r="E466" t="str">
            <v>엄정하</v>
          </cell>
          <cell r="F466" t="str">
            <v>사원</v>
          </cell>
          <cell r="G466" t="str">
            <v>팀원</v>
          </cell>
          <cell r="H466" t="str">
            <v>2004-01-05</v>
          </cell>
          <cell r="I466" t="str">
            <v>여</v>
          </cell>
          <cell r="J466">
            <v>14</v>
          </cell>
          <cell r="K466">
            <v>0</v>
          </cell>
          <cell r="L466">
            <v>12</v>
          </cell>
          <cell r="M466">
            <v>12</v>
          </cell>
          <cell r="R466" t="str">
            <v>미팅</v>
          </cell>
          <cell r="AN466" t="str">
            <v>생휴</v>
          </cell>
          <cell r="AR466" t="str">
            <v>특휴</v>
          </cell>
          <cell r="AV466">
            <v>0</v>
          </cell>
          <cell r="AW466">
            <v>0</v>
          </cell>
          <cell r="AX466">
            <v>0</v>
          </cell>
          <cell r="AY466">
            <v>0</v>
          </cell>
          <cell r="AZ466">
            <v>0</v>
          </cell>
          <cell r="BA466">
            <v>0</v>
          </cell>
          <cell r="BB466">
            <v>1</v>
          </cell>
          <cell r="BC466">
            <v>0</v>
          </cell>
          <cell r="BD466">
            <v>0</v>
          </cell>
          <cell r="BE466">
            <v>0</v>
          </cell>
          <cell r="BF466">
            <v>0</v>
          </cell>
          <cell r="BG466">
            <v>0</v>
          </cell>
          <cell r="BH466">
            <v>0</v>
          </cell>
          <cell r="BI466">
            <v>0</v>
          </cell>
          <cell r="BJ466">
            <v>0</v>
          </cell>
          <cell r="BK466">
            <v>0</v>
          </cell>
          <cell r="BL466">
            <v>1</v>
          </cell>
          <cell r="BM466">
            <v>1</v>
          </cell>
          <cell r="BN466">
            <v>1</v>
          </cell>
          <cell r="BP466">
            <v>17</v>
          </cell>
        </row>
        <row r="467">
          <cell r="B467">
            <v>1631</v>
          </cell>
          <cell r="C467" t="str">
            <v>Legal</v>
          </cell>
          <cell r="D467" t="str">
            <v>Legal</v>
          </cell>
          <cell r="E467" t="str">
            <v>양지경</v>
          </cell>
          <cell r="F467" t="str">
            <v>주임</v>
          </cell>
          <cell r="G467" t="str">
            <v>팀원</v>
          </cell>
          <cell r="H467">
            <v>38439</v>
          </cell>
          <cell r="I467" t="str">
            <v>여</v>
          </cell>
          <cell r="J467">
            <v>4.6438356164383565</v>
          </cell>
          <cell r="K467">
            <v>0</v>
          </cell>
          <cell r="L467">
            <v>11</v>
          </cell>
          <cell r="M467">
            <v>11</v>
          </cell>
          <cell r="R467" t="str">
            <v>미팅</v>
          </cell>
          <cell r="AN467" t="str">
            <v>생휴</v>
          </cell>
          <cell r="AR467" t="str">
            <v>특휴</v>
          </cell>
          <cell r="AV467">
            <v>0</v>
          </cell>
          <cell r="AW467">
            <v>0</v>
          </cell>
          <cell r="AX467">
            <v>0</v>
          </cell>
          <cell r="AY467">
            <v>0</v>
          </cell>
          <cell r="AZ467">
            <v>0</v>
          </cell>
          <cell r="BA467">
            <v>0</v>
          </cell>
          <cell r="BB467">
            <v>1</v>
          </cell>
          <cell r="BC467">
            <v>0</v>
          </cell>
          <cell r="BD467">
            <v>0</v>
          </cell>
          <cell r="BE467">
            <v>0</v>
          </cell>
          <cell r="BF467">
            <v>0</v>
          </cell>
          <cell r="BG467">
            <v>0</v>
          </cell>
          <cell r="BH467">
            <v>0</v>
          </cell>
          <cell r="BI467">
            <v>0</v>
          </cell>
          <cell r="BJ467">
            <v>0</v>
          </cell>
          <cell r="BK467">
            <v>0</v>
          </cell>
          <cell r="BL467">
            <v>1</v>
          </cell>
          <cell r="BM467">
            <v>1</v>
          </cell>
          <cell r="BN467">
            <v>1</v>
          </cell>
          <cell r="BP467">
            <v>17</v>
          </cell>
        </row>
        <row r="468">
          <cell r="B468">
            <v>8011</v>
          </cell>
          <cell r="C468" t="str">
            <v>Consumer</v>
          </cell>
          <cell r="D468" t="str">
            <v>Consumer admin</v>
          </cell>
          <cell r="E468" t="str">
            <v>백하나</v>
          </cell>
          <cell r="F468" t="str">
            <v>사원</v>
          </cell>
          <cell r="G468" t="str">
            <v>임원</v>
          </cell>
          <cell r="H468">
            <v>38657</v>
          </cell>
          <cell r="I468" t="str">
            <v>여</v>
          </cell>
          <cell r="J468">
            <v>0.67123287671232879</v>
          </cell>
          <cell r="K468">
            <v>0</v>
          </cell>
          <cell r="L468">
            <v>11</v>
          </cell>
          <cell r="M468">
            <v>11</v>
          </cell>
          <cell r="AN468" t="str">
            <v>생휴</v>
          </cell>
          <cell r="AR468" t="str">
            <v>특휴</v>
          </cell>
          <cell r="AV468">
            <v>0</v>
          </cell>
          <cell r="AW468">
            <v>0</v>
          </cell>
          <cell r="AX468">
            <v>0</v>
          </cell>
          <cell r="AY468">
            <v>0</v>
          </cell>
          <cell r="AZ468">
            <v>0</v>
          </cell>
          <cell r="BA468">
            <v>0</v>
          </cell>
          <cell r="BB468">
            <v>1</v>
          </cell>
          <cell r="BC468">
            <v>0</v>
          </cell>
          <cell r="BD468">
            <v>0</v>
          </cell>
          <cell r="BE468">
            <v>0</v>
          </cell>
          <cell r="BF468">
            <v>0</v>
          </cell>
          <cell r="BG468">
            <v>0</v>
          </cell>
          <cell r="BH468">
            <v>0</v>
          </cell>
          <cell r="BI468">
            <v>0</v>
          </cell>
          <cell r="BJ468">
            <v>0</v>
          </cell>
          <cell r="BK468">
            <v>0</v>
          </cell>
          <cell r="BL468">
            <v>0</v>
          </cell>
          <cell r="BM468">
            <v>1</v>
          </cell>
          <cell r="BN468">
            <v>1</v>
          </cell>
          <cell r="BP468">
            <v>18</v>
          </cell>
        </row>
        <row r="469">
          <cell r="B469">
            <v>8005</v>
          </cell>
          <cell r="C469" t="str">
            <v>Consumer</v>
          </cell>
          <cell r="D469" t="str">
            <v>Marketing</v>
          </cell>
          <cell r="E469" t="str">
            <v>고진관</v>
          </cell>
          <cell r="F469" t="str">
            <v>차장</v>
          </cell>
          <cell r="G469" t="str">
            <v>팀원</v>
          </cell>
          <cell r="H469" t="str">
            <v>2000-03-02</v>
          </cell>
          <cell r="I469" t="str">
            <v>남</v>
          </cell>
          <cell r="J469">
            <v>13</v>
          </cell>
          <cell r="K469">
            <v>0</v>
          </cell>
          <cell r="L469">
            <v>16</v>
          </cell>
          <cell r="M469">
            <v>16</v>
          </cell>
          <cell r="AN469" t="str">
            <v>월차</v>
          </cell>
          <cell r="AR469" t="str">
            <v>특휴</v>
          </cell>
          <cell r="AV469">
            <v>0</v>
          </cell>
          <cell r="AW469">
            <v>0</v>
          </cell>
          <cell r="AX469">
            <v>0</v>
          </cell>
          <cell r="AY469">
            <v>1</v>
          </cell>
          <cell r="AZ469">
            <v>0</v>
          </cell>
          <cell r="BA469">
            <v>1</v>
          </cell>
          <cell r="BB469">
            <v>0</v>
          </cell>
          <cell r="BC469">
            <v>0</v>
          </cell>
          <cell r="BD469">
            <v>0</v>
          </cell>
          <cell r="BE469">
            <v>0</v>
          </cell>
          <cell r="BF469">
            <v>0</v>
          </cell>
          <cell r="BG469">
            <v>0</v>
          </cell>
          <cell r="BH469">
            <v>0</v>
          </cell>
          <cell r="BI469">
            <v>0</v>
          </cell>
          <cell r="BJ469">
            <v>0</v>
          </cell>
          <cell r="BK469">
            <v>0</v>
          </cell>
          <cell r="BL469">
            <v>0</v>
          </cell>
          <cell r="BM469">
            <v>1</v>
          </cell>
          <cell r="BN469">
            <v>1</v>
          </cell>
          <cell r="BP469">
            <v>18</v>
          </cell>
        </row>
        <row r="470">
          <cell r="B470">
            <v>8007</v>
          </cell>
          <cell r="C470" t="str">
            <v>Consumer</v>
          </cell>
          <cell r="D470" t="str">
            <v>Marketing</v>
          </cell>
          <cell r="E470" t="str">
            <v>배연희</v>
          </cell>
          <cell r="F470" t="str">
            <v>주임</v>
          </cell>
          <cell r="G470" t="str">
            <v>팀원</v>
          </cell>
          <cell r="H470" t="str">
            <v>2002-01-03</v>
          </cell>
          <cell r="I470" t="str">
            <v>여</v>
          </cell>
          <cell r="J470">
            <v>13</v>
          </cell>
          <cell r="K470">
            <v>0</v>
          </cell>
          <cell r="L470">
            <v>14</v>
          </cell>
          <cell r="M470">
            <v>14</v>
          </cell>
          <cell r="Q470" t="str">
            <v>월차</v>
          </cell>
          <cell r="S470" t="str">
            <v>생휴</v>
          </cell>
          <cell r="AN470" t="str">
            <v>연차</v>
          </cell>
          <cell r="AR470" t="str">
            <v>특휴</v>
          </cell>
          <cell r="AV470">
            <v>1</v>
          </cell>
          <cell r="AW470">
            <v>0</v>
          </cell>
          <cell r="AX470">
            <v>1</v>
          </cell>
          <cell r="AY470">
            <v>1</v>
          </cell>
          <cell r="AZ470">
            <v>0</v>
          </cell>
          <cell r="BA470">
            <v>1</v>
          </cell>
          <cell r="BB470">
            <v>1</v>
          </cell>
          <cell r="BC470">
            <v>0</v>
          </cell>
          <cell r="BD470">
            <v>0</v>
          </cell>
          <cell r="BE470">
            <v>0</v>
          </cell>
          <cell r="BF470">
            <v>0</v>
          </cell>
          <cell r="BG470">
            <v>0</v>
          </cell>
          <cell r="BH470">
            <v>0</v>
          </cell>
          <cell r="BI470">
            <v>0</v>
          </cell>
          <cell r="BJ470">
            <v>0</v>
          </cell>
          <cell r="BK470">
            <v>0</v>
          </cell>
          <cell r="BL470">
            <v>0</v>
          </cell>
          <cell r="BM470">
            <v>1</v>
          </cell>
          <cell r="BN470">
            <v>3</v>
          </cell>
          <cell r="BP470">
            <v>16</v>
          </cell>
        </row>
        <row r="471">
          <cell r="B471">
            <v>8002</v>
          </cell>
          <cell r="C471" t="str">
            <v>Consumer</v>
          </cell>
          <cell r="D471" t="str">
            <v>Sales</v>
          </cell>
          <cell r="E471" t="str">
            <v>신대호</v>
          </cell>
          <cell r="F471" t="str">
            <v>차장</v>
          </cell>
          <cell r="G471" t="str">
            <v>팀원</v>
          </cell>
          <cell r="H471" t="str">
            <v>1996-01-01</v>
          </cell>
          <cell r="I471" t="str">
            <v>남</v>
          </cell>
          <cell r="J471">
            <v>18</v>
          </cell>
          <cell r="K471">
            <v>0</v>
          </cell>
          <cell r="L471">
            <v>21</v>
          </cell>
          <cell r="M471">
            <v>21</v>
          </cell>
          <cell r="AN471" t="str">
            <v>월차</v>
          </cell>
          <cell r="AR471" t="str">
            <v>특휴</v>
          </cell>
          <cell r="AV471">
            <v>0</v>
          </cell>
          <cell r="AW471">
            <v>0</v>
          </cell>
          <cell r="AX471">
            <v>0</v>
          </cell>
          <cell r="AY471">
            <v>1</v>
          </cell>
          <cell r="AZ471">
            <v>0</v>
          </cell>
          <cell r="BA471">
            <v>1</v>
          </cell>
          <cell r="BB471">
            <v>0</v>
          </cell>
          <cell r="BC471">
            <v>0</v>
          </cell>
          <cell r="BD471">
            <v>0</v>
          </cell>
          <cell r="BE471">
            <v>0</v>
          </cell>
          <cell r="BF471">
            <v>0</v>
          </cell>
          <cell r="BG471">
            <v>0</v>
          </cell>
          <cell r="BH471">
            <v>0</v>
          </cell>
          <cell r="BI471">
            <v>0</v>
          </cell>
          <cell r="BJ471">
            <v>0</v>
          </cell>
          <cell r="BK471">
            <v>0</v>
          </cell>
          <cell r="BL471">
            <v>0</v>
          </cell>
          <cell r="BM471">
            <v>1</v>
          </cell>
          <cell r="BN471">
            <v>1</v>
          </cell>
          <cell r="BP471">
            <v>18</v>
          </cell>
        </row>
        <row r="472">
          <cell r="B472">
            <v>8006</v>
          </cell>
          <cell r="C472" t="str">
            <v>Consumer</v>
          </cell>
          <cell r="D472" t="str">
            <v>Sales</v>
          </cell>
          <cell r="E472" t="str">
            <v>이성욱</v>
          </cell>
          <cell r="F472" t="str">
            <v>차장</v>
          </cell>
          <cell r="G472" t="str">
            <v>팀원</v>
          </cell>
          <cell r="H472" t="str">
            <v>2001-09-03</v>
          </cell>
          <cell r="I472" t="str">
            <v>남</v>
          </cell>
          <cell r="J472">
            <v>11</v>
          </cell>
          <cell r="K472">
            <v>0</v>
          </cell>
          <cell r="L472">
            <v>15</v>
          </cell>
          <cell r="M472">
            <v>15</v>
          </cell>
          <cell r="AN472" t="str">
            <v>월차</v>
          </cell>
          <cell r="AR472" t="str">
            <v>특휴</v>
          </cell>
          <cell r="AV472">
            <v>0</v>
          </cell>
          <cell r="AW472">
            <v>0</v>
          </cell>
          <cell r="AX472">
            <v>0</v>
          </cell>
          <cell r="AY472">
            <v>1</v>
          </cell>
          <cell r="AZ472">
            <v>0</v>
          </cell>
          <cell r="BA472">
            <v>1</v>
          </cell>
          <cell r="BB472">
            <v>0</v>
          </cell>
          <cell r="BC472">
            <v>0</v>
          </cell>
          <cell r="BD472">
            <v>0</v>
          </cell>
          <cell r="BE472">
            <v>0</v>
          </cell>
          <cell r="BF472">
            <v>0</v>
          </cell>
          <cell r="BG472">
            <v>0</v>
          </cell>
          <cell r="BH472">
            <v>0</v>
          </cell>
          <cell r="BI472">
            <v>0</v>
          </cell>
          <cell r="BJ472">
            <v>0</v>
          </cell>
          <cell r="BK472">
            <v>0</v>
          </cell>
          <cell r="BL472">
            <v>0</v>
          </cell>
          <cell r="BM472">
            <v>1</v>
          </cell>
          <cell r="BN472">
            <v>1</v>
          </cell>
          <cell r="BP472">
            <v>18</v>
          </cell>
        </row>
        <row r="473">
          <cell r="B473">
            <v>1608</v>
          </cell>
          <cell r="C473" t="str">
            <v>Bio Medical</v>
          </cell>
          <cell r="D473" t="str">
            <v>Bio-CR</v>
          </cell>
          <cell r="E473" t="str">
            <v>최은정</v>
          </cell>
          <cell r="F473" t="str">
            <v>대리</v>
          </cell>
          <cell r="G473" t="str">
            <v>팀원</v>
          </cell>
          <cell r="H473">
            <v>38687</v>
          </cell>
          <cell r="I473" t="str">
            <v>여</v>
          </cell>
          <cell r="J473">
            <v>0.84931506849315064</v>
          </cell>
          <cell r="K473">
            <v>0</v>
          </cell>
          <cell r="L473">
            <v>11</v>
          </cell>
          <cell r="M473">
            <v>11</v>
          </cell>
          <cell r="R473" t="str">
            <v>미팅</v>
          </cell>
          <cell r="AN473" t="str">
            <v>생휴</v>
          </cell>
          <cell r="AR473" t="str">
            <v>특휴</v>
          </cell>
          <cell r="AV473">
            <v>0</v>
          </cell>
          <cell r="AW473">
            <v>0</v>
          </cell>
          <cell r="AX473">
            <v>0</v>
          </cell>
          <cell r="AY473">
            <v>0</v>
          </cell>
          <cell r="AZ473">
            <v>0</v>
          </cell>
          <cell r="BA473">
            <v>0</v>
          </cell>
          <cell r="BB473">
            <v>1</v>
          </cell>
          <cell r="BC473">
            <v>0</v>
          </cell>
          <cell r="BD473">
            <v>0</v>
          </cell>
          <cell r="BE473">
            <v>0</v>
          </cell>
          <cell r="BF473">
            <v>0</v>
          </cell>
          <cell r="BG473">
            <v>0</v>
          </cell>
          <cell r="BH473">
            <v>0</v>
          </cell>
          <cell r="BI473">
            <v>0</v>
          </cell>
          <cell r="BJ473">
            <v>0</v>
          </cell>
          <cell r="BK473">
            <v>0</v>
          </cell>
          <cell r="BL473">
            <v>1</v>
          </cell>
          <cell r="BM473">
            <v>1</v>
          </cell>
          <cell r="BN473">
            <v>1</v>
          </cell>
          <cell r="BP473">
            <v>17</v>
          </cell>
        </row>
        <row r="474">
          <cell r="B474">
            <v>1564</v>
          </cell>
          <cell r="C474" t="str">
            <v>Bio Medical</v>
          </cell>
          <cell r="D474" t="str">
            <v>Bio-CR</v>
          </cell>
          <cell r="E474" t="str">
            <v>최현진</v>
          </cell>
          <cell r="F474" t="str">
            <v>사원</v>
          </cell>
          <cell r="G474" t="str">
            <v>팀원</v>
          </cell>
          <cell r="H474" t="str">
            <v>2004-03-08</v>
          </cell>
          <cell r="I474" t="str">
            <v>여</v>
          </cell>
          <cell r="J474">
            <v>17</v>
          </cell>
          <cell r="K474">
            <v>0</v>
          </cell>
          <cell r="L474">
            <v>12</v>
          </cell>
          <cell r="M474">
            <v>12</v>
          </cell>
          <cell r="R474" t="str">
            <v>미팅</v>
          </cell>
          <cell r="AJ474" t="str">
            <v>생휴</v>
          </cell>
          <cell r="AN474" t="str">
            <v>월차</v>
          </cell>
          <cell r="AR474" t="str">
            <v>특휴</v>
          </cell>
          <cell r="AV474">
            <v>0</v>
          </cell>
          <cell r="AW474">
            <v>0</v>
          </cell>
          <cell r="AX474">
            <v>0</v>
          </cell>
          <cell r="AY474">
            <v>1</v>
          </cell>
          <cell r="AZ474">
            <v>0</v>
          </cell>
          <cell r="BA474">
            <v>1</v>
          </cell>
          <cell r="BB474">
            <v>1</v>
          </cell>
          <cell r="BC474">
            <v>0</v>
          </cell>
          <cell r="BD474">
            <v>0</v>
          </cell>
          <cell r="BE474">
            <v>0</v>
          </cell>
          <cell r="BF474">
            <v>0</v>
          </cell>
          <cell r="BG474">
            <v>0</v>
          </cell>
          <cell r="BH474">
            <v>0</v>
          </cell>
          <cell r="BI474">
            <v>0</v>
          </cell>
          <cell r="BJ474">
            <v>0</v>
          </cell>
          <cell r="BK474">
            <v>0</v>
          </cell>
          <cell r="BL474">
            <v>1</v>
          </cell>
          <cell r="BM474">
            <v>1</v>
          </cell>
          <cell r="BN474">
            <v>2</v>
          </cell>
          <cell r="BP474">
            <v>16</v>
          </cell>
        </row>
        <row r="475">
          <cell r="B475">
            <v>9051</v>
          </cell>
          <cell r="C475" t="str">
            <v>Bio Medical</v>
          </cell>
          <cell r="D475" t="str">
            <v>Bio-CR</v>
          </cell>
          <cell r="E475" t="str">
            <v>김경하</v>
          </cell>
          <cell r="F475" t="str">
            <v>주임</v>
          </cell>
          <cell r="G475" t="str">
            <v>팀원</v>
          </cell>
          <cell r="H475">
            <v>38635</v>
          </cell>
          <cell r="I475" t="str">
            <v>여</v>
          </cell>
          <cell r="J475">
            <v>2.2739726027397262</v>
          </cell>
          <cell r="K475">
            <v>0</v>
          </cell>
          <cell r="L475">
            <v>11</v>
          </cell>
          <cell r="M475">
            <v>11</v>
          </cell>
          <cell r="R475" t="str">
            <v>미팅</v>
          </cell>
          <cell r="AN475" t="str">
            <v>생휴</v>
          </cell>
          <cell r="AR475" t="str">
            <v>특휴</v>
          </cell>
          <cell r="AV475">
            <v>0</v>
          </cell>
          <cell r="AW475">
            <v>0</v>
          </cell>
          <cell r="AX475">
            <v>0</v>
          </cell>
          <cell r="AY475">
            <v>0</v>
          </cell>
          <cell r="AZ475">
            <v>0</v>
          </cell>
          <cell r="BA475">
            <v>0</v>
          </cell>
          <cell r="BB475">
            <v>1</v>
          </cell>
          <cell r="BC475">
            <v>0</v>
          </cell>
          <cell r="BD475">
            <v>0</v>
          </cell>
          <cell r="BE475">
            <v>0</v>
          </cell>
          <cell r="BF475">
            <v>0</v>
          </cell>
          <cell r="BG475">
            <v>0</v>
          </cell>
          <cell r="BH475">
            <v>0</v>
          </cell>
          <cell r="BI475">
            <v>0</v>
          </cell>
          <cell r="BJ475">
            <v>0</v>
          </cell>
          <cell r="BK475">
            <v>0</v>
          </cell>
          <cell r="BL475">
            <v>1</v>
          </cell>
          <cell r="BM475">
            <v>1</v>
          </cell>
          <cell r="BN475">
            <v>1</v>
          </cell>
          <cell r="BO475">
            <v>7</v>
          </cell>
          <cell r="BP475">
            <v>24</v>
          </cell>
        </row>
        <row r="476">
          <cell r="B476">
            <v>9054</v>
          </cell>
          <cell r="C476" t="str">
            <v>Bio Medical</v>
          </cell>
          <cell r="D476" t="str">
            <v>Bio-CR</v>
          </cell>
          <cell r="E476" t="str">
            <v>석봉은</v>
          </cell>
          <cell r="F476" t="str">
            <v>사원</v>
          </cell>
          <cell r="G476" t="str">
            <v>팀원</v>
          </cell>
          <cell r="H476">
            <v>38649</v>
          </cell>
          <cell r="I476" t="str">
            <v>여</v>
          </cell>
          <cell r="J476">
            <v>1.8904109589041096</v>
          </cell>
          <cell r="K476">
            <v>0</v>
          </cell>
          <cell r="L476">
            <v>11</v>
          </cell>
          <cell r="M476">
            <v>11</v>
          </cell>
          <cell r="R476" t="str">
            <v>미팅</v>
          </cell>
          <cell r="AN476" t="str">
            <v>생휴</v>
          </cell>
          <cell r="AR476" t="str">
            <v>특휴</v>
          </cell>
          <cell r="AV476">
            <v>0</v>
          </cell>
          <cell r="AW476">
            <v>0</v>
          </cell>
          <cell r="AX476">
            <v>0</v>
          </cell>
          <cell r="AY476">
            <v>0</v>
          </cell>
          <cell r="AZ476">
            <v>0</v>
          </cell>
          <cell r="BA476">
            <v>0</v>
          </cell>
          <cell r="BB476">
            <v>1</v>
          </cell>
          <cell r="BC476">
            <v>0</v>
          </cell>
          <cell r="BD476">
            <v>0</v>
          </cell>
          <cell r="BE476">
            <v>0</v>
          </cell>
          <cell r="BF476">
            <v>0</v>
          </cell>
          <cell r="BG476">
            <v>0</v>
          </cell>
          <cell r="BH476">
            <v>0</v>
          </cell>
          <cell r="BI476">
            <v>0</v>
          </cell>
          <cell r="BJ476">
            <v>0</v>
          </cell>
          <cell r="BK476">
            <v>0</v>
          </cell>
          <cell r="BL476">
            <v>1</v>
          </cell>
          <cell r="BM476">
            <v>1</v>
          </cell>
          <cell r="BN476">
            <v>1</v>
          </cell>
          <cell r="BP476">
            <v>17</v>
          </cell>
        </row>
        <row r="477">
          <cell r="B477">
            <v>1605</v>
          </cell>
          <cell r="C477" t="str">
            <v>Bio Medical</v>
          </cell>
          <cell r="D477" t="str">
            <v>Bio-PMS</v>
          </cell>
          <cell r="E477" t="str">
            <v>현수미</v>
          </cell>
          <cell r="F477" t="str">
            <v>주임</v>
          </cell>
          <cell r="G477" t="str">
            <v>팀원</v>
          </cell>
          <cell r="H477">
            <v>38629</v>
          </cell>
          <cell r="I477" t="str">
            <v>여</v>
          </cell>
          <cell r="J477">
            <v>2.4383561643835616</v>
          </cell>
          <cell r="K477">
            <v>0</v>
          </cell>
          <cell r="L477">
            <v>11</v>
          </cell>
          <cell r="M477">
            <v>11</v>
          </cell>
          <cell r="R477" t="str">
            <v>미팅</v>
          </cell>
          <cell r="AN477" t="str">
            <v>생휴</v>
          </cell>
          <cell r="AR477" t="str">
            <v>특휴</v>
          </cell>
          <cell r="AV477">
            <v>0</v>
          </cell>
          <cell r="AW477">
            <v>0</v>
          </cell>
          <cell r="AX477">
            <v>0</v>
          </cell>
          <cell r="AY477">
            <v>0</v>
          </cell>
          <cell r="AZ477">
            <v>0</v>
          </cell>
          <cell r="BA477">
            <v>0</v>
          </cell>
          <cell r="BB477">
            <v>1</v>
          </cell>
          <cell r="BC477">
            <v>0</v>
          </cell>
          <cell r="BD477">
            <v>0</v>
          </cell>
          <cell r="BE477">
            <v>0</v>
          </cell>
          <cell r="BF477">
            <v>0</v>
          </cell>
          <cell r="BG477">
            <v>0</v>
          </cell>
          <cell r="BH477">
            <v>0</v>
          </cell>
          <cell r="BI477">
            <v>0</v>
          </cell>
          <cell r="BJ477">
            <v>0</v>
          </cell>
          <cell r="BK477">
            <v>0</v>
          </cell>
          <cell r="BL477">
            <v>1</v>
          </cell>
          <cell r="BM477">
            <v>1</v>
          </cell>
          <cell r="BN477">
            <v>1</v>
          </cell>
          <cell r="BP477">
            <v>17</v>
          </cell>
        </row>
        <row r="478">
          <cell r="B478">
            <v>1612</v>
          </cell>
          <cell r="C478" t="str">
            <v>Bio Medical</v>
          </cell>
          <cell r="D478" t="str">
            <v>Bio-PMS</v>
          </cell>
          <cell r="E478" t="str">
            <v>임민영</v>
          </cell>
          <cell r="F478" t="str">
            <v>주임</v>
          </cell>
          <cell r="G478" t="str">
            <v>팀원</v>
          </cell>
          <cell r="H478">
            <v>38642</v>
          </cell>
          <cell r="I478" t="str">
            <v>여</v>
          </cell>
          <cell r="J478">
            <v>2.0821917808219177</v>
          </cell>
          <cell r="K478">
            <v>0</v>
          </cell>
          <cell r="L478">
            <v>11</v>
          </cell>
          <cell r="M478">
            <v>11</v>
          </cell>
          <cell r="R478" t="str">
            <v>미팅</v>
          </cell>
          <cell r="AM478" t="str">
            <v>월차</v>
          </cell>
          <cell r="AN478" t="str">
            <v>생휴</v>
          </cell>
          <cell r="AR478" t="str">
            <v>특휴</v>
          </cell>
          <cell r="AV478">
            <v>0</v>
          </cell>
          <cell r="AW478">
            <v>0</v>
          </cell>
          <cell r="AX478">
            <v>0</v>
          </cell>
          <cell r="AY478">
            <v>1</v>
          </cell>
          <cell r="AZ478">
            <v>0</v>
          </cell>
          <cell r="BA478">
            <v>1</v>
          </cell>
          <cell r="BB478">
            <v>1</v>
          </cell>
          <cell r="BC478">
            <v>0</v>
          </cell>
          <cell r="BD478">
            <v>0</v>
          </cell>
          <cell r="BE478">
            <v>0</v>
          </cell>
          <cell r="BF478">
            <v>0</v>
          </cell>
          <cell r="BG478">
            <v>0</v>
          </cell>
          <cell r="BH478">
            <v>0</v>
          </cell>
          <cell r="BI478">
            <v>0</v>
          </cell>
          <cell r="BJ478">
            <v>0</v>
          </cell>
          <cell r="BK478">
            <v>0</v>
          </cell>
          <cell r="BL478">
            <v>1</v>
          </cell>
          <cell r="BM478">
            <v>1</v>
          </cell>
          <cell r="BN478">
            <v>2</v>
          </cell>
          <cell r="BP478">
            <v>16</v>
          </cell>
        </row>
        <row r="479">
          <cell r="B479">
            <v>9053</v>
          </cell>
          <cell r="C479" t="str">
            <v>Bio Medical</v>
          </cell>
          <cell r="D479" t="str">
            <v>Bio-PMS</v>
          </cell>
          <cell r="E479" t="str">
            <v>남은영</v>
          </cell>
          <cell r="F479" t="str">
            <v>사원</v>
          </cell>
          <cell r="G479" t="str">
            <v>팀원</v>
          </cell>
          <cell r="H479">
            <v>38642</v>
          </cell>
          <cell r="I479" t="str">
            <v>여</v>
          </cell>
          <cell r="J479">
            <v>2.0821917808219177</v>
          </cell>
          <cell r="K479">
            <v>0</v>
          </cell>
          <cell r="L479">
            <v>11</v>
          </cell>
          <cell r="M479">
            <v>11</v>
          </cell>
          <cell r="R479" t="str">
            <v>미팅</v>
          </cell>
          <cell r="AN479" t="str">
            <v>생휴</v>
          </cell>
          <cell r="AR479" t="str">
            <v>특휴</v>
          </cell>
          <cell r="AV479">
            <v>0</v>
          </cell>
          <cell r="AW479">
            <v>0</v>
          </cell>
          <cell r="AX479">
            <v>0</v>
          </cell>
          <cell r="AY479">
            <v>0</v>
          </cell>
          <cell r="AZ479">
            <v>0</v>
          </cell>
          <cell r="BA479">
            <v>0</v>
          </cell>
          <cell r="BB479">
            <v>1</v>
          </cell>
          <cell r="BC479">
            <v>0</v>
          </cell>
          <cell r="BD479">
            <v>0</v>
          </cell>
          <cell r="BE479">
            <v>0</v>
          </cell>
          <cell r="BF479">
            <v>0</v>
          </cell>
          <cell r="BG479">
            <v>0</v>
          </cell>
          <cell r="BH479">
            <v>0</v>
          </cell>
          <cell r="BI479">
            <v>0</v>
          </cell>
          <cell r="BJ479">
            <v>0</v>
          </cell>
          <cell r="BK479">
            <v>0</v>
          </cell>
          <cell r="BL479">
            <v>1</v>
          </cell>
          <cell r="BM479">
            <v>1</v>
          </cell>
          <cell r="BN479">
            <v>1</v>
          </cell>
          <cell r="BP479">
            <v>17</v>
          </cell>
        </row>
        <row r="480">
          <cell r="B480">
            <v>9055</v>
          </cell>
          <cell r="C480" t="str">
            <v>Bio Medical</v>
          </cell>
          <cell r="D480" t="str">
            <v>Bio-PMS</v>
          </cell>
          <cell r="E480" t="str">
            <v>김혜령</v>
          </cell>
          <cell r="F480" t="str">
            <v>사원</v>
          </cell>
          <cell r="G480" t="str">
            <v>팀원</v>
          </cell>
          <cell r="H480">
            <v>38642</v>
          </cell>
          <cell r="I480" t="str">
            <v>여</v>
          </cell>
          <cell r="J480">
            <v>2.0821917808219177</v>
          </cell>
          <cell r="K480">
            <v>0</v>
          </cell>
          <cell r="L480">
            <v>11</v>
          </cell>
          <cell r="M480">
            <v>11</v>
          </cell>
          <cell r="R480" t="str">
            <v>미팅</v>
          </cell>
          <cell r="AN480" t="str">
            <v>생휴</v>
          </cell>
          <cell r="AR480" t="str">
            <v>특휴</v>
          </cell>
          <cell r="AV480">
            <v>0</v>
          </cell>
          <cell r="AW480">
            <v>0</v>
          </cell>
          <cell r="AX480">
            <v>0</v>
          </cell>
          <cell r="AY480">
            <v>0</v>
          </cell>
          <cell r="AZ480">
            <v>0</v>
          </cell>
          <cell r="BA480">
            <v>0</v>
          </cell>
          <cell r="BB480">
            <v>1</v>
          </cell>
          <cell r="BC480">
            <v>0</v>
          </cell>
          <cell r="BD480">
            <v>0</v>
          </cell>
          <cell r="BE480">
            <v>0</v>
          </cell>
          <cell r="BF480">
            <v>0</v>
          </cell>
          <cell r="BG480">
            <v>0</v>
          </cell>
          <cell r="BH480">
            <v>0</v>
          </cell>
          <cell r="BI480">
            <v>0</v>
          </cell>
          <cell r="BJ480">
            <v>0</v>
          </cell>
          <cell r="BK480">
            <v>0</v>
          </cell>
          <cell r="BL480">
            <v>1</v>
          </cell>
          <cell r="BM480">
            <v>1</v>
          </cell>
          <cell r="BN480">
            <v>1</v>
          </cell>
          <cell r="BP480">
            <v>17</v>
          </cell>
        </row>
        <row r="481">
          <cell r="B481">
            <v>1448</v>
          </cell>
          <cell r="C481" t="str">
            <v>Bio Medical</v>
          </cell>
          <cell r="D481" t="str">
            <v>Bio-MIS</v>
          </cell>
          <cell r="E481" t="str">
            <v>박숙현</v>
          </cell>
          <cell r="F481" t="str">
            <v>주임</v>
          </cell>
          <cell r="G481" t="str">
            <v>팀원</v>
          </cell>
          <cell r="H481" t="str">
            <v>2003-01-07</v>
          </cell>
          <cell r="I481" t="str">
            <v>여</v>
          </cell>
          <cell r="J481">
            <v>18</v>
          </cell>
          <cell r="K481">
            <v>0</v>
          </cell>
          <cell r="L481">
            <v>13</v>
          </cell>
          <cell r="M481">
            <v>13</v>
          </cell>
          <cell r="R481" t="str">
            <v>미팅</v>
          </cell>
          <cell r="AN481" t="str">
            <v>생휴</v>
          </cell>
          <cell r="AR481" t="str">
            <v>특휴</v>
          </cell>
          <cell r="AV481">
            <v>0</v>
          </cell>
          <cell r="AW481">
            <v>0</v>
          </cell>
          <cell r="AX481">
            <v>0</v>
          </cell>
          <cell r="AY481">
            <v>0</v>
          </cell>
          <cell r="AZ481">
            <v>0</v>
          </cell>
          <cell r="BA481">
            <v>0</v>
          </cell>
          <cell r="BB481">
            <v>1</v>
          </cell>
          <cell r="BC481">
            <v>0</v>
          </cell>
          <cell r="BD481">
            <v>0</v>
          </cell>
          <cell r="BE481">
            <v>0</v>
          </cell>
          <cell r="BF481">
            <v>0</v>
          </cell>
          <cell r="BG481">
            <v>0</v>
          </cell>
          <cell r="BH481">
            <v>0</v>
          </cell>
          <cell r="BI481">
            <v>0</v>
          </cell>
          <cell r="BJ481">
            <v>0</v>
          </cell>
          <cell r="BK481">
            <v>0</v>
          </cell>
          <cell r="BL481">
            <v>1</v>
          </cell>
          <cell r="BM481">
            <v>1</v>
          </cell>
          <cell r="BN481">
            <v>1</v>
          </cell>
          <cell r="BP481">
            <v>17</v>
          </cell>
        </row>
        <row r="482">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cell r="BM482">
            <v>0</v>
          </cell>
          <cell r="BN482">
            <v>0</v>
          </cell>
          <cell r="BP482">
            <v>20</v>
          </cell>
        </row>
        <row r="483">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P483">
            <v>20</v>
          </cell>
        </row>
        <row r="484">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cell r="BM484">
            <v>0</v>
          </cell>
          <cell r="BN484">
            <v>0</v>
          </cell>
          <cell r="BP484">
            <v>20</v>
          </cell>
        </row>
        <row r="485">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P485">
            <v>20</v>
          </cell>
        </row>
        <row r="486">
          <cell r="B486">
            <v>1144</v>
          </cell>
          <cell r="C486" t="str">
            <v>Finance</v>
          </cell>
          <cell r="D486" t="str">
            <v>Accounting</v>
          </cell>
          <cell r="E486" t="str">
            <v>공미정</v>
          </cell>
          <cell r="F486" t="str">
            <v>주임</v>
          </cell>
          <cell r="G486" t="str">
            <v>팀원</v>
          </cell>
          <cell r="H486" t="str">
            <v>1994-08-29</v>
          </cell>
          <cell r="I486" t="str">
            <v>여</v>
          </cell>
          <cell r="J486">
            <v>24.794520547945204</v>
          </cell>
          <cell r="K486">
            <v>0</v>
          </cell>
          <cell r="L486">
            <v>22</v>
          </cell>
          <cell r="M486">
            <v>22</v>
          </cell>
          <cell r="AT486" t="str">
            <v>9/5~7/19(육아휴직)</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-20</v>
          </cell>
          <cell r="BP486">
            <v>0</v>
          </cell>
        </row>
        <row r="487">
          <cell r="B487">
            <v>1185</v>
          </cell>
          <cell r="C487" t="str">
            <v>Marketing</v>
          </cell>
          <cell r="D487" t="str">
            <v>Vaccine</v>
          </cell>
          <cell r="E487" t="str">
            <v>임남희</v>
          </cell>
          <cell r="F487" t="str">
            <v>차장</v>
          </cell>
          <cell r="G487" t="str">
            <v>팀장</v>
          </cell>
          <cell r="H487" t="str">
            <v>1996-07-01</v>
          </cell>
          <cell r="I487" t="str">
            <v>여</v>
          </cell>
          <cell r="J487">
            <v>26</v>
          </cell>
          <cell r="K487">
            <v>0</v>
          </cell>
          <cell r="L487">
            <v>20</v>
          </cell>
          <cell r="M487">
            <v>20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P487">
            <v>20</v>
          </cell>
        </row>
        <row r="488">
          <cell r="B488">
            <v>1392</v>
          </cell>
          <cell r="C488" t="str">
            <v>Marketing</v>
          </cell>
          <cell r="D488" t="str">
            <v>Respiratory</v>
          </cell>
          <cell r="E488" t="str">
            <v>이동수</v>
          </cell>
          <cell r="F488" t="str">
            <v>과장</v>
          </cell>
          <cell r="G488" t="str">
            <v>팀장</v>
          </cell>
          <cell r="H488" t="str">
            <v>2002-05-13</v>
          </cell>
          <cell r="I488" t="str">
            <v>남</v>
          </cell>
          <cell r="J488">
            <v>16</v>
          </cell>
          <cell r="K488">
            <v>0</v>
          </cell>
          <cell r="L488">
            <v>14</v>
          </cell>
          <cell r="M488">
            <v>14</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P488">
            <v>20</v>
          </cell>
        </row>
        <row r="489">
          <cell r="B489">
            <v>1610</v>
          </cell>
          <cell r="C489" t="str">
            <v>Marketing</v>
          </cell>
          <cell r="D489" t="str">
            <v>Respiratory</v>
          </cell>
          <cell r="E489" t="str">
            <v>Stephene Nardo</v>
          </cell>
          <cell r="F489" t="str">
            <v>과장</v>
          </cell>
          <cell r="G489" t="str">
            <v>팀장</v>
          </cell>
          <cell r="H489">
            <v>38718</v>
          </cell>
          <cell r="I489" t="str">
            <v>남</v>
          </cell>
          <cell r="R489" t="str">
            <v>미팅</v>
          </cell>
          <cell r="S489" t="str">
            <v>미팅</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2</v>
          </cell>
          <cell r="BM489">
            <v>0</v>
          </cell>
          <cell r="BN489">
            <v>0</v>
          </cell>
          <cell r="BP489">
            <v>18</v>
          </cell>
        </row>
      </sheetData>
      <sheetData sheetId="5"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Q3" t="str">
            <v>Remark</v>
          </cell>
          <cell r="AS3" t="str">
            <v>연차</v>
          </cell>
          <cell r="AT3" t="str">
            <v>연반차</v>
          </cell>
          <cell r="AU3" t="str">
            <v>연차TTL</v>
          </cell>
          <cell r="AV3" t="str">
            <v>월차</v>
          </cell>
          <cell r="AW3" t="str">
            <v>반차</v>
          </cell>
          <cell r="AX3" t="str">
            <v>월차TTL</v>
          </cell>
          <cell r="AY3" t="str">
            <v>생휴</v>
          </cell>
          <cell r="AZ3" t="str">
            <v>경조</v>
          </cell>
          <cell r="BA3" t="str">
            <v>휴일</v>
          </cell>
          <cell r="BB3" t="str">
            <v>대휴</v>
          </cell>
          <cell r="BC3" t="str">
            <v>출장</v>
          </cell>
          <cell r="BD3" t="str">
            <v>병가</v>
          </cell>
          <cell r="BE3" t="str">
            <v>장근</v>
          </cell>
          <cell r="BF3" t="str">
            <v>훈련반</v>
          </cell>
          <cell r="BG3" t="str">
            <v>훈련</v>
          </cell>
          <cell r="BH3" t="str">
            <v>훈련TTL</v>
          </cell>
          <cell r="BI3" t="str">
            <v>특휴</v>
          </cell>
          <cell r="BJ3" t="str">
            <v>TTL</v>
          </cell>
          <cell r="BK3" t="str">
            <v>조정</v>
          </cell>
          <cell r="BL3" t="str">
            <v>실근무</v>
          </cell>
        </row>
        <row r="4">
          <cell r="B4">
            <v>1024</v>
          </cell>
          <cell r="C4" t="str">
            <v>CVS</v>
          </cell>
          <cell r="D4" t="str">
            <v>CVS Sales</v>
          </cell>
          <cell r="E4" t="str">
            <v>김종호</v>
          </cell>
          <cell r="F4" t="str">
            <v>상무</v>
          </cell>
          <cell r="G4" t="str">
            <v>임원</v>
          </cell>
          <cell r="H4" t="str">
            <v>1988-02-22</v>
          </cell>
          <cell r="I4" t="str">
            <v>남</v>
          </cell>
          <cell r="J4">
            <v>10</v>
          </cell>
          <cell r="K4">
            <v>5</v>
          </cell>
          <cell r="L4">
            <v>30</v>
          </cell>
          <cell r="M4">
            <v>35</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L4">
            <v>20</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L5">
            <v>20</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L6">
            <v>20</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Q7" t="str">
            <v>휴일</v>
          </cell>
          <cell r="R7" t="str">
            <v>휴일</v>
          </cell>
          <cell r="AE7" t="str">
            <v>휴일</v>
          </cell>
          <cell r="AL7" t="str">
            <v>휴일</v>
          </cell>
          <cell r="AM7" t="str">
            <v>휴일</v>
          </cell>
          <cell r="AS7">
            <v>0</v>
          </cell>
          <cell r="AT7">
            <v>0</v>
          </cell>
          <cell r="AU7">
            <v>0</v>
          </cell>
          <cell r="AV7">
            <v>0</v>
          </cell>
          <cell r="AW7">
            <v>0</v>
          </cell>
          <cell r="AX7">
            <v>0</v>
          </cell>
          <cell r="AY7">
            <v>0</v>
          </cell>
          <cell r="AZ7">
            <v>0</v>
          </cell>
          <cell r="BA7">
            <v>5</v>
          </cell>
          <cell r="BB7">
            <v>0</v>
          </cell>
          <cell r="BC7">
            <v>0</v>
          </cell>
          <cell r="BD7">
            <v>0</v>
          </cell>
          <cell r="BE7">
            <v>0</v>
          </cell>
          <cell r="BF7">
            <v>0</v>
          </cell>
          <cell r="BG7">
            <v>0</v>
          </cell>
          <cell r="BH7">
            <v>0</v>
          </cell>
          <cell r="BI7">
            <v>0</v>
          </cell>
          <cell r="BJ7">
            <v>0</v>
          </cell>
          <cell r="BL7">
            <v>20</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AF8" t="str">
            <v>휴일</v>
          </cell>
          <cell r="AS8">
            <v>0</v>
          </cell>
          <cell r="AT8">
            <v>0</v>
          </cell>
          <cell r="AU8">
            <v>0</v>
          </cell>
          <cell r="AV8">
            <v>0</v>
          </cell>
          <cell r="AW8">
            <v>0</v>
          </cell>
          <cell r="AX8">
            <v>0</v>
          </cell>
          <cell r="AY8">
            <v>0</v>
          </cell>
          <cell r="AZ8">
            <v>0</v>
          </cell>
          <cell r="BA8">
            <v>1</v>
          </cell>
          <cell r="BB8">
            <v>0</v>
          </cell>
          <cell r="BC8">
            <v>0</v>
          </cell>
          <cell r="BD8">
            <v>0</v>
          </cell>
          <cell r="BE8">
            <v>0</v>
          </cell>
          <cell r="BF8">
            <v>0</v>
          </cell>
          <cell r="BG8">
            <v>0</v>
          </cell>
          <cell r="BH8">
            <v>0</v>
          </cell>
          <cell r="BI8">
            <v>0</v>
          </cell>
          <cell r="BJ8">
            <v>0</v>
          </cell>
          <cell r="BL8">
            <v>20</v>
          </cell>
        </row>
        <row r="9">
          <cell r="B9">
            <v>1188</v>
          </cell>
          <cell r="C9" t="str">
            <v>Commercial Excellence</v>
          </cell>
          <cell r="D9" t="str">
            <v>Operation&amp;Coordination</v>
          </cell>
          <cell r="E9" t="str">
            <v>이주철</v>
          </cell>
          <cell r="F9" t="str">
            <v>상무</v>
          </cell>
          <cell r="G9" t="str">
            <v>임원</v>
          </cell>
          <cell r="H9" t="str">
            <v>1996-10-01</v>
          </cell>
          <cell r="I9" t="str">
            <v>남</v>
          </cell>
          <cell r="J9">
            <v>10</v>
          </cell>
          <cell r="K9">
            <v>5</v>
          </cell>
          <cell r="L9">
            <v>30</v>
          </cell>
          <cell r="M9">
            <v>35</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L9">
            <v>20</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L10">
            <v>20</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P11" t="str">
            <v>출장</v>
          </cell>
          <cell r="S11" t="str">
            <v>출장</v>
          </cell>
          <cell r="T11" t="str">
            <v>출장</v>
          </cell>
          <cell r="U11" t="str">
            <v>출장</v>
          </cell>
          <cell r="V11" t="str">
            <v>출장</v>
          </cell>
          <cell r="W11" t="str">
            <v>출장</v>
          </cell>
          <cell r="AS11">
            <v>0</v>
          </cell>
          <cell r="AT11">
            <v>0</v>
          </cell>
          <cell r="AU11">
            <v>0</v>
          </cell>
          <cell r="AV11">
            <v>0</v>
          </cell>
          <cell r="AW11">
            <v>0</v>
          </cell>
          <cell r="AX11">
            <v>0</v>
          </cell>
          <cell r="AY11">
            <v>0</v>
          </cell>
          <cell r="AZ11">
            <v>0</v>
          </cell>
          <cell r="BA11">
            <v>0</v>
          </cell>
          <cell r="BB11">
            <v>0</v>
          </cell>
          <cell r="BC11">
            <v>6</v>
          </cell>
          <cell r="BD11">
            <v>0</v>
          </cell>
          <cell r="BE11">
            <v>0</v>
          </cell>
          <cell r="BF11">
            <v>0</v>
          </cell>
          <cell r="BG11">
            <v>0</v>
          </cell>
          <cell r="BH11">
            <v>0</v>
          </cell>
          <cell r="BI11">
            <v>0</v>
          </cell>
          <cell r="BJ11">
            <v>6</v>
          </cell>
          <cell r="BL11">
            <v>14</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N12" t="str">
            <v>1/14대휴</v>
          </cell>
          <cell r="AM12" t="str">
            <v>휴일</v>
          </cell>
          <cell r="AS12">
            <v>0</v>
          </cell>
          <cell r="AT12">
            <v>0</v>
          </cell>
          <cell r="AU12">
            <v>0</v>
          </cell>
          <cell r="AV12">
            <v>0</v>
          </cell>
          <cell r="AW12">
            <v>0</v>
          </cell>
          <cell r="AX12">
            <v>0</v>
          </cell>
          <cell r="AY12">
            <v>0</v>
          </cell>
          <cell r="AZ12">
            <v>0</v>
          </cell>
          <cell r="BA12">
            <v>1</v>
          </cell>
          <cell r="BB12">
            <v>1</v>
          </cell>
          <cell r="BC12">
            <v>0</v>
          </cell>
          <cell r="BD12">
            <v>0</v>
          </cell>
          <cell r="BE12">
            <v>0</v>
          </cell>
          <cell r="BF12">
            <v>0</v>
          </cell>
          <cell r="BG12">
            <v>0</v>
          </cell>
          <cell r="BH12">
            <v>0</v>
          </cell>
          <cell r="BI12">
            <v>0</v>
          </cell>
          <cell r="BJ12">
            <v>1</v>
          </cell>
          <cell r="BL12">
            <v>19</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L13">
            <v>20</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L14">
            <v>20</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L15">
            <v>20</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P16" t="str">
            <v>연차</v>
          </cell>
          <cell r="S16" t="str">
            <v>연차</v>
          </cell>
          <cell r="T16" t="str">
            <v>연차</v>
          </cell>
          <cell r="U16" t="str">
            <v>연차</v>
          </cell>
          <cell r="V16" t="str">
            <v>연차</v>
          </cell>
          <cell r="AS16">
            <v>5</v>
          </cell>
          <cell r="AT16">
            <v>0</v>
          </cell>
          <cell r="AU16">
            <v>5</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5</v>
          </cell>
          <cell r="BL16">
            <v>15</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L17">
            <v>20</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L18">
            <v>20</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O19" t="str">
            <v>연반차</v>
          </cell>
          <cell r="P19" t="str">
            <v>연차</v>
          </cell>
          <cell r="AD19" t="str">
            <v>연반차</v>
          </cell>
          <cell r="AS19">
            <v>1</v>
          </cell>
          <cell r="AT19">
            <v>2</v>
          </cell>
          <cell r="AU19">
            <v>2</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2</v>
          </cell>
          <cell r="BL19">
            <v>18</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AG20" t="str">
            <v>연차</v>
          </cell>
          <cell r="AS20">
            <v>1</v>
          </cell>
          <cell r="AT20">
            <v>0</v>
          </cell>
          <cell r="AU20">
            <v>1</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v>
          </cell>
          <cell r="BL20">
            <v>19</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L21">
            <v>20</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N22" t="str">
            <v>연차</v>
          </cell>
          <cell r="O22" t="str">
            <v>연차</v>
          </cell>
          <cell r="P22" t="str">
            <v>연차</v>
          </cell>
          <cell r="T22" t="str">
            <v>출장</v>
          </cell>
          <cell r="U22" t="str">
            <v>출장</v>
          </cell>
          <cell r="V22" t="str">
            <v>출장</v>
          </cell>
          <cell r="AS22">
            <v>3</v>
          </cell>
          <cell r="AT22">
            <v>0</v>
          </cell>
          <cell r="AU22">
            <v>3</v>
          </cell>
          <cell r="AV22">
            <v>0</v>
          </cell>
          <cell r="AW22">
            <v>0</v>
          </cell>
          <cell r="AX22">
            <v>0</v>
          </cell>
          <cell r="AY22">
            <v>0</v>
          </cell>
          <cell r="AZ22">
            <v>0</v>
          </cell>
          <cell r="BA22">
            <v>0</v>
          </cell>
          <cell r="BB22">
            <v>0</v>
          </cell>
          <cell r="BC22">
            <v>3</v>
          </cell>
          <cell r="BD22">
            <v>0</v>
          </cell>
          <cell r="BE22">
            <v>0</v>
          </cell>
          <cell r="BF22">
            <v>0</v>
          </cell>
          <cell r="BG22">
            <v>0</v>
          </cell>
          <cell r="BH22">
            <v>0</v>
          </cell>
          <cell r="BI22">
            <v>0</v>
          </cell>
          <cell r="BJ22">
            <v>6</v>
          </cell>
          <cell r="BL22">
            <v>14</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AO23" t="str">
            <v>연차</v>
          </cell>
          <cell r="AS23">
            <v>1</v>
          </cell>
          <cell r="AT23">
            <v>0</v>
          </cell>
          <cell r="AU23">
            <v>1</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1</v>
          </cell>
          <cell r="BL23">
            <v>19</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AI24" t="str">
            <v>연반차</v>
          </cell>
          <cell r="AS24">
            <v>0</v>
          </cell>
          <cell r="AT24">
            <v>1</v>
          </cell>
          <cell r="AU24">
            <v>0.5</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L24">
            <v>20</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L25">
            <v>20</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L26">
            <v>20</v>
          </cell>
        </row>
        <row r="27">
          <cell r="B27">
            <v>8001</v>
          </cell>
          <cell r="C27" t="str">
            <v>Consumer</v>
          </cell>
          <cell r="D27" t="str">
            <v>Consumer Admin</v>
          </cell>
          <cell r="E27" t="str">
            <v>하창우</v>
          </cell>
          <cell r="F27" t="str">
            <v>사장</v>
          </cell>
          <cell r="G27" t="str">
            <v>임원</v>
          </cell>
          <cell r="H27" t="str">
            <v>1994-03-15</v>
          </cell>
          <cell r="I27" t="str">
            <v>남</v>
          </cell>
          <cell r="J27">
            <v>10</v>
          </cell>
          <cell r="K27">
            <v>1</v>
          </cell>
          <cell r="L27">
            <v>30</v>
          </cell>
          <cell r="M27">
            <v>31</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L27">
            <v>20</v>
          </cell>
        </row>
        <row r="28">
          <cell r="B28">
            <v>8003</v>
          </cell>
          <cell r="C28" t="str">
            <v>Consumer</v>
          </cell>
          <cell r="D28" t="str">
            <v>Marketing</v>
          </cell>
          <cell r="E28" t="str">
            <v>지승렬</v>
          </cell>
          <cell r="F28" t="str">
            <v>이사</v>
          </cell>
          <cell r="G28" t="str">
            <v>임원</v>
          </cell>
          <cell r="H28" t="str">
            <v>1996-08-19</v>
          </cell>
          <cell r="I28" t="str">
            <v>남</v>
          </cell>
          <cell r="J28">
            <v>10</v>
          </cell>
          <cell r="K28">
            <v>5</v>
          </cell>
          <cell r="L28">
            <v>30</v>
          </cell>
          <cell r="M28">
            <v>35</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L28">
            <v>20</v>
          </cell>
        </row>
        <row r="29">
          <cell r="M29">
            <v>0</v>
          </cell>
        </row>
        <row r="30">
          <cell r="B30">
            <v>1073</v>
          </cell>
          <cell r="C30" t="str">
            <v>CVS</v>
          </cell>
          <cell r="D30" t="str">
            <v>Regional Sales Manager</v>
          </cell>
          <cell r="E30" t="str">
            <v>박원호</v>
          </cell>
          <cell r="F30" t="str">
            <v>부장</v>
          </cell>
          <cell r="G30" t="str">
            <v>본부장</v>
          </cell>
          <cell r="H30" t="str">
            <v>1991-09-09</v>
          </cell>
          <cell r="I30" t="str">
            <v>남</v>
          </cell>
          <cell r="J30">
            <v>30</v>
          </cell>
          <cell r="K30">
            <v>0</v>
          </cell>
          <cell r="L30">
            <v>25</v>
          </cell>
          <cell r="M30">
            <v>25</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L30">
            <v>20</v>
          </cell>
        </row>
        <row r="31">
          <cell r="B31">
            <v>1034</v>
          </cell>
          <cell r="C31" t="str">
            <v>CVS</v>
          </cell>
          <cell r="D31" t="str">
            <v>CVS GH 서울1팀</v>
          </cell>
          <cell r="E31" t="str">
            <v>최규덕</v>
          </cell>
          <cell r="F31" t="str">
            <v>차장</v>
          </cell>
          <cell r="G31" t="str">
            <v>팀장</v>
          </cell>
          <cell r="H31" t="str">
            <v>1989-03-27</v>
          </cell>
          <cell r="I31" t="str">
            <v>남</v>
          </cell>
          <cell r="J31">
            <v>27</v>
          </cell>
          <cell r="K31">
            <v>0</v>
          </cell>
          <cell r="L31">
            <v>27</v>
          </cell>
          <cell r="M31">
            <v>27</v>
          </cell>
          <cell r="AE31" t="str">
            <v>휴일</v>
          </cell>
          <cell r="AS31">
            <v>0</v>
          </cell>
          <cell r="AT31">
            <v>0</v>
          </cell>
          <cell r="AU31">
            <v>0</v>
          </cell>
          <cell r="AV31">
            <v>0</v>
          </cell>
          <cell r="AW31">
            <v>0</v>
          </cell>
          <cell r="AX31">
            <v>0</v>
          </cell>
          <cell r="AY31">
            <v>0</v>
          </cell>
          <cell r="AZ31">
            <v>0</v>
          </cell>
          <cell r="BA31">
            <v>1</v>
          </cell>
          <cell r="BB31">
            <v>0</v>
          </cell>
          <cell r="BC31">
            <v>0</v>
          </cell>
          <cell r="BD31">
            <v>0</v>
          </cell>
          <cell r="BE31">
            <v>0</v>
          </cell>
          <cell r="BF31">
            <v>0</v>
          </cell>
          <cell r="BG31">
            <v>0</v>
          </cell>
          <cell r="BH31">
            <v>0</v>
          </cell>
          <cell r="BI31">
            <v>0</v>
          </cell>
          <cell r="BJ31">
            <v>0</v>
          </cell>
          <cell r="BL31">
            <v>20</v>
          </cell>
        </row>
        <row r="32">
          <cell r="B32">
            <v>1210</v>
          </cell>
          <cell r="C32" t="str">
            <v>CVS</v>
          </cell>
          <cell r="D32" t="str">
            <v>CVS GH 서울1팀</v>
          </cell>
          <cell r="E32" t="str">
            <v>김기성</v>
          </cell>
          <cell r="F32" t="str">
            <v>차장</v>
          </cell>
          <cell r="G32" t="str">
            <v>팀원</v>
          </cell>
          <cell r="H32" t="str">
            <v>1997-11-17</v>
          </cell>
          <cell r="I32" t="str">
            <v>남</v>
          </cell>
          <cell r="J32">
            <v>19</v>
          </cell>
          <cell r="K32">
            <v>0</v>
          </cell>
          <cell r="L32">
            <v>19</v>
          </cell>
          <cell r="M32">
            <v>19</v>
          </cell>
          <cell r="R32" t="str">
            <v>휴일</v>
          </cell>
          <cell r="S32" t="str">
            <v>2/5대휴</v>
          </cell>
          <cell r="X32" t="str">
            <v>휴일</v>
          </cell>
          <cell r="Z32" t="str">
            <v>2/13대휴</v>
          </cell>
          <cell r="AS32">
            <v>0</v>
          </cell>
          <cell r="AT32">
            <v>0</v>
          </cell>
          <cell r="AU32">
            <v>0</v>
          </cell>
          <cell r="AV32">
            <v>0</v>
          </cell>
          <cell r="AW32">
            <v>0</v>
          </cell>
          <cell r="AX32">
            <v>0</v>
          </cell>
          <cell r="AY32">
            <v>0</v>
          </cell>
          <cell r="AZ32">
            <v>0</v>
          </cell>
          <cell r="BA32">
            <v>2</v>
          </cell>
          <cell r="BB32">
            <v>2</v>
          </cell>
          <cell r="BC32">
            <v>0</v>
          </cell>
          <cell r="BD32">
            <v>0</v>
          </cell>
          <cell r="BE32">
            <v>0</v>
          </cell>
          <cell r="BF32">
            <v>0</v>
          </cell>
          <cell r="BG32">
            <v>0</v>
          </cell>
          <cell r="BH32">
            <v>0</v>
          </cell>
          <cell r="BI32">
            <v>0</v>
          </cell>
          <cell r="BJ32">
            <v>2</v>
          </cell>
          <cell r="BL32">
            <v>18</v>
          </cell>
        </row>
        <row r="33">
          <cell r="B33">
            <v>1599</v>
          </cell>
          <cell r="C33" t="str">
            <v>CVS</v>
          </cell>
          <cell r="D33" t="str">
            <v>CVS GH 서울1팀</v>
          </cell>
          <cell r="E33" t="str">
            <v>김재환</v>
          </cell>
          <cell r="F33" t="str">
            <v>주임</v>
          </cell>
          <cell r="G33" t="str">
            <v>팀원</v>
          </cell>
          <cell r="H33">
            <v>38548</v>
          </cell>
          <cell r="I33" t="str">
            <v>남</v>
          </cell>
          <cell r="J33">
            <v>0</v>
          </cell>
          <cell r="K33">
            <v>-0.34246575342465757</v>
          </cell>
          <cell r="L33">
            <v>11</v>
          </cell>
          <cell r="M33">
            <v>10.657534246575342</v>
          </cell>
          <cell r="AE33" t="str">
            <v>휴일</v>
          </cell>
          <cell r="AS33">
            <v>0</v>
          </cell>
          <cell r="AT33">
            <v>0</v>
          </cell>
          <cell r="AU33">
            <v>0</v>
          </cell>
          <cell r="AV33">
            <v>0</v>
          </cell>
          <cell r="AW33">
            <v>0</v>
          </cell>
          <cell r="AX33">
            <v>0</v>
          </cell>
          <cell r="AY33">
            <v>0</v>
          </cell>
          <cell r="AZ33">
            <v>0</v>
          </cell>
          <cell r="BA33">
            <v>1</v>
          </cell>
          <cell r="BB33">
            <v>0</v>
          </cell>
          <cell r="BC33">
            <v>0</v>
          </cell>
          <cell r="BD33">
            <v>0</v>
          </cell>
          <cell r="BE33">
            <v>0</v>
          </cell>
          <cell r="BF33">
            <v>0</v>
          </cell>
          <cell r="BG33">
            <v>0</v>
          </cell>
          <cell r="BH33">
            <v>0</v>
          </cell>
          <cell r="BI33">
            <v>0</v>
          </cell>
          <cell r="BJ33">
            <v>0</v>
          </cell>
          <cell r="BL33">
            <v>20</v>
          </cell>
        </row>
        <row r="34">
          <cell r="B34">
            <v>1232</v>
          </cell>
          <cell r="C34" t="str">
            <v>CVS</v>
          </cell>
          <cell r="D34" t="str">
            <v>CVS GH 서울1팀</v>
          </cell>
          <cell r="E34" t="str">
            <v>노승열</v>
          </cell>
          <cell r="F34" t="str">
            <v>대리</v>
          </cell>
          <cell r="G34" t="str">
            <v>팀원</v>
          </cell>
          <cell r="H34" t="str">
            <v>1999-07-01</v>
          </cell>
          <cell r="I34" t="str">
            <v>남</v>
          </cell>
          <cell r="J34">
            <v>18</v>
          </cell>
          <cell r="K34">
            <v>0</v>
          </cell>
          <cell r="L34">
            <v>17</v>
          </cell>
          <cell r="M34">
            <v>17</v>
          </cell>
          <cell r="AF34" t="str">
            <v>휴일</v>
          </cell>
          <cell r="AS34">
            <v>0</v>
          </cell>
          <cell r="AT34">
            <v>0</v>
          </cell>
          <cell r="AU34">
            <v>0</v>
          </cell>
          <cell r="AV34">
            <v>0</v>
          </cell>
          <cell r="AW34">
            <v>0</v>
          </cell>
          <cell r="AX34">
            <v>0</v>
          </cell>
          <cell r="AY34">
            <v>0</v>
          </cell>
          <cell r="AZ34">
            <v>0</v>
          </cell>
          <cell r="BA34">
            <v>1</v>
          </cell>
          <cell r="BB34">
            <v>0</v>
          </cell>
          <cell r="BC34">
            <v>0</v>
          </cell>
          <cell r="BD34">
            <v>0</v>
          </cell>
          <cell r="BE34">
            <v>0</v>
          </cell>
          <cell r="BF34">
            <v>0</v>
          </cell>
          <cell r="BG34">
            <v>0</v>
          </cell>
          <cell r="BH34">
            <v>0</v>
          </cell>
          <cell r="BI34">
            <v>0</v>
          </cell>
          <cell r="BJ34">
            <v>0</v>
          </cell>
          <cell r="BL34">
            <v>20</v>
          </cell>
        </row>
        <row r="35">
          <cell r="B35">
            <v>1437</v>
          </cell>
          <cell r="C35" t="str">
            <v>CVS</v>
          </cell>
          <cell r="D35" t="str">
            <v>CVS GH 서울1팀</v>
          </cell>
          <cell r="E35" t="str">
            <v>김제중</v>
          </cell>
          <cell r="F35" t="str">
            <v>주임</v>
          </cell>
          <cell r="G35" t="str">
            <v>팀원</v>
          </cell>
          <cell r="H35" t="str">
            <v>2003-01-07</v>
          </cell>
          <cell r="I35" t="str">
            <v>남</v>
          </cell>
          <cell r="J35">
            <v>11</v>
          </cell>
          <cell r="K35">
            <v>0</v>
          </cell>
          <cell r="L35">
            <v>13</v>
          </cell>
          <cell r="M35">
            <v>13</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L35">
            <v>20</v>
          </cell>
        </row>
        <row r="36">
          <cell r="B36">
            <v>1354</v>
          </cell>
          <cell r="C36" t="str">
            <v>CVS</v>
          </cell>
          <cell r="D36" t="str">
            <v>CVS GH 서울1팀</v>
          </cell>
          <cell r="E36" t="str">
            <v>김택</v>
          </cell>
          <cell r="F36" t="str">
            <v>주임</v>
          </cell>
          <cell r="G36" t="str">
            <v>팀원</v>
          </cell>
          <cell r="H36" t="str">
            <v>2001-04-30</v>
          </cell>
          <cell r="I36" t="str">
            <v>남</v>
          </cell>
          <cell r="J36">
            <v>13</v>
          </cell>
          <cell r="K36">
            <v>0</v>
          </cell>
          <cell r="L36">
            <v>15</v>
          </cell>
          <cell r="M36">
            <v>15</v>
          </cell>
          <cell r="AL36" t="str">
            <v>휴일</v>
          </cell>
          <cell r="AS36">
            <v>0</v>
          </cell>
          <cell r="AT36">
            <v>0</v>
          </cell>
          <cell r="AU36">
            <v>0</v>
          </cell>
          <cell r="AV36">
            <v>0</v>
          </cell>
          <cell r="AW36">
            <v>0</v>
          </cell>
          <cell r="AX36">
            <v>0</v>
          </cell>
          <cell r="AY36">
            <v>0</v>
          </cell>
          <cell r="AZ36">
            <v>0</v>
          </cell>
          <cell r="BA36">
            <v>1</v>
          </cell>
          <cell r="BB36">
            <v>0</v>
          </cell>
          <cell r="BC36">
            <v>0</v>
          </cell>
          <cell r="BD36">
            <v>0</v>
          </cell>
          <cell r="BE36">
            <v>0</v>
          </cell>
          <cell r="BF36">
            <v>0</v>
          </cell>
          <cell r="BG36">
            <v>0</v>
          </cell>
          <cell r="BH36">
            <v>0</v>
          </cell>
          <cell r="BI36">
            <v>0</v>
          </cell>
          <cell r="BJ36">
            <v>0</v>
          </cell>
          <cell r="BL36">
            <v>20</v>
          </cell>
        </row>
        <row r="37">
          <cell r="B37">
            <v>1463</v>
          </cell>
          <cell r="C37" t="str">
            <v>CVS</v>
          </cell>
          <cell r="D37" t="str">
            <v>CVS GH 서울1팀</v>
          </cell>
          <cell r="E37" t="str">
            <v>이계왕</v>
          </cell>
          <cell r="F37" t="str">
            <v>주임</v>
          </cell>
          <cell r="G37" t="str">
            <v>팀원</v>
          </cell>
          <cell r="H37" t="str">
            <v>2003-01-07</v>
          </cell>
          <cell r="I37" t="str">
            <v>남</v>
          </cell>
          <cell r="J37">
            <v>9</v>
          </cell>
          <cell r="K37">
            <v>0</v>
          </cell>
          <cell r="L37">
            <v>13</v>
          </cell>
          <cell r="M37">
            <v>13</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L37">
            <v>20</v>
          </cell>
        </row>
        <row r="38">
          <cell r="B38">
            <v>1309</v>
          </cell>
          <cell r="C38" t="str">
            <v>CVS</v>
          </cell>
          <cell r="D38" t="str">
            <v>CVS GH 서울1팀</v>
          </cell>
          <cell r="E38" t="str">
            <v>조성찬</v>
          </cell>
          <cell r="F38" t="str">
            <v>대리</v>
          </cell>
          <cell r="G38" t="str">
            <v>팀원</v>
          </cell>
          <cell r="H38" t="str">
            <v>2000-05-02</v>
          </cell>
          <cell r="I38" t="str">
            <v>남</v>
          </cell>
          <cell r="J38">
            <v>15</v>
          </cell>
          <cell r="K38">
            <v>0</v>
          </cell>
          <cell r="L38">
            <v>16</v>
          </cell>
          <cell r="M38">
            <v>16</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L38">
            <v>20</v>
          </cell>
        </row>
        <row r="39">
          <cell r="B39">
            <v>1202</v>
          </cell>
          <cell r="C39" t="str">
            <v>CVS</v>
          </cell>
          <cell r="D39" t="str">
            <v>CVS GH 서울2팀</v>
          </cell>
          <cell r="E39" t="str">
            <v>이형우</v>
          </cell>
          <cell r="F39" t="str">
            <v>차장</v>
          </cell>
          <cell r="G39" t="str">
            <v>팀장</v>
          </cell>
          <cell r="H39" t="str">
            <v>1997-07-14</v>
          </cell>
          <cell r="I39" t="str">
            <v>남</v>
          </cell>
          <cell r="J39">
            <v>20</v>
          </cell>
          <cell r="K39">
            <v>0</v>
          </cell>
          <cell r="L39">
            <v>19</v>
          </cell>
          <cell r="M39">
            <v>19</v>
          </cell>
          <cell r="Q39" t="str">
            <v>휴일</v>
          </cell>
          <cell r="X39" t="str">
            <v>휴일</v>
          </cell>
          <cell r="AE39" t="str">
            <v>휴일</v>
          </cell>
          <cell r="AF39" t="str">
            <v>휴일</v>
          </cell>
          <cell r="AJ39" t="str">
            <v>2/18대휴</v>
          </cell>
          <cell r="AK39" t="str">
            <v>2/4대휴</v>
          </cell>
          <cell r="AS39">
            <v>0</v>
          </cell>
          <cell r="AT39">
            <v>0</v>
          </cell>
          <cell r="AU39">
            <v>0</v>
          </cell>
          <cell r="AV39">
            <v>0</v>
          </cell>
          <cell r="AW39">
            <v>0</v>
          </cell>
          <cell r="AX39">
            <v>0</v>
          </cell>
          <cell r="AY39">
            <v>0</v>
          </cell>
          <cell r="AZ39">
            <v>0</v>
          </cell>
          <cell r="BA39">
            <v>4</v>
          </cell>
          <cell r="BB39">
            <v>2</v>
          </cell>
          <cell r="BC39">
            <v>0</v>
          </cell>
          <cell r="BD39">
            <v>0</v>
          </cell>
          <cell r="BE39">
            <v>0</v>
          </cell>
          <cell r="BF39">
            <v>0</v>
          </cell>
          <cell r="BG39">
            <v>0</v>
          </cell>
          <cell r="BH39">
            <v>0</v>
          </cell>
          <cell r="BI39">
            <v>0</v>
          </cell>
          <cell r="BJ39">
            <v>2</v>
          </cell>
          <cell r="BL39">
            <v>18</v>
          </cell>
        </row>
        <row r="40">
          <cell r="B40">
            <v>1417</v>
          </cell>
          <cell r="C40" t="str">
            <v>CVS</v>
          </cell>
          <cell r="D40" t="str">
            <v>CVS GH 서울2팀</v>
          </cell>
          <cell r="E40" t="str">
            <v>김형수</v>
          </cell>
          <cell r="F40" t="str">
            <v>주임</v>
          </cell>
          <cell r="G40" t="str">
            <v>팀원</v>
          </cell>
          <cell r="H40" t="str">
            <v>2002-11-04</v>
          </cell>
          <cell r="I40" t="str">
            <v>남</v>
          </cell>
          <cell r="J40">
            <v>16</v>
          </cell>
          <cell r="K40">
            <v>0</v>
          </cell>
          <cell r="L40">
            <v>14</v>
          </cell>
          <cell r="M40">
            <v>14</v>
          </cell>
          <cell r="Q40" t="str">
            <v>휴일</v>
          </cell>
          <cell r="X40" t="str">
            <v>휴일</v>
          </cell>
          <cell r="AK40" t="str">
            <v>2/4대휴</v>
          </cell>
          <cell r="AL40" t="str">
            <v>휴일</v>
          </cell>
          <cell r="AM40" t="str">
            <v>휴일</v>
          </cell>
          <cell r="AS40">
            <v>0</v>
          </cell>
          <cell r="AT40">
            <v>0</v>
          </cell>
          <cell r="AU40">
            <v>0</v>
          </cell>
          <cell r="AV40">
            <v>0</v>
          </cell>
          <cell r="AW40">
            <v>0</v>
          </cell>
          <cell r="AX40">
            <v>0</v>
          </cell>
          <cell r="AY40">
            <v>0</v>
          </cell>
          <cell r="AZ40">
            <v>0</v>
          </cell>
          <cell r="BA40">
            <v>4</v>
          </cell>
          <cell r="BB40">
            <v>1</v>
          </cell>
          <cell r="BC40">
            <v>0</v>
          </cell>
          <cell r="BD40">
            <v>0</v>
          </cell>
          <cell r="BE40">
            <v>0</v>
          </cell>
          <cell r="BF40">
            <v>0</v>
          </cell>
          <cell r="BG40">
            <v>0</v>
          </cell>
          <cell r="BH40">
            <v>0</v>
          </cell>
          <cell r="BI40">
            <v>0</v>
          </cell>
          <cell r="BJ40">
            <v>1</v>
          </cell>
          <cell r="BL40">
            <v>19</v>
          </cell>
        </row>
        <row r="41">
          <cell r="B41">
            <v>1323</v>
          </cell>
          <cell r="C41" t="str">
            <v>CVS</v>
          </cell>
          <cell r="D41" t="str">
            <v>CVS GH 서울2팀</v>
          </cell>
          <cell r="E41" t="str">
            <v>이윤복</v>
          </cell>
          <cell r="F41" t="str">
            <v>대리</v>
          </cell>
          <cell r="G41" t="str">
            <v>팀원</v>
          </cell>
          <cell r="H41" t="str">
            <v>2001-02-26</v>
          </cell>
          <cell r="I41" t="str">
            <v>남</v>
          </cell>
          <cell r="J41">
            <v>13</v>
          </cell>
          <cell r="K41">
            <v>0</v>
          </cell>
          <cell r="L41">
            <v>15</v>
          </cell>
          <cell r="M41">
            <v>15</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L41">
            <v>20</v>
          </cell>
        </row>
        <row r="42">
          <cell r="B42">
            <v>1319</v>
          </cell>
          <cell r="C42" t="str">
            <v>CVS</v>
          </cell>
          <cell r="D42" t="str">
            <v>CVS GH 서울2팀</v>
          </cell>
          <cell r="E42" t="str">
            <v>이수성</v>
          </cell>
          <cell r="F42" t="str">
            <v>대리</v>
          </cell>
          <cell r="G42" t="str">
            <v>팀원</v>
          </cell>
          <cell r="H42" t="str">
            <v>2001-02-26</v>
          </cell>
          <cell r="I42" t="str">
            <v>남</v>
          </cell>
          <cell r="J42">
            <v>15</v>
          </cell>
          <cell r="K42">
            <v>0</v>
          </cell>
          <cell r="L42">
            <v>15</v>
          </cell>
          <cell r="M42">
            <v>15</v>
          </cell>
          <cell r="Q42" t="str">
            <v>휴일</v>
          </cell>
          <cell r="AE42" t="str">
            <v>휴일</v>
          </cell>
          <cell r="AF42" t="str">
            <v>휴일</v>
          </cell>
          <cell r="AL42" t="str">
            <v>휴일</v>
          </cell>
          <cell r="AS42">
            <v>0</v>
          </cell>
          <cell r="AT42">
            <v>0</v>
          </cell>
          <cell r="AU42">
            <v>0</v>
          </cell>
          <cell r="AV42">
            <v>0</v>
          </cell>
          <cell r="AW42">
            <v>0</v>
          </cell>
          <cell r="AX42">
            <v>0</v>
          </cell>
          <cell r="AY42">
            <v>0</v>
          </cell>
          <cell r="AZ42">
            <v>0</v>
          </cell>
          <cell r="BA42">
            <v>4</v>
          </cell>
          <cell r="BB42">
            <v>0</v>
          </cell>
          <cell r="BC42">
            <v>0</v>
          </cell>
          <cell r="BD42">
            <v>0</v>
          </cell>
          <cell r="BE42">
            <v>0</v>
          </cell>
          <cell r="BF42">
            <v>0</v>
          </cell>
          <cell r="BG42">
            <v>0</v>
          </cell>
          <cell r="BH42">
            <v>0</v>
          </cell>
          <cell r="BI42">
            <v>0</v>
          </cell>
          <cell r="BJ42">
            <v>0</v>
          </cell>
          <cell r="BL42">
            <v>20</v>
          </cell>
        </row>
        <row r="43">
          <cell r="B43">
            <v>1491</v>
          </cell>
          <cell r="C43" t="str">
            <v>CVS</v>
          </cell>
          <cell r="D43" t="str">
            <v>CVS GH 서울2팀</v>
          </cell>
          <cell r="E43" t="str">
            <v>정지원</v>
          </cell>
          <cell r="F43" t="str">
            <v>주임</v>
          </cell>
          <cell r="G43" t="str">
            <v>팀원</v>
          </cell>
          <cell r="H43" t="str">
            <v>2003-03-10</v>
          </cell>
          <cell r="I43" t="str">
            <v>남</v>
          </cell>
          <cell r="J43">
            <v>13</v>
          </cell>
          <cell r="K43">
            <v>0</v>
          </cell>
          <cell r="L43">
            <v>13</v>
          </cell>
          <cell r="M43">
            <v>13</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L43">
            <v>20</v>
          </cell>
        </row>
        <row r="44">
          <cell r="B44">
            <v>1427</v>
          </cell>
          <cell r="C44" t="str">
            <v>CVS</v>
          </cell>
          <cell r="D44" t="str">
            <v>CVS GH 서울2팀</v>
          </cell>
          <cell r="E44" t="str">
            <v>곽명주</v>
          </cell>
          <cell r="F44" t="str">
            <v>대리</v>
          </cell>
          <cell r="G44" t="str">
            <v>팀원</v>
          </cell>
          <cell r="H44" t="str">
            <v>2003-01-07</v>
          </cell>
          <cell r="I44" t="str">
            <v>남</v>
          </cell>
          <cell r="J44">
            <v>13</v>
          </cell>
          <cell r="K44">
            <v>0</v>
          </cell>
          <cell r="L44">
            <v>13</v>
          </cell>
          <cell r="M44">
            <v>13</v>
          </cell>
          <cell r="N44" t="str">
            <v>1/21대휴</v>
          </cell>
          <cell r="Q44" t="str">
            <v>휴일</v>
          </cell>
          <cell r="AS44">
            <v>0</v>
          </cell>
          <cell r="AT44">
            <v>0</v>
          </cell>
          <cell r="AU44">
            <v>0</v>
          </cell>
          <cell r="AV44">
            <v>0</v>
          </cell>
          <cell r="AW44">
            <v>0</v>
          </cell>
          <cell r="AX44">
            <v>0</v>
          </cell>
          <cell r="AY44">
            <v>0</v>
          </cell>
          <cell r="AZ44">
            <v>0</v>
          </cell>
          <cell r="BA44">
            <v>1</v>
          </cell>
          <cell r="BB44">
            <v>1</v>
          </cell>
          <cell r="BC44">
            <v>0</v>
          </cell>
          <cell r="BD44">
            <v>0</v>
          </cell>
          <cell r="BE44">
            <v>0</v>
          </cell>
          <cell r="BF44">
            <v>0</v>
          </cell>
          <cell r="BG44">
            <v>0</v>
          </cell>
          <cell r="BH44">
            <v>0</v>
          </cell>
          <cell r="BI44">
            <v>0</v>
          </cell>
          <cell r="BJ44">
            <v>1</v>
          </cell>
          <cell r="BL44">
            <v>19</v>
          </cell>
        </row>
        <row r="45">
          <cell r="B45">
            <v>1361</v>
          </cell>
          <cell r="C45" t="str">
            <v>CVS</v>
          </cell>
          <cell r="D45" t="str">
            <v>CVS GH 서울2팀</v>
          </cell>
          <cell r="E45" t="str">
            <v>장준</v>
          </cell>
          <cell r="F45" t="str">
            <v>주임</v>
          </cell>
          <cell r="G45" t="str">
            <v>팀원</v>
          </cell>
          <cell r="H45" t="str">
            <v>2001-04-30</v>
          </cell>
          <cell r="I45" t="str">
            <v>남</v>
          </cell>
          <cell r="J45">
            <v>13</v>
          </cell>
          <cell r="K45">
            <v>0</v>
          </cell>
          <cell r="L45">
            <v>15</v>
          </cell>
          <cell r="M45">
            <v>15</v>
          </cell>
          <cell r="AH45" t="str">
            <v>반차</v>
          </cell>
          <cell r="AS45">
            <v>0</v>
          </cell>
          <cell r="AT45">
            <v>0</v>
          </cell>
          <cell r="AU45">
            <v>0</v>
          </cell>
          <cell r="AV45">
            <v>0</v>
          </cell>
          <cell r="AW45">
            <v>1</v>
          </cell>
          <cell r="AX45">
            <v>0.5</v>
          </cell>
          <cell r="AY45">
            <v>0</v>
          </cell>
          <cell r="AZ45">
            <v>0</v>
          </cell>
          <cell r="BA45">
            <v>0</v>
          </cell>
          <cell r="BB45">
            <v>0</v>
          </cell>
          <cell r="BC45">
            <v>0</v>
          </cell>
          <cell r="BD45">
            <v>0</v>
          </cell>
          <cell r="BE45">
            <v>0</v>
          </cell>
          <cell r="BF45">
            <v>0</v>
          </cell>
          <cell r="BG45">
            <v>0</v>
          </cell>
          <cell r="BH45">
            <v>0</v>
          </cell>
          <cell r="BI45">
            <v>0</v>
          </cell>
          <cell r="BJ45">
            <v>0</v>
          </cell>
          <cell r="BL45">
            <v>20</v>
          </cell>
        </row>
        <row r="46">
          <cell r="B46">
            <v>1592</v>
          </cell>
          <cell r="C46" t="str">
            <v>CVS</v>
          </cell>
          <cell r="D46" t="str">
            <v>CVS GH 서울2팀</v>
          </cell>
          <cell r="E46" t="str">
            <v>홍길남</v>
          </cell>
          <cell r="F46" t="str">
            <v>과장</v>
          </cell>
          <cell r="G46" t="str">
            <v>팀원</v>
          </cell>
          <cell r="H46">
            <v>38425</v>
          </cell>
          <cell r="I46" t="str">
            <v>남</v>
          </cell>
          <cell r="J46">
            <v>0</v>
          </cell>
          <cell r="K46">
            <v>-0.97260273972602818</v>
          </cell>
          <cell r="L46">
            <v>11</v>
          </cell>
          <cell r="M46">
            <v>10.027397260273972</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L46">
            <v>20</v>
          </cell>
        </row>
        <row r="47">
          <cell r="B47">
            <v>1379</v>
          </cell>
          <cell r="C47" t="str">
            <v>CVS</v>
          </cell>
          <cell r="D47" t="str">
            <v>CVS GH 서울2팀</v>
          </cell>
          <cell r="E47" t="str">
            <v>김세곤</v>
          </cell>
          <cell r="F47" t="str">
            <v>주임</v>
          </cell>
          <cell r="G47" t="str">
            <v>팀원</v>
          </cell>
          <cell r="H47" t="str">
            <v>2001-11-19</v>
          </cell>
          <cell r="I47" t="str">
            <v>남</v>
          </cell>
          <cell r="J47">
            <v>16</v>
          </cell>
          <cell r="K47">
            <v>0</v>
          </cell>
          <cell r="L47">
            <v>15</v>
          </cell>
          <cell r="M47">
            <v>15</v>
          </cell>
          <cell r="X47" t="str">
            <v>휴일</v>
          </cell>
          <cell r="AF47" t="str">
            <v>휴일</v>
          </cell>
          <cell r="AS47">
            <v>0</v>
          </cell>
          <cell r="AT47">
            <v>0</v>
          </cell>
          <cell r="AU47">
            <v>0</v>
          </cell>
          <cell r="AV47">
            <v>0</v>
          </cell>
          <cell r="AW47">
            <v>0</v>
          </cell>
          <cell r="AX47">
            <v>0</v>
          </cell>
          <cell r="AY47">
            <v>0</v>
          </cell>
          <cell r="AZ47">
            <v>0</v>
          </cell>
          <cell r="BA47">
            <v>2</v>
          </cell>
          <cell r="BB47">
            <v>0</v>
          </cell>
          <cell r="BC47">
            <v>0</v>
          </cell>
          <cell r="BD47">
            <v>0</v>
          </cell>
          <cell r="BE47">
            <v>0</v>
          </cell>
          <cell r="BF47">
            <v>0</v>
          </cell>
          <cell r="BG47">
            <v>0</v>
          </cell>
          <cell r="BH47">
            <v>0</v>
          </cell>
          <cell r="BI47">
            <v>0</v>
          </cell>
          <cell r="BJ47">
            <v>0</v>
          </cell>
          <cell r="BL47">
            <v>20</v>
          </cell>
        </row>
        <row r="48">
          <cell r="B48">
            <v>1102</v>
          </cell>
          <cell r="C48" t="str">
            <v>CVS</v>
          </cell>
          <cell r="D48" t="str">
            <v>CVS GH East팀</v>
          </cell>
          <cell r="E48" t="str">
            <v>마희종</v>
          </cell>
          <cell r="F48" t="str">
            <v>차장</v>
          </cell>
          <cell r="G48" t="str">
            <v>팀장</v>
          </cell>
          <cell r="H48" t="str">
            <v>1992-08-10</v>
          </cell>
          <cell r="I48" t="str">
            <v>남</v>
          </cell>
          <cell r="J48">
            <v>30</v>
          </cell>
          <cell r="K48">
            <v>0</v>
          </cell>
          <cell r="L48">
            <v>24</v>
          </cell>
          <cell r="M48">
            <v>24</v>
          </cell>
          <cell r="X48" t="str">
            <v>휴일</v>
          </cell>
          <cell r="Y48" t="str">
            <v>휴일</v>
          </cell>
          <cell r="AE48" t="str">
            <v>휴일</v>
          </cell>
          <cell r="AS48">
            <v>0</v>
          </cell>
          <cell r="AT48">
            <v>0</v>
          </cell>
          <cell r="AU48">
            <v>0</v>
          </cell>
          <cell r="AV48">
            <v>0</v>
          </cell>
          <cell r="AW48">
            <v>0</v>
          </cell>
          <cell r="AX48">
            <v>0</v>
          </cell>
          <cell r="AY48">
            <v>0</v>
          </cell>
          <cell r="AZ48">
            <v>0</v>
          </cell>
          <cell r="BA48">
            <v>3</v>
          </cell>
          <cell r="BB48">
            <v>0</v>
          </cell>
          <cell r="BC48">
            <v>0</v>
          </cell>
          <cell r="BD48">
            <v>0</v>
          </cell>
          <cell r="BE48">
            <v>0</v>
          </cell>
          <cell r="BF48">
            <v>0</v>
          </cell>
          <cell r="BG48">
            <v>0</v>
          </cell>
          <cell r="BH48">
            <v>0</v>
          </cell>
          <cell r="BI48">
            <v>0</v>
          </cell>
          <cell r="BJ48">
            <v>0</v>
          </cell>
          <cell r="BL48">
            <v>20</v>
          </cell>
        </row>
        <row r="49">
          <cell r="B49">
            <v>1229</v>
          </cell>
          <cell r="C49" t="str">
            <v>CVS</v>
          </cell>
          <cell r="D49" t="str">
            <v>CVS GH East팀</v>
          </cell>
          <cell r="E49" t="str">
            <v>김병국</v>
          </cell>
          <cell r="F49" t="str">
            <v>과장</v>
          </cell>
          <cell r="G49" t="str">
            <v>팀원</v>
          </cell>
          <cell r="H49" t="str">
            <v>1999-06-01</v>
          </cell>
          <cell r="I49" t="str">
            <v>남</v>
          </cell>
          <cell r="J49">
            <v>19</v>
          </cell>
          <cell r="K49">
            <v>0</v>
          </cell>
          <cell r="L49">
            <v>17</v>
          </cell>
          <cell r="M49">
            <v>17</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L49">
            <v>20</v>
          </cell>
        </row>
        <row r="50">
          <cell r="B50">
            <v>1549</v>
          </cell>
          <cell r="C50" t="str">
            <v>CVS</v>
          </cell>
          <cell r="D50" t="str">
            <v>CVS GH East팀</v>
          </cell>
          <cell r="E50" t="str">
            <v>박재민</v>
          </cell>
          <cell r="F50" t="str">
            <v>사원</v>
          </cell>
          <cell r="G50" t="str">
            <v>팀원</v>
          </cell>
          <cell r="H50" t="str">
            <v>2004-01-26</v>
          </cell>
          <cell r="I50" t="str">
            <v>남</v>
          </cell>
          <cell r="J50">
            <v>12.315068493150685</v>
          </cell>
          <cell r="K50">
            <v>0</v>
          </cell>
          <cell r="L50">
            <v>12</v>
          </cell>
          <cell r="M50">
            <v>12</v>
          </cell>
          <cell r="X50" t="str">
            <v>휴일</v>
          </cell>
          <cell r="Y50" t="str">
            <v>휴일</v>
          </cell>
          <cell r="AS50">
            <v>0</v>
          </cell>
          <cell r="AT50">
            <v>0</v>
          </cell>
          <cell r="AU50">
            <v>0</v>
          </cell>
          <cell r="AV50">
            <v>0</v>
          </cell>
          <cell r="AW50">
            <v>0</v>
          </cell>
          <cell r="AX50">
            <v>0</v>
          </cell>
          <cell r="AY50">
            <v>0</v>
          </cell>
          <cell r="AZ50">
            <v>0</v>
          </cell>
          <cell r="BA50">
            <v>2</v>
          </cell>
          <cell r="BB50">
            <v>0</v>
          </cell>
          <cell r="BC50">
            <v>0</v>
          </cell>
          <cell r="BD50">
            <v>0</v>
          </cell>
          <cell r="BE50">
            <v>0</v>
          </cell>
          <cell r="BF50">
            <v>0</v>
          </cell>
          <cell r="BG50">
            <v>0</v>
          </cell>
          <cell r="BH50">
            <v>0</v>
          </cell>
          <cell r="BI50">
            <v>0</v>
          </cell>
          <cell r="BJ50">
            <v>0</v>
          </cell>
          <cell r="BL50">
            <v>20</v>
          </cell>
        </row>
        <row r="51">
          <cell r="B51">
            <v>1191</v>
          </cell>
          <cell r="C51" t="str">
            <v>CVS</v>
          </cell>
          <cell r="D51" t="str">
            <v>CVS GH East팀</v>
          </cell>
          <cell r="E51" t="str">
            <v>김태연</v>
          </cell>
          <cell r="F51" t="str">
            <v>차장</v>
          </cell>
          <cell r="G51" t="str">
            <v>팀원</v>
          </cell>
          <cell r="H51" t="str">
            <v>1997-01-01</v>
          </cell>
          <cell r="I51" t="str">
            <v>남</v>
          </cell>
          <cell r="J51">
            <v>20.5</v>
          </cell>
          <cell r="K51">
            <v>0</v>
          </cell>
          <cell r="L51">
            <v>20</v>
          </cell>
          <cell r="M51">
            <v>20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L51">
            <v>20</v>
          </cell>
        </row>
        <row r="52">
          <cell r="B52">
            <v>1550</v>
          </cell>
          <cell r="C52" t="str">
            <v>CVS</v>
          </cell>
          <cell r="D52" t="str">
            <v>CVS GH East팀</v>
          </cell>
          <cell r="E52" t="str">
            <v>박철주</v>
          </cell>
          <cell r="F52" t="str">
            <v>사원</v>
          </cell>
          <cell r="G52" t="str">
            <v>팀원</v>
          </cell>
          <cell r="H52" t="str">
            <v>2004-01-26</v>
          </cell>
          <cell r="I52" t="str">
            <v>남</v>
          </cell>
          <cell r="J52">
            <v>9.3150684931506831</v>
          </cell>
          <cell r="K52">
            <v>0</v>
          </cell>
          <cell r="L52">
            <v>12</v>
          </cell>
          <cell r="M52">
            <v>12</v>
          </cell>
          <cell r="X52" t="str">
            <v>휴일</v>
          </cell>
          <cell r="Y52" t="str">
            <v>휴일</v>
          </cell>
          <cell r="AS52">
            <v>0</v>
          </cell>
          <cell r="AT52">
            <v>0</v>
          </cell>
          <cell r="AU52">
            <v>0</v>
          </cell>
          <cell r="AV52">
            <v>0</v>
          </cell>
          <cell r="AW52">
            <v>0</v>
          </cell>
          <cell r="AX52">
            <v>0</v>
          </cell>
          <cell r="AY52">
            <v>0</v>
          </cell>
          <cell r="AZ52">
            <v>0</v>
          </cell>
          <cell r="BA52">
            <v>2</v>
          </cell>
          <cell r="BB52">
            <v>0</v>
          </cell>
          <cell r="BC52">
            <v>0</v>
          </cell>
          <cell r="BD52">
            <v>0</v>
          </cell>
          <cell r="BE52">
            <v>0</v>
          </cell>
          <cell r="BF52">
            <v>0</v>
          </cell>
          <cell r="BG52">
            <v>0</v>
          </cell>
          <cell r="BH52">
            <v>0</v>
          </cell>
          <cell r="BI52">
            <v>0</v>
          </cell>
          <cell r="BJ52">
            <v>0</v>
          </cell>
          <cell r="BL52">
            <v>20</v>
          </cell>
        </row>
        <row r="53">
          <cell r="B53">
            <v>1339</v>
          </cell>
          <cell r="C53" t="str">
            <v>CVS</v>
          </cell>
          <cell r="D53" t="str">
            <v>CVS GH East팀</v>
          </cell>
          <cell r="E53" t="str">
            <v>신상흔</v>
          </cell>
          <cell r="F53" t="str">
            <v>주임</v>
          </cell>
          <cell r="G53" t="str">
            <v>팀원</v>
          </cell>
          <cell r="H53" t="str">
            <v>2001-02-26</v>
          </cell>
          <cell r="I53" t="str">
            <v>남</v>
          </cell>
          <cell r="J53">
            <v>11</v>
          </cell>
          <cell r="K53">
            <v>0</v>
          </cell>
          <cell r="L53">
            <v>15</v>
          </cell>
          <cell r="M53">
            <v>15</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L53">
            <v>20</v>
          </cell>
        </row>
        <row r="54">
          <cell r="B54">
            <v>1252</v>
          </cell>
          <cell r="C54" t="str">
            <v>CVS</v>
          </cell>
          <cell r="D54" t="str">
            <v>CVS GH East팀</v>
          </cell>
          <cell r="E54" t="str">
            <v>황준식</v>
          </cell>
          <cell r="F54" t="str">
            <v>주임</v>
          </cell>
          <cell r="G54" t="str">
            <v>팀원</v>
          </cell>
          <cell r="H54" t="str">
            <v>1999-12-01</v>
          </cell>
          <cell r="I54" t="str">
            <v>남</v>
          </cell>
          <cell r="J54">
            <v>19.5</v>
          </cell>
          <cell r="K54">
            <v>0</v>
          </cell>
          <cell r="L54">
            <v>17</v>
          </cell>
          <cell r="M54">
            <v>17</v>
          </cell>
          <cell r="AE54" t="str">
            <v>휴일</v>
          </cell>
          <cell r="AS54">
            <v>0</v>
          </cell>
          <cell r="AT54">
            <v>0</v>
          </cell>
          <cell r="AU54">
            <v>0</v>
          </cell>
          <cell r="AV54">
            <v>0</v>
          </cell>
          <cell r="AW54">
            <v>0</v>
          </cell>
          <cell r="AX54">
            <v>0</v>
          </cell>
          <cell r="AY54">
            <v>0</v>
          </cell>
          <cell r="AZ54">
            <v>0</v>
          </cell>
          <cell r="BA54">
            <v>1</v>
          </cell>
          <cell r="BB54">
            <v>0</v>
          </cell>
          <cell r="BC54">
            <v>0</v>
          </cell>
          <cell r="BD54">
            <v>0</v>
          </cell>
          <cell r="BE54">
            <v>0</v>
          </cell>
          <cell r="BF54">
            <v>0</v>
          </cell>
          <cell r="BG54">
            <v>0</v>
          </cell>
          <cell r="BH54">
            <v>0</v>
          </cell>
          <cell r="BI54">
            <v>0</v>
          </cell>
          <cell r="BJ54">
            <v>0</v>
          </cell>
          <cell r="BL54">
            <v>20</v>
          </cell>
        </row>
        <row r="55">
          <cell r="B55">
            <v>1230</v>
          </cell>
          <cell r="C55" t="str">
            <v>CVS</v>
          </cell>
          <cell r="D55" t="str">
            <v>CVS GH East팀</v>
          </cell>
          <cell r="E55" t="str">
            <v>정영수</v>
          </cell>
          <cell r="F55" t="str">
            <v>대리</v>
          </cell>
          <cell r="G55" t="str">
            <v>팀원</v>
          </cell>
          <cell r="H55" t="str">
            <v>1999-06-01</v>
          </cell>
          <cell r="I55" t="str">
            <v>남</v>
          </cell>
          <cell r="J55">
            <v>14</v>
          </cell>
          <cell r="K55">
            <v>0</v>
          </cell>
          <cell r="L55">
            <v>17</v>
          </cell>
          <cell r="M55">
            <v>17</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L55">
            <v>20</v>
          </cell>
        </row>
        <row r="56">
          <cell r="B56">
            <v>1062</v>
          </cell>
          <cell r="C56" t="str">
            <v>CVS</v>
          </cell>
          <cell r="D56" t="str">
            <v>CVS GH West팀</v>
          </cell>
          <cell r="E56" t="str">
            <v>유수청</v>
          </cell>
          <cell r="F56" t="str">
            <v>차장</v>
          </cell>
          <cell r="G56" t="str">
            <v>팀장</v>
          </cell>
          <cell r="H56" t="str">
            <v>1990-12-10</v>
          </cell>
          <cell r="I56" t="str">
            <v>남</v>
          </cell>
          <cell r="J56">
            <v>32</v>
          </cell>
          <cell r="K56">
            <v>0</v>
          </cell>
          <cell r="L56">
            <v>26</v>
          </cell>
          <cell r="M56">
            <v>26</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L56">
            <v>20</v>
          </cell>
        </row>
        <row r="57">
          <cell r="B57">
            <v>1363</v>
          </cell>
          <cell r="C57" t="str">
            <v>CVS</v>
          </cell>
          <cell r="D57" t="str">
            <v>CVS GH West팀</v>
          </cell>
          <cell r="E57" t="str">
            <v>박동윤</v>
          </cell>
          <cell r="F57" t="str">
            <v>대리</v>
          </cell>
          <cell r="G57" t="str">
            <v>팀원</v>
          </cell>
          <cell r="H57" t="str">
            <v>2001-04-30</v>
          </cell>
          <cell r="I57" t="str">
            <v>남</v>
          </cell>
          <cell r="J57">
            <v>17</v>
          </cell>
          <cell r="K57">
            <v>0</v>
          </cell>
          <cell r="L57">
            <v>15</v>
          </cell>
          <cell r="M57">
            <v>15</v>
          </cell>
          <cell r="X57" t="str">
            <v>휴일</v>
          </cell>
          <cell r="Y57" t="str">
            <v>휴일</v>
          </cell>
          <cell r="AF57" t="str">
            <v>휴일</v>
          </cell>
          <cell r="AL57" t="str">
            <v>휴일</v>
          </cell>
          <cell r="AM57" t="str">
            <v>휴일</v>
          </cell>
          <cell r="AS57">
            <v>0</v>
          </cell>
          <cell r="AT57">
            <v>0</v>
          </cell>
          <cell r="AU57">
            <v>0</v>
          </cell>
          <cell r="AV57">
            <v>0</v>
          </cell>
          <cell r="AW57">
            <v>0</v>
          </cell>
          <cell r="AX57">
            <v>0</v>
          </cell>
          <cell r="AY57">
            <v>0</v>
          </cell>
          <cell r="AZ57">
            <v>0</v>
          </cell>
          <cell r="BA57">
            <v>5</v>
          </cell>
          <cell r="BB57">
            <v>0</v>
          </cell>
          <cell r="BC57">
            <v>0</v>
          </cell>
          <cell r="BD57">
            <v>0</v>
          </cell>
          <cell r="BE57">
            <v>0</v>
          </cell>
          <cell r="BF57">
            <v>0</v>
          </cell>
          <cell r="BG57">
            <v>0</v>
          </cell>
          <cell r="BH57">
            <v>0</v>
          </cell>
          <cell r="BI57">
            <v>0</v>
          </cell>
          <cell r="BJ57">
            <v>0</v>
          </cell>
          <cell r="BL57">
            <v>20</v>
          </cell>
        </row>
        <row r="58">
          <cell r="B58">
            <v>1263</v>
          </cell>
          <cell r="C58" t="str">
            <v>CVS</v>
          </cell>
          <cell r="D58" t="str">
            <v>CVS GH West팀</v>
          </cell>
          <cell r="E58" t="str">
            <v>강태용</v>
          </cell>
          <cell r="F58" t="str">
            <v>주임</v>
          </cell>
          <cell r="G58" t="str">
            <v>팀원</v>
          </cell>
          <cell r="H58" t="str">
            <v>2000-01-10</v>
          </cell>
          <cell r="I58" t="str">
            <v>남</v>
          </cell>
          <cell r="J58">
            <v>18</v>
          </cell>
          <cell r="K58">
            <v>0</v>
          </cell>
          <cell r="L58">
            <v>16</v>
          </cell>
          <cell r="M58">
            <v>16</v>
          </cell>
          <cell r="X58" t="str">
            <v>휴일</v>
          </cell>
          <cell r="AF58" t="str">
            <v>휴일</v>
          </cell>
          <cell r="AS58">
            <v>0</v>
          </cell>
          <cell r="AT58">
            <v>0</v>
          </cell>
          <cell r="AU58">
            <v>0</v>
          </cell>
          <cell r="AV58">
            <v>0</v>
          </cell>
          <cell r="AW58">
            <v>0</v>
          </cell>
          <cell r="AX58">
            <v>0</v>
          </cell>
          <cell r="AY58">
            <v>0</v>
          </cell>
          <cell r="AZ58">
            <v>0</v>
          </cell>
          <cell r="BA58">
            <v>2</v>
          </cell>
          <cell r="BB58">
            <v>0</v>
          </cell>
          <cell r="BC58">
            <v>0</v>
          </cell>
          <cell r="BD58">
            <v>0</v>
          </cell>
          <cell r="BE58">
            <v>0</v>
          </cell>
          <cell r="BF58">
            <v>0</v>
          </cell>
          <cell r="BG58">
            <v>0</v>
          </cell>
          <cell r="BH58">
            <v>0</v>
          </cell>
          <cell r="BI58">
            <v>0</v>
          </cell>
          <cell r="BJ58">
            <v>0</v>
          </cell>
          <cell r="BL58">
            <v>20</v>
          </cell>
        </row>
        <row r="59">
          <cell r="B59">
            <v>1553</v>
          </cell>
          <cell r="C59" t="str">
            <v>CVS</v>
          </cell>
          <cell r="D59" t="str">
            <v>CVS GH West팀</v>
          </cell>
          <cell r="E59" t="str">
            <v>양주안</v>
          </cell>
          <cell r="F59" t="str">
            <v>대리</v>
          </cell>
          <cell r="G59" t="str">
            <v>팀원</v>
          </cell>
          <cell r="H59" t="str">
            <v>2004-01-26</v>
          </cell>
          <cell r="I59" t="str">
            <v>남</v>
          </cell>
          <cell r="J59">
            <v>6.3150684931506849</v>
          </cell>
          <cell r="K59">
            <v>0</v>
          </cell>
          <cell r="L59">
            <v>12</v>
          </cell>
          <cell r="M59">
            <v>12</v>
          </cell>
          <cell r="AG59" t="str">
            <v>경조(본인결혼)</v>
          </cell>
          <cell r="AH59" t="str">
            <v>경조(본인결혼)</v>
          </cell>
          <cell r="AI59" t="str">
            <v>경조(본인결혼)</v>
          </cell>
          <cell r="AJ59" t="str">
            <v>경조(본인결혼)</v>
          </cell>
          <cell r="AK59" t="str">
            <v>경조(본인결혼)</v>
          </cell>
          <cell r="AM59" t="str">
            <v>휴일</v>
          </cell>
          <cell r="AS59">
            <v>0</v>
          </cell>
          <cell r="AT59">
            <v>0</v>
          </cell>
          <cell r="AU59">
            <v>0</v>
          </cell>
          <cell r="AV59">
            <v>0</v>
          </cell>
          <cell r="AW59">
            <v>0</v>
          </cell>
          <cell r="AX59">
            <v>0</v>
          </cell>
          <cell r="AY59">
            <v>0</v>
          </cell>
          <cell r="AZ59">
            <v>5</v>
          </cell>
          <cell r="BA59">
            <v>1</v>
          </cell>
          <cell r="BB59">
            <v>0</v>
          </cell>
          <cell r="BC59">
            <v>0</v>
          </cell>
          <cell r="BD59">
            <v>0</v>
          </cell>
          <cell r="BE59">
            <v>0</v>
          </cell>
          <cell r="BF59">
            <v>0</v>
          </cell>
          <cell r="BG59">
            <v>0</v>
          </cell>
          <cell r="BH59">
            <v>0</v>
          </cell>
          <cell r="BI59">
            <v>0</v>
          </cell>
          <cell r="BJ59">
            <v>5</v>
          </cell>
          <cell r="BL59">
            <v>15</v>
          </cell>
        </row>
        <row r="60">
          <cell r="B60">
            <v>1432</v>
          </cell>
          <cell r="C60" t="str">
            <v>CVS</v>
          </cell>
          <cell r="D60" t="str">
            <v>CVS GH West팀</v>
          </cell>
          <cell r="E60" t="str">
            <v>김상헌</v>
          </cell>
          <cell r="F60" t="str">
            <v>사원</v>
          </cell>
          <cell r="G60" t="str">
            <v>팀원</v>
          </cell>
          <cell r="H60" t="str">
            <v>2003-01-07</v>
          </cell>
          <cell r="I60" t="str">
            <v>남</v>
          </cell>
          <cell r="J60">
            <v>13</v>
          </cell>
          <cell r="K60">
            <v>0</v>
          </cell>
          <cell r="L60">
            <v>13</v>
          </cell>
          <cell r="M60">
            <v>13</v>
          </cell>
          <cell r="X60" t="str">
            <v>휴일</v>
          </cell>
          <cell r="AS60">
            <v>0</v>
          </cell>
          <cell r="AT60">
            <v>0</v>
          </cell>
          <cell r="AU60">
            <v>0</v>
          </cell>
          <cell r="AV60">
            <v>0</v>
          </cell>
          <cell r="AW60">
            <v>0</v>
          </cell>
          <cell r="AX60">
            <v>0</v>
          </cell>
          <cell r="AY60">
            <v>0</v>
          </cell>
          <cell r="AZ60">
            <v>0</v>
          </cell>
          <cell r="BA60">
            <v>1</v>
          </cell>
          <cell r="BB60">
            <v>0</v>
          </cell>
          <cell r="BC60">
            <v>0</v>
          </cell>
          <cell r="BD60">
            <v>0</v>
          </cell>
          <cell r="BE60">
            <v>0</v>
          </cell>
          <cell r="BF60">
            <v>0</v>
          </cell>
          <cell r="BG60">
            <v>0</v>
          </cell>
          <cell r="BH60">
            <v>0</v>
          </cell>
          <cell r="BI60">
            <v>0</v>
          </cell>
          <cell r="BJ60">
            <v>0</v>
          </cell>
          <cell r="BL60">
            <v>20</v>
          </cell>
        </row>
        <row r="61">
          <cell r="B61">
            <v>1140</v>
          </cell>
          <cell r="C61" t="str">
            <v>CVS</v>
          </cell>
          <cell r="D61" t="str">
            <v>CVS GH West팀</v>
          </cell>
          <cell r="E61" t="str">
            <v>정경선</v>
          </cell>
          <cell r="F61" t="str">
            <v>차장</v>
          </cell>
          <cell r="G61" t="str">
            <v>팀원</v>
          </cell>
          <cell r="H61" t="str">
            <v>1994-05-02</v>
          </cell>
          <cell r="I61" t="str">
            <v>남</v>
          </cell>
          <cell r="J61">
            <v>21</v>
          </cell>
          <cell r="K61">
            <v>0</v>
          </cell>
          <cell r="L61">
            <v>22</v>
          </cell>
          <cell r="M61">
            <v>22</v>
          </cell>
          <cell r="X61" t="str">
            <v>휴일</v>
          </cell>
          <cell r="Y61" t="str">
            <v>휴일</v>
          </cell>
          <cell r="AS61">
            <v>0</v>
          </cell>
          <cell r="AT61">
            <v>0</v>
          </cell>
          <cell r="AU61">
            <v>0</v>
          </cell>
          <cell r="AV61">
            <v>0</v>
          </cell>
          <cell r="AW61">
            <v>0</v>
          </cell>
          <cell r="AX61">
            <v>0</v>
          </cell>
          <cell r="AY61">
            <v>0</v>
          </cell>
          <cell r="AZ61">
            <v>0</v>
          </cell>
          <cell r="BA61">
            <v>2</v>
          </cell>
          <cell r="BB61">
            <v>0</v>
          </cell>
          <cell r="BC61">
            <v>0</v>
          </cell>
          <cell r="BD61">
            <v>0</v>
          </cell>
          <cell r="BE61">
            <v>0</v>
          </cell>
          <cell r="BF61">
            <v>0</v>
          </cell>
          <cell r="BG61">
            <v>0</v>
          </cell>
          <cell r="BH61">
            <v>0</v>
          </cell>
          <cell r="BI61">
            <v>0</v>
          </cell>
          <cell r="BJ61">
            <v>0</v>
          </cell>
          <cell r="BL61">
            <v>20</v>
          </cell>
        </row>
        <row r="62">
          <cell r="B62">
            <v>1039</v>
          </cell>
          <cell r="C62" t="str">
            <v>CVS</v>
          </cell>
          <cell r="D62" t="str">
            <v>Regional Sales Manager</v>
          </cell>
          <cell r="E62" t="str">
            <v>윤정락</v>
          </cell>
          <cell r="F62" t="str">
            <v>부장</v>
          </cell>
          <cell r="G62" t="str">
            <v>본부장</v>
          </cell>
          <cell r="H62" t="str">
            <v>1989-07-25</v>
          </cell>
          <cell r="I62" t="str">
            <v>남</v>
          </cell>
          <cell r="J62">
            <v>27</v>
          </cell>
          <cell r="K62">
            <v>0</v>
          </cell>
          <cell r="L62">
            <v>27</v>
          </cell>
          <cell r="M62">
            <v>27</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L62">
            <v>20</v>
          </cell>
        </row>
        <row r="63">
          <cell r="B63">
            <v>1303</v>
          </cell>
          <cell r="C63" t="str">
            <v>CVS</v>
          </cell>
          <cell r="D63" t="str">
            <v>CVS CL 서울1팀</v>
          </cell>
          <cell r="E63" t="str">
            <v>정호인</v>
          </cell>
          <cell r="F63" t="str">
            <v>차장</v>
          </cell>
          <cell r="G63" t="str">
            <v>팀장</v>
          </cell>
          <cell r="H63" t="str">
            <v>2000-03-01</v>
          </cell>
          <cell r="I63" t="str">
            <v>남</v>
          </cell>
          <cell r="J63">
            <v>16</v>
          </cell>
          <cell r="K63">
            <v>0</v>
          </cell>
          <cell r="L63">
            <v>16</v>
          </cell>
          <cell r="M63">
            <v>16</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L63">
            <v>20</v>
          </cell>
        </row>
        <row r="64">
          <cell r="B64">
            <v>1316</v>
          </cell>
          <cell r="C64" t="str">
            <v>CVS</v>
          </cell>
          <cell r="D64" t="str">
            <v>CVS CL 서울1팀</v>
          </cell>
          <cell r="E64" t="str">
            <v>최희승</v>
          </cell>
          <cell r="F64" t="str">
            <v>주임</v>
          </cell>
          <cell r="G64" t="str">
            <v>팀원</v>
          </cell>
          <cell r="H64" t="str">
            <v>2001-02-26</v>
          </cell>
          <cell r="I64" t="str">
            <v>남</v>
          </cell>
          <cell r="J64">
            <v>13</v>
          </cell>
          <cell r="K64">
            <v>0</v>
          </cell>
          <cell r="L64">
            <v>15</v>
          </cell>
          <cell r="M64">
            <v>15</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L64">
            <v>20</v>
          </cell>
        </row>
        <row r="65">
          <cell r="B65">
            <v>1382</v>
          </cell>
          <cell r="C65" t="str">
            <v>CVS</v>
          </cell>
          <cell r="D65" t="str">
            <v>CVS CL 서울1팀</v>
          </cell>
          <cell r="E65" t="str">
            <v>박문용</v>
          </cell>
          <cell r="F65" t="str">
            <v>주임</v>
          </cell>
          <cell r="G65" t="str">
            <v>팀원</v>
          </cell>
          <cell r="H65" t="str">
            <v>2001-11-19</v>
          </cell>
          <cell r="I65" t="str">
            <v>남</v>
          </cell>
          <cell r="J65">
            <v>12</v>
          </cell>
          <cell r="K65">
            <v>0</v>
          </cell>
          <cell r="L65">
            <v>15</v>
          </cell>
          <cell r="M65">
            <v>15</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L65">
            <v>20</v>
          </cell>
        </row>
        <row r="66">
          <cell r="B66">
            <v>1318</v>
          </cell>
          <cell r="C66" t="str">
            <v>CVS</v>
          </cell>
          <cell r="D66" t="str">
            <v>CVS CL 서울1팀</v>
          </cell>
          <cell r="E66" t="str">
            <v>홍준석</v>
          </cell>
          <cell r="F66" t="str">
            <v>대리</v>
          </cell>
          <cell r="G66" t="str">
            <v>팀원</v>
          </cell>
          <cell r="H66" t="str">
            <v>2001-02-26</v>
          </cell>
          <cell r="I66" t="str">
            <v>남</v>
          </cell>
          <cell r="J66">
            <v>12</v>
          </cell>
          <cell r="K66">
            <v>0</v>
          </cell>
          <cell r="L66">
            <v>15</v>
          </cell>
          <cell r="M66">
            <v>15</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L66">
            <v>20</v>
          </cell>
        </row>
        <row r="67">
          <cell r="B67">
            <v>1171</v>
          </cell>
          <cell r="C67" t="str">
            <v>CVS</v>
          </cell>
          <cell r="D67" t="str">
            <v>CVS CL 서울1팀</v>
          </cell>
          <cell r="E67" t="str">
            <v>신철호</v>
          </cell>
          <cell r="F67" t="str">
            <v>과장</v>
          </cell>
          <cell r="G67" t="str">
            <v>팀원</v>
          </cell>
          <cell r="H67" t="str">
            <v>1995-04-17</v>
          </cell>
          <cell r="I67" t="str">
            <v>남</v>
          </cell>
          <cell r="J67">
            <v>21</v>
          </cell>
          <cell r="K67">
            <v>0</v>
          </cell>
          <cell r="L67">
            <v>21</v>
          </cell>
          <cell r="M67">
            <v>21</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L67">
            <v>20</v>
          </cell>
        </row>
        <row r="68">
          <cell r="B68">
            <v>1031</v>
          </cell>
          <cell r="C68" t="str">
            <v>CVS</v>
          </cell>
          <cell r="D68" t="str">
            <v>CVS CL 서울1팀</v>
          </cell>
          <cell r="E68" t="str">
            <v>엄정무</v>
          </cell>
          <cell r="F68" t="str">
            <v>부장</v>
          </cell>
          <cell r="G68" t="str">
            <v>팀원</v>
          </cell>
          <cell r="H68" t="str">
            <v>1989-01-16</v>
          </cell>
          <cell r="I68" t="str">
            <v>남</v>
          </cell>
          <cell r="J68">
            <v>27</v>
          </cell>
          <cell r="K68">
            <v>0</v>
          </cell>
          <cell r="L68">
            <v>27</v>
          </cell>
          <cell r="M68">
            <v>27</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L68">
            <v>20</v>
          </cell>
        </row>
        <row r="69">
          <cell r="B69">
            <v>1045</v>
          </cell>
          <cell r="C69" t="str">
            <v>CVS</v>
          </cell>
          <cell r="D69" t="str">
            <v>CVS CL 서울1팀</v>
          </cell>
          <cell r="E69" t="str">
            <v>민태정</v>
          </cell>
          <cell r="F69" t="str">
            <v>차장</v>
          </cell>
          <cell r="G69" t="str">
            <v>팀원</v>
          </cell>
          <cell r="H69" t="str">
            <v>1989-12-04</v>
          </cell>
          <cell r="I69" t="str">
            <v>남</v>
          </cell>
          <cell r="J69">
            <v>28</v>
          </cell>
          <cell r="K69">
            <v>0</v>
          </cell>
          <cell r="L69">
            <v>27</v>
          </cell>
          <cell r="M69">
            <v>27</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L69">
            <v>20</v>
          </cell>
        </row>
        <row r="70">
          <cell r="B70">
            <v>1338</v>
          </cell>
          <cell r="C70" t="str">
            <v>CVS</v>
          </cell>
          <cell r="D70" t="str">
            <v>CVS CL 서울1팀</v>
          </cell>
          <cell r="E70" t="str">
            <v>고민환</v>
          </cell>
          <cell r="F70" t="str">
            <v>사원</v>
          </cell>
          <cell r="G70" t="str">
            <v>팀원</v>
          </cell>
          <cell r="H70" t="str">
            <v>2001-02-26</v>
          </cell>
          <cell r="I70" t="str">
            <v>남</v>
          </cell>
          <cell r="J70">
            <v>16</v>
          </cell>
          <cell r="K70">
            <v>0</v>
          </cell>
          <cell r="L70">
            <v>15</v>
          </cell>
          <cell r="M70">
            <v>15</v>
          </cell>
          <cell r="AK70" t="str">
            <v>월차</v>
          </cell>
          <cell r="AS70">
            <v>0</v>
          </cell>
          <cell r="AT70">
            <v>0</v>
          </cell>
          <cell r="AU70">
            <v>0</v>
          </cell>
          <cell r="AV70">
            <v>1</v>
          </cell>
          <cell r="AW70">
            <v>0</v>
          </cell>
          <cell r="AX70">
            <v>1</v>
          </cell>
          <cell r="AY70">
            <v>0</v>
          </cell>
          <cell r="AZ70">
            <v>0</v>
          </cell>
          <cell r="BA70">
            <v>0</v>
          </cell>
          <cell r="BB70">
            <v>0</v>
          </cell>
          <cell r="BC70">
            <v>0</v>
          </cell>
          <cell r="BD70">
            <v>0</v>
          </cell>
          <cell r="BE70">
            <v>0</v>
          </cell>
          <cell r="BF70">
            <v>0</v>
          </cell>
          <cell r="BG70">
            <v>0</v>
          </cell>
          <cell r="BH70">
            <v>0</v>
          </cell>
          <cell r="BI70">
            <v>0</v>
          </cell>
          <cell r="BJ70">
            <v>1</v>
          </cell>
          <cell r="BL70">
            <v>19</v>
          </cell>
        </row>
        <row r="71">
          <cell r="B71">
            <v>1260</v>
          </cell>
          <cell r="C71" t="str">
            <v>CVS</v>
          </cell>
          <cell r="D71" t="str">
            <v>CVS CL 서울1팀</v>
          </cell>
          <cell r="E71" t="str">
            <v>박성환</v>
          </cell>
          <cell r="F71" t="str">
            <v>사원</v>
          </cell>
          <cell r="G71" t="str">
            <v>팀원</v>
          </cell>
          <cell r="H71">
            <v>36500</v>
          </cell>
          <cell r="I71" t="str">
            <v>남</v>
          </cell>
          <cell r="J71">
            <v>11.3</v>
          </cell>
          <cell r="K71">
            <v>0</v>
          </cell>
          <cell r="L71">
            <v>17</v>
          </cell>
          <cell r="M71">
            <v>17</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L71">
            <v>20</v>
          </cell>
        </row>
        <row r="72">
          <cell r="B72">
            <v>1429</v>
          </cell>
          <cell r="C72" t="str">
            <v>CVS</v>
          </cell>
          <cell r="D72" t="str">
            <v>CVS CL 서울1팀</v>
          </cell>
          <cell r="E72" t="str">
            <v>김경은</v>
          </cell>
          <cell r="F72" t="str">
            <v>주임</v>
          </cell>
          <cell r="G72" t="str">
            <v>팀원</v>
          </cell>
          <cell r="H72" t="str">
            <v>2003-01-07</v>
          </cell>
          <cell r="I72" t="str">
            <v>여</v>
          </cell>
          <cell r="J72">
            <v>14</v>
          </cell>
          <cell r="K72">
            <v>0</v>
          </cell>
          <cell r="L72">
            <v>13</v>
          </cell>
          <cell r="M72">
            <v>13</v>
          </cell>
          <cell r="AC72" t="str">
            <v>1/21대휴</v>
          </cell>
          <cell r="AS72">
            <v>0</v>
          </cell>
          <cell r="AT72">
            <v>0</v>
          </cell>
          <cell r="AU72">
            <v>0</v>
          </cell>
          <cell r="AV72">
            <v>0</v>
          </cell>
          <cell r="AW72">
            <v>0</v>
          </cell>
          <cell r="AX72">
            <v>0</v>
          </cell>
          <cell r="AY72">
            <v>0</v>
          </cell>
          <cell r="AZ72">
            <v>0</v>
          </cell>
          <cell r="BA72">
            <v>0</v>
          </cell>
          <cell r="BB72">
            <v>1</v>
          </cell>
          <cell r="BC72">
            <v>0</v>
          </cell>
          <cell r="BD72">
            <v>0</v>
          </cell>
          <cell r="BE72">
            <v>0</v>
          </cell>
          <cell r="BF72">
            <v>0</v>
          </cell>
          <cell r="BG72">
            <v>0</v>
          </cell>
          <cell r="BH72">
            <v>0</v>
          </cell>
          <cell r="BI72">
            <v>0</v>
          </cell>
          <cell r="BJ72">
            <v>1</v>
          </cell>
          <cell r="BL72">
            <v>19</v>
          </cell>
        </row>
        <row r="73">
          <cell r="B73">
            <v>1126</v>
          </cell>
          <cell r="C73" t="str">
            <v>CVS</v>
          </cell>
          <cell r="D73" t="str">
            <v>CVS CL 서울1팀</v>
          </cell>
          <cell r="E73" t="str">
            <v>권혁래</v>
          </cell>
          <cell r="F73" t="str">
            <v>차장</v>
          </cell>
          <cell r="G73" t="str">
            <v>팀원</v>
          </cell>
          <cell r="H73" t="str">
            <v>1993-04-01</v>
          </cell>
          <cell r="I73" t="str">
            <v>남</v>
          </cell>
          <cell r="J73">
            <v>22</v>
          </cell>
          <cell r="K73">
            <v>0</v>
          </cell>
          <cell r="L73">
            <v>23</v>
          </cell>
          <cell r="M73">
            <v>23</v>
          </cell>
          <cell r="R73" t="str">
            <v>휴일</v>
          </cell>
          <cell r="AS73">
            <v>0</v>
          </cell>
          <cell r="AT73">
            <v>0</v>
          </cell>
          <cell r="AU73">
            <v>0</v>
          </cell>
          <cell r="AV73">
            <v>0</v>
          </cell>
          <cell r="AW73">
            <v>0</v>
          </cell>
          <cell r="AX73">
            <v>0</v>
          </cell>
          <cell r="AY73">
            <v>0</v>
          </cell>
          <cell r="AZ73">
            <v>0</v>
          </cell>
          <cell r="BA73">
            <v>1</v>
          </cell>
          <cell r="BB73">
            <v>0</v>
          </cell>
          <cell r="BC73">
            <v>0</v>
          </cell>
          <cell r="BD73">
            <v>0</v>
          </cell>
          <cell r="BE73">
            <v>0</v>
          </cell>
          <cell r="BF73">
            <v>0</v>
          </cell>
          <cell r="BG73">
            <v>0</v>
          </cell>
          <cell r="BH73">
            <v>0</v>
          </cell>
          <cell r="BI73">
            <v>0</v>
          </cell>
          <cell r="BJ73">
            <v>0</v>
          </cell>
          <cell r="BL73">
            <v>20</v>
          </cell>
        </row>
        <row r="74">
          <cell r="B74">
            <v>1029</v>
          </cell>
          <cell r="C74" t="str">
            <v>CVS</v>
          </cell>
          <cell r="D74" t="str">
            <v>CVS CL 서울2팀</v>
          </cell>
          <cell r="E74" t="str">
            <v>강성우</v>
          </cell>
          <cell r="F74" t="str">
            <v>부장</v>
          </cell>
          <cell r="G74" t="str">
            <v>팀장</v>
          </cell>
          <cell r="H74" t="str">
            <v>1988-12-12</v>
          </cell>
          <cell r="I74" t="str">
            <v>남</v>
          </cell>
          <cell r="J74">
            <v>29</v>
          </cell>
          <cell r="K74">
            <v>0</v>
          </cell>
          <cell r="L74">
            <v>28</v>
          </cell>
          <cell r="M74">
            <v>28</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L74">
            <v>20</v>
          </cell>
        </row>
        <row r="75">
          <cell r="B75">
            <v>1234</v>
          </cell>
          <cell r="C75" t="str">
            <v>CVS</v>
          </cell>
          <cell r="D75" t="str">
            <v>CVS CL 서울2팀</v>
          </cell>
          <cell r="E75" t="str">
            <v>차용범</v>
          </cell>
          <cell r="F75" t="str">
            <v>대리</v>
          </cell>
          <cell r="G75" t="str">
            <v>팀원</v>
          </cell>
          <cell r="H75" t="str">
            <v>1999-07-01</v>
          </cell>
          <cell r="I75" t="str">
            <v>남</v>
          </cell>
          <cell r="J75">
            <v>15</v>
          </cell>
          <cell r="K75">
            <v>0</v>
          </cell>
          <cell r="L75">
            <v>17</v>
          </cell>
          <cell r="M75">
            <v>17</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L75">
            <v>20</v>
          </cell>
        </row>
        <row r="76">
          <cell r="B76">
            <v>1079</v>
          </cell>
          <cell r="C76" t="str">
            <v>CVS</v>
          </cell>
          <cell r="D76" t="str">
            <v>CVS CL 서울2팀</v>
          </cell>
          <cell r="E76" t="str">
            <v>김범식</v>
          </cell>
          <cell r="F76" t="str">
            <v>차장</v>
          </cell>
          <cell r="G76" t="str">
            <v>팀원</v>
          </cell>
          <cell r="H76" t="str">
            <v>1991-09-09</v>
          </cell>
          <cell r="I76" t="str">
            <v>남</v>
          </cell>
          <cell r="J76">
            <v>21</v>
          </cell>
          <cell r="K76">
            <v>0</v>
          </cell>
          <cell r="L76">
            <v>25</v>
          </cell>
          <cell r="M76">
            <v>25</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L76">
            <v>20</v>
          </cell>
        </row>
        <row r="77">
          <cell r="B77">
            <v>1359</v>
          </cell>
          <cell r="C77" t="str">
            <v>CVS</v>
          </cell>
          <cell r="D77" t="str">
            <v>CVS CL 서울2팀</v>
          </cell>
          <cell r="E77" t="str">
            <v>백동민</v>
          </cell>
          <cell r="F77" t="str">
            <v>주임</v>
          </cell>
          <cell r="G77" t="str">
            <v>팀원</v>
          </cell>
          <cell r="H77" t="str">
            <v>2001-04-30</v>
          </cell>
          <cell r="I77" t="str">
            <v>남</v>
          </cell>
          <cell r="J77">
            <v>13</v>
          </cell>
          <cell r="K77">
            <v>0</v>
          </cell>
          <cell r="L77">
            <v>15</v>
          </cell>
          <cell r="M77">
            <v>15</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L77">
            <v>20</v>
          </cell>
        </row>
        <row r="78">
          <cell r="B78">
            <v>1366</v>
          </cell>
          <cell r="C78" t="str">
            <v>CVS</v>
          </cell>
          <cell r="D78" t="str">
            <v>CVS CL 서울2팀</v>
          </cell>
          <cell r="E78" t="str">
            <v>장종일</v>
          </cell>
          <cell r="F78" t="str">
            <v>주임</v>
          </cell>
          <cell r="G78" t="str">
            <v>팀원</v>
          </cell>
          <cell r="H78" t="str">
            <v>2001-05-02</v>
          </cell>
          <cell r="I78" t="str">
            <v>남</v>
          </cell>
          <cell r="J78">
            <v>14</v>
          </cell>
          <cell r="K78">
            <v>0</v>
          </cell>
          <cell r="L78">
            <v>15</v>
          </cell>
          <cell r="M78">
            <v>15</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L78">
            <v>20</v>
          </cell>
        </row>
        <row r="79">
          <cell r="B79">
            <v>1440</v>
          </cell>
          <cell r="C79" t="str">
            <v>CVS</v>
          </cell>
          <cell r="D79" t="str">
            <v>CVS CL 서울2팀</v>
          </cell>
          <cell r="E79" t="str">
            <v>유진수</v>
          </cell>
          <cell r="F79" t="str">
            <v>사원</v>
          </cell>
          <cell r="G79" t="str">
            <v>팀원</v>
          </cell>
          <cell r="H79" t="str">
            <v>2003-01-07</v>
          </cell>
          <cell r="I79" t="str">
            <v>남</v>
          </cell>
          <cell r="J79">
            <v>13</v>
          </cell>
          <cell r="K79">
            <v>0</v>
          </cell>
          <cell r="L79">
            <v>13</v>
          </cell>
          <cell r="M79">
            <v>13</v>
          </cell>
          <cell r="Z79" t="str">
            <v>특휴</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1</v>
          </cell>
          <cell r="BJ79">
            <v>0</v>
          </cell>
          <cell r="BL79">
            <v>19</v>
          </cell>
        </row>
        <row r="80">
          <cell r="B80">
            <v>1581</v>
          </cell>
          <cell r="C80" t="str">
            <v>CVS</v>
          </cell>
          <cell r="D80" t="str">
            <v>CVS CL 서울2팀</v>
          </cell>
          <cell r="E80" t="str">
            <v>김미나</v>
          </cell>
          <cell r="F80" t="str">
            <v>사원</v>
          </cell>
          <cell r="G80" t="str">
            <v>팀원</v>
          </cell>
          <cell r="H80" t="str">
            <v>2004-09-10</v>
          </cell>
          <cell r="I80" t="str">
            <v>여</v>
          </cell>
          <cell r="J80">
            <v>2.0684931506849313</v>
          </cell>
          <cell r="K80">
            <v>0</v>
          </cell>
          <cell r="L80">
            <v>12</v>
          </cell>
          <cell r="M80">
            <v>12</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L80">
            <v>20</v>
          </cell>
        </row>
        <row r="81">
          <cell r="B81">
            <v>1490</v>
          </cell>
          <cell r="C81" t="str">
            <v>CVS</v>
          </cell>
          <cell r="D81" t="str">
            <v>CVS CL 서울2팀</v>
          </cell>
          <cell r="E81" t="str">
            <v>김남영</v>
          </cell>
          <cell r="F81" t="str">
            <v>주임</v>
          </cell>
          <cell r="G81" t="str">
            <v>팀원</v>
          </cell>
          <cell r="H81" t="str">
            <v>2003-03-10</v>
          </cell>
          <cell r="I81" t="str">
            <v>여</v>
          </cell>
          <cell r="J81">
            <v>14</v>
          </cell>
          <cell r="K81">
            <v>0</v>
          </cell>
          <cell r="L81">
            <v>13</v>
          </cell>
          <cell r="M81">
            <v>13</v>
          </cell>
          <cell r="AI81" t="str">
            <v>생휴</v>
          </cell>
          <cell r="AS81">
            <v>0</v>
          </cell>
          <cell r="AT81">
            <v>0</v>
          </cell>
          <cell r="AU81">
            <v>0</v>
          </cell>
          <cell r="AV81">
            <v>0</v>
          </cell>
          <cell r="AW81">
            <v>0</v>
          </cell>
          <cell r="AX81">
            <v>0</v>
          </cell>
          <cell r="AY81">
            <v>1</v>
          </cell>
          <cell r="AZ81">
            <v>0</v>
          </cell>
          <cell r="BA81">
            <v>0</v>
          </cell>
          <cell r="BB81">
            <v>0</v>
          </cell>
          <cell r="BC81">
            <v>0</v>
          </cell>
          <cell r="BD81">
            <v>0</v>
          </cell>
          <cell r="BE81">
            <v>0</v>
          </cell>
          <cell r="BF81">
            <v>0</v>
          </cell>
          <cell r="BG81">
            <v>0</v>
          </cell>
          <cell r="BH81">
            <v>0</v>
          </cell>
          <cell r="BI81">
            <v>0</v>
          </cell>
          <cell r="BJ81">
            <v>1</v>
          </cell>
          <cell r="BL81">
            <v>19</v>
          </cell>
        </row>
        <row r="82">
          <cell r="B82">
            <v>1043</v>
          </cell>
          <cell r="C82" t="str">
            <v>CVS</v>
          </cell>
          <cell r="D82" t="str">
            <v>CVS CL 서울3팀</v>
          </cell>
          <cell r="E82" t="str">
            <v>김진우</v>
          </cell>
          <cell r="F82" t="str">
            <v>차장</v>
          </cell>
          <cell r="G82" t="str">
            <v>팀장</v>
          </cell>
          <cell r="H82" t="str">
            <v>1989-12-04</v>
          </cell>
          <cell r="I82" t="str">
            <v>남</v>
          </cell>
          <cell r="J82">
            <v>27</v>
          </cell>
          <cell r="K82">
            <v>0</v>
          </cell>
          <cell r="L82">
            <v>27</v>
          </cell>
          <cell r="M82">
            <v>27</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L82">
            <v>20</v>
          </cell>
        </row>
        <row r="83">
          <cell r="B83">
            <v>1489</v>
          </cell>
          <cell r="C83" t="str">
            <v>CVS</v>
          </cell>
          <cell r="D83" t="str">
            <v>CVS CL 서울3팀</v>
          </cell>
          <cell r="E83" t="str">
            <v>김광호</v>
          </cell>
          <cell r="F83" t="str">
            <v>사원</v>
          </cell>
          <cell r="G83" t="str">
            <v>팀원</v>
          </cell>
          <cell r="H83" t="str">
            <v>2003-03-10</v>
          </cell>
          <cell r="I83" t="str">
            <v>남</v>
          </cell>
          <cell r="J83">
            <v>11</v>
          </cell>
          <cell r="K83">
            <v>0</v>
          </cell>
          <cell r="L83">
            <v>13</v>
          </cell>
          <cell r="M83">
            <v>13</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L83">
            <v>20</v>
          </cell>
        </row>
        <row r="84">
          <cell r="B84">
            <v>1105</v>
          </cell>
          <cell r="C84" t="str">
            <v>CVS</v>
          </cell>
          <cell r="D84" t="str">
            <v>CVS CL 서울3팀</v>
          </cell>
          <cell r="E84" t="str">
            <v>정철교</v>
          </cell>
          <cell r="F84" t="str">
            <v>차장</v>
          </cell>
          <cell r="G84" t="str">
            <v>팀원</v>
          </cell>
          <cell r="H84" t="str">
            <v>1992-08-10</v>
          </cell>
          <cell r="I84" t="str">
            <v>남</v>
          </cell>
          <cell r="J84">
            <v>23</v>
          </cell>
          <cell r="K84">
            <v>0</v>
          </cell>
          <cell r="L84">
            <v>24</v>
          </cell>
          <cell r="M84">
            <v>24</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L84">
            <v>20</v>
          </cell>
        </row>
        <row r="85">
          <cell r="B85">
            <v>1598</v>
          </cell>
          <cell r="C85" t="str">
            <v>CVS</v>
          </cell>
          <cell r="D85" t="str">
            <v>CVS CL 서울3팀</v>
          </cell>
          <cell r="E85" t="str">
            <v>주영범</v>
          </cell>
          <cell r="F85" t="str">
            <v>주임</v>
          </cell>
          <cell r="G85" t="str">
            <v>팀원</v>
          </cell>
          <cell r="H85">
            <v>38544</v>
          </cell>
          <cell r="I85" t="str">
            <v>남</v>
          </cell>
          <cell r="J85">
            <v>0</v>
          </cell>
          <cell r="K85">
            <v>-3.2328767123287667</v>
          </cell>
          <cell r="L85">
            <v>11</v>
          </cell>
          <cell r="M85">
            <v>7.7671232876712333</v>
          </cell>
          <cell r="S85" t="str">
            <v>경조(부회갑)</v>
          </cell>
          <cell r="AS85">
            <v>0</v>
          </cell>
          <cell r="AT85">
            <v>0</v>
          </cell>
          <cell r="AU85">
            <v>0</v>
          </cell>
          <cell r="AV85">
            <v>0</v>
          </cell>
          <cell r="AW85">
            <v>0</v>
          </cell>
          <cell r="AX85">
            <v>0</v>
          </cell>
          <cell r="AY85">
            <v>0</v>
          </cell>
          <cell r="AZ85">
            <v>1</v>
          </cell>
          <cell r="BA85">
            <v>0</v>
          </cell>
          <cell r="BB85">
            <v>0</v>
          </cell>
          <cell r="BC85">
            <v>0</v>
          </cell>
          <cell r="BD85">
            <v>0</v>
          </cell>
          <cell r="BE85">
            <v>0</v>
          </cell>
          <cell r="BF85">
            <v>0</v>
          </cell>
          <cell r="BG85">
            <v>0</v>
          </cell>
          <cell r="BH85">
            <v>0</v>
          </cell>
          <cell r="BI85">
            <v>0</v>
          </cell>
          <cell r="BJ85">
            <v>1</v>
          </cell>
          <cell r="BL85">
            <v>19</v>
          </cell>
        </row>
        <row r="86">
          <cell r="B86">
            <v>1288</v>
          </cell>
          <cell r="C86" t="str">
            <v>CVS</v>
          </cell>
          <cell r="D86" t="str">
            <v>CVS CL 서울3팀</v>
          </cell>
          <cell r="E86" t="str">
            <v>이지성</v>
          </cell>
          <cell r="F86" t="str">
            <v>주임</v>
          </cell>
          <cell r="G86" t="str">
            <v>팀원</v>
          </cell>
          <cell r="H86" t="str">
            <v>2000-02-01</v>
          </cell>
          <cell r="I86" t="str">
            <v>남</v>
          </cell>
          <cell r="J86">
            <v>16</v>
          </cell>
          <cell r="K86">
            <v>0</v>
          </cell>
          <cell r="L86">
            <v>16</v>
          </cell>
          <cell r="M86">
            <v>16</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L86">
            <v>20</v>
          </cell>
        </row>
        <row r="87">
          <cell r="B87">
            <v>1578</v>
          </cell>
          <cell r="C87" t="str">
            <v>CVS</v>
          </cell>
          <cell r="D87" t="str">
            <v>CVS CL 서울3팀</v>
          </cell>
          <cell r="E87" t="str">
            <v>박현정</v>
          </cell>
          <cell r="F87" t="str">
            <v>사원</v>
          </cell>
          <cell r="G87" t="str">
            <v>팀원</v>
          </cell>
          <cell r="H87" t="str">
            <v>2004-09-10</v>
          </cell>
          <cell r="I87" t="str">
            <v>여</v>
          </cell>
          <cell r="J87">
            <v>4.0684931506849313</v>
          </cell>
          <cell r="K87">
            <v>0</v>
          </cell>
          <cell r="L87">
            <v>12</v>
          </cell>
          <cell r="M87">
            <v>12</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L87">
            <v>20</v>
          </cell>
        </row>
        <row r="88">
          <cell r="B88">
            <v>1328</v>
          </cell>
          <cell r="C88" t="str">
            <v>CVS</v>
          </cell>
          <cell r="D88" t="str">
            <v>CVS CL 서울3팀</v>
          </cell>
          <cell r="E88" t="str">
            <v>허호석</v>
          </cell>
          <cell r="F88" t="str">
            <v>주임</v>
          </cell>
          <cell r="G88" t="str">
            <v>팀원</v>
          </cell>
          <cell r="H88" t="str">
            <v>2001-02-26</v>
          </cell>
          <cell r="I88" t="str">
            <v>남</v>
          </cell>
          <cell r="J88">
            <v>11</v>
          </cell>
          <cell r="K88">
            <v>0</v>
          </cell>
          <cell r="L88">
            <v>15</v>
          </cell>
          <cell r="M88">
            <v>15</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L88">
            <v>20</v>
          </cell>
        </row>
        <row r="89">
          <cell r="B89">
            <v>1118</v>
          </cell>
          <cell r="C89" t="str">
            <v>CVS</v>
          </cell>
          <cell r="D89" t="str">
            <v>CVS CL 서울3팀</v>
          </cell>
          <cell r="E89" t="str">
            <v>정동수</v>
          </cell>
          <cell r="F89" t="str">
            <v>차장</v>
          </cell>
          <cell r="G89" t="str">
            <v>팀원</v>
          </cell>
          <cell r="H89" t="str">
            <v>1992-12-01</v>
          </cell>
          <cell r="I89" t="str">
            <v>남</v>
          </cell>
          <cell r="J89">
            <v>21</v>
          </cell>
          <cell r="K89">
            <v>0</v>
          </cell>
          <cell r="L89">
            <v>24</v>
          </cell>
          <cell r="M89">
            <v>24</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L89">
            <v>20</v>
          </cell>
        </row>
        <row r="90">
          <cell r="B90">
            <v>1380</v>
          </cell>
          <cell r="C90" t="str">
            <v>CVS</v>
          </cell>
          <cell r="D90" t="str">
            <v>CVS CL 서울3팀</v>
          </cell>
          <cell r="E90" t="str">
            <v>노대석</v>
          </cell>
          <cell r="F90" t="str">
            <v>주임</v>
          </cell>
          <cell r="G90" t="str">
            <v>팀원</v>
          </cell>
          <cell r="H90" t="str">
            <v>2001-11-19</v>
          </cell>
          <cell r="I90" t="str">
            <v>남</v>
          </cell>
          <cell r="J90">
            <v>12</v>
          </cell>
          <cell r="K90">
            <v>0</v>
          </cell>
          <cell r="L90">
            <v>15</v>
          </cell>
          <cell r="M90">
            <v>15</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L90">
            <v>20</v>
          </cell>
        </row>
        <row r="91">
          <cell r="B91">
            <v>1577</v>
          </cell>
          <cell r="C91" t="str">
            <v>CVS</v>
          </cell>
          <cell r="D91" t="str">
            <v>CVS CL 서울3팀</v>
          </cell>
          <cell r="E91" t="str">
            <v>임솔미</v>
          </cell>
          <cell r="F91" t="str">
            <v>사원</v>
          </cell>
          <cell r="G91" t="str">
            <v>팀원</v>
          </cell>
          <cell r="H91" t="str">
            <v>2004-09-06</v>
          </cell>
          <cell r="I91" t="str">
            <v>여</v>
          </cell>
          <cell r="J91">
            <v>1.0684931506849313</v>
          </cell>
          <cell r="K91">
            <v>0</v>
          </cell>
          <cell r="L91">
            <v>12</v>
          </cell>
          <cell r="M91">
            <v>12</v>
          </cell>
          <cell r="V91" t="str">
            <v>생휴</v>
          </cell>
          <cell r="AA91" t="str">
            <v>병가</v>
          </cell>
          <cell r="AB91" t="str">
            <v>병가</v>
          </cell>
          <cell r="AQ91" t="str">
            <v>진단서받을것</v>
          </cell>
          <cell r="AS91">
            <v>0</v>
          </cell>
          <cell r="AT91">
            <v>0</v>
          </cell>
          <cell r="AU91">
            <v>0</v>
          </cell>
          <cell r="AV91">
            <v>0</v>
          </cell>
          <cell r="AW91">
            <v>0</v>
          </cell>
          <cell r="AX91">
            <v>0</v>
          </cell>
          <cell r="AY91">
            <v>1</v>
          </cell>
          <cell r="AZ91">
            <v>0</v>
          </cell>
          <cell r="BA91">
            <v>0</v>
          </cell>
          <cell r="BB91">
            <v>0</v>
          </cell>
          <cell r="BC91">
            <v>0</v>
          </cell>
          <cell r="BD91">
            <v>2</v>
          </cell>
          <cell r="BE91">
            <v>0</v>
          </cell>
          <cell r="BF91">
            <v>0</v>
          </cell>
          <cell r="BG91">
            <v>0</v>
          </cell>
          <cell r="BH91">
            <v>0</v>
          </cell>
          <cell r="BI91">
            <v>0</v>
          </cell>
          <cell r="BJ91">
            <v>3</v>
          </cell>
          <cell r="BL91">
            <v>17</v>
          </cell>
        </row>
        <row r="92">
          <cell r="B92">
            <v>1020</v>
          </cell>
          <cell r="C92" t="str">
            <v>CVS</v>
          </cell>
          <cell r="D92" t="str">
            <v>Regional Sales Manager</v>
          </cell>
          <cell r="E92" t="str">
            <v>남연우</v>
          </cell>
          <cell r="F92" t="str">
            <v>부장</v>
          </cell>
          <cell r="G92" t="str">
            <v>본부장</v>
          </cell>
          <cell r="H92" t="str">
            <v>1987-10-19</v>
          </cell>
          <cell r="I92" t="str">
            <v>남</v>
          </cell>
          <cell r="J92">
            <v>28</v>
          </cell>
          <cell r="K92">
            <v>0</v>
          </cell>
          <cell r="L92">
            <v>29</v>
          </cell>
          <cell r="M92">
            <v>29</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L92">
            <v>20</v>
          </cell>
        </row>
        <row r="93">
          <cell r="B93">
            <v>1011</v>
          </cell>
          <cell r="C93" t="str">
            <v>CVS</v>
          </cell>
          <cell r="D93" t="str">
            <v>CVS CL 대전팀</v>
          </cell>
          <cell r="E93" t="str">
            <v>정동균</v>
          </cell>
          <cell r="F93" t="str">
            <v>부장</v>
          </cell>
          <cell r="G93" t="str">
            <v>팀장</v>
          </cell>
          <cell r="H93" t="str">
            <v>1986-01-04</v>
          </cell>
          <cell r="I93" t="str">
            <v>남</v>
          </cell>
          <cell r="J93">
            <v>29</v>
          </cell>
          <cell r="K93">
            <v>0</v>
          </cell>
          <cell r="L93">
            <v>31</v>
          </cell>
          <cell r="M93">
            <v>31</v>
          </cell>
          <cell r="X93" t="str">
            <v>휴일</v>
          </cell>
          <cell r="AN93" t="str">
            <v>장근</v>
          </cell>
          <cell r="AO93" t="str">
            <v>장근</v>
          </cell>
          <cell r="AS93">
            <v>0</v>
          </cell>
          <cell r="AT93">
            <v>0</v>
          </cell>
          <cell r="AU93">
            <v>0</v>
          </cell>
          <cell r="AV93">
            <v>0</v>
          </cell>
          <cell r="AW93">
            <v>0</v>
          </cell>
          <cell r="AX93">
            <v>0</v>
          </cell>
          <cell r="AY93">
            <v>0</v>
          </cell>
          <cell r="AZ93">
            <v>0</v>
          </cell>
          <cell r="BA93">
            <v>1</v>
          </cell>
          <cell r="BB93">
            <v>0</v>
          </cell>
          <cell r="BC93">
            <v>0</v>
          </cell>
          <cell r="BD93">
            <v>0</v>
          </cell>
          <cell r="BE93">
            <v>2</v>
          </cell>
          <cell r="BF93">
            <v>0</v>
          </cell>
          <cell r="BG93">
            <v>0</v>
          </cell>
          <cell r="BH93">
            <v>0</v>
          </cell>
          <cell r="BI93">
            <v>0</v>
          </cell>
          <cell r="BJ93">
            <v>2</v>
          </cell>
          <cell r="BL93">
            <v>18</v>
          </cell>
        </row>
        <row r="94">
          <cell r="B94">
            <v>1438</v>
          </cell>
          <cell r="C94" t="str">
            <v>CVS</v>
          </cell>
          <cell r="D94" t="str">
            <v>CVS CL 대전팀</v>
          </cell>
          <cell r="E94" t="str">
            <v>김종민</v>
          </cell>
          <cell r="F94" t="str">
            <v>사원</v>
          </cell>
          <cell r="G94" t="str">
            <v>팀원</v>
          </cell>
          <cell r="H94" t="str">
            <v>2003-01-07</v>
          </cell>
          <cell r="I94" t="str">
            <v>남</v>
          </cell>
          <cell r="J94">
            <v>8.3082191780821901</v>
          </cell>
          <cell r="K94">
            <v>0</v>
          </cell>
          <cell r="L94">
            <v>13</v>
          </cell>
          <cell r="M94">
            <v>13</v>
          </cell>
          <cell r="X94" t="str">
            <v>휴일</v>
          </cell>
          <cell r="AS94">
            <v>0</v>
          </cell>
          <cell r="AT94">
            <v>0</v>
          </cell>
          <cell r="AU94">
            <v>0</v>
          </cell>
          <cell r="AV94">
            <v>0</v>
          </cell>
          <cell r="AW94">
            <v>0</v>
          </cell>
          <cell r="AX94">
            <v>0</v>
          </cell>
          <cell r="AY94">
            <v>0</v>
          </cell>
          <cell r="AZ94">
            <v>0</v>
          </cell>
          <cell r="BA94">
            <v>1</v>
          </cell>
          <cell r="BB94">
            <v>0</v>
          </cell>
          <cell r="BC94">
            <v>0</v>
          </cell>
          <cell r="BD94">
            <v>0</v>
          </cell>
          <cell r="BE94">
            <v>0</v>
          </cell>
          <cell r="BF94">
            <v>0</v>
          </cell>
          <cell r="BG94">
            <v>0</v>
          </cell>
          <cell r="BH94">
            <v>0</v>
          </cell>
          <cell r="BI94">
            <v>0</v>
          </cell>
          <cell r="BJ94">
            <v>0</v>
          </cell>
          <cell r="BL94">
            <v>20</v>
          </cell>
        </row>
        <row r="95">
          <cell r="B95">
            <v>1087</v>
          </cell>
          <cell r="C95" t="str">
            <v>CVS</v>
          </cell>
          <cell r="D95" t="str">
            <v>CVS CL 대전팀</v>
          </cell>
          <cell r="E95" t="str">
            <v>오인수</v>
          </cell>
          <cell r="F95" t="str">
            <v>차장</v>
          </cell>
          <cell r="G95" t="str">
            <v>팀원</v>
          </cell>
          <cell r="H95" t="str">
            <v>1992-02-10</v>
          </cell>
          <cell r="I95" t="str">
            <v>남</v>
          </cell>
          <cell r="J95">
            <v>18</v>
          </cell>
          <cell r="K95">
            <v>0</v>
          </cell>
          <cell r="L95">
            <v>24</v>
          </cell>
          <cell r="M95">
            <v>24</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L95">
            <v>20</v>
          </cell>
        </row>
        <row r="96">
          <cell r="B96">
            <v>1290</v>
          </cell>
          <cell r="C96" t="str">
            <v>CVS</v>
          </cell>
          <cell r="D96" t="str">
            <v>CVS CL 대전팀</v>
          </cell>
          <cell r="E96" t="str">
            <v>이재윤</v>
          </cell>
          <cell r="F96" t="str">
            <v>주임</v>
          </cell>
          <cell r="G96" t="str">
            <v>팀원</v>
          </cell>
          <cell r="H96" t="str">
            <v>2000-02-01</v>
          </cell>
          <cell r="I96" t="str">
            <v>남</v>
          </cell>
          <cell r="J96">
            <v>12</v>
          </cell>
          <cell r="K96">
            <v>0</v>
          </cell>
          <cell r="L96">
            <v>16</v>
          </cell>
          <cell r="M96">
            <v>16</v>
          </cell>
          <cell r="P96" t="str">
            <v>1/14대휴</v>
          </cell>
          <cell r="X96" t="str">
            <v>휴일</v>
          </cell>
          <cell r="AM96" t="str">
            <v>휴일</v>
          </cell>
          <cell r="AS96">
            <v>0</v>
          </cell>
          <cell r="AT96">
            <v>0</v>
          </cell>
          <cell r="AU96">
            <v>0</v>
          </cell>
          <cell r="AV96">
            <v>0</v>
          </cell>
          <cell r="AW96">
            <v>0</v>
          </cell>
          <cell r="AX96">
            <v>0</v>
          </cell>
          <cell r="AY96">
            <v>0</v>
          </cell>
          <cell r="AZ96">
            <v>0</v>
          </cell>
          <cell r="BA96">
            <v>2</v>
          </cell>
          <cell r="BB96">
            <v>1</v>
          </cell>
          <cell r="BC96">
            <v>0</v>
          </cell>
          <cell r="BD96">
            <v>0</v>
          </cell>
          <cell r="BE96">
            <v>0</v>
          </cell>
          <cell r="BF96">
            <v>0</v>
          </cell>
          <cell r="BG96">
            <v>0</v>
          </cell>
          <cell r="BH96">
            <v>0</v>
          </cell>
          <cell r="BI96">
            <v>0</v>
          </cell>
          <cell r="BJ96">
            <v>1</v>
          </cell>
          <cell r="BL96">
            <v>19</v>
          </cell>
        </row>
        <row r="97">
          <cell r="B97">
            <v>1158</v>
          </cell>
          <cell r="C97" t="str">
            <v>CVS</v>
          </cell>
          <cell r="D97" t="str">
            <v>CVS CL 대전팀</v>
          </cell>
          <cell r="E97" t="str">
            <v>이근표</v>
          </cell>
          <cell r="F97" t="str">
            <v>과장</v>
          </cell>
          <cell r="G97" t="str">
            <v>팀원</v>
          </cell>
          <cell r="H97" t="str">
            <v>1994-12-19</v>
          </cell>
          <cell r="I97" t="str">
            <v>남</v>
          </cell>
          <cell r="J97">
            <v>17</v>
          </cell>
          <cell r="K97">
            <v>0</v>
          </cell>
          <cell r="L97">
            <v>22</v>
          </cell>
          <cell r="M97">
            <v>22</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L97">
            <v>20</v>
          </cell>
        </row>
        <row r="98">
          <cell r="B98">
            <v>1055</v>
          </cell>
          <cell r="C98" t="str">
            <v>CVS</v>
          </cell>
          <cell r="D98" t="str">
            <v>CVS CL 광주팀</v>
          </cell>
          <cell r="E98" t="str">
            <v>오재석</v>
          </cell>
          <cell r="F98" t="str">
            <v>차장</v>
          </cell>
          <cell r="G98" t="str">
            <v>팀장</v>
          </cell>
          <cell r="H98" t="str">
            <v>1990-09-24</v>
          </cell>
          <cell r="I98" t="str">
            <v>남</v>
          </cell>
          <cell r="J98">
            <v>28</v>
          </cell>
          <cell r="K98">
            <v>0</v>
          </cell>
          <cell r="L98">
            <v>26</v>
          </cell>
          <cell r="M98">
            <v>26</v>
          </cell>
          <cell r="N98" t="str">
            <v>월차</v>
          </cell>
          <cell r="AF98" t="str">
            <v>휴일</v>
          </cell>
          <cell r="AI98" t="str">
            <v>2/19대휴</v>
          </cell>
          <cell r="AS98">
            <v>0</v>
          </cell>
          <cell r="AT98">
            <v>0</v>
          </cell>
          <cell r="AU98">
            <v>0</v>
          </cell>
          <cell r="AV98">
            <v>1</v>
          </cell>
          <cell r="AW98">
            <v>0</v>
          </cell>
          <cell r="AX98">
            <v>1</v>
          </cell>
          <cell r="AY98">
            <v>0</v>
          </cell>
          <cell r="AZ98">
            <v>0</v>
          </cell>
          <cell r="BA98">
            <v>1</v>
          </cell>
          <cell r="BB98">
            <v>1</v>
          </cell>
          <cell r="BC98">
            <v>0</v>
          </cell>
          <cell r="BD98">
            <v>0</v>
          </cell>
          <cell r="BE98">
            <v>0</v>
          </cell>
          <cell r="BF98">
            <v>0</v>
          </cell>
          <cell r="BG98">
            <v>0</v>
          </cell>
          <cell r="BH98">
            <v>0</v>
          </cell>
          <cell r="BI98">
            <v>0</v>
          </cell>
          <cell r="BJ98">
            <v>2</v>
          </cell>
          <cell r="BL98">
            <v>18</v>
          </cell>
        </row>
        <row r="99">
          <cell r="B99">
            <v>1275</v>
          </cell>
          <cell r="C99" t="str">
            <v>CVS</v>
          </cell>
          <cell r="D99" t="str">
            <v>CVS CL 광주팀</v>
          </cell>
          <cell r="E99" t="str">
            <v>이상현</v>
          </cell>
          <cell r="F99" t="str">
            <v>주임</v>
          </cell>
          <cell r="G99" t="str">
            <v>팀원</v>
          </cell>
          <cell r="H99" t="str">
            <v>2000-01-10</v>
          </cell>
          <cell r="I99" t="str">
            <v>남</v>
          </cell>
          <cell r="J99">
            <v>8</v>
          </cell>
          <cell r="K99">
            <v>0</v>
          </cell>
          <cell r="L99">
            <v>16</v>
          </cell>
          <cell r="M99">
            <v>16</v>
          </cell>
          <cell r="N99" t="str">
            <v>월차</v>
          </cell>
          <cell r="AF99" t="str">
            <v>휴일</v>
          </cell>
          <cell r="AS99">
            <v>0</v>
          </cell>
          <cell r="AT99">
            <v>0</v>
          </cell>
          <cell r="AU99">
            <v>0</v>
          </cell>
          <cell r="AV99">
            <v>1</v>
          </cell>
          <cell r="AW99">
            <v>0</v>
          </cell>
          <cell r="AX99">
            <v>1</v>
          </cell>
          <cell r="AY99">
            <v>0</v>
          </cell>
          <cell r="AZ99">
            <v>0</v>
          </cell>
          <cell r="BA99">
            <v>1</v>
          </cell>
          <cell r="BB99">
            <v>0</v>
          </cell>
          <cell r="BC99">
            <v>0</v>
          </cell>
          <cell r="BD99">
            <v>0</v>
          </cell>
          <cell r="BE99">
            <v>0</v>
          </cell>
          <cell r="BF99">
            <v>0</v>
          </cell>
          <cell r="BG99">
            <v>0</v>
          </cell>
          <cell r="BH99">
            <v>0</v>
          </cell>
          <cell r="BI99">
            <v>0</v>
          </cell>
          <cell r="BJ99">
            <v>1</v>
          </cell>
          <cell r="BL99">
            <v>19</v>
          </cell>
        </row>
        <row r="100">
          <cell r="B100">
            <v>1525</v>
          </cell>
          <cell r="C100" t="str">
            <v>CVS</v>
          </cell>
          <cell r="D100" t="str">
            <v>CVS CL 광주팀</v>
          </cell>
          <cell r="E100" t="str">
            <v>장헌</v>
          </cell>
          <cell r="F100" t="str">
            <v>주임</v>
          </cell>
          <cell r="G100" t="str">
            <v>팀원</v>
          </cell>
          <cell r="H100" t="str">
            <v>2003-07-01</v>
          </cell>
          <cell r="I100" t="str">
            <v>남</v>
          </cell>
          <cell r="J100">
            <v>9.5136986301369859</v>
          </cell>
          <cell r="K100">
            <v>0</v>
          </cell>
          <cell r="L100">
            <v>13</v>
          </cell>
          <cell r="M100">
            <v>13</v>
          </cell>
          <cell r="N100" t="str">
            <v>월차</v>
          </cell>
          <cell r="AN100" t="str">
            <v>연반차</v>
          </cell>
          <cell r="AS100">
            <v>0</v>
          </cell>
          <cell r="AT100">
            <v>1</v>
          </cell>
          <cell r="AU100">
            <v>0.5</v>
          </cell>
          <cell r="AV100">
            <v>1</v>
          </cell>
          <cell r="AW100">
            <v>0</v>
          </cell>
          <cell r="AX100">
            <v>1</v>
          </cell>
          <cell r="AY100">
            <v>0</v>
          </cell>
          <cell r="AZ100">
            <v>0</v>
          </cell>
          <cell r="BA100">
            <v>0</v>
          </cell>
          <cell r="BB100">
            <v>0</v>
          </cell>
          <cell r="BC100">
            <v>0</v>
          </cell>
          <cell r="BD100">
            <v>0</v>
          </cell>
          <cell r="BE100">
            <v>0</v>
          </cell>
          <cell r="BF100">
            <v>0</v>
          </cell>
          <cell r="BG100">
            <v>0</v>
          </cell>
          <cell r="BH100">
            <v>0</v>
          </cell>
          <cell r="BI100">
            <v>0</v>
          </cell>
          <cell r="BJ100">
            <v>1</v>
          </cell>
          <cell r="BL100">
            <v>19</v>
          </cell>
        </row>
        <row r="101">
          <cell r="B101">
            <v>1088</v>
          </cell>
          <cell r="C101" t="str">
            <v>CVS</v>
          </cell>
          <cell r="D101" t="str">
            <v>CVS CL 광주팀</v>
          </cell>
          <cell r="E101" t="str">
            <v>주재경</v>
          </cell>
          <cell r="F101" t="str">
            <v>차장</v>
          </cell>
          <cell r="G101" t="str">
            <v>팀원</v>
          </cell>
          <cell r="H101" t="str">
            <v>1992-02-10</v>
          </cell>
          <cell r="I101" t="str">
            <v>남</v>
          </cell>
          <cell r="J101">
            <v>23</v>
          </cell>
          <cell r="K101">
            <v>0</v>
          </cell>
          <cell r="L101">
            <v>24</v>
          </cell>
          <cell r="M101">
            <v>24</v>
          </cell>
          <cell r="N101" t="str">
            <v>월차</v>
          </cell>
          <cell r="AF101" t="str">
            <v>휴일</v>
          </cell>
          <cell r="AS101">
            <v>0</v>
          </cell>
          <cell r="AT101">
            <v>0</v>
          </cell>
          <cell r="AU101">
            <v>0</v>
          </cell>
          <cell r="AV101">
            <v>1</v>
          </cell>
          <cell r="AW101">
            <v>0</v>
          </cell>
          <cell r="AX101">
            <v>1</v>
          </cell>
          <cell r="AY101">
            <v>0</v>
          </cell>
          <cell r="AZ101">
            <v>0</v>
          </cell>
          <cell r="BA101">
            <v>1</v>
          </cell>
          <cell r="BB101">
            <v>0</v>
          </cell>
          <cell r="BC101">
            <v>0</v>
          </cell>
          <cell r="BD101">
            <v>0</v>
          </cell>
          <cell r="BE101">
            <v>0</v>
          </cell>
          <cell r="BF101">
            <v>0</v>
          </cell>
          <cell r="BG101">
            <v>0</v>
          </cell>
          <cell r="BH101">
            <v>0</v>
          </cell>
          <cell r="BI101">
            <v>0</v>
          </cell>
          <cell r="BJ101">
            <v>1</v>
          </cell>
          <cell r="BL101">
            <v>19</v>
          </cell>
        </row>
        <row r="102">
          <cell r="B102">
            <v>1446</v>
          </cell>
          <cell r="C102" t="str">
            <v>CVS</v>
          </cell>
          <cell r="D102" t="str">
            <v>CVS CL 광주팀</v>
          </cell>
          <cell r="E102" t="str">
            <v>문창환</v>
          </cell>
          <cell r="F102" t="str">
            <v>사원</v>
          </cell>
          <cell r="G102" t="str">
            <v>팀원</v>
          </cell>
          <cell r="H102" t="str">
            <v>2003-01-07</v>
          </cell>
          <cell r="I102" t="str">
            <v>남</v>
          </cell>
          <cell r="J102">
            <v>10.80821917808219</v>
          </cell>
          <cell r="K102">
            <v>0</v>
          </cell>
          <cell r="L102">
            <v>13</v>
          </cell>
          <cell r="M102">
            <v>13</v>
          </cell>
          <cell r="N102" t="str">
            <v>월차</v>
          </cell>
          <cell r="S102" t="str">
            <v>특휴</v>
          </cell>
          <cell r="AS102">
            <v>0</v>
          </cell>
          <cell r="AT102">
            <v>0</v>
          </cell>
          <cell r="AU102">
            <v>0</v>
          </cell>
          <cell r="AV102">
            <v>1</v>
          </cell>
          <cell r="AW102">
            <v>0</v>
          </cell>
          <cell r="AX102">
            <v>1</v>
          </cell>
          <cell r="AY102">
            <v>0</v>
          </cell>
          <cell r="AZ102">
            <v>0</v>
          </cell>
          <cell r="BA102">
            <v>0</v>
          </cell>
          <cell r="BB102">
            <v>0</v>
          </cell>
          <cell r="BC102">
            <v>0</v>
          </cell>
          <cell r="BD102">
            <v>0</v>
          </cell>
          <cell r="BE102">
            <v>0</v>
          </cell>
          <cell r="BF102">
            <v>0</v>
          </cell>
          <cell r="BG102">
            <v>0</v>
          </cell>
          <cell r="BH102">
            <v>0</v>
          </cell>
          <cell r="BI102">
            <v>1</v>
          </cell>
          <cell r="BJ102">
            <v>1</v>
          </cell>
          <cell r="BL102">
            <v>18</v>
          </cell>
        </row>
        <row r="103">
          <cell r="B103">
            <v>1246</v>
          </cell>
          <cell r="C103" t="str">
            <v>CVS</v>
          </cell>
          <cell r="D103" t="str">
            <v>CVS CL 광주팀</v>
          </cell>
          <cell r="E103" t="str">
            <v>유제동</v>
          </cell>
          <cell r="F103" t="str">
            <v>과장</v>
          </cell>
          <cell r="G103" t="str">
            <v>팀원</v>
          </cell>
          <cell r="H103" t="str">
            <v>1999-08-23</v>
          </cell>
          <cell r="I103" t="str">
            <v>남</v>
          </cell>
          <cell r="J103">
            <v>17</v>
          </cell>
          <cell r="K103">
            <v>0</v>
          </cell>
          <cell r="L103">
            <v>17</v>
          </cell>
          <cell r="M103">
            <v>17</v>
          </cell>
          <cell r="N103" t="str">
            <v>월차</v>
          </cell>
          <cell r="AS103">
            <v>0</v>
          </cell>
          <cell r="AT103">
            <v>0</v>
          </cell>
          <cell r="AU103">
            <v>0</v>
          </cell>
          <cell r="AV103">
            <v>1</v>
          </cell>
          <cell r="AW103">
            <v>0</v>
          </cell>
          <cell r="AX103">
            <v>1</v>
          </cell>
          <cell r="AY103">
            <v>0</v>
          </cell>
          <cell r="AZ103">
            <v>0</v>
          </cell>
          <cell r="BA103">
            <v>0</v>
          </cell>
          <cell r="BB103">
            <v>0</v>
          </cell>
          <cell r="BC103">
            <v>0</v>
          </cell>
          <cell r="BD103">
            <v>0</v>
          </cell>
          <cell r="BE103">
            <v>0</v>
          </cell>
          <cell r="BF103">
            <v>0</v>
          </cell>
          <cell r="BG103">
            <v>0</v>
          </cell>
          <cell r="BH103">
            <v>0</v>
          </cell>
          <cell r="BI103">
            <v>0</v>
          </cell>
          <cell r="BJ103">
            <v>1</v>
          </cell>
          <cell r="BL103">
            <v>19</v>
          </cell>
        </row>
        <row r="104">
          <cell r="B104">
            <v>1558</v>
          </cell>
          <cell r="C104" t="str">
            <v>CVS</v>
          </cell>
          <cell r="D104" t="str">
            <v>CVS CL 광주팀</v>
          </cell>
          <cell r="E104" t="str">
            <v>임남곡</v>
          </cell>
          <cell r="F104" t="str">
            <v>사원</v>
          </cell>
          <cell r="G104" t="str">
            <v>팀원</v>
          </cell>
          <cell r="H104" t="str">
            <v>2004-01-26</v>
          </cell>
          <cell r="I104" t="str">
            <v>남</v>
          </cell>
          <cell r="J104">
            <v>6.3150684931506849</v>
          </cell>
          <cell r="K104">
            <v>0</v>
          </cell>
          <cell r="L104">
            <v>12</v>
          </cell>
          <cell r="M104">
            <v>12</v>
          </cell>
          <cell r="N104" t="str">
            <v>월차</v>
          </cell>
          <cell r="AF104" t="str">
            <v>휴일</v>
          </cell>
          <cell r="AS104">
            <v>0</v>
          </cell>
          <cell r="AT104">
            <v>0</v>
          </cell>
          <cell r="AU104">
            <v>0</v>
          </cell>
          <cell r="AV104">
            <v>1</v>
          </cell>
          <cell r="AW104">
            <v>0</v>
          </cell>
          <cell r="AX104">
            <v>1</v>
          </cell>
          <cell r="AY104">
            <v>0</v>
          </cell>
          <cell r="AZ104">
            <v>0</v>
          </cell>
          <cell r="BA104">
            <v>1</v>
          </cell>
          <cell r="BB104">
            <v>0</v>
          </cell>
          <cell r="BC104">
            <v>0</v>
          </cell>
          <cell r="BD104">
            <v>0</v>
          </cell>
          <cell r="BE104">
            <v>0</v>
          </cell>
          <cell r="BF104">
            <v>0</v>
          </cell>
          <cell r="BG104">
            <v>0</v>
          </cell>
          <cell r="BH104">
            <v>0</v>
          </cell>
          <cell r="BI104">
            <v>0</v>
          </cell>
          <cell r="BJ104">
            <v>1</v>
          </cell>
          <cell r="BL104">
            <v>19</v>
          </cell>
        </row>
        <row r="105">
          <cell r="B105">
            <v>1430</v>
          </cell>
          <cell r="C105" t="str">
            <v>CVS</v>
          </cell>
          <cell r="D105" t="str">
            <v>CVS CL 광주팀</v>
          </cell>
          <cell r="E105" t="str">
            <v>김기현</v>
          </cell>
          <cell r="F105" t="str">
            <v>주임</v>
          </cell>
          <cell r="G105" t="str">
            <v>팀원</v>
          </cell>
          <cell r="H105" t="str">
            <v>2003-01-07</v>
          </cell>
          <cell r="I105" t="str">
            <v>남</v>
          </cell>
          <cell r="J105">
            <v>11</v>
          </cell>
          <cell r="K105">
            <v>0</v>
          </cell>
          <cell r="L105">
            <v>13</v>
          </cell>
          <cell r="M105">
            <v>13</v>
          </cell>
          <cell r="N105" t="str">
            <v>월차</v>
          </cell>
          <cell r="AS105">
            <v>0</v>
          </cell>
          <cell r="AT105">
            <v>0</v>
          </cell>
          <cell r="AU105">
            <v>0</v>
          </cell>
          <cell r="AV105">
            <v>1</v>
          </cell>
          <cell r="AW105">
            <v>0</v>
          </cell>
          <cell r="AX105">
            <v>1</v>
          </cell>
          <cell r="AY105">
            <v>0</v>
          </cell>
          <cell r="AZ105">
            <v>0</v>
          </cell>
          <cell r="BA105">
            <v>0</v>
          </cell>
          <cell r="BB105">
            <v>0</v>
          </cell>
          <cell r="BC105">
            <v>0</v>
          </cell>
          <cell r="BD105">
            <v>0</v>
          </cell>
          <cell r="BE105">
            <v>0</v>
          </cell>
          <cell r="BF105">
            <v>0</v>
          </cell>
          <cell r="BG105">
            <v>0</v>
          </cell>
          <cell r="BH105">
            <v>0</v>
          </cell>
          <cell r="BI105">
            <v>0</v>
          </cell>
          <cell r="BJ105">
            <v>1</v>
          </cell>
          <cell r="BL105">
            <v>19</v>
          </cell>
        </row>
        <row r="106">
          <cell r="B106">
            <v>1092</v>
          </cell>
          <cell r="C106" t="str">
            <v>CVS</v>
          </cell>
          <cell r="D106" t="str">
            <v>CVS CL 대구팀</v>
          </cell>
          <cell r="E106" t="str">
            <v>이기덕</v>
          </cell>
          <cell r="F106" t="str">
            <v>차장</v>
          </cell>
          <cell r="G106" t="str">
            <v>팀장</v>
          </cell>
          <cell r="H106" t="str">
            <v>1992-02-10</v>
          </cell>
          <cell r="I106" t="str">
            <v>남</v>
          </cell>
          <cell r="J106">
            <v>30</v>
          </cell>
          <cell r="K106">
            <v>0</v>
          </cell>
          <cell r="L106">
            <v>24</v>
          </cell>
          <cell r="M106">
            <v>24</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L106">
            <v>20</v>
          </cell>
        </row>
        <row r="107">
          <cell r="B107">
            <v>1445</v>
          </cell>
          <cell r="C107" t="str">
            <v>CVS</v>
          </cell>
          <cell r="D107" t="str">
            <v>CVS CL 대구팀</v>
          </cell>
          <cell r="E107" t="str">
            <v>문명훈</v>
          </cell>
          <cell r="F107" t="str">
            <v>주임</v>
          </cell>
          <cell r="G107" t="str">
            <v>팀원</v>
          </cell>
          <cell r="H107" t="str">
            <v>2003-01-07</v>
          </cell>
          <cell r="I107" t="str">
            <v>남</v>
          </cell>
          <cell r="J107">
            <v>16</v>
          </cell>
          <cell r="K107">
            <v>0</v>
          </cell>
          <cell r="L107">
            <v>13</v>
          </cell>
          <cell r="M107">
            <v>13</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L107">
            <v>20</v>
          </cell>
        </row>
        <row r="108">
          <cell r="B108">
            <v>1357</v>
          </cell>
          <cell r="C108" t="str">
            <v>CVS</v>
          </cell>
          <cell r="D108" t="str">
            <v>CVS CL 대구팀</v>
          </cell>
          <cell r="E108" t="str">
            <v>조대진</v>
          </cell>
          <cell r="F108" t="str">
            <v>주임</v>
          </cell>
          <cell r="G108" t="str">
            <v>팀원</v>
          </cell>
          <cell r="H108" t="str">
            <v>2001-04-30</v>
          </cell>
          <cell r="I108" t="str">
            <v>남</v>
          </cell>
          <cell r="J108">
            <v>15</v>
          </cell>
          <cell r="K108">
            <v>0</v>
          </cell>
          <cell r="L108">
            <v>15</v>
          </cell>
          <cell r="M108">
            <v>15</v>
          </cell>
          <cell r="AL108" t="str">
            <v>휴일</v>
          </cell>
          <cell r="AM108" t="str">
            <v>휴일</v>
          </cell>
          <cell r="AN108" t="str">
            <v>2/25대휴</v>
          </cell>
          <cell r="AS108">
            <v>0</v>
          </cell>
          <cell r="AT108">
            <v>0</v>
          </cell>
          <cell r="AU108">
            <v>0</v>
          </cell>
          <cell r="AV108">
            <v>0</v>
          </cell>
          <cell r="AW108">
            <v>0</v>
          </cell>
          <cell r="AX108">
            <v>0</v>
          </cell>
          <cell r="AY108">
            <v>0</v>
          </cell>
          <cell r="AZ108">
            <v>0</v>
          </cell>
          <cell r="BA108">
            <v>2</v>
          </cell>
          <cell r="BB108">
            <v>1</v>
          </cell>
          <cell r="BC108">
            <v>0</v>
          </cell>
          <cell r="BD108">
            <v>0</v>
          </cell>
          <cell r="BE108">
            <v>0</v>
          </cell>
          <cell r="BF108">
            <v>0</v>
          </cell>
          <cell r="BG108">
            <v>0</v>
          </cell>
          <cell r="BH108">
            <v>0</v>
          </cell>
          <cell r="BI108">
            <v>0</v>
          </cell>
          <cell r="BJ108">
            <v>1</v>
          </cell>
          <cell r="BL108">
            <v>19</v>
          </cell>
        </row>
        <row r="109">
          <cell r="B109">
            <v>1435</v>
          </cell>
          <cell r="C109" t="str">
            <v>CVS</v>
          </cell>
          <cell r="D109" t="str">
            <v>CVS CL 대구팀</v>
          </cell>
          <cell r="E109" t="str">
            <v>김재동</v>
          </cell>
          <cell r="F109" t="str">
            <v>주임</v>
          </cell>
          <cell r="G109" t="str">
            <v>팀원</v>
          </cell>
          <cell r="H109" t="str">
            <v>2003-01-07</v>
          </cell>
          <cell r="I109" t="str">
            <v>남</v>
          </cell>
          <cell r="J109">
            <v>15</v>
          </cell>
          <cell r="K109">
            <v>0</v>
          </cell>
          <cell r="L109">
            <v>13</v>
          </cell>
          <cell r="M109">
            <v>13</v>
          </cell>
          <cell r="Y109" t="str">
            <v>휴일</v>
          </cell>
          <cell r="AS109">
            <v>0</v>
          </cell>
          <cell r="AT109">
            <v>0</v>
          </cell>
          <cell r="AU109">
            <v>0</v>
          </cell>
          <cell r="AV109">
            <v>0</v>
          </cell>
          <cell r="AW109">
            <v>0</v>
          </cell>
          <cell r="AX109">
            <v>0</v>
          </cell>
          <cell r="AY109">
            <v>0</v>
          </cell>
          <cell r="AZ109">
            <v>0</v>
          </cell>
          <cell r="BA109">
            <v>1</v>
          </cell>
          <cell r="BB109">
            <v>0</v>
          </cell>
          <cell r="BC109">
            <v>0</v>
          </cell>
          <cell r="BD109">
            <v>0</v>
          </cell>
          <cell r="BE109">
            <v>0</v>
          </cell>
          <cell r="BF109">
            <v>0</v>
          </cell>
          <cell r="BG109">
            <v>0</v>
          </cell>
          <cell r="BH109">
            <v>0</v>
          </cell>
          <cell r="BI109">
            <v>0</v>
          </cell>
          <cell r="BJ109">
            <v>0</v>
          </cell>
          <cell r="BL109">
            <v>20</v>
          </cell>
        </row>
        <row r="110">
          <cell r="B110">
            <v>1517</v>
          </cell>
          <cell r="C110" t="str">
            <v>CVS</v>
          </cell>
          <cell r="D110" t="str">
            <v>CVS CL 대구팀</v>
          </cell>
          <cell r="E110" t="str">
            <v>문희남</v>
          </cell>
          <cell r="F110" t="str">
            <v>사원</v>
          </cell>
          <cell r="G110" t="str">
            <v>팀원</v>
          </cell>
          <cell r="H110" t="str">
            <v>2003-07-01</v>
          </cell>
          <cell r="I110" t="str">
            <v>남</v>
          </cell>
          <cell r="J110">
            <v>12.013698630136986</v>
          </cell>
          <cell r="K110">
            <v>0</v>
          </cell>
          <cell r="L110">
            <v>13</v>
          </cell>
          <cell r="M110">
            <v>13</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L110">
            <v>20</v>
          </cell>
        </row>
        <row r="111">
          <cell r="B111">
            <v>1561</v>
          </cell>
          <cell r="C111" t="str">
            <v>CVS</v>
          </cell>
          <cell r="D111" t="str">
            <v>CVS CL 대구팀</v>
          </cell>
          <cell r="E111" t="str">
            <v>조창희</v>
          </cell>
          <cell r="F111" t="str">
            <v>사원</v>
          </cell>
          <cell r="G111" t="str">
            <v>팀원</v>
          </cell>
          <cell r="H111" t="str">
            <v>2004-01-26</v>
          </cell>
          <cell r="I111" t="str">
            <v>남</v>
          </cell>
          <cell r="J111">
            <v>4.3150684931506849</v>
          </cell>
          <cell r="K111">
            <v>0</v>
          </cell>
          <cell r="L111">
            <v>12</v>
          </cell>
          <cell r="M111">
            <v>12</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L111">
            <v>20</v>
          </cell>
        </row>
        <row r="112">
          <cell r="B112">
            <v>1284</v>
          </cell>
          <cell r="C112" t="str">
            <v>CVS</v>
          </cell>
          <cell r="D112" t="str">
            <v>CVS CL 대구팀</v>
          </cell>
          <cell r="E112" t="str">
            <v>류병재</v>
          </cell>
          <cell r="F112" t="str">
            <v>주임</v>
          </cell>
          <cell r="G112" t="str">
            <v>팀원</v>
          </cell>
          <cell r="H112" t="str">
            <v>2000-02-01</v>
          </cell>
          <cell r="I112" t="str">
            <v>남</v>
          </cell>
          <cell r="J112">
            <v>8</v>
          </cell>
          <cell r="K112">
            <v>0</v>
          </cell>
          <cell r="L112">
            <v>16</v>
          </cell>
          <cell r="M112">
            <v>16</v>
          </cell>
          <cell r="V112" t="str">
            <v>월차</v>
          </cell>
          <cell r="AS112">
            <v>0</v>
          </cell>
          <cell r="AT112">
            <v>0</v>
          </cell>
          <cell r="AU112">
            <v>0</v>
          </cell>
          <cell r="AV112">
            <v>1</v>
          </cell>
          <cell r="AW112">
            <v>0</v>
          </cell>
          <cell r="AX112">
            <v>1</v>
          </cell>
          <cell r="AY112">
            <v>0</v>
          </cell>
          <cell r="AZ112">
            <v>0</v>
          </cell>
          <cell r="BA112">
            <v>0</v>
          </cell>
          <cell r="BB112">
            <v>0</v>
          </cell>
          <cell r="BC112">
            <v>0</v>
          </cell>
          <cell r="BD112">
            <v>0</v>
          </cell>
          <cell r="BE112">
            <v>0</v>
          </cell>
          <cell r="BF112">
            <v>0</v>
          </cell>
          <cell r="BG112">
            <v>0</v>
          </cell>
          <cell r="BH112">
            <v>0</v>
          </cell>
          <cell r="BI112">
            <v>0</v>
          </cell>
          <cell r="BJ112">
            <v>1</v>
          </cell>
          <cell r="BL112">
            <v>19</v>
          </cell>
        </row>
        <row r="113">
          <cell r="B113">
            <v>1084</v>
          </cell>
          <cell r="C113" t="str">
            <v>CVS</v>
          </cell>
          <cell r="D113" t="str">
            <v>CVS CL 부산팀</v>
          </cell>
          <cell r="E113" t="str">
            <v>안병철</v>
          </cell>
          <cell r="F113" t="str">
            <v>부장</v>
          </cell>
          <cell r="G113" t="str">
            <v>팀장</v>
          </cell>
          <cell r="H113" t="str">
            <v>1991-11-01</v>
          </cell>
          <cell r="I113" t="str">
            <v>남</v>
          </cell>
          <cell r="J113">
            <v>31</v>
          </cell>
          <cell r="K113">
            <v>0</v>
          </cell>
          <cell r="L113">
            <v>25</v>
          </cell>
          <cell r="M113">
            <v>25</v>
          </cell>
          <cell r="N113" t="str">
            <v>1/14대휴</v>
          </cell>
          <cell r="X113" t="str">
            <v>휴일</v>
          </cell>
          <cell r="AE113" t="str">
            <v>휴일</v>
          </cell>
          <cell r="AL113" t="str">
            <v>휴일</v>
          </cell>
          <cell r="AM113" t="str">
            <v>휴일</v>
          </cell>
          <cell r="AS113">
            <v>0</v>
          </cell>
          <cell r="AT113">
            <v>0</v>
          </cell>
          <cell r="AU113">
            <v>0</v>
          </cell>
          <cell r="AV113">
            <v>0</v>
          </cell>
          <cell r="AW113">
            <v>0</v>
          </cell>
          <cell r="AX113">
            <v>0</v>
          </cell>
          <cell r="AY113">
            <v>0</v>
          </cell>
          <cell r="AZ113">
            <v>0</v>
          </cell>
          <cell r="BA113">
            <v>4</v>
          </cell>
          <cell r="BB113">
            <v>1</v>
          </cell>
          <cell r="BC113">
            <v>0</v>
          </cell>
          <cell r="BD113">
            <v>0</v>
          </cell>
          <cell r="BE113">
            <v>0</v>
          </cell>
          <cell r="BF113">
            <v>0</v>
          </cell>
          <cell r="BG113">
            <v>0</v>
          </cell>
          <cell r="BH113">
            <v>0</v>
          </cell>
          <cell r="BI113">
            <v>0</v>
          </cell>
          <cell r="BJ113">
            <v>1</v>
          </cell>
          <cell r="BL113">
            <v>19</v>
          </cell>
        </row>
        <row r="114">
          <cell r="B114">
            <v>1518</v>
          </cell>
          <cell r="C114" t="str">
            <v>CVS</v>
          </cell>
          <cell r="D114" t="str">
            <v>CVS CL 부산팀</v>
          </cell>
          <cell r="E114" t="str">
            <v>신진민</v>
          </cell>
          <cell r="F114" t="str">
            <v>사원</v>
          </cell>
          <cell r="G114" t="str">
            <v>팀원</v>
          </cell>
          <cell r="H114" t="str">
            <v>2003-07-01</v>
          </cell>
          <cell r="I114" t="str">
            <v>남</v>
          </cell>
          <cell r="J114">
            <v>14.513698630136986</v>
          </cell>
          <cell r="K114">
            <v>0</v>
          </cell>
          <cell r="L114">
            <v>13</v>
          </cell>
          <cell r="M114">
            <v>13</v>
          </cell>
          <cell r="N114" t="str">
            <v>월차</v>
          </cell>
          <cell r="AE114" t="str">
            <v>휴일</v>
          </cell>
          <cell r="AG114" t="str">
            <v>2/18대휴</v>
          </cell>
          <cell r="AS114">
            <v>0</v>
          </cell>
          <cell r="AT114">
            <v>0</v>
          </cell>
          <cell r="AU114">
            <v>0</v>
          </cell>
          <cell r="AV114">
            <v>1</v>
          </cell>
          <cell r="AW114">
            <v>0</v>
          </cell>
          <cell r="AX114">
            <v>1</v>
          </cell>
          <cell r="AY114">
            <v>0</v>
          </cell>
          <cell r="AZ114">
            <v>0</v>
          </cell>
          <cell r="BA114">
            <v>1</v>
          </cell>
          <cell r="BB114">
            <v>1</v>
          </cell>
          <cell r="BC114">
            <v>0</v>
          </cell>
          <cell r="BD114">
            <v>0</v>
          </cell>
          <cell r="BE114">
            <v>0</v>
          </cell>
          <cell r="BF114">
            <v>0</v>
          </cell>
          <cell r="BG114">
            <v>0</v>
          </cell>
          <cell r="BH114">
            <v>0</v>
          </cell>
          <cell r="BI114">
            <v>0</v>
          </cell>
          <cell r="BJ114">
            <v>2</v>
          </cell>
          <cell r="BL114">
            <v>18</v>
          </cell>
        </row>
        <row r="115">
          <cell r="B115">
            <v>1281</v>
          </cell>
          <cell r="C115" t="str">
            <v>CVS</v>
          </cell>
          <cell r="D115" t="str">
            <v>CVS CL 부산팀</v>
          </cell>
          <cell r="E115" t="str">
            <v>강은경</v>
          </cell>
          <cell r="F115" t="str">
            <v>주임</v>
          </cell>
          <cell r="G115" t="str">
            <v>팀원</v>
          </cell>
          <cell r="H115" t="str">
            <v>2000-02-01</v>
          </cell>
          <cell r="I115" t="str">
            <v>여</v>
          </cell>
          <cell r="J115">
            <v>20</v>
          </cell>
          <cell r="K115">
            <v>0</v>
          </cell>
          <cell r="L115">
            <v>16</v>
          </cell>
          <cell r="M115">
            <v>16</v>
          </cell>
          <cell r="N115" t="str">
            <v>1/14대휴</v>
          </cell>
          <cell r="AS115">
            <v>0</v>
          </cell>
          <cell r="AT115">
            <v>0</v>
          </cell>
          <cell r="AU115">
            <v>0</v>
          </cell>
          <cell r="AV115">
            <v>0</v>
          </cell>
          <cell r="AW115">
            <v>0</v>
          </cell>
          <cell r="AX115">
            <v>0</v>
          </cell>
          <cell r="AY115">
            <v>0</v>
          </cell>
          <cell r="AZ115">
            <v>0</v>
          </cell>
          <cell r="BA115">
            <v>0</v>
          </cell>
          <cell r="BB115">
            <v>1</v>
          </cell>
          <cell r="BC115">
            <v>0</v>
          </cell>
          <cell r="BD115">
            <v>0</v>
          </cell>
          <cell r="BE115">
            <v>0</v>
          </cell>
          <cell r="BF115">
            <v>0</v>
          </cell>
          <cell r="BG115">
            <v>0</v>
          </cell>
          <cell r="BH115">
            <v>0</v>
          </cell>
          <cell r="BI115">
            <v>0</v>
          </cell>
          <cell r="BJ115">
            <v>1</v>
          </cell>
          <cell r="BL115">
            <v>19</v>
          </cell>
        </row>
        <row r="116">
          <cell r="B116">
            <v>1406</v>
          </cell>
          <cell r="C116" t="str">
            <v>CVS</v>
          </cell>
          <cell r="D116" t="str">
            <v>CVS CL 부산팀</v>
          </cell>
          <cell r="E116" t="str">
            <v>문광성</v>
          </cell>
          <cell r="F116" t="str">
            <v>주임</v>
          </cell>
          <cell r="G116" t="str">
            <v>팀원</v>
          </cell>
          <cell r="H116" t="str">
            <v>2001-02-01</v>
          </cell>
          <cell r="I116" t="str">
            <v>남</v>
          </cell>
          <cell r="J116">
            <v>14.5</v>
          </cell>
          <cell r="K116">
            <v>0</v>
          </cell>
          <cell r="L116">
            <v>15</v>
          </cell>
          <cell r="M116">
            <v>15</v>
          </cell>
          <cell r="N116" t="str">
            <v>근무</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L116">
            <v>20</v>
          </cell>
        </row>
        <row r="117">
          <cell r="B117">
            <v>1513</v>
          </cell>
          <cell r="C117" t="str">
            <v>CVS</v>
          </cell>
          <cell r="D117" t="str">
            <v>CVS CL 부산팀</v>
          </cell>
          <cell r="E117" t="str">
            <v>김태양</v>
          </cell>
          <cell r="F117" t="str">
            <v>사원</v>
          </cell>
          <cell r="G117" t="str">
            <v>팀원</v>
          </cell>
          <cell r="H117" t="str">
            <v>2003-07-01</v>
          </cell>
          <cell r="I117" t="str">
            <v>남</v>
          </cell>
          <cell r="J117">
            <v>10.013698630136986</v>
          </cell>
          <cell r="K117">
            <v>0</v>
          </cell>
          <cell r="L117">
            <v>13</v>
          </cell>
          <cell r="M117">
            <v>13</v>
          </cell>
          <cell r="N117" t="str">
            <v>1/14대휴</v>
          </cell>
          <cell r="X117" t="str">
            <v>휴일</v>
          </cell>
          <cell r="AS117">
            <v>0</v>
          </cell>
          <cell r="AT117">
            <v>0</v>
          </cell>
          <cell r="AU117">
            <v>0</v>
          </cell>
          <cell r="AV117">
            <v>0</v>
          </cell>
          <cell r="AW117">
            <v>0</v>
          </cell>
          <cell r="AX117">
            <v>0</v>
          </cell>
          <cell r="AY117">
            <v>0</v>
          </cell>
          <cell r="AZ117">
            <v>0</v>
          </cell>
          <cell r="BA117">
            <v>1</v>
          </cell>
          <cell r="BB117">
            <v>1</v>
          </cell>
          <cell r="BC117">
            <v>0</v>
          </cell>
          <cell r="BD117">
            <v>0</v>
          </cell>
          <cell r="BE117">
            <v>0</v>
          </cell>
          <cell r="BF117">
            <v>0</v>
          </cell>
          <cell r="BG117">
            <v>0</v>
          </cell>
          <cell r="BH117">
            <v>0</v>
          </cell>
          <cell r="BI117">
            <v>0</v>
          </cell>
          <cell r="BJ117">
            <v>1</v>
          </cell>
          <cell r="BL117">
            <v>19</v>
          </cell>
          <cell r="BM117" t="str">
            <v>병가 서류 받을것</v>
          </cell>
        </row>
        <row r="118">
          <cell r="B118">
            <v>1462</v>
          </cell>
          <cell r="C118" t="str">
            <v>CVS</v>
          </cell>
          <cell r="D118" t="str">
            <v>CVS CL 부산팀</v>
          </cell>
          <cell r="E118" t="str">
            <v>윤희원</v>
          </cell>
          <cell r="F118" t="str">
            <v>사원</v>
          </cell>
          <cell r="G118" t="str">
            <v>팀원</v>
          </cell>
          <cell r="H118" t="str">
            <v>2003-01-07</v>
          </cell>
          <cell r="I118" t="str">
            <v>남</v>
          </cell>
          <cell r="J118">
            <v>18</v>
          </cell>
          <cell r="K118">
            <v>0</v>
          </cell>
          <cell r="L118">
            <v>13</v>
          </cell>
          <cell r="M118">
            <v>13</v>
          </cell>
          <cell r="N118" t="str">
            <v>월차</v>
          </cell>
          <cell r="AE118" t="str">
            <v>휴일</v>
          </cell>
          <cell r="AS118">
            <v>0</v>
          </cell>
          <cell r="AT118">
            <v>0</v>
          </cell>
          <cell r="AU118">
            <v>0</v>
          </cell>
          <cell r="AV118">
            <v>1</v>
          </cell>
          <cell r="AW118">
            <v>0</v>
          </cell>
          <cell r="AX118">
            <v>1</v>
          </cell>
          <cell r="AY118">
            <v>0</v>
          </cell>
          <cell r="AZ118">
            <v>0</v>
          </cell>
          <cell r="BA118">
            <v>1</v>
          </cell>
          <cell r="BB118">
            <v>0</v>
          </cell>
          <cell r="BC118">
            <v>0</v>
          </cell>
          <cell r="BD118">
            <v>0</v>
          </cell>
          <cell r="BE118">
            <v>0</v>
          </cell>
          <cell r="BF118">
            <v>0</v>
          </cell>
          <cell r="BG118">
            <v>0</v>
          </cell>
          <cell r="BH118">
            <v>0</v>
          </cell>
          <cell r="BI118">
            <v>0</v>
          </cell>
          <cell r="BJ118">
            <v>1</v>
          </cell>
          <cell r="BL118">
            <v>19</v>
          </cell>
        </row>
        <row r="119">
          <cell r="B119">
            <v>1607</v>
          </cell>
          <cell r="C119" t="str">
            <v>CVS</v>
          </cell>
          <cell r="D119" t="str">
            <v>CVS CL 부산팀</v>
          </cell>
          <cell r="E119" t="str">
            <v>김민석</v>
          </cell>
          <cell r="F119" t="str">
            <v>사원</v>
          </cell>
          <cell r="G119" t="str">
            <v>팀원</v>
          </cell>
          <cell r="H119">
            <v>38684</v>
          </cell>
          <cell r="I119" t="str">
            <v>남</v>
          </cell>
          <cell r="J119">
            <v>0</v>
          </cell>
          <cell r="K119">
            <v>-3.0684931506849313</v>
          </cell>
          <cell r="L119">
            <v>11</v>
          </cell>
          <cell r="M119">
            <v>7.9315068493150687</v>
          </cell>
          <cell r="N119" t="str">
            <v>월차</v>
          </cell>
          <cell r="AS119">
            <v>0</v>
          </cell>
          <cell r="AT119">
            <v>0</v>
          </cell>
          <cell r="AU119">
            <v>0</v>
          </cell>
          <cell r="AV119">
            <v>1</v>
          </cell>
          <cell r="AW119">
            <v>0</v>
          </cell>
          <cell r="AX119">
            <v>1</v>
          </cell>
          <cell r="AY119">
            <v>0</v>
          </cell>
          <cell r="AZ119">
            <v>0</v>
          </cell>
          <cell r="BA119">
            <v>0</v>
          </cell>
          <cell r="BB119">
            <v>0</v>
          </cell>
          <cell r="BC119">
            <v>0</v>
          </cell>
          <cell r="BD119">
            <v>0</v>
          </cell>
          <cell r="BE119">
            <v>0</v>
          </cell>
          <cell r="BF119">
            <v>0</v>
          </cell>
          <cell r="BG119">
            <v>0</v>
          </cell>
          <cell r="BH119">
            <v>0</v>
          </cell>
          <cell r="BI119">
            <v>0</v>
          </cell>
          <cell r="BJ119">
            <v>1</v>
          </cell>
          <cell r="BL119">
            <v>19</v>
          </cell>
        </row>
        <row r="120">
          <cell r="B120">
            <v>1272</v>
          </cell>
          <cell r="C120" t="str">
            <v>CVS</v>
          </cell>
          <cell r="D120" t="str">
            <v>CVS CL 부산팀</v>
          </cell>
          <cell r="E120" t="str">
            <v>손성호</v>
          </cell>
          <cell r="F120" t="str">
            <v>주임</v>
          </cell>
          <cell r="G120" t="str">
            <v>팀원</v>
          </cell>
          <cell r="H120" t="str">
            <v>2000-01-10</v>
          </cell>
          <cell r="I120" t="str">
            <v>남</v>
          </cell>
          <cell r="J120">
            <v>12</v>
          </cell>
          <cell r="K120">
            <v>0</v>
          </cell>
          <cell r="L120">
            <v>16</v>
          </cell>
          <cell r="M120">
            <v>16</v>
          </cell>
          <cell r="N120" t="str">
            <v>월차</v>
          </cell>
          <cell r="AS120">
            <v>0</v>
          </cell>
          <cell r="AT120">
            <v>0</v>
          </cell>
          <cell r="AU120">
            <v>0</v>
          </cell>
          <cell r="AV120">
            <v>1</v>
          </cell>
          <cell r="AW120">
            <v>0</v>
          </cell>
          <cell r="AX120">
            <v>1</v>
          </cell>
          <cell r="AY120">
            <v>0</v>
          </cell>
          <cell r="AZ120">
            <v>0</v>
          </cell>
          <cell r="BA120">
            <v>0</v>
          </cell>
          <cell r="BB120">
            <v>0</v>
          </cell>
          <cell r="BC120">
            <v>0</v>
          </cell>
          <cell r="BD120">
            <v>0</v>
          </cell>
          <cell r="BE120">
            <v>0</v>
          </cell>
          <cell r="BF120">
            <v>0</v>
          </cell>
          <cell r="BG120">
            <v>0</v>
          </cell>
          <cell r="BH120">
            <v>0</v>
          </cell>
          <cell r="BI120">
            <v>0</v>
          </cell>
          <cell r="BJ120">
            <v>1</v>
          </cell>
          <cell r="BL120">
            <v>19</v>
          </cell>
        </row>
        <row r="121">
          <cell r="B121">
            <v>1242</v>
          </cell>
          <cell r="C121" t="str">
            <v>CVS</v>
          </cell>
          <cell r="D121" t="str">
            <v>CVS CL 부산팀</v>
          </cell>
          <cell r="E121" t="str">
            <v>장정환</v>
          </cell>
          <cell r="F121" t="str">
            <v>대리</v>
          </cell>
          <cell r="G121" t="str">
            <v>팀원</v>
          </cell>
          <cell r="H121" t="str">
            <v>1999-07-01</v>
          </cell>
          <cell r="I121" t="str">
            <v>남</v>
          </cell>
          <cell r="J121">
            <v>13.5</v>
          </cell>
          <cell r="K121">
            <v>0</v>
          </cell>
          <cell r="L121">
            <v>17</v>
          </cell>
          <cell r="M121">
            <v>17</v>
          </cell>
          <cell r="N121" t="str">
            <v>월차</v>
          </cell>
          <cell r="AS121">
            <v>0</v>
          </cell>
          <cell r="AT121">
            <v>0</v>
          </cell>
          <cell r="AU121">
            <v>0</v>
          </cell>
          <cell r="AV121">
            <v>1</v>
          </cell>
          <cell r="AW121">
            <v>0</v>
          </cell>
          <cell r="AX121">
            <v>1</v>
          </cell>
          <cell r="AY121">
            <v>0</v>
          </cell>
          <cell r="AZ121">
            <v>0</v>
          </cell>
          <cell r="BA121">
            <v>0</v>
          </cell>
          <cell r="BB121">
            <v>0</v>
          </cell>
          <cell r="BC121">
            <v>0</v>
          </cell>
          <cell r="BD121">
            <v>0</v>
          </cell>
          <cell r="BE121">
            <v>0</v>
          </cell>
          <cell r="BF121">
            <v>0</v>
          </cell>
          <cell r="BG121">
            <v>0</v>
          </cell>
          <cell r="BH121">
            <v>0</v>
          </cell>
          <cell r="BI121">
            <v>0</v>
          </cell>
          <cell r="BJ121">
            <v>1</v>
          </cell>
          <cell r="BL121">
            <v>19</v>
          </cell>
        </row>
        <row r="122">
          <cell r="B122">
            <v>1177</v>
          </cell>
          <cell r="C122" t="str">
            <v>AS</v>
          </cell>
          <cell r="D122" t="str">
            <v>Regional Sales Manager</v>
          </cell>
          <cell r="E122" t="str">
            <v>이종태</v>
          </cell>
          <cell r="F122" t="str">
            <v>부장</v>
          </cell>
          <cell r="G122" t="str">
            <v>본부장</v>
          </cell>
          <cell r="H122" t="str">
            <v>1996-01-01</v>
          </cell>
          <cell r="I122" t="str">
            <v>남</v>
          </cell>
          <cell r="J122">
            <v>20</v>
          </cell>
          <cell r="K122">
            <v>0</v>
          </cell>
          <cell r="L122">
            <v>21</v>
          </cell>
          <cell r="M122">
            <v>21</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L122">
            <v>20</v>
          </cell>
        </row>
        <row r="123">
          <cell r="B123">
            <v>1090</v>
          </cell>
          <cell r="C123" t="str">
            <v>AS</v>
          </cell>
          <cell r="D123" t="str">
            <v>AS GH 서울1팀</v>
          </cell>
          <cell r="E123" t="str">
            <v>최태수</v>
          </cell>
          <cell r="F123" t="str">
            <v>차장</v>
          </cell>
          <cell r="G123" t="str">
            <v>팀장</v>
          </cell>
          <cell r="H123" t="str">
            <v>1992-02-10</v>
          </cell>
          <cell r="I123" t="str">
            <v>남</v>
          </cell>
          <cell r="J123">
            <v>24</v>
          </cell>
          <cell r="K123">
            <v>0</v>
          </cell>
          <cell r="L123">
            <v>24</v>
          </cell>
          <cell r="M123">
            <v>24</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L123">
            <v>20</v>
          </cell>
        </row>
        <row r="124">
          <cell r="B124">
            <v>1280</v>
          </cell>
          <cell r="C124" t="str">
            <v>AS</v>
          </cell>
          <cell r="D124" t="str">
            <v>AS GH 서울1팀</v>
          </cell>
          <cell r="E124" t="str">
            <v>문영창</v>
          </cell>
          <cell r="F124" t="str">
            <v>차장</v>
          </cell>
          <cell r="G124" t="str">
            <v>팀원</v>
          </cell>
          <cell r="H124" t="str">
            <v>2000-01-17</v>
          </cell>
          <cell r="I124" t="str">
            <v>남</v>
          </cell>
          <cell r="J124">
            <v>18</v>
          </cell>
          <cell r="K124">
            <v>0</v>
          </cell>
          <cell r="L124">
            <v>16</v>
          </cell>
          <cell r="M124">
            <v>16</v>
          </cell>
          <cell r="R124" t="str">
            <v>휴일</v>
          </cell>
          <cell r="AS124">
            <v>0</v>
          </cell>
          <cell r="AT124">
            <v>0</v>
          </cell>
          <cell r="AU124">
            <v>0</v>
          </cell>
          <cell r="AV124">
            <v>0</v>
          </cell>
          <cell r="AW124">
            <v>0</v>
          </cell>
          <cell r="AX124">
            <v>0</v>
          </cell>
          <cell r="AY124">
            <v>0</v>
          </cell>
          <cell r="AZ124">
            <v>0</v>
          </cell>
          <cell r="BA124">
            <v>1</v>
          </cell>
          <cell r="BB124">
            <v>0</v>
          </cell>
          <cell r="BC124">
            <v>0</v>
          </cell>
          <cell r="BD124">
            <v>0</v>
          </cell>
          <cell r="BE124">
            <v>0</v>
          </cell>
          <cell r="BF124">
            <v>0</v>
          </cell>
          <cell r="BG124">
            <v>0</v>
          </cell>
          <cell r="BH124">
            <v>0</v>
          </cell>
          <cell r="BI124">
            <v>0</v>
          </cell>
          <cell r="BJ124">
            <v>0</v>
          </cell>
          <cell r="BL124">
            <v>20</v>
          </cell>
        </row>
        <row r="125">
          <cell r="B125">
            <v>1145</v>
          </cell>
          <cell r="C125" t="str">
            <v>AS</v>
          </cell>
          <cell r="D125" t="str">
            <v>AS GH 서울1팀</v>
          </cell>
          <cell r="E125" t="str">
            <v>서동희</v>
          </cell>
          <cell r="F125" t="str">
            <v>과장</v>
          </cell>
          <cell r="G125" t="str">
            <v>팀원</v>
          </cell>
          <cell r="H125" t="str">
            <v>1994-09-05</v>
          </cell>
          <cell r="I125" t="str">
            <v>남</v>
          </cell>
          <cell r="J125">
            <v>19</v>
          </cell>
          <cell r="K125">
            <v>0</v>
          </cell>
          <cell r="L125">
            <v>22</v>
          </cell>
          <cell r="M125">
            <v>22</v>
          </cell>
          <cell r="AM125" t="str">
            <v>휴일</v>
          </cell>
          <cell r="AS125">
            <v>0</v>
          </cell>
          <cell r="AT125">
            <v>0</v>
          </cell>
          <cell r="AU125">
            <v>0</v>
          </cell>
          <cell r="AV125">
            <v>0</v>
          </cell>
          <cell r="AW125">
            <v>0</v>
          </cell>
          <cell r="AX125">
            <v>0</v>
          </cell>
          <cell r="AY125">
            <v>0</v>
          </cell>
          <cell r="AZ125">
            <v>0</v>
          </cell>
          <cell r="BA125">
            <v>1</v>
          </cell>
          <cell r="BB125">
            <v>0</v>
          </cell>
          <cell r="BC125">
            <v>0</v>
          </cell>
          <cell r="BD125">
            <v>0</v>
          </cell>
          <cell r="BE125">
            <v>0</v>
          </cell>
          <cell r="BF125">
            <v>0</v>
          </cell>
          <cell r="BG125">
            <v>0</v>
          </cell>
          <cell r="BH125">
            <v>0</v>
          </cell>
          <cell r="BI125">
            <v>0</v>
          </cell>
          <cell r="BJ125">
            <v>0</v>
          </cell>
          <cell r="BL125">
            <v>20</v>
          </cell>
        </row>
        <row r="126">
          <cell r="B126">
            <v>1220</v>
          </cell>
          <cell r="C126" t="str">
            <v>AS</v>
          </cell>
          <cell r="D126" t="str">
            <v>AS GH 서울1팀</v>
          </cell>
          <cell r="E126" t="str">
            <v>허일</v>
          </cell>
          <cell r="F126" t="str">
            <v>과장</v>
          </cell>
          <cell r="G126" t="str">
            <v>팀원</v>
          </cell>
          <cell r="H126" t="str">
            <v>1998-07-01</v>
          </cell>
          <cell r="I126" t="str">
            <v>남</v>
          </cell>
          <cell r="J126">
            <v>24</v>
          </cell>
          <cell r="K126">
            <v>0</v>
          </cell>
          <cell r="L126">
            <v>18</v>
          </cell>
          <cell r="M126">
            <v>18</v>
          </cell>
          <cell r="AE126" t="str">
            <v>휴일</v>
          </cell>
          <cell r="AS126">
            <v>0</v>
          </cell>
          <cell r="AT126">
            <v>0</v>
          </cell>
          <cell r="AU126">
            <v>0</v>
          </cell>
          <cell r="AV126">
            <v>0</v>
          </cell>
          <cell r="AW126">
            <v>0</v>
          </cell>
          <cell r="AX126">
            <v>0</v>
          </cell>
          <cell r="AY126">
            <v>0</v>
          </cell>
          <cell r="AZ126">
            <v>0</v>
          </cell>
          <cell r="BA126">
            <v>1</v>
          </cell>
          <cell r="BB126">
            <v>0</v>
          </cell>
          <cell r="BC126">
            <v>0</v>
          </cell>
          <cell r="BD126">
            <v>0</v>
          </cell>
          <cell r="BE126">
            <v>0</v>
          </cell>
          <cell r="BF126">
            <v>0</v>
          </cell>
          <cell r="BG126">
            <v>0</v>
          </cell>
          <cell r="BH126">
            <v>0</v>
          </cell>
          <cell r="BI126">
            <v>0</v>
          </cell>
          <cell r="BJ126">
            <v>0</v>
          </cell>
          <cell r="BL126">
            <v>20</v>
          </cell>
        </row>
        <row r="127">
          <cell r="B127">
            <v>1579</v>
          </cell>
          <cell r="C127" t="str">
            <v>AS</v>
          </cell>
          <cell r="D127" t="str">
            <v>AS GH 서울1팀</v>
          </cell>
          <cell r="E127" t="str">
            <v>전호진</v>
          </cell>
          <cell r="F127" t="str">
            <v>사원</v>
          </cell>
          <cell r="G127" t="str">
            <v>팀원</v>
          </cell>
          <cell r="H127" t="str">
            <v>2004-09-10</v>
          </cell>
          <cell r="I127" t="str">
            <v>남</v>
          </cell>
          <cell r="J127">
            <v>0</v>
          </cell>
          <cell r="K127">
            <v>-8.9315068493150687</v>
          </cell>
          <cell r="L127">
            <v>12</v>
          </cell>
          <cell r="M127">
            <v>3.0684931506849313</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L127">
            <v>20</v>
          </cell>
        </row>
        <row r="128">
          <cell r="B128">
            <v>1344</v>
          </cell>
          <cell r="C128" t="str">
            <v>AS</v>
          </cell>
          <cell r="D128" t="str">
            <v>AS GH 서울1팀</v>
          </cell>
          <cell r="E128" t="str">
            <v>이준용</v>
          </cell>
          <cell r="F128" t="str">
            <v>주임</v>
          </cell>
          <cell r="G128" t="str">
            <v>팀원</v>
          </cell>
          <cell r="H128" t="str">
            <v>2001-03-05</v>
          </cell>
          <cell r="I128" t="str">
            <v>남</v>
          </cell>
          <cell r="J128">
            <v>13</v>
          </cell>
          <cell r="K128">
            <v>0</v>
          </cell>
          <cell r="L128">
            <v>15</v>
          </cell>
          <cell r="M128">
            <v>15</v>
          </cell>
          <cell r="X128" t="str">
            <v>휴일</v>
          </cell>
          <cell r="AK128" t="str">
            <v>2/11대휴</v>
          </cell>
          <cell r="AS128">
            <v>0</v>
          </cell>
          <cell r="AT128">
            <v>0</v>
          </cell>
          <cell r="AU128">
            <v>0</v>
          </cell>
          <cell r="AV128">
            <v>0</v>
          </cell>
          <cell r="AW128">
            <v>0</v>
          </cell>
          <cell r="AX128">
            <v>0</v>
          </cell>
          <cell r="AY128">
            <v>0</v>
          </cell>
          <cell r="AZ128">
            <v>0</v>
          </cell>
          <cell r="BA128">
            <v>1</v>
          </cell>
          <cell r="BB128">
            <v>1</v>
          </cell>
          <cell r="BC128">
            <v>0</v>
          </cell>
          <cell r="BD128">
            <v>0</v>
          </cell>
          <cell r="BE128">
            <v>0</v>
          </cell>
          <cell r="BF128">
            <v>0</v>
          </cell>
          <cell r="BG128">
            <v>0</v>
          </cell>
          <cell r="BH128">
            <v>0</v>
          </cell>
          <cell r="BI128">
            <v>0</v>
          </cell>
          <cell r="BJ128">
            <v>1</v>
          </cell>
          <cell r="BL128">
            <v>19</v>
          </cell>
        </row>
        <row r="129">
          <cell r="B129">
            <v>1268</v>
          </cell>
          <cell r="C129" t="str">
            <v>AS</v>
          </cell>
          <cell r="D129" t="str">
            <v>AS GH 서울1팀</v>
          </cell>
          <cell r="E129" t="str">
            <v>김종훈A</v>
          </cell>
          <cell r="F129" t="str">
            <v>차장</v>
          </cell>
          <cell r="G129" t="str">
            <v>팀원</v>
          </cell>
          <cell r="H129" t="str">
            <v>2000-01-10</v>
          </cell>
          <cell r="I129" t="str">
            <v>남</v>
          </cell>
          <cell r="J129">
            <v>14</v>
          </cell>
          <cell r="K129">
            <v>0</v>
          </cell>
          <cell r="L129">
            <v>16</v>
          </cell>
          <cell r="M129">
            <v>16</v>
          </cell>
          <cell r="Q129" t="str">
            <v>휴일</v>
          </cell>
          <cell r="S129" t="str">
            <v>2/4대휴</v>
          </cell>
          <cell r="AE129" t="str">
            <v>휴일</v>
          </cell>
          <cell r="AN129" t="str">
            <v>2/18대휴</v>
          </cell>
          <cell r="AS129">
            <v>0</v>
          </cell>
          <cell r="AT129">
            <v>0</v>
          </cell>
          <cell r="AU129">
            <v>0</v>
          </cell>
          <cell r="AV129">
            <v>0</v>
          </cell>
          <cell r="AW129">
            <v>0</v>
          </cell>
          <cell r="AX129">
            <v>0</v>
          </cell>
          <cell r="AY129">
            <v>0</v>
          </cell>
          <cell r="AZ129">
            <v>0</v>
          </cell>
          <cell r="BA129">
            <v>2</v>
          </cell>
          <cell r="BB129">
            <v>2</v>
          </cell>
          <cell r="BC129">
            <v>0</v>
          </cell>
          <cell r="BD129">
            <v>0</v>
          </cell>
          <cell r="BE129">
            <v>0</v>
          </cell>
          <cell r="BF129">
            <v>0</v>
          </cell>
          <cell r="BG129">
            <v>0</v>
          </cell>
          <cell r="BH129">
            <v>0</v>
          </cell>
          <cell r="BI129">
            <v>0</v>
          </cell>
          <cell r="BJ129">
            <v>2</v>
          </cell>
          <cell r="BL129">
            <v>18</v>
          </cell>
        </row>
        <row r="130">
          <cell r="B130">
            <v>1516</v>
          </cell>
          <cell r="C130" t="str">
            <v>AS</v>
          </cell>
          <cell r="D130" t="str">
            <v>AS GH 서울1팀</v>
          </cell>
          <cell r="E130" t="str">
            <v>문준호</v>
          </cell>
          <cell r="F130" t="str">
            <v>주임</v>
          </cell>
          <cell r="G130" t="str">
            <v>팀원</v>
          </cell>
          <cell r="H130" t="str">
            <v>2003-07-01</v>
          </cell>
          <cell r="I130" t="str">
            <v>남</v>
          </cell>
          <cell r="J130">
            <v>7.0136986301369859</v>
          </cell>
          <cell r="K130">
            <v>0</v>
          </cell>
          <cell r="L130">
            <v>13</v>
          </cell>
          <cell r="M130">
            <v>13</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L130">
            <v>20</v>
          </cell>
        </row>
        <row r="131">
          <cell r="B131">
            <v>1456</v>
          </cell>
          <cell r="C131" t="str">
            <v>AS</v>
          </cell>
          <cell r="D131" t="str">
            <v>AS GH 서울1팀</v>
          </cell>
          <cell r="E131" t="str">
            <v>서진호</v>
          </cell>
          <cell r="F131" t="str">
            <v>사원</v>
          </cell>
          <cell r="G131" t="str">
            <v>팀원</v>
          </cell>
          <cell r="H131" t="str">
            <v>2003-01-07</v>
          </cell>
          <cell r="I131" t="str">
            <v>남</v>
          </cell>
          <cell r="J131">
            <v>7</v>
          </cell>
          <cell r="K131">
            <v>0</v>
          </cell>
          <cell r="L131">
            <v>13</v>
          </cell>
          <cell r="M131">
            <v>13</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L131">
            <v>20</v>
          </cell>
        </row>
        <row r="132">
          <cell r="B132">
            <v>1116</v>
          </cell>
          <cell r="C132" t="str">
            <v>AS</v>
          </cell>
          <cell r="D132" t="str">
            <v>AS GH 서울2팀</v>
          </cell>
          <cell r="E132" t="str">
            <v>이재훈</v>
          </cell>
          <cell r="F132" t="str">
            <v>차장</v>
          </cell>
          <cell r="G132" t="str">
            <v>팀장</v>
          </cell>
          <cell r="H132" t="str">
            <v>1992-12-01</v>
          </cell>
          <cell r="I132" t="str">
            <v>남</v>
          </cell>
          <cell r="J132">
            <v>30</v>
          </cell>
          <cell r="K132">
            <v>0</v>
          </cell>
          <cell r="L132">
            <v>24</v>
          </cell>
          <cell r="M132">
            <v>24</v>
          </cell>
          <cell r="Q132" t="str">
            <v>휴일</v>
          </cell>
          <cell r="AS132">
            <v>0</v>
          </cell>
          <cell r="AT132">
            <v>0</v>
          </cell>
          <cell r="AU132">
            <v>0</v>
          </cell>
          <cell r="AV132">
            <v>0</v>
          </cell>
          <cell r="AW132">
            <v>0</v>
          </cell>
          <cell r="AX132">
            <v>0</v>
          </cell>
          <cell r="AY132">
            <v>0</v>
          </cell>
          <cell r="AZ132">
            <v>0</v>
          </cell>
          <cell r="BA132">
            <v>1</v>
          </cell>
          <cell r="BB132">
            <v>0</v>
          </cell>
          <cell r="BC132">
            <v>0</v>
          </cell>
          <cell r="BD132">
            <v>0</v>
          </cell>
          <cell r="BE132">
            <v>0</v>
          </cell>
          <cell r="BF132">
            <v>0</v>
          </cell>
          <cell r="BG132">
            <v>0</v>
          </cell>
          <cell r="BH132">
            <v>0</v>
          </cell>
          <cell r="BI132">
            <v>0</v>
          </cell>
          <cell r="BJ132">
            <v>0</v>
          </cell>
          <cell r="BL132">
            <v>20</v>
          </cell>
        </row>
        <row r="133">
          <cell r="B133">
            <v>1164</v>
          </cell>
          <cell r="C133" t="str">
            <v>AS</v>
          </cell>
          <cell r="D133" t="str">
            <v>AS GH 서울2팀</v>
          </cell>
          <cell r="E133" t="str">
            <v>백기열</v>
          </cell>
          <cell r="F133" t="str">
            <v>과장</v>
          </cell>
          <cell r="G133" t="str">
            <v>팀원</v>
          </cell>
          <cell r="H133" t="str">
            <v>1995-04-17</v>
          </cell>
          <cell r="I133" t="str">
            <v>남</v>
          </cell>
          <cell r="J133">
            <v>20</v>
          </cell>
          <cell r="K133">
            <v>0</v>
          </cell>
          <cell r="L133">
            <v>21</v>
          </cell>
          <cell r="M133">
            <v>21</v>
          </cell>
          <cell r="Y133" t="str">
            <v>휴일</v>
          </cell>
          <cell r="AH133" t="str">
            <v>2/12대휴</v>
          </cell>
          <cell r="AS133">
            <v>0</v>
          </cell>
          <cell r="AT133">
            <v>0</v>
          </cell>
          <cell r="AU133">
            <v>0</v>
          </cell>
          <cell r="AV133">
            <v>0</v>
          </cell>
          <cell r="AW133">
            <v>0</v>
          </cell>
          <cell r="AX133">
            <v>0</v>
          </cell>
          <cell r="AY133">
            <v>0</v>
          </cell>
          <cell r="AZ133">
            <v>0</v>
          </cell>
          <cell r="BA133">
            <v>1</v>
          </cell>
          <cell r="BB133">
            <v>1</v>
          </cell>
          <cell r="BC133">
            <v>0</v>
          </cell>
          <cell r="BD133">
            <v>0</v>
          </cell>
          <cell r="BE133">
            <v>0</v>
          </cell>
          <cell r="BF133">
            <v>0</v>
          </cell>
          <cell r="BG133">
            <v>0</v>
          </cell>
          <cell r="BH133">
            <v>0</v>
          </cell>
          <cell r="BI133">
            <v>0</v>
          </cell>
          <cell r="BJ133">
            <v>1</v>
          </cell>
          <cell r="BL133">
            <v>19</v>
          </cell>
        </row>
        <row r="134">
          <cell r="B134">
            <v>1124</v>
          </cell>
          <cell r="C134" t="str">
            <v>AS</v>
          </cell>
          <cell r="D134" t="str">
            <v>AS GH 서울2팀</v>
          </cell>
          <cell r="E134" t="str">
            <v>서문섭</v>
          </cell>
          <cell r="F134" t="str">
            <v>차장</v>
          </cell>
          <cell r="G134" t="str">
            <v>팀원</v>
          </cell>
          <cell r="H134" t="str">
            <v>1993-04-01</v>
          </cell>
          <cell r="I134" t="str">
            <v>남</v>
          </cell>
          <cell r="J134">
            <v>23</v>
          </cell>
          <cell r="K134">
            <v>0</v>
          </cell>
          <cell r="L134">
            <v>23</v>
          </cell>
          <cell r="M134">
            <v>23</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L134">
            <v>20</v>
          </cell>
        </row>
        <row r="135">
          <cell r="B135">
            <v>1247</v>
          </cell>
          <cell r="C135" t="str">
            <v>AS</v>
          </cell>
          <cell r="D135" t="str">
            <v>AS GH 서울2팀</v>
          </cell>
          <cell r="E135" t="str">
            <v>장명균</v>
          </cell>
          <cell r="F135" t="str">
            <v>과장</v>
          </cell>
          <cell r="G135" t="str">
            <v>팀원</v>
          </cell>
          <cell r="H135" t="str">
            <v>1999-10-01</v>
          </cell>
          <cell r="I135" t="str">
            <v>남</v>
          </cell>
          <cell r="J135">
            <v>16</v>
          </cell>
          <cell r="K135">
            <v>0</v>
          </cell>
          <cell r="L135">
            <v>17</v>
          </cell>
          <cell r="M135">
            <v>17</v>
          </cell>
          <cell r="U135" t="str">
            <v>1/15대휴</v>
          </cell>
          <cell r="X135" t="str">
            <v>휴일</v>
          </cell>
          <cell r="Y135" t="str">
            <v>휴일</v>
          </cell>
          <cell r="AS135">
            <v>0</v>
          </cell>
          <cell r="AT135">
            <v>0</v>
          </cell>
          <cell r="AU135">
            <v>0</v>
          </cell>
          <cell r="AV135">
            <v>0</v>
          </cell>
          <cell r="AW135">
            <v>0</v>
          </cell>
          <cell r="AX135">
            <v>0</v>
          </cell>
          <cell r="AY135">
            <v>0</v>
          </cell>
          <cell r="AZ135">
            <v>0</v>
          </cell>
          <cell r="BA135">
            <v>2</v>
          </cell>
          <cell r="BB135">
            <v>1</v>
          </cell>
          <cell r="BC135">
            <v>0</v>
          </cell>
          <cell r="BD135">
            <v>0</v>
          </cell>
          <cell r="BE135">
            <v>0</v>
          </cell>
          <cell r="BF135">
            <v>0</v>
          </cell>
          <cell r="BG135">
            <v>0</v>
          </cell>
          <cell r="BH135">
            <v>0</v>
          </cell>
          <cell r="BI135">
            <v>0</v>
          </cell>
          <cell r="BJ135">
            <v>1</v>
          </cell>
          <cell r="BL135">
            <v>19</v>
          </cell>
        </row>
        <row r="136">
          <cell r="B136">
            <v>1315</v>
          </cell>
          <cell r="C136" t="str">
            <v>AS</v>
          </cell>
          <cell r="D136" t="str">
            <v>AS GH 서울2팀</v>
          </cell>
          <cell r="E136" t="str">
            <v>김영선A</v>
          </cell>
          <cell r="F136" t="str">
            <v>과장</v>
          </cell>
          <cell r="G136" t="str">
            <v>팀원</v>
          </cell>
          <cell r="H136" t="str">
            <v>2001-02-21</v>
          </cell>
          <cell r="I136" t="str">
            <v>남</v>
          </cell>
          <cell r="J136">
            <v>10</v>
          </cell>
          <cell r="K136">
            <v>0</v>
          </cell>
          <cell r="L136">
            <v>15</v>
          </cell>
          <cell r="M136">
            <v>15</v>
          </cell>
          <cell r="AL136" t="str">
            <v>휴일</v>
          </cell>
          <cell r="AM136" t="str">
            <v>휴일</v>
          </cell>
          <cell r="AS136">
            <v>0</v>
          </cell>
          <cell r="AT136">
            <v>0</v>
          </cell>
          <cell r="AU136">
            <v>0</v>
          </cell>
          <cell r="AV136">
            <v>0</v>
          </cell>
          <cell r="AW136">
            <v>0</v>
          </cell>
          <cell r="AX136">
            <v>0</v>
          </cell>
          <cell r="AY136">
            <v>0</v>
          </cell>
          <cell r="AZ136">
            <v>0</v>
          </cell>
          <cell r="BA136">
            <v>2</v>
          </cell>
          <cell r="BB136">
            <v>0</v>
          </cell>
          <cell r="BC136">
            <v>0</v>
          </cell>
          <cell r="BD136">
            <v>0</v>
          </cell>
          <cell r="BE136">
            <v>0</v>
          </cell>
          <cell r="BF136">
            <v>0</v>
          </cell>
          <cell r="BG136">
            <v>0</v>
          </cell>
          <cell r="BH136">
            <v>0</v>
          </cell>
          <cell r="BI136">
            <v>0</v>
          </cell>
          <cell r="BJ136">
            <v>0</v>
          </cell>
          <cell r="BL136">
            <v>20</v>
          </cell>
        </row>
        <row r="137">
          <cell r="B137">
            <v>1223</v>
          </cell>
          <cell r="C137" t="str">
            <v>AS</v>
          </cell>
          <cell r="D137" t="str">
            <v>AS GH 서울2팀</v>
          </cell>
          <cell r="E137" t="str">
            <v>신민호</v>
          </cell>
          <cell r="F137" t="str">
            <v>대리</v>
          </cell>
          <cell r="G137" t="str">
            <v>팀원</v>
          </cell>
          <cell r="H137" t="str">
            <v>1999-01-25</v>
          </cell>
          <cell r="I137" t="str">
            <v>남</v>
          </cell>
          <cell r="J137">
            <v>18</v>
          </cell>
          <cell r="K137">
            <v>0</v>
          </cell>
          <cell r="L137">
            <v>17</v>
          </cell>
          <cell r="M137">
            <v>17</v>
          </cell>
          <cell r="AH137" t="str">
            <v>1/21대휴</v>
          </cell>
          <cell r="AL137" t="str">
            <v>휴일</v>
          </cell>
          <cell r="AS137">
            <v>0</v>
          </cell>
          <cell r="AT137">
            <v>0</v>
          </cell>
          <cell r="AU137">
            <v>0</v>
          </cell>
          <cell r="AV137">
            <v>0</v>
          </cell>
          <cell r="AW137">
            <v>0</v>
          </cell>
          <cell r="AX137">
            <v>0</v>
          </cell>
          <cell r="AY137">
            <v>0</v>
          </cell>
          <cell r="AZ137">
            <v>0</v>
          </cell>
          <cell r="BA137">
            <v>1</v>
          </cell>
          <cell r="BB137">
            <v>1</v>
          </cell>
          <cell r="BC137">
            <v>0</v>
          </cell>
          <cell r="BD137">
            <v>0</v>
          </cell>
          <cell r="BE137">
            <v>0</v>
          </cell>
          <cell r="BF137">
            <v>0</v>
          </cell>
          <cell r="BG137">
            <v>0</v>
          </cell>
          <cell r="BH137">
            <v>0</v>
          </cell>
          <cell r="BI137">
            <v>0</v>
          </cell>
          <cell r="BJ137">
            <v>1</v>
          </cell>
          <cell r="BL137">
            <v>19</v>
          </cell>
        </row>
        <row r="138">
          <cell r="B138">
            <v>1233</v>
          </cell>
          <cell r="C138" t="str">
            <v>AS</v>
          </cell>
          <cell r="D138" t="str">
            <v>AS GH 서울2팀</v>
          </cell>
          <cell r="E138" t="str">
            <v>윤현구</v>
          </cell>
          <cell r="F138" t="str">
            <v>대리</v>
          </cell>
          <cell r="G138" t="str">
            <v>팀원</v>
          </cell>
          <cell r="H138" t="str">
            <v>1999-07-01</v>
          </cell>
          <cell r="I138" t="str">
            <v>남</v>
          </cell>
          <cell r="J138">
            <v>17</v>
          </cell>
          <cell r="K138">
            <v>0</v>
          </cell>
          <cell r="L138">
            <v>17</v>
          </cell>
          <cell r="M138">
            <v>17</v>
          </cell>
          <cell r="AE138" t="str">
            <v>휴일</v>
          </cell>
          <cell r="AF138" t="str">
            <v>휴일</v>
          </cell>
          <cell r="AS138">
            <v>0</v>
          </cell>
          <cell r="AT138">
            <v>0</v>
          </cell>
          <cell r="AU138">
            <v>0</v>
          </cell>
          <cell r="AV138">
            <v>0</v>
          </cell>
          <cell r="AW138">
            <v>0</v>
          </cell>
          <cell r="AX138">
            <v>0</v>
          </cell>
          <cell r="AY138">
            <v>0</v>
          </cell>
          <cell r="AZ138">
            <v>0</v>
          </cell>
          <cell r="BA138">
            <v>2</v>
          </cell>
          <cell r="BB138">
            <v>0</v>
          </cell>
          <cell r="BC138">
            <v>0</v>
          </cell>
          <cell r="BD138">
            <v>0</v>
          </cell>
          <cell r="BE138">
            <v>0</v>
          </cell>
          <cell r="BF138">
            <v>0</v>
          </cell>
          <cell r="BG138">
            <v>0</v>
          </cell>
          <cell r="BH138">
            <v>0</v>
          </cell>
          <cell r="BI138">
            <v>0</v>
          </cell>
          <cell r="BJ138">
            <v>0</v>
          </cell>
          <cell r="BL138">
            <v>20</v>
          </cell>
        </row>
        <row r="139">
          <cell r="B139">
            <v>1431</v>
          </cell>
          <cell r="C139" t="str">
            <v>AS</v>
          </cell>
          <cell r="D139" t="str">
            <v>AS GH 서울2팀</v>
          </cell>
          <cell r="E139" t="str">
            <v>김대환</v>
          </cell>
          <cell r="F139" t="str">
            <v>주임</v>
          </cell>
          <cell r="G139" t="str">
            <v>팀원</v>
          </cell>
          <cell r="H139" t="str">
            <v>2003-01-07</v>
          </cell>
          <cell r="I139" t="str">
            <v>남</v>
          </cell>
          <cell r="J139">
            <v>8.5</v>
          </cell>
          <cell r="K139">
            <v>0</v>
          </cell>
          <cell r="L139">
            <v>13</v>
          </cell>
          <cell r="M139">
            <v>13</v>
          </cell>
          <cell r="AN139" t="str">
            <v>경조(부회갑)</v>
          </cell>
          <cell r="AS139">
            <v>0</v>
          </cell>
          <cell r="AT139">
            <v>0</v>
          </cell>
          <cell r="AU139">
            <v>0</v>
          </cell>
          <cell r="AV139">
            <v>0</v>
          </cell>
          <cell r="AW139">
            <v>0</v>
          </cell>
          <cell r="AX139">
            <v>0</v>
          </cell>
          <cell r="AY139">
            <v>0</v>
          </cell>
          <cell r="AZ139">
            <v>1</v>
          </cell>
          <cell r="BA139">
            <v>0</v>
          </cell>
          <cell r="BB139">
            <v>0</v>
          </cell>
          <cell r="BC139">
            <v>0</v>
          </cell>
          <cell r="BD139">
            <v>0</v>
          </cell>
          <cell r="BE139">
            <v>0</v>
          </cell>
          <cell r="BF139">
            <v>0</v>
          </cell>
          <cell r="BG139">
            <v>0</v>
          </cell>
          <cell r="BH139">
            <v>0</v>
          </cell>
          <cell r="BI139">
            <v>0</v>
          </cell>
          <cell r="BJ139">
            <v>1</v>
          </cell>
          <cell r="BL139">
            <v>19</v>
          </cell>
        </row>
        <row r="140">
          <cell r="B140">
            <v>1217</v>
          </cell>
          <cell r="C140" t="str">
            <v>AS</v>
          </cell>
          <cell r="D140" t="str">
            <v>AS GH East팀</v>
          </cell>
          <cell r="E140" t="str">
            <v>박제영</v>
          </cell>
          <cell r="F140" t="str">
            <v>차장</v>
          </cell>
          <cell r="G140" t="str">
            <v>팀장</v>
          </cell>
          <cell r="H140" t="str">
            <v>1998-05-25</v>
          </cell>
          <cell r="I140" t="str">
            <v>남</v>
          </cell>
          <cell r="J140">
            <v>16</v>
          </cell>
          <cell r="K140">
            <v>0</v>
          </cell>
          <cell r="L140">
            <v>18</v>
          </cell>
          <cell r="M140">
            <v>18</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L140">
            <v>20</v>
          </cell>
        </row>
        <row r="141">
          <cell r="B141">
            <v>1077</v>
          </cell>
          <cell r="C141" t="str">
            <v>AS</v>
          </cell>
          <cell r="D141" t="str">
            <v>AS GH East팀</v>
          </cell>
          <cell r="E141" t="str">
            <v>김홍주</v>
          </cell>
          <cell r="F141" t="str">
            <v>차장</v>
          </cell>
          <cell r="G141" t="str">
            <v>팀원</v>
          </cell>
          <cell r="H141" t="str">
            <v>1991-09-09</v>
          </cell>
          <cell r="I141" t="str">
            <v>남</v>
          </cell>
          <cell r="J141">
            <v>23.5</v>
          </cell>
          <cell r="K141">
            <v>0</v>
          </cell>
          <cell r="L141">
            <v>25</v>
          </cell>
          <cell r="M141">
            <v>25</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L141">
            <v>20</v>
          </cell>
        </row>
        <row r="142">
          <cell r="B142">
            <v>1292</v>
          </cell>
          <cell r="C142" t="str">
            <v>AS</v>
          </cell>
          <cell r="D142" t="str">
            <v>AS GH East팀</v>
          </cell>
          <cell r="E142" t="str">
            <v>박수병</v>
          </cell>
          <cell r="F142" t="str">
            <v>주임</v>
          </cell>
          <cell r="G142" t="str">
            <v>팀원</v>
          </cell>
          <cell r="H142" t="str">
            <v>2000-02-01</v>
          </cell>
          <cell r="I142" t="str">
            <v>남</v>
          </cell>
          <cell r="J142">
            <v>18.5</v>
          </cell>
          <cell r="K142">
            <v>0</v>
          </cell>
          <cell r="L142">
            <v>16</v>
          </cell>
          <cell r="M142">
            <v>16</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L142">
            <v>20</v>
          </cell>
        </row>
        <row r="143">
          <cell r="B143">
            <v>1396</v>
          </cell>
          <cell r="C143" t="str">
            <v>AS</v>
          </cell>
          <cell r="D143" t="str">
            <v>AS GH East팀</v>
          </cell>
          <cell r="E143" t="str">
            <v>김성훈</v>
          </cell>
          <cell r="F143" t="str">
            <v>주임</v>
          </cell>
          <cell r="G143" t="str">
            <v>팀원</v>
          </cell>
          <cell r="H143" t="str">
            <v>2002-06-17</v>
          </cell>
          <cell r="I143" t="str">
            <v>남</v>
          </cell>
          <cell r="J143">
            <v>10.5</v>
          </cell>
          <cell r="K143">
            <v>0</v>
          </cell>
          <cell r="L143">
            <v>14</v>
          </cell>
          <cell r="M143">
            <v>14</v>
          </cell>
          <cell r="Q143" t="str">
            <v>휴일</v>
          </cell>
          <cell r="X143" t="str">
            <v>휴일</v>
          </cell>
          <cell r="Z143" t="str">
            <v>2/4대휴</v>
          </cell>
          <cell r="AS143">
            <v>0</v>
          </cell>
          <cell r="AT143">
            <v>0</v>
          </cell>
          <cell r="AU143">
            <v>0</v>
          </cell>
          <cell r="AV143">
            <v>0</v>
          </cell>
          <cell r="AW143">
            <v>0</v>
          </cell>
          <cell r="AX143">
            <v>0</v>
          </cell>
          <cell r="AY143">
            <v>0</v>
          </cell>
          <cell r="AZ143">
            <v>0</v>
          </cell>
          <cell r="BA143">
            <v>2</v>
          </cell>
          <cell r="BB143">
            <v>1</v>
          </cell>
          <cell r="BC143">
            <v>0</v>
          </cell>
          <cell r="BD143">
            <v>0</v>
          </cell>
          <cell r="BE143">
            <v>0</v>
          </cell>
          <cell r="BF143">
            <v>0</v>
          </cell>
          <cell r="BG143">
            <v>0</v>
          </cell>
          <cell r="BH143">
            <v>0</v>
          </cell>
          <cell r="BI143">
            <v>0</v>
          </cell>
          <cell r="BJ143">
            <v>1</v>
          </cell>
          <cell r="BL143">
            <v>19</v>
          </cell>
        </row>
        <row r="144">
          <cell r="B144">
            <v>1127</v>
          </cell>
          <cell r="C144" t="str">
            <v>AS</v>
          </cell>
          <cell r="D144" t="str">
            <v>AS GH East팀</v>
          </cell>
          <cell r="E144" t="str">
            <v>박영길</v>
          </cell>
          <cell r="F144" t="str">
            <v>부장</v>
          </cell>
          <cell r="G144" t="str">
            <v>팀원</v>
          </cell>
          <cell r="H144" t="str">
            <v>1993-04-01</v>
          </cell>
          <cell r="I144" t="str">
            <v>남</v>
          </cell>
          <cell r="J144">
            <v>20</v>
          </cell>
          <cell r="K144">
            <v>0</v>
          </cell>
          <cell r="L144">
            <v>23</v>
          </cell>
          <cell r="M144">
            <v>23</v>
          </cell>
          <cell r="W144" t="str">
            <v>1/21대휴</v>
          </cell>
          <cell r="AS144">
            <v>0</v>
          </cell>
          <cell r="AT144">
            <v>0</v>
          </cell>
          <cell r="AU144">
            <v>0</v>
          </cell>
          <cell r="AV144">
            <v>0</v>
          </cell>
          <cell r="AW144">
            <v>0</v>
          </cell>
          <cell r="AX144">
            <v>0</v>
          </cell>
          <cell r="AY144">
            <v>0</v>
          </cell>
          <cell r="AZ144">
            <v>0</v>
          </cell>
          <cell r="BA144">
            <v>0</v>
          </cell>
          <cell r="BB144">
            <v>1</v>
          </cell>
          <cell r="BC144">
            <v>0</v>
          </cell>
          <cell r="BD144">
            <v>0</v>
          </cell>
          <cell r="BE144">
            <v>0</v>
          </cell>
          <cell r="BF144">
            <v>0</v>
          </cell>
          <cell r="BG144">
            <v>0</v>
          </cell>
          <cell r="BH144">
            <v>0</v>
          </cell>
          <cell r="BI144">
            <v>0</v>
          </cell>
          <cell r="BJ144">
            <v>1</v>
          </cell>
          <cell r="BL144">
            <v>19</v>
          </cell>
        </row>
        <row r="145">
          <cell r="B145">
            <v>1364</v>
          </cell>
          <cell r="C145" t="str">
            <v>AS</v>
          </cell>
          <cell r="D145" t="str">
            <v>AS GH East팀</v>
          </cell>
          <cell r="E145" t="str">
            <v>김태현</v>
          </cell>
          <cell r="F145" t="str">
            <v>과장</v>
          </cell>
          <cell r="G145" t="str">
            <v>팀원</v>
          </cell>
          <cell r="H145" t="str">
            <v>2001-04-30</v>
          </cell>
          <cell r="I145" t="str">
            <v>남</v>
          </cell>
          <cell r="J145">
            <v>12.5</v>
          </cell>
          <cell r="K145">
            <v>0</v>
          </cell>
          <cell r="L145">
            <v>15</v>
          </cell>
          <cell r="M145">
            <v>15</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L145">
            <v>20</v>
          </cell>
        </row>
        <row r="146">
          <cell r="B146">
            <v>1298</v>
          </cell>
          <cell r="C146" t="str">
            <v>AS</v>
          </cell>
          <cell r="D146" t="str">
            <v>AS GH East팀</v>
          </cell>
          <cell r="E146" t="str">
            <v>장병진</v>
          </cell>
          <cell r="F146" t="str">
            <v>주임</v>
          </cell>
          <cell r="G146" t="str">
            <v>팀원</v>
          </cell>
          <cell r="H146" t="str">
            <v>2000-02-01</v>
          </cell>
          <cell r="I146" t="str">
            <v>남</v>
          </cell>
          <cell r="J146">
            <v>11</v>
          </cell>
          <cell r="K146">
            <v>0</v>
          </cell>
          <cell r="L146">
            <v>16</v>
          </cell>
          <cell r="M146">
            <v>16</v>
          </cell>
          <cell r="Q146" t="str">
            <v>휴일</v>
          </cell>
          <cell r="AS146">
            <v>0</v>
          </cell>
          <cell r="AT146">
            <v>0</v>
          </cell>
          <cell r="AU146">
            <v>0</v>
          </cell>
          <cell r="AV146">
            <v>0</v>
          </cell>
          <cell r="AW146">
            <v>0</v>
          </cell>
          <cell r="AX146">
            <v>0</v>
          </cell>
          <cell r="AY146">
            <v>0</v>
          </cell>
          <cell r="AZ146">
            <v>0</v>
          </cell>
          <cell r="BA146">
            <v>1</v>
          </cell>
          <cell r="BB146">
            <v>0</v>
          </cell>
          <cell r="BC146">
            <v>0</v>
          </cell>
          <cell r="BD146">
            <v>0</v>
          </cell>
          <cell r="BE146">
            <v>0</v>
          </cell>
          <cell r="BF146">
            <v>0</v>
          </cell>
          <cell r="BG146">
            <v>0</v>
          </cell>
          <cell r="BH146">
            <v>0</v>
          </cell>
          <cell r="BI146">
            <v>0</v>
          </cell>
          <cell r="BJ146">
            <v>0</v>
          </cell>
          <cell r="BL146">
            <v>20</v>
          </cell>
        </row>
        <row r="147">
          <cell r="B147">
            <v>1474</v>
          </cell>
          <cell r="C147" t="str">
            <v>AS</v>
          </cell>
          <cell r="D147" t="str">
            <v>AS GH East팀</v>
          </cell>
          <cell r="E147" t="str">
            <v>정병윤</v>
          </cell>
          <cell r="F147" t="str">
            <v>주임</v>
          </cell>
          <cell r="G147" t="str">
            <v>팀원</v>
          </cell>
          <cell r="H147" t="str">
            <v>2003-01-07</v>
          </cell>
          <cell r="I147" t="str">
            <v>남</v>
          </cell>
          <cell r="J147">
            <v>6.8082191780821919</v>
          </cell>
          <cell r="K147">
            <v>0</v>
          </cell>
          <cell r="L147">
            <v>13</v>
          </cell>
          <cell r="M147">
            <v>13</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L147">
            <v>20</v>
          </cell>
        </row>
        <row r="148">
          <cell r="B148">
            <v>1211</v>
          </cell>
          <cell r="C148" t="str">
            <v>AS</v>
          </cell>
          <cell r="D148" t="str">
            <v>AS GH West팀</v>
          </cell>
          <cell r="E148" t="str">
            <v>박세환</v>
          </cell>
          <cell r="F148" t="str">
            <v>차장</v>
          </cell>
          <cell r="G148" t="str">
            <v>팀장</v>
          </cell>
          <cell r="H148" t="str">
            <v>1998-01-01</v>
          </cell>
          <cell r="I148" t="str">
            <v>남</v>
          </cell>
          <cell r="J148">
            <v>14</v>
          </cell>
          <cell r="K148">
            <v>0</v>
          </cell>
          <cell r="L148">
            <v>19</v>
          </cell>
          <cell r="M148">
            <v>19</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L148">
            <v>20</v>
          </cell>
        </row>
        <row r="149">
          <cell r="B149">
            <v>1251</v>
          </cell>
          <cell r="C149" t="str">
            <v>AS</v>
          </cell>
          <cell r="D149" t="str">
            <v>AS GH West팀</v>
          </cell>
          <cell r="E149" t="str">
            <v>유정암</v>
          </cell>
          <cell r="F149" t="str">
            <v>대리</v>
          </cell>
          <cell r="G149" t="str">
            <v>팀원</v>
          </cell>
          <cell r="H149" t="str">
            <v>1999-12-01</v>
          </cell>
          <cell r="I149" t="str">
            <v>남</v>
          </cell>
          <cell r="J149">
            <v>23</v>
          </cell>
          <cell r="K149">
            <v>0</v>
          </cell>
          <cell r="L149">
            <v>17</v>
          </cell>
          <cell r="M149">
            <v>17</v>
          </cell>
          <cell r="AL149" t="str">
            <v>휴일</v>
          </cell>
          <cell r="AM149" t="str">
            <v>휴일</v>
          </cell>
          <cell r="AS149">
            <v>0</v>
          </cell>
          <cell r="AT149">
            <v>0</v>
          </cell>
          <cell r="AU149">
            <v>0</v>
          </cell>
          <cell r="AV149">
            <v>0</v>
          </cell>
          <cell r="AW149">
            <v>0</v>
          </cell>
          <cell r="AX149">
            <v>0</v>
          </cell>
          <cell r="AY149">
            <v>0</v>
          </cell>
          <cell r="AZ149">
            <v>0</v>
          </cell>
          <cell r="BA149">
            <v>2</v>
          </cell>
          <cell r="BB149">
            <v>0</v>
          </cell>
          <cell r="BC149">
            <v>0</v>
          </cell>
          <cell r="BD149">
            <v>0</v>
          </cell>
          <cell r="BE149">
            <v>0</v>
          </cell>
          <cell r="BF149">
            <v>0</v>
          </cell>
          <cell r="BG149">
            <v>0</v>
          </cell>
          <cell r="BH149">
            <v>0</v>
          </cell>
          <cell r="BI149">
            <v>0</v>
          </cell>
          <cell r="BJ149">
            <v>0</v>
          </cell>
          <cell r="BL149">
            <v>20</v>
          </cell>
        </row>
        <row r="150">
          <cell r="B150">
            <v>1270</v>
          </cell>
          <cell r="C150" t="str">
            <v>AS</v>
          </cell>
          <cell r="D150" t="str">
            <v>AS GH West팀</v>
          </cell>
          <cell r="E150" t="str">
            <v>김영록</v>
          </cell>
          <cell r="F150" t="str">
            <v>대리</v>
          </cell>
          <cell r="G150" t="str">
            <v>팀원</v>
          </cell>
          <cell r="H150" t="str">
            <v>2000-01-10</v>
          </cell>
          <cell r="I150" t="str">
            <v>남</v>
          </cell>
          <cell r="J150">
            <v>13</v>
          </cell>
          <cell r="K150">
            <v>0</v>
          </cell>
          <cell r="L150">
            <v>16</v>
          </cell>
          <cell r="M150">
            <v>16</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L150">
            <v>20</v>
          </cell>
        </row>
        <row r="151">
          <cell r="B151">
            <v>1362</v>
          </cell>
          <cell r="C151" t="str">
            <v>AS</v>
          </cell>
          <cell r="D151" t="str">
            <v>AS GH West팀</v>
          </cell>
          <cell r="E151" t="str">
            <v>김경강</v>
          </cell>
          <cell r="F151" t="str">
            <v>주임</v>
          </cell>
          <cell r="G151" t="str">
            <v>팀원</v>
          </cell>
          <cell r="H151" t="str">
            <v>2001-04-30</v>
          </cell>
          <cell r="I151" t="str">
            <v>남</v>
          </cell>
          <cell r="J151">
            <v>13</v>
          </cell>
          <cell r="K151">
            <v>0</v>
          </cell>
          <cell r="L151">
            <v>15</v>
          </cell>
          <cell r="M151">
            <v>15</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L151">
            <v>20</v>
          </cell>
        </row>
        <row r="152">
          <cell r="B152">
            <v>1335</v>
          </cell>
          <cell r="C152" t="str">
            <v>AS</v>
          </cell>
          <cell r="D152" t="str">
            <v>AS GH West팀</v>
          </cell>
          <cell r="E152" t="str">
            <v>이정희</v>
          </cell>
          <cell r="F152" t="str">
            <v>대리</v>
          </cell>
          <cell r="G152" t="str">
            <v>팀원</v>
          </cell>
          <cell r="H152" t="str">
            <v>2001-02-26</v>
          </cell>
          <cell r="I152" t="str">
            <v>남</v>
          </cell>
          <cell r="J152">
            <v>15</v>
          </cell>
          <cell r="K152">
            <v>0</v>
          </cell>
          <cell r="L152">
            <v>15</v>
          </cell>
          <cell r="M152">
            <v>15</v>
          </cell>
          <cell r="AM152" t="str">
            <v>휴일</v>
          </cell>
          <cell r="AS152">
            <v>0</v>
          </cell>
          <cell r="AT152">
            <v>0</v>
          </cell>
          <cell r="AU152">
            <v>0</v>
          </cell>
          <cell r="AV152">
            <v>0</v>
          </cell>
          <cell r="AW152">
            <v>0</v>
          </cell>
          <cell r="AX152">
            <v>0</v>
          </cell>
          <cell r="AY152">
            <v>0</v>
          </cell>
          <cell r="AZ152">
            <v>0</v>
          </cell>
          <cell r="BA152">
            <v>1</v>
          </cell>
          <cell r="BB152">
            <v>0</v>
          </cell>
          <cell r="BC152">
            <v>0</v>
          </cell>
          <cell r="BD152">
            <v>0</v>
          </cell>
          <cell r="BE152">
            <v>0</v>
          </cell>
          <cell r="BF152">
            <v>0</v>
          </cell>
          <cell r="BG152">
            <v>0</v>
          </cell>
          <cell r="BH152">
            <v>0</v>
          </cell>
          <cell r="BI152">
            <v>0</v>
          </cell>
          <cell r="BJ152">
            <v>0</v>
          </cell>
          <cell r="BL152">
            <v>20</v>
          </cell>
        </row>
        <row r="153">
          <cell r="B153">
            <v>1365</v>
          </cell>
          <cell r="C153" t="str">
            <v>AS</v>
          </cell>
          <cell r="D153" t="str">
            <v>AS GH West팀</v>
          </cell>
          <cell r="E153" t="str">
            <v>이종서</v>
          </cell>
          <cell r="F153" t="str">
            <v>주임</v>
          </cell>
          <cell r="G153" t="str">
            <v>팀원</v>
          </cell>
          <cell r="H153" t="str">
            <v>2001-05-02</v>
          </cell>
          <cell r="I153" t="str">
            <v>남</v>
          </cell>
          <cell r="J153">
            <v>12</v>
          </cell>
          <cell r="K153">
            <v>0</v>
          </cell>
          <cell r="L153">
            <v>15</v>
          </cell>
          <cell r="M153">
            <v>15</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L153">
            <v>20</v>
          </cell>
        </row>
        <row r="154">
          <cell r="B154">
            <v>1036</v>
          </cell>
          <cell r="C154" t="str">
            <v>AS</v>
          </cell>
          <cell r="D154" t="str">
            <v>National Sales Manager</v>
          </cell>
          <cell r="E154" t="str">
            <v>박현욱</v>
          </cell>
          <cell r="F154" t="str">
            <v>부장</v>
          </cell>
          <cell r="G154" t="str">
            <v>본부장</v>
          </cell>
          <cell r="H154" t="str">
            <v>1989-03-27</v>
          </cell>
          <cell r="I154" t="str">
            <v>남</v>
          </cell>
          <cell r="J154">
            <v>31</v>
          </cell>
          <cell r="K154">
            <v>0</v>
          </cell>
          <cell r="L154">
            <v>27</v>
          </cell>
          <cell r="M154">
            <v>27</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L154">
            <v>20</v>
          </cell>
        </row>
        <row r="155">
          <cell r="B155">
            <v>1010</v>
          </cell>
          <cell r="C155" t="str">
            <v>AS</v>
          </cell>
          <cell r="D155" t="str">
            <v>AS CL 서울1팀</v>
          </cell>
          <cell r="E155" t="str">
            <v>박춘식</v>
          </cell>
          <cell r="F155" t="str">
            <v>부장</v>
          </cell>
          <cell r="G155" t="str">
            <v>팀장</v>
          </cell>
          <cell r="H155" t="str">
            <v>1985-02-15</v>
          </cell>
          <cell r="I155" t="str">
            <v>남</v>
          </cell>
          <cell r="J155">
            <v>30</v>
          </cell>
          <cell r="K155">
            <v>0</v>
          </cell>
          <cell r="L155">
            <v>31</v>
          </cell>
          <cell r="M155">
            <v>31</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L155">
            <v>20</v>
          </cell>
        </row>
        <row r="156">
          <cell r="B156">
            <v>1420</v>
          </cell>
          <cell r="C156" t="str">
            <v>AS</v>
          </cell>
          <cell r="D156" t="str">
            <v>AS CL 서울1팀</v>
          </cell>
          <cell r="E156" t="str">
            <v>최희정</v>
          </cell>
          <cell r="F156" t="str">
            <v>주임</v>
          </cell>
          <cell r="G156" t="str">
            <v>팀원</v>
          </cell>
          <cell r="H156" t="str">
            <v>2002-11-18</v>
          </cell>
          <cell r="I156" t="str">
            <v>여</v>
          </cell>
          <cell r="J156">
            <v>14</v>
          </cell>
          <cell r="K156">
            <v>0</v>
          </cell>
          <cell r="L156">
            <v>14</v>
          </cell>
          <cell r="M156">
            <v>14</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L156">
            <v>20</v>
          </cell>
        </row>
        <row r="157">
          <cell r="B157">
            <v>1483</v>
          </cell>
          <cell r="C157" t="str">
            <v>AS</v>
          </cell>
          <cell r="D157" t="str">
            <v>AS CL 서울1팀</v>
          </cell>
          <cell r="E157" t="str">
            <v>최희영</v>
          </cell>
          <cell r="F157" t="str">
            <v>주임</v>
          </cell>
          <cell r="G157" t="str">
            <v>팀원</v>
          </cell>
          <cell r="H157" t="str">
            <v>2003-02-05</v>
          </cell>
          <cell r="I157" t="str">
            <v>여</v>
          </cell>
          <cell r="J157">
            <v>14</v>
          </cell>
          <cell r="K157">
            <v>0</v>
          </cell>
          <cell r="L157">
            <v>13</v>
          </cell>
          <cell r="M157">
            <v>13</v>
          </cell>
          <cell r="AN157" t="str">
            <v>생휴</v>
          </cell>
          <cell r="AS157">
            <v>0</v>
          </cell>
          <cell r="AT157">
            <v>0</v>
          </cell>
          <cell r="AU157">
            <v>0</v>
          </cell>
          <cell r="AV157">
            <v>0</v>
          </cell>
          <cell r="AW157">
            <v>0</v>
          </cell>
          <cell r="AX157">
            <v>0</v>
          </cell>
          <cell r="AY157">
            <v>1</v>
          </cell>
          <cell r="AZ157">
            <v>0</v>
          </cell>
          <cell r="BA157">
            <v>0</v>
          </cell>
          <cell r="BB157">
            <v>0</v>
          </cell>
          <cell r="BC157">
            <v>0</v>
          </cell>
          <cell r="BD157">
            <v>0</v>
          </cell>
          <cell r="BE157">
            <v>0</v>
          </cell>
          <cell r="BF157">
            <v>0</v>
          </cell>
          <cell r="BG157">
            <v>0</v>
          </cell>
          <cell r="BH157">
            <v>0</v>
          </cell>
          <cell r="BI157">
            <v>0</v>
          </cell>
          <cell r="BJ157">
            <v>1</v>
          </cell>
          <cell r="BL157">
            <v>19</v>
          </cell>
        </row>
        <row r="158">
          <cell r="B158">
            <v>1546</v>
          </cell>
          <cell r="C158" t="str">
            <v>AS</v>
          </cell>
          <cell r="D158" t="str">
            <v>AS CL 서울1팀</v>
          </cell>
          <cell r="E158" t="str">
            <v>김진성</v>
          </cell>
          <cell r="F158" t="str">
            <v>사원</v>
          </cell>
          <cell r="G158" t="str">
            <v>팀원</v>
          </cell>
          <cell r="H158" t="str">
            <v>2004-01-26</v>
          </cell>
          <cell r="I158" t="str">
            <v>남</v>
          </cell>
          <cell r="J158">
            <v>6.3150684931506849</v>
          </cell>
          <cell r="K158">
            <v>0</v>
          </cell>
          <cell r="L158">
            <v>12</v>
          </cell>
          <cell r="M158">
            <v>12</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L158">
            <v>20</v>
          </cell>
        </row>
        <row r="159">
          <cell r="B159">
            <v>1064</v>
          </cell>
          <cell r="C159" t="str">
            <v>AS</v>
          </cell>
          <cell r="D159" t="str">
            <v>AS CL 서울1팀</v>
          </cell>
          <cell r="E159" t="str">
            <v>임원일</v>
          </cell>
          <cell r="F159" t="str">
            <v>차장</v>
          </cell>
          <cell r="G159" t="str">
            <v>팀원</v>
          </cell>
          <cell r="H159" t="str">
            <v>1991-03-18</v>
          </cell>
          <cell r="I159" t="str">
            <v>남</v>
          </cell>
          <cell r="J159">
            <v>24</v>
          </cell>
          <cell r="K159">
            <v>0</v>
          </cell>
          <cell r="L159">
            <v>25</v>
          </cell>
          <cell r="M159">
            <v>25</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L159">
            <v>20</v>
          </cell>
        </row>
        <row r="160">
          <cell r="B160">
            <v>1282</v>
          </cell>
          <cell r="C160" t="str">
            <v>AS</v>
          </cell>
          <cell r="D160" t="str">
            <v>AS CL 서울1팀</v>
          </cell>
          <cell r="E160" t="str">
            <v>강동균</v>
          </cell>
          <cell r="F160" t="str">
            <v>주임</v>
          </cell>
          <cell r="G160" t="str">
            <v>팀원</v>
          </cell>
          <cell r="H160" t="str">
            <v>1999-12-01</v>
          </cell>
          <cell r="I160" t="str">
            <v>남</v>
          </cell>
          <cell r="J160">
            <v>18</v>
          </cell>
          <cell r="K160">
            <v>0</v>
          </cell>
          <cell r="L160">
            <v>17</v>
          </cell>
          <cell r="M160">
            <v>17</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L160">
            <v>20</v>
          </cell>
        </row>
        <row r="161">
          <cell r="B161">
            <v>1511</v>
          </cell>
          <cell r="C161" t="str">
            <v>AS</v>
          </cell>
          <cell r="D161" t="str">
            <v>AS CL 서울1팀</v>
          </cell>
          <cell r="E161" t="str">
            <v>김이영</v>
          </cell>
          <cell r="F161" t="str">
            <v>주임</v>
          </cell>
          <cell r="G161" t="str">
            <v>팀원</v>
          </cell>
          <cell r="H161" t="str">
            <v>2003-07-01</v>
          </cell>
          <cell r="I161" t="str">
            <v>남</v>
          </cell>
          <cell r="J161">
            <v>8.0136986301369859</v>
          </cell>
          <cell r="K161">
            <v>0</v>
          </cell>
          <cell r="L161">
            <v>13</v>
          </cell>
          <cell r="M161">
            <v>13</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L161">
            <v>20</v>
          </cell>
        </row>
        <row r="162">
          <cell r="B162">
            <v>1157</v>
          </cell>
          <cell r="C162" t="str">
            <v>AS</v>
          </cell>
          <cell r="D162" t="str">
            <v>AS CL 서울1팀</v>
          </cell>
          <cell r="E162" t="str">
            <v>박정근</v>
          </cell>
          <cell r="F162" t="str">
            <v>과장</v>
          </cell>
          <cell r="G162" t="str">
            <v>팀원</v>
          </cell>
          <cell r="H162" t="str">
            <v>1994-12-19</v>
          </cell>
          <cell r="I162" t="str">
            <v>남</v>
          </cell>
          <cell r="J162">
            <v>20</v>
          </cell>
          <cell r="K162">
            <v>0</v>
          </cell>
          <cell r="L162">
            <v>22</v>
          </cell>
          <cell r="M162">
            <v>22</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L162">
            <v>20</v>
          </cell>
        </row>
        <row r="163">
          <cell r="B163">
            <v>1253</v>
          </cell>
          <cell r="C163" t="str">
            <v>AS</v>
          </cell>
          <cell r="D163" t="str">
            <v>AS CL 서울1팀</v>
          </cell>
          <cell r="E163" t="str">
            <v>국승원</v>
          </cell>
          <cell r="F163" t="str">
            <v>주임</v>
          </cell>
          <cell r="G163" t="str">
            <v>팀원</v>
          </cell>
          <cell r="H163" t="str">
            <v>1999-12-01</v>
          </cell>
          <cell r="I163" t="str">
            <v>남</v>
          </cell>
          <cell r="J163">
            <v>16</v>
          </cell>
          <cell r="K163">
            <v>0</v>
          </cell>
          <cell r="L163">
            <v>17</v>
          </cell>
          <cell r="M163">
            <v>17</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L163">
            <v>20</v>
          </cell>
        </row>
        <row r="164">
          <cell r="B164">
            <v>1054</v>
          </cell>
          <cell r="C164" t="str">
            <v>AS</v>
          </cell>
          <cell r="D164" t="str">
            <v>AS CL 서울1팀</v>
          </cell>
          <cell r="E164" t="str">
            <v>김경선</v>
          </cell>
          <cell r="F164" t="str">
            <v>차장</v>
          </cell>
          <cell r="G164" t="str">
            <v>팀원</v>
          </cell>
          <cell r="H164" t="str">
            <v>1990-09-24</v>
          </cell>
          <cell r="I164" t="str">
            <v>남</v>
          </cell>
          <cell r="J164">
            <v>28</v>
          </cell>
          <cell r="K164">
            <v>0</v>
          </cell>
          <cell r="L164">
            <v>26</v>
          </cell>
          <cell r="M164">
            <v>26</v>
          </cell>
          <cell r="W164" t="str">
            <v>반차</v>
          </cell>
          <cell r="AS164">
            <v>0</v>
          </cell>
          <cell r="AT164">
            <v>0</v>
          </cell>
          <cell r="AU164">
            <v>0</v>
          </cell>
          <cell r="AV164">
            <v>0</v>
          </cell>
          <cell r="AW164">
            <v>1</v>
          </cell>
          <cell r="AX164">
            <v>0.5</v>
          </cell>
          <cell r="AY164">
            <v>0</v>
          </cell>
          <cell r="AZ164">
            <v>0</v>
          </cell>
          <cell r="BA164">
            <v>0</v>
          </cell>
          <cell r="BB164">
            <v>0</v>
          </cell>
          <cell r="BC164">
            <v>0</v>
          </cell>
          <cell r="BD164">
            <v>0</v>
          </cell>
          <cell r="BE164">
            <v>0</v>
          </cell>
          <cell r="BF164">
            <v>0</v>
          </cell>
          <cell r="BG164">
            <v>0</v>
          </cell>
          <cell r="BH164">
            <v>0</v>
          </cell>
          <cell r="BI164">
            <v>0</v>
          </cell>
          <cell r="BJ164">
            <v>0</v>
          </cell>
          <cell r="BL164">
            <v>20</v>
          </cell>
        </row>
        <row r="165">
          <cell r="B165">
            <v>1119</v>
          </cell>
          <cell r="C165" t="str">
            <v>AS</v>
          </cell>
          <cell r="D165" t="str">
            <v>AS CL 서울2팀</v>
          </cell>
          <cell r="E165" t="str">
            <v>박상덕</v>
          </cell>
          <cell r="F165" t="str">
            <v>차장</v>
          </cell>
          <cell r="G165" t="str">
            <v>팀장</v>
          </cell>
          <cell r="H165" t="str">
            <v>1992-12-01</v>
          </cell>
          <cell r="I165" t="str">
            <v>남</v>
          </cell>
          <cell r="J165">
            <v>25</v>
          </cell>
          <cell r="K165">
            <v>0</v>
          </cell>
          <cell r="L165">
            <v>24</v>
          </cell>
          <cell r="M165">
            <v>24</v>
          </cell>
          <cell r="Q165" t="str">
            <v>휴일</v>
          </cell>
          <cell r="S165" t="str">
            <v>2/4대휴</v>
          </cell>
          <cell r="AS165">
            <v>0</v>
          </cell>
          <cell r="AT165">
            <v>0</v>
          </cell>
          <cell r="AU165">
            <v>0</v>
          </cell>
          <cell r="AV165">
            <v>0</v>
          </cell>
          <cell r="AW165">
            <v>0</v>
          </cell>
          <cell r="AX165">
            <v>0</v>
          </cell>
          <cell r="AY165">
            <v>0</v>
          </cell>
          <cell r="AZ165">
            <v>0</v>
          </cell>
          <cell r="BA165">
            <v>1</v>
          </cell>
          <cell r="BB165">
            <v>1</v>
          </cell>
          <cell r="BC165">
            <v>0</v>
          </cell>
          <cell r="BD165">
            <v>0</v>
          </cell>
          <cell r="BE165">
            <v>0</v>
          </cell>
          <cell r="BF165">
            <v>0</v>
          </cell>
          <cell r="BG165">
            <v>0</v>
          </cell>
          <cell r="BH165">
            <v>0</v>
          </cell>
          <cell r="BI165">
            <v>0</v>
          </cell>
          <cell r="BJ165">
            <v>1</v>
          </cell>
          <cell r="BL165">
            <v>19</v>
          </cell>
        </row>
        <row r="166">
          <cell r="B166">
            <v>1477</v>
          </cell>
          <cell r="C166" t="str">
            <v>AS</v>
          </cell>
          <cell r="D166" t="str">
            <v>AS CL 서울2팀</v>
          </cell>
          <cell r="E166" t="str">
            <v>주원재</v>
          </cell>
          <cell r="F166" t="str">
            <v>주임</v>
          </cell>
          <cell r="G166" t="str">
            <v>팀원</v>
          </cell>
          <cell r="H166" t="str">
            <v>2003-01-07</v>
          </cell>
          <cell r="I166" t="str">
            <v>남</v>
          </cell>
          <cell r="J166">
            <v>9.5</v>
          </cell>
          <cell r="K166">
            <v>0</v>
          </cell>
          <cell r="L166">
            <v>13</v>
          </cell>
          <cell r="M166">
            <v>13</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L166">
            <v>20</v>
          </cell>
        </row>
        <row r="167">
          <cell r="B167">
            <v>1569</v>
          </cell>
          <cell r="C167" t="str">
            <v>AS</v>
          </cell>
          <cell r="D167" t="str">
            <v>AS CL 서울2팀</v>
          </cell>
          <cell r="E167" t="str">
            <v>윤희지</v>
          </cell>
          <cell r="F167" t="str">
            <v>사원</v>
          </cell>
          <cell r="G167" t="str">
            <v>팀원</v>
          </cell>
          <cell r="H167" t="str">
            <v>2004-05-17</v>
          </cell>
          <cell r="I167" t="str">
            <v>여</v>
          </cell>
          <cell r="J167">
            <v>8.2465753424657535</v>
          </cell>
          <cell r="K167">
            <v>0</v>
          </cell>
          <cell r="L167">
            <v>12</v>
          </cell>
          <cell r="M167">
            <v>12</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L167">
            <v>20</v>
          </cell>
        </row>
        <row r="168">
          <cell r="B168">
            <v>1410</v>
          </cell>
          <cell r="C168" t="str">
            <v>AS</v>
          </cell>
          <cell r="D168" t="str">
            <v>AS CL 서울2팀</v>
          </cell>
          <cell r="E168" t="str">
            <v>정미정</v>
          </cell>
          <cell r="F168" t="str">
            <v>주임</v>
          </cell>
          <cell r="G168" t="str">
            <v>팀원</v>
          </cell>
          <cell r="H168" t="str">
            <v>2002-09-09</v>
          </cell>
          <cell r="I168" t="str">
            <v>여</v>
          </cell>
          <cell r="J168">
            <v>16</v>
          </cell>
          <cell r="K168">
            <v>0</v>
          </cell>
          <cell r="L168">
            <v>14</v>
          </cell>
          <cell r="M168">
            <v>14</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L168">
            <v>20</v>
          </cell>
        </row>
        <row r="169">
          <cell r="B169">
            <v>1580</v>
          </cell>
          <cell r="C169" t="str">
            <v>AS</v>
          </cell>
          <cell r="D169" t="str">
            <v>AS CL 서울2팀</v>
          </cell>
          <cell r="E169" t="str">
            <v>김범은</v>
          </cell>
          <cell r="F169" t="str">
            <v>사원</v>
          </cell>
          <cell r="G169" t="str">
            <v>팀원</v>
          </cell>
          <cell r="H169" t="str">
            <v>2004-09-10</v>
          </cell>
          <cell r="I169" t="str">
            <v>여</v>
          </cell>
          <cell r="J169">
            <v>2.5684931506849313</v>
          </cell>
          <cell r="K169">
            <v>0</v>
          </cell>
          <cell r="L169">
            <v>12</v>
          </cell>
          <cell r="M169">
            <v>12</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L169">
            <v>20</v>
          </cell>
        </row>
        <row r="170">
          <cell r="B170">
            <v>1544</v>
          </cell>
          <cell r="C170" t="str">
            <v>AS</v>
          </cell>
          <cell r="D170" t="str">
            <v>AS CL 서울2팀</v>
          </cell>
          <cell r="E170" t="str">
            <v>김억태</v>
          </cell>
          <cell r="F170" t="str">
            <v>사원</v>
          </cell>
          <cell r="G170" t="str">
            <v>팀원</v>
          </cell>
          <cell r="H170" t="str">
            <v>2004-01-26</v>
          </cell>
          <cell r="I170" t="str">
            <v>남</v>
          </cell>
          <cell r="J170">
            <v>4.3150684931506849</v>
          </cell>
          <cell r="K170">
            <v>0</v>
          </cell>
          <cell r="L170">
            <v>12</v>
          </cell>
          <cell r="M170">
            <v>12</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L170">
            <v>20</v>
          </cell>
        </row>
        <row r="171">
          <cell r="B171">
            <v>1330</v>
          </cell>
          <cell r="C171" t="str">
            <v>AS</v>
          </cell>
          <cell r="D171" t="str">
            <v>AS CL 서울2팀</v>
          </cell>
          <cell r="E171" t="str">
            <v>조강연</v>
          </cell>
          <cell r="F171" t="str">
            <v>주임</v>
          </cell>
          <cell r="G171" t="str">
            <v>팀원</v>
          </cell>
          <cell r="H171" t="str">
            <v>2001-02-26</v>
          </cell>
          <cell r="I171" t="str">
            <v>남</v>
          </cell>
          <cell r="J171">
            <v>13</v>
          </cell>
          <cell r="K171">
            <v>0</v>
          </cell>
          <cell r="L171">
            <v>15</v>
          </cell>
          <cell r="M171">
            <v>15</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L171">
            <v>20</v>
          </cell>
        </row>
        <row r="172">
          <cell r="B172">
            <v>1467</v>
          </cell>
          <cell r="C172" t="str">
            <v>AS</v>
          </cell>
          <cell r="D172" t="str">
            <v>AS CL 서울2팀</v>
          </cell>
          <cell r="E172" t="str">
            <v>이원혁</v>
          </cell>
          <cell r="F172" t="str">
            <v>주임</v>
          </cell>
          <cell r="G172" t="str">
            <v>팀원</v>
          </cell>
          <cell r="H172" t="str">
            <v>2003-01-07</v>
          </cell>
          <cell r="I172" t="str">
            <v>남</v>
          </cell>
          <cell r="J172">
            <v>10.80821917808219</v>
          </cell>
          <cell r="K172">
            <v>0</v>
          </cell>
          <cell r="L172">
            <v>13</v>
          </cell>
          <cell r="M172">
            <v>13</v>
          </cell>
          <cell r="X172" t="str">
            <v>휴일</v>
          </cell>
          <cell r="AS172">
            <v>0</v>
          </cell>
          <cell r="AT172">
            <v>0</v>
          </cell>
          <cell r="AU172">
            <v>0</v>
          </cell>
          <cell r="AV172">
            <v>0</v>
          </cell>
          <cell r="AW172">
            <v>0</v>
          </cell>
          <cell r="AX172">
            <v>0</v>
          </cell>
          <cell r="AY172">
            <v>0</v>
          </cell>
          <cell r="AZ172">
            <v>0</v>
          </cell>
          <cell r="BA172">
            <v>1</v>
          </cell>
          <cell r="BB172">
            <v>0</v>
          </cell>
          <cell r="BC172">
            <v>0</v>
          </cell>
          <cell r="BD172">
            <v>0</v>
          </cell>
          <cell r="BE172">
            <v>0</v>
          </cell>
          <cell r="BF172">
            <v>0</v>
          </cell>
          <cell r="BG172">
            <v>0</v>
          </cell>
          <cell r="BH172">
            <v>0</v>
          </cell>
          <cell r="BI172">
            <v>0</v>
          </cell>
          <cell r="BJ172">
            <v>0</v>
          </cell>
          <cell r="BL172">
            <v>20</v>
          </cell>
        </row>
        <row r="173">
          <cell r="B173">
            <v>1469</v>
          </cell>
          <cell r="C173" t="str">
            <v>AS</v>
          </cell>
          <cell r="D173" t="str">
            <v>AS CL 서울2팀</v>
          </cell>
          <cell r="E173" t="str">
            <v>장기덕</v>
          </cell>
          <cell r="F173" t="str">
            <v>주임</v>
          </cell>
          <cell r="G173" t="str">
            <v>팀원</v>
          </cell>
          <cell r="H173" t="str">
            <v>2003-01-07</v>
          </cell>
          <cell r="I173" t="str">
            <v>남</v>
          </cell>
          <cell r="J173">
            <v>7.5</v>
          </cell>
          <cell r="K173">
            <v>0</v>
          </cell>
          <cell r="L173">
            <v>13</v>
          </cell>
          <cell r="M173">
            <v>13</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L173">
            <v>20</v>
          </cell>
        </row>
        <row r="174">
          <cell r="B174">
            <v>1120</v>
          </cell>
          <cell r="C174" t="str">
            <v>AS</v>
          </cell>
          <cell r="D174" t="str">
            <v>AS CL 서울2팀</v>
          </cell>
          <cell r="E174" t="str">
            <v>임종만</v>
          </cell>
          <cell r="F174" t="str">
            <v>차장</v>
          </cell>
          <cell r="G174" t="str">
            <v>팀원</v>
          </cell>
          <cell r="H174" t="str">
            <v>1992-12-01</v>
          </cell>
          <cell r="I174" t="str">
            <v>남</v>
          </cell>
          <cell r="J174">
            <v>21</v>
          </cell>
          <cell r="K174">
            <v>0</v>
          </cell>
          <cell r="L174">
            <v>24</v>
          </cell>
          <cell r="M174">
            <v>24</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L174">
            <v>20</v>
          </cell>
        </row>
        <row r="175">
          <cell r="B175">
            <v>1063</v>
          </cell>
          <cell r="C175" t="str">
            <v>AS</v>
          </cell>
          <cell r="D175" t="str">
            <v>AS CL 서울3팀</v>
          </cell>
          <cell r="E175" t="str">
            <v>조명건</v>
          </cell>
          <cell r="F175" t="str">
            <v>차장</v>
          </cell>
          <cell r="G175" t="str">
            <v>팀장</v>
          </cell>
          <cell r="H175" t="str">
            <v>1990-12-10</v>
          </cell>
          <cell r="I175" t="str">
            <v>남</v>
          </cell>
          <cell r="J175">
            <v>29</v>
          </cell>
          <cell r="K175">
            <v>0</v>
          </cell>
          <cell r="L175">
            <v>26</v>
          </cell>
          <cell r="M175">
            <v>26</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L175">
            <v>20</v>
          </cell>
        </row>
        <row r="176">
          <cell r="B176">
            <v>1259</v>
          </cell>
          <cell r="C176" t="str">
            <v>AS</v>
          </cell>
          <cell r="D176" t="str">
            <v>AS CL 서울3팀</v>
          </cell>
          <cell r="E176" t="str">
            <v>이남재</v>
          </cell>
          <cell r="F176" t="str">
            <v>주임</v>
          </cell>
          <cell r="G176" t="str">
            <v>팀원</v>
          </cell>
          <cell r="H176" t="str">
            <v>1999-12-01</v>
          </cell>
          <cell r="I176" t="str">
            <v>여</v>
          </cell>
          <cell r="J176">
            <v>14</v>
          </cell>
          <cell r="K176">
            <v>0</v>
          </cell>
          <cell r="L176">
            <v>17</v>
          </cell>
          <cell r="M176">
            <v>17</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L176">
            <v>20</v>
          </cell>
        </row>
        <row r="177">
          <cell r="B177">
            <v>1397</v>
          </cell>
          <cell r="C177" t="str">
            <v>AS</v>
          </cell>
          <cell r="D177" t="str">
            <v>AS CL 서울3팀</v>
          </cell>
          <cell r="E177" t="str">
            <v>남동명</v>
          </cell>
          <cell r="F177" t="str">
            <v>주임</v>
          </cell>
          <cell r="G177" t="str">
            <v>팀원</v>
          </cell>
          <cell r="H177" t="str">
            <v>2002-06-17</v>
          </cell>
          <cell r="I177" t="str">
            <v>남</v>
          </cell>
          <cell r="J177">
            <v>12</v>
          </cell>
          <cell r="K177">
            <v>0</v>
          </cell>
          <cell r="L177">
            <v>14</v>
          </cell>
          <cell r="M177">
            <v>14</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L177">
            <v>20</v>
          </cell>
        </row>
        <row r="178">
          <cell r="B178">
            <v>1551</v>
          </cell>
          <cell r="C178" t="str">
            <v>AS</v>
          </cell>
          <cell r="D178" t="str">
            <v>AS CL 서울3팀</v>
          </cell>
          <cell r="E178" t="str">
            <v>배상윤</v>
          </cell>
          <cell r="F178" t="str">
            <v>사원</v>
          </cell>
          <cell r="G178" t="str">
            <v>팀원</v>
          </cell>
          <cell r="H178" t="str">
            <v>2004-01-26</v>
          </cell>
          <cell r="I178" t="str">
            <v>남</v>
          </cell>
          <cell r="J178">
            <v>2.3150684931506849</v>
          </cell>
          <cell r="K178">
            <v>0</v>
          </cell>
          <cell r="L178">
            <v>12</v>
          </cell>
          <cell r="M178">
            <v>12</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L178">
            <v>20</v>
          </cell>
        </row>
        <row r="179">
          <cell r="B179">
            <v>1068</v>
          </cell>
          <cell r="C179" t="str">
            <v>AS</v>
          </cell>
          <cell r="D179" t="str">
            <v>AS CL 서울3팀</v>
          </cell>
          <cell r="E179" t="str">
            <v>유상훈</v>
          </cell>
          <cell r="F179" t="str">
            <v>차장</v>
          </cell>
          <cell r="G179" t="str">
            <v>팀원</v>
          </cell>
          <cell r="H179" t="str">
            <v>1991-06-03</v>
          </cell>
          <cell r="I179" t="str">
            <v>남</v>
          </cell>
          <cell r="J179">
            <v>23</v>
          </cell>
          <cell r="K179">
            <v>0</v>
          </cell>
          <cell r="L179">
            <v>25</v>
          </cell>
          <cell r="M179">
            <v>25</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L179">
            <v>20</v>
          </cell>
        </row>
        <row r="180">
          <cell r="B180">
            <v>1497</v>
          </cell>
          <cell r="C180" t="str">
            <v>AS</v>
          </cell>
          <cell r="D180" t="str">
            <v>AS CL 서울3팀</v>
          </cell>
          <cell r="E180" t="str">
            <v>최규룡</v>
          </cell>
          <cell r="F180" t="str">
            <v>차장</v>
          </cell>
          <cell r="G180" t="str">
            <v>팀원</v>
          </cell>
          <cell r="H180" t="str">
            <v>2003-04-25</v>
          </cell>
          <cell r="I180" t="str">
            <v>남</v>
          </cell>
          <cell r="J180">
            <v>7.8493150684931514</v>
          </cell>
          <cell r="K180">
            <v>0</v>
          </cell>
          <cell r="L180">
            <v>13</v>
          </cell>
          <cell r="M180">
            <v>13</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L180">
            <v>20</v>
          </cell>
        </row>
        <row r="181">
          <cell r="B181">
            <v>1343</v>
          </cell>
          <cell r="C181" t="str">
            <v>AS</v>
          </cell>
          <cell r="D181" t="str">
            <v>AS CL 서울3팀</v>
          </cell>
          <cell r="E181" t="str">
            <v>이석훈</v>
          </cell>
          <cell r="F181" t="str">
            <v>주임</v>
          </cell>
          <cell r="G181" t="str">
            <v>팀원</v>
          </cell>
          <cell r="H181" t="str">
            <v>2001-03-05</v>
          </cell>
          <cell r="I181" t="str">
            <v>남</v>
          </cell>
          <cell r="J181">
            <v>8</v>
          </cell>
          <cell r="K181">
            <v>0</v>
          </cell>
          <cell r="L181">
            <v>15</v>
          </cell>
          <cell r="M181">
            <v>15</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L181">
            <v>20</v>
          </cell>
        </row>
        <row r="182">
          <cell r="B182">
            <v>1324</v>
          </cell>
          <cell r="C182" t="str">
            <v>AS</v>
          </cell>
          <cell r="D182" t="str">
            <v>AS CL 서울3팀</v>
          </cell>
          <cell r="E182" t="str">
            <v>방제국</v>
          </cell>
          <cell r="F182" t="str">
            <v>주임</v>
          </cell>
          <cell r="G182" t="str">
            <v>팀원</v>
          </cell>
          <cell r="H182" t="str">
            <v>2001-02-26</v>
          </cell>
          <cell r="I182" t="str">
            <v>남</v>
          </cell>
          <cell r="J182">
            <v>13</v>
          </cell>
          <cell r="K182">
            <v>0</v>
          </cell>
          <cell r="L182">
            <v>15</v>
          </cell>
          <cell r="M182">
            <v>15</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L182">
            <v>20</v>
          </cell>
        </row>
        <row r="183">
          <cell r="B183">
            <v>1258</v>
          </cell>
          <cell r="C183" t="str">
            <v>AS</v>
          </cell>
          <cell r="D183" t="str">
            <v>AS CL 서울3팀</v>
          </cell>
          <cell r="E183" t="str">
            <v>김은아</v>
          </cell>
          <cell r="F183" t="str">
            <v>주임</v>
          </cell>
          <cell r="G183" t="str">
            <v>팀원</v>
          </cell>
          <cell r="H183" t="str">
            <v>1999-12-01</v>
          </cell>
          <cell r="I183" t="str">
            <v>여</v>
          </cell>
          <cell r="J183">
            <v>21</v>
          </cell>
          <cell r="K183">
            <v>0</v>
          </cell>
          <cell r="L183">
            <v>17</v>
          </cell>
          <cell r="M183">
            <v>17</v>
          </cell>
          <cell r="AB183" t="str">
            <v>생휴</v>
          </cell>
          <cell r="AS183">
            <v>0</v>
          </cell>
          <cell r="AT183">
            <v>0</v>
          </cell>
          <cell r="AU183">
            <v>0</v>
          </cell>
          <cell r="AV183">
            <v>0</v>
          </cell>
          <cell r="AW183">
            <v>0</v>
          </cell>
          <cell r="AX183">
            <v>0</v>
          </cell>
          <cell r="AY183">
            <v>1</v>
          </cell>
          <cell r="AZ183">
            <v>0</v>
          </cell>
          <cell r="BA183">
            <v>0</v>
          </cell>
          <cell r="BB183">
            <v>0</v>
          </cell>
          <cell r="BC183">
            <v>0</v>
          </cell>
          <cell r="BD183">
            <v>0</v>
          </cell>
          <cell r="BE183">
            <v>0</v>
          </cell>
          <cell r="BF183">
            <v>0</v>
          </cell>
          <cell r="BG183">
            <v>0</v>
          </cell>
          <cell r="BH183">
            <v>0</v>
          </cell>
          <cell r="BI183">
            <v>0</v>
          </cell>
          <cell r="BJ183">
            <v>1</v>
          </cell>
          <cell r="BL183">
            <v>19</v>
          </cell>
        </row>
        <row r="184">
          <cell r="B184">
            <v>1529</v>
          </cell>
          <cell r="C184" t="str">
            <v>AS</v>
          </cell>
          <cell r="D184" t="str">
            <v>AS CL 서울3팀</v>
          </cell>
          <cell r="E184" t="str">
            <v>최진원</v>
          </cell>
          <cell r="F184" t="str">
            <v>주임</v>
          </cell>
          <cell r="G184" t="str">
            <v>팀원</v>
          </cell>
          <cell r="H184" t="str">
            <v>2003-07-01</v>
          </cell>
          <cell r="I184" t="str">
            <v>남</v>
          </cell>
          <cell r="J184">
            <v>10.013698630136986</v>
          </cell>
          <cell r="K184">
            <v>0</v>
          </cell>
          <cell r="L184">
            <v>13</v>
          </cell>
          <cell r="M184">
            <v>13</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L184">
            <v>20</v>
          </cell>
        </row>
        <row r="185">
          <cell r="B185">
            <v>1199</v>
          </cell>
          <cell r="C185" t="str">
            <v>AS</v>
          </cell>
          <cell r="D185" t="str">
            <v>National Sales Manager</v>
          </cell>
          <cell r="E185" t="str">
            <v>소만억</v>
          </cell>
          <cell r="F185" t="str">
            <v>부장</v>
          </cell>
          <cell r="G185" t="str">
            <v>본부장</v>
          </cell>
          <cell r="H185" t="str">
            <v>1997-05-06</v>
          </cell>
          <cell r="I185" t="str">
            <v>남</v>
          </cell>
          <cell r="J185">
            <v>23</v>
          </cell>
          <cell r="K185">
            <v>0</v>
          </cell>
          <cell r="L185">
            <v>19</v>
          </cell>
          <cell r="M185">
            <v>19</v>
          </cell>
          <cell r="X185" t="str">
            <v>휴일</v>
          </cell>
          <cell r="AF185" t="str">
            <v>휴일</v>
          </cell>
          <cell r="AL185" t="str">
            <v>휴일</v>
          </cell>
          <cell r="AM185" t="str">
            <v>휴일</v>
          </cell>
          <cell r="AS185">
            <v>0</v>
          </cell>
          <cell r="AT185">
            <v>0</v>
          </cell>
          <cell r="AU185">
            <v>0</v>
          </cell>
          <cell r="AV185">
            <v>0</v>
          </cell>
          <cell r="AW185">
            <v>0</v>
          </cell>
          <cell r="AX185">
            <v>0</v>
          </cell>
          <cell r="AY185">
            <v>0</v>
          </cell>
          <cell r="AZ185">
            <v>0</v>
          </cell>
          <cell r="BA185">
            <v>4</v>
          </cell>
          <cell r="BB185">
            <v>0</v>
          </cell>
          <cell r="BC185">
            <v>0</v>
          </cell>
          <cell r="BD185">
            <v>0</v>
          </cell>
          <cell r="BE185">
            <v>0</v>
          </cell>
          <cell r="BF185">
            <v>0</v>
          </cell>
          <cell r="BG185">
            <v>0</v>
          </cell>
          <cell r="BH185">
            <v>0</v>
          </cell>
          <cell r="BI185">
            <v>0</v>
          </cell>
          <cell r="BJ185">
            <v>0</v>
          </cell>
          <cell r="BL185">
            <v>20</v>
          </cell>
        </row>
        <row r="186">
          <cell r="B186">
            <v>1122</v>
          </cell>
          <cell r="C186" t="str">
            <v>AS</v>
          </cell>
          <cell r="D186" t="str">
            <v>AS CL 대전팀</v>
          </cell>
          <cell r="E186" t="str">
            <v>박석희</v>
          </cell>
          <cell r="F186" t="str">
            <v>차장</v>
          </cell>
          <cell r="G186" t="str">
            <v>팀장</v>
          </cell>
          <cell r="H186" t="str">
            <v>1993-02-01</v>
          </cell>
          <cell r="I186" t="str">
            <v>남</v>
          </cell>
          <cell r="J186">
            <v>22</v>
          </cell>
          <cell r="K186">
            <v>0</v>
          </cell>
          <cell r="L186">
            <v>23</v>
          </cell>
          <cell r="M186">
            <v>23</v>
          </cell>
          <cell r="X186" t="str">
            <v>휴일</v>
          </cell>
          <cell r="AL186" t="str">
            <v>휴일</v>
          </cell>
          <cell r="AM186" t="str">
            <v>휴일</v>
          </cell>
          <cell r="AS186">
            <v>0</v>
          </cell>
          <cell r="AT186">
            <v>0</v>
          </cell>
          <cell r="AU186">
            <v>0</v>
          </cell>
          <cell r="AV186">
            <v>0</v>
          </cell>
          <cell r="AW186">
            <v>0</v>
          </cell>
          <cell r="AX186">
            <v>0</v>
          </cell>
          <cell r="AY186">
            <v>0</v>
          </cell>
          <cell r="AZ186">
            <v>0</v>
          </cell>
          <cell r="BA186">
            <v>3</v>
          </cell>
          <cell r="BB186">
            <v>0</v>
          </cell>
          <cell r="BC186">
            <v>0</v>
          </cell>
          <cell r="BD186">
            <v>0</v>
          </cell>
          <cell r="BE186">
            <v>0</v>
          </cell>
          <cell r="BF186">
            <v>0</v>
          </cell>
          <cell r="BG186">
            <v>0</v>
          </cell>
          <cell r="BH186">
            <v>0</v>
          </cell>
          <cell r="BI186">
            <v>0</v>
          </cell>
          <cell r="BJ186">
            <v>0</v>
          </cell>
          <cell r="BL186">
            <v>20</v>
          </cell>
        </row>
        <row r="187">
          <cell r="B187">
            <v>1032</v>
          </cell>
          <cell r="C187" t="str">
            <v>AS</v>
          </cell>
          <cell r="D187" t="str">
            <v>AS CL 대전팀</v>
          </cell>
          <cell r="E187" t="str">
            <v>허상욱</v>
          </cell>
          <cell r="F187" t="str">
            <v>부장</v>
          </cell>
          <cell r="G187" t="str">
            <v>팀원</v>
          </cell>
          <cell r="H187" t="str">
            <v>1989-03-27</v>
          </cell>
          <cell r="I187" t="str">
            <v>남</v>
          </cell>
          <cell r="J187">
            <v>23</v>
          </cell>
          <cell r="K187">
            <v>0</v>
          </cell>
          <cell r="L187">
            <v>27</v>
          </cell>
          <cell r="M187">
            <v>27</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L187">
            <v>20</v>
          </cell>
        </row>
        <row r="188">
          <cell r="B188">
            <v>1428</v>
          </cell>
          <cell r="C188" t="str">
            <v>AS</v>
          </cell>
          <cell r="D188" t="str">
            <v>AS CL 대전팀</v>
          </cell>
          <cell r="E188" t="str">
            <v>권오선</v>
          </cell>
          <cell r="F188" t="str">
            <v>사원</v>
          </cell>
          <cell r="G188" t="str">
            <v>팀원</v>
          </cell>
          <cell r="H188" t="str">
            <v>2003-01-07</v>
          </cell>
          <cell r="I188" t="str">
            <v>남</v>
          </cell>
          <cell r="J188">
            <v>9</v>
          </cell>
          <cell r="K188">
            <v>0</v>
          </cell>
          <cell r="L188">
            <v>13</v>
          </cell>
          <cell r="M188">
            <v>13</v>
          </cell>
          <cell r="X188" t="str">
            <v>휴일</v>
          </cell>
          <cell r="AL188" t="str">
            <v>휴일</v>
          </cell>
          <cell r="AM188" t="str">
            <v>휴일</v>
          </cell>
          <cell r="AS188">
            <v>0</v>
          </cell>
          <cell r="AT188">
            <v>0</v>
          </cell>
          <cell r="AU188">
            <v>0</v>
          </cell>
          <cell r="AV188">
            <v>0</v>
          </cell>
          <cell r="AW188">
            <v>0</v>
          </cell>
          <cell r="AX188">
            <v>0</v>
          </cell>
          <cell r="AY188">
            <v>0</v>
          </cell>
          <cell r="AZ188">
            <v>0</v>
          </cell>
          <cell r="BA188">
            <v>3</v>
          </cell>
          <cell r="BB188">
            <v>0</v>
          </cell>
          <cell r="BC188">
            <v>0</v>
          </cell>
          <cell r="BD188">
            <v>0</v>
          </cell>
          <cell r="BE188">
            <v>0</v>
          </cell>
          <cell r="BF188">
            <v>0</v>
          </cell>
          <cell r="BG188">
            <v>0</v>
          </cell>
          <cell r="BH188">
            <v>0</v>
          </cell>
          <cell r="BI188">
            <v>0</v>
          </cell>
          <cell r="BJ188">
            <v>0</v>
          </cell>
          <cell r="BL188">
            <v>20</v>
          </cell>
        </row>
        <row r="189">
          <cell r="B189">
            <v>1452</v>
          </cell>
          <cell r="C189" t="str">
            <v>AS</v>
          </cell>
          <cell r="D189" t="str">
            <v>AS CL 대전팀</v>
          </cell>
          <cell r="E189" t="str">
            <v>배세훈</v>
          </cell>
          <cell r="F189" t="str">
            <v>주임</v>
          </cell>
          <cell r="G189" t="str">
            <v>팀원</v>
          </cell>
          <cell r="H189" t="str">
            <v>2003-01-07</v>
          </cell>
          <cell r="I189" t="str">
            <v>남</v>
          </cell>
          <cell r="J189">
            <v>4.8082191780821901</v>
          </cell>
          <cell r="K189">
            <v>0</v>
          </cell>
          <cell r="L189">
            <v>13</v>
          </cell>
          <cell r="M189">
            <v>13</v>
          </cell>
          <cell r="X189" t="str">
            <v>휴일</v>
          </cell>
          <cell r="AS189">
            <v>0</v>
          </cell>
          <cell r="AT189">
            <v>0</v>
          </cell>
          <cell r="AU189">
            <v>0</v>
          </cell>
          <cell r="AV189">
            <v>0</v>
          </cell>
          <cell r="AW189">
            <v>0</v>
          </cell>
          <cell r="AX189">
            <v>0</v>
          </cell>
          <cell r="AY189">
            <v>0</v>
          </cell>
          <cell r="AZ189">
            <v>0</v>
          </cell>
          <cell r="BA189">
            <v>1</v>
          </cell>
          <cell r="BB189">
            <v>0</v>
          </cell>
          <cell r="BC189">
            <v>0</v>
          </cell>
          <cell r="BD189">
            <v>0</v>
          </cell>
          <cell r="BE189">
            <v>0</v>
          </cell>
          <cell r="BF189">
            <v>0</v>
          </cell>
          <cell r="BG189">
            <v>0</v>
          </cell>
          <cell r="BH189">
            <v>0</v>
          </cell>
          <cell r="BI189">
            <v>0</v>
          </cell>
          <cell r="BJ189">
            <v>0</v>
          </cell>
          <cell r="BL189">
            <v>20</v>
          </cell>
        </row>
        <row r="190">
          <cell r="B190">
            <v>1190</v>
          </cell>
          <cell r="C190" t="str">
            <v>AS</v>
          </cell>
          <cell r="D190" t="str">
            <v>AS CL 대전팀</v>
          </cell>
          <cell r="E190" t="str">
            <v>이상만</v>
          </cell>
          <cell r="F190" t="str">
            <v>차장</v>
          </cell>
          <cell r="G190" t="str">
            <v>팀원</v>
          </cell>
          <cell r="H190" t="str">
            <v>1996-12-01</v>
          </cell>
          <cell r="I190" t="str">
            <v>남</v>
          </cell>
          <cell r="J190">
            <v>18</v>
          </cell>
          <cell r="K190">
            <v>0</v>
          </cell>
          <cell r="L190">
            <v>20</v>
          </cell>
          <cell r="M190">
            <v>20</v>
          </cell>
          <cell r="X190" t="str">
            <v>휴일</v>
          </cell>
          <cell r="AS190">
            <v>0</v>
          </cell>
          <cell r="AT190">
            <v>0</v>
          </cell>
          <cell r="AU190">
            <v>0</v>
          </cell>
          <cell r="AV190">
            <v>0</v>
          </cell>
          <cell r="AW190">
            <v>0</v>
          </cell>
          <cell r="AX190">
            <v>0</v>
          </cell>
          <cell r="AY190">
            <v>0</v>
          </cell>
          <cell r="AZ190">
            <v>0</v>
          </cell>
          <cell r="BA190">
            <v>1</v>
          </cell>
          <cell r="BB190">
            <v>0</v>
          </cell>
          <cell r="BC190">
            <v>0</v>
          </cell>
          <cell r="BD190">
            <v>0</v>
          </cell>
          <cell r="BE190">
            <v>0</v>
          </cell>
          <cell r="BF190">
            <v>0</v>
          </cell>
          <cell r="BG190">
            <v>0</v>
          </cell>
          <cell r="BH190">
            <v>0</v>
          </cell>
          <cell r="BI190">
            <v>0</v>
          </cell>
          <cell r="BJ190">
            <v>0</v>
          </cell>
          <cell r="BL190">
            <v>20</v>
          </cell>
        </row>
        <row r="191">
          <cell r="B191">
            <v>1050</v>
          </cell>
          <cell r="C191" t="str">
            <v>AS</v>
          </cell>
          <cell r="D191" t="str">
            <v>AS CL 광주팀</v>
          </cell>
          <cell r="E191" t="str">
            <v>이종오</v>
          </cell>
          <cell r="F191" t="str">
            <v>차장</v>
          </cell>
          <cell r="G191" t="str">
            <v>팀장</v>
          </cell>
          <cell r="H191" t="str">
            <v>1990-04-02</v>
          </cell>
          <cell r="I191" t="str">
            <v>남</v>
          </cell>
          <cell r="J191">
            <v>23</v>
          </cell>
          <cell r="K191">
            <v>0</v>
          </cell>
          <cell r="L191">
            <v>26</v>
          </cell>
          <cell r="M191">
            <v>26</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L191">
            <v>20</v>
          </cell>
        </row>
        <row r="192">
          <cell r="B192">
            <v>1097</v>
          </cell>
          <cell r="C192" t="str">
            <v>AS</v>
          </cell>
          <cell r="D192" t="str">
            <v>AS CL 광주팀</v>
          </cell>
          <cell r="E192" t="str">
            <v>박명규</v>
          </cell>
          <cell r="F192" t="str">
            <v>차장</v>
          </cell>
          <cell r="G192" t="str">
            <v>팀원</v>
          </cell>
          <cell r="H192" t="str">
            <v>1992-06-15</v>
          </cell>
          <cell r="I192" t="str">
            <v>남</v>
          </cell>
          <cell r="J192">
            <v>21</v>
          </cell>
          <cell r="K192">
            <v>0</v>
          </cell>
          <cell r="L192">
            <v>24</v>
          </cell>
          <cell r="M192">
            <v>24</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L192">
            <v>20</v>
          </cell>
        </row>
        <row r="193">
          <cell r="B193">
            <v>1332</v>
          </cell>
          <cell r="C193" t="str">
            <v>AS</v>
          </cell>
          <cell r="D193" t="str">
            <v>AS CL 광주팀</v>
          </cell>
          <cell r="E193" t="str">
            <v>문상준</v>
          </cell>
          <cell r="F193" t="str">
            <v>주임</v>
          </cell>
          <cell r="G193" t="str">
            <v>팀원</v>
          </cell>
          <cell r="H193" t="str">
            <v>2001-02-26</v>
          </cell>
          <cell r="I193" t="str">
            <v>남</v>
          </cell>
          <cell r="J193">
            <v>13</v>
          </cell>
          <cell r="K193">
            <v>0</v>
          </cell>
          <cell r="L193">
            <v>15</v>
          </cell>
          <cell r="M193">
            <v>15</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L193">
            <v>19</v>
          </cell>
        </row>
        <row r="194">
          <cell r="B194">
            <v>1306</v>
          </cell>
          <cell r="C194" t="str">
            <v>AS</v>
          </cell>
          <cell r="D194" t="str">
            <v>AS CL 광주팀</v>
          </cell>
          <cell r="E194" t="str">
            <v>박현우</v>
          </cell>
          <cell r="F194" t="str">
            <v>대리</v>
          </cell>
          <cell r="G194" t="str">
            <v>팀원</v>
          </cell>
          <cell r="H194" t="str">
            <v>2000-04-17</v>
          </cell>
          <cell r="I194" t="str">
            <v>남</v>
          </cell>
          <cell r="J194">
            <v>13</v>
          </cell>
          <cell r="K194">
            <v>0</v>
          </cell>
          <cell r="L194">
            <v>16</v>
          </cell>
          <cell r="M194">
            <v>16</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L194">
            <v>19</v>
          </cell>
        </row>
        <row r="195">
          <cell r="B195">
            <v>1559</v>
          </cell>
          <cell r="C195" t="str">
            <v>AS</v>
          </cell>
          <cell r="D195" t="str">
            <v>AS CL 광주팀</v>
          </cell>
          <cell r="E195" t="str">
            <v>정민진</v>
          </cell>
          <cell r="F195" t="str">
            <v>사원</v>
          </cell>
          <cell r="G195" t="str">
            <v>팀원</v>
          </cell>
          <cell r="H195" t="str">
            <v>2004-01-26</v>
          </cell>
          <cell r="I195" t="str">
            <v>남</v>
          </cell>
          <cell r="J195">
            <v>5.3150684931506849</v>
          </cell>
          <cell r="K195">
            <v>0</v>
          </cell>
          <cell r="L195">
            <v>12</v>
          </cell>
          <cell r="M195">
            <v>12</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L195">
            <v>19</v>
          </cell>
        </row>
        <row r="196">
          <cell r="B196">
            <v>1239</v>
          </cell>
          <cell r="C196" t="str">
            <v>AS</v>
          </cell>
          <cell r="D196" t="str">
            <v>AS CL 광주팀</v>
          </cell>
          <cell r="E196" t="str">
            <v>주창우</v>
          </cell>
          <cell r="F196" t="str">
            <v>대리</v>
          </cell>
          <cell r="G196" t="str">
            <v>팀원</v>
          </cell>
          <cell r="H196" t="str">
            <v>1999-07-01</v>
          </cell>
          <cell r="I196" t="str">
            <v>남</v>
          </cell>
          <cell r="J196">
            <v>15</v>
          </cell>
          <cell r="K196">
            <v>0</v>
          </cell>
          <cell r="L196">
            <v>17</v>
          </cell>
          <cell r="M196">
            <v>17</v>
          </cell>
          <cell r="N196" t="str">
            <v>월차</v>
          </cell>
          <cell r="Q196" t="str">
            <v>휴일</v>
          </cell>
          <cell r="AE196" t="str">
            <v>휴일</v>
          </cell>
          <cell r="AL196" t="str">
            <v>휴일</v>
          </cell>
          <cell r="AO196" t="str">
            <v>2/4대휴</v>
          </cell>
          <cell r="AS196">
            <v>0</v>
          </cell>
          <cell r="AT196">
            <v>0</v>
          </cell>
          <cell r="AU196">
            <v>0</v>
          </cell>
          <cell r="AV196">
            <v>1</v>
          </cell>
          <cell r="AW196">
            <v>0</v>
          </cell>
          <cell r="AX196">
            <v>1</v>
          </cell>
          <cell r="AY196">
            <v>0</v>
          </cell>
          <cell r="AZ196">
            <v>0</v>
          </cell>
          <cell r="BA196">
            <v>3</v>
          </cell>
          <cell r="BB196">
            <v>1</v>
          </cell>
          <cell r="BC196">
            <v>0</v>
          </cell>
          <cell r="BD196">
            <v>0</v>
          </cell>
          <cell r="BE196">
            <v>0</v>
          </cell>
          <cell r="BF196">
            <v>0</v>
          </cell>
          <cell r="BG196">
            <v>0</v>
          </cell>
          <cell r="BH196">
            <v>0</v>
          </cell>
          <cell r="BI196">
            <v>0</v>
          </cell>
          <cell r="BJ196">
            <v>2</v>
          </cell>
          <cell r="BL196">
            <v>18</v>
          </cell>
        </row>
        <row r="197">
          <cell r="B197">
            <v>1570</v>
          </cell>
          <cell r="C197" t="str">
            <v>AS</v>
          </cell>
          <cell r="D197" t="str">
            <v>AS CL 광주팀</v>
          </cell>
          <cell r="E197" t="str">
            <v>김지순</v>
          </cell>
          <cell r="F197" t="str">
            <v>사원</v>
          </cell>
          <cell r="G197" t="str">
            <v>팀원</v>
          </cell>
          <cell r="H197" t="str">
            <v>2004-06-01</v>
          </cell>
          <cell r="I197" t="str">
            <v>여</v>
          </cell>
          <cell r="J197">
            <v>9.8356164383561655</v>
          </cell>
          <cell r="K197">
            <v>0</v>
          </cell>
          <cell r="L197">
            <v>12</v>
          </cell>
          <cell r="M197">
            <v>12</v>
          </cell>
          <cell r="N197" t="str">
            <v>생휴</v>
          </cell>
          <cell r="AE197" t="str">
            <v>휴일</v>
          </cell>
          <cell r="AS197">
            <v>0</v>
          </cell>
          <cell r="AT197">
            <v>0</v>
          </cell>
          <cell r="AU197">
            <v>0</v>
          </cell>
          <cell r="AV197">
            <v>0</v>
          </cell>
          <cell r="AW197">
            <v>0</v>
          </cell>
          <cell r="AX197">
            <v>0</v>
          </cell>
          <cell r="AY197">
            <v>1</v>
          </cell>
          <cell r="AZ197">
            <v>0</v>
          </cell>
          <cell r="BA197">
            <v>1</v>
          </cell>
          <cell r="BB197">
            <v>0</v>
          </cell>
          <cell r="BC197">
            <v>0</v>
          </cell>
          <cell r="BD197">
            <v>0</v>
          </cell>
          <cell r="BE197">
            <v>0</v>
          </cell>
          <cell r="BF197">
            <v>0</v>
          </cell>
          <cell r="BG197">
            <v>0</v>
          </cell>
          <cell r="BH197">
            <v>0</v>
          </cell>
          <cell r="BI197">
            <v>0</v>
          </cell>
          <cell r="BJ197">
            <v>1</v>
          </cell>
          <cell r="BL197">
            <v>19</v>
          </cell>
        </row>
        <row r="198">
          <cell r="B198">
            <v>1331</v>
          </cell>
          <cell r="C198" t="str">
            <v>AS</v>
          </cell>
          <cell r="D198" t="str">
            <v>AS CL 광주팀</v>
          </cell>
          <cell r="E198" t="str">
            <v>이승민</v>
          </cell>
          <cell r="F198" t="str">
            <v>주임</v>
          </cell>
          <cell r="G198" t="str">
            <v>팀원</v>
          </cell>
          <cell r="H198" t="str">
            <v>2001-02-26</v>
          </cell>
          <cell r="I198" t="str">
            <v>남</v>
          </cell>
          <cell r="J198">
            <v>13</v>
          </cell>
          <cell r="K198">
            <v>0</v>
          </cell>
          <cell r="L198">
            <v>15</v>
          </cell>
          <cell r="M198">
            <v>15</v>
          </cell>
          <cell r="N198" t="str">
            <v>월차</v>
          </cell>
          <cell r="Q198" t="str">
            <v>휴일</v>
          </cell>
          <cell r="AL198" t="str">
            <v>휴일</v>
          </cell>
          <cell r="AS198">
            <v>0</v>
          </cell>
          <cell r="AT198">
            <v>0</v>
          </cell>
          <cell r="AU198">
            <v>0</v>
          </cell>
          <cell r="AV198">
            <v>1</v>
          </cell>
          <cell r="AW198">
            <v>0</v>
          </cell>
          <cell r="AX198">
            <v>1</v>
          </cell>
          <cell r="AY198">
            <v>0</v>
          </cell>
          <cell r="AZ198">
            <v>0</v>
          </cell>
          <cell r="BA198">
            <v>2</v>
          </cell>
          <cell r="BB198">
            <v>0</v>
          </cell>
          <cell r="BC198">
            <v>0</v>
          </cell>
          <cell r="BD198">
            <v>0</v>
          </cell>
          <cell r="BE198">
            <v>0</v>
          </cell>
          <cell r="BF198">
            <v>0</v>
          </cell>
          <cell r="BG198">
            <v>0</v>
          </cell>
          <cell r="BH198">
            <v>0</v>
          </cell>
          <cell r="BI198">
            <v>0</v>
          </cell>
          <cell r="BJ198">
            <v>1</v>
          </cell>
          <cell r="BL198">
            <v>19</v>
          </cell>
        </row>
        <row r="199">
          <cell r="B199">
            <v>1081</v>
          </cell>
          <cell r="C199" t="str">
            <v>AS</v>
          </cell>
          <cell r="D199" t="str">
            <v>AS CL 대구팀</v>
          </cell>
          <cell r="E199" t="str">
            <v>류병식</v>
          </cell>
          <cell r="F199" t="str">
            <v>차장</v>
          </cell>
          <cell r="G199" t="str">
            <v>팀장</v>
          </cell>
          <cell r="H199" t="str">
            <v>1991-09-09</v>
          </cell>
          <cell r="I199" t="str">
            <v>남</v>
          </cell>
          <cell r="J199">
            <v>27</v>
          </cell>
          <cell r="K199">
            <v>0</v>
          </cell>
          <cell r="L199">
            <v>25</v>
          </cell>
          <cell r="M199">
            <v>25</v>
          </cell>
          <cell r="X199" t="str">
            <v>휴일</v>
          </cell>
          <cell r="AL199" t="str">
            <v>휴일</v>
          </cell>
          <cell r="AM199" t="str">
            <v>휴일</v>
          </cell>
          <cell r="AS199">
            <v>0</v>
          </cell>
          <cell r="AT199">
            <v>0</v>
          </cell>
          <cell r="AU199">
            <v>0</v>
          </cell>
          <cell r="AV199">
            <v>0</v>
          </cell>
          <cell r="AW199">
            <v>0</v>
          </cell>
          <cell r="AX199">
            <v>0</v>
          </cell>
          <cell r="AY199">
            <v>0</v>
          </cell>
          <cell r="AZ199">
            <v>0</v>
          </cell>
          <cell r="BA199">
            <v>3</v>
          </cell>
          <cell r="BB199">
            <v>0</v>
          </cell>
          <cell r="BC199">
            <v>0</v>
          </cell>
          <cell r="BD199">
            <v>0</v>
          </cell>
          <cell r="BE199">
            <v>0</v>
          </cell>
          <cell r="BF199">
            <v>0</v>
          </cell>
          <cell r="BG199">
            <v>0</v>
          </cell>
          <cell r="BH199">
            <v>0</v>
          </cell>
          <cell r="BI199">
            <v>0</v>
          </cell>
          <cell r="BJ199">
            <v>0</v>
          </cell>
          <cell r="BL199">
            <v>20</v>
          </cell>
        </row>
        <row r="200">
          <cell r="B200">
            <v>1289</v>
          </cell>
          <cell r="C200" t="str">
            <v>AS</v>
          </cell>
          <cell r="D200" t="str">
            <v>AS CL 대구팀</v>
          </cell>
          <cell r="E200" t="str">
            <v>전재형</v>
          </cell>
          <cell r="F200" t="str">
            <v>주임</v>
          </cell>
          <cell r="G200" t="str">
            <v>팀원</v>
          </cell>
          <cell r="H200" t="str">
            <v>2000-02-01</v>
          </cell>
          <cell r="I200" t="str">
            <v>남</v>
          </cell>
          <cell r="J200">
            <v>21</v>
          </cell>
          <cell r="K200">
            <v>0</v>
          </cell>
          <cell r="L200">
            <v>16</v>
          </cell>
          <cell r="M200">
            <v>16</v>
          </cell>
          <cell r="AL200" t="str">
            <v>휴일</v>
          </cell>
          <cell r="AM200" t="str">
            <v>휴일</v>
          </cell>
          <cell r="AS200">
            <v>0</v>
          </cell>
          <cell r="AT200">
            <v>0</v>
          </cell>
          <cell r="AU200">
            <v>0</v>
          </cell>
          <cell r="AV200">
            <v>0</v>
          </cell>
          <cell r="AW200">
            <v>0</v>
          </cell>
          <cell r="AX200">
            <v>0</v>
          </cell>
          <cell r="AY200">
            <v>0</v>
          </cell>
          <cell r="AZ200">
            <v>0</v>
          </cell>
          <cell r="BA200">
            <v>2</v>
          </cell>
          <cell r="BB200">
            <v>0</v>
          </cell>
          <cell r="BC200">
            <v>0</v>
          </cell>
          <cell r="BD200">
            <v>0</v>
          </cell>
          <cell r="BE200">
            <v>0</v>
          </cell>
          <cell r="BF200">
            <v>0</v>
          </cell>
          <cell r="BG200">
            <v>0</v>
          </cell>
          <cell r="BH200">
            <v>0</v>
          </cell>
          <cell r="BI200">
            <v>0</v>
          </cell>
          <cell r="BJ200">
            <v>0</v>
          </cell>
          <cell r="BL200">
            <v>20</v>
          </cell>
        </row>
        <row r="201">
          <cell r="B201">
            <v>1475</v>
          </cell>
          <cell r="C201" t="str">
            <v>AS</v>
          </cell>
          <cell r="D201" t="str">
            <v>AS CL 대구팀</v>
          </cell>
          <cell r="E201" t="str">
            <v>정영훈</v>
          </cell>
          <cell r="F201" t="str">
            <v>사원</v>
          </cell>
          <cell r="G201" t="str">
            <v>팀원</v>
          </cell>
          <cell r="H201" t="str">
            <v>2003-01-07</v>
          </cell>
          <cell r="I201" t="str">
            <v>남</v>
          </cell>
          <cell r="J201">
            <v>11.30821917808219</v>
          </cell>
          <cell r="K201">
            <v>0</v>
          </cell>
          <cell r="L201">
            <v>13</v>
          </cell>
          <cell r="M201">
            <v>13</v>
          </cell>
          <cell r="X201" t="str">
            <v>휴일</v>
          </cell>
          <cell r="AL201" t="str">
            <v>휴일</v>
          </cell>
          <cell r="AS201">
            <v>0</v>
          </cell>
          <cell r="AT201">
            <v>0</v>
          </cell>
          <cell r="AU201">
            <v>0</v>
          </cell>
          <cell r="AV201">
            <v>0</v>
          </cell>
          <cell r="AW201">
            <v>0</v>
          </cell>
          <cell r="AX201">
            <v>0</v>
          </cell>
          <cell r="AY201">
            <v>0</v>
          </cell>
          <cell r="AZ201">
            <v>0</v>
          </cell>
          <cell r="BA201">
            <v>2</v>
          </cell>
          <cell r="BB201">
            <v>0</v>
          </cell>
          <cell r="BC201">
            <v>0</v>
          </cell>
          <cell r="BD201">
            <v>0</v>
          </cell>
          <cell r="BE201">
            <v>0</v>
          </cell>
          <cell r="BF201">
            <v>0</v>
          </cell>
          <cell r="BG201">
            <v>0</v>
          </cell>
          <cell r="BH201">
            <v>0</v>
          </cell>
          <cell r="BI201">
            <v>0</v>
          </cell>
          <cell r="BJ201">
            <v>0</v>
          </cell>
          <cell r="BL201">
            <v>20</v>
          </cell>
        </row>
        <row r="202">
          <cell r="B202">
            <v>1519</v>
          </cell>
          <cell r="C202" t="str">
            <v>AS</v>
          </cell>
          <cell r="D202" t="str">
            <v>AS CL 대구팀</v>
          </cell>
          <cell r="E202" t="str">
            <v>안세호</v>
          </cell>
          <cell r="F202" t="str">
            <v>사원</v>
          </cell>
          <cell r="G202" t="str">
            <v>팀원</v>
          </cell>
          <cell r="H202" t="str">
            <v>2003-07-01</v>
          </cell>
          <cell r="I202" t="str">
            <v>남</v>
          </cell>
          <cell r="J202">
            <v>7.0136986301369859</v>
          </cell>
          <cell r="K202">
            <v>0</v>
          </cell>
          <cell r="L202">
            <v>13</v>
          </cell>
          <cell r="M202">
            <v>13</v>
          </cell>
          <cell r="AL202" t="str">
            <v>휴일</v>
          </cell>
          <cell r="AM202" t="str">
            <v>휴일</v>
          </cell>
          <cell r="AS202">
            <v>0</v>
          </cell>
          <cell r="AT202">
            <v>0</v>
          </cell>
          <cell r="AU202">
            <v>0</v>
          </cell>
          <cell r="AV202">
            <v>0</v>
          </cell>
          <cell r="AW202">
            <v>0</v>
          </cell>
          <cell r="AX202">
            <v>0</v>
          </cell>
          <cell r="AY202">
            <v>0</v>
          </cell>
          <cell r="AZ202">
            <v>0</v>
          </cell>
          <cell r="BA202">
            <v>2</v>
          </cell>
          <cell r="BB202">
            <v>0</v>
          </cell>
          <cell r="BC202">
            <v>0</v>
          </cell>
          <cell r="BD202">
            <v>0</v>
          </cell>
          <cell r="BE202">
            <v>0</v>
          </cell>
          <cell r="BF202">
            <v>0</v>
          </cell>
          <cell r="BG202">
            <v>0</v>
          </cell>
          <cell r="BH202">
            <v>0</v>
          </cell>
          <cell r="BI202">
            <v>0</v>
          </cell>
          <cell r="BJ202">
            <v>0</v>
          </cell>
          <cell r="BL202">
            <v>20</v>
          </cell>
        </row>
        <row r="203">
          <cell r="B203">
            <v>1307</v>
          </cell>
          <cell r="C203" t="str">
            <v>AS</v>
          </cell>
          <cell r="D203" t="str">
            <v>AS CL 대구팀</v>
          </cell>
          <cell r="E203" t="str">
            <v>박진석</v>
          </cell>
          <cell r="F203" t="str">
            <v>주임</v>
          </cell>
          <cell r="G203" t="str">
            <v>팀원</v>
          </cell>
          <cell r="H203" t="str">
            <v>2000-04-17</v>
          </cell>
          <cell r="I203" t="str">
            <v>남</v>
          </cell>
          <cell r="J203">
            <v>15</v>
          </cell>
          <cell r="K203">
            <v>0</v>
          </cell>
          <cell r="L203">
            <v>16</v>
          </cell>
          <cell r="M203">
            <v>16</v>
          </cell>
          <cell r="X203" t="str">
            <v>휴일</v>
          </cell>
          <cell r="AS203">
            <v>0</v>
          </cell>
          <cell r="AT203">
            <v>0</v>
          </cell>
          <cell r="AU203">
            <v>0</v>
          </cell>
          <cell r="AV203">
            <v>0</v>
          </cell>
          <cell r="AW203">
            <v>0</v>
          </cell>
          <cell r="AX203">
            <v>0</v>
          </cell>
          <cell r="AY203">
            <v>0</v>
          </cell>
          <cell r="AZ203">
            <v>0</v>
          </cell>
          <cell r="BA203">
            <v>1</v>
          </cell>
          <cell r="BB203">
            <v>0</v>
          </cell>
          <cell r="BC203">
            <v>0</v>
          </cell>
          <cell r="BD203">
            <v>0</v>
          </cell>
          <cell r="BE203">
            <v>0</v>
          </cell>
          <cell r="BF203">
            <v>0</v>
          </cell>
          <cell r="BG203">
            <v>0</v>
          </cell>
          <cell r="BH203">
            <v>0</v>
          </cell>
          <cell r="BI203">
            <v>0</v>
          </cell>
          <cell r="BJ203">
            <v>0</v>
          </cell>
          <cell r="BL203">
            <v>20</v>
          </cell>
        </row>
        <row r="204">
          <cell r="B204">
            <v>1533</v>
          </cell>
          <cell r="C204" t="str">
            <v>AS</v>
          </cell>
          <cell r="D204" t="str">
            <v>AS CL 대구팀</v>
          </cell>
          <cell r="E204" t="str">
            <v>노동조</v>
          </cell>
          <cell r="F204" t="str">
            <v>대리</v>
          </cell>
          <cell r="G204" t="str">
            <v>팀원</v>
          </cell>
          <cell r="H204" t="str">
            <v>2003-07-01</v>
          </cell>
          <cell r="I204" t="str">
            <v>남</v>
          </cell>
          <cell r="J204">
            <v>10.013698630136986</v>
          </cell>
          <cell r="K204">
            <v>0</v>
          </cell>
          <cell r="L204">
            <v>13</v>
          </cell>
          <cell r="M204">
            <v>13</v>
          </cell>
          <cell r="X204" t="str">
            <v>휴일</v>
          </cell>
          <cell r="AL204" t="str">
            <v>휴일</v>
          </cell>
          <cell r="AM204" t="str">
            <v>휴일</v>
          </cell>
          <cell r="AO204" t="str">
            <v>2/25대휴</v>
          </cell>
          <cell r="AS204">
            <v>0</v>
          </cell>
          <cell r="AT204">
            <v>0</v>
          </cell>
          <cell r="AU204">
            <v>0</v>
          </cell>
          <cell r="AV204">
            <v>0</v>
          </cell>
          <cell r="AW204">
            <v>0</v>
          </cell>
          <cell r="AX204">
            <v>0</v>
          </cell>
          <cell r="AY204">
            <v>0</v>
          </cell>
          <cell r="AZ204">
            <v>0</v>
          </cell>
          <cell r="BA204">
            <v>3</v>
          </cell>
          <cell r="BB204">
            <v>1</v>
          </cell>
          <cell r="BC204">
            <v>0</v>
          </cell>
          <cell r="BD204">
            <v>0</v>
          </cell>
          <cell r="BE204">
            <v>0</v>
          </cell>
          <cell r="BF204">
            <v>0</v>
          </cell>
          <cell r="BG204">
            <v>0</v>
          </cell>
          <cell r="BH204">
            <v>0</v>
          </cell>
          <cell r="BI204">
            <v>0</v>
          </cell>
          <cell r="BJ204">
            <v>1</v>
          </cell>
          <cell r="BL204">
            <v>19</v>
          </cell>
        </row>
        <row r="205">
          <cell r="B205">
            <v>1534</v>
          </cell>
          <cell r="C205" t="str">
            <v>AS</v>
          </cell>
          <cell r="D205" t="str">
            <v>AS CL 대구팀</v>
          </cell>
          <cell r="E205" t="str">
            <v>김연호</v>
          </cell>
          <cell r="F205" t="str">
            <v>사원</v>
          </cell>
          <cell r="G205" t="str">
            <v>팀원</v>
          </cell>
          <cell r="H205" t="str">
            <v>2003-08-11</v>
          </cell>
          <cell r="I205" t="str">
            <v>여</v>
          </cell>
          <cell r="J205">
            <v>17</v>
          </cell>
          <cell r="K205">
            <v>0</v>
          </cell>
          <cell r="L205">
            <v>13</v>
          </cell>
          <cell r="M205">
            <v>13</v>
          </cell>
          <cell r="X205" t="str">
            <v>휴일</v>
          </cell>
          <cell r="AG205" t="str">
            <v>생휴</v>
          </cell>
          <cell r="AH205" t="str">
            <v>2/11대휴</v>
          </cell>
          <cell r="AI205" t="str">
            <v>병가</v>
          </cell>
          <cell r="AJ205" t="str">
            <v>병가</v>
          </cell>
          <cell r="AK205" t="str">
            <v>병가</v>
          </cell>
          <cell r="AN205" t="str">
            <v>병가</v>
          </cell>
          <cell r="AO205" t="str">
            <v>병가</v>
          </cell>
          <cell r="AS205">
            <v>0</v>
          </cell>
          <cell r="AT205">
            <v>0</v>
          </cell>
          <cell r="AU205">
            <v>0</v>
          </cell>
          <cell r="AV205">
            <v>0</v>
          </cell>
          <cell r="AW205">
            <v>0</v>
          </cell>
          <cell r="AX205">
            <v>0</v>
          </cell>
          <cell r="AY205">
            <v>1</v>
          </cell>
          <cell r="AZ205">
            <v>0</v>
          </cell>
          <cell r="BA205">
            <v>1</v>
          </cell>
          <cell r="BB205">
            <v>1</v>
          </cell>
          <cell r="BC205">
            <v>0</v>
          </cell>
          <cell r="BD205">
            <v>5</v>
          </cell>
          <cell r="BE205">
            <v>0</v>
          </cell>
          <cell r="BF205">
            <v>0</v>
          </cell>
          <cell r="BG205">
            <v>0</v>
          </cell>
          <cell r="BH205">
            <v>0</v>
          </cell>
          <cell r="BI205">
            <v>0</v>
          </cell>
          <cell r="BJ205">
            <v>7</v>
          </cell>
          <cell r="BL205">
            <v>13</v>
          </cell>
        </row>
        <row r="206">
          <cell r="B206">
            <v>1069</v>
          </cell>
          <cell r="C206" t="str">
            <v>AS</v>
          </cell>
          <cell r="D206" t="str">
            <v>AS CL 부산팀</v>
          </cell>
          <cell r="E206" t="str">
            <v>송승수</v>
          </cell>
          <cell r="F206" t="str">
            <v>차장</v>
          </cell>
          <cell r="G206" t="str">
            <v>팀장</v>
          </cell>
          <cell r="H206" t="str">
            <v>1991-06-03</v>
          </cell>
          <cell r="I206" t="str">
            <v>남</v>
          </cell>
          <cell r="J206">
            <v>29.5</v>
          </cell>
          <cell r="K206">
            <v>0</v>
          </cell>
          <cell r="L206">
            <v>25</v>
          </cell>
          <cell r="M206">
            <v>25</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L206">
            <v>20</v>
          </cell>
        </row>
        <row r="207">
          <cell r="B207">
            <v>1293</v>
          </cell>
          <cell r="C207" t="str">
            <v>AS</v>
          </cell>
          <cell r="D207" t="str">
            <v>AS CL 부산팀</v>
          </cell>
          <cell r="E207" t="str">
            <v>박상현</v>
          </cell>
          <cell r="F207" t="str">
            <v>주임</v>
          </cell>
          <cell r="G207" t="str">
            <v>팀원</v>
          </cell>
          <cell r="H207" t="str">
            <v>2000-02-01</v>
          </cell>
          <cell r="I207" t="str">
            <v>남</v>
          </cell>
          <cell r="J207">
            <v>19.5</v>
          </cell>
          <cell r="K207">
            <v>0</v>
          </cell>
          <cell r="L207">
            <v>16</v>
          </cell>
          <cell r="M207">
            <v>16</v>
          </cell>
          <cell r="X207" t="str">
            <v>휴일</v>
          </cell>
          <cell r="AK207" t="str">
            <v>2/11대휴</v>
          </cell>
          <cell r="AL207" t="str">
            <v>휴일</v>
          </cell>
          <cell r="AM207" t="str">
            <v>휴일</v>
          </cell>
          <cell r="AS207">
            <v>0</v>
          </cell>
          <cell r="AT207">
            <v>0</v>
          </cell>
          <cell r="AU207">
            <v>0</v>
          </cell>
          <cell r="AV207">
            <v>0</v>
          </cell>
          <cell r="AW207">
            <v>0</v>
          </cell>
          <cell r="AX207">
            <v>0</v>
          </cell>
          <cell r="AY207">
            <v>0</v>
          </cell>
          <cell r="AZ207">
            <v>0</v>
          </cell>
          <cell r="BA207">
            <v>3</v>
          </cell>
          <cell r="BB207">
            <v>1</v>
          </cell>
          <cell r="BC207">
            <v>0</v>
          </cell>
          <cell r="BD207">
            <v>0</v>
          </cell>
          <cell r="BE207">
            <v>0</v>
          </cell>
          <cell r="BF207">
            <v>0</v>
          </cell>
          <cell r="BG207">
            <v>0</v>
          </cell>
          <cell r="BH207">
            <v>0</v>
          </cell>
          <cell r="BI207">
            <v>0</v>
          </cell>
          <cell r="BJ207">
            <v>1</v>
          </cell>
          <cell r="BL207">
            <v>19</v>
          </cell>
        </row>
        <row r="208">
          <cell r="B208">
            <v>1360</v>
          </cell>
          <cell r="C208" t="str">
            <v>AS</v>
          </cell>
          <cell r="D208" t="str">
            <v>AS CL 부산팀</v>
          </cell>
          <cell r="E208" t="str">
            <v>허종서</v>
          </cell>
          <cell r="F208" t="str">
            <v>주임</v>
          </cell>
          <cell r="G208" t="str">
            <v>팀원</v>
          </cell>
          <cell r="H208" t="str">
            <v>2001-04-30</v>
          </cell>
          <cell r="I208" t="str">
            <v>남</v>
          </cell>
          <cell r="J208">
            <v>19</v>
          </cell>
          <cell r="K208">
            <v>0</v>
          </cell>
          <cell r="L208">
            <v>15</v>
          </cell>
          <cell r="M208">
            <v>15</v>
          </cell>
          <cell r="N208" t="str">
            <v>1/14대휴</v>
          </cell>
          <cell r="Q208" t="str">
            <v>휴일</v>
          </cell>
          <cell r="AL208" t="str">
            <v>휴일</v>
          </cell>
          <cell r="AM208" t="str">
            <v>휴일</v>
          </cell>
          <cell r="AS208">
            <v>0</v>
          </cell>
          <cell r="AT208">
            <v>0</v>
          </cell>
          <cell r="AU208">
            <v>0</v>
          </cell>
          <cell r="AV208">
            <v>0</v>
          </cell>
          <cell r="AW208">
            <v>0</v>
          </cell>
          <cell r="AX208">
            <v>0</v>
          </cell>
          <cell r="AY208">
            <v>0</v>
          </cell>
          <cell r="AZ208">
            <v>0</v>
          </cell>
          <cell r="BA208">
            <v>3</v>
          </cell>
          <cell r="BB208">
            <v>1</v>
          </cell>
          <cell r="BC208">
            <v>0</v>
          </cell>
          <cell r="BD208">
            <v>0</v>
          </cell>
          <cell r="BE208">
            <v>0</v>
          </cell>
          <cell r="BF208">
            <v>0</v>
          </cell>
          <cell r="BG208">
            <v>0</v>
          </cell>
          <cell r="BH208">
            <v>0</v>
          </cell>
          <cell r="BI208">
            <v>0</v>
          </cell>
          <cell r="BJ208">
            <v>1</v>
          </cell>
          <cell r="BL208">
            <v>19</v>
          </cell>
        </row>
        <row r="209">
          <cell r="B209">
            <v>1148</v>
          </cell>
          <cell r="C209">
            <v>1148</v>
          </cell>
          <cell r="D209" t="str">
            <v xml:space="preserve">CNS &amp; Onco </v>
          </cell>
          <cell r="E209" t="str">
            <v>이우성</v>
          </cell>
          <cell r="F209" t="str">
            <v>김영호</v>
          </cell>
          <cell r="G209" t="str">
            <v>과장</v>
          </cell>
          <cell r="H209" t="str">
            <v>팀원</v>
          </cell>
          <cell r="I209" t="str">
            <v>1994-09-05</v>
          </cell>
          <cell r="J209" t="str">
            <v>남</v>
          </cell>
          <cell r="K209">
            <v>20</v>
          </cell>
          <cell r="L209">
            <v>0</v>
          </cell>
          <cell r="M209">
            <v>22</v>
          </cell>
          <cell r="N209">
            <v>22</v>
          </cell>
          <cell r="Y209" t="str">
            <v>휴일</v>
          </cell>
          <cell r="AF209" t="str">
            <v>휴일</v>
          </cell>
          <cell r="AH209" t="str">
            <v>2/11대휴</v>
          </cell>
          <cell r="AM209" t="str">
            <v>휴일</v>
          </cell>
          <cell r="AT209">
            <v>0</v>
          </cell>
          <cell r="AU209">
            <v>0</v>
          </cell>
          <cell r="AV209">
            <v>0</v>
          </cell>
          <cell r="AW209">
            <v>0</v>
          </cell>
          <cell r="AX209">
            <v>0</v>
          </cell>
          <cell r="AY209">
            <v>0</v>
          </cell>
          <cell r="AZ209">
            <v>0</v>
          </cell>
          <cell r="BA209">
            <v>0</v>
          </cell>
          <cell r="BB209">
            <v>3</v>
          </cell>
          <cell r="BC209">
            <v>1</v>
          </cell>
          <cell r="BD209">
            <v>0</v>
          </cell>
          <cell r="BE209">
            <v>0</v>
          </cell>
          <cell r="BF209">
            <v>0</v>
          </cell>
          <cell r="BG209">
            <v>0</v>
          </cell>
          <cell r="BH209">
            <v>0</v>
          </cell>
          <cell r="BI209">
            <v>0</v>
          </cell>
          <cell r="BJ209">
            <v>0</v>
          </cell>
          <cell r="BK209">
            <v>1</v>
          </cell>
          <cell r="BL209">
            <v>20</v>
          </cell>
          <cell r="BM209">
            <v>19</v>
          </cell>
        </row>
        <row r="210">
          <cell r="B210">
            <v>1556</v>
          </cell>
          <cell r="C210" t="str">
            <v>AS</v>
          </cell>
          <cell r="D210" t="str">
            <v>AS CL 부산팀</v>
          </cell>
          <cell r="E210" t="str">
            <v>이지훈</v>
          </cell>
          <cell r="F210" t="str">
            <v>사원</v>
          </cell>
          <cell r="G210" t="str">
            <v>팀원</v>
          </cell>
          <cell r="H210" t="str">
            <v>2004-01-26</v>
          </cell>
          <cell r="I210" t="str">
            <v>남</v>
          </cell>
          <cell r="J210">
            <v>11.815068493150685</v>
          </cell>
          <cell r="K210">
            <v>0</v>
          </cell>
          <cell r="L210">
            <v>12</v>
          </cell>
          <cell r="M210">
            <v>12</v>
          </cell>
          <cell r="AL210" t="str">
            <v>휴일</v>
          </cell>
          <cell r="AM210" t="str">
            <v>휴일</v>
          </cell>
          <cell r="AS210">
            <v>0</v>
          </cell>
          <cell r="AT210">
            <v>0</v>
          </cell>
          <cell r="AU210">
            <v>0</v>
          </cell>
          <cell r="AV210">
            <v>0</v>
          </cell>
          <cell r="AW210">
            <v>0</v>
          </cell>
          <cell r="AX210">
            <v>0</v>
          </cell>
          <cell r="AY210">
            <v>0</v>
          </cell>
          <cell r="AZ210">
            <v>0</v>
          </cell>
          <cell r="BA210">
            <v>2</v>
          </cell>
          <cell r="BB210">
            <v>0</v>
          </cell>
          <cell r="BC210">
            <v>0</v>
          </cell>
          <cell r="BD210">
            <v>0</v>
          </cell>
          <cell r="BE210">
            <v>0</v>
          </cell>
          <cell r="BF210">
            <v>0</v>
          </cell>
          <cell r="BG210">
            <v>0</v>
          </cell>
          <cell r="BH210">
            <v>0</v>
          </cell>
          <cell r="BI210">
            <v>0</v>
          </cell>
          <cell r="BJ210">
            <v>0</v>
          </cell>
          <cell r="BL210">
            <v>20</v>
          </cell>
        </row>
        <row r="211">
          <cell r="B211">
            <v>1398</v>
          </cell>
          <cell r="C211" t="str">
            <v>AS</v>
          </cell>
          <cell r="D211" t="str">
            <v>AS CL 부산팀</v>
          </cell>
          <cell r="E211" t="str">
            <v>백영철</v>
          </cell>
          <cell r="F211" t="str">
            <v>주임</v>
          </cell>
          <cell r="G211" t="str">
            <v>팀원</v>
          </cell>
          <cell r="H211" t="str">
            <v>2002-06-17</v>
          </cell>
          <cell r="I211" t="str">
            <v>남</v>
          </cell>
          <cell r="J211">
            <v>16</v>
          </cell>
          <cell r="K211">
            <v>0</v>
          </cell>
          <cell r="L211">
            <v>14</v>
          </cell>
          <cell r="M211">
            <v>14</v>
          </cell>
          <cell r="AL211" t="str">
            <v>휴일</v>
          </cell>
          <cell r="AM211" t="str">
            <v>휴일</v>
          </cell>
          <cell r="AS211">
            <v>0</v>
          </cell>
          <cell r="AT211">
            <v>0</v>
          </cell>
          <cell r="AU211">
            <v>0</v>
          </cell>
          <cell r="AV211">
            <v>0</v>
          </cell>
          <cell r="AW211">
            <v>0</v>
          </cell>
          <cell r="AX211">
            <v>0</v>
          </cell>
          <cell r="AY211">
            <v>0</v>
          </cell>
          <cell r="AZ211">
            <v>0</v>
          </cell>
          <cell r="BA211">
            <v>2</v>
          </cell>
          <cell r="BB211">
            <v>0</v>
          </cell>
          <cell r="BC211">
            <v>0</v>
          </cell>
          <cell r="BD211">
            <v>0</v>
          </cell>
          <cell r="BE211">
            <v>0</v>
          </cell>
          <cell r="BF211">
            <v>0</v>
          </cell>
          <cell r="BG211">
            <v>0</v>
          </cell>
          <cell r="BH211">
            <v>0</v>
          </cell>
          <cell r="BI211">
            <v>0</v>
          </cell>
          <cell r="BJ211">
            <v>0</v>
          </cell>
          <cell r="BL211">
            <v>20</v>
          </cell>
        </row>
        <row r="212">
          <cell r="B212">
            <v>1515</v>
          </cell>
          <cell r="C212" t="str">
            <v>AS</v>
          </cell>
          <cell r="D212" t="str">
            <v>AS CL 부산팀</v>
          </cell>
          <cell r="E212" t="str">
            <v>김현진</v>
          </cell>
          <cell r="F212" t="str">
            <v>사원</v>
          </cell>
          <cell r="G212" t="str">
            <v>팀원</v>
          </cell>
          <cell r="H212" t="str">
            <v>2003-07-01</v>
          </cell>
          <cell r="I212" t="str">
            <v>남</v>
          </cell>
          <cell r="J212">
            <v>15</v>
          </cell>
          <cell r="K212">
            <v>0</v>
          </cell>
          <cell r="L212">
            <v>13</v>
          </cell>
          <cell r="M212">
            <v>13</v>
          </cell>
          <cell r="AL212" t="str">
            <v>휴일</v>
          </cell>
          <cell r="AM212" t="str">
            <v>휴일</v>
          </cell>
          <cell r="AS212">
            <v>0</v>
          </cell>
          <cell r="AT212">
            <v>0</v>
          </cell>
          <cell r="AU212">
            <v>0</v>
          </cell>
          <cell r="AV212">
            <v>0</v>
          </cell>
          <cell r="AW212">
            <v>0</v>
          </cell>
          <cell r="AX212">
            <v>0</v>
          </cell>
          <cell r="AY212">
            <v>0</v>
          </cell>
          <cell r="AZ212">
            <v>0</v>
          </cell>
          <cell r="BA212">
            <v>2</v>
          </cell>
          <cell r="BB212">
            <v>0</v>
          </cell>
          <cell r="BC212">
            <v>0</v>
          </cell>
          <cell r="BD212">
            <v>0</v>
          </cell>
          <cell r="BE212">
            <v>0</v>
          </cell>
          <cell r="BF212">
            <v>0</v>
          </cell>
          <cell r="BG212">
            <v>0</v>
          </cell>
          <cell r="BH212">
            <v>0</v>
          </cell>
          <cell r="BI212">
            <v>0</v>
          </cell>
          <cell r="BJ212">
            <v>0</v>
          </cell>
          <cell r="BL212">
            <v>20</v>
          </cell>
        </row>
        <row r="213">
          <cell r="B213">
            <v>1384</v>
          </cell>
          <cell r="C213" t="str">
            <v>AS</v>
          </cell>
          <cell r="D213" t="str">
            <v>AS CL 부산팀</v>
          </cell>
          <cell r="E213" t="str">
            <v>오요한</v>
          </cell>
          <cell r="F213" t="str">
            <v>주임</v>
          </cell>
          <cell r="G213" t="str">
            <v>팀원</v>
          </cell>
          <cell r="H213" t="str">
            <v>2001-11-19</v>
          </cell>
          <cell r="I213" t="str">
            <v>남</v>
          </cell>
          <cell r="J213">
            <v>17</v>
          </cell>
          <cell r="K213">
            <v>0</v>
          </cell>
          <cell r="L213">
            <v>15</v>
          </cell>
          <cell r="M213">
            <v>15</v>
          </cell>
          <cell r="AL213" t="str">
            <v>휴일</v>
          </cell>
          <cell r="AM213" t="str">
            <v>휴일</v>
          </cell>
          <cell r="AS213">
            <v>0</v>
          </cell>
          <cell r="AT213">
            <v>0</v>
          </cell>
          <cell r="AU213">
            <v>0</v>
          </cell>
          <cell r="AV213">
            <v>0</v>
          </cell>
          <cell r="AW213">
            <v>0</v>
          </cell>
          <cell r="AX213">
            <v>0</v>
          </cell>
          <cell r="AY213">
            <v>0</v>
          </cell>
          <cell r="AZ213">
            <v>0</v>
          </cell>
          <cell r="BA213">
            <v>2</v>
          </cell>
          <cell r="BB213">
            <v>0</v>
          </cell>
          <cell r="BC213">
            <v>0</v>
          </cell>
          <cell r="BD213">
            <v>0</v>
          </cell>
          <cell r="BE213">
            <v>0</v>
          </cell>
          <cell r="BF213">
            <v>0</v>
          </cell>
          <cell r="BG213">
            <v>0</v>
          </cell>
          <cell r="BH213">
            <v>0</v>
          </cell>
          <cell r="BI213">
            <v>0</v>
          </cell>
          <cell r="BJ213">
            <v>0</v>
          </cell>
          <cell r="BL213">
            <v>20</v>
          </cell>
        </row>
        <row r="214">
          <cell r="B214">
            <v>1376</v>
          </cell>
          <cell r="C214" t="str">
            <v>AS</v>
          </cell>
          <cell r="D214" t="str">
            <v>AS CL 부산팀</v>
          </cell>
          <cell r="E214" t="str">
            <v>강수희</v>
          </cell>
          <cell r="F214" t="str">
            <v>주임</v>
          </cell>
          <cell r="G214" t="str">
            <v>팀원</v>
          </cell>
          <cell r="H214" t="str">
            <v>2001-08-01</v>
          </cell>
          <cell r="I214" t="str">
            <v>여</v>
          </cell>
          <cell r="J214">
            <v>18</v>
          </cell>
          <cell r="K214">
            <v>0</v>
          </cell>
          <cell r="L214">
            <v>15</v>
          </cell>
          <cell r="M214">
            <v>15</v>
          </cell>
          <cell r="AH214" t="str">
            <v>생휴</v>
          </cell>
          <cell r="AL214" t="str">
            <v>휴일</v>
          </cell>
          <cell r="AM214" t="str">
            <v>휴일</v>
          </cell>
          <cell r="AS214">
            <v>0</v>
          </cell>
          <cell r="AT214">
            <v>0</v>
          </cell>
          <cell r="AU214">
            <v>0</v>
          </cell>
          <cell r="AV214">
            <v>0</v>
          </cell>
          <cell r="AW214">
            <v>0</v>
          </cell>
          <cell r="AX214">
            <v>0</v>
          </cell>
          <cell r="AY214">
            <v>1</v>
          </cell>
          <cell r="AZ214">
            <v>0</v>
          </cell>
          <cell r="BA214">
            <v>2</v>
          </cell>
          <cell r="BB214">
            <v>0</v>
          </cell>
          <cell r="BC214">
            <v>0</v>
          </cell>
          <cell r="BD214">
            <v>0</v>
          </cell>
          <cell r="BE214">
            <v>0</v>
          </cell>
          <cell r="BF214">
            <v>0</v>
          </cell>
          <cell r="BG214">
            <v>0</v>
          </cell>
          <cell r="BH214">
            <v>0</v>
          </cell>
          <cell r="BI214">
            <v>0</v>
          </cell>
          <cell r="BJ214">
            <v>1</v>
          </cell>
          <cell r="BL214">
            <v>19</v>
          </cell>
        </row>
        <row r="215">
          <cell r="B215">
            <v>1203</v>
          </cell>
          <cell r="C215" t="str">
            <v xml:space="preserve">CNS &amp; Onco </v>
          </cell>
          <cell r="D215" t="str">
            <v>Regional Sales Manager</v>
          </cell>
          <cell r="E215" t="str">
            <v>장덕환</v>
          </cell>
          <cell r="F215" t="str">
            <v>부장</v>
          </cell>
          <cell r="G215" t="str">
            <v>본부장</v>
          </cell>
          <cell r="H215" t="str">
            <v>1997-07-14</v>
          </cell>
          <cell r="I215" t="str">
            <v>남</v>
          </cell>
          <cell r="J215">
            <v>20</v>
          </cell>
          <cell r="K215">
            <v>0</v>
          </cell>
          <cell r="L215">
            <v>19</v>
          </cell>
          <cell r="M215">
            <v>19</v>
          </cell>
          <cell r="Q215" t="str">
            <v>휴일</v>
          </cell>
          <cell r="AH215" t="str">
            <v>출장</v>
          </cell>
          <cell r="AI215" t="str">
            <v>출장</v>
          </cell>
          <cell r="AJ215" t="str">
            <v>출장</v>
          </cell>
          <cell r="AK215" t="str">
            <v>출장</v>
          </cell>
          <cell r="AN215" t="str">
            <v>출장</v>
          </cell>
          <cell r="AO215" t="str">
            <v>출장</v>
          </cell>
          <cell r="AS215">
            <v>0</v>
          </cell>
          <cell r="AT215">
            <v>0</v>
          </cell>
          <cell r="AU215">
            <v>0</v>
          </cell>
          <cell r="AV215">
            <v>0</v>
          </cell>
          <cell r="AW215">
            <v>0</v>
          </cell>
          <cell r="AX215">
            <v>0</v>
          </cell>
          <cell r="AY215">
            <v>0</v>
          </cell>
          <cell r="AZ215">
            <v>0</v>
          </cell>
          <cell r="BA215">
            <v>1</v>
          </cell>
          <cell r="BB215">
            <v>0</v>
          </cell>
          <cell r="BC215">
            <v>6</v>
          </cell>
          <cell r="BD215">
            <v>0</v>
          </cell>
          <cell r="BE215">
            <v>0</v>
          </cell>
          <cell r="BF215">
            <v>0</v>
          </cell>
          <cell r="BG215">
            <v>0</v>
          </cell>
          <cell r="BH215">
            <v>0</v>
          </cell>
          <cell r="BI215">
            <v>0</v>
          </cell>
          <cell r="BJ215">
            <v>6</v>
          </cell>
          <cell r="BL215">
            <v>14</v>
          </cell>
        </row>
        <row r="216">
          <cell r="B216">
            <v>1125</v>
          </cell>
          <cell r="C216" t="str">
            <v xml:space="preserve">CNS &amp; Onco </v>
          </cell>
          <cell r="D216" t="str">
            <v>CNS  1팀</v>
          </cell>
          <cell r="E216" t="str">
            <v>김원곤</v>
          </cell>
          <cell r="F216" t="str">
            <v>차장</v>
          </cell>
          <cell r="G216" t="str">
            <v>팀장</v>
          </cell>
          <cell r="H216" t="str">
            <v>1993-04-01</v>
          </cell>
          <cell r="I216" t="str">
            <v>남</v>
          </cell>
          <cell r="J216">
            <v>26</v>
          </cell>
          <cell r="K216">
            <v>0</v>
          </cell>
          <cell r="L216">
            <v>23</v>
          </cell>
          <cell r="M216">
            <v>23</v>
          </cell>
          <cell r="AH216" t="str">
            <v>출장</v>
          </cell>
          <cell r="AI216" t="str">
            <v>출장</v>
          </cell>
          <cell r="AJ216" t="str">
            <v>출장</v>
          </cell>
          <cell r="AK216" t="str">
            <v>출장</v>
          </cell>
          <cell r="AN216" t="str">
            <v>출장</v>
          </cell>
          <cell r="AO216" t="str">
            <v>출장</v>
          </cell>
          <cell r="AS216">
            <v>0</v>
          </cell>
          <cell r="AT216">
            <v>0</v>
          </cell>
          <cell r="AU216">
            <v>0</v>
          </cell>
          <cell r="AV216">
            <v>0</v>
          </cell>
          <cell r="AW216">
            <v>0</v>
          </cell>
          <cell r="AX216">
            <v>0</v>
          </cell>
          <cell r="AY216">
            <v>0</v>
          </cell>
          <cell r="AZ216">
            <v>0</v>
          </cell>
          <cell r="BA216">
            <v>0</v>
          </cell>
          <cell r="BB216">
            <v>0</v>
          </cell>
          <cell r="BC216">
            <v>6</v>
          </cell>
          <cell r="BD216">
            <v>0</v>
          </cell>
          <cell r="BE216">
            <v>0</v>
          </cell>
          <cell r="BF216">
            <v>0</v>
          </cell>
          <cell r="BG216">
            <v>0</v>
          </cell>
          <cell r="BH216">
            <v>0</v>
          </cell>
          <cell r="BI216">
            <v>0</v>
          </cell>
          <cell r="BJ216">
            <v>6</v>
          </cell>
          <cell r="BL216">
            <v>14</v>
          </cell>
        </row>
        <row r="217">
          <cell r="B217">
            <v>1189</v>
          </cell>
          <cell r="C217" t="str">
            <v xml:space="preserve">CNS &amp; Onco </v>
          </cell>
          <cell r="D217" t="str">
            <v>CNS  1팀</v>
          </cell>
          <cell r="E217" t="str">
            <v>안병기</v>
          </cell>
          <cell r="F217" t="str">
            <v>차장</v>
          </cell>
          <cell r="G217" t="str">
            <v>팀원</v>
          </cell>
          <cell r="H217" t="str">
            <v>1996-11-20</v>
          </cell>
          <cell r="I217" t="str">
            <v>남</v>
          </cell>
          <cell r="J217">
            <v>16</v>
          </cell>
          <cell r="K217">
            <v>0</v>
          </cell>
          <cell r="L217">
            <v>20</v>
          </cell>
          <cell r="M217">
            <v>20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L217">
            <v>20</v>
          </cell>
        </row>
        <row r="218">
          <cell r="B218">
            <v>1439</v>
          </cell>
          <cell r="C218" t="str">
            <v xml:space="preserve">CNS &amp; Onco </v>
          </cell>
          <cell r="D218" t="str">
            <v>CNS  1팀</v>
          </cell>
          <cell r="E218" t="str">
            <v>김종철</v>
          </cell>
          <cell r="F218" t="str">
            <v>과장</v>
          </cell>
          <cell r="G218" t="str">
            <v>팀원</v>
          </cell>
          <cell r="H218" t="str">
            <v>2003-01-07</v>
          </cell>
          <cell r="I218" t="str">
            <v>남</v>
          </cell>
          <cell r="J218">
            <v>12</v>
          </cell>
          <cell r="K218">
            <v>0</v>
          </cell>
          <cell r="L218">
            <v>13</v>
          </cell>
          <cell r="M218">
            <v>13</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L218">
            <v>20</v>
          </cell>
        </row>
        <row r="219">
          <cell r="B219">
            <v>1485</v>
          </cell>
          <cell r="C219" t="str">
            <v xml:space="preserve">CNS &amp; Onco </v>
          </cell>
          <cell r="D219" t="str">
            <v>CNS  1팀</v>
          </cell>
          <cell r="E219" t="str">
            <v>윤상배</v>
          </cell>
          <cell r="F219" t="str">
            <v>과장</v>
          </cell>
          <cell r="G219" t="str">
            <v>팀원</v>
          </cell>
          <cell r="H219" t="str">
            <v>2003-02-24</v>
          </cell>
          <cell r="I219" t="str">
            <v>남</v>
          </cell>
          <cell r="J219">
            <v>4.993150684931507</v>
          </cell>
          <cell r="K219">
            <v>0</v>
          </cell>
          <cell r="L219">
            <v>13</v>
          </cell>
          <cell r="M219">
            <v>13</v>
          </cell>
          <cell r="AE219" t="str">
            <v>휴일</v>
          </cell>
          <cell r="AS219">
            <v>0</v>
          </cell>
          <cell r="AT219">
            <v>0</v>
          </cell>
          <cell r="AU219">
            <v>0</v>
          </cell>
          <cell r="AV219">
            <v>0</v>
          </cell>
          <cell r="AW219">
            <v>0</v>
          </cell>
          <cell r="AX219">
            <v>0</v>
          </cell>
          <cell r="AY219">
            <v>0</v>
          </cell>
          <cell r="AZ219">
            <v>0</v>
          </cell>
          <cell r="BA219">
            <v>1</v>
          </cell>
          <cell r="BB219">
            <v>0</v>
          </cell>
          <cell r="BC219">
            <v>0</v>
          </cell>
          <cell r="BD219">
            <v>0</v>
          </cell>
          <cell r="BE219">
            <v>0</v>
          </cell>
          <cell r="BF219">
            <v>0</v>
          </cell>
          <cell r="BG219">
            <v>0</v>
          </cell>
          <cell r="BH219">
            <v>0</v>
          </cell>
          <cell r="BI219">
            <v>0</v>
          </cell>
          <cell r="BJ219">
            <v>0</v>
          </cell>
          <cell r="BL219">
            <v>20</v>
          </cell>
        </row>
        <row r="220">
          <cell r="B220">
            <v>1441</v>
          </cell>
          <cell r="C220" t="str">
            <v xml:space="preserve">CNS &amp; Onco </v>
          </cell>
          <cell r="D220" t="str">
            <v>CNS  1팀</v>
          </cell>
          <cell r="E220" t="str">
            <v>김지규</v>
          </cell>
          <cell r="F220" t="str">
            <v>과장</v>
          </cell>
          <cell r="G220" t="str">
            <v>팀원</v>
          </cell>
          <cell r="H220" t="str">
            <v>2003-01-07</v>
          </cell>
          <cell r="I220" t="str">
            <v>남</v>
          </cell>
          <cell r="J220">
            <v>14.30821917808219</v>
          </cell>
          <cell r="K220">
            <v>0</v>
          </cell>
          <cell r="L220">
            <v>13</v>
          </cell>
          <cell r="M220">
            <v>13</v>
          </cell>
          <cell r="AE220" t="str">
            <v>휴일</v>
          </cell>
          <cell r="AS220">
            <v>0</v>
          </cell>
          <cell r="AT220">
            <v>0</v>
          </cell>
          <cell r="AU220">
            <v>0</v>
          </cell>
          <cell r="AV220">
            <v>0</v>
          </cell>
          <cell r="AW220">
            <v>0</v>
          </cell>
          <cell r="AX220">
            <v>0</v>
          </cell>
          <cell r="AY220">
            <v>0</v>
          </cell>
          <cell r="AZ220">
            <v>0</v>
          </cell>
          <cell r="BA220">
            <v>1</v>
          </cell>
          <cell r="BB220">
            <v>0</v>
          </cell>
          <cell r="BC220">
            <v>0</v>
          </cell>
          <cell r="BD220">
            <v>0</v>
          </cell>
          <cell r="BE220">
            <v>0</v>
          </cell>
          <cell r="BF220">
            <v>0</v>
          </cell>
          <cell r="BG220">
            <v>0</v>
          </cell>
          <cell r="BH220">
            <v>0</v>
          </cell>
          <cell r="BI220">
            <v>0</v>
          </cell>
          <cell r="BJ220">
            <v>0</v>
          </cell>
          <cell r="BL220">
            <v>20</v>
          </cell>
        </row>
        <row r="221">
          <cell r="B221">
            <v>1267</v>
          </cell>
          <cell r="C221" t="str">
            <v xml:space="preserve">CNS &amp; Onco </v>
          </cell>
          <cell r="D221" t="str">
            <v>CNS  1팀</v>
          </cell>
          <cell r="E221" t="str">
            <v>현정석</v>
          </cell>
          <cell r="F221" t="str">
            <v>주임</v>
          </cell>
          <cell r="G221" t="str">
            <v>팀원</v>
          </cell>
          <cell r="H221" t="str">
            <v>2000-01-10</v>
          </cell>
          <cell r="I221" t="str">
            <v>남</v>
          </cell>
          <cell r="J221">
            <v>12</v>
          </cell>
          <cell r="K221">
            <v>0</v>
          </cell>
          <cell r="L221" t="e">
            <v>#REF!</v>
          </cell>
          <cell r="M221">
            <v>16</v>
          </cell>
          <cell r="X221" t="str">
            <v>휴일</v>
          </cell>
          <cell r="AS221">
            <v>0</v>
          </cell>
          <cell r="AT221">
            <v>0</v>
          </cell>
          <cell r="AU221">
            <v>0</v>
          </cell>
          <cell r="AV221">
            <v>0</v>
          </cell>
          <cell r="AW221">
            <v>0</v>
          </cell>
          <cell r="AX221">
            <v>0</v>
          </cell>
          <cell r="AY221">
            <v>0</v>
          </cell>
          <cell r="AZ221">
            <v>0</v>
          </cell>
          <cell r="BA221">
            <v>1</v>
          </cell>
          <cell r="BB221">
            <v>0</v>
          </cell>
          <cell r="BC221">
            <v>0</v>
          </cell>
          <cell r="BD221">
            <v>0</v>
          </cell>
          <cell r="BE221">
            <v>0</v>
          </cell>
          <cell r="BF221">
            <v>0</v>
          </cell>
          <cell r="BG221">
            <v>0</v>
          </cell>
          <cell r="BH221">
            <v>0</v>
          </cell>
          <cell r="BI221">
            <v>0</v>
          </cell>
          <cell r="BJ221">
            <v>0</v>
          </cell>
          <cell r="BL221">
            <v>20</v>
          </cell>
        </row>
        <row r="222">
          <cell r="B222">
            <v>1480</v>
          </cell>
          <cell r="C222" t="str">
            <v xml:space="preserve">CNS &amp; Onco </v>
          </cell>
          <cell r="D222" t="str">
            <v>CNS  1팀</v>
          </cell>
          <cell r="E222" t="str">
            <v>한수정</v>
          </cell>
          <cell r="F222" t="str">
            <v>사원</v>
          </cell>
          <cell r="G222" t="str">
            <v>팀원</v>
          </cell>
          <cell r="H222" t="str">
            <v>2003-01-07</v>
          </cell>
          <cell r="I222" t="str">
            <v>여</v>
          </cell>
          <cell r="J222">
            <v>13</v>
          </cell>
          <cell r="K222">
            <v>0</v>
          </cell>
          <cell r="L222">
            <v>13</v>
          </cell>
          <cell r="M222">
            <v>13</v>
          </cell>
          <cell r="N222" t="str">
            <v>1/7대휴</v>
          </cell>
          <cell r="AS222">
            <v>0</v>
          </cell>
          <cell r="AT222">
            <v>0</v>
          </cell>
          <cell r="AU222">
            <v>0</v>
          </cell>
          <cell r="AV222">
            <v>0</v>
          </cell>
          <cell r="AW222">
            <v>0</v>
          </cell>
          <cell r="AX222">
            <v>0</v>
          </cell>
          <cell r="AY222">
            <v>0</v>
          </cell>
          <cell r="AZ222">
            <v>0</v>
          </cell>
          <cell r="BA222">
            <v>0</v>
          </cell>
          <cell r="BB222">
            <v>1</v>
          </cell>
          <cell r="BC222">
            <v>0</v>
          </cell>
          <cell r="BD222">
            <v>0</v>
          </cell>
          <cell r="BE222">
            <v>0</v>
          </cell>
          <cell r="BF222">
            <v>0</v>
          </cell>
          <cell r="BG222">
            <v>0</v>
          </cell>
          <cell r="BH222">
            <v>0</v>
          </cell>
          <cell r="BI222">
            <v>0</v>
          </cell>
          <cell r="BJ222">
            <v>1</v>
          </cell>
          <cell r="BL222">
            <v>19</v>
          </cell>
        </row>
        <row r="223">
          <cell r="B223">
            <v>1453</v>
          </cell>
          <cell r="C223" t="str">
            <v xml:space="preserve">CNS &amp; Onco </v>
          </cell>
          <cell r="D223" t="str">
            <v>CNS  1팀</v>
          </cell>
          <cell r="E223" t="str">
            <v>서경민</v>
          </cell>
          <cell r="F223" t="str">
            <v>대리</v>
          </cell>
          <cell r="G223" t="str">
            <v>팀원</v>
          </cell>
          <cell r="H223" t="str">
            <v>2003-01-07</v>
          </cell>
          <cell r="I223" t="str">
            <v>남</v>
          </cell>
          <cell r="J223">
            <v>10.80821917808219</v>
          </cell>
          <cell r="K223">
            <v>0</v>
          </cell>
          <cell r="L223">
            <v>13</v>
          </cell>
          <cell r="M223">
            <v>13</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L223">
            <v>20</v>
          </cell>
        </row>
        <row r="224">
          <cell r="B224">
            <v>1334</v>
          </cell>
          <cell r="C224" t="str">
            <v xml:space="preserve">CNS &amp; Onco </v>
          </cell>
          <cell r="D224" t="str">
            <v>CNS  1팀</v>
          </cell>
          <cell r="E224" t="str">
            <v>이상열</v>
          </cell>
          <cell r="F224" t="str">
            <v>주임</v>
          </cell>
          <cell r="G224" t="str">
            <v>팀원</v>
          </cell>
          <cell r="H224" t="str">
            <v>2001-02-26</v>
          </cell>
          <cell r="I224" t="str">
            <v>남</v>
          </cell>
          <cell r="J224">
            <v>11</v>
          </cell>
          <cell r="K224">
            <v>0</v>
          </cell>
          <cell r="L224">
            <v>15</v>
          </cell>
          <cell r="M224">
            <v>15</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L224">
            <v>20</v>
          </cell>
        </row>
        <row r="225">
          <cell r="B225">
            <v>1014</v>
          </cell>
          <cell r="C225" t="str">
            <v xml:space="preserve">CNS &amp; Onco </v>
          </cell>
          <cell r="D225" t="str">
            <v>CNS  2팀</v>
          </cell>
          <cell r="E225" t="str">
            <v>이주석</v>
          </cell>
          <cell r="F225" t="str">
            <v>부장</v>
          </cell>
          <cell r="G225" t="str">
            <v>팀장</v>
          </cell>
          <cell r="H225" t="str">
            <v>1987-05-18</v>
          </cell>
          <cell r="I225" t="str">
            <v>남</v>
          </cell>
          <cell r="J225">
            <v>30</v>
          </cell>
          <cell r="K225">
            <v>0</v>
          </cell>
          <cell r="L225">
            <v>29</v>
          </cell>
          <cell r="M225">
            <v>29</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L225">
            <v>20</v>
          </cell>
        </row>
        <row r="226">
          <cell r="B226">
            <v>1078</v>
          </cell>
          <cell r="C226" t="str">
            <v xml:space="preserve">CNS &amp; Onco </v>
          </cell>
          <cell r="D226" t="str">
            <v>CNS  2팀</v>
          </cell>
          <cell r="E226" t="str">
            <v>신승우</v>
          </cell>
          <cell r="F226" t="str">
            <v>차장</v>
          </cell>
          <cell r="G226" t="str">
            <v>팀원</v>
          </cell>
          <cell r="H226" t="str">
            <v>1991-09-09</v>
          </cell>
          <cell r="I226" t="str">
            <v>남</v>
          </cell>
          <cell r="J226">
            <v>23</v>
          </cell>
          <cell r="K226">
            <v>0</v>
          </cell>
          <cell r="L226">
            <v>25</v>
          </cell>
          <cell r="M226">
            <v>25</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L226">
            <v>20</v>
          </cell>
        </row>
        <row r="227">
          <cell r="B227">
            <v>1213</v>
          </cell>
          <cell r="C227" t="str">
            <v xml:space="preserve">CNS &amp; Onco </v>
          </cell>
          <cell r="D227" t="str">
            <v>CNS  2팀</v>
          </cell>
          <cell r="E227" t="str">
            <v>이혁수</v>
          </cell>
          <cell r="F227" t="str">
            <v>과장</v>
          </cell>
          <cell r="G227" t="str">
            <v>팀원</v>
          </cell>
          <cell r="H227" t="str">
            <v>1998-01-01</v>
          </cell>
          <cell r="I227" t="str">
            <v>남</v>
          </cell>
          <cell r="J227">
            <v>16.5</v>
          </cell>
          <cell r="K227">
            <v>0</v>
          </cell>
          <cell r="L227">
            <v>19</v>
          </cell>
          <cell r="M227">
            <v>19</v>
          </cell>
          <cell r="Q227" t="str">
            <v>휴일</v>
          </cell>
          <cell r="AS227">
            <v>0</v>
          </cell>
          <cell r="AT227">
            <v>0</v>
          </cell>
          <cell r="AU227">
            <v>0</v>
          </cell>
          <cell r="AV227">
            <v>0</v>
          </cell>
          <cell r="AW227">
            <v>0</v>
          </cell>
          <cell r="AX227">
            <v>0</v>
          </cell>
          <cell r="AY227">
            <v>0</v>
          </cell>
          <cell r="AZ227">
            <v>0</v>
          </cell>
          <cell r="BA227">
            <v>1</v>
          </cell>
          <cell r="BB227">
            <v>0</v>
          </cell>
          <cell r="BC227">
            <v>0</v>
          </cell>
          <cell r="BD227">
            <v>0</v>
          </cell>
          <cell r="BE227">
            <v>0</v>
          </cell>
          <cell r="BF227">
            <v>0</v>
          </cell>
          <cell r="BG227">
            <v>0</v>
          </cell>
          <cell r="BH227">
            <v>0</v>
          </cell>
          <cell r="BI227">
            <v>0</v>
          </cell>
          <cell r="BJ227">
            <v>0</v>
          </cell>
          <cell r="BL227">
            <v>20</v>
          </cell>
        </row>
        <row r="228">
          <cell r="B228">
            <v>1548</v>
          </cell>
          <cell r="C228" t="str">
            <v xml:space="preserve">CNS &amp; Onco </v>
          </cell>
          <cell r="D228" t="str">
            <v>CNS  2팀</v>
          </cell>
          <cell r="E228" t="str">
            <v>노주영</v>
          </cell>
          <cell r="F228" t="str">
            <v>사원</v>
          </cell>
          <cell r="G228" t="str">
            <v>팀원</v>
          </cell>
          <cell r="H228" t="str">
            <v>2004-01-26</v>
          </cell>
          <cell r="I228" t="str">
            <v>여</v>
          </cell>
          <cell r="J228">
            <v>12</v>
          </cell>
          <cell r="K228">
            <v>0</v>
          </cell>
          <cell r="L228">
            <v>12</v>
          </cell>
          <cell r="M228">
            <v>12</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L228">
            <v>20</v>
          </cell>
        </row>
        <row r="229">
          <cell r="B229">
            <v>1451</v>
          </cell>
          <cell r="C229" t="str">
            <v xml:space="preserve">CNS &amp; Onco </v>
          </cell>
          <cell r="D229" t="str">
            <v>CNS  2팀</v>
          </cell>
          <cell r="E229" t="str">
            <v>박효성</v>
          </cell>
          <cell r="F229" t="str">
            <v>사원</v>
          </cell>
          <cell r="G229" t="str">
            <v>팀원</v>
          </cell>
          <cell r="H229" t="str">
            <v>2003-01-07</v>
          </cell>
          <cell r="I229" t="str">
            <v>여</v>
          </cell>
          <cell r="J229">
            <v>13</v>
          </cell>
          <cell r="K229">
            <v>0</v>
          </cell>
          <cell r="L229">
            <v>13</v>
          </cell>
          <cell r="M229">
            <v>13</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L229">
            <v>20</v>
          </cell>
        </row>
        <row r="230">
          <cell r="B230">
            <v>1200</v>
          </cell>
          <cell r="C230" t="str">
            <v xml:space="preserve">CNS &amp; Onco </v>
          </cell>
          <cell r="D230" t="str">
            <v>CNS  2팀</v>
          </cell>
          <cell r="E230" t="str">
            <v>한성우</v>
          </cell>
          <cell r="F230" t="str">
            <v>과장</v>
          </cell>
          <cell r="G230" t="str">
            <v>팀원</v>
          </cell>
          <cell r="H230" t="str">
            <v>1997-05-06</v>
          </cell>
          <cell r="I230" t="str">
            <v>남</v>
          </cell>
          <cell r="J230">
            <v>15</v>
          </cell>
          <cell r="K230">
            <v>0</v>
          </cell>
          <cell r="L230">
            <v>19</v>
          </cell>
          <cell r="M230">
            <v>19</v>
          </cell>
          <cell r="Q230" t="str">
            <v>휴일</v>
          </cell>
          <cell r="T230" t="str">
            <v>2/4대휴</v>
          </cell>
          <cell r="AS230">
            <v>0</v>
          </cell>
          <cell r="AT230">
            <v>0</v>
          </cell>
          <cell r="AU230">
            <v>0</v>
          </cell>
          <cell r="AV230">
            <v>0</v>
          </cell>
          <cell r="AW230">
            <v>0</v>
          </cell>
          <cell r="AX230">
            <v>0</v>
          </cell>
          <cell r="AY230">
            <v>0</v>
          </cell>
          <cell r="AZ230">
            <v>0</v>
          </cell>
          <cell r="BA230">
            <v>1</v>
          </cell>
          <cell r="BB230">
            <v>1</v>
          </cell>
          <cell r="BC230">
            <v>0</v>
          </cell>
          <cell r="BD230">
            <v>0</v>
          </cell>
          <cell r="BE230">
            <v>0</v>
          </cell>
          <cell r="BF230">
            <v>0</v>
          </cell>
          <cell r="BG230">
            <v>0</v>
          </cell>
          <cell r="BH230">
            <v>0</v>
          </cell>
          <cell r="BI230">
            <v>0</v>
          </cell>
          <cell r="BJ230">
            <v>1</v>
          </cell>
          <cell r="BL230">
            <v>19</v>
          </cell>
        </row>
        <row r="231">
          <cell r="B231">
            <v>1455</v>
          </cell>
          <cell r="C231" t="str">
            <v xml:space="preserve">CNS &amp; Onco </v>
          </cell>
          <cell r="D231" t="str">
            <v>CNS  2팀</v>
          </cell>
          <cell r="E231" t="str">
            <v>서정훈</v>
          </cell>
          <cell r="F231" t="str">
            <v>사원</v>
          </cell>
          <cell r="G231" t="str">
            <v>팀원</v>
          </cell>
          <cell r="H231" t="str">
            <v>2003-01-07</v>
          </cell>
          <cell r="I231" t="str">
            <v>남</v>
          </cell>
          <cell r="J231">
            <v>13</v>
          </cell>
          <cell r="K231">
            <v>0</v>
          </cell>
          <cell r="L231">
            <v>13</v>
          </cell>
          <cell r="M231">
            <v>13</v>
          </cell>
          <cell r="P231" t="str">
            <v>월차</v>
          </cell>
          <cell r="AS231">
            <v>0</v>
          </cell>
          <cell r="AT231">
            <v>0</v>
          </cell>
          <cell r="AU231">
            <v>0</v>
          </cell>
          <cell r="AV231">
            <v>1</v>
          </cell>
          <cell r="AW231">
            <v>0</v>
          </cell>
          <cell r="AX231">
            <v>1</v>
          </cell>
          <cell r="AY231">
            <v>0</v>
          </cell>
          <cell r="AZ231">
            <v>0</v>
          </cell>
          <cell r="BA231">
            <v>0</v>
          </cell>
          <cell r="BB231">
            <v>0</v>
          </cell>
          <cell r="BC231">
            <v>0</v>
          </cell>
          <cell r="BD231">
            <v>0</v>
          </cell>
          <cell r="BE231">
            <v>0</v>
          </cell>
          <cell r="BF231">
            <v>0</v>
          </cell>
          <cell r="BG231">
            <v>0</v>
          </cell>
          <cell r="BH231">
            <v>0</v>
          </cell>
          <cell r="BI231">
            <v>0</v>
          </cell>
          <cell r="BJ231">
            <v>1</v>
          </cell>
          <cell r="BL231">
            <v>19</v>
          </cell>
        </row>
        <row r="232">
          <cell r="B232">
            <v>1336</v>
          </cell>
          <cell r="C232" t="str">
            <v xml:space="preserve">CNS &amp; Onco </v>
          </cell>
          <cell r="D232" t="str">
            <v>CNS  2팀</v>
          </cell>
          <cell r="E232" t="str">
            <v>정현영</v>
          </cell>
          <cell r="F232" t="str">
            <v>과장</v>
          </cell>
          <cell r="G232" t="str">
            <v>팀원</v>
          </cell>
          <cell r="H232" t="str">
            <v>2001-02-26</v>
          </cell>
          <cell r="I232" t="str">
            <v>남</v>
          </cell>
          <cell r="J232">
            <v>15.5</v>
          </cell>
          <cell r="K232">
            <v>0</v>
          </cell>
          <cell r="L232">
            <v>15</v>
          </cell>
          <cell r="M232">
            <v>15</v>
          </cell>
          <cell r="X232" t="str">
            <v>휴일</v>
          </cell>
          <cell r="AS232">
            <v>0</v>
          </cell>
          <cell r="AT232">
            <v>0</v>
          </cell>
          <cell r="AU232">
            <v>0</v>
          </cell>
          <cell r="AV232">
            <v>0</v>
          </cell>
          <cell r="AW232">
            <v>0</v>
          </cell>
          <cell r="AX232">
            <v>0</v>
          </cell>
          <cell r="AY232">
            <v>0</v>
          </cell>
          <cell r="AZ232">
            <v>0</v>
          </cell>
          <cell r="BA232">
            <v>1</v>
          </cell>
          <cell r="BB232">
            <v>0</v>
          </cell>
          <cell r="BC232">
            <v>0</v>
          </cell>
          <cell r="BD232">
            <v>0</v>
          </cell>
          <cell r="BE232">
            <v>0</v>
          </cell>
          <cell r="BF232">
            <v>0</v>
          </cell>
          <cell r="BG232">
            <v>0</v>
          </cell>
          <cell r="BH232">
            <v>0</v>
          </cell>
          <cell r="BI232">
            <v>0</v>
          </cell>
          <cell r="BJ232">
            <v>0</v>
          </cell>
          <cell r="BL232">
            <v>20</v>
          </cell>
        </row>
        <row r="233">
          <cell r="B233">
            <v>1167</v>
          </cell>
          <cell r="C233" t="str">
            <v xml:space="preserve">CNS &amp; Onco </v>
          </cell>
          <cell r="D233" t="str">
            <v>CNS  2팀</v>
          </cell>
          <cell r="E233" t="str">
            <v>이진규</v>
          </cell>
          <cell r="F233" t="str">
            <v>과장</v>
          </cell>
          <cell r="G233" t="str">
            <v>팀원</v>
          </cell>
          <cell r="H233" t="str">
            <v>1995-04-17</v>
          </cell>
          <cell r="I233" t="str">
            <v>남</v>
          </cell>
          <cell r="J233">
            <v>22</v>
          </cell>
          <cell r="K233">
            <v>0</v>
          </cell>
          <cell r="L233">
            <v>21</v>
          </cell>
          <cell r="M233">
            <v>21</v>
          </cell>
          <cell r="X233" t="str">
            <v>휴일</v>
          </cell>
          <cell r="AO233" t="str">
            <v>2/11대휴</v>
          </cell>
          <cell r="AS233">
            <v>0</v>
          </cell>
          <cell r="AT233">
            <v>0</v>
          </cell>
          <cell r="AU233">
            <v>0</v>
          </cell>
          <cell r="AV233">
            <v>0</v>
          </cell>
          <cell r="AW233">
            <v>0</v>
          </cell>
          <cell r="AX233">
            <v>0</v>
          </cell>
          <cell r="AY233">
            <v>0</v>
          </cell>
          <cell r="AZ233">
            <v>0</v>
          </cell>
          <cell r="BA233">
            <v>1</v>
          </cell>
          <cell r="BB233">
            <v>1</v>
          </cell>
          <cell r="BC233">
            <v>0</v>
          </cell>
          <cell r="BD233">
            <v>0</v>
          </cell>
          <cell r="BE233">
            <v>0</v>
          </cell>
          <cell r="BF233">
            <v>0</v>
          </cell>
          <cell r="BG233">
            <v>0</v>
          </cell>
          <cell r="BH233">
            <v>0</v>
          </cell>
          <cell r="BI233">
            <v>0</v>
          </cell>
          <cell r="BJ233">
            <v>1</v>
          </cell>
          <cell r="BL233">
            <v>19</v>
          </cell>
        </row>
        <row r="234">
          <cell r="B234">
            <v>1459</v>
          </cell>
          <cell r="C234" t="str">
            <v xml:space="preserve">CNS &amp; Onco </v>
          </cell>
          <cell r="D234" t="str">
            <v>CNS  2팀</v>
          </cell>
          <cell r="E234" t="str">
            <v>신윤섭</v>
          </cell>
          <cell r="F234" t="str">
            <v>과장</v>
          </cell>
          <cell r="G234" t="str">
            <v>팀원</v>
          </cell>
          <cell r="H234" t="str">
            <v>2003-01-07</v>
          </cell>
          <cell r="I234" t="str">
            <v>남</v>
          </cell>
          <cell r="J234">
            <v>14</v>
          </cell>
          <cell r="K234">
            <v>0</v>
          </cell>
          <cell r="L234">
            <v>13</v>
          </cell>
          <cell r="M234">
            <v>13</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L234">
            <v>20</v>
          </cell>
        </row>
        <row r="235">
          <cell r="B235">
            <v>1457</v>
          </cell>
          <cell r="C235" t="str">
            <v xml:space="preserve">CNS &amp; Onco </v>
          </cell>
          <cell r="D235" t="str">
            <v>CNS  2팀</v>
          </cell>
          <cell r="E235" t="str">
            <v>성준희</v>
          </cell>
          <cell r="F235" t="str">
            <v>대리</v>
          </cell>
          <cell r="G235" t="str">
            <v>팀원</v>
          </cell>
          <cell r="H235" t="str">
            <v>2003-01-07</v>
          </cell>
          <cell r="I235" t="str">
            <v>남</v>
          </cell>
          <cell r="J235">
            <v>12</v>
          </cell>
          <cell r="K235">
            <v>0</v>
          </cell>
          <cell r="L235">
            <v>13</v>
          </cell>
          <cell r="M235">
            <v>13</v>
          </cell>
          <cell r="P235" t="str">
            <v>특휴</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1</v>
          </cell>
          <cell r="BJ235">
            <v>0</v>
          </cell>
          <cell r="BL235">
            <v>19</v>
          </cell>
        </row>
        <row r="236">
          <cell r="B236">
            <v>1107</v>
          </cell>
          <cell r="C236" t="str">
            <v xml:space="preserve">CNS &amp; Onco </v>
          </cell>
          <cell r="D236" t="str">
            <v>CNS  3팀</v>
          </cell>
          <cell r="E236" t="str">
            <v>김창원</v>
          </cell>
          <cell r="F236" t="str">
            <v>차장</v>
          </cell>
          <cell r="G236" t="str">
            <v>팀장</v>
          </cell>
          <cell r="H236" t="str">
            <v>1992-08-10</v>
          </cell>
          <cell r="I236" t="str">
            <v>남</v>
          </cell>
          <cell r="J236">
            <v>27</v>
          </cell>
          <cell r="K236">
            <v>0</v>
          </cell>
          <cell r="L236">
            <v>24</v>
          </cell>
          <cell r="M236">
            <v>24</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L236">
            <v>20</v>
          </cell>
        </row>
        <row r="237">
          <cell r="B237">
            <v>1169</v>
          </cell>
          <cell r="C237" t="str">
            <v xml:space="preserve">CNS &amp; Onco </v>
          </cell>
          <cell r="D237" t="str">
            <v>CNS  3팀</v>
          </cell>
          <cell r="E237" t="str">
            <v>신영학</v>
          </cell>
          <cell r="F237" t="str">
            <v>과장</v>
          </cell>
          <cell r="G237" t="str">
            <v>팀원</v>
          </cell>
          <cell r="H237" t="str">
            <v>1995-04-17</v>
          </cell>
          <cell r="I237" t="str">
            <v>남</v>
          </cell>
          <cell r="J237">
            <v>16</v>
          </cell>
          <cell r="K237">
            <v>0</v>
          </cell>
          <cell r="L237">
            <v>21</v>
          </cell>
          <cell r="M237">
            <v>21</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L237">
            <v>20</v>
          </cell>
        </row>
        <row r="238">
          <cell r="B238">
            <v>1156</v>
          </cell>
          <cell r="C238" t="str">
            <v xml:space="preserve">CNS &amp; Onco </v>
          </cell>
          <cell r="D238" t="str">
            <v>CNS  3팀</v>
          </cell>
          <cell r="E238" t="str">
            <v>유병재</v>
          </cell>
          <cell r="F238" t="str">
            <v>과장</v>
          </cell>
          <cell r="G238" t="str">
            <v>팀원</v>
          </cell>
          <cell r="H238" t="str">
            <v>1994-12-19</v>
          </cell>
          <cell r="I238" t="str">
            <v>남</v>
          </cell>
          <cell r="J238">
            <v>22</v>
          </cell>
          <cell r="K238">
            <v>0</v>
          </cell>
          <cell r="L238">
            <v>22</v>
          </cell>
          <cell r="M238">
            <v>22</v>
          </cell>
          <cell r="X238" t="str">
            <v>휴일</v>
          </cell>
          <cell r="AS238">
            <v>0</v>
          </cell>
          <cell r="AT238">
            <v>0</v>
          </cell>
          <cell r="AU238">
            <v>0</v>
          </cell>
          <cell r="AV238">
            <v>0</v>
          </cell>
          <cell r="AW238">
            <v>0</v>
          </cell>
          <cell r="AX238">
            <v>0</v>
          </cell>
          <cell r="AY238">
            <v>0</v>
          </cell>
          <cell r="AZ238">
            <v>0</v>
          </cell>
          <cell r="BA238">
            <v>1</v>
          </cell>
          <cell r="BB238">
            <v>0</v>
          </cell>
          <cell r="BC238">
            <v>0</v>
          </cell>
          <cell r="BD238">
            <v>0</v>
          </cell>
          <cell r="BE238">
            <v>0</v>
          </cell>
          <cell r="BF238">
            <v>0</v>
          </cell>
          <cell r="BG238">
            <v>0</v>
          </cell>
          <cell r="BH238">
            <v>0</v>
          </cell>
          <cell r="BI238">
            <v>0</v>
          </cell>
          <cell r="BJ238">
            <v>0</v>
          </cell>
          <cell r="BL238" t="e">
            <v>#REF!</v>
          </cell>
        </row>
        <row r="239">
          <cell r="B239">
            <v>1297</v>
          </cell>
          <cell r="C239" t="str">
            <v xml:space="preserve">CNS &amp; Onco </v>
          </cell>
          <cell r="D239" t="str">
            <v>CNS  3팀</v>
          </cell>
          <cell r="E239" t="str">
            <v>박정화</v>
          </cell>
          <cell r="F239" t="str">
            <v>대리</v>
          </cell>
          <cell r="G239" t="str">
            <v>팀원</v>
          </cell>
          <cell r="H239" t="str">
            <v>2000-02-01</v>
          </cell>
          <cell r="I239" t="str">
            <v>남</v>
          </cell>
          <cell r="J239">
            <v>17</v>
          </cell>
          <cell r="K239">
            <v>0</v>
          </cell>
          <cell r="L239">
            <v>16</v>
          </cell>
          <cell r="M239">
            <v>16</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L239" t="e">
            <v>#REF!</v>
          </cell>
        </row>
        <row r="240">
          <cell r="B240">
            <v>1413</v>
          </cell>
          <cell r="C240" t="str">
            <v xml:space="preserve">CNS &amp; Onco </v>
          </cell>
          <cell r="D240" t="str">
            <v>CNS  3팀</v>
          </cell>
          <cell r="E240" t="str">
            <v>이동현</v>
          </cell>
          <cell r="F240" t="str">
            <v>대리</v>
          </cell>
          <cell r="G240" t="str">
            <v>팀원</v>
          </cell>
          <cell r="H240" t="str">
            <v>2002-09-26</v>
          </cell>
          <cell r="I240" t="str">
            <v>남</v>
          </cell>
          <cell r="J240">
            <v>13</v>
          </cell>
          <cell r="K240">
            <v>0</v>
          </cell>
          <cell r="L240">
            <v>14</v>
          </cell>
          <cell r="M240">
            <v>14</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L240" t="e">
            <v>#REF!</v>
          </cell>
        </row>
        <row r="241">
          <cell r="B241">
            <v>1468</v>
          </cell>
          <cell r="C241" t="str">
            <v xml:space="preserve">CNS &amp; Onco </v>
          </cell>
          <cell r="D241" t="str">
            <v>CNS  3팀</v>
          </cell>
          <cell r="E241" t="str">
            <v>이지환</v>
          </cell>
          <cell r="F241" t="str">
            <v>대리</v>
          </cell>
          <cell r="G241" t="str">
            <v>팀원</v>
          </cell>
          <cell r="H241" t="str">
            <v>2003-01-07</v>
          </cell>
          <cell r="I241" t="str">
            <v>남</v>
          </cell>
          <cell r="J241">
            <v>9.3082191780821901</v>
          </cell>
          <cell r="K241">
            <v>0</v>
          </cell>
          <cell r="L241">
            <v>13</v>
          </cell>
          <cell r="M241">
            <v>13</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L241" t="e">
            <v>#REF!</v>
          </cell>
        </row>
        <row r="242">
          <cell r="B242">
            <v>1358</v>
          </cell>
          <cell r="C242" t="str">
            <v xml:space="preserve">CNS &amp; Onco </v>
          </cell>
          <cell r="D242" t="str">
            <v>CNS  3팀</v>
          </cell>
          <cell r="E242" t="str">
            <v>한재훈</v>
          </cell>
          <cell r="F242" t="str">
            <v>주임</v>
          </cell>
          <cell r="G242" t="str">
            <v>팀원</v>
          </cell>
          <cell r="H242" t="str">
            <v>2001-04-30</v>
          </cell>
          <cell r="I242" t="str">
            <v>남</v>
          </cell>
          <cell r="J242">
            <v>14</v>
          </cell>
          <cell r="K242">
            <v>0</v>
          </cell>
          <cell r="L242">
            <v>15</v>
          </cell>
          <cell r="M242">
            <v>15</v>
          </cell>
          <cell r="X242" t="str">
            <v>휴일</v>
          </cell>
          <cell r="AS242">
            <v>0</v>
          </cell>
          <cell r="AT242">
            <v>0</v>
          </cell>
          <cell r="AU242">
            <v>0</v>
          </cell>
          <cell r="AV242">
            <v>0</v>
          </cell>
          <cell r="AW242">
            <v>0</v>
          </cell>
          <cell r="AX242">
            <v>0</v>
          </cell>
          <cell r="AY242">
            <v>0</v>
          </cell>
          <cell r="AZ242">
            <v>0</v>
          </cell>
          <cell r="BA242">
            <v>1</v>
          </cell>
          <cell r="BB242">
            <v>0</v>
          </cell>
          <cell r="BC242">
            <v>0</v>
          </cell>
          <cell r="BD242">
            <v>0</v>
          </cell>
          <cell r="BE242">
            <v>0</v>
          </cell>
          <cell r="BF242">
            <v>0</v>
          </cell>
          <cell r="BG242">
            <v>0</v>
          </cell>
          <cell r="BH242">
            <v>0</v>
          </cell>
          <cell r="BI242">
            <v>0</v>
          </cell>
          <cell r="BJ242">
            <v>0</v>
          </cell>
          <cell r="BL242" t="e">
            <v>#REF!</v>
          </cell>
        </row>
        <row r="243">
          <cell r="B243">
            <v>1476</v>
          </cell>
          <cell r="C243" t="str">
            <v xml:space="preserve">CNS &amp; Onco </v>
          </cell>
          <cell r="D243" t="str">
            <v>CNS  3팀</v>
          </cell>
          <cell r="E243" t="str">
            <v>조성진</v>
          </cell>
          <cell r="F243" t="str">
            <v>주임</v>
          </cell>
          <cell r="G243" t="str">
            <v>팀원</v>
          </cell>
          <cell r="H243" t="str">
            <v>2003-01-07</v>
          </cell>
          <cell r="I243" t="str">
            <v>남</v>
          </cell>
          <cell r="J243">
            <v>9.5</v>
          </cell>
          <cell r="K243">
            <v>0</v>
          </cell>
          <cell r="L243">
            <v>13</v>
          </cell>
          <cell r="M243">
            <v>13</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L243" t="e">
            <v>#REF!</v>
          </cell>
        </row>
        <row r="244">
          <cell r="B244">
            <v>1434</v>
          </cell>
          <cell r="C244" t="str">
            <v xml:space="preserve">CNS &amp; Onco </v>
          </cell>
          <cell r="D244" t="str">
            <v>CNS  3팀</v>
          </cell>
          <cell r="E244" t="str">
            <v>김인경</v>
          </cell>
          <cell r="F244" t="str">
            <v>사원</v>
          </cell>
          <cell r="G244" t="str">
            <v>팀원</v>
          </cell>
          <cell r="H244" t="str">
            <v>2003-01-07</v>
          </cell>
          <cell r="I244" t="str">
            <v>여</v>
          </cell>
          <cell r="J244">
            <v>12</v>
          </cell>
          <cell r="K244">
            <v>0</v>
          </cell>
          <cell r="L244">
            <v>13</v>
          </cell>
          <cell r="M244">
            <v>13</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L244" t="e">
            <v>#REF!</v>
          </cell>
        </row>
        <row r="245">
          <cell r="B245">
            <v>1059</v>
          </cell>
          <cell r="C245" t="str">
            <v xml:space="preserve">CNS &amp; Onco </v>
          </cell>
          <cell r="D245" t="str">
            <v>National Sales Manager</v>
          </cell>
          <cell r="E245" t="str">
            <v>권기수</v>
          </cell>
          <cell r="F245" t="str">
            <v>부장</v>
          </cell>
          <cell r="G245" t="str">
            <v>본부장</v>
          </cell>
          <cell r="H245" t="str">
            <v>1990-10-26</v>
          </cell>
          <cell r="I245" t="str">
            <v>남</v>
          </cell>
          <cell r="J245">
            <v>32</v>
          </cell>
          <cell r="K245">
            <v>0</v>
          </cell>
          <cell r="L245">
            <v>26</v>
          </cell>
          <cell r="M245">
            <v>26</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L245" t="e">
            <v>#REF!</v>
          </cell>
        </row>
        <row r="246">
          <cell r="B246">
            <v>1047</v>
          </cell>
          <cell r="C246" t="str">
            <v xml:space="preserve">CNS &amp; Onco </v>
          </cell>
          <cell r="D246" t="str">
            <v>Oncology 1팀</v>
          </cell>
          <cell r="E246" t="str">
            <v>신현성</v>
          </cell>
          <cell r="F246" t="str">
            <v>차장</v>
          </cell>
          <cell r="G246" t="str">
            <v>팀장</v>
          </cell>
          <cell r="H246" t="str">
            <v>1990-04-02</v>
          </cell>
          <cell r="I246" t="str">
            <v>남</v>
          </cell>
          <cell r="J246">
            <v>27</v>
          </cell>
          <cell r="K246">
            <v>0</v>
          </cell>
          <cell r="L246">
            <v>26</v>
          </cell>
          <cell r="M246">
            <v>26</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L246" t="e">
            <v>#REF!</v>
          </cell>
        </row>
        <row r="247">
          <cell r="B247">
            <v>1320</v>
          </cell>
          <cell r="C247" t="str">
            <v xml:space="preserve">CNS &amp; Onco </v>
          </cell>
          <cell r="D247" t="str">
            <v>Oncology 1팀</v>
          </cell>
          <cell r="E247" t="str">
            <v>이현상</v>
          </cell>
          <cell r="F247" t="str">
            <v>주임</v>
          </cell>
          <cell r="G247" t="str">
            <v>팀원</v>
          </cell>
          <cell r="H247" t="str">
            <v>2001-02-26</v>
          </cell>
          <cell r="I247" t="str">
            <v>남</v>
          </cell>
          <cell r="J247">
            <v>18</v>
          </cell>
          <cell r="K247">
            <v>0</v>
          </cell>
          <cell r="L247">
            <v>15</v>
          </cell>
          <cell r="M247">
            <v>15</v>
          </cell>
          <cell r="AE247" t="str">
            <v>휴일</v>
          </cell>
          <cell r="AG247" t="str">
            <v>2/18대휴</v>
          </cell>
          <cell r="AS247">
            <v>0</v>
          </cell>
          <cell r="AT247">
            <v>0</v>
          </cell>
          <cell r="AU247">
            <v>0</v>
          </cell>
          <cell r="AV247">
            <v>0</v>
          </cell>
          <cell r="AW247">
            <v>0</v>
          </cell>
          <cell r="AX247">
            <v>0</v>
          </cell>
          <cell r="AY247">
            <v>0</v>
          </cell>
          <cell r="AZ247">
            <v>0</v>
          </cell>
          <cell r="BA247">
            <v>1</v>
          </cell>
          <cell r="BB247">
            <v>1</v>
          </cell>
          <cell r="BC247">
            <v>0</v>
          </cell>
          <cell r="BD247">
            <v>0</v>
          </cell>
          <cell r="BE247">
            <v>0</v>
          </cell>
          <cell r="BF247">
            <v>0</v>
          </cell>
          <cell r="BG247">
            <v>0</v>
          </cell>
          <cell r="BH247">
            <v>0</v>
          </cell>
          <cell r="BI247">
            <v>0</v>
          </cell>
          <cell r="BJ247">
            <v>1</v>
          </cell>
          <cell r="BL247" t="e">
            <v>#REF!</v>
          </cell>
        </row>
        <row r="248">
          <cell r="B248">
            <v>1109</v>
          </cell>
          <cell r="C248" t="str">
            <v xml:space="preserve">CNS &amp; Onco </v>
          </cell>
          <cell r="D248" t="str">
            <v>Oncology 1팀</v>
          </cell>
          <cell r="E248" t="str">
            <v>김원수</v>
          </cell>
          <cell r="F248" t="str">
            <v>차장</v>
          </cell>
          <cell r="G248" t="str">
            <v>팀원</v>
          </cell>
          <cell r="H248" t="str">
            <v>1992-08-17</v>
          </cell>
          <cell r="I248" t="str">
            <v>남</v>
          </cell>
          <cell r="J248">
            <v>20</v>
          </cell>
          <cell r="K248">
            <v>0</v>
          </cell>
          <cell r="L248">
            <v>24</v>
          </cell>
          <cell r="M248">
            <v>24</v>
          </cell>
          <cell r="AE248" t="str">
            <v>휴일</v>
          </cell>
          <cell r="AG248" t="str">
            <v>2/18대휴</v>
          </cell>
          <cell r="AS248">
            <v>0</v>
          </cell>
          <cell r="AT248">
            <v>0</v>
          </cell>
          <cell r="AU248">
            <v>0</v>
          </cell>
          <cell r="AV248">
            <v>0</v>
          </cell>
          <cell r="AW248">
            <v>0</v>
          </cell>
          <cell r="AX248">
            <v>0</v>
          </cell>
          <cell r="AY248">
            <v>0</v>
          </cell>
          <cell r="AZ248">
            <v>0</v>
          </cell>
          <cell r="BA248">
            <v>1</v>
          </cell>
          <cell r="BB248">
            <v>1</v>
          </cell>
          <cell r="BC248">
            <v>0</v>
          </cell>
          <cell r="BD248">
            <v>0</v>
          </cell>
          <cell r="BE248">
            <v>0</v>
          </cell>
          <cell r="BF248">
            <v>0</v>
          </cell>
          <cell r="BG248">
            <v>0</v>
          </cell>
          <cell r="BH248">
            <v>0</v>
          </cell>
          <cell r="BI248">
            <v>0</v>
          </cell>
          <cell r="BJ248">
            <v>1</v>
          </cell>
          <cell r="BL248">
            <v>19</v>
          </cell>
        </row>
        <row r="249">
          <cell r="B249">
            <v>1138</v>
          </cell>
          <cell r="C249" t="str">
            <v xml:space="preserve">CNS &amp; Onco </v>
          </cell>
          <cell r="D249" t="str">
            <v>Oncology 1팀</v>
          </cell>
          <cell r="E249" t="str">
            <v>김덕재</v>
          </cell>
          <cell r="F249" t="str">
            <v>차장</v>
          </cell>
          <cell r="G249" t="str">
            <v>팀원</v>
          </cell>
          <cell r="H249" t="str">
            <v>1994-05-02</v>
          </cell>
          <cell r="I249" t="str">
            <v>남</v>
          </cell>
          <cell r="J249">
            <v>21</v>
          </cell>
          <cell r="K249">
            <v>0</v>
          </cell>
          <cell r="L249">
            <v>22</v>
          </cell>
          <cell r="M249">
            <v>22</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L249" t="e">
            <v>#REF!</v>
          </cell>
        </row>
        <row r="250">
          <cell r="B250">
            <v>1283</v>
          </cell>
          <cell r="C250" t="str">
            <v xml:space="preserve">CNS &amp; Onco </v>
          </cell>
          <cell r="D250" t="str">
            <v>Oncology 1팀</v>
          </cell>
          <cell r="E250" t="str">
            <v>박준신</v>
          </cell>
          <cell r="F250" t="str">
            <v>주임</v>
          </cell>
          <cell r="G250" t="str">
            <v>팀원</v>
          </cell>
          <cell r="H250" t="str">
            <v>2000-02-01</v>
          </cell>
          <cell r="I250" t="str">
            <v>남</v>
          </cell>
          <cell r="J250">
            <v>15</v>
          </cell>
          <cell r="K250">
            <v>0</v>
          </cell>
          <cell r="L250">
            <v>16</v>
          </cell>
          <cell r="M250">
            <v>16</v>
          </cell>
          <cell r="AF250" t="str">
            <v>휴일</v>
          </cell>
          <cell r="AG250" t="str">
            <v>2/20대휴</v>
          </cell>
          <cell r="AS250">
            <v>0</v>
          </cell>
          <cell r="AT250">
            <v>0</v>
          </cell>
          <cell r="AU250">
            <v>0</v>
          </cell>
          <cell r="AV250">
            <v>0</v>
          </cell>
          <cell r="AW250">
            <v>0</v>
          </cell>
          <cell r="AX250">
            <v>0</v>
          </cell>
          <cell r="AY250">
            <v>0</v>
          </cell>
          <cell r="AZ250">
            <v>0</v>
          </cell>
          <cell r="BA250">
            <v>1</v>
          </cell>
          <cell r="BB250">
            <v>1</v>
          </cell>
          <cell r="BC250">
            <v>0</v>
          </cell>
          <cell r="BD250">
            <v>0</v>
          </cell>
          <cell r="BE250">
            <v>0</v>
          </cell>
          <cell r="BF250">
            <v>0</v>
          </cell>
          <cell r="BG250">
            <v>0</v>
          </cell>
          <cell r="BH250">
            <v>0</v>
          </cell>
          <cell r="BI250">
            <v>0</v>
          </cell>
          <cell r="BJ250">
            <v>1</v>
          </cell>
          <cell r="BL250">
            <v>19</v>
          </cell>
        </row>
        <row r="251">
          <cell r="B251">
            <v>1464</v>
          </cell>
          <cell r="C251" t="str">
            <v xml:space="preserve">CNS &amp; Onco </v>
          </cell>
          <cell r="D251" t="str">
            <v>Oncology 1팀</v>
          </cell>
          <cell r="E251" t="str">
            <v>이규선</v>
          </cell>
          <cell r="F251" t="str">
            <v>주임</v>
          </cell>
          <cell r="G251" t="str">
            <v>팀원</v>
          </cell>
          <cell r="H251" t="str">
            <v>2003-01-07</v>
          </cell>
          <cell r="I251" t="str">
            <v>남</v>
          </cell>
          <cell r="J251">
            <v>14</v>
          </cell>
          <cell r="K251">
            <v>0</v>
          </cell>
          <cell r="L251">
            <v>13</v>
          </cell>
          <cell r="M251">
            <v>13</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L251" t="e">
            <v>#REF!</v>
          </cell>
        </row>
        <row r="252">
          <cell r="B252">
            <v>1512</v>
          </cell>
          <cell r="C252" t="str">
            <v xml:space="preserve">CNS &amp; Onco </v>
          </cell>
          <cell r="D252" t="str">
            <v>Oncology 1팀</v>
          </cell>
          <cell r="E252" t="str">
            <v>김진천</v>
          </cell>
          <cell r="F252" t="str">
            <v>주임</v>
          </cell>
          <cell r="G252" t="str">
            <v>팀원</v>
          </cell>
          <cell r="H252" t="str">
            <v>2003-07-01</v>
          </cell>
          <cell r="I252" t="str">
            <v>남</v>
          </cell>
          <cell r="J252">
            <v>15</v>
          </cell>
          <cell r="K252">
            <v>0</v>
          </cell>
          <cell r="L252">
            <v>13</v>
          </cell>
          <cell r="M252">
            <v>13</v>
          </cell>
          <cell r="AE252" t="str">
            <v>휴일</v>
          </cell>
          <cell r="AG252" t="str">
            <v>2/18대휴</v>
          </cell>
          <cell r="AS252">
            <v>0</v>
          </cell>
          <cell r="AT252">
            <v>0</v>
          </cell>
          <cell r="AU252">
            <v>0</v>
          </cell>
          <cell r="AV252">
            <v>0</v>
          </cell>
          <cell r="AW252">
            <v>0</v>
          </cell>
          <cell r="AX252">
            <v>0</v>
          </cell>
          <cell r="AY252">
            <v>0</v>
          </cell>
          <cell r="AZ252">
            <v>0</v>
          </cell>
          <cell r="BA252">
            <v>1</v>
          </cell>
          <cell r="BB252">
            <v>1</v>
          </cell>
          <cell r="BC252">
            <v>0</v>
          </cell>
          <cell r="BD252">
            <v>0</v>
          </cell>
          <cell r="BE252">
            <v>0</v>
          </cell>
          <cell r="BF252">
            <v>0</v>
          </cell>
          <cell r="BG252">
            <v>0</v>
          </cell>
          <cell r="BH252">
            <v>0</v>
          </cell>
          <cell r="BI252">
            <v>0</v>
          </cell>
          <cell r="BJ252">
            <v>1</v>
          </cell>
          <cell r="BL252" t="e">
            <v>#REF!</v>
          </cell>
        </row>
        <row r="253">
          <cell r="B253">
            <v>1543</v>
          </cell>
          <cell r="C253" t="str">
            <v xml:space="preserve">CNS &amp; Onco </v>
          </cell>
          <cell r="D253" t="str">
            <v>Oncology 1팀</v>
          </cell>
          <cell r="E253" t="str">
            <v>강종우</v>
          </cell>
          <cell r="F253" t="str">
            <v>주임</v>
          </cell>
          <cell r="G253" t="str">
            <v>팀원</v>
          </cell>
          <cell r="H253" t="str">
            <v>2004-01-26</v>
          </cell>
          <cell r="I253" t="str">
            <v>남</v>
          </cell>
          <cell r="J253">
            <v>11.315068493150683</v>
          </cell>
          <cell r="K253">
            <v>0</v>
          </cell>
          <cell r="L253">
            <v>12</v>
          </cell>
          <cell r="M253">
            <v>12</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L253" t="e">
            <v>#REF!</v>
          </cell>
        </row>
        <row r="254">
          <cell r="B254">
            <v>1076</v>
          </cell>
          <cell r="C254" t="str">
            <v xml:space="preserve">CNS &amp; Onco </v>
          </cell>
          <cell r="D254" t="str">
            <v>Oncology 2팀</v>
          </cell>
          <cell r="E254" t="str">
            <v>최원석</v>
          </cell>
          <cell r="F254" t="str">
            <v>차장</v>
          </cell>
          <cell r="G254" t="str">
            <v>팀장</v>
          </cell>
          <cell r="H254" t="str">
            <v>1991-09-09</v>
          </cell>
          <cell r="I254" t="str">
            <v>남</v>
          </cell>
          <cell r="J254">
            <v>21</v>
          </cell>
          <cell r="K254">
            <v>0</v>
          </cell>
          <cell r="L254">
            <v>25</v>
          </cell>
          <cell r="M254">
            <v>25</v>
          </cell>
          <cell r="AE254" t="str">
            <v>휴일</v>
          </cell>
          <cell r="AS254">
            <v>0</v>
          </cell>
          <cell r="AT254">
            <v>0</v>
          </cell>
          <cell r="AU254">
            <v>0</v>
          </cell>
          <cell r="AV254">
            <v>0</v>
          </cell>
          <cell r="AW254">
            <v>0</v>
          </cell>
          <cell r="AX254">
            <v>0</v>
          </cell>
          <cell r="AY254">
            <v>0</v>
          </cell>
          <cell r="AZ254">
            <v>0</v>
          </cell>
          <cell r="BA254">
            <v>1</v>
          </cell>
          <cell r="BB254">
            <v>0</v>
          </cell>
          <cell r="BC254">
            <v>0</v>
          </cell>
          <cell r="BD254">
            <v>0</v>
          </cell>
          <cell r="BE254">
            <v>0</v>
          </cell>
          <cell r="BF254">
            <v>0</v>
          </cell>
          <cell r="BG254">
            <v>0</v>
          </cell>
          <cell r="BH254">
            <v>0</v>
          </cell>
          <cell r="BI254">
            <v>0</v>
          </cell>
          <cell r="BJ254">
            <v>0</v>
          </cell>
          <cell r="BL254" t="e">
            <v>#REF!</v>
          </cell>
        </row>
        <row r="255">
          <cell r="B255">
            <v>1027</v>
          </cell>
          <cell r="C255" t="str">
            <v xml:space="preserve">CNS &amp; Onco </v>
          </cell>
          <cell r="D255" t="str">
            <v>Oncology 2팀</v>
          </cell>
          <cell r="E255" t="str">
            <v>고규영</v>
          </cell>
          <cell r="F255" t="str">
            <v>부장</v>
          </cell>
          <cell r="G255" t="str">
            <v>팀원</v>
          </cell>
          <cell r="H255" t="str">
            <v>1988-08-08</v>
          </cell>
          <cell r="I255" t="str">
            <v>남</v>
          </cell>
          <cell r="J255">
            <v>26</v>
          </cell>
          <cell r="K255">
            <v>0</v>
          </cell>
          <cell r="L255">
            <v>28</v>
          </cell>
          <cell r="M255">
            <v>28</v>
          </cell>
          <cell r="AE255" t="str">
            <v>휴일</v>
          </cell>
          <cell r="AS255">
            <v>0</v>
          </cell>
          <cell r="AT255">
            <v>0</v>
          </cell>
          <cell r="AU255">
            <v>0</v>
          </cell>
          <cell r="AV255">
            <v>0</v>
          </cell>
          <cell r="AW255">
            <v>0</v>
          </cell>
          <cell r="AX255">
            <v>0</v>
          </cell>
          <cell r="AY255">
            <v>0</v>
          </cell>
          <cell r="AZ255">
            <v>0</v>
          </cell>
          <cell r="BA255">
            <v>1</v>
          </cell>
          <cell r="BB255">
            <v>0</v>
          </cell>
          <cell r="BC255">
            <v>0</v>
          </cell>
          <cell r="BD255">
            <v>0</v>
          </cell>
          <cell r="BE255">
            <v>0</v>
          </cell>
          <cell r="BF255">
            <v>0</v>
          </cell>
          <cell r="BG255">
            <v>0</v>
          </cell>
          <cell r="BH255">
            <v>0</v>
          </cell>
          <cell r="BI255">
            <v>0</v>
          </cell>
          <cell r="BJ255">
            <v>0</v>
          </cell>
          <cell r="BL255" t="e">
            <v>#REF!</v>
          </cell>
        </row>
        <row r="257">
          <cell r="B257">
            <v>1147</v>
          </cell>
          <cell r="C257" t="str">
            <v xml:space="preserve">CNS &amp; Onco </v>
          </cell>
          <cell r="D257" t="str">
            <v>Oncology 2팀</v>
          </cell>
          <cell r="E257" t="str">
            <v>박대순</v>
          </cell>
          <cell r="F257" t="str">
            <v>과장</v>
          </cell>
          <cell r="G257" t="str">
            <v>팀원</v>
          </cell>
          <cell r="H257" t="str">
            <v>1994-09-05</v>
          </cell>
          <cell r="I257" t="str">
            <v>남</v>
          </cell>
          <cell r="J257">
            <v>21</v>
          </cell>
          <cell r="K257">
            <v>0</v>
          </cell>
          <cell r="L257">
            <v>22</v>
          </cell>
          <cell r="M257">
            <v>22</v>
          </cell>
          <cell r="AE257" t="str">
            <v>휴일</v>
          </cell>
          <cell r="AS257">
            <v>0</v>
          </cell>
          <cell r="AT257">
            <v>0</v>
          </cell>
          <cell r="AU257">
            <v>0</v>
          </cell>
          <cell r="AV257">
            <v>0</v>
          </cell>
          <cell r="AW257">
            <v>0</v>
          </cell>
          <cell r="AX257">
            <v>0</v>
          </cell>
          <cell r="AY257">
            <v>0</v>
          </cell>
          <cell r="AZ257">
            <v>0</v>
          </cell>
          <cell r="BA257">
            <v>1</v>
          </cell>
          <cell r="BB257">
            <v>0</v>
          </cell>
          <cell r="BC257">
            <v>0</v>
          </cell>
          <cell r="BD257">
            <v>0</v>
          </cell>
          <cell r="BE257">
            <v>0</v>
          </cell>
          <cell r="BF257">
            <v>0</v>
          </cell>
          <cell r="BG257">
            <v>0</v>
          </cell>
          <cell r="BH257">
            <v>0</v>
          </cell>
          <cell r="BI257">
            <v>0</v>
          </cell>
          <cell r="BJ257">
            <v>0</v>
          </cell>
          <cell r="BL257" t="e">
            <v>#REF!</v>
          </cell>
        </row>
        <row r="258">
          <cell r="B258">
            <v>1493</v>
          </cell>
          <cell r="C258" t="str">
            <v xml:space="preserve">CNS &amp; Onco </v>
          </cell>
          <cell r="D258" t="str">
            <v>Oncology 2팀</v>
          </cell>
          <cell r="E258" t="str">
            <v>임준모</v>
          </cell>
          <cell r="F258" t="str">
            <v>대리</v>
          </cell>
          <cell r="G258" t="str">
            <v>팀원</v>
          </cell>
          <cell r="H258" t="str">
            <v>2003-04-01</v>
          </cell>
          <cell r="I258" t="str">
            <v>남</v>
          </cell>
          <cell r="J258">
            <v>13.5</v>
          </cell>
          <cell r="K258">
            <v>0</v>
          </cell>
          <cell r="L258">
            <v>13</v>
          </cell>
          <cell r="M258">
            <v>13</v>
          </cell>
          <cell r="AE258" t="str">
            <v>휴일</v>
          </cell>
          <cell r="AL258" t="str">
            <v>휴일</v>
          </cell>
          <cell r="AS258">
            <v>0</v>
          </cell>
          <cell r="AT258">
            <v>0</v>
          </cell>
          <cell r="AU258">
            <v>0</v>
          </cell>
          <cell r="AV258">
            <v>0</v>
          </cell>
          <cell r="AW258">
            <v>0</v>
          </cell>
          <cell r="AX258">
            <v>0</v>
          </cell>
          <cell r="AY258">
            <v>0</v>
          </cell>
          <cell r="AZ258">
            <v>0</v>
          </cell>
          <cell r="BA258">
            <v>2</v>
          </cell>
          <cell r="BB258">
            <v>0</v>
          </cell>
          <cell r="BC258">
            <v>0</v>
          </cell>
          <cell r="BD258">
            <v>0</v>
          </cell>
          <cell r="BE258">
            <v>0</v>
          </cell>
          <cell r="BF258">
            <v>0</v>
          </cell>
          <cell r="BG258">
            <v>0</v>
          </cell>
          <cell r="BH258">
            <v>0</v>
          </cell>
          <cell r="BI258">
            <v>0</v>
          </cell>
          <cell r="BJ258">
            <v>0</v>
          </cell>
          <cell r="BL258" t="e">
            <v>#REF!</v>
          </cell>
        </row>
        <row r="259">
          <cell r="B259">
            <v>1496</v>
          </cell>
          <cell r="C259" t="str">
            <v xml:space="preserve">CNS &amp; Onco </v>
          </cell>
          <cell r="D259" t="str">
            <v>Oncology 2팀</v>
          </cell>
          <cell r="E259" t="str">
            <v>강지훈</v>
          </cell>
          <cell r="F259" t="str">
            <v>대리</v>
          </cell>
          <cell r="G259" t="str">
            <v>팀원</v>
          </cell>
          <cell r="H259" t="str">
            <v>2003-04-25</v>
          </cell>
          <cell r="I259" t="str">
            <v>남</v>
          </cell>
          <cell r="J259">
            <v>9.8493150684931514</v>
          </cell>
          <cell r="K259">
            <v>0</v>
          </cell>
          <cell r="L259">
            <v>13</v>
          </cell>
          <cell r="M259">
            <v>13</v>
          </cell>
          <cell r="AE259" t="str">
            <v>휴일</v>
          </cell>
          <cell r="AS259">
            <v>0</v>
          </cell>
          <cell r="AT259">
            <v>0</v>
          </cell>
          <cell r="AU259">
            <v>0</v>
          </cell>
          <cell r="AV259">
            <v>0</v>
          </cell>
          <cell r="AW259">
            <v>0</v>
          </cell>
          <cell r="AX259">
            <v>0</v>
          </cell>
          <cell r="AY259">
            <v>0</v>
          </cell>
          <cell r="AZ259">
            <v>0</v>
          </cell>
          <cell r="BA259">
            <v>1</v>
          </cell>
          <cell r="BB259">
            <v>0</v>
          </cell>
          <cell r="BC259">
            <v>0</v>
          </cell>
          <cell r="BD259">
            <v>0</v>
          </cell>
          <cell r="BE259">
            <v>0</v>
          </cell>
          <cell r="BF259">
            <v>0</v>
          </cell>
          <cell r="BG259">
            <v>0</v>
          </cell>
          <cell r="BH259">
            <v>0</v>
          </cell>
          <cell r="BI259">
            <v>0</v>
          </cell>
          <cell r="BJ259">
            <v>0</v>
          </cell>
          <cell r="BL259" t="e">
            <v>#REF!</v>
          </cell>
        </row>
        <row r="260">
          <cell r="B260">
            <v>1026</v>
          </cell>
          <cell r="C260" t="str">
            <v>GI &amp; Uro</v>
          </cell>
          <cell r="D260" t="str">
            <v>Regional Sales Manager</v>
          </cell>
          <cell r="E260" t="str">
            <v>장삼성</v>
          </cell>
          <cell r="F260" t="str">
            <v>부장</v>
          </cell>
          <cell r="G260" t="str">
            <v>본부장</v>
          </cell>
          <cell r="H260" t="str">
            <v>1988-06-07</v>
          </cell>
          <cell r="I260" t="str">
            <v>남</v>
          </cell>
          <cell r="J260">
            <v>27</v>
          </cell>
          <cell r="K260">
            <v>0</v>
          </cell>
          <cell r="L260">
            <v>28</v>
          </cell>
          <cell r="M260">
            <v>28</v>
          </cell>
          <cell r="Q260" t="str">
            <v>휴일</v>
          </cell>
          <cell r="R260" t="str">
            <v>휴일</v>
          </cell>
          <cell r="AE260" t="str">
            <v>휴일</v>
          </cell>
          <cell r="AL260" t="str">
            <v>휴일</v>
          </cell>
          <cell r="AM260" t="str">
            <v>휴일</v>
          </cell>
          <cell r="AS260">
            <v>0</v>
          </cell>
          <cell r="AT260">
            <v>0</v>
          </cell>
          <cell r="AU260">
            <v>0</v>
          </cell>
          <cell r="AV260">
            <v>0</v>
          </cell>
          <cell r="AW260">
            <v>0</v>
          </cell>
          <cell r="AX260">
            <v>0</v>
          </cell>
          <cell r="AY260">
            <v>0</v>
          </cell>
          <cell r="AZ260">
            <v>0</v>
          </cell>
          <cell r="BA260">
            <v>5</v>
          </cell>
          <cell r="BB260">
            <v>0</v>
          </cell>
          <cell r="BC260">
            <v>0</v>
          </cell>
          <cell r="BD260">
            <v>0</v>
          </cell>
          <cell r="BE260">
            <v>0</v>
          </cell>
          <cell r="BF260">
            <v>0</v>
          </cell>
          <cell r="BG260">
            <v>0</v>
          </cell>
          <cell r="BH260">
            <v>0</v>
          </cell>
          <cell r="BI260">
            <v>0</v>
          </cell>
          <cell r="BJ260">
            <v>0</v>
          </cell>
          <cell r="BL260" t="e">
            <v>#REF!</v>
          </cell>
        </row>
        <row r="261">
          <cell r="B261">
            <v>1071</v>
          </cell>
          <cell r="C261" t="str">
            <v>GI &amp; Uro</v>
          </cell>
          <cell r="D261" t="str">
            <v>GU GH1팀</v>
          </cell>
          <cell r="E261" t="str">
            <v>윤장진</v>
          </cell>
          <cell r="F261" t="str">
            <v>차장</v>
          </cell>
          <cell r="G261" t="str">
            <v>팀장</v>
          </cell>
          <cell r="H261" t="str">
            <v>1991-09-09</v>
          </cell>
          <cell r="I261" t="str">
            <v>남</v>
          </cell>
          <cell r="J261">
            <v>22</v>
          </cell>
          <cell r="K261">
            <v>0</v>
          </cell>
          <cell r="L261">
            <v>25</v>
          </cell>
          <cell r="M261">
            <v>25</v>
          </cell>
          <cell r="Q261" t="str">
            <v>휴일</v>
          </cell>
          <cell r="R261" t="str">
            <v>휴일</v>
          </cell>
          <cell r="AE261" t="str">
            <v>휴일</v>
          </cell>
          <cell r="AF261" t="str">
            <v>휴일</v>
          </cell>
          <cell r="AL261" t="str">
            <v>휴일</v>
          </cell>
          <cell r="AM261" t="str">
            <v>휴일</v>
          </cell>
          <cell r="AS261">
            <v>0</v>
          </cell>
          <cell r="AT261">
            <v>0</v>
          </cell>
          <cell r="AU261">
            <v>0</v>
          </cell>
          <cell r="AV261">
            <v>0</v>
          </cell>
          <cell r="AW261">
            <v>0</v>
          </cell>
          <cell r="AX261">
            <v>0</v>
          </cell>
          <cell r="AY261">
            <v>0</v>
          </cell>
          <cell r="AZ261">
            <v>0</v>
          </cell>
          <cell r="BA261">
            <v>6</v>
          </cell>
          <cell r="BB261">
            <v>0</v>
          </cell>
          <cell r="BC261">
            <v>0</v>
          </cell>
          <cell r="BD261">
            <v>0</v>
          </cell>
          <cell r="BE261">
            <v>0</v>
          </cell>
          <cell r="BF261">
            <v>0</v>
          </cell>
          <cell r="BG261">
            <v>0</v>
          </cell>
          <cell r="BH261">
            <v>0</v>
          </cell>
          <cell r="BI261">
            <v>0</v>
          </cell>
          <cell r="BJ261">
            <v>0</v>
          </cell>
          <cell r="BL261" t="e">
            <v>#REF!</v>
          </cell>
        </row>
        <row r="262">
          <cell r="B262">
            <v>1141</v>
          </cell>
          <cell r="C262" t="str">
            <v>GI &amp; Uro</v>
          </cell>
          <cell r="D262" t="str">
            <v>GU GH1팀</v>
          </cell>
          <cell r="E262" t="str">
            <v>권정국</v>
          </cell>
          <cell r="F262" t="str">
            <v>차장</v>
          </cell>
          <cell r="G262" t="str">
            <v>팀원</v>
          </cell>
          <cell r="H262" t="str">
            <v>1994-05-02</v>
          </cell>
          <cell r="I262" t="str">
            <v>남</v>
          </cell>
          <cell r="J262">
            <v>20</v>
          </cell>
          <cell r="K262">
            <v>0</v>
          </cell>
          <cell r="L262">
            <v>22</v>
          </cell>
          <cell r="M262">
            <v>22</v>
          </cell>
          <cell r="X262" t="str">
            <v>휴일</v>
          </cell>
          <cell r="AA262" t="str">
            <v>2/11대휴</v>
          </cell>
          <cell r="AE262" t="str">
            <v>휴일</v>
          </cell>
          <cell r="AF262" t="str">
            <v>휴일</v>
          </cell>
          <cell r="AI262" t="str">
            <v>2/18대휴</v>
          </cell>
          <cell r="AL262" t="str">
            <v>휴일</v>
          </cell>
          <cell r="AM262" t="str">
            <v>휴일</v>
          </cell>
          <cell r="AS262">
            <v>0</v>
          </cell>
          <cell r="AT262">
            <v>0</v>
          </cell>
          <cell r="AU262">
            <v>0</v>
          </cell>
          <cell r="AV262">
            <v>0</v>
          </cell>
          <cell r="AW262">
            <v>0</v>
          </cell>
          <cell r="AX262">
            <v>0</v>
          </cell>
          <cell r="AY262">
            <v>0</v>
          </cell>
          <cell r="AZ262">
            <v>0</v>
          </cell>
          <cell r="BA262">
            <v>5</v>
          </cell>
          <cell r="BB262">
            <v>2</v>
          </cell>
          <cell r="BC262">
            <v>0</v>
          </cell>
          <cell r="BD262">
            <v>0</v>
          </cell>
          <cell r="BE262">
            <v>0</v>
          </cell>
          <cell r="BF262">
            <v>0</v>
          </cell>
          <cell r="BG262">
            <v>0</v>
          </cell>
          <cell r="BH262">
            <v>0</v>
          </cell>
          <cell r="BI262">
            <v>0</v>
          </cell>
          <cell r="BJ262">
            <v>2</v>
          </cell>
          <cell r="BL262" t="e">
            <v>#REF!</v>
          </cell>
        </row>
        <row r="263">
          <cell r="B263">
            <v>1146</v>
          </cell>
          <cell r="C263" t="str">
            <v>GI &amp; Uro</v>
          </cell>
          <cell r="D263" t="str">
            <v>GU GH1팀</v>
          </cell>
          <cell r="E263" t="str">
            <v>조철현</v>
          </cell>
          <cell r="F263" t="str">
            <v>과장</v>
          </cell>
          <cell r="G263" t="str">
            <v>팀원</v>
          </cell>
          <cell r="H263" t="str">
            <v>1994-09-05</v>
          </cell>
          <cell r="I263" t="str">
            <v>남</v>
          </cell>
          <cell r="J263">
            <v>18</v>
          </cell>
          <cell r="K263">
            <v>0</v>
          </cell>
          <cell r="L263">
            <v>22</v>
          </cell>
          <cell r="M263">
            <v>22</v>
          </cell>
          <cell r="AE263" t="str">
            <v>휴일</v>
          </cell>
          <cell r="AL263" t="str">
            <v>휴일</v>
          </cell>
          <cell r="AM263" t="str">
            <v>휴일</v>
          </cell>
          <cell r="AN263" t="str">
            <v>2/18대휴</v>
          </cell>
          <cell r="AS263">
            <v>0</v>
          </cell>
          <cell r="AT263">
            <v>0</v>
          </cell>
          <cell r="AU263">
            <v>0</v>
          </cell>
          <cell r="AV263">
            <v>0</v>
          </cell>
          <cell r="AW263">
            <v>0</v>
          </cell>
          <cell r="AX263">
            <v>0</v>
          </cell>
          <cell r="AY263">
            <v>0</v>
          </cell>
          <cell r="AZ263">
            <v>0</v>
          </cell>
          <cell r="BA263">
            <v>3</v>
          </cell>
          <cell r="BB263">
            <v>1</v>
          </cell>
          <cell r="BC263">
            <v>0</v>
          </cell>
          <cell r="BD263">
            <v>0</v>
          </cell>
          <cell r="BE263">
            <v>0</v>
          </cell>
          <cell r="BF263">
            <v>0</v>
          </cell>
          <cell r="BG263">
            <v>0</v>
          </cell>
          <cell r="BH263">
            <v>0</v>
          </cell>
          <cell r="BI263">
            <v>0</v>
          </cell>
          <cell r="BJ263">
            <v>1</v>
          </cell>
          <cell r="BL263" t="e">
            <v>#REF!</v>
          </cell>
        </row>
        <row r="264">
          <cell r="B264">
            <v>1243</v>
          </cell>
          <cell r="C264" t="str">
            <v>GI &amp; Uro</v>
          </cell>
          <cell r="D264" t="str">
            <v>GU GH1팀</v>
          </cell>
          <cell r="E264" t="str">
            <v>정재호</v>
          </cell>
          <cell r="F264" t="str">
            <v>대리</v>
          </cell>
          <cell r="G264" t="str">
            <v>팀원</v>
          </cell>
          <cell r="H264" t="str">
            <v>1999-07-01</v>
          </cell>
          <cell r="I264" t="str">
            <v>남</v>
          </cell>
          <cell r="J264">
            <v>14</v>
          </cell>
          <cell r="K264">
            <v>0</v>
          </cell>
          <cell r="L264">
            <v>17</v>
          </cell>
          <cell r="M264">
            <v>17</v>
          </cell>
          <cell r="AE264" t="str">
            <v>휴일</v>
          </cell>
          <cell r="AL264" t="str">
            <v>휴일</v>
          </cell>
          <cell r="AS264">
            <v>0</v>
          </cell>
          <cell r="AT264">
            <v>0</v>
          </cell>
          <cell r="AU264">
            <v>0</v>
          </cell>
          <cell r="AV264">
            <v>0</v>
          </cell>
          <cell r="AW264">
            <v>0</v>
          </cell>
          <cell r="AX264">
            <v>0</v>
          </cell>
          <cell r="AY264">
            <v>0</v>
          </cell>
          <cell r="AZ264">
            <v>0</v>
          </cell>
          <cell r="BA264">
            <v>2</v>
          </cell>
          <cell r="BB264">
            <v>0</v>
          </cell>
          <cell r="BC264">
            <v>0</v>
          </cell>
          <cell r="BD264">
            <v>0</v>
          </cell>
          <cell r="BE264">
            <v>0</v>
          </cell>
          <cell r="BF264">
            <v>0</v>
          </cell>
          <cell r="BG264">
            <v>0</v>
          </cell>
          <cell r="BH264">
            <v>0</v>
          </cell>
          <cell r="BI264">
            <v>0</v>
          </cell>
          <cell r="BJ264">
            <v>0</v>
          </cell>
          <cell r="BL264" t="e">
            <v>#REF!</v>
          </cell>
        </row>
        <row r="265">
          <cell r="B265">
            <v>1317</v>
          </cell>
          <cell r="C265" t="str">
            <v>GI &amp; Uro</v>
          </cell>
          <cell r="D265" t="str">
            <v>GU GH1팀</v>
          </cell>
          <cell r="E265" t="str">
            <v>김종성</v>
          </cell>
          <cell r="F265" t="str">
            <v>주임</v>
          </cell>
          <cell r="G265" t="str">
            <v>팀원</v>
          </cell>
          <cell r="H265" t="str">
            <v>2001-02-26</v>
          </cell>
          <cell r="I265" t="str">
            <v>남</v>
          </cell>
          <cell r="J265">
            <v>11</v>
          </cell>
          <cell r="K265">
            <v>0</v>
          </cell>
          <cell r="L265">
            <v>15</v>
          </cell>
          <cell r="M265">
            <v>15</v>
          </cell>
          <cell r="AE265" t="str">
            <v>휴일</v>
          </cell>
          <cell r="AF265" t="str">
            <v>휴일</v>
          </cell>
          <cell r="AL265" t="str">
            <v>휴일</v>
          </cell>
          <cell r="AS265">
            <v>0</v>
          </cell>
          <cell r="AT265">
            <v>0</v>
          </cell>
          <cell r="AU265">
            <v>0</v>
          </cell>
          <cell r="AV265">
            <v>0</v>
          </cell>
          <cell r="AW265">
            <v>0</v>
          </cell>
          <cell r="AX265">
            <v>0</v>
          </cell>
          <cell r="AY265">
            <v>0</v>
          </cell>
          <cell r="AZ265">
            <v>0</v>
          </cell>
          <cell r="BA265">
            <v>3</v>
          </cell>
          <cell r="BB265">
            <v>0</v>
          </cell>
          <cell r="BC265">
            <v>0</v>
          </cell>
          <cell r="BD265">
            <v>0</v>
          </cell>
          <cell r="BE265">
            <v>0</v>
          </cell>
          <cell r="BF265">
            <v>0</v>
          </cell>
          <cell r="BG265">
            <v>0</v>
          </cell>
          <cell r="BH265">
            <v>0</v>
          </cell>
          <cell r="BI265">
            <v>0</v>
          </cell>
          <cell r="BJ265">
            <v>0</v>
          </cell>
          <cell r="BL265" t="e">
            <v>#REF!</v>
          </cell>
        </row>
        <row r="266">
          <cell r="B266">
            <v>1245</v>
          </cell>
          <cell r="C266" t="str">
            <v>GI &amp; Uro</v>
          </cell>
          <cell r="D266" t="str">
            <v>GU GH1팀</v>
          </cell>
          <cell r="E266" t="str">
            <v>김혁래</v>
          </cell>
          <cell r="F266" t="str">
            <v>차장</v>
          </cell>
          <cell r="G266" t="str">
            <v>팀원</v>
          </cell>
          <cell r="H266" t="str">
            <v>1999-08-16</v>
          </cell>
          <cell r="I266" t="str">
            <v>남</v>
          </cell>
          <cell r="J266">
            <v>23</v>
          </cell>
          <cell r="K266">
            <v>0</v>
          </cell>
          <cell r="L266">
            <v>17</v>
          </cell>
          <cell r="M266">
            <v>17</v>
          </cell>
          <cell r="AD266" t="str">
            <v>출장</v>
          </cell>
          <cell r="AE266" t="str">
            <v>휴일</v>
          </cell>
          <cell r="AM266" t="str">
            <v>휴일</v>
          </cell>
          <cell r="AS266">
            <v>0</v>
          </cell>
          <cell r="AT266">
            <v>0</v>
          </cell>
          <cell r="AU266">
            <v>0</v>
          </cell>
          <cell r="AV266">
            <v>0</v>
          </cell>
          <cell r="AW266">
            <v>0</v>
          </cell>
          <cell r="AX266">
            <v>0</v>
          </cell>
          <cell r="AY266">
            <v>0</v>
          </cell>
          <cell r="AZ266">
            <v>0</v>
          </cell>
          <cell r="BA266">
            <v>2</v>
          </cell>
          <cell r="BB266">
            <v>0</v>
          </cell>
          <cell r="BC266">
            <v>1</v>
          </cell>
          <cell r="BD266">
            <v>0</v>
          </cell>
          <cell r="BE266">
            <v>0</v>
          </cell>
          <cell r="BF266">
            <v>0</v>
          </cell>
          <cell r="BG266">
            <v>0</v>
          </cell>
          <cell r="BH266">
            <v>0</v>
          </cell>
          <cell r="BI266">
            <v>0</v>
          </cell>
          <cell r="BJ266">
            <v>1</v>
          </cell>
          <cell r="BL266" t="e">
            <v>#REF!</v>
          </cell>
        </row>
        <row r="267">
          <cell r="B267">
            <v>1502</v>
          </cell>
          <cell r="C267" t="str">
            <v>GI &amp; Uro</v>
          </cell>
          <cell r="D267" t="str">
            <v>GU GH1팀</v>
          </cell>
          <cell r="E267" t="str">
            <v>박태호</v>
          </cell>
          <cell r="F267" t="str">
            <v>주임</v>
          </cell>
          <cell r="G267" t="str">
            <v>팀원</v>
          </cell>
          <cell r="H267" t="str">
            <v>2003-06-02</v>
          </cell>
          <cell r="I267" t="str">
            <v>남</v>
          </cell>
          <cell r="J267">
            <v>13</v>
          </cell>
          <cell r="K267">
            <v>0</v>
          </cell>
          <cell r="L267">
            <v>13</v>
          </cell>
          <cell r="M267">
            <v>13</v>
          </cell>
          <cell r="AE267" t="str">
            <v>휴일</v>
          </cell>
          <cell r="AM267" t="str">
            <v>휴일</v>
          </cell>
          <cell r="AS267">
            <v>0</v>
          </cell>
          <cell r="AT267">
            <v>0</v>
          </cell>
          <cell r="AU267">
            <v>0</v>
          </cell>
          <cell r="AV267">
            <v>0</v>
          </cell>
          <cell r="AW267">
            <v>0</v>
          </cell>
          <cell r="AX267">
            <v>0</v>
          </cell>
          <cell r="AY267">
            <v>0</v>
          </cell>
          <cell r="AZ267">
            <v>0</v>
          </cell>
          <cell r="BA267">
            <v>2</v>
          </cell>
          <cell r="BB267">
            <v>0</v>
          </cell>
          <cell r="BC267">
            <v>0</v>
          </cell>
          <cell r="BD267">
            <v>0</v>
          </cell>
          <cell r="BE267">
            <v>0</v>
          </cell>
          <cell r="BF267">
            <v>0</v>
          </cell>
          <cell r="BG267">
            <v>0</v>
          </cell>
          <cell r="BH267">
            <v>0</v>
          </cell>
          <cell r="BI267">
            <v>0</v>
          </cell>
          <cell r="BJ267">
            <v>0</v>
          </cell>
          <cell r="BL267" t="e">
            <v>#REF!</v>
          </cell>
        </row>
        <row r="268">
          <cell r="B268">
            <v>1531</v>
          </cell>
          <cell r="C268" t="str">
            <v>GI &amp; Uro</v>
          </cell>
          <cell r="D268" t="str">
            <v>GU GH1팀</v>
          </cell>
          <cell r="E268" t="str">
            <v>최필승</v>
          </cell>
          <cell r="F268" t="str">
            <v>과장</v>
          </cell>
          <cell r="G268" t="str">
            <v>팀원</v>
          </cell>
          <cell r="H268" t="str">
            <v>2003-07-01</v>
          </cell>
          <cell r="I268" t="str">
            <v>남</v>
          </cell>
          <cell r="J268">
            <v>12.013698630136986</v>
          </cell>
          <cell r="K268">
            <v>0</v>
          </cell>
          <cell r="L268">
            <v>13</v>
          </cell>
          <cell r="M268">
            <v>13</v>
          </cell>
          <cell r="Y268" t="str">
            <v>휴일</v>
          </cell>
          <cell r="AE268" t="str">
            <v>휴일</v>
          </cell>
          <cell r="AN268" t="str">
            <v>2/12대휴</v>
          </cell>
          <cell r="AS268">
            <v>0</v>
          </cell>
          <cell r="AT268">
            <v>0</v>
          </cell>
          <cell r="AU268">
            <v>0</v>
          </cell>
          <cell r="AV268">
            <v>0</v>
          </cell>
          <cell r="AW268">
            <v>0</v>
          </cell>
          <cell r="AX268">
            <v>0</v>
          </cell>
          <cell r="AY268">
            <v>0</v>
          </cell>
          <cell r="AZ268">
            <v>0</v>
          </cell>
          <cell r="BA268">
            <v>2</v>
          </cell>
          <cell r="BB268">
            <v>1</v>
          </cell>
          <cell r="BC268">
            <v>0</v>
          </cell>
          <cell r="BD268">
            <v>0</v>
          </cell>
          <cell r="BE268">
            <v>0</v>
          </cell>
          <cell r="BF268">
            <v>0</v>
          </cell>
          <cell r="BG268">
            <v>0</v>
          </cell>
          <cell r="BH268">
            <v>0</v>
          </cell>
          <cell r="BI268">
            <v>0</v>
          </cell>
          <cell r="BJ268">
            <v>1</v>
          </cell>
          <cell r="BL268" t="e">
            <v>#REF!</v>
          </cell>
        </row>
        <row r="269">
          <cell r="B269">
            <v>1526</v>
          </cell>
          <cell r="C269" t="str">
            <v>GI &amp; Uro</v>
          </cell>
          <cell r="D269" t="str">
            <v>GU GH1팀</v>
          </cell>
          <cell r="E269" t="str">
            <v>조석민</v>
          </cell>
          <cell r="F269" t="str">
            <v>주임</v>
          </cell>
          <cell r="G269" t="str">
            <v>팀원</v>
          </cell>
          <cell r="H269" t="str">
            <v>2003-07-01</v>
          </cell>
          <cell r="I269" t="str">
            <v>남</v>
          </cell>
          <cell r="J269">
            <v>8.0136986301369859</v>
          </cell>
          <cell r="K269">
            <v>0</v>
          </cell>
          <cell r="L269">
            <v>13</v>
          </cell>
          <cell r="M269">
            <v>13</v>
          </cell>
          <cell r="X269" t="str">
            <v>휴일</v>
          </cell>
          <cell r="Y269" t="str">
            <v>휴일</v>
          </cell>
          <cell r="AE269" t="str">
            <v>휴일</v>
          </cell>
          <cell r="AN269" t="str">
            <v>2/12대휴</v>
          </cell>
          <cell r="AO269" t="str">
            <v>2/18대휴</v>
          </cell>
          <cell r="AS269">
            <v>0</v>
          </cell>
          <cell r="AT269">
            <v>0</v>
          </cell>
          <cell r="AU269">
            <v>0</v>
          </cell>
          <cell r="AV269">
            <v>0</v>
          </cell>
          <cell r="AW269">
            <v>0</v>
          </cell>
          <cell r="AX269">
            <v>0</v>
          </cell>
          <cell r="AY269">
            <v>0</v>
          </cell>
          <cell r="AZ269">
            <v>0</v>
          </cell>
          <cell r="BA269">
            <v>3</v>
          </cell>
          <cell r="BB269">
            <v>2</v>
          </cell>
          <cell r="BC269">
            <v>0</v>
          </cell>
          <cell r="BD269">
            <v>0</v>
          </cell>
          <cell r="BE269">
            <v>0</v>
          </cell>
          <cell r="BF269">
            <v>0</v>
          </cell>
          <cell r="BG269">
            <v>0</v>
          </cell>
          <cell r="BH269">
            <v>0</v>
          </cell>
          <cell r="BI269">
            <v>0</v>
          </cell>
          <cell r="BJ269">
            <v>2</v>
          </cell>
          <cell r="BL269" t="e">
            <v>#REF!</v>
          </cell>
        </row>
        <row r="270">
          <cell r="B270">
            <v>1399</v>
          </cell>
          <cell r="C270" t="str">
            <v>GI &amp; Uro</v>
          </cell>
          <cell r="D270" t="str">
            <v>GU GH1팀</v>
          </cell>
          <cell r="E270" t="str">
            <v>문종권</v>
          </cell>
          <cell r="F270" t="str">
            <v>주임</v>
          </cell>
          <cell r="G270" t="str">
            <v>팀원</v>
          </cell>
          <cell r="H270" t="str">
            <v>2002-06-17</v>
          </cell>
          <cell r="I270" t="str">
            <v>남</v>
          </cell>
          <cell r="J270">
            <v>10</v>
          </cell>
          <cell r="K270">
            <v>0</v>
          </cell>
          <cell r="L270">
            <v>14</v>
          </cell>
          <cell r="M270">
            <v>14</v>
          </cell>
          <cell r="AE270" t="str">
            <v>휴일</v>
          </cell>
          <cell r="AF270" t="str">
            <v>휴일</v>
          </cell>
          <cell r="AS270">
            <v>0</v>
          </cell>
          <cell r="AT270">
            <v>0</v>
          </cell>
          <cell r="AU270">
            <v>0</v>
          </cell>
          <cell r="AV270">
            <v>0</v>
          </cell>
          <cell r="AW270">
            <v>0</v>
          </cell>
          <cell r="AX270">
            <v>0</v>
          </cell>
          <cell r="AY270">
            <v>0</v>
          </cell>
          <cell r="AZ270">
            <v>0</v>
          </cell>
          <cell r="BA270">
            <v>2</v>
          </cell>
          <cell r="BB270">
            <v>0</v>
          </cell>
          <cell r="BC270">
            <v>0</v>
          </cell>
          <cell r="BD270">
            <v>0</v>
          </cell>
          <cell r="BE270">
            <v>0</v>
          </cell>
          <cell r="BF270">
            <v>0</v>
          </cell>
          <cell r="BG270">
            <v>0</v>
          </cell>
          <cell r="BH270">
            <v>0</v>
          </cell>
          <cell r="BI270">
            <v>0</v>
          </cell>
          <cell r="BJ270">
            <v>0</v>
          </cell>
          <cell r="BL270" t="e">
            <v>#REF!</v>
          </cell>
        </row>
        <row r="271">
          <cell r="B271">
            <v>1080</v>
          </cell>
          <cell r="C271" t="str">
            <v>GI &amp; Uro</v>
          </cell>
          <cell r="D271" t="str">
            <v>GU GH2팀</v>
          </cell>
          <cell r="E271" t="str">
            <v>손준호</v>
          </cell>
          <cell r="F271" t="str">
            <v>차장</v>
          </cell>
          <cell r="G271" t="str">
            <v>팀장</v>
          </cell>
          <cell r="H271" t="str">
            <v>1991-09-09</v>
          </cell>
          <cell r="I271" t="str">
            <v>남</v>
          </cell>
          <cell r="J271">
            <v>29</v>
          </cell>
          <cell r="K271">
            <v>0</v>
          </cell>
          <cell r="L271">
            <v>25</v>
          </cell>
          <cell r="M271">
            <v>25</v>
          </cell>
          <cell r="Q271" t="str">
            <v>휴일</v>
          </cell>
          <cell r="R271" t="str">
            <v>휴일</v>
          </cell>
          <cell r="X271" t="str">
            <v>휴일</v>
          </cell>
          <cell r="AE271" t="str">
            <v>휴일</v>
          </cell>
          <cell r="AL271" t="str">
            <v>휴일</v>
          </cell>
          <cell r="AM271" t="str">
            <v>휴일</v>
          </cell>
          <cell r="AS271">
            <v>0</v>
          </cell>
          <cell r="AT271">
            <v>0</v>
          </cell>
          <cell r="AU271">
            <v>0</v>
          </cell>
          <cell r="AV271">
            <v>0</v>
          </cell>
          <cell r="AW271">
            <v>0</v>
          </cell>
          <cell r="AX271">
            <v>0</v>
          </cell>
          <cell r="AY271">
            <v>0</v>
          </cell>
          <cell r="AZ271">
            <v>0</v>
          </cell>
          <cell r="BA271">
            <v>6</v>
          </cell>
          <cell r="BB271">
            <v>0</v>
          </cell>
          <cell r="BC271">
            <v>0</v>
          </cell>
          <cell r="BD271">
            <v>0</v>
          </cell>
          <cell r="BE271">
            <v>0</v>
          </cell>
          <cell r="BF271">
            <v>0</v>
          </cell>
          <cell r="BG271">
            <v>0</v>
          </cell>
          <cell r="BH271">
            <v>0</v>
          </cell>
          <cell r="BI271">
            <v>0</v>
          </cell>
          <cell r="BJ271">
            <v>0</v>
          </cell>
          <cell r="BL271" t="e">
            <v>#REF!</v>
          </cell>
        </row>
        <row r="272">
          <cell r="B272">
            <v>1139</v>
          </cell>
          <cell r="C272" t="str">
            <v>GI &amp; Uro</v>
          </cell>
          <cell r="D272" t="str">
            <v>GU GH2팀</v>
          </cell>
          <cell r="E272" t="str">
            <v>김현태</v>
          </cell>
          <cell r="F272" t="str">
            <v>차장</v>
          </cell>
          <cell r="G272" t="str">
            <v>팀원</v>
          </cell>
          <cell r="H272" t="str">
            <v>1994-05-02</v>
          </cell>
          <cell r="I272" t="str">
            <v>남</v>
          </cell>
          <cell r="J272">
            <v>11.5</v>
          </cell>
          <cell r="K272">
            <v>0</v>
          </cell>
          <cell r="L272">
            <v>22</v>
          </cell>
          <cell r="M272">
            <v>22</v>
          </cell>
          <cell r="R272" t="str">
            <v>휴일</v>
          </cell>
          <cell r="AE272" t="str">
            <v>휴일</v>
          </cell>
          <cell r="AL272" t="str">
            <v>휴일</v>
          </cell>
          <cell r="AM272" t="str">
            <v>휴일</v>
          </cell>
          <cell r="AS272">
            <v>0</v>
          </cell>
          <cell r="AT272">
            <v>0</v>
          </cell>
          <cell r="AU272">
            <v>0</v>
          </cell>
          <cell r="AV272">
            <v>0</v>
          </cell>
          <cell r="AW272">
            <v>0</v>
          </cell>
          <cell r="AX272">
            <v>0</v>
          </cell>
          <cell r="AY272">
            <v>0</v>
          </cell>
          <cell r="AZ272">
            <v>0</v>
          </cell>
          <cell r="BA272">
            <v>4</v>
          </cell>
          <cell r="BB272">
            <v>0</v>
          </cell>
          <cell r="BC272">
            <v>0</v>
          </cell>
          <cell r="BD272">
            <v>0</v>
          </cell>
          <cell r="BE272">
            <v>0</v>
          </cell>
          <cell r="BF272">
            <v>0</v>
          </cell>
          <cell r="BG272">
            <v>0</v>
          </cell>
          <cell r="BH272">
            <v>0</v>
          </cell>
          <cell r="BI272">
            <v>0</v>
          </cell>
          <cell r="BJ272">
            <v>0</v>
          </cell>
          <cell r="BL272" t="e">
            <v>#REF!</v>
          </cell>
        </row>
        <row r="273">
          <cell r="B273">
            <v>1155</v>
          </cell>
          <cell r="C273" t="str">
            <v>GI &amp; Uro</v>
          </cell>
          <cell r="D273" t="str">
            <v>GU GH2팀</v>
          </cell>
          <cell r="E273" t="str">
            <v>권철민</v>
          </cell>
          <cell r="F273" t="str">
            <v>과장</v>
          </cell>
          <cell r="G273" t="str">
            <v>팀원</v>
          </cell>
          <cell r="H273" t="str">
            <v>1994-12-19</v>
          </cell>
          <cell r="I273" t="str">
            <v>남</v>
          </cell>
          <cell r="J273">
            <v>17.5</v>
          </cell>
          <cell r="K273">
            <v>0</v>
          </cell>
          <cell r="L273">
            <v>22</v>
          </cell>
          <cell r="M273">
            <v>22</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L273" t="e">
            <v>#REF!</v>
          </cell>
        </row>
        <row r="274">
          <cell r="B274">
            <v>1300</v>
          </cell>
          <cell r="C274" t="str">
            <v>GI &amp; Uro</v>
          </cell>
          <cell r="D274" t="str">
            <v>GU GH2팀</v>
          </cell>
          <cell r="E274" t="str">
            <v>장재열</v>
          </cell>
          <cell r="F274" t="str">
            <v>대리</v>
          </cell>
          <cell r="G274" t="str">
            <v>팀원</v>
          </cell>
          <cell r="H274" t="str">
            <v>2000-02-01</v>
          </cell>
          <cell r="I274" t="str">
            <v>남</v>
          </cell>
          <cell r="J274">
            <v>17</v>
          </cell>
          <cell r="K274">
            <v>0</v>
          </cell>
          <cell r="L274">
            <v>16</v>
          </cell>
          <cell r="M274">
            <v>16</v>
          </cell>
          <cell r="AE274" t="str">
            <v>휴일</v>
          </cell>
          <cell r="AS274">
            <v>0</v>
          </cell>
          <cell r="AT274">
            <v>0</v>
          </cell>
          <cell r="AU274">
            <v>0</v>
          </cell>
          <cell r="AV274">
            <v>0</v>
          </cell>
          <cell r="AW274">
            <v>0</v>
          </cell>
          <cell r="AX274">
            <v>0</v>
          </cell>
          <cell r="AY274">
            <v>0</v>
          </cell>
          <cell r="AZ274">
            <v>0</v>
          </cell>
          <cell r="BA274">
            <v>1</v>
          </cell>
          <cell r="BB274">
            <v>0</v>
          </cell>
          <cell r="BC274">
            <v>0</v>
          </cell>
          <cell r="BD274">
            <v>0</v>
          </cell>
          <cell r="BE274">
            <v>0</v>
          </cell>
          <cell r="BF274">
            <v>0</v>
          </cell>
          <cell r="BG274">
            <v>0</v>
          </cell>
          <cell r="BH274">
            <v>0</v>
          </cell>
          <cell r="BI274">
            <v>0</v>
          </cell>
          <cell r="BJ274">
            <v>0</v>
          </cell>
          <cell r="BL274" t="e">
            <v>#REF!</v>
          </cell>
        </row>
        <row r="275">
          <cell r="B275">
            <v>1500</v>
          </cell>
          <cell r="C275" t="str">
            <v>GI &amp; Uro</v>
          </cell>
          <cell r="D275" t="str">
            <v>GU GH2팀</v>
          </cell>
          <cell r="E275" t="str">
            <v>구자훈</v>
          </cell>
          <cell r="F275" t="str">
            <v>대리</v>
          </cell>
          <cell r="G275" t="str">
            <v>팀원</v>
          </cell>
          <cell r="H275" t="str">
            <v>2003-06-02</v>
          </cell>
          <cell r="I275" t="str">
            <v>남</v>
          </cell>
          <cell r="J275">
            <v>13.5</v>
          </cell>
          <cell r="K275">
            <v>0</v>
          </cell>
          <cell r="L275">
            <v>13</v>
          </cell>
          <cell r="M275">
            <v>13</v>
          </cell>
          <cell r="X275" t="str">
            <v>휴일</v>
          </cell>
          <cell r="AE275" t="str">
            <v>휴일</v>
          </cell>
          <cell r="AS275">
            <v>0</v>
          </cell>
          <cell r="AT275">
            <v>0</v>
          </cell>
          <cell r="AU275">
            <v>0</v>
          </cell>
          <cell r="AV275">
            <v>0</v>
          </cell>
          <cell r="AW275">
            <v>0</v>
          </cell>
          <cell r="AX275">
            <v>0</v>
          </cell>
          <cell r="AY275">
            <v>0</v>
          </cell>
          <cell r="AZ275">
            <v>0</v>
          </cell>
          <cell r="BA275">
            <v>2</v>
          </cell>
          <cell r="BB275">
            <v>0</v>
          </cell>
          <cell r="BC275">
            <v>0</v>
          </cell>
          <cell r="BD275">
            <v>0</v>
          </cell>
          <cell r="BE275">
            <v>0</v>
          </cell>
          <cell r="BF275">
            <v>0</v>
          </cell>
          <cell r="BG275">
            <v>0</v>
          </cell>
          <cell r="BH275">
            <v>0</v>
          </cell>
          <cell r="BI275">
            <v>0</v>
          </cell>
          <cell r="BJ275">
            <v>0</v>
          </cell>
          <cell r="BL275" t="e">
            <v>#REF!</v>
          </cell>
        </row>
        <row r="276">
          <cell r="B276">
            <v>1412</v>
          </cell>
          <cell r="C276" t="str">
            <v>GI &amp; Uro</v>
          </cell>
          <cell r="D276" t="str">
            <v>GU GH2팀</v>
          </cell>
          <cell r="E276" t="str">
            <v>이사명</v>
          </cell>
          <cell r="F276" t="str">
            <v>대리</v>
          </cell>
          <cell r="G276" t="str">
            <v>팀원</v>
          </cell>
          <cell r="H276" t="str">
            <v>2002-09-25</v>
          </cell>
          <cell r="I276" t="str">
            <v>남</v>
          </cell>
          <cell r="J276">
            <v>16</v>
          </cell>
          <cell r="K276">
            <v>0</v>
          </cell>
          <cell r="L276">
            <v>14</v>
          </cell>
          <cell r="M276">
            <v>14</v>
          </cell>
          <cell r="X276" t="str">
            <v>휴일</v>
          </cell>
          <cell r="AE276" t="str">
            <v>휴일</v>
          </cell>
          <cell r="AS276">
            <v>0</v>
          </cell>
          <cell r="AT276">
            <v>0</v>
          </cell>
          <cell r="AU276">
            <v>0</v>
          </cell>
          <cell r="AV276">
            <v>0</v>
          </cell>
          <cell r="AW276">
            <v>0</v>
          </cell>
          <cell r="AX276">
            <v>0</v>
          </cell>
          <cell r="AY276">
            <v>0</v>
          </cell>
          <cell r="AZ276">
            <v>0</v>
          </cell>
          <cell r="BA276">
            <v>2</v>
          </cell>
          <cell r="BB276">
            <v>0</v>
          </cell>
          <cell r="BC276">
            <v>0</v>
          </cell>
          <cell r="BD276">
            <v>0</v>
          </cell>
          <cell r="BE276">
            <v>0</v>
          </cell>
          <cell r="BF276">
            <v>0</v>
          </cell>
          <cell r="BG276">
            <v>0</v>
          </cell>
          <cell r="BH276">
            <v>0</v>
          </cell>
          <cell r="BI276">
            <v>0</v>
          </cell>
          <cell r="BJ276">
            <v>0</v>
          </cell>
          <cell r="BL276" t="e">
            <v>#REF!</v>
          </cell>
        </row>
        <row r="277">
          <cell r="B277">
            <v>1521</v>
          </cell>
          <cell r="C277" t="str">
            <v>GI &amp; Uro</v>
          </cell>
          <cell r="D277" t="str">
            <v>GU GH2팀</v>
          </cell>
          <cell r="E277" t="str">
            <v>이철기</v>
          </cell>
          <cell r="F277" t="str">
            <v>주임</v>
          </cell>
          <cell r="G277" t="str">
            <v>팀원</v>
          </cell>
          <cell r="H277" t="str">
            <v>2003-07-01</v>
          </cell>
          <cell r="I277" t="str">
            <v>남</v>
          </cell>
          <cell r="J277">
            <v>14</v>
          </cell>
          <cell r="K277">
            <v>0</v>
          </cell>
          <cell r="L277">
            <v>13</v>
          </cell>
          <cell r="M277">
            <v>13</v>
          </cell>
          <cell r="AE277" t="str">
            <v>휴일</v>
          </cell>
          <cell r="AS277">
            <v>0</v>
          </cell>
          <cell r="AT277">
            <v>0</v>
          </cell>
          <cell r="AU277">
            <v>0</v>
          </cell>
          <cell r="AV277">
            <v>0</v>
          </cell>
          <cell r="AW277">
            <v>0</v>
          </cell>
          <cell r="AX277">
            <v>0</v>
          </cell>
          <cell r="AY277">
            <v>0</v>
          </cell>
          <cell r="AZ277">
            <v>0</v>
          </cell>
          <cell r="BA277">
            <v>1</v>
          </cell>
          <cell r="BB277">
            <v>0</v>
          </cell>
          <cell r="BC277">
            <v>0</v>
          </cell>
          <cell r="BD277">
            <v>0</v>
          </cell>
          <cell r="BE277">
            <v>0</v>
          </cell>
          <cell r="BF277">
            <v>0</v>
          </cell>
          <cell r="BG277">
            <v>0</v>
          </cell>
          <cell r="BH277">
            <v>0</v>
          </cell>
          <cell r="BI277">
            <v>0</v>
          </cell>
          <cell r="BJ277">
            <v>0</v>
          </cell>
          <cell r="BL277" t="e">
            <v>#REF!</v>
          </cell>
        </row>
        <row r="278">
          <cell r="B278">
            <v>1501</v>
          </cell>
          <cell r="C278" t="str">
            <v>GI &amp; Uro</v>
          </cell>
          <cell r="D278" t="str">
            <v>GU GH2팀</v>
          </cell>
          <cell r="E278" t="str">
            <v>김종철A</v>
          </cell>
          <cell r="F278" t="str">
            <v>과장</v>
          </cell>
          <cell r="G278" t="str">
            <v>팀원</v>
          </cell>
          <cell r="H278" t="str">
            <v>2003-06-02</v>
          </cell>
          <cell r="I278" t="str">
            <v>남</v>
          </cell>
          <cell r="J278">
            <v>12.30821917808219</v>
          </cell>
          <cell r="K278">
            <v>0</v>
          </cell>
          <cell r="L278">
            <v>13</v>
          </cell>
          <cell r="M278">
            <v>13</v>
          </cell>
          <cell r="AE278" t="str">
            <v>휴일</v>
          </cell>
          <cell r="AL278" t="str">
            <v>휴일</v>
          </cell>
          <cell r="AM278" t="str">
            <v>휴일</v>
          </cell>
          <cell r="AS278">
            <v>0</v>
          </cell>
          <cell r="AT278">
            <v>0</v>
          </cell>
          <cell r="AU278">
            <v>0</v>
          </cell>
          <cell r="AV278">
            <v>0</v>
          </cell>
          <cell r="AW278">
            <v>0</v>
          </cell>
          <cell r="AX278">
            <v>0</v>
          </cell>
          <cell r="AY278">
            <v>0</v>
          </cell>
          <cell r="AZ278">
            <v>0</v>
          </cell>
          <cell r="BA278">
            <v>3</v>
          </cell>
          <cell r="BB278">
            <v>0</v>
          </cell>
          <cell r="BC278">
            <v>0</v>
          </cell>
          <cell r="BD278">
            <v>0</v>
          </cell>
          <cell r="BE278">
            <v>0</v>
          </cell>
          <cell r="BF278">
            <v>0</v>
          </cell>
          <cell r="BG278">
            <v>0</v>
          </cell>
          <cell r="BH278">
            <v>0</v>
          </cell>
          <cell r="BI278">
            <v>0</v>
          </cell>
          <cell r="BJ278">
            <v>0</v>
          </cell>
          <cell r="BL278" t="e">
            <v>#REF!</v>
          </cell>
        </row>
        <row r="279">
          <cell r="B279">
            <v>1103</v>
          </cell>
          <cell r="C279" t="str">
            <v>GI &amp; Uro</v>
          </cell>
          <cell r="D279" t="str">
            <v>GU GH3팀</v>
          </cell>
          <cell r="E279" t="str">
            <v>이정훈</v>
          </cell>
          <cell r="F279" t="str">
            <v>차장</v>
          </cell>
          <cell r="G279" t="str">
            <v>팀장</v>
          </cell>
          <cell r="H279" t="str">
            <v>1992-08-10</v>
          </cell>
          <cell r="I279" t="str">
            <v>남</v>
          </cell>
          <cell r="J279">
            <v>20</v>
          </cell>
          <cell r="K279">
            <v>0</v>
          </cell>
          <cell r="L279">
            <v>24</v>
          </cell>
          <cell r="M279">
            <v>24</v>
          </cell>
          <cell r="AK279" t="str">
            <v>출장</v>
          </cell>
          <cell r="AL279" t="str">
            <v>휴일</v>
          </cell>
          <cell r="AM279" t="str">
            <v>휴일</v>
          </cell>
          <cell r="AS279">
            <v>0</v>
          </cell>
          <cell r="AT279">
            <v>0</v>
          </cell>
          <cell r="AU279">
            <v>0</v>
          </cell>
          <cell r="AV279">
            <v>0</v>
          </cell>
          <cell r="AW279">
            <v>0</v>
          </cell>
          <cell r="AX279">
            <v>0</v>
          </cell>
          <cell r="AY279">
            <v>0</v>
          </cell>
          <cell r="AZ279">
            <v>0</v>
          </cell>
          <cell r="BA279">
            <v>2</v>
          </cell>
          <cell r="BB279">
            <v>0</v>
          </cell>
          <cell r="BC279">
            <v>1</v>
          </cell>
          <cell r="BD279">
            <v>0</v>
          </cell>
          <cell r="BE279">
            <v>0</v>
          </cell>
          <cell r="BF279">
            <v>0</v>
          </cell>
          <cell r="BG279">
            <v>0</v>
          </cell>
          <cell r="BH279">
            <v>0</v>
          </cell>
          <cell r="BI279">
            <v>0</v>
          </cell>
          <cell r="BJ279">
            <v>1</v>
          </cell>
          <cell r="BL279" t="e">
            <v>#REF!</v>
          </cell>
        </row>
        <row r="280">
          <cell r="B280">
            <v>1165</v>
          </cell>
          <cell r="C280" t="str">
            <v>GI &amp; Uro</v>
          </cell>
          <cell r="D280" t="str">
            <v>GU GH3팀</v>
          </cell>
          <cell r="E280" t="str">
            <v>이경섭</v>
          </cell>
          <cell r="F280" t="str">
            <v>과장</v>
          </cell>
          <cell r="G280" t="str">
            <v>팀원</v>
          </cell>
          <cell r="H280" t="str">
            <v>1995-04-17</v>
          </cell>
          <cell r="I280" t="str">
            <v>남</v>
          </cell>
          <cell r="J280">
            <v>19</v>
          </cell>
          <cell r="K280">
            <v>0</v>
          </cell>
          <cell r="L280">
            <v>21</v>
          </cell>
          <cell r="M280">
            <v>21</v>
          </cell>
          <cell r="U280" t="str">
            <v>1/14대휴</v>
          </cell>
          <cell r="AK280" t="str">
            <v>출장</v>
          </cell>
          <cell r="AL280" t="str">
            <v>휴일</v>
          </cell>
          <cell r="AM280" t="str">
            <v>휴일</v>
          </cell>
          <cell r="AS280">
            <v>0</v>
          </cell>
          <cell r="AT280">
            <v>0</v>
          </cell>
          <cell r="AU280">
            <v>0</v>
          </cell>
          <cell r="AV280">
            <v>0</v>
          </cell>
          <cell r="AW280">
            <v>0</v>
          </cell>
          <cell r="AX280">
            <v>0</v>
          </cell>
          <cell r="AY280">
            <v>0</v>
          </cell>
          <cell r="AZ280">
            <v>0</v>
          </cell>
          <cell r="BA280">
            <v>2</v>
          </cell>
          <cell r="BB280">
            <v>1</v>
          </cell>
          <cell r="BC280">
            <v>1</v>
          </cell>
          <cell r="BD280">
            <v>0</v>
          </cell>
          <cell r="BE280">
            <v>0</v>
          </cell>
          <cell r="BF280">
            <v>0</v>
          </cell>
          <cell r="BG280">
            <v>0</v>
          </cell>
          <cell r="BH280">
            <v>0</v>
          </cell>
          <cell r="BI280">
            <v>0</v>
          </cell>
          <cell r="BJ280">
            <v>2</v>
          </cell>
          <cell r="BL280" t="e">
            <v>#REF!</v>
          </cell>
        </row>
        <row r="281">
          <cell r="B281">
            <v>1110</v>
          </cell>
          <cell r="C281" t="str">
            <v>GI &amp; Uro</v>
          </cell>
          <cell r="D281" t="str">
            <v>GU GH3팀</v>
          </cell>
          <cell r="E281" t="str">
            <v>손응순</v>
          </cell>
          <cell r="F281" t="str">
            <v>차장</v>
          </cell>
          <cell r="G281" t="str">
            <v>팀원</v>
          </cell>
          <cell r="H281" t="str">
            <v>1992-08-17</v>
          </cell>
          <cell r="I281" t="str">
            <v>남</v>
          </cell>
          <cell r="J281">
            <v>19</v>
          </cell>
          <cell r="K281">
            <v>0</v>
          </cell>
          <cell r="L281">
            <v>24</v>
          </cell>
          <cell r="M281">
            <v>24</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L281" t="e">
            <v>#REF!</v>
          </cell>
        </row>
        <row r="282">
          <cell r="B282">
            <v>1353</v>
          </cell>
          <cell r="C282" t="str">
            <v>GI &amp; Uro</v>
          </cell>
          <cell r="D282" t="str">
            <v>GU GH3팀</v>
          </cell>
          <cell r="E282" t="str">
            <v>이범성</v>
          </cell>
          <cell r="F282" t="str">
            <v>과장</v>
          </cell>
          <cell r="G282" t="str">
            <v>팀원</v>
          </cell>
          <cell r="H282" t="str">
            <v>2001-04-30</v>
          </cell>
          <cell r="I282" t="str">
            <v>남</v>
          </cell>
          <cell r="J282">
            <v>11</v>
          </cell>
          <cell r="K282">
            <v>0</v>
          </cell>
          <cell r="L282">
            <v>15</v>
          </cell>
          <cell r="M282">
            <v>15</v>
          </cell>
          <cell r="N282" t="str">
            <v>1/14대휴</v>
          </cell>
          <cell r="AS282">
            <v>0</v>
          </cell>
          <cell r="AT282">
            <v>0</v>
          </cell>
          <cell r="AU282">
            <v>0</v>
          </cell>
          <cell r="AV282">
            <v>0</v>
          </cell>
          <cell r="AW282">
            <v>0</v>
          </cell>
          <cell r="AX282">
            <v>0</v>
          </cell>
          <cell r="AY282">
            <v>0</v>
          </cell>
          <cell r="AZ282">
            <v>0</v>
          </cell>
          <cell r="BA282">
            <v>0</v>
          </cell>
          <cell r="BB282">
            <v>1</v>
          </cell>
          <cell r="BC282">
            <v>0</v>
          </cell>
          <cell r="BD282">
            <v>0</v>
          </cell>
          <cell r="BE282">
            <v>0</v>
          </cell>
          <cell r="BF282">
            <v>0</v>
          </cell>
          <cell r="BG282">
            <v>0</v>
          </cell>
          <cell r="BH282">
            <v>0</v>
          </cell>
          <cell r="BI282">
            <v>0</v>
          </cell>
          <cell r="BJ282">
            <v>1</v>
          </cell>
          <cell r="BL282" t="e">
            <v>#REF!</v>
          </cell>
        </row>
        <row r="283">
          <cell r="B283">
            <v>1236</v>
          </cell>
          <cell r="C283" t="str">
            <v>GI &amp; Uro</v>
          </cell>
          <cell r="D283" t="str">
            <v>GU GH3팀</v>
          </cell>
          <cell r="E283" t="str">
            <v>김병일</v>
          </cell>
          <cell r="F283" t="str">
            <v>대리</v>
          </cell>
          <cell r="G283" t="str">
            <v>팀원</v>
          </cell>
          <cell r="H283" t="str">
            <v>1999-07-01</v>
          </cell>
          <cell r="I283" t="str">
            <v>남</v>
          </cell>
          <cell r="J283">
            <v>14</v>
          </cell>
          <cell r="K283">
            <v>0</v>
          </cell>
          <cell r="L283">
            <v>17</v>
          </cell>
          <cell r="M283">
            <v>17</v>
          </cell>
          <cell r="AE283" t="str">
            <v>휴일</v>
          </cell>
          <cell r="AL283" t="str">
            <v>휴일</v>
          </cell>
          <cell r="AM283" t="str">
            <v>휴일</v>
          </cell>
          <cell r="AS283">
            <v>0</v>
          </cell>
          <cell r="AT283">
            <v>0</v>
          </cell>
          <cell r="AU283">
            <v>0</v>
          </cell>
          <cell r="AV283">
            <v>0</v>
          </cell>
          <cell r="AW283">
            <v>0</v>
          </cell>
          <cell r="AX283">
            <v>0</v>
          </cell>
          <cell r="AY283">
            <v>0</v>
          </cell>
          <cell r="AZ283">
            <v>0</v>
          </cell>
          <cell r="BA283">
            <v>3</v>
          </cell>
          <cell r="BB283">
            <v>0</v>
          </cell>
          <cell r="BC283">
            <v>0</v>
          </cell>
          <cell r="BD283">
            <v>0</v>
          </cell>
          <cell r="BE283">
            <v>0</v>
          </cell>
          <cell r="BF283">
            <v>0</v>
          </cell>
          <cell r="BG283">
            <v>0</v>
          </cell>
          <cell r="BH283">
            <v>0</v>
          </cell>
          <cell r="BI283">
            <v>0</v>
          </cell>
          <cell r="BJ283">
            <v>0</v>
          </cell>
          <cell r="BL283" t="e">
            <v>#REF!</v>
          </cell>
        </row>
        <row r="284">
          <cell r="B284">
            <v>1504</v>
          </cell>
          <cell r="C284" t="str">
            <v>GI &amp; Uro</v>
          </cell>
          <cell r="D284" t="str">
            <v>GU GH3팀</v>
          </cell>
          <cell r="E284" t="str">
            <v>한호영</v>
          </cell>
          <cell r="F284" t="str">
            <v>주임</v>
          </cell>
          <cell r="G284" t="str">
            <v>팀원</v>
          </cell>
          <cell r="H284" t="str">
            <v>2003-06-02</v>
          </cell>
          <cell r="I284" t="str">
            <v>남</v>
          </cell>
          <cell r="J284">
            <v>13.80821917808219</v>
          </cell>
          <cell r="K284">
            <v>0</v>
          </cell>
          <cell r="L284">
            <v>13</v>
          </cell>
          <cell r="M284">
            <v>13</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L284" t="e">
            <v>#REF!</v>
          </cell>
        </row>
        <row r="285">
          <cell r="B285">
            <v>1255</v>
          </cell>
          <cell r="C285" t="str">
            <v>GI &amp; Uro</v>
          </cell>
          <cell r="D285" t="str">
            <v>GU GH3팀</v>
          </cell>
          <cell r="E285" t="str">
            <v>이선경</v>
          </cell>
          <cell r="F285" t="str">
            <v>주임</v>
          </cell>
          <cell r="G285" t="str">
            <v>팀원</v>
          </cell>
          <cell r="H285" t="str">
            <v>1999-12-01</v>
          </cell>
          <cell r="I285" t="str">
            <v>여</v>
          </cell>
          <cell r="J285">
            <v>17</v>
          </cell>
          <cell r="K285">
            <v>0</v>
          </cell>
          <cell r="L285">
            <v>17</v>
          </cell>
          <cell r="M285">
            <v>17</v>
          </cell>
          <cell r="AE285" t="str">
            <v>휴일</v>
          </cell>
          <cell r="AL285" t="str">
            <v>휴일</v>
          </cell>
          <cell r="AM285" t="str">
            <v>휴일</v>
          </cell>
          <cell r="AN285" t="str">
            <v>생휴</v>
          </cell>
          <cell r="AS285">
            <v>0</v>
          </cell>
          <cell r="AT285">
            <v>0</v>
          </cell>
          <cell r="AU285">
            <v>0</v>
          </cell>
          <cell r="AV285">
            <v>0</v>
          </cell>
          <cell r="AW285">
            <v>0</v>
          </cell>
          <cell r="AX285">
            <v>0</v>
          </cell>
          <cell r="AY285">
            <v>1</v>
          </cell>
          <cell r="AZ285">
            <v>0</v>
          </cell>
          <cell r="BA285">
            <v>3</v>
          </cell>
          <cell r="BB285">
            <v>0</v>
          </cell>
          <cell r="BC285">
            <v>0</v>
          </cell>
          <cell r="BD285">
            <v>0</v>
          </cell>
          <cell r="BE285">
            <v>0</v>
          </cell>
          <cell r="BF285">
            <v>0</v>
          </cell>
          <cell r="BG285">
            <v>0</v>
          </cell>
          <cell r="BH285">
            <v>0</v>
          </cell>
          <cell r="BI285">
            <v>0</v>
          </cell>
          <cell r="BJ285">
            <v>1</v>
          </cell>
          <cell r="BL285" t="e">
            <v>#REF!</v>
          </cell>
        </row>
        <row r="286">
          <cell r="B286">
            <v>1083</v>
          </cell>
          <cell r="C286" t="str">
            <v>GI &amp; Uro</v>
          </cell>
          <cell r="D286" t="str">
            <v>Regional Sales Manager</v>
          </cell>
          <cell r="E286" t="str">
            <v>정용채</v>
          </cell>
          <cell r="F286" t="str">
            <v>부장</v>
          </cell>
          <cell r="G286" t="str">
            <v>본부장</v>
          </cell>
          <cell r="H286" t="str">
            <v>1991-09-16</v>
          </cell>
          <cell r="I286" t="str">
            <v>남</v>
          </cell>
          <cell r="J286">
            <v>30</v>
          </cell>
          <cell r="K286">
            <v>0</v>
          </cell>
          <cell r="L286">
            <v>25</v>
          </cell>
          <cell r="M286">
            <v>25</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L286" t="e">
            <v>#REF!</v>
          </cell>
        </row>
        <row r="287">
          <cell r="B287">
            <v>1249</v>
          </cell>
          <cell r="C287" t="str">
            <v>GI &amp; Uro</v>
          </cell>
          <cell r="D287" t="str">
            <v>GU CL 서울1팀</v>
          </cell>
          <cell r="E287" t="str">
            <v>윤관식</v>
          </cell>
          <cell r="F287" t="str">
            <v>차장</v>
          </cell>
          <cell r="G287" t="str">
            <v>팀장</v>
          </cell>
          <cell r="H287" t="str">
            <v>1999-10-01</v>
          </cell>
          <cell r="I287" t="str">
            <v>남</v>
          </cell>
          <cell r="J287">
            <v>22</v>
          </cell>
          <cell r="K287">
            <v>0</v>
          </cell>
          <cell r="L287">
            <v>17</v>
          </cell>
          <cell r="M287">
            <v>17</v>
          </cell>
          <cell r="AG287" t="str">
            <v>결혼(본인결혼)</v>
          </cell>
          <cell r="AH287" t="str">
            <v>결혼(본인결혼)</v>
          </cell>
          <cell r="AI287" t="str">
            <v>결혼(본인결혼)</v>
          </cell>
          <cell r="AJ287" t="str">
            <v>결혼(본인결혼)</v>
          </cell>
          <cell r="AK287" t="str">
            <v>결혼(본인결혼)</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L287" t="e">
            <v>#REF!</v>
          </cell>
        </row>
        <row r="288">
          <cell r="B288">
            <v>1383</v>
          </cell>
          <cell r="C288" t="str">
            <v>GI &amp; Uro</v>
          </cell>
          <cell r="D288" t="str">
            <v>GU CL 서울1팀</v>
          </cell>
          <cell r="E288" t="str">
            <v>송옥재</v>
          </cell>
          <cell r="F288" t="str">
            <v>과장</v>
          </cell>
          <cell r="G288" t="str">
            <v>팀원</v>
          </cell>
          <cell r="H288" t="str">
            <v>2001-11-19</v>
          </cell>
          <cell r="I288" t="str">
            <v>남</v>
          </cell>
          <cell r="J288">
            <v>16</v>
          </cell>
          <cell r="K288">
            <v>0</v>
          </cell>
          <cell r="L288">
            <v>15</v>
          </cell>
          <cell r="M288">
            <v>15</v>
          </cell>
          <cell r="AM288" t="str">
            <v>휴일</v>
          </cell>
          <cell r="AS288">
            <v>0</v>
          </cell>
          <cell r="AT288">
            <v>0</v>
          </cell>
          <cell r="AU288">
            <v>0</v>
          </cell>
          <cell r="AV288">
            <v>0</v>
          </cell>
          <cell r="AW288">
            <v>0</v>
          </cell>
          <cell r="AX288">
            <v>0</v>
          </cell>
          <cell r="AY288">
            <v>0</v>
          </cell>
          <cell r="AZ288">
            <v>0</v>
          </cell>
          <cell r="BA288">
            <v>1</v>
          </cell>
          <cell r="BB288">
            <v>0</v>
          </cell>
          <cell r="BC288">
            <v>0</v>
          </cell>
          <cell r="BD288">
            <v>0</v>
          </cell>
          <cell r="BE288">
            <v>0</v>
          </cell>
          <cell r="BF288">
            <v>0</v>
          </cell>
          <cell r="BG288">
            <v>0</v>
          </cell>
          <cell r="BH288">
            <v>0</v>
          </cell>
          <cell r="BI288">
            <v>0</v>
          </cell>
          <cell r="BJ288">
            <v>0</v>
          </cell>
          <cell r="BL288" t="e">
            <v>#REF!</v>
          </cell>
        </row>
        <row r="289">
          <cell r="B289">
            <v>1498</v>
          </cell>
          <cell r="C289" t="str">
            <v>GI &amp; Uro</v>
          </cell>
          <cell r="D289" t="str">
            <v>GU CL 서울1팀</v>
          </cell>
          <cell r="E289" t="str">
            <v>강승한</v>
          </cell>
          <cell r="F289" t="str">
            <v>주임</v>
          </cell>
          <cell r="G289" t="str">
            <v>팀원</v>
          </cell>
          <cell r="H289" t="str">
            <v>2003-06-02</v>
          </cell>
          <cell r="I289" t="str">
            <v>남</v>
          </cell>
          <cell r="J289">
            <v>15</v>
          </cell>
          <cell r="K289">
            <v>0</v>
          </cell>
          <cell r="L289">
            <v>13</v>
          </cell>
          <cell r="M289">
            <v>13</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L289" t="e">
            <v>#REF!</v>
          </cell>
        </row>
        <row r="290">
          <cell r="B290">
            <v>1527</v>
          </cell>
          <cell r="C290" t="str">
            <v>GI &amp; Uro</v>
          </cell>
          <cell r="D290" t="str">
            <v>GU CL 서울1팀</v>
          </cell>
          <cell r="E290" t="str">
            <v>조수현</v>
          </cell>
          <cell r="F290" t="str">
            <v>주임</v>
          </cell>
          <cell r="G290" t="str">
            <v>팀원</v>
          </cell>
          <cell r="H290" t="str">
            <v>2003-07-01</v>
          </cell>
          <cell r="I290" t="str">
            <v>여</v>
          </cell>
          <cell r="J290">
            <v>12.013698630136986</v>
          </cell>
          <cell r="K290">
            <v>0</v>
          </cell>
          <cell r="L290">
            <v>13</v>
          </cell>
          <cell r="M290">
            <v>13</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L290" t="e">
            <v>#REF!</v>
          </cell>
        </row>
        <row r="291">
          <cell r="B291">
            <v>1508</v>
          </cell>
          <cell r="C291" t="str">
            <v>GI &amp; Uro</v>
          </cell>
          <cell r="D291" t="str">
            <v>GU CL 서울1팀</v>
          </cell>
          <cell r="E291" t="str">
            <v>김보경</v>
          </cell>
          <cell r="F291" t="str">
            <v>사원</v>
          </cell>
          <cell r="G291" t="str">
            <v>팀원</v>
          </cell>
          <cell r="H291" t="str">
            <v>2003-07-01</v>
          </cell>
          <cell r="I291" t="str">
            <v>여</v>
          </cell>
          <cell r="J291">
            <v>14</v>
          </cell>
          <cell r="K291">
            <v>0</v>
          </cell>
          <cell r="L291">
            <v>13</v>
          </cell>
          <cell r="M291">
            <v>13</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L291" t="e">
            <v>#REF!</v>
          </cell>
        </row>
        <row r="292">
          <cell r="B292">
            <v>1562</v>
          </cell>
          <cell r="C292" t="str">
            <v>GI &amp; Uro</v>
          </cell>
          <cell r="D292" t="str">
            <v>GU CL 서울1팀</v>
          </cell>
          <cell r="E292" t="str">
            <v>홍성욱</v>
          </cell>
          <cell r="F292" t="str">
            <v>사원</v>
          </cell>
          <cell r="G292" t="str">
            <v>팀원</v>
          </cell>
          <cell r="H292" t="str">
            <v>2004-01-26</v>
          </cell>
          <cell r="I292" t="str">
            <v>남</v>
          </cell>
          <cell r="J292">
            <v>13.315068493150683</v>
          </cell>
          <cell r="K292">
            <v>0</v>
          </cell>
          <cell r="L292">
            <v>12</v>
          </cell>
          <cell r="M292">
            <v>12</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L292" t="e">
            <v>#REF!</v>
          </cell>
        </row>
        <row r="293">
          <cell r="B293">
            <v>1400</v>
          </cell>
          <cell r="C293" t="str">
            <v>GI &amp; Uro</v>
          </cell>
          <cell r="D293" t="str">
            <v>GU CL 서울1팀</v>
          </cell>
          <cell r="E293" t="str">
            <v>안호진</v>
          </cell>
          <cell r="F293" t="str">
            <v>주임</v>
          </cell>
          <cell r="G293" t="str">
            <v>팀원</v>
          </cell>
          <cell r="H293" t="str">
            <v>2002-06-17</v>
          </cell>
          <cell r="I293" t="str">
            <v>남</v>
          </cell>
          <cell r="J293">
            <v>10</v>
          </cell>
          <cell r="K293">
            <v>0</v>
          </cell>
          <cell r="L293">
            <v>14</v>
          </cell>
          <cell r="M293">
            <v>14</v>
          </cell>
          <cell r="AJ293" t="str">
            <v>월차</v>
          </cell>
          <cell r="AM293" t="str">
            <v>휴일</v>
          </cell>
          <cell r="AS293">
            <v>0</v>
          </cell>
          <cell r="AT293">
            <v>0</v>
          </cell>
          <cell r="AU293">
            <v>0</v>
          </cell>
          <cell r="AV293">
            <v>1</v>
          </cell>
          <cell r="AW293">
            <v>0</v>
          </cell>
          <cell r="AX293">
            <v>1</v>
          </cell>
          <cell r="AY293">
            <v>0</v>
          </cell>
          <cell r="AZ293">
            <v>0</v>
          </cell>
          <cell r="BA293">
            <v>1</v>
          </cell>
          <cell r="BB293">
            <v>0</v>
          </cell>
          <cell r="BC293">
            <v>0</v>
          </cell>
          <cell r="BD293">
            <v>0</v>
          </cell>
          <cell r="BE293">
            <v>0</v>
          </cell>
          <cell r="BF293">
            <v>0</v>
          </cell>
          <cell r="BG293">
            <v>0</v>
          </cell>
          <cell r="BH293">
            <v>0</v>
          </cell>
          <cell r="BI293">
            <v>0</v>
          </cell>
          <cell r="BJ293">
            <v>1</v>
          </cell>
          <cell r="BL293" t="e">
            <v>#REF!</v>
          </cell>
        </row>
        <row r="294">
          <cell r="B294">
            <v>1072</v>
          </cell>
          <cell r="C294" t="str">
            <v>GI &amp; Uro</v>
          </cell>
          <cell r="D294" t="str">
            <v>GU CL 서울1팀</v>
          </cell>
          <cell r="E294" t="str">
            <v>문성호</v>
          </cell>
          <cell r="F294" t="str">
            <v>차장</v>
          </cell>
          <cell r="G294" t="str">
            <v>팀원</v>
          </cell>
          <cell r="H294" t="str">
            <v>1991-09-09</v>
          </cell>
          <cell r="I294" t="str">
            <v>남</v>
          </cell>
          <cell r="J294">
            <v>21</v>
          </cell>
          <cell r="K294">
            <v>0</v>
          </cell>
          <cell r="L294">
            <v>25</v>
          </cell>
          <cell r="M294">
            <v>25</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L294" t="e">
            <v>#REF!</v>
          </cell>
        </row>
        <row r="295">
          <cell r="B295">
            <v>1198</v>
          </cell>
          <cell r="C295" t="str">
            <v>GI &amp; Uro</v>
          </cell>
          <cell r="D295" t="str">
            <v>GU CL 서울2팀</v>
          </cell>
          <cell r="E295" t="str">
            <v>황병원</v>
          </cell>
          <cell r="F295" t="str">
            <v>차장</v>
          </cell>
          <cell r="G295" t="str">
            <v>팀장</v>
          </cell>
          <cell r="H295" t="str">
            <v>1997-05-06</v>
          </cell>
          <cell r="I295" t="str">
            <v>남</v>
          </cell>
          <cell r="J295">
            <v>20</v>
          </cell>
          <cell r="K295">
            <v>0</v>
          </cell>
          <cell r="L295">
            <v>19</v>
          </cell>
          <cell r="M295">
            <v>19</v>
          </cell>
          <cell r="AE295" t="str">
            <v>휴일</v>
          </cell>
          <cell r="AS295">
            <v>0</v>
          </cell>
          <cell r="AT295">
            <v>0</v>
          </cell>
          <cell r="AU295">
            <v>0</v>
          </cell>
          <cell r="AV295">
            <v>0</v>
          </cell>
          <cell r="AW295">
            <v>0</v>
          </cell>
          <cell r="AX295">
            <v>0</v>
          </cell>
          <cell r="AY295">
            <v>0</v>
          </cell>
          <cell r="AZ295">
            <v>0</v>
          </cell>
          <cell r="BA295">
            <v>1</v>
          </cell>
          <cell r="BB295">
            <v>0</v>
          </cell>
          <cell r="BC295">
            <v>0</v>
          </cell>
          <cell r="BD295">
            <v>0</v>
          </cell>
          <cell r="BE295">
            <v>0</v>
          </cell>
          <cell r="BF295">
            <v>0</v>
          </cell>
          <cell r="BG295">
            <v>0</v>
          </cell>
          <cell r="BH295">
            <v>0</v>
          </cell>
          <cell r="BI295">
            <v>0</v>
          </cell>
          <cell r="BJ295">
            <v>0</v>
          </cell>
          <cell r="BL295" t="e">
            <v>#REF!</v>
          </cell>
        </row>
        <row r="296">
          <cell r="B296">
            <v>1265</v>
          </cell>
          <cell r="C296" t="str">
            <v>GI &amp; Uro</v>
          </cell>
          <cell r="D296" t="str">
            <v>GU CL 서울2팀</v>
          </cell>
          <cell r="E296" t="str">
            <v>황남득</v>
          </cell>
          <cell r="F296" t="str">
            <v>과장</v>
          </cell>
          <cell r="G296" t="str">
            <v>팀원</v>
          </cell>
          <cell r="H296" t="str">
            <v>2000-01-10</v>
          </cell>
          <cell r="I296" t="str">
            <v>남</v>
          </cell>
          <cell r="J296">
            <v>12</v>
          </cell>
          <cell r="K296">
            <v>0</v>
          </cell>
          <cell r="L296">
            <v>16</v>
          </cell>
          <cell r="M296">
            <v>16</v>
          </cell>
          <cell r="R296" t="str">
            <v>휴일</v>
          </cell>
          <cell r="AG296" t="str">
            <v>2/5대휴</v>
          </cell>
          <cell r="AS296">
            <v>0</v>
          </cell>
          <cell r="AT296">
            <v>0</v>
          </cell>
          <cell r="AU296">
            <v>0</v>
          </cell>
          <cell r="AV296">
            <v>0</v>
          </cell>
          <cell r="AW296">
            <v>0</v>
          </cell>
          <cell r="AX296">
            <v>0</v>
          </cell>
          <cell r="AY296">
            <v>0</v>
          </cell>
          <cell r="AZ296">
            <v>0</v>
          </cell>
          <cell r="BA296">
            <v>1</v>
          </cell>
          <cell r="BB296">
            <v>1</v>
          </cell>
          <cell r="BC296">
            <v>0</v>
          </cell>
          <cell r="BD296">
            <v>0</v>
          </cell>
          <cell r="BE296">
            <v>0</v>
          </cell>
          <cell r="BF296">
            <v>0</v>
          </cell>
          <cell r="BG296">
            <v>0</v>
          </cell>
          <cell r="BH296">
            <v>0</v>
          </cell>
          <cell r="BI296">
            <v>0</v>
          </cell>
          <cell r="BJ296">
            <v>1</v>
          </cell>
          <cell r="BL296" t="e">
            <v>#REF!</v>
          </cell>
        </row>
        <row r="297">
          <cell r="B297">
            <v>1524</v>
          </cell>
          <cell r="C297" t="str">
            <v>GI &amp; Uro</v>
          </cell>
          <cell r="D297" t="str">
            <v>GU CL 서울2팀</v>
          </cell>
          <cell r="E297" t="str">
            <v>임채홍</v>
          </cell>
          <cell r="F297" t="str">
            <v>사원</v>
          </cell>
          <cell r="G297" t="str">
            <v>팀원</v>
          </cell>
          <cell r="H297" t="str">
            <v>2003-07-01</v>
          </cell>
          <cell r="I297" t="str">
            <v>남</v>
          </cell>
          <cell r="J297">
            <v>8.0136986301369859</v>
          </cell>
          <cell r="K297">
            <v>0</v>
          </cell>
          <cell r="L297">
            <v>13</v>
          </cell>
          <cell r="M297">
            <v>13</v>
          </cell>
          <cell r="X297" t="str">
            <v>휴일</v>
          </cell>
          <cell r="AK297" t="str">
            <v>2/11대휴</v>
          </cell>
          <cell r="AS297">
            <v>0</v>
          </cell>
          <cell r="AT297">
            <v>0</v>
          </cell>
          <cell r="AU297">
            <v>0</v>
          </cell>
          <cell r="AV297">
            <v>0</v>
          </cell>
          <cell r="AW297">
            <v>0</v>
          </cell>
          <cell r="AX297">
            <v>0</v>
          </cell>
          <cell r="AY297">
            <v>0</v>
          </cell>
          <cell r="AZ297">
            <v>0</v>
          </cell>
          <cell r="BA297">
            <v>1</v>
          </cell>
          <cell r="BB297">
            <v>1</v>
          </cell>
          <cell r="BC297">
            <v>0</v>
          </cell>
          <cell r="BD297">
            <v>0</v>
          </cell>
          <cell r="BE297">
            <v>0</v>
          </cell>
          <cell r="BF297">
            <v>0</v>
          </cell>
          <cell r="BG297">
            <v>0</v>
          </cell>
          <cell r="BH297">
            <v>0</v>
          </cell>
          <cell r="BI297">
            <v>0</v>
          </cell>
          <cell r="BJ297">
            <v>1</v>
          </cell>
          <cell r="BL297" t="e">
            <v>#REF!</v>
          </cell>
        </row>
        <row r="298">
          <cell r="B298">
            <v>1350</v>
          </cell>
          <cell r="C298" t="str">
            <v>GI &amp; Uro</v>
          </cell>
          <cell r="D298" t="str">
            <v>GU CL 서울2팀</v>
          </cell>
          <cell r="E298" t="str">
            <v>이호영</v>
          </cell>
          <cell r="F298" t="str">
            <v>주임</v>
          </cell>
          <cell r="G298" t="str">
            <v>팀원</v>
          </cell>
          <cell r="H298" t="str">
            <v>2001-04-30</v>
          </cell>
          <cell r="I298" t="str">
            <v>남</v>
          </cell>
          <cell r="J298">
            <v>12</v>
          </cell>
          <cell r="K298">
            <v>0</v>
          </cell>
          <cell r="L298">
            <v>15</v>
          </cell>
          <cell r="M298">
            <v>15</v>
          </cell>
          <cell r="S298" t="str">
            <v>월차</v>
          </cell>
          <cell r="X298" t="str">
            <v>휴일</v>
          </cell>
          <cell r="AS298">
            <v>0</v>
          </cell>
          <cell r="AT298">
            <v>0</v>
          </cell>
          <cell r="AU298">
            <v>0</v>
          </cell>
          <cell r="AV298">
            <v>1</v>
          </cell>
          <cell r="AW298">
            <v>0</v>
          </cell>
          <cell r="AX298">
            <v>1</v>
          </cell>
          <cell r="AY298">
            <v>0</v>
          </cell>
          <cell r="AZ298">
            <v>0</v>
          </cell>
          <cell r="BA298">
            <v>1</v>
          </cell>
          <cell r="BB298">
            <v>0</v>
          </cell>
          <cell r="BC298">
            <v>0</v>
          </cell>
          <cell r="BD298">
            <v>0</v>
          </cell>
          <cell r="BE298">
            <v>0</v>
          </cell>
          <cell r="BF298">
            <v>0</v>
          </cell>
          <cell r="BG298">
            <v>0</v>
          </cell>
          <cell r="BH298">
            <v>0</v>
          </cell>
          <cell r="BI298">
            <v>0</v>
          </cell>
          <cell r="BJ298">
            <v>1</v>
          </cell>
          <cell r="BL298" t="e">
            <v>#REF!</v>
          </cell>
        </row>
        <row r="299">
          <cell r="B299">
            <v>1582</v>
          </cell>
          <cell r="C299" t="str">
            <v>GI &amp; Uro</v>
          </cell>
          <cell r="D299" t="str">
            <v>GU CL 서울2팀</v>
          </cell>
          <cell r="E299" t="str">
            <v>이성국</v>
          </cell>
          <cell r="F299" t="str">
            <v>사원</v>
          </cell>
          <cell r="G299" t="str">
            <v>팀원</v>
          </cell>
          <cell r="H299" t="str">
            <v>2004-09-10</v>
          </cell>
          <cell r="I299" t="str">
            <v>남</v>
          </cell>
          <cell r="J299">
            <v>0</v>
          </cell>
          <cell r="K299">
            <v>-8.9315068493150687</v>
          </cell>
          <cell r="L299">
            <v>12</v>
          </cell>
          <cell r="M299">
            <v>3.0684931506849313</v>
          </cell>
          <cell r="R299" t="str">
            <v>휴일</v>
          </cell>
          <cell r="AE299" t="str">
            <v>휴일</v>
          </cell>
          <cell r="AG299" t="str">
            <v>2/5대휴</v>
          </cell>
          <cell r="AS299">
            <v>0</v>
          </cell>
          <cell r="AT299">
            <v>0</v>
          </cell>
          <cell r="AU299">
            <v>0</v>
          </cell>
          <cell r="AV299">
            <v>0</v>
          </cell>
          <cell r="AW299">
            <v>0</v>
          </cell>
          <cell r="AX299">
            <v>0</v>
          </cell>
          <cell r="AY299">
            <v>0</v>
          </cell>
          <cell r="AZ299">
            <v>0</v>
          </cell>
          <cell r="BA299">
            <v>2</v>
          </cell>
          <cell r="BB299">
            <v>1</v>
          </cell>
          <cell r="BC299">
            <v>0</v>
          </cell>
          <cell r="BD299">
            <v>0</v>
          </cell>
          <cell r="BE299">
            <v>0</v>
          </cell>
          <cell r="BF299">
            <v>0</v>
          </cell>
          <cell r="BG299">
            <v>0</v>
          </cell>
          <cell r="BH299">
            <v>0</v>
          </cell>
          <cell r="BI299">
            <v>0</v>
          </cell>
          <cell r="BJ299">
            <v>1</v>
          </cell>
          <cell r="BL299" t="e">
            <v>#REF!</v>
          </cell>
        </row>
        <row r="300">
          <cell r="B300">
            <v>1342</v>
          </cell>
          <cell r="C300" t="str">
            <v>GI &amp; Uro</v>
          </cell>
          <cell r="D300" t="str">
            <v>GU CL 서울2팀</v>
          </cell>
          <cell r="E300" t="str">
            <v>진광필</v>
          </cell>
          <cell r="F300" t="str">
            <v>주임</v>
          </cell>
          <cell r="G300" t="str">
            <v>팀원</v>
          </cell>
          <cell r="H300" t="str">
            <v>2001-03-05</v>
          </cell>
          <cell r="I300" t="str">
            <v>남</v>
          </cell>
          <cell r="J300">
            <v>17</v>
          </cell>
          <cell r="K300">
            <v>0</v>
          </cell>
          <cell r="L300">
            <v>15</v>
          </cell>
          <cell r="M300">
            <v>15</v>
          </cell>
          <cell r="R300" t="str">
            <v>휴일</v>
          </cell>
          <cell r="AS300">
            <v>0</v>
          </cell>
          <cell r="AT300">
            <v>0</v>
          </cell>
          <cell r="AU300">
            <v>0</v>
          </cell>
          <cell r="AV300">
            <v>0</v>
          </cell>
          <cell r="AW300">
            <v>0</v>
          </cell>
          <cell r="AX300">
            <v>0</v>
          </cell>
          <cell r="AY300">
            <v>0</v>
          </cell>
          <cell r="AZ300">
            <v>0</v>
          </cell>
          <cell r="BA300">
            <v>1</v>
          </cell>
          <cell r="BB300">
            <v>0</v>
          </cell>
          <cell r="BC300">
            <v>0</v>
          </cell>
          <cell r="BD300">
            <v>0</v>
          </cell>
          <cell r="BE300">
            <v>0</v>
          </cell>
          <cell r="BF300">
            <v>0</v>
          </cell>
          <cell r="BG300">
            <v>0</v>
          </cell>
          <cell r="BH300">
            <v>0</v>
          </cell>
          <cell r="BI300">
            <v>0</v>
          </cell>
          <cell r="BJ300">
            <v>0</v>
          </cell>
          <cell r="BL300" t="e">
            <v>#REF!</v>
          </cell>
        </row>
        <row r="301">
          <cell r="B301">
            <v>1555</v>
          </cell>
          <cell r="C301" t="str">
            <v>GI &amp; Uro</v>
          </cell>
          <cell r="D301" t="str">
            <v>GU CL 서울2팀</v>
          </cell>
          <cell r="E301" t="str">
            <v>이으뜸</v>
          </cell>
          <cell r="F301" t="str">
            <v>사원</v>
          </cell>
          <cell r="G301" t="str">
            <v>팀원</v>
          </cell>
          <cell r="H301" t="str">
            <v>2004-01-26</v>
          </cell>
          <cell r="I301" t="str">
            <v>남</v>
          </cell>
          <cell r="J301">
            <v>8.3150684931506849</v>
          </cell>
          <cell r="K301">
            <v>0</v>
          </cell>
          <cell r="L301">
            <v>12</v>
          </cell>
          <cell r="M301">
            <v>12</v>
          </cell>
          <cell r="X301" t="str">
            <v>휴일</v>
          </cell>
          <cell r="AS301">
            <v>0</v>
          </cell>
          <cell r="AT301">
            <v>0</v>
          </cell>
          <cell r="AU301">
            <v>0</v>
          </cell>
          <cell r="AV301">
            <v>0</v>
          </cell>
          <cell r="AW301">
            <v>0</v>
          </cell>
          <cell r="AX301">
            <v>0</v>
          </cell>
          <cell r="AY301">
            <v>0</v>
          </cell>
          <cell r="AZ301">
            <v>0</v>
          </cell>
          <cell r="BA301">
            <v>1</v>
          </cell>
          <cell r="BB301">
            <v>0</v>
          </cell>
          <cell r="BC301">
            <v>0</v>
          </cell>
          <cell r="BD301">
            <v>0</v>
          </cell>
          <cell r="BE301">
            <v>0</v>
          </cell>
          <cell r="BF301">
            <v>0</v>
          </cell>
          <cell r="BG301">
            <v>0</v>
          </cell>
          <cell r="BH301">
            <v>0</v>
          </cell>
          <cell r="BI301">
            <v>0</v>
          </cell>
          <cell r="BJ301">
            <v>0</v>
          </cell>
          <cell r="BL301" t="e">
            <v>#REF!</v>
          </cell>
        </row>
        <row r="302">
          <cell r="B302">
            <v>1329</v>
          </cell>
          <cell r="C302" t="str">
            <v>GI &amp; Uro</v>
          </cell>
          <cell r="D302" t="str">
            <v>GU CL 서울2팀</v>
          </cell>
          <cell r="E302" t="str">
            <v>노윤식</v>
          </cell>
          <cell r="F302" t="str">
            <v>주임</v>
          </cell>
          <cell r="G302" t="str">
            <v>팀원</v>
          </cell>
          <cell r="H302" t="str">
            <v>2001-02-26</v>
          </cell>
          <cell r="I302" t="str">
            <v>남</v>
          </cell>
          <cell r="J302">
            <v>13</v>
          </cell>
          <cell r="K302">
            <v>0</v>
          </cell>
          <cell r="L302">
            <v>15</v>
          </cell>
          <cell r="M302">
            <v>15</v>
          </cell>
          <cell r="R302" t="str">
            <v>휴일</v>
          </cell>
          <cell r="AS302">
            <v>0</v>
          </cell>
          <cell r="AT302">
            <v>0</v>
          </cell>
          <cell r="AU302">
            <v>0</v>
          </cell>
          <cell r="AV302">
            <v>0</v>
          </cell>
          <cell r="AW302">
            <v>0</v>
          </cell>
          <cell r="AX302">
            <v>0</v>
          </cell>
          <cell r="AY302">
            <v>0</v>
          </cell>
          <cell r="AZ302">
            <v>0</v>
          </cell>
          <cell r="BA302">
            <v>1</v>
          </cell>
          <cell r="BB302">
            <v>0</v>
          </cell>
          <cell r="BC302">
            <v>0</v>
          </cell>
          <cell r="BD302">
            <v>0</v>
          </cell>
          <cell r="BE302">
            <v>0</v>
          </cell>
          <cell r="BF302">
            <v>0</v>
          </cell>
          <cell r="BG302">
            <v>0</v>
          </cell>
          <cell r="BH302">
            <v>0</v>
          </cell>
          <cell r="BI302">
            <v>0</v>
          </cell>
          <cell r="BJ302">
            <v>0</v>
          </cell>
          <cell r="BL302">
            <v>20</v>
          </cell>
        </row>
        <row r="303">
          <cell r="B303">
            <v>1414</v>
          </cell>
          <cell r="C303" t="str">
            <v>GI &amp; Uro</v>
          </cell>
          <cell r="D303" t="str">
            <v>GU CL 서울2팀</v>
          </cell>
          <cell r="E303" t="str">
            <v>강정아</v>
          </cell>
          <cell r="F303" t="str">
            <v>대리</v>
          </cell>
          <cell r="G303" t="str">
            <v>팀원</v>
          </cell>
          <cell r="H303" t="str">
            <v>2002-10-01</v>
          </cell>
          <cell r="I303" t="str">
            <v>여</v>
          </cell>
          <cell r="J303">
            <v>15</v>
          </cell>
          <cell r="K303">
            <v>0</v>
          </cell>
          <cell r="L303">
            <v>14</v>
          </cell>
          <cell r="M303">
            <v>14</v>
          </cell>
          <cell r="U303" t="str">
            <v>생휴</v>
          </cell>
          <cell r="AE303" t="str">
            <v>휴일</v>
          </cell>
          <cell r="AG303" t="str">
            <v>2/18대휴</v>
          </cell>
          <cell r="AS303">
            <v>0</v>
          </cell>
          <cell r="AT303">
            <v>0</v>
          </cell>
          <cell r="AU303">
            <v>0</v>
          </cell>
          <cell r="AV303">
            <v>0</v>
          </cell>
          <cell r="AW303">
            <v>0</v>
          </cell>
          <cell r="AX303">
            <v>0</v>
          </cell>
          <cell r="AY303">
            <v>1</v>
          </cell>
          <cell r="AZ303">
            <v>0</v>
          </cell>
          <cell r="BA303">
            <v>1</v>
          </cell>
          <cell r="BB303">
            <v>1</v>
          </cell>
          <cell r="BC303">
            <v>0</v>
          </cell>
          <cell r="BD303">
            <v>0</v>
          </cell>
          <cell r="BE303">
            <v>0</v>
          </cell>
          <cell r="BF303">
            <v>0</v>
          </cell>
          <cell r="BG303">
            <v>0</v>
          </cell>
          <cell r="BH303">
            <v>0</v>
          </cell>
          <cell r="BI303">
            <v>0</v>
          </cell>
          <cell r="BJ303">
            <v>2</v>
          </cell>
          <cell r="BL303">
            <v>18</v>
          </cell>
        </row>
        <row r="304">
          <cell r="B304">
            <v>1098</v>
          </cell>
          <cell r="C304" t="str">
            <v>GI &amp; Uro</v>
          </cell>
          <cell r="D304" t="str">
            <v>GU CL East팀</v>
          </cell>
          <cell r="E304" t="str">
            <v>이충근</v>
          </cell>
          <cell r="F304" t="str">
            <v>차장</v>
          </cell>
          <cell r="G304" t="str">
            <v>팀장</v>
          </cell>
          <cell r="H304" t="str">
            <v>1992-06-15</v>
          </cell>
          <cell r="I304" t="str">
            <v>남</v>
          </cell>
          <cell r="J304">
            <v>26</v>
          </cell>
          <cell r="K304">
            <v>0</v>
          </cell>
          <cell r="L304">
            <v>24</v>
          </cell>
          <cell r="M304">
            <v>24</v>
          </cell>
          <cell r="N304" t="str">
            <v>1/7대휴</v>
          </cell>
          <cell r="AS304">
            <v>0</v>
          </cell>
          <cell r="AT304">
            <v>0</v>
          </cell>
          <cell r="AU304">
            <v>0</v>
          </cell>
          <cell r="AV304">
            <v>0</v>
          </cell>
          <cell r="AW304">
            <v>0</v>
          </cell>
          <cell r="AX304">
            <v>0</v>
          </cell>
          <cell r="AY304">
            <v>0</v>
          </cell>
          <cell r="AZ304">
            <v>0</v>
          </cell>
          <cell r="BA304">
            <v>0</v>
          </cell>
          <cell r="BB304">
            <v>1</v>
          </cell>
          <cell r="BC304">
            <v>0</v>
          </cell>
          <cell r="BD304">
            <v>0</v>
          </cell>
          <cell r="BE304">
            <v>0</v>
          </cell>
          <cell r="BF304">
            <v>0</v>
          </cell>
          <cell r="BG304">
            <v>0</v>
          </cell>
          <cell r="BH304">
            <v>0</v>
          </cell>
          <cell r="BI304">
            <v>0</v>
          </cell>
          <cell r="BJ304">
            <v>1</v>
          </cell>
          <cell r="BL304">
            <v>19</v>
          </cell>
        </row>
        <row r="305">
          <cell r="B305">
            <v>1082</v>
          </cell>
          <cell r="C305" t="str">
            <v>GI &amp; Uro</v>
          </cell>
          <cell r="D305" t="str">
            <v>GU CL East팀</v>
          </cell>
          <cell r="E305" t="str">
            <v>장필경</v>
          </cell>
          <cell r="F305" t="str">
            <v>차장</v>
          </cell>
          <cell r="G305" t="str">
            <v>팀원</v>
          </cell>
          <cell r="H305" t="str">
            <v>1991-09-10</v>
          </cell>
          <cell r="I305" t="str">
            <v>남</v>
          </cell>
          <cell r="J305">
            <v>22.5</v>
          </cell>
          <cell r="K305">
            <v>0</v>
          </cell>
          <cell r="L305">
            <v>25</v>
          </cell>
          <cell r="M305">
            <v>25</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L305">
            <v>20</v>
          </cell>
        </row>
        <row r="306">
          <cell r="B306">
            <v>1291</v>
          </cell>
          <cell r="C306" t="str">
            <v>GI &amp; Uro</v>
          </cell>
          <cell r="D306" t="str">
            <v>GU CL East팀</v>
          </cell>
          <cell r="E306" t="str">
            <v>김승용</v>
          </cell>
          <cell r="F306" t="str">
            <v>주임</v>
          </cell>
          <cell r="G306" t="str">
            <v>팀원</v>
          </cell>
          <cell r="H306" t="str">
            <v>2000-02-01</v>
          </cell>
          <cell r="I306" t="str">
            <v>남</v>
          </cell>
          <cell r="J306">
            <v>12</v>
          </cell>
          <cell r="K306">
            <v>0</v>
          </cell>
          <cell r="L306">
            <v>16</v>
          </cell>
          <cell r="M306">
            <v>16</v>
          </cell>
          <cell r="AG306" t="str">
            <v>경조(부회갑)</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0</v>
          </cell>
          <cell r="BH306">
            <v>0</v>
          </cell>
          <cell r="BI306">
            <v>0</v>
          </cell>
          <cell r="BJ306">
            <v>1</v>
          </cell>
          <cell r="BL306">
            <v>19</v>
          </cell>
        </row>
        <row r="307">
          <cell r="B307">
            <v>1241</v>
          </cell>
          <cell r="C307" t="str">
            <v>GI &amp; Uro</v>
          </cell>
          <cell r="D307" t="str">
            <v>GU CL East팀</v>
          </cell>
          <cell r="E307" t="str">
            <v>정동욱</v>
          </cell>
          <cell r="F307" t="str">
            <v>대리</v>
          </cell>
          <cell r="G307" t="str">
            <v>팀원</v>
          </cell>
          <cell r="H307" t="str">
            <v>1999-07-01</v>
          </cell>
          <cell r="I307" t="str">
            <v>남</v>
          </cell>
          <cell r="J307">
            <v>15</v>
          </cell>
          <cell r="K307">
            <v>0</v>
          </cell>
          <cell r="L307">
            <v>17</v>
          </cell>
          <cell r="M307">
            <v>17</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L307">
            <v>20</v>
          </cell>
        </row>
        <row r="308">
          <cell r="B308">
            <v>1530</v>
          </cell>
          <cell r="C308" t="str">
            <v>GI &amp; Uro</v>
          </cell>
          <cell r="D308" t="str">
            <v>GU CL East팀</v>
          </cell>
          <cell r="E308" t="str">
            <v>최철화</v>
          </cell>
          <cell r="F308" t="str">
            <v>주임</v>
          </cell>
          <cell r="G308" t="str">
            <v>팀원</v>
          </cell>
          <cell r="H308" t="str">
            <v>2003-07-01</v>
          </cell>
          <cell r="I308" t="str">
            <v>남</v>
          </cell>
          <cell r="J308">
            <v>14.5</v>
          </cell>
          <cell r="K308">
            <v>0</v>
          </cell>
          <cell r="L308">
            <v>13</v>
          </cell>
          <cell r="M308">
            <v>13</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L308">
            <v>20</v>
          </cell>
        </row>
        <row r="309">
          <cell r="B309">
            <v>1333</v>
          </cell>
          <cell r="C309" t="str">
            <v>GI &amp; Uro</v>
          </cell>
          <cell r="D309" t="str">
            <v>GU CL East팀</v>
          </cell>
          <cell r="E309" t="str">
            <v>도영종</v>
          </cell>
          <cell r="F309" t="str">
            <v>주임</v>
          </cell>
          <cell r="G309" t="str">
            <v>팀원</v>
          </cell>
          <cell r="H309" t="str">
            <v>2001-02-26</v>
          </cell>
          <cell r="I309" t="str">
            <v>남</v>
          </cell>
          <cell r="J309">
            <v>14</v>
          </cell>
          <cell r="K309">
            <v>0</v>
          </cell>
          <cell r="L309">
            <v>15</v>
          </cell>
          <cell r="M309">
            <v>15</v>
          </cell>
          <cell r="Q309" t="str">
            <v>휴일</v>
          </cell>
          <cell r="AS309">
            <v>0</v>
          </cell>
          <cell r="AT309">
            <v>0</v>
          </cell>
          <cell r="AU309">
            <v>0</v>
          </cell>
          <cell r="AV309">
            <v>0</v>
          </cell>
          <cell r="AW309">
            <v>0</v>
          </cell>
          <cell r="AX309">
            <v>0</v>
          </cell>
          <cell r="AY309">
            <v>0</v>
          </cell>
          <cell r="AZ309">
            <v>0</v>
          </cell>
          <cell r="BA309">
            <v>1</v>
          </cell>
          <cell r="BB309">
            <v>0</v>
          </cell>
          <cell r="BC309">
            <v>0</v>
          </cell>
          <cell r="BD309">
            <v>0</v>
          </cell>
          <cell r="BE309">
            <v>0</v>
          </cell>
          <cell r="BF309">
            <v>0</v>
          </cell>
          <cell r="BG309">
            <v>0</v>
          </cell>
          <cell r="BH309">
            <v>0</v>
          </cell>
          <cell r="BI309">
            <v>0</v>
          </cell>
          <cell r="BJ309">
            <v>0</v>
          </cell>
          <cell r="BL309">
            <v>20</v>
          </cell>
        </row>
        <row r="310">
          <cell r="B310">
            <v>1466</v>
          </cell>
          <cell r="C310" t="str">
            <v>GI &amp; Uro</v>
          </cell>
          <cell r="D310" t="str">
            <v>GU CL East팀</v>
          </cell>
          <cell r="E310" t="str">
            <v>이용만</v>
          </cell>
          <cell r="F310" t="str">
            <v>사원</v>
          </cell>
          <cell r="G310" t="str">
            <v>팀원</v>
          </cell>
          <cell r="H310" t="str">
            <v>2003-01-07</v>
          </cell>
          <cell r="I310" t="str">
            <v>남</v>
          </cell>
          <cell r="J310">
            <v>8.8082191780821901</v>
          </cell>
          <cell r="K310">
            <v>0</v>
          </cell>
          <cell r="L310">
            <v>13</v>
          </cell>
          <cell r="M310">
            <v>13</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L310">
            <v>20</v>
          </cell>
        </row>
        <row r="311">
          <cell r="B311">
            <v>1356</v>
          </cell>
          <cell r="C311" t="str">
            <v>GI &amp; Uro</v>
          </cell>
          <cell r="D311" t="str">
            <v>GU CL East팀</v>
          </cell>
          <cell r="E311" t="str">
            <v>송상훈</v>
          </cell>
          <cell r="F311" t="str">
            <v>주임</v>
          </cell>
          <cell r="G311" t="str">
            <v>팀원</v>
          </cell>
          <cell r="H311" t="str">
            <v>2001-04-30</v>
          </cell>
          <cell r="I311" t="str">
            <v>남</v>
          </cell>
          <cell r="J311">
            <v>15</v>
          </cell>
          <cell r="K311">
            <v>0</v>
          </cell>
          <cell r="L311">
            <v>15</v>
          </cell>
          <cell r="M311">
            <v>15</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L311">
            <v>20</v>
          </cell>
        </row>
        <row r="312">
          <cell r="B312">
            <v>1276</v>
          </cell>
          <cell r="C312" t="str">
            <v>GI &amp; Uro</v>
          </cell>
          <cell r="D312" t="str">
            <v>GU CL West팀</v>
          </cell>
          <cell r="E312" t="str">
            <v>김명진</v>
          </cell>
          <cell r="F312" t="str">
            <v>차장</v>
          </cell>
          <cell r="G312" t="str">
            <v>팀장</v>
          </cell>
          <cell r="H312" t="str">
            <v>2000-01-10</v>
          </cell>
          <cell r="I312" t="str">
            <v>남</v>
          </cell>
          <cell r="J312">
            <v>20</v>
          </cell>
          <cell r="K312">
            <v>0</v>
          </cell>
          <cell r="L312">
            <v>16</v>
          </cell>
          <cell r="M312">
            <v>16</v>
          </cell>
          <cell r="X312" t="str">
            <v>휴일</v>
          </cell>
          <cell r="Y312" t="str">
            <v>휴일</v>
          </cell>
          <cell r="AE312" t="str">
            <v>휴일</v>
          </cell>
          <cell r="AL312" t="str">
            <v>휴일</v>
          </cell>
          <cell r="AM312" t="str">
            <v>휴일</v>
          </cell>
          <cell r="AS312">
            <v>0</v>
          </cell>
          <cell r="AT312">
            <v>0</v>
          </cell>
          <cell r="AU312">
            <v>0</v>
          </cell>
          <cell r="AV312">
            <v>0</v>
          </cell>
          <cell r="AW312">
            <v>0</v>
          </cell>
          <cell r="AX312">
            <v>0</v>
          </cell>
          <cell r="AY312">
            <v>0</v>
          </cell>
          <cell r="AZ312">
            <v>0</v>
          </cell>
          <cell r="BA312">
            <v>5</v>
          </cell>
          <cell r="BB312">
            <v>0</v>
          </cell>
          <cell r="BC312">
            <v>0</v>
          </cell>
          <cell r="BD312">
            <v>0</v>
          </cell>
          <cell r="BE312">
            <v>0</v>
          </cell>
          <cell r="BF312">
            <v>0</v>
          </cell>
          <cell r="BG312">
            <v>0</v>
          </cell>
          <cell r="BH312">
            <v>0</v>
          </cell>
          <cell r="BI312">
            <v>0</v>
          </cell>
          <cell r="BJ312">
            <v>0</v>
          </cell>
          <cell r="BL312">
            <v>20</v>
          </cell>
        </row>
        <row r="313">
          <cell r="B313">
            <v>1503</v>
          </cell>
          <cell r="C313" t="str">
            <v>GI &amp; Uro</v>
          </cell>
          <cell r="D313" t="str">
            <v>GU CL West팀</v>
          </cell>
          <cell r="E313" t="str">
            <v>이승준</v>
          </cell>
          <cell r="F313" t="str">
            <v>주임</v>
          </cell>
          <cell r="G313" t="str">
            <v>팀원</v>
          </cell>
          <cell r="H313" t="str">
            <v>2003-06-02</v>
          </cell>
          <cell r="I313" t="str">
            <v>남</v>
          </cell>
          <cell r="J313">
            <v>16</v>
          </cell>
          <cell r="K313">
            <v>0</v>
          </cell>
          <cell r="L313">
            <v>13</v>
          </cell>
          <cell r="M313">
            <v>13</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L313">
            <v>20</v>
          </cell>
        </row>
        <row r="314">
          <cell r="B314">
            <v>1104</v>
          </cell>
          <cell r="C314" t="str">
            <v>GI &amp; Uro</v>
          </cell>
          <cell r="D314" t="str">
            <v>GU CL West팀</v>
          </cell>
          <cell r="E314" t="str">
            <v>형성길</v>
          </cell>
          <cell r="F314" t="str">
            <v>차장</v>
          </cell>
          <cell r="G314" t="str">
            <v>팀원</v>
          </cell>
          <cell r="H314" t="str">
            <v>1992-08-10</v>
          </cell>
          <cell r="I314" t="str">
            <v>남</v>
          </cell>
          <cell r="J314">
            <v>19.5</v>
          </cell>
          <cell r="K314">
            <v>0</v>
          </cell>
          <cell r="L314">
            <v>24</v>
          </cell>
          <cell r="M314">
            <v>24</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L314">
            <v>20</v>
          </cell>
        </row>
        <row r="315">
          <cell r="B315">
            <v>1240</v>
          </cell>
          <cell r="C315" t="str">
            <v>GI &amp; Uro</v>
          </cell>
          <cell r="D315" t="str">
            <v>GU CL West팀</v>
          </cell>
          <cell r="E315" t="str">
            <v>이종혁A</v>
          </cell>
          <cell r="F315" t="str">
            <v>주임</v>
          </cell>
          <cell r="G315" t="str">
            <v>팀원</v>
          </cell>
          <cell r="H315" t="str">
            <v>1999-07-01</v>
          </cell>
          <cell r="I315" t="str">
            <v>남</v>
          </cell>
          <cell r="J315">
            <v>12</v>
          </cell>
          <cell r="K315">
            <v>0</v>
          </cell>
          <cell r="L315">
            <v>17</v>
          </cell>
          <cell r="M315">
            <v>17</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L315">
            <v>20</v>
          </cell>
        </row>
        <row r="316">
          <cell r="B316">
            <v>1554</v>
          </cell>
          <cell r="C316" t="str">
            <v>GI &amp; Uro</v>
          </cell>
          <cell r="D316" t="str">
            <v>GU CL West팀</v>
          </cell>
          <cell r="E316" t="str">
            <v>오승철</v>
          </cell>
          <cell r="F316" t="str">
            <v>주임</v>
          </cell>
          <cell r="G316" t="str">
            <v>팀원</v>
          </cell>
          <cell r="H316" t="str">
            <v>2004-01-26</v>
          </cell>
          <cell r="I316" t="str">
            <v>남</v>
          </cell>
          <cell r="J316">
            <v>10.315068493150683</v>
          </cell>
          <cell r="K316">
            <v>0</v>
          </cell>
          <cell r="L316">
            <v>12</v>
          </cell>
          <cell r="M316">
            <v>12</v>
          </cell>
          <cell r="Z316" t="str">
            <v>경조(부칠순)</v>
          </cell>
          <cell r="AS316">
            <v>0</v>
          </cell>
          <cell r="AT316">
            <v>0</v>
          </cell>
          <cell r="AU316">
            <v>0</v>
          </cell>
          <cell r="AV316">
            <v>0</v>
          </cell>
          <cell r="AW316">
            <v>0</v>
          </cell>
          <cell r="AX316">
            <v>0</v>
          </cell>
          <cell r="AY316">
            <v>0</v>
          </cell>
          <cell r="AZ316">
            <v>1</v>
          </cell>
          <cell r="BA316">
            <v>0</v>
          </cell>
          <cell r="BB316">
            <v>0</v>
          </cell>
          <cell r="BC316">
            <v>0</v>
          </cell>
          <cell r="BD316">
            <v>0</v>
          </cell>
          <cell r="BE316">
            <v>0</v>
          </cell>
          <cell r="BF316">
            <v>0</v>
          </cell>
          <cell r="BG316">
            <v>0</v>
          </cell>
          <cell r="BH316">
            <v>0</v>
          </cell>
          <cell r="BI316">
            <v>0</v>
          </cell>
          <cell r="BJ316">
            <v>1</v>
          </cell>
          <cell r="BL316">
            <v>19</v>
          </cell>
        </row>
        <row r="317">
          <cell r="B317">
            <v>1308</v>
          </cell>
          <cell r="C317" t="str">
            <v>GI &amp; Uro</v>
          </cell>
          <cell r="D317" t="str">
            <v>GU CL West팀</v>
          </cell>
          <cell r="E317" t="str">
            <v>김우석</v>
          </cell>
          <cell r="F317" t="str">
            <v>대리</v>
          </cell>
          <cell r="G317" t="str">
            <v>팀원</v>
          </cell>
          <cell r="H317" t="str">
            <v>2000-04-17</v>
          </cell>
          <cell r="I317" t="str">
            <v>남</v>
          </cell>
          <cell r="J317">
            <v>17</v>
          </cell>
          <cell r="K317">
            <v>0</v>
          </cell>
          <cell r="L317">
            <v>16</v>
          </cell>
          <cell r="M317">
            <v>16</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L317">
            <v>20</v>
          </cell>
        </row>
        <row r="318">
          <cell r="B318">
            <v>1426</v>
          </cell>
          <cell r="C318" t="str">
            <v>GI &amp; Uro</v>
          </cell>
          <cell r="D318" t="str">
            <v>GU CL West팀</v>
          </cell>
          <cell r="E318" t="str">
            <v>강종열</v>
          </cell>
          <cell r="F318" t="str">
            <v>주임</v>
          </cell>
          <cell r="G318" t="str">
            <v>팀원</v>
          </cell>
          <cell r="H318" t="str">
            <v>2003-01-07</v>
          </cell>
          <cell r="I318" t="str">
            <v>남</v>
          </cell>
          <cell r="J318">
            <v>8</v>
          </cell>
          <cell r="K318">
            <v>0</v>
          </cell>
          <cell r="L318">
            <v>13</v>
          </cell>
          <cell r="M318">
            <v>13</v>
          </cell>
          <cell r="N318" t="str">
            <v>월차</v>
          </cell>
          <cell r="AS318">
            <v>0</v>
          </cell>
          <cell r="AT318">
            <v>0</v>
          </cell>
          <cell r="AU318">
            <v>0</v>
          </cell>
          <cell r="AV318">
            <v>1</v>
          </cell>
          <cell r="AW318">
            <v>0</v>
          </cell>
          <cell r="AX318">
            <v>1</v>
          </cell>
          <cell r="AY318">
            <v>0</v>
          </cell>
          <cell r="AZ318">
            <v>0</v>
          </cell>
          <cell r="BA318">
            <v>0</v>
          </cell>
          <cell r="BB318">
            <v>0</v>
          </cell>
          <cell r="BC318">
            <v>0</v>
          </cell>
          <cell r="BD318">
            <v>0</v>
          </cell>
          <cell r="BE318">
            <v>0</v>
          </cell>
          <cell r="BF318">
            <v>0</v>
          </cell>
          <cell r="BG318">
            <v>0</v>
          </cell>
          <cell r="BH318">
            <v>0</v>
          </cell>
          <cell r="BI318">
            <v>0</v>
          </cell>
          <cell r="BJ318">
            <v>1</v>
          </cell>
          <cell r="BL318">
            <v>19</v>
          </cell>
        </row>
        <row r="319">
          <cell r="B319">
            <v>1523</v>
          </cell>
          <cell r="C319" t="str">
            <v>GI &amp; Uro</v>
          </cell>
          <cell r="D319" t="str">
            <v>GU CL West팀</v>
          </cell>
          <cell r="E319" t="str">
            <v>임좌명</v>
          </cell>
          <cell r="F319" t="str">
            <v>사원</v>
          </cell>
          <cell r="G319" t="str">
            <v>팀원</v>
          </cell>
          <cell r="H319" t="str">
            <v>2003-07-01</v>
          </cell>
          <cell r="I319" t="str">
            <v>남</v>
          </cell>
          <cell r="J319">
            <v>13</v>
          </cell>
          <cell r="K319">
            <v>0</v>
          </cell>
          <cell r="L319">
            <v>13</v>
          </cell>
          <cell r="M319">
            <v>13</v>
          </cell>
          <cell r="AL319" t="str">
            <v>휴일</v>
          </cell>
          <cell r="AS319">
            <v>0</v>
          </cell>
          <cell r="AT319">
            <v>0</v>
          </cell>
          <cell r="AU319">
            <v>0</v>
          </cell>
          <cell r="AV319">
            <v>0</v>
          </cell>
          <cell r="AW319">
            <v>0</v>
          </cell>
          <cell r="AX319">
            <v>0</v>
          </cell>
          <cell r="AY319">
            <v>0</v>
          </cell>
          <cell r="AZ319">
            <v>0</v>
          </cell>
          <cell r="BA319">
            <v>1</v>
          </cell>
          <cell r="BB319">
            <v>0</v>
          </cell>
          <cell r="BC319">
            <v>0</v>
          </cell>
          <cell r="BD319">
            <v>0</v>
          </cell>
          <cell r="BE319">
            <v>0</v>
          </cell>
          <cell r="BF319">
            <v>0</v>
          </cell>
          <cell r="BG319">
            <v>0</v>
          </cell>
          <cell r="BH319">
            <v>0</v>
          </cell>
          <cell r="BI319">
            <v>0</v>
          </cell>
          <cell r="BJ319">
            <v>0</v>
          </cell>
          <cell r="BL319">
            <v>20</v>
          </cell>
        </row>
        <row r="320">
          <cell r="B320">
            <v>1030</v>
          </cell>
          <cell r="C320" t="str">
            <v>GI &amp; Uro</v>
          </cell>
          <cell r="D320" t="str">
            <v>GU CL West팀</v>
          </cell>
          <cell r="E320" t="str">
            <v>강채호</v>
          </cell>
          <cell r="F320" t="str">
            <v>부장</v>
          </cell>
          <cell r="G320" t="str">
            <v>팀원</v>
          </cell>
          <cell r="H320" t="str">
            <v>1988-12-12</v>
          </cell>
          <cell r="I320" t="str">
            <v>남</v>
          </cell>
          <cell r="J320">
            <v>24</v>
          </cell>
          <cell r="K320">
            <v>0</v>
          </cell>
          <cell r="L320">
            <v>28</v>
          </cell>
          <cell r="M320">
            <v>28</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L320">
            <v>20</v>
          </cell>
        </row>
        <row r="321">
          <cell r="B321">
            <v>1003</v>
          </cell>
          <cell r="C321" t="str">
            <v>GI &amp; Uro</v>
          </cell>
          <cell r="D321" t="str">
            <v>GU CL West팀</v>
          </cell>
          <cell r="E321" t="str">
            <v>임택수</v>
          </cell>
          <cell r="F321" t="str">
            <v>부장</v>
          </cell>
          <cell r="G321" t="str">
            <v>팀원</v>
          </cell>
          <cell r="H321" t="str">
            <v>1983-12-15</v>
          </cell>
          <cell r="I321" t="str">
            <v>남</v>
          </cell>
          <cell r="J321">
            <v>32</v>
          </cell>
          <cell r="K321">
            <v>0</v>
          </cell>
          <cell r="L321">
            <v>33</v>
          </cell>
          <cell r="M321">
            <v>33</v>
          </cell>
          <cell r="P321" t="str">
            <v>특휴</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1</v>
          </cell>
          <cell r="BJ321">
            <v>0</v>
          </cell>
          <cell r="BL321">
            <v>19</v>
          </cell>
        </row>
        <row r="322">
          <cell r="B322">
            <v>1173</v>
          </cell>
          <cell r="C322" t="str">
            <v>Vaccine</v>
          </cell>
          <cell r="D322" t="str">
            <v>Vaccine 1팀</v>
          </cell>
          <cell r="E322" t="str">
            <v>이세헌</v>
          </cell>
          <cell r="F322" t="str">
            <v>부장</v>
          </cell>
          <cell r="G322" t="str">
            <v>팀장</v>
          </cell>
          <cell r="H322" t="str">
            <v>1995-08-16</v>
          </cell>
          <cell r="I322" t="str">
            <v>남</v>
          </cell>
          <cell r="J322">
            <v>20</v>
          </cell>
          <cell r="K322">
            <v>0</v>
          </cell>
          <cell r="L322">
            <v>21</v>
          </cell>
          <cell r="M322">
            <v>21</v>
          </cell>
          <cell r="AF322" t="str">
            <v>휴일</v>
          </cell>
          <cell r="AS322">
            <v>0</v>
          </cell>
          <cell r="AT322">
            <v>0</v>
          </cell>
          <cell r="AU322">
            <v>0</v>
          </cell>
          <cell r="AV322">
            <v>0</v>
          </cell>
          <cell r="AW322">
            <v>0</v>
          </cell>
          <cell r="AX322">
            <v>0</v>
          </cell>
          <cell r="AY322">
            <v>0</v>
          </cell>
          <cell r="AZ322">
            <v>0</v>
          </cell>
          <cell r="BA322">
            <v>1</v>
          </cell>
          <cell r="BB322">
            <v>0</v>
          </cell>
          <cell r="BC322">
            <v>0</v>
          </cell>
          <cell r="BD322">
            <v>0</v>
          </cell>
          <cell r="BE322">
            <v>0</v>
          </cell>
          <cell r="BF322">
            <v>0</v>
          </cell>
          <cell r="BG322">
            <v>0</v>
          </cell>
          <cell r="BH322">
            <v>0</v>
          </cell>
          <cell r="BI322">
            <v>0</v>
          </cell>
          <cell r="BJ322">
            <v>0</v>
          </cell>
          <cell r="BL322">
            <v>20</v>
          </cell>
        </row>
        <row r="323">
          <cell r="B323">
            <v>1091</v>
          </cell>
          <cell r="C323" t="str">
            <v>Vaccine</v>
          </cell>
          <cell r="D323" t="str">
            <v>Vaccine 1팀</v>
          </cell>
          <cell r="E323" t="str">
            <v>김종수</v>
          </cell>
          <cell r="F323" t="str">
            <v>차장</v>
          </cell>
          <cell r="G323" t="str">
            <v>팀원</v>
          </cell>
          <cell r="H323" t="str">
            <v>1992-02-10</v>
          </cell>
          <cell r="I323" t="str">
            <v>남</v>
          </cell>
          <cell r="J323">
            <v>21</v>
          </cell>
          <cell r="K323">
            <v>0</v>
          </cell>
          <cell r="L323">
            <v>24</v>
          </cell>
          <cell r="M323">
            <v>24</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L323">
            <v>20</v>
          </cell>
        </row>
        <row r="324">
          <cell r="B324">
            <v>1065</v>
          </cell>
          <cell r="C324" t="str">
            <v>Vaccine</v>
          </cell>
          <cell r="D324" t="str">
            <v>Vaccine 1팀</v>
          </cell>
          <cell r="E324" t="str">
            <v>박해정</v>
          </cell>
          <cell r="F324" t="str">
            <v>차장</v>
          </cell>
          <cell r="G324" t="str">
            <v>팀원</v>
          </cell>
          <cell r="H324" t="str">
            <v>1991-03-18</v>
          </cell>
          <cell r="I324" t="str">
            <v>남</v>
          </cell>
          <cell r="J324">
            <v>24</v>
          </cell>
          <cell r="K324">
            <v>0</v>
          </cell>
          <cell r="L324">
            <v>25</v>
          </cell>
          <cell r="M324">
            <v>25</v>
          </cell>
          <cell r="AF324" t="str">
            <v>휴일</v>
          </cell>
          <cell r="AS324">
            <v>0</v>
          </cell>
          <cell r="AT324">
            <v>0</v>
          </cell>
          <cell r="AU324">
            <v>0</v>
          </cell>
          <cell r="AV324">
            <v>0</v>
          </cell>
          <cell r="AW324">
            <v>0</v>
          </cell>
          <cell r="AX324">
            <v>0</v>
          </cell>
          <cell r="AY324">
            <v>0</v>
          </cell>
          <cell r="AZ324">
            <v>0</v>
          </cell>
          <cell r="BA324">
            <v>1</v>
          </cell>
          <cell r="BB324">
            <v>0</v>
          </cell>
          <cell r="BC324">
            <v>0</v>
          </cell>
          <cell r="BD324">
            <v>0</v>
          </cell>
          <cell r="BE324">
            <v>0</v>
          </cell>
          <cell r="BF324">
            <v>0</v>
          </cell>
          <cell r="BG324">
            <v>0</v>
          </cell>
          <cell r="BH324">
            <v>0</v>
          </cell>
          <cell r="BI324">
            <v>0</v>
          </cell>
          <cell r="BJ324">
            <v>0</v>
          </cell>
          <cell r="BL324">
            <v>20</v>
          </cell>
        </row>
        <row r="325">
          <cell r="B325">
            <v>1235</v>
          </cell>
          <cell r="C325" t="str">
            <v>Vaccine</v>
          </cell>
          <cell r="D325" t="str">
            <v>Vaccine 1팀</v>
          </cell>
          <cell r="E325" t="str">
            <v>배상범</v>
          </cell>
          <cell r="F325" t="str">
            <v>대리</v>
          </cell>
          <cell r="G325" t="str">
            <v>팀원</v>
          </cell>
          <cell r="H325" t="str">
            <v>1999-07-01</v>
          </cell>
          <cell r="I325" t="str">
            <v>남</v>
          </cell>
          <cell r="J325">
            <v>15</v>
          </cell>
          <cell r="K325">
            <v>0</v>
          </cell>
          <cell r="L325">
            <v>17</v>
          </cell>
          <cell r="M325">
            <v>17</v>
          </cell>
          <cell r="R325" t="str">
            <v>휴일</v>
          </cell>
          <cell r="S325" t="str">
            <v>출산</v>
          </cell>
          <cell r="T325" t="str">
            <v>출산</v>
          </cell>
          <cell r="U325" t="str">
            <v>2/5대휴</v>
          </cell>
          <cell r="AF325" t="str">
            <v>휴일</v>
          </cell>
          <cell r="AS325">
            <v>0</v>
          </cell>
          <cell r="AT325">
            <v>0</v>
          </cell>
          <cell r="AU325">
            <v>0</v>
          </cell>
          <cell r="AV325">
            <v>0</v>
          </cell>
          <cell r="AW325">
            <v>0</v>
          </cell>
          <cell r="AX325">
            <v>0</v>
          </cell>
          <cell r="AY325">
            <v>0</v>
          </cell>
          <cell r="AZ325">
            <v>0</v>
          </cell>
          <cell r="BA325">
            <v>2</v>
          </cell>
          <cell r="BB325">
            <v>1</v>
          </cell>
          <cell r="BC325">
            <v>0</v>
          </cell>
          <cell r="BD325">
            <v>0</v>
          </cell>
          <cell r="BE325">
            <v>0</v>
          </cell>
          <cell r="BF325">
            <v>0</v>
          </cell>
          <cell r="BG325">
            <v>0</v>
          </cell>
          <cell r="BH325">
            <v>0</v>
          </cell>
          <cell r="BI325">
            <v>0</v>
          </cell>
          <cell r="BJ325">
            <v>1</v>
          </cell>
          <cell r="BK325">
            <v>-2</v>
          </cell>
          <cell r="BL325">
            <v>17</v>
          </cell>
        </row>
        <row r="326">
          <cell r="B326">
            <v>1349</v>
          </cell>
          <cell r="C326" t="str">
            <v>Vaccine</v>
          </cell>
          <cell r="D326" t="str">
            <v>Vaccine 1팀</v>
          </cell>
          <cell r="E326" t="str">
            <v>홍승찬</v>
          </cell>
          <cell r="F326" t="str">
            <v>주임</v>
          </cell>
          <cell r="G326" t="str">
            <v>팀원</v>
          </cell>
          <cell r="H326" t="str">
            <v>2001-04-30</v>
          </cell>
          <cell r="I326" t="str">
            <v>남</v>
          </cell>
          <cell r="J326">
            <v>12</v>
          </cell>
          <cell r="K326">
            <v>0</v>
          </cell>
          <cell r="L326">
            <v>15</v>
          </cell>
          <cell r="M326">
            <v>15</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L326">
            <v>20</v>
          </cell>
        </row>
        <row r="327">
          <cell r="B327">
            <v>1355</v>
          </cell>
          <cell r="C327" t="str">
            <v>Vaccine</v>
          </cell>
          <cell r="D327" t="str">
            <v>Vaccine 1팀</v>
          </cell>
          <cell r="E327" t="str">
            <v>황은석</v>
          </cell>
          <cell r="F327" t="str">
            <v>주임</v>
          </cell>
          <cell r="G327" t="str">
            <v>팀원</v>
          </cell>
          <cell r="H327" t="str">
            <v>2001-04-30</v>
          </cell>
          <cell r="I327" t="str">
            <v>남</v>
          </cell>
          <cell r="J327">
            <v>11.5</v>
          </cell>
          <cell r="K327">
            <v>0</v>
          </cell>
          <cell r="L327">
            <v>15</v>
          </cell>
          <cell r="M327">
            <v>15</v>
          </cell>
          <cell r="X327" t="str">
            <v>휴일</v>
          </cell>
          <cell r="AS327">
            <v>0</v>
          </cell>
          <cell r="AT327">
            <v>0</v>
          </cell>
          <cell r="AU327">
            <v>0</v>
          </cell>
          <cell r="AV327">
            <v>0</v>
          </cell>
          <cell r="AW327">
            <v>0</v>
          </cell>
          <cell r="AX327">
            <v>0</v>
          </cell>
          <cell r="AY327">
            <v>0</v>
          </cell>
          <cell r="AZ327">
            <v>0</v>
          </cell>
          <cell r="BA327">
            <v>1</v>
          </cell>
          <cell r="BB327">
            <v>0</v>
          </cell>
          <cell r="BC327">
            <v>0</v>
          </cell>
          <cell r="BD327">
            <v>0</v>
          </cell>
          <cell r="BE327">
            <v>0</v>
          </cell>
          <cell r="BF327">
            <v>0</v>
          </cell>
          <cell r="BG327">
            <v>0</v>
          </cell>
          <cell r="BH327">
            <v>0</v>
          </cell>
          <cell r="BI327">
            <v>0</v>
          </cell>
          <cell r="BJ327">
            <v>0</v>
          </cell>
          <cell r="BL327">
            <v>20</v>
          </cell>
        </row>
        <row r="328">
          <cell r="B328">
            <v>1326</v>
          </cell>
          <cell r="C328" t="str">
            <v>Vaccine</v>
          </cell>
          <cell r="D328" t="str">
            <v>Vaccine 1팀</v>
          </cell>
          <cell r="E328" t="str">
            <v>강영덕</v>
          </cell>
          <cell r="F328" t="str">
            <v>주임</v>
          </cell>
          <cell r="G328" t="str">
            <v>팀원</v>
          </cell>
          <cell r="H328" t="str">
            <v>2001-02-26</v>
          </cell>
          <cell r="I328" t="str">
            <v>남</v>
          </cell>
          <cell r="J328">
            <v>12</v>
          </cell>
          <cell r="K328">
            <v>0</v>
          </cell>
          <cell r="L328">
            <v>15</v>
          </cell>
          <cell r="M328">
            <v>15</v>
          </cell>
          <cell r="AF328" t="str">
            <v>휴일</v>
          </cell>
          <cell r="AS328">
            <v>0</v>
          </cell>
          <cell r="AT328">
            <v>0</v>
          </cell>
          <cell r="AU328">
            <v>0</v>
          </cell>
          <cell r="AV328">
            <v>0</v>
          </cell>
          <cell r="AW328">
            <v>0</v>
          </cell>
          <cell r="AX328">
            <v>0</v>
          </cell>
          <cell r="AY328">
            <v>0</v>
          </cell>
          <cell r="AZ328">
            <v>0</v>
          </cell>
          <cell r="BA328">
            <v>1</v>
          </cell>
          <cell r="BB328">
            <v>0</v>
          </cell>
          <cell r="BC328">
            <v>0</v>
          </cell>
          <cell r="BD328">
            <v>0</v>
          </cell>
          <cell r="BE328">
            <v>0</v>
          </cell>
          <cell r="BF328">
            <v>0</v>
          </cell>
          <cell r="BG328">
            <v>0</v>
          </cell>
          <cell r="BH328">
            <v>0</v>
          </cell>
          <cell r="BI328">
            <v>0</v>
          </cell>
          <cell r="BJ328">
            <v>0</v>
          </cell>
          <cell r="BL328">
            <v>20</v>
          </cell>
        </row>
        <row r="329">
          <cell r="B329">
            <v>1471</v>
          </cell>
          <cell r="C329" t="str">
            <v>Vaccine</v>
          </cell>
          <cell r="D329" t="str">
            <v>Vaccine 1팀</v>
          </cell>
          <cell r="E329" t="str">
            <v>장재기</v>
          </cell>
          <cell r="F329" t="str">
            <v>주임</v>
          </cell>
          <cell r="G329" t="str">
            <v>팀원</v>
          </cell>
          <cell r="H329" t="str">
            <v>2003-01-07</v>
          </cell>
          <cell r="I329" t="str">
            <v>남</v>
          </cell>
          <cell r="J329">
            <v>11</v>
          </cell>
          <cell r="K329">
            <v>0</v>
          </cell>
          <cell r="L329">
            <v>13</v>
          </cell>
          <cell r="M329">
            <v>13</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L329">
            <v>20</v>
          </cell>
        </row>
        <row r="330">
          <cell r="B330">
            <v>1454</v>
          </cell>
          <cell r="C330" t="str">
            <v>Vaccine</v>
          </cell>
          <cell r="D330" t="str">
            <v>Vaccine 1팀</v>
          </cell>
          <cell r="E330" t="str">
            <v>서민규</v>
          </cell>
          <cell r="F330" t="str">
            <v>사원</v>
          </cell>
          <cell r="G330" t="str">
            <v>팀원</v>
          </cell>
          <cell r="H330" t="str">
            <v>2003-01-07</v>
          </cell>
          <cell r="I330" t="str">
            <v>남</v>
          </cell>
          <cell r="J330">
            <v>9</v>
          </cell>
          <cell r="K330">
            <v>0</v>
          </cell>
          <cell r="L330">
            <v>13</v>
          </cell>
          <cell r="M330">
            <v>13</v>
          </cell>
          <cell r="R330" t="str">
            <v>휴일</v>
          </cell>
          <cell r="AC330" t="str">
            <v>2/5대휴</v>
          </cell>
          <cell r="AI330" t="str">
            <v>월차</v>
          </cell>
          <cell r="AS330">
            <v>0</v>
          </cell>
          <cell r="AT330">
            <v>0</v>
          </cell>
          <cell r="AU330">
            <v>0</v>
          </cell>
          <cell r="AV330">
            <v>1</v>
          </cell>
          <cell r="AW330">
            <v>0</v>
          </cell>
          <cell r="AX330">
            <v>1</v>
          </cell>
          <cell r="AY330">
            <v>0</v>
          </cell>
          <cell r="AZ330">
            <v>0</v>
          </cell>
          <cell r="BA330">
            <v>1</v>
          </cell>
          <cell r="BB330">
            <v>1</v>
          </cell>
          <cell r="BC330">
            <v>0</v>
          </cell>
          <cell r="BD330">
            <v>0</v>
          </cell>
          <cell r="BE330">
            <v>0</v>
          </cell>
          <cell r="BF330">
            <v>0</v>
          </cell>
          <cell r="BG330">
            <v>0</v>
          </cell>
          <cell r="BH330">
            <v>0</v>
          </cell>
          <cell r="BI330">
            <v>0</v>
          </cell>
          <cell r="BJ330">
            <v>2</v>
          </cell>
          <cell r="BL330">
            <v>18</v>
          </cell>
        </row>
        <row r="331">
          <cell r="B331">
            <v>1449</v>
          </cell>
          <cell r="C331" t="str">
            <v>Vaccine</v>
          </cell>
          <cell r="D331" t="str">
            <v>Vaccine 1팀</v>
          </cell>
          <cell r="E331" t="str">
            <v>박준하</v>
          </cell>
          <cell r="F331" t="str">
            <v>사원</v>
          </cell>
          <cell r="G331" t="str">
            <v>팀원</v>
          </cell>
          <cell r="H331" t="str">
            <v>2003-01-07</v>
          </cell>
          <cell r="I331" t="str">
            <v>남</v>
          </cell>
          <cell r="J331">
            <v>9</v>
          </cell>
          <cell r="K331">
            <v>0</v>
          </cell>
          <cell r="L331">
            <v>13</v>
          </cell>
          <cell r="M331">
            <v>13</v>
          </cell>
          <cell r="AF331" t="str">
            <v>휴일</v>
          </cell>
          <cell r="AO331" t="str">
            <v>2/19대휴</v>
          </cell>
          <cell r="AS331">
            <v>0</v>
          </cell>
          <cell r="AT331">
            <v>0</v>
          </cell>
          <cell r="AU331">
            <v>0</v>
          </cell>
          <cell r="AV331">
            <v>0</v>
          </cell>
          <cell r="AW331">
            <v>0</v>
          </cell>
          <cell r="AX331">
            <v>0</v>
          </cell>
          <cell r="AY331">
            <v>0</v>
          </cell>
          <cell r="AZ331">
            <v>0</v>
          </cell>
          <cell r="BA331">
            <v>1</v>
          </cell>
          <cell r="BB331">
            <v>1</v>
          </cell>
          <cell r="BC331">
            <v>0</v>
          </cell>
          <cell r="BD331">
            <v>0</v>
          </cell>
          <cell r="BE331">
            <v>0</v>
          </cell>
          <cell r="BF331">
            <v>0</v>
          </cell>
          <cell r="BG331">
            <v>0</v>
          </cell>
          <cell r="BH331">
            <v>0</v>
          </cell>
          <cell r="BI331">
            <v>0</v>
          </cell>
          <cell r="BJ331">
            <v>1</v>
          </cell>
          <cell r="BL331">
            <v>19</v>
          </cell>
        </row>
        <row r="332">
          <cell r="B332">
            <v>1226</v>
          </cell>
          <cell r="C332" t="str">
            <v>Vaccine</v>
          </cell>
          <cell r="D332" t="str">
            <v>Vaccine2팀</v>
          </cell>
          <cell r="E332" t="str">
            <v>박하룡</v>
          </cell>
          <cell r="F332" t="str">
            <v>과장</v>
          </cell>
          <cell r="G332" t="str">
            <v>팀장</v>
          </cell>
          <cell r="H332" t="str">
            <v>1999-01-25</v>
          </cell>
          <cell r="I332" t="str">
            <v>남</v>
          </cell>
          <cell r="J332">
            <v>16</v>
          </cell>
          <cell r="K332">
            <v>0</v>
          </cell>
          <cell r="L332">
            <v>17</v>
          </cell>
          <cell r="M332">
            <v>17</v>
          </cell>
          <cell r="X332" t="str">
            <v>휴일</v>
          </cell>
          <cell r="AE332" t="str">
            <v>휴일</v>
          </cell>
          <cell r="AF332" t="str">
            <v>휴일</v>
          </cell>
          <cell r="AG332" t="str">
            <v>2/11대휴</v>
          </cell>
          <cell r="AS332">
            <v>0</v>
          </cell>
          <cell r="AT332">
            <v>0</v>
          </cell>
          <cell r="AU332">
            <v>0</v>
          </cell>
          <cell r="AV332">
            <v>0</v>
          </cell>
          <cell r="AW332">
            <v>0</v>
          </cell>
          <cell r="AX332">
            <v>0</v>
          </cell>
          <cell r="AY332">
            <v>0</v>
          </cell>
          <cell r="AZ332">
            <v>0</v>
          </cell>
          <cell r="BA332">
            <v>3</v>
          </cell>
          <cell r="BB332">
            <v>1</v>
          </cell>
          <cell r="BC332">
            <v>0</v>
          </cell>
          <cell r="BD332">
            <v>0</v>
          </cell>
          <cell r="BE332">
            <v>0</v>
          </cell>
          <cell r="BF332">
            <v>0</v>
          </cell>
          <cell r="BG332">
            <v>0</v>
          </cell>
          <cell r="BH332">
            <v>0</v>
          </cell>
          <cell r="BI332">
            <v>0</v>
          </cell>
          <cell r="BJ332">
            <v>1</v>
          </cell>
          <cell r="BL332">
            <v>19</v>
          </cell>
        </row>
        <row r="333">
          <cell r="B333">
            <v>1274</v>
          </cell>
          <cell r="C333" t="str">
            <v>Vaccine</v>
          </cell>
          <cell r="D333" t="str">
            <v>Vaccine2팀</v>
          </cell>
          <cell r="E333" t="str">
            <v>이수복</v>
          </cell>
          <cell r="F333" t="str">
            <v>주임</v>
          </cell>
          <cell r="G333" t="str">
            <v>팀원</v>
          </cell>
          <cell r="H333" t="str">
            <v>2000-01-10</v>
          </cell>
          <cell r="I333" t="str">
            <v>남</v>
          </cell>
          <cell r="J333">
            <v>17</v>
          </cell>
          <cell r="K333">
            <v>0</v>
          </cell>
          <cell r="L333">
            <v>16</v>
          </cell>
          <cell r="M333">
            <v>16</v>
          </cell>
          <cell r="AE333" t="str">
            <v>휴일</v>
          </cell>
          <cell r="AF333" t="str">
            <v>휴일</v>
          </cell>
          <cell r="AG333" t="str">
            <v>2/18대휴</v>
          </cell>
          <cell r="AS333">
            <v>0</v>
          </cell>
          <cell r="AT333">
            <v>0</v>
          </cell>
          <cell r="AU333">
            <v>0</v>
          </cell>
          <cell r="AV333">
            <v>0</v>
          </cell>
          <cell r="AW333">
            <v>0</v>
          </cell>
          <cell r="AX333">
            <v>0</v>
          </cell>
          <cell r="AY333">
            <v>0</v>
          </cell>
          <cell r="AZ333">
            <v>0</v>
          </cell>
          <cell r="BA333">
            <v>2</v>
          </cell>
          <cell r="BB333">
            <v>1</v>
          </cell>
          <cell r="BC333">
            <v>0</v>
          </cell>
          <cell r="BD333">
            <v>0</v>
          </cell>
          <cell r="BE333">
            <v>0</v>
          </cell>
          <cell r="BF333">
            <v>0</v>
          </cell>
          <cell r="BG333">
            <v>0</v>
          </cell>
          <cell r="BH333">
            <v>0</v>
          </cell>
          <cell r="BI333">
            <v>0</v>
          </cell>
          <cell r="BJ333">
            <v>1</v>
          </cell>
          <cell r="BL333">
            <v>19</v>
          </cell>
        </row>
        <row r="334">
          <cell r="B334">
            <v>1271</v>
          </cell>
          <cell r="C334" t="str">
            <v>Vaccine</v>
          </cell>
          <cell r="D334" t="str">
            <v>Vaccine2팀</v>
          </cell>
          <cell r="E334" t="str">
            <v>정승호</v>
          </cell>
          <cell r="F334" t="str">
            <v>주임</v>
          </cell>
          <cell r="G334" t="str">
            <v>팀원</v>
          </cell>
          <cell r="H334" t="str">
            <v>2000-01-10</v>
          </cell>
          <cell r="I334" t="str">
            <v>남</v>
          </cell>
          <cell r="J334">
            <v>17</v>
          </cell>
          <cell r="K334">
            <v>0</v>
          </cell>
          <cell r="L334">
            <v>16</v>
          </cell>
          <cell r="M334">
            <v>16</v>
          </cell>
          <cell r="X334" t="str">
            <v>휴일</v>
          </cell>
          <cell r="AF334" t="str">
            <v>휴일</v>
          </cell>
          <cell r="AG334" t="str">
            <v>2/11대휴</v>
          </cell>
          <cell r="AS334">
            <v>0</v>
          </cell>
          <cell r="AT334">
            <v>0</v>
          </cell>
          <cell r="AU334">
            <v>0</v>
          </cell>
          <cell r="AV334">
            <v>0</v>
          </cell>
          <cell r="AW334">
            <v>0</v>
          </cell>
          <cell r="AX334">
            <v>0</v>
          </cell>
          <cell r="AY334">
            <v>0</v>
          </cell>
          <cell r="AZ334">
            <v>0</v>
          </cell>
          <cell r="BA334">
            <v>2</v>
          </cell>
          <cell r="BB334">
            <v>1</v>
          </cell>
          <cell r="BC334">
            <v>0</v>
          </cell>
          <cell r="BD334">
            <v>0</v>
          </cell>
          <cell r="BE334">
            <v>0</v>
          </cell>
          <cell r="BF334">
            <v>0</v>
          </cell>
          <cell r="BG334">
            <v>0</v>
          </cell>
          <cell r="BH334">
            <v>0</v>
          </cell>
          <cell r="BI334">
            <v>0</v>
          </cell>
          <cell r="BJ334">
            <v>1</v>
          </cell>
          <cell r="BL334">
            <v>19</v>
          </cell>
        </row>
        <row r="335">
          <cell r="B335">
            <v>1568</v>
          </cell>
          <cell r="C335" t="str">
            <v>Vaccine</v>
          </cell>
          <cell r="D335" t="str">
            <v>Vaccine2팀</v>
          </cell>
          <cell r="E335" t="str">
            <v>조성연</v>
          </cell>
          <cell r="F335" t="str">
            <v>주임</v>
          </cell>
          <cell r="G335" t="str">
            <v>팀원</v>
          </cell>
          <cell r="H335" t="str">
            <v>2004-05-03</v>
          </cell>
          <cell r="I335" t="str">
            <v>남</v>
          </cell>
          <cell r="J335">
            <v>4.6301369863013697</v>
          </cell>
          <cell r="K335">
            <v>0</v>
          </cell>
          <cell r="L335">
            <v>12</v>
          </cell>
          <cell r="M335">
            <v>12</v>
          </cell>
          <cell r="AE335" t="str">
            <v>휴일</v>
          </cell>
          <cell r="AF335" t="str">
            <v>휴일</v>
          </cell>
          <cell r="AG335" t="str">
            <v>2/18대휴</v>
          </cell>
          <cell r="AJ335" t="str">
            <v>반차</v>
          </cell>
          <cell r="AS335">
            <v>0</v>
          </cell>
          <cell r="AT335">
            <v>0</v>
          </cell>
          <cell r="AU335">
            <v>0</v>
          </cell>
          <cell r="AV335">
            <v>0</v>
          </cell>
          <cell r="AW335">
            <v>1</v>
          </cell>
          <cell r="AX335">
            <v>0.5</v>
          </cell>
          <cell r="AY335">
            <v>0</v>
          </cell>
          <cell r="AZ335">
            <v>0</v>
          </cell>
          <cell r="BA335">
            <v>2</v>
          </cell>
          <cell r="BB335">
            <v>1</v>
          </cell>
          <cell r="BC335">
            <v>0</v>
          </cell>
          <cell r="BD335">
            <v>0</v>
          </cell>
          <cell r="BE335">
            <v>0</v>
          </cell>
          <cell r="BF335">
            <v>0</v>
          </cell>
          <cell r="BG335">
            <v>0</v>
          </cell>
          <cell r="BH335">
            <v>0</v>
          </cell>
          <cell r="BI335">
            <v>0</v>
          </cell>
          <cell r="BJ335">
            <v>1</v>
          </cell>
          <cell r="BL335">
            <v>19</v>
          </cell>
        </row>
        <row r="336">
          <cell r="B336">
            <v>1444</v>
          </cell>
          <cell r="C336" t="str">
            <v>Vaccine</v>
          </cell>
          <cell r="D336" t="str">
            <v>Vaccine2팀</v>
          </cell>
          <cell r="E336" t="str">
            <v>김홍일</v>
          </cell>
          <cell r="F336" t="str">
            <v>주임</v>
          </cell>
          <cell r="G336" t="str">
            <v>팀원</v>
          </cell>
          <cell r="H336" t="str">
            <v>2003-01-07</v>
          </cell>
          <cell r="I336" t="str">
            <v>남</v>
          </cell>
          <cell r="J336">
            <v>11</v>
          </cell>
          <cell r="K336">
            <v>0</v>
          </cell>
          <cell r="L336">
            <v>13</v>
          </cell>
          <cell r="M336">
            <v>13</v>
          </cell>
          <cell r="AF336" t="str">
            <v>휴일</v>
          </cell>
          <cell r="AG336" t="str">
            <v>2/19대휴</v>
          </cell>
          <cell r="AS336">
            <v>0</v>
          </cell>
          <cell r="AT336">
            <v>0</v>
          </cell>
          <cell r="AU336">
            <v>0</v>
          </cell>
          <cell r="AV336">
            <v>0</v>
          </cell>
          <cell r="AW336">
            <v>0</v>
          </cell>
          <cell r="AX336">
            <v>0</v>
          </cell>
          <cell r="AY336">
            <v>0</v>
          </cell>
          <cell r="AZ336">
            <v>0</v>
          </cell>
          <cell r="BA336">
            <v>1</v>
          </cell>
          <cell r="BB336">
            <v>1</v>
          </cell>
          <cell r="BC336">
            <v>0</v>
          </cell>
          <cell r="BD336">
            <v>0</v>
          </cell>
          <cell r="BE336">
            <v>0</v>
          </cell>
          <cell r="BF336">
            <v>0</v>
          </cell>
          <cell r="BG336">
            <v>0</v>
          </cell>
          <cell r="BH336">
            <v>0</v>
          </cell>
          <cell r="BI336">
            <v>0</v>
          </cell>
          <cell r="BJ336">
            <v>1</v>
          </cell>
          <cell r="BL336">
            <v>19</v>
          </cell>
        </row>
        <row r="337">
          <cell r="B337">
            <v>1443</v>
          </cell>
          <cell r="C337" t="str">
            <v>Vaccine</v>
          </cell>
          <cell r="D337" t="str">
            <v>Vaccine2팀</v>
          </cell>
          <cell r="E337" t="str">
            <v>김현조</v>
          </cell>
          <cell r="F337" t="str">
            <v>주임</v>
          </cell>
          <cell r="G337" t="str">
            <v>팀원</v>
          </cell>
          <cell r="H337" t="str">
            <v>2003-01-07</v>
          </cell>
          <cell r="I337" t="str">
            <v>남</v>
          </cell>
          <cell r="J337">
            <v>12</v>
          </cell>
          <cell r="K337">
            <v>0</v>
          </cell>
          <cell r="L337">
            <v>13</v>
          </cell>
          <cell r="M337">
            <v>13</v>
          </cell>
          <cell r="S337" t="str">
            <v>월차</v>
          </cell>
          <cell r="X337" t="str">
            <v>휴일</v>
          </cell>
          <cell r="AS337">
            <v>0</v>
          </cell>
          <cell r="AT337">
            <v>0</v>
          </cell>
          <cell r="AU337">
            <v>0</v>
          </cell>
          <cell r="AV337">
            <v>1</v>
          </cell>
          <cell r="AW337">
            <v>0</v>
          </cell>
          <cell r="AX337">
            <v>1</v>
          </cell>
          <cell r="AY337">
            <v>0</v>
          </cell>
          <cell r="AZ337">
            <v>0</v>
          </cell>
          <cell r="BA337">
            <v>1</v>
          </cell>
          <cell r="BB337">
            <v>0</v>
          </cell>
          <cell r="BC337">
            <v>0</v>
          </cell>
          <cell r="BD337">
            <v>0</v>
          </cell>
          <cell r="BE337">
            <v>0</v>
          </cell>
          <cell r="BF337">
            <v>0</v>
          </cell>
          <cell r="BG337">
            <v>0</v>
          </cell>
          <cell r="BH337">
            <v>0</v>
          </cell>
          <cell r="BI337">
            <v>0</v>
          </cell>
          <cell r="BJ337">
            <v>1</v>
          </cell>
          <cell r="BL337">
            <v>19</v>
          </cell>
        </row>
        <row r="338">
          <cell r="B338">
            <v>1593</v>
          </cell>
          <cell r="C338" t="str">
            <v>Vaccine</v>
          </cell>
          <cell r="D338" t="str">
            <v>Vaccine2팀</v>
          </cell>
          <cell r="E338" t="str">
            <v>최성욱</v>
          </cell>
          <cell r="F338" t="str">
            <v>사원</v>
          </cell>
          <cell r="G338" t="str">
            <v>팀원</v>
          </cell>
          <cell r="H338">
            <v>38432</v>
          </cell>
          <cell r="I338" t="str">
            <v>남</v>
          </cell>
          <cell r="J338">
            <v>3.8356164383561646</v>
          </cell>
          <cell r="K338">
            <v>0</v>
          </cell>
          <cell r="L338">
            <v>11</v>
          </cell>
          <cell r="M338">
            <v>11</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L338">
            <v>20</v>
          </cell>
        </row>
        <row r="339">
          <cell r="B339">
            <v>1602</v>
          </cell>
          <cell r="C339" t="str">
            <v>Vaccine</v>
          </cell>
          <cell r="D339" t="str">
            <v>Vaccine2팀</v>
          </cell>
          <cell r="E339" t="str">
            <v>정경오</v>
          </cell>
          <cell r="F339" t="str">
            <v>사원</v>
          </cell>
          <cell r="G339" t="str">
            <v>팀원</v>
          </cell>
          <cell r="H339">
            <v>38596</v>
          </cell>
          <cell r="I339" t="str">
            <v>남</v>
          </cell>
          <cell r="J339">
            <v>0</v>
          </cell>
          <cell r="K339">
            <v>-3.6575342465753424</v>
          </cell>
          <cell r="L339">
            <v>11</v>
          </cell>
          <cell r="M339">
            <v>7.3424657534246576</v>
          </cell>
          <cell r="AF339" t="str">
            <v>휴일</v>
          </cell>
          <cell r="AG339" t="str">
            <v>2/19대휴</v>
          </cell>
          <cell r="AS339">
            <v>0</v>
          </cell>
          <cell r="AT339">
            <v>0</v>
          </cell>
          <cell r="AU339">
            <v>0</v>
          </cell>
          <cell r="AV339">
            <v>0</v>
          </cell>
          <cell r="AW339">
            <v>0</v>
          </cell>
          <cell r="AX339">
            <v>0</v>
          </cell>
          <cell r="AY339">
            <v>0</v>
          </cell>
          <cell r="AZ339">
            <v>0</v>
          </cell>
          <cell r="BA339">
            <v>1</v>
          </cell>
          <cell r="BB339">
            <v>1</v>
          </cell>
          <cell r="BC339">
            <v>0</v>
          </cell>
          <cell r="BD339">
            <v>0</v>
          </cell>
          <cell r="BE339">
            <v>0</v>
          </cell>
          <cell r="BF339">
            <v>0</v>
          </cell>
          <cell r="BG339">
            <v>0</v>
          </cell>
          <cell r="BH339">
            <v>0</v>
          </cell>
          <cell r="BI339">
            <v>0</v>
          </cell>
          <cell r="BJ339">
            <v>1</v>
          </cell>
          <cell r="BL339">
            <v>19</v>
          </cell>
        </row>
        <row r="340">
          <cell r="B340">
            <v>1016</v>
          </cell>
          <cell r="C340" t="str">
            <v>Wholesales</v>
          </cell>
          <cell r="D340" t="str">
            <v>Regional Sales Manager</v>
          </cell>
          <cell r="E340" t="str">
            <v>박종태</v>
          </cell>
          <cell r="F340" t="str">
            <v>부장</v>
          </cell>
          <cell r="G340" t="str">
            <v>본부장</v>
          </cell>
          <cell r="H340" t="str">
            <v>1987-05-18</v>
          </cell>
          <cell r="I340" t="str">
            <v>남</v>
          </cell>
          <cell r="J340">
            <v>32</v>
          </cell>
          <cell r="K340">
            <v>0</v>
          </cell>
          <cell r="L340">
            <v>29</v>
          </cell>
          <cell r="M340">
            <v>29</v>
          </cell>
          <cell r="O340" t="str">
            <v>특휴</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1</v>
          </cell>
          <cell r="BJ340">
            <v>0</v>
          </cell>
          <cell r="BL340">
            <v>19</v>
          </cell>
        </row>
        <row r="341">
          <cell r="B341">
            <v>1013</v>
          </cell>
          <cell r="C341" t="str">
            <v>Wholesales</v>
          </cell>
          <cell r="D341" t="str">
            <v>도매팀</v>
          </cell>
          <cell r="E341" t="str">
            <v>김광식</v>
          </cell>
          <cell r="F341" t="str">
            <v>부장</v>
          </cell>
          <cell r="G341" t="str">
            <v>팀원</v>
          </cell>
          <cell r="H341" t="str">
            <v>1987-04-10</v>
          </cell>
          <cell r="I341" t="str">
            <v>남</v>
          </cell>
          <cell r="J341">
            <v>31</v>
          </cell>
          <cell r="K341">
            <v>0</v>
          </cell>
          <cell r="L341">
            <v>29</v>
          </cell>
          <cell r="M341">
            <v>29</v>
          </cell>
          <cell r="P341" t="str">
            <v>특휴</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1</v>
          </cell>
          <cell r="BJ341">
            <v>0</v>
          </cell>
          <cell r="BL341">
            <v>19</v>
          </cell>
        </row>
        <row r="342">
          <cell r="B342">
            <v>1008</v>
          </cell>
          <cell r="C342" t="str">
            <v>Wholesales</v>
          </cell>
          <cell r="D342" t="str">
            <v>도매팀</v>
          </cell>
          <cell r="E342" t="str">
            <v>박대건</v>
          </cell>
          <cell r="F342" t="str">
            <v>부장</v>
          </cell>
          <cell r="G342" t="str">
            <v>팀원</v>
          </cell>
          <cell r="H342" t="str">
            <v>1984-09-12</v>
          </cell>
          <cell r="I342" t="str">
            <v>남</v>
          </cell>
          <cell r="J342">
            <v>33</v>
          </cell>
          <cell r="K342">
            <v>0</v>
          </cell>
          <cell r="L342">
            <v>32</v>
          </cell>
          <cell r="M342">
            <v>32</v>
          </cell>
          <cell r="P342" t="str">
            <v>특휴</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1</v>
          </cell>
          <cell r="BJ342">
            <v>0</v>
          </cell>
          <cell r="BL342">
            <v>19</v>
          </cell>
        </row>
        <row r="343">
          <cell r="B343">
            <v>1179</v>
          </cell>
          <cell r="C343" t="str">
            <v>Wholesales</v>
          </cell>
          <cell r="D343" t="str">
            <v>도매팀</v>
          </cell>
          <cell r="E343" t="str">
            <v>박동순</v>
          </cell>
          <cell r="F343" t="str">
            <v>부장</v>
          </cell>
          <cell r="G343" t="str">
            <v>팀원</v>
          </cell>
          <cell r="H343" t="str">
            <v>1996-01-01</v>
          </cell>
          <cell r="I343" t="str">
            <v>남</v>
          </cell>
          <cell r="J343">
            <v>22</v>
          </cell>
          <cell r="K343">
            <v>0</v>
          </cell>
          <cell r="L343">
            <v>21</v>
          </cell>
          <cell r="M343">
            <v>21</v>
          </cell>
          <cell r="P343" t="str">
            <v>특휴</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1</v>
          </cell>
          <cell r="BJ343">
            <v>0</v>
          </cell>
          <cell r="BL343">
            <v>19</v>
          </cell>
        </row>
        <row r="344">
          <cell r="B344">
            <v>1049</v>
          </cell>
          <cell r="C344" t="str">
            <v>Wholesales</v>
          </cell>
          <cell r="D344" t="str">
            <v>도매팀</v>
          </cell>
          <cell r="E344" t="str">
            <v>박창규</v>
          </cell>
          <cell r="F344" t="str">
            <v>차장</v>
          </cell>
          <cell r="G344" t="str">
            <v>팀원</v>
          </cell>
          <cell r="H344" t="str">
            <v>1990-04-02</v>
          </cell>
          <cell r="I344" t="str">
            <v>남</v>
          </cell>
          <cell r="J344">
            <v>20.479452054794521</v>
          </cell>
          <cell r="K344">
            <v>0</v>
          </cell>
          <cell r="L344">
            <v>26</v>
          </cell>
          <cell r="M344">
            <v>26</v>
          </cell>
          <cell r="P344" t="str">
            <v>특휴</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1</v>
          </cell>
          <cell r="BJ344">
            <v>0</v>
          </cell>
          <cell r="BL344">
            <v>19</v>
          </cell>
        </row>
        <row r="345">
          <cell r="B345">
            <v>1035</v>
          </cell>
          <cell r="C345" t="str">
            <v>Wholesales</v>
          </cell>
          <cell r="D345" t="str">
            <v>도매팀</v>
          </cell>
          <cell r="E345" t="str">
            <v>김한준</v>
          </cell>
          <cell r="F345" t="str">
            <v>차장</v>
          </cell>
          <cell r="G345" t="str">
            <v>팀원</v>
          </cell>
          <cell r="H345" t="str">
            <v>1989-03-27</v>
          </cell>
          <cell r="I345" t="str">
            <v>남</v>
          </cell>
          <cell r="J345">
            <v>28</v>
          </cell>
          <cell r="K345">
            <v>0</v>
          </cell>
          <cell r="L345">
            <v>27</v>
          </cell>
          <cell r="M345">
            <v>27</v>
          </cell>
          <cell r="P345" t="str">
            <v>특휴</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1</v>
          </cell>
          <cell r="BJ345">
            <v>0</v>
          </cell>
          <cell r="BL345">
            <v>19</v>
          </cell>
        </row>
        <row r="346">
          <cell r="B346">
            <v>1056</v>
          </cell>
          <cell r="C346" t="str">
            <v>Wholesales</v>
          </cell>
          <cell r="D346" t="str">
            <v>도매팀</v>
          </cell>
          <cell r="E346" t="str">
            <v>김상희</v>
          </cell>
          <cell r="F346" t="str">
            <v>차장</v>
          </cell>
          <cell r="G346" t="str">
            <v>팀원</v>
          </cell>
          <cell r="H346" t="str">
            <v>1990-09-24</v>
          </cell>
          <cell r="I346" t="str">
            <v>남</v>
          </cell>
          <cell r="J346">
            <v>30</v>
          </cell>
          <cell r="K346">
            <v>0</v>
          </cell>
          <cell r="L346">
            <v>26</v>
          </cell>
          <cell r="M346">
            <v>26</v>
          </cell>
          <cell r="P346" t="str">
            <v>근무</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L346">
            <v>20</v>
          </cell>
        </row>
        <row r="347">
          <cell r="B347">
            <v>1086</v>
          </cell>
          <cell r="C347" t="str">
            <v>Wholesales</v>
          </cell>
          <cell r="D347" t="str">
            <v>도매팀</v>
          </cell>
          <cell r="E347" t="str">
            <v>양세화</v>
          </cell>
          <cell r="F347" t="str">
            <v>대리</v>
          </cell>
          <cell r="G347" t="str">
            <v>팀원</v>
          </cell>
          <cell r="H347" t="str">
            <v>1991-12-30</v>
          </cell>
          <cell r="I347" t="str">
            <v>여</v>
          </cell>
          <cell r="J347">
            <v>31</v>
          </cell>
          <cell r="K347">
            <v>0</v>
          </cell>
          <cell r="L347">
            <v>25</v>
          </cell>
          <cell r="M347">
            <v>25</v>
          </cell>
          <cell r="AB347" t="str">
            <v>1/22대휴</v>
          </cell>
          <cell r="AL347" t="str">
            <v>휴일</v>
          </cell>
          <cell r="AM347" t="str">
            <v>휴일</v>
          </cell>
          <cell r="AS347">
            <v>0</v>
          </cell>
          <cell r="AT347">
            <v>0</v>
          </cell>
          <cell r="AU347">
            <v>0</v>
          </cell>
          <cell r="AV347">
            <v>0</v>
          </cell>
          <cell r="AW347">
            <v>0</v>
          </cell>
          <cell r="AX347">
            <v>0</v>
          </cell>
          <cell r="AY347">
            <v>0</v>
          </cell>
          <cell r="AZ347">
            <v>0</v>
          </cell>
          <cell r="BA347">
            <v>2</v>
          </cell>
          <cell r="BB347">
            <v>1</v>
          </cell>
          <cell r="BC347">
            <v>0</v>
          </cell>
          <cell r="BD347">
            <v>0</v>
          </cell>
          <cell r="BE347">
            <v>0</v>
          </cell>
          <cell r="BF347">
            <v>0</v>
          </cell>
          <cell r="BG347">
            <v>0</v>
          </cell>
          <cell r="BH347">
            <v>0</v>
          </cell>
          <cell r="BI347">
            <v>0</v>
          </cell>
          <cell r="BJ347">
            <v>1</v>
          </cell>
          <cell r="BL347">
            <v>19</v>
          </cell>
        </row>
        <row r="348">
          <cell r="B348">
            <v>1085</v>
          </cell>
          <cell r="C348" t="str">
            <v>Commercial Excellence</v>
          </cell>
          <cell r="D348" t="str">
            <v>Operation&amp;Coordination</v>
          </cell>
          <cell r="E348" t="str">
            <v>이윤호</v>
          </cell>
          <cell r="F348" t="str">
            <v>차장</v>
          </cell>
          <cell r="G348" t="str">
            <v>팀장</v>
          </cell>
          <cell r="H348" t="str">
            <v>1991-11-18</v>
          </cell>
          <cell r="I348" t="str">
            <v>남</v>
          </cell>
          <cell r="J348">
            <v>31</v>
          </cell>
          <cell r="K348">
            <v>0</v>
          </cell>
          <cell r="L348">
            <v>25</v>
          </cell>
          <cell r="M348">
            <v>25</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L348">
            <v>20</v>
          </cell>
        </row>
        <row r="349">
          <cell r="B349">
            <v>5080</v>
          </cell>
          <cell r="C349" t="str">
            <v>Commercial Excellence</v>
          </cell>
          <cell r="D349" t="str">
            <v>Operation&amp;Coordination</v>
          </cell>
          <cell r="E349" t="str">
            <v>김창준</v>
          </cell>
          <cell r="F349" t="str">
            <v>주임</v>
          </cell>
          <cell r="G349" t="str">
            <v>팀원</v>
          </cell>
          <cell r="H349" t="str">
            <v>2002-01-07</v>
          </cell>
          <cell r="I349" t="str">
            <v>남</v>
          </cell>
          <cell r="J349">
            <v>20</v>
          </cell>
          <cell r="K349">
            <v>0</v>
          </cell>
          <cell r="L349">
            <v>14</v>
          </cell>
          <cell r="M349">
            <v>14</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L349">
            <v>20</v>
          </cell>
        </row>
        <row r="350">
          <cell r="B350">
            <v>1176</v>
          </cell>
          <cell r="C350" t="str">
            <v>Commercial Excellence</v>
          </cell>
          <cell r="D350" t="str">
            <v>Operation&amp;Coordination</v>
          </cell>
          <cell r="E350" t="str">
            <v>이표영</v>
          </cell>
          <cell r="F350" t="str">
            <v>과장</v>
          </cell>
          <cell r="G350" t="str">
            <v>팀원</v>
          </cell>
          <cell r="H350" t="str">
            <v>1996-01-01</v>
          </cell>
          <cell r="I350" t="str">
            <v>남</v>
          </cell>
          <cell r="J350">
            <v>22</v>
          </cell>
          <cell r="K350">
            <v>0</v>
          </cell>
          <cell r="L350">
            <v>21</v>
          </cell>
          <cell r="M350">
            <v>21</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L350">
            <v>20</v>
          </cell>
        </row>
        <row r="351">
          <cell r="B351">
            <v>1121</v>
          </cell>
          <cell r="C351" t="str">
            <v>Commercial Excellence</v>
          </cell>
          <cell r="D351" t="str">
            <v>Operation&amp;Coordination</v>
          </cell>
          <cell r="E351" t="str">
            <v>홍진영</v>
          </cell>
          <cell r="F351" t="str">
            <v>주임</v>
          </cell>
          <cell r="G351" t="str">
            <v>팀원</v>
          </cell>
          <cell r="H351" t="str">
            <v>1993-01-04</v>
          </cell>
          <cell r="I351" t="str">
            <v>여</v>
          </cell>
          <cell r="J351">
            <v>27</v>
          </cell>
          <cell r="K351">
            <v>0</v>
          </cell>
          <cell r="L351">
            <v>23</v>
          </cell>
          <cell r="M351">
            <v>23</v>
          </cell>
          <cell r="AD351" t="str">
            <v>생휴</v>
          </cell>
          <cell r="AS351">
            <v>0</v>
          </cell>
          <cell r="AT351">
            <v>0</v>
          </cell>
          <cell r="AU351">
            <v>0</v>
          </cell>
          <cell r="AV351">
            <v>0</v>
          </cell>
          <cell r="AW351">
            <v>0</v>
          </cell>
          <cell r="AX351">
            <v>0</v>
          </cell>
          <cell r="AY351">
            <v>1</v>
          </cell>
          <cell r="AZ351">
            <v>0</v>
          </cell>
          <cell r="BA351">
            <v>0</v>
          </cell>
          <cell r="BB351">
            <v>0</v>
          </cell>
          <cell r="BC351">
            <v>0</v>
          </cell>
          <cell r="BD351">
            <v>0</v>
          </cell>
          <cell r="BE351">
            <v>0</v>
          </cell>
          <cell r="BF351">
            <v>0</v>
          </cell>
          <cell r="BG351">
            <v>0</v>
          </cell>
          <cell r="BH351">
            <v>0</v>
          </cell>
          <cell r="BI351">
            <v>0</v>
          </cell>
          <cell r="BJ351">
            <v>1</v>
          </cell>
          <cell r="BL351">
            <v>19</v>
          </cell>
        </row>
        <row r="352">
          <cell r="B352">
            <v>1046</v>
          </cell>
          <cell r="C352" t="str">
            <v>Commercial Excellence</v>
          </cell>
          <cell r="D352" t="str">
            <v>Operation&amp;Coordination</v>
          </cell>
          <cell r="E352" t="str">
            <v>김미숙</v>
          </cell>
          <cell r="F352" t="str">
            <v>주임</v>
          </cell>
          <cell r="G352" t="str">
            <v>팀원</v>
          </cell>
          <cell r="H352" t="str">
            <v>1990-01-03</v>
          </cell>
          <cell r="I352" t="str">
            <v>여</v>
          </cell>
          <cell r="J352">
            <v>27.5</v>
          </cell>
          <cell r="K352">
            <v>0</v>
          </cell>
          <cell r="L352">
            <v>27</v>
          </cell>
          <cell r="M352">
            <v>27</v>
          </cell>
          <cell r="AA352" t="str">
            <v>생휴</v>
          </cell>
          <cell r="AS352">
            <v>0</v>
          </cell>
          <cell r="AT352">
            <v>0</v>
          </cell>
          <cell r="AU352">
            <v>0</v>
          </cell>
          <cell r="AV352">
            <v>0</v>
          </cell>
          <cell r="AW352">
            <v>0</v>
          </cell>
          <cell r="AX352">
            <v>0</v>
          </cell>
          <cell r="AY352">
            <v>1</v>
          </cell>
          <cell r="AZ352">
            <v>0</v>
          </cell>
          <cell r="BA352">
            <v>0</v>
          </cell>
          <cell r="BB352">
            <v>0</v>
          </cell>
          <cell r="BC352">
            <v>0</v>
          </cell>
          <cell r="BD352">
            <v>0</v>
          </cell>
          <cell r="BE352">
            <v>0</v>
          </cell>
          <cell r="BF352">
            <v>0</v>
          </cell>
          <cell r="BG352">
            <v>0</v>
          </cell>
          <cell r="BH352">
            <v>0</v>
          </cell>
          <cell r="BI352">
            <v>0</v>
          </cell>
          <cell r="BJ352">
            <v>1</v>
          </cell>
          <cell r="BL352">
            <v>19</v>
          </cell>
        </row>
        <row r="353">
          <cell r="B353">
            <v>1061</v>
          </cell>
          <cell r="C353" t="str">
            <v>Commercial Excellence</v>
          </cell>
          <cell r="D353" t="str">
            <v>Operation&amp;Coordination</v>
          </cell>
          <cell r="E353" t="str">
            <v>강은숙</v>
          </cell>
          <cell r="F353" t="str">
            <v>주임</v>
          </cell>
          <cell r="G353" t="str">
            <v>팀원</v>
          </cell>
          <cell r="H353" t="str">
            <v>1990-11-14</v>
          </cell>
          <cell r="I353" t="str">
            <v>여</v>
          </cell>
          <cell r="J353">
            <v>26</v>
          </cell>
          <cell r="K353">
            <v>0</v>
          </cell>
          <cell r="L353">
            <v>26</v>
          </cell>
          <cell r="M353">
            <v>26</v>
          </cell>
          <cell r="AB353" t="str">
            <v>생휴</v>
          </cell>
          <cell r="AS353">
            <v>0</v>
          </cell>
          <cell r="AT353">
            <v>0</v>
          </cell>
          <cell r="AU353">
            <v>0</v>
          </cell>
          <cell r="AV353">
            <v>0</v>
          </cell>
          <cell r="AW353">
            <v>0</v>
          </cell>
          <cell r="AX353">
            <v>0</v>
          </cell>
          <cell r="AY353">
            <v>1</v>
          </cell>
          <cell r="AZ353">
            <v>0</v>
          </cell>
          <cell r="BA353">
            <v>0</v>
          </cell>
          <cell r="BB353">
            <v>0</v>
          </cell>
          <cell r="BC353">
            <v>0</v>
          </cell>
          <cell r="BD353">
            <v>0</v>
          </cell>
          <cell r="BE353">
            <v>0</v>
          </cell>
          <cell r="BF353">
            <v>0</v>
          </cell>
          <cell r="BG353">
            <v>0</v>
          </cell>
          <cell r="BH353">
            <v>0</v>
          </cell>
          <cell r="BI353">
            <v>0</v>
          </cell>
          <cell r="BJ353">
            <v>1</v>
          </cell>
          <cell r="BL353">
            <v>19</v>
          </cell>
        </row>
        <row r="354">
          <cell r="B354">
            <v>1161</v>
          </cell>
          <cell r="C354" t="str">
            <v>Commercial Excellence</v>
          </cell>
          <cell r="D354" t="str">
            <v>Operation&amp;Coordination</v>
          </cell>
          <cell r="E354" t="str">
            <v>홍말순</v>
          </cell>
          <cell r="F354" t="str">
            <v>주임</v>
          </cell>
          <cell r="G354" t="str">
            <v>팀원</v>
          </cell>
          <cell r="H354" t="str">
            <v>1995-01-23</v>
          </cell>
          <cell r="I354" t="str">
            <v>여</v>
          </cell>
          <cell r="J354">
            <v>22</v>
          </cell>
          <cell r="K354">
            <v>0</v>
          </cell>
          <cell r="L354">
            <v>21</v>
          </cell>
          <cell r="M354">
            <v>21</v>
          </cell>
          <cell r="AA354" t="str">
            <v>생휴</v>
          </cell>
          <cell r="AS354">
            <v>0</v>
          </cell>
          <cell r="AT354">
            <v>0</v>
          </cell>
          <cell r="AU354">
            <v>0</v>
          </cell>
          <cell r="AV354">
            <v>0</v>
          </cell>
          <cell r="AW354">
            <v>0</v>
          </cell>
          <cell r="AX354">
            <v>0</v>
          </cell>
          <cell r="AY354">
            <v>1</v>
          </cell>
          <cell r="AZ354">
            <v>0</v>
          </cell>
          <cell r="BA354">
            <v>0</v>
          </cell>
          <cell r="BB354">
            <v>0</v>
          </cell>
          <cell r="BC354">
            <v>0</v>
          </cell>
          <cell r="BD354">
            <v>0</v>
          </cell>
          <cell r="BE354">
            <v>0</v>
          </cell>
          <cell r="BF354">
            <v>0</v>
          </cell>
          <cell r="BG354">
            <v>0</v>
          </cell>
          <cell r="BH354">
            <v>0</v>
          </cell>
          <cell r="BI354">
            <v>0</v>
          </cell>
          <cell r="BJ354">
            <v>1</v>
          </cell>
          <cell r="BL354">
            <v>19</v>
          </cell>
        </row>
        <row r="355">
          <cell r="B355">
            <v>9014</v>
          </cell>
          <cell r="C355" t="str">
            <v>Commercial Excellence</v>
          </cell>
          <cell r="D355" t="str">
            <v>Operation&amp;Coordination</v>
          </cell>
          <cell r="E355" t="str">
            <v>최진영</v>
          </cell>
          <cell r="F355" t="str">
            <v>사원</v>
          </cell>
          <cell r="G355" t="str">
            <v>팀원</v>
          </cell>
          <cell r="H355" t="str">
            <v>2002-05-01</v>
          </cell>
          <cell r="I355" t="str">
            <v>여</v>
          </cell>
          <cell r="J355">
            <v>19</v>
          </cell>
          <cell r="K355">
            <v>0</v>
          </cell>
          <cell r="L355">
            <v>14</v>
          </cell>
          <cell r="M355">
            <v>14</v>
          </cell>
          <cell r="Z355" t="str">
            <v>생휴</v>
          </cell>
          <cell r="AO355" t="str">
            <v>반차</v>
          </cell>
          <cell r="AS355">
            <v>0</v>
          </cell>
          <cell r="AT355">
            <v>0</v>
          </cell>
          <cell r="AU355">
            <v>0</v>
          </cell>
          <cell r="AV355">
            <v>0</v>
          </cell>
          <cell r="AW355">
            <v>1</v>
          </cell>
          <cell r="AX355">
            <v>0.5</v>
          </cell>
          <cell r="AY355">
            <v>1</v>
          </cell>
          <cell r="AZ355">
            <v>0</v>
          </cell>
          <cell r="BA355">
            <v>0</v>
          </cell>
          <cell r="BB355">
            <v>0</v>
          </cell>
          <cell r="BC355">
            <v>0</v>
          </cell>
          <cell r="BD355">
            <v>0</v>
          </cell>
          <cell r="BE355">
            <v>0</v>
          </cell>
          <cell r="BF355">
            <v>0</v>
          </cell>
          <cell r="BG355">
            <v>0</v>
          </cell>
          <cell r="BH355">
            <v>0</v>
          </cell>
          <cell r="BI355">
            <v>0</v>
          </cell>
          <cell r="BJ355">
            <v>1</v>
          </cell>
          <cell r="BL355">
            <v>19</v>
          </cell>
        </row>
        <row r="356">
          <cell r="B356">
            <v>1304</v>
          </cell>
          <cell r="C356" t="str">
            <v>Commercial Excellence</v>
          </cell>
          <cell r="D356" t="str">
            <v>Strategic analysis&amp;Planning</v>
          </cell>
          <cell r="E356" t="str">
            <v>이현동</v>
          </cell>
          <cell r="F356" t="str">
            <v>부장</v>
          </cell>
          <cell r="G356" t="str">
            <v>팀장</v>
          </cell>
          <cell r="H356" t="str">
            <v>2000-03-06</v>
          </cell>
          <cell r="I356" t="str">
            <v>남</v>
          </cell>
          <cell r="J356">
            <v>20</v>
          </cell>
          <cell r="K356">
            <v>0</v>
          </cell>
          <cell r="L356">
            <v>16</v>
          </cell>
          <cell r="M356">
            <v>16</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L356">
            <v>20</v>
          </cell>
        </row>
        <row r="357">
          <cell r="B357">
            <v>1433</v>
          </cell>
          <cell r="C357" t="str">
            <v>Commercial Excellence</v>
          </cell>
          <cell r="D357" t="str">
            <v>Strategic analysis&amp;Planning</v>
          </cell>
          <cell r="E357" t="str">
            <v>김은숙</v>
          </cell>
          <cell r="F357" t="str">
            <v>주임</v>
          </cell>
          <cell r="G357" t="str">
            <v>팀원</v>
          </cell>
          <cell r="H357" t="str">
            <v>2003-01-07</v>
          </cell>
          <cell r="I357" t="str">
            <v>여</v>
          </cell>
          <cell r="J357">
            <v>17</v>
          </cell>
          <cell r="K357">
            <v>0</v>
          </cell>
          <cell r="L357">
            <v>13</v>
          </cell>
          <cell r="M357">
            <v>13</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L357">
            <v>20</v>
          </cell>
        </row>
        <row r="358">
          <cell r="B358">
            <v>1174</v>
          </cell>
          <cell r="C358" t="str">
            <v>Commercial Excellence</v>
          </cell>
          <cell r="D358" t="str">
            <v>Strategic analysis&amp;Planning</v>
          </cell>
          <cell r="E358" t="str">
            <v>소수진</v>
          </cell>
          <cell r="F358" t="str">
            <v>과장</v>
          </cell>
          <cell r="G358" t="str">
            <v>팀원</v>
          </cell>
          <cell r="H358" t="str">
            <v>1995-11-20</v>
          </cell>
          <cell r="I358" t="str">
            <v>여</v>
          </cell>
          <cell r="J358">
            <v>27</v>
          </cell>
          <cell r="K358">
            <v>0</v>
          </cell>
          <cell r="L358">
            <v>21</v>
          </cell>
          <cell r="M358">
            <v>21</v>
          </cell>
          <cell r="AK358" t="str">
            <v>생휴</v>
          </cell>
          <cell r="AS358">
            <v>0</v>
          </cell>
          <cell r="AT358">
            <v>0</v>
          </cell>
          <cell r="AU358">
            <v>0</v>
          </cell>
          <cell r="AV358">
            <v>0</v>
          </cell>
          <cell r="AW358">
            <v>0</v>
          </cell>
          <cell r="AX358">
            <v>0</v>
          </cell>
          <cell r="AY358">
            <v>1</v>
          </cell>
          <cell r="AZ358">
            <v>0</v>
          </cell>
          <cell r="BA358">
            <v>0</v>
          </cell>
          <cell r="BB358">
            <v>0</v>
          </cell>
          <cell r="BC358">
            <v>0</v>
          </cell>
          <cell r="BD358">
            <v>0</v>
          </cell>
          <cell r="BE358">
            <v>0</v>
          </cell>
          <cell r="BF358">
            <v>0</v>
          </cell>
          <cell r="BG358">
            <v>0</v>
          </cell>
          <cell r="BH358">
            <v>0</v>
          </cell>
          <cell r="BI358">
            <v>0</v>
          </cell>
          <cell r="BJ358">
            <v>1</v>
          </cell>
          <cell r="BL358">
            <v>19</v>
          </cell>
        </row>
        <row r="359">
          <cell r="B359">
            <v>1231</v>
          </cell>
          <cell r="C359" t="str">
            <v>Commercial Excellence</v>
          </cell>
          <cell r="D359" t="str">
            <v>Capability Development &amp; SFE</v>
          </cell>
          <cell r="E359" t="str">
            <v>표우학</v>
          </cell>
          <cell r="F359" t="str">
            <v>부장</v>
          </cell>
          <cell r="G359" t="str">
            <v>팀장</v>
          </cell>
          <cell r="H359" t="str">
            <v>1999-06-01</v>
          </cell>
          <cell r="I359" t="str">
            <v>남</v>
          </cell>
          <cell r="J359">
            <v>20</v>
          </cell>
          <cell r="K359">
            <v>0</v>
          </cell>
          <cell r="L359">
            <v>17</v>
          </cell>
          <cell r="M359">
            <v>17</v>
          </cell>
          <cell r="AA359" t="str">
            <v>반차</v>
          </cell>
          <cell r="AS359">
            <v>0</v>
          </cell>
          <cell r="AT359">
            <v>0</v>
          </cell>
          <cell r="AU359">
            <v>0</v>
          </cell>
          <cell r="AV359">
            <v>0</v>
          </cell>
          <cell r="AW359">
            <v>1</v>
          </cell>
          <cell r="AX359">
            <v>0.5</v>
          </cell>
          <cell r="AY359">
            <v>0</v>
          </cell>
          <cell r="AZ359">
            <v>0</v>
          </cell>
          <cell r="BA359">
            <v>0</v>
          </cell>
          <cell r="BB359">
            <v>0</v>
          </cell>
          <cell r="BC359">
            <v>0</v>
          </cell>
          <cell r="BD359">
            <v>0</v>
          </cell>
          <cell r="BE359">
            <v>0</v>
          </cell>
          <cell r="BF359">
            <v>0</v>
          </cell>
          <cell r="BG359">
            <v>0</v>
          </cell>
          <cell r="BH359">
            <v>0</v>
          </cell>
          <cell r="BI359">
            <v>0</v>
          </cell>
          <cell r="BJ359">
            <v>0</v>
          </cell>
          <cell r="BL359">
            <v>20</v>
          </cell>
        </row>
        <row r="360">
          <cell r="B360">
            <v>1532</v>
          </cell>
          <cell r="C360" t="str">
            <v>Commercial Excellence</v>
          </cell>
          <cell r="D360" t="str">
            <v>Capability Development &amp; SFE</v>
          </cell>
          <cell r="E360" t="str">
            <v>김봉준</v>
          </cell>
          <cell r="F360" t="str">
            <v>대리</v>
          </cell>
          <cell r="G360" t="str">
            <v>팀원</v>
          </cell>
          <cell r="H360" t="str">
            <v>2003-06-30</v>
          </cell>
          <cell r="I360" t="str">
            <v>남</v>
          </cell>
          <cell r="J360">
            <v>18</v>
          </cell>
          <cell r="K360">
            <v>0</v>
          </cell>
          <cell r="L360">
            <v>13</v>
          </cell>
          <cell r="M360">
            <v>13</v>
          </cell>
          <cell r="N360" t="str">
            <v>출장</v>
          </cell>
          <cell r="O360" t="str">
            <v>출장</v>
          </cell>
          <cell r="P360" t="str">
            <v>출장</v>
          </cell>
          <cell r="AE360" t="str">
            <v>휴일</v>
          </cell>
          <cell r="AS360">
            <v>0</v>
          </cell>
          <cell r="AT360">
            <v>0</v>
          </cell>
          <cell r="AU360">
            <v>0</v>
          </cell>
          <cell r="AV360">
            <v>0</v>
          </cell>
          <cell r="AW360">
            <v>0</v>
          </cell>
          <cell r="AX360">
            <v>0</v>
          </cell>
          <cell r="AY360">
            <v>0</v>
          </cell>
          <cell r="AZ360">
            <v>0</v>
          </cell>
          <cell r="BA360">
            <v>1</v>
          </cell>
          <cell r="BB360">
            <v>0</v>
          </cell>
          <cell r="BC360">
            <v>3</v>
          </cell>
          <cell r="BD360">
            <v>0</v>
          </cell>
          <cell r="BE360">
            <v>0</v>
          </cell>
          <cell r="BF360">
            <v>0</v>
          </cell>
          <cell r="BG360">
            <v>0</v>
          </cell>
          <cell r="BH360">
            <v>0</v>
          </cell>
          <cell r="BI360">
            <v>0</v>
          </cell>
          <cell r="BJ360">
            <v>3</v>
          </cell>
          <cell r="BL360">
            <v>17</v>
          </cell>
        </row>
        <row r="361">
          <cell r="B361">
            <v>1560</v>
          </cell>
          <cell r="C361" t="str">
            <v>Commercial Excellence</v>
          </cell>
          <cell r="D361" t="str">
            <v>Capability Development &amp; SFE</v>
          </cell>
          <cell r="E361" t="str">
            <v>정유선</v>
          </cell>
          <cell r="F361" t="str">
            <v>사원</v>
          </cell>
          <cell r="G361" t="str">
            <v>팀원</v>
          </cell>
          <cell r="H361" t="str">
            <v>2004-01-26</v>
          </cell>
          <cell r="I361" t="str">
            <v>남</v>
          </cell>
          <cell r="J361">
            <v>12.315068493150683</v>
          </cell>
          <cell r="K361">
            <v>0</v>
          </cell>
          <cell r="L361">
            <v>12</v>
          </cell>
          <cell r="M361">
            <v>12</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L361">
            <v>20</v>
          </cell>
        </row>
        <row r="362">
          <cell r="B362">
            <v>1486</v>
          </cell>
          <cell r="C362" t="str">
            <v>Commercial Excellence</v>
          </cell>
          <cell r="D362" t="str">
            <v>Capability Development &amp; SFE</v>
          </cell>
          <cell r="E362" t="str">
            <v>이동초</v>
          </cell>
          <cell r="F362" t="str">
            <v>대리</v>
          </cell>
          <cell r="G362" t="str">
            <v>팀원</v>
          </cell>
          <cell r="H362" t="str">
            <v>2003-03-03</v>
          </cell>
          <cell r="I362" t="str">
            <v>남</v>
          </cell>
          <cell r="J362">
            <v>15</v>
          </cell>
          <cell r="K362">
            <v>0</v>
          </cell>
          <cell r="L362">
            <v>13</v>
          </cell>
          <cell r="M362">
            <v>13</v>
          </cell>
          <cell r="T362" t="str">
            <v>월차</v>
          </cell>
          <cell r="AD362" t="str">
            <v>연차</v>
          </cell>
          <cell r="AS362">
            <v>1</v>
          </cell>
          <cell r="AT362">
            <v>0</v>
          </cell>
          <cell r="AU362">
            <v>1</v>
          </cell>
          <cell r="AV362">
            <v>1</v>
          </cell>
          <cell r="AW362">
            <v>0</v>
          </cell>
          <cell r="AX362">
            <v>1</v>
          </cell>
          <cell r="AY362">
            <v>0</v>
          </cell>
          <cell r="AZ362">
            <v>0</v>
          </cell>
          <cell r="BA362">
            <v>0</v>
          </cell>
          <cell r="BB362">
            <v>0</v>
          </cell>
          <cell r="BC362">
            <v>0</v>
          </cell>
          <cell r="BD362">
            <v>0</v>
          </cell>
          <cell r="BE362">
            <v>0</v>
          </cell>
          <cell r="BF362">
            <v>0</v>
          </cell>
          <cell r="BG362">
            <v>0</v>
          </cell>
          <cell r="BH362">
            <v>0</v>
          </cell>
          <cell r="BI362">
            <v>0</v>
          </cell>
          <cell r="BJ362">
            <v>2</v>
          </cell>
          <cell r="BL362">
            <v>18</v>
          </cell>
        </row>
        <row r="363">
          <cell r="B363">
            <v>1112</v>
          </cell>
          <cell r="C363" t="str">
            <v>Commercial Excellence</v>
          </cell>
          <cell r="D363" t="str">
            <v>Capability Development &amp; SFE</v>
          </cell>
          <cell r="E363" t="str">
            <v>이수연</v>
          </cell>
          <cell r="F363" t="str">
            <v>주임</v>
          </cell>
          <cell r="G363" t="str">
            <v>팀원</v>
          </cell>
          <cell r="H363" t="str">
            <v>1992-09-14</v>
          </cell>
          <cell r="I363" t="str">
            <v>여</v>
          </cell>
          <cell r="J363">
            <v>27</v>
          </cell>
          <cell r="K363">
            <v>0</v>
          </cell>
          <cell r="L363">
            <v>24</v>
          </cell>
          <cell r="M363">
            <v>24</v>
          </cell>
          <cell r="AD363" t="str">
            <v>생휴</v>
          </cell>
          <cell r="AS363">
            <v>0</v>
          </cell>
          <cell r="AT363">
            <v>0</v>
          </cell>
          <cell r="AU363">
            <v>0</v>
          </cell>
          <cell r="AV363">
            <v>0</v>
          </cell>
          <cell r="AW363">
            <v>0</v>
          </cell>
          <cell r="AX363">
            <v>0</v>
          </cell>
          <cell r="AY363">
            <v>1</v>
          </cell>
          <cell r="AZ363">
            <v>0</v>
          </cell>
          <cell r="BA363">
            <v>0</v>
          </cell>
          <cell r="BB363">
            <v>0</v>
          </cell>
          <cell r="BC363">
            <v>0</v>
          </cell>
          <cell r="BD363">
            <v>0</v>
          </cell>
          <cell r="BE363">
            <v>0</v>
          </cell>
          <cell r="BF363">
            <v>0</v>
          </cell>
          <cell r="BG363">
            <v>0</v>
          </cell>
          <cell r="BH363">
            <v>0</v>
          </cell>
          <cell r="BI363">
            <v>0</v>
          </cell>
          <cell r="BJ363">
            <v>1</v>
          </cell>
          <cell r="BL363">
            <v>19</v>
          </cell>
        </row>
        <row r="364">
          <cell r="B364">
            <v>1257</v>
          </cell>
          <cell r="C364" t="str">
            <v>Commercial Excellence</v>
          </cell>
          <cell r="D364" t="str">
            <v>Capability Development &amp; SFE</v>
          </cell>
          <cell r="E364" t="str">
            <v>이재철</v>
          </cell>
          <cell r="F364" t="str">
            <v>주임</v>
          </cell>
          <cell r="G364" t="str">
            <v>팀원</v>
          </cell>
          <cell r="H364" t="str">
            <v>1999-12-01</v>
          </cell>
          <cell r="I364" t="str">
            <v>남</v>
          </cell>
          <cell r="J364">
            <v>22</v>
          </cell>
          <cell r="K364">
            <v>0</v>
          </cell>
          <cell r="L364">
            <v>17</v>
          </cell>
          <cell r="M364">
            <v>17</v>
          </cell>
          <cell r="AJ364" t="str">
            <v>반차</v>
          </cell>
          <cell r="AS364">
            <v>0</v>
          </cell>
          <cell r="AT364">
            <v>0</v>
          </cell>
          <cell r="AU364">
            <v>0</v>
          </cell>
          <cell r="AV364">
            <v>0</v>
          </cell>
          <cell r="AW364">
            <v>1</v>
          </cell>
          <cell r="AX364">
            <v>0.5</v>
          </cell>
          <cell r="AY364">
            <v>0</v>
          </cell>
          <cell r="AZ364">
            <v>0</v>
          </cell>
          <cell r="BA364">
            <v>0</v>
          </cell>
          <cell r="BB364">
            <v>0</v>
          </cell>
          <cell r="BC364">
            <v>0</v>
          </cell>
          <cell r="BD364">
            <v>0</v>
          </cell>
          <cell r="BE364">
            <v>0</v>
          </cell>
          <cell r="BF364">
            <v>0</v>
          </cell>
          <cell r="BG364">
            <v>0</v>
          </cell>
          <cell r="BH364">
            <v>0</v>
          </cell>
          <cell r="BI364">
            <v>0</v>
          </cell>
          <cell r="BJ364">
            <v>0</v>
          </cell>
          <cell r="BL364">
            <v>20</v>
          </cell>
        </row>
        <row r="365">
          <cell r="B365">
            <v>1450</v>
          </cell>
          <cell r="C365" t="str">
            <v>Commercial Excellence</v>
          </cell>
          <cell r="D365" t="str">
            <v>Capability Development &amp; SFE</v>
          </cell>
          <cell r="E365" t="str">
            <v>박혜숙</v>
          </cell>
          <cell r="F365" t="str">
            <v>대리</v>
          </cell>
          <cell r="G365" t="str">
            <v>팀원</v>
          </cell>
          <cell r="H365" t="str">
            <v>2003-01-07</v>
          </cell>
          <cell r="I365" t="str">
            <v>여</v>
          </cell>
          <cell r="J365">
            <v>19</v>
          </cell>
          <cell r="K365">
            <v>0</v>
          </cell>
          <cell r="L365">
            <v>13</v>
          </cell>
          <cell r="M365">
            <v>13</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L365">
            <v>20</v>
          </cell>
        </row>
        <row r="366">
          <cell r="B366">
            <v>1256</v>
          </cell>
          <cell r="C366" t="str">
            <v>Commercial Excellence</v>
          </cell>
          <cell r="D366" t="str">
            <v>Capability Development &amp; SFE</v>
          </cell>
          <cell r="E366" t="str">
            <v>최진희</v>
          </cell>
          <cell r="F366" t="str">
            <v>주임</v>
          </cell>
          <cell r="G366" t="str">
            <v>팀원</v>
          </cell>
          <cell r="H366" t="str">
            <v>1999-12-01</v>
          </cell>
          <cell r="I366" t="str">
            <v>여</v>
          </cell>
          <cell r="J366">
            <v>17.5</v>
          </cell>
          <cell r="K366">
            <v>0</v>
          </cell>
          <cell r="L366">
            <v>17</v>
          </cell>
          <cell r="M366">
            <v>17</v>
          </cell>
          <cell r="N366" t="str">
            <v>출산</v>
          </cell>
          <cell r="O366" t="str">
            <v>출산</v>
          </cell>
          <cell r="P366" t="str">
            <v>출산</v>
          </cell>
          <cell r="Q366" t="str">
            <v>출산</v>
          </cell>
          <cell r="R366" t="str">
            <v>출산</v>
          </cell>
          <cell r="S366" t="str">
            <v>출산</v>
          </cell>
          <cell r="T366" t="str">
            <v>출산</v>
          </cell>
          <cell r="U366" t="str">
            <v>출산</v>
          </cell>
          <cell r="V366" t="str">
            <v>출산</v>
          </cell>
          <cell r="W366" t="str">
            <v>출산</v>
          </cell>
          <cell r="X366" t="str">
            <v>출산</v>
          </cell>
          <cell r="Y366" t="str">
            <v>출산</v>
          </cell>
          <cell r="Z366" t="str">
            <v>출산</v>
          </cell>
          <cell r="AA366" t="str">
            <v>출산</v>
          </cell>
          <cell r="AB366" t="str">
            <v>출산</v>
          </cell>
          <cell r="AC366" t="str">
            <v>출산</v>
          </cell>
          <cell r="AD366" t="str">
            <v>출산</v>
          </cell>
          <cell r="AE366" t="str">
            <v>출산</v>
          </cell>
          <cell r="AF366" t="str">
            <v>출산</v>
          </cell>
          <cell r="AG366" t="str">
            <v>출산</v>
          </cell>
          <cell r="AH366" t="str">
            <v>생휴</v>
          </cell>
          <cell r="AI366" t="str">
            <v>월차</v>
          </cell>
          <cell r="AJ366" t="str">
            <v>특휴</v>
          </cell>
          <cell r="AK366" t="str">
            <v>연차</v>
          </cell>
          <cell r="AN366" t="str">
            <v>연차</v>
          </cell>
          <cell r="AO366" t="str">
            <v>연차</v>
          </cell>
          <cell r="AQ366" t="str">
            <v>11/21~2/20(출산)</v>
          </cell>
          <cell r="AS366">
            <v>3</v>
          </cell>
          <cell r="AT366">
            <v>0</v>
          </cell>
          <cell r="AU366">
            <v>3</v>
          </cell>
          <cell r="AV366">
            <v>1</v>
          </cell>
          <cell r="AW366">
            <v>0</v>
          </cell>
          <cell r="AX366">
            <v>1</v>
          </cell>
          <cell r="AY366">
            <v>1</v>
          </cell>
          <cell r="AZ366">
            <v>0</v>
          </cell>
          <cell r="BA366">
            <v>0</v>
          </cell>
          <cell r="BB366">
            <v>0</v>
          </cell>
          <cell r="BC366">
            <v>0</v>
          </cell>
          <cell r="BD366">
            <v>0</v>
          </cell>
          <cell r="BE366">
            <v>0</v>
          </cell>
          <cell r="BF366">
            <v>0</v>
          </cell>
          <cell r="BG366">
            <v>0</v>
          </cell>
          <cell r="BH366">
            <v>0</v>
          </cell>
          <cell r="BI366">
            <v>1</v>
          </cell>
          <cell r="BJ366">
            <v>5</v>
          </cell>
          <cell r="BK366">
            <v>-14</v>
          </cell>
          <cell r="BL366">
            <v>0</v>
          </cell>
        </row>
        <row r="367">
          <cell r="B367">
            <v>1535</v>
          </cell>
          <cell r="C367" t="str">
            <v>Marketing</v>
          </cell>
          <cell r="D367" t="str">
            <v>Marketing Admin</v>
          </cell>
          <cell r="E367" t="str">
            <v>이희경</v>
          </cell>
          <cell r="F367" t="str">
            <v>대리</v>
          </cell>
          <cell r="G367" t="str">
            <v>팀원</v>
          </cell>
          <cell r="H367" t="str">
            <v>2003-08-25</v>
          </cell>
          <cell r="I367" t="str">
            <v>여</v>
          </cell>
          <cell r="J367">
            <v>16.006849315068493</v>
          </cell>
          <cell r="K367">
            <v>0</v>
          </cell>
          <cell r="L367">
            <v>13</v>
          </cell>
          <cell r="M367">
            <v>13</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L367">
            <v>20</v>
          </cell>
        </row>
        <row r="368">
          <cell r="B368">
            <v>1495</v>
          </cell>
          <cell r="C368" t="str">
            <v>Marketing</v>
          </cell>
          <cell r="D368" t="str">
            <v>Marketing Admin</v>
          </cell>
          <cell r="E368" t="str">
            <v>최지원</v>
          </cell>
          <cell r="F368" t="str">
            <v>주임</v>
          </cell>
          <cell r="G368" t="str">
            <v>팀원</v>
          </cell>
          <cell r="H368" t="str">
            <v>2003-04-21</v>
          </cell>
          <cell r="I368" t="str">
            <v>여</v>
          </cell>
          <cell r="J368">
            <v>10.958904109589042</v>
          </cell>
          <cell r="K368">
            <v>0</v>
          </cell>
          <cell r="L368">
            <v>13</v>
          </cell>
          <cell r="M368">
            <v>13</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L368">
            <v>20</v>
          </cell>
        </row>
        <row r="369">
          <cell r="B369">
            <v>1481</v>
          </cell>
          <cell r="C369" t="str">
            <v>Marketing</v>
          </cell>
          <cell r="D369" t="str">
            <v>Marketing Admin</v>
          </cell>
          <cell r="E369" t="str">
            <v>이근숙</v>
          </cell>
          <cell r="F369" t="str">
            <v>사원</v>
          </cell>
          <cell r="G369" t="str">
            <v>팀원</v>
          </cell>
          <cell r="H369" t="str">
            <v>2003-02-04</v>
          </cell>
          <cell r="I369" t="str">
            <v>여</v>
          </cell>
          <cell r="J369">
            <v>12</v>
          </cell>
          <cell r="K369">
            <v>0</v>
          </cell>
          <cell r="L369">
            <v>13</v>
          </cell>
          <cell r="M369">
            <v>13</v>
          </cell>
          <cell r="AG369" t="str">
            <v>월차</v>
          </cell>
          <cell r="AK369" t="str">
            <v>생휴</v>
          </cell>
          <cell r="AS369">
            <v>0</v>
          </cell>
          <cell r="AT369">
            <v>0</v>
          </cell>
          <cell r="AU369">
            <v>0</v>
          </cell>
          <cell r="AV369">
            <v>1</v>
          </cell>
          <cell r="AW369">
            <v>0</v>
          </cell>
          <cell r="AX369">
            <v>1</v>
          </cell>
          <cell r="AY369">
            <v>1</v>
          </cell>
          <cell r="AZ369">
            <v>0</v>
          </cell>
          <cell r="BA369">
            <v>0</v>
          </cell>
          <cell r="BB369">
            <v>0</v>
          </cell>
          <cell r="BC369">
            <v>0</v>
          </cell>
          <cell r="BD369">
            <v>0</v>
          </cell>
          <cell r="BE369">
            <v>0</v>
          </cell>
          <cell r="BF369">
            <v>0</v>
          </cell>
          <cell r="BG369">
            <v>0</v>
          </cell>
          <cell r="BH369">
            <v>0</v>
          </cell>
          <cell r="BI369">
            <v>0</v>
          </cell>
          <cell r="BJ369">
            <v>2</v>
          </cell>
          <cell r="BL369">
            <v>18</v>
          </cell>
        </row>
        <row r="370">
          <cell r="B370">
            <v>1416</v>
          </cell>
          <cell r="C370" t="str">
            <v>Marketing</v>
          </cell>
          <cell r="D370" t="str">
            <v>Vaccine</v>
          </cell>
          <cell r="E370" t="str">
            <v>조정윤</v>
          </cell>
          <cell r="F370" t="str">
            <v>대리</v>
          </cell>
          <cell r="G370" t="str">
            <v>팀원</v>
          </cell>
          <cell r="H370" t="str">
            <v>2002-10-14</v>
          </cell>
          <cell r="I370" t="str">
            <v>여</v>
          </cell>
          <cell r="J370">
            <v>16</v>
          </cell>
          <cell r="K370">
            <v>0</v>
          </cell>
          <cell r="L370">
            <v>14</v>
          </cell>
          <cell r="M370">
            <v>14</v>
          </cell>
          <cell r="AG370" t="str">
            <v>출장</v>
          </cell>
          <cell r="AH370" t="str">
            <v>출장</v>
          </cell>
          <cell r="AI370" t="str">
            <v>출장</v>
          </cell>
          <cell r="AJ370" t="str">
            <v>출장</v>
          </cell>
          <cell r="AS370">
            <v>0</v>
          </cell>
          <cell r="AT370">
            <v>0</v>
          </cell>
          <cell r="AU370">
            <v>0</v>
          </cell>
          <cell r="AV370">
            <v>0</v>
          </cell>
          <cell r="AW370">
            <v>0</v>
          </cell>
          <cell r="AX370">
            <v>0</v>
          </cell>
          <cell r="AY370">
            <v>0</v>
          </cell>
          <cell r="AZ370">
            <v>0</v>
          </cell>
          <cell r="BA370">
            <v>0</v>
          </cell>
          <cell r="BB370">
            <v>0</v>
          </cell>
          <cell r="BC370">
            <v>4</v>
          </cell>
          <cell r="BD370">
            <v>0</v>
          </cell>
          <cell r="BE370">
            <v>0</v>
          </cell>
          <cell r="BF370">
            <v>0</v>
          </cell>
          <cell r="BG370">
            <v>0</v>
          </cell>
          <cell r="BH370">
            <v>0</v>
          </cell>
          <cell r="BI370">
            <v>0</v>
          </cell>
          <cell r="BJ370">
            <v>4</v>
          </cell>
          <cell r="BL370">
            <v>16</v>
          </cell>
        </row>
        <row r="371">
          <cell r="B371">
            <v>1587</v>
          </cell>
          <cell r="C371" t="str">
            <v>Marketing</v>
          </cell>
          <cell r="D371" t="str">
            <v>Vaccine</v>
          </cell>
          <cell r="E371" t="str">
            <v>이규남</v>
          </cell>
          <cell r="F371" t="str">
            <v>대리</v>
          </cell>
          <cell r="G371" t="str">
            <v>팀원</v>
          </cell>
          <cell r="H371" t="str">
            <v>2004-11-15</v>
          </cell>
          <cell r="I371" t="str">
            <v>남</v>
          </cell>
          <cell r="J371">
            <v>7.2602739726027394</v>
          </cell>
          <cell r="K371">
            <v>0</v>
          </cell>
          <cell r="L371">
            <v>12</v>
          </cell>
          <cell r="M371">
            <v>12</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L371">
            <v>20</v>
          </cell>
        </row>
        <row r="372">
          <cell r="B372">
            <v>1238</v>
          </cell>
          <cell r="C372" t="str">
            <v>Marketing</v>
          </cell>
          <cell r="D372" t="str">
            <v>Vaccine</v>
          </cell>
          <cell r="E372" t="str">
            <v>강운용</v>
          </cell>
          <cell r="F372" t="str">
            <v>대리</v>
          </cell>
          <cell r="G372" t="str">
            <v>팀원</v>
          </cell>
          <cell r="H372" t="str">
            <v>1999-07-01</v>
          </cell>
          <cell r="I372" t="str">
            <v>여</v>
          </cell>
          <cell r="J372">
            <v>13.747945205479454</v>
          </cell>
          <cell r="K372">
            <v>0</v>
          </cell>
          <cell r="L372">
            <v>17</v>
          </cell>
          <cell r="M372">
            <v>17</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L372">
            <v>20</v>
          </cell>
        </row>
        <row r="373">
          <cell r="B373">
            <v>1221</v>
          </cell>
          <cell r="C373" t="str">
            <v>Marketing</v>
          </cell>
          <cell r="D373" t="str">
            <v>CNS &amp; Onco</v>
          </cell>
          <cell r="E373" t="str">
            <v>국승영</v>
          </cell>
          <cell r="F373" t="str">
            <v>과장</v>
          </cell>
          <cell r="G373" t="str">
            <v>팀장</v>
          </cell>
          <cell r="H373" t="str">
            <v>1998-07-01</v>
          </cell>
          <cell r="I373" t="str">
            <v>남</v>
          </cell>
          <cell r="J373">
            <v>24</v>
          </cell>
          <cell r="K373">
            <v>0</v>
          </cell>
          <cell r="L373">
            <v>18</v>
          </cell>
          <cell r="M373">
            <v>18</v>
          </cell>
          <cell r="S373" t="str">
            <v>출장</v>
          </cell>
          <cell r="T373" t="str">
            <v>출장</v>
          </cell>
          <cell r="U373" t="str">
            <v>출장</v>
          </cell>
          <cell r="V373" t="str">
            <v>출장</v>
          </cell>
          <cell r="W373" t="str">
            <v>출장</v>
          </cell>
          <cell r="AS373">
            <v>0</v>
          </cell>
          <cell r="AT373">
            <v>0</v>
          </cell>
          <cell r="AU373">
            <v>0</v>
          </cell>
          <cell r="AV373">
            <v>0</v>
          </cell>
          <cell r="AW373">
            <v>0</v>
          </cell>
          <cell r="AX373">
            <v>0</v>
          </cell>
          <cell r="AY373">
            <v>0</v>
          </cell>
          <cell r="AZ373">
            <v>0</v>
          </cell>
          <cell r="BA373">
            <v>0</v>
          </cell>
          <cell r="BB373">
            <v>0</v>
          </cell>
          <cell r="BC373">
            <v>5</v>
          </cell>
          <cell r="BD373">
            <v>0</v>
          </cell>
          <cell r="BE373">
            <v>0</v>
          </cell>
          <cell r="BF373">
            <v>0</v>
          </cell>
          <cell r="BG373">
            <v>0</v>
          </cell>
          <cell r="BH373">
            <v>0</v>
          </cell>
          <cell r="BI373">
            <v>0</v>
          </cell>
          <cell r="BJ373">
            <v>5</v>
          </cell>
          <cell r="BL373">
            <v>15</v>
          </cell>
        </row>
        <row r="374">
          <cell r="B374">
            <v>1390</v>
          </cell>
          <cell r="C374" t="str">
            <v>Marketing</v>
          </cell>
          <cell r="D374" t="str">
            <v>CNS &amp; Onco</v>
          </cell>
          <cell r="E374" t="str">
            <v>신유석</v>
          </cell>
          <cell r="F374" t="str">
            <v>과장</v>
          </cell>
          <cell r="G374" t="str">
            <v>팀원</v>
          </cell>
          <cell r="H374" t="str">
            <v>2002-05-06</v>
          </cell>
          <cell r="I374" t="str">
            <v>남</v>
          </cell>
          <cell r="J374">
            <v>20</v>
          </cell>
          <cell r="K374">
            <v>0</v>
          </cell>
          <cell r="L374">
            <v>14</v>
          </cell>
          <cell r="M374">
            <v>14</v>
          </cell>
          <cell r="S374" t="str">
            <v>출장</v>
          </cell>
          <cell r="T374" t="str">
            <v>출장</v>
          </cell>
          <cell r="U374" t="str">
            <v>출장</v>
          </cell>
          <cell r="V374" t="str">
            <v>출장</v>
          </cell>
          <cell r="W374" t="str">
            <v>출장</v>
          </cell>
          <cell r="AH374" t="str">
            <v>출장</v>
          </cell>
          <cell r="AI374" t="str">
            <v>출장</v>
          </cell>
          <cell r="AJ374" t="str">
            <v>출장</v>
          </cell>
          <cell r="AK374" t="str">
            <v>출장</v>
          </cell>
          <cell r="AN374" t="str">
            <v>출장</v>
          </cell>
          <cell r="AO374" t="str">
            <v>출장</v>
          </cell>
          <cell r="AS374">
            <v>0</v>
          </cell>
          <cell r="AT374">
            <v>0</v>
          </cell>
          <cell r="AU374">
            <v>0</v>
          </cell>
          <cell r="AV374">
            <v>0</v>
          </cell>
          <cell r="AW374">
            <v>0</v>
          </cell>
          <cell r="AX374">
            <v>0</v>
          </cell>
          <cell r="AY374">
            <v>0</v>
          </cell>
          <cell r="AZ374">
            <v>0</v>
          </cell>
          <cell r="BA374">
            <v>0</v>
          </cell>
          <cell r="BB374">
            <v>0</v>
          </cell>
          <cell r="BC374">
            <v>11</v>
          </cell>
          <cell r="BD374">
            <v>0</v>
          </cell>
          <cell r="BE374">
            <v>0</v>
          </cell>
          <cell r="BF374">
            <v>0</v>
          </cell>
          <cell r="BG374">
            <v>0</v>
          </cell>
          <cell r="BH374">
            <v>0</v>
          </cell>
          <cell r="BI374">
            <v>0</v>
          </cell>
          <cell r="BJ374">
            <v>11</v>
          </cell>
          <cell r="BL374">
            <v>9</v>
          </cell>
        </row>
        <row r="375">
          <cell r="B375">
            <v>1295</v>
          </cell>
          <cell r="C375" t="str">
            <v>Marketing</v>
          </cell>
          <cell r="D375" t="str">
            <v>CNS &amp; Onco</v>
          </cell>
          <cell r="E375" t="str">
            <v>김준일</v>
          </cell>
          <cell r="F375" t="str">
            <v>주임</v>
          </cell>
          <cell r="G375" t="str">
            <v>팀원</v>
          </cell>
          <cell r="H375" t="str">
            <v>2000-02-01</v>
          </cell>
          <cell r="I375" t="str">
            <v>남</v>
          </cell>
          <cell r="J375">
            <v>17</v>
          </cell>
          <cell r="K375">
            <v>0</v>
          </cell>
          <cell r="L375">
            <v>16</v>
          </cell>
          <cell r="M375">
            <v>16</v>
          </cell>
          <cell r="AH375" t="str">
            <v>출장</v>
          </cell>
          <cell r="AI375" t="str">
            <v>출장</v>
          </cell>
          <cell r="AJ375" t="str">
            <v>출장</v>
          </cell>
          <cell r="AK375" t="str">
            <v>출장</v>
          </cell>
          <cell r="AN375" t="str">
            <v>출장</v>
          </cell>
          <cell r="AO375" t="str">
            <v>출장</v>
          </cell>
          <cell r="AS375">
            <v>0</v>
          </cell>
          <cell r="AT375">
            <v>0</v>
          </cell>
          <cell r="AU375">
            <v>0</v>
          </cell>
          <cell r="AV375">
            <v>0</v>
          </cell>
          <cell r="AW375">
            <v>0</v>
          </cell>
          <cell r="AX375">
            <v>0</v>
          </cell>
          <cell r="AY375">
            <v>0</v>
          </cell>
          <cell r="AZ375">
            <v>0</v>
          </cell>
          <cell r="BA375">
            <v>0</v>
          </cell>
          <cell r="BB375">
            <v>0</v>
          </cell>
          <cell r="BC375">
            <v>6</v>
          </cell>
          <cell r="BD375">
            <v>0</v>
          </cell>
          <cell r="BE375">
            <v>0</v>
          </cell>
          <cell r="BF375">
            <v>0</v>
          </cell>
          <cell r="BG375">
            <v>0</v>
          </cell>
          <cell r="BH375">
            <v>0</v>
          </cell>
          <cell r="BI375">
            <v>0</v>
          </cell>
          <cell r="BJ375">
            <v>6</v>
          </cell>
          <cell r="BL375">
            <v>14</v>
          </cell>
        </row>
        <row r="376">
          <cell r="B376">
            <v>1408</v>
          </cell>
          <cell r="C376" t="str">
            <v>Marketing</v>
          </cell>
          <cell r="D376" t="str">
            <v>CNS &amp; Onco</v>
          </cell>
          <cell r="E376" t="str">
            <v>김상훈</v>
          </cell>
          <cell r="F376" t="str">
            <v>대리</v>
          </cell>
          <cell r="G376" t="str">
            <v>팀원</v>
          </cell>
          <cell r="H376" t="str">
            <v>2002-09-09</v>
          </cell>
          <cell r="I376" t="str">
            <v>남</v>
          </cell>
          <cell r="J376">
            <v>20</v>
          </cell>
          <cell r="K376">
            <v>0</v>
          </cell>
          <cell r="L376">
            <v>14</v>
          </cell>
          <cell r="M376">
            <v>14</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L376">
            <v>20</v>
          </cell>
        </row>
        <row r="377">
          <cell r="B377">
            <v>1219</v>
          </cell>
          <cell r="C377" t="str">
            <v>Marketing</v>
          </cell>
          <cell r="D377" t="str">
            <v>Respiratory</v>
          </cell>
          <cell r="E377" t="str">
            <v>윤영준</v>
          </cell>
          <cell r="F377" t="str">
            <v>과장</v>
          </cell>
          <cell r="G377" t="str">
            <v>팀원</v>
          </cell>
          <cell r="H377" t="str">
            <v>1998-07-01</v>
          </cell>
          <cell r="I377" t="str">
            <v>남</v>
          </cell>
          <cell r="J377">
            <v>24</v>
          </cell>
          <cell r="K377">
            <v>0</v>
          </cell>
          <cell r="L377">
            <v>18</v>
          </cell>
          <cell r="M377">
            <v>18</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L377">
            <v>20</v>
          </cell>
        </row>
        <row r="378">
          <cell r="B378">
            <v>1588</v>
          </cell>
          <cell r="C378" t="str">
            <v>Marketing</v>
          </cell>
          <cell r="D378" t="str">
            <v>Respiratory</v>
          </cell>
          <cell r="E378" t="str">
            <v>조현욱</v>
          </cell>
          <cell r="F378" t="str">
            <v>주임</v>
          </cell>
          <cell r="G378" t="str">
            <v>팀원</v>
          </cell>
          <cell r="H378" t="str">
            <v>2004-11-22</v>
          </cell>
          <cell r="I378" t="str">
            <v>남</v>
          </cell>
          <cell r="J378">
            <v>9.0684931506849313</v>
          </cell>
          <cell r="K378">
            <v>0</v>
          </cell>
          <cell r="L378">
            <v>12</v>
          </cell>
          <cell r="M378">
            <v>12</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L378">
            <v>20</v>
          </cell>
        </row>
        <row r="379">
          <cell r="B379">
            <v>1244</v>
          </cell>
          <cell r="C379" t="str">
            <v>Marketing</v>
          </cell>
          <cell r="D379" t="str">
            <v>GI&amp;Uro</v>
          </cell>
          <cell r="E379" t="str">
            <v>권희진</v>
          </cell>
          <cell r="F379" t="str">
            <v>과장</v>
          </cell>
          <cell r="G379" t="str">
            <v>팀장</v>
          </cell>
          <cell r="H379" t="str">
            <v>1999-07-01</v>
          </cell>
          <cell r="I379" t="str">
            <v>여</v>
          </cell>
          <cell r="J379">
            <v>23</v>
          </cell>
          <cell r="K379">
            <v>0</v>
          </cell>
          <cell r="L379">
            <v>17</v>
          </cell>
          <cell r="M379">
            <v>17</v>
          </cell>
          <cell r="AK379" t="str">
            <v>출장</v>
          </cell>
          <cell r="AL379" t="str">
            <v>휴일</v>
          </cell>
          <cell r="AM379" t="str">
            <v>휴일</v>
          </cell>
          <cell r="AS379">
            <v>0</v>
          </cell>
          <cell r="AT379">
            <v>0</v>
          </cell>
          <cell r="AU379">
            <v>0</v>
          </cell>
          <cell r="AV379">
            <v>0</v>
          </cell>
          <cell r="AW379">
            <v>0</v>
          </cell>
          <cell r="AX379">
            <v>0</v>
          </cell>
          <cell r="AY379">
            <v>0</v>
          </cell>
          <cell r="AZ379">
            <v>0</v>
          </cell>
          <cell r="BA379">
            <v>2</v>
          </cell>
          <cell r="BB379">
            <v>0</v>
          </cell>
          <cell r="BC379">
            <v>1</v>
          </cell>
          <cell r="BD379">
            <v>0</v>
          </cell>
          <cell r="BE379">
            <v>0</v>
          </cell>
          <cell r="BF379">
            <v>0</v>
          </cell>
          <cell r="BG379">
            <v>0</v>
          </cell>
          <cell r="BH379">
            <v>0</v>
          </cell>
          <cell r="BI379">
            <v>0</v>
          </cell>
          <cell r="BJ379">
            <v>1</v>
          </cell>
          <cell r="BL379">
            <v>19</v>
          </cell>
        </row>
        <row r="380">
          <cell r="B380">
            <v>1305</v>
          </cell>
          <cell r="C380" t="str">
            <v>Marketing</v>
          </cell>
          <cell r="D380" t="str">
            <v>GI&amp;Uro</v>
          </cell>
          <cell r="E380" t="str">
            <v>양재호</v>
          </cell>
          <cell r="F380" t="str">
            <v>대리</v>
          </cell>
          <cell r="G380" t="str">
            <v>팀원</v>
          </cell>
          <cell r="H380" t="str">
            <v>2000-04-17</v>
          </cell>
          <cell r="I380" t="str">
            <v>남</v>
          </cell>
          <cell r="J380">
            <v>20</v>
          </cell>
          <cell r="K380">
            <v>0</v>
          </cell>
          <cell r="L380">
            <v>16</v>
          </cell>
          <cell r="M380">
            <v>16</v>
          </cell>
          <cell r="AD380" t="str">
            <v>출장</v>
          </cell>
          <cell r="AE380" t="str">
            <v>휴일</v>
          </cell>
          <cell r="AF380" t="str">
            <v>휴일</v>
          </cell>
          <cell r="AG380" t="str">
            <v>2/18대휴</v>
          </cell>
          <cell r="AL380" t="str">
            <v>휴일</v>
          </cell>
          <cell r="AM380" t="str">
            <v>휴일</v>
          </cell>
          <cell r="AN380" t="str">
            <v>2/19대휴</v>
          </cell>
          <cell r="AS380">
            <v>0</v>
          </cell>
          <cell r="AT380">
            <v>0</v>
          </cell>
          <cell r="AU380">
            <v>0</v>
          </cell>
          <cell r="AV380">
            <v>0</v>
          </cell>
          <cell r="AW380">
            <v>0</v>
          </cell>
          <cell r="AX380">
            <v>0</v>
          </cell>
          <cell r="AY380">
            <v>0</v>
          </cell>
          <cell r="AZ380">
            <v>0</v>
          </cell>
          <cell r="BA380">
            <v>4</v>
          </cell>
          <cell r="BB380">
            <v>2</v>
          </cell>
          <cell r="BC380">
            <v>1</v>
          </cell>
          <cell r="BD380">
            <v>0</v>
          </cell>
          <cell r="BE380">
            <v>0</v>
          </cell>
          <cell r="BF380">
            <v>0</v>
          </cell>
          <cell r="BG380">
            <v>0</v>
          </cell>
          <cell r="BH380">
            <v>0</v>
          </cell>
          <cell r="BI380">
            <v>0</v>
          </cell>
          <cell r="BJ380">
            <v>3</v>
          </cell>
          <cell r="BL380">
            <v>17</v>
          </cell>
        </row>
        <row r="381">
          <cell r="B381">
            <v>1286</v>
          </cell>
          <cell r="C381" t="str">
            <v>Marketing</v>
          </cell>
          <cell r="D381" t="str">
            <v>GI&amp;Uro</v>
          </cell>
          <cell r="E381" t="str">
            <v>이희우</v>
          </cell>
          <cell r="F381" t="str">
            <v>주임</v>
          </cell>
          <cell r="G381" t="str">
            <v>팀원</v>
          </cell>
          <cell r="H381" t="str">
            <v>2000-02-01</v>
          </cell>
          <cell r="I381" t="str">
            <v>여</v>
          </cell>
          <cell r="J381">
            <v>21</v>
          </cell>
          <cell r="K381">
            <v>0</v>
          </cell>
          <cell r="L381">
            <v>16</v>
          </cell>
          <cell r="M381">
            <v>16</v>
          </cell>
          <cell r="AA381" t="str">
            <v>출장</v>
          </cell>
          <cell r="AB381" t="str">
            <v>출장</v>
          </cell>
          <cell r="AK381" t="str">
            <v>출장</v>
          </cell>
          <cell r="AL381" t="str">
            <v>휴일</v>
          </cell>
          <cell r="AM381" t="str">
            <v>휴일</v>
          </cell>
          <cell r="AS381">
            <v>0</v>
          </cell>
          <cell r="AT381">
            <v>0</v>
          </cell>
          <cell r="AU381">
            <v>0</v>
          </cell>
          <cell r="AV381">
            <v>0</v>
          </cell>
          <cell r="AW381">
            <v>0</v>
          </cell>
          <cell r="AX381">
            <v>0</v>
          </cell>
          <cell r="AY381">
            <v>0</v>
          </cell>
          <cell r="AZ381">
            <v>0</v>
          </cell>
          <cell r="BA381">
            <v>2</v>
          </cell>
          <cell r="BB381">
            <v>0</v>
          </cell>
          <cell r="BC381">
            <v>3</v>
          </cell>
          <cell r="BD381">
            <v>0</v>
          </cell>
          <cell r="BE381">
            <v>0</v>
          </cell>
          <cell r="BF381">
            <v>0</v>
          </cell>
          <cell r="BG381">
            <v>0</v>
          </cell>
          <cell r="BH381">
            <v>0</v>
          </cell>
          <cell r="BI381">
            <v>0</v>
          </cell>
          <cell r="BJ381">
            <v>3</v>
          </cell>
          <cell r="BL381">
            <v>17</v>
          </cell>
        </row>
        <row r="382">
          <cell r="B382">
            <v>1499</v>
          </cell>
          <cell r="C382" t="str">
            <v>Marketing</v>
          </cell>
          <cell r="D382" t="str">
            <v>GI&amp;Uro</v>
          </cell>
          <cell r="E382" t="str">
            <v>강혁승</v>
          </cell>
          <cell r="F382" t="str">
            <v>주임</v>
          </cell>
          <cell r="G382" t="str">
            <v>팀원</v>
          </cell>
          <cell r="H382" t="str">
            <v>2003-06-02</v>
          </cell>
          <cell r="I382" t="str">
            <v>남</v>
          </cell>
          <cell r="J382">
            <v>14</v>
          </cell>
          <cell r="K382">
            <v>0</v>
          </cell>
          <cell r="L382">
            <v>13</v>
          </cell>
          <cell r="M382">
            <v>13</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L382">
            <v>20</v>
          </cell>
        </row>
        <row r="383">
          <cell r="B383">
            <v>1388</v>
          </cell>
          <cell r="C383" t="str">
            <v>Marketing</v>
          </cell>
          <cell r="D383" t="str">
            <v>Endo</v>
          </cell>
          <cell r="E383" t="str">
            <v>조승제</v>
          </cell>
          <cell r="F383" t="str">
            <v>부장</v>
          </cell>
          <cell r="G383" t="str">
            <v>팀장</v>
          </cell>
          <cell r="H383" t="str">
            <v>2002-03-18</v>
          </cell>
          <cell r="I383" t="str">
            <v>남</v>
          </cell>
          <cell r="J383">
            <v>20</v>
          </cell>
          <cell r="K383">
            <v>0</v>
          </cell>
          <cell r="L383">
            <v>14</v>
          </cell>
          <cell r="M383">
            <v>14</v>
          </cell>
          <cell r="Q383" t="str">
            <v>휴일</v>
          </cell>
          <cell r="R383" t="str">
            <v>휴일</v>
          </cell>
          <cell r="W383" t="str">
            <v>1/21대휴</v>
          </cell>
          <cell r="X383" t="str">
            <v>휴일</v>
          </cell>
          <cell r="AO383" t="str">
            <v>출장</v>
          </cell>
          <cell r="AS383">
            <v>0</v>
          </cell>
          <cell r="AT383">
            <v>0</v>
          </cell>
          <cell r="AU383">
            <v>0</v>
          </cell>
          <cell r="AV383">
            <v>0</v>
          </cell>
          <cell r="AW383">
            <v>0</v>
          </cell>
          <cell r="AX383">
            <v>0</v>
          </cell>
          <cell r="AY383">
            <v>0</v>
          </cell>
          <cell r="AZ383">
            <v>0</v>
          </cell>
          <cell r="BA383">
            <v>3</v>
          </cell>
          <cell r="BB383">
            <v>1</v>
          </cell>
          <cell r="BC383">
            <v>1</v>
          </cell>
          <cell r="BD383">
            <v>0</v>
          </cell>
          <cell r="BE383">
            <v>0</v>
          </cell>
          <cell r="BF383">
            <v>0</v>
          </cell>
          <cell r="BG383">
            <v>0</v>
          </cell>
          <cell r="BH383">
            <v>0</v>
          </cell>
          <cell r="BI383">
            <v>0</v>
          </cell>
          <cell r="BJ383">
            <v>2</v>
          </cell>
          <cell r="BL383">
            <v>18</v>
          </cell>
        </row>
        <row r="384">
          <cell r="B384">
            <v>1419</v>
          </cell>
          <cell r="C384" t="str">
            <v>Marketing</v>
          </cell>
          <cell r="D384" t="str">
            <v>Endo</v>
          </cell>
          <cell r="E384" t="str">
            <v>윤재경</v>
          </cell>
          <cell r="F384" t="str">
            <v>과장</v>
          </cell>
          <cell r="G384" t="str">
            <v>팀원</v>
          </cell>
          <cell r="H384" t="str">
            <v>2002-11-18</v>
          </cell>
          <cell r="I384" t="str">
            <v>남</v>
          </cell>
          <cell r="J384">
            <v>20</v>
          </cell>
          <cell r="K384">
            <v>0</v>
          </cell>
          <cell r="L384">
            <v>14</v>
          </cell>
          <cell r="M384">
            <v>14</v>
          </cell>
          <cell r="Q384" t="str">
            <v>휴일</v>
          </cell>
          <cell r="AS384">
            <v>0</v>
          </cell>
          <cell r="AT384">
            <v>0</v>
          </cell>
          <cell r="AU384">
            <v>0</v>
          </cell>
          <cell r="AV384">
            <v>0</v>
          </cell>
          <cell r="AW384">
            <v>0</v>
          </cell>
          <cell r="AX384">
            <v>0</v>
          </cell>
          <cell r="AY384">
            <v>0</v>
          </cell>
          <cell r="AZ384">
            <v>0</v>
          </cell>
          <cell r="BA384">
            <v>1</v>
          </cell>
          <cell r="BB384">
            <v>0</v>
          </cell>
          <cell r="BC384">
            <v>0</v>
          </cell>
          <cell r="BD384">
            <v>0</v>
          </cell>
          <cell r="BE384">
            <v>0</v>
          </cell>
          <cell r="BF384">
            <v>0</v>
          </cell>
          <cell r="BG384">
            <v>0</v>
          </cell>
          <cell r="BH384">
            <v>0</v>
          </cell>
          <cell r="BI384">
            <v>0</v>
          </cell>
          <cell r="BJ384">
            <v>0</v>
          </cell>
          <cell r="BL384">
            <v>20</v>
          </cell>
        </row>
        <row r="385">
          <cell r="B385">
            <v>1237</v>
          </cell>
          <cell r="C385" t="str">
            <v>Marketing</v>
          </cell>
          <cell r="D385" t="str">
            <v>Endo</v>
          </cell>
          <cell r="E385" t="str">
            <v>윤철환</v>
          </cell>
          <cell r="F385" t="str">
            <v>대리</v>
          </cell>
          <cell r="G385" t="str">
            <v>팀원</v>
          </cell>
          <cell r="H385" t="str">
            <v>1999-07-01</v>
          </cell>
          <cell r="I385" t="str">
            <v>남</v>
          </cell>
          <cell r="J385">
            <v>23</v>
          </cell>
          <cell r="K385">
            <v>0</v>
          </cell>
          <cell r="L385">
            <v>17</v>
          </cell>
          <cell r="M385">
            <v>17</v>
          </cell>
          <cell r="Q385" t="str">
            <v>휴일</v>
          </cell>
          <cell r="V385" t="str">
            <v>1/21대휴</v>
          </cell>
          <cell r="X385" t="str">
            <v>휴일</v>
          </cell>
          <cell r="AS385">
            <v>0</v>
          </cell>
          <cell r="AT385">
            <v>0</v>
          </cell>
          <cell r="AU385">
            <v>0</v>
          </cell>
          <cell r="AV385">
            <v>0</v>
          </cell>
          <cell r="AW385">
            <v>0</v>
          </cell>
          <cell r="AX385">
            <v>0</v>
          </cell>
          <cell r="AY385">
            <v>0</v>
          </cell>
          <cell r="AZ385">
            <v>0</v>
          </cell>
          <cell r="BA385">
            <v>2</v>
          </cell>
          <cell r="BB385">
            <v>1</v>
          </cell>
          <cell r="BC385">
            <v>0</v>
          </cell>
          <cell r="BD385">
            <v>0</v>
          </cell>
          <cell r="BE385">
            <v>0</v>
          </cell>
          <cell r="BF385">
            <v>0</v>
          </cell>
          <cell r="BG385">
            <v>0</v>
          </cell>
          <cell r="BH385">
            <v>0</v>
          </cell>
          <cell r="BI385">
            <v>0</v>
          </cell>
          <cell r="BJ385">
            <v>1</v>
          </cell>
          <cell r="BL385">
            <v>19</v>
          </cell>
        </row>
        <row r="386">
          <cell r="B386">
            <v>1369</v>
          </cell>
          <cell r="C386" t="str">
            <v>Marketing</v>
          </cell>
          <cell r="D386" t="str">
            <v>Endo</v>
          </cell>
          <cell r="E386" t="str">
            <v>이동일</v>
          </cell>
          <cell r="F386" t="str">
            <v>주임</v>
          </cell>
          <cell r="G386" t="str">
            <v>팀원</v>
          </cell>
          <cell r="H386" t="str">
            <v>2001-05-07</v>
          </cell>
          <cell r="I386" t="str">
            <v>남</v>
          </cell>
          <cell r="J386">
            <v>19</v>
          </cell>
          <cell r="K386">
            <v>0</v>
          </cell>
          <cell r="L386">
            <v>15</v>
          </cell>
          <cell r="M386">
            <v>15</v>
          </cell>
          <cell r="Q386" t="str">
            <v>휴일</v>
          </cell>
          <cell r="AS386">
            <v>0</v>
          </cell>
          <cell r="AT386">
            <v>0</v>
          </cell>
          <cell r="AU386">
            <v>0</v>
          </cell>
          <cell r="AV386">
            <v>0</v>
          </cell>
          <cell r="AW386">
            <v>0</v>
          </cell>
          <cell r="AX386">
            <v>0</v>
          </cell>
          <cell r="AY386">
            <v>0</v>
          </cell>
          <cell r="AZ386">
            <v>0</v>
          </cell>
          <cell r="BA386">
            <v>1</v>
          </cell>
          <cell r="BB386">
            <v>0</v>
          </cell>
          <cell r="BC386">
            <v>0</v>
          </cell>
          <cell r="BD386">
            <v>0</v>
          </cell>
          <cell r="BE386">
            <v>0</v>
          </cell>
          <cell r="BF386">
            <v>0</v>
          </cell>
          <cell r="BG386">
            <v>0</v>
          </cell>
          <cell r="BH386">
            <v>0</v>
          </cell>
          <cell r="BI386">
            <v>0</v>
          </cell>
          <cell r="BJ386">
            <v>0</v>
          </cell>
          <cell r="BL386">
            <v>20</v>
          </cell>
        </row>
        <row r="387">
          <cell r="B387">
            <v>1540</v>
          </cell>
          <cell r="C387" t="str">
            <v>Marketing</v>
          </cell>
          <cell r="D387" t="str">
            <v>CVS</v>
          </cell>
          <cell r="E387" t="str">
            <v>김진수</v>
          </cell>
          <cell r="F387" t="str">
            <v>부장</v>
          </cell>
          <cell r="G387" t="str">
            <v>팀장</v>
          </cell>
          <cell r="H387" t="str">
            <v>2003-12-15</v>
          </cell>
          <cell r="I387" t="str">
            <v>남</v>
          </cell>
          <cell r="J387">
            <v>19</v>
          </cell>
          <cell r="K387">
            <v>0</v>
          </cell>
          <cell r="L387">
            <v>13</v>
          </cell>
          <cell r="M387">
            <v>13</v>
          </cell>
          <cell r="AF387" t="str">
            <v>휴일</v>
          </cell>
          <cell r="AS387">
            <v>0</v>
          </cell>
          <cell r="AT387">
            <v>0</v>
          </cell>
          <cell r="AU387">
            <v>0</v>
          </cell>
          <cell r="AV387">
            <v>0</v>
          </cell>
          <cell r="AW387">
            <v>0</v>
          </cell>
          <cell r="AX387">
            <v>0</v>
          </cell>
          <cell r="AY387">
            <v>0</v>
          </cell>
          <cell r="AZ387">
            <v>0</v>
          </cell>
          <cell r="BA387">
            <v>1</v>
          </cell>
          <cell r="BB387">
            <v>0</v>
          </cell>
          <cell r="BC387">
            <v>0</v>
          </cell>
          <cell r="BD387">
            <v>0</v>
          </cell>
          <cell r="BE387">
            <v>0</v>
          </cell>
          <cell r="BF387">
            <v>0</v>
          </cell>
          <cell r="BG387">
            <v>0</v>
          </cell>
          <cell r="BH387">
            <v>0</v>
          </cell>
          <cell r="BI387">
            <v>0</v>
          </cell>
          <cell r="BJ387">
            <v>0</v>
          </cell>
          <cell r="BL387">
            <v>20</v>
          </cell>
        </row>
        <row r="388">
          <cell r="B388">
            <v>1424</v>
          </cell>
          <cell r="C388" t="str">
            <v>Marketing</v>
          </cell>
          <cell r="D388" t="str">
            <v>CVS</v>
          </cell>
          <cell r="E388" t="str">
            <v>채광수</v>
          </cell>
          <cell r="F388" t="str">
            <v>과장</v>
          </cell>
          <cell r="G388" t="str">
            <v>팀원</v>
          </cell>
          <cell r="H388" t="str">
            <v>2002-12-05</v>
          </cell>
          <cell r="I388" t="str">
            <v>남</v>
          </cell>
          <cell r="J388">
            <v>20</v>
          </cell>
          <cell r="K388">
            <v>0</v>
          </cell>
          <cell r="L388">
            <v>14</v>
          </cell>
          <cell r="M388">
            <v>14</v>
          </cell>
          <cell r="Q388" t="str">
            <v>휴일</v>
          </cell>
          <cell r="R388" t="str">
            <v>휴일</v>
          </cell>
          <cell r="X388" t="str">
            <v>휴일</v>
          </cell>
          <cell r="AB388" t="str">
            <v>1/21대휴</v>
          </cell>
          <cell r="AF388" t="str">
            <v>휴일</v>
          </cell>
          <cell r="AS388">
            <v>0</v>
          </cell>
          <cell r="AT388">
            <v>0</v>
          </cell>
          <cell r="AU388">
            <v>0</v>
          </cell>
          <cell r="AV388">
            <v>0</v>
          </cell>
          <cell r="AW388">
            <v>0</v>
          </cell>
          <cell r="AX388">
            <v>0</v>
          </cell>
          <cell r="AY388">
            <v>0</v>
          </cell>
          <cell r="AZ388">
            <v>0</v>
          </cell>
          <cell r="BA388">
            <v>4</v>
          </cell>
          <cell r="BB388">
            <v>1</v>
          </cell>
          <cell r="BC388">
            <v>0</v>
          </cell>
          <cell r="BD388">
            <v>0</v>
          </cell>
          <cell r="BE388">
            <v>0</v>
          </cell>
          <cell r="BF388">
            <v>0</v>
          </cell>
          <cell r="BG388">
            <v>0</v>
          </cell>
          <cell r="BH388">
            <v>0</v>
          </cell>
          <cell r="BI388">
            <v>0</v>
          </cell>
          <cell r="BJ388">
            <v>1</v>
          </cell>
          <cell r="BL388">
            <v>19</v>
          </cell>
        </row>
        <row r="389">
          <cell r="B389">
            <v>1422</v>
          </cell>
          <cell r="C389" t="str">
            <v>Marketing</v>
          </cell>
          <cell r="D389" t="str">
            <v>CVS</v>
          </cell>
          <cell r="E389" t="str">
            <v>김수경</v>
          </cell>
          <cell r="F389" t="str">
            <v>과장</v>
          </cell>
          <cell r="G389" t="str">
            <v>팀원</v>
          </cell>
          <cell r="H389" t="str">
            <v>2002-11-25</v>
          </cell>
          <cell r="I389" t="str">
            <v>여</v>
          </cell>
          <cell r="J389">
            <v>19</v>
          </cell>
          <cell r="K389">
            <v>0</v>
          </cell>
          <cell r="L389">
            <v>14</v>
          </cell>
          <cell r="M389">
            <v>14</v>
          </cell>
          <cell r="R389" t="str">
            <v>휴일</v>
          </cell>
          <cell r="AO389" t="str">
            <v>2/5대휴</v>
          </cell>
          <cell r="AS389">
            <v>0</v>
          </cell>
          <cell r="AT389">
            <v>0</v>
          </cell>
          <cell r="AU389">
            <v>0</v>
          </cell>
          <cell r="AV389">
            <v>0</v>
          </cell>
          <cell r="AW389">
            <v>0</v>
          </cell>
          <cell r="AX389">
            <v>0</v>
          </cell>
          <cell r="AY389">
            <v>0</v>
          </cell>
          <cell r="AZ389">
            <v>0</v>
          </cell>
          <cell r="BA389">
            <v>1</v>
          </cell>
          <cell r="BB389">
            <v>1</v>
          </cell>
          <cell r="BC389">
            <v>0</v>
          </cell>
          <cell r="BD389">
            <v>0</v>
          </cell>
          <cell r="BE389">
            <v>0</v>
          </cell>
          <cell r="BF389">
            <v>0</v>
          </cell>
          <cell r="BG389">
            <v>0</v>
          </cell>
          <cell r="BH389">
            <v>0</v>
          </cell>
          <cell r="BI389">
            <v>0</v>
          </cell>
          <cell r="BJ389">
            <v>1</v>
          </cell>
          <cell r="BL389">
            <v>19</v>
          </cell>
        </row>
        <row r="390">
          <cell r="B390">
            <v>1394</v>
          </cell>
          <cell r="C390" t="str">
            <v>Marketing</v>
          </cell>
          <cell r="D390" t="str">
            <v>CVS</v>
          </cell>
          <cell r="E390" t="str">
            <v>임윤아</v>
          </cell>
          <cell r="F390" t="str">
            <v>대리</v>
          </cell>
          <cell r="G390" t="str">
            <v>팀원</v>
          </cell>
          <cell r="H390" t="str">
            <v>2002-06-03</v>
          </cell>
          <cell r="I390" t="str">
            <v>여</v>
          </cell>
          <cell r="J390">
            <v>18</v>
          </cell>
          <cell r="K390">
            <v>0</v>
          </cell>
          <cell r="L390">
            <v>14</v>
          </cell>
          <cell r="M390">
            <v>14</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L390">
            <v>20</v>
          </cell>
        </row>
        <row r="391">
          <cell r="B391">
            <v>1547</v>
          </cell>
          <cell r="C391" t="str">
            <v>Marketing</v>
          </cell>
          <cell r="D391" t="str">
            <v>CVS</v>
          </cell>
          <cell r="E391" t="str">
            <v>김하윤</v>
          </cell>
          <cell r="F391" t="str">
            <v>주임</v>
          </cell>
          <cell r="G391" t="str">
            <v>팀원</v>
          </cell>
          <cell r="H391" t="str">
            <v>2004-01-26</v>
          </cell>
          <cell r="I391" t="str">
            <v>여</v>
          </cell>
          <cell r="J391">
            <v>13.315068493150685</v>
          </cell>
          <cell r="K391">
            <v>0</v>
          </cell>
          <cell r="L391">
            <v>12</v>
          </cell>
          <cell r="M391">
            <v>12</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L391">
            <v>20</v>
          </cell>
        </row>
        <row r="392">
          <cell r="B392">
            <v>1180</v>
          </cell>
          <cell r="C392" t="str">
            <v>BD</v>
          </cell>
          <cell r="D392" t="str">
            <v>BD</v>
          </cell>
          <cell r="E392" t="str">
            <v>고해영</v>
          </cell>
          <cell r="F392" t="str">
            <v>부장</v>
          </cell>
          <cell r="G392" t="str">
            <v>팀장</v>
          </cell>
          <cell r="H392" t="str">
            <v>1996-01-01</v>
          </cell>
          <cell r="I392" t="str">
            <v>여</v>
          </cell>
          <cell r="J392">
            <v>20</v>
          </cell>
          <cell r="K392">
            <v>0</v>
          </cell>
          <cell r="L392">
            <v>21</v>
          </cell>
          <cell r="M392">
            <v>21</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L392">
            <v>20</v>
          </cell>
        </row>
        <row r="393">
          <cell r="B393">
            <v>1586</v>
          </cell>
          <cell r="C393" t="str">
            <v>BD</v>
          </cell>
          <cell r="D393" t="str">
            <v>BD</v>
          </cell>
          <cell r="E393" t="str">
            <v>김승수</v>
          </cell>
          <cell r="F393" t="str">
            <v>대리</v>
          </cell>
          <cell r="G393" t="str">
            <v>팀원</v>
          </cell>
          <cell r="H393" t="str">
            <v>2004-11-01</v>
          </cell>
          <cell r="I393" t="str">
            <v>남</v>
          </cell>
          <cell r="J393">
            <v>0</v>
          </cell>
          <cell r="K393">
            <v>-1.3561643835616444</v>
          </cell>
          <cell r="L393">
            <v>12</v>
          </cell>
          <cell r="M393">
            <v>10.643835616438356</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L393">
            <v>20</v>
          </cell>
        </row>
        <row r="394">
          <cell r="B394">
            <v>1294</v>
          </cell>
          <cell r="C394" t="str">
            <v>BD</v>
          </cell>
          <cell r="D394" t="str">
            <v>BD</v>
          </cell>
          <cell r="E394" t="str">
            <v>나경숙</v>
          </cell>
          <cell r="F394" t="str">
            <v>주임</v>
          </cell>
          <cell r="G394" t="str">
            <v>팀원</v>
          </cell>
          <cell r="H394" t="str">
            <v>2000-02-01</v>
          </cell>
          <cell r="I394" t="str">
            <v>여</v>
          </cell>
          <cell r="J394">
            <v>13.5</v>
          </cell>
          <cell r="K394">
            <v>0</v>
          </cell>
          <cell r="L394">
            <v>16</v>
          </cell>
          <cell r="M394">
            <v>16</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L394">
            <v>20</v>
          </cell>
        </row>
        <row r="395">
          <cell r="B395">
            <v>1015</v>
          </cell>
          <cell r="C395" t="str">
            <v>BD</v>
          </cell>
          <cell r="D395" t="str">
            <v>Special Project</v>
          </cell>
          <cell r="E395" t="str">
            <v>이종혁</v>
          </cell>
          <cell r="F395" t="str">
            <v>차장</v>
          </cell>
          <cell r="G395" t="str">
            <v>팀원</v>
          </cell>
          <cell r="H395" t="str">
            <v>1987-05-18</v>
          </cell>
          <cell r="I395" t="str">
            <v>남</v>
          </cell>
          <cell r="J395">
            <v>26</v>
          </cell>
          <cell r="K395">
            <v>0</v>
          </cell>
          <cell r="L395">
            <v>29</v>
          </cell>
          <cell r="M395">
            <v>29</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L395">
            <v>20</v>
          </cell>
        </row>
        <row r="396">
          <cell r="B396">
            <v>1168</v>
          </cell>
          <cell r="C396" t="str">
            <v>BD</v>
          </cell>
          <cell r="D396" t="str">
            <v>Special Project</v>
          </cell>
          <cell r="E396" t="str">
            <v>정고명</v>
          </cell>
          <cell r="F396" t="str">
            <v>과장</v>
          </cell>
          <cell r="G396" t="str">
            <v>팀원</v>
          </cell>
          <cell r="H396" t="str">
            <v>1995-04-17</v>
          </cell>
          <cell r="I396" t="str">
            <v>남</v>
          </cell>
          <cell r="J396">
            <v>19</v>
          </cell>
          <cell r="K396">
            <v>0</v>
          </cell>
          <cell r="L396">
            <v>21</v>
          </cell>
          <cell r="M396">
            <v>21</v>
          </cell>
          <cell r="AL396" t="str">
            <v>휴일</v>
          </cell>
          <cell r="AM396" t="str">
            <v>휴일</v>
          </cell>
          <cell r="AS396">
            <v>0</v>
          </cell>
          <cell r="AT396">
            <v>0</v>
          </cell>
          <cell r="AU396">
            <v>0</v>
          </cell>
          <cell r="AV396">
            <v>0</v>
          </cell>
          <cell r="AW396">
            <v>0</v>
          </cell>
          <cell r="AX396">
            <v>0</v>
          </cell>
          <cell r="AY396">
            <v>0</v>
          </cell>
          <cell r="AZ396">
            <v>0</v>
          </cell>
          <cell r="BA396">
            <v>2</v>
          </cell>
          <cell r="BB396">
            <v>0</v>
          </cell>
          <cell r="BC396">
            <v>0</v>
          </cell>
          <cell r="BD396">
            <v>0</v>
          </cell>
          <cell r="BE396">
            <v>0</v>
          </cell>
          <cell r="BF396">
            <v>0</v>
          </cell>
          <cell r="BG396">
            <v>0</v>
          </cell>
          <cell r="BH396">
            <v>0</v>
          </cell>
          <cell r="BI396">
            <v>0</v>
          </cell>
          <cell r="BJ396">
            <v>0</v>
          </cell>
          <cell r="BL396">
            <v>20</v>
          </cell>
        </row>
        <row r="397">
          <cell r="B397">
            <v>1133</v>
          </cell>
          <cell r="C397" t="str">
            <v>PR</v>
          </cell>
          <cell r="D397" t="str">
            <v>PR</v>
          </cell>
          <cell r="E397" t="str">
            <v>윤미경</v>
          </cell>
          <cell r="F397" t="str">
            <v>차장</v>
          </cell>
          <cell r="G397" t="str">
            <v>팀원</v>
          </cell>
          <cell r="H397" t="str">
            <v>1993-11-10</v>
          </cell>
          <cell r="I397" t="str">
            <v>여</v>
          </cell>
          <cell r="J397">
            <v>20</v>
          </cell>
          <cell r="K397">
            <v>0</v>
          </cell>
          <cell r="L397">
            <v>23</v>
          </cell>
          <cell r="M397">
            <v>23</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L397">
            <v>20</v>
          </cell>
        </row>
        <row r="398">
          <cell r="B398">
            <v>1541</v>
          </cell>
          <cell r="C398" t="str">
            <v>PR</v>
          </cell>
          <cell r="D398" t="str">
            <v>PR</v>
          </cell>
          <cell r="E398" t="str">
            <v>유재경</v>
          </cell>
          <cell r="F398" t="str">
            <v>과장</v>
          </cell>
          <cell r="G398" t="str">
            <v>팀원</v>
          </cell>
          <cell r="H398" t="str">
            <v>2004-01-05</v>
          </cell>
          <cell r="I398" t="str">
            <v>여</v>
          </cell>
          <cell r="J398">
            <v>8.8904109589041092</v>
          </cell>
          <cell r="K398">
            <v>0</v>
          </cell>
          <cell r="L398">
            <v>12</v>
          </cell>
          <cell r="M398">
            <v>12</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L398">
            <v>20</v>
          </cell>
        </row>
        <row r="399">
          <cell r="B399">
            <v>1563</v>
          </cell>
          <cell r="C399" t="str">
            <v>PR</v>
          </cell>
          <cell r="D399" t="str">
            <v>PR</v>
          </cell>
          <cell r="E399" t="str">
            <v>양수진</v>
          </cell>
          <cell r="F399" t="str">
            <v>주임</v>
          </cell>
          <cell r="G399" t="str">
            <v>팀원</v>
          </cell>
          <cell r="H399" t="str">
            <v>2004-02-23</v>
          </cell>
          <cell r="I399" t="str">
            <v>여</v>
          </cell>
          <cell r="J399">
            <v>8.5479452054794525</v>
          </cell>
          <cell r="K399">
            <v>0</v>
          </cell>
          <cell r="L399">
            <v>12</v>
          </cell>
          <cell r="M399">
            <v>12</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L399">
            <v>20</v>
          </cell>
        </row>
        <row r="400">
          <cell r="B400">
            <v>1487</v>
          </cell>
          <cell r="C400" t="str">
            <v>Medical</v>
          </cell>
          <cell r="D400" t="str">
            <v>Clinical Research</v>
          </cell>
          <cell r="E400" t="str">
            <v>임민정</v>
          </cell>
          <cell r="F400" t="str">
            <v>과장</v>
          </cell>
          <cell r="G400" t="str">
            <v>팀장</v>
          </cell>
          <cell r="H400" t="str">
            <v>2003-03-03</v>
          </cell>
          <cell r="I400" t="str">
            <v>여</v>
          </cell>
          <cell r="J400">
            <v>16.5</v>
          </cell>
          <cell r="K400">
            <v>0</v>
          </cell>
          <cell r="L400">
            <v>13</v>
          </cell>
          <cell r="M400">
            <v>13</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L400">
            <v>20</v>
          </cell>
        </row>
        <row r="401">
          <cell r="B401">
            <v>1197</v>
          </cell>
          <cell r="C401" t="str">
            <v>Medical</v>
          </cell>
          <cell r="D401" t="str">
            <v>Clinical Research</v>
          </cell>
          <cell r="E401" t="str">
            <v>최미나</v>
          </cell>
          <cell r="F401" t="str">
            <v>과장</v>
          </cell>
          <cell r="G401" t="str">
            <v>팀원</v>
          </cell>
          <cell r="H401" t="str">
            <v>1997-04-24</v>
          </cell>
          <cell r="I401" t="str">
            <v>여</v>
          </cell>
          <cell r="J401">
            <v>7</v>
          </cell>
          <cell r="K401">
            <v>0</v>
          </cell>
          <cell r="L401">
            <v>19</v>
          </cell>
          <cell r="M401">
            <v>19</v>
          </cell>
          <cell r="P401" t="str">
            <v>반차</v>
          </cell>
          <cell r="S401" t="str">
            <v>반차</v>
          </cell>
          <cell r="U401" t="str">
            <v>생휴</v>
          </cell>
          <cell r="AO401" t="str">
            <v>출장</v>
          </cell>
          <cell r="AQ401" t="str">
            <v>10/24~1/21(출산)</v>
          </cell>
          <cell r="AS401">
            <v>0</v>
          </cell>
          <cell r="AT401">
            <v>0</v>
          </cell>
          <cell r="AU401">
            <v>0</v>
          </cell>
          <cell r="AV401">
            <v>0</v>
          </cell>
          <cell r="AW401">
            <v>2</v>
          </cell>
          <cell r="AX401">
            <v>1</v>
          </cell>
          <cell r="AY401">
            <v>1</v>
          </cell>
          <cell r="AZ401">
            <v>0</v>
          </cell>
          <cell r="BA401">
            <v>0</v>
          </cell>
          <cell r="BB401">
            <v>0</v>
          </cell>
          <cell r="BC401">
            <v>1</v>
          </cell>
          <cell r="BD401">
            <v>0</v>
          </cell>
          <cell r="BE401">
            <v>0</v>
          </cell>
          <cell r="BF401">
            <v>0</v>
          </cell>
          <cell r="BG401">
            <v>0</v>
          </cell>
          <cell r="BH401">
            <v>0</v>
          </cell>
          <cell r="BI401">
            <v>0</v>
          </cell>
          <cell r="BJ401">
            <v>3</v>
          </cell>
          <cell r="BL401">
            <v>17</v>
          </cell>
        </row>
        <row r="402">
          <cell r="B402">
            <v>1584</v>
          </cell>
          <cell r="C402" t="str">
            <v>Medical</v>
          </cell>
          <cell r="D402" t="str">
            <v>Clinical Research</v>
          </cell>
          <cell r="E402" t="str">
            <v>손지원</v>
          </cell>
          <cell r="F402" t="str">
            <v>대리</v>
          </cell>
          <cell r="G402" t="str">
            <v>팀원</v>
          </cell>
          <cell r="H402" t="str">
            <v>2004-11-10</v>
          </cell>
          <cell r="I402" t="str">
            <v>여</v>
          </cell>
          <cell r="J402">
            <v>4.897260273972603</v>
          </cell>
          <cell r="K402">
            <v>0</v>
          </cell>
          <cell r="L402">
            <v>12</v>
          </cell>
          <cell r="M402">
            <v>12</v>
          </cell>
          <cell r="Q402" t="str">
            <v>휴일</v>
          </cell>
          <cell r="S402" t="str">
            <v>출장</v>
          </cell>
          <cell r="T402" t="str">
            <v>출장</v>
          </cell>
          <cell r="U402" t="str">
            <v>출장</v>
          </cell>
          <cell r="V402" t="str">
            <v>출장</v>
          </cell>
          <cell r="W402" t="str">
            <v>출장</v>
          </cell>
          <cell r="AH402" t="str">
            <v>생휴</v>
          </cell>
          <cell r="AO402" t="str">
            <v>2/24대 휴</v>
          </cell>
          <cell r="AS402">
            <v>0</v>
          </cell>
          <cell r="AT402">
            <v>0</v>
          </cell>
          <cell r="AU402">
            <v>0</v>
          </cell>
          <cell r="AV402">
            <v>0</v>
          </cell>
          <cell r="AW402">
            <v>0</v>
          </cell>
          <cell r="AX402">
            <v>0</v>
          </cell>
          <cell r="AY402">
            <v>1</v>
          </cell>
          <cell r="AZ402">
            <v>0</v>
          </cell>
          <cell r="BA402">
            <v>1</v>
          </cell>
          <cell r="BB402">
            <v>0</v>
          </cell>
          <cell r="BC402">
            <v>5</v>
          </cell>
          <cell r="BD402">
            <v>0</v>
          </cell>
          <cell r="BE402">
            <v>0</v>
          </cell>
          <cell r="BF402">
            <v>0</v>
          </cell>
          <cell r="BG402">
            <v>0</v>
          </cell>
          <cell r="BH402">
            <v>0</v>
          </cell>
          <cell r="BI402">
            <v>0</v>
          </cell>
          <cell r="BJ402">
            <v>6</v>
          </cell>
          <cell r="BL402">
            <v>14</v>
          </cell>
        </row>
        <row r="403">
          <cell r="B403">
            <v>1301</v>
          </cell>
          <cell r="C403" t="str">
            <v>Medical</v>
          </cell>
          <cell r="D403" t="str">
            <v>Clinical Research</v>
          </cell>
          <cell r="E403" t="str">
            <v>이미경</v>
          </cell>
          <cell r="F403" t="str">
            <v>대리</v>
          </cell>
          <cell r="G403" t="str">
            <v>팀원</v>
          </cell>
          <cell r="H403" t="str">
            <v>2000-02-01</v>
          </cell>
          <cell r="I403" t="str">
            <v>여</v>
          </cell>
          <cell r="J403">
            <v>21</v>
          </cell>
          <cell r="K403">
            <v>0</v>
          </cell>
          <cell r="L403">
            <v>16</v>
          </cell>
          <cell r="M403">
            <v>16</v>
          </cell>
          <cell r="AN403" t="str">
            <v>생휴</v>
          </cell>
          <cell r="AS403">
            <v>0</v>
          </cell>
          <cell r="AT403">
            <v>0</v>
          </cell>
          <cell r="AU403">
            <v>0</v>
          </cell>
          <cell r="AV403">
            <v>0</v>
          </cell>
          <cell r="AW403">
            <v>0</v>
          </cell>
          <cell r="AX403">
            <v>0</v>
          </cell>
          <cell r="AY403">
            <v>1</v>
          </cell>
          <cell r="AZ403">
            <v>0</v>
          </cell>
          <cell r="BA403">
            <v>0</v>
          </cell>
          <cell r="BB403">
            <v>0</v>
          </cell>
          <cell r="BC403">
            <v>0</v>
          </cell>
          <cell r="BD403">
            <v>0</v>
          </cell>
          <cell r="BE403">
            <v>0</v>
          </cell>
          <cell r="BF403">
            <v>0</v>
          </cell>
          <cell r="BG403">
            <v>0</v>
          </cell>
          <cell r="BH403">
            <v>0</v>
          </cell>
          <cell r="BI403">
            <v>0</v>
          </cell>
          <cell r="BJ403">
            <v>1</v>
          </cell>
          <cell r="BL403">
            <v>19</v>
          </cell>
        </row>
        <row r="404">
          <cell r="B404">
            <v>1418</v>
          </cell>
          <cell r="C404" t="str">
            <v>Medical</v>
          </cell>
          <cell r="D404" t="str">
            <v>Clinical Research</v>
          </cell>
          <cell r="E404" t="str">
            <v>양현아</v>
          </cell>
          <cell r="F404" t="str">
            <v>대리</v>
          </cell>
          <cell r="G404" t="str">
            <v>팀원</v>
          </cell>
          <cell r="H404" t="str">
            <v>2002-04-01</v>
          </cell>
          <cell r="I404" t="str">
            <v>여</v>
          </cell>
          <cell r="J404">
            <v>20</v>
          </cell>
          <cell r="K404">
            <v>0</v>
          </cell>
          <cell r="L404">
            <v>14</v>
          </cell>
          <cell r="M404">
            <v>14</v>
          </cell>
          <cell r="Q404" t="str">
            <v>휴일</v>
          </cell>
          <cell r="X404" t="str">
            <v>휴일</v>
          </cell>
          <cell r="AO404" t="str">
            <v>생휴</v>
          </cell>
          <cell r="AS404">
            <v>0</v>
          </cell>
          <cell r="AT404">
            <v>0</v>
          </cell>
          <cell r="AU404">
            <v>0</v>
          </cell>
          <cell r="AV404">
            <v>0</v>
          </cell>
          <cell r="AW404">
            <v>0</v>
          </cell>
          <cell r="AX404">
            <v>0</v>
          </cell>
          <cell r="AY404">
            <v>1</v>
          </cell>
          <cell r="AZ404">
            <v>0</v>
          </cell>
          <cell r="BA404">
            <v>2</v>
          </cell>
          <cell r="BB404">
            <v>0</v>
          </cell>
          <cell r="BC404">
            <v>0</v>
          </cell>
          <cell r="BD404">
            <v>0</v>
          </cell>
          <cell r="BE404">
            <v>0</v>
          </cell>
          <cell r="BF404">
            <v>0</v>
          </cell>
          <cell r="BG404">
            <v>0</v>
          </cell>
          <cell r="BH404">
            <v>0</v>
          </cell>
          <cell r="BI404">
            <v>0</v>
          </cell>
          <cell r="BJ404">
            <v>1</v>
          </cell>
          <cell r="BL404">
            <v>19</v>
          </cell>
        </row>
        <row r="405">
          <cell r="B405">
            <v>1395</v>
          </cell>
          <cell r="C405" t="str">
            <v>Medical</v>
          </cell>
          <cell r="D405" t="str">
            <v>Clinical Research</v>
          </cell>
          <cell r="E405" t="str">
            <v>박은순</v>
          </cell>
          <cell r="F405" t="str">
            <v>주임</v>
          </cell>
          <cell r="G405" t="str">
            <v>팀원</v>
          </cell>
          <cell r="H405" t="str">
            <v>2001-05-02</v>
          </cell>
          <cell r="I405" t="str">
            <v>여</v>
          </cell>
          <cell r="J405">
            <v>21</v>
          </cell>
          <cell r="K405">
            <v>0</v>
          </cell>
          <cell r="L405">
            <v>15</v>
          </cell>
          <cell r="M405">
            <v>15</v>
          </cell>
          <cell r="W405" t="str">
            <v>생휴</v>
          </cell>
          <cell r="AS405">
            <v>0</v>
          </cell>
          <cell r="AT405">
            <v>0</v>
          </cell>
          <cell r="AU405">
            <v>0</v>
          </cell>
          <cell r="AV405">
            <v>0</v>
          </cell>
          <cell r="AW405">
            <v>0</v>
          </cell>
          <cell r="AX405">
            <v>0</v>
          </cell>
          <cell r="AY405">
            <v>1</v>
          </cell>
          <cell r="AZ405">
            <v>0</v>
          </cell>
          <cell r="BA405">
            <v>0</v>
          </cell>
          <cell r="BB405">
            <v>0</v>
          </cell>
          <cell r="BC405">
            <v>0</v>
          </cell>
          <cell r="BD405">
            <v>0</v>
          </cell>
          <cell r="BE405">
            <v>0</v>
          </cell>
          <cell r="BF405">
            <v>0</v>
          </cell>
          <cell r="BG405">
            <v>0</v>
          </cell>
          <cell r="BH405">
            <v>0</v>
          </cell>
          <cell r="BI405">
            <v>0</v>
          </cell>
          <cell r="BJ405">
            <v>1</v>
          </cell>
          <cell r="BL405">
            <v>19</v>
          </cell>
        </row>
        <row r="406">
          <cell r="B406">
            <v>1373</v>
          </cell>
          <cell r="C406" t="str">
            <v>Medical</v>
          </cell>
          <cell r="D406" t="str">
            <v>Clinical Research</v>
          </cell>
          <cell r="E406" t="str">
            <v>김영화</v>
          </cell>
          <cell r="F406" t="str">
            <v>주임</v>
          </cell>
          <cell r="G406" t="str">
            <v>팀원</v>
          </cell>
          <cell r="H406" t="str">
            <v>2001-06-01</v>
          </cell>
          <cell r="I406" t="str">
            <v>여</v>
          </cell>
          <cell r="J406">
            <v>21</v>
          </cell>
          <cell r="K406">
            <v>0</v>
          </cell>
          <cell r="L406">
            <v>15</v>
          </cell>
          <cell r="M406">
            <v>15</v>
          </cell>
          <cell r="Z406" t="str">
            <v>생휴</v>
          </cell>
          <cell r="AO406" t="str">
            <v>출장</v>
          </cell>
          <cell r="AS406">
            <v>0</v>
          </cell>
          <cell r="AT406">
            <v>0</v>
          </cell>
          <cell r="AU406">
            <v>0</v>
          </cell>
          <cell r="AV406">
            <v>0</v>
          </cell>
          <cell r="AW406">
            <v>0</v>
          </cell>
          <cell r="AX406">
            <v>0</v>
          </cell>
          <cell r="AY406">
            <v>1</v>
          </cell>
          <cell r="AZ406">
            <v>0</v>
          </cell>
          <cell r="BA406">
            <v>0</v>
          </cell>
          <cell r="BB406">
            <v>0</v>
          </cell>
          <cell r="BC406">
            <v>1</v>
          </cell>
          <cell r="BD406">
            <v>0</v>
          </cell>
          <cell r="BE406">
            <v>0</v>
          </cell>
          <cell r="BF406">
            <v>0</v>
          </cell>
          <cell r="BG406">
            <v>0</v>
          </cell>
          <cell r="BH406">
            <v>0</v>
          </cell>
          <cell r="BI406">
            <v>0</v>
          </cell>
          <cell r="BJ406">
            <v>2</v>
          </cell>
          <cell r="BL406">
            <v>18</v>
          </cell>
        </row>
        <row r="407">
          <cell r="B407">
            <v>1576</v>
          </cell>
          <cell r="C407" t="str">
            <v>Medical</v>
          </cell>
          <cell r="D407" t="str">
            <v>Clinical Research</v>
          </cell>
          <cell r="E407" t="str">
            <v>변명주</v>
          </cell>
          <cell r="F407" t="str">
            <v>주임</v>
          </cell>
          <cell r="G407" t="str">
            <v>팀원</v>
          </cell>
          <cell r="H407" t="str">
            <v>2003-09-22</v>
          </cell>
          <cell r="I407" t="str">
            <v>여</v>
          </cell>
          <cell r="J407">
            <v>19</v>
          </cell>
          <cell r="K407">
            <v>0</v>
          </cell>
          <cell r="L407">
            <v>13</v>
          </cell>
          <cell r="M407">
            <v>13</v>
          </cell>
          <cell r="N407" t="str">
            <v>생휴</v>
          </cell>
          <cell r="Z407" t="str">
            <v>반차</v>
          </cell>
          <cell r="AN407" t="str">
            <v>출장</v>
          </cell>
          <cell r="AO407" t="str">
            <v>출장</v>
          </cell>
          <cell r="AS407">
            <v>0</v>
          </cell>
          <cell r="AT407">
            <v>0</v>
          </cell>
          <cell r="AU407">
            <v>0</v>
          </cell>
          <cell r="AV407">
            <v>0</v>
          </cell>
          <cell r="AW407">
            <v>1</v>
          </cell>
          <cell r="AX407">
            <v>0.5</v>
          </cell>
          <cell r="AY407">
            <v>1</v>
          </cell>
          <cell r="AZ407">
            <v>0</v>
          </cell>
          <cell r="BA407">
            <v>0</v>
          </cell>
          <cell r="BB407">
            <v>0</v>
          </cell>
          <cell r="BC407">
            <v>2</v>
          </cell>
          <cell r="BD407">
            <v>0</v>
          </cell>
          <cell r="BE407">
            <v>0</v>
          </cell>
          <cell r="BF407">
            <v>0</v>
          </cell>
          <cell r="BG407">
            <v>0</v>
          </cell>
          <cell r="BH407">
            <v>0</v>
          </cell>
          <cell r="BI407">
            <v>0</v>
          </cell>
          <cell r="BJ407">
            <v>3</v>
          </cell>
          <cell r="BL407">
            <v>17</v>
          </cell>
        </row>
        <row r="408">
          <cell r="B408">
            <v>1596</v>
          </cell>
          <cell r="C408" t="str">
            <v>Medical</v>
          </cell>
          <cell r="D408" t="str">
            <v>Clinical Research</v>
          </cell>
          <cell r="E408" t="str">
            <v>허선경</v>
          </cell>
          <cell r="F408" t="str">
            <v>주임</v>
          </cell>
          <cell r="G408" t="str">
            <v>팀원</v>
          </cell>
          <cell r="H408">
            <v>38481</v>
          </cell>
          <cell r="I408" t="str">
            <v>여</v>
          </cell>
          <cell r="J408">
            <v>5.493150684931507</v>
          </cell>
          <cell r="K408">
            <v>0</v>
          </cell>
          <cell r="L408">
            <v>11</v>
          </cell>
          <cell r="M408">
            <v>11</v>
          </cell>
          <cell r="AB408" t="str">
            <v>출장</v>
          </cell>
          <cell r="AC408" t="str">
            <v>출장</v>
          </cell>
          <cell r="AD408" t="str">
            <v>출장</v>
          </cell>
          <cell r="AI408" t="str">
            <v>생휴</v>
          </cell>
          <cell r="AS408">
            <v>0</v>
          </cell>
          <cell r="AT408">
            <v>0</v>
          </cell>
          <cell r="AU408">
            <v>0</v>
          </cell>
          <cell r="AV408">
            <v>0</v>
          </cell>
          <cell r="AW408">
            <v>0</v>
          </cell>
          <cell r="AX408">
            <v>0</v>
          </cell>
          <cell r="AY408">
            <v>1</v>
          </cell>
          <cell r="AZ408">
            <v>0</v>
          </cell>
          <cell r="BA408">
            <v>0</v>
          </cell>
          <cell r="BB408">
            <v>0</v>
          </cell>
          <cell r="BC408">
            <v>3</v>
          </cell>
          <cell r="BD408">
            <v>0</v>
          </cell>
          <cell r="BE408">
            <v>0</v>
          </cell>
          <cell r="BF408">
            <v>0</v>
          </cell>
          <cell r="BG408">
            <v>0</v>
          </cell>
          <cell r="BH408">
            <v>0</v>
          </cell>
          <cell r="BI408">
            <v>0</v>
          </cell>
          <cell r="BJ408">
            <v>4</v>
          </cell>
          <cell r="BL408">
            <v>16</v>
          </cell>
        </row>
        <row r="409">
          <cell r="B409">
            <v>1537</v>
          </cell>
          <cell r="C409" t="str">
            <v>Medical</v>
          </cell>
          <cell r="D409" t="str">
            <v>Clinical Research</v>
          </cell>
          <cell r="E409" t="str">
            <v>박선영</v>
          </cell>
          <cell r="F409" t="str">
            <v>주임</v>
          </cell>
          <cell r="G409" t="str">
            <v>팀원</v>
          </cell>
          <cell r="H409" t="str">
            <v>2003-03-03</v>
          </cell>
          <cell r="I409" t="str">
            <v>여</v>
          </cell>
          <cell r="J409">
            <v>14</v>
          </cell>
          <cell r="K409">
            <v>0</v>
          </cell>
          <cell r="L409">
            <v>13</v>
          </cell>
          <cell r="M409">
            <v>13</v>
          </cell>
          <cell r="N409" t="str">
            <v>생휴</v>
          </cell>
          <cell r="O409" t="str">
            <v>월차</v>
          </cell>
          <cell r="AN409" t="str">
            <v>연반차</v>
          </cell>
          <cell r="AS409">
            <v>0</v>
          </cell>
          <cell r="AT409">
            <v>1</v>
          </cell>
          <cell r="AU409">
            <v>0.5</v>
          </cell>
          <cell r="AV409">
            <v>1</v>
          </cell>
          <cell r="AW409">
            <v>0</v>
          </cell>
          <cell r="AX409">
            <v>1</v>
          </cell>
          <cell r="AY409">
            <v>1</v>
          </cell>
          <cell r="AZ409">
            <v>0</v>
          </cell>
          <cell r="BA409">
            <v>0</v>
          </cell>
          <cell r="BB409">
            <v>0</v>
          </cell>
          <cell r="BC409">
            <v>0</v>
          </cell>
          <cell r="BD409">
            <v>0</v>
          </cell>
          <cell r="BE409">
            <v>0</v>
          </cell>
          <cell r="BF409">
            <v>0</v>
          </cell>
          <cell r="BG409">
            <v>0</v>
          </cell>
          <cell r="BH409">
            <v>0</v>
          </cell>
          <cell r="BI409">
            <v>0</v>
          </cell>
          <cell r="BJ409">
            <v>2</v>
          </cell>
          <cell r="BL409">
            <v>18</v>
          </cell>
        </row>
        <row r="410">
          <cell r="B410">
            <v>1613</v>
          </cell>
          <cell r="C410" t="str">
            <v>Medical</v>
          </cell>
          <cell r="D410" t="str">
            <v>Clinical Research</v>
          </cell>
          <cell r="E410" t="str">
            <v>원소영</v>
          </cell>
          <cell r="F410" t="str">
            <v>사원</v>
          </cell>
          <cell r="G410" t="str">
            <v>팀원</v>
          </cell>
          <cell r="H410">
            <v>38718</v>
          </cell>
          <cell r="I410" t="str">
            <v>여</v>
          </cell>
          <cell r="L410">
            <v>10</v>
          </cell>
          <cell r="M410">
            <v>10</v>
          </cell>
          <cell r="AH410" t="str">
            <v>생휴</v>
          </cell>
          <cell r="AS410">
            <v>0</v>
          </cell>
          <cell r="AT410">
            <v>0</v>
          </cell>
          <cell r="AU410">
            <v>0</v>
          </cell>
          <cell r="AV410">
            <v>0</v>
          </cell>
          <cell r="AW410">
            <v>0</v>
          </cell>
          <cell r="AX410">
            <v>0</v>
          </cell>
          <cell r="AY410">
            <v>1</v>
          </cell>
          <cell r="AZ410">
            <v>0</v>
          </cell>
          <cell r="BA410">
            <v>0</v>
          </cell>
          <cell r="BB410">
            <v>0</v>
          </cell>
          <cell r="BC410">
            <v>0</v>
          </cell>
          <cell r="BD410">
            <v>0</v>
          </cell>
          <cell r="BE410">
            <v>0</v>
          </cell>
          <cell r="BF410">
            <v>0</v>
          </cell>
          <cell r="BG410">
            <v>0</v>
          </cell>
          <cell r="BH410">
            <v>0</v>
          </cell>
          <cell r="BI410">
            <v>0</v>
          </cell>
          <cell r="BJ410">
            <v>1</v>
          </cell>
          <cell r="BK410">
            <v>1</v>
          </cell>
          <cell r="BL410">
            <v>20</v>
          </cell>
        </row>
        <row r="411">
          <cell r="B411">
            <v>1181</v>
          </cell>
          <cell r="C411" t="str">
            <v>Medical</v>
          </cell>
          <cell r="D411" t="str">
            <v>Clinical Operation</v>
          </cell>
          <cell r="E411" t="str">
            <v>박수연</v>
          </cell>
          <cell r="F411" t="str">
            <v>차장</v>
          </cell>
          <cell r="G411" t="str">
            <v>팀장</v>
          </cell>
          <cell r="H411" t="str">
            <v>1996-01-01</v>
          </cell>
          <cell r="I411" t="str">
            <v>여</v>
          </cell>
          <cell r="J411">
            <v>25.5</v>
          </cell>
          <cell r="K411">
            <v>0</v>
          </cell>
          <cell r="L411">
            <v>21</v>
          </cell>
          <cell r="M411">
            <v>21</v>
          </cell>
          <cell r="AI411" t="str">
            <v>생휴</v>
          </cell>
          <cell r="AK411" t="str">
            <v>반차</v>
          </cell>
          <cell r="AS411">
            <v>0</v>
          </cell>
          <cell r="AT411">
            <v>0</v>
          </cell>
          <cell r="AU411">
            <v>0</v>
          </cell>
          <cell r="AV411">
            <v>0</v>
          </cell>
          <cell r="AW411">
            <v>1</v>
          </cell>
          <cell r="AX411">
            <v>0.5</v>
          </cell>
          <cell r="AY411">
            <v>1</v>
          </cell>
          <cell r="AZ411">
            <v>0</v>
          </cell>
          <cell r="BA411">
            <v>0</v>
          </cell>
          <cell r="BB411">
            <v>0</v>
          </cell>
          <cell r="BC411">
            <v>0</v>
          </cell>
          <cell r="BD411">
            <v>0</v>
          </cell>
          <cell r="BE411">
            <v>0</v>
          </cell>
          <cell r="BF411">
            <v>0</v>
          </cell>
          <cell r="BG411">
            <v>0</v>
          </cell>
          <cell r="BH411">
            <v>0</v>
          </cell>
          <cell r="BI411">
            <v>0</v>
          </cell>
          <cell r="BJ411">
            <v>1</v>
          </cell>
          <cell r="BL411">
            <v>19</v>
          </cell>
        </row>
        <row r="412">
          <cell r="B412">
            <v>1614</v>
          </cell>
          <cell r="C412" t="str">
            <v>Medical</v>
          </cell>
          <cell r="D412" t="str">
            <v>Clinical Operation</v>
          </cell>
          <cell r="E412" t="str">
            <v>정옥재</v>
          </cell>
          <cell r="F412" t="str">
            <v>사원</v>
          </cell>
          <cell r="G412" t="str">
            <v>팀원</v>
          </cell>
          <cell r="H412">
            <v>38734</v>
          </cell>
          <cell r="I412" t="str">
            <v>여</v>
          </cell>
          <cell r="L412">
            <v>9.5616438356164384</v>
          </cell>
          <cell r="M412">
            <v>9.5616438356164384</v>
          </cell>
          <cell r="AB412" t="str">
            <v>반차</v>
          </cell>
          <cell r="AK412" t="str">
            <v>생휴</v>
          </cell>
          <cell r="AS412">
            <v>0</v>
          </cell>
          <cell r="AT412">
            <v>0</v>
          </cell>
          <cell r="AU412">
            <v>0</v>
          </cell>
          <cell r="AV412">
            <v>0</v>
          </cell>
          <cell r="AW412">
            <v>1</v>
          </cell>
          <cell r="AX412">
            <v>0.5</v>
          </cell>
          <cell r="AY412">
            <v>1</v>
          </cell>
          <cell r="AZ412">
            <v>0</v>
          </cell>
          <cell r="BA412">
            <v>0</v>
          </cell>
          <cell r="BB412">
            <v>0</v>
          </cell>
          <cell r="BC412">
            <v>0</v>
          </cell>
          <cell r="BD412">
            <v>0</v>
          </cell>
          <cell r="BE412">
            <v>0</v>
          </cell>
          <cell r="BF412">
            <v>0</v>
          </cell>
          <cell r="BG412">
            <v>0</v>
          </cell>
          <cell r="BH412">
            <v>0</v>
          </cell>
          <cell r="BI412">
            <v>0</v>
          </cell>
          <cell r="BJ412">
            <v>1</v>
          </cell>
          <cell r="BL412">
            <v>19</v>
          </cell>
        </row>
        <row r="413">
          <cell r="B413">
            <v>1566</v>
          </cell>
          <cell r="C413" t="str">
            <v>Medical</v>
          </cell>
          <cell r="D413" t="str">
            <v>RDPM</v>
          </cell>
          <cell r="E413" t="str">
            <v>김윤이</v>
          </cell>
          <cell r="F413" t="str">
            <v>주임</v>
          </cell>
          <cell r="G413" t="str">
            <v>팀원</v>
          </cell>
          <cell r="H413" t="str">
            <v>2004-03-17</v>
          </cell>
          <cell r="I413" t="str">
            <v>여</v>
          </cell>
          <cell r="J413">
            <v>17.917808219178081</v>
          </cell>
          <cell r="K413">
            <v>0</v>
          </cell>
          <cell r="L413">
            <v>12</v>
          </cell>
          <cell r="M413">
            <v>12</v>
          </cell>
          <cell r="W413" t="str">
            <v>생휴</v>
          </cell>
          <cell r="AN413" t="str">
            <v>특휴</v>
          </cell>
          <cell r="AS413">
            <v>0</v>
          </cell>
          <cell r="AT413">
            <v>0</v>
          </cell>
          <cell r="AU413">
            <v>0</v>
          </cell>
          <cell r="AV413">
            <v>0</v>
          </cell>
          <cell r="AW413">
            <v>0</v>
          </cell>
          <cell r="AX413">
            <v>0</v>
          </cell>
          <cell r="AY413">
            <v>1</v>
          </cell>
          <cell r="AZ413">
            <v>0</v>
          </cell>
          <cell r="BA413">
            <v>0</v>
          </cell>
          <cell r="BB413">
            <v>0</v>
          </cell>
          <cell r="BC413">
            <v>0</v>
          </cell>
          <cell r="BD413">
            <v>0</v>
          </cell>
          <cell r="BE413">
            <v>0</v>
          </cell>
          <cell r="BF413">
            <v>0</v>
          </cell>
          <cell r="BG413">
            <v>0</v>
          </cell>
          <cell r="BH413">
            <v>0</v>
          </cell>
          <cell r="BI413">
            <v>1</v>
          </cell>
          <cell r="BJ413">
            <v>1</v>
          </cell>
          <cell r="BL413">
            <v>18</v>
          </cell>
        </row>
        <row r="414">
          <cell r="B414">
            <v>1510</v>
          </cell>
          <cell r="C414" t="str">
            <v>Medical</v>
          </cell>
          <cell r="D414" t="str">
            <v>CME</v>
          </cell>
          <cell r="E414" t="str">
            <v>김윤정</v>
          </cell>
          <cell r="F414" t="str">
            <v>주임</v>
          </cell>
          <cell r="G414" t="str">
            <v>팀원</v>
          </cell>
          <cell r="H414" t="str">
            <v>2003-07-01</v>
          </cell>
          <cell r="I414" t="str">
            <v>여</v>
          </cell>
          <cell r="J414">
            <v>12.013698630136986</v>
          </cell>
          <cell r="K414">
            <v>0</v>
          </cell>
          <cell r="L414">
            <v>13</v>
          </cell>
          <cell r="M414">
            <v>13</v>
          </cell>
          <cell r="X414" t="str">
            <v>휴일</v>
          </cell>
          <cell r="AC414" t="str">
            <v>생휴</v>
          </cell>
          <cell r="AS414">
            <v>0</v>
          </cell>
          <cell r="AT414">
            <v>0</v>
          </cell>
          <cell r="AU414">
            <v>0</v>
          </cell>
          <cell r="AV414">
            <v>0</v>
          </cell>
          <cell r="AW414">
            <v>0</v>
          </cell>
          <cell r="AX414">
            <v>0</v>
          </cell>
          <cell r="AY414">
            <v>1</v>
          </cell>
          <cell r="AZ414">
            <v>0</v>
          </cell>
          <cell r="BA414">
            <v>1</v>
          </cell>
          <cell r="BB414">
            <v>0</v>
          </cell>
          <cell r="BC414">
            <v>0</v>
          </cell>
          <cell r="BD414">
            <v>0</v>
          </cell>
          <cell r="BE414">
            <v>0</v>
          </cell>
          <cell r="BF414">
            <v>0</v>
          </cell>
          <cell r="BG414">
            <v>0</v>
          </cell>
          <cell r="BH414">
            <v>0</v>
          </cell>
          <cell r="BI414">
            <v>0</v>
          </cell>
          <cell r="BJ414">
            <v>1</v>
          </cell>
          <cell r="BL414">
            <v>19</v>
          </cell>
        </row>
        <row r="415">
          <cell r="B415">
            <v>1604</v>
          </cell>
          <cell r="C415" t="str">
            <v>Medical</v>
          </cell>
          <cell r="D415" t="str">
            <v>MIS/PV</v>
          </cell>
          <cell r="E415" t="str">
            <v>유도라</v>
          </cell>
          <cell r="F415" t="str">
            <v>과장</v>
          </cell>
          <cell r="G415" t="str">
            <v>팀장</v>
          </cell>
          <cell r="H415">
            <v>38642</v>
          </cell>
          <cell r="I415" t="str">
            <v>여</v>
          </cell>
          <cell r="J415">
            <v>1.0821917808219177</v>
          </cell>
          <cell r="K415">
            <v>0</v>
          </cell>
          <cell r="L415">
            <v>11</v>
          </cell>
          <cell r="M415">
            <v>11</v>
          </cell>
          <cell r="S415" t="str">
            <v>출장</v>
          </cell>
          <cell r="T415" t="str">
            <v>출장</v>
          </cell>
          <cell r="U415" t="str">
            <v>출장</v>
          </cell>
          <cell r="V415" t="str">
            <v>출장</v>
          </cell>
          <cell r="W415" t="str">
            <v>출장</v>
          </cell>
          <cell r="AS415">
            <v>0</v>
          </cell>
          <cell r="AT415">
            <v>0</v>
          </cell>
          <cell r="AU415">
            <v>0</v>
          </cell>
          <cell r="AV415">
            <v>0</v>
          </cell>
          <cell r="AW415">
            <v>0</v>
          </cell>
          <cell r="AX415">
            <v>0</v>
          </cell>
          <cell r="AY415">
            <v>0</v>
          </cell>
          <cell r="AZ415">
            <v>0</v>
          </cell>
          <cell r="BA415">
            <v>0</v>
          </cell>
          <cell r="BB415">
            <v>0</v>
          </cell>
          <cell r="BC415">
            <v>5</v>
          </cell>
          <cell r="BD415">
            <v>0</v>
          </cell>
          <cell r="BE415">
            <v>0</v>
          </cell>
          <cell r="BF415">
            <v>0</v>
          </cell>
          <cell r="BG415">
            <v>0</v>
          </cell>
          <cell r="BH415">
            <v>0</v>
          </cell>
          <cell r="BI415">
            <v>0</v>
          </cell>
          <cell r="BJ415">
            <v>5</v>
          </cell>
          <cell r="BL415">
            <v>15</v>
          </cell>
        </row>
        <row r="416">
          <cell r="B416">
            <v>1601</v>
          </cell>
          <cell r="C416" t="str">
            <v>Medical</v>
          </cell>
          <cell r="D416" t="str">
            <v>MIS/PV</v>
          </cell>
          <cell r="E416" t="str">
            <v>이경민</v>
          </cell>
          <cell r="F416" t="str">
            <v>사원</v>
          </cell>
          <cell r="G416" t="str">
            <v>팀원</v>
          </cell>
          <cell r="H416">
            <v>38596</v>
          </cell>
          <cell r="I416" t="str">
            <v>여</v>
          </cell>
          <cell r="J416">
            <v>0</v>
          </cell>
          <cell r="K416">
            <v>-1.6575342465753424</v>
          </cell>
          <cell r="L416">
            <v>11</v>
          </cell>
          <cell r="M416">
            <v>9.3424657534246585</v>
          </cell>
          <cell r="AI416" t="str">
            <v>생휴</v>
          </cell>
          <cell r="AS416">
            <v>0</v>
          </cell>
          <cell r="AT416">
            <v>0</v>
          </cell>
          <cell r="AU416">
            <v>0</v>
          </cell>
          <cell r="AV416">
            <v>0</v>
          </cell>
          <cell r="AW416">
            <v>0</v>
          </cell>
          <cell r="AX416">
            <v>0</v>
          </cell>
          <cell r="AY416">
            <v>1</v>
          </cell>
          <cell r="AZ416">
            <v>0</v>
          </cell>
          <cell r="BA416">
            <v>0</v>
          </cell>
          <cell r="BB416">
            <v>0</v>
          </cell>
          <cell r="BC416">
            <v>0</v>
          </cell>
          <cell r="BD416">
            <v>0</v>
          </cell>
          <cell r="BE416">
            <v>0</v>
          </cell>
          <cell r="BF416">
            <v>0</v>
          </cell>
          <cell r="BG416">
            <v>0</v>
          </cell>
          <cell r="BH416">
            <v>0</v>
          </cell>
          <cell r="BI416">
            <v>0</v>
          </cell>
          <cell r="BJ416">
            <v>1</v>
          </cell>
          <cell r="BL416">
            <v>19</v>
          </cell>
        </row>
        <row r="417">
          <cell r="B417">
            <v>1207</v>
          </cell>
          <cell r="C417" t="str">
            <v>Regulatory</v>
          </cell>
          <cell r="D417" t="str">
            <v>Registration</v>
          </cell>
          <cell r="E417" t="str">
            <v>이소정</v>
          </cell>
          <cell r="F417" t="str">
            <v>과장</v>
          </cell>
          <cell r="G417" t="str">
            <v>팀장</v>
          </cell>
          <cell r="H417" t="str">
            <v>1997-10-01</v>
          </cell>
          <cell r="I417" t="str">
            <v>여</v>
          </cell>
          <cell r="J417">
            <v>24.5</v>
          </cell>
          <cell r="K417">
            <v>0</v>
          </cell>
          <cell r="L417">
            <v>19</v>
          </cell>
          <cell r="M417">
            <v>19</v>
          </cell>
          <cell r="AH417" t="str">
            <v>생휴</v>
          </cell>
          <cell r="AS417">
            <v>0</v>
          </cell>
          <cell r="AT417">
            <v>0</v>
          </cell>
          <cell r="AU417">
            <v>0</v>
          </cell>
          <cell r="AV417">
            <v>0</v>
          </cell>
          <cell r="AW417">
            <v>0</v>
          </cell>
          <cell r="AX417">
            <v>0</v>
          </cell>
          <cell r="AY417">
            <v>1</v>
          </cell>
          <cell r="AZ417">
            <v>0</v>
          </cell>
          <cell r="BA417">
            <v>0</v>
          </cell>
          <cell r="BB417">
            <v>0</v>
          </cell>
          <cell r="BC417">
            <v>0</v>
          </cell>
          <cell r="BD417">
            <v>0</v>
          </cell>
          <cell r="BE417">
            <v>0</v>
          </cell>
          <cell r="BF417">
            <v>0</v>
          </cell>
          <cell r="BG417">
            <v>0</v>
          </cell>
          <cell r="BH417">
            <v>0</v>
          </cell>
          <cell r="BI417">
            <v>0</v>
          </cell>
          <cell r="BJ417">
            <v>1</v>
          </cell>
          <cell r="BL417">
            <v>19</v>
          </cell>
        </row>
        <row r="418">
          <cell r="B418">
            <v>1205</v>
          </cell>
          <cell r="C418" t="str">
            <v>Regulatory</v>
          </cell>
          <cell r="D418" t="str">
            <v>Registration</v>
          </cell>
          <cell r="E418" t="str">
            <v>김지향</v>
          </cell>
          <cell r="F418" t="str">
            <v>과장</v>
          </cell>
          <cell r="G418" t="str">
            <v>팀원</v>
          </cell>
          <cell r="H418" t="str">
            <v>1997-08-11</v>
          </cell>
          <cell r="I418" t="str">
            <v>여</v>
          </cell>
          <cell r="J418">
            <v>18</v>
          </cell>
          <cell r="K418">
            <v>0</v>
          </cell>
          <cell r="L418">
            <v>19</v>
          </cell>
          <cell r="M418">
            <v>19</v>
          </cell>
          <cell r="T418" t="str">
            <v>생휴</v>
          </cell>
          <cell r="AS418">
            <v>0</v>
          </cell>
          <cell r="AT418">
            <v>0</v>
          </cell>
          <cell r="AU418">
            <v>0</v>
          </cell>
          <cell r="AV418">
            <v>0</v>
          </cell>
          <cell r="AW418">
            <v>0</v>
          </cell>
          <cell r="AX418">
            <v>0</v>
          </cell>
          <cell r="AY418">
            <v>1</v>
          </cell>
          <cell r="AZ418">
            <v>0</v>
          </cell>
          <cell r="BA418">
            <v>0</v>
          </cell>
          <cell r="BB418">
            <v>0</v>
          </cell>
          <cell r="BC418">
            <v>0</v>
          </cell>
          <cell r="BD418">
            <v>0</v>
          </cell>
          <cell r="BE418">
            <v>0</v>
          </cell>
          <cell r="BF418">
            <v>0</v>
          </cell>
          <cell r="BG418">
            <v>0</v>
          </cell>
          <cell r="BH418">
            <v>0</v>
          </cell>
          <cell r="BI418">
            <v>0</v>
          </cell>
          <cell r="BJ418">
            <v>1</v>
          </cell>
          <cell r="BL418">
            <v>19</v>
          </cell>
        </row>
        <row r="419">
          <cell r="B419">
            <v>1482</v>
          </cell>
          <cell r="C419" t="str">
            <v>Regulatory</v>
          </cell>
          <cell r="D419" t="str">
            <v>Registration</v>
          </cell>
          <cell r="E419" t="str">
            <v>서현미</v>
          </cell>
          <cell r="F419" t="str">
            <v>주임</v>
          </cell>
          <cell r="G419" t="str">
            <v>팀원</v>
          </cell>
          <cell r="H419" t="str">
            <v>2002-04-01</v>
          </cell>
          <cell r="I419" t="str">
            <v>여</v>
          </cell>
          <cell r="J419">
            <v>16</v>
          </cell>
          <cell r="K419">
            <v>0</v>
          </cell>
          <cell r="L419">
            <v>14</v>
          </cell>
          <cell r="M419">
            <v>14</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L419">
            <v>20</v>
          </cell>
        </row>
        <row r="420">
          <cell r="B420">
            <v>1572</v>
          </cell>
          <cell r="C420" t="str">
            <v>Regulatory</v>
          </cell>
          <cell r="D420" t="str">
            <v>Registration</v>
          </cell>
          <cell r="E420" t="str">
            <v>안희영</v>
          </cell>
          <cell r="F420" t="str">
            <v>주임</v>
          </cell>
          <cell r="G420" t="str">
            <v>팀원</v>
          </cell>
          <cell r="H420" t="str">
            <v>2004-06-21</v>
          </cell>
          <cell r="I420" t="str">
            <v>여</v>
          </cell>
          <cell r="J420">
            <v>10.287671232876711</v>
          </cell>
          <cell r="K420">
            <v>0</v>
          </cell>
          <cell r="L420">
            <v>12</v>
          </cell>
          <cell r="M420">
            <v>12</v>
          </cell>
          <cell r="AD420" t="str">
            <v>생휴</v>
          </cell>
          <cell r="AS420">
            <v>0</v>
          </cell>
          <cell r="AT420">
            <v>0</v>
          </cell>
          <cell r="AU420">
            <v>0</v>
          </cell>
          <cell r="AV420">
            <v>0</v>
          </cell>
          <cell r="AW420">
            <v>0</v>
          </cell>
          <cell r="AX420">
            <v>0</v>
          </cell>
          <cell r="AY420">
            <v>1</v>
          </cell>
          <cell r="AZ420">
            <v>0</v>
          </cell>
          <cell r="BA420">
            <v>0</v>
          </cell>
          <cell r="BB420">
            <v>0</v>
          </cell>
          <cell r="BC420">
            <v>0</v>
          </cell>
          <cell r="BD420">
            <v>0</v>
          </cell>
          <cell r="BE420">
            <v>0</v>
          </cell>
          <cell r="BF420">
            <v>0</v>
          </cell>
          <cell r="BG420">
            <v>0</v>
          </cell>
          <cell r="BH420">
            <v>0</v>
          </cell>
          <cell r="BI420">
            <v>0</v>
          </cell>
          <cell r="BJ420">
            <v>1</v>
          </cell>
          <cell r="BL420">
            <v>19</v>
          </cell>
        </row>
        <row r="421">
          <cell r="B421">
            <v>1600</v>
          </cell>
          <cell r="C421" t="str">
            <v>Regulatory</v>
          </cell>
          <cell r="D421" t="str">
            <v>Registration</v>
          </cell>
          <cell r="E421" t="str">
            <v>구혜진</v>
          </cell>
          <cell r="F421" t="str">
            <v>사원</v>
          </cell>
          <cell r="G421" t="str">
            <v>팀원</v>
          </cell>
          <cell r="H421">
            <v>38596</v>
          </cell>
          <cell r="I421" t="str">
            <v>여</v>
          </cell>
          <cell r="J421">
            <v>0</v>
          </cell>
          <cell r="K421">
            <v>-1.1575342465753424</v>
          </cell>
          <cell r="L421">
            <v>11</v>
          </cell>
          <cell r="M421">
            <v>9.8424657534246585</v>
          </cell>
          <cell r="AO421" t="str">
            <v>생휴</v>
          </cell>
          <cell r="AS421">
            <v>0</v>
          </cell>
          <cell r="AT421">
            <v>0</v>
          </cell>
          <cell r="AU421">
            <v>0</v>
          </cell>
          <cell r="AV421">
            <v>0</v>
          </cell>
          <cell r="AW421">
            <v>0</v>
          </cell>
          <cell r="AX421">
            <v>0</v>
          </cell>
          <cell r="AY421">
            <v>1</v>
          </cell>
          <cell r="AZ421">
            <v>0</v>
          </cell>
          <cell r="BA421">
            <v>0</v>
          </cell>
          <cell r="BB421">
            <v>0</v>
          </cell>
          <cell r="BC421">
            <v>0</v>
          </cell>
          <cell r="BD421">
            <v>0</v>
          </cell>
          <cell r="BE421">
            <v>0</v>
          </cell>
          <cell r="BF421">
            <v>0</v>
          </cell>
          <cell r="BG421">
            <v>0</v>
          </cell>
          <cell r="BH421">
            <v>0</v>
          </cell>
          <cell r="BI421">
            <v>0</v>
          </cell>
          <cell r="BJ421">
            <v>1</v>
          </cell>
          <cell r="BL421">
            <v>19</v>
          </cell>
        </row>
        <row r="422">
          <cell r="B422">
            <v>5012</v>
          </cell>
          <cell r="C422" t="str">
            <v>Regulatory</v>
          </cell>
          <cell r="D422" t="str">
            <v>QMS</v>
          </cell>
          <cell r="E422" t="str">
            <v>고재천</v>
          </cell>
          <cell r="F422" t="str">
            <v>부장</v>
          </cell>
          <cell r="G422" t="str">
            <v>팀장</v>
          </cell>
          <cell r="H422" t="str">
            <v>1988-03-23</v>
          </cell>
          <cell r="I422" t="str">
            <v>남</v>
          </cell>
          <cell r="J422">
            <v>29</v>
          </cell>
          <cell r="K422">
            <v>0</v>
          </cell>
          <cell r="L422">
            <v>28</v>
          </cell>
          <cell r="M422">
            <v>28</v>
          </cell>
          <cell r="AI422" t="str">
            <v>반차</v>
          </cell>
          <cell r="AS422">
            <v>0</v>
          </cell>
          <cell r="AT422">
            <v>0</v>
          </cell>
          <cell r="AU422">
            <v>0</v>
          </cell>
          <cell r="AV422">
            <v>0</v>
          </cell>
          <cell r="AW422">
            <v>1</v>
          </cell>
          <cell r="AX422">
            <v>0.5</v>
          </cell>
          <cell r="AY422">
            <v>0</v>
          </cell>
          <cell r="AZ422">
            <v>0</v>
          </cell>
          <cell r="BA422">
            <v>0</v>
          </cell>
          <cell r="BB422">
            <v>0</v>
          </cell>
          <cell r="BC422">
            <v>0</v>
          </cell>
          <cell r="BD422">
            <v>0</v>
          </cell>
          <cell r="BE422">
            <v>0</v>
          </cell>
          <cell r="BF422">
            <v>0</v>
          </cell>
          <cell r="BG422">
            <v>0</v>
          </cell>
          <cell r="BH422">
            <v>0</v>
          </cell>
          <cell r="BI422">
            <v>0</v>
          </cell>
          <cell r="BJ422">
            <v>0</v>
          </cell>
          <cell r="BL422">
            <v>20</v>
          </cell>
        </row>
        <row r="423">
          <cell r="B423">
            <v>1436</v>
          </cell>
          <cell r="C423" t="str">
            <v>Regulatory</v>
          </cell>
          <cell r="D423" t="str">
            <v>QMS</v>
          </cell>
          <cell r="E423" t="str">
            <v>김정선</v>
          </cell>
          <cell r="F423" t="str">
            <v>사원</v>
          </cell>
          <cell r="G423" t="str">
            <v>팀원</v>
          </cell>
          <cell r="H423" t="str">
            <v>2003-01-07</v>
          </cell>
          <cell r="I423" t="str">
            <v>여</v>
          </cell>
          <cell r="J423">
            <v>10</v>
          </cell>
          <cell r="K423">
            <v>0</v>
          </cell>
          <cell r="L423">
            <v>13</v>
          </cell>
          <cell r="M423">
            <v>13</v>
          </cell>
          <cell r="AN423" t="str">
            <v>생휴</v>
          </cell>
          <cell r="AS423">
            <v>0</v>
          </cell>
          <cell r="AT423">
            <v>0</v>
          </cell>
          <cell r="AU423">
            <v>0</v>
          </cell>
          <cell r="AV423">
            <v>0</v>
          </cell>
          <cell r="AW423">
            <v>0</v>
          </cell>
          <cell r="AX423">
            <v>0</v>
          </cell>
          <cell r="AY423">
            <v>1</v>
          </cell>
          <cell r="AZ423">
            <v>0</v>
          </cell>
          <cell r="BA423">
            <v>0</v>
          </cell>
          <cell r="BB423">
            <v>0</v>
          </cell>
          <cell r="BC423">
            <v>0</v>
          </cell>
          <cell r="BD423">
            <v>0</v>
          </cell>
          <cell r="BE423">
            <v>0</v>
          </cell>
          <cell r="BF423">
            <v>0</v>
          </cell>
          <cell r="BG423">
            <v>0</v>
          </cell>
          <cell r="BH423">
            <v>0</v>
          </cell>
          <cell r="BI423">
            <v>0</v>
          </cell>
          <cell r="BJ423">
            <v>1</v>
          </cell>
          <cell r="BL423">
            <v>19</v>
          </cell>
        </row>
        <row r="424">
          <cell r="B424">
            <v>1101</v>
          </cell>
          <cell r="C424" t="str">
            <v>Regulatory</v>
          </cell>
          <cell r="D424" t="str">
            <v>Government Affaires</v>
          </cell>
          <cell r="E424" t="str">
            <v>이재원</v>
          </cell>
          <cell r="F424" t="str">
            <v>차장</v>
          </cell>
          <cell r="G424" t="str">
            <v>팀장</v>
          </cell>
          <cell r="H424" t="str">
            <v>1992-08-10</v>
          </cell>
          <cell r="I424" t="str">
            <v>남</v>
          </cell>
          <cell r="J424">
            <v>21</v>
          </cell>
          <cell r="K424">
            <v>0</v>
          </cell>
          <cell r="L424">
            <v>24</v>
          </cell>
          <cell r="M424">
            <v>24</v>
          </cell>
          <cell r="AM424" t="str">
            <v>휴일</v>
          </cell>
          <cell r="AS424">
            <v>0</v>
          </cell>
          <cell r="AT424">
            <v>0</v>
          </cell>
          <cell r="AU424">
            <v>0</v>
          </cell>
          <cell r="AV424">
            <v>0</v>
          </cell>
          <cell r="AW424">
            <v>0</v>
          </cell>
          <cell r="AX424">
            <v>0</v>
          </cell>
          <cell r="AY424">
            <v>0</v>
          </cell>
          <cell r="AZ424">
            <v>0</v>
          </cell>
          <cell r="BA424">
            <v>1</v>
          </cell>
          <cell r="BB424">
            <v>0</v>
          </cell>
          <cell r="BC424">
            <v>0</v>
          </cell>
          <cell r="BD424">
            <v>0</v>
          </cell>
          <cell r="BE424">
            <v>0</v>
          </cell>
          <cell r="BF424">
            <v>0</v>
          </cell>
          <cell r="BG424">
            <v>0</v>
          </cell>
          <cell r="BH424">
            <v>0</v>
          </cell>
          <cell r="BI424">
            <v>0</v>
          </cell>
          <cell r="BJ424">
            <v>0</v>
          </cell>
          <cell r="BL424">
            <v>20</v>
          </cell>
        </row>
        <row r="425">
          <cell r="B425">
            <v>1093</v>
          </cell>
          <cell r="C425" t="str">
            <v>Regulatory</v>
          </cell>
          <cell r="D425" t="str">
            <v>Pricing</v>
          </cell>
          <cell r="E425" t="str">
            <v>이봉주</v>
          </cell>
          <cell r="F425" t="str">
            <v>부장</v>
          </cell>
          <cell r="G425" t="str">
            <v>팀장</v>
          </cell>
          <cell r="H425" t="str">
            <v>1992-03-06</v>
          </cell>
          <cell r="I425" t="str">
            <v>남</v>
          </cell>
          <cell r="J425">
            <v>25</v>
          </cell>
          <cell r="K425">
            <v>0</v>
          </cell>
          <cell r="L425">
            <v>24</v>
          </cell>
          <cell r="M425">
            <v>24</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L425">
            <v>20</v>
          </cell>
        </row>
        <row r="426">
          <cell r="B426">
            <v>1248</v>
          </cell>
          <cell r="C426" t="str">
            <v>Regulatory</v>
          </cell>
          <cell r="D426" t="str">
            <v>Pricing</v>
          </cell>
          <cell r="E426" t="str">
            <v>김정식</v>
          </cell>
          <cell r="F426" t="str">
            <v>차장</v>
          </cell>
          <cell r="G426" t="str">
            <v>팀원</v>
          </cell>
          <cell r="H426" t="str">
            <v>1999-10-01</v>
          </cell>
          <cell r="I426" t="str">
            <v>남</v>
          </cell>
          <cell r="J426">
            <v>16</v>
          </cell>
          <cell r="K426">
            <v>0</v>
          </cell>
          <cell r="L426">
            <v>17</v>
          </cell>
          <cell r="M426">
            <v>17</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L426">
            <v>20</v>
          </cell>
        </row>
        <row r="427">
          <cell r="B427">
            <v>1538</v>
          </cell>
          <cell r="C427" t="str">
            <v>Bio Regulatory &amp; GA</v>
          </cell>
          <cell r="D427" t="str">
            <v>Bio Registration</v>
          </cell>
          <cell r="E427" t="str">
            <v>김보영</v>
          </cell>
          <cell r="F427" t="str">
            <v>과장</v>
          </cell>
          <cell r="G427" t="str">
            <v>팀원</v>
          </cell>
          <cell r="H427" t="str">
            <v>2003-11-10</v>
          </cell>
          <cell r="I427" t="str">
            <v>여</v>
          </cell>
          <cell r="J427">
            <v>14</v>
          </cell>
          <cell r="K427">
            <v>0</v>
          </cell>
          <cell r="L427">
            <v>13</v>
          </cell>
          <cell r="M427">
            <v>13</v>
          </cell>
          <cell r="Z427" t="str">
            <v>출장</v>
          </cell>
          <cell r="AA427" t="str">
            <v>출장</v>
          </cell>
          <cell r="AB427" t="str">
            <v>출장</v>
          </cell>
          <cell r="AC427" t="str">
            <v>출장</v>
          </cell>
          <cell r="AD427" t="str">
            <v>출장</v>
          </cell>
          <cell r="AS427">
            <v>0</v>
          </cell>
          <cell r="AT427">
            <v>0</v>
          </cell>
          <cell r="AU427">
            <v>0</v>
          </cell>
          <cell r="AV427">
            <v>0</v>
          </cell>
          <cell r="AW427">
            <v>0</v>
          </cell>
          <cell r="AX427">
            <v>0</v>
          </cell>
          <cell r="AY427">
            <v>0</v>
          </cell>
          <cell r="AZ427">
            <v>0</v>
          </cell>
          <cell r="BA427">
            <v>0</v>
          </cell>
          <cell r="BB427">
            <v>0</v>
          </cell>
          <cell r="BC427">
            <v>5</v>
          </cell>
          <cell r="BD427">
            <v>0</v>
          </cell>
          <cell r="BE427">
            <v>0</v>
          </cell>
          <cell r="BF427">
            <v>0</v>
          </cell>
          <cell r="BG427">
            <v>0</v>
          </cell>
          <cell r="BH427">
            <v>0</v>
          </cell>
          <cell r="BI427">
            <v>0</v>
          </cell>
          <cell r="BJ427">
            <v>5</v>
          </cell>
          <cell r="BL427">
            <v>15</v>
          </cell>
        </row>
        <row r="428">
          <cell r="B428">
            <v>1387</v>
          </cell>
          <cell r="C428" t="str">
            <v>Administration</v>
          </cell>
          <cell r="D428" t="str">
            <v>GM</v>
          </cell>
          <cell r="E428" t="str">
            <v>안현진</v>
          </cell>
          <cell r="F428" t="str">
            <v>차장</v>
          </cell>
          <cell r="G428" t="str">
            <v>팀원</v>
          </cell>
          <cell r="H428" t="str">
            <v>2002-01-04</v>
          </cell>
          <cell r="I428" t="str">
            <v>여</v>
          </cell>
          <cell r="J428">
            <v>17</v>
          </cell>
          <cell r="K428">
            <v>0</v>
          </cell>
          <cell r="L428">
            <v>14</v>
          </cell>
          <cell r="M428">
            <v>14</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L428">
            <v>20</v>
          </cell>
        </row>
        <row r="429">
          <cell r="B429">
            <v>9050</v>
          </cell>
          <cell r="C429" t="str">
            <v>Administration</v>
          </cell>
          <cell r="D429" t="str">
            <v>GM</v>
          </cell>
          <cell r="E429" t="str">
            <v>전하서</v>
          </cell>
          <cell r="F429" t="str">
            <v>사원</v>
          </cell>
          <cell r="G429" t="str">
            <v>팀원</v>
          </cell>
          <cell r="H429">
            <v>38609</v>
          </cell>
          <cell r="I429" t="str">
            <v>남</v>
          </cell>
          <cell r="J429">
            <v>2.9863013698630136</v>
          </cell>
          <cell r="K429">
            <v>0</v>
          </cell>
          <cell r="L429">
            <v>11</v>
          </cell>
          <cell r="M429">
            <v>11</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L429">
            <v>20</v>
          </cell>
        </row>
        <row r="430">
          <cell r="B430">
            <v>1425</v>
          </cell>
          <cell r="C430" t="str">
            <v>Finance</v>
          </cell>
          <cell r="D430" t="str">
            <v>Accounting</v>
          </cell>
          <cell r="E430" t="str">
            <v>이솔내</v>
          </cell>
          <cell r="F430" t="str">
            <v>과장</v>
          </cell>
          <cell r="G430" t="str">
            <v>팀원</v>
          </cell>
          <cell r="H430" t="str">
            <v>2003-01-06</v>
          </cell>
          <cell r="I430" t="str">
            <v>여</v>
          </cell>
          <cell r="J430">
            <v>9</v>
          </cell>
          <cell r="K430">
            <v>0</v>
          </cell>
          <cell r="L430">
            <v>13</v>
          </cell>
          <cell r="M430">
            <v>13</v>
          </cell>
          <cell r="P430" t="str">
            <v>반차</v>
          </cell>
          <cell r="S430" t="str">
            <v>반차</v>
          </cell>
          <cell r="T430" t="str">
            <v>생휴</v>
          </cell>
          <cell r="AG430" t="str">
            <v>연차</v>
          </cell>
          <cell r="AS430">
            <v>1</v>
          </cell>
          <cell r="AT430">
            <v>0</v>
          </cell>
          <cell r="AU430">
            <v>1</v>
          </cell>
          <cell r="AV430">
            <v>0</v>
          </cell>
          <cell r="AW430">
            <v>2</v>
          </cell>
          <cell r="AX430">
            <v>1</v>
          </cell>
          <cell r="AY430">
            <v>1</v>
          </cell>
          <cell r="AZ430">
            <v>0</v>
          </cell>
          <cell r="BA430">
            <v>0</v>
          </cell>
          <cell r="BB430">
            <v>0</v>
          </cell>
          <cell r="BC430">
            <v>0</v>
          </cell>
          <cell r="BD430">
            <v>0</v>
          </cell>
          <cell r="BE430">
            <v>0</v>
          </cell>
          <cell r="BF430">
            <v>0</v>
          </cell>
          <cell r="BG430">
            <v>0</v>
          </cell>
          <cell r="BH430">
            <v>0</v>
          </cell>
          <cell r="BI430">
            <v>0</v>
          </cell>
          <cell r="BJ430">
            <v>3</v>
          </cell>
          <cell r="BL430">
            <v>17</v>
          </cell>
        </row>
        <row r="431">
          <cell r="B431">
            <v>1053</v>
          </cell>
          <cell r="C431" t="str">
            <v>Finance</v>
          </cell>
          <cell r="D431" t="str">
            <v>Accounting</v>
          </cell>
          <cell r="E431" t="str">
            <v>이기순</v>
          </cell>
          <cell r="F431" t="str">
            <v>대리</v>
          </cell>
          <cell r="G431" t="str">
            <v>팀원</v>
          </cell>
          <cell r="H431" t="str">
            <v>1990-09-10</v>
          </cell>
          <cell r="I431" t="str">
            <v>여</v>
          </cell>
          <cell r="J431">
            <v>32</v>
          </cell>
          <cell r="K431">
            <v>0</v>
          </cell>
          <cell r="L431">
            <v>26</v>
          </cell>
          <cell r="M431">
            <v>26</v>
          </cell>
          <cell r="W431" t="str">
            <v>특휴</v>
          </cell>
          <cell r="Z431" t="str">
            <v>생휴</v>
          </cell>
          <cell r="AS431">
            <v>0</v>
          </cell>
          <cell r="AT431">
            <v>0</v>
          </cell>
          <cell r="AU431">
            <v>0</v>
          </cell>
          <cell r="AV431">
            <v>0</v>
          </cell>
          <cell r="AW431">
            <v>0</v>
          </cell>
          <cell r="AX431">
            <v>0</v>
          </cell>
          <cell r="AY431">
            <v>1</v>
          </cell>
          <cell r="AZ431">
            <v>0</v>
          </cell>
          <cell r="BA431">
            <v>0</v>
          </cell>
          <cell r="BB431">
            <v>0</v>
          </cell>
          <cell r="BC431">
            <v>0</v>
          </cell>
          <cell r="BD431">
            <v>0</v>
          </cell>
          <cell r="BE431">
            <v>0</v>
          </cell>
          <cell r="BF431">
            <v>0</v>
          </cell>
          <cell r="BG431">
            <v>0</v>
          </cell>
          <cell r="BH431">
            <v>0</v>
          </cell>
          <cell r="BI431">
            <v>1</v>
          </cell>
          <cell r="BJ431">
            <v>1</v>
          </cell>
          <cell r="BL431">
            <v>18</v>
          </cell>
        </row>
        <row r="432">
          <cell r="B432">
            <v>1484</v>
          </cell>
          <cell r="C432" t="str">
            <v>Finance</v>
          </cell>
          <cell r="D432" t="str">
            <v>Accounting</v>
          </cell>
          <cell r="E432" t="str">
            <v>김도경</v>
          </cell>
          <cell r="F432" t="str">
            <v>대리</v>
          </cell>
          <cell r="G432" t="str">
            <v>팀원</v>
          </cell>
          <cell r="H432" t="str">
            <v>2003-02-24</v>
          </cell>
          <cell r="I432" t="str">
            <v>여</v>
          </cell>
          <cell r="J432">
            <v>12.5</v>
          </cell>
          <cell r="K432">
            <v>0</v>
          </cell>
          <cell r="L432">
            <v>13</v>
          </cell>
          <cell r="M432">
            <v>13</v>
          </cell>
          <cell r="W432" t="str">
            <v>생휴</v>
          </cell>
          <cell r="AG432" t="str">
            <v>월차</v>
          </cell>
          <cell r="AS432">
            <v>0</v>
          </cell>
          <cell r="AT432">
            <v>0</v>
          </cell>
          <cell r="AU432">
            <v>0</v>
          </cell>
          <cell r="AV432">
            <v>1</v>
          </cell>
          <cell r="AW432">
            <v>0</v>
          </cell>
          <cell r="AX432">
            <v>1</v>
          </cell>
          <cell r="AY432">
            <v>1</v>
          </cell>
          <cell r="AZ432">
            <v>0</v>
          </cell>
          <cell r="BA432">
            <v>0</v>
          </cell>
          <cell r="BB432">
            <v>0</v>
          </cell>
          <cell r="BC432">
            <v>0</v>
          </cell>
          <cell r="BD432">
            <v>0</v>
          </cell>
          <cell r="BE432">
            <v>0</v>
          </cell>
          <cell r="BF432">
            <v>0</v>
          </cell>
          <cell r="BG432">
            <v>0</v>
          </cell>
          <cell r="BH432">
            <v>0</v>
          </cell>
          <cell r="BI432">
            <v>0</v>
          </cell>
          <cell r="BJ432">
            <v>2</v>
          </cell>
          <cell r="BL432">
            <v>18</v>
          </cell>
        </row>
        <row r="433">
          <cell r="B433">
            <v>1113</v>
          </cell>
          <cell r="C433" t="str">
            <v>Finance</v>
          </cell>
          <cell r="D433" t="str">
            <v>Accounting</v>
          </cell>
          <cell r="E433" t="str">
            <v>고규석</v>
          </cell>
          <cell r="F433" t="str">
            <v>대리</v>
          </cell>
          <cell r="G433" t="str">
            <v>팀원</v>
          </cell>
          <cell r="H433" t="str">
            <v>1992-10-26</v>
          </cell>
          <cell r="I433" t="str">
            <v>남</v>
          </cell>
          <cell r="J433">
            <v>28.5</v>
          </cell>
          <cell r="K433">
            <v>0</v>
          </cell>
          <cell r="L433">
            <v>24</v>
          </cell>
          <cell r="M433">
            <v>24</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L433">
            <v>20</v>
          </cell>
        </row>
        <row r="434">
          <cell r="B434">
            <v>1250</v>
          </cell>
          <cell r="C434" t="str">
            <v>Finance</v>
          </cell>
          <cell r="D434" t="str">
            <v>Accounting</v>
          </cell>
          <cell r="E434" t="str">
            <v>우지선</v>
          </cell>
          <cell r="F434" t="str">
            <v>대리</v>
          </cell>
          <cell r="G434" t="str">
            <v>팀원</v>
          </cell>
          <cell r="H434" t="str">
            <v>1999-11-01</v>
          </cell>
          <cell r="I434" t="str">
            <v>여</v>
          </cell>
          <cell r="J434">
            <v>21</v>
          </cell>
          <cell r="K434">
            <v>0</v>
          </cell>
          <cell r="L434">
            <v>17</v>
          </cell>
          <cell r="M434">
            <v>17</v>
          </cell>
          <cell r="AC434" t="str">
            <v>특휴</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1</v>
          </cell>
          <cell r="BJ434">
            <v>0</v>
          </cell>
          <cell r="BL434">
            <v>19</v>
          </cell>
        </row>
        <row r="435">
          <cell r="B435">
            <v>1277</v>
          </cell>
          <cell r="C435" t="str">
            <v>Finance</v>
          </cell>
          <cell r="D435" t="str">
            <v>Planning</v>
          </cell>
          <cell r="E435" t="str">
            <v>김성태</v>
          </cell>
          <cell r="F435" t="str">
            <v>차장</v>
          </cell>
          <cell r="G435" t="str">
            <v>팀장</v>
          </cell>
          <cell r="H435" t="str">
            <v>2000-01-10</v>
          </cell>
          <cell r="I435" t="str">
            <v>남</v>
          </cell>
          <cell r="J435">
            <v>19.5</v>
          </cell>
          <cell r="K435">
            <v>0</v>
          </cell>
          <cell r="L435">
            <v>16</v>
          </cell>
          <cell r="M435">
            <v>16</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L435">
            <v>20</v>
          </cell>
        </row>
        <row r="436">
          <cell r="B436">
            <v>1407</v>
          </cell>
          <cell r="C436" t="str">
            <v>Finance</v>
          </cell>
          <cell r="D436" t="str">
            <v>Planning</v>
          </cell>
          <cell r="E436" t="str">
            <v>최민정</v>
          </cell>
          <cell r="F436" t="str">
            <v>대리</v>
          </cell>
          <cell r="G436" t="str">
            <v>팀원</v>
          </cell>
          <cell r="H436" t="str">
            <v>2002-08-05</v>
          </cell>
          <cell r="I436" t="str">
            <v>여</v>
          </cell>
          <cell r="J436">
            <v>17.5</v>
          </cell>
          <cell r="K436">
            <v>0</v>
          </cell>
          <cell r="L436">
            <v>14</v>
          </cell>
          <cell r="M436">
            <v>14</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L436">
            <v>20</v>
          </cell>
        </row>
        <row r="437">
          <cell r="B437">
            <v>1494</v>
          </cell>
          <cell r="C437" t="str">
            <v>Finance</v>
          </cell>
          <cell r="D437" t="str">
            <v>Planning</v>
          </cell>
          <cell r="E437" t="str">
            <v>박두범</v>
          </cell>
          <cell r="F437" t="str">
            <v>주임</v>
          </cell>
          <cell r="G437" t="str">
            <v>팀원</v>
          </cell>
          <cell r="H437" t="str">
            <v>2003-04-04</v>
          </cell>
          <cell r="I437" t="str">
            <v>남</v>
          </cell>
          <cell r="J437">
            <v>4.9246575342465739</v>
          </cell>
          <cell r="K437">
            <v>0</v>
          </cell>
          <cell r="L437">
            <v>13</v>
          </cell>
          <cell r="M437">
            <v>13</v>
          </cell>
          <cell r="AD437" t="str">
            <v>월차</v>
          </cell>
          <cell r="AS437">
            <v>0</v>
          </cell>
          <cell r="AT437">
            <v>0</v>
          </cell>
          <cell r="AU437">
            <v>0</v>
          </cell>
          <cell r="AV437">
            <v>1</v>
          </cell>
          <cell r="AW437">
            <v>0</v>
          </cell>
          <cell r="AX437">
            <v>1</v>
          </cell>
          <cell r="AY437">
            <v>0</v>
          </cell>
          <cell r="AZ437">
            <v>0</v>
          </cell>
          <cell r="BA437">
            <v>0</v>
          </cell>
          <cell r="BB437">
            <v>0</v>
          </cell>
          <cell r="BC437">
            <v>0</v>
          </cell>
          <cell r="BD437">
            <v>0</v>
          </cell>
          <cell r="BE437">
            <v>0</v>
          </cell>
          <cell r="BF437">
            <v>0</v>
          </cell>
          <cell r="BG437">
            <v>0</v>
          </cell>
          <cell r="BH437">
            <v>0</v>
          </cell>
          <cell r="BI437">
            <v>0</v>
          </cell>
          <cell r="BJ437">
            <v>1</v>
          </cell>
          <cell r="BL437">
            <v>19</v>
          </cell>
        </row>
        <row r="438">
          <cell r="B438">
            <v>1042</v>
          </cell>
          <cell r="C438" t="str">
            <v>Finance</v>
          </cell>
          <cell r="D438" t="str">
            <v>Treasury</v>
          </cell>
          <cell r="E438" t="str">
            <v>장진영</v>
          </cell>
          <cell r="F438" t="str">
            <v>차장</v>
          </cell>
          <cell r="G438" t="str">
            <v>팀장</v>
          </cell>
          <cell r="H438" t="str">
            <v>1989-09-18</v>
          </cell>
          <cell r="I438" t="str">
            <v>남</v>
          </cell>
          <cell r="J438">
            <v>33</v>
          </cell>
          <cell r="K438">
            <v>0</v>
          </cell>
          <cell r="L438">
            <v>27</v>
          </cell>
          <cell r="M438">
            <v>27</v>
          </cell>
          <cell r="AD438" t="str">
            <v>특휴</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1</v>
          </cell>
          <cell r="BJ438">
            <v>0</v>
          </cell>
          <cell r="BL438">
            <v>19</v>
          </cell>
        </row>
        <row r="439">
          <cell r="B439">
            <v>1057</v>
          </cell>
          <cell r="C439" t="str">
            <v>Finance</v>
          </cell>
          <cell r="D439" t="str">
            <v>Treasury</v>
          </cell>
          <cell r="E439" t="str">
            <v>주석헌</v>
          </cell>
          <cell r="F439" t="str">
            <v>차장</v>
          </cell>
          <cell r="G439" t="str">
            <v>팀원</v>
          </cell>
          <cell r="H439" t="str">
            <v>1990-09-24</v>
          </cell>
          <cell r="I439" t="str">
            <v>남</v>
          </cell>
          <cell r="J439">
            <v>29</v>
          </cell>
          <cell r="K439">
            <v>0</v>
          </cell>
          <cell r="L439">
            <v>26</v>
          </cell>
          <cell r="M439">
            <v>26</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L439">
            <v>20</v>
          </cell>
        </row>
        <row r="440">
          <cell r="B440">
            <v>1152</v>
          </cell>
          <cell r="C440" t="str">
            <v>Finance</v>
          </cell>
          <cell r="D440" t="str">
            <v>Treasury</v>
          </cell>
          <cell r="E440" t="str">
            <v>이해진</v>
          </cell>
          <cell r="F440" t="str">
            <v>과장</v>
          </cell>
          <cell r="G440" t="str">
            <v>팀원</v>
          </cell>
          <cell r="H440" t="str">
            <v>1994-10-01</v>
          </cell>
          <cell r="I440" t="str">
            <v>여</v>
          </cell>
          <cell r="J440">
            <v>28</v>
          </cell>
          <cell r="K440">
            <v>0</v>
          </cell>
          <cell r="L440">
            <v>22</v>
          </cell>
          <cell r="M440">
            <v>22</v>
          </cell>
          <cell r="W440" t="str">
            <v>생휴</v>
          </cell>
          <cell r="AS440">
            <v>0</v>
          </cell>
          <cell r="AT440">
            <v>0</v>
          </cell>
          <cell r="AU440">
            <v>0</v>
          </cell>
          <cell r="AV440">
            <v>0</v>
          </cell>
          <cell r="AW440">
            <v>0</v>
          </cell>
          <cell r="AX440">
            <v>0</v>
          </cell>
          <cell r="AY440">
            <v>1</v>
          </cell>
          <cell r="AZ440">
            <v>0</v>
          </cell>
          <cell r="BA440">
            <v>0</v>
          </cell>
          <cell r="BB440">
            <v>0</v>
          </cell>
          <cell r="BC440">
            <v>0</v>
          </cell>
          <cell r="BD440">
            <v>0</v>
          </cell>
          <cell r="BE440">
            <v>0</v>
          </cell>
          <cell r="BF440">
            <v>0</v>
          </cell>
          <cell r="BG440">
            <v>0</v>
          </cell>
          <cell r="BH440">
            <v>0</v>
          </cell>
          <cell r="BI440">
            <v>0</v>
          </cell>
          <cell r="BJ440">
            <v>1</v>
          </cell>
          <cell r="BL440">
            <v>19</v>
          </cell>
        </row>
        <row r="441">
          <cell r="B441">
            <v>1142</v>
          </cell>
          <cell r="C441" t="str">
            <v>Finance</v>
          </cell>
          <cell r="D441" t="str">
            <v>Treasury</v>
          </cell>
          <cell r="E441" t="str">
            <v>문혜경</v>
          </cell>
          <cell r="F441" t="str">
            <v>주임</v>
          </cell>
          <cell r="G441" t="str">
            <v>팀원</v>
          </cell>
          <cell r="H441" t="str">
            <v>1994-06-07</v>
          </cell>
          <cell r="I441" t="str">
            <v>여</v>
          </cell>
          <cell r="J441">
            <v>28</v>
          </cell>
          <cell r="K441">
            <v>0</v>
          </cell>
          <cell r="L441">
            <v>22</v>
          </cell>
          <cell r="M441">
            <v>22</v>
          </cell>
          <cell r="AD441" t="str">
            <v>생휴</v>
          </cell>
          <cell r="AS441">
            <v>0</v>
          </cell>
          <cell r="AT441">
            <v>0</v>
          </cell>
          <cell r="AU441">
            <v>0</v>
          </cell>
          <cell r="AV441">
            <v>0</v>
          </cell>
          <cell r="AW441">
            <v>0</v>
          </cell>
          <cell r="AX441">
            <v>0</v>
          </cell>
          <cell r="AY441">
            <v>1</v>
          </cell>
          <cell r="AZ441">
            <v>0</v>
          </cell>
          <cell r="BA441">
            <v>0</v>
          </cell>
          <cell r="BB441">
            <v>0</v>
          </cell>
          <cell r="BC441">
            <v>0</v>
          </cell>
          <cell r="BD441">
            <v>0</v>
          </cell>
          <cell r="BE441">
            <v>0</v>
          </cell>
          <cell r="BF441">
            <v>0</v>
          </cell>
          <cell r="BG441">
            <v>0</v>
          </cell>
          <cell r="BH441">
            <v>0</v>
          </cell>
          <cell r="BI441">
            <v>0</v>
          </cell>
          <cell r="BJ441">
            <v>1</v>
          </cell>
          <cell r="BL441">
            <v>19</v>
          </cell>
        </row>
        <row r="442">
          <cell r="B442">
            <v>1038</v>
          </cell>
          <cell r="C442" t="str">
            <v>Finance</v>
          </cell>
          <cell r="D442" t="str">
            <v>Procurement</v>
          </cell>
          <cell r="E442" t="str">
            <v>임지순</v>
          </cell>
          <cell r="F442" t="str">
            <v>부장</v>
          </cell>
          <cell r="G442" t="str">
            <v>팀장</v>
          </cell>
          <cell r="H442" t="str">
            <v>1989-04-10</v>
          </cell>
          <cell r="I442" t="str">
            <v>남</v>
          </cell>
          <cell r="J442">
            <v>24.5</v>
          </cell>
          <cell r="K442">
            <v>0</v>
          </cell>
          <cell r="L442">
            <v>27</v>
          </cell>
          <cell r="M442">
            <v>27</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L442">
            <v>20</v>
          </cell>
        </row>
        <row r="443">
          <cell r="B443">
            <v>1478</v>
          </cell>
          <cell r="C443" t="str">
            <v>Finance</v>
          </cell>
          <cell r="D443" t="str">
            <v>Procurement</v>
          </cell>
          <cell r="E443" t="str">
            <v>최인주</v>
          </cell>
          <cell r="F443" t="str">
            <v>사원</v>
          </cell>
          <cell r="G443" t="str">
            <v>팀원</v>
          </cell>
          <cell r="H443" t="str">
            <v>2003-01-07</v>
          </cell>
          <cell r="I443" t="str">
            <v>여</v>
          </cell>
          <cell r="J443">
            <v>15</v>
          </cell>
          <cell r="K443">
            <v>0</v>
          </cell>
          <cell r="L443">
            <v>13</v>
          </cell>
          <cell r="M443">
            <v>13</v>
          </cell>
          <cell r="AG443" t="str">
            <v>생휴</v>
          </cell>
          <cell r="AS443">
            <v>0</v>
          </cell>
          <cell r="AT443">
            <v>0</v>
          </cell>
          <cell r="AU443">
            <v>0</v>
          </cell>
          <cell r="AV443">
            <v>0</v>
          </cell>
          <cell r="AW443">
            <v>0</v>
          </cell>
          <cell r="AX443">
            <v>0</v>
          </cell>
          <cell r="AY443">
            <v>1</v>
          </cell>
          <cell r="AZ443">
            <v>0</v>
          </cell>
          <cell r="BA443">
            <v>0</v>
          </cell>
          <cell r="BB443">
            <v>0</v>
          </cell>
          <cell r="BC443">
            <v>0</v>
          </cell>
          <cell r="BD443">
            <v>0</v>
          </cell>
          <cell r="BE443">
            <v>0</v>
          </cell>
          <cell r="BF443">
            <v>0</v>
          </cell>
          <cell r="BG443">
            <v>0</v>
          </cell>
          <cell r="BH443">
            <v>0</v>
          </cell>
          <cell r="BI443">
            <v>0</v>
          </cell>
          <cell r="BJ443">
            <v>1</v>
          </cell>
          <cell r="BL443">
            <v>19</v>
          </cell>
        </row>
        <row r="444">
          <cell r="B444">
            <v>1132</v>
          </cell>
          <cell r="C444" t="str">
            <v>Finance</v>
          </cell>
          <cell r="D444" t="str">
            <v>Demand</v>
          </cell>
          <cell r="E444" t="str">
            <v>배정열</v>
          </cell>
          <cell r="F444" t="str">
            <v>차장</v>
          </cell>
          <cell r="G444" t="str">
            <v>팀장</v>
          </cell>
          <cell r="H444" t="str">
            <v>1993-11-01</v>
          </cell>
          <cell r="I444" t="str">
            <v>여</v>
          </cell>
          <cell r="J444">
            <v>29</v>
          </cell>
          <cell r="K444">
            <v>0</v>
          </cell>
          <cell r="L444">
            <v>23</v>
          </cell>
          <cell r="M444">
            <v>23</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L444">
            <v>20</v>
          </cell>
        </row>
        <row r="445">
          <cell r="B445">
            <v>1492</v>
          </cell>
          <cell r="C445" t="str">
            <v>Finance</v>
          </cell>
          <cell r="D445" t="str">
            <v>Demand</v>
          </cell>
          <cell r="E445" t="str">
            <v>한윤희</v>
          </cell>
          <cell r="F445" t="str">
            <v>주임</v>
          </cell>
          <cell r="G445" t="str">
            <v>팀원</v>
          </cell>
          <cell r="H445" t="str">
            <v>2003-03-17</v>
          </cell>
          <cell r="I445" t="str">
            <v>여</v>
          </cell>
          <cell r="J445">
            <v>17.5</v>
          </cell>
          <cell r="K445">
            <v>0</v>
          </cell>
          <cell r="L445">
            <v>13</v>
          </cell>
          <cell r="M445">
            <v>13</v>
          </cell>
          <cell r="N445" t="str">
            <v>특휴</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1</v>
          </cell>
          <cell r="BJ445">
            <v>0</v>
          </cell>
          <cell r="BL445">
            <v>19</v>
          </cell>
        </row>
        <row r="446">
          <cell r="B446">
            <v>1611</v>
          </cell>
          <cell r="C446" t="str">
            <v>Finance</v>
          </cell>
          <cell r="D446" t="str">
            <v>Demand</v>
          </cell>
          <cell r="E446" t="str">
            <v>서지현</v>
          </cell>
          <cell r="F446" t="str">
            <v>주임</v>
          </cell>
          <cell r="G446" t="str">
            <v>팀원</v>
          </cell>
          <cell r="H446">
            <v>38718</v>
          </cell>
          <cell r="I446" t="str">
            <v>여</v>
          </cell>
          <cell r="L446">
            <v>10</v>
          </cell>
          <cell r="M446">
            <v>10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L446">
            <v>20</v>
          </cell>
        </row>
        <row r="447">
          <cell r="B447">
            <v>1052</v>
          </cell>
          <cell r="C447" t="str">
            <v>Finance</v>
          </cell>
          <cell r="D447" t="str">
            <v>Order Processing</v>
          </cell>
          <cell r="E447" t="str">
            <v>강신학</v>
          </cell>
          <cell r="F447" t="str">
            <v>과장</v>
          </cell>
          <cell r="G447" t="str">
            <v>팀원</v>
          </cell>
          <cell r="H447" t="str">
            <v>1990-06-25</v>
          </cell>
          <cell r="I447" t="str">
            <v>남</v>
          </cell>
          <cell r="J447">
            <v>29</v>
          </cell>
          <cell r="K447">
            <v>0</v>
          </cell>
          <cell r="L447">
            <v>26</v>
          </cell>
          <cell r="M447">
            <v>26</v>
          </cell>
          <cell r="AK447" t="str">
            <v>반차</v>
          </cell>
          <cell r="AS447">
            <v>0</v>
          </cell>
          <cell r="AT447">
            <v>0</v>
          </cell>
          <cell r="AU447">
            <v>0</v>
          </cell>
          <cell r="AV447">
            <v>0</v>
          </cell>
          <cell r="AW447">
            <v>1</v>
          </cell>
          <cell r="AX447">
            <v>0.5</v>
          </cell>
          <cell r="AY447">
            <v>0</v>
          </cell>
          <cell r="AZ447">
            <v>0</v>
          </cell>
          <cell r="BA447">
            <v>0</v>
          </cell>
          <cell r="BB447">
            <v>0</v>
          </cell>
          <cell r="BC447">
            <v>0</v>
          </cell>
          <cell r="BD447">
            <v>0</v>
          </cell>
          <cell r="BE447">
            <v>0</v>
          </cell>
          <cell r="BF447">
            <v>0</v>
          </cell>
          <cell r="BG447">
            <v>0</v>
          </cell>
          <cell r="BH447">
            <v>0</v>
          </cell>
          <cell r="BI447">
            <v>0</v>
          </cell>
          <cell r="BJ447">
            <v>0</v>
          </cell>
          <cell r="BL447">
            <v>20</v>
          </cell>
        </row>
        <row r="448">
          <cell r="B448">
            <v>1567</v>
          </cell>
          <cell r="C448" t="str">
            <v>Finance</v>
          </cell>
          <cell r="D448" t="str">
            <v>Order Processing</v>
          </cell>
          <cell r="E448" t="str">
            <v>이경혜</v>
          </cell>
          <cell r="F448" t="str">
            <v>사원</v>
          </cell>
          <cell r="G448" t="str">
            <v>팀원</v>
          </cell>
          <cell r="H448" t="str">
            <v>2004-06-28</v>
          </cell>
          <cell r="I448" t="str">
            <v>여</v>
          </cell>
          <cell r="J448">
            <v>10.095890410958905</v>
          </cell>
          <cell r="K448">
            <v>0</v>
          </cell>
          <cell r="L448">
            <v>12</v>
          </cell>
          <cell r="M448">
            <v>12</v>
          </cell>
          <cell r="AC448" t="str">
            <v>생휴</v>
          </cell>
          <cell r="AS448">
            <v>0</v>
          </cell>
          <cell r="AT448">
            <v>0</v>
          </cell>
          <cell r="AU448">
            <v>0</v>
          </cell>
          <cell r="AV448">
            <v>0</v>
          </cell>
          <cell r="AW448">
            <v>0</v>
          </cell>
          <cell r="AX448">
            <v>0</v>
          </cell>
          <cell r="AY448">
            <v>1</v>
          </cell>
          <cell r="AZ448">
            <v>0</v>
          </cell>
          <cell r="BA448">
            <v>0</v>
          </cell>
          <cell r="BB448">
            <v>0</v>
          </cell>
          <cell r="BC448">
            <v>0</v>
          </cell>
          <cell r="BD448">
            <v>0</v>
          </cell>
          <cell r="BE448">
            <v>0</v>
          </cell>
          <cell r="BF448">
            <v>0</v>
          </cell>
          <cell r="BG448">
            <v>0</v>
          </cell>
          <cell r="BH448">
            <v>0</v>
          </cell>
          <cell r="BI448">
            <v>0</v>
          </cell>
          <cell r="BJ448">
            <v>1</v>
          </cell>
          <cell r="BL448">
            <v>19</v>
          </cell>
        </row>
        <row r="449">
          <cell r="B449">
            <v>1204</v>
          </cell>
          <cell r="C449" t="str">
            <v>Finance</v>
          </cell>
          <cell r="D449" t="str">
            <v>IT</v>
          </cell>
          <cell r="E449" t="str">
            <v>곽수헌</v>
          </cell>
          <cell r="F449" t="str">
            <v>부장</v>
          </cell>
          <cell r="G449" t="str">
            <v>팀장</v>
          </cell>
          <cell r="H449" t="str">
            <v>1997-07-21</v>
          </cell>
          <cell r="I449" t="str">
            <v>여</v>
          </cell>
          <cell r="J449">
            <v>17</v>
          </cell>
          <cell r="K449">
            <v>0</v>
          </cell>
          <cell r="L449">
            <v>19</v>
          </cell>
          <cell r="M449">
            <v>19</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L449">
            <v>20</v>
          </cell>
        </row>
        <row r="450">
          <cell r="B450">
            <v>1153</v>
          </cell>
          <cell r="C450" t="str">
            <v>Finance</v>
          </cell>
          <cell r="D450" t="str">
            <v>IT</v>
          </cell>
          <cell r="E450" t="str">
            <v>오석희</v>
          </cell>
          <cell r="F450" t="str">
            <v>과장</v>
          </cell>
          <cell r="G450" t="str">
            <v>팀원</v>
          </cell>
          <cell r="H450" t="str">
            <v>1994-10-17</v>
          </cell>
          <cell r="I450" t="str">
            <v>남</v>
          </cell>
          <cell r="J450">
            <v>23.5</v>
          </cell>
          <cell r="K450">
            <v>0</v>
          </cell>
          <cell r="L450">
            <v>22</v>
          </cell>
          <cell r="M450">
            <v>22</v>
          </cell>
          <cell r="W450" t="str">
            <v>반차</v>
          </cell>
          <cell r="AS450">
            <v>0</v>
          </cell>
          <cell r="AT450">
            <v>0</v>
          </cell>
          <cell r="AU450">
            <v>0</v>
          </cell>
          <cell r="AV450">
            <v>0</v>
          </cell>
          <cell r="AW450">
            <v>1</v>
          </cell>
          <cell r="AX450">
            <v>0.5</v>
          </cell>
          <cell r="AY450">
            <v>0</v>
          </cell>
          <cell r="AZ450">
            <v>0</v>
          </cell>
          <cell r="BA450">
            <v>0</v>
          </cell>
          <cell r="BB450">
            <v>0</v>
          </cell>
          <cell r="BC450">
            <v>0</v>
          </cell>
          <cell r="BD450">
            <v>0</v>
          </cell>
          <cell r="BE450">
            <v>0</v>
          </cell>
          <cell r="BF450">
            <v>0</v>
          </cell>
          <cell r="BG450">
            <v>0</v>
          </cell>
          <cell r="BH450">
            <v>0</v>
          </cell>
          <cell r="BI450">
            <v>0</v>
          </cell>
          <cell r="BJ450">
            <v>0</v>
          </cell>
          <cell r="BL450">
            <v>20</v>
          </cell>
        </row>
        <row r="451">
          <cell r="B451">
            <v>1565</v>
          </cell>
          <cell r="C451" t="str">
            <v>Finance</v>
          </cell>
          <cell r="D451" t="str">
            <v>IT</v>
          </cell>
          <cell r="E451" t="str">
            <v>이호준A</v>
          </cell>
          <cell r="F451" t="str">
            <v>대리</v>
          </cell>
          <cell r="G451" t="str">
            <v>팀원</v>
          </cell>
          <cell r="H451" t="str">
            <v>2004-03-16</v>
          </cell>
          <cell r="I451" t="str">
            <v>남</v>
          </cell>
          <cell r="J451">
            <v>9.9726027397260282</v>
          </cell>
          <cell r="K451">
            <v>0</v>
          </cell>
          <cell r="L451">
            <v>12</v>
          </cell>
          <cell r="M451">
            <v>12</v>
          </cell>
          <cell r="O451" t="str">
            <v>반차</v>
          </cell>
          <cell r="AS451">
            <v>0</v>
          </cell>
          <cell r="AT451">
            <v>0</v>
          </cell>
          <cell r="AU451">
            <v>0</v>
          </cell>
          <cell r="AV451">
            <v>0</v>
          </cell>
          <cell r="AW451">
            <v>1</v>
          </cell>
          <cell r="AX451">
            <v>0.5</v>
          </cell>
          <cell r="AY451">
            <v>0</v>
          </cell>
          <cell r="AZ451">
            <v>0</v>
          </cell>
          <cell r="BA451">
            <v>0</v>
          </cell>
          <cell r="BB451">
            <v>0</v>
          </cell>
          <cell r="BC451">
            <v>0</v>
          </cell>
          <cell r="BD451">
            <v>0</v>
          </cell>
          <cell r="BE451">
            <v>0</v>
          </cell>
          <cell r="BF451">
            <v>0</v>
          </cell>
          <cell r="BG451">
            <v>0</v>
          </cell>
          <cell r="BH451">
            <v>0</v>
          </cell>
          <cell r="BI451">
            <v>0</v>
          </cell>
          <cell r="BJ451">
            <v>0</v>
          </cell>
          <cell r="BL451">
            <v>20</v>
          </cell>
        </row>
        <row r="452">
          <cell r="B452">
            <v>1154</v>
          </cell>
          <cell r="C452" t="str">
            <v>Finance</v>
          </cell>
          <cell r="D452" t="str">
            <v>IT</v>
          </cell>
          <cell r="E452" t="str">
            <v>오형주</v>
          </cell>
          <cell r="F452" t="str">
            <v>주임</v>
          </cell>
          <cell r="G452" t="str">
            <v>팀원</v>
          </cell>
          <cell r="H452" t="str">
            <v>1994-12-01</v>
          </cell>
          <cell r="I452" t="str">
            <v>여</v>
          </cell>
          <cell r="J452">
            <v>20</v>
          </cell>
          <cell r="K452">
            <v>0</v>
          </cell>
          <cell r="L452">
            <v>22</v>
          </cell>
          <cell r="M452">
            <v>22</v>
          </cell>
          <cell r="T452" t="str">
            <v>반차</v>
          </cell>
          <cell r="U452" t="str">
            <v>반차</v>
          </cell>
          <cell r="AH452" t="str">
            <v>생휴</v>
          </cell>
          <cell r="AS452">
            <v>0</v>
          </cell>
          <cell r="AT452">
            <v>0</v>
          </cell>
          <cell r="AU452">
            <v>0</v>
          </cell>
          <cell r="AV452">
            <v>0</v>
          </cell>
          <cell r="AW452">
            <v>2</v>
          </cell>
          <cell r="AX452">
            <v>1</v>
          </cell>
          <cell r="AY452">
            <v>1</v>
          </cell>
          <cell r="AZ452">
            <v>0</v>
          </cell>
          <cell r="BA452">
            <v>0</v>
          </cell>
          <cell r="BB452">
            <v>0</v>
          </cell>
          <cell r="BC452">
            <v>0</v>
          </cell>
          <cell r="BD452">
            <v>0</v>
          </cell>
          <cell r="BE452">
            <v>0</v>
          </cell>
          <cell r="BF452">
            <v>0</v>
          </cell>
          <cell r="BG452">
            <v>0</v>
          </cell>
          <cell r="BH452">
            <v>0</v>
          </cell>
          <cell r="BI452">
            <v>0</v>
          </cell>
          <cell r="BJ452">
            <v>2</v>
          </cell>
          <cell r="BL452">
            <v>18</v>
          </cell>
        </row>
        <row r="453">
          <cell r="B453">
            <v>1589</v>
          </cell>
          <cell r="C453" t="str">
            <v>Finance</v>
          </cell>
          <cell r="D453" t="str">
            <v>IT</v>
          </cell>
          <cell r="E453" t="str">
            <v>문수정</v>
          </cell>
          <cell r="F453" t="str">
            <v>대리</v>
          </cell>
          <cell r="G453" t="str">
            <v>팀원</v>
          </cell>
          <cell r="H453" t="str">
            <v>2004-12-20</v>
          </cell>
          <cell r="I453" t="str">
            <v>여</v>
          </cell>
          <cell r="J453">
            <v>2.3013698630136989</v>
          </cell>
          <cell r="K453">
            <v>0</v>
          </cell>
          <cell r="L453">
            <v>12</v>
          </cell>
          <cell r="M453">
            <v>12</v>
          </cell>
          <cell r="AG453" t="str">
            <v>생휴</v>
          </cell>
          <cell r="AS453">
            <v>0</v>
          </cell>
          <cell r="AT453">
            <v>0</v>
          </cell>
          <cell r="AU453">
            <v>0</v>
          </cell>
          <cell r="AV453">
            <v>0</v>
          </cell>
          <cell r="AW453">
            <v>0</v>
          </cell>
          <cell r="AX453">
            <v>0</v>
          </cell>
          <cell r="AY453">
            <v>1</v>
          </cell>
          <cell r="AZ453">
            <v>0</v>
          </cell>
          <cell r="BA453">
            <v>0</v>
          </cell>
          <cell r="BB453">
            <v>0</v>
          </cell>
          <cell r="BC453">
            <v>0</v>
          </cell>
          <cell r="BD453">
            <v>0</v>
          </cell>
          <cell r="BE453">
            <v>0</v>
          </cell>
          <cell r="BF453">
            <v>0</v>
          </cell>
          <cell r="BG453">
            <v>0</v>
          </cell>
          <cell r="BH453">
            <v>0</v>
          </cell>
          <cell r="BI453">
            <v>0</v>
          </cell>
          <cell r="BJ453">
            <v>1</v>
          </cell>
          <cell r="BL453">
            <v>19</v>
          </cell>
        </row>
        <row r="454">
          <cell r="B454">
            <v>1058</v>
          </cell>
          <cell r="C454" t="str">
            <v>HR&amp;GA</v>
          </cell>
          <cell r="D454" t="str">
            <v>HR Operations</v>
          </cell>
          <cell r="E454" t="str">
            <v>정대은</v>
          </cell>
          <cell r="F454" t="str">
            <v>부장</v>
          </cell>
          <cell r="G454" t="str">
            <v>팀장</v>
          </cell>
          <cell r="H454" t="str">
            <v>1990-10-08</v>
          </cell>
          <cell r="I454" t="str">
            <v>남</v>
          </cell>
          <cell r="J454">
            <v>30.5</v>
          </cell>
          <cell r="K454">
            <v>0</v>
          </cell>
          <cell r="L454">
            <v>26</v>
          </cell>
          <cell r="M454">
            <v>26</v>
          </cell>
          <cell r="AN454" t="str">
            <v>장근</v>
          </cell>
          <cell r="AO454" t="str">
            <v>장근</v>
          </cell>
          <cell r="AS454">
            <v>0</v>
          </cell>
          <cell r="AT454">
            <v>0</v>
          </cell>
          <cell r="AU454">
            <v>0</v>
          </cell>
          <cell r="AV454">
            <v>0</v>
          </cell>
          <cell r="AW454">
            <v>0</v>
          </cell>
          <cell r="AX454">
            <v>0</v>
          </cell>
          <cell r="AY454">
            <v>0</v>
          </cell>
          <cell r="AZ454">
            <v>0</v>
          </cell>
          <cell r="BA454">
            <v>0</v>
          </cell>
          <cell r="BB454">
            <v>0</v>
          </cell>
          <cell r="BC454">
            <v>0</v>
          </cell>
          <cell r="BD454">
            <v>0</v>
          </cell>
          <cell r="BE454">
            <v>2</v>
          </cell>
          <cell r="BF454">
            <v>0</v>
          </cell>
          <cell r="BG454">
            <v>0</v>
          </cell>
          <cell r="BH454">
            <v>0</v>
          </cell>
          <cell r="BI454">
            <v>0</v>
          </cell>
          <cell r="BJ454">
            <v>2</v>
          </cell>
          <cell r="BL454">
            <v>18</v>
          </cell>
        </row>
        <row r="455">
          <cell r="B455">
            <v>1415</v>
          </cell>
          <cell r="C455" t="str">
            <v>HR&amp;GA</v>
          </cell>
          <cell r="D455" t="str">
            <v>HR Operations</v>
          </cell>
          <cell r="E455" t="str">
            <v>박지호</v>
          </cell>
          <cell r="F455" t="str">
            <v>과장</v>
          </cell>
          <cell r="G455" t="str">
            <v>팀원</v>
          </cell>
          <cell r="H455" t="str">
            <v>2002-10-10</v>
          </cell>
          <cell r="I455" t="str">
            <v>남</v>
          </cell>
          <cell r="J455">
            <v>15</v>
          </cell>
          <cell r="K455">
            <v>0</v>
          </cell>
          <cell r="L455">
            <v>14</v>
          </cell>
          <cell r="M455">
            <v>14</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L455">
            <v>20</v>
          </cell>
        </row>
        <row r="456">
          <cell r="B456">
            <v>1374</v>
          </cell>
          <cell r="C456" t="str">
            <v>HR&amp;GA</v>
          </cell>
          <cell r="D456" t="str">
            <v>HR Operations</v>
          </cell>
          <cell r="E456" t="str">
            <v>조선영</v>
          </cell>
          <cell r="F456" t="str">
            <v>대리</v>
          </cell>
          <cell r="G456" t="str">
            <v>팀원</v>
          </cell>
          <cell r="H456" t="str">
            <v>2001-08-01</v>
          </cell>
          <cell r="I456" t="str">
            <v>여</v>
          </cell>
          <cell r="J456">
            <v>17.5</v>
          </cell>
          <cell r="K456">
            <v>0</v>
          </cell>
          <cell r="L456">
            <v>15</v>
          </cell>
          <cell r="M456">
            <v>15</v>
          </cell>
          <cell r="AC456" t="str">
            <v>생휴</v>
          </cell>
          <cell r="AS456">
            <v>0</v>
          </cell>
          <cell r="AT456">
            <v>0</v>
          </cell>
          <cell r="AU456">
            <v>0</v>
          </cell>
          <cell r="AV456">
            <v>0</v>
          </cell>
          <cell r="AW456">
            <v>0</v>
          </cell>
          <cell r="AX456">
            <v>0</v>
          </cell>
          <cell r="AY456">
            <v>1</v>
          </cell>
          <cell r="AZ456">
            <v>0</v>
          </cell>
          <cell r="BA456">
            <v>0</v>
          </cell>
          <cell r="BB456">
            <v>0</v>
          </cell>
          <cell r="BC456">
            <v>0</v>
          </cell>
          <cell r="BD456">
            <v>0</v>
          </cell>
          <cell r="BE456">
            <v>0</v>
          </cell>
          <cell r="BF456">
            <v>0</v>
          </cell>
          <cell r="BG456">
            <v>0</v>
          </cell>
          <cell r="BH456">
            <v>0</v>
          </cell>
          <cell r="BI456">
            <v>0</v>
          </cell>
          <cell r="BJ456">
            <v>1</v>
          </cell>
          <cell r="BL456">
            <v>19</v>
          </cell>
        </row>
        <row r="457">
          <cell r="B457">
            <v>1175</v>
          </cell>
          <cell r="C457" t="str">
            <v>HR&amp;GA</v>
          </cell>
          <cell r="D457" t="str">
            <v>HR Operations</v>
          </cell>
          <cell r="E457" t="str">
            <v>김연화</v>
          </cell>
          <cell r="F457" t="str">
            <v>주임</v>
          </cell>
          <cell r="G457" t="str">
            <v>팀원</v>
          </cell>
          <cell r="H457" t="str">
            <v>1995-12-18</v>
          </cell>
          <cell r="I457" t="str">
            <v>여</v>
          </cell>
          <cell r="J457">
            <v>27</v>
          </cell>
          <cell r="K457">
            <v>0</v>
          </cell>
          <cell r="L457">
            <v>21</v>
          </cell>
          <cell r="M457">
            <v>21</v>
          </cell>
          <cell r="W457" t="str">
            <v>반차</v>
          </cell>
          <cell r="AI457" t="str">
            <v>생휴</v>
          </cell>
          <cell r="AS457">
            <v>0</v>
          </cell>
          <cell r="AT457">
            <v>0</v>
          </cell>
          <cell r="AU457">
            <v>0</v>
          </cell>
          <cell r="AV457">
            <v>0</v>
          </cell>
          <cell r="AW457">
            <v>1</v>
          </cell>
          <cell r="AX457">
            <v>0.5</v>
          </cell>
          <cell r="AY457">
            <v>1</v>
          </cell>
          <cell r="AZ457">
            <v>0</v>
          </cell>
          <cell r="BA457">
            <v>0</v>
          </cell>
          <cell r="BB457">
            <v>0</v>
          </cell>
          <cell r="BC457">
            <v>0</v>
          </cell>
          <cell r="BD457">
            <v>0</v>
          </cell>
          <cell r="BE457">
            <v>0</v>
          </cell>
          <cell r="BF457">
            <v>0</v>
          </cell>
          <cell r="BG457">
            <v>0</v>
          </cell>
          <cell r="BH457">
            <v>0</v>
          </cell>
          <cell r="BI457">
            <v>0</v>
          </cell>
          <cell r="BJ457">
            <v>1</v>
          </cell>
          <cell r="BL457">
            <v>19</v>
          </cell>
        </row>
        <row r="458">
          <cell r="B458">
            <v>1129</v>
          </cell>
          <cell r="C458" t="str">
            <v>HR&amp;GA</v>
          </cell>
          <cell r="D458" t="str">
            <v>Compensation &amp; Benefit</v>
          </cell>
          <cell r="E458" t="str">
            <v>서영희</v>
          </cell>
          <cell r="F458" t="str">
            <v>차장</v>
          </cell>
          <cell r="G458" t="str">
            <v>팀장</v>
          </cell>
          <cell r="H458" t="str">
            <v>1993-06-01</v>
          </cell>
          <cell r="I458" t="str">
            <v>여</v>
          </cell>
          <cell r="J458">
            <v>26.5</v>
          </cell>
          <cell r="K458">
            <v>0</v>
          </cell>
          <cell r="L458">
            <v>23</v>
          </cell>
          <cell r="M458">
            <v>23</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L458">
            <v>20</v>
          </cell>
        </row>
        <row r="459">
          <cell r="B459">
            <v>1571</v>
          </cell>
          <cell r="C459" t="str">
            <v>HR&amp;GA</v>
          </cell>
          <cell r="D459" t="str">
            <v>Compensation &amp; Benefit</v>
          </cell>
          <cell r="E459" t="str">
            <v>권보경</v>
          </cell>
          <cell r="F459" t="str">
            <v>주임</v>
          </cell>
          <cell r="G459" t="str">
            <v>팀원</v>
          </cell>
          <cell r="H459" t="str">
            <v>2004-06-16</v>
          </cell>
          <cell r="I459" t="str">
            <v>여</v>
          </cell>
          <cell r="J459">
            <v>6.9246575342465757</v>
          </cell>
          <cell r="K459">
            <v>0</v>
          </cell>
          <cell r="L459">
            <v>12</v>
          </cell>
          <cell r="M459">
            <v>12</v>
          </cell>
          <cell r="AN459" t="str">
            <v>생휴</v>
          </cell>
          <cell r="AS459">
            <v>0</v>
          </cell>
          <cell r="AT459">
            <v>0</v>
          </cell>
          <cell r="AU459">
            <v>0</v>
          </cell>
          <cell r="AV459">
            <v>0</v>
          </cell>
          <cell r="AW459">
            <v>0</v>
          </cell>
          <cell r="AX459">
            <v>0</v>
          </cell>
          <cell r="AY459">
            <v>1</v>
          </cell>
          <cell r="AZ459">
            <v>0</v>
          </cell>
          <cell r="BA459">
            <v>0</v>
          </cell>
          <cell r="BB459">
            <v>0</v>
          </cell>
          <cell r="BC459">
            <v>0</v>
          </cell>
          <cell r="BD459">
            <v>0</v>
          </cell>
          <cell r="BE459">
            <v>0</v>
          </cell>
          <cell r="BF459">
            <v>0</v>
          </cell>
          <cell r="BG459">
            <v>0</v>
          </cell>
          <cell r="BH459">
            <v>0</v>
          </cell>
          <cell r="BI459">
            <v>0</v>
          </cell>
          <cell r="BJ459">
            <v>1</v>
          </cell>
          <cell r="BL459">
            <v>19</v>
          </cell>
        </row>
        <row r="460">
          <cell r="B460">
            <v>1183</v>
          </cell>
          <cell r="C460" t="str">
            <v>HR&amp;GA</v>
          </cell>
          <cell r="D460" t="str">
            <v>GA</v>
          </cell>
          <cell r="E460" t="str">
            <v>안상용</v>
          </cell>
          <cell r="F460" t="str">
            <v>차장</v>
          </cell>
          <cell r="G460" t="str">
            <v>팀장</v>
          </cell>
          <cell r="H460" t="str">
            <v>1996-03-18</v>
          </cell>
          <cell r="I460" t="str">
            <v>남</v>
          </cell>
          <cell r="J460">
            <v>15</v>
          </cell>
          <cell r="K460">
            <v>0</v>
          </cell>
          <cell r="L460">
            <v>20</v>
          </cell>
          <cell r="M460">
            <v>20</v>
          </cell>
          <cell r="AN460" t="str">
            <v>반차</v>
          </cell>
          <cell r="AS460">
            <v>0</v>
          </cell>
          <cell r="AT460">
            <v>0</v>
          </cell>
          <cell r="AU460">
            <v>0</v>
          </cell>
          <cell r="AV460">
            <v>0</v>
          </cell>
          <cell r="AW460">
            <v>1</v>
          </cell>
          <cell r="AX460">
            <v>0.5</v>
          </cell>
          <cell r="AY460">
            <v>0</v>
          </cell>
          <cell r="AZ460">
            <v>0</v>
          </cell>
          <cell r="BA460">
            <v>0</v>
          </cell>
          <cell r="BB460">
            <v>0</v>
          </cell>
          <cell r="BC460">
            <v>0</v>
          </cell>
          <cell r="BD460">
            <v>0</v>
          </cell>
          <cell r="BE460">
            <v>0</v>
          </cell>
          <cell r="BF460">
            <v>0</v>
          </cell>
          <cell r="BG460">
            <v>0</v>
          </cell>
          <cell r="BH460">
            <v>0</v>
          </cell>
          <cell r="BI460">
            <v>0</v>
          </cell>
          <cell r="BJ460">
            <v>0</v>
          </cell>
          <cell r="BL460">
            <v>20</v>
          </cell>
        </row>
        <row r="461">
          <cell r="B461">
            <v>1405</v>
          </cell>
          <cell r="C461" t="str">
            <v>HR&amp;GA</v>
          </cell>
          <cell r="D461" t="str">
            <v>GA</v>
          </cell>
          <cell r="E461" t="str">
            <v>정윤성</v>
          </cell>
          <cell r="F461" t="str">
            <v>주임</v>
          </cell>
          <cell r="G461" t="str">
            <v>팀원</v>
          </cell>
          <cell r="H461" t="str">
            <v>2001-01-01</v>
          </cell>
          <cell r="I461" t="str">
            <v>남</v>
          </cell>
          <cell r="J461">
            <v>21</v>
          </cell>
          <cell r="K461">
            <v>0</v>
          </cell>
          <cell r="L461">
            <v>16</v>
          </cell>
          <cell r="M461">
            <v>16</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L461">
            <v>20</v>
          </cell>
        </row>
        <row r="462">
          <cell r="B462">
            <v>1261</v>
          </cell>
          <cell r="C462" t="str">
            <v>HR&amp;GA</v>
          </cell>
          <cell r="D462" t="str">
            <v>GA</v>
          </cell>
          <cell r="E462" t="str">
            <v>장정녀</v>
          </cell>
          <cell r="F462" t="str">
            <v>사원</v>
          </cell>
          <cell r="G462" t="str">
            <v>팀원</v>
          </cell>
          <cell r="H462" t="str">
            <v>2000-01-01</v>
          </cell>
          <cell r="I462" t="str">
            <v>여</v>
          </cell>
          <cell r="J462">
            <v>11.5</v>
          </cell>
          <cell r="K462">
            <v>0</v>
          </cell>
          <cell r="L462">
            <v>17</v>
          </cell>
          <cell r="M462">
            <v>17</v>
          </cell>
          <cell r="N462" t="str">
            <v>연차</v>
          </cell>
          <cell r="O462" t="str">
            <v>연차</v>
          </cell>
          <cell r="P462" t="str">
            <v>월차</v>
          </cell>
          <cell r="AO462" t="str">
            <v>생휴</v>
          </cell>
          <cell r="AS462">
            <v>2</v>
          </cell>
          <cell r="AT462">
            <v>0</v>
          </cell>
          <cell r="AU462">
            <v>2</v>
          </cell>
          <cell r="AV462">
            <v>1</v>
          </cell>
          <cell r="AW462">
            <v>0</v>
          </cell>
          <cell r="AX462">
            <v>1</v>
          </cell>
          <cell r="AY462">
            <v>1</v>
          </cell>
          <cell r="AZ462">
            <v>0</v>
          </cell>
          <cell r="BA462">
            <v>0</v>
          </cell>
          <cell r="BB462">
            <v>0</v>
          </cell>
          <cell r="BC462">
            <v>0</v>
          </cell>
          <cell r="BD462">
            <v>0</v>
          </cell>
          <cell r="BE462">
            <v>0</v>
          </cell>
          <cell r="BF462">
            <v>0</v>
          </cell>
          <cell r="BG462">
            <v>0</v>
          </cell>
          <cell r="BH462">
            <v>0</v>
          </cell>
          <cell r="BI462">
            <v>0</v>
          </cell>
          <cell r="BJ462">
            <v>4</v>
          </cell>
          <cell r="BL462">
            <v>16</v>
          </cell>
        </row>
        <row r="463">
          <cell r="B463">
            <v>1574</v>
          </cell>
          <cell r="C463" t="str">
            <v>HR&amp;GA</v>
          </cell>
          <cell r="D463" t="str">
            <v>GA</v>
          </cell>
          <cell r="E463" t="str">
            <v>엄정하</v>
          </cell>
          <cell r="F463" t="str">
            <v>사원</v>
          </cell>
          <cell r="G463" t="str">
            <v>팀원</v>
          </cell>
          <cell r="H463" t="str">
            <v>2004-01-05</v>
          </cell>
          <cell r="I463" t="str">
            <v>여</v>
          </cell>
          <cell r="J463">
            <v>14</v>
          </cell>
          <cell r="K463">
            <v>0</v>
          </cell>
          <cell r="L463">
            <v>12</v>
          </cell>
          <cell r="M463">
            <v>12</v>
          </cell>
          <cell r="S463" t="str">
            <v>생휴</v>
          </cell>
          <cell r="AS463">
            <v>0</v>
          </cell>
          <cell r="AT463">
            <v>0</v>
          </cell>
          <cell r="AU463">
            <v>0</v>
          </cell>
          <cell r="AV463">
            <v>0</v>
          </cell>
          <cell r="AW463">
            <v>0</v>
          </cell>
          <cell r="AX463">
            <v>0</v>
          </cell>
          <cell r="AY463">
            <v>1</v>
          </cell>
          <cell r="AZ463">
            <v>0</v>
          </cell>
          <cell r="BA463">
            <v>0</v>
          </cell>
          <cell r="BB463">
            <v>0</v>
          </cell>
          <cell r="BC463">
            <v>0</v>
          </cell>
          <cell r="BD463">
            <v>0</v>
          </cell>
          <cell r="BE463">
            <v>0</v>
          </cell>
          <cell r="BF463">
            <v>0</v>
          </cell>
          <cell r="BG463">
            <v>0</v>
          </cell>
          <cell r="BH463">
            <v>0</v>
          </cell>
          <cell r="BI463">
            <v>0</v>
          </cell>
          <cell r="BJ463">
            <v>1</v>
          </cell>
          <cell r="BL463">
            <v>19</v>
          </cell>
        </row>
        <row r="464">
          <cell r="B464">
            <v>1631</v>
          </cell>
          <cell r="C464" t="str">
            <v>Legal</v>
          </cell>
          <cell r="D464" t="str">
            <v>Legal</v>
          </cell>
          <cell r="E464" t="str">
            <v>양지경</v>
          </cell>
          <cell r="F464" t="str">
            <v>주임</v>
          </cell>
          <cell r="G464" t="str">
            <v>팀원</v>
          </cell>
          <cell r="H464">
            <v>38439</v>
          </cell>
          <cell r="I464" t="str">
            <v>여</v>
          </cell>
          <cell r="J464">
            <v>4.6438356164383565</v>
          </cell>
          <cell r="K464">
            <v>0</v>
          </cell>
          <cell r="L464">
            <v>11</v>
          </cell>
          <cell r="M464">
            <v>11</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L464">
            <v>20</v>
          </cell>
        </row>
        <row r="465">
          <cell r="B465">
            <v>8011</v>
          </cell>
          <cell r="C465" t="str">
            <v>Consumer</v>
          </cell>
          <cell r="D465" t="str">
            <v>Consumer admin</v>
          </cell>
          <cell r="E465" t="str">
            <v>백하나</v>
          </cell>
          <cell r="F465" t="str">
            <v>사원</v>
          </cell>
          <cell r="G465" t="str">
            <v>임원</v>
          </cell>
          <cell r="H465">
            <v>38657</v>
          </cell>
          <cell r="I465" t="str">
            <v>여</v>
          </cell>
          <cell r="J465">
            <v>0.67123287671232879</v>
          </cell>
          <cell r="K465">
            <v>0</v>
          </cell>
          <cell r="L465">
            <v>11</v>
          </cell>
          <cell r="M465">
            <v>11</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L465">
            <v>20</v>
          </cell>
        </row>
        <row r="466">
          <cell r="B466">
            <v>8005</v>
          </cell>
          <cell r="C466" t="str">
            <v>Consumer</v>
          </cell>
          <cell r="D466" t="str">
            <v>Marketing</v>
          </cell>
          <cell r="E466" t="str">
            <v>고진관</v>
          </cell>
          <cell r="F466" t="str">
            <v>차장</v>
          </cell>
          <cell r="G466" t="str">
            <v>팀원</v>
          </cell>
          <cell r="H466" t="str">
            <v>2000-03-02</v>
          </cell>
          <cell r="I466" t="str">
            <v>남</v>
          </cell>
          <cell r="J466">
            <v>13</v>
          </cell>
          <cell r="K466">
            <v>0</v>
          </cell>
          <cell r="L466">
            <v>16</v>
          </cell>
          <cell r="M466">
            <v>16</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L466">
            <v>20</v>
          </cell>
        </row>
        <row r="467">
          <cell r="B467">
            <v>8007</v>
          </cell>
          <cell r="C467" t="str">
            <v>Consumer</v>
          </cell>
          <cell r="D467" t="str">
            <v>Marketing</v>
          </cell>
          <cell r="E467" t="str">
            <v>배연희</v>
          </cell>
          <cell r="F467" t="str">
            <v>주임</v>
          </cell>
          <cell r="G467" t="str">
            <v>팀원</v>
          </cell>
          <cell r="H467" t="str">
            <v>2002-01-03</v>
          </cell>
          <cell r="I467" t="str">
            <v>여</v>
          </cell>
          <cell r="J467">
            <v>13</v>
          </cell>
          <cell r="K467">
            <v>0</v>
          </cell>
          <cell r="L467">
            <v>14</v>
          </cell>
          <cell r="M467">
            <v>14</v>
          </cell>
          <cell r="AO467" t="str">
            <v>생휴</v>
          </cell>
          <cell r="AS467">
            <v>0</v>
          </cell>
          <cell r="AT467">
            <v>0</v>
          </cell>
          <cell r="AU467">
            <v>0</v>
          </cell>
          <cell r="AV467">
            <v>0</v>
          </cell>
          <cell r="AW467">
            <v>0</v>
          </cell>
          <cell r="AX467">
            <v>0</v>
          </cell>
          <cell r="AY467">
            <v>1</v>
          </cell>
          <cell r="AZ467">
            <v>0</v>
          </cell>
          <cell r="BA467">
            <v>0</v>
          </cell>
          <cell r="BB467">
            <v>0</v>
          </cell>
          <cell r="BC467">
            <v>0</v>
          </cell>
          <cell r="BD467">
            <v>0</v>
          </cell>
          <cell r="BE467">
            <v>0</v>
          </cell>
          <cell r="BF467">
            <v>0</v>
          </cell>
          <cell r="BG467">
            <v>0</v>
          </cell>
          <cell r="BH467">
            <v>0</v>
          </cell>
          <cell r="BI467">
            <v>0</v>
          </cell>
          <cell r="BJ467">
            <v>1</v>
          </cell>
          <cell r="BL467">
            <v>19</v>
          </cell>
        </row>
        <row r="468">
          <cell r="B468">
            <v>8002</v>
          </cell>
          <cell r="C468" t="str">
            <v>Consumer</v>
          </cell>
          <cell r="D468" t="str">
            <v>Sales</v>
          </cell>
          <cell r="E468" t="str">
            <v>신대호</v>
          </cell>
          <cell r="F468" t="str">
            <v>차장</v>
          </cell>
          <cell r="G468" t="str">
            <v>팀원</v>
          </cell>
          <cell r="H468" t="str">
            <v>1996-01-01</v>
          </cell>
          <cell r="I468" t="str">
            <v>남</v>
          </cell>
          <cell r="J468">
            <v>18</v>
          </cell>
          <cell r="K468">
            <v>0</v>
          </cell>
          <cell r="L468">
            <v>21</v>
          </cell>
          <cell r="M468">
            <v>21</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L468">
            <v>20</v>
          </cell>
        </row>
        <row r="469">
          <cell r="B469">
            <v>8006</v>
          </cell>
          <cell r="C469" t="str">
            <v>Consumer</v>
          </cell>
          <cell r="D469" t="str">
            <v>Sales</v>
          </cell>
          <cell r="E469" t="str">
            <v>이성욱</v>
          </cell>
          <cell r="F469" t="str">
            <v>차장</v>
          </cell>
          <cell r="G469" t="str">
            <v>팀원</v>
          </cell>
          <cell r="H469" t="str">
            <v>2001-09-03</v>
          </cell>
          <cell r="I469" t="str">
            <v>남</v>
          </cell>
          <cell r="J469">
            <v>11</v>
          </cell>
          <cell r="K469">
            <v>0</v>
          </cell>
          <cell r="L469">
            <v>15</v>
          </cell>
          <cell r="M469">
            <v>15</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L469">
            <v>20</v>
          </cell>
        </row>
        <row r="470">
          <cell r="B470">
            <v>1608</v>
          </cell>
          <cell r="C470" t="str">
            <v>Bio Medical</v>
          </cell>
          <cell r="D470" t="str">
            <v>Bio-CR</v>
          </cell>
          <cell r="E470" t="str">
            <v>최은정</v>
          </cell>
          <cell r="F470" t="str">
            <v>대리</v>
          </cell>
          <cell r="G470" t="str">
            <v>팀원</v>
          </cell>
          <cell r="H470">
            <v>38687</v>
          </cell>
          <cell r="I470" t="str">
            <v>여</v>
          </cell>
          <cell r="J470">
            <v>0.84931506849315064</v>
          </cell>
          <cell r="K470">
            <v>0</v>
          </cell>
          <cell r="L470">
            <v>11</v>
          </cell>
          <cell r="M470">
            <v>11</v>
          </cell>
          <cell r="S470" t="str">
            <v>출장</v>
          </cell>
          <cell r="T470" t="str">
            <v>출장</v>
          </cell>
          <cell r="U470" t="str">
            <v>출장</v>
          </cell>
          <cell r="V470" t="str">
            <v>출장</v>
          </cell>
          <cell r="W470" t="str">
            <v>출장</v>
          </cell>
          <cell r="AO470" t="str">
            <v>생휴</v>
          </cell>
          <cell r="AS470">
            <v>0</v>
          </cell>
          <cell r="AT470">
            <v>0</v>
          </cell>
          <cell r="AU470">
            <v>0</v>
          </cell>
          <cell r="AV470">
            <v>0</v>
          </cell>
          <cell r="AW470">
            <v>0</v>
          </cell>
          <cell r="AX470">
            <v>0</v>
          </cell>
          <cell r="AY470">
            <v>1</v>
          </cell>
          <cell r="AZ470">
            <v>0</v>
          </cell>
          <cell r="BA470">
            <v>0</v>
          </cell>
          <cell r="BB470">
            <v>0</v>
          </cell>
          <cell r="BC470">
            <v>5</v>
          </cell>
          <cell r="BD470">
            <v>0</v>
          </cell>
          <cell r="BE470">
            <v>0</v>
          </cell>
          <cell r="BF470">
            <v>0</v>
          </cell>
          <cell r="BG470">
            <v>0</v>
          </cell>
          <cell r="BH470">
            <v>0</v>
          </cell>
          <cell r="BI470">
            <v>0</v>
          </cell>
          <cell r="BJ470">
            <v>6</v>
          </cell>
          <cell r="BL470">
            <v>14</v>
          </cell>
        </row>
        <row r="471">
          <cell r="B471">
            <v>1564</v>
          </cell>
          <cell r="C471" t="str">
            <v>Bio Medical</v>
          </cell>
          <cell r="D471" t="str">
            <v>Bio-CR</v>
          </cell>
          <cell r="E471" t="str">
            <v>최현진</v>
          </cell>
          <cell r="F471" t="str">
            <v>사원</v>
          </cell>
          <cell r="G471" t="str">
            <v>팀원</v>
          </cell>
          <cell r="H471" t="str">
            <v>2004-03-08</v>
          </cell>
          <cell r="I471" t="str">
            <v>여</v>
          </cell>
          <cell r="J471">
            <v>17</v>
          </cell>
          <cell r="K471">
            <v>0</v>
          </cell>
          <cell r="L471">
            <v>12</v>
          </cell>
          <cell r="M471">
            <v>12</v>
          </cell>
          <cell r="N471" t="str">
            <v>생휴</v>
          </cell>
          <cell r="O471" t="str">
            <v>월차</v>
          </cell>
          <cell r="AS471">
            <v>0</v>
          </cell>
          <cell r="AT471">
            <v>0</v>
          </cell>
          <cell r="AU471">
            <v>0</v>
          </cell>
          <cell r="AV471">
            <v>1</v>
          </cell>
          <cell r="AW471">
            <v>0</v>
          </cell>
          <cell r="AX471">
            <v>1</v>
          </cell>
          <cell r="AY471">
            <v>1</v>
          </cell>
          <cell r="AZ471">
            <v>0</v>
          </cell>
          <cell r="BA471">
            <v>0</v>
          </cell>
          <cell r="BB471">
            <v>0</v>
          </cell>
          <cell r="BC471">
            <v>0</v>
          </cell>
          <cell r="BD471">
            <v>0</v>
          </cell>
          <cell r="BE471">
            <v>0</v>
          </cell>
          <cell r="BF471">
            <v>0</v>
          </cell>
          <cell r="BG471">
            <v>0</v>
          </cell>
          <cell r="BH471">
            <v>0</v>
          </cell>
          <cell r="BI471">
            <v>0</v>
          </cell>
          <cell r="BJ471">
            <v>2</v>
          </cell>
          <cell r="BL471">
            <v>18</v>
          </cell>
        </row>
        <row r="472">
          <cell r="B472">
            <v>9051</v>
          </cell>
          <cell r="C472" t="str">
            <v>Bio Medical</v>
          </cell>
          <cell r="D472" t="str">
            <v>Bio-CR</v>
          </cell>
          <cell r="E472" t="str">
            <v>김경하</v>
          </cell>
          <cell r="F472" t="str">
            <v>주임</v>
          </cell>
          <cell r="G472" t="str">
            <v>팀원</v>
          </cell>
          <cell r="H472">
            <v>38635</v>
          </cell>
          <cell r="I472" t="str">
            <v>여</v>
          </cell>
          <cell r="J472">
            <v>2.2739726027397262</v>
          </cell>
          <cell r="K472">
            <v>0</v>
          </cell>
          <cell r="L472">
            <v>11</v>
          </cell>
          <cell r="M472">
            <v>11</v>
          </cell>
          <cell r="Z472" t="str">
            <v>생휴</v>
          </cell>
          <cell r="AS472">
            <v>0</v>
          </cell>
          <cell r="AT472">
            <v>0</v>
          </cell>
          <cell r="AU472">
            <v>0</v>
          </cell>
          <cell r="AV472">
            <v>0</v>
          </cell>
          <cell r="AW472">
            <v>0</v>
          </cell>
          <cell r="AX472">
            <v>0</v>
          </cell>
          <cell r="AY472">
            <v>1</v>
          </cell>
          <cell r="AZ472">
            <v>0</v>
          </cell>
          <cell r="BA472">
            <v>0</v>
          </cell>
          <cell r="BB472">
            <v>0</v>
          </cell>
          <cell r="BC472">
            <v>0</v>
          </cell>
          <cell r="BD472">
            <v>0</v>
          </cell>
          <cell r="BE472">
            <v>0</v>
          </cell>
          <cell r="BF472">
            <v>0</v>
          </cell>
          <cell r="BG472">
            <v>0</v>
          </cell>
          <cell r="BH472">
            <v>0</v>
          </cell>
          <cell r="BI472">
            <v>0</v>
          </cell>
          <cell r="BJ472">
            <v>1</v>
          </cell>
          <cell r="BL472">
            <v>19</v>
          </cell>
        </row>
        <row r="473">
          <cell r="B473">
            <v>9054</v>
          </cell>
          <cell r="C473" t="str">
            <v>Bio Medical</v>
          </cell>
          <cell r="D473" t="str">
            <v>Bio-CR</v>
          </cell>
          <cell r="E473" t="str">
            <v>석봉은</v>
          </cell>
          <cell r="F473" t="str">
            <v>사원</v>
          </cell>
          <cell r="G473" t="str">
            <v>팀원</v>
          </cell>
          <cell r="H473">
            <v>38649</v>
          </cell>
          <cell r="I473" t="str">
            <v>여</v>
          </cell>
          <cell r="J473">
            <v>1.8904109589041096</v>
          </cell>
          <cell r="K473">
            <v>0</v>
          </cell>
          <cell r="L473">
            <v>11</v>
          </cell>
          <cell r="M473">
            <v>11</v>
          </cell>
          <cell r="P473" t="str">
            <v>경조(오빠결혼)</v>
          </cell>
          <cell r="AK473" t="str">
            <v>생휴</v>
          </cell>
          <cell r="AS473">
            <v>0</v>
          </cell>
          <cell r="AT473">
            <v>0</v>
          </cell>
          <cell r="AU473">
            <v>0</v>
          </cell>
          <cell r="AV473">
            <v>0</v>
          </cell>
          <cell r="AW473">
            <v>0</v>
          </cell>
          <cell r="AX473">
            <v>0</v>
          </cell>
          <cell r="AY473">
            <v>1</v>
          </cell>
          <cell r="AZ473">
            <v>1</v>
          </cell>
          <cell r="BA473">
            <v>0</v>
          </cell>
          <cell r="BB473">
            <v>0</v>
          </cell>
          <cell r="BC473">
            <v>0</v>
          </cell>
          <cell r="BD473">
            <v>0</v>
          </cell>
          <cell r="BE473">
            <v>0</v>
          </cell>
          <cell r="BF473">
            <v>0</v>
          </cell>
          <cell r="BG473">
            <v>0</v>
          </cell>
          <cell r="BH473">
            <v>0</v>
          </cell>
          <cell r="BI473">
            <v>0</v>
          </cell>
          <cell r="BJ473">
            <v>2</v>
          </cell>
          <cell r="BL473">
            <v>18</v>
          </cell>
        </row>
        <row r="474">
          <cell r="B474">
            <v>1605</v>
          </cell>
          <cell r="C474" t="str">
            <v>Bio Medical</v>
          </cell>
          <cell r="D474" t="str">
            <v>Bio-PMS</v>
          </cell>
          <cell r="E474" t="str">
            <v>현수미</v>
          </cell>
          <cell r="F474" t="str">
            <v>주임</v>
          </cell>
          <cell r="G474" t="str">
            <v>팀원</v>
          </cell>
          <cell r="H474">
            <v>38629</v>
          </cell>
          <cell r="I474" t="str">
            <v>여</v>
          </cell>
          <cell r="J474">
            <v>2.4383561643835616</v>
          </cell>
          <cell r="K474">
            <v>0</v>
          </cell>
          <cell r="L474">
            <v>11</v>
          </cell>
          <cell r="M474">
            <v>11</v>
          </cell>
          <cell r="N474" t="str">
            <v>생휴</v>
          </cell>
          <cell r="AS474">
            <v>0</v>
          </cell>
          <cell r="AT474">
            <v>0</v>
          </cell>
          <cell r="AU474">
            <v>0</v>
          </cell>
          <cell r="AV474">
            <v>0</v>
          </cell>
          <cell r="AW474">
            <v>0</v>
          </cell>
          <cell r="AX474">
            <v>0</v>
          </cell>
          <cell r="AY474">
            <v>1</v>
          </cell>
          <cell r="AZ474">
            <v>0</v>
          </cell>
          <cell r="BA474">
            <v>0</v>
          </cell>
          <cell r="BB474">
            <v>0</v>
          </cell>
          <cell r="BC474">
            <v>0</v>
          </cell>
          <cell r="BD474">
            <v>0</v>
          </cell>
          <cell r="BE474">
            <v>0</v>
          </cell>
          <cell r="BF474">
            <v>0</v>
          </cell>
          <cell r="BG474">
            <v>0</v>
          </cell>
          <cell r="BH474">
            <v>0</v>
          </cell>
          <cell r="BI474">
            <v>0</v>
          </cell>
          <cell r="BJ474">
            <v>1</v>
          </cell>
          <cell r="BL474">
            <v>19</v>
          </cell>
        </row>
        <row r="475">
          <cell r="B475">
            <v>1612</v>
          </cell>
          <cell r="C475" t="str">
            <v>Bio Medical</v>
          </cell>
          <cell r="D475" t="str">
            <v>Bio-PMS</v>
          </cell>
          <cell r="E475" t="str">
            <v>임민영</v>
          </cell>
          <cell r="F475" t="str">
            <v>주임</v>
          </cell>
          <cell r="G475" t="str">
            <v>팀원</v>
          </cell>
          <cell r="H475">
            <v>38642</v>
          </cell>
          <cell r="I475" t="str">
            <v>여</v>
          </cell>
          <cell r="J475">
            <v>2.0821917808219177</v>
          </cell>
          <cell r="K475">
            <v>0</v>
          </cell>
          <cell r="L475">
            <v>11</v>
          </cell>
          <cell r="M475">
            <v>11</v>
          </cell>
          <cell r="AN475" t="str">
            <v>생휴</v>
          </cell>
          <cell r="AS475">
            <v>0</v>
          </cell>
          <cell r="AT475">
            <v>0</v>
          </cell>
          <cell r="AU475">
            <v>0</v>
          </cell>
          <cell r="AV475">
            <v>1</v>
          </cell>
          <cell r="AW475">
            <v>0</v>
          </cell>
          <cell r="AX475">
            <v>1</v>
          </cell>
          <cell r="AY475">
            <v>1</v>
          </cell>
          <cell r="AZ475">
            <v>0</v>
          </cell>
          <cell r="BA475">
            <v>0</v>
          </cell>
          <cell r="BB475">
            <v>0</v>
          </cell>
          <cell r="BC475">
            <v>0</v>
          </cell>
          <cell r="BD475">
            <v>0</v>
          </cell>
          <cell r="BE475">
            <v>0</v>
          </cell>
          <cell r="BF475">
            <v>0</v>
          </cell>
          <cell r="BG475">
            <v>0</v>
          </cell>
          <cell r="BH475">
            <v>0</v>
          </cell>
          <cell r="BI475">
            <v>0</v>
          </cell>
          <cell r="BJ475">
            <v>2</v>
          </cell>
          <cell r="BL475">
            <v>20</v>
          </cell>
        </row>
        <row r="476">
          <cell r="B476">
            <v>9053</v>
          </cell>
          <cell r="C476" t="str">
            <v>Bio Medical</v>
          </cell>
          <cell r="D476" t="str">
            <v>Bio-PMS</v>
          </cell>
          <cell r="E476" t="str">
            <v>남은영</v>
          </cell>
          <cell r="F476" t="str">
            <v>사원</v>
          </cell>
          <cell r="G476" t="str">
            <v>팀원</v>
          </cell>
          <cell r="H476">
            <v>38642</v>
          </cell>
          <cell r="I476" t="str">
            <v>여</v>
          </cell>
          <cell r="J476">
            <v>2.0821917808219177</v>
          </cell>
          <cell r="K476">
            <v>0</v>
          </cell>
          <cell r="L476">
            <v>11</v>
          </cell>
          <cell r="M476">
            <v>11</v>
          </cell>
          <cell r="V476" t="str">
            <v>생휴</v>
          </cell>
          <cell r="AS476">
            <v>0</v>
          </cell>
          <cell r="AT476">
            <v>0</v>
          </cell>
          <cell r="AU476">
            <v>0</v>
          </cell>
          <cell r="AV476">
            <v>0</v>
          </cell>
          <cell r="AW476">
            <v>0</v>
          </cell>
          <cell r="AX476">
            <v>0</v>
          </cell>
          <cell r="AY476">
            <v>1</v>
          </cell>
          <cell r="AZ476">
            <v>0</v>
          </cell>
          <cell r="BA476">
            <v>0</v>
          </cell>
          <cell r="BB476">
            <v>0</v>
          </cell>
          <cell r="BC476">
            <v>0</v>
          </cell>
          <cell r="BD476">
            <v>0</v>
          </cell>
          <cell r="BE476">
            <v>0</v>
          </cell>
          <cell r="BF476">
            <v>0</v>
          </cell>
          <cell r="BG476">
            <v>0</v>
          </cell>
          <cell r="BH476">
            <v>0</v>
          </cell>
          <cell r="BI476">
            <v>0</v>
          </cell>
          <cell r="BJ476">
            <v>1</v>
          </cell>
          <cell r="BL476">
            <v>19</v>
          </cell>
        </row>
        <row r="477">
          <cell r="B477">
            <v>9055</v>
          </cell>
          <cell r="C477" t="str">
            <v>Bio Medical</v>
          </cell>
          <cell r="D477" t="str">
            <v>Bio-PMS</v>
          </cell>
          <cell r="E477" t="str">
            <v>김혜령</v>
          </cell>
          <cell r="F477" t="str">
            <v>사원</v>
          </cell>
          <cell r="G477" t="str">
            <v>팀원</v>
          </cell>
          <cell r="H477">
            <v>38642</v>
          </cell>
          <cell r="I477" t="str">
            <v>여</v>
          </cell>
          <cell r="J477">
            <v>2.0821917808219177</v>
          </cell>
          <cell r="K477">
            <v>0</v>
          </cell>
          <cell r="L477">
            <v>11</v>
          </cell>
          <cell r="M477">
            <v>11</v>
          </cell>
          <cell r="AN477" t="str">
            <v>생휴</v>
          </cell>
          <cell r="AS477">
            <v>0</v>
          </cell>
          <cell r="AT477">
            <v>0</v>
          </cell>
          <cell r="AU477">
            <v>0</v>
          </cell>
          <cell r="AV477">
            <v>0</v>
          </cell>
          <cell r="AW477">
            <v>0</v>
          </cell>
          <cell r="AX477">
            <v>0</v>
          </cell>
          <cell r="AY477">
            <v>1</v>
          </cell>
          <cell r="AZ477">
            <v>0</v>
          </cell>
          <cell r="BA477">
            <v>0</v>
          </cell>
          <cell r="BB477">
            <v>0</v>
          </cell>
          <cell r="BC477">
            <v>0</v>
          </cell>
          <cell r="BD477">
            <v>0</v>
          </cell>
          <cell r="BE477">
            <v>0</v>
          </cell>
          <cell r="BF477">
            <v>0</v>
          </cell>
          <cell r="BG477">
            <v>0</v>
          </cell>
          <cell r="BH477">
            <v>0</v>
          </cell>
          <cell r="BI477">
            <v>0</v>
          </cell>
          <cell r="BJ477">
            <v>1</v>
          </cell>
          <cell r="BL477">
            <v>19</v>
          </cell>
        </row>
        <row r="478">
          <cell r="B478">
            <v>1448</v>
          </cell>
          <cell r="C478" t="str">
            <v>Bio Medical</v>
          </cell>
          <cell r="D478" t="str">
            <v>Bio-MIS</v>
          </cell>
          <cell r="E478" t="str">
            <v>박숙현</v>
          </cell>
          <cell r="F478" t="str">
            <v>주임</v>
          </cell>
          <cell r="G478" t="str">
            <v>팀원</v>
          </cell>
          <cell r="H478" t="str">
            <v>2003-01-07</v>
          </cell>
          <cell r="I478" t="str">
            <v>여</v>
          </cell>
          <cell r="J478">
            <v>18</v>
          </cell>
          <cell r="K478">
            <v>0</v>
          </cell>
          <cell r="L478">
            <v>13</v>
          </cell>
          <cell r="M478">
            <v>13</v>
          </cell>
          <cell r="AG478" t="str">
            <v>생휴</v>
          </cell>
          <cell r="AS478">
            <v>0</v>
          </cell>
          <cell r="AT478">
            <v>0</v>
          </cell>
          <cell r="AU478">
            <v>0</v>
          </cell>
          <cell r="AV478">
            <v>0</v>
          </cell>
          <cell r="AW478">
            <v>0</v>
          </cell>
          <cell r="AX478">
            <v>0</v>
          </cell>
          <cell r="AY478">
            <v>1</v>
          </cell>
          <cell r="AZ478">
            <v>0</v>
          </cell>
          <cell r="BA478">
            <v>0</v>
          </cell>
          <cell r="BB478">
            <v>0</v>
          </cell>
          <cell r="BC478">
            <v>0</v>
          </cell>
          <cell r="BD478">
            <v>0</v>
          </cell>
          <cell r="BE478">
            <v>0</v>
          </cell>
          <cell r="BF478">
            <v>0</v>
          </cell>
          <cell r="BG478">
            <v>0</v>
          </cell>
          <cell r="BH478">
            <v>0</v>
          </cell>
          <cell r="BI478">
            <v>0</v>
          </cell>
          <cell r="BJ478">
            <v>1</v>
          </cell>
          <cell r="BL478">
            <v>19</v>
          </cell>
        </row>
        <row r="479">
          <cell r="B479">
            <v>8012</v>
          </cell>
          <cell r="C479" t="str">
            <v>Consumer</v>
          </cell>
          <cell r="D479" t="str">
            <v>Consumer admin</v>
          </cell>
          <cell r="E479" t="str">
            <v>김종희</v>
          </cell>
          <cell r="F479" t="str">
            <v>대리</v>
          </cell>
          <cell r="G479" t="str">
            <v>팀원</v>
          </cell>
          <cell r="H479">
            <v>38749</v>
          </cell>
          <cell r="I479" t="str">
            <v>여</v>
          </cell>
          <cell r="L479">
            <v>9.1506849315068486</v>
          </cell>
          <cell r="M479">
            <v>9.1506849315068486</v>
          </cell>
          <cell r="AG479" t="str">
            <v>생휴</v>
          </cell>
          <cell r="AS479">
            <v>0</v>
          </cell>
          <cell r="AT479">
            <v>0</v>
          </cell>
          <cell r="AU479">
            <v>0</v>
          </cell>
          <cell r="AV479">
            <v>0</v>
          </cell>
          <cell r="AW479">
            <v>0</v>
          </cell>
          <cell r="AX479">
            <v>0</v>
          </cell>
          <cell r="AY479">
            <v>1</v>
          </cell>
          <cell r="AZ479">
            <v>0</v>
          </cell>
          <cell r="BA479">
            <v>0</v>
          </cell>
          <cell r="BB479">
            <v>0</v>
          </cell>
          <cell r="BC479">
            <v>0</v>
          </cell>
          <cell r="BD479">
            <v>0</v>
          </cell>
          <cell r="BE479">
            <v>0</v>
          </cell>
          <cell r="BF479">
            <v>0</v>
          </cell>
          <cell r="BG479">
            <v>0</v>
          </cell>
          <cell r="BH479">
            <v>0</v>
          </cell>
          <cell r="BI479">
            <v>0</v>
          </cell>
          <cell r="BJ479">
            <v>1</v>
          </cell>
          <cell r="BL479">
            <v>19</v>
          </cell>
        </row>
        <row r="480">
          <cell r="B480">
            <v>1615</v>
          </cell>
          <cell r="E480" t="str">
            <v>고강석</v>
          </cell>
          <cell r="F480" t="str">
            <v>사원</v>
          </cell>
          <cell r="G480" t="str">
            <v>팀원</v>
          </cell>
          <cell r="H480">
            <v>38733</v>
          </cell>
          <cell r="I480" t="str">
            <v>남</v>
          </cell>
          <cell r="L480">
            <v>9.5890410958904102</v>
          </cell>
          <cell r="M480">
            <v>9.5890410958904102</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L480">
            <v>20</v>
          </cell>
        </row>
        <row r="481">
          <cell r="B481">
            <v>1616</v>
          </cell>
          <cell r="E481" t="str">
            <v>김세희</v>
          </cell>
          <cell r="F481" t="str">
            <v>사원</v>
          </cell>
          <cell r="G481" t="str">
            <v>팀원</v>
          </cell>
          <cell r="H481">
            <v>38733</v>
          </cell>
          <cell r="I481" t="str">
            <v>여</v>
          </cell>
          <cell r="L481">
            <v>9.5890410958904102</v>
          </cell>
          <cell r="M481">
            <v>9.5890410958904102</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L481">
            <v>20</v>
          </cell>
        </row>
        <row r="482">
          <cell r="B482">
            <v>1617</v>
          </cell>
          <cell r="E482" t="str">
            <v>박정선</v>
          </cell>
          <cell r="F482" t="str">
            <v>사원</v>
          </cell>
          <cell r="G482" t="str">
            <v>팀원</v>
          </cell>
          <cell r="H482">
            <v>38733</v>
          </cell>
          <cell r="I482" t="str">
            <v>여</v>
          </cell>
          <cell r="L482">
            <v>9.5890410958904102</v>
          </cell>
          <cell r="M482">
            <v>9.5890410958904102</v>
          </cell>
          <cell r="AK482" t="str">
            <v>생휴</v>
          </cell>
          <cell r="AS482">
            <v>0</v>
          </cell>
          <cell r="AT482">
            <v>0</v>
          </cell>
          <cell r="AU482">
            <v>0</v>
          </cell>
          <cell r="AV482">
            <v>0</v>
          </cell>
          <cell r="AW482">
            <v>0</v>
          </cell>
          <cell r="AX482">
            <v>0</v>
          </cell>
          <cell r="AY482">
            <v>1</v>
          </cell>
          <cell r="AZ482">
            <v>0</v>
          </cell>
          <cell r="BA482">
            <v>0</v>
          </cell>
          <cell r="BB482">
            <v>0</v>
          </cell>
          <cell r="BC482">
            <v>0</v>
          </cell>
          <cell r="BD482">
            <v>0</v>
          </cell>
          <cell r="BE482">
            <v>0</v>
          </cell>
          <cell r="BF482">
            <v>0</v>
          </cell>
          <cell r="BG482">
            <v>0</v>
          </cell>
          <cell r="BH482">
            <v>0</v>
          </cell>
          <cell r="BI482">
            <v>0</v>
          </cell>
          <cell r="BJ482">
            <v>1</v>
          </cell>
          <cell r="BL482">
            <v>19</v>
          </cell>
        </row>
        <row r="483">
          <cell r="B483">
            <v>1618</v>
          </cell>
          <cell r="E483" t="str">
            <v>백경진</v>
          </cell>
          <cell r="F483" t="str">
            <v>사원</v>
          </cell>
          <cell r="G483" t="str">
            <v>팀원</v>
          </cell>
          <cell r="H483">
            <v>38733</v>
          </cell>
          <cell r="I483" t="str">
            <v>여</v>
          </cell>
          <cell r="L483">
            <v>9.5890410958904102</v>
          </cell>
          <cell r="M483">
            <v>9.5890410958904102</v>
          </cell>
          <cell r="AK483" t="str">
            <v>생휴</v>
          </cell>
          <cell r="AS483">
            <v>0</v>
          </cell>
          <cell r="AT483">
            <v>0</v>
          </cell>
          <cell r="AU483">
            <v>0</v>
          </cell>
          <cell r="AV483">
            <v>0</v>
          </cell>
          <cell r="AW483">
            <v>0</v>
          </cell>
          <cell r="AX483">
            <v>0</v>
          </cell>
          <cell r="AY483">
            <v>1</v>
          </cell>
          <cell r="AZ483">
            <v>0</v>
          </cell>
          <cell r="BA483">
            <v>0</v>
          </cell>
          <cell r="BB483">
            <v>0</v>
          </cell>
          <cell r="BC483">
            <v>0</v>
          </cell>
          <cell r="BD483">
            <v>0</v>
          </cell>
          <cell r="BE483">
            <v>0</v>
          </cell>
          <cell r="BF483">
            <v>0</v>
          </cell>
          <cell r="BG483">
            <v>0</v>
          </cell>
          <cell r="BH483">
            <v>0</v>
          </cell>
          <cell r="BI483">
            <v>0</v>
          </cell>
          <cell r="BJ483">
            <v>1</v>
          </cell>
          <cell r="BL483">
            <v>19</v>
          </cell>
        </row>
        <row r="484">
          <cell r="B484">
            <v>1619</v>
          </cell>
          <cell r="E484" t="str">
            <v>서성덕</v>
          </cell>
          <cell r="F484" t="str">
            <v>사원</v>
          </cell>
          <cell r="G484" t="str">
            <v>팀원</v>
          </cell>
          <cell r="H484">
            <v>38733</v>
          </cell>
          <cell r="I484" t="str">
            <v>남</v>
          </cell>
          <cell r="L484">
            <v>9.5890410958904102</v>
          </cell>
          <cell r="M484">
            <v>9.5890410958904102</v>
          </cell>
          <cell r="AK484" t="str">
            <v>월차</v>
          </cell>
          <cell r="AS484">
            <v>0</v>
          </cell>
          <cell r="AT484">
            <v>0</v>
          </cell>
          <cell r="AU484">
            <v>0</v>
          </cell>
          <cell r="AV484">
            <v>1</v>
          </cell>
          <cell r="AW484">
            <v>0</v>
          </cell>
          <cell r="AX484">
            <v>1</v>
          </cell>
          <cell r="AY484">
            <v>0</v>
          </cell>
          <cell r="AZ484">
            <v>0</v>
          </cell>
          <cell r="BA484">
            <v>0</v>
          </cell>
          <cell r="BB484">
            <v>0</v>
          </cell>
          <cell r="BC484">
            <v>0</v>
          </cell>
          <cell r="BD484">
            <v>0</v>
          </cell>
          <cell r="BE484">
            <v>0</v>
          </cell>
          <cell r="BF484">
            <v>0</v>
          </cell>
          <cell r="BG484">
            <v>0</v>
          </cell>
          <cell r="BH484">
            <v>0</v>
          </cell>
          <cell r="BI484">
            <v>0</v>
          </cell>
          <cell r="BJ484">
            <v>1</v>
          </cell>
          <cell r="BL484">
            <v>19</v>
          </cell>
        </row>
        <row r="485">
          <cell r="B485">
            <v>1620</v>
          </cell>
          <cell r="E485" t="str">
            <v>신동호</v>
          </cell>
          <cell r="F485" t="str">
            <v>사원</v>
          </cell>
          <cell r="G485" t="str">
            <v>팀원</v>
          </cell>
          <cell r="H485">
            <v>38733</v>
          </cell>
          <cell r="I485" t="str">
            <v>남</v>
          </cell>
          <cell r="L485">
            <v>9.5890410958904102</v>
          </cell>
          <cell r="M485">
            <v>9.5890410958904102</v>
          </cell>
          <cell r="AN485" t="str">
            <v>월차</v>
          </cell>
          <cell r="AS485">
            <v>0</v>
          </cell>
          <cell r="AT485">
            <v>0</v>
          </cell>
          <cell r="AU485">
            <v>0</v>
          </cell>
          <cell r="AV485">
            <v>1</v>
          </cell>
          <cell r="AW485">
            <v>0</v>
          </cell>
          <cell r="AX485">
            <v>1</v>
          </cell>
          <cell r="AY485">
            <v>0</v>
          </cell>
          <cell r="AZ485">
            <v>0</v>
          </cell>
          <cell r="BA485">
            <v>0</v>
          </cell>
          <cell r="BB485">
            <v>0</v>
          </cell>
          <cell r="BC485">
            <v>0</v>
          </cell>
          <cell r="BD485">
            <v>0</v>
          </cell>
          <cell r="BE485">
            <v>0</v>
          </cell>
          <cell r="BF485">
            <v>0</v>
          </cell>
          <cell r="BG485">
            <v>0</v>
          </cell>
          <cell r="BH485">
            <v>0</v>
          </cell>
          <cell r="BI485">
            <v>0</v>
          </cell>
          <cell r="BJ485">
            <v>1</v>
          </cell>
          <cell r="BL485">
            <v>19</v>
          </cell>
        </row>
        <row r="486">
          <cell r="B486">
            <v>1621</v>
          </cell>
          <cell r="E486" t="str">
            <v>안충기</v>
          </cell>
          <cell r="F486" t="str">
            <v>사원</v>
          </cell>
          <cell r="G486" t="str">
            <v>팀원</v>
          </cell>
          <cell r="H486">
            <v>38733</v>
          </cell>
          <cell r="I486" t="str">
            <v>남</v>
          </cell>
          <cell r="L486">
            <v>9.5890410958904102</v>
          </cell>
          <cell r="M486">
            <v>9.5890410958904102</v>
          </cell>
          <cell r="AK486" t="str">
            <v>월차</v>
          </cell>
          <cell r="AS486">
            <v>0</v>
          </cell>
          <cell r="AT486">
            <v>0</v>
          </cell>
          <cell r="AU486">
            <v>0</v>
          </cell>
          <cell r="AV486">
            <v>1</v>
          </cell>
          <cell r="AW486">
            <v>0</v>
          </cell>
          <cell r="AX486">
            <v>1</v>
          </cell>
          <cell r="AY486">
            <v>0</v>
          </cell>
          <cell r="AZ486">
            <v>0</v>
          </cell>
          <cell r="BA486">
            <v>0</v>
          </cell>
          <cell r="BB486">
            <v>0</v>
          </cell>
          <cell r="BC486">
            <v>0</v>
          </cell>
          <cell r="BD486">
            <v>0</v>
          </cell>
          <cell r="BE486">
            <v>0</v>
          </cell>
          <cell r="BF486">
            <v>0</v>
          </cell>
          <cell r="BG486">
            <v>0</v>
          </cell>
          <cell r="BH486">
            <v>0</v>
          </cell>
          <cell r="BI486">
            <v>0</v>
          </cell>
          <cell r="BJ486">
            <v>1</v>
          </cell>
          <cell r="BL486">
            <v>19</v>
          </cell>
        </row>
        <row r="487">
          <cell r="B487">
            <v>1622</v>
          </cell>
          <cell r="E487" t="str">
            <v>유미선</v>
          </cell>
          <cell r="F487" t="str">
            <v>사원</v>
          </cell>
          <cell r="G487" t="str">
            <v>팀원</v>
          </cell>
          <cell r="H487">
            <v>38733</v>
          </cell>
          <cell r="I487" t="str">
            <v>여</v>
          </cell>
          <cell r="L487">
            <v>9.5890410958904102</v>
          </cell>
          <cell r="M487">
            <v>9.5890410958904102</v>
          </cell>
          <cell r="AI487" t="str">
            <v>생휴</v>
          </cell>
          <cell r="AS487">
            <v>0</v>
          </cell>
          <cell r="AT487">
            <v>0</v>
          </cell>
          <cell r="AU487">
            <v>0</v>
          </cell>
          <cell r="AV487">
            <v>0</v>
          </cell>
          <cell r="AW487">
            <v>0</v>
          </cell>
          <cell r="AX487">
            <v>0</v>
          </cell>
          <cell r="AY487">
            <v>1</v>
          </cell>
          <cell r="AZ487">
            <v>0</v>
          </cell>
          <cell r="BA487">
            <v>0</v>
          </cell>
          <cell r="BB487">
            <v>0</v>
          </cell>
          <cell r="BC487">
            <v>0</v>
          </cell>
          <cell r="BD487">
            <v>0</v>
          </cell>
          <cell r="BE487">
            <v>0</v>
          </cell>
          <cell r="BF487">
            <v>0</v>
          </cell>
          <cell r="BG487">
            <v>0</v>
          </cell>
          <cell r="BH487">
            <v>0</v>
          </cell>
          <cell r="BI487">
            <v>0</v>
          </cell>
          <cell r="BJ487">
            <v>1</v>
          </cell>
          <cell r="BL487">
            <v>19</v>
          </cell>
        </row>
        <row r="488">
          <cell r="B488">
            <v>1623</v>
          </cell>
          <cell r="E488" t="str">
            <v>이규호</v>
          </cell>
          <cell r="F488" t="str">
            <v>사원</v>
          </cell>
          <cell r="G488" t="str">
            <v>팀원</v>
          </cell>
          <cell r="H488">
            <v>38733</v>
          </cell>
          <cell r="I488" t="str">
            <v>남</v>
          </cell>
          <cell r="L488">
            <v>9.5890410958904102</v>
          </cell>
          <cell r="M488">
            <v>9.5890410958904102</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L488">
            <v>20</v>
          </cell>
        </row>
        <row r="489">
          <cell r="B489">
            <v>1624</v>
          </cell>
          <cell r="E489" t="str">
            <v>이현식</v>
          </cell>
          <cell r="F489" t="str">
            <v>사원</v>
          </cell>
          <cell r="G489" t="str">
            <v>팀원</v>
          </cell>
          <cell r="H489">
            <v>38733</v>
          </cell>
          <cell r="I489" t="str">
            <v>남</v>
          </cell>
          <cell r="L489">
            <v>9.5890410958904102</v>
          </cell>
          <cell r="M489">
            <v>9.5890410958904102</v>
          </cell>
          <cell r="AG489" t="str">
            <v>월차</v>
          </cell>
          <cell r="AS489">
            <v>0</v>
          </cell>
          <cell r="AT489">
            <v>0</v>
          </cell>
          <cell r="AU489">
            <v>0</v>
          </cell>
          <cell r="AV489">
            <v>1</v>
          </cell>
          <cell r="AW489">
            <v>0</v>
          </cell>
          <cell r="AX489">
            <v>1</v>
          </cell>
          <cell r="AY489">
            <v>0</v>
          </cell>
          <cell r="AZ489">
            <v>0</v>
          </cell>
          <cell r="BA489">
            <v>0</v>
          </cell>
          <cell r="BB489">
            <v>0</v>
          </cell>
          <cell r="BC489">
            <v>0</v>
          </cell>
          <cell r="BD489">
            <v>0</v>
          </cell>
          <cell r="BE489">
            <v>0</v>
          </cell>
          <cell r="BF489">
            <v>0</v>
          </cell>
          <cell r="BG489">
            <v>0</v>
          </cell>
          <cell r="BH489">
            <v>0</v>
          </cell>
          <cell r="BI489">
            <v>0</v>
          </cell>
          <cell r="BJ489">
            <v>1</v>
          </cell>
          <cell r="BL489">
            <v>19</v>
          </cell>
        </row>
        <row r="490">
          <cell r="B490">
            <v>1625</v>
          </cell>
          <cell r="E490" t="str">
            <v>최선</v>
          </cell>
          <cell r="F490" t="str">
            <v>사원</v>
          </cell>
          <cell r="G490" t="str">
            <v>팀원</v>
          </cell>
          <cell r="H490">
            <v>38733</v>
          </cell>
          <cell r="I490" t="str">
            <v>여</v>
          </cell>
          <cell r="L490">
            <v>9.5890410958904102</v>
          </cell>
          <cell r="M490">
            <v>9.5890410958904102</v>
          </cell>
          <cell r="P490" t="str">
            <v>생휴</v>
          </cell>
          <cell r="AG490" t="str">
            <v>연차</v>
          </cell>
          <cell r="AH490" t="str">
            <v>월차</v>
          </cell>
          <cell r="AS490">
            <v>1</v>
          </cell>
          <cell r="AT490">
            <v>0</v>
          </cell>
          <cell r="AU490">
            <v>1</v>
          </cell>
          <cell r="AV490">
            <v>1</v>
          </cell>
          <cell r="AW490">
            <v>0</v>
          </cell>
          <cell r="AX490">
            <v>1</v>
          </cell>
          <cell r="AY490">
            <v>1</v>
          </cell>
          <cell r="AZ490">
            <v>0</v>
          </cell>
          <cell r="BA490">
            <v>0</v>
          </cell>
          <cell r="BB490">
            <v>0</v>
          </cell>
          <cell r="BC490">
            <v>0</v>
          </cell>
          <cell r="BD490">
            <v>0</v>
          </cell>
          <cell r="BE490">
            <v>0</v>
          </cell>
          <cell r="BF490">
            <v>0</v>
          </cell>
          <cell r="BG490">
            <v>0</v>
          </cell>
          <cell r="BH490">
            <v>0</v>
          </cell>
          <cell r="BI490">
            <v>0</v>
          </cell>
          <cell r="BJ490">
            <v>3</v>
          </cell>
          <cell r="BL490">
            <v>17</v>
          </cell>
        </row>
        <row r="491">
          <cell r="B491">
            <v>1626</v>
          </cell>
          <cell r="E491" t="str">
            <v>이문영</v>
          </cell>
          <cell r="F491" t="str">
            <v>주임</v>
          </cell>
          <cell r="G491" t="str">
            <v>팀원</v>
          </cell>
          <cell r="H491">
            <v>38768</v>
          </cell>
          <cell r="I491" t="str">
            <v>여</v>
          </cell>
          <cell r="L491">
            <v>8.6301369863013697</v>
          </cell>
          <cell r="M491">
            <v>8.6301369863013697</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-13</v>
          </cell>
          <cell r="BL491">
            <v>7</v>
          </cell>
        </row>
        <row r="492">
          <cell r="B492">
            <v>1627</v>
          </cell>
          <cell r="E492" t="str">
            <v>권남희</v>
          </cell>
          <cell r="F492" t="str">
            <v>부장</v>
          </cell>
          <cell r="G492" t="str">
            <v>팀원</v>
          </cell>
          <cell r="H492">
            <v>38768</v>
          </cell>
          <cell r="I492" t="str">
            <v>여</v>
          </cell>
          <cell r="L492">
            <v>8.6301369863013697</v>
          </cell>
          <cell r="M492">
            <v>8.6301369863013697</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-13</v>
          </cell>
          <cell r="BL492">
            <v>7</v>
          </cell>
        </row>
        <row r="493">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L493">
            <v>20</v>
          </cell>
        </row>
        <row r="494">
          <cell r="B494">
            <v>1144</v>
          </cell>
          <cell r="C494" t="str">
            <v>Finance</v>
          </cell>
          <cell r="D494" t="str">
            <v>Accounting</v>
          </cell>
          <cell r="E494" t="str">
            <v>공미정</v>
          </cell>
          <cell r="F494" t="str">
            <v>주임</v>
          </cell>
          <cell r="G494" t="str">
            <v>팀원</v>
          </cell>
          <cell r="H494" t="str">
            <v>1994-08-29</v>
          </cell>
          <cell r="I494" t="str">
            <v>여</v>
          </cell>
          <cell r="J494">
            <v>24.794520547945204</v>
          </cell>
          <cell r="K494">
            <v>0</v>
          </cell>
          <cell r="L494">
            <v>22</v>
          </cell>
          <cell r="M494">
            <v>22</v>
          </cell>
          <cell r="AQ494" t="str">
            <v>9/5~7/19(육아휴직)</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-20</v>
          </cell>
          <cell r="BL494">
            <v>0</v>
          </cell>
        </row>
        <row r="495">
          <cell r="B495">
            <v>1185</v>
          </cell>
          <cell r="C495" t="str">
            <v>Marketing</v>
          </cell>
          <cell r="D495" t="str">
            <v>Vaccine</v>
          </cell>
          <cell r="E495" t="str">
            <v>임남희</v>
          </cell>
          <cell r="F495" t="str">
            <v>차장</v>
          </cell>
          <cell r="G495" t="str">
            <v>팀장</v>
          </cell>
          <cell r="H495" t="str">
            <v>1996-07-01</v>
          </cell>
          <cell r="I495" t="str">
            <v>여</v>
          </cell>
          <cell r="J495">
            <v>26</v>
          </cell>
          <cell r="K495">
            <v>0</v>
          </cell>
          <cell r="L495">
            <v>20</v>
          </cell>
          <cell r="M495">
            <v>20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L495">
            <v>20</v>
          </cell>
        </row>
        <row r="496">
          <cell r="B496">
            <v>1392</v>
          </cell>
          <cell r="C496" t="str">
            <v>Marketing</v>
          </cell>
          <cell r="D496" t="str">
            <v>Respiratory</v>
          </cell>
          <cell r="E496" t="str">
            <v>이동수</v>
          </cell>
          <cell r="F496" t="str">
            <v>과장</v>
          </cell>
          <cell r="G496" t="str">
            <v>팀장</v>
          </cell>
          <cell r="H496" t="str">
            <v>2002-05-13</v>
          </cell>
          <cell r="I496" t="str">
            <v>남</v>
          </cell>
          <cell r="J496">
            <v>16</v>
          </cell>
          <cell r="K496">
            <v>0</v>
          </cell>
          <cell r="L496">
            <v>14</v>
          </cell>
          <cell r="M496">
            <v>14</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L496">
            <v>20</v>
          </cell>
        </row>
        <row r="497">
          <cell r="B497">
            <v>1610</v>
          </cell>
          <cell r="C497" t="str">
            <v>Marketing</v>
          </cell>
          <cell r="D497" t="str">
            <v>Respiratory</v>
          </cell>
          <cell r="E497" t="str">
            <v>Stephene Nardo</v>
          </cell>
          <cell r="F497" t="str">
            <v>과장</v>
          </cell>
          <cell r="G497" t="str">
            <v>팀장</v>
          </cell>
          <cell r="H497">
            <v>38718</v>
          </cell>
          <cell r="I497" t="str">
            <v>남</v>
          </cell>
          <cell r="N497" t="str">
            <v>연차</v>
          </cell>
          <cell r="S497" t="str">
            <v>연차</v>
          </cell>
          <cell r="T497" t="str">
            <v>연차</v>
          </cell>
          <cell r="U497" t="str">
            <v>연차</v>
          </cell>
          <cell r="AO497" t="str">
            <v>출장</v>
          </cell>
          <cell r="AS497">
            <v>4</v>
          </cell>
          <cell r="AT497">
            <v>0</v>
          </cell>
          <cell r="AU497">
            <v>4</v>
          </cell>
          <cell r="AV497">
            <v>0</v>
          </cell>
          <cell r="AW497">
            <v>0</v>
          </cell>
          <cell r="AX497">
            <v>0</v>
          </cell>
          <cell r="AY497">
            <v>0</v>
          </cell>
          <cell r="AZ497">
            <v>0</v>
          </cell>
          <cell r="BA497">
            <v>0</v>
          </cell>
          <cell r="BB497">
            <v>0</v>
          </cell>
          <cell r="BC497">
            <v>1</v>
          </cell>
          <cell r="BD497">
            <v>0</v>
          </cell>
          <cell r="BE497">
            <v>0</v>
          </cell>
          <cell r="BF497">
            <v>0</v>
          </cell>
          <cell r="BG497">
            <v>0</v>
          </cell>
          <cell r="BH497">
            <v>0</v>
          </cell>
          <cell r="BI497">
            <v>0</v>
          </cell>
          <cell r="BJ497">
            <v>5</v>
          </cell>
          <cell r="BL497">
            <v>15</v>
          </cell>
        </row>
        <row r="500">
          <cell r="BM500" t="str">
            <v>정산연차</v>
          </cell>
        </row>
        <row r="501">
          <cell r="B501">
            <v>1423</v>
          </cell>
          <cell r="C501" t="str">
            <v>CV</v>
          </cell>
          <cell r="D501" t="str">
            <v>CV GH 서울1팀</v>
          </cell>
          <cell r="E501" t="str">
            <v>박성준</v>
          </cell>
          <cell r="F501" t="str">
            <v>과장</v>
          </cell>
          <cell r="G501" t="str">
            <v>팀원</v>
          </cell>
          <cell r="H501" t="str">
            <v>2002-12-02</v>
          </cell>
          <cell r="I501" t="str">
            <v>남</v>
          </cell>
          <cell r="J501">
            <v>11</v>
          </cell>
          <cell r="K501">
            <v>0</v>
          </cell>
          <cell r="L501">
            <v>14</v>
          </cell>
          <cell r="M501">
            <v>14</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-17</v>
          </cell>
          <cell r="BL501">
            <v>3</v>
          </cell>
          <cell r="BM501">
            <v>1.3808219178082193</v>
          </cell>
        </row>
        <row r="502">
          <cell r="B502">
            <v>1603</v>
          </cell>
          <cell r="C502" t="str">
            <v>Finance</v>
          </cell>
          <cell r="D502" t="str">
            <v>Accounting</v>
          </cell>
          <cell r="E502" t="str">
            <v>노우정</v>
          </cell>
          <cell r="F502" t="str">
            <v>차장</v>
          </cell>
          <cell r="G502" t="str">
            <v>팀장</v>
          </cell>
          <cell r="H502">
            <v>38635</v>
          </cell>
          <cell r="I502" t="str">
            <v>여</v>
          </cell>
          <cell r="J502">
            <v>2.2739726027397262</v>
          </cell>
          <cell r="K502">
            <v>0</v>
          </cell>
          <cell r="L502">
            <v>11</v>
          </cell>
          <cell r="M502">
            <v>11</v>
          </cell>
          <cell r="U502" t="str">
            <v>생휴</v>
          </cell>
          <cell r="AS502">
            <v>0</v>
          </cell>
          <cell r="AT502">
            <v>0</v>
          </cell>
          <cell r="AU502">
            <v>0</v>
          </cell>
          <cell r="AV502">
            <v>0</v>
          </cell>
          <cell r="AW502">
            <v>0</v>
          </cell>
          <cell r="AX502">
            <v>0</v>
          </cell>
          <cell r="AY502">
            <v>1</v>
          </cell>
          <cell r="AZ502">
            <v>0</v>
          </cell>
          <cell r="BA502">
            <v>0</v>
          </cell>
          <cell r="BB502">
            <v>0</v>
          </cell>
          <cell r="BC502">
            <v>0</v>
          </cell>
          <cell r="BD502">
            <v>0</v>
          </cell>
          <cell r="BE502">
            <v>0</v>
          </cell>
          <cell r="BF502">
            <v>0</v>
          </cell>
          <cell r="BG502">
            <v>0</v>
          </cell>
          <cell r="BH502">
            <v>0</v>
          </cell>
          <cell r="BI502">
            <v>0</v>
          </cell>
          <cell r="BJ502">
            <v>1</v>
          </cell>
          <cell r="BK502">
            <v>-7</v>
          </cell>
          <cell r="BL502">
            <v>12</v>
          </cell>
          <cell r="BM502">
            <v>-2.2999999999999998</v>
          </cell>
        </row>
        <row r="503">
          <cell r="B503">
            <v>1325</v>
          </cell>
          <cell r="C503" t="str">
            <v>Regulatory</v>
          </cell>
          <cell r="D503" t="str">
            <v>Government Affaires</v>
          </cell>
          <cell r="E503" t="str">
            <v>고영곤</v>
          </cell>
          <cell r="F503" t="str">
            <v>주임</v>
          </cell>
          <cell r="G503" t="str">
            <v>팀원</v>
          </cell>
          <cell r="H503" t="str">
            <v>2001-02-26</v>
          </cell>
          <cell r="I503" t="str">
            <v>남</v>
          </cell>
          <cell r="J503">
            <v>19</v>
          </cell>
          <cell r="K503">
            <v>0</v>
          </cell>
          <cell r="L503">
            <v>15</v>
          </cell>
          <cell r="M503">
            <v>15</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L503">
            <v>20</v>
          </cell>
          <cell r="BM503">
            <v>2.4246575342465753</v>
          </cell>
        </row>
      </sheetData>
      <sheetData sheetId="6" refreshError="1"/>
      <sheetData sheetId="7" refreshError="1"/>
      <sheetData sheetId="8" refreshError="1"/>
      <sheetData sheetId="9"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P3">
            <v>29</v>
          </cell>
          <cell r="AQ3">
            <v>30</v>
          </cell>
          <cell r="AR3">
            <v>31</v>
          </cell>
          <cell r="AT3" t="str">
            <v>Remark</v>
          </cell>
          <cell r="AV3" t="str">
            <v>연차</v>
          </cell>
          <cell r="AW3" t="str">
            <v>연반차</v>
          </cell>
          <cell r="AX3" t="str">
            <v>연차TTL</v>
          </cell>
          <cell r="AY3" t="str">
            <v>월차</v>
          </cell>
          <cell r="AZ3" t="str">
            <v>반차</v>
          </cell>
          <cell r="BA3" t="str">
            <v>월차TTL</v>
          </cell>
          <cell r="BB3" t="str">
            <v>생휴</v>
          </cell>
          <cell r="BC3" t="str">
            <v>경조</v>
          </cell>
          <cell r="BD3" t="str">
            <v>휴일</v>
          </cell>
          <cell r="BE3" t="str">
            <v>대휴</v>
          </cell>
          <cell r="BF3" t="str">
            <v>출장</v>
          </cell>
          <cell r="BG3" t="str">
            <v>병가</v>
          </cell>
          <cell r="BH3" t="str">
            <v>장근</v>
          </cell>
          <cell r="BI3" t="str">
            <v>훈련반</v>
          </cell>
          <cell r="BJ3" t="str">
            <v>훈련</v>
          </cell>
          <cell r="BK3" t="str">
            <v>훈련TTL</v>
          </cell>
          <cell r="BL3" t="str">
            <v>특휴</v>
          </cell>
          <cell r="BM3" t="str">
            <v>회의</v>
          </cell>
          <cell r="BN3" t="str">
            <v>TTL</v>
          </cell>
          <cell r="BO3" t="str">
            <v>조정</v>
          </cell>
          <cell r="BP3" t="str">
            <v>실근무</v>
          </cell>
        </row>
        <row r="4">
          <cell r="B4">
            <v>1024</v>
          </cell>
          <cell r="C4" t="str">
            <v>CVS</v>
          </cell>
          <cell r="D4" t="str">
            <v>CVS Sales</v>
          </cell>
          <cell r="E4" t="str">
            <v>김종호</v>
          </cell>
          <cell r="F4" t="str">
            <v>상무</v>
          </cell>
          <cell r="G4" t="str">
            <v>임원</v>
          </cell>
          <cell r="H4" t="str">
            <v>1988-02-22</v>
          </cell>
          <cell r="I4" t="str">
            <v>남</v>
          </cell>
          <cell r="J4">
            <v>10</v>
          </cell>
          <cell r="K4">
            <v>5</v>
          </cell>
          <cell r="L4">
            <v>30</v>
          </cell>
          <cell r="M4">
            <v>35</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P4">
            <v>22</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P5">
            <v>22</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P6">
            <v>22</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Q7" t="str">
            <v>휴일</v>
          </cell>
          <cell r="R7" t="str">
            <v>휴일</v>
          </cell>
          <cell r="X7" t="str">
            <v>휴일</v>
          </cell>
          <cell r="Y7" t="str">
            <v>휴일</v>
          </cell>
          <cell r="AQ7" t="str">
            <v>회의</v>
          </cell>
          <cell r="AR7" t="str">
            <v>회의</v>
          </cell>
          <cell r="AV7">
            <v>0</v>
          </cell>
          <cell r="AW7">
            <v>0</v>
          </cell>
          <cell r="AX7">
            <v>0</v>
          </cell>
          <cell r="AY7">
            <v>0</v>
          </cell>
          <cell r="AZ7">
            <v>0</v>
          </cell>
          <cell r="BA7">
            <v>0</v>
          </cell>
          <cell r="BB7">
            <v>0</v>
          </cell>
          <cell r="BC7">
            <v>0</v>
          </cell>
          <cell r="BD7">
            <v>4</v>
          </cell>
          <cell r="BE7">
            <v>0</v>
          </cell>
          <cell r="BF7">
            <v>0</v>
          </cell>
          <cell r="BG7">
            <v>0</v>
          </cell>
          <cell r="BH7">
            <v>0</v>
          </cell>
          <cell r="BI7">
            <v>0</v>
          </cell>
          <cell r="BJ7">
            <v>0</v>
          </cell>
          <cell r="BK7">
            <v>0</v>
          </cell>
          <cell r="BL7">
            <v>0</v>
          </cell>
          <cell r="BM7">
            <v>2</v>
          </cell>
          <cell r="BN7">
            <v>2</v>
          </cell>
          <cell r="BP7">
            <v>22</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S8" t="str">
            <v>출장</v>
          </cell>
          <cell r="T8" t="str">
            <v>출장</v>
          </cell>
          <cell r="U8" t="str">
            <v>출장</v>
          </cell>
          <cell r="V8" t="str">
            <v>출장</v>
          </cell>
          <cell r="W8" t="str">
            <v>출장</v>
          </cell>
          <cell r="AV8">
            <v>0</v>
          </cell>
          <cell r="AW8">
            <v>0</v>
          </cell>
          <cell r="AX8">
            <v>0</v>
          </cell>
          <cell r="AY8">
            <v>0</v>
          </cell>
          <cell r="AZ8">
            <v>0</v>
          </cell>
          <cell r="BA8">
            <v>0</v>
          </cell>
          <cell r="BB8">
            <v>0</v>
          </cell>
          <cell r="BC8">
            <v>0</v>
          </cell>
          <cell r="BD8">
            <v>0</v>
          </cell>
          <cell r="BE8">
            <v>0</v>
          </cell>
          <cell r="BF8">
            <v>5</v>
          </cell>
          <cell r="BG8">
            <v>0</v>
          </cell>
          <cell r="BH8">
            <v>0</v>
          </cell>
          <cell r="BI8">
            <v>0</v>
          </cell>
          <cell r="BJ8">
            <v>0</v>
          </cell>
          <cell r="BK8">
            <v>0</v>
          </cell>
          <cell r="BL8">
            <v>0</v>
          </cell>
          <cell r="BM8">
            <v>0</v>
          </cell>
          <cell r="BN8">
            <v>5</v>
          </cell>
          <cell r="BP8">
            <v>17</v>
          </cell>
        </row>
        <row r="9">
          <cell r="B9">
            <v>1188</v>
          </cell>
          <cell r="C9" t="str">
            <v>Commercial Excellence</v>
          </cell>
          <cell r="D9" t="str">
            <v>Operation&amp;Coordination</v>
          </cell>
          <cell r="E9" t="str">
            <v>이주철</v>
          </cell>
          <cell r="F9" t="str">
            <v>상무</v>
          </cell>
          <cell r="G9" t="str">
            <v>임원</v>
          </cell>
          <cell r="H9" t="str">
            <v>1996-10-01</v>
          </cell>
          <cell r="I9" t="str">
            <v>남</v>
          </cell>
          <cell r="J9">
            <v>10</v>
          </cell>
          <cell r="K9">
            <v>5</v>
          </cell>
          <cell r="L9">
            <v>30</v>
          </cell>
          <cell r="M9">
            <v>35</v>
          </cell>
          <cell r="T9" t="str">
            <v>출장</v>
          </cell>
          <cell r="U9" t="str">
            <v>출장</v>
          </cell>
          <cell r="V9" t="str">
            <v>출장</v>
          </cell>
          <cell r="AC9" t="str">
            <v>회의</v>
          </cell>
          <cell r="AD9" t="str">
            <v>회의</v>
          </cell>
          <cell r="AJ9" t="str">
            <v>출장</v>
          </cell>
          <cell r="AK9" t="str">
            <v>출장</v>
          </cell>
          <cell r="AV9">
            <v>0</v>
          </cell>
          <cell r="AW9">
            <v>0</v>
          </cell>
          <cell r="AX9">
            <v>0</v>
          </cell>
          <cell r="AY9">
            <v>0</v>
          </cell>
          <cell r="AZ9">
            <v>0</v>
          </cell>
          <cell r="BA9">
            <v>0</v>
          </cell>
          <cell r="BB9">
            <v>0</v>
          </cell>
          <cell r="BC9">
            <v>0</v>
          </cell>
          <cell r="BD9">
            <v>0</v>
          </cell>
          <cell r="BE9">
            <v>0</v>
          </cell>
          <cell r="BF9">
            <v>5</v>
          </cell>
          <cell r="BG9">
            <v>0</v>
          </cell>
          <cell r="BH9">
            <v>0</v>
          </cell>
          <cell r="BI9">
            <v>0</v>
          </cell>
          <cell r="BJ9">
            <v>0</v>
          </cell>
          <cell r="BK9">
            <v>0</v>
          </cell>
          <cell r="BL9">
            <v>0</v>
          </cell>
          <cell r="BM9">
            <v>2</v>
          </cell>
          <cell r="BN9">
            <v>7</v>
          </cell>
          <cell r="BP9">
            <v>17</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P10" t="str">
            <v>출장</v>
          </cell>
          <cell r="S10" t="str">
            <v>출장</v>
          </cell>
          <cell r="Z10" t="str">
            <v>출장</v>
          </cell>
          <cell r="AA10" t="str">
            <v>출장</v>
          </cell>
          <cell r="AB10" t="str">
            <v>출장</v>
          </cell>
          <cell r="AC10" t="str">
            <v>출장</v>
          </cell>
          <cell r="AD10" t="str">
            <v>출장</v>
          </cell>
          <cell r="AG10" t="str">
            <v>출장</v>
          </cell>
          <cell r="AH10" t="str">
            <v>출장</v>
          </cell>
          <cell r="AI10" t="str">
            <v>출장</v>
          </cell>
          <cell r="AV10">
            <v>0</v>
          </cell>
          <cell r="AW10">
            <v>0</v>
          </cell>
          <cell r="AX10">
            <v>0</v>
          </cell>
          <cell r="AY10">
            <v>0</v>
          </cell>
          <cell r="AZ10">
            <v>0</v>
          </cell>
          <cell r="BA10">
            <v>0</v>
          </cell>
          <cell r="BB10">
            <v>0</v>
          </cell>
          <cell r="BC10">
            <v>0</v>
          </cell>
          <cell r="BD10">
            <v>0</v>
          </cell>
          <cell r="BE10">
            <v>0</v>
          </cell>
          <cell r="BF10">
            <v>10</v>
          </cell>
          <cell r="BG10">
            <v>0</v>
          </cell>
          <cell r="BH10">
            <v>0</v>
          </cell>
          <cell r="BI10">
            <v>0</v>
          </cell>
          <cell r="BJ10">
            <v>0</v>
          </cell>
          <cell r="BK10">
            <v>0</v>
          </cell>
          <cell r="BL10">
            <v>0</v>
          </cell>
          <cell r="BM10">
            <v>0</v>
          </cell>
          <cell r="BN10">
            <v>10</v>
          </cell>
          <cell r="BP10">
            <v>12</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O11" t="str">
            <v>연차</v>
          </cell>
          <cell r="P11" t="str">
            <v>연차</v>
          </cell>
          <cell r="S11" t="str">
            <v>연차</v>
          </cell>
          <cell r="T11" t="str">
            <v>연차</v>
          </cell>
          <cell r="U11" t="str">
            <v>연차</v>
          </cell>
          <cell r="V11" t="str">
            <v>연차</v>
          </cell>
          <cell r="W11" t="str">
            <v>연차</v>
          </cell>
          <cell r="Z11" t="str">
            <v>연차</v>
          </cell>
          <cell r="AA11" t="str">
            <v>연차</v>
          </cell>
          <cell r="AB11" t="str">
            <v>연차</v>
          </cell>
          <cell r="AC11" t="str">
            <v>연차</v>
          </cell>
          <cell r="AD11" t="str">
            <v>연차</v>
          </cell>
          <cell r="AG11" t="str">
            <v>출장</v>
          </cell>
          <cell r="AH11" t="str">
            <v>출장</v>
          </cell>
          <cell r="AI11" t="str">
            <v>출장</v>
          </cell>
          <cell r="AO11" t="str">
            <v>출장</v>
          </cell>
          <cell r="AP11" t="str">
            <v>출장</v>
          </cell>
          <cell r="AQ11" t="str">
            <v>출장</v>
          </cell>
          <cell r="AV11">
            <v>12</v>
          </cell>
          <cell r="AW11">
            <v>0</v>
          </cell>
          <cell r="AX11">
            <v>12</v>
          </cell>
          <cell r="AY11">
            <v>0</v>
          </cell>
          <cell r="AZ11">
            <v>0</v>
          </cell>
          <cell r="BA11">
            <v>0</v>
          </cell>
          <cell r="BB11">
            <v>0</v>
          </cell>
          <cell r="BC11">
            <v>0</v>
          </cell>
          <cell r="BD11">
            <v>0</v>
          </cell>
          <cell r="BE11">
            <v>0</v>
          </cell>
          <cell r="BF11">
            <v>6</v>
          </cell>
          <cell r="BG11">
            <v>0</v>
          </cell>
          <cell r="BH11">
            <v>0</v>
          </cell>
          <cell r="BI11">
            <v>0</v>
          </cell>
          <cell r="BJ11">
            <v>0</v>
          </cell>
          <cell r="BK11">
            <v>0</v>
          </cell>
          <cell r="BL11">
            <v>0</v>
          </cell>
          <cell r="BM11">
            <v>0</v>
          </cell>
          <cell r="BN11">
            <v>18</v>
          </cell>
          <cell r="BP11">
            <v>4</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W12" t="str">
            <v>2/26대휴</v>
          </cell>
          <cell r="AG12" t="str">
            <v>출장</v>
          </cell>
          <cell r="AH12" t="str">
            <v>출장</v>
          </cell>
          <cell r="AI12" t="str">
            <v>출장</v>
          </cell>
          <cell r="AJ12" t="str">
            <v>출장</v>
          </cell>
          <cell r="AN12" t="str">
            <v>출장</v>
          </cell>
          <cell r="AO12" t="str">
            <v>출장</v>
          </cell>
          <cell r="AP12" t="str">
            <v>출장</v>
          </cell>
          <cell r="AQ12" t="str">
            <v>출장</v>
          </cell>
          <cell r="AR12" t="str">
            <v>출장</v>
          </cell>
          <cell r="AV12">
            <v>0</v>
          </cell>
          <cell r="AW12">
            <v>0</v>
          </cell>
          <cell r="AX12">
            <v>0</v>
          </cell>
          <cell r="AY12">
            <v>0</v>
          </cell>
          <cell r="AZ12">
            <v>0</v>
          </cell>
          <cell r="BA12">
            <v>0</v>
          </cell>
          <cell r="BB12">
            <v>0</v>
          </cell>
          <cell r="BC12">
            <v>0</v>
          </cell>
          <cell r="BD12">
            <v>0</v>
          </cell>
          <cell r="BE12">
            <v>1</v>
          </cell>
          <cell r="BF12">
            <v>9</v>
          </cell>
          <cell r="BG12">
            <v>0</v>
          </cell>
          <cell r="BH12">
            <v>0</v>
          </cell>
          <cell r="BI12">
            <v>0</v>
          </cell>
          <cell r="BJ12">
            <v>0</v>
          </cell>
          <cell r="BK12">
            <v>0</v>
          </cell>
          <cell r="BL12">
            <v>0</v>
          </cell>
          <cell r="BM12">
            <v>0</v>
          </cell>
          <cell r="BN12">
            <v>10</v>
          </cell>
          <cell r="BP12">
            <v>12</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P13">
            <v>22</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W14" t="str">
            <v>연반차</v>
          </cell>
          <cell r="AV14">
            <v>0</v>
          </cell>
          <cell r="AW14">
            <v>1</v>
          </cell>
          <cell r="AX14">
            <v>0.5</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P14">
            <v>22</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O15" t="str">
            <v>출장</v>
          </cell>
          <cell r="P15" t="str">
            <v>출장</v>
          </cell>
          <cell r="W15" t="str">
            <v>연차</v>
          </cell>
          <cell r="AD15" t="str">
            <v>연차</v>
          </cell>
          <cell r="AV15">
            <v>2</v>
          </cell>
          <cell r="AW15">
            <v>0</v>
          </cell>
          <cell r="AX15">
            <v>2</v>
          </cell>
          <cell r="AY15">
            <v>0</v>
          </cell>
          <cell r="AZ15">
            <v>0</v>
          </cell>
          <cell r="BA15">
            <v>0</v>
          </cell>
          <cell r="BB15">
            <v>0</v>
          </cell>
          <cell r="BC15">
            <v>0</v>
          </cell>
          <cell r="BD15">
            <v>0</v>
          </cell>
          <cell r="BE15">
            <v>0</v>
          </cell>
          <cell r="BF15">
            <v>2</v>
          </cell>
          <cell r="BG15">
            <v>0</v>
          </cell>
          <cell r="BH15">
            <v>0</v>
          </cell>
          <cell r="BI15">
            <v>0</v>
          </cell>
          <cell r="BJ15">
            <v>0</v>
          </cell>
          <cell r="BK15">
            <v>0</v>
          </cell>
          <cell r="BL15">
            <v>0</v>
          </cell>
          <cell r="BM15">
            <v>0</v>
          </cell>
          <cell r="BN15">
            <v>4</v>
          </cell>
          <cell r="BO15">
            <v>-1</v>
          </cell>
          <cell r="BP15">
            <v>17</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P16" t="str">
            <v>연반차</v>
          </cell>
          <cell r="T16" t="str">
            <v>출장</v>
          </cell>
          <cell r="U16" t="str">
            <v>출장</v>
          </cell>
          <cell r="V16" t="str">
            <v>출장</v>
          </cell>
          <cell r="W16" t="str">
            <v>출장</v>
          </cell>
          <cell r="AG16" t="str">
            <v>출장</v>
          </cell>
          <cell r="AH16" t="str">
            <v>출장</v>
          </cell>
          <cell r="AV16">
            <v>0</v>
          </cell>
          <cell r="AW16">
            <v>1</v>
          </cell>
          <cell r="AX16">
            <v>0.5</v>
          </cell>
          <cell r="AY16">
            <v>0</v>
          </cell>
          <cell r="AZ16">
            <v>0</v>
          </cell>
          <cell r="BA16">
            <v>0</v>
          </cell>
          <cell r="BB16">
            <v>0</v>
          </cell>
          <cell r="BC16">
            <v>0</v>
          </cell>
          <cell r="BD16">
            <v>0</v>
          </cell>
          <cell r="BE16">
            <v>0</v>
          </cell>
          <cell r="BF16">
            <v>6</v>
          </cell>
          <cell r="BG16">
            <v>0</v>
          </cell>
          <cell r="BH16">
            <v>0</v>
          </cell>
          <cell r="BI16">
            <v>0</v>
          </cell>
          <cell r="BJ16">
            <v>0</v>
          </cell>
          <cell r="BK16">
            <v>0</v>
          </cell>
          <cell r="BL16">
            <v>0</v>
          </cell>
          <cell r="BM16">
            <v>0</v>
          </cell>
          <cell r="BN16">
            <v>6</v>
          </cell>
          <cell r="BP16">
            <v>16</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V17" t="str">
            <v>출장</v>
          </cell>
          <cell r="W17" t="str">
            <v>출장</v>
          </cell>
          <cell r="AG17" t="str">
            <v>출장</v>
          </cell>
          <cell r="AH17" t="str">
            <v>출장</v>
          </cell>
          <cell r="AI17" t="str">
            <v>출장</v>
          </cell>
          <cell r="AJ17" t="str">
            <v>연반차</v>
          </cell>
          <cell r="AO17" t="str">
            <v>연반차</v>
          </cell>
          <cell r="AP17" t="str">
            <v>연차</v>
          </cell>
          <cell r="AV17">
            <v>1</v>
          </cell>
          <cell r="AW17">
            <v>2</v>
          </cell>
          <cell r="AX17">
            <v>2</v>
          </cell>
          <cell r="AY17">
            <v>0</v>
          </cell>
          <cell r="AZ17">
            <v>0</v>
          </cell>
          <cell r="BA17">
            <v>0</v>
          </cell>
          <cell r="BB17">
            <v>0</v>
          </cell>
          <cell r="BC17">
            <v>0</v>
          </cell>
          <cell r="BD17">
            <v>0</v>
          </cell>
          <cell r="BE17">
            <v>0</v>
          </cell>
          <cell r="BF17">
            <v>5</v>
          </cell>
          <cell r="BG17">
            <v>0</v>
          </cell>
          <cell r="BH17">
            <v>0</v>
          </cell>
          <cell r="BI17">
            <v>0</v>
          </cell>
          <cell r="BJ17">
            <v>0</v>
          </cell>
          <cell r="BK17">
            <v>0</v>
          </cell>
          <cell r="BL17">
            <v>0</v>
          </cell>
          <cell r="BM17">
            <v>0</v>
          </cell>
          <cell r="BN17">
            <v>7</v>
          </cell>
          <cell r="BP17">
            <v>15</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P18">
            <v>22</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P19">
            <v>22</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P20">
            <v>22</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P21">
            <v>22</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P22">
            <v>22</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P23">
            <v>22</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AQ24" t="str">
            <v>연차반</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P24">
            <v>22</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AD25" t="str">
            <v>연반차</v>
          </cell>
          <cell r="AV25">
            <v>0</v>
          </cell>
          <cell r="AW25">
            <v>1</v>
          </cell>
          <cell r="AX25">
            <v>0.5</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P25">
            <v>22</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P26">
            <v>22</v>
          </cell>
        </row>
        <row r="27">
          <cell r="B27">
            <v>8003</v>
          </cell>
          <cell r="C27" t="str">
            <v>Consumer</v>
          </cell>
          <cell r="D27" t="str">
            <v>Marketing</v>
          </cell>
          <cell r="E27" t="str">
            <v>지승렬</v>
          </cell>
          <cell r="F27" t="str">
            <v>이사</v>
          </cell>
          <cell r="G27" t="str">
            <v>임원</v>
          </cell>
          <cell r="H27" t="str">
            <v>1996-08-19</v>
          </cell>
          <cell r="I27" t="str">
            <v>남</v>
          </cell>
          <cell r="J27">
            <v>10</v>
          </cell>
          <cell r="K27">
            <v>5</v>
          </cell>
          <cell r="L27">
            <v>30</v>
          </cell>
          <cell r="M27">
            <v>35</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P27">
            <v>22</v>
          </cell>
        </row>
        <row r="28">
          <cell r="M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P28">
            <v>22</v>
          </cell>
        </row>
        <row r="29">
          <cell r="B29">
            <v>1073</v>
          </cell>
          <cell r="C29" t="str">
            <v>CVS</v>
          </cell>
          <cell r="D29" t="str">
            <v>Regional Sales Manager</v>
          </cell>
          <cell r="E29" t="str">
            <v>박원호</v>
          </cell>
          <cell r="F29" t="str">
            <v>부장</v>
          </cell>
          <cell r="G29" t="str">
            <v>본부장</v>
          </cell>
          <cell r="H29" t="str">
            <v>1991-09-09</v>
          </cell>
          <cell r="I29" t="str">
            <v>남</v>
          </cell>
          <cell r="J29">
            <v>30</v>
          </cell>
          <cell r="K29">
            <v>0</v>
          </cell>
          <cell r="L29">
            <v>25</v>
          </cell>
          <cell r="M29">
            <v>25</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P29">
            <v>22</v>
          </cell>
        </row>
        <row r="30">
          <cell r="B30">
            <v>1034</v>
          </cell>
          <cell r="C30" t="str">
            <v>CVS</v>
          </cell>
          <cell r="D30" t="str">
            <v>CVS GH 서울1팀</v>
          </cell>
          <cell r="E30" t="str">
            <v>최규덕</v>
          </cell>
          <cell r="F30" t="str">
            <v>차장</v>
          </cell>
          <cell r="G30" t="str">
            <v>팀장</v>
          </cell>
          <cell r="H30" t="str">
            <v>1989-03-27</v>
          </cell>
          <cell r="I30" t="str">
            <v>남</v>
          </cell>
          <cell r="J30">
            <v>27</v>
          </cell>
          <cell r="K30">
            <v>0</v>
          </cell>
          <cell r="L30">
            <v>27</v>
          </cell>
          <cell r="M30">
            <v>27</v>
          </cell>
          <cell r="N30" t="str">
            <v>휴일</v>
          </cell>
          <cell r="R30" t="str">
            <v>휴일</v>
          </cell>
          <cell r="AE30" t="str">
            <v>휴일</v>
          </cell>
          <cell r="AF30" t="str">
            <v>휴일</v>
          </cell>
          <cell r="AM30" t="str">
            <v>휴일</v>
          </cell>
          <cell r="AV30">
            <v>0</v>
          </cell>
          <cell r="AW30">
            <v>0</v>
          </cell>
          <cell r="AX30">
            <v>0</v>
          </cell>
          <cell r="AY30">
            <v>0</v>
          </cell>
          <cell r="AZ30">
            <v>0</v>
          </cell>
          <cell r="BA30">
            <v>0</v>
          </cell>
          <cell r="BB30">
            <v>0</v>
          </cell>
          <cell r="BC30">
            <v>0</v>
          </cell>
          <cell r="BD30">
            <v>5</v>
          </cell>
          <cell r="BE30">
            <v>0</v>
          </cell>
          <cell r="BF30">
            <v>0</v>
          </cell>
          <cell r="BG30">
            <v>0</v>
          </cell>
          <cell r="BH30">
            <v>0</v>
          </cell>
          <cell r="BI30">
            <v>0</v>
          </cell>
          <cell r="BJ30">
            <v>0</v>
          </cell>
          <cell r="BK30">
            <v>0</v>
          </cell>
          <cell r="BL30">
            <v>0</v>
          </cell>
          <cell r="BM30">
            <v>0</v>
          </cell>
          <cell r="BN30">
            <v>0</v>
          </cell>
          <cell r="BP30">
            <v>22</v>
          </cell>
        </row>
        <row r="31">
          <cell r="B31">
            <v>1210</v>
          </cell>
          <cell r="C31" t="str">
            <v>CVS</v>
          </cell>
          <cell r="D31" t="str">
            <v>CVS GH 서울1팀</v>
          </cell>
          <cell r="E31" t="str">
            <v>김기성</v>
          </cell>
          <cell r="F31" t="str">
            <v>차장</v>
          </cell>
          <cell r="G31" t="str">
            <v>팀원</v>
          </cell>
          <cell r="H31" t="str">
            <v>1997-11-17</v>
          </cell>
          <cell r="I31" t="str">
            <v>남</v>
          </cell>
          <cell r="J31">
            <v>19</v>
          </cell>
          <cell r="K31">
            <v>0</v>
          </cell>
          <cell r="L31">
            <v>19</v>
          </cell>
          <cell r="M31">
            <v>19</v>
          </cell>
          <cell r="AE31" t="str">
            <v>휴일</v>
          </cell>
          <cell r="AF31" t="str">
            <v>휴일</v>
          </cell>
          <cell r="AG31" t="str">
            <v>3/19대휴</v>
          </cell>
          <cell r="AV31">
            <v>0</v>
          </cell>
          <cell r="AW31">
            <v>0</v>
          </cell>
          <cell r="AX31">
            <v>0</v>
          </cell>
          <cell r="AY31">
            <v>0</v>
          </cell>
          <cell r="AZ31">
            <v>0</v>
          </cell>
          <cell r="BA31">
            <v>0</v>
          </cell>
          <cell r="BB31">
            <v>0</v>
          </cell>
          <cell r="BC31">
            <v>0</v>
          </cell>
          <cell r="BD31">
            <v>2</v>
          </cell>
          <cell r="BE31">
            <v>1</v>
          </cell>
          <cell r="BF31">
            <v>0</v>
          </cell>
          <cell r="BG31">
            <v>0</v>
          </cell>
          <cell r="BH31">
            <v>0</v>
          </cell>
          <cell r="BI31">
            <v>0</v>
          </cell>
          <cell r="BJ31">
            <v>0</v>
          </cell>
          <cell r="BK31">
            <v>0</v>
          </cell>
          <cell r="BL31">
            <v>0</v>
          </cell>
          <cell r="BM31">
            <v>0</v>
          </cell>
          <cell r="BN31">
            <v>1</v>
          </cell>
          <cell r="BP31">
            <v>21</v>
          </cell>
        </row>
        <row r="32">
          <cell r="B32">
            <v>1599</v>
          </cell>
          <cell r="C32" t="str">
            <v>CVS</v>
          </cell>
          <cell r="D32" t="str">
            <v>CVS GH 서울1팀</v>
          </cell>
          <cell r="E32" t="str">
            <v>김재환</v>
          </cell>
          <cell r="F32" t="str">
            <v>주임</v>
          </cell>
          <cell r="G32" t="str">
            <v>팀원</v>
          </cell>
          <cell r="H32">
            <v>38548</v>
          </cell>
          <cell r="I32" t="str">
            <v>남</v>
          </cell>
          <cell r="J32">
            <v>0</v>
          </cell>
          <cell r="K32">
            <v>-0.34246575342465757</v>
          </cell>
          <cell r="L32">
            <v>11</v>
          </cell>
          <cell r="M32">
            <v>10.657534246575342</v>
          </cell>
          <cell r="AE32" t="str">
            <v>휴일</v>
          </cell>
          <cell r="AF32" t="str">
            <v>휴일</v>
          </cell>
          <cell r="AN32" t="str">
            <v>3/19대휴</v>
          </cell>
          <cell r="AV32">
            <v>0</v>
          </cell>
          <cell r="AW32">
            <v>0</v>
          </cell>
          <cell r="AX32">
            <v>0</v>
          </cell>
          <cell r="AY32">
            <v>0</v>
          </cell>
          <cell r="AZ32">
            <v>0</v>
          </cell>
          <cell r="BA32">
            <v>0</v>
          </cell>
          <cell r="BB32">
            <v>0</v>
          </cell>
          <cell r="BC32">
            <v>0</v>
          </cell>
          <cell r="BD32">
            <v>2</v>
          </cell>
          <cell r="BE32">
            <v>1</v>
          </cell>
          <cell r="BF32">
            <v>0</v>
          </cell>
          <cell r="BG32">
            <v>0</v>
          </cell>
          <cell r="BH32">
            <v>0</v>
          </cell>
          <cell r="BI32">
            <v>0</v>
          </cell>
          <cell r="BJ32">
            <v>0</v>
          </cell>
          <cell r="BK32">
            <v>0</v>
          </cell>
          <cell r="BL32">
            <v>0</v>
          </cell>
          <cell r="BM32">
            <v>0</v>
          </cell>
          <cell r="BN32">
            <v>1</v>
          </cell>
          <cell r="BP32">
            <v>21</v>
          </cell>
        </row>
        <row r="33">
          <cell r="B33">
            <v>1232</v>
          </cell>
          <cell r="C33" t="str">
            <v>CVS</v>
          </cell>
          <cell r="D33" t="str">
            <v>CVS GH 서울1팀</v>
          </cell>
          <cell r="E33" t="str">
            <v>노승열</v>
          </cell>
          <cell r="F33" t="str">
            <v>대리</v>
          </cell>
          <cell r="G33" t="str">
            <v>팀원</v>
          </cell>
          <cell r="H33" t="str">
            <v>1999-07-01</v>
          </cell>
          <cell r="I33" t="str">
            <v>남</v>
          </cell>
          <cell r="J33">
            <v>18</v>
          </cell>
          <cell r="K33">
            <v>0</v>
          </cell>
          <cell r="L33">
            <v>17</v>
          </cell>
          <cell r="M33">
            <v>17</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P33">
            <v>22</v>
          </cell>
        </row>
        <row r="34">
          <cell r="B34">
            <v>1437</v>
          </cell>
          <cell r="C34" t="str">
            <v>CVS</v>
          </cell>
          <cell r="D34" t="str">
            <v>CVS GH 서울1팀</v>
          </cell>
          <cell r="E34" t="str">
            <v>김제중</v>
          </cell>
          <cell r="F34" t="str">
            <v>주임</v>
          </cell>
          <cell r="G34" t="str">
            <v>팀원</v>
          </cell>
          <cell r="H34" t="str">
            <v>2003-01-07</v>
          </cell>
          <cell r="I34" t="str">
            <v>남</v>
          </cell>
          <cell r="J34">
            <v>11</v>
          </cell>
          <cell r="K34">
            <v>0</v>
          </cell>
          <cell r="L34">
            <v>13</v>
          </cell>
          <cell r="M34">
            <v>13</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P34">
            <v>22</v>
          </cell>
        </row>
        <row r="35">
          <cell r="B35">
            <v>1354</v>
          </cell>
          <cell r="C35" t="str">
            <v>CVS</v>
          </cell>
          <cell r="D35" t="str">
            <v>CVS GH 서울1팀</v>
          </cell>
          <cell r="E35" t="str">
            <v>김택</v>
          </cell>
          <cell r="F35" t="str">
            <v>주임</v>
          </cell>
          <cell r="G35" t="str">
            <v>팀원</v>
          </cell>
          <cell r="H35" t="str">
            <v>2001-04-30</v>
          </cell>
          <cell r="I35" t="str">
            <v>남</v>
          </cell>
          <cell r="J35">
            <v>13</v>
          </cell>
          <cell r="K35">
            <v>0</v>
          </cell>
          <cell r="L35">
            <v>15</v>
          </cell>
          <cell r="M35">
            <v>15</v>
          </cell>
          <cell r="Y35" t="str">
            <v>휴일</v>
          </cell>
          <cell r="AN35" t="str">
            <v>3/12대휴</v>
          </cell>
          <cell r="AV35">
            <v>0</v>
          </cell>
          <cell r="AW35">
            <v>0</v>
          </cell>
          <cell r="AX35">
            <v>0</v>
          </cell>
          <cell r="AY35">
            <v>0</v>
          </cell>
          <cell r="AZ35">
            <v>0</v>
          </cell>
          <cell r="BA35">
            <v>0</v>
          </cell>
          <cell r="BB35">
            <v>0</v>
          </cell>
          <cell r="BC35">
            <v>0</v>
          </cell>
          <cell r="BD35">
            <v>1</v>
          </cell>
          <cell r="BE35">
            <v>1</v>
          </cell>
          <cell r="BF35">
            <v>0</v>
          </cell>
          <cell r="BG35">
            <v>0</v>
          </cell>
          <cell r="BH35">
            <v>0</v>
          </cell>
          <cell r="BI35">
            <v>0</v>
          </cell>
          <cell r="BJ35">
            <v>0</v>
          </cell>
          <cell r="BK35">
            <v>0</v>
          </cell>
          <cell r="BL35">
            <v>0</v>
          </cell>
          <cell r="BM35">
            <v>0</v>
          </cell>
          <cell r="BN35">
            <v>1</v>
          </cell>
          <cell r="BP35">
            <v>21</v>
          </cell>
        </row>
        <row r="36">
          <cell r="B36">
            <v>1463</v>
          </cell>
          <cell r="C36" t="str">
            <v>CVS</v>
          </cell>
          <cell r="D36" t="str">
            <v>CVS GH 서울1팀</v>
          </cell>
          <cell r="E36" t="str">
            <v>이계왕</v>
          </cell>
          <cell r="F36" t="str">
            <v>주임</v>
          </cell>
          <cell r="G36" t="str">
            <v>팀원</v>
          </cell>
          <cell r="H36" t="str">
            <v>2003-01-07</v>
          </cell>
          <cell r="I36" t="str">
            <v>남</v>
          </cell>
          <cell r="J36">
            <v>9</v>
          </cell>
          <cell r="K36">
            <v>0</v>
          </cell>
          <cell r="L36">
            <v>13</v>
          </cell>
          <cell r="M36">
            <v>13</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P36">
            <v>22</v>
          </cell>
        </row>
        <row r="37">
          <cell r="B37">
            <v>1309</v>
          </cell>
          <cell r="C37" t="str">
            <v>CVS</v>
          </cell>
          <cell r="D37" t="str">
            <v>CVS GH 서울1팀</v>
          </cell>
          <cell r="E37" t="str">
            <v>조성찬</v>
          </cell>
          <cell r="F37" t="str">
            <v>대리</v>
          </cell>
          <cell r="G37" t="str">
            <v>팀원</v>
          </cell>
          <cell r="H37" t="str">
            <v>2000-05-02</v>
          </cell>
          <cell r="I37" t="str">
            <v>남</v>
          </cell>
          <cell r="J37">
            <v>15</v>
          </cell>
          <cell r="K37">
            <v>0</v>
          </cell>
          <cell r="L37">
            <v>16</v>
          </cell>
          <cell r="M37">
            <v>16</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P37">
            <v>22</v>
          </cell>
        </row>
        <row r="38">
          <cell r="B38">
            <v>1202</v>
          </cell>
          <cell r="C38" t="str">
            <v>CVS</v>
          </cell>
          <cell r="D38" t="str">
            <v>CVS GH 서울2팀</v>
          </cell>
          <cell r="E38" t="str">
            <v>이형우</v>
          </cell>
          <cell r="F38" t="str">
            <v>차장</v>
          </cell>
          <cell r="G38" t="str">
            <v>팀장</v>
          </cell>
          <cell r="H38" t="str">
            <v>1997-07-14</v>
          </cell>
          <cell r="I38" t="str">
            <v>남</v>
          </cell>
          <cell r="J38">
            <v>20</v>
          </cell>
          <cell r="K38">
            <v>0</v>
          </cell>
          <cell r="L38">
            <v>19</v>
          </cell>
          <cell r="M38">
            <v>19</v>
          </cell>
          <cell r="W38" t="str">
            <v>근무</v>
          </cell>
          <cell r="X38" t="str">
            <v>휴일</v>
          </cell>
          <cell r="AF38" t="str">
            <v>휴일</v>
          </cell>
          <cell r="AM38" t="str">
            <v>휴일</v>
          </cell>
          <cell r="AV38">
            <v>0</v>
          </cell>
          <cell r="AW38">
            <v>0</v>
          </cell>
          <cell r="AX38">
            <v>0</v>
          </cell>
          <cell r="AY38">
            <v>0</v>
          </cell>
          <cell r="AZ38">
            <v>0</v>
          </cell>
          <cell r="BA38">
            <v>0</v>
          </cell>
          <cell r="BB38">
            <v>0</v>
          </cell>
          <cell r="BC38">
            <v>0</v>
          </cell>
          <cell r="BD38">
            <v>3</v>
          </cell>
          <cell r="BE38">
            <v>0</v>
          </cell>
          <cell r="BF38">
            <v>0</v>
          </cell>
          <cell r="BG38">
            <v>0</v>
          </cell>
          <cell r="BH38">
            <v>0</v>
          </cell>
          <cell r="BI38">
            <v>0</v>
          </cell>
          <cell r="BJ38">
            <v>0</v>
          </cell>
          <cell r="BK38">
            <v>0</v>
          </cell>
          <cell r="BL38">
            <v>0</v>
          </cell>
          <cell r="BM38">
            <v>0</v>
          </cell>
          <cell r="BN38">
            <v>0</v>
          </cell>
          <cell r="BP38">
            <v>22</v>
          </cell>
        </row>
        <row r="39">
          <cell r="B39">
            <v>1417</v>
          </cell>
          <cell r="C39" t="str">
            <v>CVS</v>
          </cell>
          <cell r="D39" t="str">
            <v>CVS GH 서울2팀</v>
          </cell>
          <cell r="E39" t="str">
            <v>김형수</v>
          </cell>
          <cell r="F39" t="str">
            <v>주임</v>
          </cell>
          <cell r="G39" t="str">
            <v>팀원</v>
          </cell>
          <cell r="H39" t="str">
            <v>2002-11-04</v>
          </cell>
          <cell r="I39" t="str">
            <v>남</v>
          </cell>
          <cell r="J39">
            <v>16</v>
          </cell>
          <cell r="K39">
            <v>0</v>
          </cell>
          <cell r="L39">
            <v>14</v>
          </cell>
          <cell r="M39">
            <v>14</v>
          </cell>
          <cell r="AF39" t="str">
            <v>휴일</v>
          </cell>
          <cell r="AJ39" t="str">
            <v>2/25대휴</v>
          </cell>
          <cell r="AV39">
            <v>0</v>
          </cell>
          <cell r="AW39">
            <v>0</v>
          </cell>
          <cell r="AX39">
            <v>0</v>
          </cell>
          <cell r="AY39">
            <v>0</v>
          </cell>
          <cell r="AZ39">
            <v>0</v>
          </cell>
          <cell r="BA39">
            <v>0</v>
          </cell>
          <cell r="BB39">
            <v>0</v>
          </cell>
          <cell r="BC39">
            <v>0</v>
          </cell>
          <cell r="BD39">
            <v>1</v>
          </cell>
          <cell r="BE39">
            <v>1</v>
          </cell>
          <cell r="BF39">
            <v>0</v>
          </cell>
          <cell r="BG39">
            <v>0</v>
          </cell>
          <cell r="BH39">
            <v>0</v>
          </cell>
          <cell r="BI39">
            <v>0</v>
          </cell>
          <cell r="BJ39">
            <v>0</v>
          </cell>
          <cell r="BK39">
            <v>0</v>
          </cell>
          <cell r="BL39">
            <v>0</v>
          </cell>
          <cell r="BM39">
            <v>0</v>
          </cell>
          <cell r="BN39">
            <v>1</v>
          </cell>
          <cell r="BP39">
            <v>21</v>
          </cell>
        </row>
        <row r="40">
          <cell r="B40">
            <v>1323</v>
          </cell>
          <cell r="C40" t="str">
            <v>CVS</v>
          </cell>
          <cell r="D40" t="str">
            <v>CVS GH 서울2팀</v>
          </cell>
          <cell r="E40" t="str">
            <v>이윤복</v>
          </cell>
          <cell r="F40" t="str">
            <v>대리</v>
          </cell>
          <cell r="G40" t="str">
            <v>팀원</v>
          </cell>
          <cell r="H40" t="str">
            <v>2001-02-26</v>
          </cell>
          <cell r="I40" t="str">
            <v>남</v>
          </cell>
          <cell r="J40">
            <v>13</v>
          </cell>
          <cell r="K40">
            <v>0</v>
          </cell>
          <cell r="L40">
            <v>15</v>
          </cell>
          <cell r="M40">
            <v>15</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P40">
            <v>22</v>
          </cell>
        </row>
        <row r="41">
          <cell r="B41">
            <v>1319</v>
          </cell>
          <cell r="C41" t="str">
            <v>CVS</v>
          </cell>
          <cell r="D41" t="str">
            <v>CVS GH 서울2팀</v>
          </cell>
          <cell r="E41" t="str">
            <v>이수성</v>
          </cell>
          <cell r="F41" t="str">
            <v>대리</v>
          </cell>
          <cell r="G41" t="str">
            <v>팀원</v>
          </cell>
          <cell r="H41" t="str">
            <v>2001-02-26</v>
          </cell>
          <cell r="I41" t="str">
            <v>남</v>
          </cell>
          <cell r="J41">
            <v>15</v>
          </cell>
          <cell r="K41">
            <v>0</v>
          </cell>
          <cell r="L41">
            <v>15</v>
          </cell>
          <cell r="M41">
            <v>15</v>
          </cell>
          <cell r="X41" t="str">
            <v>휴일</v>
          </cell>
          <cell r="Z41" t="str">
            <v>2/19대휴</v>
          </cell>
          <cell r="AF41" t="str">
            <v>휴일</v>
          </cell>
          <cell r="AN41" t="str">
            <v>3/19대휴</v>
          </cell>
          <cell r="AV41">
            <v>0</v>
          </cell>
          <cell r="AW41">
            <v>0</v>
          </cell>
          <cell r="AX41">
            <v>0</v>
          </cell>
          <cell r="AY41">
            <v>0</v>
          </cell>
          <cell r="AZ41">
            <v>0</v>
          </cell>
          <cell r="BA41">
            <v>0</v>
          </cell>
          <cell r="BB41">
            <v>0</v>
          </cell>
          <cell r="BC41">
            <v>0</v>
          </cell>
          <cell r="BD41">
            <v>2</v>
          </cell>
          <cell r="BE41">
            <v>2</v>
          </cell>
          <cell r="BF41">
            <v>0</v>
          </cell>
          <cell r="BG41">
            <v>0</v>
          </cell>
          <cell r="BH41">
            <v>0</v>
          </cell>
          <cell r="BI41">
            <v>0</v>
          </cell>
          <cell r="BJ41">
            <v>0</v>
          </cell>
          <cell r="BK41">
            <v>0</v>
          </cell>
          <cell r="BL41">
            <v>0</v>
          </cell>
          <cell r="BM41">
            <v>0</v>
          </cell>
          <cell r="BN41">
            <v>2</v>
          </cell>
          <cell r="BP41">
            <v>20</v>
          </cell>
        </row>
        <row r="42">
          <cell r="B42">
            <v>1491</v>
          </cell>
          <cell r="C42" t="str">
            <v>CVS</v>
          </cell>
          <cell r="D42" t="str">
            <v>CVS GH 서울2팀</v>
          </cell>
          <cell r="E42" t="str">
            <v>정지원</v>
          </cell>
          <cell r="F42" t="str">
            <v>주임</v>
          </cell>
          <cell r="G42" t="str">
            <v>팀원</v>
          </cell>
          <cell r="H42" t="str">
            <v>2003-03-10</v>
          </cell>
          <cell r="I42" t="str">
            <v>남</v>
          </cell>
          <cell r="J42">
            <v>13</v>
          </cell>
          <cell r="K42">
            <v>0</v>
          </cell>
          <cell r="L42">
            <v>13</v>
          </cell>
          <cell r="M42">
            <v>13</v>
          </cell>
          <cell r="X42" t="str">
            <v>휴일</v>
          </cell>
          <cell r="AV42">
            <v>0</v>
          </cell>
          <cell r="AW42">
            <v>0</v>
          </cell>
          <cell r="AX42">
            <v>0</v>
          </cell>
          <cell r="AY42">
            <v>0</v>
          </cell>
          <cell r="AZ42">
            <v>0</v>
          </cell>
          <cell r="BA42">
            <v>0</v>
          </cell>
          <cell r="BB42">
            <v>0</v>
          </cell>
          <cell r="BC42">
            <v>0</v>
          </cell>
          <cell r="BD42">
            <v>1</v>
          </cell>
          <cell r="BE42">
            <v>0</v>
          </cell>
          <cell r="BF42">
            <v>0</v>
          </cell>
          <cell r="BG42">
            <v>0</v>
          </cell>
          <cell r="BH42">
            <v>0</v>
          </cell>
          <cell r="BI42">
            <v>0</v>
          </cell>
          <cell r="BJ42">
            <v>0</v>
          </cell>
          <cell r="BK42">
            <v>0</v>
          </cell>
          <cell r="BL42">
            <v>0</v>
          </cell>
          <cell r="BM42">
            <v>0</v>
          </cell>
          <cell r="BN42">
            <v>0</v>
          </cell>
          <cell r="BP42">
            <v>22</v>
          </cell>
        </row>
        <row r="43">
          <cell r="B43">
            <v>1427</v>
          </cell>
          <cell r="C43" t="str">
            <v>CVS</v>
          </cell>
          <cell r="D43" t="str">
            <v>CVS GH 서울2팀</v>
          </cell>
          <cell r="E43" t="str">
            <v>곽명주</v>
          </cell>
          <cell r="F43" t="str">
            <v>대리</v>
          </cell>
          <cell r="G43" t="str">
            <v>팀원</v>
          </cell>
          <cell r="H43" t="str">
            <v>2003-01-07</v>
          </cell>
          <cell r="I43" t="str">
            <v>남</v>
          </cell>
          <cell r="J43">
            <v>13</v>
          </cell>
          <cell r="K43">
            <v>0</v>
          </cell>
          <cell r="L43">
            <v>13</v>
          </cell>
          <cell r="M43">
            <v>13</v>
          </cell>
          <cell r="W43" t="str">
            <v>근무</v>
          </cell>
          <cell r="X43" t="str">
            <v>휴일</v>
          </cell>
          <cell r="AQ43" t="str">
            <v>3/11대휴</v>
          </cell>
          <cell r="AV43">
            <v>0</v>
          </cell>
          <cell r="AW43">
            <v>0</v>
          </cell>
          <cell r="AX43">
            <v>0</v>
          </cell>
          <cell r="AY43">
            <v>0</v>
          </cell>
          <cell r="AZ43">
            <v>0</v>
          </cell>
          <cell r="BA43">
            <v>0</v>
          </cell>
          <cell r="BB43">
            <v>0</v>
          </cell>
          <cell r="BC43">
            <v>0</v>
          </cell>
          <cell r="BD43">
            <v>1</v>
          </cell>
          <cell r="BE43">
            <v>1</v>
          </cell>
          <cell r="BF43">
            <v>0</v>
          </cell>
          <cell r="BG43">
            <v>0</v>
          </cell>
          <cell r="BH43">
            <v>0</v>
          </cell>
          <cell r="BI43">
            <v>0</v>
          </cell>
          <cell r="BJ43">
            <v>0</v>
          </cell>
          <cell r="BK43">
            <v>0</v>
          </cell>
          <cell r="BL43">
            <v>0</v>
          </cell>
          <cell r="BM43">
            <v>0</v>
          </cell>
          <cell r="BN43">
            <v>1</v>
          </cell>
          <cell r="BP43">
            <v>21</v>
          </cell>
        </row>
        <row r="44">
          <cell r="B44">
            <v>1361</v>
          </cell>
          <cell r="C44" t="str">
            <v>CVS</v>
          </cell>
          <cell r="D44" t="str">
            <v>CVS GH 서울2팀</v>
          </cell>
          <cell r="E44" t="str">
            <v>장준</v>
          </cell>
          <cell r="F44" t="str">
            <v>주임</v>
          </cell>
          <cell r="G44" t="str">
            <v>팀원</v>
          </cell>
          <cell r="H44" t="str">
            <v>2001-04-30</v>
          </cell>
          <cell r="I44" t="str">
            <v>남</v>
          </cell>
          <cell r="J44">
            <v>13</v>
          </cell>
          <cell r="K44">
            <v>0</v>
          </cell>
          <cell r="L44">
            <v>15</v>
          </cell>
          <cell r="M44">
            <v>15</v>
          </cell>
          <cell r="R44" t="str">
            <v>휴일</v>
          </cell>
          <cell r="X44" t="str">
            <v>휴일</v>
          </cell>
          <cell r="Y44" t="str">
            <v>휴일</v>
          </cell>
          <cell r="AG44" t="str">
            <v>훈련반</v>
          </cell>
          <cell r="AV44">
            <v>0</v>
          </cell>
          <cell r="AW44">
            <v>0</v>
          </cell>
          <cell r="AX44">
            <v>0</v>
          </cell>
          <cell r="AY44">
            <v>0</v>
          </cell>
          <cell r="AZ44">
            <v>0</v>
          </cell>
          <cell r="BA44">
            <v>0</v>
          </cell>
          <cell r="BB44">
            <v>0</v>
          </cell>
          <cell r="BC44">
            <v>0</v>
          </cell>
          <cell r="BD44">
            <v>3</v>
          </cell>
          <cell r="BE44">
            <v>0</v>
          </cell>
          <cell r="BF44">
            <v>0</v>
          </cell>
          <cell r="BG44">
            <v>0</v>
          </cell>
          <cell r="BH44">
            <v>0</v>
          </cell>
          <cell r="BI44">
            <v>1</v>
          </cell>
          <cell r="BJ44">
            <v>0</v>
          </cell>
          <cell r="BK44">
            <v>0.5</v>
          </cell>
          <cell r="BL44">
            <v>0</v>
          </cell>
          <cell r="BM44">
            <v>0</v>
          </cell>
          <cell r="BN44">
            <v>0</v>
          </cell>
          <cell r="BP44">
            <v>22</v>
          </cell>
        </row>
        <row r="45">
          <cell r="B45">
            <v>1592</v>
          </cell>
          <cell r="C45" t="str">
            <v>CVS</v>
          </cell>
          <cell r="D45" t="str">
            <v>CVS GH 서울2팀</v>
          </cell>
          <cell r="E45" t="str">
            <v>홍길남</v>
          </cell>
          <cell r="F45" t="str">
            <v>과장</v>
          </cell>
          <cell r="G45" t="str">
            <v>팀원</v>
          </cell>
          <cell r="H45">
            <v>38425</v>
          </cell>
          <cell r="I45" t="str">
            <v>남</v>
          </cell>
          <cell r="J45">
            <v>0</v>
          </cell>
          <cell r="K45">
            <v>-0.97260273972602818</v>
          </cell>
          <cell r="L45">
            <v>11</v>
          </cell>
          <cell r="M45">
            <v>10.027397260273972</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P45">
            <v>22</v>
          </cell>
        </row>
        <row r="46">
          <cell r="B46">
            <v>1379</v>
          </cell>
          <cell r="C46" t="str">
            <v>CVS</v>
          </cell>
          <cell r="D46" t="str">
            <v>CVS GH 서울2팀</v>
          </cell>
          <cell r="E46" t="str">
            <v>김세곤</v>
          </cell>
          <cell r="F46" t="str">
            <v>주임</v>
          </cell>
          <cell r="G46" t="str">
            <v>팀원</v>
          </cell>
          <cell r="H46" t="str">
            <v>2001-11-19</v>
          </cell>
          <cell r="I46" t="str">
            <v>남</v>
          </cell>
          <cell r="J46">
            <v>16</v>
          </cell>
          <cell r="K46">
            <v>0</v>
          </cell>
          <cell r="L46">
            <v>15</v>
          </cell>
          <cell r="M46">
            <v>15</v>
          </cell>
          <cell r="P46" t="str">
            <v>2/11대휴</v>
          </cell>
          <cell r="AM46" t="str">
            <v>휴일</v>
          </cell>
          <cell r="AN46" t="str">
            <v>3/26대휴</v>
          </cell>
          <cell r="AV46">
            <v>0</v>
          </cell>
          <cell r="AW46">
            <v>0</v>
          </cell>
          <cell r="AX46">
            <v>0</v>
          </cell>
          <cell r="AY46">
            <v>0</v>
          </cell>
          <cell r="AZ46">
            <v>0</v>
          </cell>
          <cell r="BA46">
            <v>0</v>
          </cell>
          <cell r="BB46">
            <v>0</v>
          </cell>
          <cell r="BC46">
            <v>0</v>
          </cell>
          <cell r="BD46">
            <v>1</v>
          </cell>
          <cell r="BE46">
            <v>2</v>
          </cell>
          <cell r="BF46">
            <v>0</v>
          </cell>
          <cell r="BG46">
            <v>0</v>
          </cell>
          <cell r="BH46">
            <v>0</v>
          </cell>
          <cell r="BI46">
            <v>0</v>
          </cell>
          <cell r="BJ46">
            <v>0</v>
          </cell>
          <cell r="BK46">
            <v>0</v>
          </cell>
          <cell r="BL46">
            <v>0</v>
          </cell>
          <cell r="BM46">
            <v>0</v>
          </cell>
          <cell r="BN46">
            <v>2</v>
          </cell>
          <cell r="BP46">
            <v>20</v>
          </cell>
        </row>
        <row r="47">
          <cell r="B47">
            <v>1102</v>
          </cell>
          <cell r="C47" t="str">
            <v>CVS</v>
          </cell>
          <cell r="D47" t="str">
            <v>CVS GH East팀</v>
          </cell>
          <cell r="E47" t="str">
            <v>마희종</v>
          </cell>
          <cell r="F47" t="str">
            <v>차장</v>
          </cell>
          <cell r="G47" t="str">
            <v>팀장</v>
          </cell>
          <cell r="H47" t="str">
            <v>1992-08-10</v>
          </cell>
          <cell r="I47" t="str">
            <v>남</v>
          </cell>
          <cell r="J47">
            <v>30</v>
          </cell>
          <cell r="K47">
            <v>0</v>
          </cell>
          <cell r="L47">
            <v>24</v>
          </cell>
          <cell r="M47">
            <v>24</v>
          </cell>
          <cell r="N47" t="str">
            <v>휴일</v>
          </cell>
          <cell r="Q47" t="str">
            <v>휴일</v>
          </cell>
          <cell r="R47" t="str">
            <v>휴일</v>
          </cell>
          <cell r="X47" t="str">
            <v>휴일</v>
          </cell>
          <cell r="AE47" t="str">
            <v>휴일</v>
          </cell>
          <cell r="AF47" t="str">
            <v>휴일</v>
          </cell>
          <cell r="AV47">
            <v>0</v>
          </cell>
          <cell r="AW47">
            <v>0</v>
          </cell>
          <cell r="AX47">
            <v>0</v>
          </cell>
          <cell r="AY47">
            <v>0</v>
          </cell>
          <cell r="AZ47">
            <v>0</v>
          </cell>
          <cell r="BA47">
            <v>0</v>
          </cell>
          <cell r="BB47">
            <v>0</v>
          </cell>
          <cell r="BC47">
            <v>0</v>
          </cell>
          <cell r="BD47">
            <v>6</v>
          </cell>
          <cell r="BE47">
            <v>0</v>
          </cell>
          <cell r="BF47">
            <v>0</v>
          </cell>
          <cell r="BG47">
            <v>0</v>
          </cell>
          <cell r="BH47">
            <v>0</v>
          </cell>
          <cell r="BI47">
            <v>0</v>
          </cell>
          <cell r="BJ47">
            <v>0</v>
          </cell>
          <cell r="BK47">
            <v>0</v>
          </cell>
          <cell r="BL47">
            <v>0</v>
          </cell>
          <cell r="BM47">
            <v>0</v>
          </cell>
          <cell r="BN47">
            <v>0</v>
          </cell>
          <cell r="BP47">
            <v>22</v>
          </cell>
        </row>
        <row r="48">
          <cell r="B48">
            <v>1229</v>
          </cell>
          <cell r="C48" t="str">
            <v>CVS</v>
          </cell>
          <cell r="D48" t="str">
            <v>CVS GH East팀</v>
          </cell>
          <cell r="E48" t="str">
            <v>김병국</v>
          </cell>
          <cell r="F48" t="str">
            <v>과장</v>
          </cell>
          <cell r="G48" t="str">
            <v>팀원</v>
          </cell>
          <cell r="H48" t="str">
            <v>1999-06-01</v>
          </cell>
          <cell r="I48" t="str">
            <v>남</v>
          </cell>
          <cell r="J48">
            <v>19</v>
          </cell>
          <cell r="K48">
            <v>0</v>
          </cell>
          <cell r="L48">
            <v>17</v>
          </cell>
          <cell r="M48">
            <v>17</v>
          </cell>
          <cell r="R48" t="str">
            <v>휴일</v>
          </cell>
          <cell r="AV48">
            <v>0</v>
          </cell>
          <cell r="AW48">
            <v>0</v>
          </cell>
          <cell r="AX48">
            <v>0</v>
          </cell>
          <cell r="AY48">
            <v>0</v>
          </cell>
          <cell r="AZ48">
            <v>0</v>
          </cell>
          <cell r="BA48">
            <v>0</v>
          </cell>
          <cell r="BB48">
            <v>0</v>
          </cell>
          <cell r="BC48">
            <v>0</v>
          </cell>
          <cell r="BD48">
            <v>1</v>
          </cell>
          <cell r="BE48">
            <v>0</v>
          </cell>
          <cell r="BF48">
            <v>0</v>
          </cell>
          <cell r="BG48">
            <v>0</v>
          </cell>
          <cell r="BH48">
            <v>0</v>
          </cell>
          <cell r="BI48">
            <v>0</v>
          </cell>
          <cell r="BJ48">
            <v>0</v>
          </cell>
          <cell r="BK48">
            <v>0</v>
          </cell>
          <cell r="BL48">
            <v>0</v>
          </cell>
          <cell r="BM48">
            <v>0</v>
          </cell>
          <cell r="BN48">
            <v>0</v>
          </cell>
          <cell r="BP48">
            <v>22</v>
          </cell>
        </row>
        <row r="49">
          <cell r="B49">
            <v>1549</v>
          </cell>
          <cell r="C49" t="str">
            <v>CVS</v>
          </cell>
          <cell r="D49" t="str">
            <v>CVS GH East팀</v>
          </cell>
          <cell r="E49" t="str">
            <v>박재민</v>
          </cell>
          <cell r="F49" t="str">
            <v>사원</v>
          </cell>
          <cell r="G49" t="str">
            <v>팀원</v>
          </cell>
          <cell r="H49" t="str">
            <v>2004-01-26</v>
          </cell>
          <cell r="I49" t="str">
            <v>남</v>
          </cell>
          <cell r="J49">
            <v>12.315068493150685</v>
          </cell>
          <cell r="K49">
            <v>0</v>
          </cell>
          <cell r="L49">
            <v>12</v>
          </cell>
          <cell r="M49">
            <v>12</v>
          </cell>
          <cell r="Q49" t="str">
            <v>휴일</v>
          </cell>
          <cell r="R49" t="str">
            <v>휴일</v>
          </cell>
          <cell r="V49" t="str">
            <v>병가</v>
          </cell>
          <cell r="W49" t="str">
            <v>병가</v>
          </cell>
          <cell r="Z49" t="str">
            <v>병가</v>
          </cell>
          <cell r="AJ49" t="str">
            <v>훈련</v>
          </cell>
          <cell r="AV49">
            <v>0</v>
          </cell>
          <cell r="AW49">
            <v>0</v>
          </cell>
          <cell r="AX49">
            <v>0</v>
          </cell>
          <cell r="AY49">
            <v>0</v>
          </cell>
          <cell r="AZ49">
            <v>0</v>
          </cell>
          <cell r="BA49">
            <v>0</v>
          </cell>
          <cell r="BB49">
            <v>0</v>
          </cell>
          <cell r="BC49">
            <v>0</v>
          </cell>
          <cell r="BD49">
            <v>2</v>
          </cell>
          <cell r="BE49">
            <v>0</v>
          </cell>
          <cell r="BF49">
            <v>0</v>
          </cell>
          <cell r="BG49">
            <v>3</v>
          </cell>
          <cell r="BH49">
            <v>0</v>
          </cell>
          <cell r="BI49">
            <v>0</v>
          </cell>
          <cell r="BJ49">
            <v>1</v>
          </cell>
          <cell r="BK49">
            <v>1</v>
          </cell>
          <cell r="BL49">
            <v>0</v>
          </cell>
          <cell r="BM49">
            <v>0</v>
          </cell>
          <cell r="BN49">
            <v>4</v>
          </cell>
          <cell r="BP49">
            <v>18</v>
          </cell>
        </row>
        <row r="50">
          <cell r="B50">
            <v>1191</v>
          </cell>
          <cell r="C50" t="str">
            <v>CVS</v>
          </cell>
          <cell r="D50" t="str">
            <v>CVS GH East팀</v>
          </cell>
          <cell r="E50" t="str">
            <v>김태연</v>
          </cell>
          <cell r="F50" t="str">
            <v>차장</v>
          </cell>
          <cell r="G50" t="str">
            <v>팀원</v>
          </cell>
          <cell r="H50" t="str">
            <v>1997-01-01</v>
          </cell>
          <cell r="I50" t="str">
            <v>남</v>
          </cell>
          <cell r="J50">
            <v>20.5</v>
          </cell>
          <cell r="K50">
            <v>0</v>
          </cell>
          <cell r="L50">
            <v>20</v>
          </cell>
          <cell r="M50">
            <v>20</v>
          </cell>
          <cell r="R50" t="str">
            <v>휴일</v>
          </cell>
          <cell r="AL50" t="str">
            <v>휴일</v>
          </cell>
          <cell r="AV50">
            <v>0</v>
          </cell>
          <cell r="AW50">
            <v>0</v>
          </cell>
          <cell r="AX50">
            <v>0</v>
          </cell>
          <cell r="AY50">
            <v>0</v>
          </cell>
          <cell r="AZ50">
            <v>0</v>
          </cell>
          <cell r="BA50">
            <v>0</v>
          </cell>
          <cell r="BB50">
            <v>0</v>
          </cell>
          <cell r="BC50">
            <v>0</v>
          </cell>
          <cell r="BD50">
            <v>2</v>
          </cell>
          <cell r="BE50">
            <v>0</v>
          </cell>
          <cell r="BF50">
            <v>0</v>
          </cell>
          <cell r="BG50">
            <v>0</v>
          </cell>
          <cell r="BH50">
            <v>0</v>
          </cell>
          <cell r="BI50">
            <v>0</v>
          </cell>
          <cell r="BJ50">
            <v>0</v>
          </cell>
          <cell r="BK50">
            <v>0</v>
          </cell>
          <cell r="BL50">
            <v>0</v>
          </cell>
          <cell r="BM50">
            <v>0</v>
          </cell>
          <cell r="BN50">
            <v>0</v>
          </cell>
          <cell r="BP50">
            <v>22</v>
          </cell>
        </row>
        <row r="51">
          <cell r="B51">
            <v>1550</v>
          </cell>
          <cell r="C51" t="str">
            <v>CVS</v>
          </cell>
          <cell r="D51" t="str">
            <v>CVS GH East팀</v>
          </cell>
          <cell r="E51" t="str">
            <v>박철주</v>
          </cell>
          <cell r="F51" t="str">
            <v>사원</v>
          </cell>
          <cell r="G51" t="str">
            <v>팀원</v>
          </cell>
          <cell r="H51" t="str">
            <v>2004-01-26</v>
          </cell>
          <cell r="I51" t="str">
            <v>남</v>
          </cell>
          <cell r="J51">
            <v>9.3150684931506831</v>
          </cell>
          <cell r="K51">
            <v>0</v>
          </cell>
          <cell r="L51">
            <v>12</v>
          </cell>
          <cell r="M51">
            <v>12</v>
          </cell>
          <cell r="N51" t="str">
            <v>휴일</v>
          </cell>
          <cell r="R51" t="str">
            <v>휴일</v>
          </cell>
          <cell r="AE51" t="str">
            <v>휴일</v>
          </cell>
          <cell r="AF51" t="str">
            <v>휴일</v>
          </cell>
          <cell r="AV51">
            <v>0</v>
          </cell>
          <cell r="AW51">
            <v>0</v>
          </cell>
          <cell r="AX51">
            <v>0</v>
          </cell>
          <cell r="AY51">
            <v>0</v>
          </cell>
          <cell r="AZ51">
            <v>0</v>
          </cell>
          <cell r="BA51">
            <v>0</v>
          </cell>
          <cell r="BB51">
            <v>0</v>
          </cell>
          <cell r="BC51">
            <v>0</v>
          </cell>
          <cell r="BD51">
            <v>4</v>
          </cell>
          <cell r="BE51">
            <v>0</v>
          </cell>
          <cell r="BF51">
            <v>0</v>
          </cell>
          <cell r="BG51">
            <v>0</v>
          </cell>
          <cell r="BH51">
            <v>0</v>
          </cell>
          <cell r="BI51">
            <v>0</v>
          </cell>
          <cell r="BJ51">
            <v>0</v>
          </cell>
          <cell r="BK51">
            <v>0</v>
          </cell>
          <cell r="BL51">
            <v>0</v>
          </cell>
          <cell r="BM51">
            <v>0</v>
          </cell>
          <cell r="BN51">
            <v>0</v>
          </cell>
          <cell r="BP51">
            <v>22</v>
          </cell>
        </row>
        <row r="52">
          <cell r="B52">
            <v>1339</v>
          </cell>
          <cell r="C52" t="str">
            <v>CVS</v>
          </cell>
          <cell r="D52" t="str">
            <v>CVS GH East팀</v>
          </cell>
          <cell r="E52" t="str">
            <v>신상흔</v>
          </cell>
          <cell r="F52" t="str">
            <v>주임</v>
          </cell>
          <cell r="G52" t="str">
            <v>팀원</v>
          </cell>
          <cell r="H52" t="str">
            <v>2001-02-26</v>
          </cell>
          <cell r="I52" t="str">
            <v>남</v>
          </cell>
          <cell r="J52">
            <v>11</v>
          </cell>
          <cell r="K52">
            <v>0</v>
          </cell>
          <cell r="L52">
            <v>15</v>
          </cell>
          <cell r="M52">
            <v>15</v>
          </cell>
          <cell r="R52" t="str">
            <v>휴일</v>
          </cell>
          <cell r="AV52">
            <v>0</v>
          </cell>
          <cell r="AW52">
            <v>0</v>
          </cell>
          <cell r="AX52">
            <v>0</v>
          </cell>
          <cell r="AY52">
            <v>0</v>
          </cell>
          <cell r="AZ52">
            <v>0</v>
          </cell>
          <cell r="BA52">
            <v>0</v>
          </cell>
          <cell r="BB52">
            <v>0</v>
          </cell>
          <cell r="BC52">
            <v>0</v>
          </cell>
          <cell r="BD52">
            <v>1</v>
          </cell>
          <cell r="BE52">
            <v>0</v>
          </cell>
          <cell r="BF52">
            <v>0</v>
          </cell>
          <cell r="BG52">
            <v>0</v>
          </cell>
          <cell r="BH52">
            <v>0</v>
          </cell>
          <cell r="BI52">
            <v>0</v>
          </cell>
          <cell r="BJ52">
            <v>0</v>
          </cell>
          <cell r="BK52">
            <v>0</v>
          </cell>
          <cell r="BL52">
            <v>0</v>
          </cell>
          <cell r="BM52">
            <v>0</v>
          </cell>
          <cell r="BN52">
            <v>0</v>
          </cell>
          <cell r="BP52">
            <v>22</v>
          </cell>
        </row>
        <row r="53">
          <cell r="B53">
            <v>1252</v>
          </cell>
          <cell r="C53" t="str">
            <v>CVS</v>
          </cell>
          <cell r="D53" t="str">
            <v>CVS GH East팀</v>
          </cell>
          <cell r="E53" t="str">
            <v>황준식</v>
          </cell>
          <cell r="F53" t="str">
            <v>주임</v>
          </cell>
          <cell r="G53" t="str">
            <v>팀원</v>
          </cell>
          <cell r="H53" t="str">
            <v>1999-12-01</v>
          </cell>
          <cell r="I53" t="str">
            <v>남</v>
          </cell>
          <cell r="J53">
            <v>19.5</v>
          </cell>
          <cell r="K53">
            <v>0</v>
          </cell>
          <cell r="L53">
            <v>17</v>
          </cell>
          <cell r="M53">
            <v>17</v>
          </cell>
          <cell r="R53" t="str">
            <v>휴일</v>
          </cell>
          <cell r="AD53" t="str">
            <v>2/18대휴</v>
          </cell>
          <cell r="AE53" t="str">
            <v>휴일</v>
          </cell>
          <cell r="AV53">
            <v>0</v>
          </cell>
          <cell r="AW53">
            <v>0</v>
          </cell>
          <cell r="AX53">
            <v>0</v>
          </cell>
          <cell r="AY53">
            <v>0</v>
          </cell>
          <cell r="AZ53">
            <v>0</v>
          </cell>
          <cell r="BA53">
            <v>0</v>
          </cell>
          <cell r="BB53">
            <v>0</v>
          </cell>
          <cell r="BC53">
            <v>0</v>
          </cell>
          <cell r="BD53">
            <v>2</v>
          </cell>
          <cell r="BE53">
            <v>1</v>
          </cell>
          <cell r="BF53">
            <v>0</v>
          </cell>
          <cell r="BG53">
            <v>0</v>
          </cell>
          <cell r="BH53">
            <v>0</v>
          </cell>
          <cell r="BI53">
            <v>0</v>
          </cell>
          <cell r="BJ53">
            <v>0</v>
          </cell>
          <cell r="BK53">
            <v>0</v>
          </cell>
          <cell r="BL53">
            <v>0</v>
          </cell>
          <cell r="BM53">
            <v>0</v>
          </cell>
          <cell r="BN53">
            <v>1</v>
          </cell>
          <cell r="BP53">
            <v>21</v>
          </cell>
        </row>
        <row r="54">
          <cell r="B54">
            <v>1230</v>
          </cell>
          <cell r="C54" t="str">
            <v>CVS</v>
          </cell>
          <cell r="D54" t="str">
            <v>CVS GH East팀</v>
          </cell>
          <cell r="E54" t="str">
            <v>정영수</v>
          </cell>
          <cell r="F54" t="str">
            <v>대리</v>
          </cell>
          <cell r="G54" t="str">
            <v>팀원</v>
          </cell>
          <cell r="H54" t="str">
            <v>1999-06-01</v>
          </cell>
          <cell r="I54" t="str">
            <v>남</v>
          </cell>
          <cell r="J54">
            <v>14</v>
          </cell>
          <cell r="K54">
            <v>0</v>
          </cell>
          <cell r="L54">
            <v>17</v>
          </cell>
          <cell r="M54">
            <v>17</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P54">
            <v>22</v>
          </cell>
        </row>
        <row r="55">
          <cell r="B55">
            <v>1062</v>
          </cell>
          <cell r="C55" t="str">
            <v>CVS</v>
          </cell>
          <cell r="D55" t="str">
            <v>CVS GH West팀</v>
          </cell>
          <cell r="E55" t="str">
            <v>유수청</v>
          </cell>
          <cell r="F55" t="str">
            <v>차장</v>
          </cell>
          <cell r="G55" t="str">
            <v>팀장</v>
          </cell>
          <cell r="H55" t="str">
            <v>1990-12-10</v>
          </cell>
          <cell r="I55" t="str">
            <v>남</v>
          </cell>
          <cell r="J55">
            <v>32</v>
          </cell>
          <cell r="K55">
            <v>0</v>
          </cell>
          <cell r="L55">
            <v>26</v>
          </cell>
          <cell r="M55">
            <v>26</v>
          </cell>
          <cell r="Z55" t="str">
            <v>출장</v>
          </cell>
          <cell r="AA55" t="str">
            <v>출장</v>
          </cell>
          <cell r="AB55" t="str">
            <v>출장</v>
          </cell>
          <cell r="AC55" t="str">
            <v>출장</v>
          </cell>
          <cell r="AV55">
            <v>0</v>
          </cell>
          <cell r="AW55">
            <v>0</v>
          </cell>
          <cell r="AX55">
            <v>0</v>
          </cell>
          <cell r="AY55">
            <v>0</v>
          </cell>
          <cell r="AZ55">
            <v>0</v>
          </cell>
          <cell r="BA55">
            <v>0</v>
          </cell>
          <cell r="BB55">
            <v>0</v>
          </cell>
          <cell r="BC55">
            <v>0</v>
          </cell>
          <cell r="BD55">
            <v>0</v>
          </cell>
          <cell r="BE55">
            <v>0</v>
          </cell>
          <cell r="BF55">
            <v>4</v>
          </cell>
          <cell r="BG55">
            <v>0</v>
          </cell>
          <cell r="BH55">
            <v>0</v>
          </cell>
          <cell r="BI55">
            <v>0</v>
          </cell>
          <cell r="BJ55">
            <v>0</v>
          </cell>
          <cell r="BK55">
            <v>0</v>
          </cell>
          <cell r="BL55">
            <v>0</v>
          </cell>
          <cell r="BM55">
            <v>0</v>
          </cell>
          <cell r="BN55">
            <v>4</v>
          </cell>
          <cell r="BP55">
            <v>18</v>
          </cell>
        </row>
        <row r="56">
          <cell r="B56">
            <v>1363</v>
          </cell>
          <cell r="C56" t="str">
            <v>CVS</v>
          </cell>
          <cell r="D56" t="str">
            <v>CVS GH West팀</v>
          </cell>
          <cell r="E56" t="str">
            <v>박동윤</v>
          </cell>
          <cell r="F56" t="str">
            <v>대리</v>
          </cell>
          <cell r="G56" t="str">
            <v>팀원</v>
          </cell>
          <cell r="H56" t="str">
            <v>2001-04-30</v>
          </cell>
          <cell r="I56" t="str">
            <v>남</v>
          </cell>
          <cell r="J56">
            <v>17</v>
          </cell>
          <cell r="K56">
            <v>0</v>
          </cell>
          <cell r="L56">
            <v>15</v>
          </cell>
          <cell r="M56">
            <v>15</v>
          </cell>
          <cell r="Q56" t="str">
            <v>휴일</v>
          </cell>
          <cell r="X56" t="str">
            <v>휴일</v>
          </cell>
          <cell r="AE56" t="str">
            <v>휴일</v>
          </cell>
          <cell r="AV56">
            <v>0</v>
          </cell>
          <cell r="AW56">
            <v>0</v>
          </cell>
          <cell r="AX56">
            <v>0</v>
          </cell>
          <cell r="AY56">
            <v>0</v>
          </cell>
          <cell r="AZ56">
            <v>0</v>
          </cell>
          <cell r="BA56">
            <v>0</v>
          </cell>
          <cell r="BB56">
            <v>0</v>
          </cell>
          <cell r="BC56">
            <v>0</v>
          </cell>
          <cell r="BD56">
            <v>3</v>
          </cell>
          <cell r="BE56">
            <v>0</v>
          </cell>
          <cell r="BF56">
            <v>0</v>
          </cell>
          <cell r="BG56">
            <v>0</v>
          </cell>
          <cell r="BH56">
            <v>0</v>
          </cell>
          <cell r="BI56">
            <v>0</v>
          </cell>
          <cell r="BJ56">
            <v>0</v>
          </cell>
          <cell r="BK56">
            <v>0</v>
          </cell>
          <cell r="BL56">
            <v>0</v>
          </cell>
          <cell r="BM56">
            <v>0</v>
          </cell>
          <cell r="BN56">
            <v>0</v>
          </cell>
          <cell r="BP56">
            <v>22</v>
          </cell>
        </row>
        <row r="57">
          <cell r="B57">
            <v>1263</v>
          </cell>
          <cell r="C57" t="str">
            <v>CVS</v>
          </cell>
          <cell r="D57" t="str">
            <v>CVS GH West팀</v>
          </cell>
          <cell r="E57" t="str">
            <v>강태용</v>
          </cell>
          <cell r="F57" t="str">
            <v>주임</v>
          </cell>
          <cell r="G57" t="str">
            <v>팀원</v>
          </cell>
          <cell r="H57" t="str">
            <v>2000-01-10</v>
          </cell>
          <cell r="I57" t="str">
            <v>남</v>
          </cell>
          <cell r="J57">
            <v>18</v>
          </cell>
          <cell r="K57">
            <v>0</v>
          </cell>
          <cell r="L57">
            <v>16</v>
          </cell>
          <cell r="M57">
            <v>16</v>
          </cell>
          <cell r="Q57" t="str">
            <v>휴일</v>
          </cell>
          <cell r="R57" t="str">
            <v>휴일</v>
          </cell>
          <cell r="AE57" t="str">
            <v>휴일</v>
          </cell>
          <cell r="AR57" t="str">
            <v>3/4대휴</v>
          </cell>
          <cell r="AV57">
            <v>0</v>
          </cell>
          <cell r="AW57">
            <v>0</v>
          </cell>
          <cell r="AX57">
            <v>0</v>
          </cell>
          <cell r="AY57">
            <v>0</v>
          </cell>
          <cell r="AZ57">
            <v>0</v>
          </cell>
          <cell r="BA57">
            <v>0</v>
          </cell>
          <cell r="BB57">
            <v>0</v>
          </cell>
          <cell r="BC57">
            <v>0</v>
          </cell>
          <cell r="BD57">
            <v>3</v>
          </cell>
          <cell r="BE57">
            <v>1</v>
          </cell>
          <cell r="BF57">
            <v>0</v>
          </cell>
          <cell r="BG57">
            <v>0</v>
          </cell>
          <cell r="BH57">
            <v>0</v>
          </cell>
          <cell r="BI57">
            <v>0</v>
          </cell>
          <cell r="BJ57">
            <v>0</v>
          </cell>
          <cell r="BK57">
            <v>0</v>
          </cell>
          <cell r="BL57">
            <v>0</v>
          </cell>
          <cell r="BM57">
            <v>0</v>
          </cell>
          <cell r="BN57">
            <v>1</v>
          </cell>
          <cell r="BP57">
            <v>21</v>
          </cell>
        </row>
        <row r="58">
          <cell r="B58">
            <v>1553</v>
          </cell>
          <cell r="C58" t="str">
            <v>CVS</v>
          </cell>
          <cell r="D58" t="str">
            <v>CVS GH West팀</v>
          </cell>
          <cell r="E58" t="str">
            <v>양주안</v>
          </cell>
          <cell r="F58" t="str">
            <v>대리</v>
          </cell>
          <cell r="G58" t="str">
            <v>팀원</v>
          </cell>
          <cell r="H58" t="str">
            <v>2004-01-26</v>
          </cell>
          <cell r="I58" t="str">
            <v>남</v>
          </cell>
          <cell r="J58">
            <v>6.3150684931506849</v>
          </cell>
          <cell r="K58">
            <v>0</v>
          </cell>
          <cell r="L58">
            <v>12</v>
          </cell>
          <cell r="M58">
            <v>12</v>
          </cell>
          <cell r="AL58" t="str">
            <v>휴일</v>
          </cell>
          <cell r="AV58">
            <v>0</v>
          </cell>
          <cell r="AW58">
            <v>0</v>
          </cell>
          <cell r="AX58">
            <v>0</v>
          </cell>
          <cell r="AY58">
            <v>0</v>
          </cell>
          <cell r="AZ58">
            <v>0</v>
          </cell>
          <cell r="BA58">
            <v>0</v>
          </cell>
          <cell r="BB58">
            <v>0</v>
          </cell>
          <cell r="BC58">
            <v>0</v>
          </cell>
          <cell r="BD58">
            <v>1</v>
          </cell>
          <cell r="BE58">
            <v>0</v>
          </cell>
          <cell r="BF58">
            <v>0</v>
          </cell>
          <cell r="BG58">
            <v>0</v>
          </cell>
          <cell r="BH58">
            <v>0</v>
          </cell>
          <cell r="BI58">
            <v>0</v>
          </cell>
          <cell r="BJ58">
            <v>0</v>
          </cell>
          <cell r="BK58">
            <v>0</v>
          </cell>
          <cell r="BL58">
            <v>0</v>
          </cell>
          <cell r="BM58">
            <v>0</v>
          </cell>
          <cell r="BN58">
            <v>0</v>
          </cell>
          <cell r="BP58">
            <v>22</v>
          </cell>
        </row>
        <row r="59">
          <cell r="B59">
            <v>1432</v>
          </cell>
          <cell r="C59" t="str">
            <v>CVS</v>
          </cell>
          <cell r="D59" t="str">
            <v>CVS GH West팀</v>
          </cell>
          <cell r="E59" t="str">
            <v>김상헌</v>
          </cell>
          <cell r="F59" t="str">
            <v>사원</v>
          </cell>
          <cell r="G59" t="str">
            <v>팀원</v>
          </cell>
          <cell r="H59" t="str">
            <v>2003-01-07</v>
          </cell>
          <cell r="I59" t="str">
            <v>남</v>
          </cell>
          <cell r="J59">
            <v>13</v>
          </cell>
          <cell r="K59">
            <v>0</v>
          </cell>
          <cell r="L59">
            <v>13</v>
          </cell>
          <cell r="M59">
            <v>13</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P59">
            <v>22</v>
          </cell>
        </row>
        <row r="60">
          <cell r="B60">
            <v>1140</v>
          </cell>
          <cell r="C60" t="str">
            <v>CVS</v>
          </cell>
          <cell r="D60" t="str">
            <v>CVS GH West팀</v>
          </cell>
          <cell r="E60" t="str">
            <v>정경선</v>
          </cell>
          <cell r="F60" t="str">
            <v>차장</v>
          </cell>
          <cell r="G60" t="str">
            <v>팀원</v>
          </cell>
          <cell r="H60" t="str">
            <v>1994-05-02</v>
          </cell>
          <cell r="I60" t="str">
            <v>남</v>
          </cell>
          <cell r="J60">
            <v>21</v>
          </cell>
          <cell r="K60">
            <v>0</v>
          </cell>
          <cell r="L60">
            <v>22</v>
          </cell>
          <cell r="M60">
            <v>22</v>
          </cell>
          <cell r="AE60" t="str">
            <v>휴일</v>
          </cell>
          <cell r="AV60">
            <v>0</v>
          </cell>
          <cell r="AW60">
            <v>0</v>
          </cell>
          <cell r="AX60">
            <v>0</v>
          </cell>
          <cell r="AY60">
            <v>0</v>
          </cell>
          <cell r="AZ60">
            <v>0</v>
          </cell>
          <cell r="BA60">
            <v>0</v>
          </cell>
          <cell r="BB60">
            <v>0</v>
          </cell>
          <cell r="BC60">
            <v>0</v>
          </cell>
          <cell r="BD60">
            <v>1</v>
          </cell>
          <cell r="BE60">
            <v>0</v>
          </cell>
          <cell r="BF60">
            <v>0</v>
          </cell>
          <cell r="BG60">
            <v>0</v>
          </cell>
          <cell r="BH60">
            <v>0</v>
          </cell>
          <cell r="BI60">
            <v>0</v>
          </cell>
          <cell r="BJ60">
            <v>0</v>
          </cell>
          <cell r="BK60">
            <v>0</v>
          </cell>
          <cell r="BL60">
            <v>0</v>
          </cell>
          <cell r="BM60">
            <v>0</v>
          </cell>
          <cell r="BN60">
            <v>0</v>
          </cell>
          <cell r="BP60">
            <v>22</v>
          </cell>
        </row>
        <row r="61">
          <cell r="B61">
            <v>1039</v>
          </cell>
          <cell r="C61" t="str">
            <v>CVS</v>
          </cell>
          <cell r="D61" t="str">
            <v>Regional Sales Manager</v>
          </cell>
          <cell r="E61" t="str">
            <v>윤정락</v>
          </cell>
          <cell r="F61" t="str">
            <v>부장</v>
          </cell>
          <cell r="G61" t="str">
            <v>본부장</v>
          </cell>
          <cell r="H61" t="str">
            <v>1989-07-25</v>
          </cell>
          <cell r="I61" t="str">
            <v>남</v>
          </cell>
          <cell r="J61">
            <v>27</v>
          </cell>
          <cell r="K61">
            <v>0</v>
          </cell>
          <cell r="L61">
            <v>27</v>
          </cell>
          <cell r="M61">
            <v>27</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P61">
            <v>22</v>
          </cell>
        </row>
        <row r="62">
          <cell r="B62">
            <v>1303</v>
          </cell>
          <cell r="C62" t="str">
            <v>CVS</v>
          </cell>
          <cell r="D62" t="str">
            <v>CVS CL 서울1팀</v>
          </cell>
          <cell r="E62" t="str">
            <v>정호인</v>
          </cell>
          <cell r="F62" t="str">
            <v>차장</v>
          </cell>
          <cell r="G62" t="str">
            <v>팀장</v>
          </cell>
          <cell r="H62" t="str">
            <v>2000-03-01</v>
          </cell>
          <cell r="I62" t="str">
            <v>남</v>
          </cell>
          <cell r="J62">
            <v>16</v>
          </cell>
          <cell r="K62">
            <v>0</v>
          </cell>
          <cell r="L62">
            <v>16</v>
          </cell>
          <cell r="M62">
            <v>16</v>
          </cell>
          <cell r="AL62" t="str">
            <v>휴일</v>
          </cell>
          <cell r="AN62" t="str">
            <v>3/25대휴</v>
          </cell>
          <cell r="AV62">
            <v>0</v>
          </cell>
          <cell r="AW62">
            <v>0</v>
          </cell>
          <cell r="AX62">
            <v>0</v>
          </cell>
          <cell r="AY62">
            <v>0</v>
          </cell>
          <cell r="AZ62">
            <v>0</v>
          </cell>
          <cell r="BA62">
            <v>0</v>
          </cell>
          <cell r="BB62">
            <v>0</v>
          </cell>
          <cell r="BC62">
            <v>0</v>
          </cell>
          <cell r="BD62">
            <v>1</v>
          </cell>
          <cell r="BE62">
            <v>1</v>
          </cell>
          <cell r="BF62">
            <v>0</v>
          </cell>
          <cell r="BG62">
            <v>0</v>
          </cell>
          <cell r="BH62">
            <v>0</v>
          </cell>
          <cell r="BI62">
            <v>0</v>
          </cell>
          <cell r="BJ62">
            <v>0</v>
          </cell>
          <cell r="BK62">
            <v>0</v>
          </cell>
          <cell r="BL62">
            <v>0</v>
          </cell>
          <cell r="BM62">
            <v>0</v>
          </cell>
          <cell r="BN62">
            <v>1</v>
          </cell>
          <cell r="BP62">
            <v>21</v>
          </cell>
        </row>
        <row r="63">
          <cell r="B63">
            <v>1316</v>
          </cell>
          <cell r="C63" t="str">
            <v>CVS</v>
          </cell>
          <cell r="D63" t="str">
            <v>CVS CL 서울1팀</v>
          </cell>
          <cell r="E63" t="str">
            <v>최희승</v>
          </cell>
          <cell r="F63" t="str">
            <v>주임</v>
          </cell>
          <cell r="G63" t="str">
            <v>팀원</v>
          </cell>
          <cell r="H63" t="str">
            <v>2001-02-26</v>
          </cell>
          <cell r="I63" t="str">
            <v>남</v>
          </cell>
          <cell r="J63">
            <v>13</v>
          </cell>
          <cell r="K63">
            <v>0</v>
          </cell>
          <cell r="L63">
            <v>15</v>
          </cell>
          <cell r="M63">
            <v>15</v>
          </cell>
          <cell r="AL63" t="str">
            <v>휴일</v>
          </cell>
          <cell r="AN63" t="str">
            <v>3/25대휴</v>
          </cell>
          <cell r="AR63" t="str">
            <v>훈련반</v>
          </cell>
          <cell r="AV63">
            <v>0</v>
          </cell>
          <cell r="AW63">
            <v>0</v>
          </cell>
          <cell r="AX63">
            <v>0</v>
          </cell>
          <cell r="AY63">
            <v>0</v>
          </cell>
          <cell r="AZ63">
            <v>0</v>
          </cell>
          <cell r="BA63">
            <v>0</v>
          </cell>
          <cell r="BB63">
            <v>0</v>
          </cell>
          <cell r="BC63">
            <v>0</v>
          </cell>
          <cell r="BD63">
            <v>1</v>
          </cell>
          <cell r="BE63">
            <v>1</v>
          </cell>
          <cell r="BF63">
            <v>0</v>
          </cell>
          <cell r="BG63">
            <v>0</v>
          </cell>
          <cell r="BH63">
            <v>0</v>
          </cell>
          <cell r="BI63">
            <v>1</v>
          </cell>
          <cell r="BJ63">
            <v>0</v>
          </cell>
          <cell r="BK63">
            <v>0.5</v>
          </cell>
          <cell r="BL63">
            <v>0</v>
          </cell>
          <cell r="BM63">
            <v>0</v>
          </cell>
          <cell r="BN63">
            <v>1</v>
          </cell>
          <cell r="BP63">
            <v>21</v>
          </cell>
        </row>
        <row r="64">
          <cell r="B64">
            <v>1382</v>
          </cell>
          <cell r="C64" t="str">
            <v>CVS</v>
          </cell>
          <cell r="D64" t="str">
            <v>CVS CL 서울1팀</v>
          </cell>
          <cell r="E64" t="str">
            <v>박문용</v>
          </cell>
          <cell r="F64" t="str">
            <v>주임</v>
          </cell>
          <cell r="G64" t="str">
            <v>팀원</v>
          </cell>
          <cell r="H64" t="str">
            <v>2001-11-19</v>
          </cell>
          <cell r="I64" t="str">
            <v>남</v>
          </cell>
          <cell r="J64">
            <v>12</v>
          </cell>
          <cell r="K64">
            <v>0</v>
          </cell>
          <cell r="L64">
            <v>15</v>
          </cell>
          <cell r="M64">
            <v>15</v>
          </cell>
          <cell r="AL64" t="str">
            <v>휴일</v>
          </cell>
          <cell r="AN64" t="str">
            <v>3/25대휴</v>
          </cell>
          <cell r="AV64">
            <v>0</v>
          </cell>
          <cell r="AW64">
            <v>0</v>
          </cell>
          <cell r="AX64">
            <v>0</v>
          </cell>
          <cell r="AY64">
            <v>0</v>
          </cell>
          <cell r="AZ64">
            <v>0</v>
          </cell>
          <cell r="BA64">
            <v>0</v>
          </cell>
          <cell r="BB64">
            <v>0</v>
          </cell>
          <cell r="BC64">
            <v>0</v>
          </cell>
          <cell r="BD64">
            <v>1</v>
          </cell>
          <cell r="BE64">
            <v>1</v>
          </cell>
          <cell r="BF64">
            <v>0</v>
          </cell>
          <cell r="BG64">
            <v>0</v>
          </cell>
          <cell r="BH64">
            <v>0</v>
          </cell>
          <cell r="BI64">
            <v>0</v>
          </cell>
          <cell r="BJ64">
            <v>0</v>
          </cell>
          <cell r="BK64">
            <v>0</v>
          </cell>
          <cell r="BL64">
            <v>0</v>
          </cell>
          <cell r="BM64">
            <v>0</v>
          </cell>
          <cell r="BN64">
            <v>1</v>
          </cell>
          <cell r="BP64">
            <v>21</v>
          </cell>
        </row>
        <row r="65">
          <cell r="B65">
            <v>1318</v>
          </cell>
          <cell r="C65" t="str">
            <v>CVS</v>
          </cell>
          <cell r="D65" t="str">
            <v>CVS CL 서울1팀</v>
          </cell>
          <cell r="E65" t="str">
            <v>홍준석</v>
          </cell>
          <cell r="F65" t="str">
            <v>대리</v>
          </cell>
          <cell r="G65" t="str">
            <v>팀원</v>
          </cell>
          <cell r="H65" t="str">
            <v>2001-02-26</v>
          </cell>
          <cell r="I65" t="str">
            <v>남</v>
          </cell>
          <cell r="J65">
            <v>12</v>
          </cell>
          <cell r="K65">
            <v>0</v>
          </cell>
          <cell r="L65">
            <v>15</v>
          </cell>
          <cell r="M65">
            <v>15</v>
          </cell>
          <cell r="AD65" t="str">
            <v>월차</v>
          </cell>
          <cell r="AL65" t="str">
            <v>휴일</v>
          </cell>
          <cell r="AN65" t="str">
            <v>3/25대휴</v>
          </cell>
          <cell r="AV65">
            <v>0</v>
          </cell>
          <cell r="AW65">
            <v>0</v>
          </cell>
          <cell r="AX65">
            <v>0</v>
          </cell>
          <cell r="AY65">
            <v>1</v>
          </cell>
          <cell r="AZ65">
            <v>0</v>
          </cell>
          <cell r="BA65">
            <v>1</v>
          </cell>
          <cell r="BB65">
            <v>0</v>
          </cell>
          <cell r="BC65">
            <v>0</v>
          </cell>
          <cell r="BD65">
            <v>1</v>
          </cell>
          <cell r="BE65">
            <v>1</v>
          </cell>
          <cell r="BF65">
            <v>0</v>
          </cell>
          <cell r="BG65">
            <v>0</v>
          </cell>
          <cell r="BH65">
            <v>0</v>
          </cell>
          <cell r="BI65">
            <v>0</v>
          </cell>
          <cell r="BJ65">
            <v>0</v>
          </cell>
          <cell r="BK65">
            <v>0</v>
          </cell>
          <cell r="BL65">
            <v>0</v>
          </cell>
          <cell r="BM65">
            <v>0</v>
          </cell>
          <cell r="BN65">
            <v>2</v>
          </cell>
          <cell r="BP65">
            <v>20</v>
          </cell>
        </row>
        <row r="66">
          <cell r="B66">
            <v>1171</v>
          </cell>
          <cell r="C66" t="str">
            <v>CVS</v>
          </cell>
          <cell r="D66" t="str">
            <v>CVS CL 서울1팀</v>
          </cell>
          <cell r="E66" t="str">
            <v>신철호</v>
          </cell>
          <cell r="F66" t="str">
            <v>과장</v>
          </cell>
          <cell r="G66" t="str">
            <v>팀원</v>
          </cell>
          <cell r="H66" t="str">
            <v>1995-04-17</v>
          </cell>
          <cell r="I66" t="str">
            <v>남</v>
          </cell>
          <cell r="J66">
            <v>21</v>
          </cell>
          <cell r="K66">
            <v>0</v>
          </cell>
          <cell r="L66">
            <v>21</v>
          </cell>
          <cell r="M66">
            <v>21</v>
          </cell>
          <cell r="AL66" t="str">
            <v>휴일</v>
          </cell>
          <cell r="AN66" t="str">
            <v>3/25대휴</v>
          </cell>
          <cell r="AV66">
            <v>0</v>
          </cell>
          <cell r="AW66">
            <v>0</v>
          </cell>
          <cell r="AX66">
            <v>0</v>
          </cell>
          <cell r="AY66">
            <v>0</v>
          </cell>
          <cell r="AZ66">
            <v>0</v>
          </cell>
          <cell r="BA66">
            <v>0</v>
          </cell>
          <cell r="BB66">
            <v>0</v>
          </cell>
          <cell r="BC66">
            <v>0</v>
          </cell>
          <cell r="BD66">
            <v>1</v>
          </cell>
          <cell r="BE66">
            <v>1</v>
          </cell>
          <cell r="BF66">
            <v>0</v>
          </cell>
          <cell r="BG66">
            <v>0</v>
          </cell>
          <cell r="BH66">
            <v>0</v>
          </cell>
          <cell r="BI66">
            <v>0</v>
          </cell>
          <cell r="BJ66">
            <v>0</v>
          </cell>
          <cell r="BK66">
            <v>0</v>
          </cell>
          <cell r="BL66">
            <v>0</v>
          </cell>
          <cell r="BM66">
            <v>0</v>
          </cell>
          <cell r="BN66">
            <v>1</v>
          </cell>
          <cell r="BP66">
            <v>21</v>
          </cell>
        </row>
        <row r="67">
          <cell r="B67">
            <v>1031</v>
          </cell>
          <cell r="C67" t="str">
            <v>CVS</v>
          </cell>
          <cell r="D67" t="str">
            <v>CVS CL 서울1팀</v>
          </cell>
          <cell r="E67" t="str">
            <v>엄정무</v>
          </cell>
          <cell r="F67" t="str">
            <v>부장</v>
          </cell>
          <cell r="G67" t="str">
            <v>팀원</v>
          </cell>
          <cell r="H67" t="str">
            <v>1989-01-16</v>
          </cell>
          <cell r="I67" t="str">
            <v>남</v>
          </cell>
          <cell r="J67">
            <v>27</v>
          </cell>
          <cell r="K67">
            <v>0</v>
          </cell>
          <cell r="L67">
            <v>27</v>
          </cell>
          <cell r="M67">
            <v>27</v>
          </cell>
          <cell r="AL67" t="str">
            <v>휴일</v>
          </cell>
          <cell r="AN67" t="str">
            <v>3/25대휴</v>
          </cell>
          <cell r="AV67">
            <v>0</v>
          </cell>
          <cell r="AW67">
            <v>0</v>
          </cell>
          <cell r="AX67">
            <v>0</v>
          </cell>
          <cell r="AY67">
            <v>0</v>
          </cell>
          <cell r="AZ67">
            <v>0</v>
          </cell>
          <cell r="BA67">
            <v>0</v>
          </cell>
          <cell r="BB67">
            <v>0</v>
          </cell>
          <cell r="BC67">
            <v>0</v>
          </cell>
          <cell r="BD67">
            <v>1</v>
          </cell>
          <cell r="BE67">
            <v>1</v>
          </cell>
          <cell r="BF67">
            <v>0</v>
          </cell>
          <cell r="BG67">
            <v>0</v>
          </cell>
          <cell r="BH67">
            <v>0</v>
          </cell>
          <cell r="BI67">
            <v>0</v>
          </cell>
          <cell r="BJ67">
            <v>0</v>
          </cell>
          <cell r="BK67">
            <v>0</v>
          </cell>
          <cell r="BL67">
            <v>0</v>
          </cell>
          <cell r="BM67">
            <v>0</v>
          </cell>
          <cell r="BN67">
            <v>1</v>
          </cell>
          <cell r="BP67">
            <v>21</v>
          </cell>
        </row>
        <row r="68">
          <cell r="B68">
            <v>1045</v>
          </cell>
          <cell r="C68" t="str">
            <v>CVS</v>
          </cell>
          <cell r="D68" t="str">
            <v>CVS CL 서울1팀</v>
          </cell>
          <cell r="E68" t="str">
            <v>민태정</v>
          </cell>
          <cell r="F68" t="str">
            <v>차장</v>
          </cell>
          <cell r="G68" t="str">
            <v>팀원</v>
          </cell>
          <cell r="H68" t="str">
            <v>1989-12-04</v>
          </cell>
          <cell r="I68" t="str">
            <v>남</v>
          </cell>
          <cell r="J68">
            <v>28</v>
          </cell>
          <cell r="K68">
            <v>0</v>
          </cell>
          <cell r="L68">
            <v>27</v>
          </cell>
          <cell r="M68">
            <v>27</v>
          </cell>
          <cell r="AL68" t="str">
            <v>휴일</v>
          </cell>
          <cell r="AN68" t="str">
            <v>3/25대휴</v>
          </cell>
          <cell r="AV68">
            <v>0</v>
          </cell>
          <cell r="AW68">
            <v>0</v>
          </cell>
          <cell r="AX68">
            <v>0</v>
          </cell>
          <cell r="AY68">
            <v>0</v>
          </cell>
          <cell r="AZ68">
            <v>0</v>
          </cell>
          <cell r="BA68">
            <v>0</v>
          </cell>
          <cell r="BB68">
            <v>0</v>
          </cell>
          <cell r="BC68">
            <v>0</v>
          </cell>
          <cell r="BD68">
            <v>1</v>
          </cell>
          <cell r="BE68">
            <v>1</v>
          </cell>
          <cell r="BF68">
            <v>0</v>
          </cell>
          <cell r="BG68">
            <v>0</v>
          </cell>
          <cell r="BH68">
            <v>0</v>
          </cell>
          <cell r="BI68">
            <v>0</v>
          </cell>
          <cell r="BJ68">
            <v>0</v>
          </cell>
          <cell r="BK68">
            <v>0</v>
          </cell>
          <cell r="BL68">
            <v>0</v>
          </cell>
          <cell r="BM68">
            <v>0</v>
          </cell>
          <cell r="BN68">
            <v>1</v>
          </cell>
          <cell r="BP68">
            <v>21</v>
          </cell>
        </row>
        <row r="69">
          <cell r="B69">
            <v>1338</v>
          </cell>
          <cell r="C69" t="str">
            <v>CVS</v>
          </cell>
          <cell r="D69" t="str">
            <v>CVS CL 서울1팀</v>
          </cell>
          <cell r="E69" t="str">
            <v>고민환</v>
          </cell>
          <cell r="F69" t="str">
            <v>주임</v>
          </cell>
          <cell r="G69" t="str">
            <v>팀원</v>
          </cell>
          <cell r="H69" t="str">
            <v>2001-02-26</v>
          </cell>
          <cell r="I69" t="str">
            <v>남</v>
          </cell>
          <cell r="J69">
            <v>16</v>
          </cell>
          <cell r="K69">
            <v>0</v>
          </cell>
          <cell r="L69">
            <v>15</v>
          </cell>
          <cell r="M69">
            <v>15</v>
          </cell>
          <cell r="AL69" t="str">
            <v>휴일</v>
          </cell>
          <cell r="AN69" t="str">
            <v>3/25대휴</v>
          </cell>
          <cell r="AV69">
            <v>0</v>
          </cell>
          <cell r="AW69">
            <v>0</v>
          </cell>
          <cell r="AX69">
            <v>0</v>
          </cell>
          <cell r="AY69">
            <v>0</v>
          </cell>
          <cell r="AZ69">
            <v>0</v>
          </cell>
          <cell r="BA69">
            <v>0</v>
          </cell>
          <cell r="BB69">
            <v>0</v>
          </cell>
          <cell r="BC69">
            <v>0</v>
          </cell>
          <cell r="BD69">
            <v>1</v>
          </cell>
          <cell r="BE69">
            <v>1</v>
          </cell>
          <cell r="BF69">
            <v>0</v>
          </cell>
          <cell r="BG69">
            <v>0</v>
          </cell>
          <cell r="BH69">
            <v>0</v>
          </cell>
          <cell r="BI69">
            <v>0</v>
          </cell>
          <cell r="BJ69">
            <v>0</v>
          </cell>
          <cell r="BK69">
            <v>0</v>
          </cell>
          <cell r="BL69">
            <v>0</v>
          </cell>
          <cell r="BM69">
            <v>0</v>
          </cell>
          <cell r="BN69">
            <v>1</v>
          </cell>
          <cell r="BP69">
            <v>21</v>
          </cell>
        </row>
        <row r="70">
          <cell r="B70">
            <v>1260</v>
          </cell>
          <cell r="C70" t="str">
            <v>CVS</v>
          </cell>
          <cell r="D70" t="str">
            <v>CVS CL 서울1팀</v>
          </cell>
          <cell r="E70" t="str">
            <v>박성환</v>
          </cell>
          <cell r="F70" t="str">
            <v>사원</v>
          </cell>
          <cell r="G70" t="str">
            <v>팀원</v>
          </cell>
          <cell r="H70">
            <v>36500</v>
          </cell>
          <cell r="I70" t="str">
            <v>남</v>
          </cell>
          <cell r="J70">
            <v>11.3</v>
          </cell>
          <cell r="K70">
            <v>0</v>
          </cell>
          <cell r="L70">
            <v>17</v>
          </cell>
          <cell r="M70">
            <v>17</v>
          </cell>
          <cell r="AL70" t="str">
            <v>휴일</v>
          </cell>
          <cell r="AN70" t="str">
            <v>3/25대휴</v>
          </cell>
          <cell r="AV70">
            <v>0</v>
          </cell>
          <cell r="AW70">
            <v>0</v>
          </cell>
          <cell r="AX70">
            <v>0</v>
          </cell>
          <cell r="AY70">
            <v>0</v>
          </cell>
          <cell r="AZ70">
            <v>0</v>
          </cell>
          <cell r="BA70">
            <v>0</v>
          </cell>
          <cell r="BB70">
            <v>0</v>
          </cell>
          <cell r="BC70">
            <v>0</v>
          </cell>
          <cell r="BD70">
            <v>1</v>
          </cell>
          <cell r="BE70">
            <v>1</v>
          </cell>
          <cell r="BF70">
            <v>0</v>
          </cell>
          <cell r="BG70">
            <v>0</v>
          </cell>
          <cell r="BH70">
            <v>0</v>
          </cell>
          <cell r="BI70">
            <v>0</v>
          </cell>
          <cell r="BJ70">
            <v>0</v>
          </cell>
          <cell r="BK70">
            <v>0</v>
          </cell>
          <cell r="BL70">
            <v>0</v>
          </cell>
          <cell r="BM70">
            <v>0</v>
          </cell>
          <cell r="BN70">
            <v>1</v>
          </cell>
          <cell r="BP70">
            <v>21</v>
          </cell>
        </row>
        <row r="71">
          <cell r="B71">
            <v>1429</v>
          </cell>
          <cell r="C71" t="str">
            <v>CVS</v>
          </cell>
          <cell r="D71" t="str">
            <v>CVS CL 서울1팀</v>
          </cell>
          <cell r="E71" t="str">
            <v>김경은</v>
          </cell>
          <cell r="F71" t="str">
            <v>주임</v>
          </cell>
          <cell r="G71" t="str">
            <v>팀원</v>
          </cell>
          <cell r="H71" t="str">
            <v>2003-01-07</v>
          </cell>
          <cell r="I71" t="str">
            <v>여</v>
          </cell>
          <cell r="J71">
            <v>14</v>
          </cell>
          <cell r="K71">
            <v>0</v>
          </cell>
          <cell r="L71">
            <v>13</v>
          </cell>
          <cell r="M71">
            <v>13</v>
          </cell>
          <cell r="AL71" t="str">
            <v>휴일</v>
          </cell>
          <cell r="AN71" t="str">
            <v>3/25대휴</v>
          </cell>
          <cell r="AR71" t="str">
            <v>생휴</v>
          </cell>
          <cell r="AV71">
            <v>0</v>
          </cell>
          <cell r="AW71">
            <v>0</v>
          </cell>
          <cell r="AX71">
            <v>0</v>
          </cell>
          <cell r="AY71">
            <v>0</v>
          </cell>
          <cell r="AZ71">
            <v>0</v>
          </cell>
          <cell r="BA71">
            <v>0</v>
          </cell>
          <cell r="BB71">
            <v>1</v>
          </cell>
          <cell r="BC71">
            <v>0</v>
          </cell>
          <cell r="BD71">
            <v>1</v>
          </cell>
          <cell r="BE71">
            <v>1</v>
          </cell>
          <cell r="BF71">
            <v>0</v>
          </cell>
          <cell r="BG71">
            <v>0</v>
          </cell>
          <cell r="BH71">
            <v>0</v>
          </cell>
          <cell r="BI71">
            <v>0</v>
          </cell>
          <cell r="BJ71">
            <v>0</v>
          </cell>
          <cell r="BK71">
            <v>0</v>
          </cell>
          <cell r="BL71">
            <v>0</v>
          </cell>
          <cell r="BM71">
            <v>0</v>
          </cell>
          <cell r="BN71">
            <v>2</v>
          </cell>
          <cell r="BP71">
            <v>20</v>
          </cell>
        </row>
        <row r="72">
          <cell r="B72">
            <v>1126</v>
          </cell>
          <cell r="C72" t="str">
            <v>CVS</v>
          </cell>
          <cell r="D72" t="str">
            <v>CVS CL 서울1팀</v>
          </cell>
          <cell r="E72" t="str">
            <v>권혁래</v>
          </cell>
          <cell r="F72" t="str">
            <v>차장</v>
          </cell>
          <cell r="G72" t="str">
            <v>팀원</v>
          </cell>
          <cell r="H72" t="str">
            <v>1993-04-01</v>
          </cell>
          <cell r="I72" t="str">
            <v>남</v>
          </cell>
          <cell r="J72">
            <v>22</v>
          </cell>
          <cell r="K72">
            <v>0</v>
          </cell>
          <cell r="L72">
            <v>23</v>
          </cell>
          <cell r="M72">
            <v>23</v>
          </cell>
          <cell r="AL72" t="str">
            <v>휴일</v>
          </cell>
          <cell r="AN72" t="str">
            <v>3/25대휴</v>
          </cell>
          <cell r="AV72">
            <v>0</v>
          </cell>
          <cell r="AW72">
            <v>0</v>
          </cell>
          <cell r="AX72">
            <v>0</v>
          </cell>
          <cell r="AY72">
            <v>0</v>
          </cell>
          <cell r="AZ72">
            <v>0</v>
          </cell>
          <cell r="BA72">
            <v>0</v>
          </cell>
          <cell r="BB72">
            <v>0</v>
          </cell>
          <cell r="BC72">
            <v>0</v>
          </cell>
          <cell r="BD72">
            <v>1</v>
          </cell>
          <cell r="BE72">
            <v>1</v>
          </cell>
          <cell r="BF72">
            <v>0</v>
          </cell>
          <cell r="BG72">
            <v>0</v>
          </cell>
          <cell r="BH72">
            <v>0</v>
          </cell>
          <cell r="BI72">
            <v>0</v>
          </cell>
          <cell r="BJ72">
            <v>0</v>
          </cell>
          <cell r="BK72">
            <v>0</v>
          </cell>
          <cell r="BL72">
            <v>0</v>
          </cell>
          <cell r="BM72">
            <v>0</v>
          </cell>
          <cell r="BN72">
            <v>1</v>
          </cell>
          <cell r="BP72">
            <v>21</v>
          </cell>
        </row>
        <row r="73">
          <cell r="B73">
            <v>1029</v>
          </cell>
          <cell r="C73" t="str">
            <v>CVS</v>
          </cell>
          <cell r="D73" t="str">
            <v>CVS CL 서울2팀</v>
          </cell>
          <cell r="E73" t="str">
            <v>강성우</v>
          </cell>
          <cell r="F73" t="str">
            <v>부장</v>
          </cell>
          <cell r="G73" t="str">
            <v>팀장</v>
          </cell>
          <cell r="H73" t="str">
            <v>1988-12-12</v>
          </cell>
          <cell r="I73" t="str">
            <v>남</v>
          </cell>
          <cell r="J73">
            <v>29</v>
          </cell>
          <cell r="K73">
            <v>0</v>
          </cell>
          <cell r="L73">
            <v>28</v>
          </cell>
          <cell r="M73">
            <v>28</v>
          </cell>
          <cell r="AL73" t="str">
            <v>휴일</v>
          </cell>
          <cell r="AM73" t="str">
            <v>휴일</v>
          </cell>
          <cell r="AV73">
            <v>0</v>
          </cell>
          <cell r="AW73">
            <v>0</v>
          </cell>
          <cell r="AX73">
            <v>0</v>
          </cell>
          <cell r="AY73">
            <v>0</v>
          </cell>
          <cell r="AZ73">
            <v>0</v>
          </cell>
          <cell r="BA73">
            <v>0</v>
          </cell>
          <cell r="BB73">
            <v>0</v>
          </cell>
          <cell r="BC73">
            <v>0</v>
          </cell>
          <cell r="BD73">
            <v>2</v>
          </cell>
          <cell r="BE73">
            <v>0</v>
          </cell>
          <cell r="BF73">
            <v>0</v>
          </cell>
          <cell r="BG73">
            <v>0</v>
          </cell>
          <cell r="BH73">
            <v>0</v>
          </cell>
          <cell r="BI73">
            <v>0</v>
          </cell>
          <cell r="BJ73">
            <v>0</v>
          </cell>
          <cell r="BK73">
            <v>0</v>
          </cell>
          <cell r="BL73">
            <v>0</v>
          </cell>
          <cell r="BM73">
            <v>0</v>
          </cell>
          <cell r="BN73">
            <v>0</v>
          </cell>
          <cell r="BP73">
            <v>22</v>
          </cell>
        </row>
        <row r="74">
          <cell r="B74">
            <v>1234</v>
          </cell>
          <cell r="C74" t="str">
            <v>CVS</v>
          </cell>
          <cell r="D74" t="str">
            <v>CVS CL 서울2팀</v>
          </cell>
          <cell r="E74" t="str">
            <v>차용범</v>
          </cell>
          <cell r="F74" t="str">
            <v>대리</v>
          </cell>
          <cell r="G74" t="str">
            <v>팀원</v>
          </cell>
          <cell r="H74" t="str">
            <v>1999-07-01</v>
          </cell>
          <cell r="I74" t="str">
            <v>남</v>
          </cell>
          <cell r="J74">
            <v>15</v>
          </cell>
          <cell r="K74">
            <v>0</v>
          </cell>
          <cell r="L74">
            <v>17</v>
          </cell>
          <cell r="M74">
            <v>17</v>
          </cell>
          <cell r="AL74" t="str">
            <v>휴일</v>
          </cell>
          <cell r="AN74" t="str">
            <v>3/25대휴</v>
          </cell>
          <cell r="AV74">
            <v>0</v>
          </cell>
          <cell r="AW74">
            <v>0</v>
          </cell>
          <cell r="AX74">
            <v>0</v>
          </cell>
          <cell r="AY74">
            <v>0</v>
          </cell>
          <cell r="AZ74">
            <v>0</v>
          </cell>
          <cell r="BA74">
            <v>0</v>
          </cell>
          <cell r="BB74">
            <v>0</v>
          </cell>
          <cell r="BC74">
            <v>0</v>
          </cell>
          <cell r="BD74">
            <v>1</v>
          </cell>
          <cell r="BE74">
            <v>1</v>
          </cell>
          <cell r="BF74">
            <v>0</v>
          </cell>
          <cell r="BG74">
            <v>0</v>
          </cell>
          <cell r="BH74">
            <v>0</v>
          </cell>
          <cell r="BI74">
            <v>0</v>
          </cell>
          <cell r="BJ74">
            <v>0</v>
          </cell>
          <cell r="BK74">
            <v>0</v>
          </cell>
          <cell r="BL74">
            <v>0</v>
          </cell>
          <cell r="BM74">
            <v>0</v>
          </cell>
          <cell r="BN74">
            <v>1</v>
          </cell>
          <cell r="BP74">
            <v>21</v>
          </cell>
        </row>
        <row r="75">
          <cell r="B75">
            <v>1079</v>
          </cell>
          <cell r="C75" t="str">
            <v>CVS</v>
          </cell>
          <cell r="D75" t="str">
            <v>CVS CL 서울2팀</v>
          </cell>
          <cell r="E75" t="str">
            <v>김범식</v>
          </cell>
          <cell r="F75" t="str">
            <v>차장</v>
          </cell>
          <cell r="G75" t="str">
            <v>팀원</v>
          </cell>
          <cell r="H75" t="str">
            <v>1991-09-09</v>
          </cell>
          <cell r="I75" t="str">
            <v>남</v>
          </cell>
          <cell r="J75">
            <v>21</v>
          </cell>
          <cell r="K75">
            <v>0</v>
          </cell>
          <cell r="L75">
            <v>25</v>
          </cell>
          <cell r="M75">
            <v>25</v>
          </cell>
          <cell r="AL75" t="str">
            <v>휴일</v>
          </cell>
          <cell r="AV75">
            <v>0</v>
          </cell>
          <cell r="AW75">
            <v>0</v>
          </cell>
          <cell r="AX75">
            <v>0</v>
          </cell>
          <cell r="AY75">
            <v>0</v>
          </cell>
          <cell r="AZ75">
            <v>0</v>
          </cell>
          <cell r="BA75">
            <v>0</v>
          </cell>
          <cell r="BB75">
            <v>0</v>
          </cell>
          <cell r="BC75">
            <v>0</v>
          </cell>
          <cell r="BD75">
            <v>1</v>
          </cell>
          <cell r="BE75">
            <v>0</v>
          </cell>
          <cell r="BF75">
            <v>0</v>
          </cell>
          <cell r="BG75">
            <v>0</v>
          </cell>
          <cell r="BH75">
            <v>0</v>
          </cell>
          <cell r="BI75">
            <v>0</v>
          </cell>
          <cell r="BJ75">
            <v>0</v>
          </cell>
          <cell r="BK75">
            <v>0</v>
          </cell>
          <cell r="BL75">
            <v>0</v>
          </cell>
          <cell r="BM75">
            <v>0</v>
          </cell>
          <cell r="BN75">
            <v>0</v>
          </cell>
          <cell r="BP75">
            <v>22</v>
          </cell>
        </row>
        <row r="76">
          <cell r="B76">
            <v>1359</v>
          </cell>
          <cell r="C76" t="str">
            <v>CVS</v>
          </cell>
          <cell r="D76" t="str">
            <v>CVS CL 서울2팀</v>
          </cell>
          <cell r="E76" t="str">
            <v>백동민</v>
          </cell>
          <cell r="F76" t="str">
            <v>주임</v>
          </cell>
          <cell r="G76" t="str">
            <v>팀원</v>
          </cell>
          <cell r="H76" t="str">
            <v>2001-04-30</v>
          </cell>
          <cell r="I76" t="str">
            <v>남</v>
          </cell>
          <cell r="J76">
            <v>13</v>
          </cell>
          <cell r="K76">
            <v>0</v>
          </cell>
          <cell r="L76">
            <v>15</v>
          </cell>
          <cell r="M76">
            <v>15</v>
          </cell>
          <cell r="AA76" t="str">
            <v>훈련반</v>
          </cell>
          <cell r="AL76" t="str">
            <v>휴일</v>
          </cell>
          <cell r="AN76" t="str">
            <v>3/25대휴</v>
          </cell>
          <cell r="AV76">
            <v>0</v>
          </cell>
          <cell r="AW76">
            <v>0</v>
          </cell>
          <cell r="AX76">
            <v>0</v>
          </cell>
          <cell r="AY76">
            <v>0</v>
          </cell>
          <cell r="AZ76">
            <v>0</v>
          </cell>
          <cell r="BA76">
            <v>0</v>
          </cell>
          <cell r="BB76">
            <v>0</v>
          </cell>
          <cell r="BC76">
            <v>0</v>
          </cell>
          <cell r="BD76">
            <v>1</v>
          </cell>
          <cell r="BE76">
            <v>1</v>
          </cell>
          <cell r="BF76">
            <v>0</v>
          </cell>
          <cell r="BG76">
            <v>0</v>
          </cell>
          <cell r="BH76">
            <v>0</v>
          </cell>
          <cell r="BI76">
            <v>1</v>
          </cell>
          <cell r="BJ76">
            <v>0</v>
          </cell>
          <cell r="BK76">
            <v>0.5</v>
          </cell>
          <cell r="BL76">
            <v>0</v>
          </cell>
          <cell r="BM76">
            <v>0</v>
          </cell>
          <cell r="BN76">
            <v>1</v>
          </cell>
          <cell r="BP76">
            <v>21</v>
          </cell>
        </row>
        <row r="77">
          <cell r="B77">
            <v>1366</v>
          </cell>
          <cell r="C77" t="str">
            <v>CVS</v>
          </cell>
          <cell r="D77" t="str">
            <v>CVS CL 서울2팀</v>
          </cell>
          <cell r="E77" t="str">
            <v>장종일</v>
          </cell>
          <cell r="F77" t="str">
            <v>주임</v>
          </cell>
          <cell r="G77" t="str">
            <v>팀원</v>
          </cell>
          <cell r="H77" t="str">
            <v>2001-05-02</v>
          </cell>
          <cell r="I77" t="str">
            <v>남</v>
          </cell>
          <cell r="J77">
            <v>14</v>
          </cell>
          <cell r="K77">
            <v>0</v>
          </cell>
          <cell r="L77">
            <v>15</v>
          </cell>
          <cell r="M77">
            <v>15</v>
          </cell>
          <cell r="AL77" t="str">
            <v>휴일</v>
          </cell>
          <cell r="AN77" t="str">
            <v>3/25대휴</v>
          </cell>
          <cell r="AV77">
            <v>0</v>
          </cell>
          <cell r="AW77">
            <v>0</v>
          </cell>
          <cell r="AX77">
            <v>0</v>
          </cell>
          <cell r="AY77">
            <v>0</v>
          </cell>
          <cell r="AZ77">
            <v>0</v>
          </cell>
          <cell r="BA77">
            <v>0</v>
          </cell>
          <cell r="BB77">
            <v>0</v>
          </cell>
          <cell r="BC77">
            <v>0</v>
          </cell>
          <cell r="BD77">
            <v>1</v>
          </cell>
          <cell r="BE77">
            <v>1</v>
          </cell>
          <cell r="BF77">
            <v>0</v>
          </cell>
          <cell r="BG77">
            <v>0</v>
          </cell>
          <cell r="BH77">
            <v>0</v>
          </cell>
          <cell r="BI77">
            <v>0</v>
          </cell>
          <cell r="BJ77">
            <v>0</v>
          </cell>
          <cell r="BK77">
            <v>0</v>
          </cell>
          <cell r="BL77">
            <v>0</v>
          </cell>
          <cell r="BM77">
            <v>0</v>
          </cell>
          <cell r="BN77">
            <v>1</v>
          </cell>
          <cell r="BP77">
            <v>21</v>
          </cell>
        </row>
        <row r="78">
          <cell r="B78">
            <v>1440</v>
          </cell>
          <cell r="C78" t="str">
            <v>CVS</v>
          </cell>
          <cell r="D78" t="str">
            <v>CVS CL 서울2팀</v>
          </cell>
          <cell r="E78" t="str">
            <v>유진수</v>
          </cell>
          <cell r="F78" t="str">
            <v>사원</v>
          </cell>
          <cell r="G78" t="str">
            <v>팀원</v>
          </cell>
          <cell r="H78" t="str">
            <v>2003-01-07</v>
          </cell>
          <cell r="I78" t="str">
            <v>남</v>
          </cell>
          <cell r="J78">
            <v>13</v>
          </cell>
          <cell r="K78">
            <v>0</v>
          </cell>
          <cell r="L78">
            <v>13</v>
          </cell>
          <cell r="M78">
            <v>13</v>
          </cell>
          <cell r="AL78" t="str">
            <v>휴일</v>
          </cell>
          <cell r="AN78" t="str">
            <v>3/25대휴</v>
          </cell>
          <cell r="AV78">
            <v>0</v>
          </cell>
          <cell r="AW78">
            <v>0</v>
          </cell>
          <cell r="AX78">
            <v>0</v>
          </cell>
          <cell r="AY78">
            <v>0</v>
          </cell>
          <cell r="AZ78">
            <v>0</v>
          </cell>
          <cell r="BA78">
            <v>0</v>
          </cell>
          <cell r="BB78">
            <v>0</v>
          </cell>
          <cell r="BC78">
            <v>0</v>
          </cell>
          <cell r="BD78">
            <v>1</v>
          </cell>
          <cell r="BE78">
            <v>1</v>
          </cell>
          <cell r="BF78">
            <v>0</v>
          </cell>
          <cell r="BG78">
            <v>0</v>
          </cell>
          <cell r="BH78">
            <v>0</v>
          </cell>
          <cell r="BI78">
            <v>0</v>
          </cell>
          <cell r="BJ78">
            <v>0</v>
          </cell>
          <cell r="BK78">
            <v>0</v>
          </cell>
          <cell r="BL78">
            <v>0</v>
          </cell>
          <cell r="BM78">
            <v>0</v>
          </cell>
          <cell r="BN78">
            <v>1</v>
          </cell>
          <cell r="BP78">
            <v>21</v>
          </cell>
        </row>
        <row r="79">
          <cell r="B79">
            <v>1581</v>
          </cell>
          <cell r="C79" t="str">
            <v>CVS</v>
          </cell>
          <cell r="D79" t="str">
            <v>CVS CL 서울2팀</v>
          </cell>
          <cell r="E79" t="str">
            <v>김미나</v>
          </cell>
          <cell r="F79" t="str">
            <v>사원</v>
          </cell>
          <cell r="G79" t="str">
            <v>팀원</v>
          </cell>
          <cell r="H79" t="str">
            <v>2004-09-10</v>
          </cell>
          <cell r="I79" t="str">
            <v>여</v>
          </cell>
          <cell r="J79">
            <v>2.0684931506849313</v>
          </cell>
          <cell r="K79">
            <v>0</v>
          </cell>
          <cell r="L79">
            <v>12</v>
          </cell>
          <cell r="M79">
            <v>12</v>
          </cell>
          <cell r="AA79" t="str">
            <v>생휴</v>
          </cell>
          <cell r="AF79" t="str">
            <v>휴일</v>
          </cell>
          <cell r="AL79" t="str">
            <v>휴일</v>
          </cell>
          <cell r="AN79" t="str">
            <v>3/25대휴</v>
          </cell>
          <cell r="AR79" t="str">
            <v>3/19대휴</v>
          </cell>
          <cell r="AV79">
            <v>0</v>
          </cell>
          <cell r="AW79">
            <v>0</v>
          </cell>
          <cell r="AX79">
            <v>0</v>
          </cell>
          <cell r="AY79">
            <v>0</v>
          </cell>
          <cell r="AZ79">
            <v>0</v>
          </cell>
          <cell r="BA79">
            <v>0</v>
          </cell>
          <cell r="BB79">
            <v>1</v>
          </cell>
          <cell r="BC79">
            <v>0</v>
          </cell>
          <cell r="BD79">
            <v>2</v>
          </cell>
          <cell r="BE79">
            <v>2</v>
          </cell>
          <cell r="BF79">
            <v>0</v>
          </cell>
          <cell r="BG79">
            <v>0</v>
          </cell>
          <cell r="BH79">
            <v>0</v>
          </cell>
          <cell r="BI79">
            <v>0</v>
          </cell>
          <cell r="BJ79">
            <v>0</v>
          </cell>
          <cell r="BK79">
            <v>0</v>
          </cell>
          <cell r="BL79">
            <v>0</v>
          </cell>
          <cell r="BM79">
            <v>0</v>
          </cell>
          <cell r="BN79">
            <v>3</v>
          </cell>
          <cell r="BP79">
            <v>19</v>
          </cell>
        </row>
        <row r="80">
          <cell r="B80">
            <v>1490</v>
          </cell>
          <cell r="C80" t="str">
            <v>CVS</v>
          </cell>
          <cell r="D80" t="str">
            <v>CVS CL 서울2팀</v>
          </cell>
          <cell r="E80" t="str">
            <v>김남영</v>
          </cell>
          <cell r="F80" t="str">
            <v>주임</v>
          </cell>
          <cell r="G80" t="str">
            <v>팀원</v>
          </cell>
          <cell r="H80" t="str">
            <v>2003-03-10</v>
          </cell>
          <cell r="I80" t="str">
            <v>여</v>
          </cell>
          <cell r="J80">
            <v>14</v>
          </cell>
          <cell r="K80">
            <v>0</v>
          </cell>
          <cell r="L80">
            <v>13</v>
          </cell>
          <cell r="M80">
            <v>13</v>
          </cell>
          <cell r="AL80" t="str">
            <v>휴일</v>
          </cell>
          <cell r="AN80" t="str">
            <v>3/25대휴</v>
          </cell>
          <cell r="AV80">
            <v>0</v>
          </cell>
          <cell r="AW80">
            <v>0</v>
          </cell>
          <cell r="AX80">
            <v>0</v>
          </cell>
          <cell r="AY80">
            <v>0</v>
          </cell>
          <cell r="AZ80">
            <v>0</v>
          </cell>
          <cell r="BA80">
            <v>0</v>
          </cell>
          <cell r="BB80">
            <v>0</v>
          </cell>
          <cell r="BC80">
            <v>0</v>
          </cell>
          <cell r="BD80">
            <v>1</v>
          </cell>
          <cell r="BE80">
            <v>1</v>
          </cell>
          <cell r="BF80">
            <v>0</v>
          </cell>
          <cell r="BG80">
            <v>0</v>
          </cell>
          <cell r="BH80">
            <v>0</v>
          </cell>
          <cell r="BI80">
            <v>0</v>
          </cell>
          <cell r="BJ80">
            <v>0</v>
          </cell>
          <cell r="BK80">
            <v>0</v>
          </cell>
          <cell r="BL80">
            <v>0</v>
          </cell>
          <cell r="BM80">
            <v>0</v>
          </cell>
          <cell r="BN80">
            <v>1</v>
          </cell>
          <cell r="BP80">
            <v>21</v>
          </cell>
        </row>
        <row r="81">
          <cell r="B81">
            <v>1043</v>
          </cell>
          <cell r="C81" t="str">
            <v>CVS</v>
          </cell>
          <cell r="D81" t="str">
            <v>CVS CL 서울3팀</v>
          </cell>
          <cell r="E81" t="str">
            <v>김진우</v>
          </cell>
          <cell r="F81" t="str">
            <v>차장</v>
          </cell>
          <cell r="G81" t="str">
            <v>팀장</v>
          </cell>
          <cell r="H81" t="str">
            <v>1989-12-04</v>
          </cell>
          <cell r="I81" t="str">
            <v>남</v>
          </cell>
          <cell r="J81">
            <v>27</v>
          </cell>
          <cell r="K81">
            <v>0</v>
          </cell>
          <cell r="L81">
            <v>27</v>
          </cell>
          <cell r="M81">
            <v>27</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P81">
            <v>22</v>
          </cell>
        </row>
        <row r="82">
          <cell r="B82">
            <v>1489</v>
          </cell>
          <cell r="C82" t="str">
            <v>CVS</v>
          </cell>
          <cell r="D82" t="str">
            <v>CVS CL 서울3팀</v>
          </cell>
          <cell r="E82" t="str">
            <v>김광호</v>
          </cell>
          <cell r="F82" t="str">
            <v>사원</v>
          </cell>
          <cell r="G82" t="str">
            <v>팀원</v>
          </cell>
          <cell r="H82" t="str">
            <v>2003-03-10</v>
          </cell>
          <cell r="I82" t="str">
            <v>남</v>
          </cell>
          <cell r="J82">
            <v>11</v>
          </cell>
          <cell r="K82">
            <v>0</v>
          </cell>
          <cell r="L82">
            <v>13</v>
          </cell>
          <cell r="M82">
            <v>13</v>
          </cell>
          <cell r="X82" t="str">
            <v>휴일</v>
          </cell>
          <cell r="Z82" t="str">
            <v>출산</v>
          </cell>
          <cell r="AA82" t="str">
            <v>출산</v>
          </cell>
          <cell r="AH82" t="str">
            <v>3/11대휴</v>
          </cell>
          <cell r="AL82" t="str">
            <v>휴일</v>
          </cell>
          <cell r="AP82" t="str">
            <v>3/25대휴</v>
          </cell>
          <cell r="AV82">
            <v>0</v>
          </cell>
          <cell r="AW82">
            <v>0</v>
          </cell>
          <cell r="AX82">
            <v>0</v>
          </cell>
          <cell r="AY82">
            <v>0</v>
          </cell>
          <cell r="AZ82">
            <v>0</v>
          </cell>
          <cell r="BA82">
            <v>0</v>
          </cell>
          <cell r="BB82">
            <v>0</v>
          </cell>
          <cell r="BC82">
            <v>0</v>
          </cell>
          <cell r="BD82">
            <v>2</v>
          </cell>
          <cell r="BE82">
            <v>2</v>
          </cell>
          <cell r="BF82">
            <v>0</v>
          </cell>
          <cell r="BG82">
            <v>0</v>
          </cell>
          <cell r="BH82">
            <v>0</v>
          </cell>
          <cell r="BI82">
            <v>0</v>
          </cell>
          <cell r="BJ82">
            <v>0</v>
          </cell>
          <cell r="BK82">
            <v>0</v>
          </cell>
          <cell r="BL82">
            <v>0</v>
          </cell>
          <cell r="BM82">
            <v>0</v>
          </cell>
          <cell r="BN82">
            <v>2</v>
          </cell>
          <cell r="BO82">
            <v>-2</v>
          </cell>
          <cell r="BP82">
            <v>18</v>
          </cell>
        </row>
        <row r="83">
          <cell r="B83">
            <v>1105</v>
          </cell>
          <cell r="C83" t="str">
            <v>CVS</v>
          </cell>
          <cell r="D83" t="str">
            <v>CVS CL 서울3팀</v>
          </cell>
          <cell r="E83" t="str">
            <v>정철교</v>
          </cell>
          <cell r="F83" t="str">
            <v>차장</v>
          </cell>
          <cell r="G83" t="str">
            <v>팀원</v>
          </cell>
          <cell r="H83" t="str">
            <v>1992-08-10</v>
          </cell>
          <cell r="I83" t="str">
            <v>남</v>
          </cell>
          <cell r="J83">
            <v>23</v>
          </cell>
          <cell r="K83">
            <v>0</v>
          </cell>
          <cell r="L83">
            <v>24</v>
          </cell>
          <cell r="M83">
            <v>24</v>
          </cell>
          <cell r="AE83" t="str">
            <v>휴일</v>
          </cell>
          <cell r="AL83" t="str">
            <v>휴일</v>
          </cell>
          <cell r="AN83" t="str">
            <v>3/25대휴</v>
          </cell>
          <cell r="AV83">
            <v>0</v>
          </cell>
          <cell r="AW83">
            <v>0</v>
          </cell>
          <cell r="AX83">
            <v>0</v>
          </cell>
          <cell r="AY83">
            <v>0</v>
          </cell>
          <cell r="AZ83">
            <v>0</v>
          </cell>
          <cell r="BA83">
            <v>0</v>
          </cell>
          <cell r="BB83">
            <v>0</v>
          </cell>
          <cell r="BC83">
            <v>0</v>
          </cell>
          <cell r="BD83">
            <v>2</v>
          </cell>
          <cell r="BE83">
            <v>1</v>
          </cell>
          <cell r="BF83">
            <v>0</v>
          </cell>
          <cell r="BG83">
            <v>0</v>
          </cell>
          <cell r="BH83">
            <v>0</v>
          </cell>
          <cell r="BI83">
            <v>0</v>
          </cell>
          <cell r="BJ83">
            <v>0</v>
          </cell>
          <cell r="BK83">
            <v>0</v>
          </cell>
          <cell r="BL83">
            <v>0</v>
          </cell>
          <cell r="BM83">
            <v>0</v>
          </cell>
          <cell r="BN83">
            <v>1</v>
          </cell>
          <cell r="BP83">
            <v>21</v>
          </cell>
        </row>
        <row r="84">
          <cell r="B84">
            <v>1598</v>
          </cell>
          <cell r="C84" t="str">
            <v>CVS</v>
          </cell>
          <cell r="D84" t="str">
            <v>CVS CL 서울3팀</v>
          </cell>
          <cell r="E84" t="str">
            <v>주영범</v>
          </cell>
          <cell r="F84" t="str">
            <v>주임</v>
          </cell>
          <cell r="G84" t="str">
            <v>팀원</v>
          </cell>
          <cell r="H84">
            <v>38544</v>
          </cell>
          <cell r="I84" t="str">
            <v>남</v>
          </cell>
          <cell r="J84">
            <v>0</v>
          </cell>
          <cell r="K84">
            <v>-3.2328767123287667</v>
          </cell>
          <cell r="L84">
            <v>11</v>
          </cell>
          <cell r="M84">
            <v>7.7671232876712333</v>
          </cell>
          <cell r="AL84" t="str">
            <v>휴일</v>
          </cell>
          <cell r="AV84">
            <v>0</v>
          </cell>
          <cell r="AW84">
            <v>0</v>
          </cell>
          <cell r="AX84">
            <v>0</v>
          </cell>
          <cell r="AY84">
            <v>0</v>
          </cell>
          <cell r="AZ84">
            <v>0</v>
          </cell>
          <cell r="BA84">
            <v>0</v>
          </cell>
          <cell r="BB84">
            <v>0</v>
          </cell>
          <cell r="BC84">
            <v>0</v>
          </cell>
          <cell r="BD84">
            <v>1</v>
          </cell>
          <cell r="BE84">
            <v>0</v>
          </cell>
          <cell r="BF84">
            <v>0</v>
          </cell>
          <cell r="BG84">
            <v>0</v>
          </cell>
          <cell r="BH84">
            <v>0</v>
          </cell>
          <cell r="BI84">
            <v>0</v>
          </cell>
          <cell r="BJ84">
            <v>0</v>
          </cell>
          <cell r="BK84">
            <v>0</v>
          </cell>
          <cell r="BL84">
            <v>0</v>
          </cell>
          <cell r="BM84">
            <v>0</v>
          </cell>
          <cell r="BN84">
            <v>0</v>
          </cell>
          <cell r="BP84">
            <v>22</v>
          </cell>
        </row>
        <row r="85">
          <cell r="B85">
            <v>1288</v>
          </cell>
          <cell r="C85" t="str">
            <v>CVS</v>
          </cell>
          <cell r="D85" t="str">
            <v>CVS CL 서울3팀</v>
          </cell>
          <cell r="E85" t="str">
            <v>이지성</v>
          </cell>
          <cell r="F85" t="str">
            <v>주임</v>
          </cell>
          <cell r="G85" t="str">
            <v>팀원</v>
          </cell>
          <cell r="H85" t="str">
            <v>2000-02-01</v>
          </cell>
          <cell r="I85" t="str">
            <v>남</v>
          </cell>
          <cell r="J85">
            <v>16</v>
          </cell>
          <cell r="K85">
            <v>0</v>
          </cell>
          <cell r="L85">
            <v>16</v>
          </cell>
          <cell r="M85">
            <v>16</v>
          </cell>
          <cell r="AA85" t="str">
            <v>훈련</v>
          </cell>
          <cell r="AE85" t="str">
            <v>휴일</v>
          </cell>
          <cell r="AL85" t="str">
            <v>휴일</v>
          </cell>
          <cell r="AV85">
            <v>0</v>
          </cell>
          <cell r="AW85">
            <v>0</v>
          </cell>
          <cell r="AX85">
            <v>0</v>
          </cell>
          <cell r="AY85">
            <v>0</v>
          </cell>
          <cell r="AZ85">
            <v>0</v>
          </cell>
          <cell r="BA85">
            <v>0</v>
          </cell>
          <cell r="BB85">
            <v>0</v>
          </cell>
          <cell r="BC85">
            <v>0</v>
          </cell>
          <cell r="BD85">
            <v>2</v>
          </cell>
          <cell r="BE85">
            <v>0</v>
          </cell>
          <cell r="BF85">
            <v>0</v>
          </cell>
          <cell r="BG85">
            <v>0</v>
          </cell>
          <cell r="BH85">
            <v>0</v>
          </cell>
          <cell r="BI85">
            <v>0</v>
          </cell>
          <cell r="BJ85">
            <v>1</v>
          </cell>
          <cell r="BK85">
            <v>1</v>
          </cell>
          <cell r="BL85">
            <v>0</v>
          </cell>
          <cell r="BM85">
            <v>0</v>
          </cell>
          <cell r="BN85">
            <v>1</v>
          </cell>
          <cell r="BP85">
            <v>21</v>
          </cell>
        </row>
        <row r="86">
          <cell r="B86">
            <v>1578</v>
          </cell>
          <cell r="C86" t="str">
            <v>CVS</v>
          </cell>
          <cell r="D86" t="str">
            <v>CVS CL 서울3팀</v>
          </cell>
          <cell r="E86" t="str">
            <v>박현정</v>
          </cell>
          <cell r="F86" t="str">
            <v>사원</v>
          </cell>
          <cell r="G86" t="str">
            <v>팀원</v>
          </cell>
          <cell r="H86" t="str">
            <v>2004-09-10</v>
          </cell>
          <cell r="I86" t="str">
            <v>여</v>
          </cell>
          <cell r="J86">
            <v>4.0684931506849313</v>
          </cell>
          <cell r="K86">
            <v>0</v>
          </cell>
          <cell r="L86">
            <v>12</v>
          </cell>
          <cell r="M86">
            <v>12</v>
          </cell>
          <cell r="AE86" t="str">
            <v>휴일</v>
          </cell>
          <cell r="AL86" t="str">
            <v>휴일</v>
          </cell>
          <cell r="AN86" t="str">
            <v>3/25대휴</v>
          </cell>
          <cell r="AV86">
            <v>0</v>
          </cell>
          <cell r="AW86">
            <v>0</v>
          </cell>
          <cell r="AX86">
            <v>0</v>
          </cell>
          <cell r="AY86">
            <v>0</v>
          </cell>
          <cell r="AZ86">
            <v>0</v>
          </cell>
          <cell r="BA86">
            <v>0</v>
          </cell>
          <cell r="BB86">
            <v>0</v>
          </cell>
          <cell r="BC86">
            <v>0</v>
          </cell>
          <cell r="BD86">
            <v>2</v>
          </cell>
          <cell r="BE86">
            <v>1</v>
          </cell>
          <cell r="BF86">
            <v>0</v>
          </cell>
          <cell r="BG86">
            <v>0</v>
          </cell>
          <cell r="BH86">
            <v>0</v>
          </cell>
          <cell r="BI86">
            <v>0</v>
          </cell>
          <cell r="BJ86">
            <v>0</v>
          </cell>
          <cell r="BK86">
            <v>0</v>
          </cell>
          <cell r="BL86">
            <v>0</v>
          </cell>
          <cell r="BM86">
            <v>0</v>
          </cell>
          <cell r="BN86">
            <v>1</v>
          </cell>
          <cell r="BP86">
            <v>21</v>
          </cell>
        </row>
        <row r="87">
          <cell r="B87">
            <v>1328</v>
          </cell>
          <cell r="C87" t="str">
            <v>CVS</v>
          </cell>
          <cell r="D87" t="str">
            <v>CVS CL 서울3팀</v>
          </cell>
          <cell r="E87" t="str">
            <v>허호석</v>
          </cell>
          <cell r="F87" t="str">
            <v>주임</v>
          </cell>
          <cell r="G87" t="str">
            <v>팀원</v>
          </cell>
          <cell r="H87" t="str">
            <v>2001-02-26</v>
          </cell>
          <cell r="I87" t="str">
            <v>남</v>
          </cell>
          <cell r="J87">
            <v>11</v>
          </cell>
          <cell r="K87">
            <v>0</v>
          </cell>
          <cell r="L87">
            <v>15</v>
          </cell>
          <cell r="M87">
            <v>15</v>
          </cell>
          <cell r="AE87" t="str">
            <v>휴일</v>
          </cell>
          <cell r="AI87" t="str">
            <v>훈련반</v>
          </cell>
          <cell r="AV87">
            <v>0</v>
          </cell>
          <cell r="AW87">
            <v>0</v>
          </cell>
          <cell r="AX87">
            <v>0</v>
          </cell>
          <cell r="AY87">
            <v>0</v>
          </cell>
          <cell r="AZ87">
            <v>0</v>
          </cell>
          <cell r="BA87">
            <v>0</v>
          </cell>
          <cell r="BB87">
            <v>0</v>
          </cell>
          <cell r="BC87">
            <v>0</v>
          </cell>
          <cell r="BD87">
            <v>1</v>
          </cell>
          <cell r="BE87">
            <v>0</v>
          </cell>
          <cell r="BF87">
            <v>0</v>
          </cell>
          <cell r="BG87">
            <v>0</v>
          </cell>
          <cell r="BH87">
            <v>0</v>
          </cell>
          <cell r="BI87">
            <v>1</v>
          </cell>
          <cell r="BJ87">
            <v>0</v>
          </cell>
          <cell r="BK87">
            <v>0.5</v>
          </cell>
          <cell r="BL87">
            <v>0</v>
          </cell>
          <cell r="BM87">
            <v>0</v>
          </cell>
          <cell r="BN87">
            <v>0</v>
          </cell>
          <cell r="BP87">
            <v>22</v>
          </cell>
        </row>
        <row r="88">
          <cell r="B88">
            <v>1118</v>
          </cell>
          <cell r="C88" t="str">
            <v>CVS</v>
          </cell>
          <cell r="D88" t="str">
            <v>CVS CL 서울3팀</v>
          </cell>
          <cell r="E88" t="str">
            <v>정동수</v>
          </cell>
          <cell r="F88" t="str">
            <v>차장</v>
          </cell>
          <cell r="G88" t="str">
            <v>팀원</v>
          </cell>
          <cell r="H88" t="str">
            <v>1992-12-01</v>
          </cell>
          <cell r="I88" t="str">
            <v>남</v>
          </cell>
          <cell r="J88">
            <v>21</v>
          </cell>
          <cell r="K88">
            <v>0</v>
          </cell>
          <cell r="L88">
            <v>24</v>
          </cell>
          <cell r="M88">
            <v>24</v>
          </cell>
          <cell r="AE88" t="str">
            <v>휴일</v>
          </cell>
          <cell r="AL88" t="str">
            <v>휴일</v>
          </cell>
          <cell r="AV88">
            <v>0</v>
          </cell>
          <cell r="AW88">
            <v>0</v>
          </cell>
          <cell r="AX88">
            <v>0</v>
          </cell>
          <cell r="AY88">
            <v>0</v>
          </cell>
          <cell r="AZ88">
            <v>0</v>
          </cell>
          <cell r="BA88">
            <v>0</v>
          </cell>
          <cell r="BB88">
            <v>0</v>
          </cell>
          <cell r="BC88">
            <v>0</v>
          </cell>
          <cell r="BD88">
            <v>2</v>
          </cell>
          <cell r="BE88">
            <v>0</v>
          </cell>
          <cell r="BF88">
            <v>0</v>
          </cell>
          <cell r="BG88">
            <v>0</v>
          </cell>
          <cell r="BH88">
            <v>0</v>
          </cell>
          <cell r="BI88">
            <v>0</v>
          </cell>
          <cell r="BJ88">
            <v>0</v>
          </cell>
          <cell r="BK88">
            <v>0</v>
          </cell>
          <cell r="BL88">
            <v>0</v>
          </cell>
          <cell r="BM88">
            <v>0</v>
          </cell>
          <cell r="BN88">
            <v>0</v>
          </cell>
          <cell r="BP88">
            <v>22</v>
          </cell>
        </row>
        <row r="89">
          <cell r="B89">
            <v>1380</v>
          </cell>
          <cell r="C89" t="str">
            <v>CVS</v>
          </cell>
          <cell r="D89" t="str">
            <v>CVS CL 서울3팀</v>
          </cell>
          <cell r="E89" t="str">
            <v>노대석</v>
          </cell>
          <cell r="F89" t="str">
            <v>주임</v>
          </cell>
          <cell r="G89" t="str">
            <v>팀원</v>
          </cell>
          <cell r="H89" t="str">
            <v>2001-11-19</v>
          </cell>
          <cell r="I89" t="str">
            <v>남</v>
          </cell>
          <cell r="J89">
            <v>12</v>
          </cell>
          <cell r="K89">
            <v>0</v>
          </cell>
          <cell r="L89">
            <v>15</v>
          </cell>
          <cell r="M89">
            <v>15</v>
          </cell>
          <cell r="AE89" t="str">
            <v>휴일</v>
          </cell>
          <cell r="AL89" t="str">
            <v>휴일</v>
          </cell>
          <cell r="AV89">
            <v>0</v>
          </cell>
          <cell r="AW89">
            <v>0</v>
          </cell>
          <cell r="AX89">
            <v>0</v>
          </cell>
          <cell r="AY89">
            <v>0</v>
          </cell>
          <cell r="AZ89">
            <v>0</v>
          </cell>
          <cell r="BA89">
            <v>0</v>
          </cell>
          <cell r="BB89">
            <v>0</v>
          </cell>
          <cell r="BC89">
            <v>0</v>
          </cell>
          <cell r="BD89">
            <v>2</v>
          </cell>
          <cell r="BE89">
            <v>0</v>
          </cell>
          <cell r="BF89">
            <v>0</v>
          </cell>
          <cell r="BG89">
            <v>0</v>
          </cell>
          <cell r="BH89">
            <v>0</v>
          </cell>
          <cell r="BI89">
            <v>0</v>
          </cell>
          <cell r="BJ89">
            <v>0</v>
          </cell>
          <cell r="BK89">
            <v>0</v>
          </cell>
          <cell r="BL89">
            <v>0</v>
          </cell>
          <cell r="BM89">
            <v>0</v>
          </cell>
          <cell r="BN89">
            <v>0</v>
          </cell>
          <cell r="BP89">
            <v>22</v>
          </cell>
        </row>
        <row r="90">
          <cell r="B90">
            <v>1577</v>
          </cell>
          <cell r="C90" t="str">
            <v>CVS</v>
          </cell>
          <cell r="D90" t="str">
            <v>CVS CL 서울3팀</v>
          </cell>
          <cell r="E90" t="str">
            <v>임솔미</v>
          </cell>
          <cell r="F90" t="str">
            <v>사원</v>
          </cell>
          <cell r="G90" t="str">
            <v>팀원</v>
          </cell>
          <cell r="H90" t="str">
            <v>2004-09-06</v>
          </cell>
          <cell r="I90" t="str">
            <v>여</v>
          </cell>
          <cell r="J90">
            <v>1.0684931506849313</v>
          </cell>
          <cell r="K90">
            <v>0</v>
          </cell>
          <cell r="L90">
            <v>12</v>
          </cell>
          <cell r="M90">
            <v>12</v>
          </cell>
          <cell r="X90" t="str">
            <v>휴일</v>
          </cell>
          <cell r="AA90" t="str">
            <v>3/11대휴</v>
          </cell>
          <cell r="AL90" t="str">
            <v>휴일</v>
          </cell>
          <cell r="AV90">
            <v>0</v>
          </cell>
          <cell r="AW90">
            <v>0</v>
          </cell>
          <cell r="AX90">
            <v>0</v>
          </cell>
          <cell r="AY90">
            <v>0</v>
          </cell>
          <cell r="AZ90">
            <v>0</v>
          </cell>
          <cell r="BA90">
            <v>0</v>
          </cell>
          <cell r="BB90">
            <v>0</v>
          </cell>
          <cell r="BC90">
            <v>0</v>
          </cell>
          <cell r="BD90">
            <v>2</v>
          </cell>
          <cell r="BE90">
            <v>1</v>
          </cell>
          <cell r="BF90">
            <v>0</v>
          </cell>
          <cell r="BG90">
            <v>0</v>
          </cell>
          <cell r="BH90">
            <v>0</v>
          </cell>
          <cell r="BI90">
            <v>0</v>
          </cell>
          <cell r="BJ90">
            <v>0</v>
          </cell>
          <cell r="BK90">
            <v>0</v>
          </cell>
          <cell r="BL90">
            <v>0</v>
          </cell>
          <cell r="BM90">
            <v>0</v>
          </cell>
          <cell r="BN90">
            <v>1</v>
          </cell>
          <cell r="BP90">
            <v>21</v>
          </cell>
        </row>
        <row r="91">
          <cell r="B91">
            <v>1020</v>
          </cell>
          <cell r="C91" t="str">
            <v>CVS</v>
          </cell>
          <cell r="D91" t="str">
            <v>Regional Sales Manager</v>
          </cell>
          <cell r="E91" t="str">
            <v>남연우</v>
          </cell>
          <cell r="F91" t="str">
            <v>부장</v>
          </cell>
          <cell r="G91" t="str">
            <v>본부장</v>
          </cell>
          <cell r="H91" t="str">
            <v>1987-10-19</v>
          </cell>
          <cell r="I91" t="str">
            <v>남</v>
          </cell>
          <cell r="J91">
            <v>28</v>
          </cell>
          <cell r="K91">
            <v>0</v>
          </cell>
          <cell r="L91">
            <v>29</v>
          </cell>
          <cell r="M91">
            <v>29</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P91">
            <v>22</v>
          </cell>
        </row>
        <row r="92">
          <cell r="B92">
            <v>1011</v>
          </cell>
          <cell r="C92" t="str">
            <v>CVS</v>
          </cell>
          <cell r="D92" t="str">
            <v>CVS CL 대전팀</v>
          </cell>
          <cell r="E92" t="str">
            <v>정동균</v>
          </cell>
          <cell r="F92" t="str">
            <v>부장</v>
          </cell>
          <cell r="G92" t="str">
            <v>팀장</v>
          </cell>
          <cell r="H92" t="str">
            <v>1986-01-04</v>
          </cell>
          <cell r="I92" t="str">
            <v>남</v>
          </cell>
          <cell r="J92">
            <v>29</v>
          </cell>
          <cell r="K92">
            <v>0</v>
          </cell>
          <cell r="L92">
            <v>31</v>
          </cell>
          <cell r="M92">
            <v>31</v>
          </cell>
          <cell r="O92" t="str">
            <v>장근</v>
          </cell>
          <cell r="P92" t="str">
            <v>장근</v>
          </cell>
          <cell r="Z92" t="str">
            <v>2/11대휴</v>
          </cell>
          <cell r="AL92" t="str">
            <v>휴일</v>
          </cell>
          <cell r="AM92" t="str">
            <v>휴일</v>
          </cell>
          <cell r="AV92">
            <v>0</v>
          </cell>
          <cell r="AW92">
            <v>0</v>
          </cell>
          <cell r="AX92">
            <v>0</v>
          </cell>
          <cell r="AY92">
            <v>0</v>
          </cell>
          <cell r="AZ92">
            <v>0</v>
          </cell>
          <cell r="BA92">
            <v>0</v>
          </cell>
          <cell r="BB92">
            <v>0</v>
          </cell>
          <cell r="BC92">
            <v>0</v>
          </cell>
          <cell r="BD92">
            <v>2</v>
          </cell>
          <cell r="BE92">
            <v>1</v>
          </cell>
          <cell r="BF92">
            <v>0</v>
          </cell>
          <cell r="BG92">
            <v>0</v>
          </cell>
          <cell r="BH92">
            <v>2</v>
          </cell>
          <cell r="BI92">
            <v>0</v>
          </cell>
          <cell r="BJ92">
            <v>0</v>
          </cell>
          <cell r="BK92">
            <v>0</v>
          </cell>
          <cell r="BL92">
            <v>0</v>
          </cell>
          <cell r="BM92">
            <v>0</v>
          </cell>
          <cell r="BN92">
            <v>3</v>
          </cell>
          <cell r="BP92">
            <v>19</v>
          </cell>
        </row>
        <row r="93">
          <cell r="B93">
            <v>1438</v>
          </cell>
          <cell r="C93" t="str">
            <v>CVS</v>
          </cell>
          <cell r="D93" t="str">
            <v>CVS CL 대전팀</v>
          </cell>
          <cell r="E93" t="str">
            <v>김종민</v>
          </cell>
          <cell r="F93" t="str">
            <v>사원</v>
          </cell>
          <cell r="G93" t="str">
            <v>팀원</v>
          </cell>
          <cell r="H93" t="str">
            <v>2003-01-07</v>
          </cell>
          <cell r="I93" t="str">
            <v>남</v>
          </cell>
          <cell r="J93">
            <v>8.3082191780821901</v>
          </cell>
          <cell r="K93">
            <v>0</v>
          </cell>
          <cell r="L93">
            <v>13</v>
          </cell>
          <cell r="M93">
            <v>13</v>
          </cell>
          <cell r="AM93" t="str">
            <v>휴일</v>
          </cell>
          <cell r="AV93">
            <v>0</v>
          </cell>
          <cell r="AW93">
            <v>0</v>
          </cell>
          <cell r="AX93">
            <v>0</v>
          </cell>
          <cell r="AY93">
            <v>0</v>
          </cell>
          <cell r="AZ93">
            <v>0</v>
          </cell>
          <cell r="BA93">
            <v>0</v>
          </cell>
          <cell r="BB93">
            <v>0</v>
          </cell>
          <cell r="BC93">
            <v>0</v>
          </cell>
          <cell r="BD93">
            <v>1</v>
          </cell>
          <cell r="BE93">
            <v>0</v>
          </cell>
          <cell r="BF93">
            <v>0</v>
          </cell>
          <cell r="BG93">
            <v>0</v>
          </cell>
          <cell r="BH93">
            <v>0</v>
          </cell>
          <cell r="BI93">
            <v>0</v>
          </cell>
          <cell r="BJ93">
            <v>0</v>
          </cell>
          <cell r="BK93">
            <v>0</v>
          </cell>
          <cell r="BL93">
            <v>0</v>
          </cell>
          <cell r="BM93">
            <v>0</v>
          </cell>
          <cell r="BN93">
            <v>0</v>
          </cell>
          <cell r="BP93">
            <v>22</v>
          </cell>
        </row>
        <row r="94">
          <cell r="B94">
            <v>1087</v>
          </cell>
          <cell r="C94" t="str">
            <v>CVS</v>
          </cell>
          <cell r="D94" t="str">
            <v>CVS CL 대전팀</v>
          </cell>
          <cell r="E94" t="str">
            <v>오인수</v>
          </cell>
          <cell r="F94" t="str">
            <v>차장</v>
          </cell>
          <cell r="G94" t="str">
            <v>팀원</v>
          </cell>
          <cell r="H94" t="str">
            <v>1992-02-10</v>
          </cell>
          <cell r="I94" t="str">
            <v>남</v>
          </cell>
          <cell r="J94">
            <v>18</v>
          </cell>
          <cell r="K94">
            <v>0</v>
          </cell>
          <cell r="L94">
            <v>24</v>
          </cell>
          <cell r="M94">
            <v>24</v>
          </cell>
          <cell r="AL94" t="str">
            <v>휴일</v>
          </cell>
          <cell r="AM94" t="str">
            <v>휴일</v>
          </cell>
          <cell r="AV94">
            <v>0</v>
          </cell>
          <cell r="AW94">
            <v>0</v>
          </cell>
          <cell r="AX94">
            <v>0</v>
          </cell>
          <cell r="AY94">
            <v>0</v>
          </cell>
          <cell r="AZ94">
            <v>0</v>
          </cell>
          <cell r="BA94">
            <v>0</v>
          </cell>
          <cell r="BB94">
            <v>0</v>
          </cell>
          <cell r="BC94">
            <v>0</v>
          </cell>
          <cell r="BD94">
            <v>2</v>
          </cell>
          <cell r="BE94">
            <v>0</v>
          </cell>
          <cell r="BF94">
            <v>0</v>
          </cell>
          <cell r="BG94">
            <v>0</v>
          </cell>
          <cell r="BH94">
            <v>0</v>
          </cell>
          <cell r="BI94">
            <v>0</v>
          </cell>
          <cell r="BJ94">
            <v>0</v>
          </cell>
          <cell r="BK94">
            <v>0</v>
          </cell>
          <cell r="BL94">
            <v>0</v>
          </cell>
          <cell r="BM94">
            <v>0</v>
          </cell>
          <cell r="BN94">
            <v>0</v>
          </cell>
          <cell r="BP94">
            <v>22</v>
          </cell>
        </row>
        <row r="95">
          <cell r="B95">
            <v>1290</v>
          </cell>
          <cell r="C95" t="str">
            <v>CVS</v>
          </cell>
          <cell r="D95" t="str">
            <v>CVS CL 대전팀</v>
          </cell>
          <cell r="E95" t="str">
            <v>이재윤</v>
          </cell>
          <cell r="F95" t="str">
            <v>주임</v>
          </cell>
          <cell r="G95" t="str">
            <v>팀원</v>
          </cell>
          <cell r="H95" t="str">
            <v>2000-02-01</v>
          </cell>
          <cell r="I95" t="str">
            <v>남</v>
          </cell>
          <cell r="J95">
            <v>12</v>
          </cell>
          <cell r="K95">
            <v>0</v>
          </cell>
          <cell r="L95">
            <v>16</v>
          </cell>
          <cell r="M95">
            <v>16</v>
          </cell>
          <cell r="P95" t="str">
            <v>2/11대휴</v>
          </cell>
          <cell r="AK95" t="str">
            <v>2/26대휴</v>
          </cell>
          <cell r="AM95" t="str">
            <v>휴일</v>
          </cell>
          <cell r="AV95">
            <v>0</v>
          </cell>
          <cell r="AW95">
            <v>0</v>
          </cell>
          <cell r="AX95">
            <v>0</v>
          </cell>
          <cell r="AY95">
            <v>0</v>
          </cell>
          <cell r="AZ95">
            <v>0</v>
          </cell>
          <cell r="BA95">
            <v>0</v>
          </cell>
          <cell r="BB95">
            <v>0</v>
          </cell>
          <cell r="BC95">
            <v>0</v>
          </cell>
          <cell r="BD95">
            <v>1</v>
          </cell>
          <cell r="BE95">
            <v>2</v>
          </cell>
          <cell r="BF95">
            <v>0</v>
          </cell>
          <cell r="BG95">
            <v>0</v>
          </cell>
          <cell r="BH95">
            <v>0</v>
          </cell>
          <cell r="BI95">
            <v>0</v>
          </cell>
          <cell r="BJ95">
            <v>0</v>
          </cell>
          <cell r="BK95">
            <v>0</v>
          </cell>
          <cell r="BL95">
            <v>0</v>
          </cell>
          <cell r="BM95">
            <v>0</v>
          </cell>
          <cell r="BN95">
            <v>2</v>
          </cell>
          <cell r="BP95">
            <v>20</v>
          </cell>
        </row>
        <row r="96">
          <cell r="B96">
            <v>1158</v>
          </cell>
          <cell r="C96" t="str">
            <v>CVS</v>
          </cell>
          <cell r="D96" t="str">
            <v>CVS CL 대전팀</v>
          </cell>
          <cell r="E96" t="str">
            <v>이근표</v>
          </cell>
          <cell r="F96" t="str">
            <v>과장</v>
          </cell>
          <cell r="G96" t="str">
            <v>팀원</v>
          </cell>
          <cell r="H96" t="str">
            <v>1994-12-19</v>
          </cell>
          <cell r="I96" t="str">
            <v>남</v>
          </cell>
          <cell r="J96">
            <v>17</v>
          </cell>
          <cell r="K96">
            <v>0</v>
          </cell>
          <cell r="L96">
            <v>22</v>
          </cell>
          <cell r="M96">
            <v>22</v>
          </cell>
          <cell r="P96" t="str">
            <v>월차</v>
          </cell>
          <cell r="AM96" t="str">
            <v>휴일</v>
          </cell>
          <cell r="AV96">
            <v>0</v>
          </cell>
          <cell r="AW96">
            <v>0</v>
          </cell>
          <cell r="AX96">
            <v>0</v>
          </cell>
          <cell r="AY96">
            <v>1</v>
          </cell>
          <cell r="AZ96">
            <v>0</v>
          </cell>
          <cell r="BA96">
            <v>1</v>
          </cell>
          <cell r="BB96">
            <v>0</v>
          </cell>
          <cell r="BC96">
            <v>0</v>
          </cell>
          <cell r="BD96">
            <v>1</v>
          </cell>
          <cell r="BE96">
            <v>0</v>
          </cell>
          <cell r="BF96">
            <v>0</v>
          </cell>
          <cell r="BG96">
            <v>0</v>
          </cell>
          <cell r="BH96">
            <v>0</v>
          </cell>
          <cell r="BI96">
            <v>0</v>
          </cell>
          <cell r="BJ96">
            <v>0</v>
          </cell>
          <cell r="BK96">
            <v>0</v>
          </cell>
          <cell r="BL96">
            <v>0</v>
          </cell>
          <cell r="BM96">
            <v>0</v>
          </cell>
          <cell r="BN96">
            <v>1</v>
          </cell>
          <cell r="BP96">
            <v>21</v>
          </cell>
        </row>
        <row r="97">
          <cell r="B97">
            <v>1055</v>
          </cell>
          <cell r="C97" t="str">
            <v>CVS</v>
          </cell>
          <cell r="D97" t="str">
            <v>CVS CL 광주팀</v>
          </cell>
          <cell r="E97" t="str">
            <v>오재석</v>
          </cell>
          <cell r="F97" t="str">
            <v>차장</v>
          </cell>
          <cell r="G97" t="str">
            <v>팀장</v>
          </cell>
          <cell r="H97" t="str">
            <v>1990-09-24</v>
          </cell>
          <cell r="I97" t="str">
            <v>남</v>
          </cell>
          <cell r="J97">
            <v>28</v>
          </cell>
          <cell r="K97">
            <v>0</v>
          </cell>
          <cell r="L97">
            <v>26</v>
          </cell>
          <cell r="M97">
            <v>26</v>
          </cell>
          <cell r="AE97" t="str">
            <v>휴일</v>
          </cell>
          <cell r="AL97" t="str">
            <v>휴일</v>
          </cell>
          <cell r="AM97" t="str">
            <v>휴일</v>
          </cell>
          <cell r="AV97">
            <v>0</v>
          </cell>
          <cell r="AW97">
            <v>0</v>
          </cell>
          <cell r="AX97">
            <v>0</v>
          </cell>
          <cell r="AY97">
            <v>0</v>
          </cell>
          <cell r="AZ97">
            <v>0</v>
          </cell>
          <cell r="BA97">
            <v>0</v>
          </cell>
          <cell r="BB97">
            <v>0</v>
          </cell>
          <cell r="BC97">
            <v>0</v>
          </cell>
          <cell r="BD97">
            <v>3</v>
          </cell>
          <cell r="BE97">
            <v>0</v>
          </cell>
          <cell r="BF97">
            <v>0</v>
          </cell>
          <cell r="BG97">
            <v>0</v>
          </cell>
          <cell r="BH97">
            <v>0</v>
          </cell>
          <cell r="BI97">
            <v>0</v>
          </cell>
          <cell r="BJ97">
            <v>0</v>
          </cell>
          <cell r="BK97">
            <v>0</v>
          </cell>
          <cell r="BL97">
            <v>0</v>
          </cell>
          <cell r="BM97">
            <v>0</v>
          </cell>
          <cell r="BN97">
            <v>0</v>
          </cell>
          <cell r="BP97">
            <v>22</v>
          </cell>
        </row>
        <row r="98">
          <cell r="B98">
            <v>1275</v>
          </cell>
          <cell r="C98" t="str">
            <v>CVS</v>
          </cell>
          <cell r="D98" t="str">
            <v>CVS CL 광주팀</v>
          </cell>
          <cell r="E98" t="str">
            <v>이상현</v>
          </cell>
          <cell r="F98" t="str">
            <v>주임</v>
          </cell>
          <cell r="G98" t="str">
            <v>팀원</v>
          </cell>
          <cell r="H98" t="str">
            <v>2000-01-10</v>
          </cell>
          <cell r="I98" t="str">
            <v>남</v>
          </cell>
          <cell r="J98">
            <v>8</v>
          </cell>
          <cell r="K98">
            <v>0</v>
          </cell>
          <cell r="L98">
            <v>16</v>
          </cell>
          <cell r="M98">
            <v>16</v>
          </cell>
          <cell r="AL98" t="str">
            <v>휴일</v>
          </cell>
          <cell r="AM98" t="str">
            <v>휴일</v>
          </cell>
          <cell r="AV98">
            <v>0</v>
          </cell>
          <cell r="AW98">
            <v>0</v>
          </cell>
          <cell r="AX98">
            <v>0</v>
          </cell>
          <cell r="AY98">
            <v>0</v>
          </cell>
          <cell r="AZ98">
            <v>0</v>
          </cell>
          <cell r="BA98">
            <v>0</v>
          </cell>
          <cell r="BB98">
            <v>0</v>
          </cell>
          <cell r="BC98">
            <v>0</v>
          </cell>
          <cell r="BD98">
            <v>2</v>
          </cell>
          <cell r="BE98">
            <v>0</v>
          </cell>
          <cell r="BF98">
            <v>0</v>
          </cell>
          <cell r="BG98">
            <v>0</v>
          </cell>
          <cell r="BH98">
            <v>0</v>
          </cell>
          <cell r="BI98">
            <v>0</v>
          </cell>
          <cell r="BJ98">
            <v>0</v>
          </cell>
          <cell r="BK98">
            <v>0</v>
          </cell>
          <cell r="BL98">
            <v>0</v>
          </cell>
          <cell r="BM98">
            <v>0</v>
          </cell>
          <cell r="BN98">
            <v>0</v>
          </cell>
          <cell r="BP98">
            <v>22</v>
          </cell>
        </row>
        <row r="99">
          <cell r="B99">
            <v>1525</v>
          </cell>
          <cell r="C99" t="str">
            <v>CVS</v>
          </cell>
          <cell r="D99" t="str">
            <v>CVS CL 광주팀</v>
          </cell>
          <cell r="E99" t="str">
            <v>장헌</v>
          </cell>
          <cell r="F99" t="str">
            <v>주임</v>
          </cell>
          <cell r="G99" t="str">
            <v>팀원</v>
          </cell>
          <cell r="H99" t="str">
            <v>2003-07-01</v>
          </cell>
          <cell r="I99" t="str">
            <v>남</v>
          </cell>
          <cell r="J99">
            <v>9.5136986301369859</v>
          </cell>
          <cell r="K99">
            <v>0</v>
          </cell>
          <cell r="L99">
            <v>13</v>
          </cell>
          <cell r="M99">
            <v>13</v>
          </cell>
          <cell r="AE99" t="str">
            <v>휴일</v>
          </cell>
          <cell r="AL99" t="str">
            <v>휴일</v>
          </cell>
          <cell r="AM99" t="str">
            <v>휴일</v>
          </cell>
          <cell r="AV99">
            <v>0</v>
          </cell>
          <cell r="AW99">
            <v>0</v>
          </cell>
          <cell r="AX99">
            <v>0</v>
          </cell>
          <cell r="AY99">
            <v>0</v>
          </cell>
          <cell r="AZ99">
            <v>0</v>
          </cell>
          <cell r="BA99">
            <v>0</v>
          </cell>
          <cell r="BB99">
            <v>0</v>
          </cell>
          <cell r="BC99">
            <v>0</v>
          </cell>
          <cell r="BD99">
            <v>3</v>
          </cell>
          <cell r="BE99">
            <v>0</v>
          </cell>
          <cell r="BF99">
            <v>0</v>
          </cell>
          <cell r="BG99">
            <v>0</v>
          </cell>
          <cell r="BH99">
            <v>0</v>
          </cell>
          <cell r="BI99">
            <v>0</v>
          </cell>
          <cell r="BJ99">
            <v>0</v>
          </cell>
          <cell r="BK99">
            <v>0</v>
          </cell>
          <cell r="BL99">
            <v>0</v>
          </cell>
          <cell r="BM99">
            <v>0</v>
          </cell>
          <cell r="BN99">
            <v>0</v>
          </cell>
          <cell r="BP99">
            <v>22</v>
          </cell>
        </row>
        <row r="100">
          <cell r="B100">
            <v>1088</v>
          </cell>
          <cell r="C100" t="str">
            <v>CVS</v>
          </cell>
          <cell r="D100" t="str">
            <v>CVS CL 광주팀</v>
          </cell>
          <cell r="E100" t="str">
            <v>주재경</v>
          </cell>
          <cell r="F100" t="str">
            <v>차장</v>
          </cell>
          <cell r="G100" t="str">
            <v>팀원</v>
          </cell>
          <cell r="H100" t="str">
            <v>1992-02-10</v>
          </cell>
          <cell r="I100" t="str">
            <v>남</v>
          </cell>
          <cell r="J100">
            <v>23</v>
          </cell>
          <cell r="K100">
            <v>0</v>
          </cell>
          <cell r="L100">
            <v>24</v>
          </cell>
          <cell r="M100">
            <v>24</v>
          </cell>
          <cell r="AL100" t="str">
            <v>휴일</v>
          </cell>
          <cell r="AM100" t="str">
            <v>휴일</v>
          </cell>
          <cell r="AV100">
            <v>0</v>
          </cell>
          <cell r="AW100">
            <v>0</v>
          </cell>
          <cell r="AX100">
            <v>0</v>
          </cell>
          <cell r="AY100">
            <v>0</v>
          </cell>
          <cell r="AZ100">
            <v>0</v>
          </cell>
          <cell r="BA100">
            <v>0</v>
          </cell>
          <cell r="BB100">
            <v>0</v>
          </cell>
          <cell r="BC100">
            <v>0</v>
          </cell>
          <cell r="BD100">
            <v>2</v>
          </cell>
          <cell r="BE100">
            <v>0</v>
          </cell>
          <cell r="BF100">
            <v>0</v>
          </cell>
          <cell r="BG100">
            <v>0</v>
          </cell>
          <cell r="BH100">
            <v>0</v>
          </cell>
          <cell r="BI100">
            <v>0</v>
          </cell>
          <cell r="BJ100">
            <v>0</v>
          </cell>
          <cell r="BK100">
            <v>0</v>
          </cell>
          <cell r="BL100">
            <v>0</v>
          </cell>
          <cell r="BM100">
            <v>0</v>
          </cell>
          <cell r="BN100">
            <v>0</v>
          </cell>
          <cell r="BP100">
            <v>22</v>
          </cell>
        </row>
        <row r="101">
          <cell r="B101">
            <v>1446</v>
          </cell>
          <cell r="C101" t="str">
            <v>CVS</v>
          </cell>
          <cell r="D101" t="str">
            <v>CVS CL 광주팀</v>
          </cell>
          <cell r="E101" t="str">
            <v>문창환</v>
          </cell>
          <cell r="F101" t="str">
            <v>사원</v>
          </cell>
          <cell r="G101" t="str">
            <v>팀원</v>
          </cell>
          <cell r="H101" t="str">
            <v>2003-01-07</v>
          </cell>
          <cell r="I101" t="str">
            <v>남</v>
          </cell>
          <cell r="J101">
            <v>10.80821917808219</v>
          </cell>
          <cell r="K101">
            <v>0</v>
          </cell>
          <cell r="L101">
            <v>13</v>
          </cell>
          <cell r="M101">
            <v>13</v>
          </cell>
          <cell r="AE101" t="str">
            <v>휴일</v>
          </cell>
          <cell r="AK101" t="str">
            <v>3/18대휴</v>
          </cell>
          <cell r="AL101" t="str">
            <v>휴일</v>
          </cell>
          <cell r="AM101" t="str">
            <v>휴일</v>
          </cell>
          <cell r="AN101" t="str">
            <v>3/25대휴</v>
          </cell>
          <cell r="AV101">
            <v>0</v>
          </cell>
          <cell r="AW101">
            <v>0</v>
          </cell>
          <cell r="AX101">
            <v>0</v>
          </cell>
          <cell r="AY101">
            <v>0</v>
          </cell>
          <cell r="AZ101">
            <v>0</v>
          </cell>
          <cell r="BA101">
            <v>0</v>
          </cell>
          <cell r="BB101">
            <v>0</v>
          </cell>
          <cell r="BC101">
            <v>0</v>
          </cell>
          <cell r="BD101">
            <v>3</v>
          </cell>
          <cell r="BE101">
            <v>2</v>
          </cell>
          <cell r="BF101">
            <v>0</v>
          </cell>
          <cell r="BG101">
            <v>0</v>
          </cell>
          <cell r="BH101">
            <v>0</v>
          </cell>
          <cell r="BI101">
            <v>0</v>
          </cell>
          <cell r="BJ101">
            <v>0</v>
          </cell>
          <cell r="BK101">
            <v>0</v>
          </cell>
          <cell r="BL101">
            <v>0</v>
          </cell>
          <cell r="BM101">
            <v>0</v>
          </cell>
          <cell r="BN101">
            <v>2</v>
          </cell>
          <cell r="BP101">
            <v>20</v>
          </cell>
        </row>
        <row r="102">
          <cell r="B102">
            <v>1246</v>
          </cell>
          <cell r="C102" t="str">
            <v>CVS</v>
          </cell>
          <cell r="D102" t="str">
            <v>CVS CL 광주팀</v>
          </cell>
          <cell r="E102" t="str">
            <v>유제동</v>
          </cell>
          <cell r="F102" t="str">
            <v>과장</v>
          </cell>
          <cell r="G102" t="str">
            <v>팀원</v>
          </cell>
          <cell r="H102" t="str">
            <v>1999-08-23</v>
          </cell>
          <cell r="I102" t="str">
            <v>남</v>
          </cell>
          <cell r="J102">
            <v>17</v>
          </cell>
          <cell r="K102">
            <v>0</v>
          </cell>
          <cell r="L102">
            <v>17</v>
          </cell>
          <cell r="M102">
            <v>17</v>
          </cell>
          <cell r="AE102" t="str">
            <v>휴일</v>
          </cell>
          <cell r="AV102">
            <v>0</v>
          </cell>
          <cell r="AW102">
            <v>0</v>
          </cell>
          <cell r="AX102">
            <v>0</v>
          </cell>
          <cell r="AY102">
            <v>0</v>
          </cell>
          <cell r="AZ102">
            <v>0</v>
          </cell>
          <cell r="BA102">
            <v>0</v>
          </cell>
          <cell r="BB102">
            <v>0</v>
          </cell>
          <cell r="BC102">
            <v>0</v>
          </cell>
          <cell r="BD102">
            <v>1</v>
          </cell>
          <cell r="BE102">
            <v>0</v>
          </cell>
          <cell r="BF102">
            <v>0</v>
          </cell>
          <cell r="BG102">
            <v>0</v>
          </cell>
          <cell r="BH102">
            <v>0</v>
          </cell>
          <cell r="BI102">
            <v>0</v>
          </cell>
          <cell r="BJ102">
            <v>0</v>
          </cell>
          <cell r="BK102">
            <v>0</v>
          </cell>
          <cell r="BL102">
            <v>0</v>
          </cell>
          <cell r="BM102">
            <v>0</v>
          </cell>
          <cell r="BN102">
            <v>0</v>
          </cell>
          <cell r="BP102">
            <v>22</v>
          </cell>
        </row>
        <row r="103">
          <cell r="B103">
            <v>1558</v>
          </cell>
          <cell r="C103" t="str">
            <v>CVS</v>
          </cell>
          <cell r="D103" t="str">
            <v>CVS CL 광주팀</v>
          </cell>
          <cell r="E103" t="str">
            <v>임남곡</v>
          </cell>
          <cell r="F103" t="str">
            <v>사원</v>
          </cell>
          <cell r="G103" t="str">
            <v>팀원</v>
          </cell>
          <cell r="H103" t="str">
            <v>2004-01-26</v>
          </cell>
          <cell r="I103" t="str">
            <v>남</v>
          </cell>
          <cell r="J103">
            <v>6.3150684931506849</v>
          </cell>
          <cell r="K103">
            <v>0</v>
          </cell>
          <cell r="L103">
            <v>12</v>
          </cell>
          <cell r="M103">
            <v>12</v>
          </cell>
          <cell r="Z103" t="str">
            <v>2/19대휴</v>
          </cell>
          <cell r="AL103" t="str">
            <v>휴일</v>
          </cell>
          <cell r="AM103" t="str">
            <v>휴일</v>
          </cell>
          <cell r="AV103">
            <v>0</v>
          </cell>
          <cell r="AW103">
            <v>0</v>
          </cell>
          <cell r="AX103">
            <v>0</v>
          </cell>
          <cell r="AY103">
            <v>0</v>
          </cell>
          <cell r="AZ103">
            <v>0</v>
          </cell>
          <cell r="BA103">
            <v>0</v>
          </cell>
          <cell r="BB103">
            <v>0</v>
          </cell>
          <cell r="BC103">
            <v>0</v>
          </cell>
          <cell r="BD103">
            <v>2</v>
          </cell>
          <cell r="BE103">
            <v>1</v>
          </cell>
          <cell r="BF103">
            <v>0</v>
          </cell>
          <cell r="BG103">
            <v>0</v>
          </cell>
          <cell r="BH103">
            <v>0</v>
          </cell>
          <cell r="BI103">
            <v>0</v>
          </cell>
          <cell r="BJ103">
            <v>0</v>
          </cell>
          <cell r="BK103">
            <v>0</v>
          </cell>
          <cell r="BL103">
            <v>0</v>
          </cell>
          <cell r="BM103">
            <v>0</v>
          </cell>
          <cell r="BN103">
            <v>1</v>
          </cell>
          <cell r="BP103">
            <v>21</v>
          </cell>
        </row>
        <row r="104">
          <cell r="B104">
            <v>1430</v>
          </cell>
          <cell r="C104" t="str">
            <v>CVS</v>
          </cell>
          <cell r="D104" t="str">
            <v>CVS CL 광주팀</v>
          </cell>
          <cell r="E104" t="str">
            <v>김기현</v>
          </cell>
          <cell r="F104" t="str">
            <v>주임</v>
          </cell>
          <cell r="G104" t="str">
            <v>팀원</v>
          </cell>
          <cell r="H104" t="str">
            <v>2003-01-07</v>
          </cell>
          <cell r="I104" t="str">
            <v>남</v>
          </cell>
          <cell r="J104">
            <v>11</v>
          </cell>
          <cell r="K104">
            <v>0</v>
          </cell>
          <cell r="L104">
            <v>13</v>
          </cell>
          <cell r="M104">
            <v>13</v>
          </cell>
          <cell r="AL104" t="str">
            <v>휴일</v>
          </cell>
          <cell r="AM104" t="str">
            <v>휴일</v>
          </cell>
          <cell r="AV104">
            <v>0</v>
          </cell>
          <cell r="AW104">
            <v>0</v>
          </cell>
          <cell r="AX104">
            <v>0</v>
          </cell>
          <cell r="AY104">
            <v>0</v>
          </cell>
          <cell r="AZ104">
            <v>0</v>
          </cell>
          <cell r="BA104">
            <v>0</v>
          </cell>
          <cell r="BB104">
            <v>0</v>
          </cell>
          <cell r="BC104">
            <v>0</v>
          </cell>
          <cell r="BD104">
            <v>2</v>
          </cell>
          <cell r="BE104">
            <v>0</v>
          </cell>
          <cell r="BF104">
            <v>0</v>
          </cell>
          <cell r="BG104">
            <v>0</v>
          </cell>
          <cell r="BH104">
            <v>0</v>
          </cell>
          <cell r="BI104">
            <v>0</v>
          </cell>
          <cell r="BJ104">
            <v>0</v>
          </cell>
          <cell r="BK104">
            <v>0</v>
          </cell>
          <cell r="BL104">
            <v>0</v>
          </cell>
          <cell r="BM104">
            <v>0</v>
          </cell>
          <cell r="BN104">
            <v>0</v>
          </cell>
          <cell r="BP104">
            <v>22</v>
          </cell>
        </row>
        <row r="105">
          <cell r="B105">
            <v>1092</v>
          </cell>
          <cell r="C105" t="str">
            <v>CVS</v>
          </cell>
          <cell r="D105" t="str">
            <v>CVS CL 대구팀</v>
          </cell>
          <cell r="E105" t="str">
            <v>이기덕</v>
          </cell>
          <cell r="F105" t="str">
            <v>차장</v>
          </cell>
          <cell r="G105" t="str">
            <v>팀장</v>
          </cell>
          <cell r="H105" t="str">
            <v>1992-02-10</v>
          </cell>
          <cell r="I105" t="str">
            <v>남</v>
          </cell>
          <cell r="J105">
            <v>30</v>
          </cell>
          <cell r="K105">
            <v>0</v>
          </cell>
          <cell r="L105">
            <v>24</v>
          </cell>
          <cell r="M105">
            <v>24</v>
          </cell>
          <cell r="AE105" t="str">
            <v>휴일</v>
          </cell>
          <cell r="AF105" t="str">
            <v>휴일</v>
          </cell>
          <cell r="AL105" t="str">
            <v>휴일</v>
          </cell>
          <cell r="AV105">
            <v>0</v>
          </cell>
          <cell r="AW105">
            <v>0</v>
          </cell>
          <cell r="AX105">
            <v>0</v>
          </cell>
          <cell r="AY105">
            <v>0</v>
          </cell>
          <cell r="AZ105">
            <v>0</v>
          </cell>
          <cell r="BA105">
            <v>0</v>
          </cell>
          <cell r="BB105">
            <v>0</v>
          </cell>
          <cell r="BC105">
            <v>0</v>
          </cell>
          <cell r="BD105">
            <v>3</v>
          </cell>
          <cell r="BE105">
            <v>0</v>
          </cell>
          <cell r="BF105">
            <v>0</v>
          </cell>
          <cell r="BG105">
            <v>0</v>
          </cell>
          <cell r="BH105">
            <v>0</v>
          </cell>
          <cell r="BI105">
            <v>0</v>
          </cell>
          <cell r="BJ105">
            <v>0</v>
          </cell>
          <cell r="BK105">
            <v>0</v>
          </cell>
          <cell r="BL105">
            <v>0</v>
          </cell>
          <cell r="BM105">
            <v>0</v>
          </cell>
          <cell r="BN105">
            <v>0</v>
          </cell>
          <cell r="BP105">
            <v>22</v>
          </cell>
        </row>
        <row r="106">
          <cell r="B106">
            <v>1445</v>
          </cell>
          <cell r="C106" t="str">
            <v>CVS</v>
          </cell>
          <cell r="D106" t="str">
            <v>CVS CL 대구팀</v>
          </cell>
          <cell r="E106" t="str">
            <v>문명훈</v>
          </cell>
          <cell r="F106" t="str">
            <v>주임</v>
          </cell>
          <cell r="G106" t="str">
            <v>팀원</v>
          </cell>
          <cell r="H106" t="str">
            <v>2003-01-07</v>
          </cell>
          <cell r="I106" t="str">
            <v>남</v>
          </cell>
          <cell r="J106">
            <v>16</v>
          </cell>
          <cell r="K106">
            <v>0</v>
          </cell>
          <cell r="L106">
            <v>13</v>
          </cell>
          <cell r="M106">
            <v>13</v>
          </cell>
          <cell r="X106" t="str">
            <v>휴일</v>
          </cell>
          <cell r="AL106" t="str">
            <v>휴일</v>
          </cell>
          <cell r="AN106" t="str">
            <v>3/11대휴</v>
          </cell>
          <cell r="AV106">
            <v>0</v>
          </cell>
          <cell r="AW106">
            <v>0</v>
          </cell>
          <cell r="AX106">
            <v>0</v>
          </cell>
          <cell r="AY106">
            <v>0</v>
          </cell>
          <cell r="AZ106">
            <v>0</v>
          </cell>
          <cell r="BA106">
            <v>0</v>
          </cell>
          <cell r="BB106">
            <v>0</v>
          </cell>
          <cell r="BC106">
            <v>0</v>
          </cell>
          <cell r="BD106">
            <v>2</v>
          </cell>
          <cell r="BE106">
            <v>1</v>
          </cell>
          <cell r="BF106">
            <v>0</v>
          </cell>
          <cell r="BG106">
            <v>0</v>
          </cell>
          <cell r="BH106">
            <v>0</v>
          </cell>
          <cell r="BI106">
            <v>0</v>
          </cell>
          <cell r="BJ106">
            <v>0</v>
          </cell>
          <cell r="BK106">
            <v>0</v>
          </cell>
          <cell r="BL106">
            <v>0</v>
          </cell>
          <cell r="BM106">
            <v>0</v>
          </cell>
          <cell r="BN106">
            <v>1</v>
          </cell>
          <cell r="BP106">
            <v>21</v>
          </cell>
        </row>
        <row r="107">
          <cell r="B107">
            <v>1357</v>
          </cell>
          <cell r="C107" t="str">
            <v>CVS</v>
          </cell>
          <cell r="D107" t="str">
            <v>CVS CL 대구팀</v>
          </cell>
          <cell r="E107" t="str">
            <v>조대진</v>
          </cell>
          <cell r="F107" t="str">
            <v>주임</v>
          </cell>
          <cell r="G107" t="str">
            <v>팀원</v>
          </cell>
          <cell r="H107" t="str">
            <v>2001-04-30</v>
          </cell>
          <cell r="I107" t="str">
            <v>남</v>
          </cell>
          <cell r="J107">
            <v>15</v>
          </cell>
          <cell r="K107">
            <v>0</v>
          </cell>
          <cell r="L107">
            <v>15</v>
          </cell>
          <cell r="M107">
            <v>15</v>
          </cell>
          <cell r="AE107" t="str">
            <v>휴일</v>
          </cell>
          <cell r="AL107" t="str">
            <v>휴일</v>
          </cell>
          <cell r="AV107">
            <v>0</v>
          </cell>
          <cell r="AW107">
            <v>0</v>
          </cell>
          <cell r="AX107">
            <v>0</v>
          </cell>
          <cell r="AY107">
            <v>0</v>
          </cell>
          <cell r="AZ107">
            <v>0</v>
          </cell>
          <cell r="BA107">
            <v>0</v>
          </cell>
          <cell r="BB107">
            <v>0</v>
          </cell>
          <cell r="BC107">
            <v>0</v>
          </cell>
          <cell r="BD107">
            <v>2</v>
          </cell>
          <cell r="BE107">
            <v>0</v>
          </cell>
          <cell r="BF107">
            <v>0</v>
          </cell>
          <cell r="BG107">
            <v>0</v>
          </cell>
          <cell r="BH107">
            <v>0</v>
          </cell>
          <cell r="BI107">
            <v>0</v>
          </cell>
          <cell r="BJ107">
            <v>0</v>
          </cell>
          <cell r="BK107">
            <v>0</v>
          </cell>
          <cell r="BL107">
            <v>0</v>
          </cell>
          <cell r="BM107">
            <v>0</v>
          </cell>
          <cell r="BN107">
            <v>0</v>
          </cell>
          <cell r="BP107">
            <v>22</v>
          </cell>
        </row>
        <row r="108">
          <cell r="B108">
            <v>1435</v>
          </cell>
          <cell r="C108" t="str">
            <v>CVS</v>
          </cell>
          <cell r="D108" t="str">
            <v>CVS CL 대구팀</v>
          </cell>
          <cell r="E108" t="str">
            <v>김재동</v>
          </cell>
          <cell r="F108" t="str">
            <v>주임</v>
          </cell>
          <cell r="G108" t="str">
            <v>팀원</v>
          </cell>
          <cell r="H108" t="str">
            <v>2003-01-07</v>
          </cell>
          <cell r="I108" t="str">
            <v>남</v>
          </cell>
          <cell r="J108">
            <v>15</v>
          </cell>
          <cell r="K108">
            <v>0</v>
          </cell>
          <cell r="L108">
            <v>13</v>
          </cell>
          <cell r="M108">
            <v>13</v>
          </cell>
          <cell r="X108" t="str">
            <v>휴일</v>
          </cell>
          <cell r="AE108" t="str">
            <v>휴일</v>
          </cell>
          <cell r="AF108" t="str">
            <v>휴일</v>
          </cell>
          <cell r="AL108" t="str">
            <v>휴일</v>
          </cell>
          <cell r="AM108" t="str">
            <v>휴일</v>
          </cell>
          <cell r="AV108">
            <v>0</v>
          </cell>
          <cell r="AW108">
            <v>0</v>
          </cell>
          <cell r="AX108">
            <v>0</v>
          </cell>
          <cell r="AY108">
            <v>0</v>
          </cell>
          <cell r="AZ108">
            <v>0</v>
          </cell>
          <cell r="BA108">
            <v>0</v>
          </cell>
          <cell r="BB108">
            <v>0</v>
          </cell>
          <cell r="BC108">
            <v>0</v>
          </cell>
          <cell r="BD108">
            <v>5</v>
          </cell>
          <cell r="BE108">
            <v>0</v>
          </cell>
          <cell r="BF108">
            <v>0</v>
          </cell>
          <cell r="BG108">
            <v>0</v>
          </cell>
          <cell r="BH108">
            <v>0</v>
          </cell>
          <cell r="BI108">
            <v>0</v>
          </cell>
          <cell r="BJ108">
            <v>0</v>
          </cell>
          <cell r="BK108">
            <v>0</v>
          </cell>
          <cell r="BL108">
            <v>0</v>
          </cell>
          <cell r="BM108">
            <v>0</v>
          </cell>
          <cell r="BN108">
            <v>0</v>
          </cell>
          <cell r="BP108">
            <v>22</v>
          </cell>
        </row>
        <row r="109">
          <cell r="B109">
            <v>1517</v>
          </cell>
          <cell r="C109" t="str">
            <v>CVS</v>
          </cell>
          <cell r="D109" t="str">
            <v>CVS CL 대구팀</v>
          </cell>
          <cell r="E109" t="str">
            <v>문희남</v>
          </cell>
          <cell r="F109" t="str">
            <v>사원</v>
          </cell>
          <cell r="G109" t="str">
            <v>팀원</v>
          </cell>
          <cell r="H109" t="str">
            <v>2003-07-01</v>
          </cell>
          <cell r="I109" t="str">
            <v>남</v>
          </cell>
          <cell r="J109">
            <v>12.013698630136986</v>
          </cell>
          <cell r="K109">
            <v>0</v>
          </cell>
          <cell r="L109">
            <v>13</v>
          </cell>
          <cell r="M109">
            <v>13</v>
          </cell>
          <cell r="AE109" t="str">
            <v>휴일</v>
          </cell>
          <cell r="AL109" t="str">
            <v>휴일</v>
          </cell>
          <cell r="AN109" t="str">
            <v>3/25대휴</v>
          </cell>
          <cell r="AV109">
            <v>0</v>
          </cell>
          <cell r="AW109">
            <v>0</v>
          </cell>
          <cell r="AX109">
            <v>0</v>
          </cell>
          <cell r="AY109">
            <v>0</v>
          </cell>
          <cell r="AZ109">
            <v>0</v>
          </cell>
          <cell r="BA109">
            <v>0</v>
          </cell>
          <cell r="BB109">
            <v>0</v>
          </cell>
          <cell r="BC109">
            <v>0</v>
          </cell>
          <cell r="BD109">
            <v>2</v>
          </cell>
          <cell r="BE109">
            <v>1</v>
          </cell>
          <cell r="BF109">
            <v>0</v>
          </cell>
          <cell r="BG109">
            <v>0</v>
          </cell>
          <cell r="BH109">
            <v>0</v>
          </cell>
          <cell r="BI109">
            <v>0</v>
          </cell>
          <cell r="BJ109">
            <v>0</v>
          </cell>
          <cell r="BK109">
            <v>0</v>
          </cell>
          <cell r="BL109">
            <v>0</v>
          </cell>
          <cell r="BM109">
            <v>0</v>
          </cell>
          <cell r="BN109">
            <v>1</v>
          </cell>
          <cell r="BP109">
            <v>21</v>
          </cell>
        </row>
        <row r="110">
          <cell r="B110">
            <v>1561</v>
          </cell>
          <cell r="C110" t="str">
            <v>CVS</v>
          </cell>
          <cell r="D110" t="str">
            <v>CVS CL 대구팀</v>
          </cell>
          <cell r="E110" t="str">
            <v>조창희</v>
          </cell>
          <cell r="F110" t="str">
            <v>사원</v>
          </cell>
          <cell r="G110" t="str">
            <v>팀원</v>
          </cell>
          <cell r="H110" t="str">
            <v>2004-01-26</v>
          </cell>
          <cell r="I110" t="str">
            <v>남</v>
          </cell>
          <cell r="J110">
            <v>4.3150684931506849</v>
          </cell>
          <cell r="K110">
            <v>0</v>
          </cell>
          <cell r="L110">
            <v>12</v>
          </cell>
          <cell r="M110">
            <v>12</v>
          </cell>
          <cell r="X110" t="str">
            <v>휴일</v>
          </cell>
          <cell r="AE110" t="str">
            <v>휴일</v>
          </cell>
          <cell r="AF110" t="str">
            <v>휴일</v>
          </cell>
          <cell r="AL110" t="str">
            <v>휴일</v>
          </cell>
          <cell r="AR110" t="str">
            <v>3/18대휴</v>
          </cell>
          <cell r="AV110">
            <v>0</v>
          </cell>
          <cell r="AW110">
            <v>0</v>
          </cell>
          <cell r="AX110">
            <v>0</v>
          </cell>
          <cell r="AY110">
            <v>0</v>
          </cell>
          <cell r="AZ110">
            <v>0</v>
          </cell>
          <cell r="BA110">
            <v>0</v>
          </cell>
          <cell r="BB110">
            <v>0</v>
          </cell>
          <cell r="BC110">
            <v>0</v>
          </cell>
          <cell r="BD110">
            <v>4</v>
          </cell>
          <cell r="BE110">
            <v>1</v>
          </cell>
          <cell r="BF110">
            <v>0</v>
          </cell>
          <cell r="BG110">
            <v>0</v>
          </cell>
          <cell r="BH110">
            <v>0</v>
          </cell>
          <cell r="BI110">
            <v>0</v>
          </cell>
          <cell r="BJ110">
            <v>0</v>
          </cell>
          <cell r="BK110">
            <v>0</v>
          </cell>
          <cell r="BL110">
            <v>0</v>
          </cell>
          <cell r="BM110">
            <v>0</v>
          </cell>
          <cell r="BN110">
            <v>1</v>
          </cell>
          <cell r="BP110">
            <v>21</v>
          </cell>
        </row>
        <row r="111">
          <cell r="B111">
            <v>1284</v>
          </cell>
          <cell r="C111" t="str">
            <v>CVS</v>
          </cell>
          <cell r="D111" t="str">
            <v>CVS CL 대구팀</v>
          </cell>
          <cell r="E111" t="str">
            <v>류병재</v>
          </cell>
          <cell r="F111" t="str">
            <v>주임</v>
          </cell>
          <cell r="G111" t="str">
            <v>팀원</v>
          </cell>
          <cell r="H111" t="str">
            <v>2000-02-01</v>
          </cell>
          <cell r="I111" t="str">
            <v>남</v>
          </cell>
          <cell r="J111">
            <v>8</v>
          </cell>
          <cell r="K111">
            <v>0</v>
          </cell>
          <cell r="L111">
            <v>16</v>
          </cell>
          <cell r="M111">
            <v>16</v>
          </cell>
          <cell r="X111" t="str">
            <v>휴일</v>
          </cell>
          <cell r="AV111">
            <v>0</v>
          </cell>
          <cell r="AW111">
            <v>0</v>
          </cell>
          <cell r="AX111">
            <v>0</v>
          </cell>
          <cell r="AY111">
            <v>0</v>
          </cell>
          <cell r="AZ111">
            <v>0</v>
          </cell>
          <cell r="BA111">
            <v>0</v>
          </cell>
          <cell r="BB111">
            <v>0</v>
          </cell>
          <cell r="BC111">
            <v>0</v>
          </cell>
          <cell r="BD111">
            <v>1</v>
          </cell>
          <cell r="BE111">
            <v>0</v>
          </cell>
          <cell r="BF111">
            <v>0</v>
          </cell>
          <cell r="BG111">
            <v>0</v>
          </cell>
          <cell r="BH111">
            <v>0</v>
          </cell>
          <cell r="BI111">
            <v>0</v>
          </cell>
          <cell r="BJ111">
            <v>0</v>
          </cell>
          <cell r="BK111">
            <v>0</v>
          </cell>
          <cell r="BL111">
            <v>0</v>
          </cell>
          <cell r="BM111">
            <v>0</v>
          </cell>
          <cell r="BN111">
            <v>0</v>
          </cell>
          <cell r="BP111">
            <v>22</v>
          </cell>
        </row>
        <row r="112">
          <cell r="B112">
            <v>1084</v>
          </cell>
          <cell r="C112" t="str">
            <v>CVS</v>
          </cell>
          <cell r="D112" t="str">
            <v>CVS CL 부산팀</v>
          </cell>
          <cell r="E112" t="str">
            <v>안병철</v>
          </cell>
          <cell r="F112" t="str">
            <v>부장</v>
          </cell>
          <cell r="G112" t="str">
            <v>팀장</v>
          </cell>
          <cell r="H112" t="str">
            <v>1991-11-01</v>
          </cell>
          <cell r="I112" t="str">
            <v>남</v>
          </cell>
          <cell r="J112">
            <v>31</v>
          </cell>
          <cell r="K112">
            <v>0</v>
          </cell>
          <cell r="L112">
            <v>25</v>
          </cell>
          <cell r="M112">
            <v>25</v>
          </cell>
          <cell r="N112" t="str">
            <v>휴일</v>
          </cell>
          <cell r="AL112" t="str">
            <v>휴일</v>
          </cell>
          <cell r="AM112" t="str">
            <v>휴일</v>
          </cell>
          <cell r="AV112">
            <v>0</v>
          </cell>
          <cell r="AW112">
            <v>0</v>
          </cell>
          <cell r="AX112">
            <v>0</v>
          </cell>
          <cell r="AY112">
            <v>0</v>
          </cell>
          <cell r="AZ112">
            <v>0</v>
          </cell>
          <cell r="BA112">
            <v>0</v>
          </cell>
          <cell r="BB112">
            <v>0</v>
          </cell>
          <cell r="BC112">
            <v>0</v>
          </cell>
          <cell r="BD112">
            <v>3</v>
          </cell>
          <cell r="BE112">
            <v>0</v>
          </cell>
          <cell r="BF112">
            <v>0</v>
          </cell>
          <cell r="BG112">
            <v>0</v>
          </cell>
          <cell r="BH112">
            <v>0</v>
          </cell>
          <cell r="BI112">
            <v>0</v>
          </cell>
          <cell r="BJ112">
            <v>0</v>
          </cell>
          <cell r="BK112">
            <v>0</v>
          </cell>
          <cell r="BL112">
            <v>0</v>
          </cell>
          <cell r="BM112">
            <v>0</v>
          </cell>
          <cell r="BN112">
            <v>0</v>
          </cell>
          <cell r="BP112">
            <v>22</v>
          </cell>
        </row>
        <row r="113">
          <cell r="B113">
            <v>1518</v>
          </cell>
          <cell r="C113" t="str">
            <v>CVS</v>
          </cell>
          <cell r="D113" t="str">
            <v>CVS CL 부산팀</v>
          </cell>
          <cell r="E113" t="str">
            <v>신진민</v>
          </cell>
          <cell r="F113" t="str">
            <v>사원</v>
          </cell>
          <cell r="G113" t="str">
            <v>팀원</v>
          </cell>
          <cell r="H113" t="str">
            <v>2003-07-01</v>
          </cell>
          <cell r="I113" t="str">
            <v>남</v>
          </cell>
          <cell r="J113">
            <v>14.513698630136986</v>
          </cell>
          <cell r="K113">
            <v>0</v>
          </cell>
          <cell r="L113">
            <v>13</v>
          </cell>
          <cell r="M113">
            <v>13</v>
          </cell>
          <cell r="AL113" t="str">
            <v>휴일</v>
          </cell>
          <cell r="AM113" t="str">
            <v>휴일</v>
          </cell>
          <cell r="AV113">
            <v>0</v>
          </cell>
          <cell r="AW113">
            <v>0</v>
          </cell>
          <cell r="AX113">
            <v>0</v>
          </cell>
          <cell r="AY113">
            <v>0</v>
          </cell>
          <cell r="AZ113">
            <v>0</v>
          </cell>
          <cell r="BA113">
            <v>0</v>
          </cell>
          <cell r="BB113">
            <v>0</v>
          </cell>
          <cell r="BC113">
            <v>0</v>
          </cell>
          <cell r="BD113">
            <v>2</v>
          </cell>
          <cell r="BE113">
            <v>0</v>
          </cell>
          <cell r="BF113">
            <v>0</v>
          </cell>
          <cell r="BG113">
            <v>0</v>
          </cell>
          <cell r="BH113">
            <v>0</v>
          </cell>
          <cell r="BI113">
            <v>0</v>
          </cell>
          <cell r="BJ113">
            <v>0</v>
          </cell>
          <cell r="BK113">
            <v>0</v>
          </cell>
          <cell r="BL113">
            <v>0</v>
          </cell>
          <cell r="BM113">
            <v>0</v>
          </cell>
          <cell r="BN113">
            <v>0</v>
          </cell>
          <cell r="BP113">
            <v>22</v>
          </cell>
        </row>
        <row r="114">
          <cell r="B114">
            <v>1281</v>
          </cell>
          <cell r="C114" t="str">
            <v>CVS</v>
          </cell>
          <cell r="D114" t="str">
            <v>CVS CL 부산팀</v>
          </cell>
          <cell r="E114" t="str">
            <v>강은경</v>
          </cell>
          <cell r="F114" t="str">
            <v>주임</v>
          </cell>
          <cell r="G114" t="str">
            <v>팀원</v>
          </cell>
          <cell r="H114" t="str">
            <v>2000-02-01</v>
          </cell>
          <cell r="I114" t="str">
            <v>여</v>
          </cell>
          <cell r="J114">
            <v>20</v>
          </cell>
          <cell r="K114">
            <v>0</v>
          </cell>
          <cell r="L114">
            <v>16</v>
          </cell>
          <cell r="M114">
            <v>16</v>
          </cell>
          <cell r="AL114" t="str">
            <v>휴일</v>
          </cell>
          <cell r="AM114" t="str">
            <v>휴일</v>
          </cell>
          <cell r="AV114">
            <v>0</v>
          </cell>
          <cell r="AW114">
            <v>0</v>
          </cell>
          <cell r="AX114">
            <v>0</v>
          </cell>
          <cell r="AY114">
            <v>0</v>
          </cell>
          <cell r="AZ114">
            <v>0</v>
          </cell>
          <cell r="BA114">
            <v>0</v>
          </cell>
          <cell r="BB114">
            <v>0</v>
          </cell>
          <cell r="BC114">
            <v>0</v>
          </cell>
          <cell r="BD114">
            <v>2</v>
          </cell>
          <cell r="BE114">
            <v>0</v>
          </cell>
          <cell r="BF114">
            <v>0</v>
          </cell>
          <cell r="BG114">
            <v>0</v>
          </cell>
          <cell r="BH114">
            <v>0</v>
          </cell>
          <cell r="BI114">
            <v>0</v>
          </cell>
          <cell r="BJ114">
            <v>0</v>
          </cell>
          <cell r="BK114">
            <v>0</v>
          </cell>
          <cell r="BL114">
            <v>0</v>
          </cell>
          <cell r="BM114">
            <v>0</v>
          </cell>
          <cell r="BN114">
            <v>0</v>
          </cell>
          <cell r="BP114">
            <v>22</v>
          </cell>
        </row>
        <row r="115">
          <cell r="B115">
            <v>1406</v>
          </cell>
          <cell r="C115" t="str">
            <v>CVS</v>
          </cell>
          <cell r="D115" t="str">
            <v>CVS CL 부산팀</v>
          </cell>
          <cell r="E115" t="str">
            <v>문광성</v>
          </cell>
          <cell r="F115" t="str">
            <v>주임</v>
          </cell>
          <cell r="G115" t="str">
            <v>팀원</v>
          </cell>
          <cell r="H115" t="str">
            <v>2001-02-01</v>
          </cell>
          <cell r="I115" t="str">
            <v>남</v>
          </cell>
          <cell r="J115">
            <v>14.5</v>
          </cell>
          <cell r="K115">
            <v>0</v>
          </cell>
          <cell r="L115">
            <v>15</v>
          </cell>
          <cell r="M115">
            <v>15</v>
          </cell>
          <cell r="AL115" t="str">
            <v>휴일</v>
          </cell>
          <cell r="AM115" t="str">
            <v>휴일</v>
          </cell>
          <cell r="AV115">
            <v>0</v>
          </cell>
          <cell r="AW115">
            <v>0</v>
          </cell>
          <cell r="AX115">
            <v>0</v>
          </cell>
          <cell r="AY115">
            <v>0</v>
          </cell>
          <cell r="AZ115">
            <v>0</v>
          </cell>
          <cell r="BA115">
            <v>0</v>
          </cell>
          <cell r="BB115">
            <v>0</v>
          </cell>
          <cell r="BC115">
            <v>0</v>
          </cell>
          <cell r="BD115">
            <v>2</v>
          </cell>
          <cell r="BE115">
            <v>0</v>
          </cell>
          <cell r="BF115">
            <v>0</v>
          </cell>
          <cell r="BG115">
            <v>0</v>
          </cell>
          <cell r="BH115">
            <v>0</v>
          </cell>
          <cell r="BI115">
            <v>0</v>
          </cell>
          <cell r="BJ115">
            <v>0</v>
          </cell>
          <cell r="BK115">
            <v>0</v>
          </cell>
          <cell r="BL115">
            <v>0</v>
          </cell>
          <cell r="BM115">
            <v>0</v>
          </cell>
          <cell r="BN115">
            <v>0</v>
          </cell>
          <cell r="BP115">
            <v>22</v>
          </cell>
        </row>
        <row r="116">
          <cell r="B116">
            <v>1513</v>
          </cell>
          <cell r="C116" t="str">
            <v>CVS</v>
          </cell>
          <cell r="D116" t="str">
            <v>CVS CL 부산팀</v>
          </cell>
          <cell r="E116" t="str">
            <v>김태양</v>
          </cell>
          <cell r="F116" t="str">
            <v>사원</v>
          </cell>
          <cell r="G116" t="str">
            <v>팀원</v>
          </cell>
          <cell r="H116" t="str">
            <v>2003-07-01</v>
          </cell>
          <cell r="I116" t="str">
            <v>남</v>
          </cell>
          <cell r="J116">
            <v>10.013698630136986</v>
          </cell>
          <cell r="K116">
            <v>0</v>
          </cell>
          <cell r="L116">
            <v>13</v>
          </cell>
          <cell r="M116">
            <v>13</v>
          </cell>
          <cell r="T116" t="str">
            <v>2/11대휴</v>
          </cell>
          <cell r="AL116" t="str">
            <v>휴일</v>
          </cell>
          <cell r="AM116" t="str">
            <v>휴일</v>
          </cell>
          <cell r="AV116">
            <v>0</v>
          </cell>
          <cell r="AW116">
            <v>0</v>
          </cell>
          <cell r="AX116">
            <v>0</v>
          </cell>
          <cell r="AY116">
            <v>0</v>
          </cell>
          <cell r="AZ116">
            <v>0</v>
          </cell>
          <cell r="BA116">
            <v>0</v>
          </cell>
          <cell r="BB116">
            <v>0</v>
          </cell>
          <cell r="BC116">
            <v>0</v>
          </cell>
          <cell r="BD116">
            <v>2</v>
          </cell>
          <cell r="BE116">
            <v>1</v>
          </cell>
          <cell r="BF116">
            <v>0</v>
          </cell>
          <cell r="BG116">
            <v>0</v>
          </cell>
          <cell r="BH116">
            <v>0</v>
          </cell>
          <cell r="BI116">
            <v>0</v>
          </cell>
          <cell r="BJ116">
            <v>0</v>
          </cell>
          <cell r="BK116">
            <v>0</v>
          </cell>
          <cell r="BL116">
            <v>0</v>
          </cell>
          <cell r="BM116">
            <v>0</v>
          </cell>
          <cell r="BN116">
            <v>1</v>
          </cell>
          <cell r="BP116">
            <v>21</v>
          </cell>
          <cell r="BQ116" t="str">
            <v>병가 서류 받을것</v>
          </cell>
        </row>
        <row r="117">
          <cell r="B117">
            <v>1462</v>
          </cell>
          <cell r="C117" t="str">
            <v>CVS</v>
          </cell>
          <cell r="D117" t="str">
            <v>CVS CL 부산팀</v>
          </cell>
          <cell r="E117" t="str">
            <v>윤희원</v>
          </cell>
          <cell r="F117" t="str">
            <v>사원</v>
          </cell>
          <cell r="G117" t="str">
            <v>팀원</v>
          </cell>
          <cell r="H117" t="str">
            <v>2003-01-07</v>
          </cell>
          <cell r="I117" t="str">
            <v>남</v>
          </cell>
          <cell r="J117">
            <v>18</v>
          </cell>
          <cell r="K117">
            <v>0</v>
          </cell>
          <cell r="L117">
            <v>13</v>
          </cell>
          <cell r="M117">
            <v>13</v>
          </cell>
          <cell r="AL117" t="str">
            <v>휴일</v>
          </cell>
          <cell r="AM117" t="str">
            <v>휴일</v>
          </cell>
          <cell r="AV117">
            <v>0</v>
          </cell>
          <cell r="AW117">
            <v>0</v>
          </cell>
          <cell r="AX117">
            <v>0</v>
          </cell>
          <cell r="AY117">
            <v>0</v>
          </cell>
          <cell r="AZ117">
            <v>0</v>
          </cell>
          <cell r="BA117">
            <v>0</v>
          </cell>
          <cell r="BB117">
            <v>0</v>
          </cell>
          <cell r="BC117">
            <v>0</v>
          </cell>
          <cell r="BD117">
            <v>2</v>
          </cell>
          <cell r="BE117">
            <v>0</v>
          </cell>
          <cell r="BF117">
            <v>0</v>
          </cell>
          <cell r="BG117">
            <v>0</v>
          </cell>
          <cell r="BH117">
            <v>0</v>
          </cell>
          <cell r="BI117">
            <v>0</v>
          </cell>
          <cell r="BJ117">
            <v>0</v>
          </cell>
          <cell r="BK117">
            <v>0</v>
          </cell>
          <cell r="BL117">
            <v>0</v>
          </cell>
          <cell r="BM117">
            <v>0</v>
          </cell>
          <cell r="BN117">
            <v>0</v>
          </cell>
          <cell r="BP117">
            <v>22</v>
          </cell>
        </row>
        <row r="118">
          <cell r="B118">
            <v>1607</v>
          </cell>
          <cell r="C118" t="str">
            <v>CVS</v>
          </cell>
          <cell r="D118" t="str">
            <v>CVS CL 부산팀</v>
          </cell>
          <cell r="E118" t="str">
            <v>김민석</v>
          </cell>
          <cell r="F118" t="str">
            <v>사원</v>
          </cell>
          <cell r="G118" t="str">
            <v>팀원</v>
          </cell>
          <cell r="H118">
            <v>38684</v>
          </cell>
          <cell r="I118" t="str">
            <v>남</v>
          </cell>
          <cell r="J118">
            <v>0</v>
          </cell>
          <cell r="K118">
            <v>-3.0684931506849313</v>
          </cell>
          <cell r="L118">
            <v>11</v>
          </cell>
          <cell r="M118">
            <v>7.9315068493150687</v>
          </cell>
          <cell r="AL118" t="str">
            <v>휴일</v>
          </cell>
          <cell r="AM118" t="str">
            <v>휴일</v>
          </cell>
          <cell r="AV118">
            <v>0</v>
          </cell>
          <cell r="AW118">
            <v>0</v>
          </cell>
          <cell r="AX118">
            <v>0</v>
          </cell>
          <cell r="AY118">
            <v>0</v>
          </cell>
          <cell r="AZ118">
            <v>0</v>
          </cell>
          <cell r="BA118">
            <v>0</v>
          </cell>
          <cell r="BB118">
            <v>0</v>
          </cell>
          <cell r="BC118">
            <v>0</v>
          </cell>
          <cell r="BD118">
            <v>2</v>
          </cell>
          <cell r="BE118">
            <v>0</v>
          </cell>
          <cell r="BF118">
            <v>0</v>
          </cell>
          <cell r="BG118">
            <v>0</v>
          </cell>
          <cell r="BH118">
            <v>0</v>
          </cell>
          <cell r="BI118">
            <v>0</v>
          </cell>
          <cell r="BJ118">
            <v>0</v>
          </cell>
          <cell r="BK118">
            <v>0</v>
          </cell>
          <cell r="BL118">
            <v>0</v>
          </cell>
          <cell r="BM118">
            <v>0</v>
          </cell>
          <cell r="BN118">
            <v>0</v>
          </cell>
          <cell r="BP118">
            <v>22</v>
          </cell>
        </row>
        <row r="119">
          <cell r="B119">
            <v>1272</v>
          </cell>
          <cell r="C119" t="str">
            <v>CVS</v>
          </cell>
          <cell r="D119" t="str">
            <v>CVS CL 부산팀</v>
          </cell>
          <cell r="E119" t="str">
            <v>손성호</v>
          </cell>
          <cell r="F119" t="str">
            <v>주임</v>
          </cell>
          <cell r="G119" t="str">
            <v>팀원</v>
          </cell>
          <cell r="H119" t="str">
            <v>2000-01-10</v>
          </cell>
          <cell r="I119" t="str">
            <v>남</v>
          </cell>
          <cell r="J119">
            <v>12</v>
          </cell>
          <cell r="K119">
            <v>0</v>
          </cell>
          <cell r="L119">
            <v>16</v>
          </cell>
          <cell r="M119">
            <v>16</v>
          </cell>
          <cell r="AL119" t="str">
            <v>휴일</v>
          </cell>
          <cell r="AM119" t="str">
            <v>휴일</v>
          </cell>
          <cell r="AV119">
            <v>0</v>
          </cell>
          <cell r="AW119">
            <v>0</v>
          </cell>
          <cell r="AX119">
            <v>0</v>
          </cell>
          <cell r="AY119">
            <v>0</v>
          </cell>
          <cell r="AZ119">
            <v>0</v>
          </cell>
          <cell r="BA119">
            <v>0</v>
          </cell>
          <cell r="BB119">
            <v>0</v>
          </cell>
          <cell r="BC119">
            <v>0</v>
          </cell>
          <cell r="BD119">
            <v>2</v>
          </cell>
          <cell r="BE119">
            <v>0</v>
          </cell>
          <cell r="BF119">
            <v>0</v>
          </cell>
          <cell r="BG119">
            <v>0</v>
          </cell>
          <cell r="BH119">
            <v>0</v>
          </cell>
          <cell r="BI119">
            <v>0</v>
          </cell>
          <cell r="BJ119">
            <v>0</v>
          </cell>
          <cell r="BK119">
            <v>0</v>
          </cell>
          <cell r="BL119">
            <v>0</v>
          </cell>
          <cell r="BM119">
            <v>0</v>
          </cell>
          <cell r="BN119">
            <v>0</v>
          </cell>
          <cell r="BP119">
            <v>22</v>
          </cell>
        </row>
        <row r="120">
          <cell r="B120">
            <v>1242</v>
          </cell>
          <cell r="C120" t="str">
            <v>CVS</v>
          </cell>
          <cell r="D120" t="str">
            <v>CVS CL 부산팀</v>
          </cell>
          <cell r="E120" t="str">
            <v>장정환</v>
          </cell>
          <cell r="F120" t="str">
            <v>대리</v>
          </cell>
          <cell r="G120" t="str">
            <v>팀원</v>
          </cell>
          <cell r="H120" t="str">
            <v>1999-07-01</v>
          </cell>
          <cell r="I120" t="str">
            <v>남</v>
          </cell>
          <cell r="J120">
            <v>13.5</v>
          </cell>
          <cell r="K120">
            <v>0</v>
          </cell>
          <cell r="L120">
            <v>17</v>
          </cell>
          <cell r="M120">
            <v>17</v>
          </cell>
          <cell r="AL120" t="str">
            <v>휴일</v>
          </cell>
          <cell r="AM120" t="str">
            <v>휴일</v>
          </cell>
          <cell r="AV120">
            <v>0</v>
          </cell>
          <cell r="AW120">
            <v>0</v>
          </cell>
          <cell r="AX120">
            <v>0</v>
          </cell>
          <cell r="AY120">
            <v>0</v>
          </cell>
          <cell r="AZ120">
            <v>0</v>
          </cell>
          <cell r="BA120">
            <v>0</v>
          </cell>
          <cell r="BB120">
            <v>0</v>
          </cell>
          <cell r="BC120">
            <v>0</v>
          </cell>
          <cell r="BD120">
            <v>2</v>
          </cell>
          <cell r="BE120">
            <v>0</v>
          </cell>
          <cell r="BF120">
            <v>0</v>
          </cell>
          <cell r="BG120">
            <v>0</v>
          </cell>
          <cell r="BH120">
            <v>0</v>
          </cell>
          <cell r="BI120">
            <v>0</v>
          </cell>
          <cell r="BJ120">
            <v>0</v>
          </cell>
          <cell r="BK120">
            <v>0</v>
          </cell>
          <cell r="BL120">
            <v>0</v>
          </cell>
          <cell r="BM120">
            <v>0</v>
          </cell>
          <cell r="BN120">
            <v>0</v>
          </cell>
          <cell r="BP120">
            <v>22</v>
          </cell>
        </row>
        <row r="121">
          <cell r="B121">
            <v>1177</v>
          </cell>
          <cell r="C121" t="str">
            <v>AS</v>
          </cell>
          <cell r="D121" t="str">
            <v>Regional Sales Manager</v>
          </cell>
          <cell r="E121" t="str">
            <v>이종태</v>
          </cell>
          <cell r="F121" t="str">
            <v>부장</v>
          </cell>
          <cell r="G121" t="str">
            <v>본부장</v>
          </cell>
          <cell r="H121" t="str">
            <v>1996-01-01</v>
          </cell>
          <cell r="I121" t="str">
            <v>남</v>
          </cell>
          <cell r="J121">
            <v>20</v>
          </cell>
          <cell r="K121">
            <v>0</v>
          </cell>
          <cell r="L121">
            <v>21</v>
          </cell>
          <cell r="M121">
            <v>21</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P121">
            <v>22</v>
          </cell>
        </row>
        <row r="122">
          <cell r="B122">
            <v>1090</v>
          </cell>
          <cell r="C122" t="str">
            <v>AS</v>
          </cell>
          <cell r="D122" t="str">
            <v>AS GH 서울1팀</v>
          </cell>
          <cell r="E122" t="str">
            <v>최태수</v>
          </cell>
          <cell r="F122" t="str">
            <v>차장</v>
          </cell>
          <cell r="G122" t="str">
            <v>팀장</v>
          </cell>
          <cell r="H122" t="str">
            <v>1992-02-10</v>
          </cell>
          <cell r="I122" t="str">
            <v>남</v>
          </cell>
          <cell r="J122">
            <v>24</v>
          </cell>
          <cell r="K122">
            <v>0</v>
          </cell>
          <cell r="L122">
            <v>24</v>
          </cell>
          <cell r="M122">
            <v>24</v>
          </cell>
          <cell r="O122" t="str">
            <v>출장</v>
          </cell>
          <cell r="P122" t="str">
            <v>출장</v>
          </cell>
          <cell r="S122" t="str">
            <v>출장</v>
          </cell>
          <cell r="T122" t="str">
            <v>출장</v>
          </cell>
          <cell r="U122" t="str">
            <v>출장</v>
          </cell>
          <cell r="AV122">
            <v>0</v>
          </cell>
          <cell r="AW122">
            <v>0</v>
          </cell>
          <cell r="AX122">
            <v>0</v>
          </cell>
          <cell r="AY122">
            <v>0</v>
          </cell>
          <cell r="AZ122">
            <v>0</v>
          </cell>
          <cell r="BA122">
            <v>0</v>
          </cell>
          <cell r="BB122">
            <v>0</v>
          </cell>
          <cell r="BC122">
            <v>0</v>
          </cell>
          <cell r="BD122">
            <v>0</v>
          </cell>
          <cell r="BE122">
            <v>0</v>
          </cell>
          <cell r="BF122">
            <v>5</v>
          </cell>
          <cell r="BG122">
            <v>0</v>
          </cell>
          <cell r="BH122">
            <v>0</v>
          </cell>
          <cell r="BI122">
            <v>0</v>
          </cell>
          <cell r="BJ122">
            <v>0</v>
          </cell>
          <cell r="BK122">
            <v>0</v>
          </cell>
          <cell r="BL122">
            <v>0</v>
          </cell>
          <cell r="BM122">
            <v>0</v>
          </cell>
          <cell r="BN122">
            <v>5</v>
          </cell>
          <cell r="BP122">
            <v>17</v>
          </cell>
        </row>
        <row r="123">
          <cell r="B123">
            <v>1280</v>
          </cell>
          <cell r="C123" t="str">
            <v>AS</v>
          </cell>
          <cell r="D123" t="str">
            <v>AS GH 서울1팀</v>
          </cell>
          <cell r="E123" t="str">
            <v>문영창</v>
          </cell>
          <cell r="F123" t="str">
            <v>차장</v>
          </cell>
          <cell r="G123" t="str">
            <v>팀원</v>
          </cell>
          <cell r="H123" t="str">
            <v>2000-01-17</v>
          </cell>
          <cell r="I123" t="str">
            <v>남</v>
          </cell>
          <cell r="J123">
            <v>18</v>
          </cell>
          <cell r="K123">
            <v>0</v>
          </cell>
          <cell r="L123">
            <v>16</v>
          </cell>
          <cell r="M123">
            <v>16</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P123">
            <v>22</v>
          </cell>
        </row>
        <row r="124">
          <cell r="B124">
            <v>1145</v>
          </cell>
          <cell r="C124" t="str">
            <v>AS</v>
          </cell>
          <cell r="D124" t="str">
            <v>AS GH 서울1팀</v>
          </cell>
          <cell r="E124" t="str">
            <v>서동희</v>
          </cell>
          <cell r="F124" t="str">
            <v>과장</v>
          </cell>
          <cell r="G124" t="str">
            <v>팀원</v>
          </cell>
          <cell r="H124" t="str">
            <v>1994-09-05</v>
          </cell>
          <cell r="I124" t="str">
            <v>남</v>
          </cell>
          <cell r="J124">
            <v>19</v>
          </cell>
          <cell r="K124">
            <v>0</v>
          </cell>
          <cell r="L124">
            <v>22</v>
          </cell>
          <cell r="M124">
            <v>22</v>
          </cell>
          <cell r="O124" t="str">
            <v>2/26대휴</v>
          </cell>
          <cell r="X124" t="str">
            <v>휴일</v>
          </cell>
          <cell r="Z124" t="str">
            <v>3/11대휴</v>
          </cell>
          <cell r="AV124">
            <v>0</v>
          </cell>
          <cell r="AW124">
            <v>0</v>
          </cell>
          <cell r="AX124">
            <v>0</v>
          </cell>
          <cell r="AY124">
            <v>0</v>
          </cell>
          <cell r="AZ124">
            <v>0</v>
          </cell>
          <cell r="BA124">
            <v>0</v>
          </cell>
          <cell r="BB124">
            <v>0</v>
          </cell>
          <cell r="BC124">
            <v>0</v>
          </cell>
          <cell r="BD124">
            <v>1</v>
          </cell>
          <cell r="BE124">
            <v>2</v>
          </cell>
          <cell r="BF124">
            <v>0</v>
          </cell>
          <cell r="BG124">
            <v>0</v>
          </cell>
          <cell r="BH124">
            <v>0</v>
          </cell>
          <cell r="BI124">
            <v>0</v>
          </cell>
          <cell r="BJ124">
            <v>0</v>
          </cell>
          <cell r="BK124">
            <v>0</v>
          </cell>
          <cell r="BL124">
            <v>0</v>
          </cell>
          <cell r="BM124">
            <v>0</v>
          </cell>
          <cell r="BN124">
            <v>2</v>
          </cell>
          <cell r="BP124">
            <v>20</v>
          </cell>
        </row>
        <row r="125">
          <cell r="B125">
            <v>1220</v>
          </cell>
          <cell r="C125" t="str">
            <v>AS</v>
          </cell>
          <cell r="D125" t="str">
            <v>AS GH 서울1팀</v>
          </cell>
          <cell r="E125" t="str">
            <v>허일</v>
          </cell>
          <cell r="F125" t="str">
            <v>과장</v>
          </cell>
          <cell r="G125" t="str">
            <v>팀원</v>
          </cell>
          <cell r="H125" t="str">
            <v>1998-07-01</v>
          </cell>
          <cell r="I125" t="str">
            <v>남</v>
          </cell>
          <cell r="J125">
            <v>24</v>
          </cell>
          <cell r="K125">
            <v>0</v>
          </cell>
          <cell r="L125">
            <v>18</v>
          </cell>
          <cell r="M125">
            <v>18</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P125">
            <v>22</v>
          </cell>
        </row>
        <row r="126">
          <cell r="B126">
            <v>1579</v>
          </cell>
          <cell r="C126" t="str">
            <v>AS</v>
          </cell>
          <cell r="D126" t="str">
            <v>AS GH 서울1팀</v>
          </cell>
          <cell r="E126" t="str">
            <v>전호진</v>
          </cell>
          <cell r="F126" t="str">
            <v>사원</v>
          </cell>
          <cell r="G126" t="str">
            <v>팀원</v>
          </cell>
          <cell r="H126" t="str">
            <v>2004-09-10</v>
          </cell>
          <cell r="I126" t="str">
            <v>남</v>
          </cell>
          <cell r="J126">
            <v>0</v>
          </cell>
          <cell r="K126">
            <v>-8.9315068493150687</v>
          </cell>
          <cell r="L126">
            <v>12</v>
          </cell>
          <cell r="M126">
            <v>3.0684931506849313</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P126">
            <v>22</v>
          </cell>
        </row>
        <row r="127">
          <cell r="B127">
            <v>1344</v>
          </cell>
          <cell r="C127" t="str">
            <v>AS</v>
          </cell>
          <cell r="D127" t="str">
            <v>AS GH 서울1팀</v>
          </cell>
          <cell r="E127" t="str">
            <v>이준용</v>
          </cell>
          <cell r="F127" t="str">
            <v>주임</v>
          </cell>
          <cell r="G127" t="str">
            <v>팀원</v>
          </cell>
          <cell r="H127" t="str">
            <v>2001-03-05</v>
          </cell>
          <cell r="I127" t="str">
            <v>남</v>
          </cell>
          <cell r="J127">
            <v>13</v>
          </cell>
          <cell r="K127">
            <v>0</v>
          </cell>
          <cell r="L127">
            <v>15</v>
          </cell>
          <cell r="M127">
            <v>15</v>
          </cell>
          <cell r="Y127" t="str">
            <v>휴일</v>
          </cell>
          <cell r="AM127" t="str">
            <v>휴일</v>
          </cell>
          <cell r="AV127">
            <v>0</v>
          </cell>
          <cell r="AW127">
            <v>0</v>
          </cell>
          <cell r="AX127">
            <v>0</v>
          </cell>
          <cell r="AY127">
            <v>0</v>
          </cell>
          <cell r="AZ127">
            <v>0</v>
          </cell>
          <cell r="BA127">
            <v>0</v>
          </cell>
          <cell r="BB127">
            <v>0</v>
          </cell>
          <cell r="BC127">
            <v>0</v>
          </cell>
          <cell r="BD127">
            <v>2</v>
          </cell>
          <cell r="BE127">
            <v>0</v>
          </cell>
          <cell r="BF127">
            <v>0</v>
          </cell>
          <cell r="BG127">
            <v>0</v>
          </cell>
          <cell r="BH127">
            <v>0</v>
          </cell>
          <cell r="BI127">
            <v>0</v>
          </cell>
          <cell r="BJ127">
            <v>0</v>
          </cell>
          <cell r="BK127">
            <v>0</v>
          </cell>
          <cell r="BL127">
            <v>0</v>
          </cell>
          <cell r="BM127">
            <v>0</v>
          </cell>
          <cell r="BN127">
            <v>0</v>
          </cell>
          <cell r="BP127">
            <v>22</v>
          </cell>
        </row>
        <row r="128">
          <cell r="B128">
            <v>1268</v>
          </cell>
          <cell r="C128" t="str">
            <v>AS</v>
          </cell>
          <cell r="D128" t="str">
            <v>AS GH 서울1팀</v>
          </cell>
          <cell r="E128" t="str">
            <v>김종훈A</v>
          </cell>
          <cell r="F128" t="str">
            <v>차장</v>
          </cell>
          <cell r="G128" t="str">
            <v>팀원</v>
          </cell>
          <cell r="H128" t="str">
            <v>2000-01-10</v>
          </cell>
          <cell r="I128" t="str">
            <v>남</v>
          </cell>
          <cell r="J128">
            <v>14</v>
          </cell>
          <cell r="K128">
            <v>0</v>
          </cell>
          <cell r="L128">
            <v>16</v>
          </cell>
          <cell r="M128">
            <v>16</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P128">
            <v>22</v>
          </cell>
        </row>
        <row r="129">
          <cell r="B129">
            <v>1516</v>
          </cell>
          <cell r="C129" t="str">
            <v>AS</v>
          </cell>
          <cell r="D129" t="str">
            <v>AS GH 서울1팀</v>
          </cell>
          <cell r="E129" t="str">
            <v>문준호</v>
          </cell>
          <cell r="F129" t="str">
            <v>주임</v>
          </cell>
          <cell r="G129" t="str">
            <v>팀원</v>
          </cell>
          <cell r="H129" t="str">
            <v>2003-07-01</v>
          </cell>
          <cell r="I129" t="str">
            <v>남</v>
          </cell>
          <cell r="J129">
            <v>7.0136986301369859</v>
          </cell>
          <cell r="K129">
            <v>0</v>
          </cell>
          <cell r="L129">
            <v>13</v>
          </cell>
          <cell r="M129">
            <v>13</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P129">
            <v>22</v>
          </cell>
        </row>
        <row r="130">
          <cell r="B130">
            <v>1456</v>
          </cell>
          <cell r="C130" t="str">
            <v>AS</v>
          </cell>
          <cell r="D130" t="str">
            <v>AS GH 서울1팀</v>
          </cell>
          <cell r="E130" t="str">
            <v>서진호</v>
          </cell>
          <cell r="F130" t="str">
            <v>사원</v>
          </cell>
          <cell r="G130" t="str">
            <v>팀원</v>
          </cell>
          <cell r="H130" t="str">
            <v>2003-01-07</v>
          </cell>
          <cell r="I130" t="str">
            <v>남</v>
          </cell>
          <cell r="J130">
            <v>7</v>
          </cell>
          <cell r="K130">
            <v>0</v>
          </cell>
          <cell r="L130">
            <v>13</v>
          </cell>
          <cell r="M130">
            <v>13</v>
          </cell>
          <cell r="AH130" t="str">
            <v>월차</v>
          </cell>
          <cell r="AV130">
            <v>0</v>
          </cell>
          <cell r="AW130">
            <v>0</v>
          </cell>
          <cell r="AX130">
            <v>0</v>
          </cell>
          <cell r="AY130">
            <v>1</v>
          </cell>
          <cell r="AZ130">
            <v>0</v>
          </cell>
          <cell r="BA130">
            <v>1</v>
          </cell>
          <cell r="BB130">
            <v>0</v>
          </cell>
          <cell r="BC130">
            <v>0</v>
          </cell>
          <cell r="BD130">
            <v>0</v>
          </cell>
          <cell r="BE130">
            <v>0</v>
          </cell>
          <cell r="BF130">
            <v>0</v>
          </cell>
          <cell r="BG130">
            <v>0</v>
          </cell>
          <cell r="BH130">
            <v>0</v>
          </cell>
          <cell r="BI130">
            <v>0</v>
          </cell>
          <cell r="BJ130">
            <v>0</v>
          </cell>
          <cell r="BK130">
            <v>0</v>
          </cell>
          <cell r="BL130">
            <v>0</v>
          </cell>
          <cell r="BM130">
            <v>0</v>
          </cell>
          <cell r="BN130">
            <v>1</v>
          </cell>
          <cell r="BP130">
            <v>21</v>
          </cell>
        </row>
        <row r="131">
          <cell r="B131">
            <v>1116</v>
          </cell>
          <cell r="C131" t="str">
            <v>AS</v>
          </cell>
          <cell r="D131" t="str">
            <v>AS GH 서울2팀</v>
          </cell>
          <cell r="E131" t="str">
            <v>이재훈</v>
          </cell>
          <cell r="F131" t="str">
            <v>차장</v>
          </cell>
          <cell r="G131" t="str">
            <v>팀장</v>
          </cell>
          <cell r="H131" t="str">
            <v>1992-12-01</v>
          </cell>
          <cell r="I131" t="str">
            <v>남</v>
          </cell>
          <cell r="J131">
            <v>30</v>
          </cell>
          <cell r="K131">
            <v>0</v>
          </cell>
          <cell r="L131">
            <v>24</v>
          </cell>
          <cell r="M131">
            <v>24</v>
          </cell>
          <cell r="Q131" t="str">
            <v>휴일</v>
          </cell>
          <cell r="Y131" t="str">
            <v>휴일</v>
          </cell>
          <cell r="AE131" t="str">
            <v>휴일</v>
          </cell>
          <cell r="AF131" t="str">
            <v>휴일</v>
          </cell>
          <cell r="AM131" t="str">
            <v>휴일</v>
          </cell>
          <cell r="AV131">
            <v>0</v>
          </cell>
          <cell r="AW131">
            <v>0</v>
          </cell>
          <cell r="AX131">
            <v>0</v>
          </cell>
          <cell r="AY131">
            <v>0</v>
          </cell>
          <cell r="AZ131">
            <v>0</v>
          </cell>
          <cell r="BA131">
            <v>0</v>
          </cell>
          <cell r="BB131">
            <v>0</v>
          </cell>
          <cell r="BC131">
            <v>0</v>
          </cell>
          <cell r="BD131">
            <v>5</v>
          </cell>
          <cell r="BE131">
            <v>0</v>
          </cell>
          <cell r="BF131">
            <v>0</v>
          </cell>
          <cell r="BG131">
            <v>0</v>
          </cell>
          <cell r="BH131">
            <v>0</v>
          </cell>
          <cell r="BI131">
            <v>0</v>
          </cell>
          <cell r="BJ131">
            <v>0</v>
          </cell>
          <cell r="BK131">
            <v>0</v>
          </cell>
          <cell r="BL131">
            <v>0</v>
          </cell>
          <cell r="BM131">
            <v>0</v>
          </cell>
          <cell r="BN131">
            <v>0</v>
          </cell>
          <cell r="BP131">
            <v>22</v>
          </cell>
        </row>
        <row r="132">
          <cell r="B132">
            <v>1164</v>
          </cell>
          <cell r="C132" t="str">
            <v>AS</v>
          </cell>
          <cell r="D132" t="str">
            <v>AS GH 서울2팀</v>
          </cell>
          <cell r="E132" t="str">
            <v>백기열</v>
          </cell>
          <cell r="F132" t="str">
            <v>과장</v>
          </cell>
          <cell r="G132" t="str">
            <v>팀원</v>
          </cell>
          <cell r="H132" t="str">
            <v>1995-04-17</v>
          </cell>
          <cell r="I132" t="str">
            <v>남</v>
          </cell>
          <cell r="J132">
            <v>20</v>
          </cell>
          <cell r="K132">
            <v>0</v>
          </cell>
          <cell r="L132">
            <v>21</v>
          </cell>
          <cell r="M132">
            <v>21</v>
          </cell>
          <cell r="Y132" t="str">
            <v>휴일</v>
          </cell>
          <cell r="AE132" t="str">
            <v>휴일</v>
          </cell>
          <cell r="AF132" t="str">
            <v>휴일</v>
          </cell>
          <cell r="AJ132" t="str">
            <v>3/12대휴</v>
          </cell>
          <cell r="AV132">
            <v>0</v>
          </cell>
          <cell r="AW132">
            <v>0</v>
          </cell>
          <cell r="AX132">
            <v>0</v>
          </cell>
          <cell r="AY132">
            <v>0</v>
          </cell>
          <cell r="AZ132">
            <v>0</v>
          </cell>
          <cell r="BA132">
            <v>0</v>
          </cell>
          <cell r="BB132">
            <v>0</v>
          </cell>
          <cell r="BC132">
            <v>0</v>
          </cell>
          <cell r="BD132">
            <v>3</v>
          </cell>
          <cell r="BE132">
            <v>1</v>
          </cell>
          <cell r="BF132">
            <v>0</v>
          </cell>
          <cell r="BG132">
            <v>0</v>
          </cell>
          <cell r="BH132">
            <v>0</v>
          </cell>
          <cell r="BI132">
            <v>0</v>
          </cell>
          <cell r="BJ132">
            <v>0</v>
          </cell>
          <cell r="BK132">
            <v>0</v>
          </cell>
          <cell r="BL132">
            <v>0</v>
          </cell>
          <cell r="BM132">
            <v>0</v>
          </cell>
          <cell r="BN132">
            <v>1</v>
          </cell>
          <cell r="BP132">
            <v>21</v>
          </cell>
        </row>
        <row r="133">
          <cell r="B133">
            <v>1124</v>
          </cell>
          <cell r="C133" t="str">
            <v>AS</v>
          </cell>
          <cell r="D133" t="str">
            <v>AS GH 서울2팀</v>
          </cell>
          <cell r="E133" t="str">
            <v>서문섭</v>
          </cell>
          <cell r="F133" t="str">
            <v>차장</v>
          </cell>
          <cell r="G133" t="str">
            <v>팀원</v>
          </cell>
          <cell r="H133" t="str">
            <v>1993-04-01</v>
          </cell>
          <cell r="I133" t="str">
            <v>남</v>
          </cell>
          <cell r="J133">
            <v>23</v>
          </cell>
          <cell r="K133">
            <v>0</v>
          </cell>
          <cell r="L133">
            <v>23</v>
          </cell>
          <cell r="M133">
            <v>23</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P133">
            <v>22</v>
          </cell>
        </row>
        <row r="134">
          <cell r="B134">
            <v>1247</v>
          </cell>
          <cell r="C134" t="str">
            <v>AS</v>
          </cell>
          <cell r="D134" t="str">
            <v>AS GH 서울2팀</v>
          </cell>
          <cell r="E134" t="str">
            <v>장명균</v>
          </cell>
          <cell r="F134" t="str">
            <v>과장</v>
          </cell>
          <cell r="G134" t="str">
            <v>팀원</v>
          </cell>
          <cell r="H134" t="str">
            <v>1999-10-01</v>
          </cell>
          <cell r="I134" t="str">
            <v>남</v>
          </cell>
          <cell r="J134">
            <v>16</v>
          </cell>
          <cell r="K134">
            <v>0</v>
          </cell>
          <cell r="L134">
            <v>17</v>
          </cell>
          <cell r="M134">
            <v>17</v>
          </cell>
          <cell r="Y134" t="str">
            <v>휴일</v>
          </cell>
          <cell r="AI134" t="str">
            <v>3/12대휴</v>
          </cell>
          <cell r="AM134" t="str">
            <v>휴일</v>
          </cell>
          <cell r="AV134">
            <v>0</v>
          </cell>
          <cell r="AW134">
            <v>0</v>
          </cell>
          <cell r="AX134">
            <v>0</v>
          </cell>
          <cell r="AY134">
            <v>0</v>
          </cell>
          <cell r="AZ134">
            <v>0</v>
          </cell>
          <cell r="BA134">
            <v>0</v>
          </cell>
          <cell r="BB134">
            <v>0</v>
          </cell>
          <cell r="BC134">
            <v>0</v>
          </cell>
          <cell r="BD134">
            <v>2</v>
          </cell>
          <cell r="BE134">
            <v>1</v>
          </cell>
          <cell r="BF134">
            <v>0</v>
          </cell>
          <cell r="BG134">
            <v>0</v>
          </cell>
          <cell r="BH134">
            <v>0</v>
          </cell>
          <cell r="BI134">
            <v>0</v>
          </cell>
          <cell r="BJ134">
            <v>0</v>
          </cell>
          <cell r="BK134">
            <v>0</v>
          </cell>
          <cell r="BL134">
            <v>0</v>
          </cell>
          <cell r="BM134">
            <v>0</v>
          </cell>
          <cell r="BN134">
            <v>1</v>
          </cell>
          <cell r="BP134">
            <v>21</v>
          </cell>
        </row>
        <row r="135">
          <cell r="B135">
            <v>1315</v>
          </cell>
          <cell r="C135" t="str">
            <v>AS</v>
          </cell>
          <cell r="D135" t="str">
            <v>AS GH 서울2팀</v>
          </cell>
          <cell r="E135" t="str">
            <v>김영선A</v>
          </cell>
          <cell r="F135" t="str">
            <v>과장</v>
          </cell>
          <cell r="G135" t="str">
            <v>팀원</v>
          </cell>
          <cell r="H135" t="str">
            <v>2001-02-21</v>
          </cell>
          <cell r="I135" t="str">
            <v>남</v>
          </cell>
          <cell r="J135">
            <v>10</v>
          </cell>
          <cell r="K135">
            <v>0</v>
          </cell>
          <cell r="L135">
            <v>15</v>
          </cell>
          <cell r="M135">
            <v>15</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P135">
            <v>22</v>
          </cell>
        </row>
        <row r="136">
          <cell r="B136">
            <v>1223</v>
          </cell>
          <cell r="C136" t="str">
            <v>AS</v>
          </cell>
          <cell r="D136" t="str">
            <v>AS GH 서울2팀</v>
          </cell>
          <cell r="E136" t="str">
            <v>신민호</v>
          </cell>
          <cell r="F136" t="str">
            <v>대리</v>
          </cell>
          <cell r="G136" t="str">
            <v>팀원</v>
          </cell>
          <cell r="H136" t="str">
            <v>1999-01-25</v>
          </cell>
          <cell r="I136" t="str">
            <v>남</v>
          </cell>
          <cell r="J136">
            <v>18</v>
          </cell>
          <cell r="K136">
            <v>0</v>
          </cell>
          <cell r="L136">
            <v>17</v>
          </cell>
          <cell r="M136">
            <v>17</v>
          </cell>
          <cell r="N136" t="str">
            <v>휴일</v>
          </cell>
          <cell r="Y136" t="str">
            <v>휴일</v>
          </cell>
          <cell r="AF136" t="str">
            <v>휴일</v>
          </cell>
          <cell r="AM136" t="str">
            <v>휴일</v>
          </cell>
          <cell r="AV136">
            <v>0</v>
          </cell>
          <cell r="AW136">
            <v>0</v>
          </cell>
          <cell r="AX136">
            <v>0</v>
          </cell>
          <cell r="AY136">
            <v>0</v>
          </cell>
          <cell r="AZ136">
            <v>0</v>
          </cell>
          <cell r="BA136">
            <v>0</v>
          </cell>
          <cell r="BB136">
            <v>0</v>
          </cell>
          <cell r="BC136">
            <v>0</v>
          </cell>
          <cell r="BD136">
            <v>4</v>
          </cell>
          <cell r="BE136">
            <v>0</v>
          </cell>
          <cell r="BF136">
            <v>0</v>
          </cell>
          <cell r="BG136">
            <v>0</v>
          </cell>
          <cell r="BH136">
            <v>0</v>
          </cell>
          <cell r="BI136">
            <v>0</v>
          </cell>
          <cell r="BJ136">
            <v>0</v>
          </cell>
          <cell r="BK136">
            <v>0</v>
          </cell>
          <cell r="BL136">
            <v>0</v>
          </cell>
          <cell r="BM136">
            <v>0</v>
          </cell>
          <cell r="BN136">
            <v>0</v>
          </cell>
          <cell r="BP136">
            <v>22</v>
          </cell>
        </row>
        <row r="137">
          <cell r="B137">
            <v>1233</v>
          </cell>
          <cell r="C137" t="str">
            <v>AS</v>
          </cell>
          <cell r="D137" t="str">
            <v>AS GH 서울2팀</v>
          </cell>
          <cell r="E137" t="str">
            <v>윤현구</v>
          </cell>
          <cell r="F137" t="str">
            <v>대리</v>
          </cell>
          <cell r="G137" t="str">
            <v>팀원</v>
          </cell>
          <cell r="H137" t="str">
            <v>1999-07-01</v>
          </cell>
          <cell r="I137" t="str">
            <v>남</v>
          </cell>
          <cell r="J137">
            <v>17</v>
          </cell>
          <cell r="K137">
            <v>0</v>
          </cell>
          <cell r="L137">
            <v>17</v>
          </cell>
          <cell r="M137">
            <v>17</v>
          </cell>
          <cell r="AF137" t="str">
            <v>휴일</v>
          </cell>
          <cell r="AK137" t="str">
            <v>3/19대휴</v>
          </cell>
          <cell r="AM137" t="str">
            <v>휴일</v>
          </cell>
          <cell r="AQ137" t="str">
            <v>3/26대휴</v>
          </cell>
          <cell r="AV137">
            <v>0</v>
          </cell>
          <cell r="AW137">
            <v>0</v>
          </cell>
          <cell r="AX137">
            <v>0</v>
          </cell>
          <cell r="AY137">
            <v>0</v>
          </cell>
          <cell r="AZ137">
            <v>0</v>
          </cell>
          <cell r="BA137">
            <v>0</v>
          </cell>
          <cell r="BB137">
            <v>0</v>
          </cell>
          <cell r="BC137">
            <v>0</v>
          </cell>
          <cell r="BD137">
            <v>2</v>
          </cell>
          <cell r="BE137">
            <v>2</v>
          </cell>
          <cell r="BF137">
            <v>0</v>
          </cell>
          <cell r="BG137">
            <v>0</v>
          </cell>
          <cell r="BH137">
            <v>0</v>
          </cell>
          <cell r="BI137">
            <v>0</v>
          </cell>
          <cell r="BJ137">
            <v>0</v>
          </cell>
          <cell r="BK137">
            <v>0</v>
          </cell>
          <cell r="BL137">
            <v>0</v>
          </cell>
          <cell r="BM137">
            <v>0</v>
          </cell>
          <cell r="BN137">
            <v>2</v>
          </cell>
          <cell r="BP137">
            <v>20</v>
          </cell>
        </row>
        <row r="138">
          <cell r="B138">
            <v>1431</v>
          </cell>
          <cell r="C138" t="str">
            <v>AS</v>
          </cell>
          <cell r="D138" t="str">
            <v>AS GH 서울2팀</v>
          </cell>
          <cell r="E138" t="str">
            <v>김대환</v>
          </cell>
          <cell r="F138" t="str">
            <v>주임</v>
          </cell>
          <cell r="G138" t="str">
            <v>팀원</v>
          </cell>
          <cell r="H138" t="str">
            <v>2003-01-07</v>
          </cell>
          <cell r="I138" t="str">
            <v>남</v>
          </cell>
          <cell r="J138">
            <v>8.5</v>
          </cell>
          <cell r="K138">
            <v>0</v>
          </cell>
          <cell r="L138">
            <v>13</v>
          </cell>
          <cell r="M138">
            <v>13</v>
          </cell>
          <cell r="AF138" t="str">
            <v>휴일</v>
          </cell>
          <cell r="AM138" t="str">
            <v>휴일</v>
          </cell>
          <cell r="AP138" t="str">
            <v>3/19대휴</v>
          </cell>
          <cell r="AV138">
            <v>0</v>
          </cell>
          <cell r="AW138">
            <v>0</v>
          </cell>
          <cell r="AX138">
            <v>0</v>
          </cell>
          <cell r="AY138">
            <v>0</v>
          </cell>
          <cell r="AZ138">
            <v>0</v>
          </cell>
          <cell r="BA138">
            <v>0</v>
          </cell>
          <cell r="BB138">
            <v>0</v>
          </cell>
          <cell r="BC138">
            <v>0</v>
          </cell>
          <cell r="BD138">
            <v>2</v>
          </cell>
          <cell r="BE138">
            <v>1</v>
          </cell>
          <cell r="BF138">
            <v>0</v>
          </cell>
          <cell r="BG138">
            <v>0</v>
          </cell>
          <cell r="BH138">
            <v>0</v>
          </cell>
          <cell r="BI138">
            <v>0</v>
          </cell>
          <cell r="BJ138">
            <v>0</v>
          </cell>
          <cell r="BK138">
            <v>0</v>
          </cell>
          <cell r="BL138">
            <v>0</v>
          </cell>
          <cell r="BM138">
            <v>0</v>
          </cell>
          <cell r="BN138">
            <v>1</v>
          </cell>
          <cell r="BP138">
            <v>21</v>
          </cell>
        </row>
        <row r="139">
          <cell r="B139">
            <v>1217</v>
          </cell>
          <cell r="C139" t="str">
            <v>AS</v>
          </cell>
          <cell r="D139" t="str">
            <v>AS GH East팀</v>
          </cell>
          <cell r="E139" t="str">
            <v>박제영</v>
          </cell>
          <cell r="F139" t="str">
            <v>차장</v>
          </cell>
          <cell r="G139" t="str">
            <v>팀장</v>
          </cell>
          <cell r="H139" t="str">
            <v>1998-05-25</v>
          </cell>
          <cell r="I139" t="str">
            <v>남</v>
          </cell>
          <cell r="J139">
            <v>16</v>
          </cell>
          <cell r="K139">
            <v>0</v>
          </cell>
          <cell r="L139">
            <v>18</v>
          </cell>
          <cell r="M139">
            <v>18</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P139">
            <v>22</v>
          </cell>
        </row>
        <row r="140">
          <cell r="B140">
            <v>1077</v>
          </cell>
          <cell r="C140" t="str">
            <v>AS</v>
          </cell>
          <cell r="D140" t="str">
            <v>AS GH East팀</v>
          </cell>
          <cell r="E140" t="str">
            <v>김홍주</v>
          </cell>
          <cell r="F140" t="str">
            <v>차장</v>
          </cell>
          <cell r="G140" t="str">
            <v>팀원</v>
          </cell>
          <cell r="H140" t="str">
            <v>1991-09-09</v>
          </cell>
          <cell r="I140" t="str">
            <v>남</v>
          </cell>
          <cell r="J140">
            <v>23.5</v>
          </cell>
          <cell r="K140">
            <v>0</v>
          </cell>
          <cell r="L140">
            <v>25</v>
          </cell>
          <cell r="M140">
            <v>25</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P140">
            <v>22</v>
          </cell>
        </row>
        <row r="141">
          <cell r="B141">
            <v>1292</v>
          </cell>
          <cell r="C141" t="str">
            <v>AS</v>
          </cell>
          <cell r="D141" t="str">
            <v>AS GH East팀</v>
          </cell>
          <cell r="E141" t="str">
            <v>박수병</v>
          </cell>
          <cell r="F141" t="str">
            <v>주임</v>
          </cell>
          <cell r="G141" t="str">
            <v>팀원</v>
          </cell>
          <cell r="H141" t="str">
            <v>2000-02-01</v>
          </cell>
          <cell r="I141" t="str">
            <v>남</v>
          </cell>
          <cell r="J141">
            <v>18.5</v>
          </cell>
          <cell r="K141">
            <v>0</v>
          </cell>
          <cell r="L141">
            <v>16</v>
          </cell>
          <cell r="M141">
            <v>16</v>
          </cell>
          <cell r="X141" t="str">
            <v>휴일</v>
          </cell>
          <cell r="AK141" t="str">
            <v>3/11대휴</v>
          </cell>
          <cell r="AV141">
            <v>0</v>
          </cell>
          <cell r="AW141">
            <v>0</v>
          </cell>
          <cell r="AX141">
            <v>0</v>
          </cell>
          <cell r="AY141">
            <v>0</v>
          </cell>
          <cell r="AZ141">
            <v>0</v>
          </cell>
          <cell r="BA141">
            <v>0</v>
          </cell>
          <cell r="BB141">
            <v>0</v>
          </cell>
          <cell r="BC141">
            <v>0</v>
          </cell>
          <cell r="BD141">
            <v>1</v>
          </cell>
          <cell r="BE141">
            <v>1</v>
          </cell>
          <cell r="BF141">
            <v>0</v>
          </cell>
          <cell r="BG141">
            <v>0</v>
          </cell>
          <cell r="BH141">
            <v>0</v>
          </cell>
          <cell r="BI141">
            <v>0</v>
          </cell>
          <cell r="BJ141">
            <v>0</v>
          </cell>
          <cell r="BK141">
            <v>0</v>
          </cell>
          <cell r="BL141">
            <v>0</v>
          </cell>
          <cell r="BM141">
            <v>0</v>
          </cell>
          <cell r="BN141">
            <v>1</v>
          </cell>
          <cell r="BP141">
            <v>21</v>
          </cell>
        </row>
        <row r="142">
          <cell r="B142">
            <v>1396</v>
          </cell>
          <cell r="C142" t="str">
            <v>AS</v>
          </cell>
          <cell r="D142" t="str">
            <v>AS GH East팀</v>
          </cell>
          <cell r="E142" t="str">
            <v>김성훈</v>
          </cell>
          <cell r="F142" t="str">
            <v>주임</v>
          </cell>
          <cell r="G142" t="str">
            <v>팀원</v>
          </cell>
          <cell r="H142" t="str">
            <v>2002-06-17</v>
          </cell>
          <cell r="I142" t="str">
            <v>남</v>
          </cell>
          <cell r="J142">
            <v>10.5</v>
          </cell>
          <cell r="K142">
            <v>0</v>
          </cell>
          <cell r="L142">
            <v>14</v>
          </cell>
          <cell r="M142">
            <v>14</v>
          </cell>
          <cell r="R142" t="str">
            <v>휴일</v>
          </cell>
          <cell r="X142" t="str">
            <v>휴일</v>
          </cell>
          <cell r="Y142" t="str">
            <v>휴일</v>
          </cell>
          <cell r="AA142" t="str">
            <v>3/5대휴</v>
          </cell>
          <cell r="AL142" t="str">
            <v>휴일</v>
          </cell>
          <cell r="AV142">
            <v>0</v>
          </cell>
          <cell r="AW142">
            <v>0</v>
          </cell>
          <cell r="AX142">
            <v>0</v>
          </cell>
          <cell r="AY142">
            <v>0</v>
          </cell>
          <cell r="AZ142">
            <v>0</v>
          </cell>
          <cell r="BA142">
            <v>0</v>
          </cell>
          <cell r="BB142">
            <v>0</v>
          </cell>
          <cell r="BC142">
            <v>0</v>
          </cell>
          <cell r="BD142">
            <v>4</v>
          </cell>
          <cell r="BE142">
            <v>1</v>
          </cell>
          <cell r="BF142">
            <v>0</v>
          </cell>
          <cell r="BG142">
            <v>0</v>
          </cell>
          <cell r="BH142">
            <v>0</v>
          </cell>
          <cell r="BI142">
            <v>0</v>
          </cell>
          <cell r="BJ142">
            <v>0</v>
          </cell>
          <cell r="BK142">
            <v>0</v>
          </cell>
          <cell r="BL142">
            <v>0</v>
          </cell>
          <cell r="BM142">
            <v>0</v>
          </cell>
          <cell r="BN142">
            <v>1</v>
          </cell>
          <cell r="BP142">
            <v>21</v>
          </cell>
        </row>
        <row r="143">
          <cell r="B143">
            <v>1127</v>
          </cell>
          <cell r="C143" t="str">
            <v>AS</v>
          </cell>
          <cell r="D143" t="str">
            <v>AS GH East팀</v>
          </cell>
          <cell r="E143" t="str">
            <v>박영길</v>
          </cell>
          <cell r="F143" t="str">
            <v>부장</v>
          </cell>
          <cell r="G143" t="str">
            <v>팀원</v>
          </cell>
          <cell r="H143" t="str">
            <v>1993-04-01</v>
          </cell>
          <cell r="I143" t="str">
            <v>남</v>
          </cell>
          <cell r="J143">
            <v>20</v>
          </cell>
          <cell r="K143">
            <v>0</v>
          </cell>
          <cell r="L143">
            <v>23</v>
          </cell>
          <cell r="M143">
            <v>23</v>
          </cell>
          <cell r="R143" t="str">
            <v>휴일</v>
          </cell>
          <cell r="S143" t="str">
            <v>3/5대휴</v>
          </cell>
          <cell r="X143" t="str">
            <v>휴일</v>
          </cell>
          <cell r="Y143" t="str">
            <v>휴일</v>
          </cell>
          <cell r="AL143" t="str">
            <v>휴일</v>
          </cell>
          <cell r="AV143">
            <v>0</v>
          </cell>
          <cell r="AW143">
            <v>0</v>
          </cell>
          <cell r="AX143">
            <v>0</v>
          </cell>
          <cell r="AY143">
            <v>0</v>
          </cell>
          <cell r="AZ143">
            <v>0</v>
          </cell>
          <cell r="BA143">
            <v>0</v>
          </cell>
          <cell r="BB143">
            <v>0</v>
          </cell>
          <cell r="BC143">
            <v>0</v>
          </cell>
          <cell r="BD143">
            <v>4</v>
          </cell>
          <cell r="BE143">
            <v>1</v>
          </cell>
          <cell r="BF143">
            <v>0</v>
          </cell>
          <cell r="BG143">
            <v>0</v>
          </cell>
          <cell r="BH143">
            <v>0</v>
          </cell>
          <cell r="BI143">
            <v>0</v>
          </cell>
          <cell r="BJ143">
            <v>0</v>
          </cell>
          <cell r="BK143">
            <v>0</v>
          </cell>
          <cell r="BL143">
            <v>0</v>
          </cell>
          <cell r="BM143">
            <v>0</v>
          </cell>
          <cell r="BN143">
            <v>1</v>
          </cell>
          <cell r="BP143">
            <v>21</v>
          </cell>
        </row>
        <row r="144">
          <cell r="B144">
            <v>1364</v>
          </cell>
          <cell r="C144" t="str">
            <v>AS</v>
          </cell>
          <cell r="D144" t="str">
            <v>AS GH East팀</v>
          </cell>
          <cell r="E144" t="str">
            <v>김태현</v>
          </cell>
          <cell r="F144" t="str">
            <v>과장</v>
          </cell>
          <cell r="G144" t="str">
            <v>팀원</v>
          </cell>
          <cell r="H144" t="str">
            <v>2001-04-30</v>
          </cell>
          <cell r="I144" t="str">
            <v>남</v>
          </cell>
          <cell r="J144">
            <v>12.5</v>
          </cell>
          <cell r="K144">
            <v>0</v>
          </cell>
          <cell r="L144">
            <v>15</v>
          </cell>
          <cell r="M144">
            <v>15</v>
          </cell>
          <cell r="Q144" t="str">
            <v>휴일</v>
          </cell>
          <cell r="R144" t="str">
            <v>휴일</v>
          </cell>
          <cell r="AF144" t="str">
            <v>휴일</v>
          </cell>
          <cell r="AV144">
            <v>0</v>
          </cell>
          <cell r="AW144">
            <v>0</v>
          </cell>
          <cell r="AX144">
            <v>0</v>
          </cell>
          <cell r="AY144">
            <v>0</v>
          </cell>
          <cell r="AZ144">
            <v>0</v>
          </cell>
          <cell r="BA144">
            <v>0</v>
          </cell>
          <cell r="BB144">
            <v>0</v>
          </cell>
          <cell r="BC144">
            <v>0</v>
          </cell>
          <cell r="BD144">
            <v>3</v>
          </cell>
          <cell r="BE144">
            <v>0</v>
          </cell>
          <cell r="BF144">
            <v>0</v>
          </cell>
          <cell r="BG144">
            <v>0</v>
          </cell>
          <cell r="BH144">
            <v>0</v>
          </cell>
          <cell r="BI144">
            <v>0</v>
          </cell>
          <cell r="BJ144">
            <v>0</v>
          </cell>
          <cell r="BK144">
            <v>0</v>
          </cell>
          <cell r="BL144">
            <v>0</v>
          </cell>
          <cell r="BM144">
            <v>0</v>
          </cell>
          <cell r="BN144">
            <v>0</v>
          </cell>
          <cell r="BP144">
            <v>22</v>
          </cell>
        </row>
        <row r="145">
          <cell r="B145">
            <v>1298</v>
          </cell>
          <cell r="C145" t="str">
            <v>AS</v>
          </cell>
          <cell r="D145" t="str">
            <v>AS GH East팀</v>
          </cell>
          <cell r="E145" t="str">
            <v>장병진</v>
          </cell>
          <cell r="F145" t="str">
            <v>주임</v>
          </cell>
          <cell r="G145" t="str">
            <v>팀원</v>
          </cell>
          <cell r="H145" t="str">
            <v>2000-02-01</v>
          </cell>
          <cell r="I145" t="str">
            <v>남</v>
          </cell>
          <cell r="J145">
            <v>11</v>
          </cell>
          <cell r="K145">
            <v>0</v>
          </cell>
          <cell r="L145">
            <v>16</v>
          </cell>
          <cell r="M145">
            <v>16</v>
          </cell>
          <cell r="P145" t="str">
            <v>2/4대휴</v>
          </cell>
          <cell r="R145" t="str">
            <v>휴일</v>
          </cell>
          <cell r="X145" t="str">
            <v>휴일</v>
          </cell>
          <cell r="Y145" t="str">
            <v>휴일</v>
          </cell>
          <cell r="AF145" t="str">
            <v>휴일</v>
          </cell>
          <cell r="AV145">
            <v>0</v>
          </cell>
          <cell r="AW145">
            <v>0</v>
          </cell>
          <cell r="AX145">
            <v>0</v>
          </cell>
          <cell r="AY145">
            <v>0</v>
          </cell>
          <cell r="AZ145">
            <v>0</v>
          </cell>
          <cell r="BA145">
            <v>0</v>
          </cell>
          <cell r="BB145">
            <v>0</v>
          </cell>
          <cell r="BC145">
            <v>0</v>
          </cell>
          <cell r="BD145">
            <v>4</v>
          </cell>
          <cell r="BE145">
            <v>1</v>
          </cell>
          <cell r="BF145">
            <v>0</v>
          </cell>
          <cell r="BG145">
            <v>0</v>
          </cell>
          <cell r="BH145">
            <v>0</v>
          </cell>
          <cell r="BI145">
            <v>0</v>
          </cell>
          <cell r="BJ145">
            <v>0</v>
          </cell>
          <cell r="BK145">
            <v>0</v>
          </cell>
          <cell r="BL145">
            <v>0</v>
          </cell>
          <cell r="BM145">
            <v>0</v>
          </cell>
          <cell r="BN145">
            <v>1</v>
          </cell>
          <cell r="BP145">
            <v>21</v>
          </cell>
        </row>
        <row r="146">
          <cell r="B146">
            <v>1474</v>
          </cell>
          <cell r="C146" t="str">
            <v>AS</v>
          </cell>
          <cell r="D146" t="str">
            <v>AS GH East팀</v>
          </cell>
          <cell r="E146" t="str">
            <v>정병윤</v>
          </cell>
          <cell r="F146" t="str">
            <v>대리</v>
          </cell>
          <cell r="G146" t="str">
            <v>팀원</v>
          </cell>
          <cell r="H146" t="str">
            <v>2003-01-07</v>
          </cell>
          <cell r="I146" t="str">
            <v>남</v>
          </cell>
          <cell r="J146">
            <v>6.8082191780821919</v>
          </cell>
          <cell r="K146">
            <v>0</v>
          </cell>
          <cell r="L146">
            <v>13</v>
          </cell>
          <cell r="M146">
            <v>13</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P146">
            <v>22</v>
          </cell>
        </row>
        <row r="147">
          <cell r="B147">
            <v>1211</v>
          </cell>
          <cell r="C147" t="str">
            <v>AS</v>
          </cell>
          <cell r="D147" t="str">
            <v>AS GH West팀</v>
          </cell>
          <cell r="E147" t="str">
            <v>박세환</v>
          </cell>
          <cell r="F147" t="str">
            <v>차장</v>
          </cell>
          <cell r="G147" t="str">
            <v>팀장</v>
          </cell>
          <cell r="H147" t="str">
            <v>1998-01-01</v>
          </cell>
          <cell r="I147" t="str">
            <v>남</v>
          </cell>
          <cell r="J147">
            <v>14</v>
          </cell>
          <cell r="K147">
            <v>0</v>
          </cell>
          <cell r="L147">
            <v>19</v>
          </cell>
          <cell r="M147">
            <v>19</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P147">
            <v>22</v>
          </cell>
        </row>
        <row r="148">
          <cell r="B148">
            <v>1251</v>
          </cell>
          <cell r="C148" t="str">
            <v>AS</v>
          </cell>
          <cell r="D148" t="str">
            <v>AS GH West팀</v>
          </cell>
          <cell r="E148" t="str">
            <v>유정암</v>
          </cell>
          <cell r="F148" t="str">
            <v>대리</v>
          </cell>
          <cell r="G148" t="str">
            <v>팀원</v>
          </cell>
          <cell r="H148" t="str">
            <v>1999-12-01</v>
          </cell>
          <cell r="I148" t="str">
            <v>남</v>
          </cell>
          <cell r="J148">
            <v>23</v>
          </cell>
          <cell r="K148">
            <v>0</v>
          </cell>
          <cell r="L148">
            <v>17</v>
          </cell>
          <cell r="M148">
            <v>17</v>
          </cell>
          <cell r="X148" t="str">
            <v>휴일</v>
          </cell>
          <cell r="AL148" t="str">
            <v>휴일</v>
          </cell>
          <cell r="AV148">
            <v>0</v>
          </cell>
          <cell r="AW148">
            <v>0</v>
          </cell>
          <cell r="AX148">
            <v>0</v>
          </cell>
          <cell r="AY148">
            <v>0</v>
          </cell>
          <cell r="AZ148">
            <v>0</v>
          </cell>
          <cell r="BA148">
            <v>0</v>
          </cell>
          <cell r="BB148">
            <v>0</v>
          </cell>
          <cell r="BC148">
            <v>0</v>
          </cell>
          <cell r="BD148">
            <v>2</v>
          </cell>
          <cell r="BE148">
            <v>0</v>
          </cell>
          <cell r="BF148">
            <v>0</v>
          </cell>
          <cell r="BG148">
            <v>0</v>
          </cell>
          <cell r="BH148">
            <v>0</v>
          </cell>
          <cell r="BI148">
            <v>0</v>
          </cell>
          <cell r="BJ148">
            <v>0</v>
          </cell>
          <cell r="BK148">
            <v>0</v>
          </cell>
          <cell r="BL148">
            <v>0</v>
          </cell>
          <cell r="BM148">
            <v>0</v>
          </cell>
          <cell r="BN148">
            <v>0</v>
          </cell>
          <cell r="BP148">
            <v>22</v>
          </cell>
        </row>
        <row r="149">
          <cell r="B149">
            <v>1270</v>
          </cell>
          <cell r="C149" t="str">
            <v>AS</v>
          </cell>
          <cell r="D149" t="str">
            <v>AS GH West팀</v>
          </cell>
          <cell r="E149" t="str">
            <v>김영록</v>
          </cell>
          <cell r="F149" t="str">
            <v>과장</v>
          </cell>
          <cell r="G149" t="str">
            <v>팀원</v>
          </cell>
          <cell r="H149" t="str">
            <v>2000-01-10</v>
          </cell>
          <cell r="I149" t="str">
            <v>남</v>
          </cell>
          <cell r="J149">
            <v>13</v>
          </cell>
          <cell r="K149">
            <v>0</v>
          </cell>
          <cell r="L149">
            <v>16</v>
          </cell>
          <cell r="M149">
            <v>16</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P149">
            <v>22</v>
          </cell>
        </row>
        <row r="150">
          <cell r="B150">
            <v>1362</v>
          </cell>
          <cell r="C150" t="str">
            <v>AS</v>
          </cell>
          <cell r="D150" t="str">
            <v>AS GH West팀</v>
          </cell>
          <cell r="E150" t="str">
            <v>김경강</v>
          </cell>
          <cell r="F150" t="str">
            <v>주임</v>
          </cell>
          <cell r="G150" t="str">
            <v>팀원</v>
          </cell>
          <cell r="H150" t="str">
            <v>2001-04-30</v>
          </cell>
          <cell r="I150" t="str">
            <v>남</v>
          </cell>
          <cell r="J150">
            <v>13</v>
          </cell>
          <cell r="K150">
            <v>0</v>
          </cell>
          <cell r="L150">
            <v>15</v>
          </cell>
          <cell r="M150">
            <v>15</v>
          </cell>
          <cell r="AE150" t="str">
            <v>휴일</v>
          </cell>
          <cell r="AV150">
            <v>0</v>
          </cell>
          <cell r="AW150">
            <v>0</v>
          </cell>
          <cell r="AX150">
            <v>0</v>
          </cell>
          <cell r="AY150">
            <v>0</v>
          </cell>
          <cell r="AZ150">
            <v>0</v>
          </cell>
          <cell r="BA150">
            <v>0</v>
          </cell>
          <cell r="BB150">
            <v>0</v>
          </cell>
          <cell r="BC150">
            <v>0</v>
          </cell>
          <cell r="BD150">
            <v>1</v>
          </cell>
          <cell r="BE150">
            <v>0</v>
          </cell>
          <cell r="BF150">
            <v>0</v>
          </cell>
          <cell r="BG150">
            <v>0</v>
          </cell>
          <cell r="BH150">
            <v>0</v>
          </cell>
          <cell r="BI150">
            <v>0</v>
          </cell>
          <cell r="BJ150">
            <v>0</v>
          </cell>
          <cell r="BK150">
            <v>0</v>
          </cell>
          <cell r="BL150">
            <v>0</v>
          </cell>
          <cell r="BM150">
            <v>0</v>
          </cell>
          <cell r="BN150">
            <v>0</v>
          </cell>
          <cell r="BP150">
            <v>22</v>
          </cell>
        </row>
        <row r="151">
          <cell r="B151">
            <v>1335</v>
          </cell>
          <cell r="C151" t="str">
            <v>AS</v>
          </cell>
          <cell r="D151" t="str">
            <v>AS GH West팀</v>
          </cell>
          <cell r="E151" t="str">
            <v>이정희</v>
          </cell>
          <cell r="F151" t="str">
            <v>대리</v>
          </cell>
          <cell r="G151" t="str">
            <v>팀원</v>
          </cell>
          <cell r="H151" t="str">
            <v>2001-02-26</v>
          </cell>
          <cell r="I151" t="str">
            <v>남</v>
          </cell>
          <cell r="J151">
            <v>15</v>
          </cell>
          <cell r="K151">
            <v>0</v>
          </cell>
          <cell r="L151">
            <v>15</v>
          </cell>
          <cell r="M151">
            <v>15</v>
          </cell>
          <cell r="AE151" t="str">
            <v>휴일</v>
          </cell>
          <cell r="AV151">
            <v>0</v>
          </cell>
          <cell r="AW151">
            <v>0</v>
          </cell>
          <cell r="AX151">
            <v>0</v>
          </cell>
          <cell r="AY151">
            <v>0</v>
          </cell>
          <cell r="AZ151">
            <v>0</v>
          </cell>
          <cell r="BA151">
            <v>0</v>
          </cell>
          <cell r="BB151">
            <v>0</v>
          </cell>
          <cell r="BC151">
            <v>0</v>
          </cell>
          <cell r="BD151">
            <v>1</v>
          </cell>
          <cell r="BE151">
            <v>0</v>
          </cell>
          <cell r="BF151">
            <v>0</v>
          </cell>
          <cell r="BG151">
            <v>0</v>
          </cell>
          <cell r="BH151">
            <v>0</v>
          </cell>
          <cell r="BI151">
            <v>0</v>
          </cell>
          <cell r="BJ151">
            <v>0</v>
          </cell>
          <cell r="BK151">
            <v>0</v>
          </cell>
          <cell r="BL151">
            <v>0</v>
          </cell>
          <cell r="BM151">
            <v>0</v>
          </cell>
          <cell r="BN151">
            <v>0</v>
          </cell>
          <cell r="BP151">
            <v>22</v>
          </cell>
        </row>
        <row r="152">
          <cell r="B152">
            <v>1365</v>
          </cell>
          <cell r="C152" t="str">
            <v>AS</v>
          </cell>
          <cell r="D152" t="str">
            <v>AS GH West팀</v>
          </cell>
          <cell r="E152" t="str">
            <v>이종서</v>
          </cell>
          <cell r="F152" t="str">
            <v>주임</v>
          </cell>
          <cell r="G152" t="str">
            <v>팀원</v>
          </cell>
          <cell r="H152" t="str">
            <v>2001-05-02</v>
          </cell>
          <cell r="I152" t="str">
            <v>남</v>
          </cell>
          <cell r="J152">
            <v>12</v>
          </cell>
          <cell r="K152">
            <v>0</v>
          </cell>
          <cell r="L152">
            <v>15</v>
          </cell>
          <cell r="M152">
            <v>15</v>
          </cell>
          <cell r="AE152" t="str">
            <v>휴일</v>
          </cell>
          <cell r="AL152" t="str">
            <v>휴일</v>
          </cell>
          <cell r="AV152">
            <v>0</v>
          </cell>
          <cell r="AW152">
            <v>0</v>
          </cell>
          <cell r="AX152">
            <v>0</v>
          </cell>
          <cell r="AY152">
            <v>0</v>
          </cell>
          <cell r="AZ152">
            <v>0</v>
          </cell>
          <cell r="BA152">
            <v>0</v>
          </cell>
          <cell r="BB152">
            <v>0</v>
          </cell>
          <cell r="BC152">
            <v>0</v>
          </cell>
          <cell r="BD152">
            <v>2</v>
          </cell>
          <cell r="BE152">
            <v>0</v>
          </cell>
          <cell r="BF152">
            <v>0</v>
          </cell>
          <cell r="BG152">
            <v>0</v>
          </cell>
          <cell r="BH152">
            <v>0</v>
          </cell>
          <cell r="BI152">
            <v>0</v>
          </cell>
          <cell r="BJ152">
            <v>0</v>
          </cell>
          <cell r="BK152">
            <v>0</v>
          </cell>
          <cell r="BL152">
            <v>0</v>
          </cell>
          <cell r="BM152">
            <v>0</v>
          </cell>
          <cell r="BN152">
            <v>0</v>
          </cell>
          <cell r="BP152">
            <v>22</v>
          </cell>
        </row>
        <row r="153">
          <cell r="B153">
            <v>1036</v>
          </cell>
          <cell r="C153" t="str">
            <v>AS</v>
          </cell>
          <cell r="D153" t="str">
            <v>National Sales Manager</v>
          </cell>
          <cell r="E153" t="str">
            <v>박현욱</v>
          </cell>
          <cell r="F153" t="str">
            <v>부장</v>
          </cell>
          <cell r="G153" t="str">
            <v>본부장</v>
          </cell>
          <cell r="H153" t="str">
            <v>1989-03-27</v>
          </cell>
          <cell r="I153" t="str">
            <v>남</v>
          </cell>
          <cell r="J153">
            <v>31</v>
          </cell>
          <cell r="K153">
            <v>0</v>
          </cell>
          <cell r="L153">
            <v>27</v>
          </cell>
          <cell r="M153">
            <v>27</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P153">
            <v>22</v>
          </cell>
        </row>
        <row r="154">
          <cell r="B154">
            <v>1010</v>
          </cell>
          <cell r="C154" t="str">
            <v>AS</v>
          </cell>
          <cell r="D154" t="str">
            <v>AS CL 서울1팀</v>
          </cell>
          <cell r="E154" t="str">
            <v>박춘식</v>
          </cell>
          <cell r="F154" t="str">
            <v>부장</v>
          </cell>
          <cell r="G154" t="str">
            <v>팀장</v>
          </cell>
          <cell r="H154" t="str">
            <v>1985-02-15</v>
          </cell>
          <cell r="I154" t="str">
            <v>남</v>
          </cell>
          <cell r="J154">
            <v>30</v>
          </cell>
          <cell r="K154">
            <v>0</v>
          </cell>
          <cell r="L154">
            <v>31</v>
          </cell>
          <cell r="M154">
            <v>31</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P154">
            <v>22</v>
          </cell>
        </row>
        <row r="155">
          <cell r="B155">
            <v>1420</v>
          </cell>
          <cell r="C155" t="str">
            <v>AS</v>
          </cell>
          <cell r="D155" t="str">
            <v>AS CL 서울1팀</v>
          </cell>
          <cell r="E155" t="str">
            <v>최희정</v>
          </cell>
          <cell r="F155" t="str">
            <v>주임</v>
          </cell>
          <cell r="G155" t="str">
            <v>팀원</v>
          </cell>
          <cell r="H155" t="str">
            <v>2002-11-18</v>
          </cell>
          <cell r="I155" t="str">
            <v>여</v>
          </cell>
          <cell r="J155">
            <v>14</v>
          </cell>
          <cell r="K155">
            <v>0</v>
          </cell>
          <cell r="L155">
            <v>14</v>
          </cell>
          <cell r="M155">
            <v>14</v>
          </cell>
          <cell r="U155" t="str">
            <v>생휴</v>
          </cell>
          <cell r="AV155">
            <v>0</v>
          </cell>
          <cell r="AW155">
            <v>0</v>
          </cell>
          <cell r="AX155">
            <v>0</v>
          </cell>
          <cell r="AY155">
            <v>0</v>
          </cell>
          <cell r="AZ155">
            <v>0</v>
          </cell>
          <cell r="BA155">
            <v>0</v>
          </cell>
          <cell r="BB155">
            <v>1</v>
          </cell>
          <cell r="BC155">
            <v>0</v>
          </cell>
          <cell r="BD155">
            <v>0</v>
          </cell>
          <cell r="BE155">
            <v>0</v>
          </cell>
          <cell r="BF155">
            <v>0</v>
          </cell>
          <cell r="BG155">
            <v>0</v>
          </cell>
          <cell r="BH155">
            <v>0</v>
          </cell>
          <cell r="BI155">
            <v>0</v>
          </cell>
          <cell r="BJ155">
            <v>0</v>
          </cell>
          <cell r="BK155">
            <v>0</v>
          </cell>
          <cell r="BL155">
            <v>0</v>
          </cell>
          <cell r="BM155">
            <v>0</v>
          </cell>
          <cell r="BN155">
            <v>1</v>
          </cell>
          <cell r="BP155">
            <v>21</v>
          </cell>
        </row>
        <row r="156">
          <cell r="B156">
            <v>1483</v>
          </cell>
          <cell r="C156" t="str">
            <v>AS</v>
          </cell>
          <cell r="D156" t="str">
            <v>AS CL 서울1팀</v>
          </cell>
          <cell r="E156" t="str">
            <v>최희영</v>
          </cell>
          <cell r="F156" t="str">
            <v>주임</v>
          </cell>
          <cell r="G156" t="str">
            <v>팀원</v>
          </cell>
          <cell r="H156" t="str">
            <v>2003-02-05</v>
          </cell>
          <cell r="I156" t="str">
            <v>여</v>
          </cell>
          <cell r="J156">
            <v>14</v>
          </cell>
          <cell r="K156">
            <v>0</v>
          </cell>
          <cell r="L156">
            <v>13</v>
          </cell>
          <cell r="M156">
            <v>13</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P156">
            <v>22</v>
          </cell>
        </row>
        <row r="157">
          <cell r="B157">
            <v>1546</v>
          </cell>
          <cell r="C157" t="str">
            <v>AS</v>
          </cell>
          <cell r="D157" t="str">
            <v>AS CL 서울1팀</v>
          </cell>
          <cell r="E157" t="str">
            <v>김진성</v>
          </cell>
          <cell r="F157" t="str">
            <v>사원</v>
          </cell>
          <cell r="G157" t="str">
            <v>팀원</v>
          </cell>
          <cell r="H157" t="str">
            <v>2004-01-26</v>
          </cell>
          <cell r="I157" t="str">
            <v>남</v>
          </cell>
          <cell r="J157">
            <v>6.3150684931506849</v>
          </cell>
          <cell r="K157">
            <v>0</v>
          </cell>
          <cell r="L157">
            <v>12</v>
          </cell>
          <cell r="M157">
            <v>12</v>
          </cell>
          <cell r="T157" t="str">
            <v>월차</v>
          </cell>
          <cell r="AV157">
            <v>0</v>
          </cell>
          <cell r="AW157">
            <v>0</v>
          </cell>
          <cell r="AX157">
            <v>0</v>
          </cell>
          <cell r="AY157">
            <v>1</v>
          </cell>
          <cell r="AZ157">
            <v>0</v>
          </cell>
          <cell r="BA157">
            <v>1</v>
          </cell>
          <cell r="BB157">
            <v>0</v>
          </cell>
          <cell r="BC157">
            <v>0</v>
          </cell>
          <cell r="BD157">
            <v>0</v>
          </cell>
          <cell r="BE157">
            <v>0</v>
          </cell>
          <cell r="BF157">
            <v>0</v>
          </cell>
          <cell r="BG157">
            <v>0</v>
          </cell>
          <cell r="BH157">
            <v>0</v>
          </cell>
          <cell r="BI157">
            <v>0</v>
          </cell>
          <cell r="BJ157">
            <v>0</v>
          </cell>
          <cell r="BK157">
            <v>0</v>
          </cell>
          <cell r="BL157">
            <v>0</v>
          </cell>
          <cell r="BM157">
            <v>0</v>
          </cell>
          <cell r="BN157">
            <v>1</v>
          </cell>
          <cell r="BP157">
            <v>21</v>
          </cell>
        </row>
        <row r="158">
          <cell r="B158">
            <v>1064</v>
          </cell>
          <cell r="C158" t="str">
            <v>AS</v>
          </cell>
          <cell r="D158" t="str">
            <v>AS CL 서울1팀</v>
          </cell>
          <cell r="E158" t="str">
            <v>임원일</v>
          </cell>
          <cell r="F158" t="str">
            <v>차장</v>
          </cell>
          <cell r="G158" t="str">
            <v>팀원</v>
          </cell>
          <cell r="H158" t="str">
            <v>1991-03-18</v>
          </cell>
          <cell r="I158" t="str">
            <v>남</v>
          </cell>
          <cell r="J158">
            <v>24</v>
          </cell>
          <cell r="K158">
            <v>0</v>
          </cell>
          <cell r="L158">
            <v>25</v>
          </cell>
          <cell r="M158">
            <v>25</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P158">
            <v>22</v>
          </cell>
        </row>
        <row r="159">
          <cell r="B159">
            <v>1282</v>
          </cell>
          <cell r="C159" t="str">
            <v>AS</v>
          </cell>
          <cell r="D159" t="str">
            <v>AS CL 서울1팀</v>
          </cell>
          <cell r="E159" t="str">
            <v>강동균</v>
          </cell>
          <cell r="F159" t="str">
            <v>주임</v>
          </cell>
          <cell r="G159" t="str">
            <v>팀원</v>
          </cell>
          <cell r="H159" t="str">
            <v>1999-12-01</v>
          </cell>
          <cell r="I159" t="str">
            <v>남</v>
          </cell>
          <cell r="J159">
            <v>18</v>
          </cell>
          <cell r="K159">
            <v>0</v>
          </cell>
          <cell r="L159">
            <v>17</v>
          </cell>
          <cell r="M159">
            <v>17</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P159">
            <v>22</v>
          </cell>
        </row>
        <row r="160">
          <cell r="B160">
            <v>1511</v>
          </cell>
          <cell r="C160" t="str">
            <v>AS</v>
          </cell>
          <cell r="D160" t="str">
            <v>AS CL 서울1팀</v>
          </cell>
          <cell r="E160" t="str">
            <v>김이영</v>
          </cell>
          <cell r="F160" t="str">
            <v>대리</v>
          </cell>
          <cell r="G160" t="str">
            <v>팀원</v>
          </cell>
          <cell r="H160" t="str">
            <v>2003-07-01</v>
          </cell>
          <cell r="I160" t="str">
            <v>남</v>
          </cell>
          <cell r="J160">
            <v>8.0136986301369859</v>
          </cell>
          <cell r="K160">
            <v>0</v>
          </cell>
          <cell r="L160">
            <v>13</v>
          </cell>
          <cell r="M160">
            <v>13</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P160">
            <v>22</v>
          </cell>
        </row>
        <row r="161">
          <cell r="B161">
            <v>1157</v>
          </cell>
          <cell r="C161" t="str">
            <v>AS</v>
          </cell>
          <cell r="D161" t="str">
            <v>AS CL 서울1팀</v>
          </cell>
          <cell r="E161" t="str">
            <v>박정근</v>
          </cell>
          <cell r="F161" t="str">
            <v>과장</v>
          </cell>
          <cell r="G161" t="str">
            <v>팀원</v>
          </cell>
          <cell r="H161" t="str">
            <v>1994-12-19</v>
          </cell>
          <cell r="I161" t="str">
            <v>남</v>
          </cell>
          <cell r="J161">
            <v>20</v>
          </cell>
          <cell r="K161">
            <v>0</v>
          </cell>
          <cell r="L161">
            <v>22</v>
          </cell>
          <cell r="M161">
            <v>22</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P161">
            <v>22</v>
          </cell>
        </row>
        <row r="162">
          <cell r="B162">
            <v>1253</v>
          </cell>
          <cell r="C162" t="str">
            <v>AS</v>
          </cell>
          <cell r="D162" t="str">
            <v>AS CL 서울1팀</v>
          </cell>
          <cell r="E162" t="str">
            <v>국승원</v>
          </cell>
          <cell r="F162" t="str">
            <v>주임</v>
          </cell>
          <cell r="G162" t="str">
            <v>팀원</v>
          </cell>
          <cell r="H162" t="str">
            <v>1999-12-01</v>
          </cell>
          <cell r="I162" t="str">
            <v>남</v>
          </cell>
          <cell r="J162">
            <v>16</v>
          </cell>
          <cell r="K162">
            <v>0</v>
          </cell>
          <cell r="L162">
            <v>17</v>
          </cell>
          <cell r="M162">
            <v>17</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P162">
            <v>22</v>
          </cell>
        </row>
        <row r="163">
          <cell r="B163">
            <v>1054</v>
          </cell>
          <cell r="C163" t="str">
            <v>AS</v>
          </cell>
          <cell r="D163" t="str">
            <v>AS CL 서울1팀</v>
          </cell>
          <cell r="E163" t="str">
            <v>김경선</v>
          </cell>
          <cell r="F163" t="str">
            <v>차장</v>
          </cell>
          <cell r="G163" t="str">
            <v>팀원</v>
          </cell>
          <cell r="H163" t="str">
            <v>1990-09-24</v>
          </cell>
          <cell r="I163" t="str">
            <v>남</v>
          </cell>
          <cell r="J163">
            <v>28</v>
          </cell>
          <cell r="K163">
            <v>0</v>
          </cell>
          <cell r="L163">
            <v>26</v>
          </cell>
          <cell r="M163">
            <v>26</v>
          </cell>
          <cell r="AH163" t="str">
            <v>휴직</v>
          </cell>
          <cell r="AI163" t="str">
            <v>휴직</v>
          </cell>
          <cell r="AJ163" t="str">
            <v>휴직</v>
          </cell>
          <cell r="AK163" t="str">
            <v>휴직</v>
          </cell>
          <cell r="AL163" t="str">
            <v>휴직</v>
          </cell>
          <cell r="AM163" t="str">
            <v>휴직</v>
          </cell>
          <cell r="AN163" t="str">
            <v>휴직</v>
          </cell>
          <cell r="AO163" t="str">
            <v>휴직</v>
          </cell>
          <cell r="AP163" t="str">
            <v>휴직</v>
          </cell>
          <cell r="AQ163" t="str">
            <v>휴직</v>
          </cell>
          <cell r="AR163" t="str">
            <v>휴직</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-10</v>
          </cell>
          <cell r="BP163">
            <v>12</v>
          </cell>
        </row>
        <row r="164">
          <cell r="B164">
            <v>1119</v>
          </cell>
          <cell r="C164" t="str">
            <v>AS</v>
          </cell>
          <cell r="D164" t="str">
            <v>AS CL 서울2팀</v>
          </cell>
          <cell r="E164" t="str">
            <v>박상덕</v>
          </cell>
          <cell r="F164" t="str">
            <v>차장</v>
          </cell>
          <cell r="G164" t="str">
            <v>팀장</v>
          </cell>
          <cell r="H164" t="str">
            <v>1992-12-01</v>
          </cell>
          <cell r="I164" t="str">
            <v>남</v>
          </cell>
          <cell r="J164">
            <v>25</v>
          </cell>
          <cell r="K164">
            <v>0</v>
          </cell>
          <cell r="L164">
            <v>24</v>
          </cell>
          <cell r="M164">
            <v>24</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P164">
            <v>22</v>
          </cell>
        </row>
        <row r="165">
          <cell r="B165">
            <v>1477</v>
          </cell>
          <cell r="C165" t="str">
            <v>AS</v>
          </cell>
          <cell r="D165" t="str">
            <v>AS CL 서울2팀</v>
          </cell>
          <cell r="E165" t="str">
            <v>주원재</v>
          </cell>
          <cell r="F165" t="str">
            <v>주임</v>
          </cell>
          <cell r="G165" t="str">
            <v>팀원</v>
          </cell>
          <cell r="H165" t="str">
            <v>2003-01-07</v>
          </cell>
          <cell r="I165" t="str">
            <v>남</v>
          </cell>
          <cell r="J165">
            <v>9.5</v>
          </cell>
          <cell r="K165">
            <v>0</v>
          </cell>
          <cell r="L165">
            <v>13</v>
          </cell>
          <cell r="M165">
            <v>13</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P165">
            <v>22</v>
          </cell>
        </row>
        <row r="166">
          <cell r="B166">
            <v>1569</v>
          </cell>
          <cell r="C166" t="str">
            <v>AS</v>
          </cell>
          <cell r="D166" t="str">
            <v>AS CL 서울2팀</v>
          </cell>
          <cell r="E166" t="str">
            <v>윤희지</v>
          </cell>
          <cell r="F166" t="str">
            <v>사원</v>
          </cell>
          <cell r="G166" t="str">
            <v>팀원</v>
          </cell>
          <cell r="H166" t="str">
            <v>2004-05-17</v>
          </cell>
          <cell r="I166" t="str">
            <v>여</v>
          </cell>
          <cell r="J166">
            <v>8.2465753424657535</v>
          </cell>
          <cell r="K166">
            <v>0</v>
          </cell>
          <cell r="L166">
            <v>12</v>
          </cell>
          <cell r="M166">
            <v>12</v>
          </cell>
          <cell r="AN166" t="str">
            <v>병가</v>
          </cell>
          <cell r="AO166" t="str">
            <v>병가</v>
          </cell>
          <cell r="AP166" t="str">
            <v>병가</v>
          </cell>
          <cell r="AQ166" t="str">
            <v>병가</v>
          </cell>
          <cell r="AV166">
            <v>0</v>
          </cell>
          <cell r="AW166">
            <v>0</v>
          </cell>
          <cell r="AX166">
            <v>0</v>
          </cell>
          <cell r="AY166">
            <v>0</v>
          </cell>
          <cell r="AZ166">
            <v>0</v>
          </cell>
          <cell r="BA166">
            <v>0</v>
          </cell>
          <cell r="BB166">
            <v>0</v>
          </cell>
          <cell r="BC166">
            <v>0</v>
          </cell>
          <cell r="BD166">
            <v>0</v>
          </cell>
          <cell r="BE166">
            <v>0</v>
          </cell>
          <cell r="BF166">
            <v>0</v>
          </cell>
          <cell r="BG166">
            <v>4</v>
          </cell>
          <cell r="BH166">
            <v>0</v>
          </cell>
          <cell r="BI166">
            <v>0</v>
          </cell>
          <cell r="BJ166">
            <v>0</v>
          </cell>
          <cell r="BK166">
            <v>0</v>
          </cell>
          <cell r="BL166">
            <v>0</v>
          </cell>
          <cell r="BM166">
            <v>0</v>
          </cell>
          <cell r="BN166">
            <v>4</v>
          </cell>
          <cell r="BP166">
            <v>22</v>
          </cell>
        </row>
        <row r="167">
          <cell r="B167">
            <v>1410</v>
          </cell>
          <cell r="C167" t="str">
            <v>AS</v>
          </cell>
          <cell r="D167" t="str">
            <v>AS CL 서울2팀</v>
          </cell>
          <cell r="E167" t="str">
            <v>정미정</v>
          </cell>
          <cell r="F167" t="str">
            <v>주임</v>
          </cell>
          <cell r="G167" t="str">
            <v>팀원</v>
          </cell>
          <cell r="H167" t="str">
            <v>2002-09-09</v>
          </cell>
          <cell r="I167" t="str">
            <v>여</v>
          </cell>
          <cell r="J167">
            <v>16</v>
          </cell>
          <cell r="K167">
            <v>0</v>
          </cell>
          <cell r="L167">
            <v>14</v>
          </cell>
          <cell r="M167">
            <v>14</v>
          </cell>
          <cell r="AH167" t="str">
            <v>생휴</v>
          </cell>
          <cell r="AV167">
            <v>0</v>
          </cell>
          <cell r="AW167">
            <v>0</v>
          </cell>
          <cell r="AX167">
            <v>0</v>
          </cell>
          <cell r="AY167">
            <v>0</v>
          </cell>
          <cell r="AZ167">
            <v>0</v>
          </cell>
          <cell r="BA167">
            <v>0</v>
          </cell>
          <cell r="BB167">
            <v>1</v>
          </cell>
          <cell r="BC167">
            <v>0</v>
          </cell>
          <cell r="BD167">
            <v>0</v>
          </cell>
          <cell r="BE167">
            <v>0</v>
          </cell>
          <cell r="BF167">
            <v>0</v>
          </cell>
          <cell r="BG167">
            <v>0</v>
          </cell>
          <cell r="BH167">
            <v>0</v>
          </cell>
          <cell r="BI167">
            <v>0</v>
          </cell>
          <cell r="BJ167">
            <v>0</v>
          </cell>
          <cell r="BK167">
            <v>0</v>
          </cell>
          <cell r="BL167">
            <v>0</v>
          </cell>
          <cell r="BM167">
            <v>0</v>
          </cell>
          <cell r="BN167">
            <v>1</v>
          </cell>
          <cell r="BP167">
            <v>21</v>
          </cell>
        </row>
        <row r="168">
          <cell r="B168">
            <v>1580</v>
          </cell>
          <cell r="C168" t="str">
            <v>AS</v>
          </cell>
          <cell r="D168" t="str">
            <v>AS CL 서울2팀</v>
          </cell>
          <cell r="E168" t="str">
            <v>김범은</v>
          </cell>
          <cell r="F168" t="str">
            <v>사원</v>
          </cell>
          <cell r="G168" t="str">
            <v>팀원</v>
          </cell>
          <cell r="H168" t="str">
            <v>2004-09-10</v>
          </cell>
          <cell r="I168" t="str">
            <v>여</v>
          </cell>
          <cell r="J168">
            <v>2.5684931506849313</v>
          </cell>
          <cell r="K168">
            <v>0</v>
          </cell>
          <cell r="L168">
            <v>12</v>
          </cell>
          <cell r="M168">
            <v>12</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P168">
            <v>22</v>
          </cell>
        </row>
        <row r="169">
          <cell r="B169">
            <v>1544</v>
          </cell>
          <cell r="C169" t="str">
            <v>AS</v>
          </cell>
          <cell r="D169" t="str">
            <v>AS CL 서울2팀</v>
          </cell>
          <cell r="E169" t="str">
            <v>김억태</v>
          </cell>
          <cell r="F169" t="str">
            <v>사원</v>
          </cell>
          <cell r="G169" t="str">
            <v>팀원</v>
          </cell>
          <cell r="H169" t="str">
            <v>2004-01-26</v>
          </cell>
          <cell r="I169" t="str">
            <v>남</v>
          </cell>
          <cell r="J169">
            <v>4.3150684931506849</v>
          </cell>
          <cell r="K169">
            <v>0</v>
          </cell>
          <cell r="L169">
            <v>12</v>
          </cell>
          <cell r="M169">
            <v>12</v>
          </cell>
          <cell r="AO169" t="str">
            <v>월차</v>
          </cell>
          <cell r="AV169">
            <v>0</v>
          </cell>
          <cell r="AW169">
            <v>0</v>
          </cell>
          <cell r="AX169">
            <v>0</v>
          </cell>
          <cell r="AY169">
            <v>1</v>
          </cell>
          <cell r="AZ169">
            <v>0</v>
          </cell>
          <cell r="BA169">
            <v>1</v>
          </cell>
          <cell r="BB169">
            <v>0</v>
          </cell>
          <cell r="BC169">
            <v>0</v>
          </cell>
          <cell r="BD169">
            <v>0</v>
          </cell>
          <cell r="BE169">
            <v>0</v>
          </cell>
          <cell r="BF169">
            <v>0</v>
          </cell>
          <cell r="BG169">
            <v>0</v>
          </cell>
          <cell r="BH169">
            <v>0</v>
          </cell>
          <cell r="BI169">
            <v>0</v>
          </cell>
          <cell r="BJ169">
            <v>0</v>
          </cell>
          <cell r="BK169">
            <v>0</v>
          </cell>
          <cell r="BL169">
            <v>0</v>
          </cell>
          <cell r="BM169">
            <v>0</v>
          </cell>
          <cell r="BN169">
            <v>1</v>
          </cell>
          <cell r="BP169">
            <v>21</v>
          </cell>
        </row>
        <row r="170">
          <cell r="B170">
            <v>1330</v>
          </cell>
          <cell r="C170" t="str">
            <v>AS</v>
          </cell>
          <cell r="D170" t="str">
            <v>AS CL 서울2팀</v>
          </cell>
          <cell r="E170" t="str">
            <v>조강연</v>
          </cell>
          <cell r="F170" t="str">
            <v>주임</v>
          </cell>
          <cell r="G170" t="str">
            <v>팀원</v>
          </cell>
          <cell r="H170" t="str">
            <v>2001-02-26</v>
          </cell>
          <cell r="I170" t="str">
            <v>남</v>
          </cell>
          <cell r="J170">
            <v>13</v>
          </cell>
          <cell r="K170">
            <v>0</v>
          </cell>
          <cell r="L170">
            <v>15</v>
          </cell>
          <cell r="M170">
            <v>15</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P170">
            <v>22</v>
          </cell>
        </row>
        <row r="171">
          <cell r="B171">
            <v>1467</v>
          </cell>
          <cell r="C171" t="str">
            <v>AS</v>
          </cell>
          <cell r="D171" t="str">
            <v>AS CL 서울2팀</v>
          </cell>
          <cell r="E171" t="str">
            <v>이원혁</v>
          </cell>
          <cell r="F171" t="str">
            <v>주임</v>
          </cell>
          <cell r="G171" t="str">
            <v>팀원</v>
          </cell>
          <cell r="H171" t="str">
            <v>2003-01-07</v>
          </cell>
          <cell r="I171" t="str">
            <v>남</v>
          </cell>
          <cell r="J171">
            <v>10.80821917808219</v>
          </cell>
          <cell r="K171">
            <v>0</v>
          </cell>
          <cell r="L171">
            <v>13</v>
          </cell>
          <cell r="M171">
            <v>13</v>
          </cell>
          <cell r="S171" t="str">
            <v>2/11대휴</v>
          </cell>
          <cell r="AV171">
            <v>0</v>
          </cell>
          <cell r="AW171">
            <v>0</v>
          </cell>
          <cell r="AX171">
            <v>0</v>
          </cell>
          <cell r="AY171">
            <v>0</v>
          </cell>
          <cell r="AZ171">
            <v>0</v>
          </cell>
          <cell r="BA171">
            <v>0</v>
          </cell>
          <cell r="BB171">
            <v>0</v>
          </cell>
          <cell r="BC171">
            <v>0</v>
          </cell>
          <cell r="BD171">
            <v>0</v>
          </cell>
          <cell r="BE171">
            <v>1</v>
          </cell>
          <cell r="BF171">
            <v>0</v>
          </cell>
          <cell r="BG171">
            <v>0</v>
          </cell>
          <cell r="BH171">
            <v>0</v>
          </cell>
          <cell r="BI171">
            <v>0</v>
          </cell>
          <cell r="BJ171">
            <v>0</v>
          </cell>
          <cell r="BK171">
            <v>0</v>
          </cell>
          <cell r="BL171">
            <v>0</v>
          </cell>
          <cell r="BM171">
            <v>0</v>
          </cell>
          <cell r="BN171">
            <v>1</v>
          </cell>
          <cell r="BP171">
            <v>21</v>
          </cell>
        </row>
        <row r="172">
          <cell r="B172">
            <v>1469</v>
          </cell>
          <cell r="C172" t="str">
            <v>AS</v>
          </cell>
          <cell r="D172" t="str">
            <v>AS CL 서울2팀</v>
          </cell>
          <cell r="E172" t="str">
            <v>장기덕</v>
          </cell>
          <cell r="F172" t="str">
            <v>주임</v>
          </cell>
          <cell r="G172" t="str">
            <v>팀원</v>
          </cell>
          <cell r="H172" t="str">
            <v>2003-01-07</v>
          </cell>
          <cell r="I172" t="str">
            <v>남</v>
          </cell>
          <cell r="J172">
            <v>7.5</v>
          </cell>
          <cell r="K172">
            <v>0</v>
          </cell>
          <cell r="L172">
            <v>13</v>
          </cell>
          <cell r="M172">
            <v>13</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P172">
            <v>22</v>
          </cell>
        </row>
        <row r="173">
          <cell r="B173">
            <v>1120</v>
          </cell>
          <cell r="C173" t="str">
            <v>AS</v>
          </cell>
          <cell r="D173" t="str">
            <v>AS CL 서울2팀</v>
          </cell>
          <cell r="E173" t="str">
            <v>임종만</v>
          </cell>
          <cell r="F173" t="str">
            <v>차장</v>
          </cell>
          <cell r="G173" t="str">
            <v>팀원</v>
          </cell>
          <cell r="H173" t="str">
            <v>1992-12-01</v>
          </cell>
          <cell r="I173" t="str">
            <v>남</v>
          </cell>
          <cell r="J173">
            <v>21</v>
          </cell>
          <cell r="K173">
            <v>0</v>
          </cell>
          <cell r="L173">
            <v>24</v>
          </cell>
          <cell r="M173">
            <v>24</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P173">
            <v>22</v>
          </cell>
        </row>
        <row r="174">
          <cell r="B174">
            <v>1063</v>
          </cell>
          <cell r="C174" t="str">
            <v>AS</v>
          </cell>
          <cell r="D174" t="str">
            <v>AS CL 서울3팀</v>
          </cell>
          <cell r="E174" t="str">
            <v>조명건</v>
          </cell>
          <cell r="F174" t="str">
            <v>차장</v>
          </cell>
          <cell r="G174" t="str">
            <v>팀장</v>
          </cell>
          <cell r="H174" t="str">
            <v>1990-12-10</v>
          </cell>
          <cell r="I174" t="str">
            <v>남</v>
          </cell>
          <cell r="J174">
            <v>29</v>
          </cell>
          <cell r="K174">
            <v>0</v>
          </cell>
          <cell r="L174">
            <v>26</v>
          </cell>
          <cell r="M174">
            <v>26</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P174">
            <v>22</v>
          </cell>
        </row>
        <row r="175">
          <cell r="B175">
            <v>1259</v>
          </cell>
          <cell r="C175" t="str">
            <v>AS</v>
          </cell>
          <cell r="D175" t="str">
            <v>AS CL 서울3팀</v>
          </cell>
          <cell r="E175" t="str">
            <v>이남재</v>
          </cell>
          <cell r="F175" t="str">
            <v>주임</v>
          </cell>
          <cell r="G175" t="str">
            <v>팀원</v>
          </cell>
          <cell r="H175" t="str">
            <v>1999-12-01</v>
          </cell>
          <cell r="I175" t="str">
            <v>여</v>
          </cell>
          <cell r="J175">
            <v>14</v>
          </cell>
          <cell r="K175">
            <v>0</v>
          </cell>
          <cell r="L175">
            <v>17</v>
          </cell>
          <cell r="M175">
            <v>17</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P175">
            <v>22</v>
          </cell>
        </row>
        <row r="176">
          <cell r="B176">
            <v>1397</v>
          </cell>
          <cell r="C176" t="str">
            <v>AS</v>
          </cell>
          <cell r="D176" t="str">
            <v>AS CL 서울3팀</v>
          </cell>
          <cell r="E176" t="str">
            <v>남동명</v>
          </cell>
          <cell r="F176" t="str">
            <v>주임</v>
          </cell>
          <cell r="G176" t="str">
            <v>팀원</v>
          </cell>
          <cell r="H176" t="str">
            <v>2002-06-17</v>
          </cell>
          <cell r="I176" t="str">
            <v>남</v>
          </cell>
          <cell r="J176">
            <v>12</v>
          </cell>
          <cell r="K176">
            <v>0</v>
          </cell>
          <cell r="L176">
            <v>14</v>
          </cell>
          <cell r="M176">
            <v>14</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P176">
            <v>22</v>
          </cell>
        </row>
        <row r="177">
          <cell r="B177">
            <v>1551</v>
          </cell>
          <cell r="C177" t="str">
            <v>AS</v>
          </cell>
          <cell r="D177" t="str">
            <v>AS CL 서울3팀</v>
          </cell>
          <cell r="E177" t="str">
            <v>배상윤</v>
          </cell>
          <cell r="F177" t="str">
            <v>사원</v>
          </cell>
          <cell r="G177" t="str">
            <v>팀원</v>
          </cell>
          <cell r="H177" t="str">
            <v>2004-01-26</v>
          </cell>
          <cell r="I177" t="str">
            <v>남</v>
          </cell>
          <cell r="J177">
            <v>2.3150684931506849</v>
          </cell>
          <cell r="K177">
            <v>0</v>
          </cell>
          <cell r="L177">
            <v>12</v>
          </cell>
          <cell r="M177">
            <v>12</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P177">
            <v>22</v>
          </cell>
        </row>
        <row r="178">
          <cell r="B178">
            <v>1068</v>
          </cell>
          <cell r="C178" t="str">
            <v>AS</v>
          </cell>
          <cell r="D178" t="str">
            <v>AS CL 서울3팀</v>
          </cell>
          <cell r="E178" t="str">
            <v>유상훈</v>
          </cell>
          <cell r="F178" t="str">
            <v>차장</v>
          </cell>
          <cell r="G178" t="str">
            <v>팀원</v>
          </cell>
          <cell r="H178" t="str">
            <v>1991-06-03</v>
          </cell>
          <cell r="I178" t="str">
            <v>남</v>
          </cell>
          <cell r="J178">
            <v>23</v>
          </cell>
          <cell r="K178">
            <v>0</v>
          </cell>
          <cell r="L178">
            <v>25</v>
          </cell>
          <cell r="M178">
            <v>25</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P178">
            <v>22</v>
          </cell>
        </row>
        <row r="179">
          <cell r="B179">
            <v>1497</v>
          </cell>
          <cell r="C179" t="str">
            <v>AS</v>
          </cell>
          <cell r="D179" t="str">
            <v>AS CL 서울3팀</v>
          </cell>
          <cell r="E179" t="str">
            <v>최규룡</v>
          </cell>
          <cell r="F179" t="str">
            <v>차장</v>
          </cell>
          <cell r="G179" t="str">
            <v>팀원</v>
          </cell>
          <cell r="H179" t="str">
            <v>2003-04-25</v>
          </cell>
          <cell r="I179" t="str">
            <v>남</v>
          </cell>
          <cell r="J179">
            <v>7.8493150684931514</v>
          </cell>
          <cell r="K179">
            <v>0</v>
          </cell>
          <cell r="L179">
            <v>13</v>
          </cell>
          <cell r="M179">
            <v>13</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P179">
            <v>22</v>
          </cell>
        </row>
        <row r="180">
          <cell r="B180">
            <v>1343</v>
          </cell>
          <cell r="C180" t="str">
            <v>AS</v>
          </cell>
          <cell r="D180" t="str">
            <v>AS CL 서울3팀</v>
          </cell>
          <cell r="E180" t="str">
            <v>이석훈</v>
          </cell>
          <cell r="F180" t="str">
            <v>주임</v>
          </cell>
          <cell r="G180" t="str">
            <v>팀원</v>
          </cell>
          <cell r="H180" t="str">
            <v>2001-03-05</v>
          </cell>
          <cell r="I180" t="str">
            <v>남</v>
          </cell>
          <cell r="J180">
            <v>8</v>
          </cell>
          <cell r="K180">
            <v>0</v>
          </cell>
          <cell r="L180">
            <v>15</v>
          </cell>
          <cell r="M180">
            <v>15</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P180">
            <v>22</v>
          </cell>
        </row>
        <row r="181">
          <cell r="B181">
            <v>1324</v>
          </cell>
          <cell r="C181" t="str">
            <v>AS</v>
          </cell>
          <cell r="D181" t="str">
            <v>AS CL 서울3팀</v>
          </cell>
          <cell r="E181" t="str">
            <v>방제국</v>
          </cell>
          <cell r="F181" t="str">
            <v>주임</v>
          </cell>
          <cell r="G181" t="str">
            <v>팀원</v>
          </cell>
          <cell r="H181" t="str">
            <v>2001-02-26</v>
          </cell>
          <cell r="I181" t="str">
            <v>남</v>
          </cell>
          <cell r="J181">
            <v>13</v>
          </cell>
          <cell r="K181">
            <v>0</v>
          </cell>
          <cell r="L181">
            <v>15</v>
          </cell>
          <cell r="M181">
            <v>15</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P181">
            <v>22</v>
          </cell>
        </row>
        <row r="182">
          <cell r="B182">
            <v>1258</v>
          </cell>
          <cell r="C182" t="str">
            <v>AS</v>
          </cell>
          <cell r="D182" t="str">
            <v>AS CL 서울3팀</v>
          </cell>
          <cell r="E182" t="str">
            <v>김은아</v>
          </cell>
          <cell r="F182" t="str">
            <v>주임</v>
          </cell>
          <cell r="G182" t="str">
            <v>팀원</v>
          </cell>
          <cell r="H182" t="str">
            <v>1999-12-01</v>
          </cell>
          <cell r="I182" t="str">
            <v>여</v>
          </cell>
          <cell r="J182">
            <v>21</v>
          </cell>
          <cell r="K182">
            <v>0</v>
          </cell>
          <cell r="L182">
            <v>17</v>
          </cell>
          <cell r="M182">
            <v>17</v>
          </cell>
          <cell r="AI182" t="str">
            <v>생휴</v>
          </cell>
          <cell r="AN182" t="str">
            <v>반차</v>
          </cell>
          <cell r="AO182" t="str">
            <v>반차</v>
          </cell>
          <cell r="AV182">
            <v>0</v>
          </cell>
          <cell r="AW182">
            <v>0</v>
          </cell>
          <cell r="AX182">
            <v>0</v>
          </cell>
          <cell r="AY182">
            <v>0</v>
          </cell>
          <cell r="AZ182">
            <v>2</v>
          </cell>
          <cell r="BA182">
            <v>1</v>
          </cell>
          <cell r="BB182">
            <v>1</v>
          </cell>
          <cell r="BC182">
            <v>0</v>
          </cell>
          <cell r="BD182">
            <v>0</v>
          </cell>
          <cell r="BE182">
            <v>0</v>
          </cell>
          <cell r="BF182">
            <v>0</v>
          </cell>
          <cell r="BG182">
            <v>0</v>
          </cell>
          <cell r="BH182">
            <v>0</v>
          </cell>
          <cell r="BI182">
            <v>0</v>
          </cell>
          <cell r="BJ182">
            <v>0</v>
          </cell>
          <cell r="BK182">
            <v>0</v>
          </cell>
          <cell r="BL182">
            <v>0</v>
          </cell>
          <cell r="BM182">
            <v>0</v>
          </cell>
          <cell r="BN182">
            <v>2</v>
          </cell>
          <cell r="BP182">
            <v>20</v>
          </cell>
        </row>
        <row r="183">
          <cell r="B183">
            <v>1529</v>
          </cell>
          <cell r="C183" t="str">
            <v>AS</v>
          </cell>
          <cell r="D183" t="str">
            <v>AS CL 서울3팀</v>
          </cell>
          <cell r="E183" t="str">
            <v>최진원</v>
          </cell>
          <cell r="F183" t="str">
            <v>대리</v>
          </cell>
          <cell r="G183" t="str">
            <v>팀원</v>
          </cell>
          <cell r="H183" t="str">
            <v>2003-07-01</v>
          </cell>
          <cell r="I183" t="str">
            <v>남</v>
          </cell>
          <cell r="J183">
            <v>10.013698630136986</v>
          </cell>
          <cell r="K183">
            <v>0</v>
          </cell>
          <cell r="L183">
            <v>13</v>
          </cell>
          <cell r="M183">
            <v>13</v>
          </cell>
          <cell r="AE183" t="str">
            <v>휴일</v>
          </cell>
          <cell r="AG183" t="str">
            <v>3/18대휴</v>
          </cell>
          <cell r="AV183">
            <v>0</v>
          </cell>
          <cell r="AW183">
            <v>0</v>
          </cell>
          <cell r="AX183">
            <v>0</v>
          </cell>
          <cell r="AY183">
            <v>0</v>
          </cell>
          <cell r="AZ183">
            <v>0</v>
          </cell>
          <cell r="BA183">
            <v>0</v>
          </cell>
          <cell r="BB183">
            <v>0</v>
          </cell>
          <cell r="BC183">
            <v>0</v>
          </cell>
          <cell r="BD183">
            <v>1</v>
          </cell>
          <cell r="BE183">
            <v>1</v>
          </cell>
          <cell r="BF183">
            <v>0</v>
          </cell>
          <cell r="BG183">
            <v>0</v>
          </cell>
          <cell r="BH183">
            <v>0</v>
          </cell>
          <cell r="BI183">
            <v>0</v>
          </cell>
          <cell r="BJ183">
            <v>0</v>
          </cell>
          <cell r="BK183">
            <v>0</v>
          </cell>
          <cell r="BL183">
            <v>0</v>
          </cell>
          <cell r="BM183">
            <v>0</v>
          </cell>
          <cell r="BN183">
            <v>1</v>
          </cell>
          <cell r="BP183">
            <v>21</v>
          </cell>
        </row>
        <row r="184">
          <cell r="B184">
            <v>1199</v>
          </cell>
          <cell r="C184" t="str">
            <v>AS</v>
          </cell>
          <cell r="D184" t="str">
            <v>National Sales Manager</v>
          </cell>
          <cell r="E184" t="str">
            <v>소만억</v>
          </cell>
          <cell r="F184" t="str">
            <v>부장</v>
          </cell>
          <cell r="G184" t="str">
            <v>본부장</v>
          </cell>
          <cell r="H184" t="str">
            <v>1997-05-06</v>
          </cell>
          <cell r="I184" t="str">
            <v>남</v>
          </cell>
          <cell r="J184">
            <v>23</v>
          </cell>
          <cell r="K184">
            <v>0</v>
          </cell>
          <cell r="L184">
            <v>19</v>
          </cell>
          <cell r="M184">
            <v>19</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P184">
            <v>22</v>
          </cell>
        </row>
        <row r="185">
          <cell r="B185">
            <v>1122</v>
          </cell>
          <cell r="C185" t="str">
            <v>AS</v>
          </cell>
          <cell r="D185" t="str">
            <v>AS CL 대전팀</v>
          </cell>
          <cell r="E185" t="str">
            <v>박석희</v>
          </cell>
          <cell r="F185" t="str">
            <v>차장</v>
          </cell>
          <cell r="G185" t="str">
            <v>팀장</v>
          </cell>
          <cell r="H185" t="str">
            <v>1993-02-01</v>
          </cell>
          <cell r="I185" t="str">
            <v>남</v>
          </cell>
          <cell r="J185">
            <v>22</v>
          </cell>
          <cell r="K185">
            <v>0</v>
          </cell>
          <cell r="L185">
            <v>23</v>
          </cell>
          <cell r="M185">
            <v>23</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P185">
            <v>22</v>
          </cell>
        </row>
        <row r="186">
          <cell r="B186">
            <v>1032</v>
          </cell>
          <cell r="C186" t="str">
            <v>AS</v>
          </cell>
          <cell r="D186" t="str">
            <v>AS CL 대전팀</v>
          </cell>
          <cell r="E186" t="str">
            <v>허상욱</v>
          </cell>
          <cell r="F186" t="str">
            <v>부장</v>
          </cell>
          <cell r="G186" t="str">
            <v>팀원</v>
          </cell>
          <cell r="H186" t="str">
            <v>1989-03-27</v>
          </cell>
          <cell r="I186" t="str">
            <v>남</v>
          </cell>
          <cell r="J186">
            <v>23</v>
          </cell>
          <cell r="K186">
            <v>0</v>
          </cell>
          <cell r="L186">
            <v>27</v>
          </cell>
          <cell r="M186">
            <v>27</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P186">
            <v>22</v>
          </cell>
        </row>
        <row r="187">
          <cell r="B187">
            <v>1428</v>
          </cell>
          <cell r="C187" t="str">
            <v>AS</v>
          </cell>
          <cell r="D187" t="str">
            <v>AS CL 대전팀</v>
          </cell>
          <cell r="E187" t="str">
            <v>권오선</v>
          </cell>
          <cell r="F187" t="str">
            <v>사원</v>
          </cell>
          <cell r="G187" t="str">
            <v>팀원</v>
          </cell>
          <cell r="H187" t="str">
            <v>2003-01-07</v>
          </cell>
          <cell r="I187" t="str">
            <v>남</v>
          </cell>
          <cell r="J187">
            <v>9</v>
          </cell>
          <cell r="K187">
            <v>0</v>
          </cell>
          <cell r="L187">
            <v>13</v>
          </cell>
          <cell r="M187">
            <v>13</v>
          </cell>
          <cell r="O187" t="str">
            <v>2/25대휴</v>
          </cell>
          <cell r="AP187" t="str">
            <v>월차</v>
          </cell>
          <cell r="AV187">
            <v>0</v>
          </cell>
          <cell r="AW187">
            <v>0</v>
          </cell>
          <cell r="AX187">
            <v>0</v>
          </cell>
          <cell r="AY187">
            <v>1</v>
          </cell>
          <cell r="AZ187">
            <v>0</v>
          </cell>
          <cell r="BA187">
            <v>1</v>
          </cell>
          <cell r="BB187">
            <v>0</v>
          </cell>
          <cell r="BC187">
            <v>0</v>
          </cell>
          <cell r="BD187">
            <v>0</v>
          </cell>
          <cell r="BE187">
            <v>1</v>
          </cell>
          <cell r="BF187">
            <v>0</v>
          </cell>
          <cell r="BG187">
            <v>0</v>
          </cell>
          <cell r="BH187">
            <v>0</v>
          </cell>
          <cell r="BI187">
            <v>0</v>
          </cell>
          <cell r="BJ187">
            <v>0</v>
          </cell>
          <cell r="BK187">
            <v>0</v>
          </cell>
          <cell r="BL187">
            <v>0</v>
          </cell>
          <cell r="BM187">
            <v>0</v>
          </cell>
          <cell r="BN187">
            <v>2</v>
          </cell>
          <cell r="BP187">
            <v>21</v>
          </cell>
        </row>
        <row r="188">
          <cell r="B188">
            <v>1452</v>
          </cell>
          <cell r="C188" t="str">
            <v>AS</v>
          </cell>
          <cell r="D188" t="str">
            <v>AS CL 대전팀</v>
          </cell>
          <cell r="E188" t="str">
            <v>배세훈</v>
          </cell>
          <cell r="F188" t="str">
            <v>주임</v>
          </cell>
          <cell r="G188" t="str">
            <v>팀원</v>
          </cell>
          <cell r="H188" t="str">
            <v>2003-01-07</v>
          </cell>
          <cell r="I188" t="str">
            <v>남</v>
          </cell>
          <cell r="J188">
            <v>4.8082191780821901</v>
          </cell>
          <cell r="K188">
            <v>0</v>
          </cell>
          <cell r="L188">
            <v>13</v>
          </cell>
          <cell r="M188">
            <v>13</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P188">
            <v>22</v>
          </cell>
        </row>
        <row r="189">
          <cell r="B189">
            <v>1190</v>
          </cell>
          <cell r="C189" t="str">
            <v>AS</v>
          </cell>
          <cell r="D189" t="str">
            <v>AS CL 대전팀</v>
          </cell>
          <cell r="E189" t="str">
            <v>이상만</v>
          </cell>
          <cell r="F189" t="str">
            <v>차장</v>
          </cell>
          <cell r="G189" t="str">
            <v>팀원</v>
          </cell>
          <cell r="H189" t="str">
            <v>1996-12-01</v>
          </cell>
          <cell r="I189" t="str">
            <v>남</v>
          </cell>
          <cell r="J189">
            <v>18</v>
          </cell>
          <cell r="K189">
            <v>0</v>
          </cell>
          <cell r="L189">
            <v>20</v>
          </cell>
          <cell r="M189">
            <v>20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P189">
            <v>22</v>
          </cell>
        </row>
        <row r="190">
          <cell r="B190">
            <v>1050</v>
          </cell>
          <cell r="C190" t="str">
            <v>AS</v>
          </cell>
          <cell r="D190" t="str">
            <v>AS CL 광주팀</v>
          </cell>
          <cell r="E190" t="str">
            <v>이종오</v>
          </cell>
          <cell r="F190" t="str">
            <v>차장</v>
          </cell>
          <cell r="G190" t="str">
            <v>팀장</v>
          </cell>
          <cell r="H190" t="str">
            <v>1990-04-02</v>
          </cell>
          <cell r="I190" t="str">
            <v>남</v>
          </cell>
          <cell r="J190">
            <v>23</v>
          </cell>
          <cell r="K190">
            <v>0</v>
          </cell>
          <cell r="L190">
            <v>26</v>
          </cell>
          <cell r="M190">
            <v>26</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P190">
            <v>22</v>
          </cell>
        </row>
        <row r="191">
          <cell r="B191">
            <v>1097</v>
          </cell>
          <cell r="C191" t="str">
            <v>AS</v>
          </cell>
          <cell r="D191" t="str">
            <v>AS CL 광주팀</v>
          </cell>
          <cell r="E191" t="str">
            <v>박명규</v>
          </cell>
          <cell r="F191" t="str">
            <v>차장</v>
          </cell>
          <cell r="G191" t="str">
            <v>팀원</v>
          </cell>
          <cell r="H191" t="str">
            <v>1992-06-15</v>
          </cell>
          <cell r="I191" t="str">
            <v>남</v>
          </cell>
          <cell r="J191">
            <v>21</v>
          </cell>
          <cell r="K191">
            <v>0</v>
          </cell>
          <cell r="L191">
            <v>24</v>
          </cell>
          <cell r="M191">
            <v>24</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P191">
            <v>22</v>
          </cell>
        </row>
        <row r="192">
          <cell r="B192">
            <v>1332</v>
          </cell>
          <cell r="C192" t="str">
            <v>AS</v>
          </cell>
          <cell r="D192" t="str">
            <v>AS CL 광주팀</v>
          </cell>
          <cell r="E192" t="str">
            <v>문상준</v>
          </cell>
          <cell r="F192" t="str">
            <v>주임</v>
          </cell>
          <cell r="G192" t="str">
            <v>팀원</v>
          </cell>
          <cell r="H192" t="str">
            <v>2001-02-26</v>
          </cell>
          <cell r="I192" t="str">
            <v>남</v>
          </cell>
          <cell r="J192">
            <v>13</v>
          </cell>
          <cell r="K192">
            <v>0</v>
          </cell>
          <cell r="L192">
            <v>15</v>
          </cell>
          <cell r="M192">
            <v>15</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1</v>
          </cell>
          <cell r="BP192">
            <v>23</v>
          </cell>
        </row>
        <row r="193">
          <cell r="B193">
            <v>1306</v>
          </cell>
          <cell r="C193" t="str">
            <v>AS</v>
          </cell>
          <cell r="D193" t="str">
            <v>AS CL 광주팀</v>
          </cell>
          <cell r="E193" t="str">
            <v>박현우</v>
          </cell>
          <cell r="F193" t="str">
            <v>대리</v>
          </cell>
          <cell r="G193" t="str">
            <v>팀원</v>
          </cell>
          <cell r="H193" t="str">
            <v>2000-04-17</v>
          </cell>
          <cell r="I193" t="str">
            <v>남</v>
          </cell>
          <cell r="J193">
            <v>13</v>
          </cell>
          <cell r="K193">
            <v>0</v>
          </cell>
          <cell r="L193">
            <v>16</v>
          </cell>
          <cell r="M193">
            <v>16</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1</v>
          </cell>
          <cell r="BP193">
            <v>23</v>
          </cell>
        </row>
        <row r="194">
          <cell r="B194">
            <v>1559</v>
          </cell>
          <cell r="C194" t="str">
            <v>AS</v>
          </cell>
          <cell r="D194" t="str">
            <v>AS CL 광주팀</v>
          </cell>
          <cell r="E194" t="str">
            <v>정민진</v>
          </cell>
          <cell r="F194" t="str">
            <v>사원</v>
          </cell>
          <cell r="G194" t="str">
            <v>팀원</v>
          </cell>
          <cell r="H194" t="str">
            <v>2004-01-26</v>
          </cell>
          <cell r="I194" t="str">
            <v>남</v>
          </cell>
          <cell r="J194">
            <v>5.3150684931506849</v>
          </cell>
          <cell r="K194">
            <v>0</v>
          </cell>
          <cell r="L194">
            <v>12</v>
          </cell>
          <cell r="M194">
            <v>12</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1</v>
          </cell>
          <cell r="BP194">
            <v>23</v>
          </cell>
        </row>
        <row r="195">
          <cell r="B195">
            <v>1239</v>
          </cell>
          <cell r="C195" t="str">
            <v>AS</v>
          </cell>
          <cell r="D195" t="str">
            <v>AS CL 광주팀</v>
          </cell>
          <cell r="E195" t="str">
            <v>주창우</v>
          </cell>
          <cell r="F195" t="str">
            <v>대리</v>
          </cell>
          <cell r="G195" t="str">
            <v>팀원</v>
          </cell>
          <cell r="H195" t="str">
            <v>1999-07-01</v>
          </cell>
          <cell r="I195" t="str">
            <v>남</v>
          </cell>
          <cell r="J195">
            <v>15</v>
          </cell>
          <cell r="K195">
            <v>0</v>
          </cell>
          <cell r="L195">
            <v>17</v>
          </cell>
          <cell r="M195">
            <v>17</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P195">
            <v>22</v>
          </cell>
        </row>
        <row r="196">
          <cell r="B196">
            <v>1570</v>
          </cell>
          <cell r="C196" t="str">
            <v>AS</v>
          </cell>
          <cell r="D196" t="str">
            <v>AS CL 광주팀</v>
          </cell>
          <cell r="E196" t="str">
            <v>김지순</v>
          </cell>
          <cell r="F196" t="str">
            <v>사원</v>
          </cell>
          <cell r="G196" t="str">
            <v>팀원</v>
          </cell>
          <cell r="H196" t="str">
            <v>2004-06-01</v>
          </cell>
          <cell r="I196" t="str">
            <v>여</v>
          </cell>
          <cell r="J196">
            <v>9.8356164383561655</v>
          </cell>
          <cell r="K196">
            <v>0</v>
          </cell>
          <cell r="L196">
            <v>12</v>
          </cell>
          <cell r="M196">
            <v>12</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P196">
            <v>22</v>
          </cell>
        </row>
        <row r="197">
          <cell r="B197">
            <v>1331</v>
          </cell>
          <cell r="C197" t="str">
            <v>AS</v>
          </cell>
          <cell r="D197" t="str">
            <v>AS CL 광주팀</v>
          </cell>
          <cell r="E197" t="str">
            <v>이승민</v>
          </cell>
          <cell r="F197" t="str">
            <v>주임</v>
          </cell>
          <cell r="G197" t="str">
            <v>팀원</v>
          </cell>
          <cell r="H197" t="str">
            <v>2001-02-26</v>
          </cell>
          <cell r="I197" t="str">
            <v>남</v>
          </cell>
          <cell r="J197">
            <v>13</v>
          </cell>
          <cell r="K197">
            <v>0</v>
          </cell>
          <cell r="L197">
            <v>15</v>
          </cell>
          <cell r="M197">
            <v>15</v>
          </cell>
          <cell r="O197" t="str">
            <v>2/4대휴</v>
          </cell>
          <cell r="AV197">
            <v>0</v>
          </cell>
          <cell r="AW197">
            <v>0</v>
          </cell>
          <cell r="AX197">
            <v>0</v>
          </cell>
          <cell r="AY197">
            <v>0</v>
          </cell>
          <cell r="AZ197">
            <v>0</v>
          </cell>
          <cell r="BA197">
            <v>0</v>
          </cell>
          <cell r="BB197">
            <v>0</v>
          </cell>
          <cell r="BC197">
            <v>0</v>
          </cell>
          <cell r="BD197">
            <v>0</v>
          </cell>
          <cell r="BE197">
            <v>1</v>
          </cell>
          <cell r="BF197">
            <v>0</v>
          </cell>
          <cell r="BG197">
            <v>0</v>
          </cell>
          <cell r="BH197">
            <v>0</v>
          </cell>
          <cell r="BI197">
            <v>0</v>
          </cell>
          <cell r="BJ197">
            <v>0</v>
          </cell>
          <cell r="BK197">
            <v>0</v>
          </cell>
          <cell r="BL197">
            <v>0</v>
          </cell>
          <cell r="BM197">
            <v>0</v>
          </cell>
          <cell r="BN197">
            <v>1</v>
          </cell>
          <cell r="BP197">
            <v>21</v>
          </cell>
        </row>
        <row r="198">
          <cell r="B198">
            <v>1081</v>
          </cell>
          <cell r="C198" t="str">
            <v>AS</v>
          </cell>
          <cell r="D198" t="str">
            <v>AS CL 대구팀</v>
          </cell>
          <cell r="E198" t="str">
            <v>류병식</v>
          </cell>
          <cell r="F198" t="str">
            <v>차장</v>
          </cell>
          <cell r="G198" t="str">
            <v>팀장</v>
          </cell>
          <cell r="H198" t="str">
            <v>1991-09-09</v>
          </cell>
          <cell r="I198" t="str">
            <v>남</v>
          </cell>
          <cell r="J198">
            <v>27</v>
          </cell>
          <cell r="K198">
            <v>0</v>
          </cell>
          <cell r="L198">
            <v>25</v>
          </cell>
          <cell r="M198">
            <v>25</v>
          </cell>
          <cell r="P198" t="str">
            <v>2/11대휴</v>
          </cell>
          <cell r="AK198" t="str">
            <v>2/26대휴</v>
          </cell>
          <cell r="AL198" t="str">
            <v>휴일</v>
          </cell>
          <cell r="AV198">
            <v>0</v>
          </cell>
          <cell r="AW198">
            <v>0</v>
          </cell>
          <cell r="AX198">
            <v>0</v>
          </cell>
          <cell r="AY198">
            <v>0</v>
          </cell>
          <cell r="AZ198">
            <v>0</v>
          </cell>
          <cell r="BA198">
            <v>0</v>
          </cell>
          <cell r="BB198">
            <v>0</v>
          </cell>
          <cell r="BC198">
            <v>0</v>
          </cell>
          <cell r="BD198">
            <v>1</v>
          </cell>
          <cell r="BE198">
            <v>2</v>
          </cell>
          <cell r="BF198">
            <v>0</v>
          </cell>
          <cell r="BG198">
            <v>0</v>
          </cell>
          <cell r="BH198">
            <v>0</v>
          </cell>
          <cell r="BI198">
            <v>0</v>
          </cell>
          <cell r="BJ198">
            <v>0</v>
          </cell>
          <cell r="BK198">
            <v>0</v>
          </cell>
          <cell r="BL198">
            <v>0</v>
          </cell>
          <cell r="BM198">
            <v>0</v>
          </cell>
          <cell r="BN198">
            <v>2</v>
          </cell>
          <cell r="BP198">
            <v>20</v>
          </cell>
        </row>
        <row r="199">
          <cell r="B199">
            <v>1289</v>
          </cell>
          <cell r="C199" t="str">
            <v>AS</v>
          </cell>
          <cell r="D199" t="str">
            <v>AS CL 대구팀</v>
          </cell>
          <cell r="E199" t="str">
            <v>전재형</v>
          </cell>
          <cell r="F199" t="str">
            <v>주임</v>
          </cell>
          <cell r="G199" t="str">
            <v>팀원</v>
          </cell>
          <cell r="H199" t="str">
            <v>2000-02-01</v>
          </cell>
          <cell r="I199" t="str">
            <v>남</v>
          </cell>
          <cell r="J199">
            <v>21</v>
          </cell>
          <cell r="K199">
            <v>0</v>
          </cell>
          <cell r="L199">
            <v>16</v>
          </cell>
          <cell r="M199">
            <v>16</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P199">
            <v>22</v>
          </cell>
        </row>
        <row r="200">
          <cell r="B200">
            <v>1475</v>
          </cell>
          <cell r="C200" t="str">
            <v>AS</v>
          </cell>
          <cell r="D200" t="str">
            <v>AS CL 대구팀</v>
          </cell>
          <cell r="E200" t="str">
            <v>정영훈</v>
          </cell>
          <cell r="F200" t="str">
            <v>사원</v>
          </cell>
          <cell r="G200" t="str">
            <v>팀원</v>
          </cell>
          <cell r="H200" t="str">
            <v>2003-01-07</v>
          </cell>
          <cell r="I200" t="str">
            <v>남</v>
          </cell>
          <cell r="J200">
            <v>11.30821917808219</v>
          </cell>
          <cell r="K200">
            <v>0</v>
          </cell>
          <cell r="L200">
            <v>13</v>
          </cell>
          <cell r="M200">
            <v>13</v>
          </cell>
          <cell r="P200" t="str">
            <v>2/11대휴</v>
          </cell>
          <cell r="AK200" t="str">
            <v>2/25대휴</v>
          </cell>
          <cell r="AV200">
            <v>0</v>
          </cell>
          <cell r="AW200">
            <v>0</v>
          </cell>
          <cell r="AX200">
            <v>0</v>
          </cell>
          <cell r="AY200">
            <v>0</v>
          </cell>
          <cell r="AZ200">
            <v>0</v>
          </cell>
          <cell r="BA200">
            <v>0</v>
          </cell>
          <cell r="BB200">
            <v>0</v>
          </cell>
          <cell r="BC200">
            <v>0</v>
          </cell>
          <cell r="BD200">
            <v>0</v>
          </cell>
          <cell r="BE200">
            <v>2</v>
          </cell>
          <cell r="BF200">
            <v>0</v>
          </cell>
          <cell r="BG200">
            <v>0</v>
          </cell>
          <cell r="BH200">
            <v>0</v>
          </cell>
          <cell r="BI200">
            <v>0</v>
          </cell>
          <cell r="BJ200">
            <v>0</v>
          </cell>
          <cell r="BK200">
            <v>0</v>
          </cell>
          <cell r="BL200">
            <v>0</v>
          </cell>
          <cell r="BM200">
            <v>0</v>
          </cell>
          <cell r="BN200">
            <v>2</v>
          </cell>
          <cell r="BP200">
            <v>20</v>
          </cell>
        </row>
        <row r="201">
          <cell r="B201">
            <v>1519</v>
          </cell>
          <cell r="C201" t="str">
            <v>AS</v>
          </cell>
          <cell r="D201" t="str">
            <v>AS CL 대구팀</v>
          </cell>
          <cell r="E201" t="str">
            <v>안세호</v>
          </cell>
          <cell r="F201" t="str">
            <v>사원</v>
          </cell>
          <cell r="G201" t="str">
            <v>팀원</v>
          </cell>
          <cell r="H201" t="str">
            <v>2003-07-01</v>
          </cell>
          <cell r="I201" t="str">
            <v>남</v>
          </cell>
          <cell r="J201">
            <v>7.0136986301369859</v>
          </cell>
          <cell r="K201">
            <v>0</v>
          </cell>
          <cell r="L201">
            <v>13</v>
          </cell>
          <cell r="M201">
            <v>13</v>
          </cell>
          <cell r="Z201" t="str">
            <v>훈련</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v>
          </cell>
          <cell r="BK201">
            <v>1</v>
          </cell>
          <cell r="BL201">
            <v>0</v>
          </cell>
          <cell r="BM201">
            <v>0</v>
          </cell>
          <cell r="BN201">
            <v>1</v>
          </cell>
          <cell r="BP201">
            <v>21</v>
          </cell>
        </row>
        <row r="202">
          <cell r="B202">
            <v>1307</v>
          </cell>
          <cell r="C202" t="str">
            <v>AS</v>
          </cell>
          <cell r="D202" t="str">
            <v>AS CL 대구팀</v>
          </cell>
          <cell r="E202" t="str">
            <v>박진석</v>
          </cell>
          <cell r="F202" t="str">
            <v>주임</v>
          </cell>
          <cell r="G202" t="str">
            <v>팀원</v>
          </cell>
          <cell r="H202" t="str">
            <v>2000-04-17</v>
          </cell>
          <cell r="I202" t="str">
            <v>남</v>
          </cell>
          <cell r="J202">
            <v>15</v>
          </cell>
          <cell r="K202">
            <v>0</v>
          </cell>
          <cell r="L202">
            <v>16</v>
          </cell>
          <cell r="M202">
            <v>16</v>
          </cell>
          <cell r="AQ202" t="str">
            <v>훈련반</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1</v>
          </cell>
          <cell r="BJ202">
            <v>0</v>
          </cell>
          <cell r="BK202">
            <v>0.5</v>
          </cell>
          <cell r="BL202">
            <v>0</v>
          </cell>
          <cell r="BM202">
            <v>0</v>
          </cell>
          <cell r="BN202">
            <v>0</v>
          </cell>
          <cell r="BP202">
            <v>22</v>
          </cell>
        </row>
        <row r="203">
          <cell r="B203">
            <v>1533</v>
          </cell>
          <cell r="C203" t="str">
            <v>AS</v>
          </cell>
          <cell r="D203" t="str">
            <v>AS CL 대구팀</v>
          </cell>
          <cell r="E203" t="str">
            <v>노동조</v>
          </cell>
          <cell r="F203" t="str">
            <v>대리</v>
          </cell>
          <cell r="G203" t="str">
            <v>팀원</v>
          </cell>
          <cell r="H203" t="str">
            <v>2003-07-01</v>
          </cell>
          <cell r="I203" t="str">
            <v>남</v>
          </cell>
          <cell r="J203">
            <v>10.013698630136986</v>
          </cell>
          <cell r="K203">
            <v>0</v>
          </cell>
          <cell r="L203">
            <v>13</v>
          </cell>
          <cell r="M203">
            <v>13</v>
          </cell>
          <cell r="X203" t="str">
            <v>휴일</v>
          </cell>
          <cell r="AV203">
            <v>0</v>
          </cell>
          <cell r="AW203">
            <v>0</v>
          </cell>
          <cell r="AX203">
            <v>0</v>
          </cell>
          <cell r="AY203">
            <v>0</v>
          </cell>
          <cell r="AZ203">
            <v>0</v>
          </cell>
          <cell r="BA203">
            <v>0</v>
          </cell>
          <cell r="BB203">
            <v>0</v>
          </cell>
          <cell r="BC203">
            <v>0</v>
          </cell>
          <cell r="BD203">
            <v>1</v>
          </cell>
          <cell r="BE203">
            <v>0</v>
          </cell>
          <cell r="BF203">
            <v>0</v>
          </cell>
          <cell r="BG203">
            <v>0</v>
          </cell>
          <cell r="BH203">
            <v>0</v>
          </cell>
          <cell r="BI203">
            <v>0</v>
          </cell>
          <cell r="BJ203">
            <v>0</v>
          </cell>
          <cell r="BK203">
            <v>0</v>
          </cell>
          <cell r="BL203">
            <v>0</v>
          </cell>
          <cell r="BM203">
            <v>0</v>
          </cell>
          <cell r="BN203">
            <v>0</v>
          </cell>
          <cell r="BP203">
            <v>22</v>
          </cell>
        </row>
        <row r="204">
          <cell r="B204">
            <v>1069</v>
          </cell>
          <cell r="C204" t="str">
            <v>AS</v>
          </cell>
          <cell r="D204" t="str">
            <v>AS CL 부산팀</v>
          </cell>
          <cell r="E204" t="str">
            <v>송승수</v>
          </cell>
          <cell r="F204" t="str">
            <v>차장</v>
          </cell>
          <cell r="G204" t="str">
            <v>팀장</v>
          </cell>
          <cell r="H204" t="str">
            <v>1991-06-03</v>
          </cell>
          <cell r="I204" t="str">
            <v>남</v>
          </cell>
          <cell r="J204">
            <v>29.5</v>
          </cell>
          <cell r="K204">
            <v>0</v>
          </cell>
          <cell r="L204">
            <v>25</v>
          </cell>
          <cell r="M204">
            <v>25</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P204">
            <v>22</v>
          </cell>
        </row>
        <row r="205">
          <cell r="B205">
            <v>1293</v>
          </cell>
          <cell r="C205" t="str">
            <v>AS</v>
          </cell>
          <cell r="D205" t="str">
            <v>AS CL 부산팀</v>
          </cell>
          <cell r="E205" t="str">
            <v>박상현</v>
          </cell>
          <cell r="F205" t="str">
            <v>주임</v>
          </cell>
          <cell r="G205" t="str">
            <v>팀원</v>
          </cell>
          <cell r="H205" t="str">
            <v>2000-02-01</v>
          </cell>
          <cell r="I205" t="str">
            <v>남</v>
          </cell>
          <cell r="J205">
            <v>19.5</v>
          </cell>
          <cell r="K205">
            <v>0</v>
          </cell>
          <cell r="L205">
            <v>16</v>
          </cell>
          <cell r="M205">
            <v>16</v>
          </cell>
          <cell r="S205" t="str">
            <v>경조(조모상)</v>
          </cell>
          <cell r="T205" t="str">
            <v>경조(조모상)</v>
          </cell>
          <cell r="V205" t="str">
            <v>2/25대휴</v>
          </cell>
          <cell r="AV205">
            <v>0</v>
          </cell>
          <cell r="AW205">
            <v>0</v>
          </cell>
          <cell r="AX205">
            <v>0</v>
          </cell>
          <cell r="AY205">
            <v>0</v>
          </cell>
          <cell r="AZ205">
            <v>0</v>
          </cell>
          <cell r="BA205">
            <v>0</v>
          </cell>
          <cell r="BB205">
            <v>0</v>
          </cell>
          <cell r="BC205">
            <v>2</v>
          </cell>
          <cell r="BD205">
            <v>0</v>
          </cell>
          <cell r="BE205">
            <v>1</v>
          </cell>
          <cell r="BF205">
            <v>0</v>
          </cell>
          <cell r="BG205">
            <v>0</v>
          </cell>
          <cell r="BH205">
            <v>0</v>
          </cell>
          <cell r="BI205">
            <v>0</v>
          </cell>
          <cell r="BJ205">
            <v>0</v>
          </cell>
          <cell r="BK205">
            <v>0</v>
          </cell>
          <cell r="BL205">
            <v>0</v>
          </cell>
          <cell r="BM205">
            <v>0</v>
          </cell>
          <cell r="BN205">
            <v>3</v>
          </cell>
          <cell r="BP205">
            <v>19</v>
          </cell>
        </row>
        <row r="206">
          <cell r="B206">
            <v>1360</v>
          </cell>
          <cell r="C206" t="str">
            <v>AS</v>
          </cell>
          <cell r="D206" t="str">
            <v>AS CL 부산팀</v>
          </cell>
          <cell r="E206" t="str">
            <v>허종서</v>
          </cell>
          <cell r="F206" t="str">
            <v>주임</v>
          </cell>
          <cell r="G206" t="str">
            <v>팀원</v>
          </cell>
          <cell r="H206" t="str">
            <v>2001-04-30</v>
          </cell>
          <cell r="I206" t="str">
            <v>남</v>
          </cell>
          <cell r="J206">
            <v>19</v>
          </cell>
          <cell r="K206">
            <v>0</v>
          </cell>
          <cell r="L206">
            <v>15</v>
          </cell>
          <cell r="M206">
            <v>15</v>
          </cell>
          <cell r="X206" t="str">
            <v>휴일</v>
          </cell>
          <cell r="AE206" t="str">
            <v>휴일</v>
          </cell>
          <cell r="AV206">
            <v>0</v>
          </cell>
          <cell r="AW206">
            <v>0</v>
          </cell>
          <cell r="AX206">
            <v>0</v>
          </cell>
          <cell r="AY206">
            <v>0</v>
          </cell>
          <cell r="AZ206">
            <v>0</v>
          </cell>
          <cell r="BA206">
            <v>0</v>
          </cell>
          <cell r="BB206">
            <v>0</v>
          </cell>
          <cell r="BC206">
            <v>0</v>
          </cell>
          <cell r="BD206">
            <v>2</v>
          </cell>
          <cell r="BE206">
            <v>0</v>
          </cell>
          <cell r="BF206">
            <v>0</v>
          </cell>
          <cell r="BG206">
            <v>0</v>
          </cell>
          <cell r="BH206">
            <v>0</v>
          </cell>
          <cell r="BI206">
            <v>0</v>
          </cell>
          <cell r="BJ206">
            <v>0</v>
          </cell>
          <cell r="BK206">
            <v>0</v>
          </cell>
          <cell r="BL206">
            <v>0</v>
          </cell>
          <cell r="BM206">
            <v>0</v>
          </cell>
          <cell r="BN206">
            <v>0</v>
          </cell>
          <cell r="BP206">
            <v>22</v>
          </cell>
        </row>
        <row r="207">
          <cell r="B207">
            <v>1520</v>
          </cell>
          <cell r="C207" t="str">
            <v>AS</v>
          </cell>
          <cell r="D207" t="str">
            <v>AS CL 부산팀</v>
          </cell>
          <cell r="E207" t="str">
            <v>이우성</v>
          </cell>
          <cell r="F207" t="str">
            <v>사원</v>
          </cell>
          <cell r="G207" t="str">
            <v>팀원</v>
          </cell>
          <cell r="H207" t="str">
            <v>2003-07-01</v>
          </cell>
          <cell r="I207" t="str">
            <v>남</v>
          </cell>
          <cell r="J207">
            <v>16.513698630136986</v>
          </cell>
          <cell r="K207">
            <v>0</v>
          </cell>
          <cell r="L207">
            <v>13</v>
          </cell>
          <cell r="M207">
            <v>13</v>
          </cell>
          <cell r="Y207" t="str">
            <v>휴일</v>
          </cell>
          <cell r="AV207">
            <v>0</v>
          </cell>
          <cell r="AW207">
            <v>0</v>
          </cell>
          <cell r="AX207">
            <v>0</v>
          </cell>
          <cell r="AY207">
            <v>0</v>
          </cell>
          <cell r="AZ207">
            <v>0</v>
          </cell>
          <cell r="BA207">
            <v>0</v>
          </cell>
          <cell r="BB207">
            <v>0</v>
          </cell>
          <cell r="BC207">
            <v>0</v>
          </cell>
          <cell r="BD207">
            <v>1</v>
          </cell>
          <cell r="BE207">
            <v>0</v>
          </cell>
          <cell r="BF207">
            <v>0</v>
          </cell>
          <cell r="BG207">
            <v>0</v>
          </cell>
          <cell r="BH207">
            <v>0</v>
          </cell>
          <cell r="BI207">
            <v>0</v>
          </cell>
          <cell r="BJ207">
            <v>0</v>
          </cell>
          <cell r="BK207">
            <v>0</v>
          </cell>
          <cell r="BL207">
            <v>0</v>
          </cell>
          <cell r="BM207">
            <v>0</v>
          </cell>
          <cell r="BN207">
            <v>0</v>
          </cell>
          <cell r="BP207">
            <v>22</v>
          </cell>
        </row>
        <row r="208">
          <cell r="B208">
            <v>1556</v>
          </cell>
          <cell r="C208" t="str">
            <v>AS</v>
          </cell>
          <cell r="D208" t="str">
            <v>AS CL 부산팀</v>
          </cell>
          <cell r="E208" t="str">
            <v>이지훈</v>
          </cell>
          <cell r="F208" t="str">
            <v>사원</v>
          </cell>
          <cell r="G208" t="str">
            <v>팀원</v>
          </cell>
          <cell r="H208" t="str">
            <v>2004-01-26</v>
          </cell>
          <cell r="I208" t="str">
            <v>남</v>
          </cell>
          <cell r="J208">
            <v>11.815068493150685</v>
          </cell>
          <cell r="K208">
            <v>0</v>
          </cell>
          <cell r="L208">
            <v>12</v>
          </cell>
          <cell r="M208">
            <v>12</v>
          </cell>
          <cell r="X208" t="str">
            <v>휴일</v>
          </cell>
          <cell r="AK208" t="str">
            <v>2/26대휴</v>
          </cell>
          <cell r="AV208">
            <v>0</v>
          </cell>
          <cell r="AW208">
            <v>0</v>
          </cell>
          <cell r="AX208">
            <v>0</v>
          </cell>
          <cell r="AY208">
            <v>0</v>
          </cell>
          <cell r="AZ208">
            <v>0</v>
          </cell>
          <cell r="BA208">
            <v>0</v>
          </cell>
          <cell r="BB208">
            <v>0</v>
          </cell>
          <cell r="BC208">
            <v>0</v>
          </cell>
          <cell r="BD208">
            <v>1</v>
          </cell>
          <cell r="BE208">
            <v>1</v>
          </cell>
          <cell r="BF208">
            <v>0</v>
          </cell>
          <cell r="BG208">
            <v>0</v>
          </cell>
          <cell r="BH208">
            <v>0</v>
          </cell>
          <cell r="BI208">
            <v>0</v>
          </cell>
          <cell r="BJ208">
            <v>0</v>
          </cell>
          <cell r="BK208">
            <v>0</v>
          </cell>
          <cell r="BL208">
            <v>0</v>
          </cell>
          <cell r="BM208">
            <v>0</v>
          </cell>
          <cell r="BN208">
            <v>1</v>
          </cell>
          <cell r="BP208">
            <v>21</v>
          </cell>
        </row>
        <row r="209">
          <cell r="B209">
            <v>1398</v>
          </cell>
          <cell r="C209" t="str">
            <v>AS</v>
          </cell>
          <cell r="D209" t="str">
            <v>AS CL 부산팀</v>
          </cell>
          <cell r="E209" t="str">
            <v>백영철</v>
          </cell>
          <cell r="F209" t="str">
            <v>주임</v>
          </cell>
          <cell r="G209" t="str">
            <v>팀원</v>
          </cell>
          <cell r="H209" t="str">
            <v>2002-06-17</v>
          </cell>
          <cell r="I209" t="str">
            <v>남</v>
          </cell>
          <cell r="J209">
            <v>16</v>
          </cell>
          <cell r="K209">
            <v>0</v>
          </cell>
          <cell r="L209">
            <v>14</v>
          </cell>
          <cell r="M209">
            <v>14</v>
          </cell>
          <cell r="AK209" t="str">
            <v>2/25대휴</v>
          </cell>
          <cell r="AV209">
            <v>0</v>
          </cell>
          <cell r="AW209">
            <v>0</v>
          </cell>
          <cell r="AX209">
            <v>0</v>
          </cell>
          <cell r="AY209">
            <v>0</v>
          </cell>
          <cell r="AZ209">
            <v>0</v>
          </cell>
          <cell r="BA209">
            <v>0</v>
          </cell>
          <cell r="BB209">
            <v>0</v>
          </cell>
          <cell r="BC209">
            <v>0</v>
          </cell>
          <cell r="BD209">
            <v>0</v>
          </cell>
          <cell r="BE209">
            <v>1</v>
          </cell>
          <cell r="BF209">
            <v>0</v>
          </cell>
          <cell r="BG209">
            <v>0</v>
          </cell>
          <cell r="BH209">
            <v>0</v>
          </cell>
          <cell r="BI209">
            <v>0</v>
          </cell>
          <cell r="BJ209">
            <v>0</v>
          </cell>
          <cell r="BK209">
            <v>0</v>
          </cell>
          <cell r="BL209">
            <v>0</v>
          </cell>
          <cell r="BM209">
            <v>0</v>
          </cell>
          <cell r="BN209">
            <v>1</v>
          </cell>
          <cell r="BP209">
            <v>21</v>
          </cell>
        </row>
        <row r="210">
          <cell r="B210">
            <v>1515</v>
          </cell>
          <cell r="C210" t="str">
            <v>AS</v>
          </cell>
          <cell r="D210" t="str">
            <v>AS CL 부산팀</v>
          </cell>
          <cell r="E210" t="str">
            <v>김현진</v>
          </cell>
          <cell r="F210" t="str">
            <v>사원</v>
          </cell>
          <cell r="G210" t="str">
            <v>팀원</v>
          </cell>
          <cell r="H210" t="str">
            <v>2003-07-01</v>
          </cell>
          <cell r="I210" t="str">
            <v>남</v>
          </cell>
          <cell r="J210">
            <v>15</v>
          </cell>
          <cell r="K210">
            <v>0</v>
          </cell>
          <cell r="L210">
            <v>13</v>
          </cell>
          <cell r="M210">
            <v>13</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P210">
            <v>22</v>
          </cell>
        </row>
        <row r="211">
          <cell r="B211">
            <v>1384</v>
          </cell>
          <cell r="C211" t="str">
            <v>AS</v>
          </cell>
          <cell r="D211" t="str">
            <v>AS CL 부산팀</v>
          </cell>
          <cell r="E211" t="str">
            <v>오요한</v>
          </cell>
          <cell r="F211" t="str">
            <v>주임</v>
          </cell>
          <cell r="G211" t="str">
            <v>팀원</v>
          </cell>
          <cell r="H211" t="str">
            <v>2001-11-19</v>
          </cell>
          <cell r="I211" t="str">
            <v>남</v>
          </cell>
          <cell r="J211">
            <v>17</v>
          </cell>
          <cell r="K211">
            <v>0</v>
          </cell>
          <cell r="L211">
            <v>15</v>
          </cell>
          <cell r="M211">
            <v>15</v>
          </cell>
          <cell r="Y211" t="str">
            <v>휴일</v>
          </cell>
          <cell r="AV211">
            <v>0</v>
          </cell>
          <cell r="AW211">
            <v>0</v>
          </cell>
          <cell r="AX211">
            <v>0</v>
          </cell>
          <cell r="AY211">
            <v>0</v>
          </cell>
          <cell r="AZ211">
            <v>0</v>
          </cell>
          <cell r="BA211">
            <v>0</v>
          </cell>
          <cell r="BB211">
            <v>0</v>
          </cell>
          <cell r="BC211">
            <v>0</v>
          </cell>
          <cell r="BD211">
            <v>1</v>
          </cell>
          <cell r="BE211">
            <v>0</v>
          </cell>
          <cell r="BF211">
            <v>0</v>
          </cell>
          <cell r="BG211">
            <v>0</v>
          </cell>
          <cell r="BH211">
            <v>0</v>
          </cell>
          <cell r="BI211">
            <v>0</v>
          </cell>
          <cell r="BJ211">
            <v>0</v>
          </cell>
          <cell r="BK211">
            <v>0</v>
          </cell>
          <cell r="BL211">
            <v>0</v>
          </cell>
          <cell r="BM211">
            <v>0</v>
          </cell>
          <cell r="BN211">
            <v>0</v>
          </cell>
          <cell r="BP211">
            <v>22</v>
          </cell>
        </row>
        <row r="212">
          <cell r="B212">
            <v>1376</v>
          </cell>
          <cell r="C212" t="str">
            <v>AS</v>
          </cell>
          <cell r="D212" t="str">
            <v>AS CL 부산팀</v>
          </cell>
          <cell r="E212" t="str">
            <v>강수희</v>
          </cell>
          <cell r="F212" t="str">
            <v>주임</v>
          </cell>
          <cell r="G212" t="str">
            <v>팀원</v>
          </cell>
          <cell r="H212" t="str">
            <v>2001-08-01</v>
          </cell>
          <cell r="I212" t="str">
            <v>여</v>
          </cell>
          <cell r="J212">
            <v>18</v>
          </cell>
          <cell r="K212">
            <v>0</v>
          </cell>
          <cell r="L212">
            <v>15</v>
          </cell>
          <cell r="M212">
            <v>15</v>
          </cell>
          <cell r="T212" t="str">
            <v>2/25대휴</v>
          </cell>
          <cell r="AB212" t="str">
            <v>2/26대휴</v>
          </cell>
          <cell r="AV212">
            <v>0</v>
          </cell>
          <cell r="AW212">
            <v>0</v>
          </cell>
          <cell r="AX212">
            <v>0</v>
          </cell>
          <cell r="AY212">
            <v>0</v>
          </cell>
          <cell r="AZ212">
            <v>0</v>
          </cell>
          <cell r="BA212">
            <v>0</v>
          </cell>
          <cell r="BB212">
            <v>0</v>
          </cell>
          <cell r="BC212">
            <v>0</v>
          </cell>
          <cell r="BD212">
            <v>0</v>
          </cell>
          <cell r="BE212">
            <v>2</v>
          </cell>
          <cell r="BF212">
            <v>0</v>
          </cell>
          <cell r="BG212">
            <v>0</v>
          </cell>
          <cell r="BH212">
            <v>0</v>
          </cell>
          <cell r="BI212">
            <v>0</v>
          </cell>
          <cell r="BJ212">
            <v>0</v>
          </cell>
          <cell r="BK212">
            <v>0</v>
          </cell>
          <cell r="BL212">
            <v>0</v>
          </cell>
          <cell r="BM212">
            <v>0</v>
          </cell>
          <cell r="BN212">
            <v>2</v>
          </cell>
          <cell r="BP212">
            <v>18</v>
          </cell>
        </row>
        <row r="213">
          <cell r="B213">
            <v>1203</v>
          </cell>
          <cell r="C213" t="str">
            <v xml:space="preserve">CNS &amp; Onco </v>
          </cell>
          <cell r="D213" t="str">
            <v>Regional Sales Manager</v>
          </cell>
          <cell r="E213" t="str">
            <v>장덕환</v>
          </cell>
          <cell r="F213" t="str">
            <v>부장</v>
          </cell>
          <cell r="G213" t="str">
            <v>본부장</v>
          </cell>
          <cell r="H213" t="str">
            <v>1997-07-14</v>
          </cell>
          <cell r="I213" t="str">
            <v>남</v>
          </cell>
          <cell r="J213">
            <v>20</v>
          </cell>
          <cell r="K213">
            <v>0</v>
          </cell>
          <cell r="L213">
            <v>19</v>
          </cell>
          <cell r="M213">
            <v>19</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P213">
            <v>22</v>
          </cell>
        </row>
        <row r="214">
          <cell r="B214">
            <v>1125</v>
          </cell>
          <cell r="C214" t="str">
            <v xml:space="preserve">CNS &amp; Onco </v>
          </cell>
          <cell r="D214" t="str">
            <v>CNS  1팀</v>
          </cell>
          <cell r="E214" t="str">
            <v>김원곤</v>
          </cell>
          <cell r="F214" t="str">
            <v>차장</v>
          </cell>
          <cell r="G214" t="str">
            <v>팀장</v>
          </cell>
          <cell r="H214" t="str">
            <v>1993-04-01</v>
          </cell>
          <cell r="I214" t="str">
            <v>남</v>
          </cell>
          <cell r="J214">
            <v>26</v>
          </cell>
          <cell r="K214">
            <v>0</v>
          </cell>
          <cell r="L214">
            <v>23</v>
          </cell>
          <cell r="M214">
            <v>23</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P214">
            <v>22</v>
          </cell>
        </row>
        <row r="215">
          <cell r="B215">
            <v>1189</v>
          </cell>
          <cell r="C215" t="str">
            <v xml:space="preserve">CNS &amp; Onco </v>
          </cell>
          <cell r="D215" t="str">
            <v>CNS  1팀</v>
          </cell>
          <cell r="E215" t="str">
            <v>안병기</v>
          </cell>
          <cell r="F215" t="str">
            <v>차장</v>
          </cell>
          <cell r="G215" t="str">
            <v>팀원</v>
          </cell>
          <cell r="H215" t="str">
            <v>1996-11-20</v>
          </cell>
          <cell r="I215" t="str">
            <v>남</v>
          </cell>
          <cell r="J215">
            <v>16</v>
          </cell>
          <cell r="K215">
            <v>0</v>
          </cell>
          <cell r="L215">
            <v>20</v>
          </cell>
          <cell r="M215">
            <v>20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P215">
            <v>22</v>
          </cell>
        </row>
        <row r="216">
          <cell r="B216">
            <v>1439</v>
          </cell>
          <cell r="C216" t="str">
            <v xml:space="preserve">CNS &amp; Onco </v>
          </cell>
          <cell r="D216" t="str">
            <v>CNS  1팀</v>
          </cell>
          <cell r="E216" t="str">
            <v>김종철</v>
          </cell>
          <cell r="F216" t="str">
            <v>과장</v>
          </cell>
          <cell r="G216" t="str">
            <v>팀원</v>
          </cell>
          <cell r="H216" t="str">
            <v>2003-01-07</v>
          </cell>
          <cell r="I216" t="str">
            <v>남</v>
          </cell>
          <cell r="J216">
            <v>12</v>
          </cell>
          <cell r="K216">
            <v>0</v>
          </cell>
          <cell r="L216">
            <v>13</v>
          </cell>
          <cell r="M216">
            <v>13</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P216">
            <v>22</v>
          </cell>
        </row>
        <row r="217">
          <cell r="B217">
            <v>1485</v>
          </cell>
          <cell r="C217" t="str">
            <v xml:space="preserve">CNS &amp; Onco </v>
          </cell>
          <cell r="D217" t="str">
            <v>CNS  1팀</v>
          </cell>
          <cell r="E217" t="str">
            <v>윤상배</v>
          </cell>
          <cell r="F217" t="str">
            <v>과장</v>
          </cell>
          <cell r="G217" t="str">
            <v>팀원</v>
          </cell>
          <cell r="H217" t="str">
            <v>2003-02-24</v>
          </cell>
          <cell r="I217" t="str">
            <v>남</v>
          </cell>
          <cell r="J217">
            <v>4.993150684931507</v>
          </cell>
          <cell r="K217">
            <v>0</v>
          </cell>
          <cell r="L217">
            <v>13</v>
          </cell>
          <cell r="M217">
            <v>13</v>
          </cell>
          <cell r="P217" t="str">
            <v>2/18대휴</v>
          </cell>
          <cell r="AV217">
            <v>0</v>
          </cell>
          <cell r="AW217">
            <v>0</v>
          </cell>
          <cell r="AX217">
            <v>0</v>
          </cell>
          <cell r="AY217">
            <v>0</v>
          </cell>
          <cell r="AZ217">
            <v>0</v>
          </cell>
          <cell r="BA217">
            <v>0</v>
          </cell>
          <cell r="BB217">
            <v>0</v>
          </cell>
          <cell r="BC217">
            <v>0</v>
          </cell>
          <cell r="BD217">
            <v>0</v>
          </cell>
          <cell r="BE217">
            <v>1</v>
          </cell>
          <cell r="BF217">
            <v>0</v>
          </cell>
          <cell r="BG217">
            <v>0</v>
          </cell>
          <cell r="BH217">
            <v>0</v>
          </cell>
          <cell r="BI217">
            <v>0</v>
          </cell>
          <cell r="BJ217">
            <v>0</v>
          </cell>
          <cell r="BK217">
            <v>0</v>
          </cell>
          <cell r="BL217">
            <v>0</v>
          </cell>
          <cell r="BM217">
            <v>0</v>
          </cell>
          <cell r="BN217">
            <v>1</v>
          </cell>
          <cell r="BP217">
            <v>21</v>
          </cell>
        </row>
        <row r="218">
          <cell r="B218">
            <v>1441</v>
          </cell>
          <cell r="C218" t="str">
            <v xml:space="preserve">CNS &amp; Onco </v>
          </cell>
          <cell r="D218" t="str">
            <v>CNS  1팀</v>
          </cell>
          <cell r="E218" t="str">
            <v>김지규</v>
          </cell>
          <cell r="F218" t="str">
            <v>과장</v>
          </cell>
          <cell r="G218" t="str">
            <v>팀원</v>
          </cell>
          <cell r="H218" t="str">
            <v>2003-01-07</v>
          </cell>
          <cell r="I218" t="str">
            <v>남</v>
          </cell>
          <cell r="J218">
            <v>14.30821917808219</v>
          </cell>
          <cell r="K218">
            <v>0</v>
          </cell>
          <cell r="L218">
            <v>13</v>
          </cell>
          <cell r="M218">
            <v>13</v>
          </cell>
          <cell r="X218" t="str">
            <v>휴일</v>
          </cell>
          <cell r="AV218">
            <v>0</v>
          </cell>
          <cell r="AW218">
            <v>0</v>
          </cell>
          <cell r="AX218">
            <v>0</v>
          </cell>
          <cell r="AY218">
            <v>0</v>
          </cell>
          <cell r="AZ218">
            <v>0</v>
          </cell>
          <cell r="BA218">
            <v>0</v>
          </cell>
          <cell r="BB218">
            <v>0</v>
          </cell>
          <cell r="BC218">
            <v>0</v>
          </cell>
          <cell r="BD218">
            <v>1</v>
          </cell>
          <cell r="BE218">
            <v>0</v>
          </cell>
          <cell r="BF218">
            <v>0</v>
          </cell>
          <cell r="BG218">
            <v>0</v>
          </cell>
          <cell r="BH218">
            <v>0</v>
          </cell>
          <cell r="BI218">
            <v>0</v>
          </cell>
          <cell r="BJ218">
            <v>0</v>
          </cell>
          <cell r="BK218">
            <v>0</v>
          </cell>
          <cell r="BL218">
            <v>0</v>
          </cell>
          <cell r="BM218">
            <v>0</v>
          </cell>
          <cell r="BN218">
            <v>0</v>
          </cell>
          <cell r="BP218">
            <v>22</v>
          </cell>
        </row>
        <row r="219">
          <cell r="B219">
            <v>1267</v>
          </cell>
          <cell r="C219" t="str">
            <v xml:space="preserve">CNS &amp; Onco </v>
          </cell>
          <cell r="D219" t="str">
            <v>CNS  1팀</v>
          </cell>
          <cell r="E219" t="str">
            <v>현정석</v>
          </cell>
          <cell r="F219" t="str">
            <v>주임</v>
          </cell>
          <cell r="G219" t="str">
            <v>팀원</v>
          </cell>
          <cell r="H219" t="str">
            <v>2000-01-10</v>
          </cell>
          <cell r="I219" t="str">
            <v>남</v>
          </cell>
          <cell r="J219">
            <v>12</v>
          </cell>
          <cell r="K219">
            <v>0</v>
          </cell>
          <cell r="L219">
            <v>16</v>
          </cell>
          <cell r="M219">
            <v>16</v>
          </cell>
          <cell r="AA219" t="str">
            <v>월차</v>
          </cell>
          <cell r="AV219">
            <v>0</v>
          </cell>
          <cell r="AW219">
            <v>0</v>
          </cell>
          <cell r="AX219">
            <v>0</v>
          </cell>
          <cell r="AY219">
            <v>1</v>
          </cell>
          <cell r="AZ219">
            <v>0</v>
          </cell>
          <cell r="BA219">
            <v>1</v>
          </cell>
          <cell r="BB219">
            <v>0</v>
          </cell>
          <cell r="BC219">
            <v>0</v>
          </cell>
          <cell r="BD219">
            <v>0</v>
          </cell>
          <cell r="BE219">
            <v>0</v>
          </cell>
          <cell r="BF219">
            <v>0</v>
          </cell>
          <cell r="BG219">
            <v>0</v>
          </cell>
          <cell r="BH219">
            <v>0</v>
          </cell>
          <cell r="BI219">
            <v>0</v>
          </cell>
          <cell r="BJ219">
            <v>0</v>
          </cell>
          <cell r="BK219">
            <v>0</v>
          </cell>
          <cell r="BL219">
            <v>0</v>
          </cell>
          <cell r="BM219">
            <v>0</v>
          </cell>
          <cell r="BN219">
            <v>1</v>
          </cell>
          <cell r="BP219">
            <v>21</v>
          </cell>
        </row>
        <row r="220">
          <cell r="B220">
            <v>1480</v>
          </cell>
          <cell r="C220" t="str">
            <v xml:space="preserve">CNS &amp; Onco </v>
          </cell>
          <cell r="D220" t="str">
            <v>CNS  1팀</v>
          </cell>
          <cell r="E220" t="str">
            <v>한수정</v>
          </cell>
          <cell r="F220" t="str">
            <v>사원</v>
          </cell>
          <cell r="G220" t="str">
            <v>팀원</v>
          </cell>
          <cell r="H220" t="str">
            <v>2003-01-07</v>
          </cell>
          <cell r="I220" t="str">
            <v>여</v>
          </cell>
          <cell r="J220">
            <v>13</v>
          </cell>
          <cell r="K220">
            <v>0</v>
          </cell>
          <cell r="L220">
            <v>13</v>
          </cell>
          <cell r="M220">
            <v>13</v>
          </cell>
          <cell r="AQ220" t="str">
            <v>3/4대휴</v>
          </cell>
          <cell r="AV220">
            <v>0</v>
          </cell>
          <cell r="AW220">
            <v>0</v>
          </cell>
          <cell r="AX220">
            <v>0</v>
          </cell>
          <cell r="AY220">
            <v>0</v>
          </cell>
          <cell r="AZ220">
            <v>0</v>
          </cell>
          <cell r="BA220">
            <v>0</v>
          </cell>
          <cell r="BB220">
            <v>0</v>
          </cell>
          <cell r="BC220">
            <v>0</v>
          </cell>
          <cell r="BD220">
            <v>0</v>
          </cell>
          <cell r="BE220">
            <v>1</v>
          </cell>
          <cell r="BF220">
            <v>0</v>
          </cell>
          <cell r="BG220">
            <v>0</v>
          </cell>
          <cell r="BH220">
            <v>0</v>
          </cell>
          <cell r="BI220">
            <v>0</v>
          </cell>
          <cell r="BJ220">
            <v>0</v>
          </cell>
          <cell r="BK220">
            <v>0</v>
          </cell>
          <cell r="BL220">
            <v>0</v>
          </cell>
          <cell r="BM220">
            <v>0</v>
          </cell>
          <cell r="BN220">
            <v>1</v>
          </cell>
          <cell r="BP220">
            <v>21</v>
          </cell>
        </row>
        <row r="221">
          <cell r="B221">
            <v>1453</v>
          </cell>
          <cell r="C221" t="str">
            <v xml:space="preserve">CNS &amp; Onco </v>
          </cell>
          <cell r="D221" t="str">
            <v>CNS  1팀</v>
          </cell>
          <cell r="E221" t="str">
            <v>서경민</v>
          </cell>
          <cell r="F221" t="str">
            <v>대리</v>
          </cell>
          <cell r="G221" t="str">
            <v>팀원</v>
          </cell>
          <cell r="H221" t="str">
            <v>2003-01-07</v>
          </cell>
          <cell r="I221" t="str">
            <v>남</v>
          </cell>
          <cell r="J221">
            <v>10.80821917808219</v>
          </cell>
          <cell r="K221">
            <v>0</v>
          </cell>
          <cell r="L221">
            <v>13</v>
          </cell>
          <cell r="M221">
            <v>13</v>
          </cell>
          <cell r="AR221" t="str">
            <v>훈련반</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1</v>
          </cell>
          <cell r="BJ221">
            <v>0</v>
          </cell>
          <cell r="BK221">
            <v>0.5</v>
          </cell>
          <cell r="BL221">
            <v>0</v>
          </cell>
          <cell r="BM221">
            <v>0</v>
          </cell>
          <cell r="BN221">
            <v>0</v>
          </cell>
          <cell r="BP221">
            <v>22</v>
          </cell>
        </row>
        <row r="222">
          <cell r="B222">
            <v>1334</v>
          </cell>
          <cell r="C222" t="str">
            <v xml:space="preserve">CNS &amp; Onco </v>
          </cell>
          <cell r="D222" t="str">
            <v>CNS  1팀</v>
          </cell>
          <cell r="E222" t="str">
            <v>이상열</v>
          </cell>
          <cell r="F222" t="str">
            <v>주임</v>
          </cell>
          <cell r="G222" t="str">
            <v>팀원</v>
          </cell>
          <cell r="H222" t="str">
            <v>2001-02-26</v>
          </cell>
          <cell r="I222" t="str">
            <v>남</v>
          </cell>
          <cell r="J222">
            <v>11</v>
          </cell>
          <cell r="K222">
            <v>0</v>
          </cell>
          <cell r="L222">
            <v>15</v>
          </cell>
          <cell r="M222">
            <v>15</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P222">
            <v>22</v>
          </cell>
        </row>
        <row r="223">
          <cell r="B223">
            <v>1014</v>
          </cell>
          <cell r="C223" t="str">
            <v xml:space="preserve">CNS &amp; Onco </v>
          </cell>
          <cell r="D223" t="str">
            <v>CNS  2팀</v>
          </cell>
          <cell r="E223" t="str">
            <v>이주석</v>
          </cell>
          <cell r="F223" t="str">
            <v>부장</v>
          </cell>
          <cell r="G223" t="str">
            <v>팀장</v>
          </cell>
          <cell r="H223" t="str">
            <v>1987-05-18</v>
          </cell>
          <cell r="I223" t="str">
            <v>남</v>
          </cell>
          <cell r="J223">
            <v>30</v>
          </cell>
          <cell r="K223">
            <v>0</v>
          </cell>
          <cell r="L223">
            <v>29</v>
          </cell>
          <cell r="M223">
            <v>29</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P223">
            <v>22</v>
          </cell>
        </row>
        <row r="224">
          <cell r="B224">
            <v>1078</v>
          </cell>
          <cell r="C224" t="str">
            <v xml:space="preserve">CNS &amp; Onco </v>
          </cell>
          <cell r="D224" t="str">
            <v>CNS  2팀</v>
          </cell>
          <cell r="E224" t="str">
            <v>신승우</v>
          </cell>
          <cell r="F224" t="str">
            <v>차장</v>
          </cell>
          <cell r="G224" t="str">
            <v>팀원</v>
          </cell>
          <cell r="H224" t="str">
            <v>1991-09-09</v>
          </cell>
          <cell r="I224" t="str">
            <v>남</v>
          </cell>
          <cell r="J224">
            <v>23</v>
          </cell>
          <cell r="K224">
            <v>0</v>
          </cell>
          <cell r="L224">
            <v>25</v>
          </cell>
          <cell r="M224">
            <v>25</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P224">
            <v>22</v>
          </cell>
        </row>
        <row r="225">
          <cell r="B225">
            <v>1213</v>
          </cell>
          <cell r="C225" t="str">
            <v xml:space="preserve">CNS &amp; Onco </v>
          </cell>
          <cell r="D225" t="str">
            <v>CNS  2팀</v>
          </cell>
          <cell r="E225" t="str">
            <v>이혁수</v>
          </cell>
          <cell r="F225" t="str">
            <v>과장</v>
          </cell>
          <cell r="G225" t="str">
            <v>팀원</v>
          </cell>
          <cell r="H225" t="str">
            <v>1998-01-01</v>
          </cell>
          <cell r="I225" t="str">
            <v>남</v>
          </cell>
          <cell r="J225">
            <v>16.5</v>
          </cell>
          <cell r="K225">
            <v>0</v>
          </cell>
          <cell r="L225">
            <v>19</v>
          </cell>
          <cell r="M225">
            <v>19</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P225">
            <v>22</v>
          </cell>
        </row>
        <row r="226">
          <cell r="B226">
            <v>1548</v>
          </cell>
          <cell r="C226" t="str">
            <v xml:space="preserve">CNS &amp; Onco </v>
          </cell>
          <cell r="D226" t="str">
            <v>CNS  2팀</v>
          </cell>
          <cell r="E226" t="str">
            <v>노주영</v>
          </cell>
          <cell r="F226" t="str">
            <v>사원</v>
          </cell>
          <cell r="G226" t="str">
            <v>팀원</v>
          </cell>
          <cell r="H226" t="str">
            <v>2004-01-26</v>
          </cell>
          <cell r="I226" t="str">
            <v>여</v>
          </cell>
          <cell r="J226">
            <v>12</v>
          </cell>
          <cell r="K226">
            <v>0</v>
          </cell>
          <cell r="L226">
            <v>12</v>
          </cell>
          <cell r="M226">
            <v>12</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P226">
            <v>22</v>
          </cell>
        </row>
        <row r="227">
          <cell r="B227">
            <v>1451</v>
          </cell>
          <cell r="C227" t="str">
            <v xml:space="preserve">CNS &amp; Onco </v>
          </cell>
          <cell r="D227" t="str">
            <v>CNS  2팀</v>
          </cell>
          <cell r="E227" t="str">
            <v>박효성</v>
          </cell>
          <cell r="F227" t="str">
            <v>사원</v>
          </cell>
          <cell r="G227" t="str">
            <v>팀원</v>
          </cell>
          <cell r="H227" t="str">
            <v>2003-01-07</v>
          </cell>
          <cell r="I227" t="str">
            <v>여</v>
          </cell>
          <cell r="J227">
            <v>13</v>
          </cell>
          <cell r="K227">
            <v>0</v>
          </cell>
          <cell r="L227">
            <v>13</v>
          </cell>
          <cell r="M227">
            <v>13</v>
          </cell>
          <cell r="AD227" t="str">
            <v>생휴</v>
          </cell>
          <cell r="AV227">
            <v>0</v>
          </cell>
          <cell r="AW227">
            <v>0</v>
          </cell>
          <cell r="AX227">
            <v>0</v>
          </cell>
          <cell r="AY227">
            <v>0</v>
          </cell>
          <cell r="AZ227">
            <v>0</v>
          </cell>
          <cell r="BA227">
            <v>0</v>
          </cell>
          <cell r="BB227">
            <v>1</v>
          </cell>
          <cell r="BC227">
            <v>0</v>
          </cell>
          <cell r="BD227">
            <v>0</v>
          </cell>
          <cell r="BE227">
            <v>0</v>
          </cell>
          <cell r="BF227">
            <v>0</v>
          </cell>
          <cell r="BG227">
            <v>0</v>
          </cell>
          <cell r="BH227">
            <v>0</v>
          </cell>
          <cell r="BI227">
            <v>0</v>
          </cell>
          <cell r="BJ227">
            <v>0</v>
          </cell>
          <cell r="BK227">
            <v>0</v>
          </cell>
          <cell r="BL227">
            <v>0</v>
          </cell>
          <cell r="BM227">
            <v>0</v>
          </cell>
          <cell r="BN227">
            <v>1</v>
          </cell>
          <cell r="BP227">
            <v>21</v>
          </cell>
        </row>
        <row r="228">
          <cell r="B228">
            <v>1200</v>
          </cell>
          <cell r="C228" t="str">
            <v xml:space="preserve">CNS &amp; Onco </v>
          </cell>
          <cell r="D228" t="str">
            <v>CNS  2팀</v>
          </cell>
          <cell r="E228" t="str">
            <v>한성우</v>
          </cell>
          <cell r="F228" t="str">
            <v>과장</v>
          </cell>
          <cell r="G228" t="str">
            <v>팀원</v>
          </cell>
          <cell r="H228" t="str">
            <v>1997-05-06</v>
          </cell>
          <cell r="I228" t="str">
            <v>남</v>
          </cell>
          <cell r="J228">
            <v>15</v>
          </cell>
          <cell r="K228">
            <v>0</v>
          </cell>
          <cell r="L228">
            <v>19</v>
          </cell>
          <cell r="M228">
            <v>19</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P228">
            <v>22</v>
          </cell>
        </row>
        <row r="229">
          <cell r="B229">
            <v>1455</v>
          </cell>
          <cell r="C229" t="str">
            <v xml:space="preserve">CNS &amp; Onco </v>
          </cell>
          <cell r="D229" t="str">
            <v>CNS  2팀</v>
          </cell>
          <cell r="E229" t="str">
            <v>서정훈</v>
          </cell>
          <cell r="F229" t="str">
            <v>사원</v>
          </cell>
          <cell r="G229" t="str">
            <v>팀원</v>
          </cell>
          <cell r="H229" t="str">
            <v>2003-01-07</v>
          </cell>
          <cell r="I229" t="str">
            <v>남</v>
          </cell>
          <cell r="J229">
            <v>13</v>
          </cell>
          <cell r="K229">
            <v>0</v>
          </cell>
          <cell r="L229">
            <v>13</v>
          </cell>
          <cell r="M229">
            <v>13</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P229">
            <v>22</v>
          </cell>
        </row>
        <row r="230">
          <cell r="B230">
            <v>1336</v>
          </cell>
          <cell r="C230" t="str">
            <v xml:space="preserve">CNS &amp; Onco </v>
          </cell>
          <cell r="D230" t="str">
            <v>CNS  2팀</v>
          </cell>
          <cell r="E230" t="str">
            <v>정현영</v>
          </cell>
          <cell r="F230" t="str">
            <v>과장</v>
          </cell>
          <cell r="G230" t="str">
            <v>팀원</v>
          </cell>
          <cell r="H230" t="str">
            <v>2001-02-26</v>
          </cell>
          <cell r="I230" t="str">
            <v>남</v>
          </cell>
          <cell r="J230">
            <v>15.5</v>
          </cell>
          <cell r="K230">
            <v>0</v>
          </cell>
          <cell r="L230">
            <v>15</v>
          </cell>
          <cell r="M230">
            <v>15</v>
          </cell>
          <cell r="P230" t="str">
            <v>2/11대휴</v>
          </cell>
          <cell r="AV230">
            <v>0</v>
          </cell>
          <cell r="AW230">
            <v>0</v>
          </cell>
          <cell r="AX230">
            <v>0</v>
          </cell>
          <cell r="AY230">
            <v>0</v>
          </cell>
          <cell r="AZ230">
            <v>0</v>
          </cell>
          <cell r="BA230">
            <v>0</v>
          </cell>
          <cell r="BB230">
            <v>0</v>
          </cell>
          <cell r="BC230">
            <v>0</v>
          </cell>
          <cell r="BD230">
            <v>0</v>
          </cell>
          <cell r="BE230">
            <v>1</v>
          </cell>
          <cell r="BF230">
            <v>0</v>
          </cell>
          <cell r="BG230">
            <v>0</v>
          </cell>
          <cell r="BH230">
            <v>0</v>
          </cell>
          <cell r="BI230">
            <v>0</v>
          </cell>
          <cell r="BJ230">
            <v>0</v>
          </cell>
          <cell r="BK230">
            <v>0</v>
          </cell>
          <cell r="BL230">
            <v>0</v>
          </cell>
          <cell r="BM230">
            <v>0</v>
          </cell>
          <cell r="BN230">
            <v>1</v>
          </cell>
          <cell r="BP230">
            <v>21</v>
          </cell>
        </row>
        <row r="231">
          <cell r="B231">
            <v>1167</v>
          </cell>
          <cell r="C231" t="str">
            <v xml:space="preserve">CNS &amp; Onco </v>
          </cell>
          <cell r="D231" t="str">
            <v>CNS  2팀</v>
          </cell>
          <cell r="E231" t="str">
            <v>이진규</v>
          </cell>
          <cell r="F231" t="str">
            <v>과장</v>
          </cell>
          <cell r="G231" t="str">
            <v>팀원</v>
          </cell>
          <cell r="H231" t="str">
            <v>1995-04-17</v>
          </cell>
          <cell r="I231" t="str">
            <v>남</v>
          </cell>
          <cell r="J231">
            <v>22</v>
          </cell>
          <cell r="K231">
            <v>0</v>
          </cell>
          <cell r="L231">
            <v>21</v>
          </cell>
          <cell r="M231">
            <v>21</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P231">
            <v>22</v>
          </cell>
        </row>
        <row r="232">
          <cell r="B232">
            <v>1459</v>
          </cell>
          <cell r="C232" t="str">
            <v xml:space="preserve">CNS &amp; Onco </v>
          </cell>
          <cell r="D232" t="str">
            <v>CNS  2팀</v>
          </cell>
          <cell r="E232" t="str">
            <v>신윤섭</v>
          </cell>
          <cell r="F232" t="str">
            <v>과장</v>
          </cell>
          <cell r="G232" t="str">
            <v>팀원</v>
          </cell>
          <cell r="H232" t="str">
            <v>2003-01-07</v>
          </cell>
          <cell r="I232" t="str">
            <v>남</v>
          </cell>
          <cell r="J232">
            <v>14</v>
          </cell>
          <cell r="K232">
            <v>0</v>
          </cell>
          <cell r="L232">
            <v>13</v>
          </cell>
          <cell r="M232">
            <v>13</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P232">
            <v>22</v>
          </cell>
        </row>
        <row r="233">
          <cell r="B233">
            <v>1457</v>
          </cell>
          <cell r="C233" t="str">
            <v xml:space="preserve">CNS &amp; Onco </v>
          </cell>
          <cell r="D233" t="str">
            <v>CNS  2팀</v>
          </cell>
          <cell r="E233" t="str">
            <v>성준희</v>
          </cell>
          <cell r="F233" t="str">
            <v>과장</v>
          </cell>
          <cell r="G233" t="str">
            <v>팀원</v>
          </cell>
          <cell r="H233" t="str">
            <v>2003-01-07</v>
          </cell>
          <cell r="I233" t="str">
            <v>남</v>
          </cell>
          <cell r="J233">
            <v>12</v>
          </cell>
          <cell r="K233">
            <v>0</v>
          </cell>
          <cell r="L233">
            <v>13</v>
          </cell>
          <cell r="M233">
            <v>13</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P233">
            <v>22</v>
          </cell>
        </row>
        <row r="234">
          <cell r="B234">
            <v>1107</v>
          </cell>
          <cell r="C234" t="str">
            <v xml:space="preserve">CNS &amp; Onco </v>
          </cell>
          <cell r="D234" t="str">
            <v>CNS  3팀</v>
          </cell>
          <cell r="E234" t="str">
            <v>김창원</v>
          </cell>
          <cell r="F234" t="str">
            <v>차장</v>
          </cell>
          <cell r="G234" t="str">
            <v>팀장</v>
          </cell>
          <cell r="H234" t="str">
            <v>1992-08-10</v>
          </cell>
          <cell r="I234" t="str">
            <v>남</v>
          </cell>
          <cell r="J234">
            <v>27</v>
          </cell>
          <cell r="K234">
            <v>0</v>
          </cell>
          <cell r="L234">
            <v>24</v>
          </cell>
          <cell r="M234">
            <v>24</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P234">
            <v>22</v>
          </cell>
        </row>
        <row r="235">
          <cell r="B235">
            <v>1169</v>
          </cell>
          <cell r="C235" t="str">
            <v xml:space="preserve">CNS &amp; Onco </v>
          </cell>
          <cell r="D235" t="str">
            <v>CNS  3팀</v>
          </cell>
          <cell r="E235" t="str">
            <v>신영학</v>
          </cell>
          <cell r="F235" t="str">
            <v>과장</v>
          </cell>
          <cell r="G235" t="str">
            <v>팀원</v>
          </cell>
          <cell r="H235" t="str">
            <v>1995-04-17</v>
          </cell>
          <cell r="I235" t="str">
            <v>남</v>
          </cell>
          <cell r="J235">
            <v>16</v>
          </cell>
          <cell r="K235">
            <v>0</v>
          </cell>
          <cell r="L235">
            <v>21</v>
          </cell>
          <cell r="M235">
            <v>21</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P235">
            <v>22</v>
          </cell>
        </row>
        <row r="236">
          <cell r="B236">
            <v>1156</v>
          </cell>
          <cell r="C236" t="str">
            <v xml:space="preserve">CNS &amp; Onco </v>
          </cell>
          <cell r="D236" t="str">
            <v>CNS  3팀</v>
          </cell>
          <cell r="E236" t="str">
            <v>유병재</v>
          </cell>
          <cell r="F236" t="str">
            <v>과장</v>
          </cell>
          <cell r="G236" t="str">
            <v>팀원</v>
          </cell>
          <cell r="H236" t="str">
            <v>1994-12-19</v>
          </cell>
          <cell r="I236" t="str">
            <v>남</v>
          </cell>
          <cell r="J236">
            <v>22</v>
          </cell>
          <cell r="K236">
            <v>0</v>
          </cell>
          <cell r="L236">
            <v>22</v>
          </cell>
          <cell r="M236">
            <v>22</v>
          </cell>
          <cell r="O236" t="str">
            <v>2/11대휴</v>
          </cell>
          <cell r="AV236">
            <v>0</v>
          </cell>
          <cell r="AW236">
            <v>0</v>
          </cell>
          <cell r="AX236">
            <v>0</v>
          </cell>
          <cell r="AY236">
            <v>0</v>
          </cell>
          <cell r="AZ236">
            <v>0</v>
          </cell>
          <cell r="BA236">
            <v>0</v>
          </cell>
          <cell r="BB236">
            <v>0</v>
          </cell>
          <cell r="BC236">
            <v>0</v>
          </cell>
          <cell r="BD236">
            <v>0</v>
          </cell>
          <cell r="BE236">
            <v>1</v>
          </cell>
          <cell r="BF236">
            <v>0</v>
          </cell>
          <cell r="BG236">
            <v>0</v>
          </cell>
          <cell r="BH236">
            <v>0</v>
          </cell>
          <cell r="BI236">
            <v>0</v>
          </cell>
          <cell r="BJ236">
            <v>0</v>
          </cell>
          <cell r="BK236">
            <v>0</v>
          </cell>
          <cell r="BL236">
            <v>0</v>
          </cell>
          <cell r="BM236">
            <v>0</v>
          </cell>
          <cell r="BN236">
            <v>1</v>
          </cell>
          <cell r="BP236">
            <v>21</v>
          </cell>
        </row>
        <row r="237">
          <cell r="B237">
            <v>1297</v>
          </cell>
          <cell r="C237" t="str">
            <v xml:space="preserve">CNS &amp; Onco </v>
          </cell>
          <cell r="D237" t="str">
            <v>CNS  3팀</v>
          </cell>
          <cell r="E237" t="str">
            <v>박정화</v>
          </cell>
          <cell r="F237" t="str">
            <v>대리</v>
          </cell>
          <cell r="G237" t="str">
            <v>팀원</v>
          </cell>
          <cell r="H237" t="str">
            <v>2000-02-01</v>
          </cell>
          <cell r="I237" t="str">
            <v>남</v>
          </cell>
          <cell r="J237">
            <v>17</v>
          </cell>
          <cell r="K237">
            <v>0</v>
          </cell>
          <cell r="L237">
            <v>16</v>
          </cell>
          <cell r="M237">
            <v>16</v>
          </cell>
          <cell r="AO237" t="str">
            <v>월차</v>
          </cell>
          <cell r="AV237">
            <v>0</v>
          </cell>
          <cell r="AW237">
            <v>0</v>
          </cell>
          <cell r="AX237">
            <v>0</v>
          </cell>
          <cell r="AY237">
            <v>1</v>
          </cell>
          <cell r="AZ237">
            <v>0</v>
          </cell>
          <cell r="BA237">
            <v>1</v>
          </cell>
          <cell r="BB237">
            <v>0</v>
          </cell>
          <cell r="BC237">
            <v>0</v>
          </cell>
          <cell r="BD237">
            <v>0</v>
          </cell>
          <cell r="BE237">
            <v>0</v>
          </cell>
          <cell r="BF237">
            <v>0</v>
          </cell>
          <cell r="BG237">
            <v>0</v>
          </cell>
          <cell r="BH237">
            <v>0</v>
          </cell>
          <cell r="BI237">
            <v>0</v>
          </cell>
          <cell r="BJ237">
            <v>0</v>
          </cell>
          <cell r="BK237">
            <v>0</v>
          </cell>
          <cell r="BL237">
            <v>0</v>
          </cell>
          <cell r="BM237">
            <v>0</v>
          </cell>
          <cell r="BN237">
            <v>1</v>
          </cell>
          <cell r="BP237">
            <v>21</v>
          </cell>
        </row>
        <row r="238">
          <cell r="B238">
            <v>1413</v>
          </cell>
          <cell r="C238" t="str">
            <v xml:space="preserve">CNS &amp; Onco </v>
          </cell>
          <cell r="D238" t="str">
            <v>CNS  3팀</v>
          </cell>
          <cell r="E238" t="str">
            <v>이동현</v>
          </cell>
          <cell r="F238" t="str">
            <v>대리</v>
          </cell>
          <cell r="G238" t="str">
            <v>팀원</v>
          </cell>
          <cell r="H238" t="str">
            <v>2002-09-26</v>
          </cell>
          <cell r="I238" t="str">
            <v>남</v>
          </cell>
          <cell r="J238">
            <v>13</v>
          </cell>
          <cell r="K238">
            <v>0</v>
          </cell>
          <cell r="L238">
            <v>14</v>
          </cell>
          <cell r="M238">
            <v>14</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P238">
            <v>22</v>
          </cell>
        </row>
        <row r="239">
          <cell r="B239">
            <v>1468</v>
          </cell>
          <cell r="C239" t="str">
            <v xml:space="preserve">CNS &amp; Onco </v>
          </cell>
          <cell r="D239" t="str">
            <v>CNS  3팀</v>
          </cell>
          <cell r="E239" t="str">
            <v>이지환</v>
          </cell>
          <cell r="F239" t="str">
            <v>대리</v>
          </cell>
          <cell r="G239" t="str">
            <v>팀원</v>
          </cell>
          <cell r="H239" t="str">
            <v>2003-01-07</v>
          </cell>
          <cell r="I239" t="str">
            <v>남</v>
          </cell>
          <cell r="J239">
            <v>9.3082191780821901</v>
          </cell>
          <cell r="K239">
            <v>0</v>
          </cell>
          <cell r="L239">
            <v>13</v>
          </cell>
          <cell r="M239">
            <v>13</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P239">
            <v>22</v>
          </cell>
        </row>
        <row r="240">
          <cell r="B240">
            <v>1358</v>
          </cell>
          <cell r="C240" t="str">
            <v xml:space="preserve">CNS &amp; Onco </v>
          </cell>
          <cell r="D240" t="str">
            <v>CNS  3팀</v>
          </cell>
          <cell r="E240" t="str">
            <v>한재훈</v>
          </cell>
          <cell r="F240" t="str">
            <v>주임</v>
          </cell>
          <cell r="G240" t="str">
            <v>팀원</v>
          </cell>
          <cell r="H240" t="str">
            <v>2001-04-30</v>
          </cell>
          <cell r="I240" t="str">
            <v>남</v>
          </cell>
          <cell r="J240">
            <v>14</v>
          </cell>
          <cell r="K240">
            <v>0</v>
          </cell>
          <cell r="L240">
            <v>15</v>
          </cell>
          <cell r="M240">
            <v>15</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P240">
            <v>22</v>
          </cell>
        </row>
        <row r="241">
          <cell r="B241">
            <v>1476</v>
          </cell>
          <cell r="C241" t="str">
            <v xml:space="preserve">CNS &amp; Onco </v>
          </cell>
          <cell r="D241" t="str">
            <v>CNS  3팀</v>
          </cell>
          <cell r="E241" t="str">
            <v>조성진</v>
          </cell>
          <cell r="F241" t="str">
            <v>주임</v>
          </cell>
          <cell r="G241" t="str">
            <v>팀원</v>
          </cell>
          <cell r="H241" t="str">
            <v>2003-01-07</v>
          </cell>
          <cell r="I241" t="str">
            <v>남</v>
          </cell>
          <cell r="J241">
            <v>9.5</v>
          </cell>
          <cell r="K241">
            <v>0</v>
          </cell>
          <cell r="L241">
            <v>13</v>
          </cell>
          <cell r="M241">
            <v>13</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P241">
            <v>22</v>
          </cell>
        </row>
        <row r="242">
          <cell r="B242">
            <v>1434</v>
          </cell>
          <cell r="C242" t="str">
            <v xml:space="preserve">CNS &amp; Onco </v>
          </cell>
          <cell r="D242" t="str">
            <v>CNS  3팀</v>
          </cell>
          <cell r="E242" t="str">
            <v>김인경</v>
          </cell>
          <cell r="F242" t="str">
            <v>사원</v>
          </cell>
          <cell r="G242" t="str">
            <v>팀원</v>
          </cell>
          <cell r="H242" t="str">
            <v>2003-01-07</v>
          </cell>
          <cell r="I242" t="str">
            <v>여</v>
          </cell>
          <cell r="J242">
            <v>12</v>
          </cell>
          <cell r="K242">
            <v>0</v>
          </cell>
          <cell r="L242">
            <v>13</v>
          </cell>
          <cell r="M242">
            <v>13</v>
          </cell>
          <cell r="AR242" t="str">
            <v>생휴</v>
          </cell>
          <cell r="AV242">
            <v>0</v>
          </cell>
          <cell r="AW242">
            <v>0</v>
          </cell>
          <cell r="AX242">
            <v>0</v>
          </cell>
          <cell r="AY242">
            <v>0</v>
          </cell>
          <cell r="AZ242">
            <v>0</v>
          </cell>
          <cell r="BA242">
            <v>0</v>
          </cell>
          <cell r="BB242">
            <v>1</v>
          </cell>
          <cell r="BC242">
            <v>0</v>
          </cell>
          <cell r="BD242">
            <v>0</v>
          </cell>
          <cell r="BE242">
            <v>0</v>
          </cell>
          <cell r="BF242">
            <v>0</v>
          </cell>
          <cell r="BG242">
            <v>0</v>
          </cell>
          <cell r="BH242">
            <v>0</v>
          </cell>
          <cell r="BI242">
            <v>0</v>
          </cell>
          <cell r="BJ242">
            <v>0</v>
          </cell>
          <cell r="BK242">
            <v>0</v>
          </cell>
          <cell r="BL242">
            <v>0</v>
          </cell>
          <cell r="BM242">
            <v>0</v>
          </cell>
          <cell r="BN242">
            <v>1</v>
          </cell>
          <cell r="BP242">
            <v>21</v>
          </cell>
        </row>
        <row r="243">
          <cell r="B243">
            <v>1059</v>
          </cell>
          <cell r="C243" t="str">
            <v xml:space="preserve">CNS &amp; Onco </v>
          </cell>
          <cell r="D243" t="str">
            <v>National Sales Manager</v>
          </cell>
          <cell r="E243" t="str">
            <v>권기수</v>
          </cell>
          <cell r="F243" t="str">
            <v>부장</v>
          </cell>
          <cell r="G243" t="str">
            <v>본부장</v>
          </cell>
          <cell r="H243" t="str">
            <v>1990-10-26</v>
          </cell>
          <cell r="I243" t="str">
            <v>남</v>
          </cell>
          <cell r="J243">
            <v>32</v>
          </cell>
          <cell r="K243">
            <v>0</v>
          </cell>
          <cell r="L243">
            <v>26</v>
          </cell>
          <cell r="M243">
            <v>26</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P243">
            <v>22</v>
          </cell>
        </row>
        <row r="244">
          <cell r="B244">
            <v>1047</v>
          </cell>
          <cell r="C244" t="str">
            <v xml:space="preserve">CNS &amp; Onco </v>
          </cell>
          <cell r="D244" t="str">
            <v>Oncology 1팀</v>
          </cell>
          <cell r="E244" t="str">
            <v>신현성</v>
          </cell>
          <cell r="F244" t="str">
            <v>차장</v>
          </cell>
          <cell r="G244" t="str">
            <v>팀장</v>
          </cell>
          <cell r="H244" t="str">
            <v>1990-04-02</v>
          </cell>
          <cell r="I244" t="str">
            <v>남</v>
          </cell>
          <cell r="J244">
            <v>27</v>
          </cell>
          <cell r="K244">
            <v>0</v>
          </cell>
          <cell r="L244">
            <v>26</v>
          </cell>
          <cell r="M244">
            <v>26</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P244">
            <v>22</v>
          </cell>
        </row>
        <row r="245">
          <cell r="B245">
            <v>1320</v>
          </cell>
          <cell r="C245" t="str">
            <v xml:space="preserve">CNS &amp; Onco </v>
          </cell>
          <cell r="D245" t="str">
            <v>Oncology 1팀</v>
          </cell>
          <cell r="E245" t="str">
            <v>이현상</v>
          </cell>
          <cell r="F245" t="str">
            <v>주임</v>
          </cell>
          <cell r="G245" t="str">
            <v>팀원</v>
          </cell>
          <cell r="H245" t="str">
            <v>2001-02-26</v>
          </cell>
          <cell r="I245" t="str">
            <v>남</v>
          </cell>
          <cell r="J245">
            <v>18</v>
          </cell>
          <cell r="K245">
            <v>0</v>
          </cell>
          <cell r="L245">
            <v>15</v>
          </cell>
          <cell r="M245">
            <v>15</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P245">
            <v>22</v>
          </cell>
        </row>
        <row r="246">
          <cell r="B246">
            <v>1109</v>
          </cell>
          <cell r="C246" t="str">
            <v xml:space="preserve">CNS &amp; Onco </v>
          </cell>
          <cell r="D246" t="str">
            <v>Oncology 1팀</v>
          </cell>
          <cell r="E246" t="str">
            <v>김원수</v>
          </cell>
          <cell r="F246" t="str">
            <v>차장</v>
          </cell>
          <cell r="G246" t="str">
            <v>팀원</v>
          </cell>
          <cell r="H246" t="str">
            <v>1992-08-17</v>
          </cell>
          <cell r="I246" t="str">
            <v>남</v>
          </cell>
          <cell r="J246">
            <v>20</v>
          </cell>
          <cell r="K246">
            <v>0</v>
          </cell>
          <cell r="L246">
            <v>24</v>
          </cell>
          <cell r="M246">
            <v>24</v>
          </cell>
          <cell r="AK246" t="str">
            <v>월차</v>
          </cell>
          <cell r="AV246">
            <v>0</v>
          </cell>
          <cell r="AW246">
            <v>0</v>
          </cell>
          <cell r="AX246">
            <v>0</v>
          </cell>
          <cell r="AY246">
            <v>1</v>
          </cell>
          <cell r="AZ246">
            <v>0</v>
          </cell>
          <cell r="BA246">
            <v>1</v>
          </cell>
          <cell r="BB246">
            <v>0</v>
          </cell>
          <cell r="BC246">
            <v>0</v>
          </cell>
          <cell r="BD246">
            <v>0</v>
          </cell>
          <cell r="BE246">
            <v>0</v>
          </cell>
          <cell r="BF246">
            <v>0</v>
          </cell>
          <cell r="BG246">
            <v>0</v>
          </cell>
          <cell r="BH246">
            <v>0</v>
          </cell>
          <cell r="BI246">
            <v>0</v>
          </cell>
          <cell r="BJ246">
            <v>0</v>
          </cell>
          <cell r="BK246">
            <v>0</v>
          </cell>
          <cell r="BL246">
            <v>0</v>
          </cell>
          <cell r="BM246">
            <v>0</v>
          </cell>
          <cell r="BN246">
            <v>1</v>
          </cell>
          <cell r="BP246">
            <v>21</v>
          </cell>
        </row>
        <row r="247">
          <cell r="B247">
            <v>1138</v>
          </cell>
          <cell r="C247" t="str">
            <v xml:space="preserve">CNS &amp; Onco </v>
          </cell>
          <cell r="D247" t="str">
            <v>Oncology 1팀</v>
          </cell>
          <cell r="E247" t="str">
            <v>김덕재</v>
          </cell>
          <cell r="F247" t="str">
            <v>차장</v>
          </cell>
          <cell r="G247" t="str">
            <v>팀원</v>
          </cell>
          <cell r="H247" t="str">
            <v>1994-05-02</v>
          </cell>
          <cell r="I247" t="str">
            <v>남</v>
          </cell>
          <cell r="J247">
            <v>21</v>
          </cell>
          <cell r="K247">
            <v>0</v>
          </cell>
          <cell r="L247">
            <v>22</v>
          </cell>
          <cell r="M247">
            <v>22</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P247">
            <v>22</v>
          </cell>
        </row>
        <row r="248">
          <cell r="B248">
            <v>1283</v>
          </cell>
          <cell r="C248" t="str">
            <v xml:space="preserve">CNS &amp; Onco </v>
          </cell>
          <cell r="D248" t="str">
            <v>Oncology 1팀</v>
          </cell>
          <cell r="E248" t="str">
            <v>박준신</v>
          </cell>
          <cell r="F248" t="str">
            <v>주임</v>
          </cell>
          <cell r="G248" t="str">
            <v>팀원</v>
          </cell>
          <cell r="H248" t="str">
            <v>2000-02-01</v>
          </cell>
          <cell r="I248" t="str">
            <v>남</v>
          </cell>
          <cell r="J248">
            <v>15</v>
          </cell>
          <cell r="K248">
            <v>0</v>
          </cell>
          <cell r="L248">
            <v>16</v>
          </cell>
          <cell r="M248">
            <v>16</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P248">
            <v>22</v>
          </cell>
        </row>
        <row r="249">
          <cell r="B249">
            <v>1464</v>
          </cell>
          <cell r="C249" t="str">
            <v xml:space="preserve">CNS &amp; Onco </v>
          </cell>
          <cell r="D249" t="str">
            <v>Oncology 1팀</v>
          </cell>
          <cell r="E249" t="str">
            <v>이규선</v>
          </cell>
          <cell r="F249" t="str">
            <v>주임</v>
          </cell>
          <cell r="G249" t="str">
            <v>팀원</v>
          </cell>
          <cell r="H249" t="str">
            <v>2003-01-07</v>
          </cell>
          <cell r="I249" t="str">
            <v>남</v>
          </cell>
          <cell r="J249">
            <v>14</v>
          </cell>
          <cell r="K249">
            <v>0</v>
          </cell>
          <cell r="L249">
            <v>13</v>
          </cell>
          <cell r="M249">
            <v>13</v>
          </cell>
          <cell r="AK249" t="str">
            <v>3/18대휴</v>
          </cell>
          <cell r="AV249">
            <v>0</v>
          </cell>
          <cell r="AW249">
            <v>0</v>
          </cell>
          <cell r="AX249">
            <v>0</v>
          </cell>
          <cell r="AY249">
            <v>0</v>
          </cell>
          <cell r="AZ249">
            <v>0</v>
          </cell>
          <cell r="BA249">
            <v>0</v>
          </cell>
          <cell r="BB249">
            <v>0</v>
          </cell>
          <cell r="BC249">
            <v>0</v>
          </cell>
          <cell r="BD249">
            <v>0</v>
          </cell>
          <cell r="BE249">
            <v>1</v>
          </cell>
          <cell r="BF249">
            <v>0</v>
          </cell>
          <cell r="BG249">
            <v>0</v>
          </cell>
          <cell r="BH249">
            <v>0</v>
          </cell>
          <cell r="BI249">
            <v>0</v>
          </cell>
          <cell r="BJ249">
            <v>0</v>
          </cell>
          <cell r="BK249">
            <v>0</v>
          </cell>
          <cell r="BL249">
            <v>0</v>
          </cell>
          <cell r="BM249">
            <v>0</v>
          </cell>
          <cell r="BN249">
            <v>1</v>
          </cell>
          <cell r="BP249">
            <v>21</v>
          </cell>
        </row>
        <row r="250">
          <cell r="B250">
            <v>1512</v>
          </cell>
          <cell r="C250" t="str">
            <v xml:space="preserve">CNS &amp; Onco </v>
          </cell>
          <cell r="D250" t="str">
            <v>Oncology 1팀</v>
          </cell>
          <cell r="E250" t="str">
            <v>김진천</v>
          </cell>
          <cell r="F250" t="str">
            <v>주임</v>
          </cell>
          <cell r="G250" t="str">
            <v>팀원</v>
          </cell>
          <cell r="H250" t="str">
            <v>2003-07-01</v>
          </cell>
          <cell r="I250" t="str">
            <v>남</v>
          </cell>
          <cell r="J250">
            <v>15</v>
          </cell>
          <cell r="K250">
            <v>0</v>
          </cell>
          <cell r="L250">
            <v>13</v>
          </cell>
          <cell r="M250">
            <v>13</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P250">
            <v>22</v>
          </cell>
        </row>
        <row r="251">
          <cell r="B251">
            <v>1543</v>
          </cell>
          <cell r="C251" t="str">
            <v xml:space="preserve">CNS &amp; Onco </v>
          </cell>
          <cell r="D251" t="str">
            <v>Oncology 1팀</v>
          </cell>
          <cell r="E251" t="str">
            <v>강종우</v>
          </cell>
          <cell r="F251" t="str">
            <v>주임</v>
          </cell>
          <cell r="G251" t="str">
            <v>팀원</v>
          </cell>
          <cell r="H251" t="str">
            <v>2004-01-26</v>
          </cell>
          <cell r="I251" t="str">
            <v>남</v>
          </cell>
          <cell r="J251">
            <v>11.315068493150683</v>
          </cell>
          <cell r="K251">
            <v>0</v>
          </cell>
          <cell r="L251">
            <v>12</v>
          </cell>
          <cell r="M251">
            <v>12</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P251">
            <v>22</v>
          </cell>
        </row>
        <row r="252">
          <cell r="B252">
            <v>1076</v>
          </cell>
          <cell r="C252" t="str">
            <v xml:space="preserve">CNS &amp; Onco </v>
          </cell>
          <cell r="D252" t="str">
            <v>Oncology 2팀</v>
          </cell>
          <cell r="E252" t="str">
            <v>최원석</v>
          </cell>
          <cell r="F252" t="str">
            <v>차장</v>
          </cell>
          <cell r="G252" t="str">
            <v>팀장</v>
          </cell>
          <cell r="H252" t="str">
            <v>1991-09-09</v>
          </cell>
          <cell r="I252" t="str">
            <v>남</v>
          </cell>
          <cell r="J252">
            <v>21</v>
          </cell>
          <cell r="K252">
            <v>0</v>
          </cell>
          <cell r="L252">
            <v>25</v>
          </cell>
          <cell r="M252">
            <v>25</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P252">
            <v>22</v>
          </cell>
        </row>
        <row r="253">
          <cell r="B253">
            <v>1027</v>
          </cell>
          <cell r="C253" t="str">
            <v xml:space="preserve">CNS &amp; Onco </v>
          </cell>
          <cell r="D253" t="str">
            <v>Oncology 2팀</v>
          </cell>
          <cell r="E253" t="str">
            <v>고규영</v>
          </cell>
          <cell r="F253" t="str">
            <v>부장</v>
          </cell>
          <cell r="G253" t="str">
            <v>팀원</v>
          </cell>
          <cell r="H253" t="str">
            <v>1988-08-08</v>
          </cell>
          <cell r="I253" t="str">
            <v>남</v>
          </cell>
          <cell r="J253">
            <v>26</v>
          </cell>
          <cell r="K253">
            <v>0</v>
          </cell>
          <cell r="L253">
            <v>28</v>
          </cell>
          <cell r="M253">
            <v>28</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P253">
            <v>22</v>
          </cell>
        </row>
        <row r="254">
          <cell r="B254">
            <v>1148</v>
          </cell>
          <cell r="C254" t="str">
            <v xml:space="preserve">CNS &amp; Onco </v>
          </cell>
          <cell r="D254" t="str">
            <v>Oncology 2팀</v>
          </cell>
          <cell r="E254" t="str">
            <v>김영호</v>
          </cell>
          <cell r="F254" t="str">
            <v>과장</v>
          </cell>
          <cell r="G254" t="str">
            <v>팀원</v>
          </cell>
          <cell r="H254" t="str">
            <v>1994-09-05</v>
          </cell>
          <cell r="I254" t="str">
            <v>남</v>
          </cell>
          <cell r="J254">
            <v>20</v>
          </cell>
          <cell r="K254">
            <v>0</v>
          </cell>
          <cell r="L254">
            <v>22</v>
          </cell>
          <cell r="M254">
            <v>22</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P254">
            <v>22</v>
          </cell>
        </row>
        <row r="255">
          <cell r="B255">
            <v>1147</v>
          </cell>
          <cell r="C255" t="str">
            <v xml:space="preserve">CNS &amp; Onco </v>
          </cell>
          <cell r="D255" t="str">
            <v>Oncology 2팀</v>
          </cell>
          <cell r="E255" t="str">
            <v>박대순</v>
          </cell>
          <cell r="F255" t="str">
            <v>과장</v>
          </cell>
          <cell r="G255" t="str">
            <v>팀원</v>
          </cell>
          <cell r="H255" t="str">
            <v>1994-09-05</v>
          </cell>
          <cell r="I255" t="str">
            <v>남</v>
          </cell>
          <cell r="J255">
            <v>21</v>
          </cell>
          <cell r="K255">
            <v>0</v>
          </cell>
          <cell r="L255">
            <v>22</v>
          </cell>
          <cell r="M255">
            <v>22</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P255">
            <v>22</v>
          </cell>
        </row>
        <row r="256">
          <cell r="B256">
            <v>1493</v>
          </cell>
          <cell r="C256" t="str">
            <v xml:space="preserve">CNS &amp; Onco </v>
          </cell>
          <cell r="D256" t="str">
            <v>Oncology 2팀</v>
          </cell>
          <cell r="E256" t="str">
            <v>임준모</v>
          </cell>
          <cell r="F256" t="str">
            <v>대리</v>
          </cell>
          <cell r="G256" t="str">
            <v>팀원</v>
          </cell>
          <cell r="H256" t="str">
            <v>2003-04-01</v>
          </cell>
          <cell r="I256" t="str">
            <v>남</v>
          </cell>
          <cell r="J256">
            <v>13.5</v>
          </cell>
          <cell r="K256">
            <v>0</v>
          </cell>
          <cell r="L256">
            <v>13</v>
          </cell>
          <cell r="M256">
            <v>13</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P256">
            <v>22</v>
          </cell>
        </row>
        <row r="257">
          <cell r="B257">
            <v>1496</v>
          </cell>
          <cell r="C257" t="str">
            <v xml:space="preserve">CNS &amp; Onco </v>
          </cell>
          <cell r="D257" t="str">
            <v>Oncology 2팀</v>
          </cell>
          <cell r="E257" t="str">
            <v>강지훈</v>
          </cell>
          <cell r="F257" t="str">
            <v>대리</v>
          </cell>
          <cell r="G257" t="str">
            <v>팀원</v>
          </cell>
          <cell r="H257" t="str">
            <v>2003-04-25</v>
          </cell>
          <cell r="I257" t="str">
            <v>남</v>
          </cell>
          <cell r="J257">
            <v>9.8493150684931514</v>
          </cell>
          <cell r="K257">
            <v>0</v>
          </cell>
          <cell r="L257">
            <v>13</v>
          </cell>
          <cell r="M257">
            <v>13</v>
          </cell>
          <cell r="X257" t="str">
            <v>휴일</v>
          </cell>
          <cell r="AE257" t="str">
            <v>휴일</v>
          </cell>
          <cell r="AF257" t="str">
            <v>휴일</v>
          </cell>
          <cell r="AV257">
            <v>0</v>
          </cell>
          <cell r="AW257">
            <v>0</v>
          </cell>
          <cell r="AX257">
            <v>0</v>
          </cell>
          <cell r="AY257">
            <v>0</v>
          </cell>
          <cell r="AZ257">
            <v>0</v>
          </cell>
          <cell r="BA257">
            <v>0</v>
          </cell>
          <cell r="BB257">
            <v>0</v>
          </cell>
          <cell r="BC257">
            <v>0</v>
          </cell>
          <cell r="BD257">
            <v>3</v>
          </cell>
          <cell r="BE257">
            <v>0</v>
          </cell>
          <cell r="BF257">
            <v>0</v>
          </cell>
          <cell r="BG257">
            <v>0</v>
          </cell>
          <cell r="BH257">
            <v>0</v>
          </cell>
          <cell r="BI257">
            <v>0</v>
          </cell>
          <cell r="BJ257">
            <v>0</v>
          </cell>
          <cell r="BK257">
            <v>0</v>
          </cell>
          <cell r="BL257">
            <v>0</v>
          </cell>
          <cell r="BM257">
            <v>0</v>
          </cell>
          <cell r="BN257">
            <v>0</v>
          </cell>
          <cell r="BP257">
            <v>22</v>
          </cell>
        </row>
        <row r="258">
          <cell r="B258">
            <v>1026</v>
          </cell>
          <cell r="C258" t="str">
            <v>GI &amp; Uro</v>
          </cell>
          <cell r="D258" t="str">
            <v>Regional Sales Manager</v>
          </cell>
          <cell r="E258" t="str">
            <v>장삼성</v>
          </cell>
          <cell r="F258" t="str">
            <v>부장</v>
          </cell>
          <cell r="G258" t="str">
            <v>본부장</v>
          </cell>
          <cell r="H258" t="str">
            <v>1988-06-07</v>
          </cell>
          <cell r="I258" t="str">
            <v>남</v>
          </cell>
          <cell r="J258">
            <v>27</v>
          </cell>
          <cell r="K258">
            <v>0</v>
          </cell>
          <cell r="L258">
            <v>28</v>
          </cell>
          <cell r="M258">
            <v>28</v>
          </cell>
          <cell r="S258" t="str">
            <v>출장</v>
          </cell>
          <cell r="T258" t="str">
            <v>출장</v>
          </cell>
          <cell r="U258" t="str">
            <v>출장</v>
          </cell>
          <cell r="V258" t="str">
            <v>출장</v>
          </cell>
          <cell r="AQ258" t="str">
            <v>회의</v>
          </cell>
          <cell r="AR258" t="str">
            <v>회의</v>
          </cell>
          <cell r="AV258">
            <v>0</v>
          </cell>
          <cell r="AW258">
            <v>0</v>
          </cell>
          <cell r="AX258">
            <v>0</v>
          </cell>
          <cell r="AY258">
            <v>0</v>
          </cell>
          <cell r="AZ258">
            <v>0</v>
          </cell>
          <cell r="BA258">
            <v>0</v>
          </cell>
          <cell r="BB258">
            <v>0</v>
          </cell>
          <cell r="BC258">
            <v>0</v>
          </cell>
          <cell r="BD258">
            <v>0</v>
          </cell>
          <cell r="BE258">
            <v>0</v>
          </cell>
          <cell r="BF258">
            <v>4</v>
          </cell>
          <cell r="BG258">
            <v>0</v>
          </cell>
          <cell r="BH258">
            <v>0</v>
          </cell>
          <cell r="BI258">
            <v>0</v>
          </cell>
          <cell r="BJ258">
            <v>0</v>
          </cell>
          <cell r="BK258">
            <v>0</v>
          </cell>
          <cell r="BL258">
            <v>0</v>
          </cell>
          <cell r="BM258">
            <v>2</v>
          </cell>
          <cell r="BN258">
            <v>6</v>
          </cell>
          <cell r="BP258">
            <v>18</v>
          </cell>
        </row>
        <row r="259">
          <cell r="B259">
            <v>1071</v>
          </cell>
          <cell r="C259" t="str">
            <v>GI &amp; Uro</v>
          </cell>
          <cell r="D259" t="str">
            <v>GU GH1팀</v>
          </cell>
          <cell r="E259" t="str">
            <v>윤장진</v>
          </cell>
          <cell r="F259" t="str">
            <v>차장</v>
          </cell>
          <cell r="G259" t="str">
            <v>팀장</v>
          </cell>
          <cell r="H259" t="str">
            <v>1991-09-09</v>
          </cell>
          <cell r="I259" t="str">
            <v>남</v>
          </cell>
          <cell r="J259">
            <v>22</v>
          </cell>
          <cell r="K259">
            <v>0</v>
          </cell>
          <cell r="L259">
            <v>25</v>
          </cell>
          <cell r="M259">
            <v>25</v>
          </cell>
          <cell r="Q259" t="str">
            <v>휴일</v>
          </cell>
          <cell r="Y259" t="str">
            <v>휴일</v>
          </cell>
          <cell r="AL259" t="str">
            <v>휴일</v>
          </cell>
          <cell r="AM259" t="str">
            <v>휴일</v>
          </cell>
          <cell r="AQ259" t="str">
            <v>회의</v>
          </cell>
          <cell r="AR259" t="str">
            <v>회의</v>
          </cell>
          <cell r="AV259">
            <v>0</v>
          </cell>
          <cell r="AW259">
            <v>0</v>
          </cell>
          <cell r="AX259">
            <v>0</v>
          </cell>
          <cell r="AY259">
            <v>0</v>
          </cell>
          <cell r="AZ259">
            <v>0</v>
          </cell>
          <cell r="BA259">
            <v>0</v>
          </cell>
          <cell r="BB259">
            <v>0</v>
          </cell>
          <cell r="BC259">
            <v>0</v>
          </cell>
          <cell r="BD259">
            <v>4</v>
          </cell>
          <cell r="BE259">
            <v>0</v>
          </cell>
          <cell r="BF259">
            <v>0</v>
          </cell>
          <cell r="BG259">
            <v>0</v>
          </cell>
          <cell r="BH259">
            <v>0</v>
          </cell>
          <cell r="BI259">
            <v>0</v>
          </cell>
          <cell r="BJ259">
            <v>0</v>
          </cell>
          <cell r="BK259">
            <v>0</v>
          </cell>
          <cell r="BL259">
            <v>0</v>
          </cell>
          <cell r="BM259">
            <v>2</v>
          </cell>
          <cell r="BN259">
            <v>2</v>
          </cell>
          <cell r="BP259">
            <v>22</v>
          </cell>
        </row>
        <row r="260">
          <cell r="B260">
            <v>1141</v>
          </cell>
          <cell r="C260" t="str">
            <v>GI &amp; Uro</v>
          </cell>
          <cell r="D260" t="str">
            <v>GU GH1팀</v>
          </cell>
          <cell r="E260" t="str">
            <v>권정국</v>
          </cell>
          <cell r="F260" t="str">
            <v>차장</v>
          </cell>
          <cell r="G260" t="str">
            <v>팀원</v>
          </cell>
          <cell r="H260" t="str">
            <v>1994-05-02</v>
          </cell>
          <cell r="I260" t="str">
            <v>남</v>
          </cell>
          <cell r="J260">
            <v>20</v>
          </cell>
          <cell r="K260">
            <v>0</v>
          </cell>
          <cell r="L260">
            <v>22</v>
          </cell>
          <cell r="M260">
            <v>22</v>
          </cell>
          <cell r="P260" t="str">
            <v>2/19대휴</v>
          </cell>
          <cell r="AQ260" t="str">
            <v>회의</v>
          </cell>
          <cell r="AR260" t="str">
            <v>회의</v>
          </cell>
          <cell r="AV260">
            <v>0</v>
          </cell>
          <cell r="AW260">
            <v>0</v>
          </cell>
          <cell r="AX260">
            <v>0</v>
          </cell>
          <cell r="AY260">
            <v>0</v>
          </cell>
          <cell r="AZ260">
            <v>0</v>
          </cell>
          <cell r="BA260">
            <v>0</v>
          </cell>
          <cell r="BB260">
            <v>0</v>
          </cell>
          <cell r="BC260">
            <v>0</v>
          </cell>
          <cell r="BD260">
            <v>0</v>
          </cell>
          <cell r="BE260">
            <v>1</v>
          </cell>
          <cell r="BF260">
            <v>0</v>
          </cell>
          <cell r="BG260">
            <v>0</v>
          </cell>
          <cell r="BH260">
            <v>0</v>
          </cell>
          <cell r="BI260">
            <v>0</v>
          </cell>
          <cell r="BJ260">
            <v>0</v>
          </cell>
          <cell r="BK260">
            <v>0</v>
          </cell>
          <cell r="BL260">
            <v>0</v>
          </cell>
          <cell r="BM260">
            <v>2</v>
          </cell>
          <cell r="BN260">
            <v>3</v>
          </cell>
          <cell r="BP260">
            <v>21</v>
          </cell>
        </row>
        <row r="261">
          <cell r="B261">
            <v>1146</v>
          </cell>
          <cell r="C261" t="str">
            <v>GI &amp; Uro</v>
          </cell>
          <cell r="D261" t="str">
            <v>GU GH1팀</v>
          </cell>
          <cell r="E261" t="str">
            <v>조철현</v>
          </cell>
          <cell r="F261" t="str">
            <v>과장</v>
          </cell>
          <cell r="G261" t="str">
            <v>팀원</v>
          </cell>
          <cell r="H261" t="str">
            <v>1994-09-05</v>
          </cell>
          <cell r="I261" t="str">
            <v>남</v>
          </cell>
          <cell r="J261">
            <v>18</v>
          </cell>
          <cell r="K261">
            <v>0</v>
          </cell>
          <cell r="L261">
            <v>22</v>
          </cell>
          <cell r="M261">
            <v>22</v>
          </cell>
          <cell r="Y261" t="str">
            <v>휴일</v>
          </cell>
          <cell r="AL261" t="str">
            <v>휴일</v>
          </cell>
          <cell r="AQ261" t="str">
            <v>회의</v>
          </cell>
          <cell r="AR261" t="str">
            <v>회의</v>
          </cell>
          <cell r="AV261">
            <v>0</v>
          </cell>
          <cell r="AW261">
            <v>0</v>
          </cell>
          <cell r="AX261">
            <v>0</v>
          </cell>
          <cell r="AY261">
            <v>0</v>
          </cell>
          <cell r="AZ261">
            <v>0</v>
          </cell>
          <cell r="BA261">
            <v>0</v>
          </cell>
          <cell r="BB261">
            <v>0</v>
          </cell>
          <cell r="BC261">
            <v>0</v>
          </cell>
          <cell r="BD261">
            <v>2</v>
          </cell>
          <cell r="BE261">
            <v>0</v>
          </cell>
          <cell r="BF261">
            <v>0</v>
          </cell>
          <cell r="BG261">
            <v>0</v>
          </cell>
          <cell r="BH261">
            <v>0</v>
          </cell>
          <cell r="BI261">
            <v>0</v>
          </cell>
          <cell r="BJ261">
            <v>0</v>
          </cell>
          <cell r="BK261">
            <v>0</v>
          </cell>
          <cell r="BL261">
            <v>0</v>
          </cell>
          <cell r="BM261">
            <v>2</v>
          </cell>
          <cell r="BN261">
            <v>2</v>
          </cell>
          <cell r="BP261">
            <v>22</v>
          </cell>
        </row>
        <row r="262">
          <cell r="B262">
            <v>1243</v>
          </cell>
          <cell r="C262" t="str">
            <v>GI &amp; Uro</v>
          </cell>
          <cell r="D262" t="str">
            <v>GU GH1팀</v>
          </cell>
          <cell r="E262" t="str">
            <v>정재호</v>
          </cell>
          <cell r="F262" t="str">
            <v>대리</v>
          </cell>
          <cell r="G262" t="str">
            <v>팀원</v>
          </cell>
          <cell r="H262" t="str">
            <v>1999-07-01</v>
          </cell>
          <cell r="I262" t="str">
            <v>남</v>
          </cell>
          <cell r="J262">
            <v>14</v>
          </cell>
          <cell r="K262">
            <v>0</v>
          </cell>
          <cell r="L262">
            <v>17</v>
          </cell>
          <cell r="M262">
            <v>17</v>
          </cell>
          <cell r="AL262" t="str">
            <v>휴일</v>
          </cell>
          <cell r="AQ262" t="str">
            <v>회의</v>
          </cell>
          <cell r="AR262" t="str">
            <v>회의</v>
          </cell>
          <cell r="AV262">
            <v>0</v>
          </cell>
          <cell r="AW262">
            <v>0</v>
          </cell>
          <cell r="AX262">
            <v>0</v>
          </cell>
          <cell r="AY262">
            <v>0</v>
          </cell>
          <cell r="AZ262">
            <v>0</v>
          </cell>
          <cell r="BA262">
            <v>0</v>
          </cell>
          <cell r="BB262">
            <v>0</v>
          </cell>
          <cell r="BC262">
            <v>0</v>
          </cell>
          <cell r="BD262">
            <v>1</v>
          </cell>
          <cell r="BE262">
            <v>0</v>
          </cell>
          <cell r="BF262">
            <v>0</v>
          </cell>
          <cell r="BG262">
            <v>0</v>
          </cell>
          <cell r="BH262">
            <v>0</v>
          </cell>
          <cell r="BI262">
            <v>0</v>
          </cell>
          <cell r="BJ262">
            <v>0</v>
          </cell>
          <cell r="BK262">
            <v>0</v>
          </cell>
          <cell r="BL262">
            <v>0</v>
          </cell>
          <cell r="BM262">
            <v>2</v>
          </cell>
          <cell r="BN262">
            <v>2</v>
          </cell>
          <cell r="BP262">
            <v>22</v>
          </cell>
        </row>
        <row r="263">
          <cell r="B263">
            <v>1317</v>
          </cell>
          <cell r="C263" t="str">
            <v>GI &amp; Uro</v>
          </cell>
          <cell r="D263" t="str">
            <v>GU GH1팀</v>
          </cell>
          <cell r="E263" t="str">
            <v>김종성</v>
          </cell>
          <cell r="F263" t="str">
            <v>주임</v>
          </cell>
          <cell r="G263" t="str">
            <v>팀원</v>
          </cell>
          <cell r="H263" t="str">
            <v>2001-02-26</v>
          </cell>
          <cell r="I263" t="str">
            <v>남</v>
          </cell>
          <cell r="J263">
            <v>11</v>
          </cell>
          <cell r="K263">
            <v>0</v>
          </cell>
          <cell r="L263">
            <v>15</v>
          </cell>
          <cell r="M263">
            <v>15</v>
          </cell>
          <cell r="U263" t="str">
            <v>출산</v>
          </cell>
          <cell r="V263" t="str">
            <v>출산</v>
          </cell>
          <cell r="AM263" t="str">
            <v>휴일</v>
          </cell>
          <cell r="AQ263" t="str">
            <v>회의</v>
          </cell>
          <cell r="AR263" t="str">
            <v>회의</v>
          </cell>
          <cell r="AV263">
            <v>0</v>
          </cell>
          <cell r="AW263">
            <v>0</v>
          </cell>
          <cell r="AX263">
            <v>0</v>
          </cell>
          <cell r="AY263">
            <v>0</v>
          </cell>
          <cell r="AZ263">
            <v>0</v>
          </cell>
          <cell r="BA263">
            <v>0</v>
          </cell>
          <cell r="BB263">
            <v>0</v>
          </cell>
          <cell r="BC263">
            <v>0</v>
          </cell>
          <cell r="BD263">
            <v>1</v>
          </cell>
          <cell r="BE263">
            <v>0</v>
          </cell>
          <cell r="BF263">
            <v>0</v>
          </cell>
          <cell r="BG263">
            <v>0</v>
          </cell>
          <cell r="BH263">
            <v>0</v>
          </cell>
          <cell r="BI263">
            <v>0</v>
          </cell>
          <cell r="BJ263">
            <v>0</v>
          </cell>
          <cell r="BK263">
            <v>0</v>
          </cell>
          <cell r="BL263">
            <v>0</v>
          </cell>
          <cell r="BM263">
            <v>2</v>
          </cell>
          <cell r="BN263">
            <v>2</v>
          </cell>
          <cell r="BO263">
            <v>-2</v>
          </cell>
          <cell r="BP263">
            <v>20</v>
          </cell>
        </row>
        <row r="264">
          <cell r="B264">
            <v>1245</v>
          </cell>
          <cell r="C264" t="str">
            <v>GI &amp; Uro</v>
          </cell>
          <cell r="D264" t="str">
            <v>GU GH1팀</v>
          </cell>
          <cell r="E264" t="str">
            <v>김혁래</v>
          </cell>
          <cell r="F264" t="str">
            <v>차장</v>
          </cell>
          <cell r="G264" t="str">
            <v>팀원</v>
          </cell>
          <cell r="H264" t="str">
            <v>1999-08-16</v>
          </cell>
          <cell r="I264" t="str">
            <v>남</v>
          </cell>
          <cell r="J264">
            <v>23</v>
          </cell>
          <cell r="K264">
            <v>0</v>
          </cell>
          <cell r="L264">
            <v>17</v>
          </cell>
          <cell r="M264">
            <v>17</v>
          </cell>
          <cell r="W264" t="str">
            <v>2/18대휴</v>
          </cell>
          <cell r="AQ264" t="str">
            <v>회의</v>
          </cell>
          <cell r="AR264" t="str">
            <v>회의</v>
          </cell>
          <cell r="AV264">
            <v>0</v>
          </cell>
          <cell r="AW264">
            <v>0</v>
          </cell>
          <cell r="AX264">
            <v>0</v>
          </cell>
          <cell r="AY264">
            <v>0</v>
          </cell>
          <cell r="AZ264">
            <v>0</v>
          </cell>
          <cell r="BA264">
            <v>0</v>
          </cell>
          <cell r="BB264">
            <v>0</v>
          </cell>
          <cell r="BC264">
            <v>0</v>
          </cell>
          <cell r="BD264">
            <v>0</v>
          </cell>
          <cell r="BE264">
            <v>1</v>
          </cell>
          <cell r="BF264">
            <v>0</v>
          </cell>
          <cell r="BG264">
            <v>0</v>
          </cell>
          <cell r="BH264">
            <v>0</v>
          </cell>
          <cell r="BI264">
            <v>0</v>
          </cell>
          <cell r="BJ264">
            <v>0</v>
          </cell>
          <cell r="BK264">
            <v>0</v>
          </cell>
          <cell r="BL264">
            <v>0</v>
          </cell>
          <cell r="BM264">
            <v>2</v>
          </cell>
          <cell r="BN264">
            <v>3</v>
          </cell>
          <cell r="BP264">
            <v>21</v>
          </cell>
        </row>
        <row r="265">
          <cell r="B265">
            <v>1502</v>
          </cell>
          <cell r="C265" t="str">
            <v>GI &amp; Uro</v>
          </cell>
          <cell r="D265" t="str">
            <v>GU GH1팀</v>
          </cell>
          <cell r="E265" t="str">
            <v>박태호</v>
          </cell>
          <cell r="F265" t="str">
            <v>대리</v>
          </cell>
          <cell r="G265" t="str">
            <v>팀원</v>
          </cell>
          <cell r="H265" t="str">
            <v>2003-06-02</v>
          </cell>
          <cell r="I265" t="str">
            <v>남</v>
          </cell>
          <cell r="J265">
            <v>13</v>
          </cell>
          <cell r="K265">
            <v>0</v>
          </cell>
          <cell r="L265">
            <v>13</v>
          </cell>
          <cell r="M265">
            <v>13</v>
          </cell>
          <cell r="S265" t="str">
            <v>2/18대휴</v>
          </cell>
          <cell r="AQ265" t="str">
            <v>회의</v>
          </cell>
          <cell r="AR265" t="str">
            <v>회의</v>
          </cell>
          <cell r="AV265">
            <v>0</v>
          </cell>
          <cell r="AW265">
            <v>0</v>
          </cell>
          <cell r="AX265">
            <v>0</v>
          </cell>
          <cell r="AY265">
            <v>0</v>
          </cell>
          <cell r="AZ265">
            <v>0</v>
          </cell>
          <cell r="BA265">
            <v>0</v>
          </cell>
          <cell r="BB265">
            <v>0</v>
          </cell>
          <cell r="BC265">
            <v>0</v>
          </cell>
          <cell r="BD265">
            <v>0</v>
          </cell>
          <cell r="BE265">
            <v>1</v>
          </cell>
          <cell r="BF265">
            <v>0</v>
          </cell>
          <cell r="BG265">
            <v>0</v>
          </cell>
          <cell r="BH265">
            <v>0</v>
          </cell>
          <cell r="BI265">
            <v>0</v>
          </cell>
          <cell r="BJ265">
            <v>0</v>
          </cell>
          <cell r="BK265">
            <v>0</v>
          </cell>
          <cell r="BL265">
            <v>0</v>
          </cell>
          <cell r="BM265">
            <v>2</v>
          </cell>
          <cell r="BN265">
            <v>3</v>
          </cell>
          <cell r="BP265">
            <v>21</v>
          </cell>
        </row>
        <row r="266">
          <cell r="B266">
            <v>1531</v>
          </cell>
          <cell r="C266" t="str">
            <v>GI &amp; Uro</v>
          </cell>
          <cell r="D266" t="str">
            <v>GU GH1팀</v>
          </cell>
          <cell r="E266" t="str">
            <v>최필승</v>
          </cell>
          <cell r="F266" t="str">
            <v>과장</v>
          </cell>
          <cell r="G266" t="str">
            <v>팀원</v>
          </cell>
          <cell r="H266" t="str">
            <v>2003-07-01</v>
          </cell>
          <cell r="I266" t="str">
            <v>남</v>
          </cell>
          <cell r="J266">
            <v>12.013698630136986</v>
          </cell>
          <cell r="K266">
            <v>0</v>
          </cell>
          <cell r="L266">
            <v>13</v>
          </cell>
          <cell r="M266">
            <v>13</v>
          </cell>
          <cell r="AD266" t="str">
            <v>훈련반</v>
          </cell>
          <cell r="AL266" t="str">
            <v>휴일</v>
          </cell>
          <cell r="AQ266" t="str">
            <v>회의</v>
          </cell>
          <cell r="AR266" t="str">
            <v>회의</v>
          </cell>
          <cell r="AV266">
            <v>0</v>
          </cell>
          <cell r="AW266">
            <v>0</v>
          </cell>
          <cell r="AX266">
            <v>0</v>
          </cell>
          <cell r="AY266">
            <v>0</v>
          </cell>
          <cell r="AZ266">
            <v>0</v>
          </cell>
          <cell r="BA266">
            <v>0</v>
          </cell>
          <cell r="BB266">
            <v>0</v>
          </cell>
          <cell r="BC266">
            <v>0</v>
          </cell>
          <cell r="BD266">
            <v>1</v>
          </cell>
          <cell r="BE266">
            <v>0</v>
          </cell>
          <cell r="BF266">
            <v>0</v>
          </cell>
          <cell r="BG266">
            <v>0</v>
          </cell>
          <cell r="BH266">
            <v>0</v>
          </cell>
          <cell r="BI266">
            <v>1</v>
          </cell>
          <cell r="BJ266">
            <v>0</v>
          </cell>
          <cell r="BK266">
            <v>0.5</v>
          </cell>
          <cell r="BL266">
            <v>0</v>
          </cell>
          <cell r="BM266">
            <v>2</v>
          </cell>
          <cell r="BN266">
            <v>2</v>
          </cell>
          <cell r="BP266">
            <v>22</v>
          </cell>
        </row>
        <row r="267">
          <cell r="B267">
            <v>1526</v>
          </cell>
          <cell r="C267" t="str">
            <v>GI &amp; Uro</v>
          </cell>
          <cell r="D267" t="str">
            <v>GU GH1팀</v>
          </cell>
          <cell r="E267" t="str">
            <v>조석민</v>
          </cell>
          <cell r="F267" t="str">
            <v>주임</v>
          </cell>
          <cell r="G267" t="str">
            <v>팀원</v>
          </cell>
          <cell r="H267" t="str">
            <v>2003-07-01</v>
          </cell>
          <cell r="I267" t="str">
            <v>남</v>
          </cell>
          <cell r="J267">
            <v>8.0136986301369859</v>
          </cell>
          <cell r="K267">
            <v>0</v>
          </cell>
          <cell r="L267">
            <v>13</v>
          </cell>
          <cell r="M267">
            <v>13</v>
          </cell>
          <cell r="Q267" t="str">
            <v>휴일</v>
          </cell>
          <cell r="AN267" t="str">
            <v>3/4대휴</v>
          </cell>
          <cell r="AQ267" t="str">
            <v>회의</v>
          </cell>
          <cell r="AR267" t="str">
            <v>회의</v>
          </cell>
          <cell r="AV267">
            <v>0</v>
          </cell>
          <cell r="AW267">
            <v>0</v>
          </cell>
          <cell r="AX267">
            <v>0</v>
          </cell>
          <cell r="AY267">
            <v>0</v>
          </cell>
          <cell r="AZ267">
            <v>0</v>
          </cell>
          <cell r="BA267">
            <v>0</v>
          </cell>
          <cell r="BB267">
            <v>0</v>
          </cell>
          <cell r="BC267">
            <v>0</v>
          </cell>
          <cell r="BD267">
            <v>1</v>
          </cell>
          <cell r="BE267">
            <v>1</v>
          </cell>
          <cell r="BF267">
            <v>0</v>
          </cell>
          <cell r="BG267">
            <v>0</v>
          </cell>
          <cell r="BH267">
            <v>0</v>
          </cell>
          <cell r="BI267">
            <v>0</v>
          </cell>
          <cell r="BJ267">
            <v>0</v>
          </cell>
          <cell r="BK267">
            <v>0</v>
          </cell>
          <cell r="BL267">
            <v>0</v>
          </cell>
          <cell r="BM267">
            <v>2</v>
          </cell>
          <cell r="BN267">
            <v>3</v>
          </cell>
          <cell r="BP267">
            <v>21</v>
          </cell>
        </row>
        <row r="268">
          <cell r="B268">
            <v>1399</v>
          </cell>
          <cell r="C268" t="str">
            <v>GI &amp; Uro</v>
          </cell>
          <cell r="D268" t="str">
            <v>GU GH1팀</v>
          </cell>
          <cell r="E268" t="str">
            <v>문종권</v>
          </cell>
          <cell r="F268" t="str">
            <v>주임</v>
          </cell>
          <cell r="G268" t="str">
            <v>팀원</v>
          </cell>
          <cell r="H268" t="str">
            <v>2002-06-17</v>
          </cell>
          <cell r="I268" t="str">
            <v>남</v>
          </cell>
          <cell r="J268">
            <v>10</v>
          </cell>
          <cell r="K268">
            <v>0</v>
          </cell>
          <cell r="L268">
            <v>14</v>
          </cell>
          <cell r="M268">
            <v>14</v>
          </cell>
          <cell r="P268" t="str">
            <v>2/18대휴</v>
          </cell>
          <cell r="W268" t="str">
            <v>2/19대휴</v>
          </cell>
          <cell r="AQ268" t="str">
            <v>회의</v>
          </cell>
          <cell r="AR268" t="str">
            <v>회의</v>
          </cell>
          <cell r="AV268">
            <v>0</v>
          </cell>
          <cell r="AW268">
            <v>0</v>
          </cell>
          <cell r="AX268">
            <v>0</v>
          </cell>
          <cell r="AY268">
            <v>0</v>
          </cell>
          <cell r="AZ268">
            <v>0</v>
          </cell>
          <cell r="BA268">
            <v>0</v>
          </cell>
          <cell r="BB268">
            <v>0</v>
          </cell>
          <cell r="BC268">
            <v>0</v>
          </cell>
          <cell r="BD268">
            <v>0</v>
          </cell>
          <cell r="BE268">
            <v>2</v>
          </cell>
          <cell r="BF268">
            <v>0</v>
          </cell>
          <cell r="BG268">
            <v>0</v>
          </cell>
          <cell r="BH268">
            <v>0</v>
          </cell>
          <cell r="BI268">
            <v>0</v>
          </cell>
          <cell r="BJ268">
            <v>0</v>
          </cell>
          <cell r="BK268">
            <v>0</v>
          </cell>
          <cell r="BL268">
            <v>0</v>
          </cell>
          <cell r="BM268">
            <v>2</v>
          </cell>
          <cell r="BN268">
            <v>4</v>
          </cell>
          <cell r="BP268">
            <v>20</v>
          </cell>
        </row>
        <row r="269">
          <cell r="B269">
            <v>1080</v>
          </cell>
          <cell r="C269" t="str">
            <v>GI &amp; Uro</v>
          </cell>
          <cell r="D269" t="str">
            <v>GU GH2팀</v>
          </cell>
          <cell r="E269" t="str">
            <v>손준호</v>
          </cell>
          <cell r="F269" t="str">
            <v>차장</v>
          </cell>
          <cell r="G269" t="str">
            <v>팀장</v>
          </cell>
          <cell r="H269" t="str">
            <v>1991-09-09</v>
          </cell>
          <cell r="I269" t="str">
            <v>남</v>
          </cell>
          <cell r="J269">
            <v>29</v>
          </cell>
          <cell r="K269">
            <v>0</v>
          </cell>
          <cell r="L269">
            <v>25</v>
          </cell>
          <cell r="M269">
            <v>25</v>
          </cell>
          <cell r="Q269" t="str">
            <v>휴일</v>
          </cell>
          <cell r="X269" t="str">
            <v>휴일</v>
          </cell>
          <cell r="AE269" t="str">
            <v>휴일</v>
          </cell>
          <cell r="AM269" t="str">
            <v>휴일</v>
          </cell>
          <cell r="AQ269" t="str">
            <v>회의</v>
          </cell>
          <cell r="AR269" t="str">
            <v>회의</v>
          </cell>
          <cell r="AV269">
            <v>0</v>
          </cell>
          <cell r="AW269">
            <v>0</v>
          </cell>
          <cell r="AX269">
            <v>0</v>
          </cell>
          <cell r="AY269">
            <v>0</v>
          </cell>
          <cell r="AZ269">
            <v>0</v>
          </cell>
          <cell r="BA269">
            <v>0</v>
          </cell>
          <cell r="BB269">
            <v>0</v>
          </cell>
          <cell r="BC269">
            <v>0</v>
          </cell>
          <cell r="BD269">
            <v>4</v>
          </cell>
          <cell r="BE269">
            <v>0</v>
          </cell>
          <cell r="BF269">
            <v>0</v>
          </cell>
          <cell r="BG269">
            <v>0</v>
          </cell>
          <cell r="BH269">
            <v>0</v>
          </cell>
          <cell r="BI269">
            <v>0</v>
          </cell>
          <cell r="BJ269">
            <v>0</v>
          </cell>
          <cell r="BK269">
            <v>0</v>
          </cell>
          <cell r="BL269">
            <v>0</v>
          </cell>
          <cell r="BM269">
            <v>2</v>
          </cell>
          <cell r="BN269">
            <v>2</v>
          </cell>
          <cell r="BP269">
            <v>22</v>
          </cell>
        </row>
        <row r="270">
          <cell r="B270">
            <v>1139</v>
          </cell>
          <cell r="C270" t="str">
            <v>GI &amp; Uro</v>
          </cell>
          <cell r="D270" t="str">
            <v>GU GH2팀</v>
          </cell>
          <cell r="E270" t="str">
            <v>김현태</v>
          </cell>
          <cell r="F270" t="str">
            <v>차장</v>
          </cell>
          <cell r="G270" t="str">
            <v>팀원</v>
          </cell>
          <cell r="H270" t="str">
            <v>1994-05-02</v>
          </cell>
          <cell r="I270" t="str">
            <v>남</v>
          </cell>
          <cell r="J270">
            <v>11.5</v>
          </cell>
          <cell r="K270">
            <v>0</v>
          </cell>
          <cell r="L270">
            <v>22</v>
          </cell>
          <cell r="M270">
            <v>22</v>
          </cell>
          <cell r="O270" t="str">
            <v>2/5대휴</v>
          </cell>
          <cell r="P270" t="str">
            <v>경조(부칠순)</v>
          </cell>
          <cell r="S270" t="str">
            <v>2/18대휴</v>
          </cell>
          <cell r="AG270" t="str">
            <v>2/25대휴</v>
          </cell>
          <cell r="AQ270" t="str">
            <v>회의</v>
          </cell>
          <cell r="AR270" t="str">
            <v>회의</v>
          </cell>
          <cell r="AV270">
            <v>0</v>
          </cell>
          <cell r="AW270">
            <v>0</v>
          </cell>
          <cell r="AX270">
            <v>0</v>
          </cell>
          <cell r="AY270">
            <v>0</v>
          </cell>
          <cell r="AZ270">
            <v>0</v>
          </cell>
          <cell r="BA270">
            <v>0</v>
          </cell>
          <cell r="BB270">
            <v>0</v>
          </cell>
          <cell r="BC270">
            <v>1</v>
          </cell>
          <cell r="BD270">
            <v>0</v>
          </cell>
          <cell r="BE270">
            <v>3</v>
          </cell>
          <cell r="BF270">
            <v>0</v>
          </cell>
          <cell r="BG270">
            <v>0</v>
          </cell>
          <cell r="BH270">
            <v>0</v>
          </cell>
          <cell r="BI270">
            <v>0</v>
          </cell>
          <cell r="BJ270">
            <v>0</v>
          </cell>
          <cell r="BK270">
            <v>0</v>
          </cell>
          <cell r="BL270">
            <v>0</v>
          </cell>
          <cell r="BM270">
            <v>2</v>
          </cell>
          <cell r="BN270">
            <v>6</v>
          </cell>
          <cell r="BP270">
            <v>18</v>
          </cell>
        </row>
        <row r="271">
          <cell r="B271">
            <v>1155</v>
          </cell>
          <cell r="C271" t="str">
            <v>GI &amp; Uro</v>
          </cell>
          <cell r="D271" t="str">
            <v>GU GH2팀</v>
          </cell>
          <cell r="E271" t="str">
            <v>권철민</v>
          </cell>
          <cell r="F271" t="str">
            <v>과장</v>
          </cell>
          <cell r="G271" t="str">
            <v>팀원</v>
          </cell>
          <cell r="H271" t="str">
            <v>1994-12-19</v>
          </cell>
          <cell r="I271" t="str">
            <v>남</v>
          </cell>
          <cell r="J271">
            <v>17.5</v>
          </cell>
          <cell r="K271">
            <v>0</v>
          </cell>
          <cell r="L271">
            <v>22</v>
          </cell>
          <cell r="M271">
            <v>22</v>
          </cell>
          <cell r="AQ271" t="str">
            <v>회의</v>
          </cell>
          <cell r="AR271" t="str">
            <v>회의</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2</v>
          </cell>
          <cell r="BN271">
            <v>2</v>
          </cell>
          <cell r="BP271">
            <v>22</v>
          </cell>
        </row>
        <row r="272">
          <cell r="B272">
            <v>1300</v>
          </cell>
          <cell r="C272" t="str">
            <v>GI &amp; Uro</v>
          </cell>
          <cell r="D272" t="str">
            <v>GU GH2팀</v>
          </cell>
          <cell r="E272" t="str">
            <v>장재열</v>
          </cell>
          <cell r="F272" t="str">
            <v>대리</v>
          </cell>
          <cell r="G272" t="str">
            <v>팀원</v>
          </cell>
          <cell r="H272" t="str">
            <v>2000-02-01</v>
          </cell>
          <cell r="I272" t="str">
            <v>남</v>
          </cell>
          <cell r="J272">
            <v>17</v>
          </cell>
          <cell r="K272">
            <v>0</v>
          </cell>
          <cell r="L272">
            <v>16</v>
          </cell>
          <cell r="M272">
            <v>16</v>
          </cell>
          <cell r="AQ272" t="str">
            <v>회의</v>
          </cell>
          <cell r="AR272" t="str">
            <v>회의</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v>2</v>
          </cell>
          <cell r="BN272">
            <v>2</v>
          </cell>
          <cell r="BP272">
            <v>22</v>
          </cell>
        </row>
        <row r="273">
          <cell r="B273">
            <v>1500</v>
          </cell>
          <cell r="C273" t="str">
            <v>GI &amp; Uro</v>
          </cell>
          <cell r="D273" t="str">
            <v>GU GH2팀</v>
          </cell>
          <cell r="E273" t="str">
            <v>구자훈</v>
          </cell>
          <cell r="F273" t="str">
            <v>대리</v>
          </cell>
          <cell r="G273" t="str">
            <v>팀원</v>
          </cell>
          <cell r="H273" t="str">
            <v>2003-06-02</v>
          </cell>
          <cell r="I273" t="str">
            <v>남</v>
          </cell>
          <cell r="J273">
            <v>13.5</v>
          </cell>
          <cell r="K273">
            <v>0</v>
          </cell>
          <cell r="L273">
            <v>13</v>
          </cell>
          <cell r="M273">
            <v>13</v>
          </cell>
          <cell r="AQ273" t="str">
            <v>회의</v>
          </cell>
          <cell r="AR273" t="str">
            <v>회의</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v>2</v>
          </cell>
          <cell r="BN273">
            <v>2</v>
          </cell>
          <cell r="BP273">
            <v>22</v>
          </cell>
        </row>
        <row r="274">
          <cell r="B274">
            <v>1412</v>
          </cell>
          <cell r="C274" t="str">
            <v>GI &amp; Uro</v>
          </cell>
          <cell r="D274" t="str">
            <v>GU GH2팀</v>
          </cell>
          <cell r="E274" t="str">
            <v>이사명</v>
          </cell>
          <cell r="F274" t="str">
            <v>대리</v>
          </cell>
          <cell r="G274" t="str">
            <v>팀원</v>
          </cell>
          <cell r="H274" t="str">
            <v>2002-09-25</v>
          </cell>
          <cell r="I274" t="str">
            <v>남</v>
          </cell>
          <cell r="J274">
            <v>16</v>
          </cell>
          <cell r="K274">
            <v>0</v>
          </cell>
          <cell r="L274">
            <v>14</v>
          </cell>
          <cell r="M274">
            <v>14</v>
          </cell>
          <cell r="Q274" t="str">
            <v>휴일</v>
          </cell>
          <cell r="AE274" t="str">
            <v>휴일</v>
          </cell>
          <cell r="AQ274" t="str">
            <v>회의</v>
          </cell>
          <cell r="AR274" t="str">
            <v>회의</v>
          </cell>
          <cell r="AV274">
            <v>0</v>
          </cell>
          <cell r="AW274">
            <v>0</v>
          </cell>
          <cell r="AX274">
            <v>0</v>
          </cell>
          <cell r="AY274">
            <v>0</v>
          </cell>
          <cell r="AZ274">
            <v>0</v>
          </cell>
          <cell r="BA274">
            <v>0</v>
          </cell>
          <cell r="BB274">
            <v>0</v>
          </cell>
          <cell r="BC274">
            <v>0</v>
          </cell>
          <cell r="BD274">
            <v>2</v>
          </cell>
          <cell r="BE274">
            <v>0</v>
          </cell>
          <cell r="BF274">
            <v>0</v>
          </cell>
          <cell r="BG274">
            <v>0</v>
          </cell>
          <cell r="BH274">
            <v>0</v>
          </cell>
          <cell r="BI274">
            <v>0</v>
          </cell>
          <cell r="BJ274">
            <v>0</v>
          </cell>
          <cell r="BK274">
            <v>0</v>
          </cell>
          <cell r="BL274">
            <v>0</v>
          </cell>
          <cell r="BM274">
            <v>2</v>
          </cell>
          <cell r="BN274">
            <v>2</v>
          </cell>
          <cell r="BP274">
            <v>22</v>
          </cell>
        </row>
        <row r="275">
          <cell r="B275">
            <v>1521</v>
          </cell>
          <cell r="C275" t="str">
            <v>GI &amp; Uro</v>
          </cell>
          <cell r="D275" t="str">
            <v>GU GH2팀</v>
          </cell>
          <cell r="E275" t="str">
            <v>이철기</v>
          </cell>
          <cell r="F275" t="str">
            <v>주임</v>
          </cell>
          <cell r="G275" t="str">
            <v>팀원</v>
          </cell>
          <cell r="H275" t="str">
            <v>2003-07-01</v>
          </cell>
          <cell r="I275" t="str">
            <v>남</v>
          </cell>
          <cell r="J275">
            <v>14</v>
          </cell>
          <cell r="K275">
            <v>0</v>
          </cell>
          <cell r="L275">
            <v>13</v>
          </cell>
          <cell r="M275">
            <v>13</v>
          </cell>
          <cell r="Q275" t="str">
            <v>휴일</v>
          </cell>
          <cell r="R275" t="str">
            <v>휴일</v>
          </cell>
          <cell r="AK275" t="str">
            <v>3/4대휴</v>
          </cell>
          <cell r="AQ275" t="str">
            <v>회의</v>
          </cell>
          <cell r="AR275" t="str">
            <v>회의</v>
          </cell>
          <cell r="AV275">
            <v>0</v>
          </cell>
          <cell r="AW275">
            <v>0</v>
          </cell>
          <cell r="AX275">
            <v>0</v>
          </cell>
          <cell r="AY275">
            <v>0</v>
          </cell>
          <cell r="AZ275">
            <v>0</v>
          </cell>
          <cell r="BA275">
            <v>0</v>
          </cell>
          <cell r="BB275">
            <v>0</v>
          </cell>
          <cell r="BC275">
            <v>0</v>
          </cell>
          <cell r="BD275">
            <v>2</v>
          </cell>
          <cell r="BE275">
            <v>1</v>
          </cell>
          <cell r="BF275">
            <v>0</v>
          </cell>
          <cell r="BG275">
            <v>0</v>
          </cell>
          <cell r="BH275">
            <v>0</v>
          </cell>
          <cell r="BI275">
            <v>0</v>
          </cell>
          <cell r="BJ275">
            <v>0</v>
          </cell>
          <cell r="BK275">
            <v>0</v>
          </cell>
          <cell r="BL275">
            <v>0</v>
          </cell>
          <cell r="BM275">
            <v>2</v>
          </cell>
          <cell r="BN275">
            <v>3</v>
          </cell>
          <cell r="BP275">
            <v>21</v>
          </cell>
        </row>
        <row r="276">
          <cell r="B276">
            <v>1501</v>
          </cell>
          <cell r="C276" t="str">
            <v>GI &amp; Uro</v>
          </cell>
          <cell r="D276" t="str">
            <v>GU GH2팀</v>
          </cell>
          <cell r="E276" t="str">
            <v>김종철A</v>
          </cell>
          <cell r="F276" t="str">
            <v>과장</v>
          </cell>
          <cell r="G276" t="str">
            <v>팀원</v>
          </cell>
          <cell r="H276" t="str">
            <v>2003-06-02</v>
          </cell>
          <cell r="I276" t="str">
            <v>남</v>
          </cell>
          <cell r="J276">
            <v>12.30821917808219</v>
          </cell>
          <cell r="K276">
            <v>0</v>
          </cell>
          <cell r="L276">
            <v>13</v>
          </cell>
          <cell r="M276">
            <v>13</v>
          </cell>
          <cell r="O276" t="str">
            <v>2/18대휴</v>
          </cell>
          <cell r="Q276" t="str">
            <v>휴일</v>
          </cell>
          <cell r="AQ276" t="str">
            <v>회의</v>
          </cell>
          <cell r="AR276" t="str">
            <v>회의</v>
          </cell>
          <cell r="AV276">
            <v>0</v>
          </cell>
          <cell r="AW276">
            <v>0</v>
          </cell>
          <cell r="AX276">
            <v>0</v>
          </cell>
          <cell r="AY276">
            <v>0</v>
          </cell>
          <cell r="AZ276">
            <v>0</v>
          </cell>
          <cell r="BA276">
            <v>0</v>
          </cell>
          <cell r="BB276">
            <v>0</v>
          </cell>
          <cell r="BC276">
            <v>0</v>
          </cell>
          <cell r="BD276">
            <v>1</v>
          </cell>
          <cell r="BE276">
            <v>1</v>
          </cell>
          <cell r="BF276">
            <v>0</v>
          </cell>
          <cell r="BG276">
            <v>0</v>
          </cell>
          <cell r="BH276">
            <v>0</v>
          </cell>
          <cell r="BI276">
            <v>0</v>
          </cell>
          <cell r="BJ276">
            <v>0</v>
          </cell>
          <cell r="BK276">
            <v>0</v>
          </cell>
          <cell r="BL276">
            <v>0</v>
          </cell>
          <cell r="BM276">
            <v>2</v>
          </cell>
          <cell r="BN276">
            <v>3</v>
          </cell>
          <cell r="BP276">
            <v>21</v>
          </cell>
        </row>
        <row r="277">
          <cell r="B277">
            <v>1103</v>
          </cell>
          <cell r="C277" t="str">
            <v>GI &amp; Uro</v>
          </cell>
          <cell r="D277" t="str">
            <v>GU GH3팀</v>
          </cell>
          <cell r="E277" t="str">
            <v>이정훈</v>
          </cell>
          <cell r="F277" t="str">
            <v>차장</v>
          </cell>
          <cell r="G277" t="str">
            <v>팀장</v>
          </cell>
          <cell r="H277" t="str">
            <v>1992-08-10</v>
          </cell>
          <cell r="I277" t="str">
            <v>남</v>
          </cell>
          <cell r="J277">
            <v>20</v>
          </cell>
          <cell r="K277">
            <v>0</v>
          </cell>
          <cell r="L277">
            <v>24</v>
          </cell>
          <cell r="M277">
            <v>24</v>
          </cell>
          <cell r="AQ277" t="str">
            <v>회의</v>
          </cell>
          <cell r="AR277" t="str">
            <v>회의</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2</v>
          </cell>
          <cell r="BN277">
            <v>2</v>
          </cell>
          <cell r="BP277">
            <v>22</v>
          </cell>
        </row>
        <row r="278">
          <cell r="B278">
            <v>1165</v>
          </cell>
          <cell r="C278" t="str">
            <v>GI &amp; Uro</v>
          </cell>
          <cell r="D278" t="str">
            <v>GU GH3팀</v>
          </cell>
          <cell r="E278" t="str">
            <v>이경섭</v>
          </cell>
          <cell r="F278" t="str">
            <v>과장</v>
          </cell>
          <cell r="G278" t="str">
            <v>팀원</v>
          </cell>
          <cell r="H278" t="str">
            <v>1995-04-17</v>
          </cell>
          <cell r="I278" t="str">
            <v>남</v>
          </cell>
          <cell r="J278">
            <v>19</v>
          </cell>
          <cell r="K278">
            <v>0</v>
          </cell>
          <cell r="L278">
            <v>21</v>
          </cell>
          <cell r="M278">
            <v>21</v>
          </cell>
          <cell r="X278" t="str">
            <v>휴일</v>
          </cell>
          <cell r="AQ278" t="str">
            <v>회의</v>
          </cell>
          <cell r="AR278" t="str">
            <v>회의</v>
          </cell>
          <cell r="AV278">
            <v>0</v>
          </cell>
          <cell r="AW278">
            <v>0</v>
          </cell>
          <cell r="AX278">
            <v>0</v>
          </cell>
          <cell r="AY278">
            <v>0</v>
          </cell>
          <cell r="AZ278">
            <v>0</v>
          </cell>
          <cell r="BA278">
            <v>0</v>
          </cell>
          <cell r="BB278">
            <v>0</v>
          </cell>
          <cell r="BC278">
            <v>0</v>
          </cell>
          <cell r="BD278">
            <v>1</v>
          </cell>
          <cell r="BE278">
            <v>0</v>
          </cell>
          <cell r="BF278">
            <v>0</v>
          </cell>
          <cell r="BG278">
            <v>0</v>
          </cell>
          <cell r="BH278">
            <v>0</v>
          </cell>
          <cell r="BI278">
            <v>0</v>
          </cell>
          <cell r="BJ278">
            <v>0</v>
          </cell>
          <cell r="BK278">
            <v>0</v>
          </cell>
          <cell r="BL278">
            <v>0</v>
          </cell>
          <cell r="BM278">
            <v>2</v>
          </cell>
          <cell r="BN278">
            <v>2</v>
          </cell>
          <cell r="BP278">
            <v>22</v>
          </cell>
        </row>
        <row r="279">
          <cell r="B279">
            <v>1110</v>
          </cell>
          <cell r="C279" t="str">
            <v>GI &amp; Uro</v>
          </cell>
          <cell r="D279" t="str">
            <v>GU GH3팀</v>
          </cell>
          <cell r="E279" t="str">
            <v>손응순</v>
          </cell>
          <cell r="F279" t="str">
            <v>차장</v>
          </cell>
          <cell r="G279" t="str">
            <v>팀원</v>
          </cell>
          <cell r="H279" t="str">
            <v>1992-08-17</v>
          </cell>
          <cell r="I279" t="str">
            <v>남</v>
          </cell>
          <cell r="J279">
            <v>19</v>
          </cell>
          <cell r="K279">
            <v>0</v>
          </cell>
          <cell r="L279">
            <v>24</v>
          </cell>
          <cell r="M279">
            <v>24</v>
          </cell>
          <cell r="AQ279" t="str">
            <v>회의</v>
          </cell>
          <cell r="AR279" t="str">
            <v>회의</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2</v>
          </cell>
          <cell r="BN279">
            <v>2</v>
          </cell>
          <cell r="BP279">
            <v>22</v>
          </cell>
        </row>
        <row r="280">
          <cell r="B280">
            <v>1353</v>
          </cell>
          <cell r="C280" t="str">
            <v>GI &amp; Uro</v>
          </cell>
          <cell r="D280" t="str">
            <v>GU GH3팀</v>
          </cell>
          <cell r="E280" t="str">
            <v>이범성</v>
          </cell>
          <cell r="F280" t="str">
            <v>과장</v>
          </cell>
          <cell r="G280" t="str">
            <v>팀원</v>
          </cell>
          <cell r="H280" t="str">
            <v>2001-04-30</v>
          </cell>
          <cell r="I280" t="str">
            <v>남</v>
          </cell>
          <cell r="J280">
            <v>11</v>
          </cell>
          <cell r="K280">
            <v>0</v>
          </cell>
          <cell r="L280">
            <v>15</v>
          </cell>
          <cell r="M280">
            <v>15</v>
          </cell>
          <cell r="AQ280" t="str">
            <v>회의</v>
          </cell>
          <cell r="AR280" t="str">
            <v>회의</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2</v>
          </cell>
          <cell r="BN280">
            <v>2</v>
          </cell>
          <cell r="BP280">
            <v>22</v>
          </cell>
        </row>
        <row r="281">
          <cell r="B281">
            <v>1236</v>
          </cell>
          <cell r="C281" t="str">
            <v>GI &amp; Uro</v>
          </cell>
          <cell r="D281" t="str">
            <v>GU GH3팀</v>
          </cell>
          <cell r="E281" t="str">
            <v>김병일</v>
          </cell>
          <cell r="F281" t="str">
            <v>대리</v>
          </cell>
          <cell r="G281" t="str">
            <v>팀원</v>
          </cell>
          <cell r="H281" t="str">
            <v>1999-07-01</v>
          </cell>
          <cell r="I281" t="str">
            <v>남</v>
          </cell>
          <cell r="J281">
            <v>14</v>
          </cell>
          <cell r="K281">
            <v>0</v>
          </cell>
          <cell r="L281">
            <v>17</v>
          </cell>
          <cell r="M281">
            <v>17</v>
          </cell>
          <cell r="S281" t="str">
            <v>2/18대휴</v>
          </cell>
          <cell r="AQ281" t="str">
            <v>회의</v>
          </cell>
          <cell r="AR281" t="str">
            <v>회의</v>
          </cell>
          <cell r="AV281">
            <v>0</v>
          </cell>
          <cell r="AW281">
            <v>0</v>
          </cell>
          <cell r="AX281">
            <v>0</v>
          </cell>
          <cell r="AY281">
            <v>0</v>
          </cell>
          <cell r="AZ281">
            <v>0</v>
          </cell>
          <cell r="BA281">
            <v>0</v>
          </cell>
          <cell r="BB281">
            <v>0</v>
          </cell>
          <cell r="BC281">
            <v>0</v>
          </cell>
          <cell r="BD281">
            <v>0</v>
          </cell>
          <cell r="BE281">
            <v>1</v>
          </cell>
          <cell r="BF281">
            <v>0</v>
          </cell>
          <cell r="BG281">
            <v>0</v>
          </cell>
          <cell r="BH281">
            <v>0</v>
          </cell>
          <cell r="BI281">
            <v>0</v>
          </cell>
          <cell r="BJ281">
            <v>0</v>
          </cell>
          <cell r="BK281">
            <v>0</v>
          </cell>
          <cell r="BL281">
            <v>0</v>
          </cell>
          <cell r="BM281">
            <v>2</v>
          </cell>
          <cell r="BN281">
            <v>3</v>
          </cell>
          <cell r="BP281">
            <v>21</v>
          </cell>
        </row>
        <row r="282">
          <cell r="B282">
            <v>1504</v>
          </cell>
          <cell r="C282" t="str">
            <v>GI &amp; Uro</v>
          </cell>
          <cell r="D282" t="str">
            <v>GU GH3팀</v>
          </cell>
          <cell r="E282" t="str">
            <v>한호영</v>
          </cell>
          <cell r="F282" t="str">
            <v>주임</v>
          </cell>
          <cell r="G282" t="str">
            <v>팀원</v>
          </cell>
          <cell r="H282" t="str">
            <v>2003-06-02</v>
          </cell>
          <cell r="I282" t="str">
            <v>남</v>
          </cell>
          <cell r="J282">
            <v>13.80821917808219</v>
          </cell>
          <cell r="K282">
            <v>0</v>
          </cell>
          <cell r="L282">
            <v>13</v>
          </cell>
          <cell r="M282">
            <v>13</v>
          </cell>
          <cell r="AQ282" t="str">
            <v>회의</v>
          </cell>
          <cell r="AR282" t="str">
            <v>회의</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2</v>
          </cell>
          <cell r="BN282">
            <v>2</v>
          </cell>
          <cell r="BP282">
            <v>22</v>
          </cell>
        </row>
        <row r="283">
          <cell r="B283">
            <v>1255</v>
          </cell>
          <cell r="C283" t="str">
            <v>GI &amp; Uro</v>
          </cell>
          <cell r="D283" t="str">
            <v>GU GH3팀</v>
          </cell>
          <cell r="E283" t="str">
            <v>이선경</v>
          </cell>
          <cell r="F283" t="str">
            <v>주임</v>
          </cell>
          <cell r="G283" t="str">
            <v>팀원</v>
          </cell>
          <cell r="H283" t="str">
            <v>1999-12-01</v>
          </cell>
          <cell r="I283" t="str">
            <v>여</v>
          </cell>
          <cell r="J283">
            <v>17</v>
          </cell>
          <cell r="K283">
            <v>0</v>
          </cell>
          <cell r="L283">
            <v>17</v>
          </cell>
          <cell r="M283">
            <v>17</v>
          </cell>
          <cell r="AD283" t="str">
            <v>2/18대휴</v>
          </cell>
          <cell r="AQ283" t="str">
            <v>회의</v>
          </cell>
          <cell r="AR283" t="str">
            <v>회의</v>
          </cell>
          <cell r="AV283">
            <v>0</v>
          </cell>
          <cell r="AW283">
            <v>0</v>
          </cell>
          <cell r="AX283">
            <v>0</v>
          </cell>
          <cell r="AY283">
            <v>0</v>
          </cell>
          <cell r="AZ283">
            <v>0</v>
          </cell>
          <cell r="BA283">
            <v>0</v>
          </cell>
          <cell r="BB283">
            <v>0</v>
          </cell>
          <cell r="BC283">
            <v>0</v>
          </cell>
          <cell r="BD283">
            <v>0</v>
          </cell>
          <cell r="BE283">
            <v>1</v>
          </cell>
          <cell r="BF283">
            <v>0</v>
          </cell>
          <cell r="BG283">
            <v>0</v>
          </cell>
          <cell r="BH283">
            <v>0</v>
          </cell>
          <cell r="BI283">
            <v>0</v>
          </cell>
          <cell r="BJ283">
            <v>0</v>
          </cell>
          <cell r="BK283">
            <v>0</v>
          </cell>
          <cell r="BL283">
            <v>0</v>
          </cell>
          <cell r="BM283">
            <v>2</v>
          </cell>
          <cell r="BN283">
            <v>3</v>
          </cell>
          <cell r="BP283">
            <v>21</v>
          </cell>
        </row>
        <row r="284">
          <cell r="B284">
            <v>1083</v>
          </cell>
          <cell r="C284" t="str">
            <v>GI &amp; Uro</v>
          </cell>
          <cell r="D284" t="str">
            <v>Regional Sales Manager</v>
          </cell>
          <cell r="E284" t="str">
            <v>정용채</v>
          </cell>
          <cell r="F284" t="str">
            <v>부장</v>
          </cell>
          <cell r="G284" t="str">
            <v>본부장</v>
          </cell>
          <cell r="H284" t="str">
            <v>1991-09-16</v>
          </cell>
          <cell r="I284" t="str">
            <v>남</v>
          </cell>
          <cell r="J284">
            <v>30</v>
          </cell>
          <cell r="K284">
            <v>0</v>
          </cell>
          <cell r="L284">
            <v>25</v>
          </cell>
          <cell r="M284">
            <v>25</v>
          </cell>
          <cell r="AQ284" t="str">
            <v>회의</v>
          </cell>
          <cell r="AR284" t="str">
            <v>회의</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cell r="BM284">
            <v>2</v>
          </cell>
          <cell r="BN284">
            <v>2</v>
          </cell>
          <cell r="BP284">
            <v>22</v>
          </cell>
        </row>
        <row r="285">
          <cell r="B285">
            <v>1249</v>
          </cell>
          <cell r="C285" t="str">
            <v>GI &amp; Uro</v>
          </cell>
          <cell r="D285" t="str">
            <v>GU CL 서울1팀</v>
          </cell>
          <cell r="E285" t="str">
            <v>윤관식</v>
          </cell>
          <cell r="F285" t="str">
            <v>차장</v>
          </cell>
          <cell r="G285" t="str">
            <v>팀장</v>
          </cell>
          <cell r="H285" t="str">
            <v>1999-10-01</v>
          </cell>
          <cell r="I285" t="str">
            <v>남</v>
          </cell>
          <cell r="J285">
            <v>22</v>
          </cell>
          <cell r="K285">
            <v>0</v>
          </cell>
          <cell r="L285">
            <v>17</v>
          </cell>
          <cell r="M285">
            <v>17</v>
          </cell>
          <cell r="AQ285" t="str">
            <v>회의</v>
          </cell>
          <cell r="AR285" t="str">
            <v>회의</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2</v>
          </cell>
          <cell r="BN285">
            <v>2</v>
          </cell>
          <cell r="BP285">
            <v>22</v>
          </cell>
        </row>
        <row r="286">
          <cell r="B286">
            <v>1383</v>
          </cell>
          <cell r="C286" t="str">
            <v>GI &amp; Uro</v>
          </cell>
          <cell r="D286" t="str">
            <v>GU CL 서울1팀</v>
          </cell>
          <cell r="E286" t="str">
            <v>송옥재</v>
          </cell>
          <cell r="F286" t="str">
            <v>과장</v>
          </cell>
          <cell r="G286" t="str">
            <v>팀원</v>
          </cell>
          <cell r="H286" t="str">
            <v>2001-11-19</v>
          </cell>
          <cell r="I286" t="str">
            <v>남</v>
          </cell>
          <cell r="J286">
            <v>16</v>
          </cell>
          <cell r="K286">
            <v>0</v>
          </cell>
          <cell r="L286">
            <v>15</v>
          </cell>
          <cell r="M286">
            <v>15</v>
          </cell>
          <cell r="AG286" t="str">
            <v>2/26대휴</v>
          </cell>
          <cell r="AQ286" t="str">
            <v>회의</v>
          </cell>
          <cell r="AR286" t="str">
            <v>회의</v>
          </cell>
          <cell r="AV286">
            <v>0</v>
          </cell>
          <cell r="AW286">
            <v>0</v>
          </cell>
          <cell r="AX286">
            <v>0</v>
          </cell>
          <cell r="AY286">
            <v>0</v>
          </cell>
          <cell r="AZ286">
            <v>0</v>
          </cell>
          <cell r="BA286">
            <v>0</v>
          </cell>
          <cell r="BB286">
            <v>0</v>
          </cell>
          <cell r="BC286">
            <v>0</v>
          </cell>
          <cell r="BD286">
            <v>0</v>
          </cell>
          <cell r="BE286">
            <v>1</v>
          </cell>
          <cell r="BF286">
            <v>0</v>
          </cell>
          <cell r="BG286">
            <v>0</v>
          </cell>
          <cell r="BH286">
            <v>0</v>
          </cell>
          <cell r="BI286">
            <v>0</v>
          </cell>
          <cell r="BJ286">
            <v>0</v>
          </cell>
          <cell r="BK286">
            <v>0</v>
          </cell>
          <cell r="BL286">
            <v>0</v>
          </cell>
          <cell r="BM286">
            <v>2</v>
          </cell>
          <cell r="BN286">
            <v>3</v>
          </cell>
          <cell r="BP286">
            <v>21</v>
          </cell>
        </row>
        <row r="287">
          <cell r="B287">
            <v>1498</v>
          </cell>
          <cell r="C287" t="str">
            <v>GI &amp; Uro</v>
          </cell>
          <cell r="D287" t="str">
            <v>GU CL 서울1팀</v>
          </cell>
          <cell r="E287" t="str">
            <v>강승한</v>
          </cell>
          <cell r="F287" t="str">
            <v>주임</v>
          </cell>
          <cell r="G287" t="str">
            <v>팀원</v>
          </cell>
          <cell r="H287" t="str">
            <v>2003-06-02</v>
          </cell>
          <cell r="I287" t="str">
            <v>남</v>
          </cell>
          <cell r="J287">
            <v>15</v>
          </cell>
          <cell r="K287">
            <v>0</v>
          </cell>
          <cell r="L287">
            <v>13</v>
          </cell>
          <cell r="M287">
            <v>13</v>
          </cell>
          <cell r="AD287" t="str">
            <v>3/12대휴</v>
          </cell>
          <cell r="AQ287" t="str">
            <v>회의</v>
          </cell>
          <cell r="AR287" t="str">
            <v>회의</v>
          </cell>
          <cell r="AV287">
            <v>0</v>
          </cell>
          <cell r="AW287">
            <v>0</v>
          </cell>
          <cell r="AX287">
            <v>0</v>
          </cell>
          <cell r="AY287">
            <v>0</v>
          </cell>
          <cell r="AZ287">
            <v>0</v>
          </cell>
          <cell r="BA287">
            <v>0</v>
          </cell>
          <cell r="BB287">
            <v>0</v>
          </cell>
          <cell r="BC287">
            <v>0</v>
          </cell>
          <cell r="BD287">
            <v>0</v>
          </cell>
          <cell r="BE287">
            <v>1</v>
          </cell>
          <cell r="BF287">
            <v>0</v>
          </cell>
          <cell r="BG287">
            <v>0</v>
          </cell>
          <cell r="BH287">
            <v>0</v>
          </cell>
          <cell r="BI287">
            <v>0</v>
          </cell>
          <cell r="BJ287">
            <v>0</v>
          </cell>
          <cell r="BK287">
            <v>0</v>
          </cell>
          <cell r="BL287">
            <v>0</v>
          </cell>
          <cell r="BM287">
            <v>2</v>
          </cell>
          <cell r="BN287">
            <v>3</v>
          </cell>
          <cell r="BP287">
            <v>21</v>
          </cell>
        </row>
        <row r="288">
          <cell r="B288">
            <v>1527</v>
          </cell>
          <cell r="C288" t="str">
            <v>GI &amp; Uro</v>
          </cell>
          <cell r="D288" t="str">
            <v>GU CL 서울1팀</v>
          </cell>
          <cell r="E288" t="str">
            <v>조수현</v>
          </cell>
          <cell r="F288" t="str">
            <v>주임</v>
          </cell>
          <cell r="G288" t="str">
            <v>팀원</v>
          </cell>
          <cell r="H288" t="str">
            <v>2003-07-01</v>
          </cell>
          <cell r="I288" t="str">
            <v>여</v>
          </cell>
          <cell r="J288">
            <v>12.013698630136986</v>
          </cell>
          <cell r="K288">
            <v>0</v>
          </cell>
          <cell r="L288">
            <v>13</v>
          </cell>
          <cell r="M288">
            <v>13</v>
          </cell>
          <cell r="AQ288" t="str">
            <v>회의</v>
          </cell>
          <cell r="AR288" t="str">
            <v>회의</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2</v>
          </cell>
          <cell r="BN288">
            <v>2</v>
          </cell>
          <cell r="BP288">
            <v>22</v>
          </cell>
        </row>
        <row r="289">
          <cell r="B289">
            <v>1508</v>
          </cell>
          <cell r="C289" t="str">
            <v>GI &amp; Uro</v>
          </cell>
          <cell r="D289" t="str">
            <v>GU CL 서울1팀</v>
          </cell>
          <cell r="E289" t="str">
            <v>김보경</v>
          </cell>
          <cell r="F289" t="str">
            <v>사원</v>
          </cell>
          <cell r="G289" t="str">
            <v>팀원</v>
          </cell>
          <cell r="H289" t="str">
            <v>2003-07-01</v>
          </cell>
          <cell r="I289" t="str">
            <v>여</v>
          </cell>
          <cell r="J289">
            <v>14</v>
          </cell>
          <cell r="K289">
            <v>0</v>
          </cell>
          <cell r="L289">
            <v>13</v>
          </cell>
          <cell r="M289">
            <v>13</v>
          </cell>
          <cell r="AQ289" t="str">
            <v>회의</v>
          </cell>
          <cell r="AR289" t="str">
            <v>회의</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2</v>
          </cell>
          <cell r="BN289">
            <v>2</v>
          </cell>
          <cell r="BP289">
            <v>22</v>
          </cell>
        </row>
        <row r="290">
          <cell r="B290">
            <v>1562</v>
          </cell>
          <cell r="C290" t="str">
            <v>GI &amp; Uro</v>
          </cell>
          <cell r="D290" t="str">
            <v>GU CL 서울1팀</v>
          </cell>
          <cell r="E290" t="str">
            <v>홍성욱</v>
          </cell>
          <cell r="F290" t="str">
            <v>사원</v>
          </cell>
          <cell r="G290" t="str">
            <v>팀원</v>
          </cell>
          <cell r="H290" t="str">
            <v>2004-01-26</v>
          </cell>
          <cell r="I290" t="str">
            <v>남</v>
          </cell>
          <cell r="J290">
            <v>13.315068493150683</v>
          </cell>
          <cell r="K290">
            <v>0</v>
          </cell>
          <cell r="L290">
            <v>12</v>
          </cell>
          <cell r="M290">
            <v>12</v>
          </cell>
          <cell r="X290" t="str">
            <v>휴일</v>
          </cell>
          <cell r="Y290" t="str">
            <v>휴일</v>
          </cell>
          <cell r="AQ290" t="str">
            <v>회의</v>
          </cell>
          <cell r="AR290" t="str">
            <v>회의</v>
          </cell>
          <cell r="AV290">
            <v>0</v>
          </cell>
          <cell r="AW290">
            <v>0</v>
          </cell>
          <cell r="AX290">
            <v>0</v>
          </cell>
          <cell r="AY290">
            <v>0</v>
          </cell>
          <cell r="AZ290">
            <v>0</v>
          </cell>
          <cell r="BA290">
            <v>0</v>
          </cell>
          <cell r="BB290">
            <v>0</v>
          </cell>
          <cell r="BC290">
            <v>0</v>
          </cell>
          <cell r="BD290">
            <v>2</v>
          </cell>
          <cell r="BE290">
            <v>0</v>
          </cell>
          <cell r="BF290">
            <v>0</v>
          </cell>
          <cell r="BG290">
            <v>0</v>
          </cell>
          <cell r="BH290">
            <v>0</v>
          </cell>
          <cell r="BI290">
            <v>0</v>
          </cell>
          <cell r="BJ290">
            <v>0</v>
          </cell>
          <cell r="BK290">
            <v>0</v>
          </cell>
          <cell r="BL290">
            <v>0</v>
          </cell>
          <cell r="BM290">
            <v>2</v>
          </cell>
          <cell r="BN290">
            <v>2</v>
          </cell>
          <cell r="BP290">
            <v>22</v>
          </cell>
        </row>
        <row r="291">
          <cell r="B291">
            <v>1400</v>
          </cell>
          <cell r="C291" t="str">
            <v>GI &amp; Uro</v>
          </cell>
          <cell r="D291" t="str">
            <v>GU CL 서울1팀</v>
          </cell>
          <cell r="E291" t="str">
            <v>안호진</v>
          </cell>
          <cell r="F291" t="str">
            <v>주임</v>
          </cell>
          <cell r="G291" t="str">
            <v>팀원</v>
          </cell>
          <cell r="H291" t="str">
            <v>2002-06-17</v>
          </cell>
          <cell r="I291" t="str">
            <v>남</v>
          </cell>
          <cell r="J291">
            <v>10</v>
          </cell>
          <cell r="K291">
            <v>0</v>
          </cell>
          <cell r="L291">
            <v>14</v>
          </cell>
          <cell r="M291">
            <v>14</v>
          </cell>
          <cell r="O291" t="str">
            <v>2/26대휴</v>
          </cell>
          <cell r="AQ291" t="str">
            <v>회의</v>
          </cell>
          <cell r="AR291" t="str">
            <v>회의</v>
          </cell>
          <cell r="AV291">
            <v>0</v>
          </cell>
          <cell r="AW291">
            <v>0</v>
          </cell>
          <cell r="AX291">
            <v>0</v>
          </cell>
          <cell r="AY291">
            <v>0</v>
          </cell>
          <cell r="AZ291">
            <v>0</v>
          </cell>
          <cell r="BA291">
            <v>0</v>
          </cell>
          <cell r="BB291">
            <v>0</v>
          </cell>
          <cell r="BC291">
            <v>0</v>
          </cell>
          <cell r="BD291">
            <v>0</v>
          </cell>
          <cell r="BE291">
            <v>1</v>
          </cell>
          <cell r="BF291">
            <v>0</v>
          </cell>
          <cell r="BG291">
            <v>0</v>
          </cell>
          <cell r="BH291">
            <v>0</v>
          </cell>
          <cell r="BI291">
            <v>0</v>
          </cell>
          <cell r="BJ291">
            <v>0</v>
          </cell>
          <cell r="BK291">
            <v>0</v>
          </cell>
          <cell r="BL291">
            <v>0</v>
          </cell>
          <cell r="BM291">
            <v>2</v>
          </cell>
          <cell r="BN291">
            <v>3</v>
          </cell>
          <cell r="BP291">
            <v>21</v>
          </cell>
        </row>
        <row r="292">
          <cell r="B292">
            <v>1072</v>
          </cell>
          <cell r="C292" t="str">
            <v>GI &amp; Uro</v>
          </cell>
          <cell r="D292" t="str">
            <v>GU CL 서울1팀</v>
          </cell>
          <cell r="E292" t="str">
            <v>문성호</v>
          </cell>
          <cell r="F292" t="str">
            <v>차장</v>
          </cell>
          <cell r="G292" t="str">
            <v>팀원</v>
          </cell>
          <cell r="H292" t="str">
            <v>1991-09-09</v>
          </cell>
          <cell r="I292" t="str">
            <v>남</v>
          </cell>
          <cell r="J292">
            <v>21</v>
          </cell>
          <cell r="K292">
            <v>0</v>
          </cell>
          <cell r="L292">
            <v>25</v>
          </cell>
          <cell r="M292">
            <v>25</v>
          </cell>
          <cell r="R292" t="str">
            <v>휴일</v>
          </cell>
          <cell r="V292" t="str">
            <v>3/5대휴</v>
          </cell>
          <cell r="AQ292" t="str">
            <v>회의</v>
          </cell>
          <cell r="AR292" t="str">
            <v>회의</v>
          </cell>
          <cell r="AV292">
            <v>0</v>
          </cell>
          <cell r="AW292">
            <v>0</v>
          </cell>
          <cell r="AX292">
            <v>0</v>
          </cell>
          <cell r="AY292">
            <v>0</v>
          </cell>
          <cell r="AZ292">
            <v>0</v>
          </cell>
          <cell r="BA292">
            <v>0</v>
          </cell>
          <cell r="BB292">
            <v>0</v>
          </cell>
          <cell r="BC292">
            <v>0</v>
          </cell>
          <cell r="BD292">
            <v>1</v>
          </cell>
          <cell r="BE292">
            <v>1</v>
          </cell>
          <cell r="BF292">
            <v>0</v>
          </cell>
          <cell r="BG292">
            <v>0</v>
          </cell>
          <cell r="BH292">
            <v>0</v>
          </cell>
          <cell r="BI292">
            <v>0</v>
          </cell>
          <cell r="BJ292">
            <v>0</v>
          </cell>
          <cell r="BK292">
            <v>0</v>
          </cell>
          <cell r="BL292">
            <v>0</v>
          </cell>
          <cell r="BM292">
            <v>2</v>
          </cell>
          <cell r="BN292">
            <v>3</v>
          </cell>
          <cell r="BP292">
            <v>21</v>
          </cell>
        </row>
        <row r="293">
          <cell r="B293">
            <v>1198</v>
          </cell>
          <cell r="C293" t="str">
            <v>GI &amp; Uro</v>
          </cell>
          <cell r="D293" t="str">
            <v>GU CL 서울2팀</v>
          </cell>
          <cell r="E293" t="str">
            <v>황병원</v>
          </cell>
          <cell r="F293" t="str">
            <v>차장</v>
          </cell>
          <cell r="G293" t="str">
            <v>팀장</v>
          </cell>
          <cell r="H293" t="str">
            <v>1997-05-06</v>
          </cell>
          <cell r="I293" t="str">
            <v>남</v>
          </cell>
          <cell r="J293">
            <v>20</v>
          </cell>
          <cell r="K293">
            <v>0</v>
          </cell>
          <cell r="L293">
            <v>19</v>
          </cell>
          <cell r="M293">
            <v>19</v>
          </cell>
          <cell r="R293" t="str">
            <v>휴일</v>
          </cell>
          <cell r="X293" t="str">
            <v>휴일</v>
          </cell>
          <cell r="Y293" t="str">
            <v>휴일</v>
          </cell>
          <cell r="AE293" t="str">
            <v>휴일</v>
          </cell>
          <cell r="AF293" t="str">
            <v>휴일</v>
          </cell>
          <cell r="AQ293" t="str">
            <v>회의</v>
          </cell>
          <cell r="AR293" t="str">
            <v>회의</v>
          </cell>
          <cell r="AV293">
            <v>0</v>
          </cell>
          <cell r="AW293">
            <v>0</v>
          </cell>
          <cell r="AX293">
            <v>0</v>
          </cell>
          <cell r="AY293">
            <v>0</v>
          </cell>
          <cell r="AZ293">
            <v>0</v>
          </cell>
          <cell r="BA293">
            <v>0</v>
          </cell>
          <cell r="BB293">
            <v>0</v>
          </cell>
          <cell r="BC293">
            <v>0</v>
          </cell>
          <cell r="BD293">
            <v>5</v>
          </cell>
          <cell r="BE293">
            <v>0</v>
          </cell>
          <cell r="BF293">
            <v>0</v>
          </cell>
          <cell r="BG293">
            <v>0</v>
          </cell>
          <cell r="BH293">
            <v>0</v>
          </cell>
          <cell r="BI293">
            <v>0</v>
          </cell>
          <cell r="BJ293">
            <v>0</v>
          </cell>
          <cell r="BK293">
            <v>0</v>
          </cell>
          <cell r="BL293">
            <v>0</v>
          </cell>
          <cell r="BM293">
            <v>2</v>
          </cell>
          <cell r="BN293">
            <v>2</v>
          </cell>
          <cell r="BP293">
            <v>22</v>
          </cell>
        </row>
        <row r="294">
          <cell r="B294">
            <v>1265</v>
          </cell>
          <cell r="C294" t="str">
            <v>GI &amp; Uro</v>
          </cell>
          <cell r="D294" t="str">
            <v>GU CL 서울2팀</v>
          </cell>
          <cell r="E294" t="str">
            <v>황남득</v>
          </cell>
          <cell r="F294" t="str">
            <v>과장</v>
          </cell>
          <cell r="G294" t="str">
            <v>팀원</v>
          </cell>
          <cell r="H294" t="str">
            <v>2000-01-10</v>
          </cell>
          <cell r="I294" t="str">
            <v>남</v>
          </cell>
          <cell r="J294">
            <v>12</v>
          </cell>
          <cell r="K294">
            <v>0</v>
          </cell>
          <cell r="L294">
            <v>16</v>
          </cell>
          <cell r="M294">
            <v>16</v>
          </cell>
          <cell r="R294" t="str">
            <v>휴일</v>
          </cell>
          <cell r="AP294" t="str">
            <v>3/5대휴</v>
          </cell>
          <cell r="AQ294" t="str">
            <v>회의</v>
          </cell>
          <cell r="AR294" t="str">
            <v>회의</v>
          </cell>
          <cell r="AV294">
            <v>0</v>
          </cell>
          <cell r="AW294">
            <v>0</v>
          </cell>
          <cell r="AX294">
            <v>0</v>
          </cell>
          <cell r="AY294">
            <v>0</v>
          </cell>
          <cell r="AZ294">
            <v>0</v>
          </cell>
          <cell r="BA294">
            <v>0</v>
          </cell>
          <cell r="BB294">
            <v>0</v>
          </cell>
          <cell r="BC294">
            <v>0</v>
          </cell>
          <cell r="BD294">
            <v>1</v>
          </cell>
          <cell r="BE294">
            <v>1</v>
          </cell>
          <cell r="BF294">
            <v>0</v>
          </cell>
          <cell r="BG294">
            <v>0</v>
          </cell>
          <cell r="BH294">
            <v>0</v>
          </cell>
          <cell r="BI294">
            <v>0</v>
          </cell>
          <cell r="BJ294">
            <v>0</v>
          </cell>
          <cell r="BK294">
            <v>0</v>
          </cell>
          <cell r="BL294">
            <v>0</v>
          </cell>
          <cell r="BM294">
            <v>2</v>
          </cell>
          <cell r="BN294">
            <v>3</v>
          </cell>
          <cell r="BP294">
            <v>21</v>
          </cell>
        </row>
        <row r="295">
          <cell r="B295">
            <v>1524</v>
          </cell>
          <cell r="C295" t="str">
            <v>GI &amp; Uro</v>
          </cell>
          <cell r="D295" t="str">
            <v>GU CL 서울2팀</v>
          </cell>
          <cell r="E295" t="str">
            <v>임채홍</v>
          </cell>
          <cell r="F295" t="str">
            <v>사원</v>
          </cell>
          <cell r="G295" t="str">
            <v>팀원</v>
          </cell>
          <cell r="H295" t="str">
            <v>2003-07-01</v>
          </cell>
          <cell r="I295" t="str">
            <v>남</v>
          </cell>
          <cell r="J295">
            <v>8.0136986301369859</v>
          </cell>
          <cell r="K295">
            <v>0</v>
          </cell>
          <cell r="L295">
            <v>13</v>
          </cell>
          <cell r="M295">
            <v>13</v>
          </cell>
          <cell r="R295" t="str">
            <v>휴일</v>
          </cell>
          <cell r="S295" t="str">
            <v>3/5대휴</v>
          </cell>
          <cell r="AQ295" t="str">
            <v>회의</v>
          </cell>
          <cell r="AR295" t="str">
            <v>회의</v>
          </cell>
          <cell r="AV295">
            <v>0</v>
          </cell>
          <cell r="AW295">
            <v>0</v>
          </cell>
          <cell r="AX295">
            <v>0</v>
          </cell>
          <cell r="AY295">
            <v>0</v>
          </cell>
          <cell r="AZ295">
            <v>0</v>
          </cell>
          <cell r="BA295">
            <v>0</v>
          </cell>
          <cell r="BB295">
            <v>0</v>
          </cell>
          <cell r="BC295">
            <v>0</v>
          </cell>
          <cell r="BD295">
            <v>1</v>
          </cell>
          <cell r="BE295">
            <v>1</v>
          </cell>
          <cell r="BF295">
            <v>0</v>
          </cell>
          <cell r="BG295">
            <v>0</v>
          </cell>
          <cell r="BH295">
            <v>0</v>
          </cell>
          <cell r="BI295">
            <v>0</v>
          </cell>
          <cell r="BJ295">
            <v>0</v>
          </cell>
          <cell r="BK295">
            <v>0</v>
          </cell>
          <cell r="BL295">
            <v>0</v>
          </cell>
          <cell r="BM295">
            <v>2</v>
          </cell>
          <cell r="BN295">
            <v>3</v>
          </cell>
          <cell r="BP295">
            <v>21</v>
          </cell>
        </row>
        <row r="296">
          <cell r="B296">
            <v>1350</v>
          </cell>
          <cell r="C296" t="str">
            <v>GI &amp; Uro</v>
          </cell>
          <cell r="D296" t="str">
            <v>GU CL 서울2팀</v>
          </cell>
          <cell r="E296" t="str">
            <v>이호영</v>
          </cell>
          <cell r="F296" t="str">
            <v>주임</v>
          </cell>
          <cell r="G296" t="str">
            <v>팀원</v>
          </cell>
          <cell r="H296" t="str">
            <v>2001-04-30</v>
          </cell>
          <cell r="I296" t="str">
            <v>남</v>
          </cell>
          <cell r="J296">
            <v>12</v>
          </cell>
          <cell r="K296">
            <v>0</v>
          </cell>
          <cell r="L296">
            <v>15</v>
          </cell>
          <cell r="M296">
            <v>15</v>
          </cell>
          <cell r="S296" t="str">
            <v>2/11대휴</v>
          </cell>
          <cell r="AE296" t="str">
            <v>휴일</v>
          </cell>
          <cell r="AG296" t="str">
            <v>3/18대휴</v>
          </cell>
          <cell r="AQ296" t="str">
            <v>회의</v>
          </cell>
          <cell r="AR296" t="str">
            <v>회의</v>
          </cell>
          <cell r="AV296">
            <v>0</v>
          </cell>
          <cell r="AW296">
            <v>0</v>
          </cell>
          <cell r="AX296">
            <v>0</v>
          </cell>
          <cell r="AY296">
            <v>0</v>
          </cell>
          <cell r="AZ296">
            <v>0</v>
          </cell>
          <cell r="BA296">
            <v>0</v>
          </cell>
          <cell r="BB296">
            <v>0</v>
          </cell>
          <cell r="BC296">
            <v>0</v>
          </cell>
          <cell r="BD296">
            <v>1</v>
          </cell>
          <cell r="BE296">
            <v>2</v>
          </cell>
          <cell r="BF296">
            <v>0</v>
          </cell>
          <cell r="BG296">
            <v>0</v>
          </cell>
          <cell r="BH296">
            <v>0</v>
          </cell>
          <cell r="BI296">
            <v>0</v>
          </cell>
          <cell r="BJ296">
            <v>0</v>
          </cell>
          <cell r="BK296">
            <v>0</v>
          </cell>
          <cell r="BL296">
            <v>0</v>
          </cell>
          <cell r="BM296">
            <v>2</v>
          </cell>
          <cell r="BN296">
            <v>4</v>
          </cell>
          <cell r="BP296">
            <v>20</v>
          </cell>
        </row>
        <row r="297">
          <cell r="B297">
            <v>1582</v>
          </cell>
          <cell r="C297" t="str">
            <v>GI &amp; Uro</v>
          </cell>
          <cell r="D297" t="str">
            <v>GU CL 서울2팀</v>
          </cell>
          <cell r="E297" t="str">
            <v>이성국</v>
          </cell>
          <cell r="F297" t="str">
            <v>사원</v>
          </cell>
          <cell r="G297" t="str">
            <v>팀원</v>
          </cell>
          <cell r="H297" t="str">
            <v>2004-09-10</v>
          </cell>
          <cell r="I297" t="str">
            <v>남</v>
          </cell>
          <cell r="J297">
            <v>0</v>
          </cell>
          <cell r="K297">
            <v>-8.9315068493150687</v>
          </cell>
          <cell r="L297">
            <v>12</v>
          </cell>
          <cell r="M297">
            <v>3.0684931506849313</v>
          </cell>
          <cell r="AD297" t="str">
            <v>2/18대휴</v>
          </cell>
          <cell r="AQ297" t="str">
            <v>회의</v>
          </cell>
          <cell r="AR297" t="str">
            <v>회의</v>
          </cell>
          <cell r="AV297">
            <v>0</v>
          </cell>
          <cell r="AW297">
            <v>0</v>
          </cell>
          <cell r="AX297">
            <v>0</v>
          </cell>
          <cell r="AY297">
            <v>0</v>
          </cell>
          <cell r="AZ297">
            <v>0</v>
          </cell>
          <cell r="BA297">
            <v>0</v>
          </cell>
          <cell r="BB297">
            <v>0</v>
          </cell>
          <cell r="BC297">
            <v>0</v>
          </cell>
          <cell r="BD297">
            <v>0</v>
          </cell>
          <cell r="BE297">
            <v>1</v>
          </cell>
          <cell r="BF297">
            <v>0</v>
          </cell>
          <cell r="BG297">
            <v>0</v>
          </cell>
          <cell r="BH297">
            <v>0</v>
          </cell>
          <cell r="BI297">
            <v>0</v>
          </cell>
          <cell r="BJ297">
            <v>0</v>
          </cell>
          <cell r="BK297">
            <v>0</v>
          </cell>
          <cell r="BL297">
            <v>0</v>
          </cell>
          <cell r="BM297">
            <v>2</v>
          </cell>
          <cell r="BN297">
            <v>3</v>
          </cell>
          <cell r="BP297">
            <v>21</v>
          </cell>
        </row>
        <row r="298">
          <cell r="B298">
            <v>1342</v>
          </cell>
          <cell r="C298" t="str">
            <v>GI &amp; Uro</v>
          </cell>
          <cell r="D298" t="str">
            <v>GU CL 서울2팀</v>
          </cell>
          <cell r="E298" t="str">
            <v>진광필</v>
          </cell>
          <cell r="F298" t="str">
            <v>주임</v>
          </cell>
          <cell r="G298" t="str">
            <v>팀원</v>
          </cell>
          <cell r="H298" t="str">
            <v>2001-03-05</v>
          </cell>
          <cell r="I298" t="str">
            <v>남</v>
          </cell>
          <cell r="J298">
            <v>17</v>
          </cell>
          <cell r="K298">
            <v>0</v>
          </cell>
          <cell r="L298">
            <v>15</v>
          </cell>
          <cell r="M298">
            <v>15</v>
          </cell>
          <cell r="S298" t="str">
            <v>2/5대휴</v>
          </cell>
          <cell r="AO298" t="str">
            <v>훈련반</v>
          </cell>
          <cell r="AQ298" t="str">
            <v>회의</v>
          </cell>
          <cell r="AR298" t="str">
            <v>회의</v>
          </cell>
          <cell r="AV298">
            <v>0</v>
          </cell>
          <cell r="AW298">
            <v>0</v>
          </cell>
          <cell r="AX298">
            <v>0</v>
          </cell>
          <cell r="AY298">
            <v>0</v>
          </cell>
          <cell r="AZ298">
            <v>0</v>
          </cell>
          <cell r="BA298">
            <v>0</v>
          </cell>
          <cell r="BB298">
            <v>0</v>
          </cell>
          <cell r="BC298">
            <v>0</v>
          </cell>
          <cell r="BD298">
            <v>0</v>
          </cell>
          <cell r="BE298">
            <v>1</v>
          </cell>
          <cell r="BF298">
            <v>0</v>
          </cell>
          <cell r="BG298">
            <v>0</v>
          </cell>
          <cell r="BH298">
            <v>0</v>
          </cell>
          <cell r="BI298">
            <v>1</v>
          </cell>
          <cell r="BJ298">
            <v>0</v>
          </cell>
          <cell r="BK298">
            <v>0.5</v>
          </cell>
          <cell r="BL298">
            <v>0</v>
          </cell>
          <cell r="BM298">
            <v>2</v>
          </cell>
          <cell r="BN298">
            <v>3</v>
          </cell>
          <cell r="BP298">
            <v>21</v>
          </cell>
        </row>
        <row r="299">
          <cell r="B299">
            <v>1555</v>
          </cell>
          <cell r="C299" t="str">
            <v>GI &amp; Uro</v>
          </cell>
          <cell r="D299" t="str">
            <v>GU CL 서울2팀</v>
          </cell>
          <cell r="E299" t="str">
            <v>이으뜸</v>
          </cell>
          <cell r="F299" t="str">
            <v>사원</v>
          </cell>
          <cell r="G299" t="str">
            <v>팀원</v>
          </cell>
          <cell r="H299" t="str">
            <v>2004-01-26</v>
          </cell>
          <cell r="I299" t="str">
            <v>남</v>
          </cell>
          <cell r="J299">
            <v>8.3150684931506849</v>
          </cell>
          <cell r="K299">
            <v>0</v>
          </cell>
          <cell r="L299">
            <v>12</v>
          </cell>
          <cell r="M299">
            <v>12</v>
          </cell>
          <cell r="S299" t="str">
            <v>2/11대휴</v>
          </cell>
          <cell r="AB299" t="str">
            <v>훈련</v>
          </cell>
          <cell r="AQ299" t="str">
            <v>회의</v>
          </cell>
          <cell r="AR299" t="str">
            <v>회의</v>
          </cell>
          <cell r="AV299">
            <v>0</v>
          </cell>
          <cell r="AW299">
            <v>0</v>
          </cell>
          <cell r="AX299">
            <v>0</v>
          </cell>
          <cell r="AY299">
            <v>0</v>
          </cell>
          <cell r="AZ299">
            <v>0</v>
          </cell>
          <cell r="BA299">
            <v>0</v>
          </cell>
          <cell r="BB299">
            <v>0</v>
          </cell>
          <cell r="BC299">
            <v>0</v>
          </cell>
          <cell r="BD299">
            <v>0</v>
          </cell>
          <cell r="BE299">
            <v>1</v>
          </cell>
          <cell r="BF299">
            <v>0</v>
          </cell>
          <cell r="BG299">
            <v>0</v>
          </cell>
          <cell r="BH299">
            <v>0</v>
          </cell>
          <cell r="BI299">
            <v>0</v>
          </cell>
          <cell r="BJ299">
            <v>1</v>
          </cell>
          <cell r="BK299">
            <v>1</v>
          </cell>
          <cell r="BL299">
            <v>0</v>
          </cell>
          <cell r="BM299">
            <v>2</v>
          </cell>
          <cell r="BN299">
            <v>4</v>
          </cell>
          <cell r="BP299">
            <v>20</v>
          </cell>
        </row>
        <row r="300">
          <cell r="B300">
            <v>1329</v>
          </cell>
          <cell r="C300" t="str">
            <v>GI &amp; Uro</v>
          </cell>
          <cell r="D300" t="str">
            <v>GU CL 서울2팀</v>
          </cell>
          <cell r="E300" t="str">
            <v>노윤식</v>
          </cell>
          <cell r="F300" t="str">
            <v>주임</v>
          </cell>
          <cell r="G300" t="str">
            <v>팀원</v>
          </cell>
          <cell r="H300" t="str">
            <v>2001-02-26</v>
          </cell>
          <cell r="I300" t="str">
            <v>남</v>
          </cell>
          <cell r="J300">
            <v>13</v>
          </cell>
          <cell r="K300">
            <v>0</v>
          </cell>
          <cell r="L300">
            <v>15</v>
          </cell>
          <cell r="M300">
            <v>15</v>
          </cell>
          <cell r="O300" t="str">
            <v>훈련반</v>
          </cell>
          <cell r="R300" t="str">
            <v>휴일</v>
          </cell>
          <cell r="S300" t="str">
            <v>2/5대휴</v>
          </cell>
          <cell r="AQ300" t="str">
            <v>회의</v>
          </cell>
          <cell r="AR300" t="str">
            <v>회의</v>
          </cell>
          <cell r="AV300">
            <v>0</v>
          </cell>
          <cell r="AW300">
            <v>0</v>
          </cell>
          <cell r="AX300">
            <v>0</v>
          </cell>
          <cell r="AY300">
            <v>0</v>
          </cell>
          <cell r="AZ300">
            <v>0</v>
          </cell>
          <cell r="BA300">
            <v>0</v>
          </cell>
          <cell r="BB300">
            <v>0</v>
          </cell>
          <cell r="BC300">
            <v>0</v>
          </cell>
          <cell r="BD300">
            <v>1</v>
          </cell>
          <cell r="BE300">
            <v>1</v>
          </cell>
          <cell r="BF300">
            <v>0</v>
          </cell>
          <cell r="BG300">
            <v>0</v>
          </cell>
          <cell r="BH300">
            <v>0</v>
          </cell>
          <cell r="BI300">
            <v>1</v>
          </cell>
          <cell r="BJ300">
            <v>0</v>
          </cell>
          <cell r="BK300">
            <v>0.5</v>
          </cell>
          <cell r="BL300">
            <v>0</v>
          </cell>
          <cell r="BM300">
            <v>2</v>
          </cell>
          <cell r="BN300">
            <v>3</v>
          </cell>
          <cell r="BP300">
            <v>21</v>
          </cell>
        </row>
        <row r="301">
          <cell r="B301">
            <v>1414</v>
          </cell>
          <cell r="C301" t="str">
            <v>GI &amp; Uro</v>
          </cell>
          <cell r="D301" t="str">
            <v>GU CL 서울2팀</v>
          </cell>
          <cell r="E301" t="str">
            <v>강정아</v>
          </cell>
          <cell r="F301" t="str">
            <v>대리</v>
          </cell>
          <cell r="G301" t="str">
            <v>팀원</v>
          </cell>
          <cell r="H301" t="str">
            <v>2002-10-01</v>
          </cell>
          <cell r="I301" t="str">
            <v>여</v>
          </cell>
          <cell r="J301">
            <v>15</v>
          </cell>
          <cell r="K301">
            <v>0</v>
          </cell>
          <cell r="L301">
            <v>14</v>
          </cell>
          <cell r="M301">
            <v>14</v>
          </cell>
          <cell r="AC301" t="str">
            <v>생휴</v>
          </cell>
          <cell r="AQ301" t="str">
            <v>회의</v>
          </cell>
          <cell r="AR301" t="str">
            <v>회의</v>
          </cell>
          <cell r="AV301">
            <v>0</v>
          </cell>
          <cell r="AW301">
            <v>0</v>
          </cell>
          <cell r="AX301">
            <v>0</v>
          </cell>
          <cell r="AY301">
            <v>0</v>
          </cell>
          <cell r="AZ301">
            <v>0</v>
          </cell>
          <cell r="BA301">
            <v>0</v>
          </cell>
          <cell r="BB301">
            <v>1</v>
          </cell>
          <cell r="BC301">
            <v>0</v>
          </cell>
          <cell r="BD301">
            <v>0</v>
          </cell>
          <cell r="BE301">
            <v>0</v>
          </cell>
          <cell r="BF301">
            <v>0</v>
          </cell>
          <cell r="BG301">
            <v>0</v>
          </cell>
          <cell r="BH301">
            <v>0</v>
          </cell>
          <cell r="BI301">
            <v>0</v>
          </cell>
          <cell r="BJ301">
            <v>0</v>
          </cell>
          <cell r="BK301">
            <v>0</v>
          </cell>
          <cell r="BL301">
            <v>0</v>
          </cell>
          <cell r="BM301">
            <v>2</v>
          </cell>
          <cell r="BN301">
            <v>3</v>
          </cell>
          <cell r="BP301">
            <v>21</v>
          </cell>
        </row>
        <row r="302">
          <cell r="B302">
            <v>1098</v>
          </cell>
          <cell r="C302" t="str">
            <v>GI &amp; Uro</v>
          </cell>
          <cell r="D302" t="str">
            <v>GU CL East팀</v>
          </cell>
          <cell r="E302" t="str">
            <v>이충근</v>
          </cell>
          <cell r="F302" t="str">
            <v>차장</v>
          </cell>
          <cell r="G302" t="str">
            <v>팀장</v>
          </cell>
          <cell r="H302" t="str">
            <v>1992-06-15</v>
          </cell>
          <cell r="I302" t="str">
            <v>남</v>
          </cell>
          <cell r="J302">
            <v>26</v>
          </cell>
          <cell r="K302">
            <v>0</v>
          </cell>
          <cell r="L302">
            <v>24</v>
          </cell>
          <cell r="M302">
            <v>24</v>
          </cell>
          <cell r="AF302" t="str">
            <v>휴일</v>
          </cell>
          <cell r="AQ302" t="str">
            <v>회의</v>
          </cell>
          <cell r="AR302" t="str">
            <v>회의</v>
          </cell>
          <cell r="AV302">
            <v>0</v>
          </cell>
          <cell r="AW302">
            <v>0</v>
          </cell>
          <cell r="AX302">
            <v>0</v>
          </cell>
          <cell r="AY302">
            <v>0</v>
          </cell>
          <cell r="AZ302">
            <v>0</v>
          </cell>
          <cell r="BA302">
            <v>0</v>
          </cell>
          <cell r="BB302">
            <v>0</v>
          </cell>
          <cell r="BC302">
            <v>0</v>
          </cell>
          <cell r="BD302">
            <v>1</v>
          </cell>
          <cell r="BE302">
            <v>0</v>
          </cell>
          <cell r="BF302">
            <v>0</v>
          </cell>
          <cell r="BG302">
            <v>0</v>
          </cell>
          <cell r="BH302">
            <v>0</v>
          </cell>
          <cell r="BI302">
            <v>0</v>
          </cell>
          <cell r="BJ302">
            <v>0</v>
          </cell>
          <cell r="BK302">
            <v>0</v>
          </cell>
          <cell r="BL302">
            <v>0</v>
          </cell>
          <cell r="BM302">
            <v>2</v>
          </cell>
          <cell r="BN302">
            <v>2</v>
          </cell>
          <cell r="BP302">
            <v>22</v>
          </cell>
        </row>
        <row r="303">
          <cell r="B303">
            <v>1082</v>
          </cell>
          <cell r="C303" t="str">
            <v>GI &amp; Uro</v>
          </cell>
          <cell r="D303" t="str">
            <v>GU CL East팀</v>
          </cell>
          <cell r="E303" t="str">
            <v>장필경</v>
          </cell>
          <cell r="F303" t="str">
            <v>차장</v>
          </cell>
          <cell r="G303" t="str">
            <v>팀원</v>
          </cell>
          <cell r="H303" t="str">
            <v>1991-09-10</v>
          </cell>
          <cell r="I303" t="str">
            <v>남</v>
          </cell>
          <cell r="J303">
            <v>22.5</v>
          </cell>
          <cell r="K303">
            <v>0</v>
          </cell>
          <cell r="L303">
            <v>25</v>
          </cell>
          <cell r="M303">
            <v>25</v>
          </cell>
          <cell r="X303" t="str">
            <v>휴일</v>
          </cell>
          <cell r="AQ303" t="str">
            <v>회의</v>
          </cell>
          <cell r="AR303" t="str">
            <v>회의</v>
          </cell>
          <cell r="AV303">
            <v>0</v>
          </cell>
          <cell r="AW303">
            <v>0</v>
          </cell>
          <cell r="AX303">
            <v>0</v>
          </cell>
          <cell r="AY303">
            <v>0</v>
          </cell>
          <cell r="AZ303">
            <v>0</v>
          </cell>
          <cell r="BA303">
            <v>0</v>
          </cell>
          <cell r="BB303">
            <v>0</v>
          </cell>
          <cell r="BC303">
            <v>0</v>
          </cell>
          <cell r="BD303">
            <v>1</v>
          </cell>
          <cell r="BE303">
            <v>0</v>
          </cell>
          <cell r="BF303">
            <v>0</v>
          </cell>
          <cell r="BG303">
            <v>0</v>
          </cell>
          <cell r="BH303">
            <v>0</v>
          </cell>
          <cell r="BI303">
            <v>0</v>
          </cell>
          <cell r="BJ303">
            <v>0</v>
          </cell>
          <cell r="BK303">
            <v>0</v>
          </cell>
          <cell r="BL303">
            <v>0</v>
          </cell>
          <cell r="BM303">
            <v>2</v>
          </cell>
          <cell r="BN303">
            <v>2</v>
          </cell>
          <cell r="BP303">
            <v>22</v>
          </cell>
        </row>
        <row r="304">
          <cell r="B304">
            <v>1291</v>
          </cell>
          <cell r="C304" t="str">
            <v>GI &amp; Uro</v>
          </cell>
          <cell r="D304" t="str">
            <v>GU CL East팀</v>
          </cell>
          <cell r="E304" t="str">
            <v>김승용</v>
          </cell>
          <cell r="F304" t="str">
            <v>주임</v>
          </cell>
          <cell r="G304" t="str">
            <v>팀원</v>
          </cell>
          <cell r="H304" t="str">
            <v>2000-02-01</v>
          </cell>
          <cell r="I304" t="str">
            <v>남</v>
          </cell>
          <cell r="J304">
            <v>12</v>
          </cell>
          <cell r="K304">
            <v>0</v>
          </cell>
          <cell r="L304">
            <v>16</v>
          </cell>
          <cell r="M304">
            <v>16</v>
          </cell>
          <cell r="AQ304" t="str">
            <v>회의</v>
          </cell>
          <cell r="AR304" t="str">
            <v>회의</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2</v>
          </cell>
          <cell r="BN304">
            <v>2</v>
          </cell>
          <cell r="BP304">
            <v>22</v>
          </cell>
        </row>
        <row r="305">
          <cell r="B305">
            <v>1241</v>
          </cell>
          <cell r="C305" t="str">
            <v>GI &amp; Uro</v>
          </cell>
          <cell r="D305" t="str">
            <v>GU CL East팀</v>
          </cell>
          <cell r="E305" t="str">
            <v>정동욱</v>
          </cell>
          <cell r="F305" t="str">
            <v>대리</v>
          </cell>
          <cell r="G305" t="str">
            <v>팀원</v>
          </cell>
          <cell r="H305" t="str">
            <v>1999-07-01</v>
          </cell>
          <cell r="I305" t="str">
            <v>남</v>
          </cell>
          <cell r="J305">
            <v>15</v>
          </cell>
          <cell r="K305">
            <v>0</v>
          </cell>
          <cell r="L305">
            <v>17</v>
          </cell>
          <cell r="M305">
            <v>17</v>
          </cell>
          <cell r="X305" t="str">
            <v>휴일</v>
          </cell>
          <cell r="AE305" t="str">
            <v>휴일</v>
          </cell>
          <cell r="AQ305" t="str">
            <v>회의</v>
          </cell>
          <cell r="AR305" t="str">
            <v>회의</v>
          </cell>
          <cell r="AV305">
            <v>0</v>
          </cell>
          <cell r="AW305">
            <v>0</v>
          </cell>
          <cell r="AX305">
            <v>0</v>
          </cell>
          <cell r="AY305">
            <v>0</v>
          </cell>
          <cell r="AZ305">
            <v>0</v>
          </cell>
          <cell r="BA305">
            <v>0</v>
          </cell>
          <cell r="BB305">
            <v>0</v>
          </cell>
          <cell r="BC305">
            <v>0</v>
          </cell>
          <cell r="BD305">
            <v>2</v>
          </cell>
          <cell r="BE305">
            <v>0</v>
          </cell>
          <cell r="BF305">
            <v>0</v>
          </cell>
          <cell r="BG305">
            <v>0</v>
          </cell>
          <cell r="BH305">
            <v>0</v>
          </cell>
          <cell r="BI305">
            <v>0</v>
          </cell>
          <cell r="BJ305">
            <v>0</v>
          </cell>
          <cell r="BK305">
            <v>0</v>
          </cell>
          <cell r="BL305">
            <v>0</v>
          </cell>
          <cell r="BM305">
            <v>2</v>
          </cell>
          <cell r="BN305">
            <v>2</v>
          </cell>
          <cell r="BP305">
            <v>22</v>
          </cell>
        </row>
        <row r="306">
          <cell r="B306">
            <v>1530</v>
          </cell>
          <cell r="C306" t="str">
            <v>GI &amp; Uro</v>
          </cell>
          <cell r="D306" t="str">
            <v>GU CL East팀</v>
          </cell>
          <cell r="E306" t="str">
            <v>최철화</v>
          </cell>
          <cell r="F306" t="str">
            <v>주임</v>
          </cell>
          <cell r="G306" t="str">
            <v>팀원</v>
          </cell>
          <cell r="H306" t="str">
            <v>2003-07-01</v>
          </cell>
          <cell r="I306" t="str">
            <v>남</v>
          </cell>
          <cell r="J306">
            <v>14.5</v>
          </cell>
          <cell r="K306">
            <v>0</v>
          </cell>
          <cell r="L306">
            <v>13</v>
          </cell>
          <cell r="M306">
            <v>13</v>
          </cell>
          <cell r="AQ306" t="str">
            <v>회의</v>
          </cell>
          <cell r="AR306" t="str">
            <v>회의</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2</v>
          </cell>
          <cell r="BN306">
            <v>2</v>
          </cell>
          <cell r="BP306">
            <v>22</v>
          </cell>
        </row>
        <row r="307">
          <cell r="B307">
            <v>1333</v>
          </cell>
          <cell r="C307" t="str">
            <v>GI &amp; Uro</v>
          </cell>
          <cell r="D307" t="str">
            <v>GU CL East팀</v>
          </cell>
          <cell r="E307" t="str">
            <v>도영종</v>
          </cell>
          <cell r="F307" t="str">
            <v>주임</v>
          </cell>
          <cell r="G307" t="str">
            <v>팀원</v>
          </cell>
          <cell r="H307" t="str">
            <v>2001-02-26</v>
          </cell>
          <cell r="I307" t="str">
            <v>남</v>
          </cell>
          <cell r="J307">
            <v>14</v>
          </cell>
          <cell r="K307">
            <v>0</v>
          </cell>
          <cell r="L307">
            <v>15</v>
          </cell>
          <cell r="M307">
            <v>15</v>
          </cell>
          <cell r="Q307" t="str">
            <v>휴일</v>
          </cell>
          <cell r="X307" t="str">
            <v>휴일</v>
          </cell>
          <cell r="Z307" t="str">
            <v>3/4대휴</v>
          </cell>
          <cell r="AQ307" t="str">
            <v>회의</v>
          </cell>
          <cell r="AR307" t="str">
            <v>회의</v>
          </cell>
          <cell r="AV307">
            <v>0</v>
          </cell>
          <cell r="AW307">
            <v>0</v>
          </cell>
          <cell r="AX307">
            <v>0</v>
          </cell>
          <cell r="AY307">
            <v>0</v>
          </cell>
          <cell r="AZ307">
            <v>0</v>
          </cell>
          <cell r="BA307">
            <v>0</v>
          </cell>
          <cell r="BB307">
            <v>0</v>
          </cell>
          <cell r="BC307">
            <v>0</v>
          </cell>
          <cell r="BD307">
            <v>2</v>
          </cell>
          <cell r="BE307">
            <v>1</v>
          </cell>
          <cell r="BF307">
            <v>0</v>
          </cell>
          <cell r="BG307">
            <v>0</v>
          </cell>
          <cell r="BH307">
            <v>0</v>
          </cell>
          <cell r="BI307">
            <v>0</v>
          </cell>
          <cell r="BJ307">
            <v>0</v>
          </cell>
          <cell r="BK307">
            <v>0</v>
          </cell>
          <cell r="BL307">
            <v>0</v>
          </cell>
          <cell r="BM307">
            <v>2</v>
          </cell>
          <cell r="BN307">
            <v>3</v>
          </cell>
          <cell r="BP307">
            <v>21</v>
          </cell>
        </row>
        <row r="308">
          <cell r="B308">
            <v>1466</v>
          </cell>
          <cell r="C308" t="str">
            <v>GI &amp; Uro</v>
          </cell>
          <cell r="D308" t="str">
            <v>GU CL East팀</v>
          </cell>
          <cell r="E308" t="str">
            <v>이용만</v>
          </cell>
          <cell r="F308" t="str">
            <v>사원</v>
          </cell>
          <cell r="G308" t="str">
            <v>팀원</v>
          </cell>
          <cell r="H308" t="str">
            <v>2003-01-07</v>
          </cell>
          <cell r="I308" t="str">
            <v>남</v>
          </cell>
          <cell r="J308">
            <v>8.8082191780821901</v>
          </cell>
          <cell r="K308">
            <v>0</v>
          </cell>
          <cell r="L308">
            <v>13</v>
          </cell>
          <cell r="M308">
            <v>13</v>
          </cell>
          <cell r="X308" t="str">
            <v>휴일</v>
          </cell>
          <cell r="AQ308" t="str">
            <v>회의</v>
          </cell>
          <cell r="AR308" t="str">
            <v>회의</v>
          </cell>
          <cell r="AV308">
            <v>0</v>
          </cell>
          <cell r="AW308">
            <v>0</v>
          </cell>
          <cell r="AX308">
            <v>0</v>
          </cell>
          <cell r="AY308">
            <v>0</v>
          </cell>
          <cell r="AZ308">
            <v>0</v>
          </cell>
          <cell r="BA308">
            <v>0</v>
          </cell>
          <cell r="BB308">
            <v>0</v>
          </cell>
          <cell r="BC308">
            <v>0</v>
          </cell>
          <cell r="BD308">
            <v>1</v>
          </cell>
          <cell r="BE308">
            <v>0</v>
          </cell>
          <cell r="BF308">
            <v>0</v>
          </cell>
          <cell r="BG308">
            <v>0</v>
          </cell>
          <cell r="BH308">
            <v>0</v>
          </cell>
          <cell r="BI308">
            <v>0</v>
          </cell>
          <cell r="BJ308">
            <v>0</v>
          </cell>
          <cell r="BK308">
            <v>0</v>
          </cell>
          <cell r="BL308">
            <v>0</v>
          </cell>
          <cell r="BM308">
            <v>2</v>
          </cell>
          <cell r="BN308">
            <v>2</v>
          </cell>
          <cell r="BP308">
            <v>22</v>
          </cell>
        </row>
        <row r="309">
          <cell r="B309">
            <v>1356</v>
          </cell>
          <cell r="C309" t="str">
            <v>GI &amp; Uro</v>
          </cell>
          <cell r="D309" t="str">
            <v>GU CL East팀</v>
          </cell>
          <cell r="E309" t="str">
            <v>송상훈</v>
          </cell>
          <cell r="F309" t="str">
            <v>주임</v>
          </cell>
          <cell r="G309" t="str">
            <v>팀원</v>
          </cell>
          <cell r="H309" t="str">
            <v>2001-04-30</v>
          </cell>
          <cell r="I309" t="str">
            <v>남</v>
          </cell>
          <cell r="J309">
            <v>15</v>
          </cell>
          <cell r="K309">
            <v>0</v>
          </cell>
          <cell r="L309">
            <v>15</v>
          </cell>
          <cell r="M309">
            <v>15</v>
          </cell>
          <cell r="X309" t="str">
            <v>휴일</v>
          </cell>
          <cell r="AQ309" t="str">
            <v>회의</v>
          </cell>
          <cell r="AR309" t="str">
            <v>회의</v>
          </cell>
          <cell r="AV309">
            <v>0</v>
          </cell>
          <cell r="AW309">
            <v>0</v>
          </cell>
          <cell r="AX309">
            <v>0</v>
          </cell>
          <cell r="AY309">
            <v>0</v>
          </cell>
          <cell r="AZ309">
            <v>0</v>
          </cell>
          <cell r="BA309">
            <v>0</v>
          </cell>
          <cell r="BB309">
            <v>0</v>
          </cell>
          <cell r="BC309">
            <v>0</v>
          </cell>
          <cell r="BD309">
            <v>1</v>
          </cell>
          <cell r="BE309">
            <v>0</v>
          </cell>
          <cell r="BF309">
            <v>0</v>
          </cell>
          <cell r="BG309">
            <v>0</v>
          </cell>
          <cell r="BH309">
            <v>0</v>
          </cell>
          <cell r="BI309">
            <v>0</v>
          </cell>
          <cell r="BJ309">
            <v>0</v>
          </cell>
          <cell r="BK309">
            <v>0</v>
          </cell>
          <cell r="BL309">
            <v>0</v>
          </cell>
          <cell r="BM309">
            <v>2</v>
          </cell>
          <cell r="BN309">
            <v>2</v>
          </cell>
          <cell r="BP309">
            <v>22</v>
          </cell>
        </row>
        <row r="310">
          <cell r="B310">
            <v>1276</v>
          </cell>
          <cell r="C310" t="str">
            <v>GI &amp; Uro</v>
          </cell>
          <cell r="D310" t="str">
            <v>GU CL West팀</v>
          </cell>
          <cell r="E310" t="str">
            <v>김명진</v>
          </cell>
          <cell r="F310" t="str">
            <v>차장</v>
          </cell>
          <cell r="G310" t="str">
            <v>팀장</v>
          </cell>
          <cell r="H310" t="str">
            <v>2000-01-10</v>
          </cell>
          <cell r="I310" t="str">
            <v>남</v>
          </cell>
          <cell r="J310">
            <v>20</v>
          </cell>
          <cell r="K310">
            <v>0</v>
          </cell>
          <cell r="L310">
            <v>16</v>
          </cell>
          <cell r="M310">
            <v>16</v>
          </cell>
          <cell r="Q310" t="str">
            <v>휴일</v>
          </cell>
          <cell r="X310" t="str">
            <v>휴일</v>
          </cell>
          <cell r="Y310" t="str">
            <v>휴일</v>
          </cell>
          <cell r="AQ310" t="str">
            <v>회의</v>
          </cell>
          <cell r="AR310" t="str">
            <v>회의</v>
          </cell>
          <cell r="AV310">
            <v>0</v>
          </cell>
          <cell r="AW310">
            <v>0</v>
          </cell>
          <cell r="AX310">
            <v>0</v>
          </cell>
          <cell r="AY310">
            <v>0</v>
          </cell>
          <cell r="AZ310">
            <v>0</v>
          </cell>
          <cell r="BA310">
            <v>0</v>
          </cell>
          <cell r="BB310">
            <v>0</v>
          </cell>
          <cell r="BC310">
            <v>0</v>
          </cell>
          <cell r="BD310">
            <v>3</v>
          </cell>
          <cell r="BE310">
            <v>0</v>
          </cell>
          <cell r="BF310">
            <v>0</v>
          </cell>
          <cell r="BG310">
            <v>0</v>
          </cell>
          <cell r="BH310">
            <v>0</v>
          </cell>
          <cell r="BI310">
            <v>0</v>
          </cell>
          <cell r="BJ310">
            <v>0</v>
          </cell>
          <cell r="BK310">
            <v>0</v>
          </cell>
          <cell r="BL310">
            <v>0</v>
          </cell>
          <cell r="BM310">
            <v>2</v>
          </cell>
          <cell r="BN310">
            <v>2</v>
          </cell>
          <cell r="BP310">
            <v>22</v>
          </cell>
        </row>
        <row r="311">
          <cell r="B311">
            <v>1503</v>
          </cell>
          <cell r="C311" t="str">
            <v>GI &amp; Uro</v>
          </cell>
          <cell r="D311" t="str">
            <v>GU CL West팀</v>
          </cell>
          <cell r="E311" t="str">
            <v>이승준</v>
          </cell>
          <cell r="F311" t="str">
            <v>주임</v>
          </cell>
          <cell r="G311" t="str">
            <v>팀원</v>
          </cell>
          <cell r="H311" t="str">
            <v>2003-06-02</v>
          </cell>
          <cell r="I311" t="str">
            <v>남</v>
          </cell>
          <cell r="J311">
            <v>16</v>
          </cell>
          <cell r="K311">
            <v>0</v>
          </cell>
          <cell r="L311">
            <v>13</v>
          </cell>
          <cell r="M311">
            <v>13</v>
          </cell>
          <cell r="Q311" t="str">
            <v>휴일</v>
          </cell>
          <cell r="AQ311" t="str">
            <v>회의</v>
          </cell>
          <cell r="AR311" t="str">
            <v>회의</v>
          </cell>
          <cell r="AV311">
            <v>0</v>
          </cell>
          <cell r="AW311">
            <v>0</v>
          </cell>
          <cell r="AX311">
            <v>0</v>
          </cell>
          <cell r="AY311">
            <v>0</v>
          </cell>
          <cell r="AZ311">
            <v>0</v>
          </cell>
          <cell r="BA311">
            <v>0</v>
          </cell>
          <cell r="BB311">
            <v>0</v>
          </cell>
          <cell r="BC311">
            <v>0</v>
          </cell>
          <cell r="BD311">
            <v>1</v>
          </cell>
          <cell r="BE311">
            <v>0</v>
          </cell>
          <cell r="BF311">
            <v>0</v>
          </cell>
          <cell r="BG311">
            <v>0</v>
          </cell>
          <cell r="BH311">
            <v>0</v>
          </cell>
          <cell r="BI311">
            <v>0</v>
          </cell>
          <cell r="BJ311">
            <v>0</v>
          </cell>
          <cell r="BK311">
            <v>0</v>
          </cell>
          <cell r="BL311">
            <v>0</v>
          </cell>
          <cell r="BM311">
            <v>2</v>
          </cell>
          <cell r="BN311">
            <v>2</v>
          </cell>
          <cell r="BP311">
            <v>22</v>
          </cell>
        </row>
        <row r="312">
          <cell r="B312">
            <v>1104</v>
          </cell>
          <cell r="C312" t="str">
            <v>GI &amp; Uro</v>
          </cell>
          <cell r="D312" t="str">
            <v>GU CL West팀</v>
          </cell>
          <cell r="E312" t="str">
            <v>형성길</v>
          </cell>
          <cell r="F312" t="str">
            <v>차장</v>
          </cell>
          <cell r="G312" t="str">
            <v>팀원</v>
          </cell>
          <cell r="H312" t="str">
            <v>1992-08-10</v>
          </cell>
          <cell r="I312" t="str">
            <v>남</v>
          </cell>
          <cell r="J312">
            <v>19.5</v>
          </cell>
          <cell r="K312">
            <v>0</v>
          </cell>
          <cell r="L312">
            <v>24</v>
          </cell>
          <cell r="M312">
            <v>24</v>
          </cell>
          <cell r="AQ312" t="str">
            <v>회의</v>
          </cell>
          <cell r="AR312" t="str">
            <v>회의</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2</v>
          </cell>
          <cell r="BN312">
            <v>2</v>
          </cell>
          <cell r="BP312">
            <v>22</v>
          </cell>
        </row>
        <row r="313">
          <cell r="B313">
            <v>1240</v>
          </cell>
          <cell r="C313" t="str">
            <v>GI &amp; Uro</v>
          </cell>
          <cell r="D313" t="str">
            <v>GU CL West팀</v>
          </cell>
          <cell r="E313" t="str">
            <v>이종혁A</v>
          </cell>
          <cell r="F313" t="str">
            <v>대리</v>
          </cell>
          <cell r="G313" t="str">
            <v>팀원</v>
          </cell>
          <cell r="H313" t="str">
            <v>1999-07-01</v>
          </cell>
          <cell r="I313" t="str">
            <v>남</v>
          </cell>
          <cell r="J313">
            <v>12</v>
          </cell>
          <cell r="K313">
            <v>0</v>
          </cell>
          <cell r="L313">
            <v>17</v>
          </cell>
          <cell r="M313">
            <v>17</v>
          </cell>
          <cell r="X313" t="str">
            <v>휴일</v>
          </cell>
          <cell r="AQ313" t="str">
            <v>회의</v>
          </cell>
          <cell r="AR313" t="str">
            <v>회의</v>
          </cell>
          <cell r="AV313">
            <v>0</v>
          </cell>
          <cell r="AW313">
            <v>0</v>
          </cell>
          <cell r="AX313">
            <v>0</v>
          </cell>
          <cell r="AY313">
            <v>0</v>
          </cell>
          <cell r="AZ313">
            <v>0</v>
          </cell>
          <cell r="BA313">
            <v>0</v>
          </cell>
          <cell r="BB313">
            <v>0</v>
          </cell>
          <cell r="BC313">
            <v>0</v>
          </cell>
          <cell r="BD313">
            <v>1</v>
          </cell>
          <cell r="BE313">
            <v>0</v>
          </cell>
          <cell r="BF313">
            <v>0</v>
          </cell>
          <cell r="BG313">
            <v>0</v>
          </cell>
          <cell r="BH313">
            <v>0</v>
          </cell>
          <cell r="BI313">
            <v>0</v>
          </cell>
          <cell r="BJ313">
            <v>0</v>
          </cell>
          <cell r="BK313">
            <v>0</v>
          </cell>
          <cell r="BL313">
            <v>0</v>
          </cell>
          <cell r="BM313">
            <v>2</v>
          </cell>
          <cell r="BN313">
            <v>2</v>
          </cell>
          <cell r="BP313">
            <v>22</v>
          </cell>
        </row>
        <row r="314">
          <cell r="B314">
            <v>1554</v>
          </cell>
          <cell r="C314" t="str">
            <v>GI &amp; Uro</v>
          </cell>
          <cell r="D314" t="str">
            <v>GU CL West팀</v>
          </cell>
          <cell r="E314" t="str">
            <v>오승철</v>
          </cell>
          <cell r="F314" t="str">
            <v>주임</v>
          </cell>
          <cell r="G314" t="str">
            <v>팀원</v>
          </cell>
          <cell r="H314" t="str">
            <v>2004-01-26</v>
          </cell>
          <cell r="I314" t="str">
            <v>남</v>
          </cell>
          <cell r="J314">
            <v>10.315068493150683</v>
          </cell>
          <cell r="K314">
            <v>0</v>
          </cell>
          <cell r="L314">
            <v>12</v>
          </cell>
          <cell r="M314">
            <v>12</v>
          </cell>
          <cell r="X314" t="str">
            <v>휴일</v>
          </cell>
          <cell r="AQ314" t="str">
            <v>회의</v>
          </cell>
          <cell r="AR314" t="str">
            <v>회의</v>
          </cell>
          <cell r="AV314">
            <v>0</v>
          </cell>
          <cell r="AW314">
            <v>0</v>
          </cell>
          <cell r="AX314">
            <v>0</v>
          </cell>
          <cell r="AY314">
            <v>0</v>
          </cell>
          <cell r="AZ314">
            <v>0</v>
          </cell>
          <cell r="BA314">
            <v>0</v>
          </cell>
          <cell r="BB314">
            <v>0</v>
          </cell>
          <cell r="BC314">
            <v>0</v>
          </cell>
          <cell r="BD314">
            <v>1</v>
          </cell>
          <cell r="BE314">
            <v>0</v>
          </cell>
          <cell r="BF314">
            <v>0</v>
          </cell>
          <cell r="BG314">
            <v>0</v>
          </cell>
          <cell r="BH314">
            <v>0</v>
          </cell>
          <cell r="BI314">
            <v>0</v>
          </cell>
          <cell r="BJ314">
            <v>0</v>
          </cell>
          <cell r="BK314">
            <v>0</v>
          </cell>
          <cell r="BL314">
            <v>0</v>
          </cell>
          <cell r="BM314">
            <v>2</v>
          </cell>
          <cell r="BN314">
            <v>2</v>
          </cell>
          <cell r="BP314">
            <v>22</v>
          </cell>
        </row>
        <row r="315">
          <cell r="B315">
            <v>1308</v>
          </cell>
          <cell r="C315" t="str">
            <v>GI &amp; Uro</v>
          </cell>
          <cell r="D315" t="str">
            <v>GU CL West팀</v>
          </cell>
          <cell r="E315" t="str">
            <v>김우석</v>
          </cell>
          <cell r="F315" t="str">
            <v>대리</v>
          </cell>
          <cell r="G315" t="str">
            <v>팀원</v>
          </cell>
          <cell r="H315" t="str">
            <v>2000-04-17</v>
          </cell>
          <cell r="I315" t="str">
            <v>남</v>
          </cell>
          <cell r="J315">
            <v>17</v>
          </cell>
          <cell r="K315">
            <v>0</v>
          </cell>
          <cell r="L315">
            <v>16</v>
          </cell>
          <cell r="M315">
            <v>16</v>
          </cell>
          <cell r="X315" t="str">
            <v>휴일</v>
          </cell>
          <cell r="AQ315" t="str">
            <v>회의</v>
          </cell>
          <cell r="AR315" t="str">
            <v>회의</v>
          </cell>
          <cell r="AV315">
            <v>0</v>
          </cell>
          <cell r="AW315">
            <v>0</v>
          </cell>
          <cell r="AX315">
            <v>0</v>
          </cell>
          <cell r="AY315">
            <v>0</v>
          </cell>
          <cell r="AZ315">
            <v>0</v>
          </cell>
          <cell r="BA315">
            <v>0</v>
          </cell>
          <cell r="BB315">
            <v>0</v>
          </cell>
          <cell r="BC315">
            <v>0</v>
          </cell>
          <cell r="BD315">
            <v>1</v>
          </cell>
          <cell r="BE315">
            <v>0</v>
          </cell>
          <cell r="BF315">
            <v>0</v>
          </cell>
          <cell r="BG315">
            <v>0</v>
          </cell>
          <cell r="BH315">
            <v>0</v>
          </cell>
          <cell r="BI315">
            <v>0</v>
          </cell>
          <cell r="BJ315">
            <v>0</v>
          </cell>
          <cell r="BK315">
            <v>0</v>
          </cell>
          <cell r="BL315">
            <v>0</v>
          </cell>
          <cell r="BM315">
            <v>2</v>
          </cell>
          <cell r="BN315">
            <v>2</v>
          </cell>
          <cell r="BP315">
            <v>22</v>
          </cell>
        </row>
        <row r="316">
          <cell r="B316">
            <v>1426</v>
          </cell>
          <cell r="C316" t="str">
            <v>GI &amp; Uro</v>
          </cell>
          <cell r="D316" t="str">
            <v>GU CL West팀</v>
          </cell>
          <cell r="E316" t="str">
            <v>강종열</v>
          </cell>
          <cell r="F316" t="str">
            <v>주임</v>
          </cell>
          <cell r="G316" t="str">
            <v>팀원</v>
          </cell>
          <cell r="H316" t="str">
            <v>2003-01-07</v>
          </cell>
          <cell r="I316" t="str">
            <v>남</v>
          </cell>
          <cell r="J316">
            <v>8</v>
          </cell>
          <cell r="K316">
            <v>0</v>
          </cell>
          <cell r="L316">
            <v>13</v>
          </cell>
          <cell r="M316">
            <v>13</v>
          </cell>
          <cell r="AQ316" t="str">
            <v>회의</v>
          </cell>
          <cell r="AR316" t="str">
            <v>회의</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2</v>
          </cell>
          <cell r="BN316">
            <v>2</v>
          </cell>
          <cell r="BP316">
            <v>22</v>
          </cell>
        </row>
        <row r="317">
          <cell r="B317">
            <v>1523</v>
          </cell>
          <cell r="C317" t="str">
            <v>GI &amp; Uro</v>
          </cell>
          <cell r="D317" t="str">
            <v>GU CL West팀</v>
          </cell>
          <cell r="E317" t="str">
            <v>임좌명</v>
          </cell>
          <cell r="F317" t="str">
            <v>사원</v>
          </cell>
          <cell r="G317" t="str">
            <v>팀원</v>
          </cell>
          <cell r="H317" t="str">
            <v>2003-07-01</v>
          </cell>
          <cell r="I317" t="str">
            <v>남</v>
          </cell>
          <cell r="J317">
            <v>13</v>
          </cell>
          <cell r="K317">
            <v>0</v>
          </cell>
          <cell r="L317">
            <v>13</v>
          </cell>
          <cell r="M317">
            <v>13</v>
          </cell>
          <cell r="Z317" t="str">
            <v>2/25대휴</v>
          </cell>
          <cell r="AQ317" t="str">
            <v>회의</v>
          </cell>
          <cell r="AR317" t="str">
            <v>회의</v>
          </cell>
          <cell r="AV317">
            <v>0</v>
          </cell>
          <cell r="AW317">
            <v>0</v>
          </cell>
          <cell r="AX317">
            <v>0</v>
          </cell>
          <cell r="AY317">
            <v>0</v>
          </cell>
          <cell r="AZ317">
            <v>0</v>
          </cell>
          <cell r="BA317">
            <v>0</v>
          </cell>
          <cell r="BB317">
            <v>0</v>
          </cell>
          <cell r="BC317">
            <v>0</v>
          </cell>
          <cell r="BD317">
            <v>0</v>
          </cell>
          <cell r="BE317">
            <v>1</v>
          </cell>
          <cell r="BF317">
            <v>0</v>
          </cell>
          <cell r="BG317">
            <v>0</v>
          </cell>
          <cell r="BH317">
            <v>0</v>
          </cell>
          <cell r="BI317">
            <v>0</v>
          </cell>
          <cell r="BJ317">
            <v>0</v>
          </cell>
          <cell r="BK317">
            <v>0</v>
          </cell>
          <cell r="BL317">
            <v>0</v>
          </cell>
          <cell r="BM317">
            <v>2</v>
          </cell>
          <cell r="BN317">
            <v>3</v>
          </cell>
          <cell r="BP317">
            <v>21</v>
          </cell>
        </row>
        <row r="318">
          <cell r="B318">
            <v>1030</v>
          </cell>
          <cell r="C318" t="str">
            <v>GI &amp; Uro</v>
          </cell>
          <cell r="D318" t="str">
            <v>GU CL West팀</v>
          </cell>
          <cell r="E318" t="str">
            <v>강채호</v>
          </cell>
          <cell r="F318" t="str">
            <v>부장</v>
          </cell>
          <cell r="G318" t="str">
            <v>팀원</v>
          </cell>
          <cell r="H318" t="str">
            <v>1988-12-12</v>
          </cell>
          <cell r="I318" t="str">
            <v>남</v>
          </cell>
          <cell r="J318">
            <v>24</v>
          </cell>
          <cell r="K318">
            <v>0</v>
          </cell>
          <cell r="L318">
            <v>28</v>
          </cell>
          <cell r="M318">
            <v>28</v>
          </cell>
          <cell r="AQ318" t="str">
            <v>회의</v>
          </cell>
          <cell r="AR318" t="str">
            <v>회의</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2</v>
          </cell>
          <cell r="BN318">
            <v>2</v>
          </cell>
          <cell r="BP318">
            <v>22</v>
          </cell>
        </row>
        <row r="319">
          <cell r="B319">
            <v>1003</v>
          </cell>
          <cell r="C319" t="str">
            <v>GI &amp; Uro</v>
          </cell>
          <cell r="D319" t="str">
            <v>GU CL West팀</v>
          </cell>
          <cell r="E319" t="str">
            <v>임택수</v>
          </cell>
          <cell r="F319" t="str">
            <v>부장</v>
          </cell>
          <cell r="G319" t="str">
            <v>팀원</v>
          </cell>
          <cell r="H319" t="str">
            <v>1983-12-15</v>
          </cell>
          <cell r="I319" t="str">
            <v>남</v>
          </cell>
          <cell r="J319">
            <v>32</v>
          </cell>
          <cell r="K319">
            <v>0</v>
          </cell>
          <cell r="L319">
            <v>33</v>
          </cell>
          <cell r="M319">
            <v>33</v>
          </cell>
          <cell r="AQ319" t="str">
            <v>회의</v>
          </cell>
          <cell r="AR319" t="str">
            <v>회의</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v>2</v>
          </cell>
          <cell r="BN319">
            <v>2</v>
          </cell>
          <cell r="BP319">
            <v>22</v>
          </cell>
        </row>
        <row r="320">
          <cell r="B320">
            <v>1173</v>
          </cell>
          <cell r="C320" t="str">
            <v>Vaccine</v>
          </cell>
          <cell r="D320" t="str">
            <v>Vaccine 1팀</v>
          </cell>
          <cell r="E320" t="str">
            <v>이세헌</v>
          </cell>
          <cell r="F320" t="str">
            <v>부장</v>
          </cell>
          <cell r="G320" t="str">
            <v>팀장</v>
          </cell>
          <cell r="H320" t="str">
            <v>1995-08-16</v>
          </cell>
          <cell r="I320" t="str">
            <v>남</v>
          </cell>
          <cell r="J320">
            <v>20</v>
          </cell>
          <cell r="K320">
            <v>0</v>
          </cell>
          <cell r="L320">
            <v>21</v>
          </cell>
          <cell r="M320">
            <v>21</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P320">
            <v>22</v>
          </cell>
        </row>
        <row r="321">
          <cell r="B321">
            <v>1091</v>
          </cell>
          <cell r="C321" t="str">
            <v>Vaccine</v>
          </cell>
          <cell r="D321" t="str">
            <v>Vaccine 1팀</v>
          </cell>
          <cell r="E321" t="str">
            <v>김종수</v>
          </cell>
          <cell r="F321" t="str">
            <v>차장</v>
          </cell>
          <cell r="G321" t="str">
            <v>팀원</v>
          </cell>
          <cell r="H321" t="str">
            <v>1992-02-10</v>
          </cell>
          <cell r="I321" t="str">
            <v>남</v>
          </cell>
          <cell r="J321">
            <v>21</v>
          </cell>
          <cell r="K321">
            <v>0</v>
          </cell>
          <cell r="L321">
            <v>24</v>
          </cell>
          <cell r="M321">
            <v>24</v>
          </cell>
          <cell r="AR321" t="str">
            <v>월차</v>
          </cell>
          <cell r="AV321">
            <v>0</v>
          </cell>
          <cell r="AW321">
            <v>0</v>
          </cell>
          <cell r="AX321">
            <v>0</v>
          </cell>
          <cell r="AY321">
            <v>1</v>
          </cell>
          <cell r="AZ321">
            <v>0</v>
          </cell>
          <cell r="BA321">
            <v>1</v>
          </cell>
          <cell r="BB321">
            <v>0</v>
          </cell>
          <cell r="BC321">
            <v>0</v>
          </cell>
          <cell r="BD321">
            <v>0</v>
          </cell>
          <cell r="BE321">
            <v>0</v>
          </cell>
          <cell r="BF321">
            <v>0</v>
          </cell>
          <cell r="BG321">
            <v>0</v>
          </cell>
          <cell r="BH321">
            <v>0</v>
          </cell>
          <cell r="BI321">
            <v>0</v>
          </cell>
          <cell r="BJ321">
            <v>0</v>
          </cell>
          <cell r="BK321">
            <v>0</v>
          </cell>
          <cell r="BL321">
            <v>0</v>
          </cell>
          <cell r="BM321">
            <v>0</v>
          </cell>
          <cell r="BN321">
            <v>1</v>
          </cell>
          <cell r="BP321">
            <v>21</v>
          </cell>
        </row>
        <row r="322">
          <cell r="B322">
            <v>1065</v>
          </cell>
          <cell r="C322" t="str">
            <v>Vaccine</v>
          </cell>
          <cell r="D322" t="str">
            <v>Vaccine 1팀</v>
          </cell>
          <cell r="E322" t="str">
            <v>박해정</v>
          </cell>
          <cell r="F322" t="str">
            <v>차장</v>
          </cell>
          <cell r="G322" t="str">
            <v>팀원</v>
          </cell>
          <cell r="H322" t="str">
            <v>1991-03-18</v>
          </cell>
          <cell r="I322" t="str">
            <v>남</v>
          </cell>
          <cell r="J322">
            <v>24</v>
          </cell>
          <cell r="K322">
            <v>0</v>
          </cell>
          <cell r="L322">
            <v>25</v>
          </cell>
          <cell r="M322">
            <v>25</v>
          </cell>
          <cell r="O322" t="str">
            <v>2/19대휴</v>
          </cell>
          <cell r="AV322">
            <v>0</v>
          </cell>
          <cell r="AW322">
            <v>0</v>
          </cell>
          <cell r="AX322">
            <v>0</v>
          </cell>
          <cell r="AY322">
            <v>0</v>
          </cell>
          <cell r="AZ322">
            <v>0</v>
          </cell>
          <cell r="BA322">
            <v>0</v>
          </cell>
          <cell r="BB322">
            <v>0</v>
          </cell>
          <cell r="BC322">
            <v>0</v>
          </cell>
          <cell r="BD322">
            <v>0</v>
          </cell>
          <cell r="BE322">
            <v>1</v>
          </cell>
          <cell r="BF322">
            <v>0</v>
          </cell>
          <cell r="BG322">
            <v>0</v>
          </cell>
          <cell r="BH322">
            <v>0</v>
          </cell>
          <cell r="BI322">
            <v>0</v>
          </cell>
          <cell r="BJ322">
            <v>0</v>
          </cell>
          <cell r="BK322">
            <v>0</v>
          </cell>
          <cell r="BL322">
            <v>0</v>
          </cell>
          <cell r="BM322">
            <v>0</v>
          </cell>
          <cell r="BN322">
            <v>1</v>
          </cell>
          <cell r="BP322">
            <v>21</v>
          </cell>
        </row>
        <row r="323">
          <cell r="B323">
            <v>1235</v>
          </cell>
          <cell r="C323" t="str">
            <v>Vaccine</v>
          </cell>
          <cell r="D323" t="str">
            <v>Vaccine 1팀</v>
          </cell>
          <cell r="E323" t="str">
            <v>배상범</v>
          </cell>
          <cell r="F323" t="str">
            <v>대리</v>
          </cell>
          <cell r="G323" t="str">
            <v>팀원</v>
          </cell>
          <cell r="H323" t="str">
            <v>1999-07-01</v>
          </cell>
          <cell r="I323" t="str">
            <v>남</v>
          </cell>
          <cell r="J323">
            <v>15</v>
          </cell>
          <cell r="K323">
            <v>0</v>
          </cell>
          <cell r="L323">
            <v>17</v>
          </cell>
          <cell r="M323">
            <v>17</v>
          </cell>
          <cell r="O323" t="str">
            <v>2/19대휴</v>
          </cell>
          <cell r="AA323" t="str">
            <v>훈련</v>
          </cell>
          <cell r="AV323">
            <v>0</v>
          </cell>
          <cell r="AW323">
            <v>0</v>
          </cell>
          <cell r="AX323">
            <v>0</v>
          </cell>
          <cell r="AY323">
            <v>0</v>
          </cell>
          <cell r="AZ323">
            <v>0</v>
          </cell>
          <cell r="BA323">
            <v>0</v>
          </cell>
          <cell r="BB323">
            <v>0</v>
          </cell>
          <cell r="BC323">
            <v>0</v>
          </cell>
          <cell r="BD323">
            <v>0</v>
          </cell>
          <cell r="BE323">
            <v>1</v>
          </cell>
          <cell r="BF323">
            <v>0</v>
          </cell>
          <cell r="BG323">
            <v>0</v>
          </cell>
          <cell r="BH323">
            <v>0</v>
          </cell>
          <cell r="BI323">
            <v>0</v>
          </cell>
          <cell r="BJ323">
            <v>1</v>
          </cell>
          <cell r="BK323">
            <v>1</v>
          </cell>
          <cell r="BL323">
            <v>0</v>
          </cell>
          <cell r="BM323">
            <v>0</v>
          </cell>
          <cell r="BN323">
            <v>2</v>
          </cell>
          <cell r="BP323">
            <v>20</v>
          </cell>
        </row>
        <row r="324">
          <cell r="B324">
            <v>1349</v>
          </cell>
          <cell r="C324" t="str">
            <v>Vaccine</v>
          </cell>
          <cell r="D324" t="str">
            <v>Vaccine 1팀</v>
          </cell>
          <cell r="E324" t="str">
            <v>홍승찬</v>
          </cell>
          <cell r="F324" t="str">
            <v>주임</v>
          </cell>
          <cell r="G324" t="str">
            <v>팀원</v>
          </cell>
          <cell r="H324" t="str">
            <v>2001-04-30</v>
          </cell>
          <cell r="I324" t="str">
            <v>남</v>
          </cell>
          <cell r="J324">
            <v>12</v>
          </cell>
          <cell r="K324">
            <v>0</v>
          </cell>
          <cell r="L324">
            <v>15</v>
          </cell>
          <cell r="M324">
            <v>15</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P324">
            <v>22</v>
          </cell>
        </row>
        <row r="325">
          <cell r="B325">
            <v>1355</v>
          </cell>
          <cell r="C325" t="str">
            <v>Vaccine</v>
          </cell>
          <cell r="D325" t="str">
            <v>Vaccine 1팀</v>
          </cell>
          <cell r="E325" t="str">
            <v>황은석</v>
          </cell>
          <cell r="F325" t="str">
            <v>주임</v>
          </cell>
          <cell r="G325" t="str">
            <v>팀원</v>
          </cell>
          <cell r="H325" t="str">
            <v>2001-04-30</v>
          </cell>
          <cell r="I325" t="str">
            <v>남</v>
          </cell>
          <cell r="J325">
            <v>11.5</v>
          </cell>
          <cell r="K325">
            <v>0</v>
          </cell>
          <cell r="L325">
            <v>15</v>
          </cell>
          <cell r="M325">
            <v>15</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P325">
            <v>22</v>
          </cell>
        </row>
        <row r="326">
          <cell r="B326">
            <v>1326</v>
          </cell>
          <cell r="C326" t="str">
            <v>Vaccine</v>
          </cell>
          <cell r="D326" t="str">
            <v>Vaccine 1팀</v>
          </cell>
          <cell r="E326" t="str">
            <v>강영덕</v>
          </cell>
          <cell r="F326" t="str">
            <v>주임</v>
          </cell>
          <cell r="G326" t="str">
            <v>팀원</v>
          </cell>
          <cell r="H326" t="str">
            <v>2001-02-26</v>
          </cell>
          <cell r="I326" t="str">
            <v>남</v>
          </cell>
          <cell r="J326">
            <v>12</v>
          </cell>
          <cell r="K326">
            <v>0</v>
          </cell>
          <cell r="L326">
            <v>15</v>
          </cell>
          <cell r="M326">
            <v>15</v>
          </cell>
          <cell r="O326" t="str">
            <v>2/19대휴</v>
          </cell>
          <cell r="AV326">
            <v>0</v>
          </cell>
          <cell r="AW326">
            <v>0</v>
          </cell>
          <cell r="AX326">
            <v>0</v>
          </cell>
          <cell r="AY326">
            <v>0</v>
          </cell>
          <cell r="AZ326">
            <v>0</v>
          </cell>
          <cell r="BA326">
            <v>0</v>
          </cell>
          <cell r="BB326">
            <v>0</v>
          </cell>
          <cell r="BC326">
            <v>0</v>
          </cell>
          <cell r="BD326">
            <v>0</v>
          </cell>
          <cell r="BE326">
            <v>1</v>
          </cell>
          <cell r="BF326">
            <v>0</v>
          </cell>
          <cell r="BG326">
            <v>0</v>
          </cell>
          <cell r="BH326">
            <v>0</v>
          </cell>
          <cell r="BI326">
            <v>0</v>
          </cell>
          <cell r="BJ326">
            <v>0</v>
          </cell>
          <cell r="BK326">
            <v>0</v>
          </cell>
          <cell r="BL326">
            <v>0</v>
          </cell>
          <cell r="BM326">
            <v>0</v>
          </cell>
          <cell r="BN326">
            <v>1</v>
          </cell>
          <cell r="BP326">
            <v>21</v>
          </cell>
        </row>
        <row r="327">
          <cell r="B327">
            <v>1471</v>
          </cell>
          <cell r="C327" t="str">
            <v>Vaccine</v>
          </cell>
          <cell r="D327" t="str">
            <v>Vaccine 1팀</v>
          </cell>
          <cell r="E327" t="str">
            <v>장재기</v>
          </cell>
          <cell r="F327" t="str">
            <v>주임</v>
          </cell>
          <cell r="G327" t="str">
            <v>팀원</v>
          </cell>
          <cell r="H327" t="str">
            <v>2003-01-07</v>
          </cell>
          <cell r="I327" t="str">
            <v>남</v>
          </cell>
          <cell r="J327">
            <v>11</v>
          </cell>
          <cell r="K327">
            <v>0</v>
          </cell>
          <cell r="L327">
            <v>13</v>
          </cell>
          <cell r="M327">
            <v>13</v>
          </cell>
          <cell r="O327" t="str">
            <v>2/11대휴</v>
          </cell>
          <cell r="AJ327" t="str">
            <v>2/19대휴</v>
          </cell>
          <cell r="AV327">
            <v>0</v>
          </cell>
          <cell r="AW327">
            <v>0</v>
          </cell>
          <cell r="AX327">
            <v>0</v>
          </cell>
          <cell r="AY327">
            <v>0</v>
          </cell>
          <cell r="AZ327">
            <v>0</v>
          </cell>
          <cell r="BA327">
            <v>0</v>
          </cell>
          <cell r="BB327">
            <v>0</v>
          </cell>
          <cell r="BC327">
            <v>0</v>
          </cell>
          <cell r="BD327">
            <v>0</v>
          </cell>
          <cell r="BE327">
            <v>2</v>
          </cell>
          <cell r="BF327">
            <v>0</v>
          </cell>
          <cell r="BG327">
            <v>0</v>
          </cell>
          <cell r="BH327">
            <v>0</v>
          </cell>
          <cell r="BI327">
            <v>0</v>
          </cell>
          <cell r="BJ327">
            <v>0</v>
          </cell>
          <cell r="BK327">
            <v>0</v>
          </cell>
          <cell r="BL327">
            <v>0</v>
          </cell>
          <cell r="BM327">
            <v>0</v>
          </cell>
          <cell r="BN327">
            <v>2</v>
          </cell>
          <cell r="BP327">
            <v>20</v>
          </cell>
        </row>
        <row r="328">
          <cell r="B328">
            <v>1454</v>
          </cell>
          <cell r="C328" t="str">
            <v>Vaccine</v>
          </cell>
          <cell r="D328" t="str">
            <v>Vaccine 1팀</v>
          </cell>
          <cell r="E328" t="str">
            <v>서민규</v>
          </cell>
          <cell r="F328" t="str">
            <v>사원</v>
          </cell>
          <cell r="G328" t="str">
            <v>팀원</v>
          </cell>
          <cell r="H328" t="str">
            <v>2003-01-07</v>
          </cell>
          <cell r="I328" t="str">
            <v>남</v>
          </cell>
          <cell r="J328">
            <v>9</v>
          </cell>
          <cell r="K328">
            <v>0</v>
          </cell>
          <cell r="L328">
            <v>13</v>
          </cell>
          <cell r="M328">
            <v>13</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P328">
            <v>22</v>
          </cell>
        </row>
        <row r="329">
          <cell r="B329">
            <v>1449</v>
          </cell>
          <cell r="C329" t="str">
            <v>Vaccine</v>
          </cell>
          <cell r="D329" t="str">
            <v>Vaccine 1팀</v>
          </cell>
          <cell r="E329" t="str">
            <v>박준하</v>
          </cell>
          <cell r="F329" t="str">
            <v>사원</v>
          </cell>
          <cell r="G329" t="str">
            <v>팀원</v>
          </cell>
          <cell r="H329" t="str">
            <v>2003-01-07</v>
          </cell>
          <cell r="I329" t="str">
            <v>남</v>
          </cell>
          <cell r="J329">
            <v>9</v>
          </cell>
          <cell r="K329">
            <v>0</v>
          </cell>
          <cell r="L329">
            <v>13</v>
          </cell>
          <cell r="M329">
            <v>13</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cell r="BM329">
            <v>0</v>
          </cell>
          <cell r="BN329">
            <v>0</v>
          </cell>
          <cell r="BP329">
            <v>22</v>
          </cell>
        </row>
        <row r="330">
          <cell r="B330">
            <v>1226</v>
          </cell>
          <cell r="C330" t="str">
            <v>Vaccine</v>
          </cell>
          <cell r="D330" t="str">
            <v>Vaccine2팀</v>
          </cell>
          <cell r="E330" t="str">
            <v>박하룡</v>
          </cell>
          <cell r="F330" t="str">
            <v>과장</v>
          </cell>
          <cell r="G330" t="str">
            <v>팀장</v>
          </cell>
          <cell r="H330" t="str">
            <v>1999-01-25</v>
          </cell>
          <cell r="I330" t="str">
            <v>남</v>
          </cell>
          <cell r="J330">
            <v>16</v>
          </cell>
          <cell r="K330">
            <v>0</v>
          </cell>
          <cell r="L330">
            <v>17</v>
          </cell>
          <cell r="M330">
            <v>17</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P330">
            <v>22</v>
          </cell>
        </row>
        <row r="331">
          <cell r="B331">
            <v>1274</v>
          </cell>
          <cell r="C331" t="str">
            <v>Vaccine</v>
          </cell>
          <cell r="D331" t="str">
            <v>Vaccine2팀</v>
          </cell>
          <cell r="E331" t="str">
            <v>이수복</v>
          </cell>
          <cell r="F331" t="str">
            <v>주임</v>
          </cell>
          <cell r="G331" t="str">
            <v>팀원</v>
          </cell>
          <cell r="H331" t="str">
            <v>2000-01-10</v>
          </cell>
          <cell r="I331" t="str">
            <v>남</v>
          </cell>
          <cell r="J331">
            <v>17</v>
          </cell>
          <cell r="K331">
            <v>0</v>
          </cell>
          <cell r="L331">
            <v>16</v>
          </cell>
          <cell r="M331">
            <v>16</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cell r="BM331">
            <v>0</v>
          </cell>
          <cell r="BN331">
            <v>0</v>
          </cell>
          <cell r="BP331">
            <v>22</v>
          </cell>
        </row>
        <row r="332">
          <cell r="B332">
            <v>1271</v>
          </cell>
          <cell r="C332" t="str">
            <v>Vaccine</v>
          </cell>
          <cell r="D332" t="str">
            <v>Vaccine2팀</v>
          </cell>
          <cell r="E332" t="str">
            <v>정승호</v>
          </cell>
          <cell r="F332" t="str">
            <v>주임</v>
          </cell>
          <cell r="G332" t="str">
            <v>팀원</v>
          </cell>
          <cell r="H332" t="str">
            <v>2000-01-10</v>
          </cell>
          <cell r="I332" t="str">
            <v>남</v>
          </cell>
          <cell r="J332">
            <v>17</v>
          </cell>
          <cell r="K332">
            <v>0</v>
          </cell>
          <cell r="L332">
            <v>16</v>
          </cell>
          <cell r="M332">
            <v>16</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v>0</v>
          </cell>
          <cell r="BN332">
            <v>0</v>
          </cell>
          <cell r="BP332">
            <v>22</v>
          </cell>
        </row>
        <row r="333">
          <cell r="B333">
            <v>1568</v>
          </cell>
          <cell r="C333" t="str">
            <v>Vaccine</v>
          </cell>
          <cell r="D333" t="str">
            <v>Vaccine2팀</v>
          </cell>
          <cell r="E333" t="str">
            <v>조성연</v>
          </cell>
          <cell r="F333" t="str">
            <v>주임</v>
          </cell>
          <cell r="G333" t="str">
            <v>팀원</v>
          </cell>
          <cell r="H333" t="str">
            <v>2004-05-03</v>
          </cell>
          <cell r="I333" t="str">
            <v>남</v>
          </cell>
          <cell r="J333">
            <v>4.6301369863013697</v>
          </cell>
          <cell r="K333">
            <v>0</v>
          </cell>
          <cell r="L333">
            <v>12</v>
          </cell>
          <cell r="M333">
            <v>12</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P333">
            <v>22</v>
          </cell>
        </row>
        <row r="334">
          <cell r="B334">
            <v>1444</v>
          </cell>
          <cell r="C334" t="str">
            <v>Vaccine</v>
          </cell>
          <cell r="D334" t="str">
            <v>Vaccine2팀</v>
          </cell>
          <cell r="E334" t="str">
            <v>김홍일</v>
          </cell>
          <cell r="F334" t="str">
            <v>주임</v>
          </cell>
          <cell r="G334" t="str">
            <v>팀원</v>
          </cell>
          <cell r="H334" t="str">
            <v>2003-01-07</v>
          </cell>
          <cell r="I334" t="str">
            <v>남</v>
          </cell>
          <cell r="J334">
            <v>11</v>
          </cell>
          <cell r="K334">
            <v>0</v>
          </cell>
          <cell r="L334">
            <v>13</v>
          </cell>
          <cell r="M334">
            <v>13</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P334">
            <v>22</v>
          </cell>
        </row>
        <row r="335">
          <cell r="B335">
            <v>1443</v>
          </cell>
          <cell r="C335" t="str">
            <v>Vaccine</v>
          </cell>
          <cell r="D335" t="str">
            <v>Vaccine2팀</v>
          </cell>
          <cell r="E335" t="str">
            <v>김현조</v>
          </cell>
          <cell r="F335" t="str">
            <v>주임</v>
          </cell>
          <cell r="G335" t="str">
            <v>팀원</v>
          </cell>
          <cell r="H335" t="str">
            <v>2003-01-07</v>
          </cell>
          <cell r="I335" t="str">
            <v>남</v>
          </cell>
          <cell r="J335">
            <v>12</v>
          </cell>
          <cell r="K335">
            <v>0</v>
          </cell>
          <cell r="L335">
            <v>13</v>
          </cell>
          <cell r="M335">
            <v>13</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P335">
            <v>22</v>
          </cell>
        </row>
        <row r="336">
          <cell r="B336">
            <v>1593</v>
          </cell>
          <cell r="C336" t="str">
            <v>Vaccine</v>
          </cell>
          <cell r="D336" t="str">
            <v>Vaccine2팀</v>
          </cell>
          <cell r="E336" t="str">
            <v>최성욱</v>
          </cell>
          <cell r="F336" t="str">
            <v>사원</v>
          </cell>
          <cell r="G336" t="str">
            <v>팀원</v>
          </cell>
          <cell r="H336">
            <v>38432</v>
          </cell>
          <cell r="I336" t="str">
            <v>남</v>
          </cell>
          <cell r="J336">
            <v>3.8356164383561646</v>
          </cell>
          <cell r="K336">
            <v>0</v>
          </cell>
          <cell r="L336">
            <v>11</v>
          </cell>
          <cell r="M336">
            <v>11</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cell r="BM336">
            <v>0</v>
          </cell>
          <cell r="BN336">
            <v>0</v>
          </cell>
          <cell r="BP336">
            <v>22</v>
          </cell>
        </row>
        <row r="337">
          <cell r="B337">
            <v>1602</v>
          </cell>
          <cell r="C337" t="str">
            <v>Vaccine</v>
          </cell>
          <cell r="D337" t="str">
            <v>Vaccine2팀</v>
          </cell>
          <cell r="E337" t="str">
            <v>정경오</v>
          </cell>
          <cell r="F337" t="str">
            <v>사원</v>
          </cell>
          <cell r="G337" t="str">
            <v>팀원</v>
          </cell>
          <cell r="H337">
            <v>38596</v>
          </cell>
          <cell r="I337" t="str">
            <v>남</v>
          </cell>
          <cell r="J337">
            <v>0</v>
          </cell>
          <cell r="K337">
            <v>-3.6575342465753424</v>
          </cell>
          <cell r="L337">
            <v>11</v>
          </cell>
          <cell r="M337">
            <v>7.3424657534246576</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P337">
            <v>22</v>
          </cell>
        </row>
        <row r="338">
          <cell r="B338">
            <v>1016</v>
          </cell>
          <cell r="C338" t="str">
            <v>Wholesales</v>
          </cell>
          <cell r="D338" t="str">
            <v>Regional Sales Manager</v>
          </cell>
          <cell r="E338" t="str">
            <v>박종태</v>
          </cell>
          <cell r="F338" t="str">
            <v>부장</v>
          </cell>
          <cell r="G338" t="str">
            <v>본부장</v>
          </cell>
          <cell r="H338" t="str">
            <v>1987-05-18</v>
          </cell>
          <cell r="I338" t="str">
            <v>남</v>
          </cell>
          <cell r="J338">
            <v>32</v>
          </cell>
          <cell r="K338">
            <v>0</v>
          </cell>
          <cell r="L338">
            <v>29</v>
          </cell>
          <cell r="M338">
            <v>29</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v>0</v>
          </cell>
          <cell r="BN338">
            <v>0</v>
          </cell>
          <cell r="BP338">
            <v>22</v>
          </cell>
        </row>
        <row r="339">
          <cell r="B339">
            <v>1013</v>
          </cell>
          <cell r="C339" t="str">
            <v>Wholesales</v>
          </cell>
          <cell r="D339" t="str">
            <v>도매팀</v>
          </cell>
          <cell r="E339" t="str">
            <v>김광식</v>
          </cell>
          <cell r="F339" t="str">
            <v>부장</v>
          </cell>
          <cell r="G339" t="str">
            <v>팀원</v>
          </cell>
          <cell r="H339" t="str">
            <v>1987-04-10</v>
          </cell>
          <cell r="I339" t="str">
            <v>남</v>
          </cell>
          <cell r="J339">
            <v>31</v>
          </cell>
          <cell r="K339">
            <v>0</v>
          </cell>
          <cell r="L339">
            <v>29</v>
          </cell>
          <cell r="M339">
            <v>29</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P339">
            <v>22</v>
          </cell>
        </row>
        <row r="340">
          <cell r="B340">
            <v>1008</v>
          </cell>
          <cell r="C340" t="str">
            <v>Wholesales</v>
          </cell>
          <cell r="D340" t="str">
            <v>도매팀</v>
          </cell>
          <cell r="E340" t="str">
            <v>박대건</v>
          </cell>
          <cell r="F340" t="str">
            <v>부장</v>
          </cell>
          <cell r="G340" t="str">
            <v>팀원</v>
          </cell>
          <cell r="H340" t="str">
            <v>1984-09-12</v>
          </cell>
          <cell r="I340" t="str">
            <v>남</v>
          </cell>
          <cell r="J340">
            <v>33</v>
          </cell>
          <cell r="K340">
            <v>0</v>
          </cell>
          <cell r="L340">
            <v>32</v>
          </cell>
          <cell r="M340">
            <v>32</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P340">
            <v>22</v>
          </cell>
        </row>
        <row r="341">
          <cell r="B341">
            <v>1179</v>
          </cell>
          <cell r="C341" t="str">
            <v>Wholesales</v>
          </cell>
          <cell r="D341" t="str">
            <v>도매팀</v>
          </cell>
          <cell r="E341" t="str">
            <v>박동순</v>
          </cell>
          <cell r="F341" t="str">
            <v>부장</v>
          </cell>
          <cell r="G341" t="str">
            <v>팀원</v>
          </cell>
          <cell r="H341" t="str">
            <v>1996-01-01</v>
          </cell>
          <cell r="I341" t="str">
            <v>남</v>
          </cell>
          <cell r="J341">
            <v>22</v>
          </cell>
          <cell r="K341">
            <v>0</v>
          </cell>
          <cell r="L341">
            <v>21</v>
          </cell>
          <cell r="M341">
            <v>21</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P341">
            <v>22</v>
          </cell>
        </row>
        <row r="342">
          <cell r="B342">
            <v>1049</v>
          </cell>
          <cell r="C342" t="str">
            <v>Wholesales</v>
          </cell>
          <cell r="D342" t="str">
            <v>도매팀</v>
          </cell>
          <cell r="E342" t="str">
            <v>박창규</v>
          </cell>
          <cell r="F342" t="str">
            <v>차장</v>
          </cell>
          <cell r="G342" t="str">
            <v>팀원</v>
          </cell>
          <cell r="H342" t="str">
            <v>1990-04-02</v>
          </cell>
          <cell r="I342" t="str">
            <v>남</v>
          </cell>
          <cell r="J342">
            <v>20.479452054794521</v>
          </cell>
          <cell r="K342">
            <v>0</v>
          </cell>
          <cell r="L342">
            <v>26</v>
          </cell>
          <cell r="M342">
            <v>26</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cell r="BM342">
            <v>0</v>
          </cell>
          <cell r="BN342">
            <v>0</v>
          </cell>
          <cell r="BP342">
            <v>22</v>
          </cell>
        </row>
        <row r="343">
          <cell r="B343">
            <v>1035</v>
          </cell>
          <cell r="C343" t="str">
            <v>Wholesales</v>
          </cell>
          <cell r="D343" t="str">
            <v>도매팀</v>
          </cell>
          <cell r="E343" t="str">
            <v>김한준</v>
          </cell>
          <cell r="F343" t="str">
            <v>차장</v>
          </cell>
          <cell r="G343" t="str">
            <v>팀원</v>
          </cell>
          <cell r="H343" t="str">
            <v>1989-03-27</v>
          </cell>
          <cell r="I343" t="str">
            <v>남</v>
          </cell>
          <cell r="J343">
            <v>28</v>
          </cell>
          <cell r="K343">
            <v>0</v>
          </cell>
          <cell r="L343">
            <v>27</v>
          </cell>
          <cell r="M343">
            <v>27</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P343">
            <v>22</v>
          </cell>
        </row>
        <row r="344">
          <cell r="B344">
            <v>1056</v>
          </cell>
          <cell r="C344" t="str">
            <v>Wholesales</v>
          </cell>
          <cell r="D344" t="str">
            <v>도매팀</v>
          </cell>
          <cell r="E344" t="str">
            <v>김상희</v>
          </cell>
          <cell r="F344" t="str">
            <v>차장</v>
          </cell>
          <cell r="G344" t="str">
            <v>팀원</v>
          </cell>
          <cell r="H344" t="str">
            <v>1990-09-24</v>
          </cell>
          <cell r="I344" t="str">
            <v>남</v>
          </cell>
          <cell r="J344">
            <v>30</v>
          </cell>
          <cell r="K344">
            <v>0</v>
          </cell>
          <cell r="L344">
            <v>26</v>
          </cell>
          <cell r="M344">
            <v>26</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P344">
            <v>22</v>
          </cell>
        </row>
        <row r="345">
          <cell r="B345">
            <v>1086</v>
          </cell>
          <cell r="C345" t="str">
            <v>Wholesales</v>
          </cell>
          <cell r="D345" t="str">
            <v>도매팀</v>
          </cell>
          <cell r="E345" t="str">
            <v>양세화</v>
          </cell>
          <cell r="F345" t="str">
            <v>대리</v>
          </cell>
          <cell r="G345" t="str">
            <v>팀원</v>
          </cell>
          <cell r="H345" t="str">
            <v>1991-12-30</v>
          </cell>
          <cell r="I345" t="str">
            <v>여</v>
          </cell>
          <cell r="J345">
            <v>31</v>
          </cell>
          <cell r="K345">
            <v>0</v>
          </cell>
          <cell r="L345">
            <v>25</v>
          </cell>
          <cell r="M345">
            <v>25</v>
          </cell>
          <cell r="AA345" t="str">
            <v>2/25대휴</v>
          </cell>
          <cell r="AB345" t="str">
            <v>2/26대휴</v>
          </cell>
          <cell r="AC345" t="str">
            <v>특휴</v>
          </cell>
          <cell r="AV345">
            <v>0</v>
          </cell>
          <cell r="AW345">
            <v>0</v>
          </cell>
          <cell r="AX345">
            <v>0</v>
          </cell>
          <cell r="AY345">
            <v>0</v>
          </cell>
          <cell r="AZ345">
            <v>0</v>
          </cell>
          <cell r="BA345">
            <v>0</v>
          </cell>
          <cell r="BB345">
            <v>0</v>
          </cell>
          <cell r="BC345">
            <v>0</v>
          </cell>
          <cell r="BD345">
            <v>0</v>
          </cell>
          <cell r="BE345">
            <v>2</v>
          </cell>
          <cell r="BF345">
            <v>0</v>
          </cell>
          <cell r="BG345">
            <v>0</v>
          </cell>
          <cell r="BH345">
            <v>0</v>
          </cell>
          <cell r="BI345">
            <v>0</v>
          </cell>
          <cell r="BJ345">
            <v>0</v>
          </cell>
          <cell r="BK345">
            <v>0</v>
          </cell>
          <cell r="BL345">
            <v>1</v>
          </cell>
          <cell r="BM345">
            <v>0</v>
          </cell>
          <cell r="BN345">
            <v>3</v>
          </cell>
          <cell r="BP345">
            <v>19</v>
          </cell>
        </row>
        <row r="346">
          <cell r="B346">
            <v>1085</v>
          </cell>
          <cell r="C346" t="str">
            <v>Commercial Excellence</v>
          </cell>
          <cell r="D346" t="str">
            <v>Operation&amp;Coordination</v>
          </cell>
          <cell r="E346" t="str">
            <v>이윤호</v>
          </cell>
          <cell r="F346" t="str">
            <v>차장</v>
          </cell>
          <cell r="G346" t="str">
            <v>팀장</v>
          </cell>
          <cell r="H346" t="str">
            <v>1991-11-18</v>
          </cell>
          <cell r="I346" t="str">
            <v>남</v>
          </cell>
          <cell r="J346">
            <v>31</v>
          </cell>
          <cell r="K346">
            <v>0</v>
          </cell>
          <cell r="L346">
            <v>25</v>
          </cell>
          <cell r="M346">
            <v>25</v>
          </cell>
          <cell r="AC346" t="str">
            <v>회의</v>
          </cell>
          <cell r="AD346" t="str">
            <v>회의</v>
          </cell>
          <cell r="AP346" t="str">
            <v>반차</v>
          </cell>
          <cell r="AV346">
            <v>0</v>
          </cell>
          <cell r="AW346">
            <v>0</v>
          </cell>
          <cell r="AX346">
            <v>0</v>
          </cell>
          <cell r="AY346">
            <v>0</v>
          </cell>
          <cell r="AZ346">
            <v>1</v>
          </cell>
          <cell r="BA346">
            <v>0.5</v>
          </cell>
          <cell r="BB346">
            <v>0</v>
          </cell>
          <cell r="BC346">
            <v>0</v>
          </cell>
          <cell r="BD346">
            <v>0</v>
          </cell>
          <cell r="BE346">
            <v>0</v>
          </cell>
          <cell r="BF346">
            <v>0</v>
          </cell>
          <cell r="BG346">
            <v>0</v>
          </cell>
          <cell r="BH346">
            <v>0</v>
          </cell>
          <cell r="BI346">
            <v>0</v>
          </cell>
          <cell r="BJ346">
            <v>0</v>
          </cell>
          <cell r="BK346">
            <v>0</v>
          </cell>
          <cell r="BL346">
            <v>0</v>
          </cell>
          <cell r="BM346">
            <v>2</v>
          </cell>
          <cell r="BN346">
            <v>2</v>
          </cell>
          <cell r="BP346">
            <v>22</v>
          </cell>
        </row>
        <row r="347">
          <cell r="B347">
            <v>5080</v>
          </cell>
          <cell r="C347" t="str">
            <v>Commercial Excellence</v>
          </cell>
          <cell r="D347" t="str">
            <v>Operation&amp;Coordination</v>
          </cell>
          <cell r="E347" t="str">
            <v>김창준</v>
          </cell>
          <cell r="F347" t="str">
            <v>주임</v>
          </cell>
          <cell r="G347" t="str">
            <v>팀원</v>
          </cell>
          <cell r="H347" t="str">
            <v>2002-01-07</v>
          </cell>
          <cell r="I347" t="str">
            <v>남</v>
          </cell>
          <cell r="J347">
            <v>20</v>
          </cell>
          <cell r="K347">
            <v>0</v>
          </cell>
          <cell r="L347">
            <v>14</v>
          </cell>
          <cell r="M347">
            <v>14</v>
          </cell>
          <cell r="Z347" t="str">
            <v>훈련</v>
          </cell>
          <cell r="AA347" t="str">
            <v>훈련</v>
          </cell>
          <cell r="AB347" t="str">
            <v>훈련</v>
          </cell>
          <cell r="AC347" t="str">
            <v>훈련</v>
          </cell>
          <cell r="AD347" t="str">
            <v>회의</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4</v>
          </cell>
          <cell r="BK347">
            <v>4</v>
          </cell>
          <cell r="BL347">
            <v>0</v>
          </cell>
          <cell r="BM347">
            <v>1</v>
          </cell>
          <cell r="BN347">
            <v>5</v>
          </cell>
          <cell r="BP347">
            <v>18</v>
          </cell>
        </row>
        <row r="348">
          <cell r="B348">
            <v>1176</v>
          </cell>
          <cell r="C348" t="str">
            <v>Commercial Excellence</v>
          </cell>
          <cell r="D348" t="str">
            <v>Operation&amp;Coordination</v>
          </cell>
          <cell r="E348" t="str">
            <v>이표영</v>
          </cell>
          <cell r="F348" t="str">
            <v>과장</v>
          </cell>
          <cell r="G348" t="str">
            <v>팀원</v>
          </cell>
          <cell r="H348" t="str">
            <v>1996-01-01</v>
          </cell>
          <cell r="I348" t="str">
            <v>남</v>
          </cell>
          <cell r="J348">
            <v>22</v>
          </cell>
          <cell r="K348">
            <v>0</v>
          </cell>
          <cell r="L348">
            <v>21</v>
          </cell>
          <cell r="M348">
            <v>21</v>
          </cell>
          <cell r="AC348" t="str">
            <v>회의</v>
          </cell>
          <cell r="AD348" t="str">
            <v>회의</v>
          </cell>
          <cell r="AH348" t="str">
            <v>장근</v>
          </cell>
          <cell r="AI348" t="str">
            <v>장근</v>
          </cell>
          <cell r="AJ348" t="str">
            <v>장근</v>
          </cell>
          <cell r="AK348" t="str">
            <v>장근</v>
          </cell>
          <cell r="AV348">
            <v>0</v>
          </cell>
          <cell r="AW348">
            <v>0</v>
          </cell>
          <cell r="AX348">
            <v>0</v>
          </cell>
          <cell r="AY348">
            <v>0</v>
          </cell>
          <cell r="AZ348">
            <v>0</v>
          </cell>
          <cell r="BA348">
            <v>0</v>
          </cell>
          <cell r="BB348">
            <v>0</v>
          </cell>
          <cell r="BC348">
            <v>0</v>
          </cell>
          <cell r="BD348">
            <v>0</v>
          </cell>
          <cell r="BE348">
            <v>0</v>
          </cell>
          <cell r="BF348">
            <v>0</v>
          </cell>
          <cell r="BG348">
            <v>0</v>
          </cell>
          <cell r="BH348">
            <v>4</v>
          </cell>
          <cell r="BI348">
            <v>0</v>
          </cell>
          <cell r="BJ348">
            <v>0</v>
          </cell>
          <cell r="BK348">
            <v>0</v>
          </cell>
          <cell r="BL348">
            <v>0</v>
          </cell>
          <cell r="BM348">
            <v>2</v>
          </cell>
          <cell r="BN348">
            <v>6</v>
          </cell>
          <cell r="BP348">
            <v>18</v>
          </cell>
        </row>
        <row r="349">
          <cell r="B349">
            <v>1121</v>
          </cell>
          <cell r="C349" t="str">
            <v>Commercial Excellence</v>
          </cell>
          <cell r="D349" t="str">
            <v>Operation&amp;Coordination</v>
          </cell>
          <cell r="E349" t="str">
            <v>홍진영</v>
          </cell>
          <cell r="F349" t="str">
            <v>주임</v>
          </cell>
          <cell r="G349" t="str">
            <v>팀원</v>
          </cell>
          <cell r="H349" t="str">
            <v>1993-01-04</v>
          </cell>
          <cell r="I349" t="str">
            <v>여</v>
          </cell>
          <cell r="J349">
            <v>27</v>
          </cell>
          <cell r="K349">
            <v>0</v>
          </cell>
          <cell r="L349">
            <v>23</v>
          </cell>
          <cell r="M349">
            <v>23</v>
          </cell>
          <cell r="AC349" t="str">
            <v>회의</v>
          </cell>
          <cell r="AD349" t="str">
            <v>회의</v>
          </cell>
          <cell r="AJ349" t="str">
            <v>생휴</v>
          </cell>
          <cell r="AV349">
            <v>0</v>
          </cell>
          <cell r="AW349">
            <v>0</v>
          </cell>
          <cell r="AX349">
            <v>0</v>
          </cell>
          <cell r="AY349">
            <v>0</v>
          </cell>
          <cell r="AZ349">
            <v>0</v>
          </cell>
          <cell r="BA349">
            <v>0</v>
          </cell>
          <cell r="BB349">
            <v>1</v>
          </cell>
          <cell r="BC349">
            <v>0</v>
          </cell>
          <cell r="BD349">
            <v>0</v>
          </cell>
          <cell r="BE349">
            <v>0</v>
          </cell>
          <cell r="BF349">
            <v>0</v>
          </cell>
          <cell r="BG349">
            <v>0</v>
          </cell>
          <cell r="BH349">
            <v>0</v>
          </cell>
          <cell r="BI349">
            <v>0</v>
          </cell>
          <cell r="BJ349">
            <v>0</v>
          </cell>
          <cell r="BK349">
            <v>0</v>
          </cell>
          <cell r="BL349">
            <v>0</v>
          </cell>
          <cell r="BM349">
            <v>2</v>
          </cell>
          <cell r="BN349">
            <v>3</v>
          </cell>
          <cell r="BP349">
            <v>21</v>
          </cell>
        </row>
        <row r="350">
          <cell r="B350">
            <v>1046</v>
          </cell>
          <cell r="C350" t="str">
            <v>Commercial Excellence</v>
          </cell>
          <cell r="D350" t="str">
            <v>Operation&amp;Coordination</v>
          </cell>
          <cell r="E350" t="str">
            <v>김미숙</v>
          </cell>
          <cell r="F350" t="str">
            <v>대리</v>
          </cell>
          <cell r="G350" t="str">
            <v>팀원</v>
          </cell>
          <cell r="H350" t="str">
            <v>1990-01-03</v>
          </cell>
          <cell r="I350" t="str">
            <v>여</v>
          </cell>
          <cell r="J350">
            <v>27.5</v>
          </cell>
          <cell r="K350">
            <v>0</v>
          </cell>
          <cell r="L350">
            <v>27</v>
          </cell>
          <cell r="M350">
            <v>27</v>
          </cell>
          <cell r="U350" t="str">
            <v>생휴</v>
          </cell>
          <cell r="AC350" t="str">
            <v>회의</v>
          </cell>
          <cell r="AD350" t="str">
            <v>회의</v>
          </cell>
          <cell r="AQ350" t="str">
            <v>특휴</v>
          </cell>
          <cell r="AV350">
            <v>0</v>
          </cell>
          <cell r="AW350">
            <v>0</v>
          </cell>
          <cell r="AX350">
            <v>0</v>
          </cell>
          <cell r="AY350">
            <v>0</v>
          </cell>
          <cell r="AZ350">
            <v>0</v>
          </cell>
          <cell r="BA350">
            <v>0</v>
          </cell>
          <cell r="BB350">
            <v>1</v>
          </cell>
          <cell r="BC350">
            <v>0</v>
          </cell>
          <cell r="BD350">
            <v>0</v>
          </cell>
          <cell r="BE350">
            <v>0</v>
          </cell>
          <cell r="BF350">
            <v>0</v>
          </cell>
          <cell r="BG350">
            <v>0</v>
          </cell>
          <cell r="BH350">
            <v>0</v>
          </cell>
          <cell r="BI350">
            <v>0</v>
          </cell>
          <cell r="BJ350">
            <v>0</v>
          </cell>
          <cell r="BK350">
            <v>0</v>
          </cell>
          <cell r="BL350">
            <v>1</v>
          </cell>
          <cell r="BM350">
            <v>2</v>
          </cell>
          <cell r="BN350">
            <v>4</v>
          </cell>
          <cell r="BP350">
            <v>20</v>
          </cell>
        </row>
        <row r="351">
          <cell r="B351">
            <v>1061</v>
          </cell>
          <cell r="C351" t="str">
            <v>Commercial Excellence</v>
          </cell>
          <cell r="D351" t="str">
            <v>Operation&amp;Coordination</v>
          </cell>
          <cell r="E351" t="str">
            <v>강은숙</v>
          </cell>
          <cell r="F351" t="str">
            <v>대리</v>
          </cell>
          <cell r="G351" t="str">
            <v>팀원</v>
          </cell>
          <cell r="H351" t="str">
            <v>1990-11-14</v>
          </cell>
          <cell r="I351" t="str">
            <v>여</v>
          </cell>
          <cell r="J351">
            <v>26</v>
          </cell>
          <cell r="K351">
            <v>0</v>
          </cell>
          <cell r="L351">
            <v>26</v>
          </cell>
          <cell r="M351">
            <v>26</v>
          </cell>
          <cell r="V351" t="str">
            <v>장근</v>
          </cell>
          <cell r="W351" t="str">
            <v>장근</v>
          </cell>
          <cell r="Z351" t="str">
            <v>장근</v>
          </cell>
          <cell r="AA351" t="str">
            <v>장근</v>
          </cell>
          <cell r="AC351" t="str">
            <v>회의</v>
          </cell>
          <cell r="AD351" t="str">
            <v>회의</v>
          </cell>
          <cell r="AV351">
            <v>0</v>
          </cell>
          <cell r="AW351">
            <v>0</v>
          </cell>
          <cell r="AX351">
            <v>0</v>
          </cell>
          <cell r="AY351">
            <v>0</v>
          </cell>
          <cell r="AZ351">
            <v>0</v>
          </cell>
          <cell r="BA351">
            <v>0</v>
          </cell>
          <cell r="BB351">
            <v>0</v>
          </cell>
          <cell r="BC351">
            <v>0</v>
          </cell>
          <cell r="BD351">
            <v>0</v>
          </cell>
          <cell r="BE351">
            <v>0</v>
          </cell>
          <cell r="BF351">
            <v>0</v>
          </cell>
          <cell r="BG351">
            <v>0</v>
          </cell>
          <cell r="BH351">
            <v>4</v>
          </cell>
          <cell r="BI351">
            <v>0</v>
          </cell>
          <cell r="BJ351">
            <v>0</v>
          </cell>
          <cell r="BK351">
            <v>0</v>
          </cell>
          <cell r="BL351">
            <v>0</v>
          </cell>
          <cell r="BM351">
            <v>2</v>
          </cell>
          <cell r="BN351">
            <v>6</v>
          </cell>
          <cell r="BP351">
            <v>18</v>
          </cell>
        </row>
        <row r="352">
          <cell r="B352">
            <v>1161</v>
          </cell>
          <cell r="C352" t="str">
            <v>Commercial Excellence</v>
          </cell>
          <cell r="D352" t="str">
            <v>Operation&amp;Coordination</v>
          </cell>
          <cell r="E352" t="str">
            <v>홍말순</v>
          </cell>
          <cell r="F352" t="str">
            <v>주임</v>
          </cell>
          <cell r="G352" t="str">
            <v>팀원</v>
          </cell>
          <cell r="H352" t="str">
            <v>1995-01-23</v>
          </cell>
          <cell r="I352" t="str">
            <v>여</v>
          </cell>
          <cell r="J352">
            <v>22</v>
          </cell>
          <cell r="K352">
            <v>0</v>
          </cell>
          <cell r="L352">
            <v>21</v>
          </cell>
          <cell r="M352">
            <v>21</v>
          </cell>
          <cell r="AC352" t="str">
            <v>회의</v>
          </cell>
          <cell r="AD352" t="str">
            <v>회의</v>
          </cell>
          <cell r="AK352" t="str">
            <v>생휴</v>
          </cell>
          <cell r="AV352">
            <v>0</v>
          </cell>
          <cell r="AW352">
            <v>0</v>
          </cell>
          <cell r="AX352">
            <v>0</v>
          </cell>
          <cell r="AY352">
            <v>0</v>
          </cell>
          <cell r="AZ352">
            <v>0</v>
          </cell>
          <cell r="BA352">
            <v>0</v>
          </cell>
          <cell r="BB352">
            <v>1</v>
          </cell>
          <cell r="BC352">
            <v>0</v>
          </cell>
          <cell r="BD352">
            <v>0</v>
          </cell>
          <cell r="BE352">
            <v>0</v>
          </cell>
          <cell r="BF352">
            <v>0</v>
          </cell>
          <cell r="BG352">
            <v>0</v>
          </cell>
          <cell r="BH352">
            <v>0</v>
          </cell>
          <cell r="BI352">
            <v>0</v>
          </cell>
          <cell r="BJ352">
            <v>0</v>
          </cell>
          <cell r="BK352">
            <v>0</v>
          </cell>
          <cell r="BL352">
            <v>0</v>
          </cell>
          <cell r="BM352">
            <v>2</v>
          </cell>
          <cell r="BN352">
            <v>3</v>
          </cell>
          <cell r="BP352">
            <v>21</v>
          </cell>
        </row>
        <row r="353">
          <cell r="B353">
            <v>9014</v>
          </cell>
          <cell r="C353" t="str">
            <v>Commercial Excellence</v>
          </cell>
          <cell r="D353" t="str">
            <v>Operation&amp;Coordination</v>
          </cell>
          <cell r="E353" t="str">
            <v>최진영</v>
          </cell>
          <cell r="F353" t="str">
            <v>사원</v>
          </cell>
          <cell r="G353" t="str">
            <v>팀원</v>
          </cell>
          <cell r="H353" t="str">
            <v>2002-05-01</v>
          </cell>
          <cell r="I353" t="str">
            <v>여</v>
          </cell>
          <cell r="J353">
            <v>19</v>
          </cell>
          <cell r="K353">
            <v>0</v>
          </cell>
          <cell r="L353">
            <v>14</v>
          </cell>
          <cell r="M353">
            <v>14</v>
          </cell>
          <cell r="AC353" t="str">
            <v>회의</v>
          </cell>
          <cell r="AD353" t="str">
            <v>월차</v>
          </cell>
          <cell r="AK353" t="str">
            <v>생휴</v>
          </cell>
          <cell r="AV353">
            <v>0</v>
          </cell>
          <cell r="AW353">
            <v>0</v>
          </cell>
          <cell r="AX353">
            <v>0</v>
          </cell>
          <cell r="AY353">
            <v>1</v>
          </cell>
          <cell r="AZ353">
            <v>0</v>
          </cell>
          <cell r="BA353">
            <v>1</v>
          </cell>
          <cell r="BB353">
            <v>1</v>
          </cell>
          <cell r="BC353">
            <v>0</v>
          </cell>
          <cell r="BD353">
            <v>0</v>
          </cell>
          <cell r="BE353">
            <v>0</v>
          </cell>
          <cell r="BF353">
            <v>0</v>
          </cell>
          <cell r="BG353">
            <v>0</v>
          </cell>
          <cell r="BH353">
            <v>0</v>
          </cell>
          <cell r="BI353">
            <v>0</v>
          </cell>
          <cell r="BJ353">
            <v>0</v>
          </cell>
          <cell r="BK353">
            <v>0</v>
          </cell>
          <cell r="BL353">
            <v>0</v>
          </cell>
          <cell r="BM353">
            <v>1</v>
          </cell>
          <cell r="BN353">
            <v>3</v>
          </cell>
          <cell r="BP353">
            <v>20</v>
          </cell>
        </row>
        <row r="354">
          <cell r="B354">
            <v>1304</v>
          </cell>
          <cell r="C354" t="str">
            <v>Commercial Excellence</v>
          </cell>
          <cell r="D354" t="str">
            <v>Strategic analysis&amp;Planning</v>
          </cell>
          <cell r="E354" t="str">
            <v>이현동</v>
          </cell>
          <cell r="F354" t="str">
            <v>부장</v>
          </cell>
          <cell r="G354" t="str">
            <v>팀장</v>
          </cell>
          <cell r="H354" t="str">
            <v>2000-03-06</v>
          </cell>
          <cell r="I354" t="str">
            <v>남</v>
          </cell>
          <cell r="J354">
            <v>20</v>
          </cell>
          <cell r="K354">
            <v>0</v>
          </cell>
          <cell r="L354">
            <v>16</v>
          </cell>
          <cell r="M354">
            <v>16</v>
          </cell>
          <cell r="AC354" t="str">
            <v>회의</v>
          </cell>
          <cell r="AD354" t="str">
            <v>회의</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2</v>
          </cell>
          <cell r="BN354">
            <v>2</v>
          </cell>
          <cell r="BP354">
            <v>22</v>
          </cell>
        </row>
        <row r="355">
          <cell r="B355">
            <v>1433</v>
          </cell>
          <cell r="C355" t="str">
            <v>Commercial Excellence</v>
          </cell>
          <cell r="D355" t="str">
            <v>Strategic analysis&amp;Planning</v>
          </cell>
          <cell r="E355" t="str">
            <v>김은숙</v>
          </cell>
          <cell r="F355" t="str">
            <v>주임</v>
          </cell>
          <cell r="G355" t="str">
            <v>팀원</v>
          </cell>
          <cell r="H355" t="str">
            <v>2003-01-07</v>
          </cell>
          <cell r="I355" t="str">
            <v>여</v>
          </cell>
          <cell r="J355">
            <v>17</v>
          </cell>
          <cell r="K355">
            <v>0</v>
          </cell>
          <cell r="L355">
            <v>13</v>
          </cell>
          <cell r="M355">
            <v>13</v>
          </cell>
          <cell r="AC355" t="str">
            <v>회의</v>
          </cell>
          <cell r="AD355" t="str">
            <v>회의</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2</v>
          </cell>
          <cell r="BN355">
            <v>2</v>
          </cell>
          <cell r="BP355">
            <v>22</v>
          </cell>
        </row>
        <row r="356">
          <cell r="B356">
            <v>1174</v>
          </cell>
          <cell r="C356" t="str">
            <v>Commercial Excellence</v>
          </cell>
          <cell r="D356" t="str">
            <v>Strategic analysis&amp;Planning</v>
          </cell>
          <cell r="E356" t="str">
            <v>소수진</v>
          </cell>
          <cell r="F356" t="str">
            <v>과장</v>
          </cell>
          <cell r="G356" t="str">
            <v>팀원</v>
          </cell>
          <cell r="H356" t="str">
            <v>1995-11-20</v>
          </cell>
          <cell r="I356" t="str">
            <v>여</v>
          </cell>
          <cell r="J356">
            <v>27</v>
          </cell>
          <cell r="K356">
            <v>0</v>
          </cell>
          <cell r="L356">
            <v>21</v>
          </cell>
          <cell r="M356">
            <v>21</v>
          </cell>
          <cell r="AC356" t="str">
            <v>회의</v>
          </cell>
          <cell r="AD356" t="str">
            <v>회의</v>
          </cell>
          <cell r="AR356" t="str">
            <v>생휴</v>
          </cell>
          <cell r="AV356">
            <v>0</v>
          </cell>
          <cell r="AW356">
            <v>0</v>
          </cell>
          <cell r="AX356">
            <v>0</v>
          </cell>
          <cell r="AY356">
            <v>0</v>
          </cell>
          <cell r="AZ356">
            <v>0</v>
          </cell>
          <cell r="BA356">
            <v>0</v>
          </cell>
          <cell r="BB356">
            <v>1</v>
          </cell>
          <cell r="BC356">
            <v>0</v>
          </cell>
          <cell r="BD356">
            <v>0</v>
          </cell>
          <cell r="BE356">
            <v>0</v>
          </cell>
          <cell r="BF356">
            <v>0</v>
          </cell>
          <cell r="BG356">
            <v>0</v>
          </cell>
          <cell r="BH356">
            <v>0</v>
          </cell>
          <cell r="BI356">
            <v>0</v>
          </cell>
          <cell r="BJ356">
            <v>0</v>
          </cell>
          <cell r="BK356">
            <v>0</v>
          </cell>
          <cell r="BL356">
            <v>0</v>
          </cell>
          <cell r="BM356">
            <v>2</v>
          </cell>
          <cell r="BN356">
            <v>3</v>
          </cell>
          <cell r="BP356">
            <v>21</v>
          </cell>
        </row>
        <row r="357">
          <cell r="B357">
            <v>1231</v>
          </cell>
          <cell r="C357" t="str">
            <v>Commercial Excellence</v>
          </cell>
          <cell r="D357" t="str">
            <v>Capability Development &amp; SFE</v>
          </cell>
          <cell r="E357" t="str">
            <v>표우학</v>
          </cell>
          <cell r="F357" t="str">
            <v>부장</v>
          </cell>
          <cell r="G357" t="str">
            <v>팀장</v>
          </cell>
          <cell r="H357" t="str">
            <v>1999-06-01</v>
          </cell>
          <cell r="I357" t="str">
            <v>남</v>
          </cell>
          <cell r="J357">
            <v>20</v>
          </cell>
          <cell r="K357">
            <v>0</v>
          </cell>
          <cell r="L357">
            <v>17</v>
          </cell>
          <cell r="M357">
            <v>17</v>
          </cell>
          <cell r="O357" t="str">
            <v>경조(모친상)</v>
          </cell>
          <cell r="P357" t="str">
            <v>경조(모친상)</v>
          </cell>
          <cell r="S357" t="str">
            <v>경조(모친상)</v>
          </cell>
          <cell r="AC357" t="str">
            <v>회의</v>
          </cell>
          <cell r="AD357" t="str">
            <v>회의</v>
          </cell>
          <cell r="AV357">
            <v>0</v>
          </cell>
          <cell r="AW357">
            <v>0</v>
          </cell>
          <cell r="AX357">
            <v>0</v>
          </cell>
          <cell r="AY357">
            <v>0</v>
          </cell>
          <cell r="AZ357">
            <v>0</v>
          </cell>
          <cell r="BA357">
            <v>0</v>
          </cell>
          <cell r="BB357">
            <v>0</v>
          </cell>
          <cell r="BC357">
            <v>3</v>
          </cell>
          <cell r="BD357">
            <v>0</v>
          </cell>
          <cell r="BE357">
            <v>0</v>
          </cell>
          <cell r="BF357">
            <v>0</v>
          </cell>
          <cell r="BG357">
            <v>0</v>
          </cell>
          <cell r="BH357">
            <v>0</v>
          </cell>
          <cell r="BI357">
            <v>0</v>
          </cell>
          <cell r="BJ357">
            <v>0</v>
          </cell>
          <cell r="BK357">
            <v>0</v>
          </cell>
          <cell r="BL357">
            <v>0</v>
          </cell>
          <cell r="BM357">
            <v>2</v>
          </cell>
          <cell r="BN357">
            <v>5</v>
          </cell>
          <cell r="BP357">
            <v>19</v>
          </cell>
        </row>
        <row r="358">
          <cell r="B358">
            <v>1532</v>
          </cell>
          <cell r="C358" t="str">
            <v>Commercial Excellence</v>
          </cell>
          <cell r="D358" t="str">
            <v>Capability Development &amp; SFE</v>
          </cell>
          <cell r="E358" t="str">
            <v>김봉준</v>
          </cell>
          <cell r="F358" t="str">
            <v>대리</v>
          </cell>
          <cell r="G358" t="str">
            <v>팀원</v>
          </cell>
          <cell r="H358" t="str">
            <v>2003-06-30</v>
          </cell>
          <cell r="I358" t="str">
            <v>남</v>
          </cell>
          <cell r="J358">
            <v>18</v>
          </cell>
          <cell r="K358">
            <v>0</v>
          </cell>
          <cell r="L358">
            <v>13</v>
          </cell>
          <cell r="M358">
            <v>13</v>
          </cell>
          <cell r="Z358" t="str">
            <v>2/18대휴</v>
          </cell>
          <cell r="AC358" t="str">
            <v>회의</v>
          </cell>
          <cell r="AD358" t="str">
            <v>회의</v>
          </cell>
          <cell r="AV358">
            <v>0</v>
          </cell>
          <cell r="AW358">
            <v>0</v>
          </cell>
          <cell r="AX358">
            <v>0</v>
          </cell>
          <cell r="AY358">
            <v>0</v>
          </cell>
          <cell r="AZ358">
            <v>0</v>
          </cell>
          <cell r="BA358">
            <v>0</v>
          </cell>
          <cell r="BB358">
            <v>0</v>
          </cell>
          <cell r="BC358">
            <v>0</v>
          </cell>
          <cell r="BD358">
            <v>0</v>
          </cell>
          <cell r="BE358">
            <v>1</v>
          </cell>
          <cell r="BF358">
            <v>0</v>
          </cell>
          <cell r="BG358">
            <v>0</v>
          </cell>
          <cell r="BH358">
            <v>0</v>
          </cell>
          <cell r="BI358">
            <v>0</v>
          </cell>
          <cell r="BJ358">
            <v>0</v>
          </cell>
          <cell r="BK358">
            <v>0</v>
          </cell>
          <cell r="BL358">
            <v>0</v>
          </cell>
          <cell r="BM358">
            <v>2</v>
          </cell>
          <cell r="BN358">
            <v>3</v>
          </cell>
          <cell r="BP358">
            <v>21</v>
          </cell>
        </row>
        <row r="359">
          <cell r="B359">
            <v>1560</v>
          </cell>
          <cell r="C359" t="str">
            <v>Commercial Excellence</v>
          </cell>
          <cell r="D359" t="str">
            <v>Capability Development &amp; SFE</v>
          </cell>
          <cell r="E359" t="str">
            <v>정유선</v>
          </cell>
          <cell r="F359" t="str">
            <v>사원</v>
          </cell>
          <cell r="G359" t="str">
            <v>팀원</v>
          </cell>
          <cell r="H359" t="str">
            <v>2004-01-26</v>
          </cell>
          <cell r="I359" t="str">
            <v>남</v>
          </cell>
          <cell r="J359">
            <v>12.315068493150683</v>
          </cell>
          <cell r="K359">
            <v>0</v>
          </cell>
          <cell r="L359">
            <v>12</v>
          </cell>
          <cell r="M359">
            <v>12</v>
          </cell>
          <cell r="AC359" t="str">
            <v>회의</v>
          </cell>
          <cell r="AD359" t="str">
            <v>회의</v>
          </cell>
          <cell r="AR359" t="str">
            <v>훈련</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1</v>
          </cell>
          <cell r="BK359">
            <v>1</v>
          </cell>
          <cell r="BL359">
            <v>0</v>
          </cell>
          <cell r="BM359">
            <v>2</v>
          </cell>
          <cell r="BN359">
            <v>3</v>
          </cell>
          <cell r="BP359">
            <v>21</v>
          </cell>
        </row>
        <row r="360">
          <cell r="B360">
            <v>1486</v>
          </cell>
          <cell r="C360" t="str">
            <v>Commercial Excellence</v>
          </cell>
          <cell r="D360" t="str">
            <v>Capability Development &amp; SFE</v>
          </cell>
          <cell r="E360" t="str">
            <v>이동초</v>
          </cell>
          <cell r="F360" t="str">
            <v>대리</v>
          </cell>
          <cell r="G360" t="str">
            <v>팀원</v>
          </cell>
          <cell r="H360" t="str">
            <v>2003-03-03</v>
          </cell>
          <cell r="I360" t="str">
            <v>남</v>
          </cell>
          <cell r="J360">
            <v>15</v>
          </cell>
          <cell r="K360">
            <v>0</v>
          </cell>
          <cell r="L360">
            <v>13</v>
          </cell>
          <cell r="M360">
            <v>13</v>
          </cell>
          <cell r="AC360" t="str">
            <v>회의</v>
          </cell>
          <cell r="AD360" t="str">
            <v>회의</v>
          </cell>
          <cell r="AL360" t="str">
            <v>휴일</v>
          </cell>
          <cell r="AV360">
            <v>0</v>
          </cell>
          <cell r="AW360">
            <v>0</v>
          </cell>
          <cell r="AX360">
            <v>0</v>
          </cell>
          <cell r="AY360">
            <v>0</v>
          </cell>
          <cell r="AZ360">
            <v>0</v>
          </cell>
          <cell r="BA360">
            <v>0</v>
          </cell>
          <cell r="BB360">
            <v>0</v>
          </cell>
          <cell r="BC360">
            <v>0</v>
          </cell>
          <cell r="BD360">
            <v>1</v>
          </cell>
          <cell r="BE360">
            <v>0</v>
          </cell>
          <cell r="BF360">
            <v>0</v>
          </cell>
          <cell r="BG360">
            <v>0</v>
          </cell>
          <cell r="BH360">
            <v>0</v>
          </cell>
          <cell r="BI360">
            <v>0</v>
          </cell>
          <cell r="BJ360">
            <v>0</v>
          </cell>
          <cell r="BK360">
            <v>0</v>
          </cell>
          <cell r="BL360">
            <v>0</v>
          </cell>
          <cell r="BM360">
            <v>2</v>
          </cell>
          <cell r="BN360">
            <v>2</v>
          </cell>
          <cell r="BP360">
            <v>22</v>
          </cell>
        </row>
        <row r="361">
          <cell r="B361">
            <v>1112</v>
          </cell>
          <cell r="C361" t="str">
            <v>Commercial Excellence</v>
          </cell>
          <cell r="D361" t="str">
            <v>Capability Development &amp; SFE</v>
          </cell>
          <cell r="E361" t="str">
            <v>이수연</v>
          </cell>
          <cell r="F361" t="str">
            <v>주임</v>
          </cell>
          <cell r="G361" t="str">
            <v>팀원</v>
          </cell>
          <cell r="H361" t="str">
            <v>1992-09-14</v>
          </cell>
          <cell r="I361" t="str">
            <v>여</v>
          </cell>
          <cell r="J361">
            <v>27</v>
          </cell>
          <cell r="K361">
            <v>0</v>
          </cell>
          <cell r="L361">
            <v>24</v>
          </cell>
          <cell r="M361">
            <v>24</v>
          </cell>
          <cell r="AC361" t="str">
            <v>회의</v>
          </cell>
          <cell r="AD361" t="str">
            <v>회의</v>
          </cell>
          <cell r="AK361" t="str">
            <v>생휴</v>
          </cell>
          <cell r="AV361">
            <v>0</v>
          </cell>
          <cell r="AW361">
            <v>0</v>
          </cell>
          <cell r="AX361">
            <v>0</v>
          </cell>
          <cell r="AY361">
            <v>0</v>
          </cell>
          <cell r="AZ361">
            <v>0</v>
          </cell>
          <cell r="BA361">
            <v>0</v>
          </cell>
          <cell r="BB361">
            <v>1</v>
          </cell>
          <cell r="BC361">
            <v>0</v>
          </cell>
          <cell r="BD361">
            <v>0</v>
          </cell>
          <cell r="BE361">
            <v>0</v>
          </cell>
          <cell r="BF361">
            <v>0</v>
          </cell>
          <cell r="BG361">
            <v>0</v>
          </cell>
          <cell r="BH361">
            <v>0</v>
          </cell>
          <cell r="BI361">
            <v>0</v>
          </cell>
          <cell r="BJ361">
            <v>0</v>
          </cell>
          <cell r="BK361">
            <v>0</v>
          </cell>
          <cell r="BL361">
            <v>0</v>
          </cell>
          <cell r="BM361">
            <v>2</v>
          </cell>
          <cell r="BN361">
            <v>3</v>
          </cell>
          <cell r="BP361">
            <v>21</v>
          </cell>
        </row>
        <row r="362">
          <cell r="B362">
            <v>1257</v>
          </cell>
          <cell r="C362" t="str">
            <v>Commercial Excellence</v>
          </cell>
          <cell r="D362" t="str">
            <v>Capability Development &amp; SFE</v>
          </cell>
          <cell r="E362" t="str">
            <v>이재철</v>
          </cell>
          <cell r="F362" t="str">
            <v>주임</v>
          </cell>
          <cell r="G362" t="str">
            <v>팀원</v>
          </cell>
          <cell r="H362" t="str">
            <v>1999-12-01</v>
          </cell>
          <cell r="I362" t="str">
            <v>남</v>
          </cell>
          <cell r="J362">
            <v>22</v>
          </cell>
          <cell r="K362">
            <v>0</v>
          </cell>
          <cell r="L362">
            <v>17</v>
          </cell>
          <cell r="M362">
            <v>17</v>
          </cell>
          <cell r="AC362" t="str">
            <v>회의</v>
          </cell>
          <cell r="AD362" t="str">
            <v>회의</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2</v>
          </cell>
          <cell r="BN362">
            <v>2</v>
          </cell>
          <cell r="BP362">
            <v>22</v>
          </cell>
        </row>
        <row r="363">
          <cell r="B363">
            <v>1450</v>
          </cell>
          <cell r="C363" t="str">
            <v>Commercial Excellence</v>
          </cell>
          <cell r="D363" t="str">
            <v>Capability Development &amp; SFE</v>
          </cell>
          <cell r="E363" t="str">
            <v>박혜숙</v>
          </cell>
          <cell r="F363" t="str">
            <v>대리</v>
          </cell>
          <cell r="G363" t="str">
            <v>팀원</v>
          </cell>
          <cell r="H363" t="str">
            <v>2003-01-07</v>
          </cell>
          <cell r="I363" t="str">
            <v>여</v>
          </cell>
          <cell r="J363">
            <v>19</v>
          </cell>
          <cell r="K363">
            <v>0</v>
          </cell>
          <cell r="L363">
            <v>13</v>
          </cell>
          <cell r="M363">
            <v>13</v>
          </cell>
          <cell r="S363" t="str">
            <v>월차</v>
          </cell>
          <cell r="U363" t="str">
            <v>출산</v>
          </cell>
          <cell r="V363" t="str">
            <v>출산</v>
          </cell>
          <cell r="W363" t="str">
            <v>출산</v>
          </cell>
          <cell r="X363" t="str">
            <v>출산</v>
          </cell>
          <cell r="Y363" t="str">
            <v>출산</v>
          </cell>
          <cell r="Z363" t="str">
            <v>출산</v>
          </cell>
          <cell r="AA363" t="str">
            <v>출산</v>
          </cell>
          <cell r="AB363" t="str">
            <v>출산</v>
          </cell>
          <cell r="AC363" t="str">
            <v>출산</v>
          </cell>
          <cell r="AD363" t="str">
            <v>출산</v>
          </cell>
          <cell r="AE363" t="str">
            <v>출산</v>
          </cell>
          <cell r="AF363" t="str">
            <v>출산</v>
          </cell>
          <cell r="AG363" t="str">
            <v>출산</v>
          </cell>
          <cell r="AH363" t="str">
            <v>출산</v>
          </cell>
          <cell r="AI363" t="str">
            <v>출산</v>
          </cell>
          <cell r="AJ363" t="str">
            <v>출산</v>
          </cell>
          <cell r="AK363" t="str">
            <v>출산</v>
          </cell>
          <cell r="AL363" t="str">
            <v>출산</v>
          </cell>
          <cell r="AM363" t="str">
            <v>출산</v>
          </cell>
          <cell r="AN363" t="str">
            <v>출산</v>
          </cell>
          <cell r="AO363" t="str">
            <v>출산</v>
          </cell>
          <cell r="AP363" t="str">
            <v>출산</v>
          </cell>
          <cell r="AQ363" t="str">
            <v>출산</v>
          </cell>
          <cell r="AR363" t="str">
            <v>출산</v>
          </cell>
          <cell r="AS363" t="str">
            <v>3/8~6/6출산</v>
          </cell>
          <cell r="AV363">
            <v>0</v>
          </cell>
          <cell r="AW363">
            <v>0</v>
          </cell>
          <cell r="AX363">
            <v>0</v>
          </cell>
          <cell r="AY363">
            <v>1</v>
          </cell>
          <cell r="AZ363">
            <v>0</v>
          </cell>
          <cell r="BA363">
            <v>1</v>
          </cell>
          <cell r="BB363">
            <v>0</v>
          </cell>
          <cell r="BC363">
            <v>0</v>
          </cell>
          <cell r="BD363">
            <v>0</v>
          </cell>
          <cell r="BE363">
            <v>0</v>
          </cell>
          <cell r="BF363">
            <v>0</v>
          </cell>
          <cell r="BG363">
            <v>0</v>
          </cell>
          <cell r="BH363">
            <v>0</v>
          </cell>
          <cell r="BI363">
            <v>0</v>
          </cell>
          <cell r="BJ363">
            <v>0</v>
          </cell>
          <cell r="BK363">
            <v>0</v>
          </cell>
          <cell r="BL363">
            <v>0</v>
          </cell>
          <cell r="BM363">
            <v>0</v>
          </cell>
          <cell r="BN363">
            <v>1</v>
          </cell>
          <cell r="BO363">
            <v>-18</v>
          </cell>
          <cell r="BP363">
            <v>3</v>
          </cell>
        </row>
        <row r="364">
          <cell r="B364">
            <v>1256</v>
          </cell>
          <cell r="C364" t="str">
            <v>Commercial Excellence</v>
          </cell>
          <cell r="D364" t="str">
            <v>Capability Development &amp; SFE</v>
          </cell>
          <cell r="E364" t="str">
            <v>최진희</v>
          </cell>
          <cell r="F364" t="str">
            <v>주임</v>
          </cell>
          <cell r="G364" t="str">
            <v>팀원</v>
          </cell>
          <cell r="H364" t="str">
            <v>1999-12-01</v>
          </cell>
          <cell r="I364" t="str">
            <v>여</v>
          </cell>
          <cell r="J364">
            <v>17.5</v>
          </cell>
          <cell r="K364">
            <v>0</v>
          </cell>
          <cell r="L364">
            <v>17</v>
          </cell>
          <cell r="M364">
            <v>17</v>
          </cell>
          <cell r="W364" t="str">
            <v>생휴</v>
          </cell>
          <cell r="AC364" t="str">
            <v>회의</v>
          </cell>
          <cell r="AD364" t="str">
            <v>회의</v>
          </cell>
          <cell r="AR364" t="str">
            <v>월차</v>
          </cell>
          <cell r="AV364">
            <v>0</v>
          </cell>
          <cell r="AW364">
            <v>0</v>
          </cell>
          <cell r="AX364">
            <v>0</v>
          </cell>
          <cell r="AY364">
            <v>1</v>
          </cell>
          <cell r="AZ364">
            <v>0</v>
          </cell>
          <cell r="BA364">
            <v>1</v>
          </cell>
          <cell r="BB364">
            <v>1</v>
          </cell>
          <cell r="BC364">
            <v>0</v>
          </cell>
          <cell r="BD364">
            <v>0</v>
          </cell>
          <cell r="BE364">
            <v>0</v>
          </cell>
          <cell r="BF364">
            <v>0</v>
          </cell>
          <cell r="BG364">
            <v>0</v>
          </cell>
          <cell r="BH364">
            <v>0</v>
          </cell>
          <cell r="BI364">
            <v>0</v>
          </cell>
          <cell r="BJ364">
            <v>0</v>
          </cell>
          <cell r="BK364">
            <v>0</v>
          </cell>
          <cell r="BL364">
            <v>0</v>
          </cell>
          <cell r="BM364">
            <v>2</v>
          </cell>
          <cell r="BN364">
            <v>4</v>
          </cell>
          <cell r="BP364">
            <v>20</v>
          </cell>
        </row>
        <row r="365">
          <cell r="B365">
            <v>1535</v>
          </cell>
          <cell r="C365" t="str">
            <v>Marketing</v>
          </cell>
          <cell r="D365" t="str">
            <v>Marketing Admin</v>
          </cell>
          <cell r="E365" t="str">
            <v>이희경</v>
          </cell>
          <cell r="F365" t="str">
            <v>대리</v>
          </cell>
          <cell r="G365" t="str">
            <v>팀원</v>
          </cell>
          <cell r="H365" t="str">
            <v>2003-08-25</v>
          </cell>
          <cell r="I365" t="str">
            <v>여</v>
          </cell>
          <cell r="J365">
            <v>16.006849315068493</v>
          </cell>
          <cell r="K365">
            <v>0</v>
          </cell>
          <cell r="L365">
            <v>13</v>
          </cell>
          <cell r="M365">
            <v>13</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v>0</v>
          </cell>
          <cell r="BN365">
            <v>0</v>
          </cell>
          <cell r="BP365">
            <v>22</v>
          </cell>
        </row>
        <row r="366">
          <cell r="B366">
            <v>1495</v>
          </cell>
          <cell r="C366" t="str">
            <v>Marketing</v>
          </cell>
          <cell r="D366" t="str">
            <v>Marketing Admin</v>
          </cell>
          <cell r="E366" t="str">
            <v>최지원</v>
          </cell>
          <cell r="F366" t="str">
            <v>주임</v>
          </cell>
          <cell r="G366" t="str">
            <v>팀원</v>
          </cell>
          <cell r="H366" t="str">
            <v>2003-04-21</v>
          </cell>
          <cell r="I366" t="str">
            <v>여</v>
          </cell>
          <cell r="J366">
            <v>10.958904109589042</v>
          </cell>
          <cell r="K366">
            <v>0</v>
          </cell>
          <cell r="L366">
            <v>13</v>
          </cell>
          <cell r="M366">
            <v>13</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P366">
            <v>22</v>
          </cell>
        </row>
        <row r="367">
          <cell r="B367">
            <v>1481</v>
          </cell>
          <cell r="C367" t="str">
            <v>Marketing</v>
          </cell>
          <cell r="D367" t="str">
            <v>Marketing Admin</v>
          </cell>
          <cell r="E367" t="str">
            <v>이근숙</v>
          </cell>
          <cell r="F367" t="str">
            <v>사원</v>
          </cell>
          <cell r="G367" t="str">
            <v>팀원</v>
          </cell>
          <cell r="H367" t="str">
            <v>2003-02-04</v>
          </cell>
          <cell r="I367" t="str">
            <v>여</v>
          </cell>
          <cell r="J367">
            <v>12</v>
          </cell>
          <cell r="K367">
            <v>0</v>
          </cell>
          <cell r="L367">
            <v>13</v>
          </cell>
          <cell r="M367">
            <v>13</v>
          </cell>
          <cell r="AP367" t="str">
            <v>생휴</v>
          </cell>
          <cell r="AV367">
            <v>0</v>
          </cell>
          <cell r="AW367">
            <v>0</v>
          </cell>
          <cell r="AX367">
            <v>0</v>
          </cell>
          <cell r="AY367">
            <v>0</v>
          </cell>
          <cell r="AZ367">
            <v>0</v>
          </cell>
          <cell r="BA367">
            <v>0</v>
          </cell>
          <cell r="BB367">
            <v>1</v>
          </cell>
          <cell r="BC367">
            <v>0</v>
          </cell>
          <cell r="BD367">
            <v>0</v>
          </cell>
          <cell r="BE367">
            <v>0</v>
          </cell>
          <cell r="BF367">
            <v>0</v>
          </cell>
          <cell r="BG367">
            <v>0</v>
          </cell>
          <cell r="BH367">
            <v>0</v>
          </cell>
          <cell r="BI367">
            <v>0</v>
          </cell>
          <cell r="BJ367">
            <v>0</v>
          </cell>
          <cell r="BK367">
            <v>0</v>
          </cell>
          <cell r="BL367">
            <v>0</v>
          </cell>
          <cell r="BM367">
            <v>0</v>
          </cell>
          <cell r="BN367">
            <v>1</v>
          </cell>
          <cell r="BP367">
            <v>21</v>
          </cell>
        </row>
        <row r="368">
          <cell r="B368">
            <v>1416</v>
          </cell>
          <cell r="C368" t="str">
            <v>Marketing</v>
          </cell>
          <cell r="D368" t="str">
            <v>Vaccine</v>
          </cell>
          <cell r="E368" t="str">
            <v>조정윤</v>
          </cell>
          <cell r="F368" t="str">
            <v>대리</v>
          </cell>
          <cell r="G368" t="str">
            <v>팀원</v>
          </cell>
          <cell r="H368" t="str">
            <v>2002-10-14</v>
          </cell>
          <cell r="I368" t="str">
            <v>여</v>
          </cell>
          <cell r="J368">
            <v>16</v>
          </cell>
          <cell r="K368">
            <v>0</v>
          </cell>
          <cell r="L368">
            <v>14</v>
          </cell>
          <cell r="M368">
            <v>14</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cell r="BM368">
            <v>0</v>
          </cell>
          <cell r="BN368">
            <v>0</v>
          </cell>
          <cell r="BP368">
            <v>22</v>
          </cell>
        </row>
        <row r="369">
          <cell r="B369">
            <v>1587</v>
          </cell>
          <cell r="C369" t="str">
            <v>Marketing</v>
          </cell>
          <cell r="D369" t="str">
            <v>Vaccine</v>
          </cell>
          <cell r="E369" t="str">
            <v>이규남</v>
          </cell>
          <cell r="F369" t="str">
            <v>대리</v>
          </cell>
          <cell r="G369" t="str">
            <v>팀원</v>
          </cell>
          <cell r="H369" t="str">
            <v>2004-11-15</v>
          </cell>
          <cell r="I369" t="str">
            <v>남</v>
          </cell>
          <cell r="J369">
            <v>7.2602739726027394</v>
          </cell>
          <cell r="K369">
            <v>0</v>
          </cell>
          <cell r="L369">
            <v>12</v>
          </cell>
          <cell r="M369">
            <v>12</v>
          </cell>
          <cell r="S369" t="str">
            <v>출장</v>
          </cell>
          <cell r="T369" t="str">
            <v>출장</v>
          </cell>
          <cell r="U369" t="str">
            <v>출장</v>
          </cell>
          <cell r="V369" t="str">
            <v>출장</v>
          </cell>
          <cell r="W369" t="str">
            <v>출장</v>
          </cell>
          <cell r="AG369" t="str">
            <v>출장</v>
          </cell>
          <cell r="AH369" t="str">
            <v>출장</v>
          </cell>
          <cell r="AI369" t="str">
            <v>출장</v>
          </cell>
          <cell r="AJ369" t="str">
            <v>출장</v>
          </cell>
          <cell r="AV369">
            <v>0</v>
          </cell>
          <cell r="AW369">
            <v>0</v>
          </cell>
          <cell r="AX369">
            <v>0</v>
          </cell>
          <cell r="AY369">
            <v>0</v>
          </cell>
          <cell r="AZ369">
            <v>0</v>
          </cell>
          <cell r="BA369">
            <v>0</v>
          </cell>
          <cell r="BB369">
            <v>0</v>
          </cell>
          <cell r="BC369">
            <v>0</v>
          </cell>
          <cell r="BD369">
            <v>0</v>
          </cell>
          <cell r="BE369">
            <v>0</v>
          </cell>
          <cell r="BF369">
            <v>9</v>
          </cell>
          <cell r="BG369">
            <v>0</v>
          </cell>
          <cell r="BH369">
            <v>0</v>
          </cell>
          <cell r="BI369">
            <v>0</v>
          </cell>
          <cell r="BJ369">
            <v>0</v>
          </cell>
          <cell r="BK369">
            <v>0</v>
          </cell>
          <cell r="BL369">
            <v>0</v>
          </cell>
          <cell r="BM369">
            <v>0</v>
          </cell>
          <cell r="BN369">
            <v>9</v>
          </cell>
          <cell r="BP369">
            <v>13</v>
          </cell>
        </row>
        <row r="370">
          <cell r="B370">
            <v>1238</v>
          </cell>
          <cell r="C370" t="str">
            <v>Marketing</v>
          </cell>
          <cell r="D370" t="str">
            <v>Vaccine</v>
          </cell>
          <cell r="E370" t="str">
            <v>강운용</v>
          </cell>
          <cell r="F370" t="str">
            <v>대리</v>
          </cell>
          <cell r="G370" t="str">
            <v>팀원</v>
          </cell>
          <cell r="H370" t="str">
            <v>1999-07-01</v>
          </cell>
          <cell r="I370" t="str">
            <v>여</v>
          </cell>
          <cell r="J370">
            <v>13.747945205479454</v>
          </cell>
          <cell r="K370">
            <v>0</v>
          </cell>
          <cell r="L370">
            <v>17</v>
          </cell>
          <cell r="M370">
            <v>17</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v>0</v>
          </cell>
          <cell r="BN370">
            <v>0</v>
          </cell>
          <cell r="BP370">
            <v>22</v>
          </cell>
        </row>
        <row r="371">
          <cell r="B371">
            <v>1221</v>
          </cell>
          <cell r="C371" t="str">
            <v>Marketing</v>
          </cell>
          <cell r="D371" t="str">
            <v>CNS &amp; Onco</v>
          </cell>
          <cell r="E371" t="str">
            <v>국승영</v>
          </cell>
          <cell r="F371" t="str">
            <v>과장</v>
          </cell>
          <cell r="G371" t="str">
            <v>팀장</v>
          </cell>
          <cell r="H371" t="str">
            <v>1998-07-01</v>
          </cell>
          <cell r="I371" t="str">
            <v>남</v>
          </cell>
          <cell r="J371">
            <v>24</v>
          </cell>
          <cell r="K371">
            <v>0</v>
          </cell>
          <cell r="L371">
            <v>18</v>
          </cell>
          <cell r="M371">
            <v>18</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P371">
            <v>22</v>
          </cell>
        </row>
        <row r="372">
          <cell r="B372">
            <v>1390</v>
          </cell>
          <cell r="C372" t="str">
            <v>Marketing</v>
          </cell>
          <cell r="D372" t="str">
            <v>CNS &amp; Onco</v>
          </cell>
          <cell r="E372" t="str">
            <v>신유석</v>
          </cell>
          <cell r="F372" t="str">
            <v>과장</v>
          </cell>
          <cell r="G372" t="str">
            <v>팀원</v>
          </cell>
          <cell r="H372" t="str">
            <v>2002-05-06</v>
          </cell>
          <cell r="I372" t="str">
            <v>남</v>
          </cell>
          <cell r="J372">
            <v>20</v>
          </cell>
          <cell r="K372">
            <v>0</v>
          </cell>
          <cell r="L372">
            <v>14</v>
          </cell>
          <cell r="M372">
            <v>14</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P372">
            <v>22</v>
          </cell>
        </row>
        <row r="373">
          <cell r="B373">
            <v>1295</v>
          </cell>
          <cell r="C373" t="str">
            <v>Marketing</v>
          </cell>
          <cell r="D373" t="str">
            <v>CNS &amp; Onco</v>
          </cell>
          <cell r="E373" t="str">
            <v>김준일</v>
          </cell>
          <cell r="F373" t="str">
            <v>대리</v>
          </cell>
          <cell r="G373" t="str">
            <v>팀원</v>
          </cell>
          <cell r="H373" t="str">
            <v>2000-02-01</v>
          </cell>
          <cell r="I373" t="str">
            <v>남</v>
          </cell>
          <cell r="J373">
            <v>17</v>
          </cell>
          <cell r="K373">
            <v>0</v>
          </cell>
          <cell r="L373">
            <v>16</v>
          </cell>
          <cell r="M373">
            <v>16</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P373">
            <v>22</v>
          </cell>
        </row>
        <row r="374">
          <cell r="B374">
            <v>1408</v>
          </cell>
          <cell r="C374" t="str">
            <v>Marketing</v>
          </cell>
          <cell r="D374" t="str">
            <v>CNS &amp; Onco</v>
          </cell>
          <cell r="E374" t="str">
            <v>김상훈</v>
          </cell>
          <cell r="F374" t="str">
            <v>대리</v>
          </cell>
          <cell r="G374" t="str">
            <v>팀원</v>
          </cell>
          <cell r="H374" t="str">
            <v>2002-09-09</v>
          </cell>
          <cell r="I374" t="str">
            <v>남</v>
          </cell>
          <cell r="J374">
            <v>20</v>
          </cell>
          <cell r="K374">
            <v>0</v>
          </cell>
          <cell r="L374">
            <v>14</v>
          </cell>
          <cell r="M374">
            <v>14</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0</v>
          </cell>
          <cell r="BN374">
            <v>0</v>
          </cell>
          <cell r="BP374">
            <v>22</v>
          </cell>
        </row>
        <row r="375">
          <cell r="B375">
            <v>1219</v>
          </cell>
          <cell r="C375" t="str">
            <v>Marketing</v>
          </cell>
          <cell r="D375" t="str">
            <v>Respiratory</v>
          </cell>
          <cell r="E375" t="str">
            <v>윤영준</v>
          </cell>
          <cell r="F375" t="str">
            <v>과장</v>
          </cell>
          <cell r="G375" t="str">
            <v>팀원</v>
          </cell>
          <cell r="H375" t="str">
            <v>1998-07-01</v>
          </cell>
          <cell r="I375" t="str">
            <v>남</v>
          </cell>
          <cell r="J375">
            <v>24</v>
          </cell>
          <cell r="K375">
            <v>0</v>
          </cell>
          <cell r="L375">
            <v>18</v>
          </cell>
          <cell r="M375">
            <v>18</v>
          </cell>
          <cell r="O375" t="str">
            <v>출장</v>
          </cell>
          <cell r="P375" t="str">
            <v>출장</v>
          </cell>
          <cell r="S375" t="str">
            <v>출장</v>
          </cell>
          <cell r="T375" t="str">
            <v>출장</v>
          </cell>
          <cell r="U375" t="str">
            <v>출장</v>
          </cell>
          <cell r="AV375">
            <v>0</v>
          </cell>
          <cell r="AW375">
            <v>0</v>
          </cell>
          <cell r="AX375">
            <v>0</v>
          </cell>
          <cell r="AY375">
            <v>0</v>
          </cell>
          <cell r="AZ375">
            <v>0</v>
          </cell>
          <cell r="BA375">
            <v>0</v>
          </cell>
          <cell r="BB375">
            <v>0</v>
          </cell>
          <cell r="BC375">
            <v>0</v>
          </cell>
          <cell r="BD375">
            <v>0</v>
          </cell>
          <cell r="BE375">
            <v>0</v>
          </cell>
          <cell r="BF375">
            <v>5</v>
          </cell>
          <cell r="BG375">
            <v>0</v>
          </cell>
          <cell r="BH375">
            <v>0</v>
          </cell>
          <cell r="BI375">
            <v>0</v>
          </cell>
          <cell r="BJ375">
            <v>0</v>
          </cell>
          <cell r="BK375">
            <v>0</v>
          </cell>
          <cell r="BL375">
            <v>0</v>
          </cell>
          <cell r="BM375">
            <v>0</v>
          </cell>
          <cell r="BN375">
            <v>5</v>
          </cell>
          <cell r="BP375">
            <v>17</v>
          </cell>
        </row>
        <row r="376">
          <cell r="B376">
            <v>1588</v>
          </cell>
          <cell r="C376" t="str">
            <v>Marketing</v>
          </cell>
          <cell r="D376" t="str">
            <v>Respiratory</v>
          </cell>
          <cell r="E376" t="str">
            <v>조현욱</v>
          </cell>
          <cell r="F376" t="str">
            <v>주임</v>
          </cell>
          <cell r="G376" t="str">
            <v>팀원</v>
          </cell>
          <cell r="H376" t="str">
            <v>2004-11-22</v>
          </cell>
          <cell r="I376" t="str">
            <v>남</v>
          </cell>
          <cell r="J376">
            <v>9.0684931506849313</v>
          </cell>
          <cell r="K376">
            <v>0</v>
          </cell>
          <cell r="L376">
            <v>12</v>
          </cell>
          <cell r="M376">
            <v>12</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P376">
            <v>22</v>
          </cell>
        </row>
        <row r="377">
          <cell r="B377">
            <v>1244</v>
          </cell>
          <cell r="C377" t="str">
            <v>Marketing</v>
          </cell>
          <cell r="D377" t="str">
            <v>GI&amp;Uro</v>
          </cell>
          <cell r="E377" t="str">
            <v>권희진</v>
          </cell>
          <cell r="F377" t="str">
            <v>과장</v>
          </cell>
          <cell r="G377" t="str">
            <v>팀장</v>
          </cell>
          <cell r="H377" t="str">
            <v>1999-07-01</v>
          </cell>
          <cell r="I377" t="str">
            <v>여</v>
          </cell>
          <cell r="J377">
            <v>23</v>
          </cell>
          <cell r="K377">
            <v>0</v>
          </cell>
          <cell r="L377">
            <v>17</v>
          </cell>
          <cell r="M377">
            <v>17</v>
          </cell>
          <cell r="P377" t="str">
            <v>출장</v>
          </cell>
          <cell r="S377" t="str">
            <v>출장</v>
          </cell>
          <cell r="T377" t="str">
            <v>출장</v>
          </cell>
          <cell r="U377" t="str">
            <v>출장</v>
          </cell>
          <cell r="V377" t="str">
            <v>출장</v>
          </cell>
          <cell r="AJ377" t="str">
            <v>출장</v>
          </cell>
          <cell r="AK377" t="str">
            <v>출장</v>
          </cell>
          <cell r="AN377" t="str">
            <v>출장</v>
          </cell>
          <cell r="AQ377" t="str">
            <v>회의</v>
          </cell>
          <cell r="AR377" t="str">
            <v>회의</v>
          </cell>
          <cell r="AV377">
            <v>0</v>
          </cell>
          <cell r="AW377">
            <v>0</v>
          </cell>
          <cell r="AX377">
            <v>0</v>
          </cell>
          <cell r="AY377">
            <v>0</v>
          </cell>
          <cell r="AZ377">
            <v>0</v>
          </cell>
          <cell r="BA377">
            <v>0</v>
          </cell>
          <cell r="BB377">
            <v>0</v>
          </cell>
          <cell r="BC377">
            <v>0</v>
          </cell>
          <cell r="BD377">
            <v>0</v>
          </cell>
          <cell r="BE377">
            <v>0</v>
          </cell>
          <cell r="BF377">
            <v>8</v>
          </cell>
          <cell r="BG377">
            <v>0</v>
          </cell>
          <cell r="BH377">
            <v>0</v>
          </cell>
          <cell r="BI377">
            <v>0</v>
          </cell>
          <cell r="BJ377">
            <v>0</v>
          </cell>
          <cell r="BK377">
            <v>0</v>
          </cell>
          <cell r="BL377">
            <v>0</v>
          </cell>
          <cell r="BM377">
            <v>2</v>
          </cell>
          <cell r="BN377">
            <v>10</v>
          </cell>
          <cell r="BP377">
            <v>14</v>
          </cell>
        </row>
        <row r="378">
          <cell r="B378">
            <v>1305</v>
          </cell>
          <cell r="C378" t="str">
            <v>Marketing</v>
          </cell>
          <cell r="D378" t="str">
            <v>GI&amp;Uro</v>
          </cell>
          <cell r="E378" t="str">
            <v>양재호</v>
          </cell>
          <cell r="F378" t="str">
            <v>대리</v>
          </cell>
          <cell r="G378" t="str">
            <v>팀원</v>
          </cell>
          <cell r="H378" t="str">
            <v>2000-04-17</v>
          </cell>
          <cell r="I378" t="str">
            <v>남</v>
          </cell>
          <cell r="J378">
            <v>20</v>
          </cell>
          <cell r="K378">
            <v>0</v>
          </cell>
          <cell r="L378">
            <v>16</v>
          </cell>
          <cell r="M378">
            <v>16</v>
          </cell>
          <cell r="P378" t="str">
            <v>출장</v>
          </cell>
          <cell r="S378" t="str">
            <v>출장</v>
          </cell>
          <cell r="T378" t="str">
            <v>출장</v>
          </cell>
          <cell r="U378" t="str">
            <v>출장</v>
          </cell>
          <cell r="V378" t="str">
            <v>출장</v>
          </cell>
          <cell r="AQ378" t="str">
            <v>회의</v>
          </cell>
          <cell r="AR378" t="str">
            <v>회의</v>
          </cell>
          <cell r="AV378">
            <v>0</v>
          </cell>
          <cell r="AW378">
            <v>0</v>
          </cell>
          <cell r="AX378">
            <v>0</v>
          </cell>
          <cell r="AY378">
            <v>0</v>
          </cell>
          <cell r="AZ378">
            <v>0</v>
          </cell>
          <cell r="BA378">
            <v>0</v>
          </cell>
          <cell r="BB378">
            <v>0</v>
          </cell>
          <cell r="BC378">
            <v>0</v>
          </cell>
          <cell r="BD378">
            <v>0</v>
          </cell>
          <cell r="BE378">
            <v>0</v>
          </cell>
          <cell r="BF378">
            <v>5</v>
          </cell>
          <cell r="BG378">
            <v>0</v>
          </cell>
          <cell r="BH378">
            <v>0</v>
          </cell>
          <cell r="BI378">
            <v>0</v>
          </cell>
          <cell r="BJ378">
            <v>0</v>
          </cell>
          <cell r="BK378">
            <v>0</v>
          </cell>
          <cell r="BL378">
            <v>0</v>
          </cell>
          <cell r="BM378">
            <v>2</v>
          </cell>
          <cell r="BN378">
            <v>7</v>
          </cell>
          <cell r="BP378">
            <v>17</v>
          </cell>
        </row>
        <row r="379">
          <cell r="B379">
            <v>1286</v>
          </cell>
          <cell r="C379" t="str">
            <v>Marketing</v>
          </cell>
          <cell r="D379" t="str">
            <v>GI&amp;Uro</v>
          </cell>
          <cell r="E379" t="str">
            <v>이희우</v>
          </cell>
          <cell r="F379" t="str">
            <v>주임</v>
          </cell>
          <cell r="G379" t="str">
            <v>팀원</v>
          </cell>
          <cell r="H379" t="str">
            <v>2000-02-01</v>
          </cell>
          <cell r="I379" t="str">
            <v>여</v>
          </cell>
          <cell r="J379">
            <v>21</v>
          </cell>
          <cell r="K379">
            <v>0</v>
          </cell>
          <cell r="L379">
            <v>16</v>
          </cell>
          <cell r="M379">
            <v>16</v>
          </cell>
          <cell r="AQ379" t="str">
            <v>회의</v>
          </cell>
          <cell r="AR379" t="str">
            <v>회의</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v>2</v>
          </cell>
          <cell r="BN379">
            <v>2</v>
          </cell>
          <cell r="BP379">
            <v>22</v>
          </cell>
        </row>
        <row r="380">
          <cell r="B380">
            <v>1499</v>
          </cell>
          <cell r="C380" t="str">
            <v>Marketing</v>
          </cell>
          <cell r="D380" t="str">
            <v>GI&amp;Uro</v>
          </cell>
          <cell r="E380" t="str">
            <v>강혁승</v>
          </cell>
          <cell r="F380" t="str">
            <v>주임</v>
          </cell>
          <cell r="G380" t="str">
            <v>팀원</v>
          </cell>
          <cell r="H380" t="str">
            <v>2003-06-02</v>
          </cell>
          <cell r="I380" t="str">
            <v>남</v>
          </cell>
          <cell r="J380">
            <v>14</v>
          </cell>
          <cell r="K380">
            <v>0</v>
          </cell>
          <cell r="L380">
            <v>13</v>
          </cell>
          <cell r="M380">
            <v>13</v>
          </cell>
          <cell r="AQ380" t="str">
            <v>회의</v>
          </cell>
          <cell r="AR380" t="str">
            <v>회의</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2</v>
          </cell>
          <cell r="BN380">
            <v>2</v>
          </cell>
          <cell r="BP380">
            <v>22</v>
          </cell>
        </row>
        <row r="381">
          <cell r="B381">
            <v>1388</v>
          </cell>
          <cell r="C381" t="str">
            <v>Marketing</v>
          </cell>
          <cell r="D381" t="str">
            <v>Endo</v>
          </cell>
          <cell r="E381" t="str">
            <v>조승제</v>
          </cell>
          <cell r="F381" t="str">
            <v>부장</v>
          </cell>
          <cell r="G381" t="str">
            <v>팀장</v>
          </cell>
          <cell r="H381" t="str">
            <v>2002-03-18</v>
          </cell>
          <cell r="I381" t="str">
            <v>남</v>
          </cell>
          <cell r="J381">
            <v>20</v>
          </cell>
          <cell r="K381">
            <v>0</v>
          </cell>
          <cell r="L381">
            <v>14</v>
          </cell>
          <cell r="M381">
            <v>14</v>
          </cell>
          <cell r="O381" t="str">
            <v>출장</v>
          </cell>
          <cell r="P381" t="str">
            <v>출장</v>
          </cell>
          <cell r="S381" t="str">
            <v>2/11대휴</v>
          </cell>
          <cell r="AN381" t="str">
            <v>출장</v>
          </cell>
          <cell r="AO381" t="str">
            <v>출장</v>
          </cell>
          <cell r="AP381" t="str">
            <v>출장</v>
          </cell>
          <cell r="AQ381" t="str">
            <v>출장</v>
          </cell>
          <cell r="AR381" t="str">
            <v>출장</v>
          </cell>
          <cell r="AV381">
            <v>0</v>
          </cell>
          <cell r="AW381">
            <v>0</v>
          </cell>
          <cell r="AX381">
            <v>0</v>
          </cell>
          <cell r="AY381">
            <v>0</v>
          </cell>
          <cell r="AZ381">
            <v>0</v>
          </cell>
          <cell r="BA381">
            <v>0</v>
          </cell>
          <cell r="BB381">
            <v>0</v>
          </cell>
          <cell r="BC381">
            <v>0</v>
          </cell>
          <cell r="BD381">
            <v>0</v>
          </cell>
          <cell r="BE381">
            <v>1</v>
          </cell>
          <cell r="BF381">
            <v>7</v>
          </cell>
          <cell r="BG381">
            <v>0</v>
          </cell>
          <cell r="BH381">
            <v>0</v>
          </cell>
          <cell r="BI381">
            <v>0</v>
          </cell>
          <cell r="BJ381">
            <v>0</v>
          </cell>
          <cell r="BK381">
            <v>0</v>
          </cell>
          <cell r="BL381">
            <v>0</v>
          </cell>
          <cell r="BM381">
            <v>0</v>
          </cell>
          <cell r="BN381">
            <v>8</v>
          </cell>
          <cell r="BP381">
            <v>14</v>
          </cell>
        </row>
        <row r="382">
          <cell r="B382">
            <v>1419</v>
          </cell>
          <cell r="C382" t="str">
            <v>Marketing</v>
          </cell>
          <cell r="D382" t="str">
            <v>Endo</v>
          </cell>
          <cell r="E382" t="str">
            <v>윤재경</v>
          </cell>
          <cell r="F382" t="str">
            <v>과장</v>
          </cell>
          <cell r="G382" t="str">
            <v>팀원</v>
          </cell>
          <cell r="H382" t="str">
            <v>2002-11-18</v>
          </cell>
          <cell r="I382" t="str">
            <v>남</v>
          </cell>
          <cell r="J382">
            <v>20</v>
          </cell>
          <cell r="K382">
            <v>0</v>
          </cell>
          <cell r="L382">
            <v>14</v>
          </cell>
          <cell r="M382">
            <v>14</v>
          </cell>
          <cell r="X382" t="str">
            <v>휴일</v>
          </cell>
          <cell r="AF382" t="str">
            <v>휴일</v>
          </cell>
          <cell r="AM382" t="str">
            <v>휴일</v>
          </cell>
          <cell r="AV382">
            <v>0</v>
          </cell>
          <cell r="AW382">
            <v>0</v>
          </cell>
          <cell r="AX382">
            <v>0</v>
          </cell>
          <cell r="AY382">
            <v>0</v>
          </cell>
          <cell r="AZ382">
            <v>0</v>
          </cell>
          <cell r="BA382">
            <v>0</v>
          </cell>
          <cell r="BB382">
            <v>0</v>
          </cell>
          <cell r="BC382">
            <v>0</v>
          </cell>
          <cell r="BD382">
            <v>3</v>
          </cell>
          <cell r="BE382">
            <v>0</v>
          </cell>
          <cell r="BF382">
            <v>0</v>
          </cell>
          <cell r="BG382">
            <v>0</v>
          </cell>
          <cell r="BH382">
            <v>0</v>
          </cell>
          <cell r="BI382">
            <v>0</v>
          </cell>
          <cell r="BJ382">
            <v>0</v>
          </cell>
          <cell r="BK382">
            <v>0</v>
          </cell>
          <cell r="BL382">
            <v>0</v>
          </cell>
          <cell r="BM382">
            <v>0</v>
          </cell>
          <cell r="BN382">
            <v>0</v>
          </cell>
          <cell r="BP382">
            <v>22</v>
          </cell>
        </row>
        <row r="383">
          <cell r="B383">
            <v>1237</v>
          </cell>
          <cell r="C383" t="str">
            <v>Marketing</v>
          </cell>
          <cell r="D383" t="str">
            <v>Endo</v>
          </cell>
          <cell r="E383" t="str">
            <v>윤철환</v>
          </cell>
          <cell r="F383" t="str">
            <v>대리</v>
          </cell>
          <cell r="G383" t="str">
            <v>팀원</v>
          </cell>
          <cell r="H383" t="str">
            <v>1999-07-01</v>
          </cell>
          <cell r="I383" t="str">
            <v>남</v>
          </cell>
          <cell r="J383">
            <v>23</v>
          </cell>
          <cell r="K383">
            <v>0</v>
          </cell>
          <cell r="L383">
            <v>17</v>
          </cell>
          <cell r="M383">
            <v>17</v>
          </cell>
          <cell r="AN383" t="str">
            <v>출장</v>
          </cell>
          <cell r="AO383" t="str">
            <v>출장</v>
          </cell>
          <cell r="AP383" t="str">
            <v>출장</v>
          </cell>
          <cell r="AQ383" t="str">
            <v>출장</v>
          </cell>
          <cell r="AR383" t="str">
            <v>출장</v>
          </cell>
          <cell r="AV383">
            <v>0</v>
          </cell>
          <cell r="AW383">
            <v>0</v>
          </cell>
          <cell r="AX383">
            <v>0</v>
          </cell>
          <cell r="AY383">
            <v>0</v>
          </cell>
          <cell r="AZ383">
            <v>0</v>
          </cell>
          <cell r="BA383">
            <v>0</v>
          </cell>
          <cell r="BB383">
            <v>0</v>
          </cell>
          <cell r="BC383">
            <v>0</v>
          </cell>
          <cell r="BD383">
            <v>0</v>
          </cell>
          <cell r="BE383">
            <v>0</v>
          </cell>
          <cell r="BF383">
            <v>5</v>
          </cell>
          <cell r="BG383">
            <v>0</v>
          </cell>
          <cell r="BH383">
            <v>0</v>
          </cell>
          <cell r="BI383">
            <v>0</v>
          </cell>
          <cell r="BJ383">
            <v>0</v>
          </cell>
          <cell r="BK383">
            <v>0</v>
          </cell>
          <cell r="BL383">
            <v>0</v>
          </cell>
          <cell r="BM383">
            <v>0</v>
          </cell>
          <cell r="BN383">
            <v>5</v>
          </cell>
          <cell r="BP383">
            <v>17</v>
          </cell>
        </row>
        <row r="384">
          <cell r="B384">
            <v>1369</v>
          </cell>
          <cell r="C384" t="str">
            <v>Marketing</v>
          </cell>
          <cell r="D384" t="str">
            <v>Endo</v>
          </cell>
          <cell r="E384" t="str">
            <v>이동일</v>
          </cell>
          <cell r="F384" t="str">
            <v>주임</v>
          </cell>
          <cell r="G384" t="str">
            <v>팀원</v>
          </cell>
          <cell r="H384" t="str">
            <v>2001-05-07</v>
          </cell>
          <cell r="I384" t="str">
            <v>남</v>
          </cell>
          <cell r="J384">
            <v>19</v>
          </cell>
          <cell r="K384">
            <v>0</v>
          </cell>
          <cell r="L384">
            <v>15</v>
          </cell>
          <cell r="M384">
            <v>15</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P384">
            <v>22</v>
          </cell>
        </row>
        <row r="385">
          <cell r="B385">
            <v>1540</v>
          </cell>
          <cell r="C385" t="str">
            <v>Marketing</v>
          </cell>
          <cell r="D385" t="str">
            <v>CVS</v>
          </cell>
          <cell r="E385" t="str">
            <v>김진수</v>
          </cell>
          <cell r="F385" t="str">
            <v>부장</v>
          </cell>
          <cell r="G385" t="str">
            <v>팀장</v>
          </cell>
          <cell r="H385" t="str">
            <v>2003-12-15</v>
          </cell>
          <cell r="I385" t="str">
            <v>남</v>
          </cell>
          <cell r="J385">
            <v>19</v>
          </cell>
          <cell r="K385">
            <v>0</v>
          </cell>
          <cell r="L385">
            <v>13</v>
          </cell>
          <cell r="M385">
            <v>13</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cell r="BM385">
            <v>0</v>
          </cell>
          <cell r="BN385">
            <v>0</v>
          </cell>
          <cell r="BP385">
            <v>22</v>
          </cell>
        </row>
        <row r="386">
          <cell r="B386">
            <v>1424</v>
          </cell>
          <cell r="C386" t="str">
            <v>Marketing</v>
          </cell>
          <cell r="D386" t="str">
            <v>CVS</v>
          </cell>
          <cell r="E386" t="str">
            <v>채광수</v>
          </cell>
          <cell r="F386" t="str">
            <v>과장</v>
          </cell>
          <cell r="G386" t="str">
            <v>팀원</v>
          </cell>
          <cell r="H386" t="str">
            <v>2002-12-05</v>
          </cell>
          <cell r="I386" t="str">
            <v>남</v>
          </cell>
          <cell r="J386">
            <v>20</v>
          </cell>
          <cell r="K386">
            <v>0</v>
          </cell>
          <cell r="L386">
            <v>14</v>
          </cell>
          <cell r="M386">
            <v>14</v>
          </cell>
          <cell r="R386" t="str">
            <v>휴일</v>
          </cell>
          <cell r="AE386" t="str">
            <v>휴일</v>
          </cell>
          <cell r="AF386" t="str">
            <v>휴일</v>
          </cell>
          <cell r="AL386" t="str">
            <v>휴일</v>
          </cell>
          <cell r="AM386" t="str">
            <v>휴일</v>
          </cell>
          <cell r="AV386">
            <v>0</v>
          </cell>
          <cell r="AW386">
            <v>0</v>
          </cell>
          <cell r="AX386">
            <v>0</v>
          </cell>
          <cell r="AY386">
            <v>0</v>
          </cell>
          <cell r="AZ386">
            <v>0</v>
          </cell>
          <cell r="BA386">
            <v>0</v>
          </cell>
          <cell r="BB386">
            <v>0</v>
          </cell>
          <cell r="BC386">
            <v>0</v>
          </cell>
          <cell r="BD386">
            <v>5</v>
          </cell>
          <cell r="BE386">
            <v>0</v>
          </cell>
          <cell r="BF386">
            <v>0</v>
          </cell>
          <cell r="BG386">
            <v>0</v>
          </cell>
          <cell r="BH386">
            <v>0</v>
          </cell>
          <cell r="BI386">
            <v>0</v>
          </cell>
          <cell r="BJ386">
            <v>0</v>
          </cell>
          <cell r="BK386">
            <v>0</v>
          </cell>
          <cell r="BL386">
            <v>0</v>
          </cell>
          <cell r="BM386">
            <v>0</v>
          </cell>
          <cell r="BN386">
            <v>0</v>
          </cell>
          <cell r="BP386">
            <v>22</v>
          </cell>
        </row>
        <row r="387">
          <cell r="B387">
            <v>1422</v>
          </cell>
          <cell r="C387" t="str">
            <v>Marketing</v>
          </cell>
          <cell r="D387" t="str">
            <v>CVS</v>
          </cell>
          <cell r="E387" t="str">
            <v>김수경</v>
          </cell>
          <cell r="F387" t="str">
            <v>과장</v>
          </cell>
          <cell r="G387" t="str">
            <v>팀원</v>
          </cell>
          <cell r="H387" t="str">
            <v>2002-11-25</v>
          </cell>
          <cell r="I387" t="str">
            <v>여</v>
          </cell>
          <cell r="J387">
            <v>19</v>
          </cell>
          <cell r="K387">
            <v>0</v>
          </cell>
          <cell r="L387">
            <v>14</v>
          </cell>
          <cell r="M387">
            <v>14</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P387">
            <v>22</v>
          </cell>
        </row>
        <row r="388">
          <cell r="B388">
            <v>1394</v>
          </cell>
          <cell r="C388" t="str">
            <v>Marketing</v>
          </cell>
          <cell r="D388" t="str">
            <v>CVS</v>
          </cell>
          <cell r="E388" t="str">
            <v>임윤아</v>
          </cell>
          <cell r="F388" t="str">
            <v>대리</v>
          </cell>
          <cell r="G388" t="str">
            <v>팀원</v>
          </cell>
          <cell r="H388" t="str">
            <v>2002-06-03</v>
          </cell>
          <cell r="I388" t="str">
            <v>여</v>
          </cell>
          <cell r="J388">
            <v>18</v>
          </cell>
          <cell r="K388">
            <v>0</v>
          </cell>
          <cell r="L388">
            <v>14</v>
          </cell>
          <cell r="M388">
            <v>14</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P388">
            <v>22</v>
          </cell>
        </row>
        <row r="389">
          <cell r="B389">
            <v>1547</v>
          </cell>
          <cell r="C389" t="str">
            <v>Marketing</v>
          </cell>
          <cell r="D389" t="str">
            <v>CVS</v>
          </cell>
          <cell r="E389" t="str">
            <v>김하윤</v>
          </cell>
          <cell r="F389" t="str">
            <v>주임</v>
          </cell>
          <cell r="G389" t="str">
            <v>팀원</v>
          </cell>
          <cell r="H389" t="str">
            <v>2004-01-26</v>
          </cell>
          <cell r="I389" t="str">
            <v>여</v>
          </cell>
          <cell r="J389">
            <v>13.315068493150685</v>
          </cell>
          <cell r="K389">
            <v>0</v>
          </cell>
          <cell r="L389">
            <v>12</v>
          </cell>
          <cell r="M389">
            <v>12</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P389">
            <v>22</v>
          </cell>
        </row>
        <row r="390">
          <cell r="B390">
            <v>1180</v>
          </cell>
          <cell r="C390" t="str">
            <v>BD</v>
          </cell>
          <cell r="D390" t="str">
            <v>BD</v>
          </cell>
          <cell r="E390" t="str">
            <v>고해영</v>
          </cell>
          <cell r="F390" t="str">
            <v>부장</v>
          </cell>
          <cell r="G390" t="str">
            <v>팀장</v>
          </cell>
          <cell r="H390" t="str">
            <v>1996-01-01</v>
          </cell>
          <cell r="I390" t="str">
            <v>여</v>
          </cell>
          <cell r="J390">
            <v>20</v>
          </cell>
          <cell r="K390">
            <v>0</v>
          </cell>
          <cell r="L390">
            <v>21</v>
          </cell>
          <cell r="M390">
            <v>21</v>
          </cell>
          <cell r="O390" t="str">
            <v>생휴</v>
          </cell>
          <cell r="P390" t="str">
            <v>연차</v>
          </cell>
          <cell r="AV390">
            <v>1</v>
          </cell>
          <cell r="AW390">
            <v>0</v>
          </cell>
          <cell r="AX390">
            <v>1</v>
          </cell>
          <cell r="AY390">
            <v>0</v>
          </cell>
          <cell r="AZ390">
            <v>0</v>
          </cell>
          <cell r="BA390">
            <v>0</v>
          </cell>
          <cell r="BB390">
            <v>1</v>
          </cell>
          <cell r="BC390">
            <v>0</v>
          </cell>
          <cell r="BD390">
            <v>0</v>
          </cell>
          <cell r="BE390">
            <v>0</v>
          </cell>
          <cell r="BF390">
            <v>0</v>
          </cell>
          <cell r="BG390">
            <v>0</v>
          </cell>
          <cell r="BH390">
            <v>0</v>
          </cell>
          <cell r="BI390">
            <v>0</v>
          </cell>
          <cell r="BJ390">
            <v>0</v>
          </cell>
          <cell r="BK390">
            <v>0</v>
          </cell>
          <cell r="BL390">
            <v>0</v>
          </cell>
          <cell r="BM390">
            <v>0</v>
          </cell>
          <cell r="BN390">
            <v>2</v>
          </cell>
          <cell r="BP390">
            <v>20</v>
          </cell>
        </row>
        <row r="391">
          <cell r="B391">
            <v>1586</v>
          </cell>
          <cell r="C391" t="str">
            <v>BD</v>
          </cell>
          <cell r="D391" t="str">
            <v>BD</v>
          </cell>
          <cell r="E391" t="str">
            <v>김승수</v>
          </cell>
          <cell r="F391" t="str">
            <v>대리</v>
          </cell>
          <cell r="G391" t="str">
            <v>팀원</v>
          </cell>
          <cell r="H391" t="str">
            <v>2004-11-01</v>
          </cell>
          <cell r="I391" t="str">
            <v>남</v>
          </cell>
          <cell r="J391">
            <v>0</v>
          </cell>
          <cell r="K391">
            <v>-1.3561643835616444</v>
          </cell>
          <cell r="L391">
            <v>12</v>
          </cell>
          <cell r="M391">
            <v>10.643835616438356</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P391">
            <v>22</v>
          </cell>
        </row>
        <row r="392">
          <cell r="B392">
            <v>1294</v>
          </cell>
          <cell r="C392" t="str">
            <v>BD</v>
          </cell>
          <cell r="D392" t="str">
            <v>BD</v>
          </cell>
          <cell r="E392" t="str">
            <v>나경숙</v>
          </cell>
          <cell r="F392" t="str">
            <v>주임</v>
          </cell>
          <cell r="G392" t="str">
            <v>팀원</v>
          </cell>
          <cell r="H392" t="str">
            <v>2000-02-01</v>
          </cell>
          <cell r="I392" t="str">
            <v>여</v>
          </cell>
          <cell r="J392">
            <v>13.5</v>
          </cell>
          <cell r="K392">
            <v>0</v>
          </cell>
          <cell r="L392">
            <v>16</v>
          </cell>
          <cell r="M392">
            <v>16</v>
          </cell>
          <cell r="AG392" t="str">
            <v>생휴</v>
          </cell>
          <cell r="AV392">
            <v>0</v>
          </cell>
          <cell r="AW392">
            <v>0</v>
          </cell>
          <cell r="AX392">
            <v>0</v>
          </cell>
          <cell r="AY392">
            <v>0</v>
          </cell>
          <cell r="AZ392">
            <v>0</v>
          </cell>
          <cell r="BA392">
            <v>0</v>
          </cell>
          <cell r="BB392">
            <v>1</v>
          </cell>
          <cell r="BC392">
            <v>0</v>
          </cell>
          <cell r="BD392">
            <v>0</v>
          </cell>
          <cell r="BE392">
            <v>0</v>
          </cell>
          <cell r="BF392">
            <v>0</v>
          </cell>
          <cell r="BG392">
            <v>0</v>
          </cell>
          <cell r="BH392">
            <v>0</v>
          </cell>
          <cell r="BI392">
            <v>0</v>
          </cell>
          <cell r="BJ392">
            <v>0</v>
          </cell>
          <cell r="BK392">
            <v>0</v>
          </cell>
          <cell r="BL392">
            <v>0</v>
          </cell>
          <cell r="BM392">
            <v>0</v>
          </cell>
          <cell r="BN392">
            <v>1</v>
          </cell>
          <cell r="BP392">
            <v>21</v>
          </cell>
        </row>
        <row r="393">
          <cell r="B393">
            <v>1015</v>
          </cell>
          <cell r="C393" t="str">
            <v>BD</v>
          </cell>
          <cell r="D393" t="str">
            <v>Special Project</v>
          </cell>
          <cell r="E393" t="str">
            <v>이종혁</v>
          </cell>
          <cell r="F393" t="str">
            <v>차장</v>
          </cell>
          <cell r="G393" t="str">
            <v>팀원</v>
          </cell>
          <cell r="H393" t="str">
            <v>1987-05-18</v>
          </cell>
          <cell r="I393" t="str">
            <v>남</v>
          </cell>
          <cell r="J393">
            <v>26</v>
          </cell>
          <cell r="K393">
            <v>0</v>
          </cell>
          <cell r="L393">
            <v>29</v>
          </cell>
          <cell r="M393">
            <v>29</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0</v>
          </cell>
          <cell r="BN393">
            <v>0</v>
          </cell>
          <cell r="BP393">
            <v>22</v>
          </cell>
        </row>
        <row r="394">
          <cell r="B394">
            <v>1168</v>
          </cell>
          <cell r="C394" t="str">
            <v>BD</v>
          </cell>
          <cell r="D394" t="str">
            <v>Special Project</v>
          </cell>
          <cell r="E394" t="str">
            <v>정고명</v>
          </cell>
          <cell r="F394" t="str">
            <v>과장</v>
          </cell>
          <cell r="G394" t="str">
            <v>팀원</v>
          </cell>
          <cell r="H394" t="str">
            <v>1995-04-17</v>
          </cell>
          <cell r="I394" t="str">
            <v>남</v>
          </cell>
          <cell r="J394">
            <v>19</v>
          </cell>
          <cell r="K394">
            <v>0</v>
          </cell>
          <cell r="L394">
            <v>21</v>
          </cell>
          <cell r="M394">
            <v>21</v>
          </cell>
          <cell r="O394" t="str">
            <v>2/25대휴</v>
          </cell>
          <cell r="AL394" t="str">
            <v>휴일</v>
          </cell>
          <cell r="AM394" t="str">
            <v>휴일</v>
          </cell>
          <cell r="AV394">
            <v>0</v>
          </cell>
          <cell r="AW394">
            <v>0</v>
          </cell>
          <cell r="AX394">
            <v>0</v>
          </cell>
          <cell r="AY394">
            <v>0</v>
          </cell>
          <cell r="AZ394">
            <v>0</v>
          </cell>
          <cell r="BA394">
            <v>0</v>
          </cell>
          <cell r="BB394">
            <v>0</v>
          </cell>
          <cell r="BC394">
            <v>0</v>
          </cell>
          <cell r="BD394">
            <v>2</v>
          </cell>
          <cell r="BE394">
            <v>1</v>
          </cell>
          <cell r="BF394">
            <v>0</v>
          </cell>
          <cell r="BG394">
            <v>0</v>
          </cell>
          <cell r="BH394">
            <v>0</v>
          </cell>
          <cell r="BI394">
            <v>0</v>
          </cell>
          <cell r="BJ394">
            <v>0</v>
          </cell>
          <cell r="BK394">
            <v>0</v>
          </cell>
          <cell r="BL394">
            <v>0</v>
          </cell>
          <cell r="BM394">
            <v>0</v>
          </cell>
          <cell r="BN394">
            <v>1</v>
          </cell>
          <cell r="BP394">
            <v>21</v>
          </cell>
        </row>
        <row r="395">
          <cell r="B395">
            <v>1133</v>
          </cell>
          <cell r="C395" t="str">
            <v>PR</v>
          </cell>
          <cell r="D395" t="str">
            <v>PR</v>
          </cell>
          <cell r="E395" t="str">
            <v>윤미경</v>
          </cell>
          <cell r="F395" t="str">
            <v>차장</v>
          </cell>
          <cell r="G395" t="str">
            <v>팀원</v>
          </cell>
          <cell r="H395" t="str">
            <v>1993-11-10</v>
          </cell>
          <cell r="I395" t="str">
            <v>여</v>
          </cell>
          <cell r="J395">
            <v>20</v>
          </cell>
          <cell r="K395">
            <v>0</v>
          </cell>
          <cell r="L395">
            <v>23</v>
          </cell>
          <cell r="M395">
            <v>23</v>
          </cell>
          <cell r="AR395" t="str">
            <v>생휴</v>
          </cell>
          <cell r="AV395">
            <v>0</v>
          </cell>
          <cell r="AW395">
            <v>0</v>
          </cell>
          <cell r="AX395">
            <v>0</v>
          </cell>
          <cell r="AY395">
            <v>0</v>
          </cell>
          <cell r="AZ395">
            <v>0</v>
          </cell>
          <cell r="BA395">
            <v>0</v>
          </cell>
          <cell r="BB395">
            <v>1</v>
          </cell>
          <cell r="BC395">
            <v>0</v>
          </cell>
          <cell r="BD395">
            <v>0</v>
          </cell>
          <cell r="BE395">
            <v>0</v>
          </cell>
          <cell r="BF395">
            <v>0</v>
          </cell>
          <cell r="BG395">
            <v>0</v>
          </cell>
          <cell r="BH395">
            <v>0</v>
          </cell>
          <cell r="BI395">
            <v>0</v>
          </cell>
          <cell r="BJ395">
            <v>0</v>
          </cell>
          <cell r="BK395">
            <v>0</v>
          </cell>
          <cell r="BL395">
            <v>0</v>
          </cell>
          <cell r="BM395">
            <v>0</v>
          </cell>
          <cell r="BN395">
            <v>1</v>
          </cell>
          <cell r="BP395">
            <v>21</v>
          </cell>
        </row>
        <row r="396">
          <cell r="B396">
            <v>1541</v>
          </cell>
          <cell r="C396" t="str">
            <v>PR</v>
          </cell>
          <cell r="D396" t="str">
            <v>PR</v>
          </cell>
          <cell r="E396" t="str">
            <v>유재경</v>
          </cell>
          <cell r="F396" t="str">
            <v>과장</v>
          </cell>
          <cell r="G396" t="str">
            <v>팀원</v>
          </cell>
          <cell r="H396" t="str">
            <v>2004-01-05</v>
          </cell>
          <cell r="I396" t="str">
            <v>여</v>
          </cell>
          <cell r="J396">
            <v>8.8904109589041092</v>
          </cell>
          <cell r="K396">
            <v>0</v>
          </cell>
          <cell r="L396">
            <v>12</v>
          </cell>
          <cell r="M396">
            <v>12</v>
          </cell>
          <cell r="W396" t="str">
            <v>월차</v>
          </cell>
          <cell r="AV396">
            <v>0</v>
          </cell>
          <cell r="AW396">
            <v>0</v>
          </cell>
          <cell r="AX396">
            <v>0</v>
          </cell>
          <cell r="AY396">
            <v>1</v>
          </cell>
          <cell r="AZ396">
            <v>0</v>
          </cell>
          <cell r="BA396">
            <v>1</v>
          </cell>
          <cell r="BB396">
            <v>0</v>
          </cell>
          <cell r="BC396">
            <v>0</v>
          </cell>
          <cell r="BD396">
            <v>0</v>
          </cell>
          <cell r="BE396">
            <v>0</v>
          </cell>
          <cell r="BF396">
            <v>0</v>
          </cell>
          <cell r="BG396">
            <v>0</v>
          </cell>
          <cell r="BH396">
            <v>0</v>
          </cell>
          <cell r="BI396">
            <v>0</v>
          </cell>
          <cell r="BJ396">
            <v>0</v>
          </cell>
          <cell r="BK396">
            <v>0</v>
          </cell>
          <cell r="BL396">
            <v>0</v>
          </cell>
          <cell r="BM396">
            <v>0</v>
          </cell>
          <cell r="BN396">
            <v>1</v>
          </cell>
          <cell r="BP396">
            <v>21</v>
          </cell>
        </row>
        <row r="397">
          <cell r="B397">
            <v>1563</v>
          </cell>
          <cell r="C397" t="str">
            <v>PR</v>
          </cell>
          <cell r="D397" t="str">
            <v>PR</v>
          </cell>
          <cell r="E397" t="str">
            <v>양수진</v>
          </cell>
          <cell r="F397" t="str">
            <v>주임</v>
          </cell>
          <cell r="G397" t="str">
            <v>팀원</v>
          </cell>
          <cell r="H397" t="str">
            <v>2004-02-23</v>
          </cell>
          <cell r="I397" t="str">
            <v>여</v>
          </cell>
          <cell r="J397">
            <v>8.5479452054794525</v>
          </cell>
          <cell r="K397">
            <v>0</v>
          </cell>
          <cell r="L397">
            <v>12</v>
          </cell>
          <cell r="M397">
            <v>12</v>
          </cell>
          <cell r="AK397" t="str">
            <v>생휴</v>
          </cell>
          <cell r="AV397">
            <v>0</v>
          </cell>
          <cell r="AW397">
            <v>0</v>
          </cell>
          <cell r="AX397">
            <v>0</v>
          </cell>
          <cell r="AY397">
            <v>0</v>
          </cell>
          <cell r="AZ397">
            <v>0</v>
          </cell>
          <cell r="BA397">
            <v>0</v>
          </cell>
          <cell r="BB397">
            <v>1</v>
          </cell>
          <cell r="BC397">
            <v>0</v>
          </cell>
          <cell r="BD397">
            <v>0</v>
          </cell>
          <cell r="BE397">
            <v>0</v>
          </cell>
          <cell r="BF397">
            <v>0</v>
          </cell>
          <cell r="BG397">
            <v>0</v>
          </cell>
          <cell r="BH397">
            <v>0</v>
          </cell>
          <cell r="BI397">
            <v>0</v>
          </cell>
          <cell r="BJ397">
            <v>0</v>
          </cell>
          <cell r="BK397">
            <v>0</v>
          </cell>
          <cell r="BL397">
            <v>0</v>
          </cell>
          <cell r="BM397">
            <v>0</v>
          </cell>
          <cell r="BN397">
            <v>1</v>
          </cell>
          <cell r="BP397">
            <v>21</v>
          </cell>
        </row>
        <row r="398">
          <cell r="B398">
            <v>1487</v>
          </cell>
          <cell r="C398" t="str">
            <v>Medical</v>
          </cell>
          <cell r="D398" t="str">
            <v>Clinical Research</v>
          </cell>
          <cell r="E398" t="str">
            <v>임민정</v>
          </cell>
          <cell r="F398" t="str">
            <v>과장</v>
          </cell>
          <cell r="G398" t="str">
            <v>팀장</v>
          </cell>
          <cell r="H398" t="str">
            <v>2003-03-03</v>
          </cell>
          <cell r="I398" t="str">
            <v>여</v>
          </cell>
          <cell r="J398">
            <v>16.5</v>
          </cell>
          <cell r="K398">
            <v>0</v>
          </cell>
          <cell r="L398">
            <v>13</v>
          </cell>
          <cell r="M398">
            <v>13</v>
          </cell>
          <cell r="AG398" t="str">
            <v>반차</v>
          </cell>
          <cell r="AH398" t="str">
            <v>생휴</v>
          </cell>
          <cell r="AV398">
            <v>0</v>
          </cell>
          <cell r="AW398">
            <v>0</v>
          </cell>
          <cell r="AX398">
            <v>0</v>
          </cell>
          <cell r="AY398">
            <v>0</v>
          </cell>
          <cell r="AZ398">
            <v>1</v>
          </cell>
          <cell r="BA398">
            <v>0.5</v>
          </cell>
          <cell r="BB398">
            <v>1</v>
          </cell>
          <cell r="BC398">
            <v>0</v>
          </cell>
          <cell r="BD398">
            <v>0</v>
          </cell>
          <cell r="BE398">
            <v>0</v>
          </cell>
          <cell r="BF398">
            <v>0</v>
          </cell>
          <cell r="BG398">
            <v>0</v>
          </cell>
          <cell r="BH398">
            <v>0</v>
          </cell>
          <cell r="BI398">
            <v>0</v>
          </cell>
          <cell r="BJ398">
            <v>0</v>
          </cell>
          <cell r="BK398">
            <v>0</v>
          </cell>
          <cell r="BL398">
            <v>0</v>
          </cell>
          <cell r="BM398">
            <v>0</v>
          </cell>
          <cell r="BN398">
            <v>1</v>
          </cell>
          <cell r="BP398">
            <v>21</v>
          </cell>
        </row>
        <row r="399">
          <cell r="B399">
            <v>1197</v>
          </cell>
          <cell r="C399" t="str">
            <v>Medical</v>
          </cell>
          <cell r="D399" t="str">
            <v>Clinical Research</v>
          </cell>
          <cell r="E399" t="str">
            <v>최미나</v>
          </cell>
          <cell r="F399" t="str">
            <v>과장</v>
          </cell>
          <cell r="G399" t="str">
            <v>팀원</v>
          </cell>
          <cell r="H399" t="str">
            <v>1997-04-24</v>
          </cell>
          <cell r="I399" t="str">
            <v>여</v>
          </cell>
          <cell r="J399">
            <v>7</v>
          </cell>
          <cell r="K399">
            <v>0</v>
          </cell>
          <cell r="L399">
            <v>19</v>
          </cell>
          <cell r="M399">
            <v>19</v>
          </cell>
          <cell r="O399" t="str">
            <v>출장</v>
          </cell>
          <cell r="P399" t="str">
            <v>출장</v>
          </cell>
          <cell r="V399" t="str">
            <v>생휴</v>
          </cell>
          <cell r="W399" t="str">
            <v>월차</v>
          </cell>
          <cell r="AV399">
            <v>0</v>
          </cell>
          <cell r="AW399">
            <v>0</v>
          </cell>
          <cell r="AX399">
            <v>0</v>
          </cell>
          <cell r="AY399">
            <v>1</v>
          </cell>
          <cell r="AZ399">
            <v>0</v>
          </cell>
          <cell r="BA399">
            <v>1</v>
          </cell>
          <cell r="BB399">
            <v>1</v>
          </cell>
          <cell r="BC399">
            <v>0</v>
          </cell>
          <cell r="BD399">
            <v>0</v>
          </cell>
          <cell r="BE399">
            <v>0</v>
          </cell>
          <cell r="BF399">
            <v>2</v>
          </cell>
          <cell r="BG399">
            <v>0</v>
          </cell>
          <cell r="BH399">
            <v>0</v>
          </cell>
          <cell r="BI399">
            <v>0</v>
          </cell>
          <cell r="BJ399">
            <v>0</v>
          </cell>
          <cell r="BK399">
            <v>0</v>
          </cell>
          <cell r="BL399">
            <v>0</v>
          </cell>
          <cell r="BM399">
            <v>0</v>
          </cell>
          <cell r="BN399">
            <v>4</v>
          </cell>
          <cell r="BP399">
            <v>18</v>
          </cell>
        </row>
        <row r="400">
          <cell r="B400">
            <v>1584</v>
          </cell>
          <cell r="C400" t="str">
            <v>Medical</v>
          </cell>
          <cell r="D400" t="str">
            <v>Clinical Research</v>
          </cell>
          <cell r="E400" t="str">
            <v>손지원</v>
          </cell>
          <cell r="F400" t="str">
            <v>대리</v>
          </cell>
          <cell r="G400" t="str">
            <v>팀원</v>
          </cell>
          <cell r="H400" t="str">
            <v>2004-11-10</v>
          </cell>
          <cell r="I400" t="str">
            <v>여</v>
          </cell>
          <cell r="J400">
            <v>4.897260273972603</v>
          </cell>
          <cell r="K400">
            <v>0</v>
          </cell>
          <cell r="L400">
            <v>12</v>
          </cell>
          <cell r="M400">
            <v>12</v>
          </cell>
          <cell r="O400" t="str">
            <v>병가</v>
          </cell>
          <cell r="P400" t="str">
            <v>병가</v>
          </cell>
          <cell r="S400" t="str">
            <v>병가</v>
          </cell>
          <cell r="T400" t="str">
            <v>병가</v>
          </cell>
          <cell r="U400" t="str">
            <v>병가</v>
          </cell>
          <cell r="AC400" t="str">
            <v>생휴</v>
          </cell>
          <cell r="AH400" t="str">
            <v>반차</v>
          </cell>
          <cell r="AL400" t="str">
            <v>휴일</v>
          </cell>
          <cell r="AV400">
            <v>0</v>
          </cell>
          <cell r="AW400">
            <v>0</v>
          </cell>
          <cell r="AX400">
            <v>0</v>
          </cell>
          <cell r="AY400">
            <v>0</v>
          </cell>
          <cell r="AZ400">
            <v>1</v>
          </cell>
          <cell r="BA400">
            <v>0.5</v>
          </cell>
          <cell r="BB400">
            <v>1</v>
          </cell>
          <cell r="BC400">
            <v>0</v>
          </cell>
          <cell r="BD400">
            <v>1</v>
          </cell>
          <cell r="BE400">
            <v>0</v>
          </cell>
          <cell r="BF400">
            <v>0</v>
          </cell>
          <cell r="BG400">
            <v>5</v>
          </cell>
          <cell r="BH400">
            <v>0</v>
          </cell>
          <cell r="BI400">
            <v>0</v>
          </cell>
          <cell r="BJ400">
            <v>0</v>
          </cell>
          <cell r="BK400">
            <v>0</v>
          </cell>
          <cell r="BL400">
            <v>0</v>
          </cell>
          <cell r="BM400">
            <v>0</v>
          </cell>
          <cell r="BN400">
            <v>6</v>
          </cell>
          <cell r="BO400">
            <v>-1</v>
          </cell>
          <cell r="BP400">
            <v>15</v>
          </cell>
        </row>
        <row r="401">
          <cell r="B401">
            <v>1301</v>
          </cell>
          <cell r="C401" t="str">
            <v>Medical</v>
          </cell>
          <cell r="D401" t="str">
            <v>Clinical Research</v>
          </cell>
          <cell r="E401" t="str">
            <v>이미경</v>
          </cell>
          <cell r="F401" t="str">
            <v>대리</v>
          </cell>
          <cell r="G401" t="str">
            <v>팀원</v>
          </cell>
          <cell r="H401" t="str">
            <v>2000-02-01</v>
          </cell>
          <cell r="I401" t="str">
            <v>여</v>
          </cell>
          <cell r="J401">
            <v>21</v>
          </cell>
          <cell r="K401">
            <v>0</v>
          </cell>
          <cell r="L401">
            <v>16</v>
          </cell>
          <cell r="M401">
            <v>16</v>
          </cell>
          <cell r="AD401" t="str">
            <v>생휴</v>
          </cell>
          <cell r="AV401">
            <v>0</v>
          </cell>
          <cell r="AW401">
            <v>0</v>
          </cell>
          <cell r="AX401">
            <v>0</v>
          </cell>
          <cell r="AY401">
            <v>0</v>
          </cell>
          <cell r="AZ401">
            <v>0</v>
          </cell>
          <cell r="BA401">
            <v>0</v>
          </cell>
          <cell r="BB401">
            <v>1</v>
          </cell>
          <cell r="BC401">
            <v>0</v>
          </cell>
          <cell r="BD401">
            <v>0</v>
          </cell>
          <cell r="BE401">
            <v>0</v>
          </cell>
          <cell r="BF401">
            <v>0</v>
          </cell>
          <cell r="BG401">
            <v>0</v>
          </cell>
          <cell r="BH401">
            <v>0</v>
          </cell>
          <cell r="BI401">
            <v>0</v>
          </cell>
          <cell r="BJ401">
            <v>0</v>
          </cell>
          <cell r="BK401">
            <v>0</v>
          </cell>
          <cell r="BL401">
            <v>0</v>
          </cell>
          <cell r="BM401">
            <v>0</v>
          </cell>
          <cell r="BN401">
            <v>1</v>
          </cell>
          <cell r="BP401">
            <v>21</v>
          </cell>
        </row>
        <row r="402">
          <cell r="B402">
            <v>1418</v>
          </cell>
          <cell r="C402" t="str">
            <v>Medical</v>
          </cell>
          <cell r="D402" t="str">
            <v>Clinical Research</v>
          </cell>
          <cell r="E402" t="str">
            <v>양현아</v>
          </cell>
          <cell r="F402" t="str">
            <v>대리</v>
          </cell>
          <cell r="G402" t="str">
            <v>팀원</v>
          </cell>
          <cell r="H402" t="str">
            <v>2002-04-01</v>
          </cell>
          <cell r="I402" t="str">
            <v>여</v>
          </cell>
          <cell r="J402">
            <v>20</v>
          </cell>
          <cell r="K402">
            <v>0</v>
          </cell>
          <cell r="L402">
            <v>14</v>
          </cell>
          <cell r="M402">
            <v>14</v>
          </cell>
          <cell r="O402" t="str">
            <v>생휴</v>
          </cell>
          <cell r="P402" t="str">
            <v>월차</v>
          </cell>
          <cell r="S402" t="str">
            <v>2/4대휴</v>
          </cell>
          <cell r="T402" t="str">
            <v>2/11대휴</v>
          </cell>
          <cell r="AV402">
            <v>0</v>
          </cell>
          <cell r="AW402">
            <v>0</v>
          </cell>
          <cell r="AX402">
            <v>0</v>
          </cell>
          <cell r="AY402">
            <v>1</v>
          </cell>
          <cell r="AZ402">
            <v>0</v>
          </cell>
          <cell r="BA402">
            <v>1</v>
          </cell>
          <cell r="BB402">
            <v>1</v>
          </cell>
          <cell r="BC402">
            <v>0</v>
          </cell>
          <cell r="BD402">
            <v>0</v>
          </cell>
          <cell r="BE402">
            <v>2</v>
          </cell>
          <cell r="BF402">
            <v>0</v>
          </cell>
          <cell r="BG402">
            <v>0</v>
          </cell>
          <cell r="BH402">
            <v>0</v>
          </cell>
          <cell r="BI402">
            <v>0</v>
          </cell>
          <cell r="BJ402">
            <v>0</v>
          </cell>
          <cell r="BK402">
            <v>0</v>
          </cell>
          <cell r="BL402">
            <v>0</v>
          </cell>
          <cell r="BM402">
            <v>0</v>
          </cell>
          <cell r="BN402">
            <v>4</v>
          </cell>
          <cell r="BP402">
            <v>18</v>
          </cell>
        </row>
        <row r="403">
          <cell r="B403">
            <v>1395</v>
          </cell>
          <cell r="C403" t="str">
            <v>Medical</v>
          </cell>
          <cell r="D403" t="str">
            <v>Clinical Research</v>
          </cell>
          <cell r="E403" t="str">
            <v>박은순</v>
          </cell>
          <cell r="F403" t="str">
            <v>주임</v>
          </cell>
          <cell r="G403" t="str">
            <v>팀원</v>
          </cell>
          <cell r="H403" t="str">
            <v>2001-05-02</v>
          </cell>
          <cell r="I403" t="str">
            <v>여</v>
          </cell>
          <cell r="J403">
            <v>21</v>
          </cell>
          <cell r="K403">
            <v>0</v>
          </cell>
          <cell r="L403">
            <v>15</v>
          </cell>
          <cell r="M403">
            <v>15</v>
          </cell>
          <cell r="AH403" t="str">
            <v>생휴</v>
          </cell>
          <cell r="AV403">
            <v>0</v>
          </cell>
          <cell r="AW403">
            <v>0</v>
          </cell>
          <cell r="AX403">
            <v>0</v>
          </cell>
          <cell r="AY403">
            <v>0</v>
          </cell>
          <cell r="AZ403">
            <v>0</v>
          </cell>
          <cell r="BA403">
            <v>0</v>
          </cell>
          <cell r="BB403">
            <v>1</v>
          </cell>
          <cell r="BC403">
            <v>0</v>
          </cell>
          <cell r="BD403">
            <v>0</v>
          </cell>
          <cell r="BE403">
            <v>0</v>
          </cell>
          <cell r="BF403">
            <v>0</v>
          </cell>
          <cell r="BG403">
            <v>0</v>
          </cell>
          <cell r="BH403">
            <v>0</v>
          </cell>
          <cell r="BI403">
            <v>0</v>
          </cell>
          <cell r="BJ403">
            <v>0</v>
          </cell>
          <cell r="BK403">
            <v>0</v>
          </cell>
          <cell r="BL403">
            <v>0</v>
          </cell>
          <cell r="BM403">
            <v>0</v>
          </cell>
          <cell r="BN403">
            <v>1</v>
          </cell>
          <cell r="BP403">
            <v>21</v>
          </cell>
        </row>
        <row r="404">
          <cell r="B404">
            <v>1373</v>
          </cell>
          <cell r="C404" t="str">
            <v>Medical</v>
          </cell>
          <cell r="D404" t="str">
            <v>Clinical Research</v>
          </cell>
          <cell r="E404" t="str">
            <v>김영화</v>
          </cell>
          <cell r="F404" t="str">
            <v>주임</v>
          </cell>
          <cell r="G404" t="str">
            <v>팀원</v>
          </cell>
          <cell r="H404" t="str">
            <v>2001-06-01</v>
          </cell>
          <cell r="I404" t="str">
            <v>여</v>
          </cell>
          <cell r="J404">
            <v>21</v>
          </cell>
          <cell r="K404">
            <v>0</v>
          </cell>
          <cell r="L404">
            <v>15</v>
          </cell>
          <cell r="M404">
            <v>15</v>
          </cell>
          <cell r="O404" t="str">
            <v>출장</v>
          </cell>
          <cell r="P404" t="str">
            <v>출장</v>
          </cell>
          <cell r="S404" t="str">
            <v>생휴</v>
          </cell>
          <cell r="T404" t="str">
            <v>월차</v>
          </cell>
          <cell r="AV404">
            <v>0</v>
          </cell>
          <cell r="AW404">
            <v>0</v>
          </cell>
          <cell r="AX404">
            <v>0</v>
          </cell>
          <cell r="AY404">
            <v>1</v>
          </cell>
          <cell r="AZ404">
            <v>0</v>
          </cell>
          <cell r="BA404">
            <v>1</v>
          </cell>
          <cell r="BB404">
            <v>1</v>
          </cell>
          <cell r="BC404">
            <v>0</v>
          </cell>
          <cell r="BD404">
            <v>0</v>
          </cell>
          <cell r="BE404">
            <v>0</v>
          </cell>
          <cell r="BF404">
            <v>2</v>
          </cell>
          <cell r="BG404">
            <v>0</v>
          </cell>
          <cell r="BH404">
            <v>0</v>
          </cell>
          <cell r="BI404">
            <v>0</v>
          </cell>
          <cell r="BJ404">
            <v>0</v>
          </cell>
          <cell r="BK404">
            <v>0</v>
          </cell>
          <cell r="BL404">
            <v>0</v>
          </cell>
          <cell r="BM404">
            <v>0</v>
          </cell>
          <cell r="BN404">
            <v>4</v>
          </cell>
          <cell r="BP404">
            <v>18</v>
          </cell>
        </row>
        <row r="405">
          <cell r="B405">
            <v>1576</v>
          </cell>
          <cell r="C405" t="str">
            <v>Medical</v>
          </cell>
          <cell r="D405" t="str">
            <v>Clinical Research</v>
          </cell>
          <cell r="E405" t="str">
            <v>변명주</v>
          </cell>
          <cell r="F405" t="str">
            <v>주임</v>
          </cell>
          <cell r="G405" t="str">
            <v>팀원</v>
          </cell>
          <cell r="H405" t="str">
            <v>2003-09-22</v>
          </cell>
          <cell r="I405" t="str">
            <v>여</v>
          </cell>
          <cell r="J405">
            <v>19</v>
          </cell>
          <cell r="K405">
            <v>0</v>
          </cell>
          <cell r="L405">
            <v>13</v>
          </cell>
          <cell r="M405">
            <v>13</v>
          </cell>
          <cell r="O405" t="str">
            <v>출장</v>
          </cell>
          <cell r="P405" t="str">
            <v>출장</v>
          </cell>
          <cell r="U405" t="str">
            <v>생휴</v>
          </cell>
          <cell r="AC405" t="str">
            <v>반차</v>
          </cell>
          <cell r="AV405">
            <v>0</v>
          </cell>
          <cell r="AW405">
            <v>0</v>
          </cell>
          <cell r="AX405">
            <v>0</v>
          </cell>
          <cell r="AY405">
            <v>0</v>
          </cell>
          <cell r="AZ405">
            <v>1</v>
          </cell>
          <cell r="BA405">
            <v>0.5</v>
          </cell>
          <cell r="BB405">
            <v>1</v>
          </cell>
          <cell r="BC405">
            <v>0</v>
          </cell>
          <cell r="BD405">
            <v>0</v>
          </cell>
          <cell r="BE405">
            <v>0</v>
          </cell>
          <cell r="BF405">
            <v>2</v>
          </cell>
          <cell r="BG405">
            <v>0</v>
          </cell>
          <cell r="BH405">
            <v>0</v>
          </cell>
          <cell r="BI405">
            <v>0</v>
          </cell>
          <cell r="BJ405">
            <v>0</v>
          </cell>
          <cell r="BK405">
            <v>0</v>
          </cell>
          <cell r="BL405">
            <v>0</v>
          </cell>
          <cell r="BM405">
            <v>0</v>
          </cell>
          <cell r="BN405">
            <v>3</v>
          </cell>
          <cell r="BP405">
            <v>19</v>
          </cell>
        </row>
        <row r="406">
          <cell r="B406">
            <v>1596</v>
          </cell>
          <cell r="C406" t="str">
            <v>Medical</v>
          </cell>
          <cell r="D406" t="str">
            <v>Clinical Research</v>
          </cell>
          <cell r="E406" t="str">
            <v>허선경</v>
          </cell>
          <cell r="F406" t="str">
            <v>주임</v>
          </cell>
          <cell r="G406" t="str">
            <v>팀원</v>
          </cell>
          <cell r="H406">
            <v>38481</v>
          </cell>
          <cell r="I406" t="str">
            <v>여</v>
          </cell>
          <cell r="J406">
            <v>5.493150684931507</v>
          </cell>
          <cell r="K406">
            <v>0</v>
          </cell>
          <cell r="L406">
            <v>11</v>
          </cell>
          <cell r="M406">
            <v>11</v>
          </cell>
          <cell r="AG406" t="str">
            <v>생휴</v>
          </cell>
          <cell r="AV406">
            <v>0</v>
          </cell>
          <cell r="AW406">
            <v>0</v>
          </cell>
          <cell r="AX406">
            <v>0</v>
          </cell>
          <cell r="AY406">
            <v>0</v>
          </cell>
          <cell r="AZ406">
            <v>0</v>
          </cell>
          <cell r="BA406">
            <v>0</v>
          </cell>
          <cell r="BB406">
            <v>1</v>
          </cell>
          <cell r="BC406">
            <v>0</v>
          </cell>
          <cell r="BD406">
            <v>0</v>
          </cell>
          <cell r="BE406">
            <v>0</v>
          </cell>
          <cell r="BF406">
            <v>0</v>
          </cell>
          <cell r="BG406">
            <v>0</v>
          </cell>
          <cell r="BH406">
            <v>0</v>
          </cell>
          <cell r="BI406">
            <v>0</v>
          </cell>
          <cell r="BJ406">
            <v>0</v>
          </cell>
          <cell r="BK406">
            <v>0</v>
          </cell>
          <cell r="BL406">
            <v>0</v>
          </cell>
          <cell r="BM406">
            <v>0</v>
          </cell>
          <cell r="BN406">
            <v>1</v>
          </cell>
          <cell r="BP406">
            <v>21</v>
          </cell>
        </row>
        <row r="407">
          <cell r="B407">
            <v>1537</v>
          </cell>
          <cell r="C407" t="str">
            <v>Medical</v>
          </cell>
          <cell r="D407" t="str">
            <v>Clinical Research</v>
          </cell>
          <cell r="E407" t="str">
            <v>박선영</v>
          </cell>
          <cell r="F407" t="str">
            <v>주임</v>
          </cell>
          <cell r="G407" t="str">
            <v>팀원</v>
          </cell>
          <cell r="H407" t="str">
            <v>2003-03-03</v>
          </cell>
          <cell r="I407" t="str">
            <v>여</v>
          </cell>
          <cell r="J407">
            <v>14</v>
          </cell>
          <cell r="K407">
            <v>0</v>
          </cell>
          <cell r="L407">
            <v>13</v>
          </cell>
          <cell r="M407">
            <v>13</v>
          </cell>
          <cell r="T407" t="str">
            <v>반차</v>
          </cell>
          <cell r="AB407" t="str">
            <v>반차</v>
          </cell>
          <cell r="AI407" t="str">
            <v>생휴</v>
          </cell>
          <cell r="AJ407" t="str">
            <v>연차</v>
          </cell>
          <cell r="AV407">
            <v>1</v>
          </cell>
          <cell r="AW407">
            <v>0</v>
          </cell>
          <cell r="AX407">
            <v>1</v>
          </cell>
          <cell r="AY407">
            <v>0</v>
          </cell>
          <cell r="AZ407">
            <v>2</v>
          </cell>
          <cell r="BA407">
            <v>1</v>
          </cell>
          <cell r="BB407">
            <v>1</v>
          </cell>
          <cell r="BC407">
            <v>0</v>
          </cell>
          <cell r="BD407">
            <v>0</v>
          </cell>
          <cell r="BE407">
            <v>0</v>
          </cell>
          <cell r="BF407">
            <v>0</v>
          </cell>
          <cell r="BG407">
            <v>0</v>
          </cell>
          <cell r="BH407">
            <v>0</v>
          </cell>
          <cell r="BI407">
            <v>0</v>
          </cell>
          <cell r="BJ407">
            <v>0</v>
          </cell>
          <cell r="BK407">
            <v>0</v>
          </cell>
          <cell r="BL407">
            <v>0</v>
          </cell>
          <cell r="BM407">
            <v>0</v>
          </cell>
          <cell r="BN407">
            <v>3</v>
          </cell>
          <cell r="BP407">
            <v>19</v>
          </cell>
        </row>
        <row r="408">
          <cell r="B408">
            <v>1613</v>
          </cell>
          <cell r="C408" t="str">
            <v>Medical</v>
          </cell>
          <cell r="D408" t="str">
            <v>Clinical Research</v>
          </cell>
          <cell r="E408" t="str">
            <v>원소영</v>
          </cell>
          <cell r="F408" t="str">
            <v>사원</v>
          </cell>
          <cell r="G408" t="str">
            <v>팀원</v>
          </cell>
          <cell r="H408">
            <v>38718</v>
          </cell>
          <cell r="I408" t="str">
            <v>여</v>
          </cell>
          <cell r="L408">
            <v>10</v>
          </cell>
          <cell r="M408">
            <v>10</v>
          </cell>
          <cell r="AB408" t="str">
            <v>생휴</v>
          </cell>
          <cell r="AN408" t="str">
            <v>특휴</v>
          </cell>
          <cell r="AV408">
            <v>0</v>
          </cell>
          <cell r="AW408">
            <v>0</v>
          </cell>
          <cell r="AX408">
            <v>0</v>
          </cell>
          <cell r="AY408">
            <v>0</v>
          </cell>
          <cell r="AZ408">
            <v>0</v>
          </cell>
          <cell r="BA408">
            <v>0</v>
          </cell>
          <cell r="BB408">
            <v>1</v>
          </cell>
          <cell r="BC408">
            <v>0</v>
          </cell>
          <cell r="BD408">
            <v>0</v>
          </cell>
          <cell r="BE408">
            <v>0</v>
          </cell>
          <cell r="BF408">
            <v>0</v>
          </cell>
          <cell r="BG408">
            <v>0</v>
          </cell>
          <cell r="BH408">
            <v>0</v>
          </cell>
          <cell r="BI408">
            <v>0</v>
          </cell>
          <cell r="BJ408">
            <v>0</v>
          </cell>
          <cell r="BK408">
            <v>0</v>
          </cell>
          <cell r="BL408">
            <v>1</v>
          </cell>
          <cell r="BM408">
            <v>0</v>
          </cell>
          <cell r="BN408">
            <v>2</v>
          </cell>
          <cell r="BP408">
            <v>20</v>
          </cell>
        </row>
        <row r="409">
          <cell r="B409">
            <v>1181</v>
          </cell>
          <cell r="C409" t="str">
            <v>Medical</v>
          </cell>
          <cell r="D409" t="str">
            <v>Clinical Operation</v>
          </cell>
          <cell r="E409" t="str">
            <v>박수연</v>
          </cell>
          <cell r="F409" t="str">
            <v>차장</v>
          </cell>
          <cell r="G409" t="str">
            <v>팀장</v>
          </cell>
          <cell r="H409" t="str">
            <v>1996-01-01</v>
          </cell>
          <cell r="I409" t="str">
            <v>여</v>
          </cell>
          <cell r="J409">
            <v>25.5</v>
          </cell>
          <cell r="K409">
            <v>0</v>
          </cell>
          <cell r="L409">
            <v>21</v>
          </cell>
          <cell r="M409">
            <v>21</v>
          </cell>
          <cell r="AN409" t="str">
            <v>생휴</v>
          </cell>
          <cell r="AV409">
            <v>0</v>
          </cell>
          <cell r="AW409">
            <v>0</v>
          </cell>
          <cell r="AX409">
            <v>0</v>
          </cell>
          <cell r="AY409">
            <v>0</v>
          </cell>
          <cell r="AZ409">
            <v>0</v>
          </cell>
          <cell r="BA409">
            <v>0</v>
          </cell>
          <cell r="BB409">
            <v>1</v>
          </cell>
          <cell r="BC409">
            <v>0</v>
          </cell>
          <cell r="BD409">
            <v>0</v>
          </cell>
          <cell r="BE409">
            <v>0</v>
          </cell>
          <cell r="BF409">
            <v>0</v>
          </cell>
          <cell r="BG409">
            <v>0</v>
          </cell>
          <cell r="BH409">
            <v>0</v>
          </cell>
          <cell r="BI409">
            <v>0</v>
          </cell>
          <cell r="BJ409">
            <v>0</v>
          </cell>
          <cell r="BK409">
            <v>0</v>
          </cell>
          <cell r="BL409">
            <v>0</v>
          </cell>
          <cell r="BM409">
            <v>0</v>
          </cell>
          <cell r="BN409">
            <v>1</v>
          </cell>
          <cell r="BP409">
            <v>21</v>
          </cell>
        </row>
        <row r="410">
          <cell r="B410">
            <v>1614</v>
          </cell>
          <cell r="C410" t="str">
            <v>Medical</v>
          </cell>
          <cell r="D410" t="str">
            <v>Clinical Operation</v>
          </cell>
          <cell r="E410" t="str">
            <v>정옥재</v>
          </cell>
          <cell r="F410" t="str">
            <v>사원</v>
          </cell>
          <cell r="G410" t="str">
            <v>팀원</v>
          </cell>
          <cell r="H410">
            <v>38734</v>
          </cell>
          <cell r="I410" t="str">
            <v>여</v>
          </cell>
          <cell r="L410">
            <v>9.5616438356164384</v>
          </cell>
          <cell r="M410">
            <v>9.5616438356164384</v>
          </cell>
          <cell r="Q410" t="str">
            <v>휴일</v>
          </cell>
          <cell r="S410" t="str">
            <v>출장</v>
          </cell>
          <cell r="T410" t="str">
            <v>출장</v>
          </cell>
          <cell r="U410" t="str">
            <v>출장</v>
          </cell>
          <cell r="V410" t="str">
            <v>출장</v>
          </cell>
          <cell r="W410" t="str">
            <v>출장</v>
          </cell>
          <cell r="AC410" t="str">
            <v>생휴</v>
          </cell>
          <cell r="AR410" t="str">
            <v>3/4대휴</v>
          </cell>
          <cell r="AV410">
            <v>0</v>
          </cell>
          <cell r="AW410">
            <v>0</v>
          </cell>
          <cell r="AX410">
            <v>0</v>
          </cell>
          <cell r="AY410">
            <v>0</v>
          </cell>
          <cell r="AZ410">
            <v>0</v>
          </cell>
          <cell r="BA410">
            <v>0</v>
          </cell>
          <cell r="BB410">
            <v>1</v>
          </cell>
          <cell r="BC410">
            <v>0</v>
          </cell>
          <cell r="BD410">
            <v>1</v>
          </cell>
          <cell r="BE410">
            <v>1</v>
          </cell>
          <cell r="BF410">
            <v>5</v>
          </cell>
          <cell r="BG410">
            <v>0</v>
          </cell>
          <cell r="BH410">
            <v>0</v>
          </cell>
          <cell r="BI410">
            <v>0</v>
          </cell>
          <cell r="BJ410">
            <v>0</v>
          </cell>
          <cell r="BK410">
            <v>0</v>
          </cell>
          <cell r="BL410">
            <v>0</v>
          </cell>
          <cell r="BM410">
            <v>0</v>
          </cell>
          <cell r="BN410">
            <v>7</v>
          </cell>
          <cell r="BP410">
            <v>15</v>
          </cell>
        </row>
        <row r="411">
          <cell r="B411">
            <v>1566</v>
          </cell>
          <cell r="C411" t="str">
            <v>Medical</v>
          </cell>
          <cell r="D411" t="str">
            <v>RDPM</v>
          </cell>
          <cell r="E411" t="str">
            <v>김윤이</v>
          </cell>
          <cell r="F411" t="str">
            <v>주임</v>
          </cell>
          <cell r="G411" t="str">
            <v>팀원</v>
          </cell>
          <cell r="H411" t="str">
            <v>2004-03-17</v>
          </cell>
          <cell r="I411" t="str">
            <v>여</v>
          </cell>
          <cell r="J411">
            <v>17.917808219178081</v>
          </cell>
          <cell r="K411">
            <v>0</v>
          </cell>
          <cell r="L411">
            <v>12</v>
          </cell>
          <cell r="M411">
            <v>12</v>
          </cell>
          <cell r="AR411" t="str">
            <v>생휴</v>
          </cell>
          <cell r="AV411">
            <v>0</v>
          </cell>
          <cell r="AW411">
            <v>0</v>
          </cell>
          <cell r="AX411">
            <v>0</v>
          </cell>
          <cell r="AY411">
            <v>0</v>
          </cell>
          <cell r="AZ411">
            <v>0</v>
          </cell>
          <cell r="BA411">
            <v>0</v>
          </cell>
          <cell r="BB411">
            <v>1</v>
          </cell>
          <cell r="BC411">
            <v>0</v>
          </cell>
          <cell r="BD411">
            <v>0</v>
          </cell>
          <cell r="BE411">
            <v>0</v>
          </cell>
          <cell r="BF411">
            <v>0</v>
          </cell>
          <cell r="BG411">
            <v>0</v>
          </cell>
          <cell r="BH411">
            <v>0</v>
          </cell>
          <cell r="BI411">
            <v>0</v>
          </cell>
          <cell r="BJ411">
            <v>0</v>
          </cell>
          <cell r="BK411">
            <v>0</v>
          </cell>
          <cell r="BL411">
            <v>0</v>
          </cell>
          <cell r="BM411">
            <v>0</v>
          </cell>
          <cell r="BN411">
            <v>1</v>
          </cell>
          <cell r="BP411">
            <v>21</v>
          </cell>
        </row>
        <row r="412">
          <cell r="B412">
            <v>1510</v>
          </cell>
          <cell r="C412" t="str">
            <v>Medical</v>
          </cell>
          <cell r="D412" t="str">
            <v>CME</v>
          </cell>
          <cell r="E412" t="str">
            <v>김윤정</v>
          </cell>
          <cell r="F412" t="str">
            <v>주임</v>
          </cell>
          <cell r="G412" t="str">
            <v>팀원</v>
          </cell>
          <cell r="H412" t="str">
            <v>2003-07-01</v>
          </cell>
          <cell r="I412" t="str">
            <v>여</v>
          </cell>
          <cell r="J412">
            <v>12.013698630136986</v>
          </cell>
          <cell r="K412">
            <v>0</v>
          </cell>
          <cell r="L412">
            <v>13</v>
          </cell>
          <cell r="M412">
            <v>13</v>
          </cell>
          <cell r="W412" t="str">
            <v>2/11대휴</v>
          </cell>
          <cell r="AV412">
            <v>0</v>
          </cell>
          <cell r="AW412">
            <v>0</v>
          </cell>
          <cell r="AX412">
            <v>0</v>
          </cell>
          <cell r="AY412">
            <v>0</v>
          </cell>
          <cell r="AZ412">
            <v>0</v>
          </cell>
          <cell r="BA412">
            <v>0</v>
          </cell>
          <cell r="BB412">
            <v>0</v>
          </cell>
          <cell r="BC412">
            <v>0</v>
          </cell>
          <cell r="BD412">
            <v>0</v>
          </cell>
          <cell r="BE412">
            <v>1</v>
          </cell>
          <cell r="BF412">
            <v>0</v>
          </cell>
          <cell r="BG412">
            <v>0</v>
          </cell>
          <cell r="BH412">
            <v>0</v>
          </cell>
          <cell r="BI412">
            <v>0</v>
          </cell>
          <cell r="BJ412">
            <v>0</v>
          </cell>
          <cell r="BK412">
            <v>0</v>
          </cell>
          <cell r="BL412">
            <v>0</v>
          </cell>
          <cell r="BM412">
            <v>0</v>
          </cell>
          <cell r="BN412">
            <v>1</v>
          </cell>
          <cell r="BP412">
            <v>21</v>
          </cell>
        </row>
        <row r="413">
          <cell r="B413">
            <v>1604</v>
          </cell>
          <cell r="C413" t="str">
            <v>Medical</v>
          </cell>
          <cell r="D413" t="str">
            <v>MIS/PV</v>
          </cell>
          <cell r="E413" t="str">
            <v>유도라</v>
          </cell>
          <cell r="F413" t="str">
            <v>과장</v>
          </cell>
          <cell r="G413" t="str">
            <v>팀장</v>
          </cell>
          <cell r="H413">
            <v>38642</v>
          </cell>
          <cell r="I413" t="str">
            <v>여</v>
          </cell>
          <cell r="J413">
            <v>1.0821917808219177</v>
          </cell>
          <cell r="K413">
            <v>0</v>
          </cell>
          <cell r="L413">
            <v>11</v>
          </cell>
          <cell r="M413">
            <v>11</v>
          </cell>
          <cell r="S413" t="str">
            <v>생휴</v>
          </cell>
          <cell r="Z413" t="str">
            <v>반차</v>
          </cell>
          <cell r="AV413">
            <v>0</v>
          </cell>
          <cell r="AW413">
            <v>0</v>
          </cell>
          <cell r="AX413">
            <v>0</v>
          </cell>
          <cell r="AY413">
            <v>0</v>
          </cell>
          <cell r="AZ413">
            <v>1</v>
          </cell>
          <cell r="BA413">
            <v>0.5</v>
          </cell>
          <cell r="BB413">
            <v>1</v>
          </cell>
          <cell r="BC413">
            <v>0</v>
          </cell>
          <cell r="BD413">
            <v>0</v>
          </cell>
          <cell r="BE413">
            <v>0</v>
          </cell>
          <cell r="BF413">
            <v>0</v>
          </cell>
          <cell r="BG413">
            <v>0</v>
          </cell>
          <cell r="BH413">
            <v>0</v>
          </cell>
          <cell r="BI413">
            <v>0</v>
          </cell>
          <cell r="BJ413">
            <v>0</v>
          </cell>
          <cell r="BK413">
            <v>0</v>
          </cell>
          <cell r="BL413">
            <v>0</v>
          </cell>
          <cell r="BM413">
            <v>0</v>
          </cell>
          <cell r="BN413">
            <v>1</v>
          </cell>
          <cell r="BP413">
            <v>21</v>
          </cell>
        </row>
        <row r="414">
          <cell r="B414">
            <v>1601</v>
          </cell>
          <cell r="C414" t="str">
            <v>Medical</v>
          </cell>
          <cell r="D414" t="str">
            <v>MIS/PV</v>
          </cell>
          <cell r="E414" t="str">
            <v>이경민</v>
          </cell>
          <cell r="F414" t="str">
            <v>사원</v>
          </cell>
          <cell r="G414" t="str">
            <v>팀원</v>
          </cell>
          <cell r="H414">
            <v>38596</v>
          </cell>
          <cell r="I414" t="str">
            <v>여</v>
          </cell>
          <cell r="J414">
            <v>0</v>
          </cell>
          <cell r="K414">
            <v>-1.6575342465753424</v>
          </cell>
          <cell r="L414">
            <v>11</v>
          </cell>
          <cell r="M414">
            <v>9.3424657534246585</v>
          </cell>
          <cell r="S414" t="str">
            <v>출장</v>
          </cell>
          <cell r="T414" t="str">
            <v>출장</v>
          </cell>
          <cell r="U414" t="str">
            <v>출장</v>
          </cell>
          <cell r="V414" t="str">
            <v>출장</v>
          </cell>
          <cell r="W414" t="str">
            <v>출장</v>
          </cell>
          <cell r="AN414" t="str">
            <v>생휴</v>
          </cell>
          <cell r="AV414">
            <v>0</v>
          </cell>
          <cell r="AW414">
            <v>0</v>
          </cell>
          <cell r="AX414">
            <v>0</v>
          </cell>
          <cell r="AY414">
            <v>0</v>
          </cell>
          <cell r="AZ414">
            <v>0</v>
          </cell>
          <cell r="BA414">
            <v>0</v>
          </cell>
          <cell r="BB414">
            <v>1</v>
          </cell>
          <cell r="BC414">
            <v>0</v>
          </cell>
          <cell r="BD414">
            <v>0</v>
          </cell>
          <cell r="BE414">
            <v>0</v>
          </cell>
          <cell r="BF414">
            <v>5</v>
          </cell>
          <cell r="BG414">
            <v>0</v>
          </cell>
          <cell r="BH414">
            <v>0</v>
          </cell>
          <cell r="BI414">
            <v>0</v>
          </cell>
          <cell r="BJ414">
            <v>0</v>
          </cell>
          <cell r="BK414">
            <v>0</v>
          </cell>
          <cell r="BL414">
            <v>0</v>
          </cell>
          <cell r="BM414">
            <v>0</v>
          </cell>
          <cell r="BN414">
            <v>6</v>
          </cell>
          <cell r="BP414">
            <v>16</v>
          </cell>
        </row>
        <row r="415">
          <cell r="B415">
            <v>1207</v>
          </cell>
          <cell r="C415" t="str">
            <v>Regulatory</v>
          </cell>
          <cell r="D415" t="str">
            <v>Registration</v>
          </cell>
          <cell r="E415" t="str">
            <v>이소정</v>
          </cell>
          <cell r="F415" t="str">
            <v>과장</v>
          </cell>
          <cell r="G415" t="str">
            <v>팀장</v>
          </cell>
          <cell r="H415" t="str">
            <v>1997-10-01</v>
          </cell>
          <cell r="I415" t="str">
            <v>여</v>
          </cell>
          <cell r="J415">
            <v>24.5</v>
          </cell>
          <cell r="K415">
            <v>0</v>
          </cell>
          <cell r="L415">
            <v>19</v>
          </cell>
          <cell r="M415">
            <v>19</v>
          </cell>
          <cell r="AK415" t="str">
            <v>생휴</v>
          </cell>
          <cell r="AV415">
            <v>0</v>
          </cell>
          <cell r="AW415">
            <v>0</v>
          </cell>
          <cell r="AX415">
            <v>0</v>
          </cell>
          <cell r="AY415">
            <v>0</v>
          </cell>
          <cell r="AZ415">
            <v>0</v>
          </cell>
          <cell r="BA415">
            <v>0</v>
          </cell>
          <cell r="BB415">
            <v>1</v>
          </cell>
          <cell r="BC415">
            <v>0</v>
          </cell>
          <cell r="BD415">
            <v>0</v>
          </cell>
          <cell r="BE415">
            <v>0</v>
          </cell>
          <cell r="BF415">
            <v>0</v>
          </cell>
          <cell r="BG415">
            <v>0</v>
          </cell>
          <cell r="BH415">
            <v>0</v>
          </cell>
          <cell r="BI415">
            <v>0</v>
          </cell>
          <cell r="BJ415">
            <v>0</v>
          </cell>
          <cell r="BK415">
            <v>0</v>
          </cell>
          <cell r="BL415">
            <v>0</v>
          </cell>
          <cell r="BM415">
            <v>0</v>
          </cell>
          <cell r="BN415">
            <v>1</v>
          </cell>
          <cell r="BP415">
            <v>21</v>
          </cell>
        </row>
        <row r="416">
          <cell r="B416">
            <v>1205</v>
          </cell>
          <cell r="C416" t="str">
            <v>Regulatory</v>
          </cell>
          <cell r="D416" t="str">
            <v>Registration</v>
          </cell>
          <cell r="E416" t="str">
            <v>김지향</v>
          </cell>
          <cell r="F416" t="str">
            <v>과장</v>
          </cell>
          <cell r="G416" t="str">
            <v>팀원</v>
          </cell>
          <cell r="H416" t="str">
            <v>1997-08-11</v>
          </cell>
          <cell r="I416" t="str">
            <v>여</v>
          </cell>
          <cell r="J416">
            <v>18</v>
          </cell>
          <cell r="K416">
            <v>0</v>
          </cell>
          <cell r="L416">
            <v>19</v>
          </cell>
          <cell r="M416">
            <v>19</v>
          </cell>
          <cell r="AD416" t="str">
            <v>생휴</v>
          </cell>
          <cell r="AG416" t="str">
            <v>월차</v>
          </cell>
          <cell r="AV416">
            <v>0</v>
          </cell>
          <cell r="AW416">
            <v>0</v>
          </cell>
          <cell r="AX416">
            <v>0</v>
          </cell>
          <cell r="AY416">
            <v>1</v>
          </cell>
          <cell r="AZ416">
            <v>0</v>
          </cell>
          <cell r="BA416">
            <v>1</v>
          </cell>
          <cell r="BB416">
            <v>1</v>
          </cell>
          <cell r="BC416">
            <v>0</v>
          </cell>
          <cell r="BD416">
            <v>0</v>
          </cell>
          <cell r="BE416">
            <v>0</v>
          </cell>
          <cell r="BF416">
            <v>0</v>
          </cell>
          <cell r="BG416">
            <v>0</v>
          </cell>
          <cell r="BH416">
            <v>0</v>
          </cell>
          <cell r="BI416">
            <v>0</v>
          </cell>
          <cell r="BJ416">
            <v>0</v>
          </cell>
          <cell r="BK416">
            <v>0</v>
          </cell>
          <cell r="BL416">
            <v>0</v>
          </cell>
          <cell r="BM416">
            <v>0</v>
          </cell>
          <cell r="BN416">
            <v>2</v>
          </cell>
          <cell r="BP416">
            <v>20</v>
          </cell>
        </row>
        <row r="417">
          <cell r="B417">
            <v>1482</v>
          </cell>
          <cell r="C417" t="str">
            <v>Regulatory</v>
          </cell>
          <cell r="D417" t="str">
            <v>Registration</v>
          </cell>
          <cell r="E417" t="str">
            <v>서현미</v>
          </cell>
          <cell r="F417" t="str">
            <v>주임</v>
          </cell>
          <cell r="G417" t="str">
            <v>팀원</v>
          </cell>
          <cell r="H417" t="str">
            <v>2002-04-01</v>
          </cell>
          <cell r="I417" t="str">
            <v>여</v>
          </cell>
          <cell r="J417">
            <v>16</v>
          </cell>
          <cell r="K417">
            <v>0</v>
          </cell>
          <cell r="L417">
            <v>14</v>
          </cell>
          <cell r="M417">
            <v>14</v>
          </cell>
          <cell r="AB417" t="str">
            <v>생휴</v>
          </cell>
          <cell r="AV417">
            <v>0</v>
          </cell>
          <cell r="AW417">
            <v>0</v>
          </cell>
          <cell r="AX417">
            <v>0</v>
          </cell>
          <cell r="AY417">
            <v>0</v>
          </cell>
          <cell r="AZ417">
            <v>0</v>
          </cell>
          <cell r="BA417">
            <v>0</v>
          </cell>
          <cell r="BB417">
            <v>1</v>
          </cell>
          <cell r="BC417">
            <v>0</v>
          </cell>
          <cell r="BD417">
            <v>0</v>
          </cell>
          <cell r="BE417">
            <v>0</v>
          </cell>
          <cell r="BF417">
            <v>0</v>
          </cell>
          <cell r="BG417">
            <v>0</v>
          </cell>
          <cell r="BH417">
            <v>0</v>
          </cell>
          <cell r="BI417">
            <v>0</v>
          </cell>
          <cell r="BJ417">
            <v>0</v>
          </cell>
          <cell r="BK417">
            <v>0</v>
          </cell>
          <cell r="BL417">
            <v>0</v>
          </cell>
          <cell r="BM417">
            <v>0</v>
          </cell>
          <cell r="BN417">
            <v>1</v>
          </cell>
          <cell r="BP417">
            <v>21</v>
          </cell>
        </row>
        <row r="418">
          <cell r="B418">
            <v>1572</v>
          </cell>
          <cell r="C418" t="str">
            <v>Regulatory</v>
          </cell>
          <cell r="D418" t="str">
            <v>Registration</v>
          </cell>
          <cell r="E418" t="str">
            <v>안희영</v>
          </cell>
          <cell r="F418" t="str">
            <v>주임</v>
          </cell>
          <cell r="G418" t="str">
            <v>팀원</v>
          </cell>
          <cell r="H418" t="str">
            <v>2004-06-21</v>
          </cell>
          <cell r="I418" t="str">
            <v>여</v>
          </cell>
          <cell r="J418">
            <v>10.287671232876711</v>
          </cell>
          <cell r="K418">
            <v>0</v>
          </cell>
          <cell r="L418">
            <v>12</v>
          </cell>
          <cell r="M418">
            <v>12</v>
          </cell>
          <cell r="W418" t="str">
            <v>월차</v>
          </cell>
          <cell r="Z418" t="str">
            <v>경조(본인결혼)</v>
          </cell>
          <cell r="AA418" t="str">
            <v>경조(본인결혼)</v>
          </cell>
          <cell r="AB418" t="str">
            <v>경조(본인결혼)</v>
          </cell>
          <cell r="AC418" t="str">
            <v>경조(본인결혼)</v>
          </cell>
          <cell r="AD418" t="str">
            <v>경조(본인결혼)</v>
          </cell>
          <cell r="AG418" t="str">
            <v>생휴</v>
          </cell>
          <cell r="AV418">
            <v>0</v>
          </cell>
          <cell r="AW418">
            <v>0</v>
          </cell>
          <cell r="AX418">
            <v>0</v>
          </cell>
          <cell r="AY418">
            <v>1</v>
          </cell>
          <cell r="AZ418">
            <v>0</v>
          </cell>
          <cell r="BA418">
            <v>1</v>
          </cell>
          <cell r="BB418">
            <v>1</v>
          </cell>
          <cell r="BC418">
            <v>5</v>
          </cell>
          <cell r="BD418">
            <v>0</v>
          </cell>
          <cell r="BE418">
            <v>0</v>
          </cell>
          <cell r="BF418">
            <v>0</v>
          </cell>
          <cell r="BG418">
            <v>0</v>
          </cell>
          <cell r="BH418">
            <v>0</v>
          </cell>
          <cell r="BI418">
            <v>0</v>
          </cell>
          <cell r="BJ418">
            <v>0</v>
          </cell>
          <cell r="BK418">
            <v>0</v>
          </cell>
          <cell r="BL418">
            <v>0</v>
          </cell>
          <cell r="BM418">
            <v>0</v>
          </cell>
          <cell r="BN418">
            <v>7</v>
          </cell>
          <cell r="BP418">
            <v>15</v>
          </cell>
        </row>
        <row r="419">
          <cell r="B419">
            <v>1600</v>
          </cell>
          <cell r="C419" t="str">
            <v>Regulatory</v>
          </cell>
          <cell r="D419" t="str">
            <v>Registration</v>
          </cell>
          <cell r="E419" t="str">
            <v>구혜진</v>
          </cell>
          <cell r="F419" t="str">
            <v>사원</v>
          </cell>
          <cell r="G419" t="str">
            <v>팀원</v>
          </cell>
          <cell r="H419">
            <v>38596</v>
          </cell>
          <cell r="I419" t="str">
            <v>여</v>
          </cell>
          <cell r="J419">
            <v>0</v>
          </cell>
          <cell r="K419">
            <v>-1.1575342465753424</v>
          </cell>
          <cell r="L419">
            <v>11</v>
          </cell>
          <cell r="M419">
            <v>9.8424657534246585</v>
          </cell>
          <cell r="AJ419" t="str">
            <v>생휴</v>
          </cell>
          <cell r="AV419">
            <v>0</v>
          </cell>
          <cell r="AW419">
            <v>0</v>
          </cell>
          <cell r="AX419">
            <v>0</v>
          </cell>
          <cell r="AY419">
            <v>0</v>
          </cell>
          <cell r="AZ419">
            <v>0</v>
          </cell>
          <cell r="BA419">
            <v>0</v>
          </cell>
          <cell r="BB419">
            <v>1</v>
          </cell>
          <cell r="BC419">
            <v>0</v>
          </cell>
          <cell r="BD419">
            <v>0</v>
          </cell>
          <cell r="BE419">
            <v>0</v>
          </cell>
          <cell r="BF419">
            <v>0</v>
          </cell>
          <cell r="BG419">
            <v>0</v>
          </cell>
          <cell r="BH419">
            <v>0</v>
          </cell>
          <cell r="BI419">
            <v>0</v>
          </cell>
          <cell r="BJ419">
            <v>0</v>
          </cell>
          <cell r="BK419">
            <v>0</v>
          </cell>
          <cell r="BL419">
            <v>0</v>
          </cell>
          <cell r="BM419">
            <v>0</v>
          </cell>
          <cell r="BN419">
            <v>1</v>
          </cell>
          <cell r="BP419">
            <v>21</v>
          </cell>
        </row>
        <row r="420">
          <cell r="B420">
            <v>5012</v>
          </cell>
          <cell r="C420" t="str">
            <v>Regulatory</v>
          </cell>
          <cell r="D420" t="str">
            <v>QMS</v>
          </cell>
          <cell r="E420" t="str">
            <v>고재천</v>
          </cell>
          <cell r="F420" t="str">
            <v>부장</v>
          </cell>
          <cell r="G420" t="str">
            <v>팀장</v>
          </cell>
          <cell r="H420" t="str">
            <v>1988-03-23</v>
          </cell>
          <cell r="I420" t="str">
            <v>남</v>
          </cell>
          <cell r="J420">
            <v>29</v>
          </cell>
          <cell r="K420">
            <v>0</v>
          </cell>
          <cell r="L420">
            <v>28</v>
          </cell>
          <cell r="M420">
            <v>28</v>
          </cell>
          <cell r="AO420" t="str">
            <v>월차</v>
          </cell>
          <cell r="AV420">
            <v>0</v>
          </cell>
          <cell r="AW420">
            <v>0</v>
          </cell>
          <cell r="AX420">
            <v>0</v>
          </cell>
          <cell r="AY420">
            <v>1</v>
          </cell>
          <cell r="AZ420">
            <v>0</v>
          </cell>
          <cell r="BA420">
            <v>1</v>
          </cell>
          <cell r="BB420">
            <v>0</v>
          </cell>
          <cell r="BC420">
            <v>0</v>
          </cell>
          <cell r="BD420">
            <v>0</v>
          </cell>
          <cell r="BE420">
            <v>0</v>
          </cell>
          <cell r="BF420">
            <v>0</v>
          </cell>
          <cell r="BG420">
            <v>0</v>
          </cell>
          <cell r="BH420">
            <v>0</v>
          </cell>
          <cell r="BI420">
            <v>0</v>
          </cell>
          <cell r="BJ420">
            <v>0</v>
          </cell>
          <cell r="BK420">
            <v>0</v>
          </cell>
          <cell r="BL420">
            <v>0</v>
          </cell>
          <cell r="BM420">
            <v>0</v>
          </cell>
          <cell r="BN420">
            <v>1</v>
          </cell>
          <cell r="BP420">
            <v>21</v>
          </cell>
        </row>
        <row r="421">
          <cell r="B421">
            <v>1436</v>
          </cell>
          <cell r="C421" t="str">
            <v>Regulatory</v>
          </cell>
          <cell r="D421" t="str">
            <v>QMS</v>
          </cell>
          <cell r="E421" t="str">
            <v>김정선</v>
          </cell>
          <cell r="F421" t="str">
            <v>사원</v>
          </cell>
          <cell r="G421" t="str">
            <v>팀원</v>
          </cell>
          <cell r="H421" t="str">
            <v>2003-01-07</v>
          </cell>
          <cell r="I421" t="str">
            <v>여</v>
          </cell>
          <cell r="J421">
            <v>10</v>
          </cell>
          <cell r="K421">
            <v>0</v>
          </cell>
          <cell r="L421">
            <v>13</v>
          </cell>
          <cell r="M421">
            <v>13</v>
          </cell>
          <cell r="AP421" t="str">
            <v>생휴</v>
          </cell>
          <cell r="AV421">
            <v>0</v>
          </cell>
          <cell r="AW421">
            <v>0</v>
          </cell>
          <cell r="AX421">
            <v>0</v>
          </cell>
          <cell r="AY421">
            <v>0</v>
          </cell>
          <cell r="AZ421">
            <v>0</v>
          </cell>
          <cell r="BA421">
            <v>0</v>
          </cell>
          <cell r="BB421">
            <v>1</v>
          </cell>
          <cell r="BC421">
            <v>0</v>
          </cell>
          <cell r="BD421">
            <v>0</v>
          </cell>
          <cell r="BE421">
            <v>0</v>
          </cell>
          <cell r="BF421">
            <v>0</v>
          </cell>
          <cell r="BG421">
            <v>0</v>
          </cell>
          <cell r="BH421">
            <v>0</v>
          </cell>
          <cell r="BI421">
            <v>0</v>
          </cell>
          <cell r="BJ421">
            <v>0</v>
          </cell>
          <cell r="BK421">
            <v>0</v>
          </cell>
          <cell r="BL421">
            <v>0</v>
          </cell>
          <cell r="BM421">
            <v>0</v>
          </cell>
          <cell r="BN421">
            <v>1</v>
          </cell>
          <cell r="BP421">
            <v>21</v>
          </cell>
        </row>
        <row r="422">
          <cell r="B422">
            <v>1101</v>
          </cell>
          <cell r="C422" t="str">
            <v>Regulatory</v>
          </cell>
          <cell r="D422" t="str">
            <v>Government Affaires</v>
          </cell>
          <cell r="E422" t="str">
            <v>이재원</v>
          </cell>
          <cell r="F422" t="str">
            <v>차장</v>
          </cell>
          <cell r="G422" t="str">
            <v>팀장</v>
          </cell>
          <cell r="H422" t="str">
            <v>1992-08-10</v>
          </cell>
          <cell r="I422" t="str">
            <v>남</v>
          </cell>
          <cell r="J422">
            <v>21</v>
          </cell>
          <cell r="K422">
            <v>0</v>
          </cell>
          <cell r="L422">
            <v>24</v>
          </cell>
          <cell r="M422">
            <v>24</v>
          </cell>
          <cell r="N422" t="str">
            <v>휴일</v>
          </cell>
          <cell r="AR422" t="str">
            <v>3/31대휴</v>
          </cell>
          <cell r="AV422">
            <v>0</v>
          </cell>
          <cell r="AW422">
            <v>0</v>
          </cell>
          <cell r="AX422">
            <v>0</v>
          </cell>
          <cell r="AY422">
            <v>0</v>
          </cell>
          <cell r="AZ422">
            <v>0</v>
          </cell>
          <cell r="BA422">
            <v>0</v>
          </cell>
          <cell r="BB422">
            <v>0</v>
          </cell>
          <cell r="BC422">
            <v>0</v>
          </cell>
          <cell r="BD422">
            <v>1</v>
          </cell>
          <cell r="BE422">
            <v>1</v>
          </cell>
          <cell r="BF422">
            <v>0</v>
          </cell>
          <cell r="BG422">
            <v>0</v>
          </cell>
          <cell r="BH422">
            <v>0</v>
          </cell>
          <cell r="BI422">
            <v>0</v>
          </cell>
          <cell r="BJ422">
            <v>0</v>
          </cell>
          <cell r="BK422">
            <v>0</v>
          </cell>
          <cell r="BL422">
            <v>0</v>
          </cell>
          <cell r="BM422">
            <v>0</v>
          </cell>
          <cell r="BN422">
            <v>1</v>
          </cell>
          <cell r="BP422">
            <v>21</v>
          </cell>
        </row>
        <row r="423">
          <cell r="B423">
            <v>1093</v>
          </cell>
          <cell r="C423" t="str">
            <v>Regulatory</v>
          </cell>
          <cell r="D423" t="str">
            <v>Pricing</v>
          </cell>
          <cell r="E423" t="str">
            <v>이봉주</v>
          </cell>
          <cell r="F423" t="str">
            <v>부장</v>
          </cell>
          <cell r="G423" t="str">
            <v>팀장</v>
          </cell>
          <cell r="H423" t="str">
            <v>1992-03-06</v>
          </cell>
          <cell r="I423" t="str">
            <v>남</v>
          </cell>
          <cell r="J423">
            <v>25</v>
          </cell>
          <cell r="K423">
            <v>0</v>
          </cell>
          <cell r="L423">
            <v>24</v>
          </cell>
          <cell r="M423">
            <v>24</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P423">
            <v>22</v>
          </cell>
        </row>
        <row r="424">
          <cell r="B424">
            <v>1248</v>
          </cell>
          <cell r="C424" t="str">
            <v>Regulatory</v>
          </cell>
          <cell r="D424" t="str">
            <v>Pricing</v>
          </cell>
          <cell r="E424" t="str">
            <v>김정식</v>
          </cell>
          <cell r="F424" t="str">
            <v>차장</v>
          </cell>
          <cell r="G424" t="str">
            <v>팀원</v>
          </cell>
          <cell r="H424" t="str">
            <v>1999-10-01</v>
          </cell>
          <cell r="I424" t="str">
            <v>남</v>
          </cell>
          <cell r="J424">
            <v>16</v>
          </cell>
          <cell r="K424">
            <v>0</v>
          </cell>
          <cell r="L424">
            <v>17</v>
          </cell>
          <cell r="M424">
            <v>17</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P424">
            <v>22</v>
          </cell>
        </row>
        <row r="425">
          <cell r="B425">
            <v>1538</v>
          </cell>
          <cell r="C425" t="str">
            <v>Bio Regulatory &amp; GA</v>
          </cell>
          <cell r="D425" t="str">
            <v>Bio Registration</v>
          </cell>
          <cell r="E425" t="str">
            <v>김보영</v>
          </cell>
          <cell r="F425" t="str">
            <v>과장</v>
          </cell>
          <cell r="G425" t="str">
            <v>팀원</v>
          </cell>
          <cell r="H425" t="str">
            <v>2003-11-10</v>
          </cell>
          <cell r="I425" t="str">
            <v>여</v>
          </cell>
          <cell r="J425">
            <v>14</v>
          </cell>
          <cell r="K425">
            <v>0</v>
          </cell>
          <cell r="L425">
            <v>13</v>
          </cell>
          <cell r="M425">
            <v>13</v>
          </cell>
          <cell r="Z425" t="str">
            <v>생휴</v>
          </cell>
          <cell r="AG425" t="str">
            <v>출장</v>
          </cell>
          <cell r="AH425" t="str">
            <v>출장</v>
          </cell>
          <cell r="AI425" t="str">
            <v>출장</v>
          </cell>
          <cell r="AJ425" t="str">
            <v>출장</v>
          </cell>
          <cell r="AV425">
            <v>0</v>
          </cell>
          <cell r="AW425">
            <v>0</v>
          </cell>
          <cell r="AX425">
            <v>0</v>
          </cell>
          <cell r="AY425">
            <v>0</v>
          </cell>
          <cell r="AZ425">
            <v>0</v>
          </cell>
          <cell r="BA425">
            <v>0</v>
          </cell>
          <cell r="BB425">
            <v>1</v>
          </cell>
          <cell r="BC425">
            <v>0</v>
          </cell>
          <cell r="BD425">
            <v>0</v>
          </cell>
          <cell r="BE425">
            <v>0</v>
          </cell>
          <cell r="BF425">
            <v>4</v>
          </cell>
          <cell r="BG425">
            <v>0</v>
          </cell>
          <cell r="BH425">
            <v>0</v>
          </cell>
          <cell r="BI425">
            <v>0</v>
          </cell>
          <cell r="BJ425">
            <v>0</v>
          </cell>
          <cell r="BK425">
            <v>0</v>
          </cell>
          <cell r="BL425">
            <v>0</v>
          </cell>
          <cell r="BM425">
            <v>0</v>
          </cell>
          <cell r="BN425">
            <v>5</v>
          </cell>
          <cell r="BP425">
            <v>17</v>
          </cell>
        </row>
        <row r="426">
          <cell r="B426">
            <v>1387</v>
          </cell>
          <cell r="C426" t="str">
            <v>Administration</v>
          </cell>
          <cell r="D426" t="str">
            <v>GM</v>
          </cell>
          <cell r="E426" t="str">
            <v>안현진</v>
          </cell>
          <cell r="F426" t="str">
            <v>차장</v>
          </cell>
          <cell r="G426" t="str">
            <v>팀원</v>
          </cell>
          <cell r="H426" t="str">
            <v>2002-01-04</v>
          </cell>
          <cell r="I426" t="str">
            <v>여</v>
          </cell>
          <cell r="J426">
            <v>17</v>
          </cell>
          <cell r="K426">
            <v>0</v>
          </cell>
          <cell r="L426">
            <v>14</v>
          </cell>
          <cell r="M426">
            <v>14</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P426">
            <v>22</v>
          </cell>
        </row>
        <row r="427">
          <cell r="B427">
            <v>9050</v>
          </cell>
          <cell r="C427" t="str">
            <v>Administration</v>
          </cell>
          <cell r="D427" t="str">
            <v>GM</v>
          </cell>
          <cell r="E427" t="str">
            <v>전하서</v>
          </cell>
          <cell r="F427" t="str">
            <v>사원</v>
          </cell>
          <cell r="G427" t="str">
            <v>팀원</v>
          </cell>
          <cell r="H427">
            <v>38609</v>
          </cell>
          <cell r="I427" t="str">
            <v>남</v>
          </cell>
          <cell r="J427">
            <v>2.9863013698630136</v>
          </cell>
          <cell r="K427">
            <v>0</v>
          </cell>
          <cell r="L427">
            <v>11</v>
          </cell>
          <cell r="M427">
            <v>11</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0</v>
          </cell>
          <cell r="BP427">
            <v>22</v>
          </cell>
        </row>
        <row r="428">
          <cell r="B428">
            <v>1277</v>
          </cell>
          <cell r="C428" t="str">
            <v>Finance</v>
          </cell>
          <cell r="D428" t="str">
            <v>Accounting</v>
          </cell>
          <cell r="E428" t="str">
            <v>김성태</v>
          </cell>
          <cell r="F428" t="str">
            <v>차장</v>
          </cell>
          <cell r="G428" t="str">
            <v>팀장</v>
          </cell>
          <cell r="H428" t="str">
            <v>2000-01-10</v>
          </cell>
          <cell r="I428" t="str">
            <v>남</v>
          </cell>
          <cell r="J428">
            <v>19.5</v>
          </cell>
          <cell r="K428">
            <v>0</v>
          </cell>
          <cell r="L428">
            <v>16</v>
          </cell>
          <cell r="M428">
            <v>16</v>
          </cell>
          <cell r="AD428" t="str">
            <v>회의</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1</v>
          </cell>
          <cell r="BN428">
            <v>1</v>
          </cell>
          <cell r="BP428">
            <v>22</v>
          </cell>
        </row>
        <row r="429">
          <cell r="B429">
            <v>1053</v>
          </cell>
          <cell r="C429" t="str">
            <v>Finance</v>
          </cell>
          <cell r="D429" t="str">
            <v>Accounting</v>
          </cell>
          <cell r="E429" t="str">
            <v>이기순</v>
          </cell>
          <cell r="F429" t="str">
            <v>대리</v>
          </cell>
          <cell r="G429" t="str">
            <v>팀원</v>
          </cell>
          <cell r="H429" t="str">
            <v>1990-09-10</v>
          </cell>
          <cell r="I429" t="str">
            <v>여</v>
          </cell>
          <cell r="J429">
            <v>32</v>
          </cell>
          <cell r="K429">
            <v>0</v>
          </cell>
          <cell r="L429">
            <v>26</v>
          </cell>
          <cell r="M429">
            <v>26</v>
          </cell>
          <cell r="AD429" t="str">
            <v>회의</v>
          </cell>
          <cell r="AG429" t="str">
            <v>생휴</v>
          </cell>
          <cell r="AV429">
            <v>0</v>
          </cell>
          <cell r="AW429">
            <v>0</v>
          </cell>
          <cell r="AX429">
            <v>0</v>
          </cell>
          <cell r="AY429">
            <v>0</v>
          </cell>
          <cell r="AZ429">
            <v>0</v>
          </cell>
          <cell r="BA429">
            <v>0</v>
          </cell>
          <cell r="BB429">
            <v>1</v>
          </cell>
          <cell r="BC429">
            <v>0</v>
          </cell>
          <cell r="BD429">
            <v>0</v>
          </cell>
          <cell r="BE429">
            <v>0</v>
          </cell>
          <cell r="BF429">
            <v>0</v>
          </cell>
          <cell r="BG429">
            <v>0</v>
          </cell>
          <cell r="BH429">
            <v>0</v>
          </cell>
          <cell r="BI429">
            <v>0</v>
          </cell>
          <cell r="BJ429">
            <v>0</v>
          </cell>
          <cell r="BK429">
            <v>0</v>
          </cell>
          <cell r="BL429">
            <v>0</v>
          </cell>
          <cell r="BM429">
            <v>1</v>
          </cell>
          <cell r="BN429">
            <v>2</v>
          </cell>
          <cell r="BP429">
            <v>21</v>
          </cell>
        </row>
        <row r="430">
          <cell r="B430">
            <v>1113</v>
          </cell>
          <cell r="C430" t="str">
            <v>Finance</v>
          </cell>
          <cell r="D430" t="str">
            <v>Accounting</v>
          </cell>
          <cell r="E430" t="str">
            <v>고규석</v>
          </cell>
          <cell r="F430" t="str">
            <v>대리</v>
          </cell>
          <cell r="G430" t="str">
            <v>팀원</v>
          </cell>
          <cell r="H430" t="str">
            <v>1992-10-26</v>
          </cell>
          <cell r="I430" t="str">
            <v>남</v>
          </cell>
          <cell r="J430">
            <v>28.5</v>
          </cell>
          <cell r="K430">
            <v>0</v>
          </cell>
          <cell r="L430">
            <v>24</v>
          </cell>
          <cell r="M430">
            <v>24</v>
          </cell>
          <cell r="N430" t="str">
            <v>휴일</v>
          </cell>
          <cell r="W430" t="str">
            <v>3/1대휴</v>
          </cell>
          <cell r="AD430" t="str">
            <v>회의</v>
          </cell>
          <cell r="AV430">
            <v>0</v>
          </cell>
          <cell r="AW430">
            <v>0</v>
          </cell>
          <cell r="AX430">
            <v>0</v>
          </cell>
          <cell r="AY430">
            <v>0</v>
          </cell>
          <cell r="AZ430">
            <v>0</v>
          </cell>
          <cell r="BA430">
            <v>0</v>
          </cell>
          <cell r="BB430">
            <v>0</v>
          </cell>
          <cell r="BC430">
            <v>0</v>
          </cell>
          <cell r="BD430">
            <v>1</v>
          </cell>
          <cell r="BE430">
            <v>1</v>
          </cell>
          <cell r="BF430">
            <v>0</v>
          </cell>
          <cell r="BG430">
            <v>0</v>
          </cell>
          <cell r="BH430">
            <v>0</v>
          </cell>
          <cell r="BI430">
            <v>0</v>
          </cell>
          <cell r="BJ430">
            <v>0</v>
          </cell>
          <cell r="BK430">
            <v>0</v>
          </cell>
          <cell r="BL430">
            <v>0</v>
          </cell>
          <cell r="BM430">
            <v>1</v>
          </cell>
          <cell r="BN430">
            <v>2</v>
          </cell>
          <cell r="BP430">
            <v>21</v>
          </cell>
        </row>
        <row r="431">
          <cell r="B431">
            <v>1250</v>
          </cell>
          <cell r="C431" t="str">
            <v>Finance</v>
          </cell>
          <cell r="D431" t="str">
            <v>Accounting</v>
          </cell>
          <cell r="E431" t="str">
            <v>우지선</v>
          </cell>
          <cell r="F431" t="str">
            <v>대리</v>
          </cell>
          <cell r="G431" t="str">
            <v>팀원</v>
          </cell>
          <cell r="H431" t="str">
            <v>1999-11-01</v>
          </cell>
          <cell r="I431" t="str">
            <v>여</v>
          </cell>
          <cell r="J431">
            <v>21</v>
          </cell>
          <cell r="K431">
            <v>0</v>
          </cell>
          <cell r="L431">
            <v>17</v>
          </cell>
          <cell r="M431">
            <v>17</v>
          </cell>
          <cell r="AD431" t="str">
            <v>회의</v>
          </cell>
          <cell r="AK431" t="str">
            <v>생휴</v>
          </cell>
          <cell r="AV431">
            <v>0</v>
          </cell>
          <cell r="AW431">
            <v>0</v>
          </cell>
          <cell r="AX431">
            <v>0</v>
          </cell>
          <cell r="AY431">
            <v>0</v>
          </cell>
          <cell r="AZ431">
            <v>0</v>
          </cell>
          <cell r="BA431">
            <v>0</v>
          </cell>
          <cell r="BB431">
            <v>1</v>
          </cell>
          <cell r="BC431">
            <v>0</v>
          </cell>
          <cell r="BD431">
            <v>0</v>
          </cell>
          <cell r="BE431">
            <v>0</v>
          </cell>
          <cell r="BF431">
            <v>0</v>
          </cell>
          <cell r="BG431">
            <v>0</v>
          </cell>
          <cell r="BH431">
            <v>0</v>
          </cell>
          <cell r="BI431">
            <v>0</v>
          </cell>
          <cell r="BJ431">
            <v>0</v>
          </cell>
          <cell r="BK431">
            <v>0</v>
          </cell>
          <cell r="BL431">
            <v>0</v>
          </cell>
          <cell r="BM431">
            <v>1</v>
          </cell>
          <cell r="BN431">
            <v>2</v>
          </cell>
          <cell r="BP431">
            <v>21</v>
          </cell>
        </row>
        <row r="432">
          <cell r="B432">
            <v>1407</v>
          </cell>
          <cell r="C432" t="str">
            <v>Finance</v>
          </cell>
          <cell r="D432" t="str">
            <v>Planning</v>
          </cell>
          <cell r="E432" t="str">
            <v>최민정</v>
          </cell>
          <cell r="F432" t="str">
            <v>대리</v>
          </cell>
          <cell r="G432" t="str">
            <v>팀원</v>
          </cell>
          <cell r="H432" t="str">
            <v>2002-08-05</v>
          </cell>
          <cell r="I432" t="str">
            <v>여</v>
          </cell>
          <cell r="J432">
            <v>17.5</v>
          </cell>
          <cell r="K432">
            <v>0</v>
          </cell>
          <cell r="L432">
            <v>14</v>
          </cell>
          <cell r="M432">
            <v>14</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P432">
            <v>22</v>
          </cell>
        </row>
        <row r="433">
          <cell r="B433">
            <v>1494</v>
          </cell>
          <cell r="C433" t="str">
            <v>Finance</v>
          </cell>
          <cell r="D433" t="str">
            <v>Planning</v>
          </cell>
          <cell r="E433" t="str">
            <v>박두범</v>
          </cell>
          <cell r="F433" t="str">
            <v>주임</v>
          </cell>
          <cell r="G433" t="str">
            <v>팀원</v>
          </cell>
          <cell r="H433" t="str">
            <v>2003-04-04</v>
          </cell>
          <cell r="I433" t="str">
            <v>남</v>
          </cell>
          <cell r="J433">
            <v>4.9246575342465739</v>
          </cell>
          <cell r="K433">
            <v>0</v>
          </cell>
          <cell r="L433">
            <v>13</v>
          </cell>
          <cell r="M433">
            <v>13</v>
          </cell>
          <cell r="O433" t="str">
            <v>월차</v>
          </cell>
          <cell r="P433" t="str">
            <v>연차</v>
          </cell>
          <cell r="W433" t="str">
            <v>연반차</v>
          </cell>
          <cell r="AV433">
            <v>1</v>
          </cell>
          <cell r="AW433">
            <v>1</v>
          </cell>
          <cell r="AX433">
            <v>1.5</v>
          </cell>
          <cell r="AY433">
            <v>1</v>
          </cell>
          <cell r="AZ433">
            <v>0</v>
          </cell>
          <cell r="BA433">
            <v>1</v>
          </cell>
          <cell r="BB433">
            <v>0</v>
          </cell>
          <cell r="BC433">
            <v>0</v>
          </cell>
          <cell r="BD433">
            <v>0</v>
          </cell>
          <cell r="BE433">
            <v>0</v>
          </cell>
          <cell r="BF433">
            <v>0</v>
          </cell>
          <cell r="BG433">
            <v>0</v>
          </cell>
          <cell r="BH433">
            <v>0</v>
          </cell>
          <cell r="BI433">
            <v>0</v>
          </cell>
          <cell r="BJ433">
            <v>0</v>
          </cell>
          <cell r="BK433">
            <v>0</v>
          </cell>
          <cell r="BL433">
            <v>0</v>
          </cell>
          <cell r="BM433">
            <v>0</v>
          </cell>
          <cell r="BN433">
            <v>2</v>
          </cell>
          <cell r="BP433">
            <v>20</v>
          </cell>
        </row>
        <row r="434">
          <cell r="B434">
            <v>1042</v>
          </cell>
          <cell r="C434" t="str">
            <v>Finance</v>
          </cell>
          <cell r="D434" t="str">
            <v>Treasury</v>
          </cell>
          <cell r="E434" t="str">
            <v>장진영</v>
          </cell>
          <cell r="F434" t="str">
            <v>부장</v>
          </cell>
          <cell r="G434" t="str">
            <v>팀장</v>
          </cell>
          <cell r="H434" t="str">
            <v>1989-09-18</v>
          </cell>
          <cell r="I434" t="str">
            <v>남</v>
          </cell>
          <cell r="J434">
            <v>33</v>
          </cell>
          <cell r="K434">
            <v>0</v>
          </cell>
          <cell r="L434">
            <v>27</v>
          </cell>
          <cell r="M434">
            <v>27</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P434">
            <v>22</v>
          </cell>
        </row>
        <row r="435">
          <cell r="B435">
            <v>1057</v>
          </cell>
          <cell r="C435" t="str">
            <v>Finance</v>
          </cell>
          <cell r="D435" t="str">
            <v>Treasury</v>
          </cell>
          <cell r="E435" t="str">
            <v>주석헌</v>
          </cell>
          <cell r="F435" t="str">
            <v>차장</v>
          </cell>
          <cell r="G435" t="str">
            <v>팀원</v>
          </cell>
          <cell r="H435" t="str">
            <v>1990-09-24</v>
          </cell>
          <cell r="I435" t="str">
            <v>남</v>
          </cell>
          <cell r="J435">
            <v>29</v>
          </cell>
          <cell r="K435">
            <v>0</v>
          </cell>
          <cell r="L435">
            <v>26</v>
          </cell>
          <cell r="M435">
            <v>26</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P435">
            <v>22</v>
          </cell>
        </row>
        <row r="436">
          <cell r="B436">
            <v>1152</v>
          </cell>
          <cell r="C436" t="str">
            <v>Finance</v>
          </cell>
          <cell r="D436" t="str">
            <v>Treasury</v>
          </cell>
          <cell r="E436" t="str">
            <v>이해진</v>
          </cell>
          <cell r="F436" t="str">
            <v>과장</v>
          </cell>
          <cell r="G436" t="str">
            <v>팀원</v>
          </cell>
          <cell r="H436" t="str">
            <v>1994-10-01</v>
          </cell>
          <cell r="I436" t="str">
            <v>여</v>
          </cell>
          <cell r="J436">
            <v>28</v>
          </cell>
          <cell r="K436">
            <v>0</v>
          </cell>
          <cell r="L436">
            <v>22</v>
          </cell>
          <cell r="M436">
            <v>22</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P436">
            <v>22</v>
          </cell>
        </row>
        <row r="437">
          <cell r="B437">
            <v>1142</v>
          </cell>
          <cell r="C437" t="str">
            <v>Finance</v>
          </cell>
          <cell r="D437" t="str">
            <v>Treasury</v>
          </cell>
          <cell r="E437" t="str">
            <v>문혜경</v>
          </cell>
          <cell r="F437" t="str">
            <v>주임</v>
          </cell>
          <cell r="G437" t="str">
            <v>팀원</v>
          </cell>
          <cell r="H437" t="str">
            <v>1994-06-07</v>
          </cell>
          <cell r="I437" t="str">
            <v>여</v>
          </cell>
          <cell r="J437">
            <v>28</v>
          </cell>
          <cell r="K437">
            <v>0</v>
          </cell>
          <cell r="L437">
            <v>22</v>
          </cell>
          <cell r="M437">
            <v>22</v>
          </cell>
          <cell r="AH437" t="str">
            <v>생휴</v>
          </cell>
          <cell r="AV437">
            <v>0</v>
          </cell>
          <cell r="AW437">
            <v>0</v>
          </cell>
          <cell r="AX437">
            <v>0</v>
          </cell>
          <cell r="AY437">
            <v>0</v>
          </cell>
          <cell r="AZ437">
            <v>0</v>
          </cell>
          <cell r="BA437">
            <v>0</v>
          </cell>
          <cell r="BB437">
            <v>1</v>
          </cell>
          <cell r="BC437">
            <v>0</v>
          </cell>
          <cell r="BD437">
            <v>0</v>
          </cell>
          <cell r="BE437">
            <v>0</v>
          </cell>
          <cell r="BF437">
            <v>0</v>
          </cell>
          <cell r="BG437">
            <v>0</v>
          </cell>
          <cell r="BH437">
            <v>0</v>
          </cell>
          <cell r="BI437">
            <v>0</v>
          </cell>
          <cell r="BJ437">
            <v>0</v>
          </cell>
          <cell r="BK437">
            <v>0</v>
          </cell>
          <cell r="BL437">
            <v>0</v>
          </cell>
          <cell r="BM437">
            <v>0</v>
          </cell>
          <cell r="BN437">
            <v>1</v>
          </cell>
          <cell r="BP437">
            <v>21</v>
          </cell>
        </row>
        <row r="438">
          <cell r="B438">
            <v>1038</v>
          </cell>
          <cell r="C438" t="str">
            <v>Finance</v>
          </cell>
          <cell r="D438" t="str">
            <v>Procurement</v>
          </cell>
          <cell r="E438" t="str">
            <v>임지순</v>
          </cell>
          <cell r="F438" t="str">
            <v>부장</v>
          </cell>
          <cell r="G438" t="str">
            <v>팀장</v>
          </cell>
          <cell r="H438" t="str">
            <v>1989-04-10</v>
          </cell>
          <cell r="I438" t="str">
            <v>남</v>
          </cell>
          <cell r="J438">
            <v>24.5</v>
          </cell>
          <cell r="K438">
            <v>0</v>
          </cell>
          <cell r="L438">
            <v>27</v>
          </cell>
          <cell r="M438">
            <v>27</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P438">
            <v>22</v>
          </cell>
        </row>
        <row r="439">
          <cell r="B439">
            <v>1478</v>
          </cell>
          <cell r="C439" t="str">
            <v>Finance</v>
          </cell>
          <cell r="D439" t="str">
            <v>Procurement</v>
          </cell>
          <cell r="E439" t="str">
            <v>최인주</v>
          </cell>
          <cell r="F439" t="str">
            <v>사원</v>
          </cell>
          <cell r="G439" t="str">
            <v>팀원</v>
          </cell>
          <cell r="H439" t="str">
            <v>2003-01-07</v>
          </cell>
          <cell r="I439" t="str">
            <v>여</v>
          </cell>
          <cell r="J439">
            <v>15</v>
          </cell>
          <cell r="K439">
            <v>0</v>
          </cell>
          <cell r="L439">
            <v>13</v>
          </cell>
          <cell r="M439">
            <v>13</v>
          </cell>
          <cell r="AP439" t="str">
            <v>생휴</v>
          </cell>
          <cell r="AV439">
            <v>0</v>
          </cell>
          <cell r="AW439">
            <v>0</v>
          </cell>
          <cell r="AX439">
            <v>0</v>
          </cell>
          <cell r="AY439">
            <v>0</v>
          </cell>
          <cell r="AZ439">
            <v>0</v>
          </cell>
          <cell r="BA439">
            <v>0</v>
          </cell>
          <cell r="BB439">
            <v>1</v>
          </cell>
          <cell r="BC439">
            <v>0</v>
          </cell>
          <cell r="BD439">
            <v>0</v>
          </cell>
          <cell r="BE439">
            <v>0</v>
          </cell>
          <cell r="BF439">
            <v>0</v>
          </cell>
          <cell r="BG439">
            <v>0</v>
          </cell>
          <cell r="BH439">
            <v>0</v>
          </cell>
          <cell r="BI439">
            <v>0</v>
          </cell>
          <cell r="BJ439">
            <v>0</v>
          </cell>
          <cell r="BK439">
            <v>0</v>
          </cell>
          <cell r="BL439">
            <v>0</v>
          </cell>
          <cell r="BM439">
            <v>0</v>
          </cell>
          <cell r="BN439">
            <v>1</v>
          </cell>
          <cell r="BP439">
            <v>21</v>
          </cell>
        </row>
        <row r="440">
          <cell r="B440">
            <v>1132</v>
          </cell>
          <cell r="C440" t="str">
            <v>Finance</v>
          </cell>
          <cell r="D440" t="str">
            <v>Demand</v>
          </cell>
          <cell r="E440" t="str">
            <v>배정열</v>
          </cell>
          <cell r="F440" t="str">
            <v>차장</v>
          </cell>
          <cell r="G440" t="str">
            <v>팀장</v>
          </cell>
          <cell r="H440" t="str">
            <v>1993-11-01</v>
          </cell>
          <cell r="I440" t="str">
            <v>여</v>
          </cell>
          <cell r="J440">
            <v>29</v>
          </cell>
          <cell r="K440">
            <v>0</v>
          </cell>
          <cell r="L440">
            <v>23</v>
          </cell>
          <cell r="M440">
            <v>23</v>
          </cell>
          <cell r="AB440" t="str">
            <v>생휴</v>
          </cell>
          <cell r="AV440">
            <v>0</v>
          </cell>
          <cell r="AW440">
            <v>0</v>
          </cell>
          <cell r="AX440">
            <v>0</v>
          </cell>
          <cell r="AY440">
            <v>0</v>
          </cell>
          <cell r="AZ440">
            <v>0</v>
          </cell>
          <cell r="BA440">
            <v>0</v>
          </cell>
          <cell r="BB440">
            <v>1</v>
          </cell>
          <cell r="BC440">
            <v>0</v>
          </cell>
          <cell r="BD440">
            <v>0</v>
          </cell>
          <cell r="BE440">
            <v>0</v>
          </cell>
          <cell r="BF440">
            <v>0</v>
          </cell>
          <cell r="BG440">
            <v>0</v>
          </cell>
          <cell r="BH440">
            <v>0</v>
          </cell>
          <cell r="BI440">
            <v>0</v>
          </cell>
          <cell r="BJ440">
            <v>0</v>
          </cell>
          <cell r="BK440">
            <v>0</v>
          </cell>
          <cell r="BL440">
            <v>0</v>
          </cell>
          <cell r="BM440">
            <v>0</v>
          </cell>
          <cell r="BN440">
            <v>1</v>
          </cell>
          <cell r="BP440">
            <v>21</v>
          </cell>
        </row>
        <row r="441">
          <cell r="B441">
            <v>1492</v>
          </cell>
          <cell r="C441" t="str">
            <v>Finance</v>
          </cell>
          <cell r="D441" t="str">
            <v>Demand</v>
          </cell>
          <cell r="E441" t="str">
            <v>한윤희</v>
          </cell>
          <cell r="F441" t="str">
            <v>주임</v>
          </cell>
          <cell r="G441" t="str">
            <v>팀원</v>
          </cell>
          <cell r="H441" t="str">
            <v>2003-03-17</v>
          </cell>
          <cell r="I441" t="str">
            <v>여</v>
          </cell>
          <cell r="J441">
            <v>17.5</v>
          </cell>
          <cell r="K441">
            <v>0</v>
          </cell>
          <cell r="L441">
            <v>13</v>
          </cell>
          <cell r="M441">
            <v>13</v>
          </cell>
          <cell r="AR441" t="str">
            <v>생휴</v>
          </cell>
          <cell r="AV441">
            <v>0</v>
          </cell>
          <cell r="AW441">
            <v>0</v>
          </cell>
          <cell r="AX441">
            <v>0</v>
          </cell>
          <cell r="AY441">
            <v>0</v>
          </cell>
          <cell r="AZ441">
            <v>0</v>
          </cell>
          <cell r="BA441">
            <v>0</v>
          </cell>
          <cell r="BB441">
            <v>1</v>
          </cell>
          <cell r="BC441">
            <v>0</v>
          </cell>
          <cell r="BD441">
            <v>0</v>
          </cell>
          <cell r="BE441">
            <v>0</v>
          </cell>
          <cell r="BF441">
            <v>0</v>
          </cell>
          <cell r="BG441">
            <v>0</v>
          </cell>
          <cell r="BH441">
            <v>0</v>
          </cell>
          <cell r="BI441">
            <v>0</v>
          </cell>
          <cell r="BJ441">
            <v>0</v>
          </cell>
          <cell r="BK441">
            <v>0</v>
          </cell>
          <cell r="BL441">
            <v>0</v>
          </cell>
          <cell r="BM441">
            <v>0</v>
          </cell>
          <cell r="BN441">
            <v>1</v>
          </cell>
          <cell r="BP441">
            <v>21</v>
          </cell>
        </row>
        <row r="442">
          <cell r="B442">
            <v>1611</v>
          </cell>
          <cell r="C442" t="str">
            <v>Finance</v>
          </cell>
          <cell r="D442" t="str">
            <v>Demand</v>
          </cell>
          <cell r="E442" t="str">
            <v>서지현</v>
          </cell>
          <cell r="F442" t="str">
            <v>주임</v>
          </cell>
          <cell r="G442" t="str">
            <v>팀원</v>
          </cell>
          <cell r="H442">
            <v>38718</v>
          </cell>
          <cell r="I442" t="str">
            <v>여</v>
          </cell>
          <cell r="L442">
            <v>10</v>
          </cell>
          <cell r="M442">
            <v>10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P442">
            <v>22</v>
          </cell>
        </row>
        <row r="443">
          <cell r="B443">
            <v>1052</v>
          </cell>
          <cell r="C443" t="str">
            <v>Finance</v>
          </cell>
          <cell r="D443" t="str">
            <v>Order Processing</v>
          </cell>
          <cell r="E443" t="str">
            <v>강신학</v>
          </cell>
          <cell r="F443" t="str">
            <v>과장</v>
          </cell>
          <cell r="G443" t="str">
            <v>팀원</v>
          </cell>
          <cell r="H443" t="str">
            <v>1990-06-25</v>
          </cell>
          <cell r="I443" t="str">
            <v>남</v>
          </cell>
          <cell r="J443">
            <v>29</v>
          </cell>
          <cell r="K443">
            <v>0</v>
          </cell>
          <cell r="L443">
            <v>26</v>
          </cell>
          <cell r="M443">
            <v>26</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P443">
            <v>22</v>
          </cell>
        </row>
        <row r="444">
          <cell r="B444">
            <v>1567</v>
          </cell>
          <cell r="C444" t="str">
            <v>Finance</v>
          </cell>
          <cell r="D444" t="str">
            <v>Order Processing</v>
          </cell>
          <cell r="E444" t="str">
            <v>이경혜</v>
          </cell>
          <cell r="F444" t="str">
            <v>사원</v>
          </cell>
          <cell r="G444" t="str">
            <v>팀원</v>
          </cell>
          <cell r="H444" t="str">
            <v>2004-06-28</v>
          </cell>
          <cell r="I444" t="str">
            <v>여</v>
          </cell>
          <cell r="J444">
            <v>10.095890410958905</v>
          </cell>
          <cell r="K444">
            <v>0</v>
          </cell>
          <cell r="L444">
            <v>12</v>
          </cell>
          <cell r="M444">
            <v>12</v>
          </cell>
          <cell r="AG444" t="str">
            <v>생휴</v>
          </cell>
          <cell r="AV444">
            <v>0</v>
          </cell>
          <cell r="AW444">
            <v>0</v>
          </cell>
          <cell r="AX444">
            <v>0</v>
          </cell>
          <cell r="AY444">
            <v>0</v>
          </cell>
          <cell r="AZ444">
            <v>0</v>
          </cell>
          <cell r="BA444">
            <v>0</v>
          </cell>
          <cell r="BB444">
            <v>1</v>
          </cell>
          <cell r="BC444">
            <v>0</v>
          </cell>
          <cell r="BD444">
            <v>0</v>
          </cell>
          <cell r="BE444">
            <v>0</v>
          </cell>
          <cell r="BF444">
            <v>0</v>
          </cell>
          <cell r="BG444">
            <v>0</v>
          </cell>
          <cell r="BH444">
            <v>0</v>
          </cell>
          <cell r="BI444">
            <v>0</v>
          </cell>
          <cell r="BJ444">
            <v>0</v>
          </cell>
          <cell r="BK444">
            <v>0</v>
          </cell>
          <cell r="BL444">
            <v>0</v>
          </cell>
          <cell r="BM444">
            <v>0</v>
          </cell>
          <cell r="BN444">
            <v>1</v>
          </cell>
          <cell r="BP444">
            <v>21</v>
          </cell>
        </row>
        <row r="445">
          <cell r="B445">
            <v>1204</v>
          </cell>
          <cell r="C445" t="str">
            <v>Finance</v>
          </cell>
          <cell r="D445" t="str">
            <v>IT</v>
          </cell>
          <cell r="E445" t="str">
            <v>곽수헌</v>
          </cell>
          <cell r="F445" t="str">
            <v>부장</v>
          </cell>
          <cell r="G445" t="str">
            <v>팀장</v>
          </cell>
          <cell r="H445" t="str">
            <v>1997-07-21</v>
          </cell>
          <cell r="I445" t="str">
            <v>여</v>
          </cell>
          <cell r="J445">
            <v>17</v>
          </cell>
          <cell r="K445">
            <v>0</v>
          </cell>
          <cell r="L445">
            <v>19</v>
          </cell>
          <cell r="M445">
            <v>19</v>
          </cell>
          <cell r="AB445" t="str">
            <v>생휴</v>
          </cell>
          <cell r="AI445" t="str">
            <v>월차</v>
          </cell>
          <cell r="AV445">
            <v>0</v>
          </cell>
          <cell r="AW445">
            <v>0</v>
          </cell>
          <cell r="AX445">
            <v>0</v>
          </cell>
          <cell r="AY445">
            <v>1</v>
          </cell>
          <cell r="AZ445">
            <v>0</v>
          </cell>
          <cell r="BA445">
            <v>1</v>
          </cell>
          <cell r="BB445">
            <v>1</v>
          </cell>
          <cell r="BC445">
            <v>0</v>
          </cell>
          <cell r="BD445">
            <v>0</v>
          </cell>
          <cell r="BE445">
            <v>0</v>
          </cell>
          <cell r="BF445">
            <v>0</v>
          </cell>
          <cell r="BG445">
            <v>0</v>
          </cell>
          <cell r="BH445">
            <v>0</v>
          </cell>
          <cell r="BI445">
            <v>0</v>
          </cell>
          <cell r="BJ445">
            <v>0</v>
          </cell>
          <cell r="BK445">
            <v>0</v>
          </cell>
          <cell r="BL445">
            <v>0</v>
          </cell>
          <cell r="BM445">
            <v>0</v>
          </cell>
          <cell r="BN445">
            <v>2</v>
          </cell>
          <cell r="BP445">
            <v>20</v>
          </cell>
        </row>
        <row r="446">
          <cell r="B446">
            <v>1153</v>
          </cell>
          <cell r="C446" t="str">
            <v>Finance</v>
          </cell>
          <cell r="D446" t="str">
            <v>IT</v>
          </cell>
          <cell r="E446" t="str">
            <v>오석희</v>
          </cell>
          <cell r="F446" t="str">
            <v>과장</v>
          </cell>
          <cell r="G446" t="str">
            <v>팀원</v>
          </cell>
          <cell r="H446" t="str">
            <v>1994-10-17</v>
          </cell>
          <cell r="I446" t="str">
            <v>남</v>
          </cell>
          <cell r="J446">
            <v>23.5</v>
          </cell>
          <cell r="K446">
            <v>0</v>
          </cell>
          <cell r="L446">
            <v>22</v>
          </cell>
          <cell r="M446">
            <v>22</v>
          </cell>
          <cell r="AR446" t="str">
            <v>경조(부칠순)</v>
          </cell>
          <cell r="AV446">
            <v>0</v>
          </cell>
          <cell r="AW446">
            <v>0</v>
          </cell>
          <cell r="AX446">
            <v>0</v>
          </cell>
          <cell r="AY446">
            <v>0</v>
          </cell>
          <cell r="AZ446">
            <v>0</v>
          </cell>
          <cell r="BA446">
            <v>0</v>
          </cell>
          <cell r="BB446">
            <v>0</v>
          </cell>
          <cell r="BC446">
            <v>1</v>
          </cell>
          <cell r="BD446">
            <v>0</v>
          </cell>
          <cell r="BE446">
            <v>0</v>
          </cell>
          <cell r="BF446">
            <v>0</v>
          </cell>
          <cell r="BG446">
            <v>0</v>
          </cell>
          <cell r="BH446">
            <v>0</v>
          </cell>
          <cell r="BI446">
            <v>0</v>
          </cell>
          <cell r="BJ446">
            <v>0</v>
          </cell>
          <cell r="BK446">
            <v>0</v>
          </cell>
          <cell r="BL446">
            <v>0</v>
          </cell>
          <cell r="BM446">
            <v>0</v>
          </cell>
          <cell r="BN446">
            <v>1</v>
          </cell>
          <cell r="BP446">
            <v>21</v>
          </cell>
        </row>
        <row r="447">
          <cell r="B447">
            <v>1565</v>
          </cell>
          <cell r="C447" t="str">
            <v>Finance</v>
          </cell>
          <cell r="D447" t="str">
            <v>IT</v>
          </cell>
          <cell r="E447" t="str">
            <v>이호준A</v>
          </cell>
          <cell r="F447" t="str">
            <v>대리</v>
          </cell>
          <cell r="G447" t="str">
            <v>팀원</v>
          </cell>
          <cell r="H447" t="str">
            <v>2004-03-16</v>
          </cell>
          <cell r="I447" t="str">
            <v>남</v>
          </cell>
          <cell r="J447">
            <v>9.9726027397260282</v>
          </cell>
          <cell r="K447">
            <v>0</v>
          </cell>
          <cell r="L447">
            <v>12</v>
          </cell>
          <cell r="M447">
            <v>12</v>
          </cell>
          <cell r="AP447" t="str">
            <v>반차</v>
          </cell>
          <cell r="AV447">
            <v>0</v>
          </cell>
          <cell r="AW447">
            <v>0</v>
          </cell>
          <cell r="AX447">
            <v>0</v>
          </cell>
          <cell r="AY447">
            <v>0</v>
          </cell>
          <cell r="AZ447">
            <v>1</v>
          </cell>
          <cell r="BA447">
            <v>0.5</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P447">
            <v>22</v>
          </cell>
        </row>
        <row r="448">
          <cell r="B448">
            <v>1154</v>
          </cell>
          <cell r="C448" t="str">
            <v>Finance</v>
          </cell>
          <cell r="D448" t="str">
            <v>IT</v>
          </cell>
          <cell r="E448" t="str">
            <v>오형주</v>
          </cell>
          <cell r="F448" t="str">
            <v>주임</v>
          </cell>
          <cell r="G448" t="str">
            <v>팀원</v>
          </cell>
          <cell r="H448" t="str">
            <v>1994-12-01</v>
          </cell>
          <cell r="I448" t="str">
            <v>여</v>
          </cell>
          <cell r="J448">
            <v>20</v>
          </cell>
          <cell r="K448">
            <v>0</v>
          </cell>
          <cell r="L448">
            <v>22</v>
          </cell>
          <cell r="M448">
            <v>22</v>
          </cell>
          <cell r="Z448" t="str">
            <v>생휴</v>
          </cell>
          <cell r="AV448">
            <v>0</v>
          </cell>
          <cell r="AW448">
            <v>0</v>
          </cell>
          <cell r="AX448">
            <v>0</v>
          </cell>
          <cell r="AY448">
            <v>0</v>
          </cell>
          <cell r="AZ448">
            <v>0</v>
          </cell>
          <cell r="BA448">
            <v>0</v>
          </cell>
          <cell r="BB448">
            <v>1</v>
          </cell>
          <cell r="BC448">
            <v>0</v>
          </cell>
          <cell r="BD448">
            <v>0</v>
          </cell>
          <cell r="BE448">
            <v>0</v>
          </cell>
          <cell r="BF448">
            <v>0</v>
          </cell>
          <cell r="BG448">
            <v>0</v>
          </cell>
          <cell r="BH448">
            <v>0</v>
          </cell>
          <cell r="BI448">
            <v>0</v>
          </cell>
          <cell r="BJ448">
            <v>0</v>
          </cell>
          <cell r="BK448">
            <v>0</v>
          </cell>
          <cell r="BL448">
            <v>0</v>
          </cell>
          <cell r="BM448">
            <v>0</v>
          </cell>
          <cell r="BN448">
            <v>1</v>
          </cell>
          <cell r="BP448">
            <v>21</v>
          </cell>
        </row>
        <row r="449">
          <cell r="B449">
            <v>1589</v>
          </cell>
          <cell r="C449" t="str">
            <v>Finance</v>
          </cell>
          <cell r="D449" t="str">
            <v>IT</v>
          </cell>
          <cell r="E449" t="str">
            <v>문수정</v>
          </cell>
          <cell r="F449" t="str">
            <v>과장</v>
          </cell>
          <cell r="G449" t="str">
            <v>팀원</v>
          </cell>
          <cell r="H449" t="str">
            <v>2004-12-20</v>
          </cell>
          <cell r="I449" t="str">
            <v>여</v>
          </cell>
          <cell r="J449">
            <v>2.3013698630136989</v>
          </cell>
          <cell r="K449">
            <v>0</v>
          </cell>
          <cell r="L449">
            <v>12</v>
          </cell>
          <cell r="M449">
            <v>12</v>
          </cell>
          <cell r="P449" t="str">
            <v>생휴</v>
          </cell>
          <cell r="AV449">
            <v>0</v>
          </cell>
          <cell r="AW449">
            <v>0</v>
          </cell>
          <cell r="AX449">
            <v>0</v>
          </cell>
          <cell r="AY449">
            <v>0</v>
          </cell>
          <cell r="AZ449">
            <v>0</v>
          </cell>
          <cell r="BA449">
            <v>0</v>
          </cell>
          <cell r="BB449">
            <v>1</v>
          </cell>
          <cell r="BC449">
            <v>0</v>
          </cell>
          <cell r="BD449">
            <v>0</v>
          </cell>
          <cell r="BE449">
            <v>0</v>
          </cell>
          <cell r="BF449">
            <v>0</v>
          </cell>
          <cell r="BG449">
            <v>0</v>
          </cell>
          <cell r="BH449">
            <v>0</v>
          </cell>
          <cell r="BI449">
            <v>0</v>
          </cell>
          <cell r="BJ449">
            <v>0</v>
          </cell>
          <cell r="BK449">
            <v>0</v>
          </cell>
          <cell r="BL449">
            <v>0</v>
          </cell>
          <cell r="BM449">
            <v>0</v>
          </cell>
          <cell r="BN449">
            <v>1</v>
          </cell>
          <cell r="BP449">
            <v>21</v>
          </cell>
        </row>
        <row r="450">
          <cell r="B450">
            <v>1058</v>
          </cell>
          <cell r="C450" t="str">
            <v>HR&amp;GA</v>
          </cell>
          <cell r="D450" t="str">
            <v>HR Operations</v>
          </cell>
          <cell r="E450" t="str">
            <v>정대은</v>
          </cell>
          <cell r="F450" t="str">
            <v>부장</v>
          </cell>
          <cell r="G450" t="str">
            <v>팀장</v>
          </cell>
          <cell r="H450" t="str">
            <v>1990-10-08</v>
          </cell>
          <cell r="I450" t="str">
            <v>남</v>
          </cell>
          <cell r="J450">
            <v>30.5</v>
          </cell>
          <cell r="K450">
            <v>0</v>
          </cell>
          <cell r="L450">
            <v>26</v>
          </cell>
          <cell r="M450">
            <v>26</v>
          </cell>
          <cell r="O450" t="str">
            <v>장근</v>
          </cell>
          <cell r="P450" t="str">
            <v>장근</v>
          </cell>
          <cell r="AV450">
            <v>0</v>
          </cell>
          <cell r="AW450">
            <v>0</v>
          </cell>
          <cell r="AX450">
            <v>0</v>
          </cell>
          <cell r="AY450">
            <v>0</v>
          </cell>
          <cell r="AZ450">
            <v>0</v>
          </cell>
          <cell r="BA450">
            <v>0</v>
          </cell>
          <cell r="BB450">
            <v>0</v>
          </cell>
          <cell r="BC450">
            <v>0</v>
          </cell>
          <cell r="BD450">
            <v>0</v>
          </cell>
          <cell r="BE450">
            <v>0</v>
          </cell>
          <cell r="BF450">
            <v>0</v>
          </cell>
          <cell r="BG450">
            <v>0</v>
          </cell>
          <cell r="BH450">
            <v>2</v>
          </cell>
          <cell r="BI450">
            <v>0</v>
          </cell>
          <cell r="BJ450">
            <v>0</v>
          </cell>
          <cell r="BK450">
            <v>0</v>
          </cell>
          <cell r="BL450">
            <v>0</v>
          </cell>
          <cell r="BM450">
            <v>0</v>
          </cell>
          <cell r="BN450">
            <v>2</v>
          </cell>
          <cell r="BP450">
            <v>20</v>
          </cell>
        </row>
        <row r="451">
          <cell r="B451">
            <v>1415</v>
          </cell>
          <cell r="C451" t="str">
            <v>HR&amp;GA</v>
          </cell>
          <cell r="D451" t="str">
            <v>HR Operations</v>
          </cell>
          <cell r="E451" t="str">
            <v>박지호</v>
          </cell>
          <cell r="F451" t="str">
            <v>과장</v>
          </cell>
          <cell r="G451" t="str">
            <v>팀원</v>
          </cell>
          <cell r="H451" t="str">
            <v>2002-10-10</v>
          </cell>
          <cell r="I451" t="str">
            <v>남</v>
          </cell>
          <cell r="J451">
            <v>15</v>
          </cell>
          <cell r="K451">
            <v>0</v>
          </cell>
          <cell r="L451">
            <v>14</v>
          </cell>
          <cell r="M451">
            <v>14</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P451">
            <v>22</v>
          </cell>
        </row>
        <row r="452">
          <cell r="B452">
            <v>1374</v>
          </cell>
          <cell r="C452" t="str">
            <v>HR&amp;GA</v>
          </cell>
          <cell r="D452" t="str">
            <v>HR Operations</v>
          </cell>
          <cell r="E452" t="str">
            <v>조선영</v>
          </cell>
          <cell r="F452" t="str">
            <v>대리</v>
          </cell>
          <cell r="G452" t="str">
            <v>팀원</v>
          </cell>
          <cell r="H452" t="str">
            <v>2001-08-01</v>
          </cell>
          <cell r="I452" t="str">
            <v>여</v>
          </cell>
          <cell r="J452">
            <v>17.5</v>
          </cell>
          <cell r="K452">
            <v>0</v>
          </cell>
          <cell r="L452">
            <v>15</v>
          </cell>
          <cell r="M452">
            <v>15</v>
          </cell>
          <cell r="AC452" t="str">
            <v>생휴</v>
          </cell>
          <cell r="AV452">
            <v>0</v>
          </cell>
          <cell r="AW452">
            <v>0</v>
          </cell>
          <cell r="AX452">
            <v>0</v>
          </cell>
          <cell r="AY452">
            <v>0</v>
          </cell>
          <cell r="AZ452">
            <v>0</v>
          </cell>
          <cell r="BA452">
            <v>0</v>
          </cell>
          <cell r="BB452">
            <v>1</v>
          </cell>
          <cell r="BC452">
            <v>0</v>
          </cell>
          <cell r="BD452">
            <v>0</v>
          </cell>
          <cell r="BE452">
            <v>0</v>
          </cell>
          <cell r="BF452">
            <v>0</v>
          </cell>
          <cell r="BG452">
            <v>0</v>
          </cell>
          <cell r="BH452">
            <v>0</v>
          </cell>
          <cell r="BI452">
            <v>0</v>
          </cell>
          <cell r="BJ452">
            <v>0</v>
          </cell>
          <cell r="BK452">
            <v>0</v>
          </cell>
          <cell r="BL452">
            <v>0</v>
          </cell>
          <cell r="BM452">
            <v>0</v>
          </cell>
          <cell r="BN452">
            <v>1</v>
          </cell>
          <cell r="BP452">
            <v>21</v>
          </cell>
        </row>
        <row r="453">
          <cell r="B453">
            <v>1175</v>
          </cell>
          <cell r="C453" t="str">
            <v>HR&amp;GA</v>
          </cell>
          <cell r="D453" t="str">
            <v>HR Operations</v>
          </cell>
          <cell r="E453" t="str">
            <v>김연화</v>
          </cell>
          <cell r="F453" t="str">
            <v>주임</v>
          </cell>
          <cell r="G453" t="str">
            <v>팀원</v>
          </cell>
          <cell r="H453" t="str">
            <v>1995-12-18</v>
          </cell>
          <cell r="I453" t="str">
            <v>여</v>
          </cell>
          <cell r="J453">
            <v>27</v>
          </cell>
          <cell r="K453">
            <v>0</v>
          </cell>
          <cell r="L453">
            <v>21</v>
          </cell>
          <cell r="M453">
            <v>21</v>
          </cell>
          <cell r="P453" t="str">
            <v>생휴</v>
          </cell>
          <cell r="AA453" t="str">
            <v>반차</v>
          </cell>
          <cell r="AV453">
            <v>0</v>
          </cell>
          <cell r="AW453">
            <v>0</v>
          </cell>
          <cell r="AX453">
            <v>0</v>
          </cell>
          <cell r="AY453">
            <v>0</v>
          </cell>
          <cell r="AZ453">
            <v>1</v>
          </cell>
          <cell r="BA453">
            <v>0.5</v>
          </cell>
          <cell r="BB453">
            <v>1</v>
          </cell>
          <cell r="BC453">
            <v>0</v>
          </cell>
          <cell r="BD453">
            <v>0</v>
          </cell>
          <cell r="BE453">
            <v>0</v>
          </cell>
          <cell r="BF453">
            <v>0</v>
          </cell>
          <cell r="BG453">
            <v>0</v>
          </cell>
          <cell r="BH453">
            <v>0</v>
          </cell>
          <cell r="BI453">
            <v>0</v>
          </cell>
          <cell r="BJ453">
            <v>0</v>
          </cell>
          <cell r="BK453">
            <v>0</v>
          </cell>
          <cell r="BL453">
            <v>0</v>
          </cell>
          <cell r="BM453">
            <v>0</v>
          </cell>
          <cell r="BN453">
            <v>1</v>
          </cell>
          <cell r="BP453">
            <v>21</v>
          </cell>
        </row>
        <row r="454">
          <cell r="B454">
            <v>1129</v>
          </cell>
          <cell r="C454" t="str">
            <v>HR&amp;GA</v>
          </cell>
          <cell r="D454" t="str">
            <v>Compensation &amp; Benefit</v>
          </cell>
          <cell r="E454" t="str">
            <v>서영희</v>
          </cell>
          <cell r="F454" t="str">
            <v>차장</v>
          </cell>
          <cell r="G454" t="str">
            <v>팀장</v>
          </cell>
          <cell r="H454" t="str">
            <v>1993-06-01</v>
          </cell>
          <cell r="I454" t="str">
            <v>여</v>
          </cell>
          <cell r="J454">
            <v>26.5</v>
          </cell>
          <cell r="K454">
            <v>0</v>
          </cell>
          <cell r="L454">
            <v>23</v>
          </cell>
          <cell r="M454">
            <v>23</v>
          </cell>
          <cell r="W454" t="str">
            <v>반차</v>
          </cell>
          <cell r="AR454" t="str">
            <v>생휴</v>
          </cell>
          <cell r="AV454">
            <v>0</v>
          </cell>
          <cell r="AW454">
            <v>0</v>
          </cell>
          <cell r="AX454">
            <v>0</v>
          </cell>
          <cell r="AY454">
            <v>0</v>
          </cell>
          <cell r="AZ454">
            <v>1</v>
          </cell>
          <cell r="BA454">
            <v>0.5</v>
          </cell>
          <cell r="BB454">
            <v>1</v>
          </cell>
          <cell r="BC454">
            <v>0</v>
          </cell>
          <cell r="BD454">
            <v>0</v>
          </cell>
          <cell r="BE454">
            <v>0</v>
          </cell>
          <cell r="BF454">
            <v>0</v>
          </cell>
          <cell r="BG454">
            <v>0</v>
          </cell>
          <cell r="BH454">
            <v>0</v>
          </cell>
          <cell r="BI454">
            <v>0</v>
          </cell>
          <cell r="BJ454">
            <v>0</v>
          </cell>
          <cell r="BK454">
            <v>0</v>
          </cell>
          <cell r="BL454">
            <v>0</v>
          </cell>
          <cell r="BM454">
            <v>0</v>
          </cell>
          <cell r="BN454">
            <v>1</v>
          </cell>
          <cell r="BP454">
            <v>21</v>
          </cell>
        </row>
        <row r="455">
          <cell r="B455">
            <v>1571</v>
          </cell>
          <cell r="C455" t="str">
            <v>HR&amp;GA</v>
          </cell>
          <cell r="D455" t="str">
            <v>Compensation &amp; Benefit</v>
          </cell>
          <cell r="E455" t="str">
            <v>권보경</v>
          </cell>
          <cell r="F455" t="str">
            <v>주임</v>
          </cell>
          <cell r="G455" t="str">
            <v>팀원</v>
          </cell>
          <cell r="H455" t="str">
            <v>2004-06-16</v>
          </cell>
          <cell r="I455" t="str">
            <v>여</v>
          </cell>
          <cell r="J455">
            <v>6.9246575342465757</v>
          </cell>
          <cell r="K455">
            <v>0</v>
          </cell>
          <cell r="L455">
            <v>12</v>
          </cell>
          <cell r="M455">
            <v>12</v>
          </cell>
          <cell r="O455" t="str">
            <v>생휴</v>
          </cell>
          <cell r="AV455">
            <v>0</v>
          </cell>
          <cell r="AW455">
            <v>0</v>
          </cell>
          <cell r="AX455">
            <v>0</v>
          </cell>
          <cell r="AY455">
            <v>0</v>
          </cell>
          <cell r="AZ455">
            <v>0</v>
          </cell>
          <cell r="BA455">
            <v>0</v>
          </cell>
          <cell r="BB455">
            <v>1</v>
          </cell>
          <cell r="BC455">
            <v>0</v>
          </cell>
          <cell r="BD455">
            <v>0</v>
          </cell>
          <cell r="BE455">
            <v>0</v>
          </cell>
          <cell r="BF455">
            <v>0</v>
          </cell>
          <cell r="BG455">
            <v>0</v>
          </cell>
          <cell r="BH455">
            <v>0</v>
          </cell>
          <cell r="BI455">
            <v>0</v>
          </cell>
          <cell r="BJ455">
            <v>0</v>
          </cell>
          <cell r="BK455">
            <v>0</v>
          </cell>
          <cell r="BL455">
            <v>0</v>
          </cell>
          <cell r="BM455">
            <v>0</v>
          </cell>
          <cell r="BN455">
            <v>1</v>
          </cell>
          <cell r="BO455">
            <v>1</v>
          </cell>
          <cell r="BP455">
            <v>22</v>
          </cell>
        </row>
        <row r="456">
          <cell r="B456">
            <v>1183</v>
          </cell>
          <cell r="C456" t="str">
            <v>HR&amp;GA</v>
          </cell>
          <cell r="D456" t="str">
            <v>GA</v>
          </cell>
          <cell r="E456" t="str">
            <v>안상용</v>
          </cell>
          <cell r="F456" t="str">
            <v>차장</v>
          </cell>
          <cell r="G456" t="str">
            <v>팀장</v>
          </cell>
          <cell r="H456" t="str">
            <v>1996-03-18</v>
          </cell>
          <cell r="I456" t="str">
            <v>남</v>
          </cell>
          <cell r="J456">
            <v>15</v>
          </cell>
          <cell r="K456">
            <v>0</v>
          </cell>
          <cell r="L456">
            <v>20</v>
          </cell>
          <cell r="M456">
            <v>20</v>
          </cell>
          <cell r="AJ456" t="str">
            <v>월차</v>
          </cell>
          <cell r="AK456" t="str">
            <v>연차</v>
          </cell>
          <cell r="AV456">
            <v>1</v>
          </cell>
          <cell r="AW456">
            <v>0</v>
          </cell>
          <cell r="AX456">
            <v>1</v>
          </cell>
          <cell r="AY456">
            <v>1</v>
          </cell>
          <cell r="AZ456">
            <v>0</v>
          </cell>
          <cell r="BA456">
            <v>1</v>
          </cell>
          <cell r="BB456">
            <v>0</v>
          </cell>
          <cell r="BC456">
            <v>0</v>
          </cell>
          <cell r="BD456">
            <v>0</v>
          </cell>
          <cell r="BE456">
            <v>0</v>
          </cell>
          <cell r="BF456">
            <v>0</v>
          </cell>
          <cell r="BG456">
            <v>0</v>
          </cell>
          <cell r="BH456">
            <v>0</v>
          </cell>
          <cell r="BI456">
            <v>0</v>
          </cell>
          <cell r="BJ456">
            <v>0</v>
          </cell>
          <cell r="BK456">
            <v>0</v>
          </cell>
          <cell r="BL456">
            <v>0</v>
          </cell>
          <cell r="BM456">
            <v>0</v>
          </cell>
          <cell r="BN456">
            <v>2</v>
          </cell>
          <cell r="BP456">
            <v>20</v>
          </cell>
        </row>
        <row r="457">
          <cell r="B457">
            <v>1405</v>
          </cell>
          <cell r="C457" t="str">
            <v>HR&amp;GA</v>
          </cell>
          <cell r="D457" t="str">
            <v>GA</v>
          </cell>
          <cell r="E457" t="str">
            <v>정윤성</v>
          </cell>
          <cell r="F457" t="str">
            <v>주임</v>
          </cell>
          <cell r="G457" t="str">
            <v>팀원</v>
          </cell>
          <cell r="H457" t="str">
            <v>2001-01-01</v>
          </cell>
          <cell r="I457" t="str">
            <v>남</v>
          </cell>
          <cell r="J457">
            <v>21</v>
          </cell>
          <cell r="K457">
            <v>0</v>
          </cell>
          <cell r="L457">
            <v>16</v>
          </cell>
          <cell r="M457">
            <v>16</v>
          </cell>
          <cell r="AD457" t="str">
            <v>월차</v>
          </cell>
          <cell r="AG457" t="str">
            <v>훈련반</v>
          </cell>
          <cell r="AV457">
            <v>0</v>
          </cell>
          <cell r="AW457">
            <v>0</v>
          </cell>
          <cell r="AX457">
            <v>0</v>
          </cell>
          <cell r="AY457">
            <v>1</v>
          </cell>
          <cell r="AZ457">
            <v>0</v>
          </cell>
          <cell r="BA457">
            <v>1</v>
          </cell>
          <cell r="BB457">
            <v>0</v>
          </cell>
          <cell r="BC457">
            <v>0</v>
          </cell>
          <cell r="BD457">
            <v>0</v>
          </cell>
          <cell r="BE457">
            <v>0</v>
          </cell>
          <cell r="BF457">
            <v>0</v>
          </cell>
          <cell r="BG457">
            <v>0</v>
          </cell>
          <cell r="BH457">
            <v>0</v>
          </cell>
          <cell r="BI457">
            <v>1</v>
          </cell>
          <cell r="BJ457">
            <v>0</v>
          </cell>
          <cell r="BK457">
            <v>0.5</v>
          </cell>
          <cell r="BL457">
            <v>0</v>
          </cell>
          <cell r="BM457">
            <v>0</v>
          </cell>
          <cell r="BN457">
            <v>1</v>
          </cell>
          <cell r="BP457">
            <v>21</v>
          </cell>
        </row>
        <row r="458">
          <cell r="B458">
            <v>1261</v>
          </cell>
          <cell r="C458" t="str">
            <v>HR&amp;GA</v>
          </cell>
          <cell r="D458" t="str">
            <v>GA</v>
          </cell>
          <cell r="E458" t="str">
            <v>장정녀</v>
          </cell>
          <cell r="F458" t="str">
            <v>사원</v>
          </cell>
          <cell r="G458" t="str">
            <v>팀원</v>
          </cell>
          <cell r="H458" t="str">
            <v>2000-01-01</v>
          </cell>
          <cell r="I458" t="str">
            <v>여</v>
          </cell>
          <cell r="J458">
            <v>11.5</v>
          </cell>
          <cell r="K458">
            <v>0</v>
          </cell>
          <cell r="L458">
            <v>17</v>
          </cell>
          <cell r="M458">
            <v>17</v>
          </cell>
          <cell r="AJ458" t="str">
            <v>반차</v>
          </cell>
          <cell r="AN458" t="str">
            <v>생휴</v>
          </cell>
          <cell r="AV458">
            <v>0</v>
          </cell>
          <cell r="AW458">
            <v>0</v>
          </cell>
          <cell r="AX458">
            <v>0</v>
          </cell>
          <cell r="AY458">
            <v>0</v>
          </cell>
          <cell r="AZ458">
            <v>1</v>
          </cell>
          <cell r="BA458">
            <v>0.5</v>
          </cell>
          <cell r="BB458">
            <v>1</v>
          </cell>
          <cell r="BC458">
            <v>0</v>
          </cell>
          <cell r="BD458">
            <v>0</v>
          </cell>
          <cell r="BE458">
            <v>0</v>
          </cell>
          <cell r="BF458">
            <v>0</v>
          </cell>
          <cell r="BG458">
            <v>0</v>
          </cell>
          <cell r="BH458">
            <v>0</v>
          </cell>
          <cell r="BI458">
            <v>0</v>
          </cell>
          <cell r="BJ458">
            <v>0</v>
          </cell>
          <cell r="BK458">
            <v>0</v>
          </cell>
          <cell r="BL458">
            <v>0</v>
          </cell>
          <cell r="BM458">
            <v>0</v>
          </cell>
          <cell r="BN458">
            <v>1</v>
          </cell>
          <cell r="BP458">
            <v>21</v>
          </cell>
        </row>
        <row r="459">
          <cell r="B459">
            <v>1574</v>
          </cell>
          <cell r="C459" t="str">
            <v>HR&amp;GA</v>
          </cell>
          <cell r="D459" t="str">
            <v>GA</v>
          </cell>
          <cell r="E459" t="str">
            <v>엄정하</v>
          </cell>
          <cell r="F459" t="str">
            <v>사원</v>
          </cell>
          <cell r="G459" t="str">
            <v>팀원</v>
          </cell>
          <cell r="H459" t="str">
            <v>2004-01-05</v>
          </cell>
          <cell r="I459" t="str">
            <v>여</v>
          </cell>
          <cell r="J459">
            <v>14</v>
          </cell>
          <cell r="K459">
            <v>0</v>
          </cell>
          <cell r="L459">
            <v>12</v>
          </cell>
          <cell r="M459">
            <v>12</v>
          </cell>
          <cell r="V459" t="str">
            <v>생휴</v>
          </cell>
          <cell r="AV459">
            <v>0</v>
          </cell>
          <cell r="AW459">
            <v>0</v>
          </cell>
          <cell r="AX459">
            <v>0</v>
          </cell>
          <cell r="AY459">
            <v>0</v>
          </cell>
          <cell r="AZ459">
            <v>0</v>
          </cell>
          <cell r="BA459">
            <v>0</v>
          </cell>
          <cell r="BB459">
            <v>1</v>
          </cell>
          <cell r="BC459">
            <v>0</v>
          </cell>
          <cell r="BD459">
            <v>0</v>
          </cell>
          <cell r="BE459">
            <v>0</v>
          </cell>
          <cell r="BF459">
            <v>0</v>
          </cell>
          <cell r="BG459">
            <v>0</v>
          </cell>
          <cell r="BH459">
            <v>0</v>
          </cell>
          <cell r="BI459">
            <v>0</v>
          </cell>
          <cell r="BJ459">
            <v>0</v>
          </cell>
          <cell r="BK459">
            <v>0</v>
          </cell>
          <cell r="BL459">
            <v>0</v>
          </cell>
          <cell r="BM459">
            <v>0</v>
          </cell>
          <cell r="BN459">
            <v>1</v>
          </cell>
          <cell r="BP459">
            <v>21</v>
          </cell>
        </row>
        <row r="460">
          <cell r="B460">
            <v>1631</v>
          </cell>
          <cell r="C460" t="str">
            <v>Legal</v>
          </cell>
          <cell r="D460" t="str">
            <v>Legal</v>
          </cell>
          <cell r="E460" t="str">
            <v>양지경</v>
          </cell>
          <cell r="F460" t="str">
            <v>주임</v>
          </cell>
          <cell r="G460" t="str">
            <v>팀원</v>
          </cell>
          <cell r="H460">
            <v>38439</v>
          </cell>
          <cell r="I460" t="str">
            <v>여</v>
          </cell>
          <cell r="J460">
            <v>4.6438356164383565</v>
          </cell>
          <cell r="K460">
            <v>0</v>
          </cell>
          <cell r="L460">
            <v>11</v>
          </cell>
          <cell r="M460">
            <v>11</v>
          </cell>
          <cell r="AD460" t="str">
            <v>생휴</v>
          </cell>
          <cell r="AV460">
            <v>0</v>
          </cell>
          <cell r="AW460">
            <v>0</v>
          </cell>
          <cell r="AX460">
            <v>0</v>
          </cell>
          <cell r="AY460">
            <v>0</v>
          </cell>
          <cell r="AZ460">
            <v>0</v>
          </cell>
          <cell r="BA460">
            <v>0</v>
          </cell>
          <cell r="BB460">
            <v>1</v>
          </cell>
          <cell r="BC460">
            <v>0</v>
          </cell>
          <cell r="BD460">
            <v>0</v>
          </cell>
          <cell r="BE460">
            <v>0</v>
          </cell>
          <cell r="BF460">
            <v>0</v>
          </cell>
          <cell r="BG460">
            <v>0</v>
          </cell>
          <cell r="BH460">
            <v>0</v>
          </cell>
          <cell r="BI460">
            <v>0</v>
          </cell>
          <cell r="BJ460">
            <v>0</v>
          </cell>
          <cell r="BK460">
            <v>0</v>
          </cell>
          <cell r="BL460">
            <v>0</v>
          </cell>
          <cell r="BM460">
            <v>0</v>
          </cell>
          <cell r="BN460">
            <v>1</v>
          </cell>
          <cell r="BP460">
            <v>21</v>
          </cell>
        </row>
        <row r="461">
          <cell r="B461">
            <v>8011</v>
          </cell>
          <cell r="C461" t="str">
            <v>Consumer</v>
          </cell>
          <cell r="D461" t="str">
            <v>Consumer admin</v>
          </cell>
          <cell r="E461" t="str">
            <v>백하나</v>
          </cell>
          <cell r="F461" t="str">
            <v>사원</v>
          </cell>
          <cell r="G461" t="str">
            <v>임원</v>
          </cell>
          <cell r="H461">
            <v>38657</v>
          </cell>
          <cell r="I461" t="str">
            <v>여</v>
          </cell>
          <cell r="J461">
            <v>0.67123287671232879</v>
          </cell>
          <cell r="K461">
            <v>0</v>
          </cell>
          <cell r="L461">
            <v>11</v>
          </cell>
          <cell r="M461">
            <v>11</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cell r="BM461">
            <v>0</v>
          </cell>
          <cell r="BN461">
            <v>0</v>
          </cell>
          <cell r="BP461">
            <v>22</v>
          </cell>
        </row>
        <row r="462">
          <cell r="B462">
            <v>8005</v>
          </cell>
          <cell r="C462" t="str">
            <v>Consumer</v>
          </cell>
          <cell r="D462" t="str">
            <v>Marketing</v>
          </cell>
          <cell r="E462" t="str">
            <v>고진관</v>
          </cell>
          <cell r="F462" t="str">
            <v>차장</v>
          </cell>
          <cell r="G462" t="str">
            <v>팀원</v>
          </cell>
          <cell r="H462" t="str">
            <v>2000-03-02</v>
          </cell>
          <cell r="I462" t="str">
            <v>남</v>
          </cell>
          <cell r="J462">
            <v>13</v>
          </cell>
          <cell r="K462">
            <v>0</v>
          </cell>
          <cell r="L462">
            <v>16</v>
          </cell>
          <cell r="M462">
            <v>16</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P462">
            <v>22</v>
          </cell>
        </row>
        <row r="463">
          <cell r="B463">
            <v>8007</v>
          </cell>
          <cell r="C463" t="str">
            <v>Consumer</v>
          </cell>
          <cell r="D463" t="str">
            <v>Marketing</v>
          </cell>
          <cell r="E463" t="str">
            <v>배연희</v>
          </cell>
          <cell r="F463" t="str">
            <v>주임</v>
          </cell>
          <cell r="G463" t="str">
            <v>팀원</v>
          </cell>
          <cell r="H463" t="str">
            <v>2002-01-03</v>
          </cell>
          <cell r="I463" t="str">
            <v>여</v>
          </cell>
          <cell r="J463">
            <v>13</v>
          </cell>
          <cell r="K463">
            <v>0</v>
          </cell>
          <cell r="L463">
            <v>14</v>
          </cell>
          <cell r="M463">
            <v>14</v>
          </cell>
          <cell r="AI463" t="str">
            <v>생휴</v>
          </cell>
          <cell r="AV463">
            <v>0</v>
          </cell>
          <cell r="AW463">
            <v>0</v>
          </cell>
          <cell r="AX463">
            <v>0</v>
          </cell>
          <cell r="AY463">
            <v>0</v>
          </cell>
          <cell r="AZ463">
            <v>0</v>
          </cell>
          <cell r="BA463">
            <v>0</v>
          </cell>
          <cell r="BB463">
            <v>1</v>
          </cell>
          <cell r="BC463">
            <v>0</v>
          </cell>
          <cell r="BD463">
            <v>0</v>
          </cell>
          <cell r="BE463">
            <v>0</v>
          </cell>
          <cell r="BF463">
            <v>0</v>
          </cell>
          <cell r="BG463">
            <v>0</v>
          </cell>
          <cell r="BH463">
            <v>0</v>
          </cell>
          <cell r="BI463">
            <v>0</v>
          </cell>
          <cell r="BJ463">
            <v>0</v>
          </cell>
          <cell r="BK463">
            <v>0</v>
          </cell>
          <cell r="BL463">
            <v>0</v>
          </cell>
          <cell r="BM463">
            <v>0</v>
          </cell>
          <cell r="BN463">
            <v>1</v>
          </cell>
          <cell r="BP463">
            <v>21</v>
          </cell>
        </row>
        <row r="464">
          <cell r="B464">
            <v>8002</v>
          </cell>
          <cell r="C464" t="str">
            <v>Consumer</v>
          </cell>
          <cell r="D464" t="str">
            <v>Sales</v>
          </cell>
          <cell r="E464" t="str">
            <v>신대호</v>
          </cell>
          <cell r="F464" t="str">
            <v>차장</v>
          </cell>
          <cell r="G464" t="str">
            <v>팀원</v>
          </cell>
          <cell r="H464" t="str">
            <v>1996-01-01</v>
          </cell>
          <cell r="I464" t="str">
            <v>남</v>
          </cell>
          <cell r="J464">
            <v>18</v>
          </cell>
          <cell r="K464">
            <v>0</v>
          </cell>
          <cell r="L464">
            <v>21</v>
          </cell>
          <cell r="M464">
            <v>21</v>
          </cell>
          <cell r="AH464" t="str">
            <v>장근</v>
          </cell>
          <cell r="AI464" t="str">
            <v>장근</v>
          </cell>
          <cell r="AJ464" t="str">
            <v>장근</v>
          </cell>
          <cell r="AK464" t="str">
            <v>장근</v>
          </cell>
          <cell r="AV464">
            <v>0</v>
          </cell>
          <cell r="AW464">
            <v>0</v>
          </cell>
          <cell r="AX464">
            <v>0</v>
          </cell>
          <cell r="AY464">
            <v>0</v>
          </cell>
          <cell r="AZ464">
            <v>0</v>
          </cell>
          <cell r="BA464">
            <v>0</v>
          </cell>
          <cell r="BB464">
            <v>0</v>
          </cell>
          <cell r="BC464">
            <v>0</v>
          </cell>
          <cell r="BD464">
            <v>0</v>
          </cell>
          <cell r="BE464">
            <v>0</v>
          </cell>
          <cell r="BF464">
            <v>0</v>
          </cell>
          <cell r="BG464">
            <v>0</v>
          </cell>
          <cell r="BH464">
            <v>4</v>
          </cell>
          <cell r="BI464">
            <v>0</v>
          </cell>
          <cell r="BJ464">
            <v>0</v>
          </cell>
          <cell r="BK464">
            <v>0</v>
          </cell>
          <cell r="BL464">
            <v>0</v>
          </cell>
          <cell r="BM464">
            <v>0</v>
          </cell>
          <cell r="BN464">
            <v>4</v>
          </cell>
          <cell r="BP464">
            <v>18</v>
          </cell>
        </row>
        <row r="465">
          <cell r="B465">
            <v>8006</v>
          </cell>
          <cell r="C465" t="str">
            <v>Consumer</v>
          </cell>
          <cell r="D465" t="str">
            <v>Sales</v>
          </cell>
          <cell r="E465" t="str">
            <v>이성욱</v>
          </cell>
          <cell r="F465" t="str">
            <v>차장</v>
          </cell>
          <cell r="G465" t="str">
            <v>팀원</v>
          </cell>
          <cell r="H465" t="str">
            <v>2001-09-03</v>
          </cell>
          <cell r="I465" t="str">
            <v>남</v>
          </cell>
          <cell r="J465">
            <v>11</v>
          </cell>
          <cell r="K465">
            <v>0</v>
          </cell>
          <cell r="L465">
            <v>15</v>
          </cell>
          <cell r="M465">
            <v>15</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P465">
            <v>22</v>
          </cell>
        </row>
        <row r="466">
          <cell r="B466">
            <v>1608</v>
          </cell>
          <cell r="C466" t="str">
            <v>Bio Medical</v>
          </cell>
          <cell r="D466" t="str">
            <v>Bio-CR</v>
          </cell>
          <cell r="E466" t="str">
            <v>최은정</v>
          </cell>
          <cell r="F466" t="str">
            <v>대리</v>
          </cell>
          <cell r="G466" t="str">
            <v>팀원</v>
          </cell>
          <cell r="H466">
            <v>38687</v>
          </cell>
          <cell r="I466" t="str">
            <v>여</v>
          </cell>
          <cell r="J466">
            <v>0.84931506849315064</v>
          </cell>
          <cell r="K466">
            <v>0</v>
          </cell>
          <cell r="L466">
            <v>11</v>
          </cell>
          <cell r="M466">
            <v>11</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cell r="BM466">
            <v>0</v>
          </cell>
          <cell r="BN466">
            <v>0</v>
          </cell>
          <cell r="BP466">
            <v>22</v>
          </cell>
        </row>
        <row r="467">
          <cell r="B467">
            <v>1564</v>
          </cell>
          <cell r="C467" t="str">
            <v>Bio Medical</v>
          </cell>
          <cell r="D467" t="str">
            <v>Bio-CR</v>
          </cell>
          <cell r="E467" t="str">
            <v>최현진</v>
          </cell>
          <cell r="F467" t="str">
            <v>사원</v>
          </cell>
          <cell r="G467" t="str">
            <v>팀원</v>
          </cell>
          <cell r="H467" t="str">
            <v>2004-03-08</v>
          </cell>
          <cell r="I467" t="str">
            <v>여</v>
          </cell>
          <cell r="J467">
            <v>17</v>
          </cell>
          <cell r="K467">
            <v>0</v>
          </cell>
          <cell r="L467">
            <v>12</v>
          </cell>
          <cell r="M467">
            <v>12</v>
          </cell>
          <cell r="O467" t="str">
            <v>생휴</v>
          </cell>
          <cell r="AV467">
            <v>0</v>
          </cell>
          <cell r="AW467">
            <v>0</v>
          </cell>
          <cell r="AX467">
            <v>0</v>
          </cell>
          <cell r="AY467">
            <v>0</v>
          </cell>
          <cell r="AZ467">
            <v>0</v>
          </cell>
          <cell r="BA467">
            <v>0</v>
          </cell>
          <cell r="BB467">
            <v>1</v>
          </cell>
          <cell r="BC467">
            <v>0</v>
          </cell>
          <cell r="BD467">
            <v>0</v>
          </cell>
          <cell r="BE467">
            <v>0</v>
          </cell>
          <cell r="BF467">
            <v>0</v>
          </cell>
          <cell r="BG467">
            <v>0</v>
          </cell>
          <cell r="BH467">
            <v>0</v>
          </cell>
          <cell r="BI467">
            <v>0</v>
          </cell>
          <cell r="BJ467">
            <v>0</v>
          </cell>
          <cell r="BK467">
            <v>0</v>
          </cell>
          <cell r="BL467">
            <v>0</v>
          </cell>
          <cell r="BM467">
            <v>0</v>
          </cell>
          <cell r="BN467">
            <v>1</v>
          </cell>
          <cell r="BP467">
            <v>21</v>
          </cell>
        </row>
        <row r="468">
          <cell r="B468">
            <v>9051</v>
          </cell>
          <cell r="C468" t="str">
            <v>Bio Medical</v>
          </cell>
          <cell r="D468" t="str">
            <v>Bio-CR</v>
          </cell>
          <cell r="E468" t="str">
            <v>김경하</v>
          </cell>
          <cell r="F468" t="str">
            <v>주임</v>
          </cell>
          <cell r="G468" t="str">
            <v>팀원</v>
          </cell>
          <cell r="H468">
            <v>38635</v>
          </cell>
          <cell r="I468" t="str">
            <v>여</v>
          </cell>
          <cell r="J468">
            <v>2.2739726027397262</v>
          </cell>
          <cell r="K468">
            <v>0</v>
          </cell>
          <cell r="L468">
            <v>11</v>
          </cell>
          <cell r="M468">
            <v>11</v>
          </cell>
          <cell r="AG468" t="str">
            <v>생휴</v>
          </cell>
          <cell r="AV468">
            <v>0</v>
          </cell>
          <cell r="AW468">
            <v>0</v>
          </cell>
          <cell r="AX468">
            <v>0</v>
          </cell>
          <cell r="AY468">
            <v>0</v>
          </cell>
          <cell r="AZ468">
            <v>0</v>
          </cell>
          <cell r="BA468">
            <v>0</v>
          </cell>
          <cell r="BB468">
            <v>1</v>
          </cell>
          <cell r="BC468">
            <v>0</v>
          </cell>
          <cell r="BD468">
            <v>0</v>
          </cell>
          <cell r="BE468">
            <v>0</v>
          </cell>
          <cell r="BF468">
            <v>0</v>
          </cell>
          <cell r="BG468">
            <v>0</v>
          </cell>
          <cell r="BH468">
            <v>0</v>
          </cell>
          <cell r="BI468">
            <v>0</v>
          </cell>
          <cell r="BJ468">
            <v>0</v>
          </cell>
          <cell r="BK468">
            <v>0</v>
          </cell>
          <cell r="BL468">
            <v>0</v>
          </cell>
          <cell r="BM468">
            <v>0</v>
          </cell>
          <cell r="BN468">
            <v>1</v>
          </cell>
          <cell r="BP468">
            <v>21</v>
          </cell>
        </row>
        <row r="469">
          <cell r="B469">
            <v>9054</v>
          </cell>
          <cell r="C469" t="str">
            <v>Bio Medical</v>
          </cell>
          <cell r="D469" t="str">
            <v>Bio-CR</v>
          </cell>
          <cell r="E469" t="str">
            <v>석봉은</v>
          </cell>
          <cell r="F469" t="str">
            <v>사원</v>
          </cell>
          <cell r="G469" t="str">
            <v>팀원</v>
          </cell>
          <cell r="H469">
            <v>38649</v>
          </cell>
          <cell r="I469" t="str">
            <v>여</v>
          </cell>
          <cell r="J469">
            <v>1.8904109589041096</v>
          </cell>
          <cell r="K469">
            <v>0</v>
          </cell>
          <cell r="L469">
            <v>11</v>
          </cell>
          <cell r="M469">
            <v>11</v>
          </cell>
          <cell r="AJ469" t="str">
            <v>생휴</v>
          </cell>
          <cell r="AV469">
            <v>0</v>
          </cell>
          <cell r="AW469">
            <v>0</v>
          </cell>
          <cell r="AX469">
            <v>0</v>
          </cell>
          <cell r="AY469">
            <v>0</v>
          </cell>
          <cell r="AZ469">
            <v>0</v>
          </cell>
          <cell r="BA469">
            <v>0</v>
          </cell>
          <cell r="BB469">
            <v>1</v>
          </cell>
          <cell r="BC469">
            <v>0</v>
          </cell>
          <cell r="BD469">
            <v>0</v>
          </cell>
          <cell r="BE469">
            <v>0</v>
          </cell>
          <cell r="BF469">
            <v>0</v>
          </cell>
          <cell r="BG469">
            <v>0</v>
          </cell>
          <cell r="BH469">
            <v>0</v>
          </cell>
          <cell r="BI469">
            <v>0</v>
          </cell>
          <cell r="BJ469">
            <v>0</v>
          </cell>
          <cell r="BK469">
            <v>0</v>
          </cell>
          <cell r="BL469">
            <v>0</v>
          </cell>
          <cell r="BM469">
            <v>0</v>
          </cell>
          <cell r="BN469">
            <v>1</v>
          </cell>
          <cell r="BP469">
            <v>21</v>
          </cell>
        </row>
        <row r="470">
          <cell r="B470">
            <v>1605</v>
          </cell>
          <cell r="C470" t="str">
            <v>Bio Medical</v>
          </cell>
          <cell r="D470" t="str">
            <v>Bio-PMS</v>
          </cell>
          <cell r="E470" t="str">
            <v>현수미</v>
          </cell>
          <cell r="F470" t="str">
            <v>주임</v>
          </cell>
          <cell r="G470" t="str">
            <v>팀원</v>
          </cell>
          <cell r="H470">
            <v>38629</v>
          </cell>
          <cell r="I470" t="str">
            <v>여</v>
          </cell>
          <cell r="J470">
            <v>2.4383561643835616</v>
          </cell>
          <cell r="K470">
            <v>0</v>
          </cell>
          <cell r="L470">
            <v>11</v>
          </cell>
          <cell r="M470">
            <v>11</v>
          </cell>
          <cell r="AG470" t="str">
            <v>생휴</v>
          </cell>
          <cell r="AV470">
            <v>0</v>
          </cell>
          <cell r="AW470">
            <v>0</v>
          </cell>
          <cell r="AX470">
            <v>0</v>
          </cell>
          <cell r="AY470">
            <v>0</v>
          </cell>
          <cell r="AZ470">
            <v>0</v>
          </cell>
          <cell r="BA470">
            <v>0</v>
          </cell>
          <cell r="BB470">
            <v>1</v>
          </cell>
          <cell r="BC470">
            <v>0</v>
          </cell>
          <cell r="BD470">
            <v>0</v>
          </cell>
          <cell r="BE470">
            <v>0</v>
          </cell>
          <cell r="BF470">
            <v>0</v>
          </cell>
          <cell r="BG470">
            <v>0</v>
          </cell>
          <cell r="BH470">
            <v>0</v>
          </cell>
          <cell r="BI470">
            <v>0</v>
          </cell>
          <cell r="BJ470">
            <v>0</v>
          </cell>
          <cell r="BK470">
            <v>0</v>
          </cell>
          <cell r="BL470">
            <v>0</v>
          </cell>
          <cell r="BM470">
            <v>0</v>
          </cell>
          <cell r="BN470">
            <v>1</v>
          </cell>
          <cell r="BP470">
            <v>21</v>
          </cell>
        </row>
        <row r="471">
          <cell r="B471">
            <v>1612</v>
          </cell>
          <cell r="C471" t="str">
            <v>Bio Medical</v>
          </cell>
          <cell r="D471" t="str">
            <v>Bio-PMS</v>
          </cell>
          <cell r="E471" t="str">
            <v>임민영</v>
          </cell>
          <cell r="F471" t="str">
            <v>주임</v>
          </cell>
          <cell r="G471" t="str">
            <v>팀원</v>
          </cell>
          <cell r="H471">
            <v>38642</v>
          </cell>
          <cell r="I471" t="str">
            <v>여</v>
          </cell>
          <cell r="J471">
            <v>2.0821917808219177</v>
          </cell>
          <cell r="K471">
            <v>0</v>
          </cell>
          <cell r="L471">
            <v>11</v>
          </cell>
          <cell r="M471">
            <v>11</v>
          </cell>
          <cell r="AC471" t="str">
            <v>생휴</v>
          </cell>
          <cell r="AV471">
            <v>0</v>
          </cell>
          <cell r="AW471">
            <v>0</v>
          </cell>
          <cell r="AX471">
            <v>0</v>
          </cell>
          <cell r="AY471">
            <v>0</v>
          </cell>
          <cell r="AZ471">
            <v>0</v>
          </cell>
          <cell r="BA471">
            <v>0</v>
          </cell>
          <cell r="BB471">
            <v>1</v>
          </cell>
          <cell r="BC471">
            <v>0</v>
          </cell>
          <cell r="BD471">
            <v>0</v>
          </cell>
          <cell r="BE471">
            <v>0</v>
          </cell>
          <cell r="BF471">
            <v>0</v>
          </cell>
          <cell r="BG471">
            <v>0</v>
          </cell>
          <cell r="BH471">
            <v>0</v>
          </cell>
          <cell r="BI471">
            <v>0</v>
          </cell>
          <cell r="BJ471">
            <v>0</v>
          </cell>
          <cell r="BK471">
            <v>0</v>
          </cell>
          <cell r="BL471">
            <v>0</v>
          </cell>
          <cell r="BM471">
            <v>0</v>
          </cell>
          <cell r="BN471">
            <v>1</v>
          </cell>
          <cell r="BO471">
            <v>-2</v>
          </cell>
          <cell r="BP471">
            <v>19</v>
          </cell>
        </row>
        <row r="472">
          <cell r="B472">
            <v>9053</v>
          </cell>
          <cell r="C472" t="str">
            <v>Bio Medical</v>
          </cell>
          <cell r="D472" t="str">
            <v>Bio-PMS</v>
          </cell>
          <cell r="E472" t="str">
            <v>남은영</v>
          </cell>
          <cell r="F472" t="str">
            <v>사원</v>
          </cell>
          <cell r="G472" t="str">
            <v>팀원</v>
          </cell>
          <cell r="H472">
            <v>38642</v>
          </cell>
          <cell r="I472" t="str">
            <v>여</v>
          </cell>
          <cell r="J472">
            <v>2.0821917808219177</v>
          </cell>
          <cell r="K472">
            <v>0</v>
          </cell>
          <cell r="L472">
            <v>11</v>
          </cell>
          <cell r="M472">
            <v>11</v>
          </cell>
          <cell r="AG472" t="str">
            <v>생휴</v>
          </cell>
          <cell r="AN472" t="str">
            <v>반차</v>
          </cell>
          <cell r="AV472">
            <v>0</v>
          </cell>
          <cell r="AW472">
            <v>0</v>
          </cell>
          <cell r="AX472">
            <v>0</v>
          </cell>
          <cell r="AY472">
            <v>0</v>
          </cell>
          <cell r="AZ472">
            <v>1</v>
          </cell>
          <cell r="BA472">
            <v>0.5</v>
          </cell>
          <cell r="BB472">
            <v>1</v>
          </cell>
          <cell r="BC472">
            <v>0</v>
          </cell>
          <cell r="BD472">
            <v>0</v>
          </cell>
          <cell r="BE472">
            <v>0</v>
          </cell>
          <cell r="BF472">
            <v>0</v>
          </cell>
          <cell r="BG472">
            <v>0</v>
          </cell>
          <cell r="BH472">
            <v>0</v>
          </cell>
          <cell r="BI472">
            <v>0</v>
          </cell>
          <cell r="BJ472">
            <v>0</v>
          </cell>
          <cell r="BK472">
            <v>0</v>
          </cell>
          <cell r="BL472">
            <v>0</v>
          </cell>
          <cell r="BM472">
            <v>0</v>
          </cell>
          <cell r="BN472">
            <v>1</v>
          </cell>
          <cell r="BP472">
            <v>21</v>
          </cell>
        </row>
        <row r="473">
          <cell r="B473">
            <v>9055</v>
          </cell>
          <cell r="C473" t="str">
            <v>Bio Medical</v>
          </cell>
          <cell r="D473" t="str">
            <v>Bio-PMS</v>
          </cell>
          <cell r="E473" t="str">
            <v>김혜령</v>
          </cell>
          <cell r="F473" t="str">
            <v>사원</v>
          </cell>
          <cell r="G473" t="str">
            <v>팀원</v>
          </cell>
          <cell r="H473">
            <v>38642</v>
          </cell>
          <cell r="I473" t="str">
            <v>여</v>
          </cell>
          <cell r="J473">
            <v>2.0821917808219177</v>
          </cell>
          <cell r="K473">
            <v>0</v>
          </cell>
          <cell r="L473">
            <v>11</v>
          </cell>
          <cell r="M473">
            <v>11</v>
          </cell>
          <cell r="AN473" t="str">
            <v>생휴</v>
          </cell>
          <cell r="AV473">
            <v>0</v>
          </cell>
          <cell r="AW473">
            <v>0</v>
          </cell>
          <cell r="AX473">
            <v>0</v>
          </cell>
          <cell r="AY473">
            <v>0</v>
          </cell>
          <cell r="AZ473">
            <v>0</v>
          </cell>
          <cell r="BA473">
            <v>0</v>
          </cell>
          <cell r="BB473">
            <v>1</v>
          </cell>
          <cell r="BC473">
            <v>0</v>
          </cell>
          <cell r="BD473">
            <v>0</v>
          </cell>
          <cell r="BE473">
            <v>0</v>
          </cell>
          <cell r="BF473">
            <v>0</v>
          </cell>
          <cell r="BG473">
            <v>0</v>
          </cell>
          <cell r="BH473">
            <v>0</v>
          </cell>
          <cell r="BI473">
            <v>0</v>
          </cell>
          <cell r="BJ473">
            <v>0</v>
          </cell>
          <cell r="BK473">
            <v>0</v>
          </cell>
          <cell r="BL473">
            <v>0</v>
          </cell>
          <cell r="BM473">
            <v>0</v>
          </cell>
          <cell r="BN473">
            <v>1</v>
          </cell>
          <cell r="BP473">
            <v>21</v>
          </cell>
        </row>
        <row r="474">
          <cell r="B474">
            <v>1448</v>
          </cell>
          <cell r="C474" t="str">
            <v>Bio Medical</v>
          </cell>
          <cell r="D474" t="str">
            <v>Bio-MIS</v>
          </cell>
          <cell r="E474" t="str">
            <v>박숙현</v>
          </cell>
          <cell r="F474" t="str">
            <v>주임</v>
          </cell>
          <cell r="G474" t="str">
            <v>팀원</v>
          </cell>
          <cell r="H474" t="str">
            <v>2003-01-07</v>
          </cell>
          <cell r="I474" t="str">
            <v>여</v>
          </cell>
          <cell r="J474">
            <v>18</v>
          </cell>
          <cell r="K474">
            <v>0</v>
          </cell>
          <cell r="L474">
            <v>13</v>
          </cell>
          <cell r="M474">
            <v>13</v>
          </cell>
          <cell r="AH474" t="str">
            <v>생휴</v>
          </cell>
          <cell r="AN474" t="str">
            <v>출장</v>
          </cell>
          <cell r="AO474" t="str">
            <v>출장</v>
          </cell>
          <cell r="AP474" t="str">
            <v>출장</v>
          </cell>
          <cell r="AQ474" t="str">
            <v>출장</v>
          </cell>
          <cell r="AR474" t="str">
            <v>출장</v>
          </cell>
          <cell r="AV474">
            <v>0</v>
          </cell>
          <cell r="AW474">
            <v>0</v>
          </cell>
          <cell r="AX474">
            <v>0</v>
          </cell>
          <cell r="AY474">
            <v>0</v>
          </cell>
          <cell r="AZ474">
            <v>0</v>
          </cell>
          <cell r="BA474">
            <v>0</v>
          </cell>
          <cell r="BB474">
            <v>1</v>
          </cell>
          <cell r="BC474">
            <v>0</v>
          </cell>
          <cell r="BD474">
            <v>0</v>
          </cell>
          <cell r="BE474">
            <v>0</v>
          </cell>
          <cell r="BF474">
            <v>5</v>
          </cell>
          <cell r="BG474">
            <v>0</v>
          </cell>
          <cell r="BH474">
            <v>0</v>
          </cell>
          <cell r="BI474">
            <v>0</v>
          </cell>
          <cell r="BJ474">
            <v>0</v>
          </cell>
          <cell r="BK474">
            <v>0</v>
          </cell>
          <cell r="BL474">
            <v>0</v>
          </cell>
          <cell r="BM474">
            <v>0</v>
          </cell>
          <cell r="BN474">
            <v>6</v>
          </cell>
          <cell r="BP474">
            <v>16</v>
          </cell>
        </row>
        <row r="475">
          <cell r="B475">
            <v>8012</v>
          </cell>
          <cell r="C475" t="str">
            <v>Consumer</v>
          </cell>
          <cell r="D475" t="str">
            <v>Consumer admin</v>
          </cell>
          <cell r="E475" t="str">
            <v>김종희</v>
          </cell>
          <cell r="F475" t="str">
            <v>대리</v>
          </cell>
          <cell r="G475" t="str">
            <v>팀원</v>
          </cell>
          <cell r="H475">
            <v>38749</v>
          </cell>
          <cell r="I475" t="str">
            <v>여</v>
          </cell>
          <cell r="L475">
            <v>9.1506849315068486</v>
          </cell>
          <cell r="M475">
            <v>9.1506849315068486</v>
          </cell>
          <cell r="AP475" t="str">
            <v>생휴</v>
          </cell>
          <cell r="AQ475" t="str">
            <v>경조(본인결혼)</v>
          </cell>
          <cell r="AR475" t="str">
            <v>경조(본인결혼)</v>
          </cell>
          <cell r="AV475">
            <v>0</v>
          </cell>
          <cell r="AW475">
            <v>0</v>
          </cell>
          <cell r="AX475">
            <v>0</v>
          </cell>
          <cell r="AY475">
            <v>0</v>
          </cell>
          <cell r="AZ475">
            <v>0</v>
          </cell>
          <cell r="BA475">
            <v>0</v>
          </cell>
          <cell r="BB475">
            <v>1</v>
          </cell>
          <cell r="BC475">
            <v>2</v>
          </cell>
          <cell r="BD475">
            <v>0</v>
          </cell>
          <cell r="BE475">
            <v>0</v>
          </cell>
          <cell r="BF475">
            <v>0</v>
          </cell>
          <cell r="BG475">
            <v>0</v>
          </cell>
          <cell r="BH475">
            <v>0</v>
          </cell>
          <cell r="BI475">
            <v>0</v>
          </cell>
          <cell r="BJ475">
            <v>0</v>
          </cell>
          <cell r="BK475">
            <v>0</v>
          </cell>
          <cell r="BL475">
            <v>0</v>
          </cell>
          <cell r="BM475">
            <v>0</v>
          </cell>
          <cell r="BN475">
            <v>3</v>
          </cell>
          <cell r="BP475">
            <v>19</v>
          </cell>
        </row>
        <row r="476">
          <cell r="B476">
            <v>1615</v>
          </cell>
          <cell r="C476" t="str">
            <v xml:space="preserve">CVS </v>
          </cell>
          <cell r="D476" t="str">
            <v>CVS CL 부산팀</v>
          </cell>
          <cell r="E476" t="str">
            <v>고강석</v>
          </cell>
          <cell r="F476" t="str">
            <v>사원</v>
          </cell>
          <cell r="G476" t="str">
            <v>팀원</v>
          </cell>
          <cell r="H476">
            <v>38733</v>
          </cell>
          <cell r="I476" t="str">
            <v>남</v>
          </cell>
          <cell r="L476">
            <v>9.5890410958904102</v>
          </cell>
          <cell r="M476">
            <v>9.5890410958904102</v>
          </cell>
          <cell r="Z476" t="str">
            <v>경조(본인결혼)</v>
          </cell>
          <cell r="AA476" t="str">
            <v>경조(본인결혼)</v>
          </cell>
          <cell r="AB476" t="str">
            <v>경조(본인결혼)</v>
          </cell>
          <cell r="AC476" t="str">
            <v>경조(본인결혼)</v>
          </cell>
          <cell r="AD476" t="str">
            <v>경조(본인결혼)</v>
          </cell>
          <cell r="AL476" t="str">
            <v>휴일</v>
          </cell>
          <cell r="AM476" t="str">
            <v>휴일</v>
          </cell>
          <cell r="AV476">
            <v>0</v>
          </cell>
          <cell r="AW476">
            <v>0</v>
          </cell>
          <cell r="AX476">
            <v>0</v>
          </cell>
          <cell r="AY476">
            <v>0</v>
          </cell>
          <cell r="AZ476">
            <v>0</v>
          </cell>
          <cell r="BA476">
            <v>0</v>
          </cell>
          <cell r="BB476">
            <v>0</v>
          </cell>
          <cell r="BC476">
            <v>5</v>
          </cell>
          <cell r="BD476">
            <v>2</v>
          </cell>
          <cell r="BE476">
            <v>0</v>
          </cell>
          <cell r="BF476">
            <v>0</v>
          </cell>
          <cell r="BG476">
            <v>0</v>
          </cell>
          <cell r="BH476">
            <v>0</v>
          </cell>
          <cell r="BI476">
            <v>0</v>
          </cell>
          <cell r="BJ476">
            <v>0</v>
          </cell>
          <cell r="BK476">
            <v>0</v>
          </cell>
          <cell r="BL476">
            <v>0</v>
          </cell>
          <cell r="BM476">
            <v>0</v>
          </cell>
          <cell r="BN476">
            <v>5</v>
          </cell>
          <cell r="BP476">
            <v>17</v>
          </cell>
        </row>
        <row r="477">
          <cell r="B477">
            <v>1616</v>
          </cell>
          <cell r="C477" t="str">
            <v>GI &amp; Uro</v>
          </cell>
          <cell r="D477" t="str">
            <v>GU CL East팀</v>
          </cell>
          <cell r="E477" t="str">
            <v>김세희</v>
          </cell>
          <cell r="F477" t="str">
            <v>사원</v>
          </cell>
          <cell r="G477" t="str">
            <v>팀원</v>
          </cell>
          <cell r="H477">
            <v>38733</v>
          </cell>
          <cell r="I477" t="str">
            <v>여</v>
          </cell>
          <cell r="L477">
            <v>9.5890410958904102</v>
          </cell>
          <cell r="M477">
            <v>9.5890410958904102</v>
          </cell>
          <cell r="X477" t="str">
            <v>휴일</v>
          </cell>
          <cell r="AD477" t="str">
            <v>생휴</v>
          </cell>
          <cell r="AQ477" t="str">
            <v>회의</v>
          </cell>
          <cell r="AR477" t="str">
            <v>회의</v>
          </cell>
          <cell r="AV477">
            <v>0</v>
          </cell>
          <cell r="AW477">
            <v>0</v>
          </cell>
          <cell r="AX477">
            <v>0</v>
          </cell>
          <cell r="AY477">
            <v>0</v>
          </cell>
          <cell r="AZ477">
            <v>0</v>
          </cell>
          <cell r="BA477">
            <v>0</v>
          </cell>
          <cell r="BB477">
            <v>1</v>
          </cell>
          <cell r="BC477">
            <v>0</v>
          </cell>
          <cell r="BD477">
            <v>1</v>
          </cell>
          <cell r="BE477">
            <v>0</v>
          </cell>
          <cell r="BF477">
            <v>0</v>
          </cell>
          <cell r="BG477">
            <v>0</v>
          </cell>
          <cell r="BH477">
            <v>0</v>
          </cell>
          <cell r="BI477">
            <v>0</v>
          </cell>
          <cell r="BJ477">
            <v>0</v>
          </cell>
          <cell r="BK477">
            <v>0</v>
          </cell>
          <cell r="BL477">
            <v>0</v>
          </cell>
          <cell r="BM477">
            <v>2</v>
          </cell>
          <cell r="BN477">
            <v>3</v>
          </cell>
          <cell r="BP477">
            <v>21</v>
          </cell>
        </row>
        <row r="478">
          <cell r="B478">
            <v>1617</v>
          </cell>
          <cell r="C478" t="str">
            <v xml:space="preserve">CNS &amp; Onco </v>
          </cell>
          <cell r="D478" t="str">
            <v>Oncology 1팀</v>
          </cell>
          <cell r="E478" t="str">
            <v>박정선</v>
          </cell>
          <cell r="F478" t="str">
            <v>사원</v>
          </cell>
          <cell r="G478" t="str">
            <v>팀원</v>
          </cell>
          <cell r="H478">
            <v>38733</v>
          </cell>
          <cell r="I478" t="str">
            <v>여</v>
          </cell>
          <cell r="L478">
            <v>9.5890410958904102</v>
          </cell>
          <cell r="M478">
            <v>9.5890410958904102</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v>0</v>
          </cell>
          <cell r="BN478">
            <v>0</v>
          </cell>
          <cell r="BP478">
            <v>22</v>
          </cell>
        </row>
        <row r="479">
          <cell r="B479">
            <v>1618</v>
          </cell>
          <cell r="C479" t="str">
            <v>GI &amp; Uro</v>
          </cell>
          <cell r="D479" t="str">
            <v>GU CL East팀</v>
          </cell>
          <cell r="E479" t="str">
            <v>백경진</v>
          </cell>
          <cell r="F479" t="str">
            <v>사원</v>
          </cell>
          <cell r="G479" t="str">
            <v>팀원</v>
          </cell>
          <cell r="H479">
            <v>38733</v>
          </cell>
          <cell r="I479" t="str">
            <v>여</v>
          </cell>
          <cell r="L479">
            <v>9.5890410958904102</v>
          </cell>
          <cell r="M479">
            <v>9.5890410958904102</v>
          </cell>
          <cell r="AQ479" t="str">
            <v>회의</v>
          </cell>
          <cell r="AR479" t="str">
            <v>회의</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cell r="BM479">
            <v>2</v>
          </cell>
          <cell r="BN479">
            <v>2</v>
          </cell>
          <cell r="BP479">
            <v>22</v>
          </cell>
        </row>
        <row r="480">
          <cell r="B480">
            <v>1619</v>
          </cell>
          <cell r="C480" t="str">
            <v>GI &amp; Uro</v>
          </cell>
          <cell r="D480" t="str">
            <v>GU CL 서울1팀</v>
          </cell>
          <cell r="E480" t="str">
            <v>서성덕</v>
          </cell>
          <cell r="F480" t="str">
            <v>사원</v>
          </cell>
          <cell r="G480" t="str">
            <v>팀원</v>
          </cell>
          <cell r="H480">
            <v>38733</v>
          </cell>
          <cell r="I480" t="str">
            <v>남</v>
          </cell>
          <cell r="L480">
            <v>9.5890410958904102</v>
          </cell>
          <cell r="M480">
            <v>9.5890410958904102</v>
          </cell>
          <cell r="AP480" t="str">
            <v>훈련</v>
          </cell>
          <cell r="AQ480" t="str">
            <v>회의</v>
          </cell>
          <cell r="AR480" t="str">
            <v>회의</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1</v>
          </cell>
          <cell r="BK480">
            <v>1</v>
          </cell>
          <cell r="BL480">
            <v>0</v>
          </cell>
          <cell r="BM480">
            <v>2</v>
          </cell>
          <cell r="BN480">
            <v>3</v>
          </cell>
          <cell r="BP480">
            <v>21</v>
          </cell>
        </row>
        <row r="481">
          <cell r="B481">
            <v>1620</v>
          </cell>
          <cell r="C481" t="str">
            <v xml:space="preserve">CNS &amp; Onco </v>
          </cell>
          <cell r="D481" t="str">
            <v>Oncology 1팀</v>
          </cell>
          <cell r="E481" t="str">
            <v>신동호</v>
          </cell>
          <cell r="F481" t="str">
            <v>사원</v>
          </cell>
          <cell r="G481" t="str">
            <v>팀원</v>
          </cell>
          <cell r="H481">
            <v>38733</v>
          </cell>
          <cell r="I481" t="str">
            <v>남</v>
          </cell>
          <cell r="L481">
            <v>9.5890410958904102</v>
          </cell>
          <cell r="M481">
            <v>9.5890410958904102</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cell r="BM481">
            <v>0</v>
          </cell>
          <cell r="BN481">
            <v>0</v>
          </cell>
          <cell r="BP481">
            <v>22</v>
          </cell>
        </row>
        <row r="482">
          <cell r="B482">
            <v>1621</v>
          </cell>
          <cell r="C482" t="str">
            <v xml:space="preserve">CVS </v>
          </cell>
          <cell r="D482" t="str">
            <v>CVS CL 대구팀</v>
          </cell>
          <cell r="E482" t="str">
            <v>안충기</v>
          </cell>
          <cell r="F482" t="str">
            <v>사원</v>
          </cell>
          <cell r="G482" t="str">
            <v>팀원</v>
          </cell>
          <cell r="H482">
            <v>38733</v>
          </cell>
          <cell r="I482" t="str">
            <v>남</v>
          </cell>
          <cell r="L482">
            <v>9.5890410958904102</v>
          </cell>
          <cell r="M482">
            <v>9.5890410958904102</v>
          </cell>
          <cell r="AE482" t="str">
            <v>휴일</v>
          </cell>
          <cell r="AF482" t="str">
            <v>휴일</v>
          </cell>
          <cell r="AK482" t="str">
            <v>3/18대휴</v>
          </cell>
          <cell r="AL482" t="str">
            <v>휴일</v>
          </cell>
          <cell r="AV482">
            <v>0</v>
          </cell>
          <cell r="AW482">
            <v>0</v>
          </cell>
          <cell r="AX482">
            <v>0</v>
          </cell>
          <cell r="AY482">
            <v>0</v>
          </cell>
          <cell r="AZ482">
            <v>0</v>
          </cell>
          <cell r="BA482">
            <v>0</v>
          </cell>
          <cell r="BB482">
            <v>0</v>
          </cell>
          <cell r="BC482">
            <v>0</v>
          </cell>
          <cell r="BD482">
            <v>3</v>
          </cell>
          <cell r="BE482">
            <v>1</v>
          </cell>
          <cell r="BF482">
            <v>0</v>
          </cell>
          <cell r="BG482">
            <v>0</v>
          </cell>
          <cell r="BH482">
            <v>0</v>
          </cell>
          <cell r="BI482">
            <v>0</v>
          </cell>
          <cell r="BJ482">
            <v>0</v>
          </cell>
          <cell r="BK482">
            <v>0</v>
          </cell>
          <cell r="BL482">
            <v>0</v>
          </cell>
          <cell r="BM482">
            <v>0</v>
          </cell>
          <cell r="BN482">
            <v>1</v>
          </cell>
          <cell r="BP482">
            <v>21</v>
          </cell>
        </row>
        <row r="483">
          <cell r="B483">
            <v>1622</v>
          </cell>
          <cell r="C483" t="str">
            <v>Vaccine</v>
          </cell>
          <cell r="D483" t="str">
            <v>Vaccine 2팀</v>
          </cell>
          <cell r="E483" t="str">
            <v>유미선</v>
          </cell>
          <cell r="F483" t="str">
            <v>사원</v>
          </cell>
          <cell r="G483" t="str">
            <v>팀원</v>
          </cell>
          <cell r="H483">
            <v>38733</v>
          </cell>
          <cell r="I483" t="str">
            <v>여</v>
          </cell>
          <cell r="L483">
            <v>9.5890410958904102</v>
          </cell>
          <cell r="M483">
            <v>9.5890410958904102</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P483">
            <v>22</v>
          </cell>
        </row>
        <row r="484">
          <cell r="B484">
            <v>1623</v>
          </cell>
          <cell r="C484" t="str">
            <v xml:space="preserve">CVS </v>
          </cell>
          <cell r="D484" t="str">
            <v>CVS CL 대전팀</v>
          </cell>
          <cell r="E484" t="str">
            <v>이규호</v>
          </cell>
          <cell r="F484" t="str">
            <v>사원</v>
          </cell>
          <cell r="G484" t="str">
            <v>팀원</v>
          </cell>
          <cell r="H484">
            <v>38733</v>
          </cell>
          <cell r="I484" t="str">
            <v>남</v>
          </cell>
          <cell r="L484">
            <v>9.5890410958904102</v>
          </cell>
          <cell r="M484">
            <v>9.5890410958904102</v>
          </cell>
          <cell r="AL484" t="str">
            <v>휴일</v>
          </cell>
          <cell r="AV484">
            <v>0</v>
          </cell>
          <cell r="AW484">
            <v>0</v>
          </cell>
          <cell r="AX484">
            <v>0</v>
          </cell>
          <cell r="AY484">
            <v>0</v>
          </cell>
          <cell r="AZ484">
            <v>0</v>
          </cell>
          <cell r="BA484">
            <v>0</v>
          </cell>
          <cell r="BB484">
            <v>0</v>
          </cell>
          <cell r="BC484">
            <v>0</v>
          </cell>
          <cell r="BD484">
            <v>1</v>
          </cell>
          <cell r="BE484">
            <v>0</v>
          </cell>
          <cell r="BF484">
            <v>0</v>
          </cell>
          <cell r="BG484">
            <v>0</v>
          </cell>
          <cell r="BH484">
            <v>0</v>
          </cell>
          <cell r="BI484">
            <v>0</v>
          </cell>
          <cell r="BJ484">
            <v>0</v>
          </cell>
          <cell r="BK484">
            <v>0</v>
          </cell>
          <cell r="BL484">
            <v>0</v>
          </cell>
          <cell r="BM484">
            <v>0</v>
          </cell>
          <cell r="BN484">
            <v>0</v>
          </cell>
          <cell r="BP484">
            <v>22</v>
          </cell>
        </row>
        <row r="485">
          <cell r="B485">
            <v>1624</v>
          </cell>
          <cell r="C485" t="str">
            <v>AS</v>
          </cell>
          <cell r="D485" t="str">
            <v>AS CL 부산팀</v>
          </cell>
          <cell r="E485" t="str">
            <v>이현식</v>
          </cell>
          <cell r="F485" t="str">
            <v>사원</v>
          </cell>
          <cell r="G485" t="str">
            <v>팀원</v>
          </cell>
          <cell r="H485">
            <v>38733</v>
          </cell>
          <cell r="I485" t="str">
            <v>남</v>
          </cell>
          <cell r="L485">
            <v>9.5890410958904102</v>
          </cell>
          <cell r="M485">
            <v>9.5890410958904102</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P485">
            <v>22</v>
          </cell>
        </row>
        <row r="486">
          <cell r="B486">
            <v>1625</v>
          </cell>
          <cell r="C486" t="str">
            <v>AS</v>
          </cell>
          <cell r="D486" t="str">
            <v>AS CL 대구팀</v>
          </cell>
          <cell r="E486" t="str">
            <v>최선</v>
          </cell>
          <cell r="F486" t="str">
            <v>사원</v>
          </cell>
          <cell r="G486" t="str">
            <v>팀원</v>
          </cell>
          <cell r="H486">
            <v>38733</v>
          </cell>
          <cell r="I486" t="str">
            <v>여</v>
          </cell>
          <cell r="L486">
            <v>9.5890410958904102</v>
          </cell>
          <cell r="M486">
            <v>9.5890410958904102</v>
          </cell>
          <cell r="AL486" t="str">
            <v>휴일</v>
          </cell>
          <cell r="AO486" t="str">
            <v>3/25대휴</v>
          </cell>
          <cell r="AV486">
            <v>0</v>
          </cell>
          <cell r="AW486">
            <v>0</v>
          </cell>
          <cell r="AX486">
            <v>0</v>
          </cell>
          <cell r="AY486">
            <v>0</v>
          </cell>
          <cell r="AZ486">
            <v>0</v>
          </cell>
          <cell r="BA486">
            <v>0</v>
          </cell>
          <cell r="BB486">
            <v>0</v>
          </cell>
          <cell r="BC486">
            <v>0</v>
          </cell>
          <cell r="BD486">
            <v>1</v>
          </cell>
          <cell r="BE486">
            <v>1</v>
          </cell>
          <cell r="BF486">
            <v>0</v>
          </cell>
          <cell r="BG486">
            <v>0</v>
          </cell>
          <cell r="BH486">
            <v>0</v>
          </cell>
          <cell r="BI486">
            <v>0</v>
          </cell>
          <cell r="BJ486">
            <v>0</v>
          </cell>
          <cell r="BK486">
            <v>0</v>
          </cell>
          <cell r="BL486">
            <v>0</v>
          </cell>
          <cell r="BM486">
            <v>0</v>
          </cell>
          <cell r="BN486">
            <v>1</v>
          </cell>
          <cell r="BP486">
            <v>21</v>
          </cell>
        </row>
        <row r="487">
          <cell r="B487">
            <v>1626</v>
          </cell>
          <cell r="C487" t="str">
            <v>Finance</v>
          </cell>
          <cell r="D487" t="str">
            <v>Planning</v>
          </cell>
          <cell r="E487" t="str">
            <v>이문영</v>
          </cell>
          <cell r="F487" t="str">
            <v>주임</v>
          </cell>
          <cell r="G487" t="str">
            <v>팀원</v>
          </cell>
          <cell r="H487">
            <v>38768</v>
          </cell>
          <cell r="I487" t="str">
            <v>여</v>
          </cell>
          <cell r="L487">
            <v>8.6301369863013697</v>
          </cell>
          <cell r="M487">
            <v>8.6301369863013697</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P487">
            <v>22</v>
          </cell>
        </row>
        <row r="488">
          <cell r="B488">
            <v>1627</v>
          </cell>
          <cell r="C488" t="str">
            <v>Medical</v>
          </cell>
          <cell r="D488" t="str">
            <v>Medical Affairs</v>
          </cell>
          <cell r="E488" t="str">
            <v>권남희</v>
          </cell>
          <cell r="F488" t="str">
            <v>부장</v>
          </cell>
          <cell r="G488" t="str">
            <v>팀원</v>
          </cell>
          <cell r="H488">
            <v>38768</v>
          </cell>
          <cell r="I488" t="str">
            <v>여</v>
          </cell>
          <cell r="L488">
            <v>8.6301369863013697</v>
          </cell>
          <cell r="M488">
            <v>8.6301369863013697</v>
          </cell>
          <cell r="O488" t="str">
            <v>반차</v>
          </cell>
          <cell r="AI488" t="str">
            <v>생휴</v>
          </cell>
          <cell r="AN488" t="str">
            <v>출장</v>
          </cell>
          <cell r="AO488" t="str">
            <v>출장</v>
          </cell>
          <cell r="AP488" t="str">
            <v>출장</v>
          </cell>
          <cell r="AQ488" t="str">
            <v>출장</v>
          </cell>
          <cell r="AR488" t="str">
            <v>출장</v>
          </cell>
          <cell r="AV488">
            <v>0</v>
          </cell>
          <cell r="AW488">
            <v>0</v>
          </cell>
          <cell r="AX488">
            <v>0</v>
          </cell>
          <cell r="AY488">
            <v>0</v>
          </cell>
          <cell r="AZ488">
            <v>1</v>
          </cell>
          <cell r="BA488">
            <v>0.5</v>
          </cell>
          <cell r="BB488">
            <v>1</v>
          </cell>
          <cell r="BC488">
            <v>0</v>
          </cell>
          <cell r="BD488">
            <v>0</v>
          </cell>
          <cell r="BE488">
            <v>0</v>
          </cell>
          <cell r="BF488">
            <v>5</v>
          </cell>
          <cell r="BG488">
            <v>0</v>
          </cell>
          <cell r="BH488">
            <v>0</v>
          </cell>
          <cell r="BI488">
            <v>0</v>
          </cell>
          <cell r="BJ488">
            <v>0</v>
          </cell>
          <cell r="BK488">
            <v>0</v>
          </cell>
          <cell r="BL488">
            <v>0</v>
          </cell>
          <cell r="BM488">
            <v>0</v>
          </cell>
          <cell r="BN488">
            <v>6</v>
          </cell>
          <cell r="BP488">
            <v>16</v>
          </cell>
        </row>
        <row r="489">
          <cell r="B489">
            <v>1628</v>
          </cell>
          <cell r="C489" t="str">
            <v>GI &amp; Uro</v>
          </cell>
          <cell r="D489" t="str">
            <v>GU GH3팀</v>
          </cell>
          <cell r="E489" t="str">
            <v>조익진</v>
          </cell>
          <cell r="F489" t="str">
            <v>주임</v>
          </cell>
          <cell r="G489" t="str">
            <v>팀원</v>
          </cell>
          <cell r="H489">
            <v>38778</v>
          </cell>
          <cell r="I489" t="str">
            <v>남</v>
          </cell>
          <cell r="L489">
            <v>8.3561643835616444</v>
          </cell>
          <cell r="M489">
            <v>8.3561643835616444</v>
          </cell>
          <cell r="AE489" t="str">
            <v>휴일</v>
          </cell>
          <cell r="AH489" t="str">
            <v>3/18대휴</v>
          </cell>
          <cell r="AQ489" t="str">
            <v>회의</v>
          </cell>
          <cell r="AR489" t="str">
            <v>회의</v>
          </cell>
          <cell r="AV489">
            <v>0</v>
          </cell>
          <cell r="AW489">
            <v>0</v>
          </cell>
          <cell r="AX489">
            <v>0</v>
          </cell>
          <cell r="AY489">
            <v>0</v>
          </cell>
          <cell r="AZ489">
            <v>0</v>
          </cell>
          <cell r="BA489">
            <v>0</v>
          </cell>
          <cell r="BB489">
            <v>0</v>
          </cell>
          <cell r="BC489">
            <v>0</v>
          </cell>
          <cell r="BD489">
            <v>1</v>
          </cell>
          <cell r="BE489">
            <v>1</v>
          </cell>
          <cell r="BF489">
            <v>0</v>
          </cell>
          <cell r="BG489">
            <v>0</v>
          </cell>
          <cell r="BH489">
            <v>0</v>
          </cell>
          <cell r="BI489">
            <v>0</v>
          </cell>
          <cell r="BJ489">
            <v>0</v>
          </cell>
          <cell r="BK489">
            <v>0</v>
          </cell>
          <cell r="BL489">
            <v>0</v>
          </cell>
          <cell r="BM489">
            <v>2</v>
          </cell>
          <cell r="BN489">
            <v>3</v>
          </cell>
          <cell r="BP489">
            <v>21</v>
          </cell>
        </row>
        <row r="490">
          <cell r="B490">
            <v>9064</v>
          </cell>
          <cell r="C490" t="str">
            <v>Legal</v>
          </cell>
          <cell r="D490" t="str">
            <v>Legal</v>
          </cell>
          <cell r="E490" t="str">
            <v>윤혜정</v>
          </cell>
          <cell r="F490" t="str">
            <v>대리</v>
          </cell>
          <cell r="G490" t="str">
            <v>팀원</v>
          </cell>
          <cell r="H490">
            <v>38778</v>
          </cell>
          <cell r="I490" t="str">
            <v>여</v>
          </cell>
          <cell r="L490">
            <v>8.3561643835616444</v>
          </cell>
          <cell r="M490">
            <v>8.3561643835616444</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P490">
            <v>22</v>
          </cell>
        </row>
        <row r="491">
          <cell r="B491">
            <v>1629</v>
          </cell>
          <cell r="C491" t="str">
            <v>Finance</v>
          </cell>
          <cell r="D491" t="str">
            <v>Demand</v>
          </cell>
          <cell r="E491" t="str">
            <v>한정아</v>
          </cell>
          <cell r="F491" t="str">
            <v>대리</v>
          </cell>
          <cell r="G491" t="str">
            <v>팀원</v>
          </cell>
          <cell r="H491">
            <v>38782</v>
          </cell>
          <cell r="I491" t="str">
            <v>여</v>
          </cell>
          <cell r="L491">
            <v>8.2465753424657535</v>
          </cell>
          <cell r="M491">
            <v>8.2465753424657535</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v>0</v>
          </cell>
          <cell r="BN491">
            <v>0</v>
          </cell>
          <cell r="BO491">
            <v>-2</v>
          </cell>
          <cell r="BP491">
            <v>20</v>
          </cell>
        </row>
        <row r="492">
          <cell r="B492">
            <v>9066</v>
          </cell>
          <cell r="C492" t="str">
            <v>Bio Medical</v>
          </cell>
          <cell r="D492" t="str">
            <v>Bio-CR</v>
          </cell>
          <cell r="E492" t="str">
            <v>신선애</v>
          </cell>
          <cell r="F492" t="str">
            <v>주임</v>
          </cell>
          <cell r="G492" t="str">
            <v>팀원</v>
          </cell>
          <cell r="H492">
            <v>38789</v>
          </cell>
          <cell r="I492" t="str">
            <v>여</v>
          </cell>
          <cell r="L492">
            <v>8.0547945205479454</v>
          </cell>
          <cell r="M492">
            <v>8.0547945205479454</v>
          </cell>
          <cell r="AO492" t="str">
            <v>생휴</v>
          </cell>
          <cell r="AV492">
            <v>0</v>
          </cell>
          <cell r="AW492">
            <v>0</v>
          </cell>
          <cell r="AX492">
            <v>0</v>
          </cell>
          <cell r="AY492">
            <v>0</v>
          </cell>
          <cell r="AZ492">
            <v>0</v>
          </cell>
          <cell r="BA492">
            <v>0</v>
          </cell>
          <cell r="BB492">
            <v>1</v>
          </cell>
          <cell r="BC492">
            <v>0</v>
          </cell>
          <cell r="BD492">
            <v>0</v>
          </cell>
          <cell r="BE492">
            <v>0</v>
          </cell>
          <cell r="BF492">
            <v>0</v>
          </cell>
          <cell r="BG492">
            <v>0</v>
          </cell>
          <cell r="BH492">
            <v>0</v>
          </cell>
          <cell r="BI492">
            <v>0</v>
          </cell>
          <cell r="BJ492">
            <v>0</v>
          </cell>
          <cell r="BK492">
            <v>0</v>
          </cell>
          <cell r="BL492">
            <v>0</v>
          </cell>
          <cell r="BM492">
            <v>0</v>
          </cell>
          <cell r="BN492">
            <v>1</v>
          </cell>
          <cell r="BO492">
            <v>-7</v>
          </cell>
          <cell r="BP492">
            <v>14</v>
          </cell>
        </row>
        <row r="493">
          <cell r="B493">
            <v>1630</v>
          </cell>
          <cell r="C493" t="str">
            <v>Commercial Excellence</v>
          </cell>
          <cell r="D493" t="str">
            <v>Strategic analysis&amp;Planning</v>
          </cell>
          <cell r="E493" t="str">
            <v>조윤희</v>
          </cell>
          <cell r="F493" t="str">
            <v>차장</v>
          </cell>
          <cell r="G493" t="str">
            <v>팀원</v>
          </cell>
          <cell r="H493">
            <v>38796</v>
          </cell>
          <cell r="I493" t="str">
            <v>여</v>
          </cell>
          <cell r="L493">
            <v>7.8630136986301373</v>
          </cell>
          <cell r="M493">
            <v>7.8630136986301373</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M493">
            <v>0</v>
          </cell>
          <cell r="BN493">
            <v>0</v>
          </cell>
          <cell r="BO493">
            <v>-12</v>
          </cell>
          <cell r="BP493">
            <v>10</v>
          </cell>
        </row>
        <row r="494">
          <cell r="B494">
            <v>1632</v>
          </cell>
          <cell r="C494" t="str">
            <v>Bio Medical</v>
          </cell>
          <cell r="D494" t="str">
            <v>Bio ac</v>
          </cell>
          <cell r="E494" t="str">
            <v>이상은</v>
          </cell>
          <cell r="F494" t="str">
            <v>부장</v>
          </cell>
          <cell r="G494" t="str">
            <v>팀원</v>
          </cell>
          <cell r="H494">
            <v>38803</v>
          </cell>
          <cell r="I494" t="str">
            <v>여</v>
          </cell>
          <cell r="L494">
            <v>7.6712328767123283</v>
          </cell>
          <cell r="M494">
            <v>7.6712328767123283</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-17</v>
          </cell>
          <cell r="BP494">
            <v>5</v>
          </cell>
        </row>
        <row r="495">
          <cell r="B495">
            <v>1633</v>
          </cell>
          <cell r="C495" t="str">
            <v>Finance</v>
          </cell>
          <cell r="D495" t="str">
            <v>Accounting</v>
          </cell>
          <cell r="E495" t="str">
            <v>채의정</v>
          </cell>
          <cell r="F495" t="str">
            <v>대리</v>
          </cell>
          <cell r="G495" t="str">
            <v>팀원</v>
          </cell>
          <cell r="H495">
            <v>38805</v>
          </cell>
          <cell r="I495" t="str">
            <v>여</v>
          </cell>
          <cell r="L495">
            <v>7.6164383561643838</v>
          </cell>
          <cell r="M495">
            <v>7.6164383561643838</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v>0</v>
          </cell>
          <cell r="BN495">
            <v>0</v>
          </cell>
          <cell r="BO495">
            <v>-19</v>
          </cell>
          <cell r="BP495">
            <v>3</v>
          </cell>
        </row>
        <row r="496">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M496">
            <v>0</v>
          </cell>
          <cell r="BN496">
            <v>0</v>
          </cell>
          <cell r="BP496">
            <v>22</v>
          </cell>
        </row>
        <row r="497">
          <cell r="B497">
            <v>1144</v>
          </cell>
          <cell r="C497" t="str">
            <v>Finance</v>
          </cell>
          <cell r="D497" t="str">
            <v>Accounting</v>
          </cell>
          <cell r="E497" t="str">
            <v>공미정</v>
          </cell>
          <cell r="F497" t="str">
            <v>주임</v>
          </cell>
          <cell r="G497" t="str">
            <v>팀원</v>
          </cell>
          <cell r="H497" t="str">
            <v>1994-08-29</v>
          </cell>
          <cell r="I497" t="str">
            <v>여</v>
          </cell>
          <cell r="J497">
            <v>24.794520547945204</v>
          </cell>
          <cell r="K497">
            <v>0</v>
          </cell>
          <cell r="L497">
            <v>22</v>
          </cell>
          <cell r="M497">
            <v>22</v>
          </cell>
          <cell r="AT497" t="str">
            <v>9/5~7/19(육아휴직)</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v>0</v>
          </cell>
          <cell r="BN497">
            <v>0</v>
          </cell>
          <cell r="BO497">
            <v>-22</v>
          </cell>
          <cell r="BP497">
            <v>0</v>
          </cell>
        </row>
        <row r="498">
          <cell r="B498">
            <v>1185</v>
          </cell>
          <cell r="C498" t="str">
            <v>Marketing</v>
          </cell>
          <cell r="D498" t="str">
            <v>Vaccine</v>
          </cell>
          <cell r="E498" t="str">
            <v>임남희</v>
          </cell>
          <cell r="F498" t="str">
            <v>차장</v>
          </cell>
          <cell r="G498" t="str">
            <v>팀장</v>
          </cell>
          <cell r="H498" t="str">
            <v>1996-07-01</v>
          </cell>
          <cell r="I498" t="str">
            <v>여</v>
          </cell>
          <cell r="J498">
            <v>26</v>
          </cell>
          <cell r="K498">
            <v>0</v>
          </cell>
          <cell r="L498">
            <v>20</v>
          </cell>
          <cell r="M498">
            <v>20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M498">
            <v>0</v>
          </cell>
          <cell r="BN498">
            <v>0</v>
          </cell>
          <cell r="BP498">
            <v>22</v>
          </cell>
        </row>
        <row r="499">
          <cell r="B499">
            <v>1392</v>
          </cell>
          <cell r="C499" t="str">
            <v>Marketing</v>
          </cell>
          <cell r="D499" t="str">
            <v>Respiratory</v>
          </cell>
          <cell r="E499" t="str">
            <v>이동수</v>
          </cell>
          <cell r="F499" t="str">
            <v>과장</v>
          </cell>
          <cell r="G499" t="str">
            <v>팀장</v>
          </cell>
          <cell r="H499" t="str">
            <v>2002-05-13</v>
          </cell>
          <cell r="I499" t="str">
            <v>남</v>
          </cell>
          <cell r="J499">
            <v>16</v>
          </cell>
          <cell r="K499">
            <v>0</v>
          </cell>
          <cell r="L499">
            <v>14</v>
          </cell>
          <cell r="M499">
            <v>14</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v>0</v>
          </cell>
          <cell r="BN499">
            <v>0</v>
          </cell>
          <cell r="BP499">
            <v>22</v>
          </cell>
        </row>
        <row r="500">
          <cell r="B500">
            <v>1610</v>
          </cell>
          <cell r="C500" t="str">
            <v>Marketing</v>
          </cell>
          <cell r="D500" t="str">
            <v>Respiratory</v>
          </cell>
          <cell r="E500" t="str">
            <v>Stephene Nardo</v>
          </cell>
          <cell r="F500" t="str">
            <v>과장</v>
          </cell>
          <cell r="G500" t="str">
            <v>팀장</v>
          </cell>
          <cell r="H500">
            <v>38718</v>
          </cell>
          <cell r="I500" t="str">
            <v>남</v>
          </cell>
          <cell r="O500" t="str">
            <v>출장</v>
          </cell>
          <cell r="P500" t="str">
            <v>출장</v>
          </cell>
          <cell r="AV500">
            <v>0</v>
          </cell>
          <cell r="AW500">
            <v>0</v>
          </cell>
          <cell r="AX500">
            <v>0</v>
          </cell>
          <cell r="AY500">
            <v>0</v>
          </cell>
          <cell r="AZ500">
            <v>0</v>
          </cell>
          <cell r="BA500">
            <v>0</v>
          </cell>
          <cell r="BB500">
            <v>0</v>
          </cell>
          <cell r="BC500">
            <v>0</v>
          </cell>
          <cell r="BD500">
            <v>0</v>
          </cell>
          <cell r="BE500">
            <v>0</v>
          </cell>
          <cell r="BF500">
            <v>2</v>
          </cell>
          <cell r="BG500">
            <v>0</v>
          </cell>
          <cell r="BH500">
            <v>0</v>
          </cell>
          <cell r="BI500">
            <v>0</v>
          </cell>
          <cell r="BJ500">
            <v>0</v>
          </cell>
          <cell r="BK500">
            <v>0</v>
          </cell>
          <cell r="BL500">
            <v>0</v>
          </cell>
          <cell r="BM500">
            <v>0</v>
          </cell>
          <cell r="BN500">
            <v>2</v>
          </cell>
          <cell r="BP500">
            <v>20</v>
          </cell>
        </row>
        <row r="501">
          <cell r="B501">
            <v>9065</v>
          </cell>
          <cell r="E501" t="str">
            <v>옥진주</v>
          </cell>
          <cell r="AN501" t="str">
            <v>출장</v>
          </cell>
          <cell r="AO501" t="str">
            <v>출장</v>
          </cell>
          <cell r="AP501" t="str">
            <v>출장</v>
          </cell>
          <cell r="AQ501" t="str">
            <v>출장</v>
          </cell>
          <cell r="AR501" t="str">
            <v>출장</v>
          </cell>
        </row>
        <row r="503">
          <cell r="BQ503" t="str">
            <v>06연차</v>
          </cell>
        </row>
        <row r="504">
          <cell r="B504">
            <v>1423</v>
          </cell>
          <cell r="C504" t="str">
            <v>CV</v>
          </cell>
          <cell r="D504" t="str">
            <v>CV GH 서울1팀</v>
          </cell>
          <cell r="E504" t="str">
            <v>박성준</v>
          </cell>
          <cell r="F504" t="str">
            <v>과장</v>
          </cell>
          <cell r="G504" t="str">
            <v>팀원</v>
          </cell>
          <cell r="H504" t="str">
            <v>2002-12-02</v>
          </cell>
          <cell r="I504" t="str">
            <v>남</v>
          </cell>
          <cell r="J504">
            <v>11</v>
          </cell>
          <cell r="K504">
            <v>0</v>
          </cell>
          <cell r="L504">
            <v>14</v>
          </cell>
          <cell r="M504">
            <v>14</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cell r="BM504">
            <v>0</v>
          </cell>
          <cell r="BN504">
            <v>0</v>
          </cell>
          <cell r="BP504">
            <v>20</v>
          </cell>
          <cell r="BQ504">
            <v>1.3808219178082193</v>
          </cell>
        </row>
        <row r="505">
          <cell r="B505">
            <v>1603</v>
          </cell>
          <cell r="C505" t="str">
            <v>Finance</v>
          </cell>
          <cell r="D505" t="str">
            <v>Accounting</v>
          </cell>
          <cell r="E505" t="str">
            <v>노우정</v>
          </cell>
          <cell r="F505" t="str">
            <v>차장</v>
          </cell>
          <cell r="G505" t="str">
            <v>팀장</v>
          </cell>
          <cell r="H505">
            <v>38635</v>
          </cell>
          <cell r="I505" t="str">
            <v>여</v>
          </cell>
          <cell r="J505">
            <v>2.2739726027397262</v>
          </cell>
          <cell r="K505">
            <v>0</v>
          </cell>
          <cell r="L505">
            <v>11</v>
          </cell>
          <cell r="M505">
            <v>11</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cell r="BM505">
            <v>0</v>
          </cell>
          <cell r="BN505">
            <v>0</v>
          </cell>
          <cell r="BP505">
            <v>20</v>
          </cell>
          <cell r="BQ505">
            <v>-2.2999999999999998</v>
          </cell>
        </row>
        <row r="506">
          <cell r="B506">
            <v>1325</v>
          </cell>
          <cell r="C506" t="str">
            <v>Regulatory</v>
          </cell>
          <cell r="D506" t="str">
            <v>Government Affaires</v>
          </cell>
          <cell r="E506" t="str">
            <v>고영곤</v>
          </cell>
          <cell r="F506" t="str">
            <v>주임</v>
          </cell>
          <cell r="G506" t="str">
            <v>팀원</v>
          </cell>
          <cell r="H506" t="str">
            <v>2001-02-26</v>
          </cell>
          <cell r="I506" t="str">
            <v>남</v>
          </cell>
          <cell r="J506">
            <v>19</v>
          </cell>
          <cell r="K506">
            <v>0</v>
          </cell>
          <cell r="L506">
            <v>15</v>
          </cell>
          <cell r="M506">
            <v>15</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P506">
            <v>20</v>
          </cell>
          <cell r="BQ506">
            <v>2.4246575342465753</v>
          </cell>
        </row>
        <row r="507">
          <cell r="B507">
            <v>1425</v>
          </cell>
          <cell r="C507" t="str">
            <v>Finance</v>
          </cell>
          <cell r="D507" t="str">
            <v>Accounting</v>
          </cell>
          <cell r="E507" t="str">
            <v>이솔내</v>
          </cell>
          <cell r="F507" t="str">
            <v>과장</v>
          </cell>
          <cell r="G507" t="str">
            <v>팀원</v>
          </cell>
          <cell r="H507" t="str">
            <v>2003-01-06</v>
          </cell>
          <cell r="I507" t="str">
            <v>여</v>
          </cell>
          <cell r="J507">
            <v>9</v>
          </cell>
          <cell r="K507">
            <v>0</v>
          </cell>
          <cell r="L507">
            <v>13</v>
          </cell>
          <cell r="M507">
            <v>13</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cell r="BM507">
            <v>0</v>
          </cell>
          <cell r="BN507">
            <v>0</v>
          </cell>
          <cell r="BO507">
            <v>-14</v>
          </cell>
          <cell r="BP507">
            <v>8</v>
          </cell>
          <cell r="BQ507">
            <v>2.5643835616438357</v>
          </cell>
        </row>
        <row r="508">
          <cell r="B508">
            <v>1484</v>
          </cell>
          <cell r="C508" t="str">
            <v>Finance</v>
          </cell>
          <cell r="D508" t="str">
            <v>Accounting</v>
          </cell>
          <cell r="E508" t="str">
            <v>김도경</v>
          </cell>
          <cell r="F508" t="str">
            <v>대리</v>
          </cell>
          <cell r="G508" t="str">
            <v>팀원</v>
          </cell>
          <cell r="H508" t="str">
            <v>2003-02-24</v>
          </cell>
          <cell r="I508" t="str">
            <v>여</v>
          </cell>
          <cell r="J508">
            <v>12.5</v>
          </cell>
          <cell r="K508">
            <v>0</v>
          </cell>
          <cell r="L508">
            <v>13</v>
          </cell>
          <cell r="M508">
            <v>13</v>
          </cell>
          <cell r="V508" t="str">
            <v>생휴</v>
          </cell>
          <cell r="W508" t="str">
            <v>월차</v>
          </cell>
          <cell r="Z508" t="str">
            <v>연차</v>
          </cell>
          <cell r="AV508">
            <v>1</v>
          </cell>
          <cell r="AW508">
            <v>0</v>
          </cell>
          <cell r="AX508">
            <v>1</v>
          </cell>
          <cell r="AY508">
            <v>1</v>
          </cell>
          <cell r="AZ508">
            <v>0</v>
          </cell>
          <cell r="BA508">
            <v>1</v>
          </cell>
          <cell r="BB508">
            <v>1</v>
          </cell>
          <cell r="BC508">
            <v>0</v>
          </cell>
          <cell r="BD508">
            <v>0</v>
          </cell>
          <cell r="BE508">
            <v>0</v>
          </cell>
          <cell r="BF508">
            <v>0</v>
          </cell>
          <cell r="BG508">
            <v>0</v>
          </cell>
          <cell r="BH508">
            <v>0</v>
          </cell>
          <cell r="BI508">
            <v>0</v>
          </cell>
          <cell r="BJ508">
            <v>0</v>
          </cell>
          <cell r="BK508">
            <v>0</v>
          </cell>
          <cell r="BL508">
            <v>0</v>
          </cell>
          <cell r="BM508">
            <v>0</v>
          </cell>
          <cell r="BN508">
            <v>3</v>
          </cell>
          <cell r="BO508">
            <v>-14</v>
          </cell>
          <cell r="BP508">
            <v>5</v>
          </cell>
          <cell r="BQ508">
            <v>2.5643835616438357</v>
          </cell>
        </row>
        <row r="509">
          <cell r="B509">
            <v>8001</v>
          </cell>
          <cell r="C509" t="str">
            <v>Consumer</v>
          </cell>
          <cell r="D509" t="str">
            <v>Consumer Admin</v>
          </cell>
          <cell r="E509" t="str">
            <v>하창우</v>
          </cell>
          <cell r="F509" t="str">
            <v>사장</v>
          </cell>
          <cell r="G509" t="str">
            <v>임원</v>
          </cell>
          <cell r="H509" t="str">
            <v>1994-03-15</v>
          </cell>
          <cell r="I509" t="str">
            <v>남</v>
          </cell>
          <cell r="J509">
            <v>10</v>
          </cell>
          <cell r="K509">
            <v>1</v>
          </cell>
          <cell r="L509">
            <v>30</v>
          </cell>
          <cell r="M509">
            <v>31</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cell r="BM509">
            <v>0</v>
          </cell>
          <cell r="BN509">
            <v>0</v>
          </cell>
          <cell r="BO509">
            <v>-13</v>
          </cell>
          <cell r="BP509">
            <v>9</v>
          </cell>
          <cell r="BQ509">
            <v>7</v>
          </cell>
        </row>
        <row r="510">
          <cell r="B510">
            <v>1534</v>
          </cell>
          <cell r="C510" t="str">
            <v>AS</v>
          </cell>
          <cell r="D510" t="str">
            <v>AS CL 대구팀</v>
          </cell>
          <cell r="E510" t="str">
            <v>김연호</v>
          </cell>
          <cell r="F510" t="str">
            <v>사원</v>
          </cell>
          <cell r="G510" t="str">
            <v>팀원</v>
          </cell>
          <cell r="H510" t="str">
            <v>2003-08-11</v>
          </cell>
          <cell r="I510" t="str">
            <v>여</v>
          </cell>
          <cell r="J510">
            <v>17</v>
          </cell>
          <cell r="K510">
            <v>0</v>
          </cell>
          <cell r="L510">
            <v>13</v>
          </cell>
          <cell r="M510">
            <v>13</v>
          </cell>
          <cell r="O510" t="str">
            <v>생휴</v>
          </cell>
          <cell r="P510" t="str">
            <v>특휴</v>
          </cell>
          <cell r="Z510" t="str">
            <v>연차</v>
          </cell>
          <cell r="AA510" t="str">
            <v>월차</v>
          </cell>
          <cell r="AB510" t="str">
            <v>연차</v>
          </cell>
          <cell r="AC510" t="str">
            <v>연차</v>
          </cell>
          <cell r="AD510" t="str">
            <v>연차</v>
          </cell>
          <cell r="AV510">
            <v>4</v>
          </cell>
          <cell r="AW510">
            <v>0</v>
          </cell>
          <cell r="AX510">
            <v>4</v>
          </cell>
          <cell r="AY510">
            <v>1</v>
          </cell>
          <cell r="AZ510">
            <v>0</v>
          </cell>
          <cell r="BA510">
            <v>1</v>
          </cell>
          <cell r="BB510">
            <v>1</v>
          </cell>
          <cell r="BC510">
            <v>0</v>
          </cell>
          <cell r="BD510">
            <v>0</v>
          </cell>
          <cell r="BE510">
            <v>0</v>
          </cell>
          <cell r="BF510">
            <v>0</v>
          </cell>
          <cell r="BG510">
            <v>0</v>
          </cell>
          <cell r="BH510">
            <v>0</v>
          </cell>
          <cell r="BI510">
            <v>0</v>
          </cell>
          <cell r="BJ510">
            <v>0</v>
          </cell>
          <cell r="BK510">
            <v>0</v>
          </cell>
          <cell r="BL510">
            <v>1</v>
          </cell>
          <cell r="BM510">
            <v>0</v>
          </cell>
          <cell r="BN510">
            <v>7</v>
          </cell>
          <cell r="BO510">
            <v>-10</v>
          </cell>
          <cell r="BP510">
            <v>5</v>
          </cell>
          <cell r="BQ510">
            <v>2.7068493150684931</v>
          </cell>
        </row>
      </sheetData>
      <sheetData sheetId="10" refreshError="1">
        <row r="3">
          <cell r="B3" t="str">
            <v>E-ID</v>
          </cell>
          <cell r="C3" t="str">
            <v>Department</v>
          </cell>
          <cell r="D3" t="str">
            <v>Team</v>
          </cell>
          <cell r="E3" t="str">
            <v>Name</v>
          </cell>
          <cell r="F3" t="str">
            <v>K.Title</v>
          </cell>
          <cell r="G3" t="str">
            <v>F.Title</v>
          </cell>
          <cell r="H3" t="str">
            <v>입사일</v>
          </cell>
          <cell r="I3" t="str">
            <v>성별</v>
          </cell>
          <cell r="J3" t="str">
            <v>05정산</v>
          </cell>
          <cell r="K3" t="str">
            <v>05이월</v>
          </cell>
          <cell r="L3" t="str">
            <v>06발생</v>
          </cell>
          <cell r="M3" t="str">
            <v>06총연차</v>
          </cell>
          <cell r="N3">
            <v>1</v>
          </cell>
          <cell r="O3">
            <v>2</v>
          </cell>
          <cell r="P3">
            <v>3</v>
          </cell>
          <cell r="Q3">
            <v>4</v>
          </cell>
          <cell r="R3">
            <v>5</v>
          </cell>
          <cell r="S3">
            <v>6</v>
          </cell>
          <cell r="T3">
            <v>7</v>
          </cell>
          <cell r="U3">
            <v>8</v>
          </cell>
          <cell r="V3">
            <v>9</v>
          </cell>
          <cell r="W3">
            <v>10</v>
          </cell>
          <cell r="X3">
            <v>11</v>
          </cell>
          <cell r="Y3">
            <v>12</v>
          </cell>
          <cell r="Z3">
            <v>13</v>
          </cell>
          <cell r="AA3">
            <v>14</v>
          </cell>
          <cell r="AB3">
            <v>15</v>
          </cell>
          <cell r="AC3">
            <v>16</v>
          </cell>
          <cell r="AD3">
            <v>17</v>
          </cell>
          <cell r="AE3">
            <v>18</v>
          </cell>
          <cell r="AF3">
            <v>19</v>
          </cell>
          <cell r="AG3">
            <v>20</v>
          </cell>
          <cell r="AH3">
            <v>21</v>
          </cell>
          <cell r="AI3">
            <v>22</v>
          </cell>
          <cell r="AJ3">
            <v>23</v>
          </cell>
          <cell r="AK3">
            <v>24</v>
          </cell>
          <cell r="AL3">
            <v>25</v>
          </cell>
          <cell r="AM3">
            <v>26</v>
          </cell>
          <cell r="AN3">
            <v>27</v>
          </cell>
          <cell r="AO3">
            <v>28</v>
          </cell>
          <cell r="AP3">
            <v>29</v>
          </cell>
          <cell r="AQ3">
            <v>30</v>
          </cell>
          <cell r="AS3" t="str">
            <v>Remark</v>
          </cell>
          <cell r="AU3" t="str">
            <v>연차</v>
          </cell>
          <cell r="AV3" t="str">
            <v>연반차</v>
          </cell>
          <cell r="AW3" t="str">
            <v>연차TTL</v>
          </cell>
          <cell r="AX3" t="str">
            <v>월차</v>
          </cell>
          <cell r="AY3" t="str">
            <v>반차</v>
          </cell>
          <cell r="AZ3" t="str">
            <v>월차TTL</v>
          </cell>
          <cell r="BA3" t="str">
            <v>생휴</v>
          </cell>
          <cell r="BB3" t="str">
            <v>경조</v>
          </cell>
          <cell r="BC3" t="str">
            <v>휴일</v>
          </cell>
          <cell r="BD3" t="str">
            <v>대휴</v>
          </cell>
          <cell r="BE3" t="str">
            <v>출장</v>
          </cell>
          <cell r="BF3" t="str">
            <v>병가</v>
          </cell>
          <cell r="BG3" t="str">
            <v>장근</v>
          </cell>
          <cell r="BH3" t="str">
            <v>훈련반</v>
          </cell>
          <cell r="BI3" t="str">
            <v>훈련</v>
          </cell>
          <cell r="BJ3" t="str">
            <v>훈련TTL</v>
          </cell>
          <cell r="BK3" t="str">
            <v>특휴</v>
          </cell>
          <cell r="BL3" t="str">
            <v>회의</v>
          </cell>
          <cell r="BM3" t="str">
            <v>소풍</v>
          </cell>
          <cell r="BN3" t="str">
            <v>TTL</v>
          </cell>
          <cell r="BO3" t="str">
            <v>조정</v>
          </cell>
          <cell r="BP3" t="str">
            <v>실근무</v>
          </cell>
        </row>
        <row r="4">
          <cell r="B4">
            <v>1024</v>
          </cell>
          <cell r="C4" t="str">
            <v>CVS</v>
          </cell>
          <cell r="D4" t="str">
            <v>CVS Sales</v>
          </cell>
          <cell r="E4" t="str">
            <v>김종호</v>
          </cell>
          <cell r="F4" t="str">
            <v>상무</v>
          </cell>
          <cell r="G4" t="str">
            <v>임원</v>
          </cell>
          <cell r="H4" t="str">
            <v>1988-02-22</v>
          </cell>
          <cell r="I4" t="str">
            <v>남</v>
          </cell>
          <cell r="J4">
            <v>10</v>
          </cell>
          <cell r="K4">
            <v>5</v>
          </cell>
          <cell r="L4">
            <v>30</v>
          </cell>
          <cell r="M4">
            <v>35</v>
          </cell>
          <cell r="P4" t="str">
            <v>회의</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1</v>
          </cell>
          <cell r="BM4">
            <v>0</v>
          </cell>
          <cell r="BN4">
            <v>1</v>
          </cell>
          <cell r="BP4">
            <v>18</v>
          </cell>
        </row>
        <row r="5">
          <cell r="B5">
            <v>1162</v>
          </cell>
          <cell r="C5" t="str">
            <v>AS</v>
          </cell>
          <cell r="D5" t="str">
            <v>AS Sales</v>
          </cell>
          <cell r="E5" t="str">
            <v>이병춘</v>
          </cell>
          <cell r="F5" t="str">
            <v>이사</v>
          </cell>
          <cell r="G5" t="str">
            <v>임원</v>
          </cell>
          <cell r="H5" t="str">
            <v>1995-04-01</v>
          </cell>
          <cell r="I5" t="str">
            <v>남</v>
          </cell>
          <cell r="J5">
            <v>27</v>
          </cell>
          <cell r="K5">
            <v>0</v>
          </cell>
          <cell r="L5">
            <v>30</v>
          </cell>
          <cell r="M5">
            <v>30</v>
          </cell>
          <cell r="Q5" t="str">
            <v>회의</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1</v>
          </cell>
          <cell r="BM5">
            <v>0</v>
          </cell>
          <cell r="BN5">
            <v>1</v>
          </cell>
          <cell r="BP5">
            <v>18</v>
          </cell>
        </row>
        <row r="6">
          <cell r="B6">
            <v>1172</v>
          </cell>
          <cell r="C6" t="str">
            <v xml:space="preserve">CNS &amp; Onco </v>
          </cell>
          <cell r="D6" t="str">
            <v>CNS &amp; Onco Sales</v>
          </cell>
          <cell r="E6" t="str">
            <v>김병화</v>
          </cell>
          <cell r="F6" t="str">
            <v>상무</v>
          </cell>
          <cell r="G6" t="str">
            <v>임원</v>
          </cell>
          <cell r="H6" t="str">
            <v>1995-04-24</v>
          </cell>
          <cell r="I6" t="str">
            <v>남</v>
          </cell>
          <cell r="J6">
            <v>10</v>
          </cell>
          <cell r="K6">
            <v>5</v>
          </cell>
          <cell r="L6">
            <v>30</v>
          </cell>
          <cell r="M6">
            <v>35</v>
          </cell>
          <cell r="R6" t="str">
            <v>회의</v>
          </cell>
          <cell r="T6" t="str">
            <v>4/5대휴</v>
          </cell>
          <cell r="AU6">
            <v>0</v>
          </cell>
          <cell r="AV6">
            <v>0</v>
          </cell>
          <cell r="AW6">
            <v>0</v>
          </cell>
          <cell r="AX6">
            <v>0</v>
          </cell>
          <cell r="AY6">
            <v>0</v>
          </cell>
          <cell r="AZ6">
            <v>0</v>
          </cell>
          <cell r="BA6">
            <v>0</v>
          </cell>
          <cell r="BB6">
            <v>0</v>
          </cell>
          <cell r="BC6">
            <v>0</v>
          </cell>
          <cell r="BD6">
            <v>1</v>
          </cell>
          <cell r="BE6">
            <v>0</v>
          </cell>
          <cell r="BF6">
            <v>0</v>
          </cell>
          <cell r="BG6">
            <v>0</v>
          </cell>
          <cell r="BH6">
            <v>0</v>
          </cell>
          <cell r="BI6">
            <v>0</v>
          </cell>
          <cell r="BJ6">
            <v>0</v>
          </cell>
          <cell r="BK6">
            <v>0</v>
          </cell>
          <cell r="BL6">
            <v>1</v>
          </cell>
          <cell r="BM6">
            <v>0</v>
          </cell>
          <cell r="BN6">
            <v>2</v>
          </cell>
          <cell r="BP6">
            <v>17</v>
          </cell>
        </row>
        <row r="7">
          <cell r="B7">
            <v>1108</v>
          </cell>
          <cell r="C7" t="str">
            <v>GI &amp; Uro</v>
          </cell>
          <cell r="D7" t="str">
            <v>GI &amp; Uro Sales</v>
          </cell>
          <cell r="E7" t="str">
            <v>조성배</v>
          </cell>
          <cell r="F7" t="str">
            <v>이사</v>
          </cell>
          <cell r="G7" t="str">
            <v>임원</v>
          </cell>
          <cell r="H7" t="str">
            <v>1992-08-10</v>
          </cell>
          <cell r="I7" t="str">
            <v>남</v>
          </cell>
          <cell r="J7">
            <v>30</v>
          </cell>
          <cell r="K7">
            <v>0</v>
          </cell>
          <cell r="L7">
            <v>30</v>
          </cell>
          <cell r="M7">
            <v>30</v>
          </cell>
          <cell r="Q7" t="str">
            <v>출장</v>
          </cell>
          <cell r="S7" t="str">
            <v>출장</v>
          </cell>
          <cell r="T7" t="str">
            <v>출장</v>
          </cell>
          <cell r="AU7">
            <v>0</v>
          </cell>
          <cell r="AV7">
            <v>0</v>
          </cell>
          <cell r="AW7">
            <v>0</v>
          </cell>
          <cell r="AX7">
            <v>0</v>
          </cell>
          <cell r="AY7">
            <v>0</v>
          </cell>
          <cell r="AZ7">
            <v>0</v>
          </cell>
          <cell r="BA7">
            <v>0</v>
          </cell>
          <cell r="BB7">
            <v>0</v>
          </cell>
          <cell r="BC7">
            <v>0</v>
          </cell>
          <cell r="BD7">
            <v>0</v>
          </cell>
          <cell r="BE7">
            <v>3</v>
          </cell>
          <cell r="BF7">
            <v>0</v>
          </cell>
          <cell r="BG7">
            <v>0</v>
          </cell>
          <cell r="BH7">
            <v>0</v>
          </cell>
          <cell r="BI7">
            <v>0</v>
          </cell>
          <cell r="BJ7">
            <v>0</v>
          </cell>
          <cell r="BK7">
            <v>0</v>
          </cell>
          <cell r="BL7">
            <v>0</v>
          </cell>
          <cell r="BM7">
            <v>0</v>
          </cell>
          <cell r="BN7">
            <v>3</v>
          </cell>
          <cell r="BP7">
            <v>16</v>
          </cell>
        </row>
        <row r="8">
          <cell r="B8">
            <v>1023</v>
          </cell>
          <cell r="C8" t="str">
            <v>Vaccine</v>
          </cell>
          <cell r="D8" t="str">
            <v>Vaccine Sales</v>
          </cell>
          <cell r="E8" t="str">
            <v>강은구</v>
          </cell>
          <cell r="F8" t="str">
            <v>이사</v>
          </cell>
          <cell r="G8" t="str">
            <v>임원</v>
          </cell>
          <cell r="H8" t="str">
            <v>1988-02-22</v>
          </cell>
          <cell r="I8" t="str">
            <v>남</v>
          </cell>
          <cell r="J8">
            <v>30</v>
          </cell>
          <cell r="K8">
            <v>0</v>
          </cell>
          <cell r="L8">
            <v>30</v>
          </cell>
          <cell r="M8">
            <v>30</v>
          </cell>
          <cell r="S8" t="str">
            <v>회의</v>
          </cell>
          <cell r="AA8" t="str">
            <v>소풍.</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1</v>
          </cell>
          <cell r="BM8">
            <v>0</v>
          </cell>
          <cell r="BN8">
            <v>1</v>
          </cell>
          <cell r="BP8">
            <v>18</v>
          </cell>
        </row>
        <row r="9">
          <cell r="B9">
            <v>1188</v>
          </cell>
          <cell r="C9" t="str">
            <v>Commercial Excellence</v>
          </cell>
          <cell r="D9" t="str">
            <v>Operation&amp;Coordination</v>
          </cell>
          <cell r="E9" t="str">
            <v>이주철</v>
          </cell>
          <cell r="F9" t="str">
            <v>상무</v>
          </cell>
          <cell r="G9" t="str">
            <v>임원</v>
          </cell>
          <cell r="H9" t="str">
            <v>1996-10-01</v>
          </cell>
          <cell r="I9" t="str">
            <v>남</v>
          </cell>
          <cell r="J9">
            <v>10</v>
          </cell>
          <cell r="K9">
            <v>5</v>
          </cell>
          <cell r="L9">
            <v>30</v>
          </cell>
          <cell r="M9">
            <v>35</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P9">
            <v>19</v>
          </cell>
        </row>
        <row r="10">
          <cell r="B10">
            <v>1389</v>
          </cell>
          <cell r="C10" t="str">
            <v>Marketing</v>
          </cell>
          <cell r="D10" t="str">
            <v>Marketing Admin</v>
          </cell>
          <cell r="E10" t="str">
            <v>이춘엽</v>
          </cell>
          <cell r="F10" t="str">
            <v>부사장</v>
          </cell>
          <cell r="G10" t="str">
            <v>임원</v>
          </cell>
          <cell r="H10" t="str">
            <v>2002-04-01</v>
          </cell>
          <cell r="I10" t="str">
            <v>남</v>
          </cell>
          <cell r="J10">
            <v>10</v>
          </cell>
          <cell r="K10">
            <v>5</v>
          </cell>
          <cell r="L10">
            <v>30</v>
          </cell>
          <cell r="M10">
            <v>35</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P10">
            <v>19</v>
          </cell>
        </row>
        <row r="11">
          <cell r="B11">
            <v>1597</v>
          </cell>
          <cell r="C11" t="str">
            <v>Marketing</v>
          </cell>
          <cell r="D11" t="str">
            <v>Marketing Admin</v>
          </cell>
          <cell r="E11" t="str">
            <v>Fraser Matthew</v>
          </cell>
          <cell r="F11" t="str">
            <v>상무</v>
          </cell>
          <cell r="G11" t="str">
            <v>임원</v>
          </cell>
          <cell r="H11">
            <v>38504</v>
          </cell>
          <cell r="I11" t="str">
            <v>남</v>
          </cell>
          <cell r="J11">
            <v>4.589041095890412</v>
          </cell>
          <cell r="K11">
            <v>0</v>
          </cell>
          <cell r="L11">
            <v>30</v>
          </cell>
          <cell r="M11">
            <v>30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P11">
            <v>19</v>
          </cell>
        </row>
        <row r="12">
          <cell r="B12">
            <v>1542</v>
          </cell>
          <cell r="C12" t="str">
            <v>Marketing</v>
          </cell>
          <cell r="D12" t="str">
            <v>Vaccine</v>
          </cell>
          <cell r="E12" t="str">
            <v>주상은</v>
          </cell>
          <cell r="F12" t="str">
            <v>이사</v>
          </cell>
          <cell r="G12" t="str">
            <v>임원</v>
          </cell>
          <cell r="H12" t="str">
            <v>2004-01-01</v>
          </cell>
          <cell r="I12" t="str">
            <v>여</v>
          </cell>
          <cell r="J12">
            <v>15.890410958904109</v>
          </cell>
          <cell r="K12">
            <v>0</v>
          </cell>
          <cell r="L12">
            <v>30</v>
          </cell>
          <cell r="M12">
            <v>30</v>
          </cell>
          <cell r="N12" t="str">
            <v>휴일</v>
          </cell>
          <cell r="O12" t="str">
            <v>휴일</v>
          </cell>
          <cell r="S12" t="str">
            <v>회의</v>
          </cell>
          <cell r="U12" t="str">
            <v>휴일</v>
          </cell>
          <cell r="V12" t="str">
            <v>휴일</v>
          </cell>
          <cell r="AA12" t="str">
            <v>4/8대휴</v>
          </cell>
          <cell r="AU12">
            <v>0</v>
          </cell>
          <cell r="AV12">
            <v>0</v>
          </cell>
          <cell r="AW12">
            <v>0</v>
          </cell>
          <cell r="AX12">
            <v>0</v>
          </cell>
          <cell r="AY12">
            <v>0</v>
          </cell>
          <cell r="AZ12">
            <v>0</v>
          </cell>
          <cell r="BA12">
            <v>0</v>
          </cell>
          <cell r="BB12">
            <v>0</v>
          </cell>
          <cell r="BC12">
            <v>4</v>
          </cell>
          <cell r="BD12">
            <v>1</v>
          </cell>
          <cell r="BE12">
            <v>0</v>
          </cell>
          <cell r="BF12">
            <v>0</v>
          </cell>
          <cell r="BG12">
            <v>0</v>
          </cell>
          <cell r="BH12">
            <v>0</v>
          </cell>
          <cell r="BI12">
            <v>0</v>
          </cell>
          <cell r="BJ12">
            <v>0</v>
          </cell>
          <cell r="BK12">
            <v>0</v>
          </cell>
          <cell r="BL12">
            <v>1</v>
          </cell>
          <cell r="BM12">
            <v>0</v>
          </cell>
          <cell r="BN12">
            <v>2</v>
          </cell>
          <cell r="BP12">
            <v>17</v>
          </cell>
        </row>
        <row r="13">
          <cell r="B13">
            <v>9027</v>
          </cell>
          <cell r="C13" t="str">
            <v>General Advisor</v>
          </cell>
          <cell r="D13" t="str">
            <v>General Advisor</v>
          </cell>
          <cell r="E13" t="str">
            <v>최현식</v>
          </cell>
          <cell r="F13" t="str">
            <v>상임고문</v>
          </cell>
          <cell r="G13" t="str">
            <v>임원</v>
          </cell>
          <cell r="H13">
            <v>38078</v>
          </cell>
          <cell r="I13" t="str">
            <v>남</v>
          </cell>
          <cell r="J13">
            <v>10</v>
          </cell>
          <cell r="K13">
            <v>5</v>
          </cell>
          <cell r="L13">
            <v>30</v>
          </cell>
          <cell r="M13">
            <v>35</v>
          </cell>
          <cell r="S13" t="str">
            <v>출장</v>
          </cell>
          <cell r="AU13">
            <v>0</v>
          </cell>
          <cell r="AV13">
            <v>0</v>
          </cell>
          <cell r="AW13">
            <v>0</v>
          </cell>
          <cell r="AX13">
            <v>0</v>
          </cell>
          <cell r="AY13">
            <v>0</v>
          </cell>
          <cell r="AZ13">
            <v>0</v>
          </cell>
          <cell r="BA13">
            <v>0</v>
          </cell>
          <cell r="BB13">
            <v>0</v>
          </cell>
          <cell r="BC13">
            <v>0</v>
          </cell>
          <cell r="BD13">
            <v>0</v>
          </cell>
          <cell r="BE13">
            <v>1</v>
          </cell>
          <cell r="BF13">
            <v>0</v>
          </cell>
          <cell r="BG13">
            <v>0</v>
          </cell>
          <cell r="BH13">
            <v>0</v>
          </cell>
          <cell r="BI13">
            <v>0</v>
          </cell>
          <cell r="BJ13">
            <v>0</v>
          </cell>
          <cell r="BK13">
            <v>0</v>
          </cell>
          <cell r="BL13">
            <v>0</v>
          </cell>
          <cell r="BM13">
            <v>0</v>
          </cell>
          <cell r="BN13">
            <v>1</v>
          </cell>
          <cell r="BP13">
            <v>18</v>
          </cell>
        </row>
        <row r="14">
          <cell r="B14">
            <v>1041</v>
          </cell>
          <cell r="C14" t="str">
            <v>BD</v>
          </cell>
          <cell r="D14" t="str">
            <v>BD</v>
          </cell>
          <cell r="E14" t="str">
            <v>조남용</v>
          </cell>
          <cell r="F14" t="str">
            <v>상무</v>
          </cell>
          <cell r="G14" t="str">
            <v>임원</v>
          </cell>
          <cell r="H14" t="str">
            <v>1989-09-18</v>
          </cell>
          <cell r="I14" t="str">
            <v>남</v>
          </cell>
          <cell r="J14">
            <v>10</v>
          </cell>
          <cell r="K14">
            <v>5</v>
          </cell>
          <cell r="L14">
            <v>30</v>
          </cell>
          <cell r="M14">
            <v>35</v>
          </cell>
          <cell r="S14" t="str">
            <v>출장</v>
          </cell>
          <cell r="T14" t="str">
            <v>출장</v>
          </cell>
          <cell r="AU14">
            <v>0</v>
          </cell>
          <cell r="AV14">
            <v>0</v>
          </cell>
          <cell r="AW14">
            <v>0</v>
          </cell>
          <cell r="AX14">
            <v>0</v>
          </cell>
          <cell r="AY14">
            <v>0</v>
          </cell>
          <cell r="AZ14">
            <v>0</v>
          </cell>
          <cell r="BA14">
            <v>0</v>
          </cell>
          <cell r="BB14">
            <v>0</v>
          </cell>
          <cell r="BC14">
            <v>0</v>
          </cell>
          <cell r="BD14">
            <v>0</v>
          </cell>
          <cell r="BE14">
            <v>2</v>
          </cell>
          <cell r="BF14">
            <v>0</v>
          </cell>
          <cell r="BG14">
            <v>0</v>
          </cell>
          <cell r="BH14">
            <v>0</v>
          </cell>
          <cell r="BI14">
            <v>0</v>
          </cell>
          <cell r="BJ14">
            <v>0</v>
          </cell>
          <cell r="BK14">
            <v>0</v>
          </cell>
          <cell r="BL14">
            <v>0</v>
          </cell>
          <cell r="BM14">
            <v>0</v>
          </cell>
          <cell r="BN14">
            <v>2</v>
          </cell>
          <cell r="BP14">
            <v>17</v>
          </cell>
        </row>
        <row r="15">
          <cell r="B15">
            <v>1404</v>
          </cell>
          <cell r="C15" t="str">
            <v>PR</v>
          </cell>
          <cell r="D15" t="str">
            <v>PR</v>
          </cell>
          <cell r="E15" t="str">
            <v>양윤희</v>
          </cell>
          <cell r="F15" t="str">
            <v>이사</v>
          </cell>
          <cell r="G15" t="str">
            <v>임원</v>
          </cell>
          <cell r="H15" t="str">
            <v>2002-07-02</v>
          </cell>
          <cell r="I15" t="str">
            <v>여</v>
          </cell>
          <cell r="J15">
            <v>16</v>
          </cell>
          <cell r="K15">
            <v>0</v>
          </cell>
          <cell r="L15">
            <v>30</v>
          </cell>
          <cell r="M15">
            <v>30</v>
          </cell>
          <cell r="AA15" t="str">
            <v>소풍</v>
          </cell>
          <cell r="AK15" t="str">
            <v>출장</v>
          </cell>
          <cell r="AL15" t="str">
            <v>출장</v>
          </cell>
          <cell r="AM15" t="str">
            <v>출장</v>
          </cell>
          <cell r="AN15" t="str">
            <v>출장</v>
          </cell>
          <cell r="AO15" t="str">
            <v>출장</v>
          </cell>
          <cell r="AU15">
            <v>0</v>
          </cell>
          <cell r="AV15">
            <v>0</v>
          </cell>
          <cell r="AW15">
            <v>0</v>
          </cell>
          <cell r="AX15">
            <v>0</v>
          </cell>
          <cell r="AY15">
            <v>0</v>
          </cell>
          <cell r="AZ15">
            <v>0</v>
          </cell>
          <cell r="BA15">
            <v>0</v>
          </cell>
          <cell r="BB15">
            <v>0</v>
          </cell>
          <cell r="BC15">
            <v>0</v>
          </cell>
          <cell r="BD15">
            <v>0</v>
          </cell>
          <cell r="BE15">
            <v>5</v>
          </cell>
          <cell r="BF15">
            <v>0</v>
          </cell>
          <cell r="BG15">
            <v>0</v>
          </cell>
          <cell r="BH15">
            <v>0</v>
          </cell>
          <cell r="BI15">
            <v>0</v>
          </cell>
          <cell r="BJ15">
            <v>0</v>
          </cell>
          <cell r="BK15">
            <v>0</v>
          </cell>
          <cell r="BL15">
            <v>0</v>
          </cell>
          <cell r="BM15">
            <v>1</v>
          </cell>
          <cell r="BN15">
            <v>5</v>
          </cell>
          <cell r="BP15">
            <v>13</v>
          </cell>
        </row>
        <row r="16">
          <cell r="B16">
            <v>1590</v>
          </cell>
          <cell r="C16" t="str">
            <v>Medical</v>
          </cell>
          <cell r="D16" t="str">
            <v>Clinical Research</v>
          </cell>
          <cell r="E16" t="str">
            <v>이일섭</v>
          </cell>
          <cell r="F16" t="str">
            <v>부사장</v>
          </cell>
          <cell r="G16" t="str">
            <v>임원</v>
          </cell>
          <cell r="H16" t="str">
            <v>2005-01-01</v>
          </cell>
          <cell r="I16" t="str">
            <v>남</v>
          </cell>
          <cell r="J16">
            <v>10</v>
          </cell>
          <cell r="K16">
            <v>5</v>
          </cell>
          <cell r="L16">
            <v>30</v>
          </cell>
          <cell r="M16">
            <v>35</v>
          </cell>
          <cell r="S16" t="str">
            <v>출장</v>
          </cell>
          <cell r="T16" t="str">
            <v>출장</v>
          </cell>
          <cell r="Z16" t="str">
            <v>회의</v>
          </cell>
          <cell r="AA16" t="str">
            <v>회의</v>
          </cell>
          <cell r="AU16">
            <v>0</v>
          </cell>
          <cell r="AV16">
            <v>0</v>
          </cell>
          <cell r="AW16">
            <v>0</v>
          </cell>
          <cell r="AX16">
            <v>0</v>
          </cell>
          <cell r="AY16">
            <v>0</v>
          </cell>
          <cell r="AZ16">
            <v>0</v>
          </cell>
          <cell r="BA16">
            <v>0</v>
          </cell>
          <cell r="BB16">
            <v>0</v>
          </cell>
          <cell r="BC16">
            <v>0</v>
          </cell>
          <cell r="BD16">
            <v>0</v>
          </cell>
          <cell r="BE16">
            <v>2</v>
          </cell>
          <cell r="BF16">
            <v>0</v>
          </cell>
          <cell r="BG16">
            <v>0</v>
          </cell>
          <cell r="BH16">
            <v>0</v>
          </cell>
          <cell r="BI16">
            <v>0</v>
          </cell>
          <cell r="BJ16">
            <v>0</v>
          </cell>
          <cell r="BK16">
            <v>0</v>
          </cell>
          <cell r="BL16">
            <v>2</v>
          </cell>
          <cell r="BM16">
            <v>0</v>
          </cell>
          <cell r="BN16">
            <v>4</v>
          </cell>
          <cell r="BP16">
            <v>15</v>
          </cell>
        </row>
        <row r="17">
          <cell r="B17">
            <v>1609</v>
          </cell>
          <cell r="C17" t="str">
            <v>Medical</v>
          </cell>
          <cell r="D17" t="str">
            <v>RDPM/CME</v>
          </cell>
          <cell r="E17" t="str">
            <v>최원</v>
          </cell>
          <cell r="F17" t="str">
            <v>상무</v>
          </cell>
          <cell r="G17" t="str">
            <v>임원</v>
          </cell>
          <cell r="H17">
            <v>38726</v>
          </cell>
          <cell r="I17" t="str">
            <v>남</v>
          </cell>
          <cell r="J17">
            <v>0</v>
          </cell>
          <cell r="K17">
            <v>0</v>
          </cell>
          <cell r="L17">
            <v>29.342465753424658</v>
          </cell>
          <cell r="M17">
            <v>29.342465753424658</v>
          </cell>
          <cell r="Z17" t="str">
            <v>회의</v>
          </cell>
          <cell r="AA17" t="str">
            <v>회의</v>
          </cell>
          <cell r="AG17" t="str">
            <v>출장</v>
          </cell>
          <cell r="AU17">
            <v>0</v>
          </cell>
          <cell r="AV17">
            <v>0</v>
          </cell>
          <cell r="AW17">
            <v>0</v>
          </cell>
          <cell r="AX17">
            <v>0</v>
          </cell>
          <cell r="AY17">
            <v>0</v>
          </cell>
          <cell r="AZ17">
            <v>0</v>
          </cell>
          <cell r="BA17">
            <v>0</v>
          </cell>
          <cell r="BB17">
            <v>0</v>
          </cell>
          <cell r="BC17">
            <v>0</v>
          </cell>
          <cell r="BD17">
            <v>0</v>
          </cell>
          <cell r="BE17">
            <v>1</v>
          </cell>
          <cell r="BF17">
            <v>0</v>
          </cell>
          <cell r="BG17">
            <v>0</v>
          </cell>
          <cell r="BH17">
            <v>0</v>
          </cell>
          <cell r="BI17">
            <v>0</v>
          </cell>
          <cell r="BJ17">
            <v>0</v>
          </cell>
          <cell r="BK17">
            <v>0</v>
          </cell>
          <cell r="BL17">
            <v>2</v>
          </cell>
          <cell r="BM17">
            <v>0</v>
          </cell>
          <cell r="BN17">
            <v>3</v>
          </cell>
          <cell r="BP17">
            <v>16</v>
          </cell>
        </row>
        <row r="18">
          <cell r="B18">
            <v>1143</v>
          </cell>
          <cell r="C18" t="str">
            <v>Regulatory</v>
          </cell>
          <cell r="D18" t="str">
            <v>Registration</v>
          </cell>
          <cell r="E18" t="str">
            <v>김성호</v>
          </cell>
          <cell r="F18" t="str">
            <v>상무</v>
          </cell>
          <cell r="G18" t="str">
            <v>임원</v>
          </cell>
          <cell r="H18" t="str">
            <v>1994-08-16</v>
          </cell>
          <cell r="I18" t="str">
            <v>남</v>
          </cell>
          <cell r="J18">
            <v>10</v>
          </cell>
          <cell r="K18">
            <v>5</v>
          </cell>
          <cell r="L18">
            <v>30</v>
          </cell>
          <cell r="M18">
            <v>35</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P18">
            <v>19</v>
          </cell>
        </row>
        <row r="19">
          <cell r="B19">
            <v>1018</v>
          </cell>
          <cell r="C19" t="str">
            <v>Regulatory</v>
          </cell>
          <cell r="D19" t="str">
            <v xml:space="preserve">Business Environment &amp; Standard Dept. </v>
          </cell>
          <cell r="E19" t="str">
            <v>연정흠</v>
          </cell>
          <cell r="F19" t="str">
            <v>이사</v>
          </cell>
          <cell r="G19" t="str">
            <v>임원</v>
          </cell>
          <cell r="H19" t="str">
            <v>1987-08-16</v>
          </cell>
          <cell r="I19" t="str">
            <v>남</v>
          </cell>
          <cell r="J19">
            <v>10</v>
          </cell>
          <cell r="K19">
            <v>5</v>
          </cell>
          <cell r="L19">
            <v>30</v>
          </cell>
          <cell r="M19">
            <v>35</v>
          </cell>
          <cell r="AF19" t="str">
            <v>연차</v>
          </cell>
          <cell r="AU19">
            <v>1</v>
          </cell>
          <cell r="AV19">
            <v>0</v>
          </cell>
          <cell r="AW19">
            <v>1</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1</v>
          </cell>
          <cell r="BP19">
            <v>18</v>
          </cell>
        </row>
        <row r="20">
          <cell r="B20">
            <v>1575</v>
          </cell>
          <cell r="C20" t="str">
            <v>Bio Regulatory &amp; GA</v>
          </cell>
          <cell r="D20" t="str">
            <v>Bio Registration</v>
          </cell>
          <cell r="E20" t="str">
            <v>김경호</v>
          </cell>
          <cell r="F20" t="str">
            <v>상무</v>
          </cell>
          <cell r="G20" t="str">
            <v>임원</v>
          </cell>
          <cell r="H20" t="str">
            <v>2004-08-01</v>
          </cell>
          <cell r="I20" t="str">
            <v>남</v>
          </cell>
          <cell r="J20">
            <v>10</v>
          </cell>
          <cell r="K20">
            <v>5</v>
          </cell>
          <cell r="L20">
            <v>30</v>
          </cell>
          <cell r="M20">
            <v>35</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P20">
            <v>19</v>
          </cell>
        </row>
        <row r="21">
          <cell r="B21">
            <v>1208</v>
          </cell>
          <cell r="C21" t="str">
            <v>Administration</v>
          </cell>
          <cell r="D21" t="str">
            <v>GM</v>
          </cell>
          <cell r="E21" t="str">
            <v>김진호</v>
          </cell>
          <cell r="F21" t="str">
            <v>사장</v>
          </cell>
          <cell r="G21" t="str">
            <v>임원</v>
          </cell>
          <cell r="H21" t="str">
            <v>1997-11-10</v>
          </cell>
          <cell r="I21" t="str">
            <v>남</v>
          </cell>
          <cell r="J21">
            <v>10</v>
          </cell>
          <cell r="K21">
            <v>5</v>
          </cell>
          <cell r="L21">
            <v>30</v>
          </cell>
          <cell r="M21">
            <v>35</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P21">
            <v>19</v>
          </cell>
        </row>
        <row r="22">
          <cell r="B22">
            <v>1391</v>
          </cell>
          <cell r="C22" t="str">
            <v>Finance</v>
          </cell>
          <cell r="D22" t="str">
            <v>Accounting</v>
          </cell>
          <cell r="E22" t="str">
            <v>김영도</v>
          </cell>
          <cell r="F22" t="str">
            <v>부사장</v>
          </cell>
          <cell r="G22" t="str">
            <v>임원</v>
          </cell>
          <cell r="H22" t="str">
            <v>2002-05-13</v>
          </cell>
          <cell r="I22" t="str">
            <v>남</v>
          </cell>
          <cell r="J22">
            <v>10</v>
          </cell>
          <cell r="K22">
            <v>5</v>
          </cell>
          <cell r="L22">
            <v>30</v>
          </cell>
          <cell r="M22">
            <v>35</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P22">
            <v>19</v>
          </cell>
        </row>
        <row r="23">
          <cell r="B23">
            <v>1595</v>
          </cell>
          <cell r="C23" t="str">
            <v>Finance</v>
          </cell>
          <cell r="D23" t="str">
            <v>Accounting</v>
          </cell>
          <cell r="E23" t="str">
            <v>윤성덕</v>
          </cell>
          <cell r="F23" t="str">
            <v>이사</v>
          </cell>
          <cell r="G23" t="str">
            <v>임원</v>
          </cell>
          <cell r="H23">
            <v>38448</v>
          </cell>
          <cell r="I23" t="str">
            <v>남</v>
          </cell>
          <cell r="J23">
            <v>10</v>
          </cell>
          <cell r="K23">
            <v>2.1917808219178099</v>
          </cell>
          <cell r="L23">
            <v>30</v>
          </cell>
          <cell r="M23">
            <v>32.19178082191781</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P23">
            <v>19</v>
          </cell>
        </row>
        <row r="24">
          <cell r="B24">
            <v>1539</v>
          </cell>
          <cell r="C24" t="str">
            <v>Finance</v>
          </cell>
          <cell r="D24" t="str">
            <v>Planning</v>
          </cell>
          <cell r="E24" t="str">
            <v>남찬희</v>
          </cell>
          <cell r="F24" t="str">
            <v>이사</v>
          </cell>
          <cell r="G24" t="str">
            <v>임원</v>
          </cell>
          <cell r="H24" t="str">
            <v>2003-11-10</v>
          </cell>
          <cell r="I24" t="str">
            <v>여</v>
          </cell>
          <cell r="J24">
            <v>16</v>
          </cell>
          <cell r="K24">
            <v>0</v>
          </cell>
          <cell r="L24">
            <v>30</v>
          </cell>
          <cell r="M24">
            <v>30</v>
          </cell>
          <cell r="AN24" t="str">
            <v>연차</v>
          </cell>
          <cell r="AU24">
            <v>1</v>
          </cell>
          <cell r="AV24">
            <v>0</v>
          </cell>
          <cell r="AW24">
            <v>1</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1</v>
          </cell>
          <cell r="BP24">
            <v>18</v>
          </cell>
        </row>
        <row r="25">
          <cell r="B25">
            <v>1583</v>
          </cell>
          <cell r="C25" t="str">
            <v>HR&amp;GA</v>
          </cell>
          <cell r="D25" t="str">
            <v>HR Operations</v>
          </cell>
          <cell r="E25" t="str">
            <v>유삼동</v>
          </cell>
          <cell r="F25" t="str">
            <v>전무</v>
          </cell>
          <cell r="G25" t="str">
            <v>임원</v>
          </cell>
          <cell r="H25" t="str">
            <v>2004-10-01</v>
          </cell>
          <cell r="I25" t="str">
            <v>남</v>
          </cell>
          <cell r="J25">
            <v>10</v>
          </cell>
          <cell r="K25">
            <v>5</v>
          </cell>
          <cell r="L25">
            <v>30</v>
          </cell>
          <cell r="M25">
            <v>35</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P25">
            <v>19</v>
          </cell>
        </row>
        <row r="26">
          <cell r="B26">
            <v>1594</v>
          </cell>
          <cell r="C26" t="str">
            <v>Legal</v>
          </cell>
          <cell r="D26" t="str">
            <v>Legal</v>
          </cell>
          <cell r="E26" t="str">
            <v>연태준</v>
          </cell>
          <cell r="F26" t="str">
            <v>상무</v>
          </cell>
          <cell r="G26" t="str">
            <v>임원</v>
          </cell>
          <cell r="H26">
            <v>38443</v>
          </cell>
          <cell r="I26" t="str">
            <v>남</v>
          </cell>
          <cell r="J26">
            <v>10</v>
          </cell>
          <cell r="K26">
            <v>2.1027397260273979</v>
          </cell>
          <cell r="L26">
            <v>30</v>
          </cell>
          <cell r="M26">
            <v>32.102739726027394</v>
          </cell>
          <cell r="P26" t="str">
            <v>출장</v>
          </cell>
          <cell r="Q26" t="str">
            <v>출장</v>
          </cell>
          <cell r="S26" t="str">
            <v>출장</v>
          </cell>
          <cell r="T26" t="str">
            <v>출장</v>
          </cell>
          <cell r="AU26">
            <v>0</v>
          </cell>
          <cell r="AV26">
            <v>0</v>
          </cell>
          <cell r="AW26">
            <v>0</v>
          </cell>
          <cell r="AX26">
            <v>0</v>
          </cell>
          <cell r="AY26">
            <v>0</v>
          </cell>
          <cell r="AZ26">
            <v>0</v>
          </cell>
          <cell r="BA26">
            <v>0</v>
          </cell>
          <cell r="BB26">
            <v>0</v>
          </cell>
          <cell r="BC26">
            <v>0</v>
          </cell>
          <cell r="BD26">
            <v>0</v>
          </cell>
          <cell r="BE26">
            <v>4</v>
          </cell>
          <cell r="BF26">
            <v>0</v>
          </cell>
          <cell r="BG26">
            <v>0</v>
          </cell>
          <cell r="BH26">
            <v>0</v>
          </cell>
          <cell r="BI26">
            <v>0</v>
          </cell>
          <cell r="BJ26">
            <v>0</v>
          </cell>
          <cell r="BK26">
            <v>0</v>
          </cell>
          <cell r="BL26">
            <v>0</v>
          </cell>
          <cell r="BM26">
            <v>0</v>
          </cell>
          <cell r="BN26">
            <v>4</v>
          </cell>
          <cell r="BP26">
            <v>15</v>
          </cell>
        </row>
        <row r="27">
          <cell r="B27">
            <v>8003</v>
          </cell>
          <cell r="C27" t="str">
            <v>Consumer</v>
          </cell>
          <cell r="D27" t="str">
            <v>Marketing</v>
          </cell>
          <cell r="E27" t="str">
            <v>지승렬</v>
          </cell>
          <cell r="F27" t="str">
            <v>이사</v>
          </cell>
          <cell r="G27" t="str">
            <v>임원</v>
          </cell>
          <cell r="H27" t="str">
            <v>1996-08-19</v>
          </cell>
          <cell r="I27" t="str">
            <v>남</v>
          </cell>
          <cell r="J27">
            <v>10</v>
          </cell>
          <cell r="K27">
            <v>5</v>
          </cell>
          <cell r="L27">
            <v>30</v>
          </cell>
          <cell r="M27">
            <v>35</v>
          </cell>
          <cell r="AO27" t="str">
            <v>소풍</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1</v>
          </cell>
          <cell r="BN27">
            <v>0</v>
          </cell>
          <cell r="BP27">
            <v>18</v>
          </cell>
        </row>
        <row r="28">
          <cell r="B28">
            <v>8013</v>
          </cell>
          <cell r="C28" t="str">
            <v>Consumer</v>
          </cell>
          <cell r="D28" t="str">
            <v>Consumer Admin</v>
          </cell>
          <cell r="E28" t="str">
            <v>김천수</v>
          </cell>
          <cell r="F28" t="str">
            <v>상무</v>
          </cell>
          <cell r="G28" t="str">
            <v>임원</v>
          </cell>
          <cell r="H28">
            <v>38817</v>
          </cell>
          <cell r="I28" t="str">
            <v>남</v>
          </cell>
          <cell r="L28">
            <v>21.863013698630137</v>
          </cell>
          <cell r="M28">
            <v>21.863013698630137</v>
          </cell>
          <cell r="AO28" t="str">
            <v>소풍</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1</v>
          </cell>
          <cell r="BN28">
            <v>0</v>
          </cell>
          <cell r="BO28">
            <v>-4</v>
          </cell>
          <cell r="BP28">
            <v>14</v>
          </cell>
        </row>
        <row r="29">
          <cell r="BP29">
            <v>19</v>
          </cell>
        </row>
        <row r="30">
          <cell r="B30">
            <v>1073</v>
          </cell>
          <cell r="C30" t="str">
            <v>CVS</v>
          </cell>
          <cell r="D30" t="str">
            <v>Regional Sales Manager</v>
          </cell>
          <cell r="E30" t="str">
            <v>박원호</v>
          </cell>
          <cell r="F30" t="str">
            <v>부장</v>
          </cell>
          <cell r="G30" t="str">
            <v>본부장</v>
          </cell>
          <cell r="H30" t="str">
            <v>1991-09-09</v>
          </cell>
          <cell r="I30" t="str">
            <v>남</v>
          </cell>
          <cell r="J30">
            <v>30</v>
          </cell>
          <cell r="K30">
            <v>0</v>
          </cell>
          <cell r="L30">
            <v>25</v>
          </cell>
          <cell r="M30">
            <v>25</v>
          </cell>
          <cell r="P30" t="str">
            <v>회의</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1</v>
          </cell>
          <cell r="BM30">
            <v>0</v>
          </cell>
          <cell r="BN30">
            <v>1</v>
          </cell>
          <cell r="BP30">
            <v>18</v>
          </cell>
        </row>
        <row r="31">
          <cell r="B31">
            <v>1034</v>
          </cell>
          <cell r="C31" t="str">
            <v>CVS</v>
          </cell>
          <cell r="D31" t="str">
            <v>CVS GH 서울1팀</v>
          </cell>
          <cell r="E31" t="str">
            <v>최규덕</v>
          </cell>
          <cell r="F31" t="str">
            <v>차장</v>
          </cell>
          <cell r="G31" t="str">
            <v>팀장</v>
          </cell>
          <cell r="H31" t="str">
            <v>1989-03-27</v>
          </cell>
          <cell r="I31" t="str">
            <v>남</v>
          </cell>
          <cell r="J31">
            <v>27</v>
          </cell>
          <cell r="K31">
            <v>0</v>
          </cell>
          <cell r="L31">
            <v>27</v>
          </cell>
          <cell r="M31">
            <v>27</v>
          </cell>
          <cell r="P31" t="str">
            <v>회의</v>
          </cell>
          <cell r="AI31" t="str">
            <v>휴일</v>
          </cell>
          <cell r="AJ31" t="str">
            <v>휴일</v>
          </cell>
          <cell r="AU31">
            <v>0</v>
          </cell>
          <cell r="AV31">
            <v>0</v>
          </cell>
          <cell r="AW31">
            <v>0</v>
          </cell>
          <cell r="AX31">
            <v>0</v>
          </cell>
          <cell r="AY31">
            <v>0</v>
          </cell>
          <cell r="AZ31">
            <v>0</v>
          </cell>
          <cell r="BA31">
            <v>0</v>
          </cell>
          <cell r="BB31">
            <v>0</v>
          </cell>
          <cell r="BC31">
            <v>2</v>
          </cell>
          <cell r="BD31">
            <v>0</v>
          </cell>
          <cell r="BE31">
            <v>0</v>
          </cell>
          <cell r="BF31">
            <v>0</v>
          </cell>
          <cell r="BG31">
            <v>0</v>
          </cell>
          <cell r="BH31">
            <v>0</v>
          </cell>
          <cell r="BI31">
            <v>0</v>
          </cell>
          <cell r="BJ31">
            <v>0</v>
          </cell>
          <cell r="BK31">
            <v>0</v>
          </cell>
          <cell r="BL31">
            <v>1</v>
          </cell>
          <cell r="BM31">
            <v>0</v>
          </cell>
          <cell r="BN31">
            <v>1</v>
          </cell>
          <cell r="BP31">
            <v>18</v>
          </cell>
        </row>
        <row r="32">
          <cell r="B32">
            <v>1210</v>
          </cell>
          <cell r="C32" t="str">
            <v>CVS</v>
          </cell>
          <cell r="D32" t="str">
            <v>CVS GH 서울1팀</v>
          </cell>
          <cell r="E32" t="str">
            <v>김기성</v>
          </cell>
          <cell r="F32" t="str">
            <v>차장</v>
          </cell>
          <cell r="G32" t="str">
            <v>팀원</v>
          </cell>
          <cell r="H32" t="str">
            <v>1997-11-17</v>
          </cell>
          <cell r="I32" t="str">
            <v>남</v>
          </cell>
          <cell r="J32">
            <v>19</v>
          </cell>
          <cell r="K32">
            <v>0</v>
          </cell>
          <cell r="L32">
            <v>19</v>
          </cell>
          <cell r="M32">
            <v>19</v>
          </cell>
          <cell r="O32" t="str">
            <v>휴일</v>
          </cell>
          <cell r="P32" t="str">
            <v>회의</v>
          </cell>
          <cell r="U32" t="str">
            <v>휴일</v>
          </cell>
          <cell r="V32" t="str">
            <v>휴일</v>
          </cell>
          <cell r="AB32" t="str">
            <v>휴일</v>
          </cell>
          <cell r="AC32" t="str">
            <v>휴일</v>
          </cell>
          <cell r="AJ32" t="str">
            <v>휴일</v>
          </cell>
          <cell r="AU32">
            <v>0</v>
          </cell>
          <cell r="AV32">
            <v>0</v>
          </cell>
          <cell r="AW32">
            <v>0</v>
          </cell>
          <cell r="AX32">
            <v>0</v>
          </cell>
          <cell r="AY32">
            <v>0</v>
          </cell>
          <cell r="AZ32">
            <v>0</v>
          </cell>
          <cell r="BA32">
            <v>0</v>
          </cell>
          <cell r="BB32">
            <v>0</v>
          </cell>
          <cell r="BC32">
            <v>6</v>
          </cell>
          <cell r="BD32">
            <v>0</v>
          </cell>
          <cell r="BE32">
            <v>0</v>
          </cell>
          <cell r="BF32">
            <v>0</v>
          </cell>
          <cell r="BG32">
            <v>0</v>
          </cell>
          <cell r="BH32">
            <v>0</v>
          </cell>
          <cell r="BI32">
            <v>0</v>
          </cell>
          <cell r="BJ32">
            <v>0</v>
          </cell>
          <cell r="BK32">
            <v>0</v>
          </cell>
          <cell r="BL32">
            <v>1</v>
          </cell>
          <cell r="BM32">
            <v>0</v>
          </cell>
          <cell r="BN32">
            <v>1</v>
          </cell>
          <cell r="BP32">
            <v>18</v>
          </cell>
        </row>
        <row r="33">
          <cell r="B33">
            <v>1599</v>
          </cell>
          <cell r="C33" t="str">
            <v>CVS</v>
          </cell>
          <cell r="D33" t="str">
            <v>CVS GH 서울1팀</v>
          </cell>
          <cell r="E33" t="str">
            <v>김재환</v>
          </cell>
          <cell r="F33" t="str">
            <v>주임</v>
          </cell>
          <cell r="G33" t="str">
            <v>팀원</v>
          </cell>
          <cell r="H33">
            <v>38548</v>
          </cell>
          <cell r="I33" t="str">
            <v>남</v>
          </cell>
          <cell r="J33">
            <v>0</v>
          </cell>
          <cell r="K33">
            <v>-0.34246575342465757</v>
          </cell>
          <cell r="L33">
            <v>11</v>
          </cell>
          <cell r="M33">
            <v>10.657534246575342</v>
          </cell>
          <cell r="P33" t="str">
            <v>회의</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1</v>
          </cell>
          <cell r="BM33">
            <v>0</v>
          </cell>
          <cell r="BN33">
            <v>1</v>
          </cell>
          <cell r="BP33">
            <v>18</v>
          </cell>
        </row>
        <row r="34">
          <cell r="B34">
            <v>1232</v>
          </cell>
          <cell r="C34" t="str">
            <v>CVS</v>
          </cell>
          <cell r="D34" t="str">
            <v>CVS GH 서울1팀</v>
          </cell>
          <cell r="E34" t="str">
            <v>노승열</v>
          </cell>
          <cell r="F34" t="str">
            <v>대리</v>
          </cell>
          <cell r="G34" t="str">
            <v>팀원</v>
          </cell>
          <cell r="H34" t="str">
            <v>1999-07-01</v>
          </cell>
          <cell r="I34" t="str">
            <v>남</v>
          </cell>
          <cell r="J34">
            <v>18</v>
          </cell>
          <cell r="K34">
            <v>0</v>
          </cell>
          <cell r="L34">
            <v>17</v>
          </cell>
          <cell r="M34">
            <v>17</v>
          </cell>
          <cell r="P34" t="str">
            <v>회의</v>
          </cell>
          <cell r="W34" t="str">
            <v>훈련반</v>
          </cell>
          <cell r="AU34">
            <v>0</v>
          </cell>
          <cell r="AV34">
            <v>0</v>
          </cell>
          <cell r="AW34">
            <v>0</v>
          </cell>
          <cell r="AX34">
            <v>0</v>
          </cell>
          <cell r="AY34">
            <v>0</v>
          </cell>
          <cell r="AZ34">
            <v>0</v>
          </cell>
          <cell r="BA34">
            <v>0</v>
          </cell>
          <cell r="BB34">
            <v>0</v>
          </cell>
          <cell r="BC34">
            <v>0</v>
          </cell>
          <cell r="BD34">
            <v>0</v>
          </cell>
          <cell r="BE34">
            <v>0</v>
          </cell>
          <cell r="BF34">
            <v>0</v>
          </cell>
          <cell r="BG34">
            <v>0</v>
          </cell>
          <cell r="BH34">
            <v>1</v>
          </cell>
          <cell r="BI34">
            <v>0</v>
          </cell>
          <cell r="BJ34">
            <v>0.5</v>
          </cell>
          <cell r="BK34">
            <v>0</v>
          </cell>
          <cell r="BL34">
            <v>1</v>
          </cell>
          <cell r="BM34">
            <v>0</v>
          </cell>
          <cell r="BN34">
            <v>1</v>
          </cell>
          <cell r="BP34">
            <v>18</v>
          </cell>
        </row>
        <row r="35">
          <cell r="B35">
            <v>1354</v>
          </cell>
          <cell r="C35" t="str">
            <v>CVS</v>
          </cell>
          <cell r="D35" t="str">
            <v>CVS GH 서울1팀</v>
          </cell>
          <cell r="E35" t="str">
            <v>김택</v>
          </cell>
          <cell r="F35" t="str">
            <v>주임</v>
          </cell>
          <cell r="G35" t="str">
            <v>팀원</v>
          </cell>
          <cell r="H35" t="str">
            <v>2001-04-30</v>
          </cell>
          <cell r="I35" t="str">
            <v>남</v>
          </cell>
          <cell r="J35">
            <v>13</v>
          </cell>
          <cell r="K35">
            <v>0</v>
          </cell>
          <cell r="L35">
            <v>15</v>
          </cell>
          <cell r="M35">
            <v>15</v>
          </cell>
          <cell r="P35" t="str">
            <v>회의</v>
          </cell>
          <cell r="AI35" t="str">
            <v>휴일</v>
          </cell>
          <cell r="AK35" t="str">
            <v>4/22대휴</v>
          </cell>
          <cell r="AU35">
            <v>0</v>
          </cell>
          <cell r="AV35">
            <v>0</v>
          </cell>
          <cell r="AW35">
            <v>0</v>
          </cell>
          <cell r="AX35">
            <v>0</v>
          </cell>
          <cell r="AY35">
            <v>0</v>
          </cell>
          <cell r="AZ35">
            <v>0</v>
          </cell>
          <cell r="BA35">
            <v>0</v>
          </cell>
          <cell r="BB35">
            <v>0</v>
          </cell>
          <cell r="BC35">
            <v>1</v>
          </cell>
          <cell r="BD35">
            <v>1</v>
          </cell>
          <cell r="BE35">
            <v>0</v>
          </cell>
          <cell r="BF35">
            <v>0</v>
          </cell>
          <cell r="BG35">
            <v>0</v>
          </cell>
          <cell r="BH35">
            <v>0</v>
          </cell>
          <cell r="BI35">
            <v>0</v>
          </cell>
          <cell r="BJ35">
            <v>0</v>
          </cell>
          <cell r="BK35">
            <v>0</v>
          </cell>
          <cell r="BL35">
            <v>1</v>
          </cell>
          <cell r="BM35">
            <v>0</v>
          </cell>
          <cell r="BN35">
            <v>2</v>
          </cell>
          <cell r="BP35">
            <v>17</v>
          </cell>
        </row>
        <row r="36">
          <cell r="B36">
            <v>1463</v>
          </cell>
          <cell r="C36" t="str">
            <v>CVS</v>
          </cell>
          <cell r="D36" t="str">
            <v>CVS GH 서울1팀</v>
          </cell>
          <cell r="E36" t="str">
            <v>이계왕</v>
          </cell>
          <cell r="F36" t="str">
            <v>주임</v>
          </cell>
          <cell r="G36" t="str">
            <v>팀원</v>
          </cell>
          <cell r="H36" t="str">
            <v>2003-01-07</v>
          </cell>
          <cell r="I36" t="str">
            <v>남</v>
          </cell>
          <cell r="J36">
            <v>9</v>
          </cell>
          <cell r="K36">
            <v>0</v>
          </cell>
          <cell r="L36">
            <v>13</v>
          </cell>
          <cell r="M36">
            <v>13</v>
          </cell>
          <cell r="P36" t="str">
            <v>회의</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1</v>
          </cell>
          <cell r="BM36">
            <v>0</v>
          </cell>
          <cell r="BN36">
            <v>1</v>
          </cell>
          <cell r="BP36">
            <v>18</v>
          </cell>
        </row>
        <row r="37">
          <cell r="B37">
            <v>1309</v>
          </cell>
          <cell r="C37" t="str">
            <v>CVS</v>
          </cell>
          <cell r="D37" t="str">
            <v>CVS GH 서울1팀</v>
          </cell>
          <cell r="E37" t="str">
            <v>조성찬</v>
          </cell>
          <cell r="F37" t="str">
            <v>대리</v>
          </cell>
          <cell r="G37" t="str">
            <v>팀원</v>
          </cell>
          <cell r="H37" t="str">
            <v>2000-05-02</v>
          </cell>
          <cell r="I37" t="str">
            <v>남</v>
          </cell>
          <cell r="J37">
            <v>15</v>
          </cell>
          <cell r="K37">
            <v>0</v>
          </cell>
          <cell r="L37">
            <v>16</v>
          </cell>
          <cell r="M37">
            <v>16</v>
          </cell>
          <cell r="P37" t="str">
            <v>회의</v>
          </cell>
          <cell r="S37" t="str">
            <v>경조(모회갑)</v>
          </cell>
          <cell r="AI37" t="str">
            <v>휴일</v>
          </cell>
          <cell r="AK37" t="str">
            <v>4/22대휴</v>
          </cell>
          <cell r="AU37">
            <v>0</v>
          </cell>
          <cell r="AV37">
            <v>0</v>
          </cell>
          <cell r="AW37">
            <v>0</v>
          </cell>
          <cell r="AX37">
            <v>0</v>
          </cell>
          <cell r="AY37">
            <v>0</v>
          </cell>
          <cell r="AZ37">
            <v>0</v>
          </cell>
          <cell r="BA37">
            <v>0</v>
          </cell>
          <cell r="BB37">
            <v>1</v>
          </cell>
          <cell r="BC37">
            <v>1</v>
          </cell>
          <cell r="BD37">
            <v>1</v>
          </cell>
          <cell r="BE37">
            <v>0</v>
          </cell>
          <cell r="BF37">
            <v>0</v>
          </cell>
          <cell r="BG37">
            <v>0</v>
          </cell>
          <cell r="BH37">
            <v>0</v>
          </cell>
          <cell r="BI37">
            <v>0</v>
          </cell>
          <cell r="BJ37">
            <v>0</v>
          </cell>
          <cell r="BK37">
            <v>0</v>
          </cell>
          <cell r="BL37">
            <v>1</v>
          </cell>
          <cell r="BM37">
            <v>0</v>
          </cell>
          <cell r="BN37">
            <v>3</v>
          </cell>
          <cell r="BP37">
            <v>16</v>
          </cell>
        </row>
        <row r="38">
          <cell r="B38">
            <v>1202</v>
          </cell>
          <cell r="C38" t="str">
            <v>CVS</v>
          </cell>
          <cell r="D38" t="str">
            <v>CVS GH 서울2팀</v>
          </cell>
          <cell r="E38" t="str">
            <v>이형우</v>
          </cell>
          <cell r="F38" t="str">
            <v>차장</v>
          </cell>
          <cell r="G38" t="str">
            <v>팀장</v>
          </cell>
          <cell r="H38" t="str">
            <v>1997-07-14</v>
          </cell>
          <cell r="I38" t="str">
            <v>남</v>
          </cell>
          <cell r="J38">
            <v>20</v>
          </cell>
          <cell r="K38">
            <v>0</v>
          </cell>
          <cell r="L38">
            <v>19</v>
          </cell>
          <cell r="M38">
            <v>19</v>
          </cell>
          <cell r="P38" t="str">
            <v>회의</v>
          </cell>
          <cell r="R38" t="str">
            <v>휴일</v>
          </cell>
          <cell r="U38" t="str">
            <v>휴일</v>
          </cell>
          <cell r="V38" t="str">
            <v>휴일</v>
          </cell>
          <cell r="AB38" t="str">
            <v>휴일</v>
          </cell>
          <cell r="AH38" t="str">
            <v>병가</v>
          </cell>
          <cell r="AP38" t="str">
            <v>휴일</v>
          </cell>
          <cell r="AU38">
            <v>0</v>
          </cell>
          <cell r="AV38">
            <v>0</v>
          </cell>
          <cell r="AW38">
            <v>0</v>
          </cell>
          <cell r="AX38">
            <v>0</v>
          </cell>
          <cell r="AY38">
            <v>0</v>
          </cell>
          <cell r="AZ38">
            <v>0</v>
          </cell>
          <cell r="BA38">
            <v>0</v>
          </cell>
          <cell r="BB38">
            <v>0</v>
          </cell>
          <cell r="BC38">
            <v>5</v>
          </cell>
          <cell r="BD38">
            <v>0</v>
          </cell>
          <cell r="BE38">
            <v>0</v>
          </cell>
          <cell r="BF38">
            <v>1</v>
          </cell>
          <cell r="BG38">
            <v>0</v>
          </cell>
          <cell r="BH38">
            <v>0</v>
          </cell>
          <cell r="BI38">
            <v>0</v>
          </cell>
          <cell r="BJ38">
            <v>0</v>
          </cell>
          <cell r="BK38">
            <v>0</v>
          </cell>
          <cell r="BL38">
            <v>1</v>
          </cell>
          <cell r="BM38">
            <v>0</v>
          </cell>
          <cell r="BN38">
            <v>2</v>
          </cell>
          <cell r="BO38">
            <v>-1</v>
          </cell>
          <cell r="BP38">
            <v>16</v>
          </cell>
        </row>
        <row r="39">
          <cell r="B39">
            <v>1417</v>
          </cell>
          <cell r="C39" t="str">
            <v>CVS</v>
          </cell>
          <cell r="D39" t="str">
            <v>CVS GH 서울2팀</v>
          </cell>
          <cell r="E39" t="str">
            <v>김형수</v>
          </cell>
          <cell r="F39" t="str">
            <v>주임</v>
          </cell>
          <cell r="G39" t="str">
            <v>팀원</v>
          </cell>
          <cell r="H39" t="str">
            <v>2002-11-04</v>
          </cell>
          <cell r="I39" t="str">
            <v>남</v>
          </cell>
          <cell r="J39">
            <v>16</v>
          </cell>
          <cell r="K39">
            <v>0</v>
          </cell>
          <cell r="L39">
            <v>14</v>
          </cell>
          <cell r="M39">
            <v>14</v>
          </cell>
          <cell r="P39" t="str">
            <v>회의</v>
          </cell>
          <cell r="R39" t="str">
            <v>휴일</v>
          </cell>
          <cell r="AB39" t="str">
            <v>휴일</v>
          </cell>
          <cell r="AJ39" t="str">
            <v>휴일</v>
          </cell>
          <cell r="AO39" t="str">
            <v>4/5대휴</v>
          </cell>
          <cell r="AU39">
            <v>0</v>
          </cell>
          <cell r="AV39">
            <v>0</v>
          </cell>
          <cell r="AW39">
            <v>0</v>
          </cell>
          <cell r="AX39">
            <v>0</v>
          </cell>
          <cell r="AY39">
            <v>0</v>
          </cell>
          <cell r="AZ39">
            <v>0</v>
          </cell>
          <cell r="BA39">
            <v>0</v>
          </cell>
          <cell r="BB39">
            <v>0</v>
          </cell>
          <cell r="BC39">
            <v>3</v>
          </cell>
          <cell r="BD39">
            <v>1</v>
          </cell>
          <cell r="BE39">
            <v>0</v>
          </cell>
          <cell r="BF39">
            <v>0</v>
          </cell>
          <cell r="BG39">
            <v>0</v>
          </cell>
          <cell r="BH39">
            <v>0</v>
          </cell>
          <cell r="BI39">
            <v>0</v>
          </cell>
          <cell r="BJ39">
            <v>0</v>
          </cell>
          <cell r="BK39">
            <v>0</v>
          </cell>
          <cell r="BL39">
            <v>1</v>
          </cell>
          <cell r="BM39">
            <v>0</v>
          </cell>
          <cell r="BN39">
            <v>2</v>
          </cell>
          <cell r="BP39">
            <v>18</v>
          </cell>
        </row>
        <row r="40">
          <cell r="B40">
            <v>1323</v>
          </cell>
          <cell r="C40" t="str">
            <v>CVS</v>
          </cell>
          <cell r="D40" t="str">
            <v>CVS GH 서울2팀</v>
          </cell>
          <cell r="E40" t="str">
            <v>이윤복</v>
          </cell>
          <cell r="F40" t="str">
            <v>대리</v>
          </cell>
          <cell r="G40" t="str">
            <v>팀원</v>
          </cell>
          <cell r="H40" t="str">
            <v>2001-02-26</v>
          </cell>
          <cell r="I40" t="str">
            <v>남</v>
          </cell>
          <cell r="J40">
            <v>13</v>
          </cell>
          <cell r="K40">
            <v>0</v>
          </cell>
          <cell r="L40">
            <v>15</v>
          </cell>
          <cell r="M40">
            <v>15</v>
          </cell>
          <cell r="P40" t="str">
            <v>회의</v>
          </cell>
          <cell r="AQ40" t="str">
            <v>휴일</v>
          </cell>
          <cell r="AU40">
            <v>0</v>
          </cell>
          <cell r="AV40">
            <v>0</v>
          </cell>
          <cell r="AW40">
            <v>0</v>
          </cell>
          <cell r="AX40">
            <v>0</v>
          </cell>
          <cell r="AY40">
            <v>0</v>
          </cell>
          <cell r="AZ40">
            <v>0</v>
          </cell>
          <cell r="BA40">
            <v>0</v>
          </cell>
          <cell r="BB40">
            <v>0</v>
          </cell>
          <cell r="BC40">
            <v>1</v>
          </cell>
          <cell r="BD40">
            <v>0</v>
          </cell>
          <cell r="BE40">
            <v>0</v>
          </cell>
          <cell r="BF40">
            <v>0</v>
          </cell>
          <cell r="BG40">
            <v>0</v>
          </cell>
          <cell r="BH40">
            <v>0</v>
          </cell>
          <cell r="BI40">
            <v>0</v>
          </cell>
          <cell r="BJ40">
            <v>0</v>
          </cell>
          <cell r="BK40">
            <v>0</v>
          </cell>
          <cell r="BL40">
            <v>1</v>
          </cell>
          <cell r="BM40">
            <v>0</v>
          </cell>
          <cell r="BN40">
            <v>1</v>
          </cell>
          <cell r="BP40">
            <v>18</v>
          </cell>
        </row>
        <row r="41">
          <cell r="B41">
            <v>1319</v>
          </cell>
          <cell r="C41" t="str">
            <v>CVS</v>
          </cell>
          <cell r="D41" t="str">
            <v>CVS GH 서울2팀</v>
          </cell>
          <cell r="E41" t="str">
            <v>이수성</v>
          </cell>
          <cell r="F41" t="str">
            <v>대리</v>
          </cell>
          <cell r="G41" t="str">
            <v>팀원</v>
          </cell>
          <cell r="H41" t="str">
            <v>2001-02-26</v>
          </cell>
          <cell r="I41" t="str">
            <v>남</v>
          </cell>
          <cell r="J41">
            <v>15</v>
          </cell>
          <cell r="K41">
            <v>0</v>
          </cell>
          <cell r="L41">
            <v>15</v>
          </cell>
          <cell r="M41">
            <v>15</v>
          </cell>
          <cell r="P41" t="str">
            <v>회의</v>
          </cell>
          <cell r="R41" t="str">
            <v>휴일</v>
          </cell>
          <cell r="U41" t="str">
            <v>휴일</v>
          </cell>
          <cell r="AD41" t="str">
            <v>4/8대휴</v>
          </cell>
          <cell r="AJ41" t="str">
            <v>휴일</v>
          </cell>
          <cell r="AU41">
            <v>0</v>
          </cell>
          <cell r="AV41">
            <v>0</v>
          </cell>
          <cell r="AW41">
            <v>0</v>
          </cell>
          <cell r="AX41">
            <v>0</v>
          </cell>
          <cell r="AY41">
            <v>0</v>
          </cell>
          <cell r="AZ41">
            <v>0</v>
          </cell>
          <cell r="BA41">
            <v>0</v>
          </cell>
          <cell r="BB41">
            <v>0</v>
          </cell>
          <cell r="BC41">
            <v>3</v>
          </cell>
          <cell r="BD41">
            <v>1</v>
          </cell>
          <cell r="BE41">
            <v>0</v>
          </cell>
          <cell r="BF41">
            <v>0</v>
          </cell>
          <cell r="BG41">
            <v>0</v>
          </cell>
          <cell r="BH41">
            <v>0</v>
          </cell>
          <cell r="BI41">
            <v>0</v>
          </cell>
          <cell r="BJ41">
            <v>0</v>
          </cell>
          <cell r="BK41">
            <v>0</v>
          </cell>
          <cell r="BL41">
            <v>1</v>
          </cell>
          <cell r="BM41">
            <v>0</v>
          </cell>
          <cell r="BN41">
            <v>2</v>
          </cell>
          <cell r="BP41">
            <v>17</v>
          </cell>
        </row>
        <row r="42">
          <cell r="B42">
            <v>1491</v>
          </cell>
          <cell r="C42" t="str">
            <v>CVS</v>
          </cell>
          <cell r="D42" t="str">
            <v>CVS GH 서울2팀</v>
          </cell>
          <cell r="E42" t="str">
            <v>정지원</v>
          </cell>
          <cell r="F42" t="str">
            <v>주임</v>
          </cell>
          <cell r="G42" t="str">
            <v>팀원</v>
          </cell>
          <cell r="H42" t="str">
            <v>2003-03-10</v>
          </cell>
          <cell r="I42" t="str">
            <v>남</v>
          </cell>
          <cell r="J42">
            <v>13</v>
          </cell>
          <cell r="K42">
            <v>0</v>
          </cell>
          <cell r="L42">
            <v>13</v>
          </cell>
          <cell r="M42">
            <v>13</v>
          </cell>
          <cell r="P42" t="str">
            <v>회의</v>
          </cell>
          <cell r="U42" t="str">
            <v>휴일</v>
          </cell>
          <cell r="V42" t="str">
            <v>휴일</v>
          </cell>
          <cell r="AU42">
            <v>0</v>
          </cell>
          <cell r="AV42">
            <v>0</v>
          </cell>
          <cell r="AW42">
            <v>0</v>
          </cell>
          <cell r="AX42">
            <v>0</v>
          </cell>
          <cell r="AY42">
            <v>0</v>
          </cell>
          <cell r="AZ42">
            <v>0</v>
          </cell>
          <cell r="BA42">
            <v>0</v>
          </cell>
          <cell r="BB42">
            <v>0</v>
          </cell>
          <cell r="BC42">
            <v>2</v>
          </cell>
          <cell r="BD42">
            <v>0</v>
          </cell>
          <cell r="BE42">
            <v>0</v>
          </cell>
          <cell r="BF42">
            <v>0</v>
          </cell>
          <cell r="BG42">
            <v>0</v>
          </cell>
          <cell r="BH42">
            <v>0</v>
          </cell>
          <cell r="BI42">
            <v>0</v>
          </cell>
          <cell r="BJ42">
            <v>0</v>
          </cell>
          <cell r="BK42">
            <v>0</v>
          </cell>
          <cell r="BL42">
            <v>1</v>
          </cell>
          <cell r="BM42">
            <v>0</v>
          </cell>
          <cell r="BN42">
            <v>1</v>
          </cell>
          <cell r="BP42">
            <v>18</v>
          </cell>
        </row>
        <row r="43">
          <cell r="B43">
            <v>1427</v>
          </cell>
          <cell r="C43" t="str">
            <v>CVS</v>
          </cell>
          <cell r="D43" t="str">
            <v>CVS GH 서울2팀</v>
          </cell>
          <cell r="E43" t="str">
            <v>곽명주</v>
          </cell>
          <cell r="F43" t="str">
            <v>대리</v>
          </cell>
          <cell r="G43" t="str">
            <v>팀원</v>
          </cell>
          <cell r="H43" t="str">
            <v>2003-01-07</v>
          </cell>
          <cell r="I43" t="str">
            <v>남</v>
          </cell>
          <cell r="J43">
            <v>13</v>
          </cell>
          <cell r="K43">
            <v>0</v>
          </cell>
          <cell r="L43">
            <v>13</v>
          </cell>
          <cell r="M43">
            <v>13</v>
          </cell>
          <cell r="P43" t="str">
            <v>회의</v>
          </cell>
          <cell r="V43" t="str">
            <v>휴일</v>
          </cell>
          <cell r="AB43" t="str">
            <v>휴일</v>
          </cell>
          <cell r="AI43" t="str">
            <v>휴일</v>
          </cell>
          <cell r="AJ43" t="str">
            <v>휴일</v>
          </cell>
          <cell r="AL43" t="str">
            <v>경조(백숙상)</v>
          </cell>
          <cell r="AM43" t="str">
            <v>4/15대휴</v>
          </cell>
          <cell r="AO43" t="str">
            <v>4/9대휴</v>
          </cell>
          <cell r="AP43" t="str">
            <v>휴일</v>
          </cell>
          <cell r="AU43">
            <v>0</v>
          </cell>
          <cell r="AV43">
            <v>0</v>
          </cell>
          <cell r="AW43">
            <v>0</v>
          </cell>
          <cell r="AX43">
            <v>0</v>
          </cell>
          <cell r="AY43">
            <v>0</v>
          </cell>
          <cell r="AZ43">
            <v>0</v>
          </cell>
          <cell r="BA43">
            <v>0</v>
          </cell>
          <cell r="BB43">
            <v>1</v>
          </cell>
          <cell r="BC43">
            <v>5</v>
          </cell>
          <cell r="BD43">
            <v>2</v>
          </cell>
          <cell r="BE43">
            <v>0</v>
          </cell>
          <cell r="BF43">
            <v>0</v>
          </cell>
          <cell r="BG43">
            <v>0</v>
          </cell>
          <cell r="BH43">
            <v>0</v>
          </cell>
          <cell r="BI43">
            <v>0</v>
          </cell>
          <cell r="BJ43">
            <v>0</v>
          </cell>
          <cell r="BK43">
            <v>0</v>
          </cell>
          <cell r="BL43">
            <v>1</v>
          </cell>
          <cell r="BM43">
            <v>0</v>
          </cell>
          <cell r="BN43">
            <v>4</v>
          </cell>
          <cell r="BP43">
            <v>15</v>
          </cell>
        </row>
        <row r="44">
          <cell r="B44">
            <v>1361</v>
          </cell>
          <cell r="C44" t="str">
            <v>CVS</v>
          </cell>
          <cell r="D44" t="str">
            <v>CVS GH 서울2팀</v>
          </cell>
          <cell r="E44" t="str">
            <v>장준</v>
          </cell>
          <cell r="F44" t="str">
            <v>주임</v>
          </cell>
          <cell r="G44" t="str">
            <v>팀원</v>
          </cell>
          <cell r="H44" t="str">
            <v>2001-04-30</v>
          </cell>
          <cell r="I44" t="str">
            <v>남</v>
          </cell>
          <cell r="J44">
            <v>13</v>
          </cell>
          <cell r="K44">
            <v>0</v>
          </cell>
          <cell r="L44">
            <v>15</v>
          </cell>
          <cell r="M44">
            <v>15</v>
          </cell>
          <cell r="P44" t="str">
            <v>회의</v>
          </cell>
          <cell r="AE44" t="str">
            <v>월차</v>
          </cell>
          <cell r="AF44" t="str">
            <v>3/5대휴</v>
          </cell>
          <cell r="AG44" t="str">
            <v>3/11대휴</v>
          </cell>
          <cell r="AH44" t="str">
            <v>3/12대휴</v>
          </cell>
          <cell r="AK44" t="str">
            <v>연차</v>
          </cell>
          <cell r="AL44" t="str">
            <v>연차</v>
          </cell>
          <cell r="AM44" t="str">
            <v>연차</v>
          </cell>
          <cell r="AN44" t="str">
            <v>연차</v>
          </cell>
          <cell r="AO44" t="str">
            <v>연차</v>
          </cell>
          <cell r="AU44">
            <v>5</v>
          </cell>
          <cell r="AV44">
            <v>0</v>
          </cell>
          <cell r="AW44">
            <v>5</v>
          </cell>
          <cell r="AX44">
            <v>1</v>
          </cell>
          <cell r="AY44">
            <v>0</v>
          </cell>
          <cell r="AZ44">
            <v>1</v>
          </cell>
          <cell r="BA44">
            <v>0</v>
          </cell>
          <cell r="BB44">
            <v>0</v>
          </cell>
          <cell r="BC44">
            <v>0</v>
          </cell>
          <cell r="BD44">
            <v>3</v>
          </cell>
          <cell r="BE44">
            <v>0</v>
          </cell>
          <cell r="BF44">
            <v>0</v>
          </cell>
          <cell r="BG44">
            <v>0</v>
          </cell>
          <cell r="BH44">
            <v>0</v>
          </cell>
          <cell r="BI44">
            <v>0</v>
          </cell>
          <cell r="BJ44">
            <v>0</v>
          </cell>
          <cell r="BK44">
            <v>0</v>
          </cell>
          <cell r="BL44">
            <v>1</v>
          </cell>
          <cell r="BM44">
            <v>0</v>
          </cell>
          <cell r="BN44">
            <v>10</v>
          </cell>
          <cell r="BP44">
            <v>9</v>
          </cell>
        </row>
        <row r="45">
          <cell r="B45">
            <v>1592</v>
          </cell>
          <cell r="C45" t="str">
            <v>CVS</v>
          </cell>
          <cell r="D45" t="str">
            <v>CVS GH 서울2팀</v>
          </cell>
          <cell r="E45" t="str">
            <v>홍길남</v>
          </cell>
          <cell r="F45" t="str">
            <v>과장</v>
          </cell>
          <cell r="G45" t="str">
            <v>팀원</v>
          </cell>
          <cell r="H45">
            <v>38425</v>
          </cell>
          <cell r="I45" t="str">
            <v>남</v>
          </cell>
          <cell r="J45">
            <v>0</v>
          </cell>
          <cell r="K45">
            <v>-0.97260273972602818</v>
          </cell>
          <cell r="L45">
            <v>11</v>
          </cell>
          <cell r="M45">
            <v>10.027397260273972</v>
          </cell>
          <cell r="P45" t="str">
            <v>회의</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1</v>
          </cell>
          <cell r="BM45">
            <v>0</v>
          </cell>
          <cell r="BN45">
            <v>1</v>
          </cell>
          <cell r="BP45">
            <v>18</v>
          </cell>
        </row>
        <row r="46">
          <cell r="B46">
            <v>1379</v>
          </cell>
          <cell r="C46" t="str">
            <v>CVS</v>
          </cell>
          <cell r="D46" t="str">
            <v>CVS GH 서울2팀</v>
          </cell>
          <cell r="E46" t="str">
            <v>김세곤</v>
          </cell>
          <cell r="F46" t="str">
            <v>주임</v>
          </cell>
          <cell r="G46" t="str">
            <v>팀원</v>
          </cell>
          <cell r="H46" t="str">
            <v>2001-11-19</v>
          </cell>
          <cell r="I46" t="str">
            <v>남</v>
          </cell>
          <cell r="J46">
            <v>16</v>
          </cell>
          <cell r="K46">
            <v>0</v>
          </cell>
          <cell r="L46">
            <v>15</v>
          </cell>
          <cell r="M46">
            <v>15</v>
          </cell>
          <cell r="O46" t="str">
            <v>휴일</v>
          </cell>
          <cell r="P46" t="str">
            <v>회의</v>
          </cell>
          <cell r="AU46">
            <v>0</v>
          </cell>
          <cell r="AV46">
            <v>0</v>
          </cell>
          <cell r="AW46">
            <v>0</v>
          </cell>
          <cell r="AX46">
            <v>0</v>
          </cell>
          <cell r="AY46">
            <v>0</v>
          </cell>
          <cell r="AZ46">
            <v>0</v>
          </cell>
          <cell r="BA46">
            <v>0</v>
          </cell>
          <cell r="BB46">
            <v>0</v>
          </cell>
          <cell r="BC46">
            <v>1</v>
          </cell>
          <cell r="BD46">
            <v>0</v>
          </cell>
          <cell r="BE46">
            <v>0</v>
          </cell>
          <cell r="BF46">
            <v>0</v>
          </cell>
          <cell r="BG46">
            <v>0</v>
          </cell>
          <cell r="BH46">
            <v>0</v>
          </cell>
          <cell r="BI46">
            <v>0</v>
          </cell>
          <cell r="BJ46">
            <v>0</v>
          </cell>
          <cell r="BK46">
            <v>0</v>
          </cell>
          <cell r="BL46">
            <v>1</v>
          </cell>
          <cell r="BM46">
            <v>0</v>
          </cell>
          <cell r="BN46">
            <v>1</v>
          </cell>
          <cell r="BP46">
            <v>18</v>
          </cell>
        </row>
        <row r="47">
          <cell r="B47">
            <v>1102</v>
          </cell>
          <cell r="C47" t="str">
            <v>CVS</v>
          </cell>
          <cell r="D47" t="str">
            <v>CVS GH East팀</v>
          </cell>
          <cell r="E47" t="str">
            <v>마희종</v>
          </cell>
          <cell r="F47" t="str">
            <v>차장</v>
          </cell>
          <cell r="G47" t="str">
            <v>팀장</v>
          </cell>
          <cell r="H47" t="str">
            <v>1992-08-10</v>
          </cell>
          <cell r="I47" t="str">
            <v>남</v>
          </cell>
          <cell r="J47">
            <v>30</v>
          </cell>
          <cell r="K47">
            <v>0</v>
          </cell>
          <cell r="L47">
            <v>24</v>
          </cell>
          <cell r="M47">
            <v>24</v>
          </cell>
          <cell r="N47" t="str">
            <v>휴일</v>
          </cell>
          <cell r="P47" t="str">
            <v>회의</v>
          </cell>
          <cell r="R47" t="str">
            <v>휴일</v>
          </cell>
          <cell r="U47" t="str">
            <v>휴일</v>
          </cell>
          <cell r="V47" t="str">
            <v>휴일</v>
          </cell>
          <cell r="AB47" t="str">
            <v>휴일</v>
          </cell>
          <cell r="AQ47" t="str">
            <v>휴일</v>
          </cell>
          <cell r="AU47">
            <v>0</v>
          </cell>
          <cell r="AV47">
            <v>0</v>
          </cell>
          <cell r="AW47">
            <v>0</v>
          </cell>
          <cell r="AX47">
            <v>0</v>
          </cell>
          <cell r="AY47">
            <v>0</v>
          </cell>
          <cell r="AZ47">
            <v>0</v>
          </cell>
          <cell r="BA47">
            <v>0</v>
          </cell>
          <cell r="BB47">
            <v>0</v>
          </cell>
          <cell r="BC47">
            <v>6</v>
          </cell>
          <cell r="BD47">
            <v>0</v>
          </cell>
          <cell r="BE47">
            <v>0</v>
          </cell>
          <cell r="BF47">
            <v>0</v>
          </cell>
          <cell r="BG47">
            <v>0</v>
          </cell>
          <cell r="BH47">
            <v>0</v>
          </cell>
          <cell r="BI47">
            <v>0</v>
          </cell>
          <cell r="BJ47">
            <v>0</v>
          </cell>
          <cell r="BK47">
            <v>0</v>
          </cell>
          <cell r="BL47">
            <v>1</v>
          </cell>
          <cell r="BM47">
            <v>0</v>
          </cell>
          <cell r="BN47">
            <v>1</v>
          </cell>
          <cell r="BP47">
            <v>18</v>
          </cell>
        </row>
        <row r="48">
          <cell r="B48">
            <v>1229</v>
          </cell>
          <cell r="C48" t="str">
            <v>CVS</v>
          </cell>
          <cell r="D48" t="str">
            <v>CVS GH East팀</v>
          </cell>
          <cell r="E48" t="str">
            <v>김병국</v>
          </cell>
          <cell r="F48" t="str">
            <v>과장</v>
          </cell>
          <cell r="G48" t="str">
            <v>팀원</v>
          </cell>
          <cell r="H48" t="str">
            <v>1999-06-01</v>
          </cell>
          <cell r="I48" t="str">
            <v>남</v>
          </cell>
          <cell r="J48">
            <v>19</v>
          </cell>
          <cell r="K48">
            <v>0</v>
          </cell>
          <cell r="L48">
            <v>17</v>
          </cell>
          <cell r="M48">
            <v>17</v>
          </cell>
          <cell r="P48" t="str">
            <v>회의</v>
          </cell>
          <cell r="R48" t="str">
            <v>휴일</v>
          </cell>
          <cell r="T48" t="str">
            <v>4/5대휴</v>
          </cell>
          <cell r="AB48" t="str">
            <v>휴일</v>
          </cell>
          <cell r="AU48">
            <v>0</v>
          </cell>
          <cell r="AV48">
            <v>0</v>
          </cell>
          <cell r="AW48">
            <v>0</v>
          </cell>
          <cell r="AX48">
            <v>0</v>
          </cell>
          <cell r="AY48">
            <v>0</v>
          </cell>
          <cell r="AZ48">
            <v>0</v>
          </cell>
          <cell r="BA48">
            <v>0</v>
          </cell>
          <cell r="BB48">
            <v>0</v>
          </cell>
          <cell r="BC48">
            <v>2</v>
          </cell>
          <cell r="BD48">
            <v>1</v>
          </cell>
          <cell r="BE48">
            <v>0</v>
          </cell>
          <cell r="BF48">
            <v>0</v>
          </cell>
          <cell r="BG48">
            <v>0</v>
          </cell>
          <cell r="BH48">
            <v>0</v>
          </cell>
          <cell r="BI48">
            <v>0</v>
          </cell>
          <cell r="BJ48">
            <v>0</v>
          </cell>
          <cell r="BK48">
            <v>0</v>
          </cell>
          <cell r="BL48">
            <v>1</v>
          </cell>
          <cell r="BM48">
            <v>0</v>
          </cell>
          <cell r="BN48">
            <v>2</v>
          </cell>
          <cell r="BP48">
            <v>17</v>
          </cell>
        </row>
        <row r="49">
          <cell r="B49">
            <v>1549</v>
          </cell>
          <cell r="C49" t="str">
            <v>CVS</v>
          </cell>
          <cell r="D49" t="str">
            <v>CVS GH East팀</v>
          </cell>
          <cell r="E49" t="str">
            <v>박재민</v>
          </cell>
          <cell r="F49" t="str">
            <v>사원</v>
          </cell>
          <cell r="G49" t="str">
            <v>팀원</v>
          </cell>
          <cell r="H49" t="str">
            <v>2004-01-26</v>
          </cell>
          <cell r="I49" t="str">
            <v>남</v>
          </cell>
          <cell r="J49">
            <v>12.315068493150685</v>
          </cell>
          <cell r="K49">
            <v>0</v>
          </cell>
          <cell r="L49">
            <v>12</v>
          </cell>
          <cell r="M49">
            <v>12</v>
          </cell>
          <cell r="P49" t="str">
            <v>회의</v>
          </cell>
          <cell r="V49" t="str">
            <v>휴일</v>
          </cell>
          <cell r="AB49" t="str">
            <v>휴일</v>
          </cell>
          <cell r="AU49">
            <v>0</v>
          </cell>
          <cell r="AV49">
            <v>0</v>
          </cell>
          <cell r="AW49">
            <v>0</v>
          </cell>
          <cell r="AX49">
            <v>0</v>
          </cell>
          <cell r="AY49">
            <v>0</v>
          </cell>
          <cell r="AZ49">
            <v>0</v>
          </cell>
          <cell r="BA49">
            <v>0</v>
          </cell>
          <cell r="BB49">
            <v>0</v>
          </cell>
          <cell r="BC49">
            <v>2</v>
          </cell>
          <cell r="BD49">
            <v>0</v>
          </cell>
          <cell r="BE49">
            <v>0</v>
          </cell>
          <cell r="BF49">
            <v>0</v>
          </cell>
          <cell r="BG49">
            <v>0</v>
          </cell>
          <cell r="BH49">
            <v>0</v>
          </cell>
          <cell r="BI49">
            <v>0</v>
          </cell>
          <cell r="BJ49">
            <v>0</v>
          </cell>
          <cell r="BK49">
            <v>0</v>
          </cell>
          <cell r="BL49">
            <v>1</v>
          </cell>
          <cell r="BM49">
            <v>0</v>
          </cell>
          <cell r="BN49">
            <v>1</v>
          </cell>
          <cell r="BP49">
            <v>18</v>
          </cell>
        </row>
        <row r="50">
          <cell r="B50">
            <v>1191</v>
          </cell>
          <cell r="C50" t="str">
            <v>CVS</v>
          </cell>
          <cell r="D50" t="str">
            <v>CVS GH East팀</v>
          </cell>
          <cell r="E50" t="str">
            <v>김태연</v>
          </cell>
          <cell r="F50" t="str">
            <v>차장</v>
          </cell>
          <cell r="G50" t="str">
            <v>팀원</v>
          </cell>
          <cell r="H50" t="str">
            <v>1997-01-01</v>
          </cell>
          <cell r="I50" t="str">
            <v>남</v>
          </cell>
          <cell r="J50">
            <v>20.5</v>
          </cell>
          <cell r="K50">
            <v>0</v>
          </cell>
          <cell r="L50">
            <v>20</v>
          </cell>
          <cell r="M50">
            <v>20</v>
          </cell>
          <cell r="P50" t="str">
            <v>회의</v>
          </cell>
          <cell r="Q50" t="str">
            <v>3/5대휴</v>
          </cell>
          <cell r="R50" t="str">
            <v>휴일</v>
          </cell>
          <cell r="AB50" t="str">
            <v>휴일</v>
          </cell>
          <cell r="AU50">
            <v>0</v>
          </cell>
          <cell r="AV50">
            <v>0</v>
          </cell>
          <cell r="AW50">
            <v>0</v>
          </cell>
          <cell r="AX50">
            <v>0</v>
          </cell>
          <cell r="AY50">
            <v>0</v>
          </cell>
          <cell r="AZ50">
            <v>0</v>
          </cell>
          <cell r="BA50">
            <v>0</v>
          </cell>
          <cell r="BB50">
            <v>0</v>
          </cell>
          <cell r="BC50">
            <v>2</v>
          </cell>
          <cell r="BD50">
            <v>1</v>
          </cell>
          <cell r="BE50">
            <v>0</v>
          </cell>
          <cell r="BF50">
            <v>0</v>
          </cell>
          <cell r="BG50">
            <v>0</v>
          </cell>
          <cell r="BH50">
            <v>0</v>
          </cell>
          <cell r="BI50">
            <v>0</v>
          </cell>
          <cell r="BJ50">
            <v>0</v>
          </cell>
          <cell r="BK50">
            <v>0</v>
          </cell>
          <cell r="BL50">
            <v>1</v>
          </cell>
          <cell r="BM50">
            <v>0</v>
          </cell>
          <cell r="BN50">
            <v>2</v>
          </cell>
          <cell r="BP50">
            <v>17</v>
          </cell>
        </row>
        <row r="51">
          <cell r="B51">
            <v>1550</v>
          </cell>
          <cell r="C51" t="str">
            <v>CVS</v>
          </cell>
          <cell r="D51" t="str">
            <v>CVS GH East팀</v>
          </cell>
          <cell r="E51" t="str">
            <v>박철주</v>
          </cell>
          <cell r="F51" t="str">
            <v>사원</v>
          </cell>
          <cell r="G51" t="str">
            <v>팀원</v>
          </cell>
          <cell r="H51" t="str">
            <v>2004-01-26</v>
          </cell>
          <cell r="I51" t="str">
            <v>남</v>
          </cell>
          <cell r="J51">
            <v>9.3150684931506831</v>
          </cell>
          <cell r="K51">
            <v>0</v>
          </cell>
          <cell r="L51">
            <v>12</v>
          </cell>
          <cell r="M51">
            <v>12</v>
          </cell>
          <cell r="P51" t="str">
            <v>회의</v>
          </cell>
          <cell r="R51" t="str">
            <v>휴일</v>
          </cell>
          <cell r="U51" t="str">
            <v>휴일</v>
          </cell>
          <cell r="AB51" t="str">
            <v>휴일</v>
          </cell>
          <cell r="AG51" t="str">
            <v>훈련반</v>
          </cell>
          <cell r="AQ51" t="str">
            <v>휴일</v>
          </cell>
          <cell r="AU51">
            <v>0</v>
          </cell>
          <cell r="AV51">
            <v>0</v>
          </cell>
          <cell r="AW51">
            <v>0</v>
          </cell>
          <cell r="AX51">
            <v>0</v>
          </cell>
          <cell r="AY51">
            <v>0</v>
          </cell>
          <cell r="AZ51">
            <v>0</v>
          </cell>
          <cell r="BA51">
            <v>0</v>
          </cell>
          <cell r="BB51">
            <v>0</v>
          </cell>
          <cell r="BC51">
            <v>4</v>
          </cell>
          <cell r="BD51">
            <v>0</v>
          </cell>
          <cell r="BE51">
            <v>0</v>
          </cell>
          <cell r="BF51">
            <v>0</v>
          </cell>
          <cell r="BG51">
            <v>0</v>
          </cell>
          <cell r="BH51">
            <v>1</v>
          </cell>
          <cell r="BI51">
            <v>0</v>
          </cell>
          <cell r="BJ51">
            <v>0.5</v>
          </cell>
          <cell r="BK51">
            <v>0</v>
          </cell>
          <cell r="BL51">
            <v>1</v>
          </cell>
          <cell r="BM51">
            <v>0</v>
          </cell>
          <cell r="BN51">
            <v>1</v>
          </cell>
          <cell r="BP51">
            <v>18</v>
          </cell>
        </row>
        <row r="52">
          <cell r="B52">
            <v>1339</v>
          </cell>
          <cell r="C52" t="str">
            <v>CVS</v>
          </cell>
          <cell r="D52" t="str">
            <v>CVS GH East팀</v>
          </cell>
          <cell r="E52" t="str">
            <v>신상흔</v>
          </cell>
          <cell r="F52" t="str">
            <v>주임</v>
          </cell>
          <cell r="G52" t="str">
            <v>팀원</v>
          </cell>
          <cell r="H52" t="str">
            <v>2001-02-26</v>
          </cell>
          <cell r="I52" t="str">
            <v>남</v>
          </cell>
          <cell r="J52">
            <v>11</v>
          </cell>
          <cell r="K52">
            <v>0</v>
          </cell>
          <cell r="L52">
            <v>15</v>
          </cell>
          <cell r="M52">
            <v>15</v>
          </cell>
          <cell r="P52" t="str">
            <v>회의</v>
          </cell>
          <cell r="S52" t="str">
            <v>훈련반</v>
          </cell>
          <cell r="AU52">
            <v>0</v>
          </cell>
          <cell r="AV52">
            <v>0</v>
          </cell>
          <cell r="AW52">
            <v>0</v>
          </cell>
          <cell r="AX52">
            <v>0</v>
          </cell>
          <cell r="AY52">
            <v>0</v>
          </cell>
          <cell r="AZ52">
            <v>0</v>
          </cell>
          <cell r="BA52">
            <v>0</v>
          </cell>
          <cell r="BB52">
            <v>0</v>
          </cell>
          <cell r="BC52">
            <v>0</v>
          </cell>
          <cell r="BD52">
            <v>0</v>
          </cell>
          <cell r="BE52">
            <v>0</v>
          </cell>
          <cell r="BF52">
            <v>0</v>
          </cell>
          <cell r="BG52">
            <v>0</v>
          </cell>
          <cell r="BH52">
            <v>1</v>
          </cell>
          <cell r="BI52">
            <v>0</v>
          </cell>
          <cell r="BJ52">
            <v>0.5</v>
          </cell>
          <cell r="BK52">
            <v>0</v>
          </cell>
          <cell r="BL52">
            <v>1</v>
          </cell>
          <cell r="BM52">
            <v>0</v>
          </cell>
          <cell r="BN52">
            <v>1</v>
          </cell>
          <cell r="BP52">
            <v>18</v>
          </cell>
        </row>
        <row r="53">
          <cell r="B53">
            <v>1252</v>
          </cell>
          <cell r="C53" t="str">
            <v>CVS</v>
          </cell>
          <cell r="D53" t="str">
            <v>CVS GH East팀</v>
          </cell>
          <cell r="E53" t="str">
            <v>황준식</v>
          </cell>
          <cell r="F53" t="str">
            <v>주임</v>
          </cell>
          <cell r="G53" t="str">
            <v>팀원</v>
          </cell>
          <cell r="H53" t="str">
            <v>1999-12-01</v>
          </cell>
          <cell r="I53" t="str">
            <v>남</v>
          </cell>
          <cell r="J53">
            <v>19.5</v>
          </cell>
          <cell r="K53">
            <v>0</v>
          </cell>
          <cell r="L53">
            <v>17</v>
          </cell>
          <cell r="M53">
            <v>17</v>
          </cell>
          <cell r="P53" t="str">
            <v>회의</v>
          </cell>
          <cell r="R53" t="str">
            <v>휴일</v>
          </cell>
          <cell r="AB53" t="str">
            <v>휴일</v>
          </cell>
          <cell r="AU53">
            <v>0</v>
          </cell>
          <cell r="AV53">
            <v>0</v>
          </cell>
          <cell r="AW53">
            <v>0</v>
          </cell>
          <cell r="AX53">
            <v>0</v>
          </cell>
          <cell r="AY53">
            <v>0</v>
          </cell>
          <cell r="AZ53">
            <v>0</v>
          </cell>
          <cell r="BA53">
            <v>0</v>
          </cell>
          <cell r="BB53">
            <v>0</v>
          </cell>
          <cell r="BC53">
            <v>2</v>
          </cell>
          <cell r="BD53">
            <v>0</v>
          </cell>
          <cell r="BE53">
            <v>0</v>
          </cell>
          <cell r="BF53">
            <v>0</v>
          </cell>
          <cell r="BG53">
            <v>0</v>
          </cell>
          <cell r="BH53">
            <v>0</v>
          </cell>
          <cell r="BI53">
            <v>0</v>
          </cell>
          <cell r="BJ53">
            <v>0</v>
          </cell>
          <cell r="BK53">
            <v>0</v>
          </cell>
          <cell r="BL53">
            <v>1</v>
          </cell>
          <cell r="BM53">
            <v>0</v>
          </cell>
          <cell r="BN53">
            <v>1</v>
          </cell>
          <cell r="BP53">
            <v>18</v>
          </cell>
        </row>
        <row r="54">
          <cell r="B54">
            <v>1230</v>
          </cell>
          <cell r="C54" t="str">
            <v>CVS</v>
          </cell>
          <cell r="D54" t="str">
            <v>CVS GH East팀</v>
          </cell>
          <cell r="E54" t="str">
            <v>정영수</v>
          </cell>
          <cell r="F54" t="str">
            <v>대리</v>
          </cell>
          <cell r="G54" t="str">
            <v>팀원</v>
          </cell>
          <cell r="H54" t="str">
            <v>1999-06-01</v>
          </cell>
          <cell r="I54" t="str">
            <v>남</v>
          </cell>
          <cell r="J54">
            <v>14</v>
          </cell>
          <cell r="K54">
            <v>0</v>
          </cell>
          <cell r="L54">
            <v>17</v>
          </cell>
          <cell r="M54">
            <v>17</v>
          </cell>
          <cell r="P54" t="str">
            <v>회의</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1</v>
          </cell>
          <cell r="BM54">
            <v>0</v>
          </cell>
          <cell r="BN54">
            <v>1</v>
          </cell>
          <cell r="BP54">
            <v>18</v>
          </cell>
        </row>
        <row r="55">
          <cell r="B55">
            <v>1062</v>
          </cell>
          <cell r="C55" t="str">
            <v>CVS</v>
          </cell>
          <cell r="D55" t="str">
            <v>CVS GH West팀</v>
          </cell>
          <cell r="E55" t="str">
            <v>유수청</v>
          </cell>
          <cell r="F55" t="str">
            <v>차장</v>
          </cell>
          <cell r="G55" t="str">
            <v>팀장</v>
          </cell>
          <cell r="H55" t="str">
            <v>1990-12-10</v>
          </cell>
          <cell r="I55" t="str">
            <v>남</v>
          </cell>
          <cell r="J55">
            <v>32</v>
          </cell>
          <cell r="K55">
            <v>0</v>
          </cell>
          <cell r="L55">
            <v>26</v>
          </cell>
          <cell r="M55">
            <v>26</v>
          </cell>
          <cell r="P55" t="str">
            <v>회의</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1</v>
          </cell>
          <cell r="BM55">
            <v>0</v>
          </cell>
          <cell r="BN55">
            <v>1</v>
          </cell>
          <cell r="BP55">
            <v>18</v>
          </cell>
        </row>
        <row r="56">
          <cell r="B56">
            <v>1363</v>
          </cell>
          <cell r="C56" t="str">
            <v>CVS</v>
          </cell>
          <cell r="D56" t="str">
            <v>CVS GH West팀</v>
          </cell>
          <cell r="E56" t="str">
            <v>박동윤</v>
          </cell>
          <cell r="F56" t="str">
            <v>대리</v>
          </cell>
          <cell r="G56" t="str">
            <v>팀원</v>
          </cell>
          <cell r="H56" t="str">
            <v>2001-04-30</v>
          </cell>
          <cell r="I56" t="str">
            <v>남</v>
          </cell>
          <cell r="J56">
            <v>17</v>
          </cell>
          <cell r="K56">
            <v>0</v>
          </cell>
          <cell r="L56">
            <v>15</v>
          </cell>
          <cell r="M56">
            <v>15</v>
          </cell>
          <cell r="P56" t="str">
            <v>회의</v>
          </cell>
          <cell r="AB56" t="str">
            <v>휴일</v>
          </cell>
          <cell r="AC56" t="str">
            <v>휴일</v>
          </cell>
          <cell r="AU56">
            <v>0</v>
          </cell>
          <cell r="AV56">
            <v>0</v>
          </cell>
          <cell r="AW56">
            <v>0</v>
          </cell>
          <cell r="AX56">
            <v>0</v>
          </cell>
          <cell r="AY56">
            <v>0</v>
          </cell>
          <cell r="AZ56">
            <v>0</v>
          </cell>
          <cell r="BA56">
            <v>0</v>
          </cell>
          <cell r="BB56">
            <v>0</v>
          </cell>
          <cell r="BC56">
            <v>2</v>
          </cell>
          <cell r="BD56">
            <v>0</v>
          </cell>
          <cell r="BE56">
            <v>0</v>
          </cell>
          <cell r="BF56">
            <v>0</v>
          </cell>
          <cell r="BG56">
            <v>0</v>
          </cell>
          <cell r="BH56">
            <v>0</v>
          </cell>
          <cell r="BI56">
            <v>0</v>
          </cell>
          <cell r="BJ56">
            <v>0</v>
          </cell>
          <cell r="BK56">
            <v>0</v>
          </cell>
          <cell r="BL56">
            <v>1</v>
          </cell>
          <cell r="BM56">
            <v>0</v>
          </cell>
          <cell r="BN56">
            <v>1</v>
          </cell>
          <cell r="BP56">
            <v>18</v>
          </cell>
        </row>
        <row r="57">
          <cell r="B57">
            <v>1263</v>
          </cell>
          <cell r="C57" t="str">
            <v>CVS</v>
          </cell>
          <cell r="D57" t="str">
            <v>CVS GH West팀</v>
          </cell>
          <cell r="E57" t="str">
            <v>강태용</v>
          </cell>
          <cell r="F57" t="str">
            <v>주임</v>
          </cell>
          <cell r="G57" t="str">
            <v>팀원</v>
          </cell>
          <cell r="H57" t="str">
            <v>2000-01-10</v>
          </cell>
          <cell r="I57" t="str">
            <v>남</v>
          </cell>
          <cell r="J57">
            <v>18</v>
          </cell>
          <cell r="K57">
            <v>0</v>
          </cell>
          <cell r="L57">
            <v>16</v>
          </cell>
          <cell r="M57">
            <v>16</v>
          </cell>
          <cell r="P57" t="str">
            <v>회의</v>
          </cell>
          <cell r="R57" t="str">
            <v>휴일</v>
          </cell>
          <cell r="V57" t="str">
            <v>휴일</v>
          </cell>
          <cell r="AB57" t="str">
            <v>휴일</v>
          </cell>
          <cell r="AI57" t="str">
            <v>휴일</v>
          </cell>
          <cell r="AP57" t="str">
            <v>휴일</v>
          </cell>
          <cell r="AU57">
            <v>0</v>
          </cell>
          <cell r="AV57">
            <v>0</v>
          </cell>
          <cell r="AW57">
            <v>0</v>
          </cell>
          <cell r="AX57">
            <v>0</v>
          </cell>
          <cell r="AY57">
            <v>0</v>
          </cell>
          <cell r="AZ57">
            <v>0</v>
          </cell>
          <cell r="BA57">
            <v>0</v>
          </cell>
          <cell r="BB57">
            <v>0</v>
          </cell>
          <cell r="BC57">
            <v>5</v>
          </cell>
          <cell r="BD57">
            <v>0</v>
          </cell>
          <cell r="BE57">
            <v>0</v>
          </cell>
          <cell r="BF57">
            <v>0</v>
          </cell>
          <cell r="BG57">
            <v>0</v>
          </cell>
          <cell r="BH57">
            <v>0</v>
          </cell>
          <cell r="BI57">
            <v>0</v>
          </cell>
          <cell r="BJ57">
            <v>0</v>
          </cell>
          <cell r="BK57">
            <v>0</v>
          </cell>
          <cell r="BL57">
            <v>1</v>
          </cell>
          <cell r="BM57">
            <v>0</v>
          </cell>
          <cell r="BN57">
            <v>1</v>
          </cell>
          <cell r="BP57">
            <v>18</v>
          </cell>
        </row>
        <row r="58">
          <cell r="B58">
            <v>1553</v>
          </cell>
          <cell r="C58" t="str">
            <v>CVS</v>
          </cell>
          <cell r="D58" t="str">
            <v>CVS GH West팀</v>
          </cell>
          <cell r="E58" t="str">
            <v>양주안</v>
          </cell>
          <cell r="F58" t="str">
            <v>대리</v>
          </cell>
          <cell r="G58" t="str">
            <v>팀원</v>
          </cell>
          <cell r="H58" t="str">
            <v>2004-01-26</v>
          </cell>
          <cell r="I58" t="str">
            <v>남</v>
          </cell>
          <cell r="J58">
            <v>6.3150684931506849</v>
          </cell>
          <cell r="K58">
            <v>0</v>
          </cell>
          <cell r="L58">
            <v>12</v>
          </cell>
          <cell r="M58">
            <v>12</v>
          </cell>
          <cell r="P58" t="str">
            <v>회의</v>
          </cell>
          <cell r="Q58" t="str">
            <v>3/25대휴</v>
          </cell>
          <cell r="AI58" t="str">
            <v>휴일</v>
          </cell>
          <cell r="AJ58" t="str">
            <v>휴일</v>
          </cell>
          <cell r="AK58" t="str">
            <v>4/22대휴</v>
          </cell>
          <cell r="AU58">
            <v>0</v>
          </cell>
          <cell r="AV58">
            <v>0</v>
          </cell>
          <cell r="AW58">
            <v>0</v>
          </cell>
          <cell r="AX58">
            <v>0</v>
          </cell>
          <cell r="AY58">
            <v>0</v>
          </cell>
          <cell r="AZ58">
            <v>0</v>
          </cell>
          <cell r="BA58">
            <v>0</v>
          </cell>
          <cell r="BB58">
            <v>0</v>
          </cell>
          <cell r="BC58">
            <v>2</v>
          </cell>
          <cell r="BD58">
            <v>2</v>
          </cell>
          <cell r="BE58">
            <v>0</v>
          </cell>
          <cell r="BF58">
            <v>0</v>
          </cell>
          <cell r="BG58">
            <v>0</v>
          </cell>
          <cell r="BH58">
            <v>0</v>
          </cell>
          <cell r="BI58">
            <v>0</v>
          </cell>
          <cell r="BJ58">
            <v>0</v>
          </cell>
          <cell r="BK58">
            <v>0</v>
          </cell>
          <cell r="BL58">
            <v>1</v>
          </cell>
          <cell r="BM58">
            <v>0</v>
          </cell>
          <cell r="BN58">
            <v>3</v>
          </cell>
          <cell r="BP58">
            <v>16</v>
          </cell>
        </row>
        <row r="59">
          <cell r="B59">
            <v>1432</v>
          </cell>
          <cell r="C59" t="str">
            <v>CVS</v>
          </cell>
          <cell r="D59" t="str">
            <v>CVS GH West팀</v>
          </cell>
          <cell r="E59" t="str">
            <v>김상헌</v>
          </cell>
          <cell r="F59" t="str">
            <v>사원</v>
          </cell>
          <cell r="G59" t="str">
            <v>팀원</v>
          </cell>
          <cell r="H59" t="str">
            <v>2003-01-07</v>
          </cell>
          <cell r="I59" t="str">
            <v>남</v>
          </cell>
          <cell r="J59">
            <v>13</v>
          </cell>
          <cell r="K59">
            <v>0</v>
          </cell>
          <cell r="L59">
            <v>13</v>
          </cell>
          <cell r="M59">
            <v>13</v>
          </cell>
          <cell r="P59" t="str">
            <v>회의</v>
          </cell>
          <cell r="AB59" t="str">
            <v>휴일</v>
          </cell>
          <cell r="AU59">
            <v>0</v>
          </cell>
          <cell r="AV59">
            <v>0</v>
          </cell>
          <cell r="AW59">
            <v>0</v>
          </cell>
          <cell r="AX59">
            <v>0</v>
          </cell>
          <cell r="AY59">
            <v>0</v>
          </cell>
          <cell r="AZ59">
            <v>0</v>
          </cell>
          <cell r="BA59">
            <v>0</v>
          </cell>
          <cell r="BB59">
            <v>0</v>
          </cell>
          <cell r="BC59">
            <v>1</v>
          </cell>
          <cell r="BD59">
            <v>0</v>
          </cell>
          <cell r="BE59">
            <v>0</v>
          </cell>
          <cell r="BF59">
            <v>0</v>
          </cell>
          <cell r="BG59">
            <v>0</v>
          </cell>
          <cell r="BH59">
            <v>0</v>
          </cell>
          <cell r="BI59">
            <v>0</v>
          </cell>
          <cell r="BJ59">
            <v>0</v>
          </cell>
          <cell r="BK59">
            <v>0</v>
          </cell>
          <cell r="BL59">
            <v>1</v>
          </cell>
          <cell r="BM59">
            <v>0</v>
          </cell>
          <cell r="BN59">
            <v>1</v>
          </cell>
          <cell r="BP59">
            <v>18</v>
          </cell>
        </row>
        <row r="60">
          <cell r="B60">
            <v>1140</v>
          </cell>
          <cell r="C60" t="str">
            <v>CVS</v>
          </cell>
          <cell r="D60" t="str">
            <v>CVS GH West팀</v>
          </cell>
          <cell r="E60" t="str">
            <v>정경선</v>
          </cell>
          <cell r="F60" t="str">
            <v>차장</v>
          </cell>
          <cell r="G60" t="str">
            <v>팀원</v>
          </cell>
          <cell r="H60" t="str">
            <v>1994-05-02</v>
          </cell>
          <cell r="I60" t="str">
            <v>남</v>
          </cell>
          <cell r="J60">
            <v>21</v>
          </cell>
          <cell r="K60">
            <v>0</v>
          </cell>
          <cell r="L60">
            <v>22</v>
          </cell>
          <cell r="M60">
            <v>22</v>
          </cell>
          <cell r="P60" t="str">
            <v>회의</v>
          </cell>
          <cell r="AD60" t="str">
            <v>3/18대휴</v>
          </cell>
          <cell r="AU60">
            <v>0</v>
          </cell>
          <cell r="AV60">
            <v>0</v>
          </cell>
          <cell r="AW60">
            <v>0</v>
          </cell>
          <cell r="AX60">
            <v>0</v>
          </cell>
          <cell r="AY60">
            <v>0</v>
          </cell>
          <cell r="AZ60">
            <v>0</v>
          </cell>
          <cell r="BA60">
            <v>0</v>
          </cell>
          <cell r="BB60">
            <v>0</v>
          </cell>
          <cell r="BC60">
            <v>0</v>
          </cell>
          <cell r="BD60">
            <v>1</v>
          </cell>
          <cell r="BE60">
            <v>0</v>
          </cell>
          <cell r="BF60">
            <v>0</v>
          </cell>
          <cell r="BG60">
            <v>0</v>
          </cell>
          <cell r="BH60">
            <v>0</v>
          </cell>
          <cell r="BI60">
            <v>0</v>
          </cell>
          <cell r="BJ60">
            <v>0</v>
          </cell>
          <cell r="BK60">
            <v>0</v>
          </cell>
          <cell r="BL60">
            <v>1</v>
          </cell>
          <cell r="BM60">
            <v>0</v>
          </cell>
          <cell r="BN60">
            <v>2</v>
          </cell>
          <cell r="BP60">
            <v>17</v>
          </cell>
        </row>
        <row r="61">
          <cell r="B61">
            <v>1039</v>
          </cell>
          <cell r="C61" t="str">
            <v>CVS</v>
          </cell>
          <cell r="D61" t="str">
            <v>Regional Sales Manager</v>
          </cell>
          <cell r="E61" t="str">
            <v>윤정락</v>
          </cell>
          <cell r="F61" t="str">
            <v>부장</v>
          </cell>
          <cell r="G61" t="str">
            <v>본부장</v>
          </cell>
          <cell r="H61" t="str">
            <v>1989-07-25</v>
          </cell>
          <cell r="I61" t="str">
            <v>남</v>
          </cell>
          <cell r="J61">
            <v>27</v>
          </cell>
          <cell r="K61">
            <v>0</v>
          </cell>
          <cell r="L61">
            <v>27</v>
          </cell>
          <cell r="M61">
            <v>27</v>
          </cell>
          <cell r="P61" t="str">
            <v>회의</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1</v>
          </cell>
          <cell r="BM61">
            <v>0</v>
          </cell>
          <cell r="BN61">
            <v>1</v>
          </cell>
          <cell r="BP61">
            <v>18</v>
          </cell>
        </row>
        <row r="62">
          <cell r="B62">
            <v>1303</v>
          </cell>
          <cell r="C62" t="str">
            <v>CVS</v>
          </cell>
          <cell r="D62" t="str">
            <v>CVS CL 서울1팀</v>
          </cell>
          <cell r="E62" t="str">
            <v>정호인</v>
          </cell>
          <cell r="F62" t="str">
            <v>차장</v>
          </cell>
          <cell r="G62" t="str">
            <v>팀장</v>
          </cell>
          <cell r="H62" t="str">
            <v>2000-03-01</v>
          </cell>
          <cell r="I62" t="str">
            <v>남</v>
          </cell>
          <cell r="J62">
            <v>16</v>
          </cell>
          <cell r="K62">
            <v>0</v>
          </cell>
          <cell r="L62">
            <v>16</v>
          </cell>
          <cell r="M62">
            <v>16</v>
          </cell>
          <cell r="P62" t="str">
            <v>회의</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1</v>
          </cell>
          <cell r="BM62">
            <v>0</v>
          </cell>
          <cell r="BN62">
            <v>1</v>
          </cell>
          <cell r="BP62">
            <v>18</v>
          </cell>
        </row>
        <row r="63">
          <cell r="B63">
            <v>1316</v>
          </cell>
          <cell r="C63" t="str">
            <v>CVS</v>
          </cell>
          <cell r="D63" t="str">
            <v>CVS CL 서울1팀</v>
          </cell>
          <cell r="E63" t="str">
            <v>최희승</v>
          </cell>
          <cell r="F63" t="str">
            <v>주임</v>
          </cell>
          <cell r="G63" t="str">
            <v>팀원</v>
          </cell>
          <cell r="H63" t="str">
            <v>2001-02-26</v>
          </cell>
          <cell r="I63" t="str">
            <v>남</v>
          </cell>
          <cell r="J63">
            <v>13</v>
          </cell>
          <cell r="K63">
            <v>0</v>
          </cell>
          <cell r="L63">
            <v>15</v>
          </cell>
          <cell r="M63">
            <v>15</v>
          </cell>
          <cell r="P63" t="str">
            <v>회의</v>
          </cell>
          <cell r="W63" t="str">
            <v>경조(모회갑)</v>
          </cell>
          <cell r="AK63" t="str">
            <v>훈련반</v>
          </cell>
          <cell r="AP63" t="str">
            <v>휴일</v>
          </cell>
          <cell r="AU63">
            <v>0</v>
          </cell>
          <cell r="AV63">
            <v>0</v>
          </cell>
          <cell r="AW63">
            <v>0</v>
          </cell>
          <cell r="AX63">
            <v>0</v>
          </cell>
          <cell r="AY63">
            <v>0</v>
          </cell>
          <cell r="AZ63">
            <v>0</v>
          </cell>
          <cell r="BA63">
            <v>0</v>
          </cell>
          <cell r="BB63">
            <v>1</v>
          </cell>
          <cell r="BC63">
            <v>1</v>
          </cell>
          <cell r="BD63">
            <v>0</v>
          </cell>
          <cell r="BE63">
            <v>0</v>
          </cell>
          <cell r="BF63">
            <v>0</v>
          </cell>
          <cell r="BG63">
            <v>0</v>
          </cell>
          <cell r="BH63">
            <v>1</v>
          </cell>
          <cell r="BI63">
            <v>0</v>
          </cell>
          <cell r="BJ63">
            <v>0.5</v>
          </cell>
          <cell r="BK63">
            <v>0</v>
          </cell>
          <cell r="BL63">
            <v>1</v>
          </cell>
          <cell r="BM63">
            <v>0</v>
          </cell>
          <cell r="BN63">
            <v>2</v>
          </cell>
          <cell r="BP63">
            <v>17</v>
          </cell>
        </row>
        <row r="64">
          <cell r="B64">
            <v>1382</v>
          </cell>
          <cell r="C64" t="str">
            <v>CVS</v>
          </cell>
          <cell r="D64" t="str">
            <v>CVS CL 서울1팀</v>
          </cell>
          <cell r="E64" t="str">
            <v>박문용</v>
          </cell>
          <cell r="F64" t="str">
            <v>주임</v>
          </cell>
          <cell r="G64" t="str">
            <v>팀원</v>
          </cell>
          <cell r="H64" t="str">
            <v>2001-11-19</v>
          </cell>
          <cell r="I64" t="str">
            <v>남</v>
          </cell>
          <cell r="J64">
            <v>12</v>
          </cell>
          <cell r="K64">
            <v>0</v>
          </cell>
          <cell r="L64">
            <v>15</v>
          </cell>
          <cell r="M64">
            <v>15</v>
          </cell>
          <cell r="P64" t="str">
            <v>회의</v>
          </cell>
          <cell r="AJ64" t="str">
            <v>휴일</v>
          </cell>
          <cell r="AU64">
            <v>0</v>
          </cell>
          <cell r="AV64">
            <v>0</v>
          </cell>
          <cell r="AW64">
            <v>0</v>
          </cell>
          <cell r="AX64">
            <v>0</v>
          </cell>
          <cell r="AY64">
            <v>0</v>
          </cell>
          <cell r="AZ64">
            <v>0</v>
          </cell>
          <cell r="BA64">
            <v>0</v>
          </cell>
          <cell r="BB64">
            <v>0</v>
          </cell>
          <cell r="BC64">
            <v>1</v>
          </cell>
          <cell r="BD64">
            <v>0</v>
          </cell>
          <cell r="BE64">
            <v>0</v>
          </cell>
          <cell r="BF64">
            <v>0</v>
          </cell>
          <cell r="BG64">
            <v>0</v>
          </cell>
          <cell r="BH64">
            <v>0</v>
          </cell>
          <cell r="BI64">
            <v>0</v>
          </cell>
          <cell r="BJ64">
            <v>0</v>
          </cell>
          <cell r="BK64">
            <v>0</v>
          </cell>
          <cell r="BL64">
            <v>1</v>
          </cell>
          <cell r="BM64">
            <v>0</v>
          </cell>
          <cell r="BN64">
            <v>1</v>
          </cell>
          <cell r="BP64">
            <v>18</v>
          </cell>
        </row>
        <row r="65">
          <cell r="B65">
            <v>1318</v>
          </cell>
          <cell r="C65" t="str">
            <v>CVS</v>
          </cell>
          <cell r="D65" t="str">
            <v>CVS CL 서울1팀</v>
          </cell>
          <cell r="E65" t="str">
            <v>홍준석</v>
          </cell>
          <cell r="F65" t="str">
            <v>대리</v>
          </cell>
          <cell r="G65" t="str">
            <v>팀원</v>
          </cell>
          <cell r="H65" t="str">
            <v>2001-02-26</v>
          </cell>
          <cell r="I65" t="str">
            <v>남</v>
          </cell>
          <cell r="J65">
            <v>12</v>
          </cell>
          <cell r="K65">
            <v>0</v>
          </cell>
          <cell r="L65">
            <v>15</v>
          </cell>
          <cell r="M65">
            <v>15</v>
          </cell>
          <cell r="P65" t="str">
            <v>회의</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1</v>
          </cell>
          <cell r="BM65">
            <v>0</v>
          </cell>
          <cell r="BN65">
            <v>1</v>
          </cell>
          <cell r="BP65">
            <v>18</v>
          </cell>
        </row>
        <row r="66">
          <cell r="B66">
            <v>1171</v>
          </cell>
          <cell r="C66" t="str">
            <v>CVS</v>
          </cell>
          <cell r="D66" t="str">
            <v>CVS CL 서울1팀</v>
          </cell>
          <cell r="E66" t="str">
            <v>신철호</v>
          </cell>
          <cell r="F66" t="str">
            <v>과장</v>
          </cell>
          <cell r="G66" t="str">
            <v>팀원</v>
          </cell>
          <cell r="H66" t="str">
            <v>1995-04-17</v>
          </cell>
          <cell r="I66" t="str">
            <v>남</v>
          </cell>
          <cell r="J66">
            <v>21</v>
          </cell>
          <cell r="K66">
            <v>0</v>
          </cell>
          <cell r="L66">
            <v>21</v>
          </cell>
          <cell r="M66">
            <v>21</v>
          </cell>
          <cell r="P66" t="str">
            <v>회의</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1</v>
          </cell>
          <cell r="BM66">
            <v>0</v>
          </cell>
          <cell r="BN66">
            <v>1</v>
          </cell>
          <cell r="BP66">
            <v>18</v>
          </cell>
        </row>
        <row r="67">
          <cell r="B67">
            <v>1031</v>
          </cell>
          <cell r="C67" t="str">
            <v>CVS</v>
          </cell>
          <cell r="D67" t="str">
            <v>CVS CL 서울1팀</v>
          </cell>
          <cell r="E67" t="str">
            <v>엄정무</v>
          </cell>
          <cell r="F67" t="str">
            <v>부장</v>
          </cell>
          <cell r="G67" t="str">
            <v>팀원</v>
          </cell>
          <cell r="H67" t="str">
            <v>1989-01-16</v>
          </cell>
          <cell r="I67" t="str">
            <v>남</v>
          </cell>
          <cell r="J67">
            <v>27</v>
          </cell>
          <cell r="K67">
            <v>0</v>
          </cell>
          <cell r="L67">
            <v>27</v>
          </cell>
          <cell r="M67">
            <v>27</v>
          </cell>
          <cell r="P67" t="str">
            <v>회의</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1</v>
          </cell>
          <cell r="BM67">
            <v>0</v>
          </cell>
          <cell r="BN67">
            <v>1</v>
          </cell>
          <cell r="BP67">
            <v>18</v>
          </cell>
        </row>
        <row r="68">
          <cell r="B68">
            <v>1045</v>
          </cell>
          <cell r="C68" t="str">
            <v>CVS</v>
          </cell>
          <cell r="D68" t="str">
            <v>CVS CL 서울1팀</v>
          </cell>
          <cell r="E68" t="str">
            <v>민태정</v>
          </cell>
          <cell r="F68" t="str">
            <v>차장</v>
          </cell>
          <cell r="G68" t="str">
            <v>팀원</v>
          </cell>
          <cell r="H68" t="str">
            <v>1989-12-04</v>
          </cell>
          <cell r="I68" t="str">
            <v>남</v>
          </cell>
          <cell r="J68">
            <v>28</v>
          </cell>
          <cell r="K68">
            <v>0</v>
          </cell>
          <cell r="L68">
            <v>27</v>
          </cell>
          <cell r="M68">
            <v>27</v>
          </cell>
          <cell r="P68" t="str">
            <v>회의</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1</v>
          </cell>
          <cell r="BM68">
            <v>0</v>
          </cell>
          <cell r="BN68">
            <v>1</v>
          </cell>
          <cell r="BP68">
            <v>18</v>
          </cell>
        </row>
        <row r="69">
          <cell r="B69">
            <v>1338</v>
          </cell>
          <cell r="C69" t="str">
            <v>CVS</v>
          </cell>
          <cell r="D69" t="str">
            <v>CVS CL 서울1팀</v>
          </cell>
          <cell r="E69" t="str">
            <v>고민환</v>
          </cell>
          <cell r="F69" t="str">
            <v>주임</v>
          </cell>
          <cell r="G69" t="str">
            <v>팀원</v>
          </cell>
          <cell r="H69" t="str">
            <v>2001-02-26</v>
          </cell>
          <cell r="I69" t="str">
            <v>남</v>
          </cell>
          <cell r="J69">
            <v>16</v>
          </cell>
          <cell r="K69">
            <v>0</v>
          </cell>
          <cell r="L69">
            <v>15</v>
          </cell>
          <cell r="M69">
            <v>15</v>
          </cell>
          <cell r="P69" t="str">
            <v>회의</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1</v>
          </cell>
          <cell r="BM69">
            <v>0</v>
          </cell>
          <cell r="BN69">
            <v>1</v>
          </cell>
          <cell r="BP69">
            <v>18</v>
          </cell>
        </row>
        <row r="70">
          <cell r="B70">
            <v>1260</v>
          </cell>
          <cell r="C70" t="str">
            <v>CVS</v>
          </cell>
          <cell r="D70" t="str">
            <v>CVS CL 서울1팀</v>
          </cell>
          <cell r="E70" t="str">
            <v>박성환</v>
          </cell>
          <cell r="F70" t="str">
            <v>사원</v>
          </cell>
          <cell r="G70" t="str">
            <v>팀원</v>
          </cell>
          <cell r="H70">
            <v>36500</v>
          </cell>
          <cell r="I70" t="str">
            <v>남</v>
          </cell>
          <cell r="J70">
            <v>11.3</v>
          </cell>
          <cell r="K70">
            <v>0</v>
          </cell>
          <cell r="L70">
            <v>17</v>
          </cell>
          <cell r="M70">
            <v>17</v>
          </cell>
          <cell r="P70" t="str">
            <v>회의</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1</v>
          </cell>
          <cell r="BM70">
            <v>0</v>
          </cell>
          <cell r="BN70">
            <v>1</v>
          </cell>
          <cell r="BP70">
            <v>18</v>
          </cell>
        </row>
        <row r="71">
          <cell r="B71">
            <v>1429</v>
          </cell>
          <cell r="C71" t="str">
            <v>CVS</v>
          </cell>
          <cell r="D71" t="str">
            <v>CVS CL 서울1팀</v>
          </cell>
          <cell r="E71" t="str">
            <v>김경은</v>
          </cell>
          <cell r="F71" t="str">
            <v>주임</v>
          </cell>
          <cell r="G71" t="str">
            <v>팀원</v>
          </cell>
          <cell r="H71" t="str">
            <v>2003-01-07</v>
          </cell>
          <cell r="I71" t="str">
            <v>여</v>
          </cell>
          <cell r="J71">
            <v>14</v>
          </cell>
          <cell r="K71">
            <v>0</v>
          </cell>
          <cell r="L71">
            <v>13</v>
          </cell>
          <cell r="M71">
            <v>13</v>
          </cell>
          <cell r="P71" t="str">
            <v>회의</v>
          </cell>
          <cell r="AO71" t="str">
            <v>생휴</v>
          </cell>
          <cell r="AU71">
            <v>0</v>
          </cell>
          <cell r="AV71">
            <v>0</v>
          </cell>
          <cell r="AW71">
            <v>0</v>
          </cell>
          <cell r="AX71">
            <v>0</v>
          </cell>
          <cell r="AY71">
            <v>0</v>
          </cell>
          <cell r="AZ71">
            <v>0</v>
          </cell>
          <cell r="BA71">
            <v>1</v>
          </cell>
          <cell r="BB71">
            <v>0</v>
          </cell>
          <cell r="BC71">
            <v>0</v>
          </cell>
          <cell r="BD71">
            <v>0</v>
          </cell>
          <cell r="BE71">
            <v>0</v>
          </cell>
          <cell r="BF71">
            <v>0</v>
          </cell>
          <cell r="BG71">
            <v>0</v>
          </cell>
          <cell r="BH71">
            <v>0</v>
          </cell>
          <cell r="BI71">
            <v>0</v>
          </cell>
          <cell r="BJ71">
            <v>0</v>
          </cell>
          <cell r="BK71">
            <v>0</v>
          </cell>
          <cell r="BL71">
            <v>1</v>
          </cell>
          <cell r="BM71">
            <v>0</v>
          </cell>
          <cell r="BN71">
            <v>2</v>
          </cell>
          <cell r="BP71">
            <v>17</v>
          </cell>
        </row>
        <row r="72">
          <cell r="B72">
            <v>1126</v>
          </cell>
          <cell r="C72" t="str">
            <v>CVS</v>
          </cell>
          <cell r="D72" t="str">
            <v>CVS CL 서울1팀</v>
          </cell>
          <cell r="E72" t="str">
            <v>권혁래</v>
          </cell>
          <cell r="F72" t="str">
            <v>차장</v>
          </cell>
          <cell r="G72" t="str">
            <v>팀원</v>
          </cell>
          <cell r="H72" t="str">
            <v>1993-04-01</v>
          </cell>
          <cell r="I72" t="str">
            <v>남</v>
          </cell>
          <cell r="J72">
            <v>22</v>
          </cell>
          <cell r="K72">
            <v>0</v>
          </cell>
          <cell r="L72">
            <v>23</v>
          </cell>
          <cell r="M72">
            <v>23</v>
          </cell>
          <cell r="P72" t="str">
            <v>회의</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1</v>
          </cell>
          <cell r="BM72">
            <v>0</v>
          </cell>
          <cell r="BN72">
            <v>1</v>
          </cell>
          <cell r="BP72">
            <v>18</v>
          </cell>
        </row>
        <row r="73">
          <cell r="B73">
            <v>1029</v>
          </cell>
          <cell r="C73" t="str">
            <v>CVS</v>
          </cell>
          <cell r="D73" t="str">
            <v>CVS CL 서울2팀</v>
          </cell>
          <cell r="E73" t="str">
            <v>강성우</v>
          </cell>
          <cell r="F73" t="str">
            <v>부장</v>
          </cell>
          <cell r="G73" t="str">
            <v>팀장</v>
          </cell>
          <cell r="H73" t="str">
            <v>1988-12-12</v>
          </cell>
          <cell r="I73" t="str">
            <v>남</v>
          </cell>
          <cell r="J73">
            <v>29</v>
          </cell>
          <cell r="K73">
            <v>0</v>
          </cell>
          <cell r="L73">
            <v>28</v>
          </cell>
          <cell r="M73">
            <v>28</v>
          </cell>
          <cell r="P73" t="str">
            <v>회의</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1</v>
          </cell>
          <cell r="BM73">
            <v>0</v>
          </cell>
          <cell r="BN73">
            <v>1</v>
          </cell>
          <cell r="BP73">
            <v>18</v>
          </cell>
        </row>
        <row r="74">
          <cell r="B74">
            <v>1234</v>
          </cell>
          <cell r="C74" t="str">
            <v>CVS</v>
          </cell>
          <cell r="D74" t="str">
            <v>CVS CL 서울2팀</v>
          </cell>
          <cell r="E74" t="str">
            <v>차용범</v>
          </cell>
          <cell r="F74" t="str">
            <v>대리</v>
          </cell>
          <cell r="G74" t="str">
            <v>팀원</v>
          </cell>
          <cell r="H74" t="str">
            <v>1999-07-01</v>
          </cell>
          <cell r="I74" t="str">
            <v>남</v>
          </cell>
          <cell r="J74">
            <v>15</v>
          </cell>
          <cell r="K74">
            <v>0</v>
          </cell>
          <cell r="L74">
            <v>17</v>
          </cell>
          <cell r="M74">
            <v>17</v>
          </cell>
          <cell r="P74" t="str">
            <v>회의</v>
          </cell>
          <cell r="W74" t="str">
            <v>병가</v>
          </cell>
          <cell r="X74" t="str">
            <v>병가</v>
          </cell>
          <cell r="Y74" t="str">
            <v>병가</v>
          </cell>
          <cell r="Z74" t="str">
            <v>병가</v>
          </cell>
          <cell r="AA74" t="str">
            <v>병가</v>
          </cell>
          <cell r="AB74" t="str">
            <v>휴일</v>
          </cell>
          <cell r="AD74" t="str">
            <v>4/15대휴</v>
          </cell>
          <cell r="AQ74" t="str">
            <v>휴일</v>
          </cell>
          <cell r="AU74">
            <v>0</v>
          </cell>
          <cell r="AV74">
            <v>0</v>
          </cell>
          <cell r="AW74">
            <v>0</v>
          </cell>
          <cell r="AX74">
            <v>0</v>
          </cell>
          <cell r="AY74">
            <v>0</v>
          </cell>
          <cell r="AZ74">
            <v>0</v>
          </cell>
          <cell r="BA74">
            <v>0</v>
          </cell>
          <cell r="BB74">
            <v>0</v>
          </cell>
          <cell r="BC74">
            <v>2</v>
          </cell>
          <cell r="BD74">
            <v>1</v>
          </cell>
          <cell r="BE74">
            <v>0</v>
          </cell>
          <cell r="BF74">
            <v>5</v>
          </cell>
          <cell r="BG74">
            <v>0</v>
          </cell>
          <cell r="BH74">
            <v>0</v>
          </cell>
          <cell r="BI74">
            <v>0</v>
          </cell>
          <cell r="BJ74">
            <v>0</v>
          </cell>
          <cell r="BK74">
            <v>0</v>
          </cell>
          <cell r="BL74">
            <v>1</v>
          </cell>
          <cell r="BM74">
            <v>0</v>
          </cell>
          <cell r="BN74">
            <v>7</v>
          </cell>
          <cell r="BP74">
            <v>12</v>
          </cell>
        </row>
        <row r="75">
          <cell r="B75">
            <v>1079</v>
          </cell>
          <cell r="C75" t="str">
            <v>CVS</v>
          </cell>
          <cell r="D75" t="str">
            <v>CVS CL 서울2팀</v>
          </cell>
          <cell r="E75" t="str">
            <v>김범식</v>
          </cell>
          <cell r="F75" t="str">
            <v>차장</v>
          </cell>
          <cell r="G75" t="str">
            <v>팀원</v>
          </cell>
          <cell r="H75" t="str">
            <v>1991-09-09</v>
          </cell>
          <cell r="I75" t="str">
            <v>남</v>
          </cell>
          <cell r="J75">
            <v>21</v>
          </cell>
          <cell r="K75">
            <v>0</v>
          </cell>
          <cell r="L75">
            <v>25</v>
          </cell>
          <cell r="M75">
            <v>25</v>
          </cell>
          <cell r="P75" t="str">
            <v>회의</v>
          </cell>
          <cell r="Z75" t="str">
            <v>3/25대휴</v>
          </cell>
          <cell r="AB75" t="str">
            <v>휴일</v>
          </cell>
          <cell r="AG75" t="str">
            <v>4/15대휴</v>
          </cell>
          <cell r="AU75">
            <v>0</v>
          </cell>
          <cell r="AV75">
            <v>0</v>
          </cell>
          <cell r="AW75">
            <v>0</v>
          </cell>
          <cell r="AX75">
            <v>0</v>
          </cell>
          <cell r="AY75">
            <v>0</v>
          </cell>
          <cell r="AZ75">
            <v>0</v>
          </cell>
          <cell r="BA75">
            <v>0</v>
          </cell>
          <cell r="BB75">
            <v>0</v>
          </cell>
          <cell r="BC75">
            <v>1</v>
          </cell>
          <cell r="BD75">
            <v>2</v>
          </cell>
          <cell r="BE75">
            <v>0</v>
          </cell>
          <cell r="BF75">
            <v>0</v>
          </cell>
          <cell r="BG75">
            <v>0</v>
          </cell>
          <cell r="BH75">
            <v>0</v>
          </cell>
          <cell r="BI75">
            <v>0</v>
          </cell>
          <cell r="BJ75">
            <v>0</v>
          </cell>
          <cell r="BK75">
            <v>0</v>
          </cell>
          <cell r="BL75">
            <v>1</v>
          </cell>
          <cell r="BM75">
            <v>0</v>
          </cell>
          <cell r="BN75">
            <v>3</v>
          </cell>
          <cell r="BP75">
            <v>16</v>
          </cell>
        </row>
        <row r="76">
          <cell r="B76">
            <v>1359</v>
          </cell>
          <cell r="C76" t="str">
            <v>CVS</v>
          </cell>
          <cell r="D76" t="str">
            <v>CVS CL 서울2팀</v>
          </cell>
          <cell r="E76" t="str">
            <v>백동민</v>
          </cell>
          <cell r="F76" t="str">
            <v>주임</v>
          </cell>
          <cell r="G76" t="str">
            <v>팀원</v>
          </cell>
          <cell r="H76" t="str">
            <v>2001-04-30</v>
          </cell>
          <cell r="I76" t="str">
            <v>남</v>
          </cell>
          <cell r="J76">
            <v>13</v>
          </cell>
          <cell r="K76">
            <v>0</v>
          </cell>
          <cell r="L76">
            <v>15</v>
          </cell>
          <cell r="M76">
            <v>15</v>
          </cell>
          <cell r="P76" t="str">
            <v>회의</v>
          </cell>
          <cell r="AB76" t="str">
            <v>휴일</v>
          </cell>
          <cell r="AJ76" t="str">
            <v>휴일</v>
          </cell>
          <cell r="AO76" t="str">
            <v>4/23대휴</v>
          </cell>
          <cell r="AU76">
            <v>0</v>
          </cell>
          <cell r="AV76">
            <v>0</v>
          </cell>
          <cell r="AW76">
            <v>0</v>
          </cell>
          <cell r="AX76">
            <v>0</v>
          </cell>
          <cell r="AY76">
            <v>0</v>
          </cell>
          <cell r="AZ76">
            <v>0</v>
          </cell>
          <cell r="BA76">
            <v>0</v>
          </cell>
          <cell r="BB76">
            <v>0</v>
          </cell>
          <cell r="BC76">
            <v>2</v>
          </cell>
          <cell r="BD76">
            <v>1</v>
          </cell>
          <cell r="BE76">
            <v>0</v>
          </cell>
          <cell r="BF76">
            <v>0</v>
          </cell>
          <cell r="BG76">
            <v>0</v>
          </cell>
          <cell r="BH76">
            <v>0</v>
          </cell>
          <cell r="BI76">
            <v>0</v>
          </cell>
          <cell r="BJ76">
            <v>0</v>
          </cell>
          <cell r="BK76">
            <v>0</v>
          </cell>
          <cell r="BL76">
            <v>1</v>
          </cell>
          <cell r="BM76">
            <v>0</v>
          </cell>
          <cell r="BN76">
            <v>2</v>
          </cell>
          <cell r="BP76">
            <v>17</v>
          </cell>
        </row>
        <row r="77">
          <cell r="B77">
            <v>1366</v>
          </cell>
          <cell r="C77" t="str">
            <v>CVS</v>
          </cell>
          <cell r="D77" t="str">
            <v>CVS CL 서울2팀</v>
          </cell>
          <cell r="E77" t="str">
            <v>장종일</v>
          </cell>
          <cell r="F77" t="str">
            <v>주임</v>
          </cell>
          <cell r="G77" t="str">
            <v>팀원</v>
          </cell>
          <cell r="H77" t="str">
            <v>2001-05-02</v>
          </cell>
          <cell r="I77" t="str">
            <v>남</v>
          </cell>
          <cell r="J77">
            <v>14</v>
          </cell>
          <cell r="K77">
            <v>0</v>
          </cell>
          <cell r="L77">
            <v>15</v>
          </cell>
          <cell r="M77">
            <v>15</v>
          </cell>
          <cell r="P77" t="str">
            <v>회의</v>
          </cell>
          <cell r="AB77" t="str">
            <v>휴일</v>
          </cell>
          <cell r="AH77" t="str">
            <v>4/15대휴</v>
          </cell>
          <cell r="AU77">
            <v>0</v>
          </cell>
          <cell r="AV77">
            <v>0</v>
          </cell>
          <cell r="AW77">
            <v>0</v>
          </cell>
          <cell r="AX77">
            <v>0</v>
          </cell>
          <cell r="AY77">
            <v>0</v>
          </cell>
          <cell r="AZ77">
            <v>0</v>
          </cell>
          <cell r="BA77">
            <v>0</v>
          </cell>
          <cell r="BB77">
            <v>0</v>
          </cell>
          <cell r="BC77">
            <v>1</v>
          </cell>
          <cell r="BD77">
            <v>1</v>
          </cell>
          <cell r="BE77">
            <v>0</v>
          </cell>
          <cell r="BF77">
            <v>0</v>
          </cell>
          <cell r="BG77">
            <v>0</v>
          </cell>
          <cell r="BH77">
            <v>0</v>
          </cell>
          <cell r="BI77">
            <v>0</v>
          </cell>
          <cell r="BJ77">
            <v>0</v>
          </cell>
          <cell r="BK77">
            <v>0</v>
          </cell>
          <cell r="BL77">
            <v>1</v>
          </cell>
          <cell r="BM77">
            <v>0</v>
          </cell>
          <cell r="BN77">
            <v>2</v>
          </cell>
          <cell r="BP77">
            <v>17</v>
          </cell>
        </row>
        <row r="78">
          <cell r="B78">
            <v>1440</v>
          </cell>
          <cell r="C78" t="str">
            <v>CVS</v>
          </cell>
          <cell r="D78" t="str">
            <v>CVS CL 서울2팀</v>
          </cell>
          <cell r="E78" t="str">
            <v>유진수</v>
          </cell>
          <cell r="F78" t="str">
            <v>사원</v>
          </cell>
          <cell r="G78" t="str">
            <v>팀원</v>
          </cell>
          <cell r="H78" t="str">
            <v>2003-01-07</v>
          </cell>
          <cell r="I78" t="str">
            <v>남</v>
          </cell>
          <cell r="J78">
            <v>13</v>
          </cell>
          <cell r="K78">
            <v>0</v>
          </cell>
          <cell r="L78">
            <v>13</v>
          </cell>
          <cell r="M78">
            <v>13</v>
          </cell>
          <cell r="P78" t="str">
            <v>회의</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1</v>
          </cell>
          <cell r="BM78">
            <v>0</v>
          </cell>
          <cell r="BN78">
            <v>1</v>
          </cell>
          <cell r="BP78">
            <v>18</v>
          </cell>
        </row>
        <row r="79">
          <cell r="B79">
            <v>1581</v>
          </cell>
          <cell r="C79" t="str">
            <v>CVS</v>
          </cell>
          <cell r="D79" t="str">
            <v>CVS CL 서울2팀</v>
          </cell>
          <cell r="E79" t="str">
            <v>김미나</v>
          </cell>
          <cell r="F79" t="str">
            <v>사원</v>
          </cell>
          <cell r="G79" t="str">
            <v>팀원</v>
          </cell>
          <cell r="H79" t="str">
            <v>2004-09-10</v>
          </cell>
          <cell r="I79" t="str">
            <v>여</v>
          </cell>
          <cell r="J79">
            <v>2.0684931506849313</v>
          </cell>
          <cell r="K79">
            <v>0</v>
          </cell>
          <cell r="L79">
            <v>12</v>
          </cell>
          <cell r="M79">
            <v>12</v>
          </cell>
          <cell r="P79" t="str">
            <v>회의</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1</v>
          </cell>
          <cell r="BM79">
            <v>0</v>
          </cell>
          <cell r="BN79">
            <v>1</v>
          </cell>
          <cell r="BP79">
            <v>18</v>
          </cell>
        </row>
        <row r="80">
          <cell r="B80">
            <v>1490</v>
          </cell>
          <cell r="C80" t="str">
            <v>CVS</v>
          </cell>
          <cell r="D80" t="str">
            <v>CVS CL 서울2팀</v>
          </cell>
          <cell r="E80" t="str">
            <v>김남영</v>
          </cell>
          <cell r="F80" t="str">
            <v>주임</v>
          </cell>
          <cell r="G80" t="str">
            <v>팀원</v>
          </cell>
          <cell r="H80" t="str">
            <v>2003-03-10</v>
          </cell>
          <cell r="I80" t="str">
            <v>여</v>
          </cell>
          <cell r="J80">
            <v>14</v>
          </cell>
          <cell r="K80">
            <v>0</v>
          </cell>
          <cell r="L80">
            <v>13</v>
          </cell>
          <cell r="M80">
            <v>13</v>
          </cell>
          <cell r="P80" t="str">
            <v>회의</v>
          </cell>
          <cell r="R80" t="str">
            <v>휴일</v>
          </cell>
          <cell r="AH80" t="str">
            <v>4/5대휴</v>
          </cell>
          <cell r="AU80">
            <v>0</v>
          </cell>
          <cell r="AV80">
            <v>0</v>
          </cell>
          <cell r="AW80">
            <v>0</v>
          </cell>
          <cell r="AX80">
            <v>0</v>
          </cell>
          <cell r="AY80">
            <v>0</v>
          </cell>
          <cell r="AZ80">
            <v>0</v>
          </cell>
          <cell r="BA80">
            <v>0</v>
          </cell>
          <cell r="BB80">
            <v>0</v>
          </cell>
          <cell r="BC80">
            <v>1</v>
          </cell>
          <cell r="BD80">
            <v>1</v>
          </cell>
          <cell r="BE80">
            <v>0</v>
          </cell>
          <cell r="BF80">
            <v>0</v>
          </cell>
          <cell r="BG80">
            <v>0</v>
          </cell>
          <cell r="BH80">
            <v>0</v>
          </cell>
          <cell r="BI80">
            <v>0</v>
          </cell>
          <cell r="BJ80">
            <v>0</v>
          </cell>
          <cell r="BK80">
            <v>0</v>
          </cell>
          <cell r="BL80">
            <v>1</v>
          </cell>
          <cell r="BM80">
            <v>0</v>
          </cell>
          <cell r="BN80">
            <v>2</v>
          </cell>
          <cell r="BP80">
            <v>17</v>
          </cell>
        </row>
        <row r="81">
          <cell r="B81">
            <v>1043</v>
          </cell>
          <cell r="C81" t="str">
            <v>CVS</v>
          </cell>
          <cell r="D81" t="str">
            <v>CVS CL 서울3팀</v>
          </cell>
          <cell r="E81" t="str">
            <v>김진우</v>
          </cell>
          <cell r="F81" t="str">
            <v>차장</v>
          </cell>
          <cell r="G81" t="str">
            <v>팀장</v>
          </cell>
          <cell r="H81" t="str">
            <v>1989-12-04</v>
          </cell>
          <cell r="I81" t="str">
            <v>남</v>
          </cell>
          <cell r="J81">
            <v>27</v>
          </cell>
          <cell r="K81">
            <v>0</v>
          </cell>
          <cell r="L81">
            <v>27</v>
          </cell>
          <cell r="M81">
            <v>27</v>
          </cell>
          <cell r="P81" t="str">
            <v>회의</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1</v>
          </cell>
          <cell r="BM81">
            <v>0</v>
          </cell>
          <cell r="BN81">
            <v>1</v>
          </cell>
          <cell r="BP81">
            <v>18</v>
          </cell>
        </row>
        <row r="82">
          <cell r="B82">
            <v>1489</v>
          </cell>
          <cell r="C82" t="str">
            <v>CVS</v>
          </cell>
          <cell r="D82" t="str">
            <v>CVS CL 서울3팀</v>
          </cell>
          <cell r="E82" t="str">
            <v>김광호</v>
          </cell>
          <cell r="F82" t="str">
            <v>사원</v>
          </cell>
          <cell r="G82" t="str">
            <v>팀원</v>
          </cell>
          <cell r="H82" t="str">
            <v>2003-03-10</v>
          </cell>
          <cell r="I82" t="str">
            <v>남</v>
          </cell>
          <cell r="J82">
            <v>11</v>
          </cell>
          <cell r="K82">
            <v>0</v>
          </cell>
          <cell r="L82">
            <v>13</v>
          </cell>
          <cell r="M82">
            <v>13</v>
          </cell>
          <cell r="P82" t="str">
            <v>회의</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1</v>
          </cell>
          <cell r="BM82">
            <v>0</v>
          </cell>
          <cell r="BN82">
            <v>1</v>
          </cell>
          <cell r="BP82">
            <v>18</v>
          </cell>
        </row>
        <row r="83">
          <cell r="B83">
            <v>1105</v>
          </cell>
          <cell r="C83" t="str">
            <v>CVS</v>
          </cell>
          <cell r="D83" t="str">
            <v>CVS CL 서울3팀</v>
          </cell>
          <cell r="E83" t="str">
            <v>정철교</v>
          </cell>
          <cell r="F83" t="str">
            <v>차장</v>
          </cell>
          <cell r="G83" t="str">
            <v>팀원</v>
          </cell>
          <cell r="H83" t="str">
            <v>1992-08-10</v>
          </cell>
          <cell r="I83" t="str">
            <v>남</v>
          </cell>
          <cell r="J83">
            <v>23</v>
          </cell>
          <cell r="K83">
            <v>0</v>
          </cell>
          <cell r="L83">
            <v>24</v>
          </cell>
          <cell r="M83">
            <v>24</v>
          </cell>
          <cell r="P83" t="str">
            <v>회의</v>
          </cell>
          <cell r="R83" t="str">
            <v>휴일</v>
          </cell>
          <cell r="W83" t="str">
            <v>4/5대휴</v>
          </cell>
          <cell r="AU83">
            <v>0</v>
          </cell>
          <cell r="AV83">
            <v>0</v>
          </cell>
          <cell r="AW83">
            <v>0</v>
          </cell>
          <cell r="AX83">
            <v>0</v>
          </cell>
          <cell r="AY83">
            <v>0</v>
          </cell>
          <cell r="AZ83">
            <v>0</v>
          </cell>
          <cell r="BA83">
            <v>0</v>
          </cell>
          <cell r="BB83">
            <v>0</v>
          </cell>
          <cell r="BC83">
            <v>1</v>
          </cell>
          <cell r="BD83">
            <v>1</v>
          </cell>
          <cell r="BE83">
            <v>0</v>
          </cell>
          <cell r="BF83">
            <v>0</v>
          </cell>
          <cell r="BG83">
            <v>0</v>
          </cell>
          <cell r="BH83">
            <v>0</v>
          </cell>
          <cell r="BI83">
            <v>0</v>
          </cell>
          <cell r="BJ83">
            <v>0</v>
          </cell>
          <cell r="BK83">
            <v>0</v>
          </cell>
          <cell r="BL83">
            <v>1</v>
          </cell>
          <cell r="BM83">
            <v>0</v>
          </cell>
          <cell r="BN83">
            <v>2</v>
          </cell>
          <cell r="BP83">
            <v>17</v>
          </cell>
        </row>
        <row r="84">
          <cell r="B84">
            <v>1598</v>
          </cell>
          <cell r="C84" t="str">
            <v>CVS</v>
          </cell>
          <cell r="D84" t="str">
            <v>CVS CL 서울3팀</v>
          </cell>
          <cell r="E84" t="str">
            <v>주영범</v>
          </cell>
          <cell r="F84" t="str">
            <v>주임</v>
          </cell>
          <cell r="G84" t="str">
            <v>팀원</v>
          </cell>
          <cell r="H84">
            <v>38544</v>
          </cell>
          <cell r="I84" t="str">
            <v>남</v>
          </cell>
          <cell r="J84">
            <v>0</v>
          </cell>
          <cell r="K84">
            <v>-3.2328767123287667</v>
          </cell>
          <cell r="L84">
            <v>11</v>
          </cell>
          <cell r="M84">
            <v>7.7671232876712333</v>
          </cell>
          <cell r="P84" t="str">
            <v>회의</v>
          </cell>
          <cell r="R84" t="str">
            <v>휴일</v>
          </cell>
          <cell r="AA84" t="str">
            <v>4/5대휴</v>
          </cell>
          <cell r="AQ84" t="str">
            <v>휴일</v>
          </cell>
          <cell r="AU84">
            <v>0</v>
          </cell>
          <cell r="AV84">
            <v>0</v>
          </cell>
          <cell r="AW84">
            <v>0</v>
          </cell>
          <cell r="AX84">
            <v>0</v>
          </cell>
          <cell r="AY84">
            <v>0</v>
          </cell>
          <cell r="AZ84">
            <v>0</v>
          </cell>
          <cell r="BA84">
            <v>0</v>
          </cell>
          <cell r="BB84">
            <v>0</v>
          </cell>
          <cell r="BC84">
            <v>2</v>
          </cell>
          <cell r="BD84">
            <v>1</v>
          </cell>
          <cell r="BE84">
            <v>0</v>
          </cell>
          <cell r="BF84">
            <v>0</v>
          </cell>
          <cell r="BG84">
            <v>0</v>
          </cell>
          <cell r="BH84">
            <v>0</v>
          </cell>
          <cell r="BI84">
            <v>0</v>
          </cell>
          <cell r="BJ84">
            <v>0</v>
          </cell>
          <cell r="BK84">
            <v>0</v>
          </cell>
          <cell r="BL84">
            <v>1</v>
          </cell>
          <cell r="BM84">
            <v>0</v>
          </cell>
          <cell r="BN84">
            <v>2</v>
          </cell>
          <cell r="BP84">
            <v>17</v>
          </cell>
        </row>
        <row r="85">
          <cell r="B85">
            <v>1288</v>
          </cell>
          <cell r="C85" t="str">
            <v>CVS</v>
          </cell>
          <cell r="D85" t="str">
            <v>CVS CL 서울3팀</v>
          </cell>
          <cell r="E85" t="str">
            <v>이지성</v>
          </cell>
          <cell r="F85" t="str">
            <v>주임</v>
          </cell>
          <cell r="G85" t="str">
            <v>팀원</v>
          </cell>
          <cell r="H85" t="str">
            <v>2000-02-01</v>
          </cell>
          <cell r="I85" t="str">
            <v>남</v>
          </cell>
          <cell r="J85">
            <v>16</v>
          </cell>
          <cell r="K85">
            <v>0</v>
          </cell>
          <cell r="L85">
            <v>16</v>
          </cell>
          <cell r="M85">
            <v>16</v>
          </cell>
          <cell r="P85" t="str">
            <v>회의</v>
          </cell>
          <cell r="R85" t="str">
            <v>휴일</v>
          </cell>
          <cell r="AA85" t="str">
            <v>4/5대휴</v>
          </cell>
          <cell r="AQ85" t="str">
            <v>휴일</v>
          </cell>
          <cell r="AU85">
            <v>0</v>
          </cell>
          <cell r="AV85">
            <v>0</v>
          </cell>
          <cell r="AW85">
            <v>0</v>
          </cell>
          <cell r="AX85">
            <v>0</v>
          </cell>
          <cell r="AY85">
            <v>0</v>
          </cell>
          <cell r="AZ85">
            <v>0</v>
          </cell>
          <cell r="BA85">
            <v>0</v>
          </cell>
          <cell r="BB85">
            <v>0</v>
          </cell>
          <cell r="BC85">
            <v>2</v>
          </cell>
          <cell r="BD85">
            <v>1</v>
          </cell>
          <cell r="BE85">
            <v>0</v>
          </cell>
          <cell r="BF85">
            <v>0</v>
          </cell>
          <cell r="BG85">
            <v>0</v>
          </cell>
          <cell r="BH85">
            <v>0</v>
          </cell>
          <cell r="BI85">
            <v>0</v>
          </cell>
          <cell r="BJ85">
            <v>0</v>
          </cell>
          <cell r="BK85">
            <v>0</v>
          </cell>
          <cell r="BL85">
            <v>1</v>
          </cell>
          <cell r="BM85">
            <v>0</v>
          </cell>
          <cell r="BN85">
            <v>2</v>
          </cell>
          <cell r="BP85">
            <v>17</v>
          </cell>
        </row>
        <row r="86">
          <cell r="B86">
            <v>1578</v>
          </cell>
          <cell r="C86" t="str">
            <v>CVS</v>
          </cell>
          <cell r="D86" t="str">
            <v>CVS CL 서울3팀</v>
          </cell>
          <cell r="E86" t="str">
            <v>박현정</v>
          </cell>
          <cell r="F86" t="str">
            <v>사원</v>
          </cell>
          <cell r="G86" t="str">
            <v>팀원</v>
          </cell>
          <cell r="H86" t="str">
            <v>2004-09-10</v>
          </cell>
          <cell r="I86" t="str">
            <v>여</v>
          </cell>
          <cell r="J86">
            <v>4.0684931506849313</v>
          </cell>
          <cell r="K86">
            <v>0</v>
          </cell>
          <cell r="L86">
            <v>12</v>
          </cell>
          <cell r="M86">
            <v>12</v>
          </cell>
          <cell r="P86" t="str">
            <v>회의</v>
          </cell>
          <cell r="R86" t="str">
            <v>휴일</v>
          </cell>
          <cell r="W86" t="str">
            <v>3/25대휴</v>
          </cell>
          <cell r="AO86" t="str">
            <v>4/5대휴</v>
          </cell>
          <cell r="AU86">
            <v>0</v>
          </cell>
          <cell r="AV86">
            <v>0</v>
          </cell>
          <cell r="AW86">
            <v>0</v>
          </cell>
          <cell r="AX86">
            <v>0</v>
          </cell>
          <cell r="AY86">
            <v>0</v>
          </cell>
          <cell r="AZ86">
            <v>0</v>
          </cell>
          <cell r="BA86">
            <v>0</v>
          </cell>
          <cell r="BB86">
            <v>0</v>
          </cell>
          <cell r="BC86">
            <v>1</v>
          </cell>
          <cell r="BD86">
            <v>2</v>
          </cell>
          <cell r="BE86">
            <v>0</v>
          </cell>
          <cell r="BF86">
            <v>0</v>
          </cell>
          <cell r="BG86">
            <v>0</v>
          </cell>
          <cell r="BH86">
            <v>0</v>
          </cell>
          <cell r="BI86">
            <v>0</v>
          </cell>
          <cell r="BJ86">
            <v>0</v>
          </cell>
          <cell r="BK86">
            <v>0</v>
          </cell>
          <cell r="BL86">
            <v>1</v>
          </cell>
          <cell r="BM86">
            <v>0</v>
          </cell>
          <cell r="BN86">
            <v>3</v>
          </cell>
          <cell r="BP86">
            <v>16</v>
          </cell>
        </row>
        <row r="87">
          <cell r="B87">
            <v>1328</v>
          </cell>
          <cell r="C87" t="str">
            <v>CVS</v>
          </cell>
          <cell r="D87" t="str">
            <v>CVS CL 서울3팀</v>
          </cell>
          <cell r="E87" t="str">
            <v>허호석</v>
          </cell>
          <cell r="F87" t="str">
            <v>주임</v>
          </cell>
          <cell r="G87" t="str">
            <v>팀원</v>
          </cell>
          <cell r="H87" t="str">
            <v>2001-02-26</v>
          </cell>
          <cell r="I87" t="str">
            <v>남</v>
          </cell>
          <cell r="J87">
            <v>11</v>
          </cell>
          <cell r="K87">
            <v>0</v>
          </cell>
          <cell r="L87">
            <v>15</v>
          </cell>
          <cell r="M87">
            <v>15</v>
          </cell>
          <cell r="P87" t="str">
            <v>회의</v>
          </cell>
          <cell r="R87" t="str">
            <v>휴일</v>
          </cell>
          <cell r="AK87" t="str">
            <v>4/5대휴</v>
          </cell>
          <cell r="AU87">
            <v>0</v>
          </cell>
          <cell r="AV87">
            <v>0</v>
          </cell>
          <cell r="AW87">
            <v>0</v>
          </cell>
          <cell r="AX87">
            <v>0</v>
          </cell>
          <cell r="AY87">
            <v>0</v>
          </cell>
          <cell r="AZ87">
            <v>0</v>
          </cell>
          <cell r="BA87">
            <v>0</v>
          </cell>
          <cell r="BB87">
            <v>0</v>
          </cell>
          <cell r="BC87">
            <v>1</v>
          </cell>
          <cell r="BD87">
            <v>1</v>
          </cell>
          <cell r="BE87">
            <v>0</v>
          </cell>
          <cell r="BF87">
            <v>0</v>
          </cell>
          <cell r="BG87">
            <v>0</v>
          </cell>
          <cell r="BH87">
            <v>0</v>
          </cell>
          <cell r="BI87">
            <v>0</v>
          </cell>
          <cell r="BJ87">
            <v>0</v>
          </cell>
          <cell r="BK87">
            <v>0</v>
          </cell>
          <cell r="BL87">
            <v>1</v>
          </cell>
          <cell r="BM87">
            <v>0</v>
          </cell>
          <cell r="BN87">
            <v>2</v>
          </cell>
          <cell r="BP87">
            <v>17</v>
          </cell>
        </row>
        <row r="88">
          <cell r="B88">
            <v>1118</v>
          </cell>
          <cell r="C88" t="str">
            <v>CVS</v>
          </cell>
          <cell r="D88" t="str">
            <v>CVS CL 서울3팀</v>
          </cell>
          <cell r="E88" t="str">
            <v>정동수</v>
          </cell>
          <cell r="F88" t="str">
            <v>차장</v>
          </cell>
          <cell r="G88" t="str">
            <v>팀원</v>
          </cell>
          <cell r="H88" t="str">
            <v>1992-12-01</v>
          </cell>
          <cell r="I88" t="str">
            <v>남</v>
          </cell>
          <cell r="J88">
            <v>21</v>
          </cell>
          <cell r="K88">
            <v>0</v>
          </cell>
          <cell r="L88">
            <v>24</v>
          </cell>
          <cell r="M88">
            <v>24</v>
          </cell>
          <cell r="P88" t="str">
            <v>회의</v>
          </cell>
          <cell r="R88" t="str">
            <v>휴일</v>
          </cell>
          <cell r="W88" t="str">
            <v>4/5대휴</v>
          </cell>
          <cell r="AU88">
            <v>0</v>
          </cell>
          <cell r="AV88">
            <v>0</v>
          </cell>
          <cell r="AW88">
            <v>0</v>
          </cell>
          <cell r="AX88">
            <v>0</v>
          </cell>
          <cell r="AY88">
            <v>0</v>
          </cell>
          <cell r="AZ88">
            <v>0</v>
          </cell>
          <cell r="BA88">
            <v>0</v>
          </cell>
          <cell r="BB88">
            <v>0</v>
          </cell>
          <cell r="BC88">
            <v>1</v>
          </cell>
          <cell r="BD88">
            <v>1</v>
          </cell>
          <cell r="BE88">
            <v>0</v>
          </cell>
          <cell r="BF88">
            <v>0</v>
          </cell>
          <cell r="BG88">
            <v>0</v>
          </cell>
          <cell r="BH88">
            <v>0</v>
          </cell>
          <cell r="BI88">
            <v>0</v>
          </cell>
          <cell r="BJ88">
            <v>0</v>
          </cell>
          <cell r="BK88">
            <v>0</v>
          </cell>
          <cell r="BL88">
            <v>1</v>
          </cell>
          <cell r="BM88">
            <v>0</v>
          </cell>
          <cell r="BN88">
            <v>2</v>
          </cell>
          <cell r="BP88">
            <v>17</v>
          </cell>
        </row>
        <row r="89">
          <cell r="B89">
            <v>1380</v>
          </cell>
          <cell r="C89" t="str">
            <v>CVS</v>
          </cell>
          <cell r="D89" t="str">
            <v>CVS CL 서울3팀</v>
          </cell>
          <cell r="E89" t="str">
            <v>노대석</v>
          </cell>
          <cell r="F89" t="str">
            <v>주임</v>
          </cell>
          <cell r="G89" t="str">
            <v>팀원</v>
          </cell>
          <cell r="H89" t="str">
            <v>2001-11-19</v>
          </cell>
          <cell r="I89" t="str">
            <v>남</v>
          </cell>
          <cell r="J89">
            <v>12</v>
          </cell>
          <cell r="K89">
            <v>0</v>
          </cell>
          <cell r="L89">
            <v>15</v>
          </cell>
          <cell r="M89">
            <v>15</v>
          </cell>
          <cell r="P89" t="str">
            <v>회의</v>
          </cell>
          <cell r="R89" t="str">
            <v>휴일</v>
          </cell>
          <cell r="W89" t="str">
            <v>4/5대휴</v>
          </cell>
          <cell r="AU89">
            <v>0</v>
          </cell>
          <cell r="AV89">
            <v>0</v>
          </cell>
          <cell r="AW89">
            <v>0</v>
          </cell>
          <cell r="AX89">
            <v>0</v>
          </cell>
          <cell r="AY89">
            <v>0</v>
          </cell>
          <cell r="AZ89">
            <v>0</v>
          </cell>
          <cell r="BA89">
            <v>0</v>
          </cell>
          <cell r="BB89">
            <v>0</v>
          </cell>
          <cell r="BC89">
            <v>1</v>
          </cell>
          <cell r="BD89">
            <v>1</v>
          </cell>
          <cell r="BE89">
            <v>0</v>
          </cell>
          <cell r="BF89">
            <v>0</v>
          </cell>
          <cell r="BG89">
            <v>0</v>
          </cell>
          <cell r="BH89">
            <v>0</v>
          </cell>
          <cell r="BI89">
            <v>0</v>
          </cell>
          <cell r="BJ89">
            <v>0</v>
          </cell>
          <cell r="BK89">
            <v>0</v>
          </cell>
          <cell r="BL89">
            <v>1</v>
          </cell>
          <cell r="BM89">
            <v>0</v>
          </cell>
          <cell r="BN89">
            <v>2</v>
          </cell>
          <cell r="BP89">
            <v>17</v>
          </cell>
        </row>
        <row r="90">
          <cell r="B90">
            <v>1577</v>
          </cell>
          <cell r="C90" t="str">
            <v>CVS</v>
          </cell>
          <cell r="D90" t="str">
            <v>CVS CL 서울3팀</v>
          </cell>
          <cell r="E90" t="str">
            <v>임솔미</v>
          </cell>
          <cell r="F90" t="str">
            <v>사원</v>
          </cell>
          <cell r="G90" t="str">
            <v>팀원</v>
          </cell>
          <cell r="H90" t="str">
            <v>2004-09-06</v>
          </cell>
          <cell r="I90" t="str">
            <v>여</v>
          </cell>
          <cell r="J90">
            <v>1.0684931506849313</v>
          </cell>
          <cell r="K90">
            <v>0</v>
          </cell>
          <cell r="L90">
            <v>12</v>
          </cell>
          <cell r="M90">
            <v>12</v>
          </cell>
          <cell r="P90" t="str">
            <v>회의</v>
          </cell>
          <cell r="R90" t="str">
            <v>휴일</v>
          </cell>
          <cell r="W90" t="str">
            <v>4/5대휴</v>
          </cell>
          <cell r="AK90" t="str">
            <v>4/5대휴</v>
          </cell>
          <cell r="AU90">
            <v>0</v>
          </cell>
          <cell r="AV90">
            <v>0</v>
          </cell>
          <cell r="AW90">
            <v>0</v>
          </cell>
          <cell r="AX90">
            <v>0</v>
          </cell>
          <cell r="AY90">
            <v>0</v>
          </cell>
          <cell r="AZ90">
            <v>0</v>
          </cell>
          <cell r="BA90">
            <v>0</v>
          </cell>
          <cell r="BB90">
            <v>0</v>
          </cell>
          <cell r="BC90">
            <v>1</v>
          </cell>
          <cell r="BD90">
            <v>2</v>
          </cell>
          <cell r="BE90">
            <v>0</v>
          </cell>
          <cell r="BF90">
            <v>0</v>
          </cell>
          <cell r="BG90">
            <v>0</v>
          </cell>
          <cell r="BH90">
            <v>0</v>
          </cell>
          <cell r="BI90">
            <v>0</v>
          </cell>
          <cell r="BJ90">
            <v>0</v>
          </cell>
          <cell r="BK90">
            <v>0</v>
          </cell>
          <cell r="BL90">
            <v>1</v>
          </cell>
          <cell r="BM90">
            <v>0</v>
          </cell>
          <cell r="BN90">
            <v>3</v>
          </cell>
          <cell r="BP90">
            <v>16</v>
          </cell>
        </row>
        <row r="91">
          <cell r="B91">
            <v>1020</v>
          </cell>
          <cell r="C91" t="str">
            <v>CVS</v>
          </cell>
          <cell r="D91" t="str">
            <v>Regional Sales Manager</v>
          </cell>
          <cell r="E91" t="str">
            <v>남연우</v>
          </cell>
          <cell r="F91" t="str">
            <v>부장</v>
          </cell>
          <cell r="G91" t="str">
            <v>본부장</v>
          </cell>
          <cell r="H91" t="str">
            <v>1987-10-19</v>
          </cell>
          <cell r="I91" t="str">
            <v>남</v>
          </cell>
          <cell r="J91">
            <v>28</v>
          </cell>
          <cell r="K91">
            <v>0</v>
          </cell>
          <cell r="L91">
            <v>29</v>
          </cell>
          <cell r="M91">
            <v>29</v>
          </cell>
          <cell r="P91" t="str">
            <v>회의</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1</v>
          </cell>
          <cell r="BM91">
            <v>0</v>
          </cell>
          <cell r="BN91">
            <v>1</v>
          </cell>
          <cell r="BP91">
            <v>18</v>
          </cell>
        </row>
        <row r="92">
          <cell r="B92">
            <v>1011</v>
          </cell>
          <cell r="C92" t="str">
            <v>CVS</v>
          </cell>
          <cell r="D92" t="str">
            <v>CVS CL 대전팀</v>
          </cell>
          <cell r="E92" t="str">
            <v>정동균</v>
          </cell>
          <cell r="F92" t="str">
            <v>부장</v>
          </cell>
          <cell r="G92" t="str">
            <v>팀장</v>
          </cell>
          <cell r="H92" t="str">
            <v>1986-01-04</v>
          </cell>
          <cell r="I92" t="str">
            <v>남</v>
          </cell>
          <cell r="J92">
            <v>29</v>
          </cell>
          <cell r="K92">
            <v>0</v>
          </cell>
          <cell r="L92">
            <v>31</v>
          </cell>
          <cell r="M92">
            <v>31</v>
          </cell>
          <cell r="P92" t="str">
            <v>회의</v>
          </cell>
          <cell r="Q92" t="str">
            <v>3/25대휴</v>
          </cell>
          <cell r="W92" t="str">
            <v>4/1대휴</v>
          </cell>
          <cell r="AI92" t="str">
            <v>휴일</v>
          </cell>
          <cell r="AU92">
            <v>0</v>
          </cell>
          <cell r="AV92">
            <v>0</v>
          </cell>
          <cell r="AW92">
            <v>0</v>
          </cell>
          <cell r="AX92">
            <v>0</v>
          </cell>
          <cell r="AY92">
            <v>0</v>
          </cell>
          <cell r="AZ92">
            <v>0</v>
          </cell>
          <cell r="BA92">
            <v>0</v>
          </cell>
          <cell r="BB92">
            <v>0</v>
          </cell>
          <cell r="BC92">
            <v>1</v>
          </cell>
          <cell r="BD92">
            <v>2</v>
          </cell>
          <cell r="BE92">
            <v>0</v>
          </cell>
          <cell r="BF92">
            <v>0</v>
          </cell>
          <cell r="BG92">
            <v>0</v>
          </cell>
          <cell r="BH92">
            <v>0</v>
          </cell>
          <cell r="BI92">
            <v>0</v>
          </cell>
          <cell r="BJ92">
            <v>0</v>
          </cell>
          <cell r="BK92">
            <v>0</v>
          </cell>
          <cell r="BL92">
            <v>1</v>
          </cell>
          <cell r="BM92">
            <v>0</v>
          </cell>
          <cell r="BN92">
            <v>3</v>
          </cell>
          <cell r="BP92">
            <v>16</v>
          </cell>
        </row>
        <row r="93">
          <cell r="B93">
            <v>1438</v>
          </cell>
          <cell r="C93" t="str">
            <v>CVS</v>
          </cell>
          <cell r="D93" t="str">
            <v>CVS CL 대전팀</v>
          </cell>
          <cell r="E93" t="str">
            <v>김종민</v>
          </cell>
          <cell r="F93" t="str">
            <v>사원</v>
          </cell>
          <cell r="G93" t="str">
            <v>팀원</v>
          </cell>
          <cell r="H93" t="str">
            <v>2003-01-07</v>
          </cell>
          <cell r="I93" t="str">
            <v>남</v>
          </cell>
          <cell r="J93">
            <v>8.3082191780821901</v>
          </cell>
          <cell r="K93">
            <v>0</v>
          </cell>
          <cell r="L93">
            <v>13</v>
          </cell>
          <cell r="M93">
            <v>13</v>
          </cell>
          <cell r="P93" t="str">
            <v>회의</v>
          </cell>
          <cell r="R93" t="str">
            <v>휴일</v>
          </cell>
          <cell r="AD93" t="str">
            <v>3/25대휴</v>
          </cell>
          <cell r="AU93">
            <v>0</v>
          </cell>
          <cell r="AV93">
            <v>0</v>
          </cell>
          <cell r="AW93">
            <v>0</v>
          </cell>
          <cell r="AX93">
            <v>0</v>
          </cell>
          <cell r="AY93">
            <v>0</v>
          </cell>
          <cell r="AZ93">
            <v>0</v>
          </cell>
          <cell r="BA93">
            <v>0</v>
          </cell>
          <cell r="BB93">
            <v>0</v>
          </cell>
          <cell r="BC93">
            <v>1</v>
          </cell>
          <cell r="BD93">
            <v>1</v>
          </cell>
          <cell r="BE93">
            <v>0</v>
          </cell>
          <cell r="BF93">
            <v>0</v>
          </cell>
          <cell r="BG93">
            <v>0</v>
          </cell>
          <cell r="BH93">
            <v>0</v>
          </cell>
          <cell r="BI93">
            <v>0</v>
          </cell>
          <cell r="BJ93">
            <v>0</v>
          </cell>
          <cell r="BK93">
            <v>0</v>
          </cell>
          <cell r="BL93">
            <v>1</v>
          </cell>
          <cell r="BM93">
            <v>0</v>
          </cell>
          <cell r="BN93">
            <v>2</v>
          </cell>
          <cell r="BP93">
            <v>17</v>
          </cell>
        </row>
        <row r="94">
          <cell r="B94">
            <v>1087</v>
          </cell>
          <cell r="C94" t="str">
            <v>CVS</v>
          </cell>
          <cell r="D94" t="str">
            <v>CVS CL 대전팀</v>
          </cell>
          <cell r="E94" t="str">
            <v>오인수</v>
          </cell>
          <cell r="F94" t="str">
            <v>차장</v>
          </cell>
          <cell r="G94" t="str">
            <v>팀원</v>
          </cell>
          <cell r="H94" t="str">
            <v>1992-02-10</v>
          </cell>
          <cell r="I94" t="str">
            <v>남</v>
          </cell>
          <cell r="J94">
            <v>18</v>
          </cell>
          <cell r="K94">
            <v>0</v>
          </cell>
          <cell r="L94">
            <v>24</v>
          </cell>
          <cell r="M94">
            <v>24</v>
          </cell>
          <cell r="P94" t="str">
            <v>회의</v>
          </cell>
          <cell r="S94" t="str">
            <v>3/25대휴</v>
          </cell>
          <cell r="X94" t="str">
            <v>월차</v>
          </cell>
          <cell r="AI94" t="str">
            <v>휴일</v>
          </cell>
          <cell r="AU94">
            <v>0</v>
          </cell>
          <cell r="AV94">
            <v>0</v>
          </cell>
          <cell r="AW94">
            <v>0</v>
          </cell>
          <cell r="AX94">
            <v>1</v>
          </cell>
          <cell r="AY94">
            <v>0</v>
          </cell>
          <cell r="AZ94">
            <v>1</v>
          </cell>
          <cell r="BA94">
            <v>0</v>
          </cell>
          <cell r="BB94">
            <v>0</v>
          </cell>
          <cell r="BC94">
            <v>1</v>
          </cell>
          <cell r="BD94">
            <v>1</v>
          </cell>
          <cell r="BE94">
            <v>0</v>
          </cell>
          <cell r="BF94">
            <v>0</v>
          </cell>
          <cell r="BG94">
            <v>0</v>
          </cell>
          <cell r="BH94">
            <v>0</v>
          </cell>
          <cell r="BI94">
            <v>0</v>
          </cell>
          <cell r="BJ94">
            <v>0</v>
          </cell>
          <cell r="BK94">
            <v>0</v>
          </cell>
          <cell r="BL94">
            <v>1</v>
          </cell>
          <cell r="BM94">
            <v>0</v>
          </cell>
          <cell r="BN94">
            <v>3</v>
          </cell>
          <cell r="BP94">
            <v>16</v>
          </cell>
        </row>
        <row r="95">
          <cell r="B95">
            <v>1290</v>
          </cell>
          <cell r="C95" t="str">
            <v>CVS</v>
          </cell>
          <cell r="D95" t="str">
            <v>CVS CL 대전팀</v>
          </cell>
          <cell r="E95" t="str">
            <v>이재윤</v>
          </cell>
          <cell r="F95" t="str">
            <v>주임</v>
          </cell>
          <cell r="G95" t="str">
            <v>팀원</v>
          </cell>
          <cell r="H95" t="str">
            <v>2000-02-01</v>
          </cell>
          <cell r="I95" t="str">
            <v>남</v>
          </cell>
          <cell r="J95">
            <v>12</v>
          </cell>
          <cell r="K95">
            <v>0</v>
          </cell>
          <cell r="L95">
            <v>16</v>
          </cell>
          <cell r="M95">
            <v>16</v>
          </cell>
          <cell r="P95" t="str">
            <v>회의</v>
          </cell>
          <cell r="R95" t="str">
            <v>휴일</v>
          </cell>
          <cell r="AA95" t="str">
            <v>3/25대휴</v>
          </cell>
          <cell r="AD95" t="str">
            <v>4/5대휴</v>
          </cell>
          <cell r="AI95" t="str">
            <v>휴일</v>
          </cell>
          <cell r="AJ95" t="str">
            <v>휴일</v>
          </cell>
          <cell r="AU95">
            <v>0</v>
          </cell>
          <cell r="AV95">
            <v>0</v>
          </cell>
          <cell r="AW95">
            <v>0</v>
          </cell>
          <cell r="AX95">
            <v>0</v>
          </cell>
          <cell r="AY95">
            <v>0</v>
          </cell>
          <cell r="AZ95">
            <v>0</v>
          </cell>
          <cell r="BA95">
            <v>0</v>
          </cell>
          <cell r="BB95">
            <v>0</v>
          </cell>
          <cell r="BC95">
            <v>3</v>
          </cell>
          <cell r="BD95">
            <v>2</v>
          </cell>
          <cell r="BE95">
            <v>0</v>
          </cell>
          <cell r="BF95">
            <v>0</v>
          </cell>
          <cell r="BG95">
            <v>0</v>
          </cell>
          <cell r="BH95">
            <v>0</v>
          </cell>
          <cell r="BI95">
            <v>0</v>
          </cell>
          <cell r="BJ95">
            <v>0</v>
          </cell>
          <cell r="BK95">
            <v>0</v>
          </cell>
          <cell r="BL95">
            <v>1</v>
          </cell>
          <cell r="BM95">
            <v>0</v>
          </cell>
          <cell r="BN95">
            <v>3</v>
          </cell>
          <cell r="BP95">
            <v>16</v>
          </cell>
        </row>
        <row r="96">
          <cell r="B96">
            <v>1158</v>
          </cell>
          <cell r="C96" t="str">
            <v>CVS</v>
          </cell>
          <cell r="D96" t="str">
            <v>CVS CL 대전팀</v>
          </cell>
          <cell r="E96" t="str">
            <v>이근표</v>
          </cell>
          <cell r="F96" t="str">
            <v>과장</v>
          </cell>
          <cell r="G96" t="str">
            <v>팀원</v>
          </cell>
          <cell r="H96" t="str">
            <v>1994-12-19</v>
          </cell>
          <cell r="I96" t="str">
            <v>남</v>
          </cell>
          <cell r="J96">
            <v>17</v>
          </cell>
          <cell r="K96">
            <v>0</v>
          </cell>
          <cell r="L96">
            <v>22</v>
          </cell>
          <cell r="M96">
            <v>22</v>
          </cell>
          <cell r="P96" t="str">
            <v>회의</v>
          </cell>
          <cell r="R96" t="str">
            <v>휴일</v>
          </cell>
          <cell r="AD96" t="str">
            <v>4/5대휴</v>
          </cell>
          <cell r="AI96" t="str">
            <v>휴일</v>
          </cell>
          <cell r="AU96">
            <v>0</v>
          </cell>
          <cell r="AV96">
            <v>0</v>
          </cell>
          <cell r="AW96">
            <v>0</v>
          </cell>
          <cell r="AX96">
            <v>0</v>
          </cell>
          <cell r="AY96">
            <v>0</v>
          </cell>
          <cell r="AZ96">
            <v>0</v>
          </cell>
          <cell r="BA96">
            <v>0</v>
          </cell>
          <cell r="BB96">
            <v>0</v>
          </cell>
          <cell r="BC96">
            <v>2</v>
          </cell>
          <cell r="BD96">
            <v>1</v>
          </cell>
          <cell r="BE96">
            <v>0</v>
          </cell>
          <cell r="BF96">
            <v>0</v>
          </cell>
          <cell r="BG96">
            <v>0</v>
          </cell>
          <cell r="BH96">
            <v>0</v>
          </cell>
          <cell r="BI96">
            <v>0</v>
          </cell>
          <cell r="BJ96">
            <v>0</v>
          </cell>
          <cell r="BK96">
            <v>0</v>
          </cell>
          <cell r="BL96">
            <v>1</v>
          </cell>
          <cell r="BM96">
            <v>0</v>
          </cell>
          <cell r="BN96">
            <v>2</v>
          </cell>
          <cell r="BP96">
            <v>17</v>
          </cell>
        </row>
        <row r="97">
          <cell r="B97">
            <v>1055</v>
          </cell>
          <cell r="C97" t="str">
            <v>CVS</v>
          </cell>
          <cell r="D97" t="str">
            <v>CVS CL 광주팀</v>
          </cell>
          <cell r="E97" t="str">
            <v>오재석</v>
          </cell>
          <cell r="F97" t="str">
            <v>차장</v>
          </cell>
          <cell r="G97" t="str">
            <v>팀장</v>
          </cell>
          <cell r="H97" t="str">
            <v>1990-09-24</v>
          </cell>
          <cell r="I97" t="str">
            <v>남</v>
          </cell>
          <cell r="J97">
            <v>28</v>
          </cell>
          <cell r="K97">
            <v>0</v>
          </cell>
          <cell r="L97">
            <v>26</v>
          </cell>
          <cell r="M97">
            <v>26</v>
          </cell>
          <cell r="P97" t="str">
            <v>회의</v>
          </cell>
          <cell r="R97" t="str">
            <v>휴일</v>
          </cell>
          <cell r="AU97">
            <v>0</v>
          </cell>
          <cell r="AV97">
            <v>0</v>
          </cell>
          <cell r="AW97">
            <v>0</v>
          </cell>
          <cell r="AX97">
            <v>0</v>
          </cell>
          <cell r="AY97">
            <v>0</v>
          </cell>
          <cell r="AZ97">
            <v>0</v>
          </cell>
          <cell r="BA97">
            <v>0</v>
          </cell>
          <cell r="BB97">
            <v>0</v>
          </cell>
          <cell r="BC97">
            <v>1</v>
          </cell>
          <cell r="BD97">
            <v>0</v>
          </cell>
          <cell r="BE97">
            <v>0</v>
          </cell>
          <cell r="BF97">
            <v>0</v>
          </cell>
          <cell r="BG97">
            <v>0</v>
          </cell>
          <cell r="BH97">
            <v>0</v>
          </cell>
          <cell r="BI97">
            <v>0</v>
          </cell>
          <cell r="BJ97">
            <v>0</v>
          </cell>
          <cell r="BK97">
            <v>0</v>
          </cell>
          <cell r="BL97">
            <v>1</v>
          </cell>
          <cell r="BM97">
            <v>0</v>
          </cell>
          <cell r="BN97">
            <v>1</v>
          </cell>
          <cell r="BP97">
            <v>18</v>
          </cell>
        </row>
        <row r="98">
          <cell r="B98">
            <v>1275</v>
          </cell>
          <cell r="C98" t="str">
            <v>CVS</v>
          </cell>
          <cell r="D98" t="str">
            <v>CVS CL 광주팀</v>
          </cell>
          <cell r="E98" t="str">
            <v>이상현</v>
          </cell>
          <cell r="F98" t="str">
            <v>주임</v>
          </cell>
          <cell r="G98" t="str">
            <v>팀원</v>
          </cell>
          <cell r="H98" t="str">
            <v>2000-01-10</v>
          </cell>
          <cell r="I98" t="str">
            <v>남</v>
          </cell>
          <cell r="J98">
            <v>8</v>
          </cell>
          <cell r="K98">
            <v>0</v>
          </cell>
          <cell r="L98">
            <v>16</v>
          </cell>
          <cell r="M98">
            <v>16</v>
          </cell>
          <cell r="P98" t="str">
            <v>회의</v>
          </cell>
          <cell r="U98" t="str">
            <v>휴일</v>
          </cell>
          <cell r="AU98">
            <v>0</v>
          </cell>
          <cell r="AV98">
            <v>0</v>
          </cell>
          <cell r="AW98">
            <v>0</v>
          </cell>
          <cell r="AX98">
            <v>0</v>
          </cell>
          <cell r="AY98">
            <v>0</v>
          </cell>
          <cell r="AZ98">
            <v>0</v>
          </cell>
          <cell r="BA98">
            <v>0</v>
          </cell>
          <cell r="BB98">
            <v>0</v>
          </cell>
          <cell r="BC98">
            <v>1</v>
          </cell>
          <cell r="BD98">
            <v>0</v>
          </cell>
          <cell r="BE98">
            <v>0</v>
          </cell>
          <cell r="BF98">
            <v>0</v>
          </cell>
          <cell r="BG98">
            <v>0</v>
          </cell>
          <cell r="BH98">
            <v>0</v>
          </cell>
          <cell r="BI98">
            <v>0</v>
          </cell>
          <cell r="BJ98">
            <v>0</v>
          </cell>
          <cell r="BK98">
            <v>0</v>
          </cell>
          <cell r="BL98">
            <v>1</v>
          </cell>
          <cell r="BM98">
            <v>0</v>
          </cell>
          <cell r="BN98">
            <v>1</v>
          </cell>
          <cell r="BP98">
            <v>18</v>
          </cell>
        </row>
        <row r="99">
          <cell r="B99">
            <v>1525</v>
          </cell>
          <cell r="C99" t="str">
            <v>CVS</v>
          </cell>
          <cell r="D99" t="str">
            <v>CVS CL 광주팀</v>
          </cell>
          <cell r="E99" t="str">
            <v>장헌</v>
          </cell>
          <cell r="F99" t="str">
            <v>주임</v>
          </cell>
          <cell r="G99" t="str">
            <v>팀원</v>
          </cell>
          <cell r="H99" t="str">
            <v>2003-07-01</v>
          </cell>
          <cell r="I99" t="str">
            <v>남</v>
          </cell>
          <cell r="J99">
            <v>9.5136986301369859</v>
          </cell>
          <cell r="K99">
            <v>0</v>
          </cell>
          <cell r="L99">
            <v>13</v>
          </cell>
          <cell r="M99">
            <v>13</v>
          </cell>
          <cell r="P99" t="str">
            <v>회의</v>
          </cell>
          <cell r="V99" t="str">
            <v>휴일</v>
          </cell>
          <cell r="AU99">
            <v>0</v>
          </cell>
          <cell r="AV99">
            <v>0</v>
          </cell>
          <cell r="AW99">
            <v>0</v>
          </cell>
          <cell r="AX99">
            <v>0</v>
          </cell>
          <cell r="AY99">
            <v>0</v>
          </cell>
          <cell r="AZ99">
            <v>0</v>
          </cell>
          <cell r="BA99">
            <v>0</v>
          </cell>
          <cell r="BB99">
            <v>0</v>
          </cell>
          <cell r="BC99">
            <v>1</v>
          </cell>
          <cell r="BD99">
            <v>0</v>
          </cell>
          <cell r="BE99">
            <v>0</v>
          </cell>
          <cell r="BF99">
            <v>0</v>
          </cell>
          <cell r="BG99">
            <v>0</v>
          </cell>
          <cell r="BH99">
            <v>0</v>
          </cell>
          <cell r="BI99">
            <v>0</v>
          </cell>
          <cell r="BJ99">
            <v>0</v>
          </cell>
          <cell r="BK99">
            <v>0</v>
          </cell>
          <cell r="BL99">
            <v>1</v>
          </cell>
          <cell r="BM99">
            <v>0</v>
          </cell>
          <cell r="BN99">
            <v>1</v>
          </cell>
          <cell r="BP99">
            <v>18</v>
          </cell>
        </row>
        <row r="100">
          <cell r="B100">
            <v>1088</v>
          </cell>
          <cell r="C100" t="str">
            <v>CVS</v>
          </cell>
          <cell r="D100" t="str">
            <v>CVS CL 광주팀</v>
          </cell>
          <cell r="E100" t="str">
            <v>주재경</v>
          </cell>
          <cell r="F100" t="str">
            <v>차장</v>
          </cell>
          <cell r="G100" t="str">
            <v>팀원</v>
          </cell>
          <cell r="H100" t="str">
            <v>1992-02-10</v>
          </cell>
          <cell r="I100" t="str">
            <v>남</v>
          </cell>
          <cell r="J100">
            <v>23</v>
          </cell>
          <cell r="K100">
            <v>0</v>
          </cell>
          <cell r="L100">
            <v>24</v>
          </cell>
          <cell r="M100">
            <v>24</v>
          </cell>
          <cell r="P100" t="str">
            <v>회의</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1</v>
          </cell>
          <cell r="BM100">
            <v>0</v>
          </cell>
          <cell r="BN100">
            <v>1</v>
          </cell>
          <cell r="BP100">
            <v>18</v>
          </cell>
        </row>
        <row r="101">
          <cell r="B101">
            <v>1446</v>
          </cell>
          <cell r="C101" t="str">
            <v>CVS</v>
          </cell>
          <cell r="D101" t="str">
            <v>CVS CL 광주팀</v>
          </cell>
          <cell r="E101" t="str">
            <v>문창환</v>
          </cell>
          <cell r="F101" t="str">
            <v>사원</v>
          </cell>
          <cell r="G101" t="str">
            <v>팀원</v>
          </cell>
          <cell r="H101" t="str">
            <v>2003-01-07</v>
          </cell>
          <cell r="I101" t="str">
            <v>남</v>
          </cell>
          <cell r="J101">
            <v>10.80821917808219</v>
          </cell>
          <cell r="K101">
            <v>0</v>
          </cell>
          <cell r="L101">
            <v>13</v>
          </cell>
          <cell r="M101">
            <v>13</v>
          </cell>
          <cell r="P101" t="str">
            <v>회의</v>
          </cell>
          <cell r="R101" t="str">
            <v>휴일</v>
          </cell>
          <cell r="AI101" t="str">
            <v>휴일</v>
          </cell>
          <cell r="AJ101" t="str">
            <v>휴일</v>
          </cell>
          <cell r="AK101" t="str">
            <v>4/5대휴</v>
          </cell>
          <cell r="AU101">
            <v>0</v>
          </cell>
          <cell r="AV101">
            <v>0</v>
          </cell>
          <cell r="AW101">
            <v>0</v>
          </cell>
          <cell r="AX101">
            <v>0</v>
          </cell>
          <cell r="AY101">
            <v>0</v>
          </cell>
          <cell r="AZ101">
            <v>0</v>
          </cell>
          <cell r="BA101">
            <v>0</v>
          </cell>
          <cell r="BB101">
            <v>0</v>
          </cell>
          <cell r="BC101">
            <v>3</v>
          </cell>
          <cell r="BD101">
            <v>1</v>
          </cell>
          <cell r="BE101">
            <v>0</v>
          </cell>
          <cell r="BF101">
            <v>0</v>
          </cell>
          <cell r="BG101">
            <v>0</v>
          </cell>
          <cell r="BH101">
            <v>0</v>
          </cell>
          <cell r="BI101">
            <v>0</v>
          </cell>
          <cell r="BJ101">
            <v>0</v>
          </cell>
          <cell r="BK101">
            <v>0</v>
          </cell>
          <cell r="BL101">
            <v>1</v>
          </cell>
          <cell r="BM101">
            <v>0</v>
          </cell>
          <cell r="BN101">
            <v>2</v>
          </cell>
          <cell r="BP101">
            <v>17</v>
          </cell>
        </row>
        <row r="102">
          <cell r="B102">
            <v>1246</v>
          </cell>
          <cell r="C102" t="str">
            <v>CVS</v>
          </cell>
          <cell r="D102" t="str">
            <v>CVS CL 광주팀</v>
          </cell>
          <cell r="E102" t="str">
            <v>유제동</v>
          </cell>
          <cell r="F102" t="str">
            <v>과장</v>
          </cell>
          <cell r="G102" t="str">
            <v>팀원</v>
          </cell>
          <cell r="H102" t="str">
            <v>1999-08-23</v>
          </cell>
          <cell r="I102" t="str">
            <v>남</v>
          </cell>
          <cell r="J102">
            <v>17</v>
          </cell>
          <cell r="K102">
            <v>0</v>
          </cell>
          <cell r="L102">
            <v>17</v>
          </cell>
          <cell r="M102">
            <v>17</v>
          </cell>
          <cell r="P102" t="str">
            <v>회의</v>
          </cell>
          <cell r="R102" t="str">
            <v>휴일</v>
          </cell>
          <cell r="AE102" t="str">
            <v>3/18대휴</v>
          </cell>
          <cell r="AI102" t="str">
            <v>휴일</v>
          </cell>
          <cell r="AJ102" t="str">
            <v>휴일</v>
          </cell>
          <cell r="AU102">
            <v>0</v>
          </cell>
          <cell r="AV102">
            <v>0</v>
          </cell>
          <cell r="AW102">
            <v>0</v>
          </cell>
          <cell r="AX102">
            <v>0</v>
          </cell>
          <cell r="AY102">
            <v>0</v>
          </cell>
          <cell r="AZ102">
            <v>0</v>
          </cell>
          <cell r="BA102">
            <v>0</v>
          </cell>
          <cell r="BB102">
            <v>0</v>
          </cell>
          <cell r="BC102">
            <v>3</v>
          </cell>
          <cell r="BD102">
            <v>1</v>
          </cell>
          <cell r="BE102">
            <v>0</v>
          </cell>
          <cell r="BF102">
            <v>0</v>
          </cell>
          <cell r="BG102">
            <v>0</v>
          </cell>
          <cell r="BH102">
            <v>0</v>
          </cell>
          <cell r="BI102">
            <v>0</v>
          </cell>
          <cell r="BJ102">
            <v>0</v>
          </cell>
          <cell r="BK102">
            <v>0</v>
          </cell>
          <cell r="BL102">
            <v>1</v>
          </cell>
          <cell r="BM102">
            <v>0</v>
          </cell>
          <cell r="BN102">
            <v>2</v>
          </cell>
          <cell r="BP102">
            <v>17</v>
          </cell>
        </row>
        <row r="103">
          <cell r="B103">
            <v>1558</v>
          </cell>
          <cell r="C103" t="str">
            <v>CVS</v>
          </cell>
          <cell r="D103" t="str">
            <v>CVS CL 광주팀</v>
          </cell>
          <cell r="E103" t="str">
            <v>임남곡</v>
          </cell>
          <cell r="F103" t="str">
            <v>사원</v>
          </cell>
          <cell r="G103" t="str">
            <v>팀원</v>
          </cell>
          <cell r="H103" t="str">
            <v>2004-01-26</v>
          </cell>
          <cell r="I103" t="str">
            <v>남</v>
          </cell>
          <cell r="J103">
            <v>6.3150684931506849</v>
          </cell>
          <cell r="K103">
            <v>0</v>
          </cell>
          <cell r="L103">
            <v>12</v>
          </cell>
          <cell r="M103">
            <v>12</v>
          </cell>
          <cell r="P103" t="str">
            <v>회의</v>
          </cell>
          <cell r="R103" t="str">
            <v>휴일</v>
          </cell>
          <cell r="U103" t="str">
            <v>휴일</v>
          </cell>
          <cell r="V103" t="str">
            <v>휴일</v>
          </cell>
          <cell r="AK103" t="str">
            <v>경조(본인결혼)</v>
          </cell>
          <cell r="AL103" t="str">
            <v>경조(본인결혼)</v>
          </cell>
          <cell r="AM103" t="str">
            <v>경조(본인결혼)</v>
          </cell>
          <cell r="AN103" t="str">
            <v>경조(본인결혼)</v>
          </cell>
          <cell r="AO103" t="str">
            <v>경조(본인결혼)</v>
          </cell>
          <cell r="AU103">
            <v>0</v>
          </cell>
          <cell r="AV103">
            <v>0</v>
          </cell>
          <cell r="AW103">
            <v>0</v>
          </cell>
          <cell r="AX103">
            <v>0</v>
          </cell>
          <cell r="AY103">
            <v>0</v>
          </cell>
          <cell r="AZ103">
            <v>0</v>
          </cell>
          <cell r="BA103">
            <v>0</v>
          </cell>
          <cell r="BB103">
            <v>5</v>
          </cell>
          <cell r="BC103">
            <v>3</v>
          </cell>
          <cell r="BD103">
            <v>0</v>
          </cell>
          <cell r="BE103">
            <v>0</v>
          </cell>
          <cell r="BF103">
            <v>0</v>
          </cell>
          <cell r="BG103">
            <v>0</v>
          </cell>
          <cell r="BH103">
            <v>0</v>
          </cell>
          <cell r="BI103">
            <v>0</v>
          </cell>
          <cell r="BJ103">
            <v>0</v>
          </cell>
          <cell r="BK103">
            <v>0</v>
          </cell>
          <cell r="BL103">
            <v>1</v>
          </cell>
          <cell r="BM103">
            <v>0</v>
          </cell>
          <cell r="BN103">
            <v>6</v>
          </cell>
          <cell r="BP103">
            <v>13</v>
          </cell>
        </row>
        <row r="104">
          <cell r="B104">
            <v>1430</v>
          </cell>
          <cell r="C104" t="str">
            <v>CVS</v>
          </cell>
          <cell r="D104" t="str">
            <v>CVS CL 광주팀</v>
          </cell>
          <cell r="E104" t="str">
            <v>김기현</v>
          </cell>
          <cell r="F104" t="str">
            <v>주임</v>
          </cell>
          <cell r="G104" t="str">
            <v>팀원</v>
          </cell>
          <cell r="H104" t="str">
            <v>2003-01-07</v>
          </cell>
          <cell r="I104" t="str">
            <v>남</v>
          </cell>
          <cell r="J104">
            <v>11</v>
          </cell>
          <cell r="K104">
            <v>0</v>
          </cell>
          <cell r="L104">
            <v>13</v>
          </cell>
          <cell r="M104">
            <v>13</v>
          </cell>
          <cell r="N104" t="str">
            <v>휴일</v>
          </cell>
          <cell r="O104" t="str">
            <v>휴일</v>
          </cell>
          <cell r="P104" t="str">
            <v>회의</v>
          </cell>
          <cell r="U104" t="str">
            <v>휴일</v>
          </cell>
          <cell r="V104" t="str">
            <v>휴일</v>
          </cell>
          <cell r="AI104" t="str">
            <v>휴일</v>
          </cell>
          <cell r="AJ104" t="str">
            <v>휴일</v>
          </cell>
          <cell r="AU104">
            <v>0</v>
          </cell>
          <cell r="AV104">
            <v>0</v>
          </cell>
          <cell r="AW104">
            <v>0</v>
          </cell>
          <cell r="AX104">
            <v>0</v>
          </cell>
          <cell r="AY104">
            <v>0</v>
          </cell>
          <cell r="AZ104">
            <v>0</v>
          </cell>
          <cell r="BA104">
            <v>0</v>
          </cell>
          <cell r="BB104">
            <v>0</v>
          </cell>
          <cell r="BC104">
            <v>6</v>
          </cell>
          <cell r="BD104">
            <v>0</v>
          </cell>
          <cell r="BE104">
            <v>0</v>
          </cell>
          <cell r="BF104">
            <v>0</v>
          </cell>
          <cell r="BG104">
            <v>0</v>
          </cell>
          <cell r="BH104">
            <v>0</v>
          </cell>
          <cell r="BI104">
            <v>0</v>
          </cell>
          <cell r="BJ104">
            <v>0</v>
          </cell>
          <cell r="BK104">
            <v>0</v>
          </cell>
          <cell r="BL104">
            <v>1</v>
          </cell>
          <cell r="BM104">
            <v>0</v>
          </cell>
          <cell r="BN104">
            <v>1</v>
          </cell>
          <cell r="BP104">
            <v>18</v>
          </cell>
        </row>
        <row r="105">
          <cell r="B105">
            <v>1092</v>
          </cell>
          <cell r="C105" t="str">
            <v>CVS</v>
          </cell>
          <cell r="D105" t="str">
            <v>CVS CL 대구팀</v>
          </cell>
          <cell r="E105" t="str">
            <v>이기덕</v>
          </cell>
          <cell r="F105" t="str">
            <v>차장</v>
          </cell>
          <cell r="G105" t="str">
            <v>팀장</v>
          </cell>
          <cell r="H105" t="str">
            <v>1992-02-10</v>
          </cell>
          <cell r="I105" t="str">
            <v>남</v>
          </cell>
          <cell r="J105">
            <v>30</v>
          </cell>
          <cell r="K105">
            <v>0</v>
          </cell>
          <cell r="L105">
            <v>24</v>
          </cell>
          <cell r="M105">
            <v>24</v>
          </cell>
          <cell r="P105" t="str">
            <v>회의</v>
          </cell>
          <cell r="Q105" t="str">
            <v>3/25대휴</v>
          </cell>
          <cell r="U105" t="str">
            <v>휴일</v>
          </cell>
          <cell r="V105" t="str">
            <v>휴일</v>
          </cell>
          <cell r="AI105" t="str">
            <v>휴일</v>
          </cell>
          <cell r="AJ105" t="str">
            <v>휴일</v>
          </cell>
          <cell r="AU105">
            <v>0</v>
          </cell>
          <cell r="AV105">
            <v>0</v>
          </cell>
          <cell r="AW105">
            <v>0</v>
          </cell>
          <cell r="AX105">
            <v>0</v>
          </cell>
          <cell r="AY105">
            <v>0</v>
          </cell>
          <cell r="AZ105">
            <v>0</v>
          </cell>
          <cell r="BA105">
            <v>0</v>
          </cell>
          <cell r="BB105">
            <v>0</v>
          </cell>
          <cell r="BC105">
            <v>4</v>
          </cell>
          <cell r="BD105">
            <v>1</v>
          </cell>
          <cell r="BE105">
            <v>0</v>
          </cell>
          <cell r="BF105">
            <v>0</v>
          </cell>
          <cell r="BG105">
            <v>0</v>
          </cell>
          <cell r="BH105">
            <v>0</v>
          </cell>
          <cell r="BI105">
            <v>0</v>
          </cell>
          <cell r="BJ105">
            <v>0</v>
          </cell>
          <cell r="BK105">
            <v>0</v>
          </cell>
          <cell r="BL105">
            <v>1</v>
          </cell>
          <cell r="BM105">
            <v>0</v>
          </cell>
          <cell r="BN105">
            <v>2</v>
          </cell>
          <cell r="BP105">
            <v>17</v>
          </cell>
        </row>
        <row r="106">
          <cell r="B106">
            <v>1445</v>
          </cell>
          <cell r="C106" t="str">
            <v>CVS</v>
          </cell>
          <cell r="D106" t="str">
            <v>CVS CL 대구팀</v>
          </cell>
          <cell r="E106" t="str">
            <v>문명훈</v>
          </cell>
          <cell r="F106" t="str">
            <v>주임</v>
          </cell>
          <cell r="G106" t="str">
            <v>팀원</v>
          </cell>
          <cell r="H106" t="str">
            <v>2003-01-07</v>
          </cell>
          <cell r="I106" t="str">
            <v>남</v>
          </cell>
          <cell r="J106">
            <v>16</v>
          </cell>
          <cell r="K106">
            <v>0</v>
          </cell>
          <cell r="L106">
            <v>13</v>
          </cell>
          <cell r="M106">
            <v>13</v>
          </cell>
          <cell r="P106" t="str">
            <v>회의</v>
          </cell>
          <cell r="Q106" t="str">
            <v>3/25대휴</v>
          </cell>
          <cell r="U106" t="str">
            <v>휴일</v>
          </cell>
          <cell r="AI106" t="str">
            <v>휴일</v>
          </cell>
          <cell r="AU106">
            <v>0</v>
          </cell>
          <cell r="AV106">
            <v>0</v>
          </cell>
          <cell r="AW106">
            <v>0</v>
          </cell>
          <cell r="AX106">
            <v>0</v>
          </cell>
          <cell r="AY106">
            <v>0</v>
          </cell>
          <cell r="AZ106">
            <v>0</v>
          </cell>
          <cell r="BA106">
            <v>0</v>
          </cell>
          <cell r="BB106">
            <v>0</v>
          </cell>
          <cell r="BC106">
            <v>2</v>
          </cell>
          <cell r="BD106">
            <v>1</v>
          </cell>
          <cell r="BE106">
            <v>0</v>
          </cell>
          <cell r="BF106">
            <v>0</v>
          </cell>
          <cell r="BG106">
            <v>0</v>
          </cell>
          <cell r="BH106">
            <v>0</v>
          </cell>
          <cell r="BI106">
            <v>0</v>
          </cell>
          <cell r="BJ106">
            <v>0</v>
          </cell>
          <cell r="BK106">
            <v>0</v>
          </cell>
          <cell r="BL106">
            <v>1</v>
          </cell>
          <cell r="BM106">
            <v>0</v>
          </cell>
          <cell r="BN106">
            <v>2</v>
          </cell>
          <cell r="BP106">
            <v>17</v>
          </cell>
        </row>
        <row r="107">
          <cell r="B107">
            <v>1357</v>
          </cell>
          <cell r="C107" t="str">
            <v>CVS</v>
          </cell>
          <cell r="D107" t="str">
            <v>CVS CL 대구팀</v>
          </cell>
          <cell r="E107" t="str">
            <v>조대진</v>
          </cell>
          <cell r="F107" t="str">
            <v>주임</v>
          </cell>
          <cell r="G107" t="str">
            <v>팀원</v>
          </cell>
          <cell r="H107" t="str">
            <v>2001-04-30</v>
          </cell>
          <cell r="I107" t="str">
            <v>남</v>
          </cell>
          <cell r="J107">
            <v>15</v>
          </cell>
          <cell r="K107">
            <v>0</v>
          </cell>
          <cell r="L107">
            <v>15</v>
          </cell>
          <cell r="M107">
            <v>15</v>
          </cell>
          <cell r="P107" t="str">
            <v>회의</v>
          </cell>
          <cell r="Q107" t="str">
            <v>3/25대휴</v>
          </cell>
          <cell r="U107" t="str">
            <v>휴일</v>
          </cell>
          <cell r="AC107" t="str">
            <v>휴일</v>
          </cell>
          <cell r="AU107">
            <v>0</v>
          </cell>
          <cell r="AV107">
            <v>0</v>
          </cell>
          <cell r="AW107">
            <v>0</v>
          </cell>
          <cell r="AX107">
            <v>0</v>
          </cell>
          <cell r="AY107">
            <v>0</v>
          </cell>
          <cell r="AZ107">
            <v>0</v>
          </cell>
          <cell r="BA107">
            <v>0</v>
          </cell>
          <cell r="BB107">
            <v>0</v>
          </cell>
          <cell r="BC107">
            <v>2</v>
          </cell>
          <cell r="BD107">
            <v>1</v>
          </cell>
          <cell r="BE107">
            <v>0</v>
          </cell>
          <cell r="BF107">
            <v>0</v>
          </cell>
          <cell r="BG107">
            <v>0</v>
          </cell>
          <cell r="BH107">
            <v>0</v>
          </cell>
          <cell r="BI107">
            <v>0</v>
          </cell>
          <cell r="BJ107">
            <v>0</v>
          </cell>
          <cell r="BK107">
            <v>0</v>
          </cell>
          <cell r="BL107">
            <v>1</v>
          </cell>
          <cell r="BM107">
            <v>0</v>
          </cell>
          <cell r="BN107">
            <v>2</v>
          </cell>
          <cell r="BP107">
            <v>17</v>
          </cell>
        </row>
        <row r="108">
          <cell r="B108">
            <v>1435</v>
          </cell>
          <cell r="C108" t="str">
            <v>CVS</v>
          </cell>
          <cell r="D108" t="str">
            <v>CVS CL 대구팀</v>
          </cell>
          <cell r="E108" t="str">
            <v>김재동</v>
          </cell>
          <cell r="F108" t="str">
            <v>주임</v>
          </cell>
          <cell r="G108" t="str">
            <v>팀원</v>
          </cell>
          <cell r="H108" t="str">
            <v>2003-01-07</v>
          </cell>
          <cell r="I108" t="str">
            <v>남</v>
          </cell>
          <cell r="J108">
            <v>15</v>
          </cell>
          <cell r="K108">
            <v>0</v>
          </cell>
          <cell r="L108">
            <v>13</v>
          </cell>
          <cell r="M108">
            <v>13</v>
          </cell>
          <cell r="P108" t="str">
            <v>회의</v>
          </cell>
          <cell r="Q108" t="str">
            <v>3/25대휴</v>
          </cell>
          <cell r="R108" t="str">
            <v>휴일</v>
          </cell>
          <cell r="U108" t="str">
            <v>휴일</v>
          </cell>
          <cell r="V108" t="str">
            <v>휴일</v>
          </cell>
          <cell r="AC108" t="str">
            <v>휴일</v>
          </cell>
          <cell r="AI108" t="str">
            <v>휴일</v>
          </cell>
          <cell r="AJ108" t="str">
            <v>휴일</v>
          </cell>
          <cell r="AP108" t="str">
            <v>휴일</v>
          </cell>
          <cell r="AU108">
            <v>0</v>
          </cell>
          <cell r="AV108">
            <v>0</v>
          </cell>
          <cell r="AW108">
            <v>0</v>
          </cell>
          <cell r="AX108">
            <v>0</v>
          </cell>
          <cell r="AY108">
            <v>0</v>
          </cell>
          <cell r="AZ108">
            <v>0</v>
          </cell>
          <cell r="BA108">
            <v>0</v>
          </cell>
          <cell r="BB108">
            <v>0</v>
          </cell>
          <cell r="BC108">
            <v>7</v>
          </cell>
          <cell r="BD108">
            <v>1</v>
          </cell>
          <cell r="BE108">
            <v>0</v>
          </cell>
          <cell r="BF108">
            <v>0</v>
          </cell>
          <cell r="BG108">
            <v>0</v>
          </cell>
          <cell r="BH108">
            <v>0</v>
          </cell>
          <cell r="BI108">
            <v>0</v>
          </cell>
          <cell r="BJ108">
            <v>0</v>
          </cell>
          <cell r="BK108">
            <v>0</v>
          </cell>
          <cell r="BL108">
            <v>1</v>
          </cell>
          <cell r="BM108">
            <v>0</v>
          </cell>
          <cell r="BN108">
            <v>2</v>
          </cell>
          <cell r="BP108">
            <v>17</v>
          </cell>
        </row>
        <row r="109">
          <cell r="B109">
            <v>1517</v>
          </cell>
          <cell r="C109" t="str">
            <v>CVS</v>
          </cell>
          <cell r="D109" t="str">
            <v>CVS CL 대구팀</v>
          </cell>
          <cell r="E109" t="str">
            <v>문희남</v>
          </cell>
          <cell r="F109" t="str">
            <v>사원</v>
          </cell>
          <cell r="G109" t="str">
            <v>팀원</v>
          </cell>
          <cell r="H109" t="str">
            <v>2003-07-01</v>
          </cell>
          <cell r="I109" t="str">
            <v>남</v>
          </cell>
          <cell r="J109">
            <v>12.013698630136986</v>
          </cell>
          <cell r="K109">
            <v>0</v>
          </cell>
          <cell r="L109">
            <v>13</v>
          </cell>
          <cell r="M109">
            <v>13</v>
          </cell>
          <cell r="P109" t="str">
            <v>회의</v>
          </cell>
          <cell r="Q109" t="str">
            <v>3/18대휴</v>
          </cell>
          <cell r="V109" t="str">
            <v>휴일</v>
          </cell>
          <cell r="AI109" t="str">
            <v>휴일</v>
          </cell>
          <cell r="AJ109" t="str">
            <v>휴일</v>
          </cell>
          <cell r="AU109">
            <v>0</v>
          </cell>
          <cell r="AV109">
            <v>0</v>
          </cell>
          <cell r="AW109">
            <v>0</v>
          </cell>
          <cell r="AX109">
            <v>0</v>
          </cell>
          <cell r="AY109">
            <v>0</v>
          </cell>
          <cell r="AZ109">
            <v>0</v>
          </cell>
          <cell r="BA109">
            <v>0</v>
          </cell>
          <cell r="BB109">
            <v>0</v>
          </cell>
          <cell r="BC109">
            <v>3</v>
          </cell>
          <cell r="BD109">
            <v>1</v>
          </cell>
          <cell r="BE109">
            <v>0</v>
          </cell>
          <cell r="BF109">
            <v>0</v>
          </cell>
          <cell r="BG109">
            <v>0</v>
          </cell>
          <cell r="BH109">
            <v>0</v>
          </cell>
          <cell r="BI109">
            <v>0</v>
          </cell>
          <cell r="BJ109">
            <v>0</v>
          </cell>
          <cell r="BK109">
            <v>0</v>
          </cell>
          <cell r="BL109">
            <v>1</v>
          </cell>
          <cell r="BM109">
            <v>0</v>
          </cell>
          <cell r="BN109">
            <v>2</v>
          </cell>
          <cell r="BP109">
            <v>17</v>
          </cell>
        </row>
        <row r="110">
          <cell r="B110">
            <v>1561</v>
          </cell>
          <cell r="C110" t="str">
            <v>CVS</v>
          </cell>
          <cell r="D110" t="str">
            <v>CVS CL 대구팀</v>
          </cell>
          <cell r="E110" t="str">
            <v>조창희</v>
          </cell>
          <cell r="F110" t="str">
            <v>사원</v>
          </cell>
          <cell r="G110" t="str">
            <v>팀원</v>
          </cell>
          <cell r="H110" t="str">
            <v>2004-01-26</v>
          </cell>
          <cell r="I110" t="str">
            <v>남</v>
          </cell>
          <cell r="J110">
            <v>4.3150684931506849</v>
          </cell>
          <cell r="K110">
            <v>0</v>
          </cell>
          <cell r="L110">
            <v>12</v>
          </cell>
          <cell r="M110">
            <v>12</v>
          </cell>
          <cell r="P110" t="str">
            <v>회의</v>
          </cell>
          <cell r="Q110" t="str">
            <v>3/19대휴</v>
          </cell>
          <cell r="U110" t="str">
            <v>휴일</v>
          </cell>
          <cell r="AF110" t="str">
            <v>4/8대휴</v>
          </cell>
          <cell r="AU110">
            <v>0</v>
          </cell>
          <cell r="AV110">
            <v>0</v>
          </cell>
          <cell r="AW110">
            <v>0</v>
          </cell>
          <cell r="AX110">
            <v>0</v>
          </cell>
          <cell r="AY110">
            <v>0</v>
          </cell>
          <cell r="AZ110">
            <v>0</v>
          </cell>
          <cell r="BA110">
            <v>0</v>
          </cell>
          <cell r="BB110">
            <v>0</v>
          </cell>
          <cell r="BC110">
            <v>1</v>
          </cell>
          <cell r="BD110">
            <v>2</v>
          </cell>
          <cell r="BE110">
            <v>0</v>
          </cell>
          <cell r="BF110">
            <v>0</v>
          </cell>
          <cell r="BG110">
            <v>0</v>
          </cell>
          <cell r="BH110">
            <v>0</v>
          </cell>
          <cell r="BI110">
            <v>0</v>
          </cell>
          <cell r="BJ110">
            <v>0</v>
          </cell>
          <cell r="BK110">
            <v>0</v>
          </cell>
          <cell r="BL110">
            <v>1</v>
          </cell>
          <cell r="BM110">
            <v>0</v>
          </cell>
          <cell r="BN110">
            <v>3</v>
          </cell>
          <cell r="BP110">
            <v>16</v>
          </cell>
        </row>
        <row r="111">
          <cell r="B111">
            <v>1284</v>
          </cell>
          <cell r="C111" t="str">
            <v>CVS</v>
          </cell>
          <cell r="D111" t="str">
            <v>CVS CL 대구팀</v>
          </cell>
          <cell r="E111" t="str">
            <v>류병재</v>
          </cell>
          <cell r="F111" t="str">
            <v>주임</v>
          </cell>
          <cell r="G111" t="str">
            <v>팀원</v>
          </cell>
          <cell r="H111" t="str">
            <v>2000-02-01</v>
          </cell>
          <cell r="I111" t="str">
            <v>남</v>
          </cell>
          <cell r="J111">
            <v>8</v>
          </cell>
          <cell r="K111">
            <v>0</v>
          </cell>
          <cell r="L111">
            <v>16</v>
          </cell>
          <cell r="M111">
            <v>16</v>
          </cell>
          <cell r="P111" t="str">
            <v>회의</v>
          </cell>
          <cell r="Q111" t="str">
            <v>3/25대휴</v>
          </cell>
          <cell r="U111" t="str">
            <v>휴일</v>
          </cell>
          <cell r="AG111" t="str">
            <v>4/8대휴</v>
          </cell>
          <cell r="AU111">
            <v>0</v>
          </cell>
          <cell r="AV111">
            <v>0</v>
          </cell>
          <cell r="AW111">
            <v>0</v>
          </cell>
          <cell r="AX111">
            <v>0</v>
          </cell>
          <cell r="AY111">
            <v>0</v>
          </cell>
          <cell r="AZ111">
            <v>0</v>
          </cell>
          <cell r="BA111">
            <v>0</v>
          </cell>
          <cell r="BB111">
            <v>0</v>
          </cell>
          <cell r="BC111">
            <v>1</v>
          </cell>
          <cell r="BD111">
            <v>2</v>
          </cell>
          <cell r="BE111">
            <v>0</v>
          </cell>
          <cell r="BF111">
            <v>0</v>
          </cell>
          <cell r="BG111">
            <v>0</v>
          </cell>
          <cell r="BH111">
            <v>0</v>
          </cell>
          <cell r="BI111">
            <v>0</v>
          </cell>
          <cell r="BJ111">
            <v>0</v>
          </cell>
          <cell r="BK111">
            <v>0</v>
          </cell>
          <cell r="BL111">
            <v>1</v>
          </cell>
          <cell r="BM111">
            <v>0</v>
          </cell>
          <cell r="BN111">
            <v>3</v>
          </cell>
          <cell r="BP111">
            <v>16</v>
          </cell>
        </row>
        <row r="112">
          <cell r="B112">
            <v>1084</v>
          </cell>
          <cell r="C112" t="str">
            <v>CVS</v>
          </cell>
          <cell r="D112" t="str">
            <v>CVS CL 부산팀</v>
          </cell>
          <cell r="E112" t="str">
            <v>안병철</v>
          </cell>
          <cell r="F112" t="str">
            <v>부장</v>
          </cell>
          <cell r="G112" t="str">
            <v>팀장</v>
          </cell>
          <cell r="H112" t="str">
            <v>1991-11-01</v>
          </cell>
          <cell r="I112" t="str">
            <v>남</v>
          </cell>
          <cell r="J112">
            <v>31</v>
          </cell>
          <cell r="K112">
            <v>0</v>
          </cell>
          <cell r="L112">
            <v>25</v>
          </cell>
          <cell r="M112">
            <v>25</v>
          </cell>
          <cell r="P112" t="str">
            <v>회의</v>
          </cell>
          <cell r="U112" t="str">
            <v>휴일</v>
          </cell>
          <cell r="V112" t="str">
            <v>휴일</v>
          </cell>
          <cell r="AU112">
            <v>0</v>
          </cell>
          <cell r="AV112">
            <v>0</v>
          </cell>
          <cell r="AW112">
            <v>0</v>
          </cell>
          <cell r="AX112">
            <v>0</v>
          </cell>
          <cell r="AY112">
            <v>0</v>
          </cell>
          <cell r="AZ112">
            <v>0</v>
          </cell>
          <cell r="BA112">
            <v>0</v>
          </cell>
          <cell r="BB112">
            <v>0</v>
          </cell>
          <cell r="BC112">
            <v>2</v>
          </cell>
          <cell r="BD112">
            <v>0</v>
          </cell>
          <cell r="BE112">
            <v>0</v>
          </cell>
          <cell r="BF112">
            <v>0</v>
          </cell>
          <cell r="BG112">
            <v>0</v>
          </cell>
          <cell r="BH112">
            <v>0</v>
          </cell>
          <cell r="BI112">
            <v>0</v>
          </cell>
          <cell r="BJ112">
            <v>0</v>
          </cell>
          <cell r="BK112">
            <v>0</v>
          </cell>
          <cell r="BL112">
            <v>1</v>
          </cell>
          <cell r="BM112">
            <v>0</v>
          </cell>
          <cell r="BN112">
            <v>1</v>
          </cell>
          <cell r="BP112">
            <v>18</v>
          </cell>
        </row>
        <row r="113">
          <cell r="B113">
            <v>1518</v>
          </cell>
          <cell r="C113" t="str">
            <v>CVS</v>
          </cell>
          <cell r="D113" t="str">
            <v>CVS CL 부산팀</v>
          </cell>
          <cell r="E113" t="str">
            <v>신진민</v>
          </cell>
          <cell r="F113" t="str">
            <v>사원</v>
          </cell>
          <cell r="G113" t="str">
            <v>팀원</v>
          </cell>
          <cell r="H113" t="str">
            <v>2003-07-01</v>
          </cell>
          <cell r="I113" t="str">
            <v>남</v>
          </cell>
          <cell r="J113">
            <v>14.513698630136986</v>
          </cell>
          <cell r="K113">
            <v>0</v>
          </cell>
          <cell r="L113">
            <v>13</v>
          </cell>
          <cell r="M113">
            <v>13</v>
          </cell>
          <cell r="P113" t="str">
            <v>회의</v>
          </cell>
          <cell r="U113" t="str">
            <v>휴일</v>
          </cell>
          <cell r="V113" t="str">
            <v>휴일</v>
          </cell>
          <cell r="AU113">
            <v>0</v>
          </cell>
          <cell r="AV113">
            <v>0</v>
          </cell>
          <cell r="AW113">
            <v>0</v>
          </cell>
          <cell r="AX113">
            <v>0</v>
          </cell>
          <cell r="AY113">
            <v>0</v>
          </cell>
          <cell r="AZ113">
            <v>0</v>
          </cell>
          <cell r="BA113">
            <v>0</v>
          </cell>
          <cell r="BB113">
            <v>0</v>
          </cell>
          <cell r="BC113">
            <v>2</v>
          </cell>
          <cell r="BD113">
            <v>0</v>
          </cell>
          <cell r="BE113">
            <v>0</v>
          </cell>
          <cell r="BF113">
            <v>0</v>
          </cell>
          <cell r="BG113">
            <v>0</v>
          </cell>
          <cell r="BH113">
            <v>0</v>
          </cell>
          <cell r="BI113">
            <v>0</v>
          </cell>
          <cell r="BJ113">
            <v>0</v>
          </cell>
          <cell r="BK113">
            <v>0</v>
          </cell>
          <cell r="BL113">
            <v>1</v>
          </cell>
          <cell r="BM113">
            <v>0</v>
          </cell>
          <cell r="BN113">
            <v>1</v>
          </cell>
          <cell r="BP113">
            <v>18</v>
          </cell>
        </row>
        <row r="114">
          <cell r="B114">
            <v>1281</v>
          </cell>
          <cell r="C114" t="str">
            <v>CVS</v>
          </cell>
          <cell r="D114" t="str">
            <v>CVS CL 부산팀</v>
          </cell>
          <cell r="E114" t="str">
            <v>강은경</v>
          </cell>
          <cell r="F114" t="str">
            <v>주임</v>
          </cell>
          <cell r="G114" t="str">
            <v>팀원</v>
          </cell>
          <cell r="H114" t="str">
            <v>2000-02-01</v>
          </cell>
          <cell r="I114" t="str">
            <v>여</v>
          </cell>
          <cell r="J114">
            <v>20</v>
          </cell>
          <cell r="K114">
            <v>0</v>
          </cell>
          <cell r="L114">
            <v>16</v>
          </cell>
          <cell r="M114">
            <v>16</v>
          </cell>
          <cell r="P114" t="str">
            <v>회의</v>
          </cell>
          <cell r="U114" t="str">
            <v>휴일</v>
          </cell>
          <cell r="V114" t="str">
            <v>휴일</v>
          </cell>
          <cell r="AU114">
            <v>0</v>
          </cell>
          <cell r="AV114">
            <v>0</v>
          </cell>
          <cell r="AW114">
            <v>0</v>
          </cell>
          <cell r="AX114">
            <v>0</v>
          </cell>
          <cell r="AY114">
            <v>0</v>
          </cell>
          <cell r="AZ114">
            <v>0</v>
          </cell>
          <cell r="BA114">
            <v>0</v>
          </cell>
          <cell r="BB114">
            <v>0</v>
          </cell>
          <cell r="BC114">
            <v>2</v>
          </cell>
          <cell r="BD114">
            <v>0</v>
          </cell>
          <cell r="BE114">
            <v>0</v>
          </cell>
          <cell r="BF114">
            <v>0</v>
          </cell>
          <cell r="BG114">
            <v>0</v>
          </cell>
          <cell r="BH114">
            <v>0</v>
          </cell>
          <cell r="BI114">
            <v>0</v>
          </cell>
          <cell r="BJ114">
            <v>0</v>
          </cell>
          <cell r="BK114">
            <v>0</v>
          </cell>
          <cell r="BL114">
            <v>1</v>
          </cell>
          <cell r="BM114">
            <v>0</v>
          </cell>
          <cell r="BN114">
            <v>1</v>
          </cell>
          <cell r="BP114">
            <v>18</v>
          </cell>
        </row>
        <row r="115">
          <cell r="B115">
            <v>1406</v>
          </cell>
          <cell r="C115" t="str">
            <v>CVS</v>
          </cell>
          <cell r="D115" t="str">
            <v>CVS CL 부산팀</v>
          </cell>
          <cell r="E115" t="str">
            <v>문광성</v>
          </cell>
          <cell r="F115" t="str">
            <v>주임</v>
          </cell>
          <cell r="G115" t="str">
            <v>팀원</v>
          </cell>
          <cell r="H115" t="str">
            <v>2001-02-01</v>
          </cell>
          <cell r="I115" t="str">
            <v>남</v>
          </cell>
          <cell r="J115">
            <v>14.5</v>
          </cell>
          <cell r="K115">
            <v>0</v>
          </cell>
          <cell r="L115">
            <v>15</v>
          </cell>
          <cell r="M115">
            <v>15</v>
          </cell>
          <cell r="P115" t="str">
            <v>회의</v>
          </cell>
          <cell r="U115" t="str">
            <v>휴일</v>
          </cell>
          <cell r="V115" t="str">
            <v>휴일</v>
          </cell>
          <cell r="AN115" t="str">
            <v>4/8대휴</v>
          </cell>
          <cell r="AU115">
            <v>0</v>
          </cell>
          <cell r="AV115">
            <v>0</v>
          </cell>
          <cell r="AW115">
            <v>0</v>
          </cell>
          <cell r="AX115">
            <v>0</v>
          </cell>
          <cell r="AY115">
            <v>0</v>
          </cell>
          <cell r="AZ115">
            <v>0</v>
          </cell>
          <cell r="BA115">
            <v>0</v>
          </cell>
          <cell r="BB115">
            <v>0</v>
          </cell>
          <cell r="BC115">
            <v>2</v>
          </cell>
          <cell r="BD115">
            <v>1</v>
          </cell>
          <cell r="BE115">
            <v>0</v>
          </cell>
          <cell r="BF115">
            <v>0</v>
          </cell>
          <cell r="BG115">
            <v>0</v>
          </cell>
          <cell r="BH115">
            <v>0</v>
          </cell>
          <cell r="BI115">
            <v>0</v>
          </cell>
          <cell r="BJ115">
            <v>0</v>
          </cell>
          <cell r="BK115">
            <v>0</v>
          </cell>
          <cell r="BL115">
            <v>1</v>
          </cell>
          <cell r="BM115">
            <v>0</v>
          </cell>
          <cell r="BN115">
            <v>2</v>
          </cell>
          <cell r="BP115">
            <v>17</v>
          </cell>
        </row>
        <row r="116">
          <cell r="B116">
            <v>1513</v>
          </cell>
          <cell r="C116" t="str">
            <v>CVS</v>
          </cell>
          <cell r="D116" t="str">
            <v>CVS CL 부산팀</v>
          </cell>
          <cell r="E116" t="str">
            <v>김태양</v>
          </cell>
          <cell r="F116" t="str">
            <v>사원</v>
          </cell>
          <cell r="G116" t="str">
            <v>팀원</v>
          </cell>
          <cell r="H116" t="str">
            <v>2003-07-01</v>
          </cell>
          <cell r="I116" t="str">
            <v>남</v>
          </cell>
          <cell r="J116">
            <v>10.013698630136986</v>
          </cell>
          <cell r="K116">
            <v>0</v>
          </cell>
          <cell r="L116">
            <v>13</v>
          </cell>
          <cell r="M116">
            <v>13</v>
          </cell>
          <cell r="P116" t="str">
            <v>회의</v>
          </cell>
          <cell r="U116" t="str">
            <v>휴일</v>
          </cell>
          <cell r="V116" t="str">
            <v>휴일</v>
          </cell>
          <cell r="AU116">
            <v>0</v>
          </cell>
          <cell r="AV116">
            <v>0</v>
          </cell>
          <cell r="AW116">
            <v>0</v>
          </cell>
          <cell r="AX116">
            <v>0</v>
          </cell>
          <cell r="AY116">
            <v>0</v>
          </cell>
          <cell r="AZ116">
            <v>0</v>
          </cell>
          <cell r="BA116">
            <v>0</v>
          </cell>
          <cell r="BB116">
            <v>0</v>
          </cell>
          <cell r="BC116">
            <v>2</v>
          </cell>
          <cell r="BD116">
            <v>0</v>
          </cell>
          <cell r="BE116">
            <v>0</v>
          </cell>
          <cell r="BF116">
            <v>0</v>
          </cell>
          <cell r="BG116">
            <v>0</v>
          </cell>
          <cell r="BH116">
            <v>0</v>
          </cell>
          <cell r="BI116">
            <v>0</v>
          </cell>
          <cell r="BJ116">
            <v>0</v>
          </cell>
          <cell r="BK116">
            <v>0</v>
          </cell>
          <cell r="BL116">
            <v>1</v>
          </cell>
          <cell r="BM116">
            <v>0</v>
          </cell>
          <cell r="BN116">
            <v>1</v>
          </cell>
          <cell r="BP116">
            <v>18</v>
          </cell>
        </row>
        <row r="117">
          <cell r="B117">
            <v>1462</v>
          </cell>
          <cell r="C117" t="str">
            <v>CVS</v>
          </cell>
          <cell r="D117" t="str">
            <v>CVS CL 부산팀</v>
          </cell>
          <cell r="E117" t="str">
            <v>윤희원</v>
          </cell>
          <cell r="F117" t="str">
            <v>사원</v>
          </cell>
          <cell r="G117" t="str">
            <v>팀원</v>
          </cell>
          <cell r="H117" t="str">
            <v>2003-01-07</v>
          </cell>
          <cell r="I117" t="str">
            <v>남</v>
          </cell>
          <cell r="J117">
            <v>18</v>
          </cell>
          <cell r="K117">
            <v>0</v>
          </cell>
          <cell r="L117">
            <v>13</v>
          </cell>
          <cell r="M117">
            <v>13</v>
          </cell>
          <cell r="N117" t="str">
            <v>휴일</v>
          </cell>
          <cell r="P117" t="str">
            <v>회의</v>
          </cell>
          <cell r="U117" t="str">
            <v>휴일</v>
          </cell>
          <cell r="V117" t="str">
            <v>휴일</v>
          </cell>
          <cell r="AU117">
            <v>0</v>
          </cell>
          <cell r="AV117">
            <v>0</v>
          </cell>
          <cell r="AW117">
            <v>0</v>
          </cell>
          <cell r="AX117">
            <v>0</v>
          </cell>
          <cell r="AY117">
            <v>0</v>
          </cell>
          <cell r="AZ117">
            <v>0</v>
          </cell>
          <cell r="BA117">
            <v>0</v>
          </cell>
          <cell r="BB117">
            <v>0</v>
          </cell>
          <cell r="BC117">
            <v>3</v>
          </cell>
          <cell r="BD117">
            <v>0</v>
          </cell>
          <cell r="BE117">
            <v>0</v>
          </cell>
          <cell r="BF117">
            <v>0</v>
          </cell>
          <cell r="BG117">
            <v>0</v>
          </cell>
          <cell r="BH117">
            <v>0</v>
          </cell>
          <cell r="BI117">
            <v>0</v>
          </cell>
          <cell r="BJ117">
            <v>0</v>
          </cell>
          <cell r="BK117">
            <v>0</v>
          </cell>
          <cell r="BL117">
            <v>1</v>
          </cell>
          <cell r="BM117">
            <v>0</v>
          </cell>
          <cell r="BN117">
            <v>1</v>
          </cell>
          <cell r="BP117">
            <v>18</v>
          </cell>
        </row>
        <row r="118">
          <cell r="B118">
            <v>1607</v>
          </cell>
          <cell r="C118" t="str">
            <v>CVS</v>
          </cell>
          <cell r="D118" t="str">
            <v>CVS CL 부산팀</v>
          </cell>
          <cell r="E118" t="str">
            <v>김민석</v>
          </cell>
          <cell r="F118" t="str">
            <v>사원</v>
          </cell>
          <cell r="G118" t="str">
            <v>팀원</v>
          </cell>
          <cell r="H118">
            <v>38684</v>
          </cell>
          <cell r="I118" t="str">
            <v>남</v>
          </cell>
          <cell r="J118">
            <v>0</v>
          </cell>
          <cell r="K118">
            <v>-3.0684931506849313</v>
          </cell>
          <cell r="L118">
            <v>11</v>
          </cell>
          <cell r="M118">
            <v>7.9315068493150687</v>
          </cell>
          <cell r="P118" t="str">
            <v>회의</v>
          </cell>
          <cell r="U118" t="str">
            <v>휴일</v>
          </cell>
          <cell r="V118" t="str">
            <v>휴일</v>
          </cell>
          <cell r="AU118">
            <v>0</v>
          </cell>
          <cell r="AV118">
            <v>0</v>
          </cell>
          <cell r="AW118">
            <v>0</v>
          </cell>
          <cell r="AX118">
            <v>0</v>
          </cell>
          <cell r="AY118">
            <v>0</v>
          </cell>
          <cell r="AZ118">
            <v>0</v>
          </cell>
          <cell r="BA118">
            <v>0</v>
          </cell>
          <cell r="BB118">
            <v>0</v>
          </cell>
          <cell r="BC118">
            <v>2</v>
          </cell>
          <cell r="BD118">
            <v>0</v>
          </cell>
          <cell r="BE118">
            <v>0</v>
          </cell>
          <cell r="BF118">
            <v>0</v>
          </cell>
          <cell r="BG118">
            <v>0</v>
          </cell>
          <cell r="BH118">
            <v>0</v>
          </cell>
          <cell r="BI118">
            <v>0</v>
          </cell>
          <cell r="BJ118">
            <v>0</v>
          </cell>
          <cell r="BK118">
            <v>0</v>
          </cell>
          <cell r="BL118">
            <v>1</v>
          </cell>
          <cell r="BM118">
            <v>0</v>
          </cell>
          <cell r="BN118">
            <v>1</v>
          </cell>
          <cell r="BP118">
            <v>18</v>
          </cell>
        </row>
        <row r="119">
          <cell r="B119">
            <v>1272</v>
          </cell>
          <cell r="C119" t="str">
            <v>CVS</v>
          </cell>
          <cell r="D119" t="str">
            <v>CVS CL 부산팀</v>
          </cell>
          <cell r="E119" t="str">
            <v>손성호</v>
          </cell>
          <cell r="F119" t="str">
            <v>주임</v>
          </cell>
          <cell r="G119" t="str">
            <v>팀원</v>
          </cell>
          <cell r="H119" t="str">
            <v>2000-01-10</v>
          </cell>
          <cell r="I119" t="str">
            <v>남</v>
          </cell>
          <cell r="J119">
            <v>12</v>
          </cell>
          <cell r="K119">
            <v>0</v>
          </cell>
          <cell r="L119">
            <v>16</v>
          </cell>
          <cell r="M119">
            <v>16</v>
          </cell>
          <cell r="P119" t="str">
            <v>회의</v>
          </cell>
          <cell r="U119" t="str">
            <v>휴일</v>
          </cell>
          <cell r="V119" t="str">
            <v>휴일</v>
          </cell>
          <cell r="AU119">
            <v>0</v>
          </cell>
          <cell r="AV119">
            <v>0</v>
          </cell>
          <cell r="AW119">
            <v>0</v>
          </cell>
          <cell r="AX119">
            <v>0</v>
          </cell>
          <cell r="AY119">
            <v>0</v>
          </cell>
          <cell r="AZ119">
            <v>0</v>
          </cell>
          <cell r="BA119">
            <v>0</v>
          </cell>
          <cell r="BB119">
            <v>0</v>
          </cell>
          <cell r="BC119">
            <v>2</v>
          </cell>
          <cell r="BD119">
            <v>0</v>
          </cell>
          <cell r="BE119">
            <v>0</v>
          </cell>
          <cell r="BF119">
            <v>0</v>
          </cell>
          <cell r="BG119">
            <v>0</v>
          </cell>
          <cell r="BH119">
            <v>0</v>
          </cell>
          <cell r="BI119">
            <v>0</v>
          </cell>
          <cell r="BJ119">
            <v>0</v>
          </cell>
          <cell r="BK119">
            <v>0</v>
          </cell>
          <cell r="BL119">
            <v>1</v>
          </cell>
          <cell r="BM119">
            <v>0</v>
          </cell>
          <cell r="BN119">
            <v>1</v>
          </cell>
          <cell r="BP119">
            <v>18</v>
          </cell>
        </row>
        <row r="120">
          <cell r="B120">
            <v>1242</v>
          </cell>
          <cell r="C120" t="str">
            <v>CVS</v>
          </cell>
          <cell r="D120" t="str">
            <v>CVS CL 부산팀</v>
          </cell>
          <cell r="E120" t="str">
            <v>장정환</v>
          </cell>
          <cell r="F120" t="str">
            <v>대리</v>
          </cell>
          <cell r="G120" t="str">
            <v>팀원</v>
          </cell>
          <cell r="H120" t="str">
            <v>1999-07-01</v>
          </cell>
          <cell r="I120" t="str">
            <v>남</v>
          </cell>
          <cell r="J120">
            <v>13.5</v>
          </cell>
          <cell r="K120">
            <v>0</v>
          </cell>
          <cell r="L120">
            <v>17</v>
          </cell>
          <cell r="M120">
            <v>17</v>
          </cell>
          <cell r="O120" t="str">
            <v>휴일</v>
          </cell>
          <cell r="P120" t="str">
            <v>회의</v>
          </cell>
          <cell r="Q120" t="str">
            <v>3/25대휴</v>
          </cell>
          <cell r="U120" t="str">
            <v>휴일</v>
          </cell>
          <cell r="V120" t="str">
            <v>휴일</v>
          </cell>
          <cell r="AU120">
            <v>0</v>
          </cell>
          <cell r="AV120">
            <v>0</v>
          </cell>
          <cell r="AW120">
            <v>0</v>
          </cell>
          <cell r="AX120">
            <v>0</v>
          </cell>
          <cell r="AY120">
            <v>0</v>
          </cell>
          <cell r="AZ120">
            <v>0</v>
          </cell>
          <cell r="BA120">
            <v>0</v>
          </cell>
          <cell r="BB120">
            <v>0</v>
          </cell>
          <cell r="BC120">
            <v>3</v>
          </cell>
          <cell r="BD120">
            <v>1</v>
          </cell>
          <cell r="BE120">
            <v>0</v>
          </cell>
          <cell r="BF120">
            <v>0</v>
          </cell>
          <cell r="BG120">
            <v>0</v>
          </cell>
          <cell r="BH120">
            <v>0</v>
          </cell>
          <cell r="BI120">
            <v>0</v>
          </cell>
          <cell r="BJ120">
            <v>0</v>
          </cell>
          <cell r="BK120">
            <v>0</v>
          </cell>
          <cell r="BL120">
            <v>1</v>
          </cell>
          <cell r="BM120">
            <v>0</v>
          </cell>
          <cell r="BN120">
            <v>2</v>
          </cell>
          <cell r="BP120">
            <v>17</v>
          </cell>
        </row>
        <row r="121">
          <cell r="B121">
            <v>1177</v>
          </cell>
          <cell r="C121" t="str">
            <v>AS</v>
          </cell>
          <cell r="D121" t="str">
            <v>Regional Sales Manager</v>
          </cell>
          <cell r="E121" t="str">
            <v>이종태</v>
          </cell>
          <cell r="F121" t="str">
            <v>부장</v>
          </cell>
          <cell r="G121" t="str">
            <v>본부장</v>
          </cell>
          <cell r="H121" t="str">
            <v>1996-01-01</v>
          </cell>
          <cell r="I121" t="str">
            <v>남</v>
          </cell>
          <cell r="J121">
            <v>20</v>
          </cell>
          <cell r="K121">
            <v>0</v>
          </cell>
          <cell r="L121">
            <v>21</v>
          </cell>
          <cell r="M121">
            <v>21</v>
          </cell>
          <cell r="Q121" t="str">
            <v>회의</v>
          </cell>
          <cell r="W121" t="str">
            <v>출장</v>
          </cell>
          <cell r="X121" t="str">
            <v>출장</v>
          </cell>
          <cell r="Y121" t="str">
            <v>출장</v>
          </cell>
          <cell r="AU121">
            <v>0</v>
          </cell>
          <cell r="AV121">
            <v>0</v>
          </cell>
          <cell r="AW121">
            <v>0</v>
          </cell>
          <cell r="AX121">
            <v>0</v>
          </cell>
          <cell r="AY121">
            <v>0</v>
          </cell>
          <cell r="AZ121">
            <v>0</v>
          </cell>
          <cell r="BA121">
            <v>0</v>
          </cell>
          <cell r="BB121">
            <v>0</v>
          </cell>
          <cell r="BC121">
            <v>0</v>
          </cell>
          <cell r="BD121">
            <v>0</v>
          </cell>
          <cell r="BE121">
            <v>3</v>
          </cell>
          <cell r="BF121">
            <v>0</v>
          </cell>
          <cell r="BG121">
            <v>0</v>
          </cell>
          <cell r="BH121">
            <v>0</v>
          </cell>
          <cell r="BI121">
            <v>0</v>
          </cell>
          <cell r="BJ121">
            <v>0</v>
          </cell>
          <cell r="BK121">
            <v>0</v>
          </cell>
          <cell r="BL121">
            <v>1</v>
          </cell>
          <cell r="BM121">
            <v>0</v>
          </cell>
          <cell r="BN121">
            <v>4</v>
          </cell>
          <cell r="BP121">
            <v>15</v>
          </cell>
        </row>
        <row r="122">
          <cell r="B122">
            <v>1090</v>
          </cell>
          <cell r="C122" t="str">
            <v>AS</v>
          </cell>
          <cell r="D122" t="str">
            <v>AS GH 서울1팀</v>
          </cell>
          <cell r="E122" t="str">
            <v>최태수</v>
          </cell>
          <cell r="F122" t="str">
            <v>차장</v>
          </cell>
          <cell r="G122" t="str">
            <v>팀장</v>
          </cell>
          <cell r="H122" t="str">
            <v>1992-02-10</v>
          </cell>
          <cell r="I122" t="str">
            <v>남</v>
          </cell>
          <cell r="J122">
            <v>24</v>
          </cell>
          <cell r="K122">
            <v>0</v>
          </cell>
          <cell r="L122">
            <v>24</v>
          </cell>
          <cell r="M122">
            <v>24</v>
          </cell>
          <cell r="Q122" t="str">
            <v>회의</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1</v>
          </cell>
          <cell r="BM122">
            <v>0</v>
          </cell>
          <cell r="BN122">
            <v>1</v>
          </cell>
          <cell r="BP122">
            <v>18</v>
          </cell>
        </row>
        <row r="123">
          <cell r="B123">
            <v>1280</v>
          </cell>
          <cell r="C123" t="str">
            <v>AS</v>
          </cell>
          <cell r="D123" t="str">
            <v>AS GH 서울1팀</v>
          </cell>
          <cell r="E123" t="str">
            <v>문영창</v>
          </cell>
          <cell r="F123" t="str">
            <v>차장</v>
          </cell>
          <cell r="G123" t="str">
            <v>팀원</v>
          </cell>
          <cell r="H123" t="str">
            <v>2000-01-17</v>
          </cell>
          <cell r="I123" t="str">
            <v>남</v>
          </cell>
          <cell r="J123">
            <v>18</v>
          </cell>
          <cell r="K123">
            <v>0</v>
          </cell>
          <cell r="L123">
            <v>16</v>
          </cell>
          <cell r="M123">
            <v>16</v>
          </cell>
          <cell r="N123" t="str">
            <v>휴일</v>
          </cell>
          <cell r="Q123" t="str">
            <v>회의</v>
          </cell>
          <cell r="AI123" t="str">
            <v>휴일</v>
          </cell>
          <cell r="AL123" t="str">
            <v>4/1대휴</v>
          </cell>
          <cell r="AP123" t="str">
            <v>휴일</v>
          </cell>
          <cell r="AU123">
            <v>0</v>
          </cell>
          <cell r="AV123">
            <v>0</v>
          </cell>
          <cell r="AW123">
            <v>0</v>
          </cell>
          <cell r="AX123">
            <v>0</v>
          </cell>
          <cell r="AY123">
            <v>0</v>
          </cell>
          <cell r="AZ123">
            <v>0</v>
          </cell>
          <cell r="BA123">
            <v>0</v>
          </cell>
          <cell r="BB123">
            <v>0</v>
          </cell>
          <cell r="BC123">
            <v>3</v>
          </cell>
          <cell r="BD123">
            <v>1</v>
          </cell>
          <cell r="BE123">
            <v>0</v>
          </cell>
          <cell r="BF123">
            <v>0</v>
          </cell>
          <cell r="BG123">
            <v>0</v>
          </cell>
          <cell r="BH123">
            <v>0</v>
          </cell>
          <cell r="BI123">
            <v>0</v>
          </cell>
          <cell r="BJ123">
            <v>0</v>
          </cell>
          <cell r="BK123">
            <v>0</v>
          </cell>
          <cell r="BL123">
            <v>1</v>
          </cell>
          <cell r="BM123">
            <v>0</v>
          </cell>
          <cell r="BN123">
            <v>2</v>
          </cell>
          <cell r="BP123">
            <v>17</v>
          </cell>
        </row>
        <row r="124">
          <cell r="B124">
            <v>1145</v>
          </cell>
          <cell r="C124" t="str">
            <v>AS</v>
          </cell>
          <cell r="D124" t="str">
            <v>AS GH 서울1팀</v>
          </cell>
          <cell r="E124" t="str">
            <v>서동희</v>
          </cell>
          <cell r="F124" t="str">
            <v>과장</v>
          </cell>
          <cell r="G124" t="str">
            <v>팀원</v>
          </cell>
          <cell r="H124" t="str">
            <v>1994-09-05</v>
          </cell>
          <cell r="I124" t="str">
            <v>남</v>
          </cell>
          <cell r="J124">
            <v>19</v>
          </cell>
          <cell r="K124">
            <v>0</v>
          </cell>
          <cell r="L124">
            <v>22</v>
          </cell>
          <cell r="M124">
            <v>22</v>
          </cell>
          <cell r="O124" t="str">
            <v>휴일</v>
          </cell>
          <cell r="Q124" t="str">
            <v>회의</v>
          </cell>
          <cell r="S124" t="str">
            <v>4/2대휴</v>
          </cell>
          <cell r="AU124">
            <v>0</v>
          </cell>
          <cell r="AV124">
            <v>0</v>
          </cell>
          <cell r="AW124">
            <v>0</v>
          </cell>
          <cell r="AX124">
            <v>0</v>
          </cell>
          <cell r="AY124">
            <v>0</v>
          </cell>
          <cell r="AZ124">
            <v>0</v>
          </cell>
          <cell r="BA124">
            <v>0</v>
          </cell>
          <cell r="BB124">
            <v>0</v>
          </cell>
          <cell r="BC124">
            <v>1</v>
          </cell>
          <cell r="BD124">
            <v>1</v>
          </cell>
          <cell r="BE124">
            <v>0</v>
          </cell>
          <cell r="BF124">
            <v>0</v>
          </cell>
          <cell r="BG124">
            <v>0</v>
          </cell>
          <cell r="BH124">
            <v>0</v>
          </cell>
          <cell r="BI124">
            <v>0</v>
          </cell>
          <cell r="BJ124">
            <v>0</v>
          </cell>
          <cell r="BK124">
            <v>0</v>
          </cell>
          <cell r="BL124">
            <v>1</v>
          </cell>
          <cell r="BM124">
            <v>0</v>
          </cell>
          <cell r="BN124">
            <v>2</v>
          </cell>
          <cell r="BP124">
            <v>17</v>
          </cell>
        </row>
        <row r="125">
          <cell r="B125">
            <v>1220</v>
          </cell>
          <cell r="C125" t="str">
            <v>AS</v>
          </cell>
          <cell r="D125" t="str">
            <v>AS GH 서울1팀</v>
          </cell>
          <cell r="E125" t="str">
            <v>허일</v>
          </cell>
          <cell r="F125" t="str">
            <v>과장</v>
          </cell>
          <cell r="G125" t="str">
            <v>팀원</v>
          </cell>
          <cell r="H125" t="str">
            <v>1998-07-01</v>
          </cell>
          <cell r="I125" t="str">
            <v>남</v>
          </cell>
          <cell r="J125">
            <v>24</v>
          </cell>
          <cell r="K125">
            <v>0</v>
          </cell>
          <cell r="L125">
            <v>18</v>
          </cell>
          <cell r="M125">
            <v>18</v>
          </cell>
          <cell r="Q125" t="str">
            <v>회의</v>
          </cell>
          <cell r="R125" t="str">
            <v>휴일</v>
          </cell>
          <cell r="U125" t="str">
            <v>휴일</v>
          </cell>
          <cell r="V125" t="str">
            <v>휴일</v>
          </cell>
          <cell r="AI125" t="str">
            <v>휴일</v>
          </cell>
          <cell r="AJ125" t="str">
            <v>휴일</v>
          </cell>
          <cell r="AM125" t="str">
            <v>4/22대휴</v>
          </cell>
          <cell r="AP125" t="str">
            <v>휴일</v>
          </cell>
          <cell r="AU125">
            <v>0</v>
          </cell>
          <cell r="AV125">
            <v>0</v>
          </cell>
          <cell r="AW125">
            <v>0</v>
          </cell>
          <cell r="AX125">
            <v>0</v>
          </cell>
          <cell r="AY125">
            <v>0</v>
          </cell>
          <cell r="AZ125">
            <v>0</v>
          </cell>
          <cell r="BA125">
            <v>0</v>
          </cell>
          <cell r="BB125">
            <v>0</v>
          </cell>
          <cell r="BC125">
            <v>6</v>
          </cell>
          <cell r="BD125">
            <v>1</v>
          </cell>
          <cell r="BE125">
            <v>0</v>
          </cell>
          <cell r="BF125">
            <v>0</v>
          </cell>
          <cell r="BG125">
            <v>0</v>
          </cell>
          <cell r="BH125">
            <v>0</v>
          </cell>
          <cell r="BI125">
            <v>0</v>
          </cell>
          <cell r="BJ125">
            <v>0</v>
          </cell>
          <cell r="BK125">
            <v>0</v>
          </cell>
          <cell r="BL125">
            <v>1</v>
          </cell>
          <cell r="BM125">
            <v>0</v>
          </cell>
          <cell r="BN125">
            <v>2</v>
          </cell>
          <cell r="BP125">
            <v>17</v>
          </cell>
        </row>
        <row r="126">
          <cell r="B126">
            <v>1579</v>
          </cell>
          <cell r="C126" t="str">
            <v>AS</v>
          </cell>
          <cell r="D126" t="str">
            <v>AS GH 서울1팀</v>
          </cell>
          <cell r="E126" t="str">
            <v>전호진</v>
          </cell>
          <cell r="F126" t="str">
            <v>사원</v>
          </cell>
          <cell r="G126" t="str">
            <v>팀원</v>
          </cell>
          <cell r="H126" t="str">
            <v>2004-09-10</v>
          </cell>
          <cell r="I126" t="str">
            <v>남</v>
          </cell>
          <cell r="J126">
            <v>0</v>
          </cell>
          <cell r="K126">
            <v>-8.9315068493150687</v>
          </cell>
          <cell r="L126">
            <v>12</v>
          </cell>
          <cell r="M126">
            <v>3.0684931506849313</v>
          </cell>
          <cell r="N126" t="str">
            <v>휴일</v>
          </cell>
          <cell r="Q126" t="str">
            <v>회의</v>
          </cell>
          <cell r="AK126" t="str">
            <v>4/1대휴</v>
          </cell>
          <cell r="AU126">
            <v>0</v>
          </cell>
          <cell r="AV126">
            <v>0</v>
          </cell>
          <cell r="AW126">
            <v>0</v>
          </cell>
          <cell r="AX126">
            <v>0</v>
          </cell>
          <cell r="AY126">
            <v>0</v>
          </cell>
          <cell r="AZ126">
            <v>0</v>
          </cell>
          <cell r="BA126">
            <v>0</v>
          </cell>
          <cell r="BB126">
            <v>0</v>
          </cell>
          <cell r="BC126">
            <v>1</v>
          </cell>
          <cell r="BD126">
            <v>1</v>
          </cell>
          <cell r="BE126">
            <v>0</v>
          </cell>
          <cell r="BF126">
            <v>0</v>
          </cell>
          <cell r="BG126">
            <v>0</v>
          </cell>
          <cell r="BH126">
            <v>0</v>
          </cell>
          <cell r="BI126">
            <v>0</v>
          </cell>
          <cell r="BJ126">
            <v>0</v>
          </cell>
          <cell r="BK126">
            <v>0</v>
          </cell>
          <cell r="BL126">
            <v>1</v>
          </cell>
          <cell r="BM126">
            <v>0</v>
          </cell>
          <cell r="BN126">
            <v>2</v>
          </cell>
          <cell r="BP126">
            <v>17</v>
          </cell>
        </row>
        <row r="127">
          <cell r="B127">
            <v>1344</v>
          </cell>
          <cell r="C127" t="str">
            <v>AS</v>
          </cell>
          <cell r="D127" t="str">
            <v>AS GH 서울1팀</v>
          </cell>
          <cell r="E127" t="str">
            <v>이준용</v>
          </cell>
          <cell r="F127" t="str">
            <v>주임</v>
          </cell>
          <cell r="G127" t="str">
            <v>팀원</v>
          </cell>
          <cell r="H127" t="str">
            <v>2001-03-05</v>
          </cell>
          <cell r="I127" t="str">
            <v>남</v>
          </cell>
          <cell r="J127">
            <v>13</v>
          </cell>
          <cell r="K127">
            <v>0</v>
          </cell>
          <cell r="L127">
            <v>15</v>
          </cell>
          <cell r="M127">
            <v>15</v>
          </cell>
          <cell r="Q127" t="str">
            <v>회의</v>
          </cell>
          <cell r="AN127" t="str">
            <v>출장</v>
          </cell>
          <cell r="AO127" t="str">
            <v>출장</v>
          </cell>
          <cell r="AU127">
            <v>0</v>
          </cell>
          <cell r="AV127">
            <v>0</v>
          </cell>
          <cell r="AW127">
            <v>0</v>
          </cell>
          <cell r="AX127">
            <v>0</v>
          </cell>
          <cell r="AY127">
            <v>0</v>
          </cell>
          <cell r="AZ127">
            <v>0</v>
          </cell>
          <cell r="BA127">
            <v>0</v>
          </cell>
          <cell r="BB127">
            <v>0</v>
          </cell>
          <cell r="BC127">
            <v>0</v>
          </cell>
          <cell r="BD127">
            <v>0</v>
          </cell>
          <cell r="BE127">
            <v>2</v>
          </cell>
          <cell r="BF127">
            <v>0</v>
          </cell>
          <cell r="BG127">
            <v>0</v>
          </cell>
          <cell r="BH127">
            <v>0</v>
          </cell>
          <cell r="BI127">
            <v>0</v>
          </cell>
          <cell r="BJ127">
            <v>0</v>
          </cell>
          <cell r="BK127">
            <v>0</v>
          </cell>
          <cell r="BL127">
            <v>1</v>
          </cell>
          <cell r="BM127">
            <v>0</v>
          </cell>
          <cell r="BN127">
            <v>3</v>
          </cell>
          <cell r="BP127">
            <v>16</v>
          </cell>
        </row>
        <row r="128">
          <cell r="B128">
            <v>1268</v>
          </cell>
          <cell r="C128" t="str">
            <v>AS</v>
          </cell>
          <cell r="D128" t="str">
            <v>AS GH 서울1팀</v>
          </cell>
          <cell r="E128" t="str">
            <v>김종훈A</v>
          </cell>
          <cell r="F128" t="str">
            <v>차장</v>
          </cell>
          <cell r="G128" t="str">
            <v>팀원</v>
          </cell>
          <cell r="H128" t="str">
            <v>2000-01-10</v>
          </cell>
          <cell r="I128" t="str">
            <v>남</v>
          </cell>
          <cell r="J128">
            <v>14</v>
          </cell>
          <cell r="K128">
            <v>0</v>
          </cell>
          <cell r="L128">
            <v>16</v>
          </cell>
          <cell r="M128">
            <v>16</v>
          </cell>
          <cell r="Q128" t="str">
            <v>회의</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1</v>
          </cell>
          <cell r="BM128">
            <v>0</v>
          </cell>
          <cell r="BN128">
            <v>1</v>
          </cell>
          <cell r="BP128">
            <v>18</v>
          </cell>
        </row>
        <row r="129">
          <cell r="B129">
            <v>1516</v>
          </cell>
          <cell r="C129" t="str">
            <v>AS</v>
          </cell>
          <cell r="D129" t="str">
            <v>AS GH 서울1팀</v>
          </cell>
          <cell r="E129" t="str">
            <v>문준호</v>
          </cell>
          <cell r="F129" t="str">
            <v>주임</v>
          </cell>
          <cell r="G129" t="str">
            <v>팀원</v>
          </cell>
          <cell r="H129" t="str">
            <v>2003-07-01</v>
          </cell>
          <cell r="I129" t="str">
            <v>남</v>
          </cell>
          <cell r="J129">
            <v>7.0136986301369859</v>
          </cell>
          <cell r="K129">
            <v>0</v>
          </cell>
          <cell r="L129">
            <v>13</v>
          </cell>
          <cell r="M129">
            <v>13</v>
          </cell>
          <cell r="Q129" t="str">
            <v>회의</v>
          </cell>
          <cell r="Z129" t="str">
            <v>훈련반</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1</v>
          </cell>
          <cell r="BI129">
            <v>0</v>
          </cell>
          <cell r="BJ129">
            <v>0.5</v>
          </cell>
          <cell r="BK129">
            <v>0</v>
          </cell>
          <cell r="BL129">
            <v>1</v>
          </cell>
          <cell r="BM129">
            <v>0</v>
          </cell>
          <cell r="BN129">
            <v>1</v>
          </cell>
          <cell r="BP129">
            <v>18</v>
          </cell>
        </row>
        <row r="130">
          <cell r="B130">
            <v>1456</v>
          </cell>
          <cell r="C130" t="str">
            <v>AS</v>
          </cell>
          <cell r="D130" t="str">
            <v>AS GH 서울1팀</v>
          </cell>
          <cell r="E130" t="str">
            <v>서진호</v>
          </cell>
          <cell r="F130" t="str">
            <v>사원</v>
          </cell>
          <cell r="G130" t="str">
            <v>팀원</v>
          </cell>
          <cell r="H130" t="str">
            <v>2003-01-07</v>
          </cell>
          <cell r="I130" t="str">
            <v>남</v>
          </cell>
          <cell r="J130">
            <v>7</v>
          </cell>
          <cell r="K130">
            <v>0</v>
          </cell>
          <cell r="L130">
            <v>13</v>
          </cell>
          <cell r="M130">
            <v>13</v>
          </cell>
          <cell r="Q130" t="str">
            <v>회의</v>
          </cell>
          <cell r="U130" t="str">
            <v>휴일</v>
          </cell>
          <cell r="AD130" t="str">
            <v>4/8대휴</v>
          </cell>
          <cell r="AU130">
            <v>0</v>
          </cell>
          <cell r="AV130">
            <v>0</v>
          </cell>
          <cell r="AW130">
            <v>0</v>
          </cell>
          <cell r="AX130">
            <v>0</v>
          </cell>
          <cell r="AY130">
            <v>0</v>
          </cell>
          <cell r="AZ130">
            <v>0</v>
          </cell>
          <cell r="BA130">
            <v>0</v>
          </cell>
          <cell r="BB130">
            <v>0</v>
          </cell>
          <cell r="BC130">
            <v>1</v>
          </cell>
          <cell r="BD130">
            <v>1</v>
          </cell>
          <cell r="BE130">
            <v>0</v>
          </cell>
          <cell r="BF130">
            <v>0</v>
          </cell>
          <cell r="BG130">
            <v>0</v>
          </cell>
          <cell r="BH130">
            <v>0</v>
          </cell>
          <cell r="BI130">
            <v>0</v>
          </cell>
          <cell r="BJ130">
            <v>0</v>
          </cell>
          <cell r="BK130">
            <v>0</v>
          </cell>
          <cell r="BL130">
            <v>1</v>
          </cell>
          <cell r="BM130">
            <v>0</v>
          </cell>
          <cell r="BN130">
            <v>2</v>
          </cell>
          <cell r="BP130">
            <v>17</v>
          </cell>
        </row>
        <row r="131">
          <cell r="B131">
            <v>1116</v>
          </cell>
          <cell r="C131" t="str">
            <v>AS</v>
          </cell>
          <cell r="D131" t="str">
            <v>AS GH 서울2팀</v>
          </cell>
          <cell r="E131" t="str">
            <v>이재훈</v>
          </cell>
          <cell r="F131" t="str">
            <v>차장</v>
          </cell>
          <cell r="G131" t="str">
            <v>팀장</v>
          </cell>
          <cell r="H131" t="str">
            <v>1992-12-01</v>
          </cell>
          <cell r="I131" t="str">
            <v>남</v>
          </cell>
          <cell r="J131">
            <v>30</v>
          </cell>
          <cell r="K131">
            <v>0</v>
          </cell>
          <cell r="L131">
            <v>24</v>
          </cell>
          <cell r="M131">
            <v>24</v>
          </cell>
          <cell r="N131" t="str">
            <v>휴일</v>
          </cell>
          <cell r="Q131" t="str">
            <v>회의</v>
          </cell>
          <cell r="U131" t="str">
            <v>휴일</v>
          </cell>
          <cell r="V131" t="str">
            <v>휴일</v>
          </cell>
          <cell r="AB131" t="str">
            <v>휴일</v>
          </cell>
          <cell r="AI131" t="str">
            <v>휴일</v>
          </cell>
          <cell r="AJ131" t="str">
            <v>휴일</v>
          </cell>
          <cell r="AO131" t="str">
            <v>4/1대휴</v>
          </cell>
          <cell r="AU131">
            <v>0</v>
          </cell>
          <cell r="AV131">
            <v>0</v>
          </cell>
          <cell r="AW131">
            <v>0</v>
          </cell>
          <cell r="AX131">
            <v>0</v>
          </cell>
          <cell r="AY131">
            <v>0</v>
          </cell>
          <cell r="AZ131">
            <v>0</v>
          </cell>
          <cell r="BA131">
            <v>0</v>
          </cell>
          <cell r="BB131">
            <v>0</v>
          </cell>
          <cell r="BC131">
            <v>6</v>
          </cell>
          <cell r="BD131">
            <v>1</v>
          </cell>
          <cell r="BE131">
            <v>0</v>
          </cell>
          <cell r="BF131">
            <v>0</v>
          </cell>
          <cell r="BG131">
            <v>0</v>
          </cell>
          <cell r="BH131">
            <v>0</v>
          </cell>
          <cell r="BI131">
            <v>0</v>
          </cell>
          <cell r="BJ131">
            <v>0</v>
          </cell>
          <cell r="BK131">
            <v>0</v>
          </cell>
          <cell r="BL131">
            <v>1</v>
          </cell>
          <cell r="BM131">
            <v>0</v>
          </cell>
          <cell r="BN131">
            <v>2</v>
          </cell>
          <cell r="BP131">
            <v>17</v>
          </cell>
        </row>
        <row r="132">
          <cell r="B132">
            <v>1164</v>
          </cell>
          <cell r="C132" t="str">
            <v>AS</v>
          </cell>
          <cell r="D132" t="str">
            <v>AS GH 서울2팀</v>
          </cell>
          <cell r="E132" t="str">
            <v>백기열</v>
          </cell>
          <cell r="F132" t="str">
            <v>과장</v>
          </cell>
          <cell r="G132" t="str">
            <v>팀원</v>
          </cell>
          <cell r="H132" t="str">
            <v>1995-04-17</v>
          </cell>
          <cell r="I132" t="str">
            <v>남</v>
          </cell>
          <cell r="J132">
            <v>20</v>
          </cell>
          <cell r="K132">
            <v>0</v>
          </cell>
          <cell r="L132">
            <v>21</v>
          </cell>
          <cell r="M132">
            <v>21</v>
          </cell>
          <cell r="Q132" t="str">
            <v>회의</v>
          </cell>
          <cell r="U132" t="str">
            <v>휴일</v>
          </cell>
          <cell r="AB132" t="str">
            <v>휴일</v>
          </cell>
          <cell r="AM132" t="str">
            <v>4/8대휴</v>
          </cell>
          <cell r="AU132">
            <v>0</v>
          </cell>
          <cell r="AV132">
            <v>0</v>
          </cell>
          <cell r="AW132">
            <v>0</v>
          </cell>
          <cell r="AX132">
            <v>0</v>
          </cell>
          <cell r="AY132">
            <v>0</v>
          </cell>
          <cell r="AZ132">
            <v>0</v>
          </cell>
          <cell r="BA132">
            <v>0</v>
          </cell>
          <cell r="BB132">
            <v>0</v>
          </cell>
          <cell r="BC132">
            <v>2</v>
          </cell>
          <cell r="BD132">
            <v>1</v>
          </cell>
          <cell r="BE132">
            <v>0</v>
          </cell>
          <cell r="BF132">
            <v>0</v>
          </cell>
          <cell r="BG132">
            <v>0</v>
          </cell>
          <cell r="BH132">
            <v>0</v>
          </cell>
          <cell r="BI132">
            <v>0</v>
          </cell>
          <cell r="BJ132">
            <v>0</v>
          </cell>
          <cell r="BK132">
            <v>0</v>
          </cell>
          <cell r="BL132">
            <v>1</v>
          </cell>
          <cell r="BM132">
            <v>0</v>
          </cell>
          <cell r="BN132">
            <v>2</v>
          </cell>
          <cell r="BP132">
            <v>17</v>
          </cell>
        </row>
        <row r="133">
          <cell r="B133">
            <v>1124</v>
          </cell>
          <cell r="C133" t="str">
            <v>AS</v>
          </cell>
          <cell r="D133" t="str">
            <v>AS GH 서울2팀</v>
          </cell>
          <cell r="E133" t="str">
            <v>서문섭</v>
          </cell>
          <cell r="F133" t="str">
            <v>차장</v>
          </cell>
          <cell r="G133" t="str">
            <v>팀원</v>
          </cell>
          <cell r="H133" t="str">
            <v>1993-04-01</v>
          </cell>
          <cell r="I133" t="str">
            <v>남</v>
          </cell>
          <cell r="J133">
            <v>23</v>
          </cell>
          <cell r="K133">
            <v>0</v>
          </cell>
          <cell r="L133">
            <v>23</v>
          </cell>
          <cell r="M133">
            <v>23</v>
          </cell>
          <cell r="Q133" t="str">
            <v>회의</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1</v>
          </cell>
          <cell r="BM133">
            <v>0</v>
          </cell>
          <cell r="BN133">
            <v>1</v>
          </cell>
          <cell r="BP133">
            <v>18</v>
          </cell>
        </row>
        <row r="134">
          <cell r="B134">
            <v>1247</v>
          </cell>
          <cell r="C134" t="str">
            <v>AS</v>
          </cell>
          <cell r="D134" t="str">
            <v>AS GH 서울2팀</v>
          </cell>
          <cell r="E134" t="str">
            <v>장명균</v>
          </cell>
          <cell r="F134" t="str">
            <v>과장</v>
          </cell>
          <cell r="G134" t="str">
            <v>팀원</v>
          </cell>
          <cell r="H134" t="str">
            <v>1999-10-01</v>
          </cell>
          <cell r="I134" t="str">
            <v>남</v>
          </cell>
          <cell r="J134">
            <v>16</v>
          </cell>
          <cell r="K134">
            <v>0</v>
          </cell>
          <cell r="L134">
            <v>17</v>
          </cell>
          <cell r="M134">
            <v>17</v>
          </cell>
          <cell r="Q134" t="str">
            <v>회의</v>
          </cell>
          <cell r="U134" t="str">
            <v>휴일</v>
          </cell>
          <cell r="AF134" t="str">
            <v>4/8대휴</v>
          </cell>
          <cell r="AU134">
            <v>0</v>
          </cell>
          <cell r="AV134">
            <v>0</v>
          </cell>
          <cell r="AW134">
            <v>0</v>
          </cell>
          <cell r="AX134">
            <v>0</v>
          </cell>
          <cell r="AY134">
            <v>0</v>
          </cell>
          <cell r="AZ134">
            <v>0</v>
          </cell>
          <cell r="BA134">
            <v>0</v>
          </cell>
          <cell r="BB134">
            <v>0</v>
          </cell>
          <cell r="BC134">
            <v>1</v>
          </cell>
          <cell r="BD134">
            <v>1</v>
          </cell>
          <cell r="BE134">
            <v>0</v>
          </cell>
          <cell r="BF134">
            <v>0</v>
          </cell>
          <cell r="BG134">
            <v>0</v>
          </cell>
          <cell r="BH134">
            <v>0</v>
          </cell>
          <cell r="BI134">
            <v>0</v>
          </cell>
          <cell r="BJ134">
            <v>0</v>
          </cell>
          <cell r="BK134">
            <v>0</v>
          </cell>
          <cell r="BL134">
            <v>1</v>
          </cell>
          <cell r="BM134">
            <v>0</v>
          </cell>
          <cell r="BN134">
            <v>2</v>
          </cell>
          <cell r="BP134">
            <v>17</v>
          </cell>
        </row>
        <row r="135">
          <cell r="B135">
            <v>1315</v>
          </cell>
          <cell r="C135" t="str">
            <v>AS</v>
          </cell>
          <cell r="D135" t="str">
            <v>AS GH 서울2팀</v>
          </cell>
          <cell r="E135" t="str">
            <v>김영선A</v>
          </cell>
          <cell r="F135" t="str">
            <v>과장</v>
          </cell>
          <cell r="G135" t="str">
            <v>팀원</v>
          </cell>
          <cell r="H135" t="str">
            <v>2001-02-21</v>
          </cell>
          <cell r="I135" t="str">
            <v>남</v>
          </cell>
          <cell r="J135">
            <v>10</v>
          </cell>
          <cell r="K135">
            <v>0</v>
          </cell>
          <cell r="L135">
            <v>15</v>
          </cell>
          <cell r="M135">
            <v>15</v>
          </cell>
          <cell r="Q135" t="str">
            <v>회의</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1</v>
          </cell>
          <cell r="BM135">
            <v>0</v>
          </cell>
          <cell r="BN135">
            <v>1</v>
          </cell>
          <cell r="BP135">
            <v>18</v>
          </cell>
        </row>
        <row r="136">
          <cell r="B136">
            <v>1223</v>
          </cell>
          <cell r="C136" t="str">
            <v>AS</v>
          </cell>
          <cell r="D136" t="str">
            <v>AS GH 서울2팀</v>
          </cell>
          <cell r="E136" t="str">
            <v>신민호</v>
          </cell>
          <cell r="F136" t="str">
            <v>대리</v>
          </cell>
          <cell r="G136" t="str">
            <v>팀원</v>
          </cell>
          <cell r="H136" t="str">
            <v>1999-01-25</v>
          </cell>
          <cell r="I136" t="str">
            <v>남</v>
          </cell>
          <cell r="J136">
            <v>18</v>
          </cell>
          <cell r="K136">
            <v>0</v>
          </cell>
          <cell r="L136">
            <v>17</v>
          </cell>
          <cell r="M136">
            <v>17</v>
          </cell>
          <cell r="N136" t="str">
            <v>휴일</v>
          </cell>
          <cell r="Q136" t="str">
            <v>회의</v>
          </cell>
          <cell r="U136" t="str">
            <v>휴일</v>
          </cell>
          <cell r="V136" t="str">
            <v>휴일</v>
          </cell>
          <cell r="W136" t="str">
            <v>4/8대휴</v>
          </cell>
          <cell r="AU136">
            <v>0</v>
          </cell>
          <cell r="AV136">
            <v>0</v>
          </cell>
          <cell r="AW136">
            <v>0</v>
          </cell>
          <cell r="AX136">
            <v>0</v>
          </cell>
          <cell r="AY136">
            <v>0</v>
          </cell>
          <cell r="AZ136">
            <v>0</v>
          </cell>
          <cell r="BA136">
            <v>0</v>
          </cell>
          <cell r="BB136">
            <v>0</v>
          </cell>
          <cell r="BC136">
            <v>3</v>
          </cell>
          <cell r="BD136">
            <v>1</v>
          </cell>
          <cell r="BE136">
            <v>0</v>
          </cell>
          <cell r="BF136">
            <v>0</v>
          </cell>
          <cell r="BG136">
            <v>0</v>
          </cell>
          <cell r="BH136">
            <v>0</v>
          </cell>
          <cell r="BI136">
            <v>0</v>
          </cell>
          <cell r="BJ136">
            <v>0</v>
          </cell>
          <cell r="BK136">
            <v>0</v>
          </cell>
          <cell r="BL136">
            <v>1</v>
          </cell>
          <cell r="BM136">
            <v>0</v>
          </cell>
          <cell r="BN136">
            <v>2</v>
          </cell>
          <cell r="BP136">
            <v>17</v>
          </cell>
        </row>
        <row r="137">
          <cell r="B137">
            <v>1233</v>
          </cell>
          <cell r="C137" t="str">
            <v>AS</v>
          </cell>
          <cell r="D137" t="str">
            <v>AS GH 서울2팀</v>
          </cell>
          <cell r="E137" t="str">
            <v>윤현구</v>
          </cell>
          <cell r="F137" t="str">
            <v>대리</v>
          </cell>
          <cell r="G137" t="str">
            <v>팀원</v>
          </cell>
          <cell r="H137" t="str">
            <v>1999-07-01</v>
          </cell>
          <cell r="I137" t="str">
            <v>남</v>
          </cell>
          <cell r="J137">
            <v>17</v>
          </cell>
          <cell r="K137">
            <v>0</v>
          </cell>
          <cell r="L137">
            <v>17</v>
          </cell>
          <cell r="M137">
            <v>17</v>
          </cell>
          <cell r="Q137" t="str">
            <v>회의</v>
          </cell>
          <cell r="U137" t="str">
            <v>휴일</v>
          </cell>
          <cell r="AN137" t="str">
            <v>4/8대휴</v>
          </cell>
          <cell r="AP137" t="str">
            <v>휴일</v>
          </cell>
          <cell r="AU137">
            <v>0</v>
          </cell>
          <cell r="AV137">
            <v>0</v>
          </cell>
          <cell r="AW137">
            <v>0</v>
          </cell>
          <cell r="AX137">
            <v>0</v>
          </cell>
          <cell r="AY137">
            <v>0</v>
          </cell>
          <cell r="AZ137">
            <v>0</v>
          </cell>
          <cell r="BA137">
            <v>0</v>
          </cell>
          <cell r="BB137">
            <v>0</v>
          </cell>
          <cell r="BC137">
            <v>2</v>
          </cell>
          <cell r="BD137">
            <v>1</v>
          </cell>
          <cell r="BE137">
            <v>0</v>
          </cell>
          <cell r="BF137">
            <v>0</v>
          </cell>
          <cell r="BG137">
            <v>0</v>
          </cell>
          <cell r="BH137">
            <v>0</v>
          </cell>
          <cell r="BI137">
            <v>0</v>
          </cell>
          <cell r="BJ137">
            <v>0</v>
          </cell>
          <cell r="BK137">
            <v>0</v>
          </cell>
          <cell r="BL137">
            <v>1</v>
          </cell>
          <cell r="BM137">
            <v>0</v>
          </cell>
          <cell r="BN137">
            <v>2</v>
          </cell>
          <cell r="BP137">
            <v>17</v>
          </cell>
        </row>
        <row r="138">
          <cell r="B138">
            <v>1431</v>
          </cell>
          <cell r="C138" t="str">
            <v>AS</v>
          </cell>
          <cell r="D138" t="str">
            <v>AS GH 서울2팀</v>
          </cell>
          <cell r="E138" t="str">
            <v>김대환</v>
          </cell>
          <cell r="F138" t="str">
            <v>주임</v>
          </cell>
          <cell r="G138" t="str">
            <v>팀원</v>
          </cell>
          <cell r="H138" t="str">
            <v>2003-01-07</v>
          </cell>
          <cell r="I138" t="str">
            <v>남</v>
          </cell>
          <cell r="J138">
            <v>8.5</v>
          </cell>
          <cell r="K138">
            <v>0</v>
          </cell>
          <cell r="L138">
            <v>13</v>
          </cell>
          <cell r="M138">
            <v>13</v>
          </cell>
          <cell r="Q138" t="str">
            <v>회의</v>
          </cell>
          <cell r="U138" t="str">
            <v>휴일</v>
          </cell>
          <cell r="AA138" t="str">
            <v>3/26대휴</v>
          </cell>
          <cell r="AK138" t="str">
            <v>4/8대휴</v>
          </cell>
          <cell r="AU138">
            <v>0</v>
          </cell>
          <cell r="AV138">
            <v>0</v>
          </cell>
          <cell r="AW138">
            <v>0</v>
          </cell>
          <cell r="AX138">
            <v>0</v>
          </cell>
          <cell r="AY138">
            <v>0</v>
          </cell>
          <cell r="AZ138">
            <v>0</v>
          </cell>
          <cell r="BA138">
            <v>0</v>
          </cell>
          <cell r="BB138">
            <v>0</v>
          </cell>
          <cell r="BC138">
            <v>1</v>
          </cell>
          <cell r="BD138">
            <v>2</v>
          </cell>
          <cell r="BE138">
            <v>0</v>
          </cell>
          <cell r="BF138">
            <v>0</v>
          </cell>
          <cell r="BG138">
            <v>0</v>
          </cell>
          <cell r="BH138">
            <v>0</v>
          </cell>
          <cell r="BI138">
            <v>0</v>
          </cell>
          <cell r="BJ138">
            <v>0</v>
          </cell>
          <cell r="BK138">
            <v>0</v>
          </cell>
          <cell r="BL138">
            <v>1</v>
          </cell>
          <cell r="BM138">
            <v>0</v>
          </cell>
          <cell r="BN138">
            <v>3</v>
          </cell>
          <cell r="BP138">
            <v>16</v>
          </cell>
        </row>
        <row r="139">
          <cell r="B139">
            <v>1217</v>
          </cell>
          <cell r="C139" t="str">
            <v>AS</v>
          </cell>
          <cell r="D139" t="str">
            <v>AS GH East팀</v>
          </cell>
          <cell r="E139" t="str">
            <v>박제영</v>
          </cell>
          <cell r="F139" t="str">
            <v>차장</v>
          </cell>
          <cell r="G139" t="str">
            <v>팀장</v>
          </cell>
          <cell r="H139" t="str">
            <v>1998-05-25</v>
          </cell>
          <cell r="I139" t="str">
            <v>남</v>
          </cell>
          <cell r="J139">
            <v>16</v>
          </cell>
          <cell r="K139">
            <v>0</v>
          </cell>
          <cell r="L139">
            <v>18</v>
          </cell>
          <cell r="M139">
            <v>18</v>
          </cell>
          <cell r="Q139" t="str">
            <v>회의</v>
          </cell>
          <cell r="R139" t="str">
            <v>휴일</v>
          </cell>
          <cell r="AC139" t="str">
            <v>휴일</v>
          </cell>
          <cell r="AI139" t="str">
            <v>휴일</v>
          </cell>
          <cell r="AJ139" t="str">
            <v>휴일</v>
          </cell>
          <cell r="AU139">
            <v>0</v>
          </cell>
          <cell r="AV139">
            <v>0</v>
          </cell>
          <cell r="AW139">
            <v>0</v>
          </cell>
          <cell r="AX139">
            <v>0</v>
          </cell>
          <cell r="AY139">
            <v>0</v>
          </cell>
          <cell r="AZ139">
            <v>0</v>
          </cell>
          <cell r="BA139">
            <v>0</v>
          </cell>
          <cell r="BB139">
            <v>0</v>
          </cell>
          <cell r="BC139">
            <v>4</v>
          </cell>
          <cell r="BD139">
            <v>0</v>
          </cell>
          <cell r="BE139">
            <v>0</v>
          </cell>
          <cell r="BF139">
            <v>0</v>
          </cell>
          <cell r="BG139">
            <v>0</v>
          </cell>
          <cell r="BH139">
            <v>0</v>
          </cell>
          <cell r="BI139">
            <v>0</v>
          </cell>
          <cell r="BJ139">
            <v>0</v>
          </cell>
          <cell r="BK139">
            <v>0</v>
          </cell>
          <cell r="BL139">
            <v>1</v>
          </cell>
          <cell r="BM139">
            <v>0</v>
          </cell>
          <cell r="BN139">
            <v>1</v>
          </cell>
          <cell r="BP139">
            <v>18</v>
          </cell>
        </row>
        <row r="140">
          <cell r="B140">
            <v>1077</v>
          </cell>
          <cell r="C140" t="str">
            <v>AS</v>
          </cell>
          <cell r="D140" t="str">
            <v>AS GH East팀</v>
          </cell>
          <cell r="E140" t="str">
            <v>김홍주</v>
          </cell>
          <cell r="F140" t="str">
            <v>차장</v>
          </cell>
          <cell r="G140" t="str">
            <v>팀원</v>
          </cell>
          <cell r="H140" t="str">
            <v>1991-09-09</v>
          </cell>
          <cell r="I140" t="str">
            <v>남</v>
          </cell>
          <cell r="J140">
            <v>23.5</v>
          </cell>
          <cell r="K140">
            <v>0</v>
          </cell>
          <cell r="L140">
            <v>25</v>
          </cell>
          <cell r="M140">
            <v>25</v>
          </cell>
          <cell r="Q140" t="str">
            <v>회의</v>
          </cell>
          <cell r="R140" t="str">
            <v>휴일</v>
          </cell>
          <cell r="U140" t="str">
            <v>휴일</v>
          </cell>
          <cell r="Y140" t="str">
            <v>3/19대휴</v>
          </cell>
          <cell r="AD140" t="str">
            <v>4/8대휴</v>
          </cell>
          <cell r="AJ140" t="str">
            <v>휴일</v>
          </cell>
          <cell r="AU140">
            <v>0</v>
          </cell>
          <cell r="AV140">
            <v>0</v>
          </cell>
          <cell r="AW140">
            <v>0</v>
          </cell>
          <cell r="AX140">
            <v>0</v>
          </cell>
          <cell r="AY140">
            <v>0</v>
          </cell>
          <cell r="AZ140">
            <v>0</v>
          </cell>
          <cell r="BA140">
            <v>0</v>
          </cell>
          <cell r="BB140">
            <v>0</v>
          </cell>
          <cell r="BC140">
            <v>3</v>
          </cell>
          <cell r="BD140">
            <v>2</v>
          </cell>
          <cell r="BE140">
            <v>0</v>
          </cell>
          <cell r="BF140">
            <v>0</v>
          </cell>
          <cell r="BG140">
            <v>0</v>
          </cell>
          <cell r="BH140">
            <v>0</v>
          </cell>
          <cell r="BI140">
            <v>0</v>
          </cell>
          <cell r="BJ140">
            <v>0</v>
          </cell>
          <cell r="BK140">
            <v>0</v>
          </cell>
          <cell r="BL140">
            <v>1</v>
          </cell>
          <cell r="BM140">
            <v>0</v>
          </cell>
          <cell r="BN140">
            <v>3</v>
          </cell>
          <cell r="BP140">
            <v>16</v>
          </cell>
        </row>
        <row r="141">
          <cell r="B141">
            <v>1292</v>
          </cell>
          <cell r="C141" t="str">
            <v>AS</v>
          </cell>
          <cell r="D141" t="str">
            <v>AS GH East팀</v>
          </cell>
          <cell r="E141" t="str">
            <v>박수병</v>
          </cell>
          <cell r="F141" t="str">
            <v>주임</v>
          </cell>
          <cell r="G141" t="str">
            <v>팀원</v>
          </cell>
          <cell r="H141" t="str">
            <v>2000-02-01</v>
          </cell>
          <cell r="I141" t="str">
            <v>남</v>
          </cell>
          <cell r="J141">
            <v>18.5</v>
          </cell>
          <cell r="K141">
            <v>0</v>
          </cell>
          <cell r="L141">
            <v>16</v>
          </cell>
          <cell r="M141">
            <v>16</v>
          </cell>
          <cell r="Q141" t="str">
            <v>회의</v>
          </cell>
          <cell r="R141" t="str">
            <v>휴일</v>
          </cell>
          <cell r="U141" t="str">
            <v>휴일</v>
          </cell>
          <cell r="W141" t="str">
            <v>반차</v>
          </cell>
          <cell r="AB141" t="str">
            <v>휴일</v>
          </cell>
          <cell r="AH141" t="str">
            <v>4/5대휴</v>
          </cell>
          <cell r="AJ141" t="str">
            <v>휴일</v>
          </cell>
          <cell r="AU141">
            <v>0</v>
          </cell>
          <cell r="AV141">
            <v>0</v>
          </cell>
          <cell r="AW141">
            <v>0</v>
          </cell>
          <cell r="AX141">
            <v>0</v>
          </cell>
          <cell r="AY141">
            <v>1</v>
          </cell>
          <cell r="AZ141">
            <v>0.5</v>
          </cell>
          <cell r="BA141">
            <v>0</v>
          </cell>
          <cell r="BB141">
            <v>0</v>
          </cell>
          <cell r="BC141">
            <v>4</v>
          </cell>
          <cell r="BD141">
            <v>1</v>
          </cell>
          <cell r="BE141">
            <v>0</v>
          </cell>
          <cell r="BF141">
            <v>0</v>
          </cell>
          <cell r="BG141">
            <v>0</v>
          </cell>
          <cell r="BH141">
            <v>0</v>
          </cell>
          <cell r="BI141">
            <v>0</v>
          </cell>
          <cell r="BJ141">
            <v>0</v>
          </cell>
          <cell r="BK141">
            <v>0</v>
          </cell>
          <cell r="BL141">
            <v>1</v>
          </cell>
          <cell r="BM141">
            <v>0</v>
          </cell>
          <cell r="BN141">
            <v>2</v>
          </cell>
          <cell r="BP141">
            <v>17</v>
          </cell>
        </row>
        <row r="142">
          <cell r="B142">
            <v>1396</v>
          </cell>
          <cell r="C142" t="str">
            <v>AS</v>
          </cell>
          <cell r="D142" t="str">
            <v>AS GH East팀</v>
          </cell>
          <cell r="E142" t="str">
            <v>김성훈</v>
          </cell>
          <cell r="F142" t="str">
            <v>주임</v>
          </cell>
          <cell r="G142" t="str">
            <v>팀원</v>
          </cell>
          <cell r="H142" t="str">
            <v>2002-06-17</v>
          </cell>
          <cell r="I142" t="str">
            <v>남</v>
          </cell>
          <cell r="J142">
            <v>10.5</v>
          </cell>
          <cell r="K142">
            <v>0</v>
          </cell>
          <cell r="L142">
            <v>14</v>
          </cell>
          <cell r="M142">
            <v>14</v>
          </cell>
          <cell r="N142" t="str">
            <v>휴일</v>
          </cell>
          <cell r="O142" t="str">
            <v>휴일</v>
          </cell>
          <cell r="Q142" t="str">
            <v>회의</v>
          </cell>
          <cell r="U142" t="str">
            <v>휴일</v>
          </cell>
          <cell r="W142" t="str">
            <v>3/25대휴</v>
          </cell>
          <cell r="X142" t="str">
            <v>4/1대휴</v>
          </cell>
          <cell r="AI142" t="str">
            <v>휴일</v>
          </cell>
          <cell r="AU142">
            <v>0</v>
          </cell>
          <cell r="AV142">
            <v>0</v>
          </cell>
          <cell r="AW142">
            <v>0</v>
          </cell>
          <cell r="AX142">
            <v>0</v>
          </cell>
          <cell r="AY142">
            <v>0</v>
          </cell>
          <cell r="AZ142">
            <v>0</v>
          </cell>
          <cell r="BA142">
            <v>0</v>
          </cell>
          <cell r="BB142">
            <v>0</v>
          </cell>
          <cell r="BC142">
            <v>4</v>
          </cell>
          <cell r="BD142">
            <v>2</v>
          </cell>
          <cell r="BE142">
            <v>0</v>
          </cell>
          <cell r="BF142">
            <v>0</v>
          </cell>
          <cell r="BG142">
            <v>0</v>
          </cell>
          <cell r="BH142">
            <v>0</v>
          </cell>
          <cell r="BI142">
            <v>0</v>
          </cell>
          <cell r="BJ142">
            <v>0</v>
          </cell>
          <cell r="BK142">
            <v>0</v>
          </cell>
          <cell r="BL142">
            <v>1</v>
          </cell>
          <cell r="BM142">
            <v>0</v>
          </cell>
          <cell r="BN142">
            <v>3</v>
          </cell>
          <cell r="BP142">
            <v>16</v>
          </cell>
        </row>
        <row r="143">
          <cell r="B143">
            <v>1127</v>
          </cell>
          <cell r="C143" t="str">
            <v>AS</v>
          </cell>
          <cell r="D143" t="str">
            <v>AS GH East팀</v>
          </cell>
          <cell r="E143" t="str">
            <v>박영길</v>
          </cell>
          <cell r="F143" t="str">
            <v>부장</v>
          </cell>
          <cell r="G143" t="str">
            <v>팀원</v>
          </cell>
          <cell r="H143" t="str">
            <v>1993-04-01</v>
          </cell>
          <cell r="I143" t="str">
            <v>남</v>
          </cell>
          <cell r="J143">
            <v>20</v>
          </cell>
          <cell r="K143">
            <v>0</v>
          </cell>
          <cell r="L143">
            <v>23</v>
          </cell>
          <cell r="M143">
            <v>23</v>
          </cell>
          <cell r="Q143" t="str">
            <v>회의</v>
          </cell>
          <cell r="R143" t="str">
            <v>휴일</v>
          </cell>
          <cell r="U143" t="str">
            <v>휴일</v>
          </cell>
          <cell r="AI143" t="str">
            <v>휴일</v>
          </cell>
          <cell r="AU143">
            <v>0</v>
          </cell>
          <cell r="AV143">
            <v>0</v>
          </cell>
          <cell r="AW143">
            <v>0</v>
          </cell>
          <cell r="AX143">
            <v>0</v>
          </cell>
          <cell r="AY143">
            <v>0</v>
          </cell>
          <cell r="AZ143">
            <v>0</v>
          </cell>
          <cell r="BA143">
            <v>0</v>
          </cell>
          <cell r="BB143">
            <v>0</v>
          </cell>
          <cell r="BC143">
            <v>3</v>
          </cell>
          <cell r="BD143">
            <v>0</v>
          </cell>
          <cell r="BE143">
            <v>0</v>
          </cell>
          <cell r="BF143">
            <v>0</v>
          </cell>
          <cell r="BG143">
            <v>0</v>
          </cell>
          <cell r="BH143">
            <v>0</v>
          </cell>
          <cell r="BI143">
            <v>0</v>
          </cell>
          <cell r="BJ143">
            <v>0</v>
          </cell>
          <cell r="BK143">
            <v>0</v>
          </cell>
          <cell r="BL143">
            <v>1</v>
          </cell>
          <cell r="BM143">
            <v>0</v>
          </cell>
          <cell r="BN143">
            <v>1</v>
          </cell>
          <cell r="BP143">
            <v>18</v>
          </cell>
        </row>
        <row r="144">
          <cell r="B144">
            <v>1364</v>
          </cell>
          <cell r="C144" t="str">
            <v>AS</v>
          </cell>
          <cell r="D144" t="str">
            <v>AS GH East팀</v>
          </cell>
          <cell r="E144" t="str">
            <v>김태현</v>
          </cell>
          <cell r="F144" t="str">
            <v>과장</v>
          </cell>
          <cell r="G144" t="str">
            <v>팀원</v>
          </cell>
          <cell r="H144" t="str">
            <v>2001-04-30</v>
          </cell>
          <cell r="I144" t="str">
            <v>남</v>
          </cell>
          <cell r="J144">
            <v>12.5</v>
          </cell>
          <cell r="K144">
            <v>0</v>
          </cell>
          <cell r="L144">
            <v>15</v>
          </cell>
          <cell r="M144">
            <v>15</v>
          </cell>
          <cell r="Q144" t="str">
            <v>회의</v>
          </cell>
          <cell r="AH144" t="str">
            <v>3/25대휴</v>
          </cell>
          <cell r="AJ144" t="str">
            <v>휴일</v>
          </cell>
          <cell r="AU144">
            <v>0</v>
          </cell>
          <cell r="AV144">
            <v>0</v>
          </cell>
          <cell r="AW144">
            <v>0</v>
          </cell>
          <cell r="AX144">
            <v>0</v>
          </cell>
          <cell r="AY144">
            <v>0</v>
          </cell>
          <cell r="AZ144">
            <v>0</v>
          </cell>
          <cell r="BA144">
            <v>0</v>
          </cell>
          <cell r="BB144">
            <v>0</v>
          </cell>
          <cell r="BC144">
            <v>1</v>
          </cell>
          <cell r="BD144">
            <v>1</v>
          </cell>
          <cell r="BE144">
            <v>0</v>
          </cell>
          <cell r="BF144">
            <v>0</v>
          </cell>
          <cell r="BG144">
            <v>0</v>
          </cell>
          <cell r="BH144">
            <v>0</v>
          </cell>
          <cell r="BI144">
            <v>0</v>
          </cell>
          <cell r="BJ144">
            <v>0</v>
          </cell>
          <cell r="BK144">
            <v>0</v>
          </cell>
          <cell r="BL144">
            <v>1</v>
          </cell>
          <cell r="BM144">
            <v>0</v>
          </cell>
          <cell r="BN144">
            <v>2</v>
          </cell>
          <cell r="BP144">
            <v>17</v>
          </cell>
        </row>
        <row r="145">
          <cell r="B145">
            <v>1298</v>
          </cell>
          <cell r="C145" t="str">
            <v>AS</v>
          </cell>
          <cell r="D145" t="str">
            <v>AS GH East팀</v>
          </cell>
          <cell r="E145" t="str">
            <v>장병진</v>
          </cell>
          <cell r="F145" t="str">
            <v>주임</v>
          </cell>
          <cell r="G145" t="str">
            <v>팀원</v>
          </cell>
          <cell r="H145" t="str">
            <v>2000-02-01</v>
          </cell>
          <cell r="I145" t="str">
            <v>남</v>
          </cell>
          <cell r="J145">
            <v>11</v>
          </cell>
          <cell r="K145">
            <v>0</v>
          </cell>
          <cell r="L145">
            <v>16</v>
          </cell>
          <cell r="M145">
            <v>16</v>
          </cell>
          <cell r="Q145" t="str">
            <v>회의</v>
          </cell>
          <cell r="R145" t="str">
            <v>휴일</v>
          </cell>
          <cell r="U145" t="str">
            <v>휴일</v>
          </cell>
          <cell r="V145" t="str">
            <v>휴일</v>
          </cell>
          <cell r="X145" t="str">
            <v>3/11대휴</v>
          </cell>
          <cell r="AH145" t="str">
            <v>4/5대휴</v>
          </cell>
          <cell r="AU145">
            <v>0</v>
          </cell>
          <cell r="AV145">
            <v>0</v>
          </cell>
          <cell r="AW145">
            <v>0</v>
          </cell>
          <cell r="AX145">
            <v>0</v>
          </cell>
          <cell r="AY145">
            <v>0</v>
          </cell>
          <cell r="AZ145">
            <v>0</v>
          </cell>
          <cell r="BA145">
            <v>0</v>
          </cell>
          <cell r="BB145">
            <v>0</v>
          </cell>
          <cell r="BC145">
            <v>3</v>
          </cell>
          <cell r="BD145">
            <v>2</v>
          </cell>
          <cell r="BE145">
            <v>0</v>
          </cell>
          <cell r="BF145">
            <v>0</v>
          </cell>
          <cell r="BG145">
            <v>0</v>
          </cell>
          <cell r="BH145">
            <v>0</v>
          </cell>
          <cell r="BI145">
            <v>0</v>
          </cell>
          <cell r="BJ145">
            <v>0</v>
          </cell>
          <cell r="BK145">
            <v>0</v>
          </cell>
          <cell r="BL145">
            <v>1</v>
          </cell>
          <cell r="BM145">
            <v>0</v>
          </cell>
          <cell r="BN145">
            <v>3</v>
          </cell>
          <cell r="BP145">
            <v>16</v>
          </cell>
        </row>
        <row r="146">
          <cell r="B146">
            <v>1474</v>
          </cell>
          <cell r="C146" t="str">
            <v>AS</v>
          </cell>
          <cell r="D146" t="str">
            <v>AS GH East팀</v>
          </cell>
          <cell r="E146" t="str">
            <v>정병윤</v>
          </cell>
          <cell r="F146" t="str">
            <v>대리</v>
          </cell>
          <cell r="G146" t="str">
            <v>팀원</v>
          </cell>
          <cell r="H146" t="str">
            <v>2003-01-07</v>
          </cell>
          <cell r="I146" t="str">
            <v>남</v>
          </cell>
          <cell r="J146">
            <v>6.8082191780821919</v>
          </cell>
          <cell r="K146">
            <v>0</v>
          </cell>
          <cell r="L146">
            <v>13</v>
          </cell>
          <cell r="M146">
            <v>13</v>
          </cell>
          <cell r="Q146" t="str">
            <v>회의</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1</v>
          </cell>
          <cell r="BM146">
            <v>0</v>
          </cell>
          <cell r="BN146">
            <v>1</v>
          </cell>
          <cell r="BP146">
            <v>18</v>
          </cell>
        </row>
        <row r="147">
          <cell r="B147">
            <v>1211</v>
          </cell>
          <cell r="C147" t="str">
            <v>AS</v>
          </cell>
          <cell r="D147" t="str">
            <v>AS GH West팀</v>
          </cell>
          <cell r="E147" t="str">
            <v>박세환</v>
          </cell>
          <cell r="F147" t="str">
            <v>차장</v>
          </cell>
          <cell r="G147" t="str">
            <v>팀장</v>
          </cell>
          <cell r="H147" t="str">
            <v>1998-01-01</v>
          </cell>
          <cell r="I147" t="str">
            <v>남</v>
          </cell>
          <cell r="J147">
            <v>14</v>
          </cell>
          <cell r="K147">
            <v>0</v>
          </cell>
          <cell r="L147">
            <v>19</v>
          </cell>
          <cell r="M147">
            <v>19</v>
          </cell>
          <cell r="Q147" t="str">
            <v>회의</v>
          </cell>
          <cell r="AP147" t="str">
            <v>휴일</v>
          </cell>
          <cell r="AU147">
            <v>0</v>
          </cell>
          <cell r="AV147">
            <v>0</v>
          </cell>
          <cell r="AW147">
            <v>0</v>
          </cell>
          <cell r="AX147">
            <v>0</v>
          </cell>
          <cell r="AY147">
            <v>0</v>
          </cell>
          <cell r="AZ147">
            <v>0</v>
          </cell>
          <cell r="BA147">
            <v>0</v>
          </cell>
          <cell r="BB147">
            <v>0</v>
          </cell>
          <cell r="BC147">
            <v>1</v>
          </cell>
          <cell r="BD147">
            <v>0</v>
          </cell>
          <cell r="BE147">
            <v>0</v>
          </cell>
          <cell r="BF147">
            <v>0</v>
          </cell>
          <cell r="BG147">
            <v>0</v>
          </cell>
          <cell r="BH147">
            <v>0</v>
          </cell>
          <cell r="BI147">
            <v>0</v>
          </cell>
          <cell r="BJ147">
            <v>0</v>
          </cell>
          <cell r="BK147">
            <v>0</v>
          </cell>
          <cell r="BL147">
            <v>1</v>
          </cell>
          <cell r="BM147">
            <v>0</v>
          </cell>
          <cell r="BN147">
            <v>1</v>
          </cell>
          <cell r="BP147">
            <v>18</v>
          </cell>
        </row>
        <row r="148">
          <cell r="B148">
            <v>1251</v>
          </cell>
          <cell r="C148" t="str">
            <v>AS</v>
          </cell>
          <cell r="D148" t="str">
            <v>AS GH West팀</v>
          </cell>
          <cell r="E148" t="str">
            <v>유정암</v>
          </cell>
          <cell r="F148" t="str">
            <v>대리</v>
          </cell>
          <cell r="G148" t="str">
            <v>팀원</v>
          </cell>
          <cell r="H148" t="str">
            <v>1999-12-01</v>
          </cell>
          <cell r="I148" t="str">
            <v>남</v>
          </cell>
          <cell r="J148">
            <v>23</v>
          </cell>
          <cell r="K148">
            <v>0</v>
          </cell>
          <cell r="L148">
            <v>17</v>
          </cell>
          <cell r="M148">
            <v>17</v>
          </cell>
          <cell r="Q148" t="str">
            <v>회의</v>
          </cell>
          <cell r="U148" t="str">
            <v>휴일</v>
          </cell>
          <cell r="AB148" t="str">
            <v>휴일</v>
          </cell>
          <cell r="AQ148" t="str">
            <v>휴일</v>
          </cell>
          <cell r="AU148">
            <v>0</v>
          </cell>
          <cell r="AV148">
            <v>0</v>
          </cell>
          <cell r="AW148">
            <v>0</v>
          </cell>
          <cell r="AX148">
            <v>0</v>
          </cell>
          <cell r="AY148">
            <v>0</v>
          </cell>
          <cell r="AZ148">
            <v>0</v>
          </cell>
          <cell r="BA148">
            <v>0</v>
          </cell>
          <cell r="BB148">
            <v>0</v>
          </cell>
          <cell r="BC148">
            <v>3</v>
          </cell>
          <cell r="BD148">
            <v>0</v>
          </cell>
          <cell r="BE148">
            <v>0</v>
          </cell>
          <cell r="BF148">
            <v>0</v>
          </cell>
          <cell r="BG148">
            <v>0</v>
          </cell>
          <cell r="BH148">
            <v>0</v>
          </cell>
          <cell r="BI148">
            <v>0</v>
          </cell>
          <cell r="BJ148">
            <v>0</v>
          </cell>
          <cell r="BK148">
            <v>0</v>
          </cell>
          <cell r="BL148">
            <v>1</v>
          </cell>
          <cell r="BM148">
            <v>0</v>
          </cell>
          <cell r="BN148">
            <v>1</v>
          </cell>
          <cell r="BP148">
            <v>18</v>
          </cell>
        </row>
        <row r="149">
          <cell r="B149">
            <v>1270</v>
          </cell>
          <cell r="C149" t="str">
            <v>AS</v>
          </cell>
          <cell r="D149" t="str">
            <v>AS GH West팀</v>
          </cell>
          <cell r="E149" t="str">
            <v>김영록</v>
          </cell>
          <cell r="F149" t="str">
            <v>과장</v>
          </cell>
          <cell r="G149" t="str">
            <v>팀원</v>
          </cell>
          <cell r="H149" t="str">
            <v>2000-01-10</v>
          </cell>
          <cell r="I149" t="str">
            <v>남</v>
          </cell>
          <cell r="J149">
            <v>13</v>
          </cell>
          <cell r="K149">
            <v>0</v>
          </cell>
          <cell r="L149">
            <v>16</v>
          </cell>
          <cell r="M149">
            <v>16</v>
          </cell>
          <cell r="Q149" t="str">
            <v>회의</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1</v>
          </cell>
          <cell r="BM149">
            <v>0</v>
          </cell>
          <cell r="BN149">
            <v>1</v>
          </cell>
          <cell r="BP149">
            <v>18</v>
          </cell>
        </row>
        <row r="150">
          <cell r="B150">
            <v>1362</v>
          </cell>
          <cell r="C150" t="str">
            <v>AS</v>
          </cell>
          <cell r="D150" t="str">
            <v>AS GH West팀</v>
          </cell>
          <cell r="E150" t="str">
            <v>김경강</v>
          </cell>
          <cell r="F150" t="str">
            <v>주임</v>
          </cell>
          <cell r="G150" t="str">
            <v>팀원</v>
          </cell>
          <cell r="H150" t="str">
            <v>2001-04-30</v>
          </cell>
          <cell r="I150" t="str">
            <v>남</v>
          </cell>
          <cell r="J150">
            <v>13</v>
          </cell>
          <cell r="K150">
            <v>0</v>
          </cell>
          <cell r="L150">
            <v>15</v>
          </cell>
          <cell r="M150">
            <v>15</v>
          </cell>
          <cell r="Q150" t="str">
            <v>회의</v>
          </cell>
          <cell r="R150" t="str">
            <v>휴일</v>
          </cell>
          <cell r="W150" t="str">
            <v>4/5대휴</v>
          </cell>
          <cell r="AI150" t="str">
            <v>휴일</v>
          </cell>
          <cell r="AU150">
            <v>0</v>
          </cell>
          <cell r="AV150">
            <v>0</v>
          </cell>
          <cell r="AW150">
            <v>0</v>
          </cell>
          <cell r="AX150">
            <v>0</v>
          </cell>
          <cell r="AY150">
            <v>0</v>
          </cell>
          <cell r="AZ150">
            <v>0</v>
          </cell>
          <cell r="BA150">
            <v>0</v>
          </cell>
          <cell r="BB150">
            <v>0</v>
          </cell>
          <cell r="BC150">
            <v>2</v>
          </cell>
          <cell r="BD150">
            <v>1</v>
          </cell>
          <cell r="BE150">
            <v>0</v>
          </cell>
          <cell r="BF150">
            <v>0</v>
          </cell>
          <cell r="BG150">
            <v>0</v>
          </cell>
          <cell r="BH150">
            <v>0</v>
          </cell>
          <cell r="BI150">
            <v>0</v>
          </cell>
          <cell r="BJ150">
            <v>0</v>
          </cell>
          <cell r="BK150">
            <v>0</v>
          </cell>
          <cell r="BL150">
            <v>1</v>
          </cell>
          <cell r="BM150">
            <v>0</v>
          </cell>
          <cell r="BN150">
            <v>2</v>
          </cell>
          <cell r="BP150">
            <v>17</v>
          </cell>
        </row>
        <row r="151">
          <cell r="B151">
            <v>1335</v>
          </cell>
          <cell r="C151" t="str">
            <v>AS</v>
          </cell>
          <cell r="D151" t="str">
            <v>AS GH West팀</v>
          </cell>
          <cell r="E151" t="str">
            <v>이정희</v>
          </cell>
          <cell r="F151" t="str">
            <v>대리</v>
          </cell>
          <cell r="G151" t="str">
            <v>팀원</v>
          </cell>
          <cell r="H151" t="str">
            <v>2001-02-26</v>
          </cell>
          <cell r="I151" t="str">
            <v>남</v>
          </cell>
          <cell r="J151">
            <v>15</v>
          </cell>
          <cell r="K151">
            <v>0</v>
          </cell>
          <cell r="L151">
            <v>15</v>
          </cell>
          <cell r="M151">
            <v>15</v>
          </cell>
          <cell r="Q151" t="str">
            <v>회의</v>
          </cell>
          <cell r="U151" t="str">
            <v>휴일</v>
          </cell>
          <cell r="AU151">
            <v>0</v>
          </cell>
          <cell r="AV151">
            <v>0</v>
          </cell>
          <cell r="AW151">
            <v>0</v>
          </cell>
          <cell r="AX151">
            <v>0</v>
          </cell>
          <cell r="AY151">
            <v>0</v>
          </cell>
          <cell r="AZ151">
            <v>0</v>
          </cell>
          <cell r="BA151">
            <v>0</v>
          </cell>
          <cell r="BB151">
            <v>0</v>
          </cell>
          <cell r="BC151">
            <v>1</v>
          </cell>
          <cell r="BD151">
            <v>0</v>
          </cell>
          <cell r="BE151">
            <v>0</v>
          </cell>
          <cell r="BF151">
            <v>0</v>
          </cell>
          <cell r="BG151">
            <v>0</v>
          </cell>
          <cell r="BH151">
            <v>0</v>
          </cell>
          <cell r="BI151">
            <v>0</v>
          </cell>
          <cell r="BJ151">
            <v>0</v>
          </cell>
          <cell r="BK151">
            <v>0</v>
          </cell>
          <cell r="BL151">
            <v>1</v>
          </cell>
          <cell r="BM151">
            <v>0</v>
          </cell>
          <cell r="BN151">
            <v>1</v>
          </cell>
          <cell r="BP151">
            <v>18</v>
          </cell>
        </row>
        <row r="152">
          <cell r="B152">
            <v>1365</v>
          </cell>
          <cell r="C152" t="str">
            <v>AS</v>
          </cell>
          <cell r="D152" t="str">
            <v>AS GH West팀</v>
          </cell>
          <cell r="E152" t="str">
            <v>이종서</v>
          </cell>
          <cell r="F152" t="str">
            <v>주임</v>
          </cell>
          <cell r="G152" t="str">
            <v>팀원</v>
          </cell>
          <cell r="H152" t="str">
            <v>2001-05-02</v>
          </cell>
          <cell r="I152" t="str">
            <v>남</v>
          </cell>
          <cell r="J152">
            <v>12</v>
          </cell>
          <cell r="K152">
            <v>0</v>
          </cell>
          <cell r="L152">
            <v>15</v>
          </cell>
          <cell r="M152">
            <v>15</v>
          </cell>
          <cell r="Q152" t="str">
            <v>회의</v>
          </cell>
          <cell r="U152" t="str">
            <v>휴일</v>
          </cell>
          <cell r="AU152">
            <v>0</v>
          </cell>
          <cell r="AV152">
            <v>0</v>
          </cell>
          <cell r="AW152">
            <v>0</v>
          </cell>
          <cell r="AX152">
            <v>0</v>
          </cell>
          <cell r="AY152">
            <v>0</v>
          </cell>
          <cell r="AZ152">
            <v>0</v>
          </cell>
          <cell r="BA152">
            <v>0</v>
          </cell>
          <cell r="BB152">
            <v>0</v>
          </cell>
          <cell r="BC152">
            <v>1</v>
          </cell>
          <cell r="BD152">
            <v>0</v>
          </cell>
          <cell r="BE152">
            <v>0</v>
          </cell>
          <cell r="BF152">
            <v>0</v>
          </cell>
          <cell r="BG152">
            <v>0</v>
          </cell>
          <cell r="BH152">
            <v>0</v>
          </cell>
          <cell r="BI152">
            <v>0</v>
          </cell>
          <cell r="BJ152">
            <v>0</v>
          </cell>
          <cell r="BK152">
            <v>0</v>
          </cell>
          <cell r="BL152">
            <v>1</v>
          </cell>
          <cell r="BM152">
            <v>0</v>
          </cell>
          <cell r="BN152">
            <v>1</v>
          </cell>
          <cell r="BP152">
            <v>18</v>
          </cell>
        </row>
        <row r="153">
          <cell r="B153">
            <v>1036</v>
          </cell>
          <cell r="C153" t="str">
            <v>AS</v>
          </cell>
          <cell r="D153" t="str">
            <v>National Sales Manager</v>
          </cell>
          <cell r="E153" t="str">
            <v>박현욱</v>
          </cell>
          <cell r="F153" t="str">
            <v>부장</v>
          </cell>
          <cell r="G153" t="str">
            <v>본부장</v>
          </cell>
          <cell r="H153" t="str">
            <v>1989-03-27</v>
          </cell>
          <cell r="I153" t="str">
            <v>남</v>
          </cell>
          <cell r="J153">
            <v>31</v>
          </cell>
          <cell r="K153">
            <v>0</v>
          </cell>
          <cell r="L153">
            <v>27</v>
          </cell>
          <cell r="M153">
            <v>27</v>
          </cell>
          <cell r="Q153" t="str">
            <v>회의</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1</v>
          </cell>
          <cell r="BM153">
            <v>0</v>
          </cell>
          <cell r="BN153">
            <v>1</v>
          </cell>
          <cell r="BP153">
            <v>18</v>
          </cell>
        </row>
        <row r="154">
          <cell r="B154">
            <v>1010</v>
          </cell>
          <cell r="C154" t="str">
            <v>AS</v>
          </cell>
          <cell r="D154" t="str">
            <v>AS CL 서울1팀</v>
          </cell>
          <cell r="E154" t="str">
            <v>박춘식</v>
          </cell>
          <cell r="F154" t="str">
            <v>부장</v>
          </cell>
          <cell r="G154" t="str">
            <v>팀장</v>
          </cell>
          <cell r="H154" t="str">
            <v>1985-02-15</v>
          </cell>
          <cell r="I154" t="str">
            <v>남</v>
          </cell>
          <cell r="J154">
            <v>30</v>
          </cell>
          <cell r="K154">
            <v>0</v>
          </cell>
          <cell r="L154">
            <v>31</v>
          </cell>
          <cell r="M154">
            <v>31</v>
          </cell>
          <cell r="Q154" t="str">
            <v>회의</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1</v>
          </cell>
          <cell r="BM154">
            <v>0</v>
          </cell>
          <cell r="BN154">
            <v>1</v>
          </cell>
          <cell r="BP154">
            <v>18</v>
          </cell>
        </row>
        <row r="155">
          <cell r="B155">
            <v>1420</v>
          </cell>
          <cell r="C155" t="str">
            <v>AS</v>
          </cell>
          <cell r="D155" t="str">
            <v>AS CL 서울1팀</v>
          </cell>
          <cell r="E155" t="str">
            <v>최희정</v>
          </cell>
          <cell r="F155" t="str">
            <v>주임</v>
          </cell>
          <cell r="G155" t="str">
            <v>팀원</v>
          </cell>
          <cell r="H155" t="str">
            <v>2002-11-18</v>
          </cell>
          <cell r="I155" t="str">
            <v>여</v>
          </cell>
          <cell r="J155">
            <v>14</v>
          </cell>
          <cell r="K155">
            <v>0</v>
          </cell>
          <cell r="L155">
            <v>14</v>
          </cell>
          <cell r="M155">
            <v>14</v>
          </cell>
          <cell r="Q155" t="str">
            <v>회의</v>
          </cell>
          <cell r="AD155" t="str">
            <v>생휴</v>
          </cell>
          <cell r="AU155">
            <v>0</v>
          </cell>
          <cell r="AV155">
            <v>0</v>
          </cell>
          <cell r="AW155">
            <v>0</v>
          </cell>
          <cell r="AX155">
            <v>0</v>
          </cell>
          <cell r="AY155">
            <v>0</v>
          </cell>
          <cell r="AZ155">
            <v>0</v>
          </cell>
          <cell r="BA155">
            <v>1</v>
          </cell>
          <cell r="BB155">
            <v>0</v>
          </cell>
          <cell r="BC155">
            <v>0</v>
          </cell>
          <cell r="BD155">
            <v>0</v>
          </cell>
          <cell r="BE155">
            <v>0</v>
          </cell>
          <cell r="BF155">
            <v>0</v>
          </cell>
          <cell r="BG155">
            <v>0</v>
          </cell>
          <cell r="BH155">
            <v>0</v>
          </cell>
          <cell r="BI155">
            <v>0</v>
          </cell>
          <cell r="BJ155">
            <v>0</v>
          </cell>
          <cell r="BK155">
            <v>0</v>
          </cell>
          <cell r="BL155">
            <v>1</v>
          </cell>
          <cell r="BM155">
            <v>0</v>
          </cell>
          <cell r="BN155">
            <v>2</v>
          </cell>
          <cell r="BP155">
            <v>17</v>
          </cell>
        </row>
        <row r="156">
          <cell r="B156">
            <v>1483</v>
          </cell>
          <cell r="C156" t="str">
            <v>AS</v>
          </cell>
          <cell r="D156" t="str">
            <v>AS CL 서울1팀</v>
          </cell>
          <cell r="E156" t="str">
            <v>최희영</v>
          </cell>
          <cell r="F156" t="str">
            <v>주임</v>
          </cell>
          <cell r="G156" t="str">
            <v>팀원</v>
          </cell>
          <cell r="H156" t="str">
            <v>2003-02-05</v>
          </cell>
          <cell r="I156" t="str">
            <v>여</v>
          </cell>
          <cell r="J156">
            <v>14</v>
          </cell>
          <cell r="K156">
            <v>0</v>
          </cell>
          <cell r="L156">
            <v>13</v>
          </cell>
          <cell r="M156">
            <v>13</v>
          </cell>
          <cell r="Q156" t="str">
            <v>회의</v>
          </cell>
          <cell r="R156" t="str">
            <v>휴일</v>
          </cell>
          <cell r="AA156" t="str">
            <v>4/5대휴</v>
          </cell>
          <cell r="AU156">
            <v>0</v>
          </cell>
          <cell r="AV156">
            <v>0</v>
          </cell>
          <cell r="AW156">
            <v>0</v>
          </cell>
          <cell r="AX156">
            <v>0</v>
          </cell>
          <cell r="AY156">
            <v>0</v>
          </cell>
          <cell r="AZ156">
            <v>0</v>
          </cell>
          <cell r="BA156">
            <v>0</v>
          </cell>
          <cell r="BB156">
            <v>0</v>
          </cell>
          <cell r="BC156">
            <v>1</v>
          </cell>
          <cell r="BD156">
            <v>1</v>
          </cell>
          <cell r="BE156">
            <v>0</v>
          </cell>
          <cell r="BF156">
            <v>0</v>
          </cell>
          <cell r="BG156">
            <v>0</v>
          </cell>
          <cell r="BH156">
            <v>0</v>
          </cell>
          <cell r="BI156">
            <v>0</v>
          </cell>
          <cell r="BJ156">
            <v>0</v>
          </cell>
          <cell r="BK156">
            <v>0</v>
          </cell>
          <cell r="BL156">
            <v>1</v>
          </cell>
          <cell r="BM156">
            <v>0</v>
          </cell>
          <cell r="BN156">
            <v>2</v>
          </cell>
          <cell r="BP156">
            <v>17</v>
          </cell>
        </row>
        <row r="157">
          <cell r="B157">
            <v>1546</v>
          </cell>
          <cell r="C157" t="str">
            <v>AS</v>
          </cell>
          <cell r="D157" t="str">
            <v>AS CL 서울1팀</v>
          </cell>
          <cell r="E157" t="str">
            <v>김진성</v>
          </cell>
          <cell r="F157" t="str">
            <v>사원</v>
          </cell>
          <cell r="G157" t="str">
            <v>팀원</v>
          </cell>
          <cell r="H157" t="str">
            <v>2004-01-26</v>
          </cell>
          <cell r="I157" t="str">
            <v>남</v>
          </cell>
          <cell r="J157">
            <v>6.3150684931506849</v>
          </cell>
          <cell r="K157">
            <v>0</v>
          </cell>
          <cell r="L157">
            <v>12</v>
          </cell>
          <cell r="M157">
            <v>12</v>
          </cell>
          <cell r="Q157" t="str">
            <v>회의</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1</v>
          </cell>
          <cell r="BM157">
            <v>0</v>
          </cell>
          <cell r="BN157">
            <v>1</v>
          </cell>
          <cell r="BP157">
            <v>18</v>
          </cell>
        </row>
        <row r="158">
          <cell r="B158">
            <v>1064</v>
          </cell>
          <cell r="C158" t="str">
            <v>AS</v>
          </cell>
          <cell r="D158" t="str">
            <v>AS CL 서울1팀</v>
          </cell>
          <cell r="E158" t="str">
            <v>임원일</v>
          </cell>
          <cell r="F158" t="str">
            <v>차장</v>
          </cell>
          <cell r="G158" t="str">
            <v>팀원</v>
          </cell>
          <cell r="H158" t="str">
            <v>1991-03-18</v>
          </cell>
          <cell r="I158" t="str">
            <v>남</v>
          </cell>
          <cell r="J158">
            <v>24</v>
          </cell>
          <cell r="K158">
            <v>0</v>
          </cell>
          <cell r="L158">
            <v>25</v>
          </cell>
          <cell r="M158">
            <v>25</v>
          </cell>
          <cell r="Q158" t="str">
            <v>회의</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1</v>
          </cell>
          <cell r="BM158">
            <v>0</v>
          </cell>
          <cell r="BN158">
            <v>1</v>
          </cell>
          <cell r="BP158">
            <v>18</v>
          </cell>
        </row>
        <row r="159">
          <cell r="B159">
            <v>1282</v>
          </cell>
          <cell r="C159" t="str">
            <v>AS</v>
          </cell>
          <cell r="D159" t="str">
            <v>AS CL 서울1팀</v>
          </cell>
          <cell r="E159" t="str">
            <v>강동균</v>
          </cell>
          <cell r="F159" t="str">
            <v>주임</v>
          </cell>
          <cell r="G159" t="str">
            <v>팀원</v>
          </cell>
          <cell r="H159" t="str">
            <v>1999-12-01</v>
          </cell>
          <cell r="I159" t="str">
            <v>남</v>
          </cell>
          <cell r="J159">
            <v>18</v>
          </cell>
          <cell r="K159">
            <v>0</v>
          </cell>
          <cell r="L159">
            <v>17</v>
          </cell>
          <cell r="M159">
            <v>17</v>
          </cell>
          <cell r="Q159" t="str">
            <v>회의</v>
          </cell>
          <cell r="AQ159" t="str">
            <v>휴일</v>
          </cell>
          <cell r="AU159">
            <v>0</v>
          </cell>
          <cell r="AV159">
            <v>0</v>
          </cell>
          <cell r="AW159">
            <v>0</v>
          </cell>
          <cell r="AX159">
            <v>0</v>
          </cell>
          <cell r="AY159">
            <v>0</v>
          </cell>
          <cell r="AZ159">
            <v>0</v>
          </cell>
          <cell r="BA159">
            <v>0</v>
          </cell>
          <cell r="BB159">
            <v>0</v>
          </cell>
          <cell r="BC159">
            <v>1</v>
          </cell>
          <cell r="BD159">
            <v>0</v>
          </cell>
          <cell r="BE159">
            <v>0</v>
          </cell>
          <cell r="BF159">
            <v>0</v>
          </cell>
          <cell r="BG159">
            <v>0</v>
          </cell>
          <cell r="BH159">
            <v>0</v>
          </cell>
          <cell r="BI159">
            <v>0</v>
          </cell>
          <cell r="BJ159">
            <v>0</v>
          </cell>
          <cell r="BK159">
            <v>0</v>
          </cell>
          <cell r="BL159">
            <v>1</v>
          </cell>
          <cell r="BM159">
            <v>0</v>
          </cell>
          <cell r="BN159">
            <v>1</v>
          </cell>
          <cell r="BP159">
            <v>18</v>
          </cell>
        </row>
        <row r="160">
          <cell r="B160">
            <v>1511</v>
          </cell>
          <cell r="C160" t="str">
            <v>AS</v>
          </cell>
          <cell r="D160" t="str">
            <v>AS CL 서울1팀</v>
          </cell>
          <cell r="E160" t="str">
            <v>김이영</v>
          </cell>
          <cell r="F160" t="str">
            <v>대리</v>
          </cell>
          <cell r="G160" t="str">
            <v>팀원</v>
          </cell>
          <cell r="H160" t="str">
            <v>2003-07-01</v>
          </cell>
          <cell r="I160" t="str">
            <v>남</v>
          </cell>
          <cell r="J160">
            <v>8.0136986301369859</v>
          </cell>
          <cell r="K160">
            <v>0</v>
          </cell>
          <cell r="L160">
            <v>13</v>
          </cell>
          <cell r="M160">
            <v>13</v>
          </cell>
          <cell r="Q160" t="str">
            <v>회의</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1</v>
          </cell>
          <cell r="BM160">
            <v>0</v>
          </cell>
          <cell r="BN160">
            <v>1</v>
          </cell>
          <cell r="BP160">
            <v>18</v>
          </cell>
        </row>
        <row r="161">
          <cell r="B161">
            <v>1157</v>
          </cell>
          <cell r="C161" t="str">
            <v>AS</v>
          </cell>
          <cell r="D161" t="str">
            <v>AS CL 서울1팀</v>
          </cell>
          <cell r="E161" t="str">
            <v>박정근</v>
          </cell>
          <cell r="F161" t="str">
            <v>과장</v>
          </cell>
          <cell r="G161" t="str">
            <v>팀원</v>
          </cell>
          <cell r="H161" t="str">
            <v>1994-12-19</v>
          </cell>
          <cell r="I161" t="str">
            <v>남</v>
          </cell>
          <cell r="J161">
            <v>20</v>
          </cell>
          <cell r="K161">
            <v>0</v>
          </cell>
          <cell r="L161">
            <v>22</v>
          </cell>
          <cell r="M161">
            <v>22</v>
          </cell>
          <cell r="Q161" t="str">
            <v>회의</v>
          </cell>
          <cell r="W161" t="str">
            <v>월차</v>
          </cell>
          <cell r="AQ161" t="str">
            <v>휴일</v>
          </cell>
          <cell r="AU161">
            <v>0</v>
          </cell>
          <cell r="AV161">
            <v>0</v>
          </cell>
          <cell r="AW161">
            <v>0</v>
          </cell>
          <cell r="AX161">
            <v>1</v>
          </cell>
          <cell r="AY161">
            <v>0</v>
          </cell>
          <cell r="AZ161">
            <v>1</v>
          </cell>
          <cell r="BA161">
            <v>0</v>
          </cell>
          <cell r="BB161">
            <v>0</v>
          </cell>
          <cell r="BC161">
            <v>1</v>
          </cell>
          <cell r="BD161">
            <v>0</v>
          </cell>
          <cell r="BE161">
            <v>0</v>
          </cell>
          <cell r="BF161">
            <v>0</v>
          </cell>
          <cell r="BG161">
            <v>0</v>
          </cell>
          <cell r="BH161">
            <v>0</v>
          </cell>
          <cell r="BI161">
            <v>0</v>
          </cell>
          <cell r="BJ161">
            <v>0</v>
          </cell>
          <cell r="BK161">
            <v>0</v>
          </cell>
          <cell r="BL161">
            <v>1</v>
          </cell>
          <cell r="BM161">
            <v>0</v>
          </cell>
          <cell r="BN161">
            <v>2</v>
          </cell>
          <cell r="BP161">
            <v>17</v>
          </cell>
        </row>
        <row r="162">
          <cell r="B162">
            <v>1253</v>
          </cell>
          <cell r="C162" t="str">
            <v>AS</v>
          </cell>
          <cell r="D162" t="str">
            <v>AS CL 서울1팀</v>
          </cell>
          <cell r="E162" t="str">
            <v>국승원</v>
          </cell>
          <cell r="F162" t="str">
            <v>주임</v>
          </cell>
          <cell r="G162" t="str">
            <v>팀원</v>
          </cell>
          <cell r="H162" t="str">
            <v>1999-12-01</v>
          </cell>
          <cell r="I162" t="str">
            <v>남</v>
          </cell>
          <cell r="J162">
            <v>16</v>
          </cell>
          <cell r="K162">
            <v>0</v>
          </cell>
          <cell r="L162">
            <v>17</v>
          </cell>
          <cell r="M162">
            <v>17</v>
          </cell>
          <cell r="Q162" t="str">
            <v>회의</v>
          </cell>
          <cell r="R162" t="str">
            <v>휴일</v>
          </cell>
          <cell r="T162" t="str">
            <v>4/5대휴</v>
          </cell>
          <cell r="AB162" t="str">
            <v>휴일</v>
          </cell>
          <cell r="AF162" t="str">
            <v>4/15대휴</v>
          </cell>
          <cell r="AU162">
            <v>0</v>
          </cell>
          <cell r="AV162">
            <v>0</v>
          </cell>
          <cell r="AW162">
            <v>0</v>
          </cell>
          <cell r="AX162">
            <v>0</v>
          </cell>
          <cell r="AY162">
            <v>0</v>
          </cell>
          <cell r="AZ162">
            <v>0</v>
          </cell>
          <cell r="BA162">
            <v>0</v>
          </cell>
          <cell r="BB162">
            <v>0</v>
          </cell>
          <cell r="BC162">
            <v>2</v>
          </cell>
          <cell r="BD162">
            <v>2</v>
          </cell>
          <cell r="BE162">
            <v>0</v>
          </cell>
          <cell r="BF162">
            <v>0</v>
          </cell>
          <cell r="BG162">
            <v>0</v>
          </cell>
          <cell r="BH162">
            <v>0</v>
          </cell>
          <cell r="BI162">
            <v>0</v>
          </cell>
          <cell r="BJ162">
            <v>0</v>
          </cell>
          <cell r="BK162">
            <v>0</v>
          </cell>
          <cell r="BL162">
            <v>1</v>
          </cell>
          <cell r="BM162">
            <v>0</v>
          </cell>
          <cell r="BN162">
            <v>3</v>
          </cell>
          <cell r="BP162">
            <v>16</v>
          </cell>
        </row>
        <row r="163">
          <cell r="B163">
            <v>1119</v>
          </cell>
          <cell r="C163" t="str">
            <v>AS</v>
          </cell>
          <cell r="D163" t="str">
            <v>AS CL 서울2팀</v>
          </cell>
          <cell r="E163" t="str">
            <v>박상덕</v>
          </cell>
          <cell r="F163" t="str">
            <v>차장</v>
          </cell>
          <cell r="G163" t="str">
            <v>팀장</v>
          </cell>
          <cell r="H163" t="str">
            <v>1992-12-01</v>
          </cell>
          <cell r="I163" t="str">
            <v>남</v>
          </cell>
          <cell r="J163">
            <v>25</v>
          </cell>
          <cell r="K163">
            <v>0</v>
          </cell>
          <cell r="L163">
            <v>24</v>
          </cell>
          <cell r="M163">
            <v>24</v>
          </cell>
          <cell r="Q163" t="str">
            <v>회의</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1</v>
          </cell>
          <cell r="BM163">
            <v>0</v>
          </cell>
          <cell r="BN163">
            <v>1</v>
          </cell>
          <cell r="BP163">
            <v>18</v>
          </cell>
        </row>
        <row r="164">
          <cell r="B164">
            <v>1477</v>
          </cell>
          <cell r="C164" t="str">
            <v>AS</v>
          </cell>
          <cell r="D164" t="str">
            <v>AS CL 서울2팀</v>
          </cell>
          <cell r="E164" t="str">
            <v>주원재</v>
          </cell>
          <cell r="F164" t="str">
            <v>주임</v>
          </cell>
          <cell r="G164" t="str">
            <v>팀원</v>
          </cell>
          <cell r="H164" t="str">
            <v>2003-01-07</v>
          </cell>
          <cell r="I164" t="str">
            <v>남</v>
          </cell>
          <cell r="J164">
            <v>9.5</v>
          </cell>
          <cell r="K164">
            <v>0</v>
          </cell>
          <cell r="L164">
            <v>13</v>
          </cell>
          <cell r="M164">
            <v>13</v>
          </cell>
          <cell r="Q164" t="str">
            <v>회의</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1</v>
          </cell>
          <cell r="BM164">
            <v>0</v>
          </cell>
          <cell r="BN164">
            <v>1</v>
          </cell>
          <cell r="BP164">
            <v>18</v>
          </cell>
        </row>
        <row r="165">
          <cell r="B165">
            <v>1569</v>
          </cell>
          <cell r="C165" t="str">
            <v>AS</v>
          </cell>
          <cell r="D165" t="str">
            <v>AS CL 서울2팀</v>
          </cell>
          <cell r="E165" t="str">
            <v>윤희지</v>
          </cell>
          <cell r="F165" t="str">
            <v>사원</v>
          </cell>
          <cell r="G165" t="str">
            <v>팀원</v>
          </cell>
          <cell r="H165" t="str">
            <v>2004-05-17</v>
          </cell>
          <cell r="I165" t="str">
            <v>여</v>
          </cell>
          <cell r="J165">
            <v>8.2465753424657535</v>
          </cell>
          <cell r="K165">
            <v>0</v>
          </cell>
          <cell r="L165">
            <v>12</v>
          </cell>
          <cell r="M165">
            <v>12</v>
          </cell>
          <cell r="Q165" t="str">
            <v>회의</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1</v>
          </cell>
          <cell r="BM165">
            <v>0</v>
          </cell>
          <cell r="BN165">
            <v>1</v>
          </cell>
          <cell r="BO165">
            <v>-4</v>
          </cell>
          <cell r="BP165">
            <v>14</v>
          </cell>
        </row>
        <row r="166">
          <cell r="B166">
            <v>1410</v>
          </cell>
          <cell r="C166" t="str">
            <v>AS</v>
          </cell>
          <cell r="D166" t="str">
            <v>AS CL 서울2팀</v>
          </cell>
          <cell r="E166" t="str">
            <v>정미정</v>
          </cell>
          <cell r="F166" t="str">
            <v>주임</v>
          </cell>
          <cell r="G166" t="str">
            <v>팀원</v>
          </cell>
          <cell r="H166" t="str">
            <v>2002-09-09</v>
          </cell>
          <cell r="I166" t="str">
            <v>여</v>
          </cell>
          <cell r="J166">
            <v>16</v>
          </cell>
          <cell r="K166">
            <v>0</v>
          </cell>
          <cell r="L166">
            <v>14</v>
          </cell>
          <cell r="M166">
            <v>14</v>
          </cell>
          <cell r="Q166" t="str">
            <v>회의</v>
          </cell>
          <cell r="AK166" t="str">
            <v>생휴</v>
          </cell>
          <cell r="AU166">
            <v>0</v>
          </cell>
          <cell r="AV166">
            <v>0</v>
          </cell>
          <cell r="AW166">
            <v>0</v>
          </cell>
          <cell r="AX166">
            <v>0</v>
          </cell>
          <cell r="AY166">
            <v>0</v>
          </cell>
          <cell r="AZ166">
            <v>0</v>
          </cell>
          <cell r="BA166">
            <v>1</v>
          </cell>
          <cell r="BB166">
            <v>0</v>
          </cell>
          <cell r="BC166">
            <v>0</v>
          </cell>
          <cell r="BD166">
            <v>0</v>
          </cell>
          <cell r="BE166">
            <v>0</v>
          </cell>
          <cell r="BF166">
            <v>0</v>
          </cell>
          <cell r="BG166">
            <v>0</v>
          </cell>
          <cell r="BH166">
            <v>0</v>
          </cell>
          <cell r="BI166">
            <v>0</v>
          </cell>
          <cell r="BJ166">
            <v>0</v>
          </cell>
          <cell r="BK166">
            <v>0</v>
          </cell>
          <cell r="BL166">
            <v>1</v>
          </cell>
          <cell r="BM166">
            <v>0</v>
          </cell>
          <cell r="BN166">
            <v>2</v>
          </cell>
          <cell r="BP166">
            <v>17</v>
          </cell>
        </row>
        <row r="167">
          <cell r="B167">
            <v>1580</v>
          </cell>
          <cell r="C167" t="str">
            <v>AS</v>
          </cell>
          <cell r="D167" t="str">
            <v>AS CL 서울2팀</v>
          </cell>
          <cell r="E167" t="str">
            <v>김범은</v>
          </cell>
          <cell r="F167" t="str">
            <v>사원</v>
          </cell>
          <cell r="G167" t="str">
            <v>팀원</v>
          </cell>
          <cell r="H167" t="str">
            <v>2004-09-10</v>
          </cell>
          <cell r="I167" t="str">
            <v>여</v>
          </cell>
          <cell r="J167">
            <v>2.5684931506849313</v>
          </cell>
          <cell r="K167">
            <v>0</v>
          </cell>
          <cell r="L167">
            <v>12</v>
          </cell>
          <cell r="M167">
            <v>12</v>
          </cell>
          <cell r="Q167" t="str">
            <v>회의</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1</v>
          </cell>
          <cell r="BM167">
            <v>0</v>
          </cell>
          <cell r="BN167">
            <v>1</v>
          </cell>
          <cell r="BP167">
            <v>18</v>
          </cell>
        </row>
        <row r="168">
          <cell r="B168">
            <v>1330</v>
          </cell>
          <cell r="C168" t="str">
            <v>AS</v>
          </cell>
          <cell r="D168" t="str">
            <v>AS CL 서울2팀</v>
          </cell>
          <cell r="E168" t="str">
            <v>조강연</v>
          </cell>
          <cell r="F168" t="str">
            <v>주임</v>
          </cell>
          <cell r="G168" t="str">
            <v>팀원</v>
          </cell>
          <cell r="H168" t="str">
            <v>2001-02-26</v>
          </cell>
          <cell r="I168" t="str">
            <v>남</v>
          </cell>
          <cell r="J168">
            <v>13</v>
          </cell>
          <cell r="K168">
            <v>0</v>
          </cell>
          <cell r="L168">
            <v>15</v>
          </cell>
          <cell r="M168">
            <v>15</v>
          </cell>
          <cell r="Q168" t="str">
            <v>회의</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1</v>
          </cell>
          <cell r="BM168">
            <v>0</v>
          </cell>
          <cell r="BN168">
            <v>1</v>
          </cell>
          <cell r="BP168">
            <v>18</v>
          </cell>
        </row>
        <row r="169">
          <cell r="B169">
            <v>1467</v>
          </cell>
          <cell r="C169" t="str">
            <v>AS</v>
          </cell>
          <cell r="D169" t="str">
            <v>AS CL 서울2팀</v>
          </cell>
          <cell r="E169" t="str">
            <v>이원혁</v>
          </cell>
          <cell r="F169" t="str">
            <v>주임</v>
          </cell>
          <cell r="G169" t="str">
            <v>팀원</v>
          </cell>
          <cell r="H169" t="str">
            <v>2003-01-07</v>
          </cell>
          <cell r="I169" t="str">
            <v>남</v>
          </cell>
          <cell r="J169">
            <v>10.80821917808219</v>
          </cell>
          <cell r="K169">
            <v>0</v>
          </cell>
          <cell r="L169">
            <v>13</v>
          </cell>
          <cell r="M169">
            <v>13</v>
          </cell>
          <cell r="Q169" t="str">
            <v>회의</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1</v>
          </cell>
          <cell r="BM169">
            <v>0</v>
          </cell>
          <cell r="BN169">
            <v>1</v>
          </cell>
          <cell r="BP169">
            <v>18</v>
          </cell>
        </row>
        <row r="170">
          <cell r="B170">
            <v>1469</v>
          </cell>
          <cell r="C170" t="str">
            <v>AS</v>
          </cell>
          <cell r="D170" t="str">
            <v>AS CL 서울2팀</v>
          </cell>
          <cell r="E170" t="str">
            <v>장기덕</v>
          </cell>
          <cell r="F170" t="str">
            <v>주임</v>
          </cell>
          <cell r="G170" t="str">
            <v>팀원</v>
          </cell>
          <cell r="H170" t="str">
            <v>2003-01-07</v>
          </cell>
          <cell r="I170" t="str">
            <v>남</v>
          </cell>
          <cell r="J170">
            <v>7.5</v>
          </cell>
          <cell r="K170">
            <v>0</v>
          </cell>
          <cell r="L170">
            <v>13</v>
          </cell>
          <cell r="M170">
            <v>13</v>
          </cell>
          <cell r="Q170" t="str">
            <v>회의</v>
          </cell>
          <cell r="AB170" t="str">
            <v>휴일</v>
          </cell>
          <cell r="AK170" t="str">
            <v>4/15대휴</v>
          </cell>
          <cell r="AQ170" t="str">
            <v>휴일</v>
          </cell>
          <cell r="AU170">
            <v>0</v>
          </cell>
          <cell r="AV170">
            <v>0</v>
          </cell>
          <cell r="AW170">
            <v>0</v>
          </cell>
          <cell r="AX170">
            <v>0</v>
          </cell>
          <cell r="AY170">
            <v>0</v>
          </cell>
          <cell r="AZ170">
            <v>0</v>
          </cell>
          <cell r="BA170">
            <v>0</v>
          </cell>
          <cell r="BB170">
            <v>0</v>
          </cell>
          <cell r="BC170">
            <v>2</v>
          </cell>
          <cell r="BD170">
            <v>1</v>
          </cell>
          <cell r="BE170">
            <v>0</v>
          </cell>
          <cell r="BF170">
            <v>0</v>
          </cell>
          <cell r="BG170">
            <v>0</v>
          </cell>
          <cell r="BH170">
            <v>0</v>
          </cell>
          <cell r="BI170">
            <v>0</v>
          </cell>
          <cell r="BJ170">
            <v>0</v>
          </cell>
          <cell r="BK170">
            <v>0</v>
          </cell>
          <cell r="BL170">
            <v>1</v>
          </cell>
          <cell r="BM170">
            <v>0</v>
          </cell>
          <cell r="BN170">
            <v>2</v>
          </cell>
          <cell r="BP170">
            <v>17</v>
          </cell>
        </row>
        <row r="171">
          <cell r="B171">
            <v>1120</v>
          </cell>
          <cell r="C171" t="str">
            <v>AS</v>
          </cell>
          <cell r="D171" t="str">
            <v>AS CL 서울2팀</v>
          </cell>
          <cell r="E171" t="str">
            <v>임종만</v>
          </cell>
          <cell r="F171" t="str">
            <v>차장</v>
          </cell>
          <cell r="G171" t="str">
            <v>팀원</v>
          </cell>
          <cell r="H171" t="str">
            <v>1992-12-01</v>
          </cell>
          <cell r="I171" t="str">
            <v>남</v>
          </cell>
          <cell r="J171">
            <v>21</v>
          </cell>
          <cell r="K171">
            <v>0</v>
          </cell>
          <cell r="L171">
            <v>24</v>
          </cell>
          <cell r="M171">
            <v>24</v>
          </cell>
          <cell r="Q171" t="str">
            <v>회의</v>
          </cell>
          <cell r="AQ171" t="str">
            <v>휴일</v>
          </cell>
          <cell r="AU171">
            <v>0</v>
          </cell>
          <cell r="AV171">
            <v>0</v>
          </cell>
          <cell r="AW171">
            <v>0</v>
          </cell>
          <cell r="AX171">
            <v>0</v>
          </cell>
          <cell r="AY171">
            <v>0</v>
          </cell>
          <cell r="AZ171">
            <v>0</v>
          </cell>
          <cell r="BA171">
            <v>0</v>
          </cell>
          <cell r="BB171">
            <v>0</v>
          </cell>
          <cell r="BC171">
            <v>1</v>
          </cell>
          <cell r="BD171">
            <v>0</v>
          </cell>
          <cell r="BE171">
            <v>0</v>
          </cell>
          <cell r="BF171">
            <v>0</v>
          </cell>
          <cell r="BG171">
            <v>0</v>
          </cell>
          <cell r="BH171">
            <v>0</v>
          </cell>
          <cell r="BI171">
            <v>0</v>
          </cell>
          <cell r="BJ171">
            <v>0</v>
          </cell>
          <cell r="BK171">
            <v>0</v>
          </cell>
          <cell r="BL171">
            <v>1</v>
          </cell>
          <cell r="BM171">
            <v>0</v>
          </cell>
          <cell r="BN171">
            <v>1</v>
          </cell>
          <cell r="BP171">
            <v>18</v>
          </cell>
        </row>
        <row r="172">
          <cell r="B172">
            <v>1063</v>
          </cell>
          <cell r="C172" t="str">
            <v>AS</v>
          </cell>
          <cell r="D172" t="str">
            <v>AS CL 서울3팀</v>
          </cell>
          <cell r="E172" t="str">
            <v>조명건</v>
          </cell>
          <cell r="F172" t="str">
            <v>차장</v>
          </cell>
          <cell r="G172" t="str">
            <v>팀장</v>
          </cell>
          <cell r="H172" t="str">
            <v>1990-12-10</v>
          </cell>
          <cell r="I172" t="str">
            <v>남</v>
          </cell>
          <cell r="J172">
            <v>29</v>
          </cell>
          <cell r="K172">
            <v>0</v>
          </cell>
          <cell r="L172">
            <v>26</v>
          </cell>
          <cell r="M172">
            <v>26</v>
          </cell>
          <cell r="Q172" t="str">
            <v>회의</v>
          </cell>
          <cell r="R172" t="str">
            <v>휴일</v>
          </cell>
          <cell r="AU172">
            <v>0</v>
          </cell>
          <cell r="AV172">
            <v>0</v>
          </cell>
          <cell r="AW172">
            <v>0</v>
          </cell>
          <cell r="AX172">
            <v>0</v>
          </cell>
          <cell r="AY172">
            <v>0</v>
          </cell>
          <cell r="AZ172">
            <v>0</v>
          </cell>
          <cell r="BA172">
            <v>0</v>
          </cell>
          <cell r="BB172">
            <v>0</v>
          </cell>
          <cell r="BC172">
            <v>1</v>
          </cell>
          <cell r="BD172">
            <v>0</v>
          </cell>
          <cell r="BE172">
            <v>0</v>
          </cell>
          <cell r="BF172">
            <v>0</v>
          </cell>
          <cell r="BG172">
            <v>0</v>
          </cell>
          <cell r="BH172">
            <v>0</v>
          </cell>
          <cell r="BI172">
            <v>0</v>
          </cell>
          <cell r="BJ172">
            <v>0</v>
          </cell>
          <cell r="BK172">
            <v>0</v>
          </cell>
          <cell r="BL172">
            <v>1</v>
          </cell>
          <cell r="BM172">
            <v>0</v>
          </cell>
          <cell r="BN172">
            <v>1</v>
          </cell>
          <cell r="BP172">
            <v>18</v>
          </cell>
        </row>
        <row r="173">
          <cell r="B173">
            <v>1259</v>
          </cell>
          <cell r="C173" t="str">
            <v>AS</v>
          </cell>
          <cell r="D173" t="str">
            <v>AS CL 서울3팀</v>
          </cell>
          <cell r="E173" t="str">
            <v>이남재</v>
          </cell>
          <cell r="F173" t="str">
            <v>주임</v>
          </cell>
          <cell r="G173" t="str">
            <v>팀원</v>
          </cell>
          <cell r="H173" t="str">
            <v>1999-12-01</v>
          </cell>
          <cell r="I173" t="str">
            <v>여</v>
          </cell>
          <cell r="J173">
            <v>14</v>
          </cell>
          <cell r="K173">
            <v>0</v>
          </cell>
          <cell r="L173">
            <v>17</v>
          </cell>
          <cell r="M173">
            <v>17</v>
          </cell>
          <cell r="Q173" t="str">
            <v>회의</v>
          </cell>
          <cell r="R173" t="str">
            <v>휴일</v>
          </cell>
          <cell r="AD173" t="str">
            <v>4/5대휴</v>
          </cell>
          <cell r="AU173">
            <v>0</v>
          </cell>
          <cell r="AV173">
            <v>0</v>
          </cell>
          <cell r="AW173">
            <v>0</v>
          </cell>
          <cell r="AX173">
            <v>0</v>
          </cell>
          <cell r="AY173">
            <v>0</v>
          </cell>
          <cell r="AZ173">
            <v>0</v>
          </cell>
          <cell r="BA173">
            <v>0</v>
          </cell>
          <cell r="BB173">
            <v>0</v>
          </cell>
          <cell r="BC173">
            <v>1</v>
          </cell>
          <cell r="BD173">
            <v>1</v>
          </cell>
          <cell r="BE173">
            <v>0</v>
          </cell>
          <cell r="BF173">
            <v>0</v>
          </cell>
          <cell r="BG173">
            <v>0</v>
          </cell>
          <cell r="BH173">
            <v>0</v>
          </cell>
          <cell r="BI173">
            <v>0</v>
          </cell>
          <cell r="BJ173">
            <v>0</v>
          </cell>
          <cell r="BK173">
            <v>0</v>
          </cell>
          <cell r="BL173">
            <v>1</v>
          </cell>
          <cell r="BM173">
            <v>0</v>
          </cell>
          <cell r="BN173">
            <v>2</v>
          </cell>
          <cell r="BP173">
            <v>17</v>
          </cell>
        </row>
        <row r="174">
          <cell r="B174">
            <v>1397</v>
          </cell>
          <cell r="C174" t="str">
            <v>AS</v>
          </cell>
          <cell r="D174" t="str">
            <v>AS CL 서울3팀</v>
          </cell>
          <cell r="E174" t="str">
            <v>남동명</v>
          </cell>
          <cell r="F174" t="str">
            <v>주임</v>
          </cell>
          <cell r="G174" t="str">
            <v>팀원</v>
          </cell>
          <cell r="H174" t="str">
            <v>2002-06-17</v>
          </cell>
          <cell r="I174" t="str">
            <v>남</v>
          </cell>
          <cell r="J174">
            <v>12</v>
          </cell>
          <cell r="K174">
            <v>0</v>
          </cell>
          <cell r="L174">
            <v>14</v>
          </cell>
          <cell r="M174">
            <v>14</v>
          </cell>
          <cell r="Q174" t="str">
            <v>회의</v>
          </cell>
          <cell r="R174" t="str">
            <v>휴일</v>
          </cell>
          <cell r="AD174" t="str">
            <v>4/5대휴</v>
          </cell>
          <cell r="AU174">
            <v>0</v>
          </cell>
          <cell r="AV174">
            <v>0</v>
          </cell>
          <cell r="AW174">
            <v>0</v>
          </cell>
          <cell r="AX174">
            <v>0</v>
          </cell>
          <cell r="AY174">
            <v>0</v>
          </cell>
          <cell r="AZ174">
            <v>0</v>
          </cell>
          <cell r="BA174">
            <v>0</v>
          </cell>
          <cell r="BB174">
            <v>0</v>
          </cell>
          <cell r="BC174">
            <v>1</v>
          </cell>
          <cell r="BD174">
            <v>1</v>
          </cell>
          <cell r="BE174">
            <v>0</v>
          </cell>
          <cell r="BF174">
            <v>0</v>
          </cell>
          <cell r="BG174">
            <v>0</v>
          </cell>
          <cell r="BH174">
            <v>0</v>
          </cell>
          <cell r="BI174">
            <v>0</v>
          </cell>
          <cell r="BJ174">
            <v>0</v>
          </cell>
          <cell r="BK174">
            <v>0</v>
          </cell>
          <cell r="BL174">
            <v>1</v>
          </cell>
          <cell r="BM174">
            <v>0</v>
          </cell>
          <cell r="BN174">
            <v>2</v>
          </cell>
          <cell r="BP174">
            <v>17</v>
          </cell>
        </row>
        <row r="175">
          <cell r="B175">
            <v>1551</v>
          </cell>
          <cell r="C175" t="str">
            <v>AS</v>
          </cell>
          <cell r="D175" t="str">
            <v>AS CL 서울3팀</v>
          </cell>
          <cell r="E175" t="str">
            <v>배상윤</v>
          </cell>
          <cell r="F175" t="str">
            <v>사원</v>
          </cell>
          <cell r="G175" t="str">
            <v>팀원</v>
          </cell>
          <cell r="H175" t="str">
            <v>2004-01-26</v>
          </cell>
          <cell r="I175" t="str">
            <v>남</v>
          </cell>
          <cell r="J175">
            <v>2.3150684931506849</v>
          </cell>
          <cell r="K175">
            <v>0</v>
          </cell>
          <cell r="L175">
            <v>12</v>
          </cell>
          <cell r="M175">
            <v>12</v>
          </cell>
          <cell r="Q175" t="str">
            <v>회의</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1</v>
          </cell>
          <cell r="BM175">
            <v>0</v>
          </cell>
          <cell r="BN175">
            <v>1</v>
          </cell>
          <cell r="BP175">
            <v>18</v>
          </cell>
        </row>
        <row r="176">
          <cell r="B176">
            <v>1068</v>
          </cell>
          <cell r="C176" t="str">
            <v>AS</v>
          </cell>
          <cell r="D176" t="str">
            <v>AS CL 서울3팀</v>
          </cell>
          <cell r="E176" t="str">
            <v>유상훈</v>
          </cell>
          <cell r="F176" t="str">
            <v>차장</v>
          </cell>
          <cell r="G176" t="str">
            <v>팀원</v>
          </cell>
          <cell r="H176" t="str">
            <v>1991-06-03</v>
          </cell>
          <cell r="I176" t="str">
            <v>남</v>
          </cell>
          <cell r="J176">
            <v>23</v>
          </cell>
          <cell r="K176">
            <v>0</v>
          </cell>
          <cell r="L176">
            <v>25</v>
          </cell>
          <cell r="M176">
            <v>25</v>
          </cell>
          <cell r="Q176" t="str">
            <v>회의</v>
          </cell>
          <cell r="R176" t="str">
            <v>휴일</v>
          </cell>
          <cell r="AF176" t="str">
            <v>4/5대휴</v>
          </cell>
          <cell r="AU176">
            <v>0</v>
          </cell>
          <cell r="AV176">
            <v>0</v>
          </cell>
          <cell r="AW176">
            <v>0</v>
          </cell>
          <cell r="AX176">
            <v>0</v>
          </cell>
          <cell r="AY176">
            <v>0</v>
          </cell>
          <cell r="AZ176">
            <v>0</v>
          </cell>
          <cell r="BA176">
            <v>0</v>
          </cell>
          <cell r="BB176">
            <v>0</v>
          </cell>
          <cell r="BC176">
            <v>1</v>
          </cell>
          <cell r="BD176">
            <v>1</v>
          </cell>
          <cell r="BE176">
            <v>0</v>
          </cell>
          <cell r="BF176">
            <v>0</v>
          </cell>
          <cell r="BG176">
            <v>0</v>
          </cell>
          <cell r="BH176">
            <v>0</v>
          </cell>
          <cell r="BI176">
            <v>0</v>
          </cell>
          <cell r="BJ176">
            <v>0</v>
          </cell>
          <cell r="BK176">
            <v>0</v>
          </cell>
          <cell r="BL176">
            <v>1</v>
          </cell>
          <cell r="BM176">
            <v>0</v>
          </cell>
          <cell r="BN176">
            <v>2</v>
          </cell>
          <cell r="BP176">
            <v>17</v>
          </cell>
        </row>
        <row r="177">
          <cell r="B177">
            <v>1497</v>
          </cell>
          <cell r="C177" t="str">
            <v>AS</v>
          </cell>
          <cell r="D177" t="str">
            <v>AS CL 서울3팀</v>
          </cell>
          <cell r="E177" t="str">
            <v>최규룡</v>
          </cell>
          <cell r="F177" t="str">
            <v>차장</v>
          </cell>
          <cell r="G177" t="str">
            <v>팀원</v>
          </cell>
          <cell r="H177" t="str">
            <v>2003-04-25</v>
          </cell>
          <cell r="I177" t="str">
            <v>남</v>
          </cell>
          <cell r="J177">
            <v>7.8493150684931514</v>
          </cell>
          <cell r="K177">
            <v>0</v>
          </cell>
          <cell r="L177">
            <v>13</v>
          </cell>
          <cell r="M177">
            <v>13</v>
          </cell>
          <cell r="Q177" t="str">
            <v>회의</v>
          </cell>
          <cell r="R177" t="str">
            <v>휴일</v>
          </cell>
          <cell r="AK177" t="str">
            <v>4/5대휴</v>
          </cell>
          <cell r="AU177">
            <v>0</v>
          </cell>
          <cell r="AV177">
            <v>0</v>
          </cell>
          <cell r="AW177">
            <v>0</v>
          </cell>
          <cell r="AX177">
            <v>0</v>
          </cell>
          <cell r="AY177">
            <v>0</v>
          </cell>
          <cell r="AZ177">
            <v>0</v>
          </cell>
          <cell r="BA177">
            <v>0</v>
          </cell>
          <cell r="BB177">
            <v>0</v>
          </cell>
          <cell r="BC177">
            <v>1</v>
          </cell>
          <cell r="BD177">
            <v>1</v>
          </cell>
          <cell r="BE177">
            <v>0</v>
          </cell>
          <cell r="BF177">
            <v>0</v>
          </cell>
          <cell r="BG177">
            <v>0</v>
          </cell>
          <cell r="BH177">
            <v>0</v>
          </cell>
          <cell r="BI177">
            <v>0</v>
          </cell>
          <cell r="BJ177">
            <v>0</v>
          </cell>
          <cell r="BK177">
            <v>0</v>
          </cell>
          <cell r="BL177">
            <v>1</v>
          </cell>
          <cell r="BM177">
            <v>0</v>
          </cell>
          <cell r="BN177">
            <v>2</v>
          </cell>
          <cell r="BP177">
            <v>17</v>
          </cell>
        </row>
        <row r="178">
          <cell r="B178">
            <v>1343</v>
          </cell>
          <cell r="C178" t="str">
            <v>AS</v>
          </cell>
          <cell r="D178" t="str">
            <v>AS CL 서울3팀</v>
          </cell>
          <cell r="E178" t="str">
            <v>이석훈</v>
          </cell>
          <cell r="F178" t="str">
            <v>주임</v>
          </cell>
          <cell r="G178" t="str">
            <v>팀원</v>
          </cell>
          <cell r="H178" t="str">
            <v>2001-03-05</v>
          </cell>
          <cell r="I178" t="str">
            <v>남</v>
          </cell>
          <cell r="J178">
            <v>8</v>
          </cell>
          <cell r="K178">
            <v>0</v>
          </cell>
          <cell r="L178">
            <v>15</v>
          </cell>
          <cell r="M178">
            <v>15</v>
          </cell>
          <cell r="Q178" t="str">
            <v>회의</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1</v>
          </cell>
          <cell r="BM178">
            <v>0</v>
          </cell>
          <cell r="BN178">
            <v>1</v>
          </cell>
          <cell r="BP178">
            <v>18</v>
          </cell>
        </row>
        <row r="179">
          <cell r="B179">
            <v>1324</v>
          </cell>
          <cell r="C179" t="str">
            <v>AS</v>
          </cell>
          <cell r="D179" t="str">
            <v>AS CL 서울3팀</v>
          </cell>
          <cell r="E179" t="str">
            <v>방제국</v>
          </cell>
          <cell r="F179" t="str">
            <v>주임</v>
          </cell>
          <cell r="G179" t="str">
            <v>팀원</v>
          </cell>
          <cell r="H179" t="str">
            <v>2001-02-26</v>
          </cell>
          <cell r="I179" t="str">
            <v>남</v>
          </cell>
          <cell r="J179">
            <v>13</v>
          </cell>
          <cell r="K179">
            <v>0</v>
          </cell>
          <cell r="L179">
            <v>15</v>
          </cell>
          <cell r="M179">
            <v>15</v>
          </cell>
          <cell r="Q179" t="str">
            <v>회의</v>
          </cell>
          <cell r="R179" t="str">
            <v>휴일</v>
          </cell>
          <cell r="AK179" t="str">
            <v>4/5대휴</v>
          </cell>
          <cell r="AU179">
            <v>0</v>
          </cell>
          <cell r="AV179">
            <v>0</v>
          </cell>
          <cell r="AW179">
            <v>0</v>
          </cell>
          <cell r="AX179">
            <v>0</v>
          </cell>
          <cell r="AY179">
            <v>0</v>
          </cell>
          <cell r="AZ179">
            <v>0</v>
          </cell>
          <cell r="BA179">
            <v>0</v>
          </cell>
          <cell r="BB179">
            <v>0</v>
          </cell>
          <cell r="BC179">
            <v>1</v>
          </cell>
          <cell r="BD179">
            <v>1</v>
          </cell>
          <cell r="BE179">
            <v>0</v>
          </cell>
          <cell r="BF179">
            <v>0</v>
          </cell>
          <cell r="BG179">
            <v>0</v>
          </cell>
          <cell r="BH179">
            <v>0</v>
          </cell>
          <cell r="BI179">
            <v>0</v>
          </cell>
          <cell r="BJ179">
            <v>0</v>
          </cell>
          <cell r="BK179">
            <v>0</v>
          </cell>
          <cell r="BL179">
            <v>1</v>
          </cell>
          <cell r="BM179">
            <v>0</v>
          </cell>
          <cell r="BN179">
            <v>2</v>
          </cell>
          <cell r="BP179">
            <v>17</v>
          </cell>
        </row>
        <row r="180">
          <cell r="B180">
            <v>1258</v>
          </cell>
          <cell r="C180" t="str">
            <v>AS</v>
          </cell>
          <cell r="D180" t="str">
            <v>AS CL 서울3팀</v>
          </cell>
          <cell r="E180" t="str">
            <v>김은아</v>
          </cell>
          <cell r="F180" t="str">
            <v>주임</v>
          </cell>
          <cell r="G180" t="str">
            <v>팀원</v>
          </cell>
          <cell r="H180" t="str">
            <v>1999-12-01</v>
          </cell>
          <cell r="I180" t="str">
            <v>여</v>
          </cell>
          <cell r="J180">
            <v>21</v>
          </cell>
          <cell r="K180">
            <v>0</v>
          </cell>
          <cell r="L180">
            <v>17</v>
          </cell>
          <cell r="M180">
            <v>17</v>
          </cell>
          <cell r="Q180" t="str">
            <v>회의</v>
          </cell>
          <cell r="R180" t="str">
            <v>휴일</v>
          </cell>
          <cell r="W180" t="str">
            <v>4/5대휴</v>
          </cell>
          <cell r="AD180" t="str">
            <v>생휴</v>
          </cell>
          <cell r="AF180" t="str">
            <v>병가</v>
          </cell>
          <cell r="AG180" t="str">
            <v>병가</v>
          </cell>
          <cell r="AH180" t="str">
            <v>병가</v>
          </cell>
          <cell r="AK180" t="str">
            <v>병가</v>
          </cell>
          <cell r="AL180" t="str">
            <v>병가</v>
          </cell>
          <cell r="AM180" t="str">
            <v>병가</v>
          </cell>
          <cell r="AN180" t="str">
            <v>병가</v>
          </cell>
          <cell r="AO180" t="str">
            <v>병가</v>
          </cell>
          <cell r="AU180">
            <v>0</v>
          </cell>
          <cell r="AV180">
            <v>0</v>
          </cell>
          <cell r="AW180">
            <v>0</v>
          </cell>
          <cell r="AX180">
            <v>0</v>
          </cell>
          <cell r="AY180">
            <v>0</v>
          </cell>
          <cell r="AZ180">
            <v>0</v>
          </cell>
          <cell r="BA180">
            <v>1</v>
          </cell>
          <cell r="BB180">
            <v>0</v>
          </cell>
          <cell r="BC180">
            <v>1</v>
          </cell>
          <cell r="BD180">
            <v>1</v>
          </cell>
          <cell r="BE180">
            <v>0</v>
          </cell>
          <cell r="BF180">
            <v>8</v>
          </cell>
          <cell r="BG180">
            <v>0</v>
          </cell>
          <cell r="BH180">
            <v>0</v>
          </cell>
          <cell r="BI180">
            <v>0</v>
          </cell>
          <cell r="BJ180">
            <v>0</v>
          </cell>
          <cell r="BK180">
            <v>0</v>
          </cell>
          <cell r="BL180">
            <v>1</v>
          </cell>
          <cell r="BM180">
            <v>0</v>
          </cell>
          <cell r="BN180">
            <v>11</v>
          </cell>
          <cell r="BP180">
            <v>8</v>
          </cell>
        </row>
        <row r="181">
          <cell r="B181">
            <v>1529</v>
          </cell>
          <cell r="C181" t="str">
            <v>AS</v>
          </cell>
          <cell r="D181" t="str">
            <v>AS CL 서울3팀</v>
          </cell>
          <cell r="E181" t="str">
            <v>최진원</v>
          </cell>
          <cell r="F181" t="str">
            <v>대리</v>
          </cell>
          <cell r="G181" t="str">
            <v>팀원</v>
          </cell>
          <cell r="H181" t="str">
            <v>2003-07-01</v>
          </cell>
          <cell r="I181" t="str">
            <v>남</v>
          </cell>
          <cell r="J181">
            <v>10.013698630136986</v>
          </cell>
          <cell r="K181">
            <v>0</v>
          </cell>
          <cell r="L181">
            <v>13</v>
          </cell>
          <cell r="M181">
            <v>13</v>
          </cell>
          <cell r="Q181" t="str">
            <v>회의</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1</v>
          </cell>
          <cell r="BM181">
            <v>0</v>
          </cell>
          <cell r="BN181">
            <v>1</v>
          </cell>
          <cell r="BP181">
            <v>18</v>
          </cell>
        </row>
        <row r="182">
          <cell r="B182">
            <v>1199</v>
          </cell>
          <cell r="C182" t="str">
            <v>AS</v>
          </cell>
          <cell r="D182" t="str">
            <v>National Sales Manager</v>
          </cell>
          <cell r="E182" t="str">
            <v>소만억</v>
          </cell>
          <cell r="F182" t="str">
            <v>부장</v>
          </cell>
          <cell r="G182" t="str">
            <v>본부장</v>
          </cell>
          <cell r="H182" t="str">
            <v>1997-05-06</v>
          </cell>
          <cell r="I182" t="str">
            <v>남</v>
          </cell>
          <cell r="J182">
            <v>23</v>
          </cell>
          <cell r="K182">
            <v>0</v>
          </cell>
          <cell r="L182">
            <v>19</v>
          </cell>
          <cell r="M182">
            <v>19</v>
          </cell>
          <cell r="Q182" t="str">
            <v>회의</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1</v>
          </cell>
          <cell r="BM182">
            <v>0</v>
          </cell>
          <cell r="BN182">
            <v>1</v>
          </cell>
          <cell r="BP182">
            <v>18</v>
          </cell>
        </row>
        <row r="183">
          <cell r="B183">
            <v>1122</v>
          </cell>
          <cell r="C183" t="str">
            <v>AS</v>
          </cell>
          <cell r="D183" t="str">
            <v>AS CL 대전팀</v>
          </cell>
          <cell r="E183" t="str">
            <v>박석희</v>
          </cell>
          <cell r="F183" t="str">
            <v>차장</v>
          </cell>
          <cell r="G183" t="str">
            <v>팀장</v>
          </cell>
          <cell r="H183" t="str">
            <v>1993-02-01</v>
          </cell>
          <cell r="I183" t="str">
            <v>남</v>
          </cell>
          <cell r="J183">
            <v>22</v>
          </cell>
          <cell r="K183">
            <v>0</v>
          </cell>
          <cell r="L183">
            <v>23</v>
          </cell>
          <cell r="M183">
            <v>23</v>
          </cell>
          <cell r="Q183" t="str">
            <v>회의</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1</v>
          </cell>
          <cell r="BM183">
            <v>0</v>
          </cell>
          <cell r="BN183">
            <v>1</v>
          </cell>
          <cell r="BP183">
            <v>18</v>
          </cell>
        </row>
        <row r="184">
          <cell r="B184">
            <v>1032</v>
          </cell>
          <cell r="C184" t="str">
            <v>AS</v>
          </cell>
          <cell r="D184" t="str">
            <v>AS CL 대전팀</v>
          </cell>
          <cell r="E184" t="str">
            <v>허상욱</v>
          </cell>
          <cell r="F184" t="str">
            <v>부장</v>
          </cell>
          <cell r="G184" t="str">
            <v>팀원</v>
          </cell>
          <cell r="H184" t="str">
            <v>1989-03-27</v>
          </cell>
          <cell r="I184" t="str">
            <v>남</v>
          </cell>
          <cell r="J184">
            <v>23</v>
          </cell>
          <cell r="K184">
            <v>0</v>
          </cell>
          <cell r="L184">
            <v>27</v>
          </cell>
          <cell r="M184">
            <v>27</v>
          </cell>
          <cell r="Q184" t="str">
            <v>회의</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1</v>
          </cell>
          <cell r="BM184">
            <v>0</v>
          </cell>
          <cell r="BN184">
            <v>1</v>
          </cell>
          <cell r="BP184">
            <v>18</v>
          </cell>
        </row>
        <row r="185">
          <cell r="B185">
            <v>1428</v>
          </cell>
          <cell r="C185" t="str">
            <v>AS</v>
          </cell>
          <cell r="D185" t="str">
            <v>AS CL 대전팀</v>
          </cell>
          <cell r="E185" t="str">
            <v>권오선</v>
          </cell>
          <cell r="F185" t="str">
            <v>사원</v>
          </cell>
          <cell r="G185" t="str">
            <v>팀원</v>
          </cell>
          <cell r="H185" t="str">
            <v>2003-01-07</v>
          </cell>
          <cell r="I185" t="str">
            <v>남</v>
          </cell>
          <cell r="J185">
            <v>9</v>
          </cell>
          <cell r="K185">
            <v>0</v>
          </cell>
          <cell r="L185">
            <v>13</v>
          </cell>
          <cell r="M185">
            <v>13</v>
          </cell>
          <cell r="Q185" t="str">
            <v>회의</v>
          </cell>
          <cell r="AM185" t="str">
            <v>출산</v>
          </cell>
          <cell r="AN185" t="str">
            <v>출산</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1</v>
          </cell>
          <cell r="BM185">
            <v>0</v>
          </cell>
          <cell r="BN185">
            <v>1</v>
          </cell>
          <cell r="BO185">
            <v>-3</v>
          </cell>
          <cell r="BP185">
            <v>15</v>
          </cell>
        </row>
        <row r="186">
          <cell r="B186">
            <v>1452</v>
          </cell>
          <cell r="C186" t="str">
            <v>AS</v>
          </cell>
          <cell r="D186" t="str">
            <v>AS CL 대전팀</v>
          </cell>
          <cell r="E186" t="str">
            <v>배세훈</v>
          </cell>
          <cell r="F186" t="str">
            <v>주임</v>
          </cell>
          <cell r="G186" t="str">
            <v>팀원</v>
          </cell>
          <cell r="H186" t="str">
            <v>2003-01-07</v>
          </cell>
          <cell r="I186" t="str">
            <v>남</v>
          </cell>
          <cell r="J186">
            <v>4.8082191780821901</v>
          </cell>
          <cell r="K186">
            <v>0</v>
          </cell>
          <cell r="L186">
            <v>13</v>
          </cell>
          <cell r="M186">
            <v>13</v>
          </cell>
          <cell r="Q186" t="str">
            <v>회의</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1</v>
          </cell>
          <cell r="BM186">
            <v>0</v>
          </cell>
          <cell r="BN186">
            <v>1</v>
          </cell>
          <cell r="BP186">
            <v>18</v>
          </cell>
        </row>
        <row r="187">
          <cell r="B187">
            <v>1190</v>
          </cell>
          <cell r="C187" t="str">
            <v>AS</v>
          </cell>
          <cell r="D187" t="str">
            <v>AS CL 대전팀</v>
          </cell>
          <cell r="E187" t="str">
            <v>이상만</v>
          </cell>
          <cell r="F187" t="str">
            <v>차장</v>
          </cell>
          <cell r="G187" t="str">
            <v>팀원</v>
          </cell>
          <cell r="H187" t="str">
            <v>1996-12-01</v>
          </cell>
          <cell r="I187" t="str">
            <v>남</v>
          </cell>
          <cell r="J187">
            <v>18</v>
          </cell>
          <cell r="K187">
            <v>0</v>
          </cell>
          <cell r="L187">
            <v>20</v>
          </cell>
          <cell r="M187">
            <v>20</v>
          </cell>
          <cell r="Q187" t="str">
            <v>회의</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1</v>
          </cell>
          <cell r="BM187">
            <v>0</v>
          </cell>
          <cell r="BN187">
            <v>1</v>
          </cell>
          <cell r="BP187">
            <v>18</v>
          </cell>
        </row>
        <row r="188">
          <cell r="B188">
            <v>1050</v>
          </cell>
          <cell r="C188" t="str">
            <v>AS</v>
          </cell>
          <cell r="D188" t="str">
            <v>AS CL 광주팀</v>
          </cell>
          <cell r="E188" t="str">
            <v>이종오</v>
          </cell>
          <cell r="F188" t="str">
            <v>차장</v>
          </cell>
          <cell r="G188" t="str">
            <v>팀장</v>
          </cell>
          <cell r="H188" t="str">
            <v>1990-04-02</v>
          </cell>
          <cell r="I188" t="str">
            <v>남</v>
          </cell>
          <cell r="J188">
            <v>23</v>
          </cell>
          <cell r="K188">
            <v>0</v>
          </cell>
          <cell r="L188">
            <v>26</v>
          </cell>
          <cell r="M188">
            <v>26</v>
          </cell>
          <cell r="Q188" t="str">
            <v>회의</v>
          </cell>
          <cell r="AI188" t="str">
            <v>휴일</v>
          </cell>
          <cell r="AJ188" t="str">
            <v>휴일</v>
          </cell>
          <cell r="AU188">
            <v>0</v>
          </cell>
          <cell r="AV188">
            <v>0</v>
          </cell>
          <cell r="AW188">
            <v>0</v>
          </cell>
          <cell r="AX188">
            <v>0</v>
          </cell>
          <cell r="AY188">
            <v>0</v>
          </cell>
          <cell r="AZ188">
            <v>0</v>
          </cell>
          <cell r="BA188">
            <v>0</v>
          </cell>
          <cell r="BB188">
            <v>0</v>
          </cell>
          <cell r="BC188">
            <v>2</v>
          </cell>
          <cell r="BD188">
            <v>0</v>
          </cell>
          <cell r="BE188">
            <v>0</v>
          </cell>
          <cell r="BF188">
            <v>0</v>
          </cell>
          <cell r="BG188">
            <v>0</v>
          </cell>
          <cell r="BH188">
            <v>0</v>
          </cell>
          <cell r="BI188">
            <v>0</v>
          </cell>
          <cell r="BJ188">
            <v>0</v>
          </cell>
          <cell r="BK188">
            <v>0</v>
          </cell>
          <cell r="BL188">
            <v>1</v>
          </cell>
          <cell r="BM188">
            <v>0</v>
          </cell>
          <cell r="BN188">
            <v>1</v>
          </cell>
          <cell r="BP188">
            <v>18</v>
          </cell>
        </row>
        <row r="189">
          <cell r="B189">
            <v>1097</v>
          </cell>
          <cell r="C189" t="str">
            <v>AS</v>
          </cell>
          <cell r="D189" t="str">
            <v>AS CL 광주팀</v>
          </cell>
          <cell r="E189" t="str">
            <v>박명규</v>
          </cell>
          <cell r="F189" t="str">
            <v>차장</v>
          </cell>
          <cell r="G189" t="str">
            <v>팀원</v>
          </cell>
          <cell r="H189" t="str">
            <v>1992-06-15</v>
          </cell>
          <cell r="I189" t="str">
            <v>남</v>
          </cell>
          <cell r="J189">
            <v>21</v>
          </cell>
          <cell r="K189">
            <v>0</v>
          </cell>
          <cell r="L189">
            <v>24</v>
          </cell>
          <cell r="M189">
            <v>24</v>
          </cell>
          <cell r="Q189" t="str">
            <v>회의</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1</v>
          </cell>
          <cell r="BM189">
            <v>0</v>
          </cell>
          <cell r="BN189">
            <v>1</v>
          </cell>
          <cell r="BP189">
            <v>18</v>
          </cell>
        </row>
        <row r="190">
          <cell r="B190">
            <v>1332</v>
          </cell>
          <cell r="C190" t="str">
            <v>AS</v>
          </cell>
          <cell r="D190" t="str">
            <v>AS CL 광주팀</v>
          </cell>
          <cell r="E190" t="str">
            <v>문상준</v>
          </cell>
          <cell r="F190" t="str">
            <v>주임</v>
          </cell>
          <cell r="G190" t="str">
            <v>팀원</v>
          </cell>
          <cell r="H190" t="str">
            <v>2001-02-26</v>
          </cell>
          <cell r="I190" t="str">
            <v>남</v>
          </cell>
          <cell r="J190">
            <v>13</v>
          </cell>
          <cell r="K190">
            <v>0</v>
          </cell>
          <cell r="L190">
            <v>15</v>
          </cell>
          <cell r="M190">
            <v>15</v>
          </cell>
          <cell r="Q190" t="str">
            <v>회의</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1</v>
          </cell>
          <cell r="BM190">
            <v>0</v>
          </cell>
          <cell r="BN190">
            <v>1</v>
          </cell>
          <cell r="BP190">
            <v>18</v>
          </cell>
        </row>
        <row r="191">
          <cell r="B191">
            <v>1306</v>
          </cell>
          <cell r="C191" t="str">
            <v>AS</v>
          </cell>
          <cell r="D191" t="str">
            <v>AS CL 광주팀</v>
          </cell>
          <cell r="E191" t="str">
            <v>박현우</v>
          </cell>
          <cell r="F191" t="str">
            <v>대리</v>
          </cell>
          <cell r="G191" t="str">
            <v>팀원</v>
          </cell>
          <cell r="H191" t="str">
            <v>2000-04-17</v>
          </cell>
          <cell r="I191" t="str">
            <v>남</v>
          </cell>
          <cell r="J191">
            <v>13</v>
          </cell>
          <cell r="K191">
            <v>0</v>
          </cell>
          <cell r="L191">
            <v>16</v>
          </cell>
          <cell r="M191">
            <v>16</v>
          </cell>
          <cell r="Q191" t="str">
            <v>회의</v>
          </cell>
          <cell r="AG191" t="str">
            <v>출산</v>
          </cell>
          <cell r="AH191" t="str">
            <v>출산</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1</v>
          </cell>
          <cell r="BM191">
            <v>0</v>
          </cell>
          <cell r="BN191">
            <v>1</v>
          </cell>
          <cell r="BO191">
            <v>-2</v>
          </cell>
          <cell r="BP191">
            <v>16</v>
          </cell>
        </row>
        <row r="192">
          <cell r="B192">
            <v>1559</v>
          </cell>
          <cell r="C192" t="str">
            <v>AS</v>
          </cell>
          <cell r="D192" t="str">
            <v>AS CL 광주팀</v>
          </cell>
          <cell r="E192" t="str">
            <v>정민진</v>
          </cell>
          <cell r="F192" t="str">
            <v>사원</v>
          </cell>
          <cell r="G192" t="str">
            <v>팀원</v>
          </cell>
          <cell r="H192" t="str">
            <v>2004-01-26</v>
          </cell>
          <cell r="I192" t="str">
            <v>남</v>
          </cell>
          <cell r="J192">
            <v>5.3150684931506849</v>
          </cell>
          <cell r="K192">
            <v>0</v>
          </cell>
          <cell r="L192">
            <v>12</v>
          </cell>
          <cell r="M192">
            <v>12</v>
          </cell>
          <cell r="Q192" t="str">
            <v>회의</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1</v>
          </cell>
          <cell r="BM192">
            <v>0</v>
          </cell>
          <cell r="BN192">
            <v>1</v>
          </cell>
          <cell r="BP192">
            <v>18</v>
          </cell>
        </row>
        <row r="193">
          <cell r="B193">
            <v>1239</v>
          </cell>
          <cell r="C193" t="str">
            <v>AS</v>
          </cell>
          <cell r="D193" t="str">
            <v>AS CL 광주팀</v>
          </cell>
          <cell r="E193" t="str">
            <v>주창우</v>
          </cell>
          <cell r="F193" t="str">
            <v>대리</v>
          </cell>
          <cell r="G193" t="str">
            <v>팀원</v>
          </cell>
          <cell r="H193" t="str">
            <v>1999-07-01</v>
          </cell>
          <cell r="I193" t="str">
            <v>남</v>
          </cell>
          <cell r="J193">
            <v>15</v>
          </cell>
          <cell r="K193">
            <v>0</v>
          </cell>
          <cell r="L193">
            <v>17</v>
          </cell>
          <cell r="M193">
            <v>17</v>
          </cell>
          <cell r="Q193" t="str">
            <v>회의</v>
          </cell>
          <cell r="AI193" t="str">
            <v>휴일</v>
          </cell>
          <cell r="AJ193" t="str">
            <v>휴일</v>
          </cell>
          <cell r="AU193">
            <v>0</v>
          </cell>
          <cell r="AV193">
            <v>0</v>
          </cell>
          <cell r="AW193">
            <v>0</v>
          </cell>
          <cell r="AX193">
            <v>0</v>
          </cell>
          <cell r="AY193">
            <v>0</v>
          </cell>
          <cell r="AZ193">
            <v>0</v>
          </cell>
          <cell r="BA193">
            <v>0</v>
          </cell>
          <cell r="BB193">
            <v>0</v>
          </cell>
          <cell r="BC193">
            <v>2</v>
          </cell>
          <cell r="BD193">
            <v>0</v>
          </cell>
          <cell r="BE193">
            <v>0</v>
          </cell>
          <cell r="BF193">
            <v>0</v>
          </cell>
          <cell r="BG193">
            <v>0</v>
          </cell>
          <cell r="BH193">
            <v>0</v>
          </cell>
          <cell r="BI193">
            <v>0</v>
          </cell>
          <cell r="BJ193">
            <v>0</v>
          </cell>
          <cell r="BK193">
            <v>0</v>
          </cell>
          <cell r="BL193">
            <v>1</v>
          </cell>
          <cell r="BM193">
            <v>0</v>
          </cell>
          <cell r="BN193">
            <v>1</v>
          </cell>
          <cell r="BP193">
            <v>18</v>
          </cell>
        </row>
        <row r="194">
          <cell r="B194">
            <v>1570</v>
          </cell>
          <cell r="C194" t="str">
            <v>AS</v>
          </cell>
          <cell r="D194" t="str">
            <v>AS CL 광주팀</v>
          </cell>
          <cell r="E194" t="str">
            <v>김지순</v>
          </cell>
          <cell r="F194" t="str">
            <v>사원</v>
          </cell>
          <cell r="G194" t="str">
            <v>팀원</v>
          </cell>
          <cell r="H194" t="str">
            <v>2004-06-01</v>
          </cell>
          <cell r="I194" t="str">
            <v>여</v>
          </cell>
          <cell r="J194">
            <v>9.8356164383561655</v>
          </cell>
          <cell r="K194">
            <v>0</v>
          </cell>
          <cell r="L194">
            <v>12</v>
          </cell>
          <cell r="M194">
            <v>12</v>
          </cell>
          <cell r="Q194" t="str">
            <v>회의</v>
          </cell>
          <cell r="R194" t="str">
            <v>휴일</v>
          </cell>
          <cell r="AA194" t="str">
            <v>4/5대휴</v>
          </cell>
          <cell r="AI194" t="str">
            <v>휴일</v>
          </cell>
          <cell r="AJ194" t="str">
            <v>휴일</v>
          </cell>
          <cell r="AK194" t="str">
            <v>4/22대휴</v>
          </cell>
          <cell r="AU194">
            <v>0</v>
          </cell>
          <cell r="AV194">
            <v>0</v>
          </cell>
          <cell r="AW194">
            <v>0</v>
          </cell>
          <cell r="AX194">
            <v>0</v>
          </cell>
          <cell r="AY194">
            <v>0</v>
          </cell>
          <cell r="AZ194">
            <v>0</v>
          </cell>
          <cell r="BA194">
            <v>0</v>
          </cell>
          <cell r="BB194">
            <v>0</v>
          </cell>
          <cell r="BC194">
            <v>3</v>
          </cell>
          <cell r="BD194">
            <v>2</v>
          </cell>
          <cell r="BE194">
            <v>0</v>
          </cell>
          <cell r="BF194">
            <v>0</v>
          </cell>
          <cell r="BG194">
            <v>0</v>
          </cell>
          <cell r="BH194">
            <v>0</v>
          </cell>
          <cell r="BI194">
            <v>0</v>
          </cell>
          <cell r="BJ194">
            <v>0</v>
          </cell>
          <cell r="BK194">
            <v>0</v>
          </cell>
          <cell r="BL194">
            <v>1</v>
          </cell>
          <cell r="BM194">
            <v>0</v>
          </cell>
          <cell r="BN194">
            <v>3</v>
          </cell>
          <cell r="BP194">
            <v>16</v>
          </cell>
        </row>
        <row r="195">
          <cell r="B195">
            <v>1331</v>
          </cell>
          <cell r="C195" t="str">
            <v>AS</v>
          </cell>
          <cell r="D195" t="str">
            <v>AS CL 광주팀</v>
          </cell>
          <cell r="E195" t="str">
            <v>이승민</v>
          </cell>
          <cell r="F195" t="str">
            <v>주임</v>
          </cell>
          <cell r="G195" t="str">
            <v>팀원</v>
          </cell>
          <cell r="H195" t="str">
            <v>2001-02-26</v>
          </cell>
          <cell r="I195" t="str">
            <v>남</v>
          </cell>
          <cell r="J195">
            <v>13</v>
          </cell>
          <cell r="K195">
            <v>0</v>
          </cell>
          <cell r="L195">
            <v>15</v>
          </cell>
          <cell r="M195">
            <v>15</v>
          </cell>
          <cell r="N195" t="str">
            <v>휴일</v>
          </cell>
          <cell r="O195" t="str">
            <v>휴일</v>
          </cell>
          <cell r="Q195" t="str">
            <v>회의</v>
          </cell>
          <cell r="U195" t="str">
            <v>휴일</v>
          </cell>
          <cell r="V195" t="str">
            <v>휴일</v>
          </cell>
          <cell r="AU195">
            <v>0</v>
          </cell>
          <cell r="AV195">
            <v>0</v>
          </cell>
          <cell r="AW195">
            <v>0</v>
          </cell>
          <cell r="AX195">
            <v>0</v>
          </cell>
          <cell r="AY195">
            <v>0</v>
          </cell>
          <cell r="AZ195">
            <v>0</v>
          </cell>
          <cell r="BA195">
            <v>0</v>
          </cell>
          <cell r="BB195">
            <v>0</v>
          </cell>
          <cell r="BC195">
            <v>4</v>
          </cell>
          <cell r="BD195">
            <v>0</v>
          </cell>
          <cell r="BE195">
            <v>0</v>
          </cell>
          <cell r="BF195">
            <v>0</v>
          </cell>
          <cell r="BG195">
            <v>0</v>
          </cell>
          <cell r="BH195">
            <v>0</v>
          </cell>
          <cell r="BI195">
            <v>0</v>
          </cell>
          <cell r="BJ195">
            <v>0</v>
          </cell>
          <cell r="BK195">
            <v>0</v>
          </cell>
          <cell r="BL195">
            <v>1</v>
          </cell>
          <cell r="BM195">
            <v>0</v>
          </cell>
          <cell r="BN195">
            <v>1</v>
          </cell>
          <cell r="BP195">
            <v>18</v>
          </cell>
        </row>
        <row r="196">
          <cell r="B196">
            <v>1081</v>
          </cell>
          <cell r="C196" t="str">
            <v>AS</v>
          </cell>
          <cell r="D196" t="str">
            <v>AS CL 대구팀</v>
          </cell>
          <cell r="E196" t="str">
            <v>류병식</v>
          </cell>
          <cell r="F196" t="str">
            <v>차장</v>
          </cell>
          <cell r="G196" t="str">
            <v>팀장</v>
          </cell>
          <cell r="H196" t="str">
            <v>1991-09-09</v>
          </cell>
          <cell r="I196" t="str">
            <v>남</v>
          </cell>
          <cell r="J196">
            <v>27</v>
          </cell>
          <cell r="K196">
            <v>0</v>
          </cell>
          <cell r="L196">
            <v>25</v>
          </cell>
          <cell r="M196">
            <v>25</v>
          </cell>
          <cell r="N196" t="str">
            <v>휴일</v>
          </cell>
          <cell r="O196" t="str">
            <v>휴일</v>
          </cell>
          <cell r="Q196" t="str">
            <v>회의</v>
          </cell>
          <cell r="AJ196" t="str">
            <v>휴일</v>
          </cell>
          <cell r="AU196">
            <v>0</v>
          </cell>
          <cell r="AV196">
            <v>0</v>
          </cell>
          <cell r="AW196">
            <v>0</v>
          </cell>
          <cell r="AX196">
            <v>0</v>
          </cell>
          <cell r="AY196">
            <v>0</v>
          </cell>
          <cell r="AZ196">
            <v>0</v>
          </cell>
          <cell r="BA196">
            <v>0</v>
          </cell>
          <cell r="BB196">
            <v>0</v>
          </cell>
          <cell r="BC196">
            <v>3</v>
          </cell>
          <cell r="BD196">
            <v>0</v>
          </cell>
          <cell r="BE196">
            <v>0</v>
          </cell>
          <cell r="BF196">
            <v>0</v>
          </cell>
          <cell r="BG196">
            <v>0</v>
          </cell>
          <cell r="BH196">
            <v>0</v>
          </cell>
          <cell r="BI196">
            <v>0</v>
          </cell>
          <cell r="BJ196">
            <v>0</v>
          </cell>
          <cell r="BK196">
            <v>0</v>
          </cell>
          <cell r="BL196">
            <v>1</v>
          </cell>
          <cell r="BM196">
            <v>0</v>
          </cell>
          <cell r="BN196">
            <v>1</v>
          </cell>
          <cell r="BP196">
            <v>18</v>
          </cell>
        </row>
        <row r="197">
          <cell r="B197">
            <v>1289</v>
          </cell>
          <cell r="C197" t="str">
            <v>AS</v>
          </cell>
          <cell r="D197" t="str">
            <v>AS CL 대구팀</v>
          </cell>
          <cell r="E197" t="str">
            <v>전재형</v>
          </cell>
          <cell r="F197" t="str">
            <v>주임</v>
          </cell>
          <cell r="G197" t="str">
            <v>팀원</v>
          </cell>
          <cell r="H197" t="str">
            <v>2000-02-01</v>
          </cell>
          <cell r="I197" t="str">
            <v>남</v>
          </cell>
          <cell r="J197">
            <v>21</v>
          </cell>
          <cell r="K197">
            <v>0</v>
          </cell>
          <cell r="L197">
            <v>16</v>
          </cell>
          <cell r="M197">
            <v>16</v>
          </cell>
          <cell r="N197" t="str">
            <v>휴일</v>
          </cell>
          <cell r="O197" t="str">
            <v>휴일</v>
          </cell>
          <cell r="Q197" t="str">
            <v>회의</v>
          </cell>
          <cell r="R197" t="str">
            <v>휴일</v>
          </cell>
          <cell r="U197" t="str">
            <v>휴일</v>
          </cell>
          <cell r="V197" t="str">
            <v>휴일</v>
          </cell>
          <cell r="AB197" t="str">
            <v>휴일</v>
          </cell>
          <cell r="AU197">
            <v>0</v>
          </cell>
          <cell r="AV197">
            <v>0</v>
          </cell>
          <cell r="AW197">
            <v>0</v>
          </cell>
          <cell r="AX197">
            <v>0</v>
          </cell>
          <cell r="AY197">
            <v>0</v>
          </cell>
          <cell r="AZ197">
            <v>0</v>
          </cell>
          <cell r="BA197">
            <v>0</v>
          </cell>
          <cell r="BB197">
            <v>0</v>
          </cell>
          <cell r="BC197">
            <v>6</v>
          </cell>
          <cell r="BD197">
            <v>0</v>
          </cell>
          <cell r="BE197">
            <v>0</v>
          </cell>
          <cell r="BF197">
            <v>0</v>
          </cell>
          <cell r="BG197">
            <v>0</v>
          </cell>
          <cell r="BH197">
            <v>0</v>
          </cell>
          <cell r="BI197">
            <v>0</v>
          </cell>
          <cell r="BJ197">
            <v>0</v>
          </cell>
          <cell r="BK197">
            <v>0</v>
          </cell>
          <cell r="BL197">
            <v>1</v>
          </cell>
          <cell r="BM197">
            <v>0</v>
          </cell>
          <cell r="BN197">
            <v>1</v>
          </cell>
          <cell r="BP197">
            <v>18</v>
          </cell>
        </row>
        <row r="198">
          <cell r="B198">
            <v>1475</v>
          </cell>
          <cell r="C198" t="str">
            <v>AS</v>
          </cell>
          <cell r="D198" t="str">
            <v>AS CL 대구팀</v>
          </cell>
          <cell r="E198" t="str">
            <v>정영훈</v>
          </cell>
          <cell r="F198" t="str">
            <v>사원</v>
          </cell>
          <cell r="G198" t="str">
            <v>팀원</v>
          </cell>
          <cell r="H198" t="str">
            <v>2003-01-07</v>
          </cell>
          <cell r="I198" t="str">
            <v>남</v>
          </cell>
          <cell r="J198">
            <v>11.30821917808219</v>
          </cell>
          <cell r="K198">
            <v>0</v>
          </cell>
          <cell r="L198">
            <v>13</v>
          </cell>
          <cell r="M198">
            <v>13</v>
          </cell>
          <cell r="Q198" t="str">
            <v>회의</v>
          </cell>
          <cell r="AB198" t="str">
            <v>휴일</v>
          </cell>
          <cell r="AE198" t="str">
            <v>4/15대휴</v>
          </cell>
          <cell r="AK198" t="str">
            <v>결혼(본인결혼)</v>
          </cell>
          <cell r="AL198" t="str">
            <v>결혼(본인결혼)</v>
          </cell>
          <cell r="AM198" t="str">
            <v>결혼(본인결혼)</v>
          </cell>
          <cell r="AN198" t="str">
            <v>결혼(본인결혼)</v>
          </cell>
          <cell r="AO198" t="str">
            <v>결혼(본인결혼)</v>
          </cell>
          <cell r="AU198">
            <v>0</v>
          </cell>
          <cell r="AV198">
            <v>0</v>
          </cell>
          <cell r="AW198">
            <v>0</v>
          </cell>
          <cell r="AX198">
            <v>0</v>
          </cell>
          <cell r="AY198">
            <v>0</v>
          </cell>
          <cell r="AZ198">
            <v>0</v>
          </cell>
          <cell r="BA198">
            <v>0</v>
          </cell>
          <cell r="BB198">
            <v>0</v>
          </cell>
          <cell r="BC198">
            <v>1</v>
          </cell>
          <cell r="BD198">
            <v>1</v>
          </cell>
          <cell r="BE198">
            <v>0</v>
          </cell>
          <cell r="BF198">
            <v>0</v>
          </cell>
          <cell r="BG198">
            <v>0</v>
          </cell>
          <cell r="BH198">
            <v>0</v>
          </cell>
          <cell r="BI198">
            <v>0</v>
          </cell>
          <cell r="BJ198">
            <v>0</v>
          </cell>
          <cell r="BK198">
            <v>0</v>
          </cell>
          <cell r="BL198">
            <v>1</v>
          </cell>
          <cell r="BM198">
            <v>0</v>
          </cell>
          <cell r="BN198">
            <v>2</v>
          </cell>
          <cell r="BP198">
            <v>17</v>
          </cell>
        </row>
        <row r="199">
          <cell r="B199">
            <v>1519</v>
          </cell>
          <cell r="C199" t="str">
            <v>AS</v>
          </cell>
          <cell r="D199" t="str">
            <v>AS CL 대구팀</v>
          </cell>
          <cell r="E199" t="str">
            <v>안세호</v>
          </cell>
          <cell r="F199" t="str">
            <v>사원</v>
          </cell>
          <cell r="G199" t="str">
            <v>팀원</v>
          </cell>
          <cell r="H199" t="str">
            <v>2003-07-01</v>
          </cell>
          <cell r="I199" t="str">
            <v>남</v>
          </cell>
          <cell r="J199">
            <v>7.0136986301369859</v>
          </cell>
          <cell r="K199">
            <v>0</v>
          </cell>
          <cell r="L199">
            <v>13</v>
          </cell>
          <cell r="M199">
            <v>13</v>
          </cell>
          <cell r="Q199" t="str">
            <v>회의</v>
          </cell>
          <cell r="AI199" t="str">
            <v>휴일</v>
          </cell>
          <cell r="AU199">
            <v>0</v>
          </cell>
          <cell r="AV199">
            <v>0</v>
          </cell>
          <cell r="AW199">
            <v>0</v>
          </cell>
          <cell r="AX199">
            <v>0</v>
          </cell>
          <cell r="AY199">
            <v>0</v>
          </cell>
          <cell r="AZ199">
            <v>0</v>
          </cell>
          <cell r="BA199">
            <v>0</v>
          </cell>
          <cell r="BB199">
            <v>0</v>
          </cell>
          <cell r="BC199">
            <v>1</v>
          </cell>
          <cell r="BD199">
            <v>0</v>
          </cell>
          <cell r="BE199">
            <v>0</v>
          </cell>
          <cell r="BF199">
            <v>0</v>
          </cell>
          <cell r="BG199">
            <v>0</v>
          </cell>
          <cell r="BH199">
            <v>0</v>
          </cell>
          <cell r="BI199">
            <v>0</v>
          </cell>
          <cell r="BJ199">
            <v>0</v>
          </cell>
          <cell r="BK199">
            <v>0</v>
          </cell>
          <cell r="BL199">
            <v>1</v>
          </cell>
          <cell r="BM199">
            <v>0</v>
          </cell>
          <cell r="BN199">
            <v>1</v>
          </cell>
          <cell r="BP199">
            <v>18</v>
          </cell>
        </row>
        <row r="200">
          <cell r="B200">
            <v>1307</v>
          </cell>
          <cell r="C200" t="str">
            <v>AS</v>
          </cell>
          <cell r="D200" t="str">
            <v>AS CL 대구팀</v>
          </cell>
          <cell r="E200" t="str">
            <v>박진석</v>
          </cell>
          <cell r="F200" t="str">
            <v>주임</v>
          </cell>
          <cell r="G200" t="str">
            <v>팀원</v>
          </cell>
          <cell r="H200" t="str">
            <v>2000-04-17</v>
          </cell>
          <cell r="I200" t="str">
            <v>남</v>
          </cell>
          <cell r="J200">
            <v>15</v>
          </cell>
          <cell r="K200">
            <v>0</v>
          </cell>
          <cell r="L200">
            <v>16</v>
          </cell>
          <cell r="M200">
            <v>16</v>
          </cell>
          <cell r="Q200" t="str">
            <v>회의</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1</v>
          </cell>
          <cell r="BM200">
            <v>0</v>
          </cell>
          <cell r="BN200">
            <v>1</v>
          </cell>
          <cell r="BP200">
            <v>18</v>
          </cell>
        </row>
        <row r="201">
          <cell r="B201">
            <v>1533</v>
          </cell>
          <cell r="C201" t="str">
            <v>AS</v>
          </cell>
          <cell r="D201" t="str">
            <v>AS CL 대구팀</v>
          </cell>
          <cell r="E201" t="str">
            <v>노동조</v>
          </cell>
          <cell r="F201" t="str">
            <v>대리</v>
          </cell>
          <cell r="G201" t="str">
            <v>팀원</v>
          </cell>
          <cell r="H201" t="str">
            <v>2003-07-01</v>
          </cell>
          <cell r="I201" t="str">
            <v>남</v>
          </cell>
          <cell r="J201">
            <v>10.013698630136986</v>
          </cell>
          <cell r="K201">
            <v>0</v>
          </cell>
          <cell r="L201">
            <v>13</v>
          </cell>
          <cell r="M201">
            <v>13</v>
          </cell>
          <cell r="Q201" t="str">
            <v>회의</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1</v>
          </cell>
          <cell r="BM201">
            <v>0</v>
          </cell>
          <cell r="BN201">
            <v>1</v>
          </cell>
          <cell r="BP201">
            <v>18</v>
          </cell>
        </row>
        <row r="202">
          <cell r="B202">
            <v>1069</v>
          </cell>
          <cell r="C202" t="str">
            <v>AS</v>
          </cell>
          <cell r="D202" t="str">
            <v>AS CL 부산팀</v>
          </cell>
          <cell r="E202" t="str">
            <v>송승수</v>
          </cell>
          <cell r="F202" t="str">
            <v>차장</v>
          </cell>
          <cell r="G202" t="str">
            <v>팀장</v>
          </cell>
          <cell r="H202" t="str">
            <v>1991-06-03</v>
          </cell>
          <cell r="I202" t="str">
            <v>남</v>
          </cell>
          <cell r="J202">
            <v>29.5</v>
          </cell>
          <cell r="K202">
            <v>0</v>
          </cell>
          <cell r="L202">
            <v>25</v>
          </cell>
          <cell r="M202">
            <v>25</v>
          </cell>
          <cell r="Q202" t="str">
            <v>회의</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1</v>
          </cell>
          <cell r="BM202">
            <v>0</v>
          </cell>
          <cell r="BN202">
            <v>1</v>
          </cell>
          <cell r="BP202">
            <v>18</v>
          </cell>
        </row>
        <row r="203">
          <cell r="B203">
            <v>1293</v>
          </cell>
          <cell r="C203" t="str">
            <v>AS</v>
          </cell>
          <cell r="D203" t="str">
            <v>AS CL 부산팀</v>
          </cell>
          <cell r="E203" t="str">
            <v>박상현</v>
          </cell>
          <cell r="F203" t="str">
            <v>주임</v>
          </cell>
          <cell r="G203" t="str">
            <v>팀원</v>
          </cell>
          <cell r="H203" t="str">
            <v>2000-02-01</v>
          </cell>
          <cell r="I203" t="str">
            <v>남</v>
          </cell>
          <cell r="J203">
            <v>19.5</v>
          </cell>
          <cell r="K203">
            <v>0</v>
          </cell>
          <cell r="L203">
            <v>16</v>
          </cell>
          <cell r="M203">
            <v>16</v>
          </cell>
          <cell r="O203" t="str">
            <v>휴일</v>
          </cell>
          <cell r="Q203" t="str">
            <v>회의</v>
          </cell>
          <cell r="AP203" t="str">
            <v>휴일</v>
          </cell>
          <cell r="AU203">
            <v>0</v>
          </cell>
          <cell r="AV203">
            <v>0</v>
          </cell>
          <cell r="AW203">
            <v>0</v>
          </cell>
          <cell r="AX203">
            <v>0</v>
          </cell>
          <cell r="AY203">
            <v>0</v>
          </cell>
          <cell r="AZ203">
            <v>0</v>
          </cell>
          <cell r="BA203">
            <v>0</v>
          </cell>
          <cell r="BB203">
            <v>0</v>
          </cell>
          <cell r="BC203">
            <v>2</v>
          </cell>
          <cell r="BD203">
            <v>0</v>
          </cell>
          <cell r="BE203">
            <v>0</v>
          </cell>
          <cell r="BF203">
            <v>0</v>
          </cell>
          <cell r="BG203">
            <v>0</v>
          </cell>
          <cell r="BH203">
            <v>0</v>
          </cell>
          <cell r="BI203">
            <v>0</v>
          </cell>
          <cell r="BJ203">
            <v>0</v>
          </cell>
          <cell r="BK203">
            <v>0</v>
          </cell>
          <cell r="BL203">
            <v>1</v>
          </cell>
          <cell r="BM203">
            <v>0</v>
          </cell>
          <cell r="BN203">
            <v>1</v>
          </cell>
          <cell r="BP203">
            <v>18</v>
          </cell>
        </row>
        <row r="204">
          <cell r="B204">
            <v>1360</v>
          </cell>
          <cell r="C204" t="str">
            <v>AS</v>
          </cell>
          <cell r="D204" t="str">
            <v>AS CL 부산팀</v>
          </cell>
          <cell r="E204" t="str">
            <v>허종서</v>
          </cell>
          <cell r="F204" t="str">
            <v>주임</v>
          </cell>
          <cell r="G204" t="str">
            <v>팀원</v>
          </cell>
          <cell r="H204" t="str">
            <v>2001-04-30</v>
          </cell>
          <cell r="I204" t="str">
            <v>남</v>
          </cell>
          <cell r="J204">
            <v>19</v>
          </cell>
          <cell r="K204">
            <v>0</v>
          </cell>
          <cell r="L204">
            <v>15</v>
          </cell>
          <cell r="M204">
            <v>15</v>
          </cell>
          <cell r="Q204" t="str">
            <v>회의</v>
          </cell>
          <cell r="T204" t="str">
            <v>3/11대휴</v>
          </cell>
          <cell r="AL204" t="str">
            <v>출산</v>
          </cell>
          <cell r="AM204" t="str">
            <v>출산</v>
          </cell>
          <cell r="AU204">
            <v>0</v>
          </cell>
          <cell r="AV204">
            <v>0</v>
          </cell>
          <cell r="AW204">
            <v>0</v>
          </cell>
          <cell r="AX204">
            <v>0</v>
          </cell>
          <cell r="AY204">
            <v>0</v>
          </cell>
          <cell r="AZ204">
            <v>0</v>
          </cell>
          <cell r="BA204">
            <v>0</v>
          </cell>
          <cell r="BB204">
            <v>0</v>
          </cell>
          <cell r="BC204">
            <v>0</v>
          </cell>
          <cell r="BD204">
            <v>1</v>
          </cell>
          <cell r="BE204">
            <v>0</v>
          </cell>
          <cell r="BF204">
            <v>0</v>
          </cell>
          <cell r="BG204">
            <v>0</v>
          </cell>
          <cell r="BH204">
            <v>0</v>
          </cell>
          <cell r="BI204">
            <v>0</v>
          </cell>
          <cell r="BJ204">
            <v>0</v>
          </cell>
          <cell r="BK204">
            <v>0</v>
          </cell>
          <cell r="BL204">
            <v>1</v>
          </cell>
          <cell r="BM204">
            <v>0</v>
          </cell>
          <cell r="BN204">
            <v>2</v>
          </cell>
          <cell r="BO204">
            <v>-2</v>
          </cell>
          <cell r="BP204">
            <v>15</v>
          </cell>
        </row>
        <row r="205">
          <cell r="B205">
            <v>1520</v>
          </cell>
          <cell r="C205" t="str">
            <v>AS</v>
          </cell>
          <cell r="D205" t="str">
            <v>AS CL 부산팀</v>
          </cell>
          <cell r="E205" t="str">
            <v>이우성</v>
          </cell>
          <cell r="F205" t="str">
            <v>사원</v>
          </cell>
          <cell r="G205" t="str">
            <v>팀원</v>
          </cell>
          <cell r="H205" t="str">
            <v>2003-07-01</v>
          </cell>
          <cell r="I205" t="str">
            <v>남</v>
          </cell>
          <cell r="J205">
            <v>16.513698630136986</v>
          </cell>
          <cell r="K205">
            <v>0</v>
          </cell>
          <cell r="L205">
            <v>13</v>
          </cell>
          <cell r="M205">
            <v>13</v>
          </cell>
          <cell r="P205" t="str">
            <v>3/12대휴</v>
          </cell>
          <cell r="Q205" t="str">
            <v>회의</v>
          </cell>
          <cell r="AJ205" t="str">
            <v>휴일</v>
          </cell>
          <cell r="AU205">
            <v>0</v>
          </cell>
          <cell r="AV205">
            <v>0</v>
          </cell>
          <cell r="AW205">
            <v>0</v>
          </cell>
          <cell r="AX205">
            <v>0</v>
          </cell>
          <cell r="AY205">
            <v>0</v>
          </cell>
          <cell r="AZ205">
            <v>0</v>
          </cell>
          <cell r="BA205">
            <v>0</v>
          </cell>
          <cell r="BB205">
            <v>0</v>
          </cell>
          <cell r="BC205">
            <v>1</v>
          </cell>
          <cell r="BD205">
            <v>1</v>
          </cell>
          <cell r="BE205">
            <v>0</v>
          </cell>
          <cell r="BF205">
            <v>0</v>
          </cell>
          <cell r="BG205">
            <v>0</v>
          </cell>
          <cell r="BH205">
            <v>0</v>
          </cell>
          <cell r="BI205">
            <v>0</v>
          </cell>
          <cell r="BJ205">
            <v>0</v>
          </cell>
          <cell r="BK205">
            <v>0</v>
          </cell>
          <cell r="BL205">
            <v>1</v>
          </cell>
          <cell r="BM205">
            <v>0</v>
          </cell>
          <cell r="BN205">
            <v>2</v>
          </cell>
          <cell r="BP205">
            <v>17</v>
          </cell>
        </row>
        <row r="206">
          <cell r="B206">
            <v>1556</v>
          </cell>
          <cell r="C206" t="str">
            <v>AS</v>
          </cell>
          <cell r="D206" t="str">
            <v>AS CL 부산팀</v>
          </cell>
          <cell r="E206" t="str">
            <v>이지훈</v>
          </cell>
          <cell r="F206" t="str">
            <v>사원</v>
          </cell>
          <cell r="G206" t="str">
            <v>팀원</v>
          </cell>
          <cell r="H206" t="str">
            <v>2004-01-26</v>
          </cell>
          <cell r="I206" t="str">
            <v>남</v>
          </cell>
          <cell r="J206">
            <v>11.815068493150685</v>
          </cell>
          <cell r="K206">
            <v>0</v>
          </cell>
          <cell r="L206">
            <v>12</v>
          </cell>
          <cell r="M206">
            <v>12</v>
          </cell>
          <cell r="Q206" t="str">
            <v>회의</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1</v>
          </cell>
          <cell r="BM206">
            <v>0</v>
          </cell>
          <cell r="BN206">
            <v>1</v>
          </cell>
          <cell r="BP206">
            <v>18</v>
          </cell>
        </row>
        <row r="207">
          <cell r="B207">
            <v>1398</v>
          </cell>
          <cell r="C207" t="str">
            <v>AS</v>
          </cell>
          <cell r="D207" t="str">
            <v>AS CL 부산팀</v>
          </cell>
          <cell r="E207" t="str">
            <v>백영철</v>
          </cell>
          <cell r="F207" t="str">
            <v>주임</v>
          </cell>
          <cell r="G207" t="str">
            <v>팀원</v>
          </cell>
          <cell r="H207" t="str">
            <v>2002-06-17</v>
          </cell>
          <cell r="I207" t="str">
            <v>남</v>
          </cell>
          <cell r="J207">
            <v>16</v>
          </cell>
          <cell r="K207">
            <v>0</v>
          </cell>
          <cell r="L207">
            <v>14</v>
          </cell>
          <cell r="M207">
            <v>14</v>
          </cell>
          <cell r="Q207" t="str">
            <v>회의</v>
          </cell>
          <cell r="AE207" t="str">
            <v>훈련반</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0</v>
          </cell>
          <cell r="BJ207">
            <v>0.5</v>
          </cell>
          <cell r="BK207">
            <v>0</v>
          </cell>
          <cell r="BL207">
            <v>1</v>
          </cell>
          <cell r="BM207">
            <v>0</v>
          </cell>
          <cell r="BN207">
            <v>1</v>
          </cell>
          <cell r="BP207">
            <v>18</v>
          </cell>
        </row>
        <row r="208">
          <cell r="B208">
            <v>1515</v>
          </cell>
          <cell r="C208" t="str">
            <v>AS</v>
          </cell>
          <cell r="D208" t="str">
            <v>AS CL 부산팀</v>
          </cell>
          <cell r="E208" t="str">
            <v>김현진</v>
          </cell>
          <cell r="F208" t="str">
            <v>사원</v>
          </cell>
          <cell r="G208" t="str">
            <v>팀원</v>
          </cell>
          <cell r="H208" t="str">
            <v>2003-07-01</v>
          </cell>
          <cell r="I208" t="str">
            <v>남</v>
          </cell>
          <cell r="J208">
            <v>15</v>
          </cell>
          <cell r="K208">
            <v>0</v>
          </cell>
          <cell r="L208">
            <v>13</v>
          </cell>
          <cell r="M208">
            <v>13</v>
          </cell>
          <cell r="Q208" t="str">
            <v>회의</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1</v>
          </cell>
          <cell r="BM208">
            <v>0</v>
          </cell>
          <cell r="BN208">
            <v>1</v>
          </cell>
          <cell r="BP208">
            <v>18</v>
          </cell>
        </row>
        <row r="209">
          <cell r="B209">
            <v>1384</v>
          </cell>
          <cell r="C209" t="str">
            <v>AS</v>
          </cell>
          <cell r="D209" t="str">
            <v>AS CL 부산팀</v>
          </cell>
          <cell r="E209" t="str">
            <v>오요한</v>
          </cell>
          <cell r="F209" t="str">
            <v>주임</v>
          </cell>
          <cell r="G209" t="str">
            <v>팀원</v>
          </cell>
          <cell r="H209" t="str">
            <v>2001-11-19</v>
          </cell>
          <cell r="I209" t="str">
            <v>남</v>
          </cell>
          <cell r="J209">
            <v>17</v>
          </cell>
          <cell r="K209">
            <v>0</v>
          </cell>
          <cell r="L209">
            <v>15</v>
          </cell>
          <cell r="M209">
            <v>15</v>
          </cell>
          <cell r="Q209" t="str">
            <v>회의</v>
          </cell>
          <cell r="AE209" t="str">
            <v>훈련반</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1</v>
          </cell>
          <cell r="BI209">
            <v>0</v>
          </cell>
          <cell r="BJ209">
            <v>0.5</v>
          </cell>
          <cell r="BK209">
            <v>0</v>
          </cell>
          <cell r="BL209">
            <v>1</v>
          </cell>
          <cell r="BM209">
            <v>0</v>
          </cell>
          <cell r="BN209">
            <v>1</v>
          </cell>
          <cell r="BP209">
            <v>18</v>
          </cell>
        </row>
        <row r="210">
          <cell r="B210">
            <v>1203</v>
          </cell>
          <cell r="C210" t="str">
            <v xml:space="preserve">CNS &amp; Onco </v>
          </cell>
          <cell r="D210" t="str">
            <v>Regional Sales Manager</v>
          </cell>
          <cell r="E210" t="str">
            <v>장덕환</v>
          </cell>
          <cell r="F210" t="str">
            <v>부장</v>
          </cell>
          <cell r="G210" t="str">
            <v>본부장</v>
          </cell>
          <cell r="H210" t="str">
            <v>1997-07-14</v>
          </cell>
          <cell r="I210" t="str">
            <v>남</v>
          </cell>
          <cell r="J210">
            <v>20</v>
          </cell>
          <cell r="K210">
            <v>0</v>
          </cell>
          <cell r="L210">
            <v>19</v>
          </cell>
          <cell r="M210">
            <v>19</v>
          </cell>
          <cell r="R210" t="str">
            <v>회의</v>
          </cell>
          <cell r="T210" t="str">
            <v>4/5대휴</v>
          </cell>
          <cell r="AB210" t="str">
            <v>휴일</v>
          </cell>
          <cell r="AE210" t="str">
            <v>4/15대휴</v>
          </cell>
          <cell r="AU210">
            <v>0</v>
          </cell>
          <cell r="AV210">
            <v>0</v>
          </cell>
          <cell r="AW210">
            <v>0</v>
          </cell>
          <cell r="AX210">
            <v>0</v>
          </cell>
          <cell r="AY210">
            <v>0</v>
          </cell>
          <cell r="AZ210">
            <v>0</v>
          </cell>
          <cell r="BA210">
            <v>0</v>
          </cell>
          <cell r="BB210">
            <v>0</v>
          </cell>
          <cell r="BC210">
            <v>1</v>
          </cell>
          <cell r="BD210">
            <v>2</v>
          </cell>
          <cell r="BE210">
            <v>0</v>
          </cell>
          <cell r="BF210">
            <v>0</v>
          </cell>
          <cell r="BG210">
            <v>0</v>
          </cell>
          <cell r="BH210">
            <v>0</v>
          </cell>
          <cell r="BI210">
            <v>0</v>
          </cell>
          <cell r="BJ210">
            <v>0</v>
          </cell>
          <cell r="BK210">
            <v>0</v>
          </cell>
          <cell r="BL210">
            <v>1</v>
          </cell>
          <cell r="BM210">
            <v>0</v>
          </cell>
          <cell r="BN210">
            <v>3</v>
          </cell>
          <cell r="BP210">
            <v>16</v>
          </cell>
        </row>
        <row r="211">
          <cell r="B211">
            <v>1125</v>
          </cell>
          <cell r="C211" t="str">
            <v xml:space="preserve">CNS &amp; Onco </v>
          </cell>
          <cell r="D211" t="str">
            <v>CNS  1팀</v>
          </cell>
          <cell r="E211" t="str">
            <v>김원곤</v>
          </cell>
          <cell r="F211" t="str">
            <v>차장</v>
          </cell>
          <cell r="G211" t="str">
            <v>팀장</v>
          </cell>
          <cell r="H211" t="str">
            <v>1993-04-01</v>
          </cell>
          <cell r="I211" t="str">
            <v>남</v>
          </cell>
          <cell r="J211">
            <v>26</v>
          </cell>
          <cell r="K211">
            <v>0</v>
          </cell>
          <cell r="L211">
            <v>23</v>
          </cell>
          <cell r="M211">
            <v>23</v>
          </cell>
          <cell r="R211" t="str">
            <v>회의</v>
          </cell>
          <cell r="T211" t="str">
            <v>4/5대휴</v>
          </cell>
          <cell r="AU211">
            <v>0</v>
          </cell>
          <cell r="AV211">
            <v>0</v>
          </cell>
          <cell r="AW211">
            <v>0</v>
          </cell>
          <cell r="AX211">
            <v>0</v>
          </cell>
          <cell r="AY211">
            <v>0</v>
          </cell>
          <cell r="AZ211">
            <v>0</v>
          </cell>
          <cell r="BA211">
            <v>0</v>
          </cell>
          <cell r="BB211">
            <v>0</v>
          </cell>
          <cell r="BC211">
            <v>0</v>
          </cell>
          <cell r="BD211">
            <v>1</v>
          </cell>
          <cell r="BE211">
            <v>0</v>
          </cell>
          <cell r="BF211">
            <v>0</v>
          </cell>
          <cell r="BG211">
            <v>0</v>
          </cell>
          <cell r="BH211">
            <v>0</v>
          </cell>
          <cell r="BI211">
            <v>0</v>
          </cell>
          <cell r="BJ211">
            <v>0</v>
          </cell>
          <cell r="BK211">
            <v>0</v>
          </cell>
          <cell r="BL211">
            <v>1</v>
          </cell>
          <cell r="BM211">
            <v>0</v>
          </cell>
          <cell r="BN211">
            <v>2</v>
          </cell>
          <cell r="BP211">
            <v>17</v>
          </cell>
        </row>
        <row r="212">
          <cell r="B212">
            <v>1189</v>
          </cell>
          <cell r="C212" t="str">
            <v xml:space="preserve">CNS &amp; Onco </v>
          </cell>
          <cell r="D212" t="str">
            <v>CNS  1팀</v>
          </cell>
          <cell r="E212" t="str">
            <v>안병기</v>
          </cell>
          <cell r="F212" t="str">
            <v>차장</v>
          </cell>
          <cell r="G212" t="str">
            <v>팀원</v>
          </cell>
          <cell r="H212" t="str">
            <v>1996-11-20</v>
          </cell>
          <cell r="I212" t="str">
            <v>남</v>
          </cell>
          <cell r="J212">
            <v>16</v>
          </cell>
          <cell r="K212">
            <v>0</v>
          </cell>
          <cell r="L212">
            <v>20</v>
          </cell>
          <cell r="M212">
            <v>20</v>
          </cell>
          <cell r="R212" t="str">
            <v>회의</v>
          </cell>
          <cell r="T212" t="str">
            <v>4/5대휴</v>
          </cell>
          <cell r="AU212">
            <v>0</v>
          </cell>
          <cell r="AV212">
            <v>0</v>
          </cell>
          <cell r="AW212">
            <v>0</v>
          </cell>
          <cell r="AX212">
            <v>0</v>
          </cell>
          <cell r="AY212">
            <v>0</v>
          </cell>
          <cell r="AZ212">
            <v>0</v>
          </cell>
          <cell r="BA212">
            <v>0</v>
          </cell>
          <cell r="BB212">
            <v>0</v>
          </cell>
          <cell r="BC212">
            <v>0</v>
          </cell>
          <cell r="BD212">
            <v>1</v>
          </cell>
          <cell r="BE212">
            <v>0</v>
          </cell>
          <cell r="BF212">
            <v>0</v>
          </cell>
          <cell r="BG212">
            <v>0</v>
          </cell>
          <cell r="BH212">
            <v>0</v>
          </cell>
          <cell r="BI212">
            <v>0</v>
          </cell>
          <cell r="BJ212">
            <v>0</v>
          </cell>
          <cell r="BK212">
            <v>0</v>
          </cell>
          <cell r="BL212">
            <v>1</v>
          </cell>
          <cell r="BM212">
            <v>0</v>
          </cell>
          <cell r="BN212">
            <v>2</v>
          </cell>
          <cell r="BP212">
            <v>17</v>
          </cell>
        </row>
        <row r="213">
          <cell r="B213">
            <v>1439</v>
          </cell>
          <cell r="C213" t="str">
            <v xml:space="preserve">CNS &amp; Onco </v>
          </cell>
          <cell r="D213" t="str">
            <v>CNS  1팀</v>
          </cell>
          <cell r="E213" t="str">
            <v>김종철</v>
          </cell>
          <cell r="F213" t="str">
            <v>과장</v>
          </cell>
          <cell r="G213" t="str">
            <v>팀원</v>
          </cell>
          <cell r="H213" t="str">
            <v>2003-01-07</v>
          </cell>
          <cell r="I213" t="str">
            <v>남</v>
          </cell>
          <cell r="J213">
            <v>12</v>
          </cell>
          <cell r="K213">
            <v>0</v>
          </cell>
          <cell r="L213">
            <v>13</v>
          </cell>
          <cell r="M213">
            <v>13</v>
          </cell>
          <cell r="R213" t="str">
            <v>회의</v>
          </cell>
          <cell r="T213" t="str">
            <v>4/5대휴</v>
          </cell>
          <cell r="AC213" t="str">
            <v>휴일</v>
          </cell>
          <cell r="AU213">
            <v>0</v>
          </cell>
          <cell r="AV213">
            <v>0</v>
          </cell>
          <cell r="AW213">
            <v>0</v>
          </cell>
          <cell r="AX213">
            <v>0</v>
          </cell>
          <cell r="AY213">
            <v>0</v>
          </cell>
          <cell r="AZ213">
            <v>0</v>
          </cell>
          <cell r="BA213">
            <v>0</v>
          </cell>
          <cell r="BB213">
            <v>0</v>
          </cell>
          <cell r="BC213">
            <v>1</v>
          </cell>
          <cell r="BD213">
            <v>1</v>
          </cell>
          <cell r="BE213">
            <v>0</v>
          </cell>
          <cell r="BF213">
            <v>0</v>
          </cell>
          <cell r="BG213">
            <v>0</v>
          </cell>
          <cell r="BH213">
            <v>0</v>
          </cell>
          <cell r="BI213">
            <v>0</v>
          </cell>
          <cell r="BJ213">
            <v>0</v>
          </cell>
          <cell r="BK213">
            <v>0</v>
          </cell>
          <cell r="BL213">
            <v>1</v>
          </cell>
          <cell r="BM213">
            <v>0</v>
          </cell>
          <cell r="BN213">
            <v>2</v>
          </cell>
          <cell r="BP213">
            <v>17</v>
          </cell>
        </row>
        <row r="214">
          <cell r="B214">
            <v>1485</v>
          </cell>
          <cell r="C214" t="str">
            <v xml:space="preserve">CNS &amp; Onco </v>
          </cell>
          <cell r="D214" t="str">
            <v>CNS  1팀</v>
          </cell>
          <cell r="E214" t="str">
            <v>윤상배</v>
          </cell>
          <cell r="F214" t="str">
            <v>과장</v>
          </cell>
          <cell r="G214" t="str">
            <v>팀원</v>
          </cell>
          <cell r="H214" t="str">
            <v>2003-02-24</v>
          </cell>
          <cell r="I214" t="str">
            <v>남</v>
          </cell>
          <cell r="J214">
            <v>4.993150684931507</v>
          </cell>
          <cell r="K214">
            <v>0</v>
          </cell>
          <cell r="L214">
            <v>13</v>
          </cell>
          <cell r="M214">
            <v>13</v>
          </cell>
          <cell r="R214" t="str">
            <v>회의</v>
          </cell>
          <cell r="T214" t="str">
            <v>4/5대휴</v>
          </cell>
          <cell r="AU214">
            <v>0</v>
          </cell>
          <cell r="AV214">
            <v>0</v>
          </cell>
          <cell r="AW214">
            <v>0</v>
          </cell>
          <cell r="AX214">
            <v>0</v>
          </cell>
          <cell r="AY214">
            <v>0</v>
          </cell>
          <cell r="AZ214">
            <v>0</v>
          </cell>
          <cell r="BA214">
            <v>0</v>
          </cell>
          <cell r="BB214">
            <v>0</v>
          </cell>
          <cell r="BC214">
            <v>0</v>
          </cell>
          <cell r="BD214">
            <v>1</v>
          </cell>
          <cell r="BE214">
            <v>0</v>
          </cell>
          <cell r="BF214">
            <v>0</v>
          </cell>
          <cell r="BG214">
            <v>0</v>
          </cell>
          <cell r="BH214">
            <v>0</v>
          </cell>
          <cell r="BI214">
            <v>0</v>
          </cell>
          <cell r="BJ214">
            <v>0</v>
          </cell>
          <cell r="BK214">
            <v>0</v>
          </cell>
          <cell r="BL214">
            <v>1</v>
          </cell>
          <cell r="BM214">
            <v>0</v>
          </cell>
          <cell r="BN214">
            <v>2</v>
          </cell>
          <cell r="BP214">
            <v>17</v>
          </cell>
        </row>
        <row r="215">
          <cell r="B215">
            <v>1441</v>
          </cell>
          <cell r="C215" t="str">
            <v xml:space="preserve">CNS &amp; Onco </v>
          </cell>
          <cell r="D215" t="str">
            <v>CNS  1팀</v>
          </cell>
          <cell r="E215" t="str">
            <v>김지규</v>
          </cell>
          <cell r="F215" t="str">
            <v>과장</v>
          </cell>
          <cell r="G215" t="str">
            <v>팀원</v>
          </cell>
          <cell r="H215" t="str">
            <v>2003-01-07</v>
          </cell>
          <cell r="I215" t="str">
            <v>남</v>
          </cell>
          <cell r="J215">
            <v>14.30821917808219</v>
          </cell>
          <cell r="K215">
            <v>0</v>
          </cell>
          <cell r="L215">
            <v>13</v>
          </cell>
          <cell r="M215">
            <v>13</v>
          </cell>
          <cell r="N215" t="str">
            <v>휴일</v>
          </cell>
          <cell r="R215" t="str">
            <v>회의</v>
          </cell>
          <cell r="S215" t="str">
            <v>훈련반</v>
          </cell>
          <cell r="T215" t="str">
            <v>4/5대휴</v>
          </cell>
          <cell r="AC215" t="str">
            <v>휴일</v>
          </cell>
          <cell r="AU215">
            <v>0</v>
          </cell>
          <cell r="AV215">
            <v>0</v>
          </cell>
          <cell r="AW215">
            <v>0</v>
          </cell>
          <cell r="AX215">
            <v>0</v>
          </cell>
          <cell r="AY215">
            <v>0</v>
          </cell>
          <cell r="AZ215">
            <v>0</v>
          </cell>
          <cell r="BA215">
            <v>0</v>
          </cell>
          <cell r="BB215">
            <v>0</v>
          </cell>
          <cell r="BC215">
            <v>2</v>
          </cell>
          <cell r="BD215">
            <v>1</v>
          </cell>
          <cell r="BE215">
            <v>0</v>
          </cell>
          <cell r="BF215">
            <v>0</v>
          </cell>
          <cell r="BG215">
            <v>0</v>
          </cell>
          <cell r="BH215">
            <v>1</v>
          </cell>
          <cell r="BI215">
            <v>0</v>
          </cell>
          <cell r="BJ215">
            <v>0.5</v>
          </cell>
          <cell r="BK215">
            <v>0</v>
          </cell>
          <cell r="BL215">
            <v>1</v>
          </cell>
          <cell r="BM215">
            <v>0</v>
          </cell>
          <cell r="BN215">
            <v>2</v>
          </cell>
          <cell r="BP215">
            <v>17</v>
          </cell>
        </row>
        <row r="216">
          <cell r="B216">
            <v>1267</v>
          </cell>
          <cell r="C216" t="str">
            <v xml:space="preserve">CNS &amp; Onco </v>
          </cell>
          <cell r="D216" t="str">
            <v>CNS  1팀</v>
          </cell>
          <cell r="E216" t="str">
            <v>현정석</v>
          </cell>
          <cell r="F216" t="str">
            <v>주임</v>
          </cell>
          <cell r="G216" t="str">
            <v>팀원</v>
          </cell>
          <cell r="H216" t="str">
            <v>2000-01-10</v>
          </cell>
          <cell r="I216" t="str">
            <v>남</v>
          </cell>
          <cell r="J216">
            <v>12</v>
          </cell>
          <cell r="K216">
            <v>0</v>
          </cell>
          <cell r="L216">
            <v>16</v>
          </cell>
          <cell r="M216">
            <v>16</v>
          </cell>
          <cell r="N216" t="str">
            <v>휴일</v>
          </cell>
          <cell r="R216" t="str">
            <v>회의</v>
          </cell>
          <cell r="T216" t="str">
            <v>4/5대휴</v>
          </cell>
          <cell r="AA216" t="str">
            <v>4/1대휴</v>
          </cell>
          <cell r="AU216">
            <v>0</v>
          </cell>
          <cell r="AV216">
            <v>0</v>
          </cell>
          <cell r="AW216">
            <v>0</v>
          </cell>
          <cell r="AX216">
            <v>0</v>
          </cell>
          <cell r="AY216">
            <v>0</v>
          </cell>
          <cell r="AZ216">
            <v>0</v>
          </cell>
          <cell r="BA216">
            <v>0</v>
          </cell>
          <cell r="BB216">
            <v>0</v>
          </cell>
          <cell r="BC216">
            <v>1</v>
          </cell>
          <cell r="BD216">
            <v>2</v>
          </cell>
          <cell r="BE216">
            <v>0</v>
          </cell>
          <cell r="BF216">
            <v>0</v>
          </cell>
          <cell r="BG216">
            <v>0</v>
          </cell>
          <cell r="BH216">
            <v>0</v>
          </cell>
          <cell r="BI216">
            <v>0</v>
          </cell>
          <cell r="BJ216">
            <v>0</v>
          </cell>
          <cell r="BK216">
            <v>0</v>
          </cell>
          <cell r="BL216">
            <v>1</v>
          </cell>
          <cell r="BM216">
            <v>0</v>
          </cell>
          <cell r="BN216">
            <v>3</v>
          </cell>
          <cell r="BP216">
            <v>16</v>
          </cell>
        </row>
        <row r="217">
          <cell r="B217">
            <v>1480</v>
          </cell>
          <cell r="C217" t="str">
            <v xml:space="preserve">CNS &amp; Onco </v>
          </cell>
          <cell r="D217" t="str">
            <v>CNS  1팀</v>
          </cell>
          <cell r="E217" t="str">
            <v>한수정</v>
          </cell>
          <cell r="F217" t="str">
            <v>사원</v>
          </cell>
          <cell r="G217" t="str">
            <v>팀원</v>
          </cell>
          <cell r="H217" t="str">
            <v>2003-01-07</v>
          </cell>
          <cell r="I217" t="str">
            <v>여</v>
          </cell>
          <cell r="J217">
            <v>13</v>
          </cell>
          <cell r="K217">
            <v>0</v>
          </cell>
          <cell r="L217">
            <v>13</v>
          </cell>
          <cell r="M217">
            <v>13</v>
          </cell>
          <cell r="R217" t="str">
            <v>회의</v>
          </cell>
          <cell r="T217" t="str">
            <v>4/5대휴</v>
          </cell>
          <cell r="AU217">
            <v>0</v>
          </cell>
          <cell r="AV217">
            <v>0</v>
          </cell>
          <cell r="AW217">
            <v>0</v>
          </cell>
          <cell r="AX217">
            <v>0</v>
          </cell>
          <cell r="AY217">
            <v>0</v>
          </cell>
          <cell r="AZ217">
            <v>0</v>
          </cell>
          <cell r="BA217">
            <v>0</v>
          </cell>
          <cell r="BB217">
            <v>0</v>
          </cell>
          <cell r="BC217">
            <v>0</v>
          </cell>
          <cell r="BD217">
            <v>1</v>
          </cell>
          <cell r="BE217">
            <v>0</v>
          </cell>
          <cell r="BF217">
            <v>0</v>
          </cell>
          <cell r="BG217">
            <v>0</v>
          </cell>
          <cell r="BH217">
            <v>0</v>
          </cell>
          <cell r="BI217">
            <v>0</v>
          </cell>
          <cell r="BJ217">
            <v>0</v>
          </cell>
          <cell r="BK217">
            <v>0</v>
          </cell>
          <cell r="BL217">
            <v>1</v>
          </cell>
          <cell r="BM217">
            <v>0</v>
          </cell>
          <cell r="BN217">
            <v>2</v>
          </cell>
          <cell r="BP217">
            <v>17</v>
          </cell>
        </row>
        <row r="218">
          <cell r="B218">
            <v>1453</v>
          </cell>
          <cell r="C218" t="str">
            <v xml:space="preserve">CNS &amp; Onco </v>
          </cell>
          <cell r="D218" t="str">
            <v>CNS  1팀</v>
          </cell>
          <cell r="E218" t="str">
            <v>서경민</v>
          </cell>
          <cell r="F218" t="str">
            <v>대리</v>
          </cell>
          <cell r="G218" t="str">
            <v>팀원</v>
          </cell>
          <cell r="H218" t="str">
            <v>2003-01-07</v>
          </cell>
          <cell r="I218" t="str">
            <v>남</v>
          </cell>
          <cell r="J218">
            <v>10.80821917808219</v>
          </cell>
          <cell r="K218">
            <v>0</v>
          </cell>
          <cell r="L218">
            <v>13</v>
          </cell>
          <cell r="M218">
            <v>13</v>
          </cell>
          <cell r="R218" t="str">
            <v>회의</v>
          </cell>
          <cell r="T218" t="str">
            <v>4/5대휴</v>
          </cell>
          <cell r="V218" t="str">
            <v>회의</v>
          </cell>
          <cell r="AU218">
            <v>0</v>
          </cell>
          <cell r="AV218">
            <v>0</v>
          </cell>
          <cell r="AW218">
            <v>0</v>
          </cell>
          <cell r="AX218">
            <v>0</v>
          </cell>
          <cell r="AY218">
            <v>0</v>
          </cell>
          <cell r="AZ218">
            <v>0</v>
          </cell>
          <cell r="BA218">
            <v>0</v>
          </cell>
          <cell r="BB218">
            <v>0</v>
          </cell>
          <cell r="BC218">
            <v>0</v>
          </cell>
          <cell r="BD218">
            <v>1</v>
          </cell>
          <cell r="BE218">
            <v>0</v>
          </cell>
          <cell r="BF218">
            <v>0</v>
          </cell>
          <cell r="BG218">
            <v>0</v>
          </cell>
          <cell r="BH218">
            <v>0</v>
          </cell>
          <cell r="BI218">
            <v>0</v>
          </cell>
          <cell r="BJ218">
            <v>0</v>
          </cell>
          <cell r="BK218">
            <v>0</v>
          </cell>
          <cell r="BL218">
            <v>2</v>
          </cell>
          <cell r="BM218">
            <v>0</v>
          </cell>
          <cell r="BN218">
            <v>3</v>
          </cell>
          <cell r="BP218">
            <v>16</v>
          </cell>
        </row>
        <row r="219">
          <cell r="B219">
            <v>1334</v>
          </cell>
          <cell r="C219" t="str">
            <v xml:space="preserve">CNS &amp; Onco </v>
          </cell>
          <cell r="D219" t="str">
            <v>CNS  1팀</v>
          </cell>
          <cell r="E219" t="str">
            <v>이상열</v>
          </cell>
          <cell r="F219" t="str">
            <v>주임</v>
          </cell>
          <cell r="G219" t="str">
            <v>팀원</v>
          </cell>
          <cell r="H219" t="str">
            <v>2001-02-26</v>
          </cell>
          <cell r="I219" t="str">
            <v>남</v>
          </cell>
          <cell r="J219">
            <v>11</v>
          </cell>
          <cell r="K219">
            <v>0</v>
          </cell>
          <cell r="L219">
            <v>15</v>
          </cell>
          <cell r="M219">
            <v>15</v>
          </cell>
          <cell r="R219" t="str">
            <v>회의</v>
          </cell>
          <cell r="T219" t="str">
            <v>4/5대휴</v>
          </cell>
          <cell r="AU219">
            <v>0</v>
          </cell>
          <cell r="AV219">
            <v>0</v>
          </cell>
          <cell r="AW219">
            <v>0</v>
          </cell>
          <cell r="AX219">
            <v>0</v>
          </cell>
          <cell r="AY219">
            <v>0</v>
          </cell>
          <cell r="AZ219">
            <v>0</v>
          </cell>
          <cell r="BA219">
            <v>0</v>
          </cell>
          <cell r="BB219">
            <v>0</v>
          </cell>
          <cell r="BC219">
            <v>0</v>
          </cell>
          <cell r="BD219">
            <v>1</v>
          </cell>
          <cell r="BE219">
            <v>0</v>
          </cell>
          <cell r="BF219">
            <v>0</v>
          </cell>
          <cell r="BG219">
            <v>0</v>
          </cell>
          <cell r="BH219">
            <v>0</v>
          </cell>
          <cell r="BI219">
            <v>0</v>
          </cell>
          <cell r="BJ219">
            <v>0</v>
          </cell>
          <cell r="BK219">
            <v>0</v>
          </cell>
          <cell r="BL219">
            <v>1</v>
          </cell>
          <cell r="BM219">
            <v>0</v>
          </cell>
          <cell r="BN219">
            <v>2</v>
          </cell>
          <cell r="BP219">
            <v>17</v>
          </cell>
        </row>
        <row r="220">
          <cell r="B220">
            <v>1014</v>
          </cell>
          <cell r="C220" t="str">
            <v xml:space="preserve">CNS &amp; Onco </v>
          </cell>
          <cell r="D220" t="str">
            <v>CNS  2팀</v>
          </cell>
          <cell r="E220" t="str">
            <v>이주석</v>
          </cell>
          <cell r="F220" t="str">
            <v>부장</v>
          </cell>
          <cell r="G220" t="str">
            <v>팀장</v>
          </cell>
          <cell r="H220" t="str">
            <v>1987-05-18</v>
          </cell>
          <cell r="I220" t="str">
            <v>남</v>
          </cell>
          <cell r="J220">
            <v>30</v>
          </cell>
          <cell r="K220">
            <v>0</v>
          </cell>
          <cell r="L220">
            <v>29</v>
          </cell>
          <cell r="M220">
            <v>29</v>
          </cell>
          <cell r="R220" t="str">
            <v>회의</v>
          </cell>
          <cell r="T220" t="str">
            <v>4/5대휴</v>
          </cell>
          <cell r="AH220" t="str">
            <v>경조(모칠순)</v>
          </cell>
          <cell r="AU220">
            <v>0</v>
          </cell>
          <cell r="AV220">
            <v>0</v>
          </cell>
          <cell r="AW220">
            <v>0</v>
          </cell>
          <cell r="AX220">
            <v>0</v>
          </cell>
          <cell r="AY220">
            <v>0</v>
          </cell>
          <cell r="AZ220">
            <v>0</v>
          </cell>
          <cell r="BA220">
            <v>0</v>
          </cell>
          <cell r="BB220">
            <v>1</v>
          </cell>
          <cell r="BC220">
            <v>0</v>
          </cell>
          <cell r="BD220">
            <v>1</v>
          </cell>
          <cell r="BE220">
            <v>0</v>
          </cell>
          <cell r="BF220">
            <v>0</v>
          </cell>
          <cell r="BG220">
            <v>0</v>
          </cell>
          <cell r="BH220">
            <v>0</v>
          </cell>
          <cell r="BI220">
            <v>0</v>
          </cell>
          <cell r="BJ220">
            <v>0</v>
          </cell>
          <cell r="BK220">
            <v>0</v>
          </cell>
          <cell r="BL220">
            <v>1</v>
          </cell>
          <cell r="BM220">
            <v>0</v>
          </cell>
          <cell r="BN220">
            <v>3</v>
          </cell>
          <cell r="BP220">
            <v>16</v>
          </cell>
        </row>
        <row r="221">
          <cell r="B221">
            <v>1078</v>
          </cell>
          <cell r="C221" t="str">
            <v xml:space="preserve">CNS &amp; Onco </v>
          </cell>
          <cell r="D221" t="str">
            <v>CNS  2팀</v>
          </cell>
          <cell r="E221" t="str">
            <v>신승우</v>
          </cell>
          <cell r="F221" t="str">
            <v>차장</v>
          </cell>
          <cell r="G221" t="str">
            <v>팀원</v>
          </cell>
          <cell r="H221" t="str">
            <v>1991-09-09</v>
          </cell>
          <cell r="I221" t="str">
            <v>남</v>
          </cell>
          <cell r="J221">
            <v>23</v>
          </cell>
          <cell r="K221">
            <v>0</v>
          </cell>
          <cell r="L221">
            <v>25</v>
          </cell>
          <cell r="M221">
            <v>25</v>
          </cell>
          <cell r="R221" t="str">
            <v>회의</v>
          </cell>
          <cell r="T221" t="str">
            <v>근무</v>
          </cell>
          <cell r="AA221" t="str">
            <v>4/5대휴</v>
          </cell>
          <cell r="AU221">
            <v>0</v>
          </cell>
          <cell r="AV221">
            <v>0</v>
          </cell>
          <cell r="AW221">
            <v>0</v>
          </cell>
          <cell r="AX221">
            <v>0</v>
          </cell>
          <cell r="AY221">
            <v>0</v>
          </cell>
          <cell r="AZ221">
            <v>0</v>
          </cell>
          <cell r="BA221">
            <v>0</v>
          </cell>
          <cell r="BB221">
            <v>0</v>
          </cell>
          <cell r="BC221">
            <v>0</v>
          </cell>
          <cell r="BD221">
            <v>1</v>
          </cell>
          <cell r="BE221">
            <v>0</v>
          </cell>
          <cell r="BF221">
            <v>0</v>
          </cell>
          <cell r="BG221">
            <v>0</v>
          </cell>
          <cell r="BH221">
            <v>0</v>
          </cell>
          <cell r="BI221">
            <v>0</v>
          </cell>
          <cell r="BJ221">
            <v>0</v>
          </cell>
          <cell r="BK221">
            <v>0</v>
          </cell>
          <cell r="BL221">
            <v>1</v>
          </cell>
          <cell r="BM221">
            <v>0</v>
          </cell>
          <cell r="BN221">
            <v>2</v>
          </cell>
          <cell r="BP221">
            <v>17</v>
          </cell>
        </row>
        <row r="222">
          <cell r="B222">
            <v>1213</v>
          </cell>
          <cell r="C222" t="str">
            <v xml:space="preserve">CNS &amp; Onco </v>
          </cell>
          <cell r="D222" t="str">
            <v>CNS  2팀</v>
          </cell>
          <cell r="E222" t="str">
            <v>이혁수</v>
          </cell>
          <cell r="F222" t="str">
            <v>과장</v>
          </cell>
          <cell r="G222" t="str">
            <v>팀원</v>
          </cell>
          <cell r="H222" t="str">
            <v>1998-01-01</v>
          </cell>
          <cell r="I222" t="str">
            <v>남</v>
          </cell>
          <cell r="J222">
            <v>16.5</v>
          </cell>
          <cell r="K222">
            <v>0</v>
          </cell>
          <cell r="L222">
            <v>19</v>
          </cell>
          <cell r="M222">
            <v>19</v>
          </cell>
          <cell r="O222" t="str">
            <v>휴일</v>
          </cell>
          <cell r="Q222" t="str">
            <v>4/2대휴</v>
          </cell>
          <cell r="R222" t="str">
            <v>회의</v>
          </cell>
          <cell r="T222" t="str">
            <v>4/5대휴</v>
          </cell>
          <cell r="AU222">
            <v>0</v>
          </cell>
          <cell r="AV222">
            <v>0</v>
          </cell>
          <cell r="AW222">
            <v>0</v>
          </cell>
          <cell r="AX222">
            <v>0</v>
          </cell>
          <cell r="AY222">
            <v>0</v>
          </cell>
          <cell r="AZ222">
            <v>0</v>
          </cell>
          <cell r="BA222">
            <v>0</v>
          </cell>
          <cell r="BB222">
            <v>0</v>
          </cell>
          <cell r="BC222">
            <v>1</v>
          </cell>
          <cell r="BD222">
            <v>2</v>
          </cell>
          <cell r="BE222">
            <v>0</v>
          </cell>
          <cell r="BF222">
            <v>0</v>
          </cell>
          <cell r="BG222">
            <v>0</v>
          </cell>
          <cell r="BH222">
            <v>0</v>
          </cell>
          <cell r="BI222">
            <v>0</v>
          </cell>
          <cell r="BJ222">
            <v>0</v>
          </cell>
          <cell r="BK222">
            <v>0</v>
          </cell>
          <cell r="BL222">
            <v>1</v>
          </cell>
          <cell r="BM222">
            <v>0</v>
          </cell>
          <cell r="BN222">
            <v>3</v>
          </cell>
          <cell r="BP222">
            <v>16</v>
          </cell>
        </row>
        <row r="223">
          <cell r="B223">
            <v>1548</v>
          </cell>
          <cell r="C223" t="str">
            <v xml:space="preserve">CNS &amp; Onco </v>
          </cell>
          <cell r="D223" t="str">
            <v>CNS  2팀</v>
          </cell>
          <cell r="E223" t="str">
            <v>노주영</v>
          </cell>
          <cell r="F223" t="str">
            <v>사원</v>
          </cell>
          <cell r="G223" t="str">
            <v>팀원</v>
          </cell>
          <cell r="H223" t="str">
            <v>2004-01-26</v>
          </cell>
          <cell r="I223" t="str">
            <v>여</v>
          </cell>
          <cell r="J223">
            <v>12</v>
          </cell>
          <cell r="K223">
            <v>0</v>
          </cell>
          <cell r="L223">
            <v>12</v>
          </cell>
          <cell r="M223">
            <v>12</v>
          </cell>
          <cell r="R223" t="str">
            <v>회의</v>
          </cell>
          <cell r="T223" t="str">
            <v>4/5대휴</v>
          </cell>
          <cell r="AU223">
            <v>0</v>
          </cell>
          <cell r="AV223">
            <v>0</v>
          </cell>
          <cell r="AW223">
            <v>0</v>
          </cell>
          <cell r="AX223">
            <v>0</v>
          </cell>
          <cell r="AY223">
            <v>0</v>
          </cell>
          <cell r="AZ223">
            <v>0</v>
          </cell>
          <cell r="BA223">
            <v>0</v>
          </cell>
          <cell r="BB223">
            <v>0</v>
          </cell>
          <cell r="BC223">
            <v>0</v>
          </cell>
          <cell r="BD223">
            <v>1</v>
          </cell>
          <cell r="BE223">
            <v>0</v>
          </cell>
          <cell r="BF223">
            <v>0</v>
          </cell>
          <cell r="BG223">
            <v>0</v>
          </cell>
          <cell r="BH223">
            <v>0</v>
          </cell>
          <cell r="BI223">
            <v>0</v>
          </cell>
          <cell r="BJ223">
            <v>0</v>
          </cell>
          <cell r="BK223">
            <v>0</v>
          </cell>
          <cell r="BL223">
            <v>1</v>
          </cell>
          <cell r="BM223">
            <v>0</v>
          </cell>
          <cell r="BN223">
            <v>2</v>
          </cell>
          <cell r="BP223">
            <v>17</v>
          </cell>
        </row>
        <row r="224">
          <cell r="B224">
            <v>1451</v>
          </cell>
          <cell r="C224" t="str">
            <v xml:space="preserve">CNS &amp; Onco </v>
          </cell>
          <cell r="D224" t="str">
            <v>CNS  2팀</v>
          </cell>
          <cell r="E224" t="str">
            <v>박효성</v>
          </cell>
          <cell r="F224" t="str">
            <v>사원</v>
          </cell>
          <cell r="G224" t="str">
            <v>팀원</v>
          </cell>
          <cell r="H224" t="str">
            <v>2003-01-07</v>
          </cell>
          <cell r="I224" t="str">
            <v>여</v>
          </cell>
          <cell r="J224">
            <v>13</v>
          </cell>
          <cell r="K224">
            <v>0</v>
          </cell>
          <cell r="L224">
            <v>13</v>
          </cell>
          <cell r="M224">
            <v>13</v>
          </cell>
          <cell r="R224" t="str">
            <v>회의</v>
          </cell>
          <cell r="T224" t="str">
            <v>4/5대휴</v>
          </cell>
          <cell r="AN224" t="str">
            <v>생휴</v>
          </cell>
          <cell r="AO224" t="str">
            <v>월차</v>
          </cell>
          <cell r="AU224">
            <v>0</v>
          </cell>
          <cell r="AV224">
            <v>0</v>
          </cell>
          <cell r="AW224">
            <v>0</v>
          </cell>
          <cell r="AX224">
            <v>1</v>
          </cell>
          <cell r="AY224">
            <v>0</v>
          </cell>
          <cell r="AZ224">
            <v>1</v>
          </cell>
          <cell r="BA224">
            <v>1</v>
          </cell>
          <cell r="BB224">
            <v>0</v>
          </cell>
          <cell r="BC224">
            <v>0</v>
          </cell>
          <cell r="BD224">
            <v>1</v>
          </cell>
          <cell r="BE224">
            <v>0</v>
          </cell>
          <cell r="BF224">
            <v>0</v>
          </cell>
          <cell r="BG224">
            <v>0</v>
          </cell>
          <cell r="BH224">
            <v>0</v>
          </cell>
          <cell r="BI224">
            <v>0</v>
          </cell>
          <cell r="BJ224">
            <v>0</v>
          </cell>
          <cell r="BK224">
            <v>0</v>
          </cell>
          <cell r="BL224">
            <v>1</v>
          </cell>
          <cell r="BM224">
            <v>0</v>
          </cell>
          <cell r="BN224">
            <v>4</v>
          </cell>
          <cell r="BP224">
            <v>15</v>
          </cell>
        </row>
        <row r="225">
          <cell r="B225">
            <v>1200</v>
          </cell>
          <cell r="C225" t="str">
            <v xml:space="preserve">CNS &amp; Onco </v>
          </cell>
          <cell r="D225" t="str">
            <v>CNS  2팀</v>
          </cell>
          <cell r="E225" t="str">
            <v>한성우</v>
          </cell>
          <cell r="F225" t="str">
            <v>과장</v>
          </cell>
          <cell r="G225" t="str">
            <v>팀원</v>
          </cell>
          <cell r="H225" t="str">
            <v>1997-05-06</v>
          </cell>
          <cell r="I225" t="str">
            <v>남</v>
          </cell>
          <cell r="J225">
            <v>15</v>
          </cell>
          <cell r="K225">
            <v>0</v>
          </cell>
          <cell r="L225">
            <v>19</v>
          </cell>
          <cell r="M225">
            <v>19</v>
          </cell>
          <cell r="Q225" t="str">
            <v>훈련반</v>
          </cell>
          <cell r="R225" t="str">
            <v>회의</v>
          </cell>
          <cell r="T225" t="str">
            <v>4/5대휴</v>
          </cell>
          <cell r="AP225" t="str">
            <v>휴일</v>
          </cell>
          <cell r="AU225">
            <v>0</v>
          </cell>
          <cell r="AV225">
            <v>0</v>
          </cell>
          <cell r="AW225">
            <v>0</v>
          </cell>
          <cell r="AX225">
            <v>0</v>
          </cell>
          <cell r="AY225">
            <v>0</v>
          </cell>
          <cell r="AZ225">
            <v>0</v>
          </cell>
          <cell r="BA225">
            <v>0</v>
          </cell>
          <cell r="BB225">
            <v>0</v>
          </cell>
          <cell r="BC225">
            <v>1</v>
          </cell>
          <cell r="BD225">
            <v>1</v>
          </cell>
          <cell r="BE225">
            <v>0</v>
          </cell>
          <cell r="BF225">
            <v>0</v>
          </cell>
          <cell r="BG225">
            <v>0</v>
          </cell>
          <cell r="BH225">
            <v>1</v>
          </cell>
          <cell r="BI225">
            <v>0</v>
          </cell>
          <cell r="BJ225">
            <v>0.5</v>
          </cell>
          <cell r="BK225">
            <v>0</v>
          </cell>
          <cell r="BL225">
            <v>1</v>
          </cell>
          <cell r="BM225">
            <v>0</v>
          </cell>
          <cell r="BN225">
            <v>2</v>
          </cell>
          <cell r="BP225">
            <v>17</v>
          </cell>
        </row>
        <row r="226">
          <cell r="B226">
            <v>1455</v>
          </cell>
          <cell r="C226" t="str">
            <v xml:space="preserve">CNS &amp; Onco </v>
          </cell>
          <cell r="D226" t="str">
            <v>CNS  2팀</v>
          </cell>
          <cell r="E226" t="str">
            <v>서정훈</v>
          </cell>
          <cell r="F226" t="str">
            <v>사원</v>
          </cell>
          <cell r="G226" t="str">
            <v>팀원</v>
          </cell>
          <cell r="H226" t="str">
            <v>2003-01-07</v>
          </cell>
          <cell r="I226" t="str">
            <v>남</v>
          </cell>
          <cell r="J226">
            <v>13</v>
          </cell>
          <cell r="K226">
            <v>0</v>
          </cell>
          <cell r="L226">
            <v>13</v>
          </cell>
          <cell r="M226">
            <v>13</v>
          </cell>
          <cell r="R226" t="str">
            <v>회의</v>
          </cell>
          <cell r="T226" t="str">
            <v>4/5대휴</v>
          </cell>
          <cell r="AU226">
            <v>0</v>
          </cell>
          <cell r="AV226">
            <v>0</v>
          </cell>
          <cell r="AW226">
            <v>0</v>
          </cell>
          <cell r="AX226">
            <v>0</v>
          </cell>
          <cell r="AY226">
            <v>0</v>
          </cell>
          <cell r="AZ226">
            <v>0</v>
          </cell>
          <cell r="BA226">
            <v>0</v>
          </cell>
          <cell r="BB226">
            <v>0</v>
          </cell>
          <cell r="BC226">
            <v>0</v>
          </cell>
          <cell r="BD226">
            <v>1</v>
          </cell>
          <cell r="BE226">
            <v>0</v>
          </cell>
          <cell r="BF226">
            <v>0</v>
          </cell>
          <cell r="BG226">
            <v>0</v>
          </cell>
          <cell r="BH226">
            <v>0</v>
          </cell>
          <cell r="BI226">
            <v>0</v>
          </cell>
          <cell r="BJ226">
            <v>0</v>
          </cell>
          <cell r="BK226">
            <v>0</v>
          </cell>
          <cell r="BL226">
            <v>1</v>
          </cell>
          <cell r="BM226">
            <v>0</v>
          </cell>
          <cell r="BN226">
            <v>2</v>
          </cell>
          <cell r="BP226">
            <v>17</v>
          </cell>
        </row>
        <row r="227">
          <cell r="B227">
            <v>1336</v>
          </cell>
          <cell r="C227" t="str">
            <v xml:space="preserve">CNS &amp; Onco </v>
          </cell>
          <cell r="D227" t="str">
            <v>CNS  2팀</v>
          </cell>
          <cell r="E227" t="str">
            <v>정현영</v>
          </cell>
          <cell r="F227" t="str">
            <v>과장</v>
          </cell>
          <cell r="G227" t="str">
            <v>팀원</v>
          </cell>
          <cell r="H227" t="str">
            <v>2001-02-26</v>
          </cell>
          <cell r="I227" t="str">
            <v>남</v>
          </cell>
          <cell r="J227">
            <v>15.5</v>
          </cell>
          <cell r="K227">
            <v>0</v>
          </cell>
          <cell r="L227">
            <v>15</v>
          </cell>
          <cell r="M227">
            <v>15</v>
          </cell>
          <cell r="R227" t="str">
            <v>회의</v>
          </cell>
          <cell r="Y227" t="str">
            <v>4/5대휴</v>
          </cell>
          <cell r="AU227">
            <v>0</v>
          </cell>
          <cell r="AV227">
            <v>0</v>
          </cell>
          <cell r="AW227">
            <v>0</v>
          </cell>
          <cell r="AX227">
            <v>0</v>
          </cell>
          <cell r="AY227">
            <v>0</v>
          </cell>
          <cell r="AZ227">
            <v>0</v>
          </cell>
          <cell r="BA227">
            <v>0</v>
          </cell>
          <cell r="BB227">
            <v>0</v>
          </cell>
          <cell r="BC227">
            <v>0</v>
          </cell>
          <cell r="BD227">
            <v>1</v>
          </cell>
          <cell r="BE227">
            <v>0</v>
          </cell>
          <cell r="BF227">
            <v>0</v>
          </cell>
          <cell r="BG227">
            <v>0</v>
          </cell>
          <cell r="BH227">
            <v>0</v>
          </cell>
          <cell r="BI227">
            <v>0</v>
          </cell>
          <cell r="BJ227">
            <v>0</v>
          </cell>
          <cell r="BK227">
            <v>0</v>
          </cell>
          <cell r="BL227">
            <v>1</v>
          </cell>
          <cell r="BM227">
            <v>0</v>
          </cell>
          <cell r="BN227">
            <v>2</v>
          </cell>
          <cell r="BP227">
            <v>17</v>
          </cell>
        </row>
        <row r="228">
          <cell r="B228">
            <v>1167</v>
          </cell>
          <cell r="C228" t="str">
            <v xml:space="preserve">CNS &amp; Onco </v>
          </cell>
          <cell r="D228" t="str">
            <v>CNS  2팀</v>
          </cell>
          <cell r="E228" t="str">
            <v>이진규</v>
          </cell>
          <cell r="F228" t="str">
            <v>과장</v>
          </cell>
          <cell r="G228" t="str">
            <v>팀원</v>
          </cell>
          <cell r="H228" t="str">
            <v>1995-04-17</v>
          </cell>
          <cell r="I228" t="str">
            <v>남</v>
          </cell>
          <cell r="J228">
            <v>22</v>
          </cell>
          <cell r="K228">
            <v>0</v>
          </cell>
          <cell r="L228">
            <v>21</v>
          </cell>
          <cell r="M228">
            <v>21</v>
          </cell>
          <cell r="R228" t="str">
            <v>회의</v>
          </cell>
          <cell r="T228" t="str">
            <v>4/5대휴</v>
          </cell>
          <cell r="AU228">
            <v>0</v>
          </cell>
          <cell r="AV228">
            <v>0</v>
          </cell>
          <cell r="AW228">
            <v>0</v>
          </cell>
          <cell r="AX228">
            <v>0</v>
          </cell>
          <cell r="AY228">
            <v>0</v>
          </cell>
          <cell r="AZ228">
            <v>0</v>
          </cell>
          <cell r="BA228">
            <v>0</v>
          </cell>
          <cell r="BB228">
            <v>0</v>
          </cell>
          <cell r="BC228">
            <v>0</v>
          </cell>
          <cell r="BD228">
            <v>1</v>
          </cell>
          <cell r="BE228">
            <v>0</v>
          </cell>
          <cell r="BF228">
            <v>0</v>
          </cell>
          <cell r="BG228">
            <v>0</v>
          </cell>
          <cell r="BH228">
            <v>0</v>
          </cell>
          <cell r="BI228">
            <v>0</v>
          </cell>
          <cell r="BJ228">
            <v>0</v>
          </cell>
          <cell r="BK228">
            <v>0</v>
          </cell>
          <cell r="BL228">
            <v>1</v>
          </cell>
          <cell r="BM228">
            <v>0</v>
          </cell>
          <cell r="BN228">
            <v>2</v>
          </cell>
          <cell r="BP228">
            <v>17</v>
          </cell>
        </row>
        <row r="229">
          <cell r="B229">
            <v>1459</v>
          </cell>
          <cell r="C229" t="str">
            <v xml:space="preserve">CNS &amp; Onco </v>
          </cell>
          <cell r="D229" t="str">
            <v>CNS  2팀</v>
          </cell>
          <cell r="E229" t="str">
            <v>신윤섭</v>
          </cell>
          <cell r="F229" t="str">
            <v>과장</v>
          </cell>
          <cell r="G229" t="str">
            <v>팀원</v>
          </cell>
          <cell r="H229" t="str">
            <v>2003-01-07</v>
          </cell>
          <cell r="I229" t="str">
            <v>남</v>
          </cell>
          <cell r="J229">
            <v>14</v>
          </cell>
          <cell r="K229">
            <v>0</v>
          </cell>
          <cell r="L229">
            <v>13</v>
          </cell>
          <cell r="M229">
            <v>13</v>
          </cell>
          <cell r="R229" t="str">
            <v>회의</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1</v>
          </cell>
          <cell r="BM229">
            <v>0</v>
          </cell>
          <cell r="BN229">
            <v>1</v>
          </cell>
          <cell r="BP229">
            <v>18</v>
          </cell>
        </row>
        <row r="230">
          <cell r="B230">
            <v>1457</v>
          </cell>
          <cell r="C230" t="str">
            <v xml:space="preserve">CNS &amp; Onco </v>
          </cell>
          <cell r="D230" t="str">
            <v>CNS  2팀</v>
          </cell>
          <cell r="E230" t="str">
            <v>성준희</v>
          </cell>
          <cell r="F230" t="str">
            <v>과장</v>
          </cell>
          <cell r="G230" t="str">
            <v>팀원</v>
          </cell>
          <cell r="H230" t="str">
            <v>2003-01-07</v>
          </cell>
          <cell r="I230" t="str">
            <v>남</v>
          </cell>
          <cell r="J230">
            <v>12</v>
          </cell>
          <cell r="K230">
            <v>0</v>
          </cell>
          <cell r="L230">
            <v>13</v>
          </cell>
          <cell r="M230">
            <v>13</v>
          </cell>
          <cell r="R230" t="str">
            <v>회의</v>
          </cell>
          <cell r="AA230" t="str">
            <v>4/5대휴</v>
          </cell>
          <cell r="AU230">
            <v>0</v>
          </cell>
          <cell r="AV230">
            <v>0</v>
          </cell>
          <cell r="AW230">
            <v>0</v>
          </cell>
          <cell r="AX230">
            <v>0</v>
          </cell>
          <cell r="AY230">
            <v>0</v>
          </cell>
          <cell r="AZ230">
            <v>0</v>
          </cell>
          <cell r="BA230">
            <v>0</v>
          </cell>
          <cell r="BB230">
            <v>0</v>
          </cell>
          <cell r="BC230">
            <v>0</v>
          </cell>
          <cell r="BD230">
            <v>1</v>
          </cell>
          <cell r="BE230">
            <v>0</v>
          </cell>
          <cell r="BF230">
            <v>0</v>
          </cell>
          <cell r="BG230">
            <v>0</v>
          </cell>
          <cell r="BH230">
            <v>0</v>
          </cell>
          <cell r="BI230">
            <v>0</v>
          </cell>
          <cell r="BJ230">
            <v>0</v>
          </cell>
          <cell r="BK230">
            <v>0</v>
          </cell>
          <cell r="BL230">
            <v>1</v>
          </cell>
          <cell r="BM230">
            <v>0</v>
          </cell>
          <cell r="BN230">
            <v>2</v>
          </cell>
          <cell r="BP230">
            <v>17</v>
          </cell>
        </row>
        <row r="231">
          <cell r="B231">
            <v>1107</v>
          </cell>
          <cell r="C231" t="str">
            <v xml:space="preserve">CNS &amp; Onco </v>
          </cell>
          <cell r="D231" t="str">
            <v>CNS  3팀</v>
          </cell>
          <cell r="E231" t="str">
            <v>김창원</v>
          </cell>
          <cell r="F231" t="str">
            <v>차장</v>
          </cell>
          <cell r="G231" t="str">
            <v>팀장</v>
          </cell>
          <cell r="H231" t="str">
            <v>1992-08-10</v>
          </cell>
          <cell r="I231" t="str">
            <v>남</v>
          </cell>
          <cell r="J231">
            <v>27</v>
          </cell>
          <cell r="K231">
            <v>0</v>
          </cell>
          <cell r="L231">
            <v>24</v>
          </cell>
          <cell r="M231">
            <v>24</v>
          </cell>
          <cell r="R231" t="str">
            <v>회의</v>
          </cell>
          <cell r="T231" t="str">
            <v>4/5대휴</v>
          </cell>
          <cell r="AP231" t="str">
            <v>휴일</v>
          </cell>
          <cell r="AU231">
            <v>0</v>
          </cell>
          <cell r="AV231">
            <v>0</v>
          </cell>
          <cell r="AW231">
            <v>0</v>
          </cell>
          <cell r="AX231">
            <v>0</v>
          </cell>
          <cell r="AY231">
            <v>0</v>
          </cell>
          <cell r="AZ231">
            <v>0</v>
          </cell>
          <cell r="BA231">
            <v>0</v>
          </cell>
          <cell r="BB231">
            <v>0</v>
          </cell>
          <cell r="BC231">
            <v>1</v>
          </cell>
          <cell r="BD231">
            <v>1</v>
          </cell>
          <cell r="BE231">
            <v>0</v>
          </cell>
          <cell r="BF231">
            <v>0</v>
          </cell>
          <cell r="BG231">
            <v>0</v>
          </cell>
          <cell r="BH231">
            <v>0</v>
          </cell>
          <cell r="BI231">
            <v>0</v>
          </cell>
          <cell r="BJ231">
            <v>0</v>
          </cell>
          <cell r="BK231">
            <v>0</v>
          </cell>
          <cell r="BL231">
            <v>1</v>
          </cell>
          <cell r="BM231">
            <v>0</v>
          </cell>
          <cell r="BN231">
            <v>2</v>
          </cell>
          <cell r="BP231">
            <v>17</v>
          </cell>
        </row>
        <row r="232">
          <cell r="B232">
            <v>1169</v>
          </cell>
          <cell r="C232" t="str">
            <v xml:space="preserve">CNS &amp; Onco </v>
          </cell>
          <cell r="D232" t="str">
            <v>CNS  3팀</v>
          </cell>
          <cell r="E232" t="str">
            <v>신영학</v>
          </cell>
          <cell r="F232" t="str">
            <v>과장</v>
          </cell>
          <cell r="G232" t="str">
            <v>팀원</v>
          </cell>
          <cell r="H232" t="str">
            <v>1995-04-17</v>
          </cell>
          <cell r="I232" t="str">
            <v>남</v>
          </cell>
          <cell r="J232">
            <v>16</v>
          </cell>
          <cell r="K232">
            <v>0</v>
          </cell>
          <cell r="L232">
            <v>21</v>
          </cell>
          <cell r="M232">
            <v>21</v>
          </cell>
          <cell r="R232" t="str">
            <v>회의</v>
          </cell>
          <cell r="W232" t="str">
            <v>4/5대휴</v>
          </cell>
          <cell r="AU232">
            <v>0</v>
          </cell>
          <cell r="AV232">
            <v>0</v>
          </cell>
          <cell r="AW232">
            <v>0</v>
          </cell>
          <cell r="AX232">
            <v>0</v>
          </cell>
          <cell r="AY232">
            <v>0</v>
          </cell>
          <cell r="AZ232">
            <v>0</v>
          </cell>
          <cell r="BA232">
            <v>0</v>
          </cell>
          <cell r="BB232">
            <v>0</v>
          </cell>
          <cell r="BC232">
            <v>0</v>
          </cell>
          <cell r="BD232">
            <v>1</v>
          </cell>
          <cell r="BE232">
            <v>0</v>
          </cell>
          <cell r="BF232">
            <v>0</v>
          </cell>
          <cell r="BG232">
            <v>0</v>
          </cell>
          <cell r="BH232">
            <v>0</v>
          </cell>
          <cell r="BI232">
            <v>0</v>
          </cell>
          <cell r="BJ232">
            <v>0</v>
          </cell>
          <cell r="BK232">
            <v>0</v>
          </cell>
          <cell r="BL232">
            <v>1</v>
          </cell>
          <cell r="BM232">
            <v>0</v>
          </cell>
          <cell r="BN232">
            <v>2</v>
          </cell>
          <cell r="BP232">
            <v>17</v>
          </cell>
        </row>
        <row r="233">
          <cell r="B233">
            <v>1156</v>
          </cell>
          <cell r="C233" t="str">
            <v xml:space="preserve">CNS &amp; Onco </v>
          </cell>
          <cell r="D233" t="str">
            <v>CNS  3팀</v>
          </cell>
          <cell r="E233" t="str">
            <v>유병재</v>
          </cell>
          <cell r="F233" t="str">
            <v>과장</v>
          </cell>
          <cell r="G233" t="str">
            <v>팀원</v>
          </cell>
          <cell r="H233" t="str">
            <v>1994-12-19</v>
          </cell>
          <cell r="I233" t="str">
            <v>남</v>
          </cell>
          <cell r="J233">
            <v>22</v>
          </cell>
          <cell r="K233">
            <v>0</v>
          </cell>
          <cell r="L233">
            <v>22</v>
          </cell>
          <cell r="M233">
            <v>22</v>
          </cell>
          <cell r="R233" t="str">
            <v>회의</v>
          </cell>
          <cell r="T233" t="str">
            <v>4/5대휴</v>
          </cell>
          <cell r="AB233" t="str">
            <v>휴일</v>
          </cell>
          <cell r="AU233">
            <v>0</v>
          </cell>
          <cell r="AV233">
            <v>0</v>
          </cell>
          <cell r="AW233">
            <v>0</v>
          </cell>
          <cell r="AX233">
            <v>0</v>
          </cell>
          <cell r="AY233">
            <v>0</v>
          </cell>
          <cell r="AZ233">
            <v>0</v>
          </cell>
          <cell r="BA233">
            <v>0</v>
          </cell>
          <cell r="BB233">
            <v>0</v>
          </cell>
          <cell r="BC233">
            <v>1</v>
          </cell>
          <cell r="BD233">
            <v>1</v>
          </cell>
          <cell r="BE233">
            <v>0</v>
          </cell>
          <cell r="BF233">
            <v>0</v>
          </cell>
          <cell r="BG233">
            <v>0</v>
          </cell>
          <cell r="BH233">
            <v>0</v>
          </cell>
          <cell r="BI233">
            <v>0</v>
          </cell>
          <cell r="BJ233">
            <v>0</v>
          </cell>
          <cell r="BK233">
            <v>0</v>
          </cell>
          <cell r="BL233">
            <v>1</v>
          </cell>
          <cell r="BM233">
            <v>0</v>
          </cell>
          <cell r="BN233">
            <v>2</v>
          </cell>
          <cell r="BP233">
            <v>17</v>
          </cell>
        </row>
        <row r="234">
          <cell r="B234">
            <v>1297</v>
          </cell>
          <cell r="C234" t="str">
            <v xml:space="preserve">CNS &amp; Onco </v>
          </cell>
          <cell r="D234" t="str">
            <v>CNS  3팀</v>
          </cell>
          <cell r="E234" t="str">
            <v>박정화</v>
          </cell>
          <cell r="F234" t="str">
            <v>대리</v>
          </cell>
          <cell r="G234" t="str">
            <v>팀원</v>
          </cell>
          <cell r="H234" t="str">
            <v>2000-02-01</v>
          </cell>
          <cell r="I234" t="str">
            <v>남</v>
          </cell>
          <cell r="J234">
            <v>17</v>
          </cell>
          <cell r="K234">
            <v>0</v>
          </cell>
          <cell r="L234">
            <v>16</v>
          </cell>
          <cell r="M234">
            <v>16</v>
          </cell>
          <cell r="R234" t="str">
            <v>회의</v>
          </cell>
          <cell r="T234" t="str">
            <v>4/5대휴</v>
          </cell>
          <cell r="AU234">
            <v>0</v>
          </cell>
          <cell r="AV234">
            <v>0</v>
          </cell>
          <cell r="AW234">
            <v>0</v>
          </cell>
          <cell r="AX234">
            <v>0</v>
          </cell>
          <cell r="AY234">
            <v>0</v>
          </cell>
          <cell r="AZ234">
            <v>0</v>
          </cell>
          <cell r="BA234">
            <v>0</v>
          </cell>
          <cell r="BB234">
            <v>0</v>
          </cell>
          <cell r="BC234">
            <v>0</v>
          </cell>
          <cell r="BD234">
            <v>1</v>
          </cell>
          <cell r="BE234">
            <v>0</v>
          </cell>
          <cell r="BF234">
            <v>0</v>
          </cell>
          <cell r="BG234">
            <v>0</v>
          </cell>
          <cell r="BH234">
            <v>0</v>
          </cell>
          <cell r="BI234">
            <v>0</v>
          </cell>
          <cell r="BJ234">
            <v>0</v>
          </cell>
          <cell r="BK234">
            <v>0</v>
          </cell>
          <cell r="BL234">
            <v>1</v>
          </cell>
          <cell r="BM234">
            <v>0</v>
          </cell>
          <cell r="BN234">
            <v>2</v>
          </cell>
          <cell r="BP234">
            <v>17</v>
          </cell>
        </row>
        <row r="235">
          <cell r="B235">
            <v>1413</v>
          </cell>
          <cell r="C235" t="str">
            <v xml:space="preserve">CNS &amp; Onco </v>
          </cell>
          <cell r="D235" t="str">
            <v>CNS  3팀</v>
          </cell>
          <cell r="E235" t="str">
            <v>이동현</v>
          </cell>
          <cell r="F235" t="str">
            <v>대리</v>
          </cell>
          <cell r="G235" t="str">
            <v>팀원</v>
          </cell>
          <cell r="H235" t="str">
            <v>2002-09-26</v>
          </cell>
          <cell r="I235" t="str">
            <v>남</v>
          </cell>
          <cell r="J235">
            <v>13</v>
          </cell>
          <cell r="K235">
            <v>0</v>
          </cell>
          <cell r="L235">
            <v>14</v>
          </cell>
          <cell r="M235">
            <v>14</v>
          </cell>
          <cell r="R235" t="str">
            <v>회의</v>
          </cell>
          <cell r="T235" t="str">
            <v>4/5대휴</v>
          </cell>
          <cell r="AU235">
            <v>0</v>
          </cell>
          <cell r="AV235">
            <v>0</v>
          </cell>
          <cell r="AW235">
            <v>0</v>
          </cell>
          <cell r="AX235">
            <v>0</v>
          </cell>
          <cell r="AY235">
            <v>0</v>
          </cell>
          <cell r="AZ235">
            <v>0</v>
          </cell>
          <cell r="BA235">
            <v>0</v>
          </cell>
          <cell r="BB235">
            <v>0</v>
          </cell>
          <cell r="BC235">
            <v>0</v>
          </cell>
          <cell r="BD235">
            <v>1</v>
          </cell>
          <cell r="BE235">
            <v>0</v>
          </cell>
          <cell r="BF235">
            <v>0</v>
          </cell>
          <cell r="BG235">
            <v>0</v>
          </cell>
          <cell r="BH235">
            <v>0</v>
          </cell>
          <cell r="BI235">
            <v>0</v>
          </cell>
          <cell r="BJ235">
            <v>0</v>
          </cell>
          <cell r="BK235">
            <v>0</v>
          </cell>
          <cell r="BL235">
            <v>1</v>
          </cell>
          <cell r="BM235">
            <v>0</v>
          </cell>
          <cell r="BN235">
            <v>2</v>
          </cell>
          <cell r="BP235">
            <v>17</v>
          </cell>
        </row>
        <row r="236">
          <cell r="B236">
            <v>1468</v>
          </cell>
          <cell r="C236" t="str">
            <v xml:space="preserve">CNS &amp; Onco </v>
          </cell>
          <cell r="D236" t="str">
            <v>CNS  3팀</v>
          </cell>
          <cell r="E236" t="str">
            <v>이지환</v>
          </cell>
          <cell r="F236" t="str">
            <v>대리</v>
          </cell>
          <cell r="G236" t="str">
            <v>팀원</v>
          </cell>
          <cell r="H236" t="str">
            <v>2003-01-07</v>
          </cell>
          <cell r="I236" t="str">
            <v>남</v>
          </cell>
          <cell r="J236">
            <v>9.3082191780821901</v>
          </cell>
          <cell r="K236">
            <v>0</v>
          </cell>
          <cell r="L236">
            <v>13</v>
          </cell>
          <cell r="M236">
            <v>13</v>
          </cell>
          <cell r="P236" t="str">
            <v>훈련반</v>
          </cell>
          <cell r="R236" t="str">
            <v>회의</v>
          </cell>
          <cell r="X236" t="str">
            <v>4/5대휴</v>
          </cell>
          <cell r="AU236">
            <v>0</v>
          </cell>
          <cell r="AV236">
            <v>0</v>
          </cell>
          <cell r="AW236">
            <v>0</v>
          </cell>
          <cell r="AX236">
            <v>0</v>
          </cell>
          <cell r="AY236">
            <v>0</v>
          </cell>
          <cell r="AZ236">
            <v>0</v>
          </cell>
          <cell r="BA236">
            <v>0</v>
          </cell>
          <cell r="BB236">
            <v>0</v>
          </cell>
          <cell r="BC236">
            <v>0</v>
          </cell>
          <cell r="BD236">
            <v>1</v>
          </cell>
          <cell r="BE236">
            <v>0</v>
          </cell>
          <cell r="BF236">
            <v>0</v>
          </cell>
          <cell r="BG236">
            <v>0</v>
          </cell>
          <cell r="BH236">
            <v>1</v>
          </cell>
          <cell r="BI236">
            <v>0</v>
          </cell>
          <cell r="BJ236">
            <v>0.5</v>
          </cell>
          <cell r="BK236">
            <v>0</v>
          </cell>
          <cell r="BL236">
            <v>1</v>
          </cell>
          <cell r="BM236">
            <v>0</v>
          </cell>
          <cell r="BN236">
            <v>2</v>
          </cell>
          <cell r="BP236">
            <v>17</v>
          </cell>
        </row>
        <row r="237">
          <cell r="B237">
            <v>1358</v>
          </cell>
          <cell r="C237" t="str">
            <v xml:space="preserve">CNS &amp; Onco </v>
          </cell>
          <cell r="D237" t="str">
            <v>CNS  3팀</v>
          </cell>
          <cell r="E237" t="str">
            <v>한재훈</v>
          </cell>
          <cell r="F237" t="str">
            <v>주임</v>
          </cell>
          <cell r="G237" t="str">
            <v>팀원</v>
          </cell>
          <cell r="H237" t="str">
            <v>2001-04-30</v>
          </cell>
          <cell r="I237" t="str">
            <v>남</v>
          </cell>
          <cell r="J237">
            <v>14</v>
          </cell>
          <cell r="K237">
            <v>0</v>
          </cell>
          <cell r="L237">
            <v>15</v>
          </cell>
          <cell r="M237">
            <v>15</v>
          </cell>
          <cell r="R237" t="str">
            <v>회의</v>
          </cell>
          <cell r="T237" t="str">
            <v>4/5대휴</v>
          </cell>
          <cell r="AU237">
            <v>0</v>
          </cell>
          <cell r="AV237">
            <v>0</v>
          </cell>
          <cell r="AW237">
            <v>0</v>
          </cell>
          <cell r="AX237">
            <v>0</v>
          </cell>
          <cell r="AY237">
            <v>0</v>
          </cell>
          <cell r="AZ237">
            <v>0</v>
          </cell>
          <cell r="BA237">
            <v>0</v>
          </cell>
          <cell r="BB237">
            <v>0</v>
          </cell>
          <cell r="BC237">
            <v>0</v>
          </cell>
          <cell r="BD237">
            <v>1</v>
          </cell>
          <cell r="BE237">
            <v>0</v>
          </cell>
          <cell r="BF237">
            <v>0</v>
          </cell>
          <cell r="BG237">
            <v>0</v>
          </cell>
          <cell r="BH237">
            <v>0</v>
          </cell>
          <cell r="BI237">
            <v>0</v>
          </cell>
          <cell r="BJ237">
            <v>0</v>
          </cell>
          <cell r="BK237">
            <v>0</v>
          </cell>
          <cell r="BL237">
            <v>1</v>
          </cell>
          <cell r="BM237">
            <v>0</v>
          </cell>
          <cell r="BN237">
            <v>2</v>
          </cell>
          <cell r="BP237">
            <v>17</v>
          </cell>
        </row>
        <row r="238">
          <cell r="B238">
            <v>1476</v>
          </cell>
          <cell r="C238" t="str">
            <v xml:space="preserve">CNS &amp; Onco </v>
          </cell>
          <cell r="D238" t="str">
            <v>CNS  3팀</v>
          </cell>
          <cell r="E238" t="str">
            <v>조성진</v>
          </cell>
          <cell r="F238" t="str">
            <v>주임</v>
          </cell>
          <cell r="G238" t="str">
            <v>팀원</v>
          </cell>
          <cell r="H238" t="str">
            <v>2003-01-07</v>
          </cell>
          <cell r="I238" t="str">
            <v>남</v>
          </cell>
          <cell r="J238">
            <v>9.5</v>
          </cell>
          <cell r="K238">
            <v>0</v>
          </cell>
          <cell r="L238">
            <v>13</v>
          </cell>
          <cell r="M238">
            <v>13</v>
          </cell>
          <cell r="R238" t="str">
            <v>회의</v>
          </cell>
          <cell r="W238" t="str">
            <v>4/5대휴</v>
          </cell>
          <cell r="AU238">
            <v>0</v>
          </cell>
          <cell r="AV238">
            <v>0</v>
          </cell>
          <cell r="AW238">
            <v>0</v>
          </cell>
          <cell r="AX238">
            <v>0</v>
          </cell>
          <cell r="AY238">
            <v>0</v>
          </cell>
          <cell r="AZ238">
            <v>0</v>
          </cell>
          <cell r="BA238">
            <v>0</v>
          </cell>
          <cell r="BB238">
            <v>0</v>
          </cell>
          <cell r="BC238">
            <v>0</v>
          </cell>
          <cell r="BD238">
            <v>1</v>
          </cell>
          <cell r="BE238">
            <v>0</v>
          </cell>
          <cell r="BF238">
            <v>0</v>
          </cell>
          <cell r="BG238">
            <v>0</v>
          </cell>
          <cell r="BH238">
            <v>0</v>
          </cell>
          <cell r="BI238">
            <v>0</v>
          </cell>
          <cell r="BJ238">
            <v>0</v>
          </cell>
          <cell r="BK238">
            <v>0</v>
          </cell>
          <cell r="BL238">
            <v>1</v>
          </cell>
          <cell r="BM238">
            <v>0</v>
          </cell>
          <cell r="BN238">
            <v>2</v>
          </cell>
          <cell r="BP238">
            <v>17</v>
          </cell>
        </row>
        <row r="239">
          <cell r="B239">
            <v>1434</v>
          </cell>
          <cell r="C239" t="str">
            <v xml:space="preserve">CNS &amp; Onco </v>
          </cell>
          <cell r="D239" t="str">
            <v>CNS  3팀</v>
          </cell>
          <cell r="E239" t="str">
            <v>김인경</v>
          </cell>
          <cell r="F239" t="str">
            <v>사원</v>
          </cell>
          <cell r="G239" t="str">
            <v>팀원</v>
          </cell>
          <cell r="H239" t="str">
            <v>2003-01-07</v>
          </cell>
          <cell r="I239" t="str">
            <v>여</v>
          </cell>
          <cell r="J239">
            <v>12</v>
          </cell>
          <cell r="K239">
            <v>0</v>
          </cell>
          <cell r="L239">
            <v>13</v>
          </cell>
          <cell r="M239">
            <v>13</v>
          </cell>
          <cell r="R239" t="str">
            <v>회의</v>
          </cell>
          <cell r="T239" t="str">
            <v>4/5대휴</v>
          </cell>
          <cell r="AU239">
            <v>0</v>
          </cell>
          <cell r="AV239">
            <v>0</v>
          </cell>
          <cell r="AW239">
            <v>0</v>
          </cell>
          <cell r="AX239">
            <v>0</v>
          </cell>
          <cell r="AY239">
            <v>0</v>
          </cell>
          <cell r="AZ239">
            <v>0</v>
          </cell>
          <cell r="BA239">
            <v>0</v>
          </cell>
          <cell r="BB239">
            <v>0</v>
          </cell>
          <cell r="BC239">
            <v>0</v>
          </cell>
          <cell r="BD239">
            <v>1</v>
          </cell>
          <cell r="BE239">
            <v>0</v>
          </cell>
          <cell r="BF239">
            <v>0</v>
          </cell>
          <cell r="BG239">
            <v>0</v>
          </cell>
          <cell r="BH239">
            <v>0</v>
          </cell>
          <cell r="BI239">
            <v>0</v>
          </cell>
          <cell r="BJ239">
            <v>0</v>
          </cell>
          <cell r="BK239">
            <v>0</v>
          </cell>
          <cell r="BL239">
            <v>1</v>
          </cell>
          <cell r="BM239">
            <v>0</v>
          </cell>
          <cell r="BN239">
            <v>2</v>
          </cell>
          <cell r="BP239">
            <v>17</v>
          </cell>
        </row>
        <row r="240">
          <cell r="B240">
            <v>1059</v>
          </cell>
          <cell r="C240" t="str">
            <v xml:space="preserve">CNS &amp; Onco </v>
          </cell>
          <cell r="D240" t="str">
            <v>National Sales Manager</v>
          </cell>
          <cell r="E240" t="str">
            <v>권기수</v>
          </cell>
          <cell r="F240" t="str">
            <v>부장</v>
          </cell>
          <cell r="G240" t="str">
            <v>본부장</v>
          </cell>
          <cell r="H240" t="str">
            <v>1990-10-26</v>
          </cell>
          <cell r="I240" t="str">
            <v>남</v>
          </cell>
          <cell r="J240">
            <v>32</v>
          </cell>
          <cell r="K240">
            <v>0</v>
          </cell>
          <cell r="L240">
            <v>26</v>
          </cell>
          <cell r="M240">
            <v>26</v>
          </cell>
          <cell r="R240" t="str">
            <v>회의</v>
          </cell>
          <cell r="T240" t="str">
            <v>4/5대휴</v>
          </cell>
          <cell r="AU240">
            <v>0</v>
          </cell>
          <cell r="AV240">
            <v>0</v>
          </cell>
          <cell r="AW240">
            <v>0</v>
          </cell>
          <cell r="AX240">
            <v>0</v>
          </cell>
          <cell r="AY240">
            <v>0</v>
          </cell>
          <cell r="AZ240">
            <v>0</v>
          </cell>
          <cell r="BA240">
            <v>0</v>
          </cell>
          <cell r="BB240">
            <v>0</v>
          </cell>
          <cell r="BC240">
            <v>0</v>
          </cell>
          <cell r="BD240">
            <v>1</v>
          </cell>
          <cell r="BE240">
            <v>0</v>
          </cell>
          <cell r="BF240">
            <v>0</v>
          </cell>
          <cell r="BG240">
            <v>0</v>
          </cell>
          <cell r="BH240">
            <v>0</v>
          </cell>
          <cell r="BI240">
            <v>0</v>
          </cell>
          <cell r="BJ240">
            <v>0</v>
          </cell>
          <cell r="BK240">
            <v>0</v>
          </cell>
          <cell r="BL240">
            <v>1</v>
          </cell>
          <cell r="BM240">
            <v>0</v>
          </cell>
          <cell r="BN240">
            <v>2</v>
          </cell>
          <cell r="BP240">
            <v>17</v>
          </cell>
        </row>
        <row r="241">
          <cell r="B241">
            <v>1047</v>
          </cell>
          <cell r="C241" t="str">
            <v xml:space="preserve">CNS &amp; Onco </v>
          </cell>
          <cell r="D241" t="str">
            <v>Oncology 1팀</v>
          </cell>
          <cell r="E241" t="str">
            <v>신현성</v>
          </cell>
          <cell r="F241" t="str">
            <v>차장</v>
          </cell>
          <cell r="G241" t="str">
            <v>팀장</v>
          </cell>
          <cell r="H241" t="str">
            <v>1990-04-02</v>
          </cell>
          <cell r="I241" t="str">
            <v>남</v>
          </cell>
          <cell r="J241">
            <v>27</v>
          </cell>
          <cell r="K241">
            <v>0</v>
          </cell>
          <cell r="L241">
            <v>26</v>
          </cell>
          <cell r="M241">
            <v>26</v>
          </cell>
          <cell r="R241" t="str">
            <v>회의</v>
          </cell>
          <cell r="T241" t="str">
            <v>4/5대휴</v>
          </cell>
          <cell r="AU241">
            <v>0</v>
          </cell>
          <cell r="AV241">
            <v>0</v>
          </cell>
          <cell r="AW241">
            <v>0</v>
          </cell>
          <cell r="AX241">
            <v>0</v>
          </cell>
          <cell r="AY241">
            <v>0</v>
          </cell>
          <cell r="AZ241">
            <v>0</v>
          </cell>
          <cell r="BA241">
            <v>0</v>
          </cell>
          <cell r="BB241">
            <v>0</v>
          </cell>
          <cell r="BC241">
            <v>0</v>
          </cell>
          <cell r="BD241">
            <v>1</v>
          </cell>
          <cell r="BE241">
            <v>0</v>
          </cell>
          <cell r="BF241">
            <v>0</v>
          </cell>
          <cell r="BG241">
            <v>0</v>
          </cell>
          <cell r="BH241">
            <v>0</v>
          </cell>
          <cell r="BI241">
            <v>0</v>
          </cell>
          <cell r="BJ241">
            <v>0</v>
          </cell>
          <cell r="BK241">
            <v>0</v>
          </cell>
          <cell r="BL241">
            <v>1</v>
          </cell>
          <cell r="BM241">
            <v>0</v>
          </cell>
          <cell r="BN241">
            <v>2</v>
          </cell>
          <cell r="BP241">
            <v>17</v>
          </cell>
        </row>
        <row r="242">
          <cell r="B242">
            <v>1320</v>
          </cell>
          <cell r="C242" t="str">
            <v xml:space="preserve">CNS &amp; Onco </v>
          </cell>
          <cell r="D242" t="str">
            <v>Oncology 1팀</v>
          </cell>
          <cell r="E242" t="str">
            <v>이현상</v>
          </cell>
          <cell r="F242" t="str">
            <v>주임</v>
          </cell>
          <cell r="G242" t="str">
            <v>팀원</v>
          </cell>
          <cell r="H242" t="str">
            <v>2001-02-26</v>
          </cell>
          <cell r="I242" t="str">
            <v>남</v>
          </cell>
          <cell r="J242">
            <v>18</v>
          </cell>
          <cell r="K242">
            <v>0</v>
          </cell>
          <cell r="L242">
            <v>15</v>
          </cell>
          <cell r="M242">
            <v>15</v>
          </cell>
          <cell r="R242" t="str">
            <v>회의</v>
          </cell>
          <cell r="W242" t="str">
            <v>4/5대휴</v>
          </cell>
          <cell r="AU242">
            <v>0</v>
          </cell>
          <cell r="AV242">
            <v>0</v>
          </cell>
          <cell r="AW242">
            <v>0</v>
          </cell>
          <cell r="AX242">
            <v>0</v>
          </cell>
          <cell r="AY242">
            <v>0</v>
          </cell>
          <cell r="AZ242">
            <v>0</v>
          </cell>
          <cell r="BA242">
            <v>0</v>
          </cell>
          <cell r="BB242">
            <v>0</v>
          </cell>
          <cell r="BC242">
            <v>0</v>
          </cell>
          <cell r="BD242">
            <v>1</v>
          </cell>
          <cell r="BE242">
            <v>0</v>
          </cell>
          <cell r="BF242">
            <v>0</v>
          </cell>
          <cell r="BG242">
            <v>0</v>
          </cell>
          <cell r="BH242">
            <v>0</v>
          </cell>
          <cell r="BI242">
            <v>0</v>
          </cell>
          <cell r="BJ242">
            <v>0</v>
          </cell>
          <cell r="BK242">
            <v>0</v>
          </cell>
          <cell r="BL242">
            <v>1</v>
          </cell>
          <cell r="BM242">
            <v>0</v>
          </cell>
          <cell r="BN242">
            <v>2</v>
          </cell>
          <cell r="BP242">
            <v>17</v>
          </cell>
        </row>
        <row r="243">
          <cell r="B243">
            <v>1138</v>
          </cell>
          <cell r="C243" t="str">
            <v xml:space="preserve">CNS &amp; Onco </v>
          </cell>
          <cell r="D243" t="str">
            <v>Oncology 1팀</v>
          </cell>
          <cell r="E243" t="str">
            <v>김덕재</v>
          </cell>
          <cell r="F243" t="str">
            <v>차장</v>
          </cell>
          <cell r="G243" t="str">
            <v>팀원</v>
          </cell>
          <cell r="H243" t="str">
            <v>1994-05-02</v>
          </cell>
          <cell r="I243" t="str">
            <v>남</v>
          </cell>
          <cell r="J243">
            <v>21</v>
          </cell>
          <cell r="K243">
            <v>0</v>
          </cell>
          <cell r="L243">
            <v>22</v>
          </cell>
          <cell r="M243">
            <v>22</v>
          </cell>
          <cell r="R243" t="str">
            <v>회의</v>
          </cell>
          <cell r="AE243" t="str">
            <v>4/5대휴</v>
          </cell>
          <cell r="AU243">
            <v>0</v>
          </cell>
          <cell r="AV243">
            <v>0</v>
          </cell>
          <cell r="AW243">
            <v>0</v>
          </cell>
          <cell r="AX243">
            <v>0</v>
          </cell>
          <cell r="AY243">
            <v>0</v>
          </cell>
          <cell r="AZ243">
            <v>0</v>
          </cell>
          <cell r="BA243">
            <v>0</v>
          </cell>
          <cell r="BB243">
            <v>0</v>
          </cell>
          <cell r="BC243">
            <v>0</v>
          </cell>
          <cell r="BD243">
            <v>1</v>
          </cell>
          <cell r="BE243">
            <v>0</v>
          </cell>
          <cell r="BF243">
            <v>0</v>
          </cell>
          <cell r="BG243">
            <v>0</v>
          </cell>
          <cell r="BH243">
            <v>0</v>
          </cell>
          <cell r="BI243">
            <v>0</v>
          </cell>
          <cell r="BJ243">
            <v>0</v>
          </cell>
          <cell r="BK243">
            <v>0</v>
          </cell>
          <cell r="BL243">
            <v>1</v>
          </cell>
          <cell r="BM243">
            <v>0</v>
          </cell>
          <cell r="BN243">
            <v>2</v>
          </cell>
          <cell r="BP243">
            <v>17</v>
          </cell>
        </row>
        <row r="244">
          <cell r="B244">
            <v>1464</v>
          </cell>
          <cell r="C244" t="str">
            <v xml:space="preserve">CNS &amp; Onco </v>
          </cell>
          <cell r="D244" t="str">
            <v>Oncology 1팀</v>
          </cell>
          <cell r="E244" t="str">
            <v>이규선</v>
          </cell>
          <cell r="F244" t="str">
            <v>주임</v>
          </cell>
          <cell r="G244" t="str">
            <v>팀원</v>
          </cell>
          <cell r="H244" t="str">
            <v>2003-01-07</v>
          </cell>
          <cell r="I244" t="str">
            <v>남</v>
          </cell>
          <cell r="J244">
            <v>14</v>
          </cell>
          <cell r="K244">
            <v>0</v>
          </cell>
          <cell r="L244">
            <v>13</v>
          </cell>
          <cell r="M244">
            <v>13</v>
          </cell>
          <cell r="R244" t="str">
            <v>회의</v>
          </cell>
          <cell r="T244" t="str">
            <v>4/5대휴</v>
          </cell>
          <cell r="AU244">
            <v>0</v>
          </cell>
          <cell r="AV244">
            <v>0</v>
          </cell>
          <cell r="AW244">
            <v>0</v>
          </cell>
          <cell r="AX244">
            <v>0</v>
          </cell>
          <cell r="AY244">
            <v>0</v>
          </cell>
          <cell r="AZ244">
            <v>0</v>
          </cell>
          <cell r="BA244">
            <v>0</v>
          </cell>
          <cell r="BB244">
            <v>0</v>
          </cell>
          <cell r="BC244">
            <v>0</v>
          </cell>
          <cell r="BD244">
            <v>1</v>
          </cell>
          <cell r="BE244">
            <v>0</v>
          </cell>
          <cell r="BF244">
            <v>0</v>
          </cell>
          <cell r="BG244">
            <v>0</v>
          </cell>
          <cell r="BH244">
            <v>0</v>
          </cell>
          <cell r="BI244">
            <v>0</v>
          </cell>
          <cell r="BJ244">
            <v>0</v>
          </cell>
          <cell r="BK244">
            <v>0</v>
          </cell>
          <cell r="BL244">
            <v>1</v>
          </cell>
          <cell r="BM244">
            <v>0</v>
          </cell>
          <cell r="BN244">
            <v>2</v>
          </cell>
          <cell r="BP244">
            <v>17</v>
          </cell>
        </row>
        <row r="245">
          <cell r="B245">
            <v>1512</v>
          </cell>
          <cell r="C245" t="str">
            <v xml:space="preserve">CNS &amp; Onco </v>
          </cell>
          <cell r="D245" t="str">
            <v>Oncology 1팀</v>
          </cell>
          <cell r="E245" t="str">
            <v>김진천</v>
          </cell>
          <cell r="F245" t="str">
            <v>주임</v>
          </cell>
          <cell r="G245" t="str">
            <v>팀원</v>
          </cell>
          <cell r="H245" t="str">
            <v>2003-07-01</v>
          </cell>
          <cell r="I245" t="str">
            <v>남</v>
          </cell>
          <cell r="J245">
            <v>15</v>
          </cell>
          <cell r="K245">
            <v>0</v>
          </cell>
          <cell r="L245">
            <v>13</v>
          </cell>
          <cell r="M245">
            <v>13</v>
          </cell>
          <cell r="R245" t="str">
            <v>회의</v>
          </cell>
          <cell r="S245" t="str">
            <v>경조(장모회갑)</v>
          </cell>
          <cell r="AA245" t="str">
            <v>4/5대휴</v>
          </cell>
          <cell r="AU245">
            <v>0</v>
          </cell>
          <cell r="AV245">
            <v>0</v>
          </cell>
          <cell r="AW245">
            <v>0</v>
          </cell>
          <cell r="AX245">
            <v>0</v>
          </cell>
          <cell r="AY245">
            <v>0</v>
          </cell>
          <cell r="AZ245">
            <v>0</v>
          </cell>
          <cell r="BA245">
            <v>0</v>
          </cell>
          <cell r="BB245">
            <v>1</v>
          </cell>
          <cell r="BC245">
            <v>0</v>
          </cell>
          <cell r="BD245">
            <v>1</v>
          </cell>
          <cell r="BE245">
            <v>0</v>
          </cell>
          <cell r="BF245">
            <v>0</v>
          </cell>
          <cell r="BG245">
            <v>0</v>
          </cell>
          <cell r="BH245">
            <v>0</v>
          </cell>
          <cell r="BI245">
            <v>0</v>
          </cell>
          <cell r="BJ245">
            <v>0</v>
          </cell>
          <cell r="BK245">
            <v>0</v>
          </cell>
          <cell r="BL245">
            <v>1</v>
          </cell>
          <cell r="BM245">
            <v>0</v>
          </cell>
          <cell r="BN245">
            <v>3</v>
          </cell>
          <cell r="BP245">
            <v>16</v>
          </cell>
        </row>
        <row r="246">
          <cell r="B246">
            <v>1543</v>
          </cell>
          <cell r="C246" t="str">
            <v xml:space="preserve">CNS &amp; Onco </v>
          </cell>
          <cell r="D246" t="str">
            <v>Oncology 1팀</v>
          </cell>
          <cell r="E246" t="str">
            <v>강종우</v>
          </cell>
          <cell r="F246" t="str">
            <v>주임</v>
          </cell>
          <cell r="G246" t="str">
            <v>팀원</v>
          </cell>
          <cell r="H246" t="str">
            <v>2004-01-26</v>
          </cell>
          <cell r="I246" t="str">
            <v>남</v>
          </cell>
          <cell r="J246">
            <v>11.315068493150683</v>
          </cell>
          <cell r="K246">
            <v>0</v>
          </cell>
          <cell r="L246">
            <v>12</v>
          </cell>
          <cell r="M246">
            <v>12</v>
          </cell>
          <cell r="N246" t="str">
            <v>휴일</v>
          </cell>
          <cell r="R246" t="str">
            <v>회의</v>
          </cell>
          <cell r="T246" t="str">
            <v>4/5대휴</v>
          </cell>
          <cell r="AA246" t="str">
            <v>4/1대휴</v>
          </cell>
          <cell r="AB246" t="str">
            <v>휴일</v>
          </cell>
          <cell r="AU246">
            <v>0</v>
          </cell>
          <cell r="AV246">
            <v>0</v>
          </cell>
          <cell r="AW246">
            <v>0</v>
          </cell>
          <cell r="AX246">
            <v>0</v>
          </cell>
          <cell r="AY246">
            <v>0</v>
          </cell>
          <cell r="AZ246">
            <v>0</v>
          </cell>
          <cell r="BA246">
            <v>0</v>
          </cell>
          <cell r="BB246">
            <v>0</v>
          </cell>
          <cell r="BC246">
            <v>2</v>
          </cell>
          <cell r="BD246">
            <v>2</v>
          </cell>
          <cell r="BE246">
            <v>0</v>
          </cell>
          <cell r="BF246">
            <v>0</v>
          </cell>
          <cell r="BG246">
            <v>0</v>
          </cell>
          <cell r="BH246">
            <v>0</v>
          </cell>
          <cell r="BI246">
            <v>0</v>
          </cell>
          <cell r="BJ246">
            <v>0</v>
          </cell>
          <cell r="BK246">
            <v>0</v>
          </cell>
          <cell r="BL246">
            <v>1</v>
          </cell>
          <cell r="BM246">
            <v>0</v>
          </cell>
          <cell r="BN246">
            <v>3</v>
          </cell>
          <cell r="BP246">
            <v>16</v>
          </cell>
        </row>
        <row r="247">
          <cell r="B247">
            <v>1076</v>
          </cell>
          <cell r="C247" t="str">
            <v xml:space="preserve">CNS &amp; Onco </v>
          </cell>
          <cell r="D247" t="str">
            <v>Oncology 2팀</v>
          </cell>
          <cell r="E247" t="str">
            <v>최원석</v>
          </cell>
          <cell r="F247" t="str">
            <v>차장</v>
          </cell>
          <cell r="G247" t="str">
            <v>팀장</v>
          </cell>
          <cell r="H247" t="str">
            <v>1991-09-09</v>
          </cell>
          <cell r="I247" t="str">
            <v>남</v>
          </cell>
          <cell r="J247">
            <v>21</v>
          </cell>
          <cell r="K247">
            <v>0</v>
          </cell>
          <cell r="L247">
            <v>25</v>
          </cell>
          <cell r="M247">
            <v>25</v>
          </cell>
          <cell r="R247" t="str">
            <v>회의</v>
          </cell>
          <cell r="T247" t="str">
            <v>4/5대휴</v>
          </cell>
          <cell r="AP247" t="str">
            <v>휴일</v>
          </cell>
          <cell r="AU247">
            <v>0</v>
          </cell>
          <cell r="AV247">
            <v>0</v>
          </cell>
          <cell r="AW247">
            <v>0</v>
          </cell>
          <cell r="AX247">
            <v>0</v>
          </cell>
          <cell r="AY247">
            <v>0</v>
          </cell>
          <cell r="AZ247">
            <v>0</v>
          </cell>
          <cell r="BA247">
            <v>0</v>
          </cell>
          <cell r="BB247">
            <v>0</v>
          </cell>
          <cell r="BC247">
            <v>1</v>
          </cell>
          <cell r="BD247">
            <v>1</v>
          </cell>
          <cell r="BE247">
            <v>0</v>
          </cell>
          <cell r="BF247">
            <v>0</v>
          </cell>
          <cell r="BG247">
            <v>0</v>
          </cell>
          <cell r="BH247">
            <v>0</v>
          </cell>
          <cell r="BI247">
            <v>0</v>
          </cell>
          <cell r="BJ247">
            <v>0</v>
          </cell>
          <cell r="BK247">
            <v>0</v>
          </cell>
          <cell r="BL247">
            <v>1</v>
          </cell>
          <cell r="BM247">
            <v>0</v>
          </cell>
          <cell r="BN247">
            <v>2</v>
          </cell>
          <cell r="BP247">
            <v>17</v>
          </cell>
        </row>
        <row r="248">
          <cell r="B248">
            <v>1109</v>
          </cell>
          <cell r="C248" t="str">
            <v xml:space="preserve">CNS &amp; Onco </v>
          </cell>
          <cell r="D248" t="str">
            <v>Oncology 1팀</v>
          </cell>
          <cell r="E248" t="str">
            <v>김원수</v>
          </cell>
          <cell r="F248" t="str">
            <v>차장</v>
          </cell>
          <cell r="G248" t="str">
            <v>팀원</v>
          </cell>
          <cell r="H248" t="str">
            <v>1992-08-17</v>
          </cell>
          <cell r="I248" t="str">
            <v>남</v>
          </cell>
          <cell r="J248">
            <v>20</v>
          </cell>
          <cell r="K248">
            <v>0</v>
          </cell>
          <cell r="L248">
            <v>24</v>
          </cell>
          <cell r="M248">
            <v>24</v>
          </cell>
          <cell r="N248" t="str">
            <v>휴일</v>
          </cell>
          <cell r="R248" t="str">
            <v>회의</v>
          </cell>
          <cell r="T248" t="str">
            <v>4/5대휴</v>
          </cell>
          <cell r="AK248" t="str">
            <v>4/1대휴</v>
          </cell>
          <cell r="AU248">
            <v>0</v>
          </cell>
          <cell r="AV248">
            <v>0</v>
          </cell>
          <cell r="AW248">
            <v>0</v>
          </cell>
          <cell r="AX248">
            <v>0</v>
          </cell>
          <cell r="AY248">
            <v>0</v>
          </cell>
          <cell r="AZ248">
            <v>0</v>
          </cell>
          <cell r="BA248">
            <v>0</v>
          </cell>
          <cell r="BB248">
            <v>0</v>
          </cell>
          <cell r="BC248">
            <v>1</v>
          </cell>
          <cell r="BD248">
            <v>2</v>
          </cell>
          <cell r="BE248">
            <v>0</v>
          </cell>
          <cell r="BF248">
            <v>0</v>
          </cell>
          <cell r="BG248">
            <v>0</v>
          </cell>
          <cell r="BH248">
            <v>0</v>
          </cell>
          <cell r="BI248">
            <v>0</v>
          </cell>
          <cell r="BJ248">
            <v>0</v>
          </cell>
          <cell r="BK248">
            <v>0</v>
          </cell>
          <cell r="BL248">
            <v>1</v>
          </cell>
          <cell r="BM248">
            <v>0</v>
          </cell>
          <cell r="BN248">
            <v>3</v>
          </cell>
          <cell r="BP248">
            <v>16</v>
          </cell>
        </row>
        <row r="249">
          <cell r="B249">
            <v>1027</v>
          </cell>
          <cell r="C249" t="str">
            <v xml:space="preserve">CNS &amp; Onco </v>
          </cell>
          <cell r="D249" t="str">
            <v>Oncology 2팀</v>
          </cell>
          <cell r="E249" t="str">
            <v>고규영</v>
          </cell>
          <cell r="F249" t="str">
            <v>부장</v>
          </cell>
          <cell r="G249" t="str">
            <v>팀원</v>
          </cell>
          <cell r="H249" t="str">
            <v>1988-08-08</v>
          </cell>
          <cell r="I249" t="str">
            <v>남</v>
          </cell>
          <cell r="J249">
            <v>26</v>
          </cell>
          <cell r="K249">
            <v>0</v>
          </cell>
          <cell r="L249">
            <v>28</v>
          </cell>
          <cell r="M249">
            <v>28</v>
          </cell>
          <cell r="R249" t="str">
            <v>회의</v>
          </cell>
          <cell r="T249" t="str">
            <v>4/5대휴</v>
          </cell>
          <cell r="AP249" t="str">
            <v>휴일</v>
          </cell>
          <cell r="AU249">
            <v>0</v>
          </cell>
          <cell r="AV249">
            <v>0</v>
          </cell>
          <cell r="AW249">
            <v>0</v>
          </cell>
          <cell r="AX249">
            <v>0</v>
          </cell>
          <cell r="AY249">
            <v>0</v>
          </cell>
          <cell r="AZ249">
            <v>0</v>
          </cell>
          <cell r="BA249">
            <v>0</v>
          </cell>
          <cell r="BB249">
            <v>0</v>
          </cell>
          <cell r="BC249">
            <v>1</v>
          </cell>
          <cell r="BD249">
            <v>1</v>
          </cell>
          <cell r="BE249">
            <v>0</v>
          </cell>
          <cell r="BF249">
            <v>0</v>
          </cell>
          <cell r="BG249">
            <v>0</v>
          </cell>
          <cell r="BH249">
            <v>0</v>
          </cell>
          <cell r="BI249">
            <v>0</v>
          </cell>
          <cell r="BJ249">
            <v>0</v>
          </cell>
          <cell r="BK249">
            <v>0</v>
          </cell>
          <cell r="BL249">
            <v>1</v>
          </cell>
          <cell r="BM249">
            <v>0</v>
          </cell>
          <cell r="BN249">
            <v>2</v>
          </cell>
          <cell r="BP249">
            <v>17</v>
          </cell>
        </row>
        <row r="250">
          <cell r="B250">
            <v>1148</v>
          </cell>
          <cell r="C250" t="str">
            <v xml:space="preserve">CNS &amp; Onco </v>
          </cell>
          <cell r="D250" t="str">
            <v>Oncology 2팀</v>
          </cell>
          <cell r="E250" t="str">
            <v>김영호</v>
          </cell>
          <cell r="F250" t="str">
            <v>과장</v>
          </cell>
          <cell r="G250" t="str">
            <v>팀원</v>
          </cell>
          <cell r="H250" t="str">
            <v>1994-09-05</v>
          </cell>
          <cell r="I250" t="str">
            <v>남</v>
          </cell>
          <cell r="J250">
            <v>20</v>
          </cell>
          <cell r="K250">
            <v>0</v>
          </cell>
          <cell r="L250">
            <v>22</v>
          </cell>
          <cell r="M250">
            <v>22</v>
          </cell>
          <cell r="N250" t="str">
            <v>휴일</v>
          </cell>
          <cell r="O250" t="str">
            <v>휴일</v>
          </cell>
          <cell r="R250" t="str">
            <v>회의</v>
          </cell>
          <cell r="T250" t="str">
            <v>4/5대휴</v>
          </cell>
          <cell r="Y250" t="str">
            <v>4/1대휴</v>
          </cell>
          <cell r="AU250">
            <v>0</v>
          </cell>
          <cell r="AV250">
            <v>0</v>
          </cell>
          <cell r="AW250">
            <v>0</v>
          </cell>
          <cell r="AX250">
            <v>0</v>
          </cell>
          <cell r="AY250">
            <v>0</v>
          </cell>
          <cell r="AZ250">
            <v>0</v>
          </cell>
          <cell r="BA250">
            <v>0</v>
          </cell>
          <cell r="BB250">
            <v>0</v>
          </cell>
          <cell r="BC250">
            <v>2</v>
          </cell>
          <cell r="BD250">
            <v>2</v>
          </cell>
          <cell r="BE250">
            <v>0</v>
          </cell>
          <cell r="BF250">
            <v>0</v>
          </cell>
          <cell r="BG250">
            <v>0</v>
          </cell>
          <cell r="BH250">
            <v>0</v>
          </cell>
          <cell r="BI250">
            <v>0</v>
          </cell>
          <cell r="BJ250">
            <v>0</v>
          </cell>
          <cell r="BK250">
            <v>0</v>
          </cell>
          <cell r="BL250">
            <v>1</v>
          </cell>
          <cell r="BM250">
            <v>0</v>
          </cell>
          <cell r="BN250">
            <v>3</v>
          </cell>
          <cell r="BP250">
            <v>16</v>
          </cell>
        </row>
        <row r="251">
          <cell r="B251">
            <v>1147</v>
          </cell>
          <cell r="C251" t="str">
            <v xml:space="preserve">CNS &amp; Onco </v>
          </cell>
          <cell r="D251" t="str">
            <v>Oncology 2팀</v>
          </cell>
          <cell r="E251" t="str">
            <v>박대순</v>
          </cell>
          <cell r="F251" t="str">
            <v>과장</v>
          </cell>
          <cell r="G251" t="str">
            <v>팀원</v>
          </cell>
          <cell r="H251" t="str">
            <v>1994-09-05</v>
          </cell>
          <cell r="I251" t="str">
            <v>남</v>
          </cell>
          <cell r="J251">
            <v>21</v>
          </cell>
          <cell r="K251">
            <v>0</v>
          </cell>
          <cell r="L251">
            <v>22</v>
          </cell>
          <cell r="M251">
            <v>22</v>
          </cell>
          <cell r="R251" t="str">
            <v>회의</v>
          </cell>
          <cell r="T251" t="str">
            <v>4/5대휴</v>
          </cell>
          <cell r="AP251" t="str">
            <v>휴일</v>
          </cell>
          <cell r="AU251">
            <v>0</v>
          </cell>
          <cell r="AV251">
            <v>0</v>
          </cell>
          <cell r="AW251">
            <v>0</v>
          </cell>
          <cell r="AX251">
            <v>0</v>
          </cell>
          <cell r="AY251">
            <v>0</v>
          </cell>
          <cell r="AZ251">
            <v>0</v>
          </cell>
          <cell r="BA251">
            <v>0</v>
          </cell>
          <cell r="BB251">
            <v>0</v>
          </cell>
          <cell r="BC251">
            <v>1</v>
          </cell>
          <cell r="BD251">
            <v>1</v>
          </cell>
          <cell r="BE251">
            <v>0</v>
          </cell>
          <cell r="BF251">
            <v>0</v>
          </cell>
          <cell r="BG251">
            <v>0</v>
          </cell>
          <cell r="BH251">
            <v>0</v>
          </cell>
          <cell r="BI251">
            <v>0</v>
          </cell>
          <cell r="BJ251">
            <v>0</v>
          </cell>
          <cell r="BK251">
            <v>0</v>
          </cell>
          <cell r="BL251">
            <v>1</v>
          </cell>
          <cell r="BM251">
            <v>0</v>
          </cell>
          <cell r="BN251">
            <v>2</v>
          </cell>
          <cell r="BP251">
            <v>17</v>
          </cell>
        </row>
        <row r="252">
          <cell r="B252">
            <v>1493</v>
          </cell>
          <cell r="C252" t="str">
            <v xml:space="preserve">CNS &amp; Onco </v>
          </cell>
          <cell r="D252" t="str">
            <v>Oncology 2팀</v>
          </cell>
          <cell r="E252" t="str">
            <v>임준모</v>
          </cell>
          <cell r="F252" t="str">
            <v>대리</v>
          </cell>
          <cell r="G252" t="str">
            <v>팀원</v>
          </cell>
          <cell r="H252" t="str">
            <v>2003-04-01</v>
          </cell>
          <cell r="I252" t="str">
            <v>남</v>
          </cell>
          <cell r="J252">
            <v>13.5</v>
          </cell>
          <cell r="K252">
            <v>0</v>
          </cell>
          <cell r="L252">
            <v>13</v>
          </cell>
          <cell r="M252">
            <v>13</v>
          </cell>
          <cell r="R252" t="str">
            <v>회의</v>
          </cell>
          <cell r="T252" t="str">
            <v>4/5대휴</v>
          </cell>
          <cell r="AU252">
            <v>0</v>
          </cell>
          <cell r="AV252">
            <v>0</v>
          </cell>
          <cell r="AW252">
            <v>0</v>
          </cell>
          <cell r="AX252">
            <v>0</v>
          </cell>
          <cell r="AY252">
            <v>0</v>
          </cell>
          <cell r="AZ252">
            <v>0</v>
          </cell>
          <cell r="BA252">
            <v>0</v>
          </cell>
          <cell r="BB252">
            <v>0</v>
          </cell>
          <cell r="BC252">
            <v>0</v>
          </cell>
          <cell r="BD252">
            <v>1</v>
          </cell>
          <cell r="BE252">
            <v>0</v>
          </cell>
          <cell r="BF252">
            <v>0</v>
          </cell>
          <cell r="BG252">
            <v>0</v>
          </cell>
          <cell r="BH252">
            <v>0</v>
          </cell>
          <cell r="BI252">
            <v>0</v>
          </cell>
          <cell r="BJ252">
            <v>0</v>
          </cell>
          <cell r="BK252">
            <v>0</v>
          </cell>
          <cell r="BL252">
            <v>1</v>
          </cell>
          <cell r="BM252">
            <v>0</v>
          </cell>
          <cell r="BN252">
            <v>2</v>
          </cell>
          <cell r="BP252">
            <v>17</v>
          </cell>
        </row>
        <row r="253">
          <cell r="B253">
            <v>1496</v>
          </cell>
          <cell r="C253" t="str">
            <v xml:space="preserve">CNS &amp; Onco </v>
          </cell>
          <cell r="D253" t="str">
            <v>Oncology 2팀</v>
          </cell>
          <cell r="E253" t="str">
            <v>강지훈</v>
          </cell>
          <cell r="F253" t="str">
            <v>대리</v>
          </cell>
          <cell r="G253" t="str">
            <v>팀원</v>
          </cell>
          <cell r="H253" t="str">
            <v>2003-04-25</v>
          </cell>
          <cell r="I253" t="str">
            <v>남</v>
          </cell>
          <cell r="J253">
            <v>9.8493150684931514</v>
          </cell>
          <cell r="K253">
            <v>0</v>
          </cell>
          <cell r="L253">
            <v>13</v>
          </cell>
          <cell r="M253">
            <v>13</v>
          </cell>
          <cell r="R253" t="str">
            <v>회의</v>
          </cell>
          <cell r="T253" t="str">
            <v>4/5대휴</v>
          </cell>
          <cell r="U253" t="str">
            <v>휴일</v>
          </cell>
          <cell r="AU253">
            <v>0</v>
          </cell>
          <cell r="AV253">
            <v>0</v>
          </cell>
          <cell r="AW253">
            <v>0</v>
          </cell>
          <cell r="AX253">
            <v>0</v>
          </cell>
          <cell r="AY253">
            <v>0</v>
          </cell>
          <cell r="AZ253">
            <v>0</v>
          </cell>
          <cell r="BA253">
            <v>0</v>
          </cell>
          <cell r="BB253">
            <v>0</v>
          </cell>
          <cell r="BC253">
            <v>1</v>
          </cell>
          <cell r="BD253">
            <v>1</v>
          </cell>
          <cell r="BE253">
            <v>0</v>
          </cell>
          <cell r="BF253">
            <v>0</v>
          </cell>
          <cell r="BG253">
            <v>0</v>
          </cell>
          <cell r="BH253">
            <v>0</v>
          </cell>
          <cell r="BI253">
            <v>0</v>
          </cell>
          <cell r="BJ253">
            <v>0</v>
          </cell>
          <cell r="BK253">
            <v>0</v>
          </cell>
          <cell r="BL253">
            <v>1</v>
          </cell>
          <cell r="BM253">
            <v>0</v>
          </cell>
          <cell r="BN253">
            <v>2</v>
          </cell>
          <cell r="BP253">
            <v>17</v>
          </cell>
        </row>
        <row r="254">
          <cell r="B254">
            <v>1283</v>
          </cell>
          <cell r="C254" t="str">
            <v xml:space="preserve">CNS &amp; Onco </v>
          </cell>
          <cell r="D254" t="str">
            <v>Oncology 1팀</v>
          </cell>
          <cell r="E254" t="str">
            <v>박준신</v>
          </cell>
          <cell r="F254" t="str">
            <v>주임</v>
          </cell>
          <cell r="G254" t="str">
            <v>팀원</v>
          </cell>
          <cell r="H254" t="str">
            <v>2000-02-01</v>
          </cell>
          <cell r="I254" t="str">
            <v>남</v>
          </cell>
          <cell r="J254">
            <v>15</v>
          </cell>
          <cell r="K254">
            <v>0</v>
          </cell>
          <cell r="L254">
            <v>16</v>
          </cell>
          <cell r="M254">
            <v>16</v>
          </cell>
          <cell r="R254" t="str">
            <v>회의</v>
          </cell>
          <cell r="W254" t="str">
            <v>4/5대휴</v>
          </cell>
          <cell r="AU254">
            <v>0</v>
          </cell>
          <cell r="AV254">
            <v>0</v>
          </cell>
          <cell r="AW254">
            <v>0</v>
          </cell>
          <cell r="AX254">
            <v>0</v>
          </cell>
          <cell r="AY254">
            <v>0</v>
          </cell>
          <cell r="AZ254">
            <v>0</v>
          </cell>
          <cell r="BA254">
            <v>0</v>
          </cell>
          <cell r="BB254">
            <v>0</v>
          </cell>
          <cell r="BC254">
            <v>0</v>
          </cell>
          <cell r="BD254">
            <v>1</v>
          </cell>
          <cell r="BE254">
            <v>0</v>
          </cell>
          <cell r="BF254">
            <v>0</v>
          </cell>
          <cell r="BG254">
            <v>0</v>
          </cell>
          <cell r="BH254">
            <v>0</v>
          </cell>
          <cell r="BI254">
            <v>0</v>
          </cell>
          <cell r="BJ254">
            <v>0</v>
          </cell>
          <cell r="BK254">
            <v>0</v>
          </cell>
          <cell r="BL254">
            <v>1</v>
          </cell>
          <cell r="BM254">
            <v>0</v>
          </cell>
          <cell r="BN254">
            <v>2</v>
          </cell>
          <cell r="BP254">
            <v>17</v>
          </cell>
        </row>
        <row r="255">
          <cell r="B255">
            <v>1026</v>
          </cell>
          <cell r="C255" t="str">
            <v>GI &amp; Uro</v>
          </cell>
          <cell r="D255" t="str">
            <v>Regional Sales Manager</v>
          </cell>
          <cell r="E255" t="str">
            <v>장삼성</v>
          </cell>
          <cell r="F255" t="str">
            <v>부장</v>
          </cell>
          <cell r="G255" t="str">
            <v>본부장</v>
          </cell>
          <cell r="H255" t="str">
            <v>1988-06-07</v>
          </cell>
          <cell r="I255" t="str">
            <v>남</v>
          </cell>
          <cell r="J255">
            <v>27</v>
          </cell>
          <cell r="K255">
            <v>0</v>
          </cell>
          <cell r="L255">
            <v>28</v>
          </cell>
          <cell r="M255">
            <v>28</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P255">
            <v>19</v>
          </cell>
        </row>
        <row r="256">
          <cell r="B256">
            <v>1071</v>
          </cell>
          <cell r="C256" t="str">
            <v>GI &amp; Uro</v>
          </cell>
          <cell r="D256" t="str">
            <v>GU GH1팀</v>
          </cell>
          <cell r="E256" t="str">
            <v>윤장진</v>
          </cell>
          <cell r="F256" t="str">
            <v>차장</v>
          </cell>
          <cell r="G256" t="str">
            <v>팀장</v>
          </cell>
          <cell r="H256" t="str">
            <v>1991-09-09</v>
          </cell>
          <cell r="I256" t="str">
            <v>남</v>
          </cell>
          <cell r="J256">
            <v>22</v>
          </cell>
          <cell r="K256">
            <v>0</v>
          </cell>
          <cell r="L256">
            <v>25</v>
          </cell>
          <cell r="M256">
            <v>25</v>
          </cell>
          <cell r="AI256" t="str">
            <v>휴일</v>
          </cell>
          <cell r="AL256" t="str">
            <v>출장</v>
          </cell>
          <cell r="AM256" t="str">
            <v>출장</v>
          </cell>
          <cell r="AN256" t="str">
            <v>출장</v>
          </cell>
          <cell r="AO256" t="str">
            <v>출장</v>
          </cell>
          <cell r="AU256">
            <v>0</v>
          </cell>
          <cell r="AV256">
            <v>0</v>
          </cell>
          <cell r="AW256">
            <v>0</v>
          </cell>
          <cell r="AX256">
            <v>0</v>
          </cell>
          <cell r="AY256">
            <v>0</v>
          </cell>
          <cell r="AZ256">
            <v>0</v>
          </cell>
          <cell r="BA256">
            <v>0</v>
          </cell>
          <cell r="BB256">
            <v>0</v>
          </cell>
          <cell r="BC256">
            <v>1</v>
          </cell>
          <cell r="BD256">
            <v>0</v>
          </cell>
          <cell r="BE256">
            <v>4</v>
          </cell>
          <cell r="BF256">
            <v>0</v>
          </cell>
          <cell r="BG256">
            <v>0</v>
          </cell>
          <cell r="BH256">
            <v>0</v>
          </cell>
          <cell r="BI256">
            <v>0</v>
          </cell>
          <cell r="BJ256">
            <v>0</v>
          </cell>
          <cell r="BK256">
            <v>0</v>
          </cell>
          <cell r="BL256">
            <v>0</v>
          </cell>
          <cell r="BM256">
            <v>0</v>
          </cell>
          <cell r="BN256">
            <v>4</v>
          </cell>
          <cell r="BP256">
            <v>15</v>
          </cell>
        </row>
        <row r="257">
          <cell r="B257">
            <v>1141</v>
          </cell>
          <cell r="C257" t="str">
            <v>GI &amp; Uro</v>
          </cell>
          <cell r="D257" t="str">
            <v>GU GH1팀</v>
          </cell>
          <cell r="E257" t="str">
            <v>권정국</v>
          </cell>
          <cell r="F257" t="str">
            <v>차장</v>
          </cell>
          <cell r="G257" t="str">
            <v>팀원</v>
          </cell>
          <cell r="H257" t="str">
            <v>1994-05-02</v>
          </cell>
          <cell r="I257" t="str">
            <v>남</v>
          </cell>
          <cell r="J257">
            <v>20</v>
          </cell>
          <cell r="K257">
            <v>0</v>
          </cell>
          <cell r="L257">
            <v>22</v>
          </cell>
          <cell r="M257">
            <v>22</v>
          </cell>
          <cell r="N257" t="str">
            <v>휴일</v>
          </cell>
          <cell r="O257" t="str">
            <v>휴일</v>
          </cell>
          <cell r="S257" t="str">
            <v>4/1대휴</v>
          </cell>
          <cell r="AB257" t="str">
            <v>휴일</v>
          </cell>
          <cell r="AG257" t="str">
            <v>4/2대휴</v>
          </cell>
          <cell r="AU257">
            <v>0</v>
          </cell>
          <cell r="AV257">
            <v>0</v>
          </cell>
          <cell r="AW257">
            <v>0</v>
          </cell>
          <cell r="AX257">
            <v>0</v>
          </cell>
          <cell r="AY257">
            <v>0</v>
          </cell>
          <cell r="AZ257">
            <v>0</v>
          </cell>
          <cell r="BA257">
            <v>0</v>
          </cell>
          <cell r="BB257">
            <v>0</v>
          </cell>
          <cell r="BC257">
            <v>3</v>
          </cell>
          <cell r="BD257">
            <v>2</v>
          </cell>
          <cell r="BE257">
            <v>0</v>
          </cell>
          <cell r="BF257">
            <v>0</v>
          </cell>
          <cell r="BG257">
            <v>0</v>
          </cell>
          <cell r="BH257">
            <v>0</v>
          </cell>
          <cell r="BI257">
            <v>0</v>
          </cell>
          <cell r="BJ257">
            <v>0</v>
          </cell>
          <cell r="BK257">
            <v>0</v>
          </cell>
          <cell r="BL257">
            <v>0</v>
          </cell>
          <cell r="BM257">
            <v>0</v>
          </cell>
          <cell r="BN257">
            <v>2</v>
          </cell>
          <cell r="BP257">
            <v>17</v>
          </cell>
        </row>
        <row r="258">
          <cell r="B258">
            <v>1146</v>
          </cell>
          <cell r="C258" t="str">
            <v>GI &amp; Uro</v>
          </cell>
          <cell r="D258" t="str">
            <v>GU GH1팀</v>
          </cell>
          <cell r="E258" t="str">
            <v>조철현</v>
          </cell>
          <cell r="F258" t="str">
            <v>과장</v>
          </cell>
          <cell r="G258" t="str">
            <v>팀원</v>
          </cell>
          <cell r="H258" t="str">
            <v>1994-09-05</v>
          </cell>
          <cell r="I258" t="str">
            <v>남</v>
          </cell>
          <cell r="J258">
            <v>18</v>
          </cell>
          <cell r="K258">
            <v>0</v>
          </cell>
          <cell r="L258">
            <v>22</v>
          </cell>
          <cell r="M258">
            <v>22</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P258">
            <v>19</v>
          </cell>
        </row>
        <row r="259">
          <cell r="B259">
            <v>1243</v>
          </cell>
          <cell r="C259" t="str">
            <v>GI &amp; Uro</v>
          </cell>
          <cell r="D259" t="str">
            <v>GU GH1팀</v>
          </cell>
          <cell r="E259" t="str">
            <v>정재호</v>
          </cell>
          <cell r="F259" t="str">
            <v>대리</v>
          </cell>
          <cell r="G259" t="str">
            <v>팀원</v>
          </cell>
          <cell r="H259" t="str">
            <v>1999-07-01</v>
          </cell>
          <cell r="I259" t="str">
            <v>남</v>
          </cell>
          <cell r="J259">
            <v>14</v>
          </cell>
          <cell r="K259">
            <v>0</v>
          </cell>
          <cell r="L259">
            <v>17</v>
          </cell>
          <cell r="M259">
            <v>17</v>
          </cell>
          <cell r="AC259" t="str">
            <v>휴일</v>
          </cell>
          <cell r="AI259" t="str">
            <v>휴일</v>
          </cell>
          <cell r="AJ259" t="str">
            <v>휴일</v>
          </cell>
          <cell r="AU259">
            <v>0</v>
          </cell>
          <cell r="AV259">
            <v>0</v>
          </cell>
          <cell r="AW259">
            <v>0</v>
          </cell>
          <cell r="AX259">
            <v>0</v>
          </cell>
          <cell r="AY259">
            <v>0</v>
          </cell>
          <cell r="AZ259">
            <v>0</v>
          </cell>
          <cell r="BA259">
            <v>0</v>
          </cell>
          <cell r="BB259">
            <v>0</v>
          </cell>
          <cell r="BC259">
            <v>3</v>
          </cell>
          <cell r="BD259">
            <v>0</v>
          </cell>
          <cell r="BE259">
            <v>0</v>
          </cell>
          <cell r="BF259">
            <v>0</v>
          </cell>
          <cell r="BG259">
            <v>0</v>
          </cell>
          <cell r="BH259">
            <v>0</v>
          </cell>
          <cell r="BI259">
            <v>0</v>
          </cell>
          <cell r="BJ259">
            <v>0</v>
          </cell>
          <cell r="BK259">
            <v>0</v>
          </cell>
          <cell r="BL259">
            <v>0</v>
          </cell>
          <cell r="BM259">
            <v>0</v>
          </cell>
          <cell r="BN259">
            <v>0</v>
          </cell>
          <cell r="BP259">
            <v>19</v>
          </cell>
        </row>
        <row r="260">
          <cell r="B260">
            <v>1317</v>
          </cell>
          <cell r="C260" t="str">
            <v>GI &amp; Uro</v>
          </cell>
          <cell r="D260" t="str">
            <v>GU GH1팀</v>
          </cell>
          <cell r="E260" t="str">
            <v>김종성</v>
          </cell>
          <cell r="F260" t="str">
            <v>주임</v>
          </cell>
          <cell r="G260" t="str">
            <v>팀원</v>
          </cell>
          <cell r="H260" t="str">
            <v>2001-02-26</v>
          </cell>
          <cell r="I260" t="str">
            <v>남</v>
          </cell>
          <cell r="J260">
            <v>11</v>
          </cell>
          <cell r="K260">
            <v>0</v>
          </cell>
          <cell r="L260">
            <v>15</v>
          </cell>
          <cell r="M260">
            <v>15</v>
          </cell>
          <cell r="AI260" t="str">
            <v>휴일</v>
          </cell>
          <cell r="AU260">
            <v>0</v>
          </cell>
          <cell r="AV260">
            <v>0</v>
          </cell>
          <cell r="AW260">
            <v>0</v>
          </cell>
          <cell r="AX260">
            <v>0</v>
          </cell>
          <cell r="AY260">
            <v>0</v>
          </cell>
          <cell r="AZ260">
            <v>0</v>
          </cell>
          <cell r="BA260">
            <v>0</v>
          </cell>
          <cell r="BB260">
            <v>0</v>
          </cell>
          <cell r="BC260">
            <v>1</v>
          </cell>
          <cell r="BD260">
            <v>0</v>
          </cell>
          <cell r="BE260">
            <v>0</v>
          </cell>
          <cell r="BF260">
            <v>0</v>
          </cell>
          <cell r="BG260">
            <v>0</v>
          </cell>
          <cell r="BH260">
            <v>0</v>
          </cell>
          <cell r="BI260">
            <v>0</v>
          </cell>
          <cell r="BJ260">
            <v>0</v>
          </cell>
          <cell r="BK260">
            <v>0</v>
          </cell>
          <cell r="BL260">
            <v>0</v>
          </cell>
          <cell r="BM260">
            <v>0</v>
          </cell>
          <cell r="BN260">
            <v>0</v>
          </cell>
          <cell r="BP260">
            <v>19</v>
          </cell>
        </row>
        <row r="261">
          <cell r="B261">
            <v>1245</v>
          </cell>
          <cell r="C261" t="str">
            <v>GI &amp; Uro</v>
          </cell>
          <cell r="D261" t="str">
            <v>GU GH1팀</v>
          </cell>
          <cell r="E261" t="str">
            <v>김혁래</v>
          </cell>
          <cell r="F261" t="str">
            <v>차장</v>
          </cell>
          <cell r="G261" t="str">
            <v>팀원</v>
          </cell>
          <cell r="H261" t="str">
            <v>1999-08-16</v>
          </cell>
          <cell r="I261" t="str">
            <v>남</v>
          </cell>
          <cell r="J261">
            <v>23</v>
          </cell>
          <cell r="K261">
            <v>0</v>
          </cell>
          <cell r="L261">
            <v>17</v>
          </cell>
          <cell r="M261">
            <v>17</v>
          </cell>
          <cell r="AC261" t="str">
            <v>휴일</v>
          </cell>
          <cell r="AF261" t="str">
            <v>4/16대휴</v>
          </cell>
          <cell r="AQ261" t="str">
            <v>휴일</v>
          </cell>
          <cell r="AU261">
            <v>0</v>
          </cell>
          <cell r="AV261">
            <v>0</v>
          </cell>
          <cell r="AW261">
            <v>0</v>
          </cell>
          <cell r="AX261">
            <v>0</v>
          </cell>
          <cell r="AY261">
            <v>0</v>
          </cell>
          <cell r="AZ261">
            <v>0</v>
          </cell>
          <cell r="BA261">
            <v>0</v>
          </cell>
          <cell r="BB261">
            <v>0</v>
          </cell>
          <cell r="BC261">
            <v>2</v>
          </cell>
          <cell r="BD261">
            <v>1</v>
          </cell>
          <cell r="BE261">
            <v>0</v>
          </cell>
          <cell r="BF261">
            <v>0</v>
          </cell>
          <cell r="BG261">
            <v>0</v>
          </cell>
          <cell r="BH261">
            <v>0</v>
          </cell>
          <cell r="BI261">
            <v>0</v>
          </cell>
          <cell r="BJ261">
            <v>0</v>
          </cell>
          <cell r="BK261">
            <v>0</v>
          </cell>
          <cell r="BL261">
            <v>0</v>
          </cell>
          <cell r="BM261">
            <v>0</v>
          </cell>
          <cell r="BN261">
            <v>1</v>
          </cell>
          <cell r="BP261">
            <v>18</v>
          </cell>
        </row>
        <row r="262">
          <cell r="B262">
            <v>1502</v>
          </cell>
          <cell r="C262" t="str">
            <v>GI &amp; Uro</v>
          </cell>
          <cell r="D262" t="str">
            <v>GU GH1팀</v>
          </cell>
          <cell r="E262" t="str">
            <v>박태호</v>
          </cell>
          <cell r="F262" t="str">
            <v>대리</v>
          </cell>
          <cell r="G262" t="str">
            <v>팀원</v>
          </cell>
          <cell r="H262" t="str">
            <v>2003-06-02</v>
          </cell>
          <cell r="I262" t="str">
            <v>남</v>
          </cell>
          <cell r="J262">
            <v>13</v>
          </cell>
          <cell r="K262">
            <v>0</v>
          </cell>
          <cell r="L262">
            <v>13</v>
          </cell>
          <cell r="M262">
            <v>13</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P262">
            <v>19</v>
          </cell>
        </row>
        <row r="263">
          <cell r="B263">
            <v>1531</v>
          </cell>
          <cell r="C263" t="str">
            <v>GI &amp; Uro</v>
          </cell>
          <cell r="D263" t="str">
            <v>GU GH1팀</v>
          </cell>
          <cell r="E263" t="str">
            <v>최필승</v>
          </cell>
          <cell r="F263" t="str">
            <v>과장</v>
          </cell>
          <cell r="G263" t="str">
            <v>팀원</v>
          </cell>
          <cell r="H263" t="str">
            <v>2003-07-01</v>
          </cell>
          <cell r="I263" t="str">
            <v>남</v>
          </cell>
          <cell r="J263">
            <v>12.013698630136986</v>
          </cell>
          <cell r="K263">
            <v>0</v>
          </cell>
          <cell r="L263">
            <v>13</v>
          </cell>
          <cell r="M263">
            <v>13</v>
          </cell>
          <cell r="AB263" t="str">
            <v>휴일</v>
          </cell>
          <cell r="AE263" t="str">
            <v>3/25대휴</v>
          </cell>
          <cell r="AU263">
            <v>0</v>
          </cell>
          <cell r="AV263">
            <v>0</v>
          </cell>
          <cell r="AW263">
            <v>0</v>
          </cell>
          <cell r="AX263">
            <v>0</v>
          </cell>
          <cell r="AY263">
            <v>0</v>
          </cell>
          <cell r="AZ263">
            <v>0</v>
          </cell>
          <cell r="BA263">
            <v>0</v>
          </cell>
          <cell r="BB263">
            <v>0</v>
          </cell>
          <cell r="BC263">
            <v>1</v>
          </cell>
          <cell r="BD263">
            <v>1</v>
          </cell>
          <cell r="BE263">
            <v>0</v>
          </cell>
          <cell r="BF263">
            <v>0</v>
          </cell>
          <cell r="BG263">
            <v>0</v>
          </cell>
          <cell r="BH263">
            <v>0</v>
          </cell>
          <cell r="BI263">
            <v>0</v>
          </cell>
          <cell r="BJ263">
            <v>0</v>
          </cell>
          <cell r="BK263">
            <v>0</v>
          </cell>
          <cell r="BL263">
            <v>0</v>
          </cell>
          <cell r="BM263">
            <v>0</v>
          </cell>
          <cell r="BN263">
            <v>1</v>
          </cell>
          <cell r="BP263">
            <v>18</v>
          </cell>
        </row>
        <row r="264">
          <cell r="B264">
            <v>1526</v>
          </cell>
          <cell r="C264" t="str">
            <v>GI &amp; Uro</v>
          </cell>
          <cell r="D264" t="str">
            <v>GU GH1팀</v>
          </cell>
          <cell r="E264" t="str">
            <v>조석민</v>
          </cell>
          <cell r="F264" t="str">
            <v>주임</v>
          </cell>
          <cell r="G264" t="str">
            <v>팀원</v>
          </cell>
          <cell r="H264" t="str">
            <v>2003-07-01</v>
          </cell>
          <cell r="I264" t="str">
            <v>남</v>
          </cell>
          <cell r="J264">
            <v>8.0136986301369859</v>
          </cell>
          <cell r="K264">
            <v>0</v>
          </cell>
          <cell r="L264">
            <v>13</v>
          </cell>
          <cell r="M264">
            <v>13</v>
          </cell>
          <cell r="AB264" t="str">
            <v>휴일</v>
          </cell>
          <cell r="AE264" t="str">
            <v>4/15대휴</v>
          </cell>
          <cell r="AU264">
            <v>0</v>
          </cell>
          <cell r="AV264">
            <v>0</v>
          </cell>
          <cell r="AW264">
            <v>0</v>
          </cell>
          <cell r="AX264">
            <v>0</v>
          </cell>
          <cell r="AY264">
            <v>0</v>
          </cell>
          <cell r="AZ264">
            <v>0</v>
          </cell>
          <cell r="BA264">
            <v>0</v>
          </cell>
          <cell r="BB264">
            <v>0</v>
          </cell>
          <cell r="BC264">
            <v>1</v>
          </cell>
          <cell r="BD264">
            <v>1</v>
          </cell>
          <cell r="BE264">
            <v>0</v>
          </cell>
          <cell r="BF264">
            <v>0</v>
          </cell>
          <cell r="BG264">
            <v>0</v>
          </cell>
          <cell r="BH264">
            <v>0</v>
          </cell>
          <cell r="BI264">
            <v>0</v>
          </cell>
          <cell r="BJ264">
            <v>0</v>
          </cell>
          <cell r="BK264">
            <v>0</v>
          </cell>
          <cell r="BL264">
            <v>0</v>
          </cell>
          <cell r="BM264">
            <v>0</v>
          </cell>
          <cell r="BN264">
            <v>1</v>
          </cell>
          <cell r="BP264">
            <v>18</v>
          </cell>
        </row>
        <row r="265">
          <cell r="B265">
            <v>1399</v>
          </cell>
          <cell r="C265" t="str">
            <v>GI &amp; Uro</v>
          </cell>
          <cell r="D265" t="str">
            <v>GU GH1팀</v>
          </cell>
          <cell r="E265" t="str">
            <v>문종권</v>
          </cell>
          <cell r="F265" t="str">
            <v>주임</v>
          </cell>
          <cell r="G265" t="str">
            <v>팀원</v>
          </cell>
          <cell r="H265" t="str">
            <v>2002-06-17</v>
          </cell>
          <cell r="I265" t="str">
            <v>남</v>
          </cell>
          <cell r="J265">
            <v>10</v>
          </cell>
          <cell r="K265">
            <v>0</v>
          </cell>
          <cell r="L265">
            <v>14</v>
          </cell>
          <cell r="M265">
            <v>14</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P265">
            <v>19</v>
          </cell>
        </row>
        <row r="266">
          <cell r="B266">
            <v>1080</v>
          </cell>
          <cell r="C266" t="str">
            <v>GI &amp; Uro</v>
          </cell>
          <cell r="D266" t="str">
            <v>GU GH2팀</v>
          </cell>
          <cell r="E266" t="str">
            <v>손준호</v>
          </cell>
          <cell r="F266" t="str">
            <v>차장</v>
          </cell>
          <cell r="G266" t="str">
            <v>팀장</v>
          </cell>
          <cell r="H266" t="str">
            <v>1991-09-09</v>
          </cell>
          <cell r="I266" t="str">
            <v>남</v>
          </cell>
          <cell r="J266">
            <v>29</v>
          </cell>
          <cell r="K266">
            <v>0</v>
          </cell>
          <cell r="L266">
            <v>25</v>
          </cell>
          <cell r="M266">
            <v>25</v>
          </cell>
          <cell r="U266" t="str">
            <v>휴일</v>
          </cell>
          <cell r="V266" t="str">
            <v>휴일</v>
          </cell>
          <cell r="AB266" t="str">
            <v>휴일</v>
          </cell>
          <cell r="AI266" t="str">
            <v>휴일</v>
          </cell>
          <cell r="AU266">
            <v>0</v>
          </cell>
          <cell r="AV266">
            <v>0</v>
          </cell>
          <cell r="AW266">
            <v>0</v>
          </cell>
          <cell r="AX266">
            <v>0</v>
          </cell>
          <cell r="AY266">
            <v>0</v>
          </cell>
          <cell r="AZ266">
            <v>0</v>
          </cell>
          <cell r="BA266">
            <v>0</v>
          </cell>
          <cell r="BB266">
            <v>0</v>
          </cell>
          <cell r="BC266">
            <v>4</v>
          </cell>
          <cell r="BD266">
            <v>0</v>
          </cell>
          <cell r="BE266">
            <v>0</v>
          </cell>
          <cell r="BF266">
            <v>0</v>
          </cell>
          <cell r="BG266">
            <v>0</v>
          </cell>
          <cell r="BH266">
            <v>0</v>
          </cell>
          <cell r="BI266">
            <v>0</v>
          </cell>
          <cell r="BJ266">
            <v>0</v>
          </cell>
          <cell r="BK266">
            <v>0</v>
          </cell>
          <cell r="BL266">
            <v>0</v>
          </cell>
          <cell r="BM266">
            <v>0</v>
          </cell>
          <cell r="BN266">
            <v>0</v>
          </cell>
          <cell r="BP266">
            <v>19</v>
          </cell>
        </row>
        <row r="267">
          <cell r="B267">
            <v>1139</v>
          </cell>
          <cell r="C267" t="str">
            <v>GI &amp; Uro</v>
          </cell>
          <cell r="D267" t="str">
            <v>GU GH2팀</v>
          </cell>
          <cell r="E267" t="str">
            <v>김현태</v>
          </cell>
          <cell r="F267" t="str">
            <v>차장</v>
          </cell>
          <cell r="G267" t="str">
            <v>팀원</v>
          </cell>
          <cell r="H267" t="str">
            <v>1994-05-02</v>
          </cell>
          <cell r="I267" t="str">
            <v>남</v>
          </cell>
          <cell r="J267">
            <v>11.5</v>
          </cell>
          <cell r="K267">
            <v>0</v>
          </cell>
          <cell r="L267">
            <v>22</v>
          </cell>
          <cell r="M267">
            <v>22</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P267">
            <v>19</v>
          </cell>
        </row>
        <row r="268">
          <cell r="B268">
            <v>1155</v>
          </cell>
          <cell r="C268" t="str">
            <v>GI &amp; Uro</v>
          </cell>
          <cell r="D268" t="str">
            <v>GU GH2팀</v>
          </cell>
          <cell r="E268" t="str">
            <v>권철민</v>
          </cell>
          <cell r="F268" t="str">
            <v>과장</v>
          </cell>
          <cell r="G268" t="str">
            <v>팀원</v>
          </cell>
          <cell r="H268" t="str">
            <v>1994-12-19</v>
          </cell>
          <cell r="I268" t="str">
            <v>남</v>
          </cell>
          <cell r="J268">
            <v>17.5</v>
          </cell>
          <cell r="K268">
            <v>0</v>
          </cell>
          <cell r="L268">
            <v>22</v>
          </cell>
          <cell r="M268">
            <v>22</v>
          </cell>
          <cell r="AB268" t="str">
            <v>휴일</v>
          </cell>
          <cell r="AU268">
            <v>0</v>
          </cell>
          <cell r="AV268">
            <v>0</v>
          </cell>
          <cell r="AW268">
            <v>0</v>
          </cell>
          <cell r="AX268">
            <v>0</v>
          </cell>
          <cell r="AY268">
            <v>0</v>
          </cell>
          <cell r="AZ268">
            <v>0</v>
          </cell>
          <cell r="BA268">
            <v>0</v>
          </cell>
          <cell r="BB268">
            <v>0</v>
          </cell>
          <cell r="BC268">
            <v>1</v>
          </cell>
          <cell r="BD268">
            <v>0</v>
          </cell>
          <cell r="BE268">
            <v>0</v>
          </cell>
          <cell r="BF268">
            <v>0</v>
          </cell>
          <cell r="BG268">
            <v>0</v>
          </cell>
          <cell r="BH268">
            <v>0</v>
          </cell>
          <cell r="BI268">
            <v>0</v>
          </cell>
          <cell r="BJ268">
            <v>0</v>
          </cell>
          <cell r="BK268">
            <v>0</v>
          </cell>
          <cell r="BL268">
            <v>0</v>
          </cell>
          <cell r="BM268">
            <v>0</v>
          </cell>
          <cell r="BN268">
            <v>0</v>
          </cell>
          <cell r="BP268">
            <v>19</v>
          </cell>
        </row>
        <row r="269">
          <cell r="B269">
            <v>1300</v>
          </cell>
          <cell r="C269" t="str">
            <v>GI &amp; Uro</v>
          </cell>
          <cell r="D269" t="str">
            <v>GU GH2팀</v>
          </cell>
          <cell r="E269" t="str">
            <v>장재열</v>
          </cell>
          <cell r="F269" t="str">
            <v>대리</v>
          </cell>
          <cell r="G269" t="str">
            <v>팀원</v>
          </cell>
          <cell r="H269" t="str">
            <v>2000-02-01</v>
          </cell>
          <cell r="I269" t="str">
            <v>남</v>
          </cell>
          <cell r="J269">
            <v>17</v>
          </cell>
          <cell r="K269">
            <v>0</v>
          </cell>
          <cell r="L269">
            <v>16</v>
          </cell>
          <cell r="M269">
            <v>16</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P269">
            <v>19</v>
          </cell>
        </row>
        <row r="270">
          <cell r="B270">
            <v>1500</v>
          </cell>
          <cell r="C270" t="str">
            <v>GI &amp; Uro</v>
          </cell>
          <cell r="D270" t="str">
            <v>GU GH2팀</v>
          </cell>
          <cell r="E270" t="str">
            <v>구자훈</v>
          </cell>
          <cell r="F270" t="str">
            <v>대리</v>
          </cell>
          <cell r="G270" t="str">
            <v>팀원</v>
          </cell>
          <cell r="H270" t="str">
            <v>2003-06-02</v>
          </cell>
          <cell r="I270" t="str">
            <v>남</v>
          </cell>
          <cell r="J270">
            <v>13.5</v>
          </cell>
          <cell r="K270">
            <v>0</v>
          </cell>
          <cell r="L270">
            <v>13</v>
          </cell>
          <cell r="M270">
            <v>13</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P270">
            <v>19</v>
          </cell>
        </row>
        <row r="271">
          <cell r="B271">
            <v>1412</v>
          </cell>
          <cell r="C271" t="str">
            <v>GI &amp; Uro</v>
          </cell>
          <cell r="D271" t="str">
            <v>GU GH2팀</v>
          </cell>
          <cell r="E271" t="str">
            <v>이사명</v>
          </cell>
          <cell r="F271" t="str">
            <v>대리</v>
          </cell>
          <cell r="G271" t="str">
            <v>팀원</v>
          </cell>
          <cell r="H271" t="str">
            <v>2002-09-25</v>
          </cell>
          <cell r="I271" t="str">
            <v>남</v>
          </cell>
          <cell r="J271">
            <v>16</v>
          </cell>
          <cell r="K271">
            <v>0</v>
          </cell>
          <cell r="L271">
            <v>14</v>
          </cell>
          <cell r="M271">
            <v>14</v>
          </cell>
          <cell r="V271" t="str">
            <v>휴일</v>
          </cell>
          <cell r="AI271" t="str">
            <v>휴일</v>
          </cell>
          <cell r="AP271" t="str">
            <v>휴일</v>
          </cell>
          <cell r="AU271">
            <v>0</v>
          </cell>
          <cell r="AV271">
            <v>0</v>
          </cell>
          <cell r="AW271">
            <v>0</v>
          </cell>
          <cell r="AX271">
            <v>0</v>
          </cell>
          <cell r="AY271">
            <v>0</v>
          </cell>
          <cell r="AZ271">
            <v>0</v>
          </cell>
          <cell r="BA271">
            <v>0</v>
          </cell>
          <cell r="BB271">
            <v>0</v>
          </cell>
          <cell r="BC271">
            <v>3</v>
          </cell>
          <cell r="BD271">
            <v>0</v>
          </cell>
          <cell r="BE271">
            <v>0</v>
          </cell>
          <cell r="BF271">
            <v>0</v>
          </cell>
          <cell r="BG271">
            <v>0</v>
          </cell>
          <cell r="BH271">
            <v>0</v>
          </cell>
          <cell r="BI271">
            <v>0</v>
          </cell>
          <cell r="BJ271">
            <v>0</v>
          </cell>
          <cell r="BK271">
            <v>0</v>
          </cell>
          <cell r="BL271">
            <v>0</v>
          </cell>
          <cell r="BM271">
            <v>0</v>
          </cell>
          <cell r="BN271">
            <v>0</v>
          </cell>
          <cell r="BP271">
            <v>19</v>
          </cell>
        </row>
        <row r="272">
          <cell r="B272">
            <v>1521</v>
          </cell>
          <cell r="C272" t="str">
            <v>GI &amp; Uro</v>
          </cell>
          <cell r="D272" t="str">
            <v>GU GH2팀</v>
          </cell>
          <cell r="E272" t="str">
            <v>이철기</v>
          </cell>
          <cell r="F272" t="str">
            <v>주임</v>
          </cell>
          <cell r="G272" t="str">
            <v>팀원</v>
          </cell>
          <cell r="H272" t="str">
            <v>2003-07-01</v>
          </cell>
          <cell r="I272" t="str">
            <v>남</v>
          </cell>
          <cell r="J272">
            <v>14</v>
          </cell>
          <cell r="K272">
            <v>0</v>
          </cell>
          <cell r="L272">
            <v>13</v>
          </cell>
          <cell r="M272">
            <v>13</v>
          </cell>
          <cell r="U272" t="str">
            <v>휴일</v>
          </cell>
          <cell r="Y272" t="str">
            <v>경조(부회갑)</v>
          </cell>
          <cell r="AB272" t="str">
            <v>휴일</v>
          </cell>
          <cell r="AC272" t="str">
            <v>휴일</v>
          </cell>
          <cell r="AK272" t="str">
            <v>훈련반</v>
          </cell>
          <cell r="AP272" t="str">
            <v>휴일</v>
          </cell>
          <cell r="AU272">
            <v>0</v>
          </cell>
          <cell r="AV272">
            <v>0</v>
          </cell>
          <cell r="AW272">
            <v>0</v>
          </cell>
          <cell r="AX272">
            <v>0</v>
          </cell>
          <cell r="AY272">
            <v>0</v>
          </cell>
          <cell r="AZ272">
            <v>0</v>
          </cell>
          <cell r="BA272">
            <v>0</v>
          </cell>
          <cell r="BB272">
            <v>1</v>
          </cell>
          <cell r="BC272">
            <v>4</v>
          </cell>
          <cell r="BD272">
            <v>0</v>
          </cell>
          <cell r="BE272">
            <v>0</v>
          </cell>
          <cell r="BF272">
            <v>0</v>
          </cell>
          <cell r="BG272">
            <v>0</v>
          </cell>
          <cell r="BH272">
            <v>1</v>
          </cell>
          <cell r="BI272">
            <v>0</v>
          </cell>
          <cell r="BJ272">
            <v>0.5</v>
          </cell>
          <cell r="BK272">
            <v>0</v>
          </cell>
          <cell r="BL272">
            <v>0</v>
          </cell>
          <cell r="BM272">
            <v>0</v>
          </cell>
          <cell r="BN272">
            <v>1</v>
          </cell>
          <cell r="BP272">
            <v>18</v>
          </cell>
        </row>
        <row r="273">
          <cell r="B273">
            <v>1501</v>
          </cell>
          <cell r="C273" t="str">
            <v>GI &amp; Uro</v>
          </cell>
          <cell r="D273" t="str">
            <v>GU GH2팀</v>
          </cell>
          <cell r="E273" t="str">
            <v>김종철A</v>
          </cell>
          <cell r="F273" t="str">
            <v>과장</v>
          </cell>
          <cell r="G273" t="str">
            <v>팀원</v>
          </cell>
          <cell r="H273" t="str">
            <v>2003-06-02</v>
          </cell>
          <cell r="I273" t="str">
            <v>남</v>
          </cell>
          <cell r="J273">
            <v>12.30821917808219</v>
          </cell>
          <cell r="K273">
            <v>0</v>
          </cell>
          <cell r="L273">
            <v>13</v>
          </cell>
          <cell r="M273">
            <v>13</v>
          </cell>
          <cell r="AI273" t="str">
            <v>휴일</v>
          </cell>
          <cell r="AU273">
            <v>0</v>
          </cell>
          <cell r="AV273">
            <v>0</v>
          </cell>
          <cell r="AW273">
            <v>0</v>
          </cell>
          <cell r="AX273">
            <v>0</v>
          </cell>
          <cell r="AY273">
            <v>0</v>
          </cell>
          <cell r="AZ273">
            <v>0</v>
          </cell>
          <cell r="BA273">
            <v>0</v>
          </cell>
          <cell r="BB273">
            <v>0</v>
          </cell>
          <cell r="BC273">
            <v>1</v>
          </cell>
          <cell r="BD273">
            <v>0</v>
          </cell>
          <cell r="BE273">
            <v>0</v>
          </cell>
          <cell r="BF273">
            <v>0</v>
          </cell>
          <cell r="BG273">
            <v>0</v>
          </cell>
          <cell r="BH273">
            <v>0</v>
          </cell>
          <cell r="BI273">
            <v>0</v>
          </cell>
          <cell r="BJ273">
            <v>0</v>
          </cell>
          <cell r="BK273">
            <v>0</v>
          </cell>
          <cell r="BL273">
            <v>0</v>
          </cell>
          <cell r="BM273">
            <v>0</v>
          </cell>
          <cell r="BN273">
            <v>0</v>
          </cell>
          <cell r="BP273">
            <v>19</v>
          </cell>
        </row>
        <row r="274">
          <cell r="B274">
            <v>1103</v>
          </cell>
          <cell r="C274" t="str">
            <v>GI &amp; Uro</v>
          </cell>
          <cell r="D274" t="str">
            <v>GU GH3팀</v>
          </cell>
          <cell r="E274" t="str">
            <v>이정훈</v>
          </cell>
          <cell r="F274" t="str">
            <v>차장</v>
          </cell>
          <cell r="G274" t="str">
            <v>팀장</v>
          </cell>
          <cell r="H274" t="str">
            <v>1992-08-10</v>
          </cell>
          <cell r="I274" t="str">
            <v>남</v>
          </cell>
          <cell r="J274">
            <v>20</v>
          </cell>
          <cell r="K274">
            <v>0</v>
          </cell>
          <cell r="L274">
            <v>24</v>
          </cell>
          <cell r="M274">
            <v>24</v>
          </cell>
          <cell r="O274" t="str">
            <v>휴일</v>
          </cell>
          <cell r="AU274">
            <v>0</v>
          </cell>
          <cell r="AV274">
            <v>0</v>
          </cell>
          <cell r="AW274">
            <v>0</v>
          </cell>
          <cell r="AX274">
            <v>0</v>
          </cell>
          <cell r="AY274">
            <v>0</v>
          </cell>
          <cell r="AZ274">
            <v>0</v>
          </cell>
          <cell r="BA274">
            <v>0</v>
          </cell>
          <cell r="BB274">
            <v>0</v>
          </cell>
          <cell r="BC274">
            <v>1</v>
          </cell>
          <cell r="BD274">
            <v>0</v>
          </cell>
          <cell r="BE274">
            <v>0</v>
          </cell>
          <cell r="BF274">
            <v>0</v>
          </cell>
          <cell r="BG274">
            <v>0</v>
          </cell>
          <cell r="BH274">
            <v>0</v>
          </cell>
          <cell r="BI274">
            <v>0</v>
          </cell>
          <cell r="BJ274">
            <v>0</v>
          </cell>
          <cell r="BK274">
            <v>0</v>
          </cell>
          <cell r="BL274">
            <v>0</v>
          </cell>
          <cell r="BM274">
            <v>0</v>
          </cell>
          <cell r="BN274">
            <v>0</v>
          </cell>
          <cell r="BP274">
            <v>19</v>
          </cell>
        </row>
        <row r="275">
          <cell r="B275">
            <v>1165</v>
          </cell>
          <cell r="C275" t="str">
            <v>GI &amp; Uro</v>
          </cell>
          <cell r="D275" t="str">
            <v>GU GH3팀</v>
          </cell>
          <cell r="E275" t="str">
            <v>이경섭</v>
          </cell>
          <cell r="F275" t="str">
            <v>과장</v>
          </cell>
          <cell r="G275" t="str">
            <v>팀원</v>
          </cell>
          <cell r="H275" t="str">
            <v>1995-04-17</v>
          </cell>
          <cell r="I275" t="str">
            <v>남</v>
          </cell>
          <cell r="J275">
            <v>19</v>
          </cell>
          <cell r="K275">
            <v>0</v>
          </cell>
          <cell r="L275">
            <v>21</v>
          </cell>
          <cell r="M275">
            <v>21</v>
          </cell>
          <cell r="AA275" t="str">
            <v>출장</v>
          </cell>
          <cell r="AI275" t="str">
            <v>휴일</v>
          </cell>
          <cell r="AO275" t="str">
            <v>출장</v>
          </cell>
          <cell r="AP275" t="str">
            <v>휴일</v>
          </cell>
          <cell r="AQ275" t="str">
            <v>휴일</v>
          </cell>
          <cell r="AU275">
            <v>0</v>
          </cell>
          <cell r="AV275">
            <v>0</v>
          </cell>
          <cell r="AW275">
            <v>0</v>
          </cell>
          <cell r="AX275">
            <v>0</v>
          </cell>
          <cell r="AY275">
            <v>0</v>
          </cell>
          <cell r="AZ275">
            <v>0</v>
          </cell>
          <cell r="BA275">
            <v>0</v>
          </cell>
          <cell r="BB275">
            <v>0</v>
          </cell>
          <cell r="BC275">
            <v>3</v>
          </cell>
          <cell r="BD275">
            <v>0</v>
          </cell>
          <cell r="BE275">
            <v>2</v>
          </cell>
          <cell r="BF275">
            <v>0</v>
          </cell>
          <cell r="BG275">
            <v>0</v>
          </cell>
          <cell r="BH275">
            <v>0</v>
          </cell>
          <cell r="BI275">
            <v>0</v>
          </cell>
          <cell r="BJ275">
            <v>0</v>
          </cell>
          <cell r="BK275">
            <v>0</v>
          </cell>
          <cell r="BL275">
            <v>0</v>
          </cell>
          <cell r="BM275">
            <v>0</v>
          </cell>
          <cell r="BN275">
            <v>2</v>
          </cell>
          <cell r="BP275">
            <v>17</v>
          </cell>
        </row>
        <row r="276">
          <cell r="B276">
            <v>1110</v>
          </cell>
          <cell r="C276" t="str">
            <v>GI &amp; Uro</v>
          </cell>
          <cell r="D276" t="str">
            <v>GU GH3팀</v>
          </cell>
          <cell r="E276" t="str">
            <v>손응순</v>
          </cell>
          <cell r="F276" t="str">
            <v>차장</v>
          </cell>
          <cell r="G276" t="str">
            <v>팀원</v>
          </cell>
          <cell r="H276" t="str">
            <v>1992-08-17</v>
          </cell>
          <cell r="I276" t="str">
            <v>남</v>
          </cell>
          <cell r="J276">
            <v>19</v>
          </cell>
          <cell r="K276">
            <v>0</v>
          </cell>
          <cell r="L276">
            <v>24</v>
          </cell>
          <cell r="M276">
            <v>24</v>
          </cell>
          <cell r="AP276" t="str">
            <v>휴일</v>
          </cell>
          <cell r="AU276">
            <v>0</v>
          </cell>
          <cell r="AV276">
            <v>0</v>
          </cell>
          <cell r="AW276">
            <v>0</v>
          </cell>
          <cell r="AX276">
            <v>0</v>
          </cell>
          <cell r="AY276">
            <v>0</v>
          </cell>
          <cell r="AZ276">
            <v>0</v>
          </cell>
          <cell r="BA276">
            <v>0</v>
          </cell>
          <cell r="BB276">
            <v>0</v>
          </cell>
          <cell r="BC276">
            <v>1</v>
          </cell>
          <cell r="BD276">
            <v>0</v>
          </cell>
          <cell r="BE276">
            <v>0</v>
          </cell>
          <cell r="BF276">
            <v>0</v>
          </cell>
          <cell r="BG276">
            <v>0</v>
          </cell>
          <cell r="BH276">
            <v>0</v>
          </cell>
          <cell r="BI276">
            <v>0</v>
          </cell>
          <cell r="BJ276">
            <v>0</v>
          </cell>
          <cell r="BK276">
            <v>0</v>
          </cell>
          <cell r="BL276">
            <v>0</v>
          </cell>
          <cell r="BM276">
            <v>0</v>
          </cell>
          <cell r="BN276">
            <v>0</v>
          </cell>
          <cell r="BP276">
            <v>19</v>
          </cell>
        </row>
        <row r="277">
          <cell r="B277">
            <v>1353</v>
          </cell>
          <cell r="C277" t="str">
            <v>GI &amp; Uro</v>
          </cell>
          <cell r="D277" t="str">
            <v>GU GH3팀</v>
          </cell>
          <cell r="E277" t="str">
            <v>이범성</v>
          </cell>
          <cell r="F277" t="str">
            <v>과장</v>
          </cell>
          <cell r="G277" t="str">
            <v>팀원</v>
          </cell>
          <cell r="H277" t="str">
            <v>2001-04-30</v>
          </cell>
          <cell r="I277" t="str">
            <v>남</v>
          </cell>
          <cell r="J277">
            <v>11</v>
          </cell>
          <cell r="K277">
            <v>0</v>
          </cell>
          <cell r="L277">
            <v>15</v>
          </cell>
          <cell r="M277">
            <v>15</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P277">
            <v>19</v>
          </cell>
        </row>
        <row r="278">
          <cell r="B278">
            <v>1236</v>
          </cell>
          <cell r="C278" t="str">
            <v>GI &amp; Uro</v>
          </cell>
          <cell r="D278" t="str">
            <v>GU GH3팀</v>
          </cell>
          <cell r="E278" t="str">
            <v>김병일</v>
          </cell>
          <cell r="F278" t="str">
            <v>대리</v>
          </cell>
          <cell r="G278" t="str">
            <v>팀원</v>
          </cell>
          <cell r="H278" t="str">
            <v>1999-07-01</v>
          </cell>
          <cell r="I278" t="str">
            <v>남</v>
          </cell>
          <cell r="J278">
            <v>14</v>
          </cell>
          <cell r="K278">
            <v>0</v>
          </cell>
          <cell r="L278">
            <v>17</v>
          </cell>
          <cell r="M278">
            <v>17</v>
          </cell>
          <cell r="AC278" t="str">
            <v>휴일</v>
          </cell>
          <cell r="AD278" t="str">
            <v>4/16대휴</v>
          </cell>
          <cell r="AU278">
            <v>0</v>
          </cell>
          <cell r="AV278">
            <v>0</v>
          </cell>
          <cell r="AW278">
            <v>0</v>
          </cell>
          <cell r="AX278">
            <v>0</v>
          </cell>
          <cell r="AY278">
            <v>0</v>
          </cell>
          <cell r="AZ278">
            <v>0</v>
          </cell>
          <cell r="BA278">
            <v>0</v>
          </cell>
          <cell r="BB278">
            <v>0</v>
          </cell>
          <cell r="BC278">
            <v>1</v>
          </cell>
          <cell r="BD278">
            <v>1</v>
          </cell>
          <cell r="BE278">
            <v>0</v>
          </cell>
          <cell r="BF278">
            <v>0</v>
          </cell>
          <cell r="BG278">
            <v>0</v>
          </cell>
          <cell r="BH278">
            <v>0</v>
          </cell>
          <cell r="BI278">
            <v>0</v>
          </cell>
          <cell r="BJ278">
            <v>0</v>
          </cell>
          <cell r="BK278">
            <v>0</v>
          </cell>
          <cell r="BL278">
            <v>0</v>
          </cell>
          <cell r="BM278">
            <v>0</v>
          </cell>
          <cell r="BN278">
            <v>1</v>
          </cell>
          <cell r="BP278">
            <v>18</v>
          </cell>
        </row>
        <row r="279">
          <cell r="B279">
            <v>1504</v>
          </cell>
          <cell r="C279" t="str">
            <v>GI &amp; Uro</v>
          </cell>
          <cell r="D279" t="str">
            <v>GU GH3팀</v>
          </cell>
          <cell r="E279" t="str">
            <v>한호영</v>
          </cell>
          <cell r="F279" t="str">
            <v>주임</v>
          </cell>
          <cell r="G279" t="str">
            <v>팀원</v>
          </cell>
          <cell r="H279" t="str">
            <v>2003-06-02</v>
          </cell>
          <cell r="I279" t="str">
            <v>남</v>
          </cell>
          <cell r="J279">
            <v>13.80821917808219</v>
          </cell>
          <cell r="K279">
            <v>0</v>
          </cell>
          <cell r="L279">
            <v>13</v>
          </cell>
          <cell r="M279">
            <v>13</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0</v>
          </cell>
          <cell r="BN279">
            <v>0</v>
          </cell>
          <cell r="BP279">
            <v>19</v>
          </cell>
        </row>
        <row r="280">
          <cell r="B280">
            <v>1255</v>
          </cell>
          <cell r="C280" t="str">
            <v>GI &amp; Uro</v>
          </cell>
          <cell r="D280" t="str">
            <v>GU GH3팀</v>
          </cell>
          <cell r="E280" t="str">
            <v>이선경</v>
          </cell>
          <cell r="F280" t="str">
            <v>주임</v>
          </cell>
          <cell r="G280" t="str">
            <v>팀원</v>
          </cell>
          <cell r="H280" t="str">
            <v>1999-12-01</v>
          </cell>
          <cell r="I280" t="str">
            <v>여</v>
          </cell>
          <cell r="J280">
            <v>17</v>
          </cell>
          <cell r="K280">
            <v>0</v>
          </cell>
          <cell r="L280">
            <v>17</v>
          </cell>
          <cell r="M280">
            <v>17</v>
          </cell>
          <cell r="AF280" t="str">
            <v>생휴</v>
          </cell>
          <cell r="AU280">
            <v>0</v>
          </cell>
          <cell r="AV280">
            <v>0</v>
          </cell>
          <cell r="AW280">
            <v>0</v>
          </cell>
          <cell r="AX280">
            <v>0</v>
          </cell>
          <cell r="AY280">
            <v>0</v>
          </cell>
          <cell r="AZ280">
            <v>0</v>
          </cell>
          <cell r="BA280">
            <v>1</v>
          </cell>
          <cell r="BB280">
            <v>0</v>
          </cell>
          <cell r="BC280">
            <v>0</v>
          </cell>
          <cell r="BD280">
            <v>0</v>
          </cell>
          <cell r="BE280">
            <v>0</v>
          </cell>
          <cell r="BF280">
            <v>0</v>
          </cell>
          <cell r="BG280">
            <v>0</v>
          </cell>
          <cell r="BH280">
            <v>0</v>
          </cell>
          <cell r="BI280">
            <v>0</v>
          </cell>
          <cell r="BJ280">
            <v>0</v>
          </cell>
          <cell r="BK280">
            <v>0</v>
          </cell>
          <cell r="BL280">
            <v>0</v>
          </cell>
          <cell r="BM280">
            <v>0</v>
          </cell>
          <cell r="BN280">
            <v>1</v>
          </cell>
          <cell r="BP280">
            <v>18</v>
          </cell>
        </row>
        <row r="281">
          <cell r="B281">
            <v>1083</v>
          </cell>
          <cell r="C281" t="str">
            <v>GI &amp; Uro</v>
          </cell>
          <cell r="D281" t="str">
            <v>Regional Sales Manager</v>
          </cell>
          <cell r="E281" t="str">
            <v>정용채</v>
          </cell>
          <cell r="F281" t="str">
            <v>부장</v>
          </cell>
          <cell r="G281" t="str">
            <v>본부장</v>
          </cell>
          <cell r="H281" t="str">
            <v>1991-09-16</v>
          </cell>
          <cell r="I281" t="str">
            <v>남</v>
          </cell>
          <cell r="J281">
            <v>30</v>
          </cell>
          <cell r="K281">
            <v>0</v>
          </cell>
          <cell r="L281">
            <v>25</v>
          </cell>
          <cell r="M281">
            <v>25</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P281">
            <v>19</v>
          </cell>
        </row>
        <row r="282">
          <cell r="B282">
            <v>1249</v>
          </cell>
          <cell r="C282" t="str">
            <v>GI &amp; Uro</v>
          </cell>
          <cell r="D282" t="str">
            <v>GU CL 서울1팀</v>
          </cell>
          <cell r="E282" t="str">
            <v>윤관식</v>
          </cell>
          <cell r="F282" t="str">
            <v>차장</v>
          </cell>
          <cell r="G282" t="str">
            <v>팀장</v>
          </cell>
          <cell r="H282" t="str">
            <v>1999-10-01</v>
          </cell>
          <cell r="I282" t="str">
            <v>남</v>
          </cell>
          <cell r="J282">
            <v>22</v>
          </cell>
          <cell r="K282">
            <v>0</v>
          </cell>
          <cell r="L282">
            <v>17</v>
          </cell>
          <cell r="M282">
            <v>17</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P282">
            <v>19</v>
          </cell>
        </row>
        <row r="283">
          <cell r="B283">
            <v>1383</v>
          </cell>
          <cell r="C283" t="str">
            <v>GI &amp; Uro</v>
          </cell>
          <cell r="D283" t="str">
            <v>GU CL 서울1팀</v>
          </cell>
          <cell r="E283" t="str">
            <v>송옥재</v>
          </cell>
          <cell r="F283" t="str">
            <v>과장</v>
          </cell>
          <cell r="G283" t="str">
            <v>팀원</v>
          </cell>
          <cell r="H283" t="str">
            <v>2001-11-19</v>
          </cell>
          <cell r="I283" t="str">
            <v>남</v>
          </cell>
          <cell r="J283">
            <v>16</v>
          </cell>
          <cell r="K283">
            <v>0</v>
          </cell>
          <cell r="L283">
            <v>15</v>
          </cell>
          <cell r="M283">
            <v>15</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P283">
            <v>19</v>
          </cell>
        </row>
        <row r="284">
          <cell r="B284">
            <v>1498</v>
          </cell>
          <cell r="C284" t="str">
            <v>GI &amp; Uro</v>
          </cell>
          <cell r="D284" t="str">
            <v>GU CL 서울1팀</v>
          </cell>
          <cell r="E284" t="str">
            <v>강승한</v>
          </cell>
          <cell r="F284" t="str">
            <v>주임</v>
          </cell>
          <cell r="G284" t="str">
            <v>팀원</v>
          </cell>
          <cell r="H284" t="str">
            <v>2003-06-02</v>
          </cell>
          <cell r="I284" t="str">
            <v>남</v>
          </cell>
          <cell r="J284">
            <v>15</v>
          </cell>
          <cell r="K284">
            <v>0</v>
          </cell>
          <cell r="L284">
            <v>13</v>
          </cell>
          <cell r="M284">
            <v>13</v>
          </cell>
          <cell r="R284" t="str">
            <v>휴일</v>
          </cell>
          <cell r="T284" t="str">
            <v>4/5대휴</v>
          </cell>
          <cell r="AU284">
            <v>0</v>
          </cell>
          <cell r="AV284">
            <v>0</v>
          </cell>
          <cell r="AW284">
            <v>0</v>
          </cell>
          <cell r="AX284">
            <v>0</v>
          </cell>
          <cell r="AY284">
            <v>0</v>
          </cell>
          <cell r="AZ284">
            <v>0</v>
          </cell>
          <cell r="BA284">
            <v>0</v>
          </cell>
          <cell r="BB284">
            <v>0</v>
          </cell>
          <cell r="BC284">
            <v>1</v>
          </cell>
          <cell r="BD284">
            <v>1</v>
          </cell>
          <cell r="BE284">
            <v>0</v>
          </cell>
          <cell r="BF284">
            <v>0</v>
          </cell>
          <cell r="BG284">
            <v>0</v>
          </cell>
          <cell r="BH284">
            <v>0</v>
          </cell>
          <cell r="BI284">
            <v>0</v>
          </cell>
          <cell r="BJ284">
            <v>0</v>
          </cell>
          <cell r="BK284">
            <v>0</v>
          </cell>
          <cell r="BL284">
            <v>0</v>
          </cell>
          <cell r="BM284">
            <v>0</v>
          </cell>
          <cell r="BN284">
            <v>1</v>
          </cell>
          <cell r="BP284">
            <v>18</v>
          </cell>
        </row>
        <row r="285">
          <cell r="B285">
            <v>1527</v>
          </cell>
          <cell r="C285" t="str">
            <v>GI &amp; Uro</v>
          </cell>
          <cell r="D285" t="str">
            <v>GU CL 서울1팀</v>
          </cell>
          <cell r="E285" t="str">
            <v>조수현</v>
          </cell>
          <cell r="F285" t="str">
            <v>주임</v>
          </cell>
          <cell r="G285" t="str">
            <v>팀원</v>
          </cell>
          <cell r="H285" t="str">
            <v>2003-07-01</v>
          </cell>
          <cell r="I285" t="str">
            <v>여</v>
          </cell>
          <cell r="J285">
            <v>12.013698630136986</v>
          </cell>
          <cell r="K285">
            <v>0</v>
          </cell>
          <cell r="L285">
            <v>13</v>
          </cell>
          <cell r="M285">
            <v>13</v>
          </cell>
          <cell r="AQ285" t="str">
            <v>휴일</v>
          </cell>
          <cell r="AU285">
            <v>0</v>
          </cell>
          <cell r="AV285">
            <v>0</v>
          </cell>
          <cell r="AW285">
            <v>0</v>
          </cell>
          <cell r="AX285">
            <v>0</v>
          </cell>
          <cell r="AY285">
            <v>0</v>
          </cell>
          <cell r="AZ285">
            <v>0</v>
          </cell>
          <cell r="BA285">
            <v>0</v>
          </cell>
          <cell r="BB285">
            <v>0</v>
          </cell>
          <cell r="BC285">
            <v>1</v>
          </cell>
          <cell r="BD285">
            <v>0</v>
          </cell>
          <cell r="BE285">
            <v>0</v>
          </cell>
          <cell r="BF285">
            <v>0</v>
          </cell>
          <cell r="BG285">
            <v>0</v>
          </cell>
          <cell r="BH285">
            <v>0</v>
          </cell>
          <cell r="BI285">
            <v>0</v>
          </cell>
          <cell r="BJ285">
            <v>0</v>
          </cell>
          <cell r="BK285">
            <v>0</v>
          </cell>
          <cell r="BL285">
            <v>0</v>
          </cell>
          <cell r="BM285">
            <v>0</v>
          </cell>
          <cell r="BN285">
            <v>0</v>
          </cell>
          <cell r="BP285">
            <v>19</v>
          </cell>
        </row>
        <row r="286">
          <cell r="B286">
            <v>1508</v>
          </cell>
          <cell r="C286" t="str">
            <v>GI &amp; Uro</v>
          </cell>
          <cell r="D286" t="str">
            <v>GU CL 서울1팀</v>
          </cell>
          <cell r="E286" t="str">
            <v>김보경</v>
          </cell>
          <cell r="F286" t="str">
            <v>사원</v>
          </cell>
          <cell r="G286" t="str">
            <v>팀원</v>
          </cell>
          <cell r="H286" t="str">
            <v>2003-07-01</v>
          </cell>
          <cell r="I286" t="str">
            <v>여</v>
          </cell>
          <cell r="J286">
            <v>14</v>
          </cell>
          <cell r="K286">
            <v>0</v>
          </cell>
          <cell r="L286">
            <v>13</v>
          </cell>
          <cell r="M286">
            <v>13</v>
          </cell>
          <cell r="AH286" t="str">
            <v>생휴</v>
          </cell>
          <cell r="AM286" t="str">
            <v>월차</v>
          </cell>
          <cell r="AU286">
            <v>0</v>
          </cell>
          <cell r="AV286">
            <v>0</v>
          </cell>
          <cell r="AW286">
            <v>0</v>
          </cell>
          <cell r="AX286">
            <v>1</v>
          </cell>
          <cell r="AY286">
            <v>0</v>
          </cell>
          <cell r="AZ286">
            <v>1</v>
          </cell>
          <cell r="BA286">
            <v>1</v>
          </cell>
          <cell r="BB286">
            <v>0</v>
          </cell>
          <cell r="BC286">
            <v>0</v>
          </cell>
          <cell r="BD286">
            <v>0</v>
          </cell>
          <cell r="BE286">
            <v>0</v>
          </cell>
          <cell r="BF286">
            <v>0</v>
          </cell>
          <cell r="BG286">
            <v>0</v>
          </cell>
          <cell r="BH286">
            <v>0</v>
          </cell>
          <cell r="BI286">
            <v>0</v>
          </cell>
          <cell r="BJ286">
            <v>0</v>
          </cell>
          <cell r="BK286">
            <v>0</v>
          </cell>
          <cell r="BL286">
            <v>0</v>
          </cell>
          <cell r="BM286">
            <v>0</v>
          </cell>
          <cell r="BN286">
            <v>2</v>
          </cell>
          <cell r="BP286">
            <v>17</v>
          </cell>
        </row>
        <row r="287">
          <cell r="B287">
            <v>1562</v>
          </cell>
          <cell r="C287" t="str">
            <v>GI &amp; Uro</v>
          </cell>
          <cell r="D287" t="str">
            <v>GU CL 서울1팀</v>
          </cell>
          <cell r="E287" t="str">
            <v>홍성욱</v>
          </cell>
          <cell r="F287" t="str">
            <v>사원</v>
          </cell>
          <cell r="G287" t="str">
            <v>팀원</v>
          </cell>
          <cell r="H287" t="str">
            <v>2004-01-26</v>
          </cell>
          <cell r="I287" t="str">
            <v>남</v>
          </cell>
          <cell r="J287">
            <v>13.315068493150683</v>
          </cell>
          <cell r="K287">
            <v>0</v>
          </cell>
          <cell r="L287">
            <v>12</v>
          </cell>
          <cell r="M287">
            <v>12</v>
          </cell>
          <cell r="O287" t="str">
            <v>휴일</v>
          </cell>
          <cell r="AU287">
            <v>0</v>
          </cell>
          <cell r="AV287">
            <v>0</v>
          </cell>
          <cell r="AW287">
            <v>0</v>
          </cell>
          <cell r="AX287">
            <v>0</v>
          </cell>
          <cell r="AY287">
            <v>0</v>
          </cell>
          <cell r="AZ287">
            <v>0</v>
          </cell>
          <cell r="BA287">
            <v>0</v>
          </cell>
          <cell r="BB287">
            <v>0</v>
          </cell>
          <cell r="BC287">
            <v>1</v>
          </cell>
          <cell r="BD287">
            <v>0</v>
          </cell>
          <cell r="BE287">
            <v>0</v>
          </cell>
          <cell r="BF287">
            <v>0</v>
          </cell>
          <cell r="BG287">
            <v>0</v>
          </cell>
          <cell r="BH287">
            <v>0</v>
          </cell>
          <cell r="BI287">
            <v>0</v>
          </cell>
          <cell r="BJ287">
            <v>0</v>
          </cell>
          <cell r="BK287">
            <v>0</v>
          </cell>
          <cell r="BL287">
            <v>0</v>
          </cell>
          <cell r="BM287">
            <v>0</v>
          </cell>
          <cell r="BN287">
            <v>0</v>
          </cell>
          <cell r="BP287">
            <v>19</v>
          </cell>
        </row>
        <row r="288">
          <cell r="B288">
            <v>1400</v>
          </cell>
          <cell r="C288" t="str">
            <v>GI &amp; Uro</v>
          </cell>
          <cell r="D288" t="str">
            <v>GU CL 서울1팀</v>
          </cell>
          <cell r="E288" t="str">
            <v>안호진</v>
          </cell>
          <cell r="F288" t="str">
            <v>주임</v>
          </cell>
          <cell r="G288" t="str">
            <v>팀원</v>
          </cell>
          <cell r="H288" t="str">
            <v>2002-06-17</v>
          </cell>
          <cell r="I288" t="str">
            <v>남</v>
          </cell>
          <cell r="J288">
            <v>10</v>
          </cell>
          <cell r="K288">
            <v>0</v>
          </cell>
          <cell r="L288">
            <v>14</v>
          </cell>
          <cell r="M288">
            <v>14</v>
          </cell>
          <cell r="T288" t="str">
            <v>월차</v>
          </cell>
          <cell r="AU288">
            <v>0</v>
          </cell>
          <cell r="AV288">
            <v>0</v>
          </cell>
          <cell r="AW288">
            <v>0</v>
          </cell>
          <cell r="AX288">
            <v>1</v>
          </cell>
          <cell r="AY288">
            <v>0</v>
          </cell>
          <cell r="AZ288">
            <v>1</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1</v>
          </cell>
          <cell r="BP288">
            <v>18</v>
          </cell>
        </row>
        <row r="289">
          <cell r="B289">
            <v>1072</v>
          </cell>
          <cell r="C289" t="str">
            <v>GI &amp; Uro</v>
          </cell>
          <cell r="D289" t="str">
            <v>GU CL 서울1팀</v>
          </cell>
          <cell r="E289" t="str">
            <v>문성호</v>
          </cell>
          <cell r="F289" t="str">
            <v>차장</v>
          </cell>
          <cell r="G289" t="str">
            <v>팀원</v>
          </cell>
          <cell r="H289" t="str">
            <v>1991-09-09</v>
          </cell>
          <cell r="I289" t="str">
            <v>남</v>
          </cell>
          <cell r="J289">
            <v>21</v>
          </cell>
          <cell r="K289">
            <v>0</v>
          </cell>
          <cell r="L289">
            <v>25</v>
          </cell>
          <cell r="M289">
            <v>25</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0</v>
          </cell>
          <cell r="BN289">
            <v>0</v>
          </cell>
          <cell r="BP289">
            <v>19</v>
          </cell>
        </row>
        <row r="290">
          <cell r="B290">
            <v>1198</v>
          </cell>
          <cell r="C290" t="str">
            <v>GI &amp; Uro</v>
          </cell>
          <cell r="D290" t="str">
            <v>GU CL 서울2팀</v>
          </cell>
          <cell r="E290" t="str">
            <v>황병원</v>
          </cell>
          <cell r="F290" t="str">
            <v>차장</v>
          </cell>
          <cell r="G290" t="str">
            <v>팀장</v>
          </cell>
          <cell r="H290" t="str">
            <v>1997-05-06</v>
          </cell>
          <cell r="I290" t="str">
            <v>남</v>
          </cell>
          <cell r="J290">
            <v>20</v>
          </cell>
          <cell r="K290">
            <v>0</v>
          </cell>
          <cell r="L290">
            <v>19</v>
          </cell>
          <cell r="M290">
            <v>19</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P290">
            <v>19</v>
          </cell>
        </row>
        <row r="291">
          <cell r="B291">
            <v>1265</v>
          </cell>
          <cell r="C291" t="str">
            <v>GI &amp; Uro</v>
          </cell>
          <cell r="D291" t="str">
            <v>GU CL 서울2팀</v>
          </cell>
          <cell r="E291" t="str">
            <v>황남득</v>
          </cell>
          <cell r="F291" t="str">
            <v>과장</v>
          </cell>
          <cell r="G291" t="str">
            <v>팀원</v>
          </cell>
          <cell r="H291" t="str">
            <v>2000-01-10</v>
          </cell>
          <cell r="I291" t="str">
            <v>남</v>
          </cell>
          <cell r="J291">
            <v>12</v>
          </cell>
          <cell r="K291">
            <v>0</v>
          </cell>
          <cell r="L291">
            <v>16</v>
          </cell>
          <cell r="M291">
            <v>16</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P291">
            <v>19</v>
          </cell>
        </row>
        <row r="292">
          <cell r="B292">
            <v>1524</v>
          </cell>
          <cell r="C292" t="str">
            <v>GI &amp; Uro</v>
          </cell>
          <cell r="D292" t="str">
            <v>GU CL 서울2팀</v>
          </cell>
          <cell r="E292" t="str">
            <v>임채홍</v>
          </cell>
          <cell r="F292" t="str">
            <v>사원</v>
          </cell>
          <cell r="G292" t="str">
            <v>팀원</v>
          </cell>
          <cell r="H292" t="str">
            <v>2003-07-01</v>
          </cell>
          <cell r="I292" t="str">
            <v>남</v>
          </cell>
          <cell r="J292">
            <v>8.0136986301369859</v>
          </cell>
          <cell r="K292">
            <v>0</v>
          </cell>
          <cell r="L292">
            <v>13</v>
          </cell>
          <cell r="M292">
            <v>13</v>
          </cell>
          <cell r="O292" t="str">
            <v>휴일</v>
          </cell>
          <cell r="AH292" t="str">
            <v>4/2대휴</v>
          </cell>
          <cell r="AN292" t="str">
            <v>훈련</v>
          </cell>
          <cell r="AU292">
            <v>0</v>
          </cell>
          <cell r="AV292">
            <v>0</v>
          </cell>
          <cell r="AW292">
            <v>0</v>
          </cell>
          <cell r="AX292">
            <v>0</v>
          </cell>
          <cell r="AY292">
            <v>0</v>
          </cell>
          <cell r="AZ292">
            <v>0</v>
          </cell>
          <cell r="BA292">
            <v>0</v>
          </cell>
          <cell r="BB292">
            <v>0</v>
          </cell>
          <cell r="BC292">
            <v>1</v>
          </cell>
          <cell r="BD292">
            <v>1</v>
          </cell>
          <cell r="BE292">
            <v>0</v>
          </cell>
          <cell r="BF292">
            <v>0</v>
          </cell>
          <cell r="BG292">
            <v>0</v>
          </cell>
          <cell r="BH292">
            <v>0</v>
          </cell>
          <cell r="BI292">
            <v>1</v>
          </cell>
          <cell r="BJ292">
            <v>1</v>
          </cell>
          <cell r="BK292">
            <v>0</v>
          </cell>
          <cell r="BL292">
            <v>0</v>
          </cell>
          <cell r="BM292">
            <v>0</v>
          </cell>
          <cell r="BN292">
            <v>2</v>
          </cell>
          <cell r="BP292">
            <v>17</v>
          </cell>
        </row>
        <row r="293">
          <cell r="B293">
            <v>1350</v>
          </cell>
          <cell r="C293" t="str">
            <v>GI &amp; Uro</v>
          </cell>
          <cell r="D293" t="str">
            <v>GU CL 서울2팀</v>
          </cell>
          <cell r="E293" t="str">
            <v>이호영</v>
          </cell>
          <cell r="F293" t="str">
            <v>주임</v>
          </cell>
          <cell r="G293" t="str">
            <v>팀원</v>
          </cell>
          <cell r="H293" t="str">
            <v>2001-04-30</v>
          </cell>
          <cell r="I293" t="str">
            <v>남</v>
          </cell>
          <cell r="J293">
            <v>12</v>
          </cell>
          <cell r="K293">
            <v>0</v>
          </cell>
          <cell r="L293">
            <v>15</v>
          </cell>
          <cell r="M293">
            <v>15</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cell r="BM293">
            <v>0</v>
          </cell>
          <cell r="BN293">
            <v>0</v>
          </cell>
          <cell r="BP293">
            <v>19</v>
          </cell>
        </row>
        <row r="294">
          <cell r="B294">
            <v>1582</v>
          </cell>
          <cell r="C294" t="str">
            <v>GI &amp; Uro</v>
          </cell>
          <cell r="D294" t="str">
            <v>GU CL 서울2팀</v>
          </cell>
          <cell r="E294" t="str">
            <v>이성국</v>
          </cell>
          <cell r="F294" t="str">
            <v>사원</v>
          </cell>
          <cell r="G294" t="str">
            <v>팀원</v>
          </cell>
          <cell r="H294" t="str">
            <v>2004-09-10</v>
          </cell>
          <cell r="I294" t="str">
            <v>남</v>
          </cell>
          <cell r="J294">
            <v>0</v>
          </cell>
          <cell r="K294">
            <v>-8.9315068493150687</v>
          </cell>
          <cell r="L294">
            <v>12</v>
          </cell>
          <cell r="M294">
            <v>3.0684931506849313</v>
          </cell>
          <cell r="X294" t="str">
            <v>3/11대휴</v>
          </cell>
          <cell r="AU294">
            <v>0</v>
          </cell>
          <cell r="AV294">
            <v>0</v>
          </cell>
          <cell r="AW294">
            <v>0</v>
          </cell>
          <cell r="AX294">
            <v>0</v>
          </cell>
          <cell r="AY294">
            <v>0</v>
          </cell>
          <cell r="AZ294">
            <v>0</v>
          </cell>
          <cell r="BA294">
            <v>0</v>
          </cell>
          <cell r="BB294">
            <v>0</v>
          </cell>
          <cell r="BC294">
            <v>0</v>
          </cell>
          <cell r="BD294">
            <v>1</v>
          </cell>
          <cell r="BE294">
            <v>0</v>
          </cell>
          <cell r="BF294">
            <v>0</v>
          </cell>
          <cell r="BG294">
            <v>0</v>
          </cell>
          <cell r="BH294">
            <v>0</v>
          </cell>
          <cell r="BI294">
            <v>0</v>
          </cell>
          <cell r="BJ294">
            <v>0</v>
          </cell>
          <cell r="BK294">
            <v>0</v>
          </cell>
          <cell r="BL294">
            <v>0</v>
          </cell>
          <cell r="BM294">
            <v>0</v>
          </cell>
          <cell r="BN294">
            <v>1</v>
          </cell>
          <cell r="BP294">
            <v>18</v>
          </cell>
        </row>
        <row r="295">
          <cell r="B295">
            <v>1342</v>
          </cell>
          <cell r="C295" t="str">
            <v>GI &amp; Uro</v>
          </cell>
          <cell r="D295" t="str">
            <v>GU CL 서울2팀</v>
          </cell>
          <cell r="E295" t="str">
            <v>진광필</v>
          </cell>
          <cell r="F295" t="str">
            <v>주임</v>
          </cell>
          <cell r="G295" t="str">
            <v>팀원</v>
          </cell>
          <cell r="H295" t="str">
            <v>2001-03-05</v>
          </cell>
          <cell r="I295" t="str">
            <v>남</v>
          </cell>
          <cell r="J295">
            <v>17</v>
          </cell>
          <cell r="K295">
            <v>0</v>
          </cell>
          <cell r="L295">
            <v>15</v>
          </cell>
          <cell r="M295">
            <v>15</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0</v>
          </cell>
          <cell r="BN295">
            <v>0</v>
          </cell>
          <cell r="BP295">
            <v>19</v>
          </cell>
        </row>
        <row r="296">
          <cell r="B296">
            <v>1555</v>
          </cell>
          <cell r="C296" t="str">
            <v>GI &amp; Uro</v>
          </cell>
          <cell r="D296" t="str">
            <v>GU CL 서울2팀</v>
          </cell>
          <cell r="E296" t="str">
            <v>이으뜸</v>
          </cell>
          <cell r="F296" t="str">
            <v>사원</v>
          </cell>
          <cell r="G296" t="str">
            <v>팀원</v>
          </cell>
          <cell r="H296" t="str">
            <v>2004-01-26</v>
          </cell>
          <cell r="I296" t="str">
            <v>남</v>
          </cell>
          <cell r="J296">
            <v>8.3150684931506849</v>
          </cell>
          <cell r="K296">
            <v>0</v>
          </cell>
          <cell r="L296">
            <v>12</v>
          </cell>
          <cell r="M296">
            <v>12</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P296">
            <v>19</v>
          </cell>
        </row>
        <row r="297">
          <cell r="B297">
            <v>1329</v>
          </cell>
          <cell r="C297" t="str">
            <v>GI &amp; Uro</v>
          </cell>
          <cell r="D297" t="str">
            <v>GU CL 서울2팀</v>
          </cell>
          <cell r="E297" t="str">
            <v>노윤식</v>
          </cell>
          <cell r="F297" t="str">
            <v>주임</v>
          </cell>
          <cell r="G297" t="str">
            <v>팀원</v>
          </cell>
          <cell r="H297" t="str">
            <v>2001-02-26</v>
          </cell>
          <cell r="I297" t="str">
            <v>남</v>
          </cell>
          <cell r="J297">
            <v>13</v>
          </cell>
          <cell r="K297">
            <v>0</v>
          </cell>
          <cell r="L297">
            <v>15</v>
          </cell>
          <cell r="M297">
            <v>15</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P297">
            <v>19</v>
          </cell>
        </row>
        <row r="298">
          <cell r="B298">
            <v>1414</v>
          </cell>
          <cell r="C298" t="str">
            <v>GI &amp; Uro</v>
          </cell>
          <cell r="D298" t="str">
            <v>GU CL 서울2팀</v>
          </cell>
          <cell r="E298" t="str">
            <v>강정아</v>
          </cell>
          <cell r="F298" t="str">
            <v>대리</v>
          </cell>
          <cell r="G298" t="str">
            <v>팀원</v>
          </cell>
          <cell r="H298" t="str">
            <v>2002-10-01</v>
          </cell>
          <cell r="I298" t="str">
            <v>여</v>
          </cell>
          <cell r="J298">
            <v>15</v>
          </cell>
          <cell r="K298">
            <v>0</v>
          </cell>
          <cell r="L298">
            <v>14</v>
          </cell>
          <cell r="M298">
            <v>14</v>
          </cell>
          <cell r="O298" t="str">
            <v>휴일</v>
          </cell>
          <cell r="AK298" t="str">
            <v>경조(모회갑)</v>
          </cell>
          <cell r="AU298">
            <v>0</v>
          </cell>
          <cell r="AV298">
            <v>0</v>
          </cell>
          <cell r="AW298">
            <v>0</v>
          </cell>
          <cell r="AX298">
            <v>0</v>
          </cell>
          <cell r="AY298">
            <v>0</v>
          </cell>
          <cell r="AZ298">
            <v>0</v>
          </cell>
          <cell r="BA298">
            <v>0</v>
          </cell>
          <cell r="BB298">
            <v>1</v>
          </cell>
          <cell r="BC298">
            <v>1</v>
          </cell>
          <cell r="BD298">
            <v>0</v>
          </cell>
          <cell r="BE298">
            <v>0</v>
          </cell>
          <cell r="BF298">
            <v>0</v>
          </cell>
          <cell r="BG298">
            <v>0</v>
          </cell>
          <cell r="BH298">
            <v>0</v>
          </cell>
          <cell r="BI298">
            <v>0</v>
          </cell>
          <cell r="BJ298">
            <v>0</v>
          </cell>
          <cell r="BK298">
            <v>0</v>
          </cell>
          <cell r="BL298">
            <v>0</v>
          </cell>
          <cell r="BM298">
            <v>0</v>
          </cell>
          <cell r="BN298">
            <v>1</v>
          </cell>
          <cell r="BP298">
            <v>18</v>
          </cell>
        </row>
        <row r="299">
          <cell r="B299">
            <v>1098</v>
          </cell>
          <cell r="C299" t="str">
            <v>GI &amp; Uro</v>
          </cell>
          <cell r="D299" t="str">
            <v>GU CL East팀</v>
          </cell>
          <cell r="E299" t="str">
            <v>이충근</v>
          </cell>
          <cell r="F299" t="str">
            <v>차장</v>
          </cell>
          <cell r="G299" t="str">
            <v>팀장</v>
          </cell>
          <cell r="H299" t="str">
            <v>1992-06-15</v>
          </cell>
          <cell r="I299" t="str">
            <v>남</v>
          </cell>
          <cell r="J299">
            <v>26</v>
          </cell>
          <cell r="K299">
            <v>0</v>
          </cell>
          <cell r="L299">
            <v>24</v>
          </cell>
          <cell r="M299">
            <v>24</v>
          </cell>
          <cell r="AJ299" t="str">
            <v>휴일</v>
          </cell>
          <cell r="AU299">
            <v>0</v>
          </cell>
          <cell r="AV299">
            <v>0</v>
          </cell>
          <cell r="AW299">
            <v>0</v>
          </cell>
          <cell r="AX299">
            <v>0</v>
          </cell>
          <cell r="AY299">
            <v>0</v>
          </cell>
          <cell r="AZ299">
            <v>0</v>
          </cell>
          <cell r="BA299">
            <v>0</v>
          </cell>
          <cell r="BB299">
            <v>0</v>
          </cell>
          <cell r="BC299">
            <v>1</v>
          </cell>
          <cell r="BD299">
            <v>0</v>
          </cell>
          <cell r="BE299">
            <v>0</v>
          </cell>
          <cell r="BF299">
            <v>0</v>
          </cell>
          <cell r="BG299">
            <v>0</v>
          </cell>
          <cell r="BH299">
            <v>0</v>
          </cell>
          <cell r="BI299">
            <v>0</v>
          </cell>
          <cell r="BJ299">
            <v>0</v>
          </cell>
          <cell r="BK299">
            <v>0</v>
          </cell>
          <cell r="BL299">
            <v>0</v>
          </cell>
          <cell r="BM299">
            <v>0</v>
          </cell>
          <cell r="BN299">
            <v>0</v>
          </cell>
          <cell r="BP299">
            <v>19</v>
          </cell>
        </row>
        <row r="300">
          <cell r="B300">
            <v>1082</v>
          </cell>
          <cell r="C300" t="str">
            <v>GI &amp; Uro</v>
          </cell>
          <cell r="D300" t="str">
            <v>GU CL East팀</v>
          </cell>
          <cell r="E300" t="str">
            <v>장필경</v>
          </cell>
          <cell r="F300" t="str">
            <v>차장</v>
          </cell>
          <cell r="G300" t="str">
            <v>팀원</v>
          </cell>
          <cell r="H300" t="str">
            <v>1991-09-10</v>
          </cell>
          <cell r="I300" t="str">
            <v>남</v>
          </cell>
          <cell r="J300">
            <v>22.5</v>
          </cell>
          <cell r="K300">
            <v>0</v>
          </cell>
          <cell r="L300">
            <v>25</v>
          </cell>
          <cell r="M300">
            <v>25</v>
          </cell>
          <cell r="P300" t="str">
            <v>3/11대휴</v>
          </cell>
          <cell r="AU300">
            <v>0</v>
          </cell>
          <cell r="AV300">
            <v>0</v>
          </cell>
          <cell r="AW300">
            <v>0</v>
          </cell>
          <cell r="AX300">
            <v>0</v>
          </cell>
          <cell r="AY300">
            <v>0</v>
          </cell>
          <cell r="AZ300">
            <v>0</v>
          </cell>
          <cell r="BA300">
            <v>0</v>
          </cell>
          <cell r="BB300">
            <v>0</v>
          </cell>
          <cell r="BC300">
            <v>0</v>
          </cell>
          <cell r="BD300">
            <v>1</v>
          </cell>
          <cell r="BE300">
            <v>0</v>
          </cell>
          <cell r="BF300">
            <v>0</v>
          </cell>
          <cell r="BG300">
            <v>0</v>
          </cell>
          <cell r="BH300">
            <v>0</v>
          </cell>
          <cell r="BI300">
            <v>0</v>
          </cell>
          <cell r="BJ300">
            <v>0</v>
          </cell>
          <cell r="BK300">
            <v>0</v>
          </cell>
          <cell r="BL300">
            <v>0</v>
          </cell>
          <cell r="BM300">
            <v>0</v>
          </cell>
          <cell r="BN300">
            <v>1</v>
          </cell>
          <cell r="BP300">
            <v>18</v>
          </cell>
        </row>
        <row r="301">
          <cell r="B301">
            <v>1291</v>
          </cell>
          <cell r="C301" t="str">
            <v>GI &amp; Uro</v>
          </cell>
          <cell r="D301" t="str">
            <v>GU CL East팀</v>
          </cell>
          <cell r="E301" t="str">
            <v>김승용</v>
          </cell>
          <cell r="F301" t="str">
            <v>주임</v>
          </cell>
          <cell r="G301" t="str">
            <v>팀원</v>
          </cell>
          <cell r="H301" t="str">
            <v>2000-02-01</v>
          </cell>
          <cell r="I301" t="str">
            <v>남</v>
          </cell>
          <cell r="J301">
            <v>12</v>
          </cell>
          <cell r="K301">
            <v>0</v>
          </cell>
          <cell r="L301">
            <v>16</v>
          </cell>
          <cell r="M301">
            <v>16</v>
          </cell>
          <cell r="N301" t="str">
            <v>휴일</v>
          </cell>
          <cell r="AU301">
            <v>0</v>
          </cell>
          <cell r="AV301">
            <v>0</v>
          </cell>
          <cell r="AW301">
            <v>0</v>
          </cell>
          <cell r="AX301">
            <v>0</v>
          </cell>
          <cell r="AY301">
            <v>0</v>
          </cell>
          <cell r="AZ301">
            <v>0</v>
          </cell>
          <cell r="BA301">
            <v>0</v>
          </cell>
          <cell r="BB301">
            <v>0</v>
          </cell>
          <cell r="BC301">
            <v>1</v>
          </cell>
          <cell r="BD301">
            <v>0</v>
          </cell>
          <cell r="BE301">
            <v>0</v>
          </cell>
          <cell r="BF301">
            <v>0</v>
          </cell>
          <cell r="BG301">
            <v>0</v>
          </cell>
          <cell r="BH301">
            <v>0</v>
          </cell>
          <cell r="BI301">
            <v>0</v>
          </cell>
          <cell r="BJ301">
            <v>0</v>
          </cell>
          <cell r="BK301">
            <v>0</v>
          </cell>
          <cell r="BL301">
            <v>0</v>
          </cell>
          <cell r="BM301">
            <v>0</v>
          </cell>
          <cell r="BN301">
            <v>0</v>
          </cell>
          <cell r="BP301">
            <v>19</v>
          </cell>
        </row>
        <row r="302">
          <cell r="B302">
            <v>1241</v>
          </cell>
          <cell r="C302" t="str">
            <v>GI &amp; Uro</v>
          </cell>
          <cell r="D302" t="str">
            <v>GU CL East팀</v>
          </cell>
          <cell r="E302" t="str">
            <v>정동욱</v>
          </cell>
          <cell r="F302" t="str">
            <v>대리</v>
          </cell>
          <cell r="G302" t="str">
            <v>팀원</v>
          </cell>
          <cell r="H302" t="str">
            <v>1999-07-01</v>
          </cell>
          <cell r="I302" t="str">
            <v>남</v>
          </cell>
          <cell r="J302">
            <v>15</v>
          </cell>
          <cell r="K302">
            <v>0</v>
          </cell>
          <cell r="L302">
            <v>17</v>
          </cell>
          <cell r="M302">
            <v>17</v>
          </cell>
          <cell r="P302" t="str">
            <v>3/11대휴</v>
          </cell>
          <cell r="AD302" t="str">
            <v>3/18대휴</v>
          </cell>
          <cell r="AU302">
            <v>0</v>
          </cell>
          <cell r="AV302">
            <v>0</v>
          </cell>
          <cell r="AW302">
            <v>0</v>
          </cell>
          <cell r="AX302">
            <v>0</v>
          </cell>
          <cell r="AY302">
            <v>0</v>
          </cell>
          <cell r="AZ302">
            <v>0</v>
          </cell>
          <cell r="BA302">
            <v>0</v>
          </cell>
          <cell r="BB302">
            <v>0</v>
          </cell>
          <cell r="BC302">
            <v>0</v>
          </cell>
          <cell r="BD302">
            <v>2</v>
          </cell>
          <cell r="BE302">
            <v>0</v>
          </cell>
          <cell r="BF302">
            <v>0</v>
          </cell>
          <cell r="BG302">
            <v>0</v>
          </cell>
          <cell r="BH302">
            <v>0</v>
          </cell>
          <cell r="BI302">
            <v>0</v>
          </cell>
          <cell r="BJ302">
            <v>0</v>
          </cell>
          <cell r="BK302">
            <v>0</v>
          </cell>
          <cell r="BL302">
            <v>0</v>
          </cell>
          <cell r="BM302">
            <v>0</v>
          </cell>
          <cell r="BN302">
            <v>2</v>
          </cell>
          <cell r="BP302">
            <v>17</v>
          </cell>
        </row>
        <row r="303">
          <cell r="B303">
            <v>1530</v>
          </cell>
          <cell r="C303" t="str">
            <v>GI &amp; Uro</v>
          </cell>
          <cell r="D303" t="str">
            <v>GU CL East팀</v>
          </cell>
          <cell r="E303" t="str">
            <v>최철화</v>
          </cell>
          <cell r="F303" t="str">
            <v>주임</v>
          </cell>
          <cell r="G303" t="str">
            <v>팀원</v>
          </cell>
          <cell r="H303" t="str">
            <v>2003-07-01</v>
          </cell>
          <cell r="I303" t="str">
            <v>남</v>
          </cell>
          <cell r="J303">
            <v>14.5</v>
          </cell>
          <cell r="K303">
            <v>0</v>
          </cell>
          <cell r="L303">
            <v>13</v>
          </cell>
          <cell r="M303">
            <v>13</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0</v>
          </cell>
          <cell r="BN303">
            <v>0</v>
          </cell>
          <cell r="BP303">
            <v>19</v>
          </cell>
        </row>
        <row r="304">
          <cell r="B304">
            <v>1333</v>
          </cell>
          <cell r="C304" t="str">
            <v>GI &amp; Uro</v>
          </cell>
          <cell r="D304" t="str">
            <v>GU CL East팀</v>
          </cell>
          <cell r="E304" t="str">
            <v>도영종</v>
          </cell>
          <cell r="F304" t="str">
            <v>주임</v>
          </cell>
          <cell r="G304" t="str">
            <v>팀원</v>
          </cell>
          <cell r="H304" t="str">
            <v>2001-02-26</v>
          </cell>
          <cell r="I304" t="str">
            <v>남</v>
          </cell>
          <cell r="J304">
            <v>14</v>
          </cell>
          <cell r="K304">
            <v>0</v>
          </cell>
          <cell r="L304">
            <v>15</v>
          </cell>
          <cell r="M304">
            <v>15</v>
          </cell>
          <cell r="P304" t="str">
            <v>3/11대휴</v>
          </cell>
          <cell r="AU304">
            <v>0</v>
          </cell>
          <cell r="AV304">
            <v>0</v>
          </cell>
          <cell r="AW304">
            <v>0</v>
          </cell>
          <cell r="AX304">
            <v>0</v>
          </cell>
          <cell r="AY304">
            <v>0</v>
          </cell>
          <cell r="AZ304">
            <v>0</v>
          </cell>
          <cell r="BA304">
            <v>0</v>
          </cell>
          <cell r="BB304">
            <v>0</v>
          </cell>
          <cell r="BC304">
            <v>0</v>
          </cell>
          <cell r="BD304">
            <v>1</v>
          </cell>
          <cell r="BE304">
            <v>0</v>
          </cell>
          <cell r="BF304">
            <v>0</v>
          </cell>
          <cell r="BG304">
            <v>0</v>
          </cell>
          <cell r="BH304">
            <v>0</v>
          </cell>
          <cell r="BI304">
            <v>0</v>
          </cell>
          <cell r="BJ304">
            <v>0</v>
          </cell>
          <cell r="BK304">
            <v>0</v>
          </cell>
          <cell r="BL304">
            <v>0</v>
          </cell>
          <cell r="BM304">
            <v>0</v>
          </cell>
          <cell r="BN304">
            <v>1</v>
          </cell>
          <cell r="BP304">
            <v>18</v>
          </cell>
        </row>
        <row r="305">
          <cell r="B305">
            <v>1466</v>
          </cell>
          <cell r="C305" t="str">
            <v>GI &amp; Uro</v>
          </cell>
          <cell r="D305" t="str">
            <v>GU CL East팀</v>
          </cell>
          <cell r="E305" t="str">
            <v>이용만</v>
          </cell>
          <cell r="F305" t="str">
            <v>사원</v>
          </cell>
          <cell r="G305" t="str">
            <v>팀원</v>
          </cell>
          <cell r="H305" t="str">
            <v>2003-01-07</v>
          </cell>
          <cell r="I305" t="str">
            <v>남</v>
          </cell>
          <cell r="J305">
            <v>8.8082191780821901</v>
          </cell>
          <cell r="K305">
            <v>0</v>
          </cell>
          <cell r="L305">
            <v>13</v>
          </cell>
          <cell r="M305">
            <v>13</v>
          </cell>
          <cell r="P305" t="str">
            <v>3/11대휴</v>
          </cell>
          <cell r="AU305">
            <v>0</v>
          </cell>
          <cell r="AV305">
            <v>0</v>
          </cell>
          <cell r="AW305">
            <v>0</v>
          </cell>
          <cell r="AX305">
            <v>0</v>
          </cell>
          <cell r="AY305">
            <v>0</v>
          </cell>
          <cell r="AZ305">
            <v>0</v>
          </cell>
          <cell r="BA305">
            <v>0</v>
          </cell>
          <cell r="BB305">
            <v>0</v>
          </cell>
          <cell r="BC305">
            <v>0</v>
          </cell>
          <cell r="BD305">
            <v>1</v>
          </cell>
          <cell r="BE305">
            <v>0</v>
          </cell>
          <cell r="BF305">
            <v>0</v>
          </cell>
          <cell r="BG305">
            <v>0</v>
          </cell>
          <cell r="BH305">
            <v>0</v>
          </cell>
          <cell r="BI305">
            <v>0</v>
          </cell>
          <cell r="BJ305">
            <v>0</v>
          </cell>
          <cell r="BK305">
            <v>0</v>
          </cell>
          <cell r="BL305">
            <v>0</v>
          </cell>
          <cell r="BM305">
            <v>0</v>
          </cell>
          <cell r="BN305">
            <v>1</v>
          </cell>
          <cell r="BP305">
            <v>18</v>
          </cell>
        </row>
        <row r="306">
          <cell r="B306">
            <v>1356</v>
          </cell>
          <cell r="C306" t="str">
            <v>GI &amp; Uro</v>
          </cell>
          <cell r="D306" t="str">
            <v>GU CL East팀</v>
          </cell>
          <cell r="E306" t="str">
            <v>송상훈</v>
          </cell>
          <cell r="F306" t="str">
            <v>주임</v>
          </cell>
          <cell r="G306" t="str">
            <v>팀원</v>
          </cell>
          <cell r="H306" t="str">
            <v>2001-04-30</v>
          </cell>
          <cell r="I306" t="str">
            <v>남</v>
          </cell>
          <cell r="J306">
            <v>15</v>
          </cell>
          <cell r="K306">
            <v>0</v>
          </cell>
          <cell r="L306">
            <v>15</v>
          </cell>
          <cell r="M306">
            <v>15</v>
          </cell>
          <cell r="P306" t="str">
            <v>4/3대휴</v>
          </cell>
          <cell r="AU306">
            <v>0</v>
          </cell>
          <cell r="AV306">
            <v>0</v>
          </cell>
          <cell r="AW306">
            <v>0</v>
          </cell>
          <cell r="AX306">
            <v>0</v>
          </cell>
          <cell r="AY306">
            <v>0</v>
          </cell>
          <cell r="AZ306">
            <v>0</v>
          </cell>
          <cell r="BA306">
            <v>0</v>
          </cell>
          <cell r="BB306">
            <v>0</v>
          </cell>
          <cell r="BC306">
            <v>0</v>
          </cell>
          <cell r="BD306">
            <v>1</v>
          </cell>
          <cell r="BE306">
            <v>0</v>
          </cell>
          <cell r="BF306">
            <v>0</v>
          </cell>
          <cell r="BG306">
            <v>0</v>
          </cell>
          <cell r="BH306">
            <v>0</v>
          </cell>
          <cell r="BI306">
            <v>0</v>
          </cell>
          <cell r="BJ306">
            <v>0</v>
          </cell>
          <cell r="BK306">
            <v>0</v>
          </cell>
          <cell r="BL306">
            <v>0</v>
          </cell>
          <cell r="BM306">
            <v>0</v>
          </cell>
          <cell r="BN306">
            <v>1</v>
          </cell>
          <cell r="BP306">
            <v>18</v>
          </cell>
        </row>
        <row r="307">
          <cell r="B307">
            <v>1276</v>
          </cell>
          <cell r="C307" t="str">
            <v>GI &amp; Uro</v>
          </cell>
          <cell r="D307" t="str">
            <v>GU CL West팀</v>
          </cell>
          <cell r="E307" t="str">
            <v>김명진</v>
          </cell>
          <cell r="F307" t="str">
            <v>차장</v>
          </cell>
          <cell r="G307" t="str">
            <v>팀장</v>
          </cell>
          <cell r="H307" t="str">
            <v>2000-01-10</v>
          </cell>
          <cell r="I307" t="str">
            <v>남</v>
          </cell>
          <cell r="J307">
            <v>20</v>
          </cell>
          <cell r="K307">
            <v>0</v>
          </cell>
          <cell r="L307">
            <v>16</v>
          </cell>
          <cell r="M307">
            <v>16</v>
          </cell>
          <cell r="AB307" t="str">
            <v>휴일</v>
          </cell>
          <cell r="AU307">
            <v>0</v>
          </cell>
          <cell r="AV307">
            <v>0</v>
          </cell>
          <cell r="AW307">
            <v>0</v>
          </cell>
          <cell r="AX307">
            <v>0</v>
          </cell>
          <cell r="AY307">
            <v>0</v>
          </cell>
          <cell r="AZ307">
            <v>0</v>
          </cell>
          <cell r="BA307">
            <v>0</v>
          </cell>
          <cell r="BB307">
            <v>0</v>
          </cell>
          <cell r="BC307">
            <v>1</v>
          </cell>
          <cell r="BD307">
            <v>0</v>
          </cell>
          <cell r="BE307">
            <v>0</v>
          </cell>
          <cell r="BF307">
            <v>0</v>
          </cell>
          <cell r="BG307">
            <v>0</v>
          </cell>
          <cell r="BH307">
            <v>0</v>
          </cell>
          <cell r="BI307">
            <v>0</v>
          </cell>
          <cell r="BJ307">
            <v>0</v>
          </cell>
          <cell r="BK307">
            <v>0</v>
          </cell>
          <cell r="BL307">
            <v>0</v>
          </cell>
          <cell r="BM307">
            <v>0</v>
          </cell>
          <cell r="BN307">
            <v>0</v>
          </cell>
          <cell r="BP307">
            <v>19</v>
          </cell>
        </row>
        <row r="308">
          <cell r="B308">
            <v>1503</v>
          </cell>
          <cell r="C308" t="str">
            <v>GI &amp; Uro</v>
          </cell>
          <cell r="D308" t="str">
            <v>GU CL West팀</v>
          </cell>
          <cell r="E308" t="str">
            <v>이승준</v>
          </cell>
          <cell r="F308" t="str">
            <v>주임</v>
          </cell>
          <cell r="G308" t="str">
            <v>팀원</v>
          </cell>
          <cell r="H308" t="str">
            <v>2003-06-02</v>
          </cell>
          <cell r="I308" t="str">
            <v>남</v>
          </cell>
          <cell r="J308">
            <v>16</v>
          </cell>
          <cell r="K308">
            <v>0</v>
          </cell>
          <cell r="L308">
            <v>13</v>
          </cell>
          <cell r="M308">
            <v>13</v>
          </cell>
          <cell r="N308" t="str">
            <v>휴일</v>
          </cell>
          <cell r="O308" t="str">
            <v>휴일</v>
          </cell>
          <cell r="R308" t="str">
            <v>휴일</v>
          </cell>
          <cell r="V308" t="str">
            <v>휴일</v>
          </cell>
          <cell r="AO308" t="str">
            <v>4/1대휴</v>
          </cell>
          <cell r="AU308">
            <v>0</v>
          </cell>
          <cell r="AV308">
            <v>0</v>
          </cell>
          <cell r="AW308">
            <v>0</v>
          </cell>
          <cell r="AX308">
            <v>0</v>
          </cell>
          <cell r="AY308">
            <v>0</v>
          </cell>
          <cell r="AZ308">
            <v>0</v>
          </cell>
          <cell r="BA308">
            <v>0</v>
          </cell>
          <cell r="BB308">
            <v>0</v>
          </cell>
          <cell r="BC308">
            <v>4</v>
          </cell>
          <cell r="BD308">
            <v>1</v>
          </cell>
          <cell r="BE308">
            <v>0</v>
          </cell>
          <cell r="BF308">
            <v>0</v>
          </cell>
          <cell r="BG308">
            <v>0</v>
          </cell>
          <cell r="BH308">
            <v>0</v>
          </cell>
          <cell r="BI308">
            <v>0</v>
          </cell>
          <cell r="BJ308">
            <v>0</v>
          </cell>
          <cell r="BK308">
            <v>0</v>
          </cell>
          <cell r="BL308">
            <v>0</v>
          </cell>
          <cell r="BM308">
            <v>0</v>
          </cell>
          <cell r="BN308">
            <v>1</v>
          </cell>
          <cell r="BP308">
            <v>18</v>
          </cell>
        </row>
        <row r="309">
          <cell r="B309">
            <v>1104</v>
          </cell>
          <cell r="C309" t="str">
            <v>GI &amp; Uro</v>
          </cell>
          <cell r="D309" t="str">
            <v>GU CL West팀</v>
          </cell>
          <cell r="E309" t="str">
            <v>형성길</v>
          </cell>
          <cell r="F309" t="str">
            <v>차장</v>
          </cell>
          <cell r="G309" t="str">
            <v>팀원</v>
          </cell>
          <cell r="H309" t="str">
            <v>1992-08-10</v>
          </cell>
          <cell r="I309" t="str">
            <v>남</v>
          </cell>
          <cell r="J309">
            <v>19.5</v>
          </cell>
          <cell r="K309">
            <v>0</v>
          </cell>
          <cell r="L309">
            <v>24</v>
          </cell>
          <cell r="M309">
            <v>24</v>
          </cell>
          <cell r="AI309" t="str">
            <v>휴일</v>
          </cell>
          <cell r="AJ309" t="str">
            <v>휴일</v>
          </cell>
          <cell r="AU309">
            <v>0</v>
          </cell>
          <cell r="AV309">
            <v>0</v>
          </cell>
          <cell r="AW309">
            <v>0</v>
          </cell>
          <cell r="AX309">
            <v>0</v>
          </cell>
          <cell r="AY309">
            <v>0</v>
          </cell>
          <cell r="AZ309">
            <v>0</v>
          </cell>
          <cell r="BA309">
            <v>0</v>
          </cell>
          <cell r="BB309">
            <v>0</v>
          </cell>
          <cell r="BC309">
            <v>2</v>
          </cell>
          <cell r="BD309">
            <v>0</v>
          </cell>
          <cell r="BE309">
            <v>0</v>
          </cell>
          <cell r="BF309">
            <v>0</v>
          </cell>
          <cell r="BG309">
            <v>0</v>
          </cell>
          <cell r="BH309">
            <v>0</v>
          </cell>
          <cell r="BI309">
            <v>0</v>
          </cell>
          <cell r="BJ309">
            <v>0</v>
          </cell>
          <cell r="BK309">
            <v>0</v>
          </cell>
          <cell r="BL309">
            <v>0</v>
          </cell>
          <cell r="BM309">
            <v>0</v>
          </cell>
          <cell r="BN309">
            <v>0</v>
          </cell>
          <cell r="BP309">
            <v>19</v>
          </cell>
        </row>
        <row r="310">
          <cell r="B310">
            <v>1240</v>
          </cell>
          <cell r="C310" t="str">
            <v>GI &amp; Uro</v>
          </cell>
          <cell r="D310" t="str">
            <v>GU CL West팀</v>
          </cell>
          <cell r="E310" t="str">
            <v>이종혁A</v>
          </cell>
          <cell r="F310" t="str">
            <v>대리</v>
          </cell>
          <cell r="G310" t="str">
            <v>팀원</v>
          </cell>
          <cell r="H310" t="str">
            <v>1999-07-01</v>
          </cell>
          <cell r="I310" t="str">
            <v>남</v>
          </cell>
          <cell r="J310">
            <v>12</v>
          </cell>
          <cell r="K310">
            <v>0</v>
          </cell>
          <cell r="L310">
            <v>17</v>
          </cell>
          <cell r="M310">
            <v>17</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P310">
            <v>19</v>
          </cell>
        </row>
        <row r="311">
          <cell r="B311">
            <v>1554</v>
          </cell>
          <cell r="C311" t="str">
            <v>GI &amp; Uro</v>
          </cell>
          <cell r="D311" t="str">
            <v>GU CL West팀</v>
          </cell>
          <cell r="E311" t="str">
            <v>오승철</v>
          </cell>
          <cell r="F311" t="str">
            <v>주임</v>
          </cell>
          <cell r="G311" t="str">
            <v>팀원</v>
          </cell>
          <cell r="H311" t="str">
            <v>2004-01-26</v>
          </cell>
          <cell r="I311" t="str">
            <v>남</v>
          </cell>
          <cell r="J311">
            <v>10.315068493150683</v>
          </cell>
          <cell r="K311">
            <v>0</v>
          </cell>
          <cell r="L311">
            <v>12</v>
          </cell>
          <cell r="M311">
            <v>12</v>
          </cell>
          <cell r="W311" t="str">
            <v>3/11대휴</v>
          </cell>
          <cell r="AU311">
            <v>0</v>
          </cell>
          <cell r="AV311">
            <v>0</v>
          </cell>
          <cell r="AW311">
            <v>0</v>
          </cell>
          <cell r="AX311">
            <v>0</v>
          </cell>
          <cell r="AY311">
            <v>0</v>
          </cell>
          <cell r="AZ311">
            <v>0</v>
          </cell>
          <cell r="BA311">
            <v>0</v>
          </cell>
          <cell r="BB311">
            <v>0</v>
          </cell>
          <cell r="BC311">
            <v>0</v>
          </cell>
          <cell r="BD311">
            <v>1</v>
          </cell>
          <cell r="BE311">
            <v>0</v>
          </cell>
          <cell r="BF311">
            <v>0</v>
          </cell>
          <cell r="BG311">
            <v>0</v>
          </cell>
          <cell r="BH311">
            <v>0</v>
          </cell>
          <cell r="BI311">
            <v>0</v>
          </cell>
          <cell r="BJ311">
            <v>0</v>
          </cell>
          <cell r="BK311">
            <v>0</v>
          </cell>
          <cell r="BL311">
            <v>0</v>
          </cell>
          <cell r="BM311">
            <v>0</v>
          </cell>
          <cell r="BN311">
            <v>1</v>
          </cell>
          <cell r="BP311">
            <v>18</v>
          </cell>
        </row>
        <row r="312">
          <cell r="B312">
            <v>1308</v>
          </cell>
          <cell r="C312" t="str">
            <v>GI &amp; Uro</v>
          </cell>
          <cell r="D312" t="str">
            <v>GU CL West팀</v>
          </cell>
          <cell r="E312" t="str">
            <v>김우석</v>
          </cell>
          <cell r="F312" t="str">
            <v>대리</v>
          </cell>
          <cell r="G312" t="str">
            <v>팀원</v>
          </cell>
          <cell r="H312" t="str">
            <v>2000-04-17</v>
          </cell>
          <cell r="I312" t="str">
            <v>남</v>
          </cell>
          <cell r="J312">
            <v>17</v>
          </cell>
          <cell r="K312">
            <v>0</v>
          </cell>
          <cell r="L312">
            <v>16</v>
          </cell>
          <cell r="M312">
            <v>16</v>
          </cell>
          <cell r="AP312" t="str">
            <v>휴일</v>
          </cell>
          <cell r="AU312">
            <v>0</v>
          </cell>
          <cell r="AV312">
            <v>0</v>
          </cell>
          <cell r="AW312">
            <v>0</v>
          </cell>
          <cell r="AX312">
            <v>0</v>
          </cell>
          <cell r="AY312">
            <v>0</v>
          </cell>
          <cell r="AZ312">
            <v>0</v>
          </cell>
          <cell r="BA312">
            <v>0</v>
          </cell>
          <cell r="BB312">
            <v>0</v>
          </cell>
          <cell r="BC312">
            <v>1</v>
          </cell>
          <cell r="BD312">
            <v>0</v>
          </cell>
          <cell r="BE312">
            <v>0</v>
          </cell>
          <cell r="BF312">
            <v>0</v>
          </cell>
          <cell r="BG312">
            <v>0</v>
          </cell>
          <cell r="BH312">
            <v>0</v>
          </cell>
          <cell r="BI312">
            <v>0</v>
          </cell>
          <cell r="BJ312">
            <v>0</v>
          </cell>
          <cell r="BK312">
            <v>0</v>
          </cell>
          <cell r="BL312">
            <v>0</v>
          </cell>
          <cell r="BM312">
            <v>0</v>
          </cell>
          <cell r="BN312">
            <v>0</v>
          </cell>
          <cell r="BP312">
            <v>19</v>
          </cell>
        </row>
        <row r="313">
          <cell r="B313">
            <v>1426</v>
          </cell>
          <cell r="C313" t="str">
            <v>GI &amp; Uro</v>
          </cell>
          <cell r="D313" t="str">
            <v>GU CL West팀</v>
          </cell>
          <cell r="E313" t="str">
            <v>강종열</v>
          </cell>
          <cell r="F313" t="str">
            <v>주임</v>
          </cell>
          <cell r="G313" t="str">
            <v>팀원</v>
          </cell>
          <cell r="H313" t="str">
            <v>2003-01-07</v>
          </cell>
          <cell r="I313" t="str">
            <v>남</v>
          </cell>
          <cell r="J313">
            <v>8</v>
          </cell>
          <cell r="K313">
            <v>0</v>
          </cell>
          <cell r="L313">
            <v>13</v>
          </cell>
          <cell r="M313">
            <v>13</v>
          </cell>
          <cell r="X313" t="str">
            <v>훈련반</v>
          </cell>
          <cell r="AI313" t="str">
            <v>휴일</v>
          </cell>
          <cell r="AU313">
            <v>0</v>
          </cell>
          <cell r="AV313">
            <v>0</v>
          </cell>
          <cell r="AW313">
            <v>0</v>
          </cell>
          <cell r="AX313">
            <v>0</v>
          </cell>
          <cell r="AY313">
            <v>0</v>
          </cell>
          <cell r="AZ313">
            <v>0</v>
          </cell>
          <cell r="BA313">
            <v>0</v>
          </cell>
          <cell r="BB313">
            <v>0</v>
          </cell>
          <cell r="BC313">
            <v>1</v>
          </cell>
          <cell r="BD313">
            <v>0</v>
          </cell>
          <cell r="BE313">
            <v>0</v>
          </cell>
          <cell r="BF313">
            <v>0</v>
          </cell>
          <cell r="BG313">
            <v>0</v>
          </cell>
          <cell r="BH313">
            <v>1</v>
          </cell>
          <cell r="BI313">
            <v>0</v>
          </cell>
          <cell r="BJ313">
            <v>0.5</v>
          </cell>
          <cell r="BK313">
            <v>0</v>
          </cell>
          <cell r="BL313">
            <v>0</v>
          </cell>
          <cell r="BM313">
            <v>0</v>
          </cell>
          <cell r="BN313">
            <v>0</v>
          </cell>
          <cell r="BP313">
            <v>19</v>
          </cell>
        </row>
        <row r="314">
          <cell r="B314">
            <v>1523</v>
          </cell>
          <cell r="C314" t="str">
            <v>GI &amp; Uro</v>
          </cell>
          <cell r="D314" t="str">
            <v>GU CL West팀</v>
          </cell>
          <cell r="E314" t="str">
            <v>임좌명</v>
          </cell>
          <cell r="F314" t="str">
            <v>사원</v>
          </cell>
          <cell r="G314" t="str">
            <v>팀원</v>
          </cell>
          <cell r="H314" t="str">
            <v>2003-07-01</v>
          </cell>
          <cell r="I314" t="str">
            <v>남</v>
          </cell>
          <cell r="J314">
            <v>13</v>
          </cell>
          <cell r="K314">
            <v>0</v>
          </cell>
          <cell r="L314">
            <v>13</v>
          </cell>
          <cell r="M314">
            <v>13</v>
          </cell>
          <cell r="AI314" t="str">
            <v>휴일</v>
          </cell>
          <cell r="AU314">
            <v>0</v>
          </cell>
          <cell r="AV314">
            <v>0</v>
          </cell>
          <cell r="AW314">
            <v>0</v>
          </cell>
          <cell r="AX314">
            <v>0</v>
          </cell>
          <cell r="AY314">
            <v>0</v>
          </cell>
          <cell r="AZ314">
            <v>0</v>
          </cell>
          <cell r="BA314">
            <v>0</v>
          </cell>
          <cell r="BB314">
            <v>0</v>
          </cell>
          <cell r="BC314">
            <v>1</v>
          </cell>
          <cell r="BD314">
            <v>0</v>
          </cell>
          <cell r="BE314">
            <v>0</v>
          </cell>
          <cell r="BF314">
            <v>0</v>
          </cell>
          <cell r="BG314">
            <v>0</v>
          </cell>
          <cell r="BH314">
            <v>0</v>
          </cell>
          <cell r="BI314">
            <v>0</v>
          </cell>
          <cell r="BJ314">
            <v>0</v>
          </cell>
          <cell r="BK314">
            <v>0</v>
          </cell>
          <cell r="BL314">
            <v>0</v>
          </cell>
          <cell r="BM314">
            <v>0</v>
          </cell>
          <cell r="BN314">
            <v>0</v>
          </cell>
          <cell r="BP314">
            <v>19</v>
          </cell>
        </row>
        <row r="315">
          <cell r="B315">
            <v>1030</v>
          </cell>
          <cell r="C315" t="str">
            <v>GI &amp; Uro</v>
          </cell>
          <cell r="D315" t="str">
            <v>GU CL West팀</v>
          </cell>
          <cell r="E315" t="str">
            <v>강채호</v>
          </cell>
          <cell r="F315" t="str">
            <v>부장</v>
          </cell>
          <cell r="G315" t="str">
            <v>팀원</v>
          </cell>
          <cell r="H315" t="str">
            <v>1988-12-12</v>
          </cell>
          <cell r="I315" t="str">
            <v>남</v>
          </cell>
          <cell r="J315">
            <v>24</v>
          </cell>
          <cell r="K315">
            <v>0</v>
          </cell>
          <cell r="L315">
            <v>28</v>
          </cell>
          <cell r="M315">
            <v>28</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P315">
            <v>19</v>
          </cell>
        </row>
        <row r="316">
          <cell r="B316">
            <v>1003</v>
          </cell>
          <cell r="C316" t="str">
            <v>GI &amp; Uro</v>
          </cell>
          <cell r="D316" t="str">
            <v>GU CL West팀</v>
          </cell>
          <cell r="E316" t="str">
            <v>임택수</v>
          </cell>
          <cell r="F316" t="str">
            <v>부장</v>
          </cell>
          <cell r="G316" t="str">
            <v>팀원</v>
          </cell>
          <cell r="H316" t="str">
            <v>1983-12-15</v>
          </cell>
          <cell r="I316" t="str">
            <v>남</v>
          </cell>
          <cell r="J316">
            <v>32</v>
          </cell>
          <cell r="K316">
            <v>0</v>
          </cell>
          <cell r="L316">
            <v>33</v>
          </cell>
          <cell r="M316">
            <v>33</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P316">
            <v>19</v>
          </cell>
        </row>
        <row r="317">
          <cell r="B317">
            <v>1173</v>
          </cell>
          <cell r="C317" t="str">
            <v>Vaccine</v>
          </cell>
          <cell r="D317" t="str">
            <v>Vaccine 1팀</v>
          </cell>
          <cell r="E317" t="str">
            <v>이세헌</v>
          </cell>
          <cell r="F317" t="str">
            <v>부장</v>
          </cell>
          <cell r="G317" t="str">
            <v>팀장</v>
          </cell>
          <cell r="H317" t="str">
            <v>1995-08-16</v>
          </cell>
          <cell r="I317" t="str">
            <v>남</v>
          </cell>
          <cell r="J317">
            <v>20</v>
          </cell>
          <cell r="K317">
            <v>0</v>
          </cell>
          <cell r="L317">
            <v>21</v>
          </cell>
          <cell r="M317">
            <v>21</v>
          </cell>
          <cell r="S317" t="str">
            <v>회의</v>
          </cell>
          <cell r="V317" t="str">
            <v>휴일</v>
          </cell>
          <cell r="W317" t="str">
            <v>4/10대휴</v>
          </cell>
          <cell r="AU317">
            <v>0</v>
          </cell>
          <cell r="AV317">
            <v>0</v>
          </cell>
          <cell r="AW317">
            <v>0</v>
          </cell>
          <cell r="AX317">
            <v>0</v>
          </cell>
          <cell r="AY317">
            <v>0</v>
          </cell>
          <cell r="AZ317">
            <v>0</v>
          </cell>
          <cell r="BA317">
            <v>0</v>
          </cell>
          <cell r="BB317">
            <v>0</v>
          </cell>
          <cell r="BC317">
            <v>1</v>
          </cell>
          <cell r="BD317">
            <v>1</v>
          </cell>
          <cell r="BE317">
            <v>0</v>
          </cell>
          <cell r="BF317">
            <v>0</v>
          </cell>
          <cell r="BG317">
            <v>0</v>
          </cell>
          <cell r="BH317">
            <v>0</v>
          </cell>
          <cell r="BI317">
            <v>0</v>
          </cell>
          <cell r="BJ317">
            <v>0</v>
          </cell>
          <cell r="BK317">
            <v>0</v>
          </cell>
          <cell r="BL317">
            <v>1</v>
          </cell>
          <cell r="BM317">
            <v>0</v>
          </cell>
          <cell r="BN317">
            <v>2</v>
          </cell>
          <cell r="BP317">
            <v>17</v>
          </cell>
        </row>
        <row r="318">
          <cell r="B318">
            <v>1091</v>
          </cell>
          <cell r="C318" t="str">
            <v>Vaccine</v>
          </cell>
          <cell r="D318" t="str">
            <v>Vaccine 1팀</v>
          </cell>
          <cell r="E318" t="str">
            <v>김종수</v>
          </cell>
          <cell r="F318" t="str">
            <v>차장</v>
          </cell>
          <cell r="G318" t="str">
            <v>팀원</v>
          </cell>
          <cell r="H318" t="str">
            <v>1992-02-10</v>
          </cell>
          <cell r="I318" t="str">
            <v>남</v>
          </cell>
          <cell r="J318">
            <v>21</v>
          </cell>
          <cell r="K318">
            <v>0</v>
          </cell>
          <cell r="L318">
            <v>24</v>
          </cell>
          <cell r="M318">
            <v>24</v>
          </cell>
          <cell r="S318" t="str">
            <v>회의</v>
          </cell>
          <cell r="AH318" t="str">
            <v>월차</v>
          </cell>
          <cell r="AU318">
            <v>0</v>
          </cell>
          <cell r="AV318">
            <v>0</v>
          </cell>
          <cell r="AW318">
            <v>0</v>
          </cell>
          <cell r="AX318">
            <v>1</v>
          </cell>
          <cell r="AY318">
            <v>0</v>
          </cell>
          <cell r="AZ318">
            <v>1</v>
          </cell>
          <cell r="BA318">
            <v>0</v>
          </cell>
          <cell r="BB318">
            <v>0</v>
          </cell>
          <cell r="BC318">
            <v>0</v>
          </cell>
          <cell r="BD318">
            <v>0</v>
          </cell>
          <cell r="BE318">
            <v>0</v>
          </cell>
          <cell r="BF318">
            <v>0</v>
          </cell>
          <cell r="BG318">
            <v>0</v>
          </cell>
          <cell r="BH318">
            <v>0</v>
          </cell>
          <cell r="BI318">
            <v>0</v>
          </cell>
          <cell r="BJ318">
            <v>0</v>
          </cell>
          <cell r="BK318">
            <v>0</v>
          </cell>
          <cell r="BL318">
            <v>1</v>
          </cell>
          <cell r="BM318">
            <v>0</v>
          </cell>
          <cell r="BN318">
            <v>2</v>
          </cell>
          <cell r="BP318">
            <v>17</v>
          </cell>
        </row>
        <row r="319">
          <cell r="B319">
            <v>1065</v>
          </cell>
          <cell r="C319" t="str">
            <v>Vaccine</v>
          </cell>
          <cell r="D319" t="str">
            <v>Vaccine 1팀</v>
          </cell>
          <cell r="E319" t="str">
            <v>박해정</v>
          </cell>
          <cell r="F319" t="str">
            <v>차장</v>
          </cell>
          <cell r="G319" t="str">
            <v>팀원</v>
          </cell>
          <cell r="H319" t="str">
            <v>1991-03-18</v>
          </cell>
          <cell r="I319" t="str">
            <v>남</v>
          </cell>
          <cell r="J319">
            <v>24</v>
          </cell>
          <cell r="K319">
            <v>0</v>
          </cell>
          <cell r="L319">
            <v>25</v>
          </cell>
          <cell r="M319">
            <v>25</v>
          </cell>
          <cell r="S319" t="str">
            <v>회의</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1</v>
          </cell>
          <cell r="BM319">
            <v>0</v>
          </cell>
          <cell r="BN319">
            <v>1</v>
          </cell>
          <cell r="BP319">
            <v>18</v>
          </cell>
        </row>
        <row r="320">
          <cell r="B320">
            <v>1235</v>
          </cell>
          <cell r="C320" t="str">
            <v>Vaccine</v>
          </cell>
          <cell r="D320" t="str">
            <v>Vaccine 1팀</v>
          </cell>
          <cell r="E320" t="str">
            <v>배상범</v>
          </cell>
          <cell r="F320" t="str">
            <v>대리</v>
          </cell>
          <cell r="G320" t="str">
            <v>팀원</v>
          </cell>
          <cell r="H320" t="str">
            <v>1999-07-01</v>
          </cell>
          <cell r="I320" t="str">
            <v>남</v>
          </cell>
          <cell r="J320">
            <v>15</v>
          </cell>
          <cell r="K320">
            <v>0</v>
          </cell>
          <cell r="L320">
            <v>17</v>
          </cell>
          <cell r="M320">
            <v>17</v>
          </cell>
          <cell r="S320" t="str">
            <v>회의</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1</v>
          </cell>
          <cell r="BM320">
            <v>0</v>
          </cell>
          <cell r="BN320">
            <v>1</v>
          </cell>
          <cell r="BP320">
            <v>18</v>
          </cell>
        </row>
        <row r="321">
          <cell r="B321">
            <v>1349</v>
          </cell>
          <cell r="C321" t="str">
            <v>Vaccine</v>
          </cell>
          <cell r="D321" t="str">
            <v>Vaccine 1팀</v>
          </cell>
          <cell r="E321" t="str">
            <v>홍승찬</v>
          </cell>
          <cell r="F321" t="str">
            <v>주임</v>
          </cell>
          <cell r="G321" t="str">
            <v>팀원</v>
          </cell>
          <cell r="H321" t="str">
            <v>2001-04-30</v>
          </cell>
          <cell r="I321" t="str">
            <v>남</v>
          </cell>
          <cell r="J321">
            <v>12</v>
          </cell>
          <cell r="K321">
            <v>0</v>
          </cell>
          <cell r="L321">
            <v>15</v>
          </cell>
          <cell r="M321">
            <v>15</v>
          </cell>
          <cell r="S321" t="str">
            <v>회의</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1</v>
          </cell>
          <cell r="BM321">
            <v>0</v>
          </cell>
          <cell r="BN321">
            <v>1</v>
          </cell>
          <cell r="BP321">
            <v>18</v>
          </cell>
        </row>
        <row r="322">
          <cell r="B322">
            <v>1355</v>
          </cell>
          <cell r="C322" t="str">
            <v>Regulatory</v>
          </cell>
          <cell r="D322" t="str">
            <v>Pricing</v>
          </cell>
          <cell r="E322" t="str">
            <v>황은석</v>
          </cell>
          <cell r="F322" t="str">
            <v>주임</v>
          </cell>
          <cell r="G322" t="str">
            <v>팀원</v>
          </cell>
          <cell r="H322" t="str">
            <v>2001-04-30</v>
          </cell>
          <cell r="I322" t="str">
            <v>남</v>
          </cell>
          <cell r="J322">
            <v>11.5</v>
          </cell>
          <cell r="K322">
            <v>0</v>
          </cell>
          <cell r="L322">
            <v>15</v>
          </cell>
          <cell r="M322">
            <v>15</v>
          </cell>
          <cell r="S322" t="str">
            <v>회의</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1</v>
          </cell>
          <cell r="BM322">
            <v>0</v>
          </cell>
          <cell r="BN322">
            <v>1</v>
          </cell>
          <cell r="BP322">
            <v>18</v>
          </cell>
        </row>
        <row r="323">
          <cell r="B323">
            <v>1326</v>
          </cell>
          <cell r="C323" t="str">
            <v>Vaccine</v>
          </cell>
          <cell r="D323" t="str">
            <v>Vaccine 1팀</v>
          </cell>
          <cell r="E323" t="str">
            <v>강영덕</v>
          </cell>
          <cell r="F323" t="str">
            <v>주임</v>
          </cell>
          <cell r="G323" t="str">
            <v>팀원</v>
          </cell>
          <cell r="H323" t="str">
            <v>2001-02-26</v>
          </cell>
          <cell r="I323" t="str">
            <v>남</v>
          </cell>
          <cell r="J323">
            <v>12</v>
          </cell>
          <cell r="K323">
            <v>0</v>
          </cell>
          <cell r="L323">
            <v>15</v>
          </cell>
          <cell r="M323">
            <v>15</v>
          </cell>
          <cell r="S323" t="str">
            <v>회의</v>
          </cell>
          <cell r="Y323" t="str">
            <v>훈련</v>
          </cell>
          <cell r="AA323" t="str">
            <v>소풍.</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1</v>
          </cell>
          <cell r="BJ323">
            <v>1</v>
          </cell>
          <cell r="BK323">
            <v>0</v>
          </cell>
          <cell r="BL323">
            <v>1</v>
          </cell>
          <cell r="BM323">
            <v>0</v>
          </cell>
          <cell r="BN323">
            <v>2</v>
          </cell>
          <cell r="BP323">
            <v>17</v>
          </cell>
        </row>
        <row r="324">
          <cell r="B324">
            <v>1471</v>
          </cell>
          <cell r="C324" t="str">
            <v>Vaccine</v>
          </cell>
          <cell r="D324" t="str">
            <v>Vaccine 1팀</v>
          </cell>
          <cell r="E324" t="str">
            <v>장재기</v>
          </cell>
          <cell r="F324" t="str">
            <v>주임</v>
          </cell>
          <cell r="G324" t="str">
            <v>팀원</v>
          </cell>
          <cell r="H324" t="str">
            <v>2003-01-07</v>
          </cell>
          <cell r="I324" t="str">
            <v>남</v>
          </cell>
          <cell r="J324">
            <v>11</v>
          </cell>
          <cell r="K324">
            <v>0</v>
          </cell>
          <cell r="L324">
            <v>13</v>
          </cell>
          <cell r="M324">
            <v>13</v>
          </cell>
          <cell r="S324" t="str">
            <v>회의</v>
          </cell>
          <cell r="AA324" t="str">
            <v>소풍.</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1</v>
          </cell>
          <cell r="BM324">
            <v>0</v>
          </cell>
          <cell r="BN324">
            <v>1</v>
          </cell>
          <cell r="BP324">
            <v>18</v>
          </cell>
        </row>
        <row r="325">
          <cell r="B325">
            <v>1454</v>
          </cell>
          <cell r="C325" t="str">
            <v>Vaccine</v>
          </cell>
          <cell r="D325" t="str">
            <v>Vaccine 1팀</v>
          </cell>
          <cell r="E325" t="str">
            <v>서민규</v>
          </cell>
          <cell r="F325" t="str">
            <v>사원</v>
          </cell>
          <cell r="G325" t="str">
            <v>팀원</v>
          </cell>
          <cell r="H325" t="str">
            <v>2003-01-07</v>
          </cell>
          <cell r="I325" t="str">
            <v>남</v>
          </cell>
          <cell r="J325">
            <v>9</v>
          </cell>
          <cell r="K325">
            <v>0</v>
          </cell>
          <cell r="L325">
            <v>13</v>
          </cell>
          <cell r="M325">
            <v>13</v>
          </cell>
          <cell r="S325" t="str">
            <v>회의</v>
          </cell>
          <cell r="AA325" t="str">
            <v>소풍.</v>
          </cell>
          <cell r="AF325" t="str">
            <v>반차</v>
          </cell>
          <cell r="AU325">
            <v>0</v>
          </cell>
          <cell r="AV325">
            <v>0</v>
          </cell>
          <cell r="AW325">
            <v>0</v>
          </cell>
          <cell r="AX325">
            <v>0</v>
          </cell>
          <cell r="AY325">
            <v>1</v>
          </cell>
          <cell r="AZ325">
            <v>0.5</v>
          </cell>
          <cell r="BA325">
            <v>0</v>
          </cell>
          <cell r="BB325">
            <v>0</v>
          </cell>
          <cell r="BC325">
            <v>0</v>
          </cell>
          <cell r="BD325">
            <v>0</v>
          </cell>
          <cell r="BE325">
            <v>0</v>
          </cell>
          <cell r="BF325">
            <v>0</v>
          </cell>
          <cell r="BG325">
            <v>0</v>
          </cell>
          <cell r="BH325">
            <v>0</v>
          </cell>
          <cell r="BI325">
            <v>0</v>
          </cell>
          <cell r="BJ325">
            <v>0</v>
          </cell>
          <cell r="BK325">
            <v>0</v>
          </cell>
          <cell r="BL325">
            <v>1</v>
          </cell>
          <cell r="BM325">
            <v>0</v>
          </cell>
          <cell r="BN325">
            <v>1</v>
          </cell>
          <cell r="BP325">
            <v>18</v>
          </cell>
        </row>
        <row r="326">
          <cell r="B326">
            <v>1449</v>
          </cell>
          <cell r="C326" t="str">
            <v>Vaccine</v>
          </cell>
          <cell r="D326" t="str">
            <v>Vaccine 1팀</v>
          </cell>
          <cell r="E326" t="str">
            <v>박준하</v>
          </cell>
          <cell r="F326" t="str">
            <v>사원</v>
          </cell>
          <cell r="G326" t="str">
            <v>팀원</v>
          </cell>
          <cell r="H326" t="str">
            <v>2003-01-07</v>
          </cell>
          <cell r="I326" t="str">
            <v>남</v>
          </cell>
          <cell r="J326">
            <v>9</v>
          </cell>
          <cell r="K326">
            <v>0</v>
          </cell>
          <cell r="L326">
            <v>13</v>
          </cell>
          <cell r="M326">
            <v>13</v>
          </cell>
          <cell r="S326" t="str">
            <v>회의</v>
          </cell>
          <cell r="AA326" t="str">
            <v>소풍.</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1</v>
          </cell>
          <cell r="BM326">
            <v>0</v>
          </cell>
          <cell r="BN326">
            <v>1</v>
          </cell>
          <cell r="BP326">
            <v>18</v>
          </cell>
        </row>
        <row r="327">
          <cell r="B327">
            <v>1226</v>
          </cell>
          <cell r="C327" t="str">
            <v>Vaccine</v>
          </cell>
          <cell r="D327" t="str">
            <v>Vaccine2팀</v>
          </cell>
          <cell r="E327" t="str">
            <v>박하룡</v>
          </cell>
          <cell r="F327" t="str">
            <v>과장</v>
          </cell>
          <cell r="G327" t="str">
            <v>팀장</v>
          </cell>
          <cell r="H327" t="str">
            <v>1999-01-25</v>
          </cell>
          <cell r="I327" t="str">
            <v>남</v>
          </cell>
          <cell r="J327">
            <v>16</v>
          </cell>
          <cell r="K327">
            <v>0</v>
          </cell>
          <cell r="L327">
            <v>17</v>
          </cell>
          <cell r="M327">
            <v>17</v>
          </cell>
          <cell r="S327" t="str">
            <v>회의</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1</v>
          </cell>
          <cell r="BM327">
            <v>0</v>
          </cell>
          <cell r="BN327">
            <v>1</v>
          </cell>
          <cell r="BP327">
            <v>18</v>
          </cell>
        </row>
        <row r="328">
          <cell r="B328">
            <v>1274</v>
          </cell>
          <cell r="C328" t="str">
            <v>Vaccine</v>
          </cell>
          <cell r="D328" t="str">
            <v>Vaccine2팀</v>
          </cell>
          <cell r="E328" t="str">
            <v>이수복</v>
          </cell>
          <cell r="F328" t="str">
            <v>주임</v>
          </cell>
          <cell r="G328" t="str">
            <v>팀원</v>
          </cell>
          <cell r="H328" t="str">
            <v>2000-01-10</v>
          </cell>
          <cell r="I328" t="str">
            <v>남</v>
          </cell>
          <cell r="J328">
            <v>17</v>
          </cell>
          <cell r="K328">
            <v>0</v>
          </cell>
          <cell r="L328">
            <v>16</v>
          </cell>
          <cell r="M328">
            <v>16</v>
          </cell>
          <cell r="S328" t="str">
            <v>회의</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1</v>
          </cell>
          <cell r="BM328">
            <v>0</v>
          </cell>
          <cell r="BN328">
            <v>1</v>
          </cell>
          <cell r="BP328">
            <v>18</v>
          </cell>
        </row>
        <row r="329">
          <cell r="B329">
            <v>1271</v>
          </cell>
          <cell r="C329" t="str">
            <v>Vaccine</v>
          </cell>
          <cell r="D329" t="str">
            <v>Vaccine2팀</v>
          </cell>
          <cell r="E329" t="str">
            <v>정승호</v>
          </cell>
          <cell r="F329" t="str">
            <v>주임</v>
          </cell>
          <cell r="G329" t="str">
            <v>팀원</v>
          </cell>
          <cell r="H329" t="str">
            <v>2000-01-10</v>
          </cell>
          <cell r="I329" t="str">
            <v>남</v>
          </cell>
          <cell r="J329">
            <v>17</v>
          </cell>
          <cell r="K329">
            <v>0</v>
          </cell>
          <cell r="L329">
            <v>16</v>
          </cell>
          <cell r="M329">
            <v>16</v>
          </cell>
          <cell r="S329" t="str">
            <v>회의</v>
          </cell>
          <cell r="AH329" t="str">
            <v>경조(형결혼)</v>
          </cell>
          <cell r="AU329">
            <v>0</v>
          </cell>
          <cell r="AV329">
            <v>0</v>
          </cell>
          <cell r="AW329">
            <v>0</v>
          </cell>
          <cell r="AX329">
            <v>0</v>
          </cell>
          <cell r="AY329">
            <v>0</v>
          </cell>
          <cell r="AZ329">
            <v>0</v>
          </cell>
          <cell r="BA329">
            <v>0</v>
          </cell>
          <cell r="BB329">
            <v>1</v>
          </cell>
          <cell r="BC329">
            <v>0</v>
          </cell>
          <cell r="BD329">
            <v>0</v>
          </cell>
          <cell r="BE329">
            <v>0</v>
          </cell>
          <cell r="BF329">
            <v>0</v>
          </cell>
          <cell r="BG329">
            <v>0</v>
          </cell>
          <cell r="BH329">
            <v>0</v>
          </cell>
          <cell r="BI329">
            <v>0</v>
          </cell>
          <cell r="BJ329">
            <v>0</v>
          </cell>
          <cell r="BK329">
            <v>0</v>
          </cell>
          <cell r="BL329">
            <v>1</v>
          </cell>
          <cell r="BM329">
            <v>0</v>
          </cell>
          <cell r="BN329">
            <v>2</v>
          </cell>
          <cell r="BP329">
            <v>17</v>
          </cell>
        </row>
        <row r="330">
          <cell r="B330">
            <v>1568</v>
          </cell>
          <cell r="C330" t="str">
            <v>Vaccine</v>
          </cell>
          <cell r="D330" t="str">
            <v>Vaccine2팀</v>
          </cell>
          <cell r="E330" t="str">
            <v>조성연</v>
          </cell>
          <cell r="F330" t="str">
            <v>주임</v>
          </cell>
          <cell r="G330" t="str">
            <v>팀원</v>
          </cell>
          <cell r="H330" t="str">
            <v>2004-05-03</v>
          </cell>
          <cell r="I330" t="str">
            <v>남</v>
          </cell>
          <cell r="J330">
            <v>4.6301369863013697</v>
          </cell>
          <cell r="K330">
            <v>0</v>
          </cell>
          <cell r="L330">
            <v>12</v>
          </cell>
          <cell r="M330">
            <v>12</v>
          </cell>
          <cell r="S330" t="str">
            <v>회의</v>
          </cell>
          <cell r="U330" t="str">
            <v>휴일</v>
          </cell>
          <cell r="AA330" t="str">
            <v>4/8대휴</v>
          </cell>
          <cell r="AU330">
            <v>0</v>
          </cell>
          <cell r="AV330">
            <v>0</v>
          </cell>
          <cell r="AW330">
            <v>0</v>
          </cell>
          <cell r="AX330">
            <v>0</v>
          </cell>
          <cell r="AY330">
            <v>0</v>
          </cell>
          <cell r="AZ330">
            <v>0</v>
          </cell>
          <cell r="BA330">
            <v>0</v>
          </cell>
          <cell r="BB330">
            <v>0</v>
          </cell>
          <cell r="BC330">
            <v>1</v>
          </cell>
          <cell r="BD330">
            <v>1</v>
          </cell>
          <cell r="BE330">
            <v>0</v>
          </cell>
          <cell r="BF330">
            <v>0</v>
          </cell>
          <cell r="BG330">
            <v>0</v>
          </cell>
          <cell r="BH330">
            <v>0</v>
          </cell>
          <cell r="BI330">
            <v>0</v>
          </cell>
          <cell r="BJ330">
            <v>0</v>
          </cell>
          <cell r="BK330">
            <v>0</v>
          </cell>
          <cell r="BL330">
            <v>1</v>
          </cell>
          <cell r="BM330">
            <v>0</v>
          </cell>
          <cell r="BN330">
            <v>2</v>
          </cell>
          <cell r="BP330">
            <v>17</v>
          </cell>
        </row>
        <row r="331">
          <cell r="B331">
            <v>1444</v>
          </cell>
          <cell r="C331" t="str">
            <v>Vaccine</v>
          </cell>
          <cell r="D331" t="str">
            <v>Vaccine2팀</v>
          </cell>
          <cell r="E331" t="str">
            <v>김홍일</v>
          </cell>
          <cell r="F331" t="str">
            <v>주임</v>
          </cell>
          <cell r="G331" t="str">
            <v>팀원</v>
          </cell>
          <cell r="H331" t="str">
            <v>2003-01-07</v>
          </cell>
          <cell r="I331" t="str">
            <v>남</v>
          </cell>
          <cell r="J331">
            <v>11</v>
          </cell>
          <cell r="K331">
            <v>0</v>
          </cell>
          <cell r="L331">
            <v>13</v>
          </cell>
          <cell r="M331">
            <v>13</v>
          </cell>
          <cell r="S331" t="str">
            <v>회의</v>
          </cell>
          <cell r="AJ331" t="str">
            <v>휴일</v>
          </cell>
          <cell r="AQ331" t="str">
            <v>휴일</v>
          </cell>
          <cell r="AU331">
            <v>0</v>
          </cell>
          <cell r="AV331">
            <v>0</v>
          </cell>
          <cell r="AW331">
            <v>0</v>
          </cell>
          <cell r="AX331">
            <v>0</v>
          </cell>
          <cell r="AY331">
            <v>0</v>
          </cell>
          <cell r="AZ331">
            <v>0</v>
          </cell>
          <cell r="BA331">
            <v>0</v>
          </cell>
          <cell r="BB331">
            <v>0</v>
          </cell>
          <cell r="BC331">
            <v>2</v>
          </cell>
          <cell r="BD331">
            <v>0</v>
          </cell>
          <cell r="BE331">
            <v>0</v>
          </cell>
          <cell r="BF331">
            <v>0</v>
          </cell>
          <cell r="BG331">
            <v>0</v>
          </cell>
          <cell r="BH331">
            <v>0</v>
          </cell>
          <cell r="BI331">
            <v>0</v>
          </cell>
          <cell r="BJ331">
            <v>0</v>
          </cell>
          <cell r="BK331">
            <v>0</v>
          </cell>
          <cell r="BL331">
            <v>1</v>
          </cell>
          <cell r="BM331">
            <v>0</v>
          </cell>
          <cell r="BN331">
            <v>1</v>
          </cell>
          <cell r="BP331">
            <v>18</v>
          </cell>
        </row>
        <row r="332">
          <cell r="B332">
            <v>1443</v>
          </cell>
          <cell r="C332" t="str">
            <v>Vaccine</v>
          </cell>
          <cell r="D332" t="str">
            <v>Vaccine2팀</v>
          </cell>
          <cell r="E332" t="str">
            <v>김현조</v>
          </cell>
          <cell r="F332" t="str">
            <v>주임</v>
          </cell>
          <cell r="G332" t="str">
            <v>팀원</v>
          </cell>
          <cell r="H332" t="str">
            <v>2003-01-07</v>
          </cell>
          <cell r="I332" t="str">
            <v>남</v>
          </cell>
          <cell r="J332">
            <v>12</v>
          </cell>
          <cell r="K332">
            <v>0</v>
          </cell>
          <cell r="L332">
            <v>13</v>
          </cell>
          <cell r="M332">
            <v>13</v>
          </cell>
          <cell r="S332" t="str">
            <v>회의</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1</v>
          </cell>
          <cell r="BM332">
            <v>0</v>
          </cell>
          <cell r="BN332">
            <v>1</v>
          </cell>
          <cell r="BP332">
            <v>18</v>
          </cell>
        </row>
        <row r="333">
          <cell r="B333">
            <v>1593</v>
          </cell>
          <cell r="C333" t="str">
            <v>Vaccine</v>
          </cell>
          <cell r="D333" t="str">
            <v>Vaccine2팀</v>
          </cell>
          <cell r="E333" t="str">
            <v>최성욱</v>
          </cell>
          <cell r="F333" t="str">
            <v>사원</v>
          </cell>
          <cell r="G333" t="str">
            <v>팀원</v>
          </cell>
          <cell r="H333">
            <v>38432</v>
          </cell>
          <cell r="I333" t="str">
            <v>남</v>
          </cell>
          <cell r="J333">
            <v>3.8356164383561646</v>
          </cell>
          <cell r="K333">
            <v>0</v>
          </cell>
          <cell r="L333">
            <v>11</v>
          </cell>
          <cell r="M333">
            <v>11</v>
          </cell>
          <cell r="S333" t="str">
            <v>회의</v>
          </cell>
          <cell r="U333" t="str">
            <v>휴일</v>
          </cell>
          <cell r="AA333" t="str">
            <v>4/8대휴</v>
          </cell>
          <cell r="AU333">
            <v>0</v>
          </cell>
          <cell r="AV333">
            <v>0</v>
          </cell>
          <cell r="AW333">
            <v>0</v>
          </cell>
          <cell r="AX333">
            <v>0</v>
          </cell>
          <cell r="AY333">
            <v>0</v>
          </cell>
          <cell r="AZ333">
            <v>0</v>
          </cell>
          <cell r="BA333">
            <v>0</v>
          </cell>
          <cell r="BB333">
            <v>0</v>
          </cell>
          <cell r="BC333">
            <v>1</v>
          </cell>
          <cell r="BD333">
            <v>1</v>
          </cell>
          <cell r="BE333">
            <v>0</v>
          </cell>
          <cell r="BF333">
            <v>0</v>
          </cell>
          <cell r="BG333">
            <v>0</v>
          </cell>
          <cell r="BH333">
            <v>0</v>
          </cell>
          <cell r="BI333">
            <v>0</v>
          </cell>
          <cell r="BJ333">
            <v>0</v>
          </cell>
          <cell r="BK333">
            <v>0</v>
          </cell>
          <cell r="BL333">
            <v>1</v>
          </cell>
          <cell r="BM333">
            <v>0</v>
          </cell>
          <cell r="BN333">
            <v>2</v>
          </cell>
          <cell r="BP333">
            <v>17</v>
          </cell>
        </row>
        <row r="334">
          <cell r="B334">
            <v>1602</v>
          </cell>
          <cell r="C334" t="str">
            <v>Vaccine</v>
          </cell>
          <cell r="D334" t="str">
            <v>Vaccine2팀</v>
          </cell>
          <cell r="E334" t="str">
            <v>정경오</v>
          </cell>
          <cell r="F334" t="str">
            <v>사원</v>
          </cell>
          <cell r="G334" t="str">
            <v>팀원</v>
          </cell>
          <cell r="H334">
            <v>38596</v>
          </cell>
          <cell r="I334" t="str">
            <v>남</v>
          </cell>
          <cell r="J334">
            <v>0</v>
          </cell>
          <cell r="K334">
            <v>-3.6575342465753424</v>
          </cell>
          <cell r="L334">
            <v>11</v>
          </cell>
          <cell r="M334">
            <v>7.3424657534246576</v>
          </cell>
          <cell r="S334" t="str">
            <v>회의</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1</v>
          </cell>
          <cell r="BM334">
            <v>0</v>
          </cell>
          <cell r="BN334">
            <v>1</v>
          </cell>
          <cell r="BP334">
            <v>18</v>
          </cell>
        </row>
        <row r="335">
          <cell r="B335">
            <v>1016</v>
          </cell>
          <cell r="C335" t="str">
            <v>Wholesales</v>
          </cell>
          <cell r="D335" t="str">
            <v>Regional Sales Manager</v>
          </cell>
          <cell r="E335" t="str">
            <v>박종태</v>
          </cell>
          <cell r="F335" t="str">
            <v>부장</v>
          </cell>
          <cell r="G335" t="str">
            <v>본부장</v>
          </cell>
          <cell r="H335" t="str">
            <v>1987-05-18</v>
          </cell>
          <cell r="I335" t="str">
            <v>남</v>
          </cell>
          <cell r="J335">
            <v>32</v>
          </cell>
          <cell r="K335">
            <v>0</v>
          </cell>
          <cell r="L335">
            <v>29</v>
          </cell>
          <cell r="M335">
            <v>29</v>
          </cell>
          <cell r="AP335" t="str">
            <v>휴일</v>
          </cell>
          <cell r="AQ335" t="str">
            <v>휴일</v>
          </cell>
          <cell r="AU335">
            <v>0</v>
          </cell>
          <cell r="AV335">
            <v>0</v>
          </cell>
          <cell r="AW335">
            <v>0</v>
          </cell>
          <cell r="AX335">
            <v>0</v>
          </cell>
          <cell r="AY335">
            <v>0</v>
          </cell>
          <cell r="AZ335">
            <v>0</v>
          </cell>
          <cell r="BA335">
            <v>0</v>
          </cell>
          <cell r="BB335">
            <v>0</v>
          </cell>
          <cell r="BC335">
            <v>2</v>
          </cell>
          <cell r="BD335">
            <v>0</v>
          </cell>
          <cell r="BE335">
            <v>0</v>
          </cell>
          <cell r="BF335">
            <v>0</v>
          </cell>
          <cell r="BG335">
            <v>0</v>
          </cell>
          <cell r="BH335">
            <v>0</v>
          </cell>
          <cell r="BI335">
            <v>0</v>
          </cell>
          <cell r="BJ335">
            <v>0</v>
          </cell>
          <cell r="BK335">
            <v>0</v>
          </cell>
          <cell r="BL335">
            <v>0</v>
          </cell>
          <cell r="BM335">
            <v>0</v>
          </cell>
          <cell r="BN335">
            <v>0</v>
          </cell>
          <cell r="BP335">
            <v>19</v>
          </cell>
        </row>
        <row r="336">
          <cell r="B336">
            <v>1013</v>
          </cell>
          <cell r="C336" t="str">
            <v>Wholesales</v>
          </cell>
          <cell r="D336" t="str">
            <v>도매팀</v>
          </cell>
          <cell r="E336" t="str">
            <v>김광식</v>
          </cell>
          <cell r="F336" t="str">
            <v>부장</v>
          </cell>
          <cell r="G336" t="str">
            <v>팀원</v>
          </cell>
          <cell r="H336" t="str">
            <v>1987-04-10</v>
          </cell>
          <cell r="I336" t="str">
            <v>남</v>
          </cell>
          <cell r="J336">
            <v>31</v>
          </cell>
          <cell r="K336">
            <v>0</v>
          </cell>
          <cell r="L336">
            <v>29</v>
          </cell>
          <cell r="M336">
            <v>29</v>
          </cell>
          <cell r="AP336" t="str">
            <v>휴일</v>
          </cell>
          <cell r="AQ336" t="str">
            <v>휴일</v>
          </cell>
          <cell r="AU336">
            <v>0</v>
          </cell>
          <cell r="AV336">
            <v>0</v>
          </cell>
          <cell r="AW336">
            <v>0</v>
          </cell>
          <cell r="AX336">
            <v>0</v>
          </cell>
          <cell r="AY336">
            <v>0</v>
          </cell>
          <cell r="AZ336">
            <v>0</v>
          </cell>
          <cell r="BA336">
            <v>0</v>
          </cell>
          <cell r="BB336">
            <v>0</v>
          </cell>
          <cell r="BC336">
            <v>2</v>
          </cell>
          <cell r="BD336">
            <v>0</v>
          </cell>
          <cell r="BE336">
            <v>0</v>
          </cell>
          <cell r="BF336">
            <v>0</v>
          </cell>
          <cell r="BG336">
            <v>0</v>
          </cell>
          <cell r="BH336">
            <v>0</v>
          </cell>
          <cell r="BI336">
            <v>0</v>
          </cell>
          <cell r="BJ336">
            <v>0</v>
          </cell>
          <cell r="BK336">
            <v>0</v>
          </cell>
          <cell r="BL336">
            <v>0</v>
          </cell>
          <cell r="BM336">
            <v>0</v>
          </cell>
          <cell r="BN336">
            <v>0</v>
          </cell>
          <cell r="BP336">
            <v>19</v>
          </cell>
        </row>
        <row r="337">
          <cell r="B337">
            <v>1008</v>
          </cell>
          <cell r="C337" t="str">
            <v>Wholesales</v>
          </cell>
          <cell r="D337" t="str">
            <v>도매팀</v>
          </cell>
          <cell r="E337" t="str">
            <v>박대건</v>
          </cell>
          <cell r="F337" t="str">
            <v>부장</v>
          </cell>
          <cell r="G337" t="str">
            <v>팀원</v>
          </cell>
          <cell r="H337" t="str">
            <v>1984-09-12</v>
          </cell>
          <cell r="I337" t="str">
            <v>남</v>
          </cell>
          <cell r="J337">
            <v>33</v>
          </cell>
          <cell r="K337">
            <v>0</v>
          </cell>
          <cell r="L337">
            <v>32</v>
          </cell>
          <cell r="M337">
            <v>32</v>
          </cell>
          <cell r="AP337" t="str">
            <v>휴일</v>
          </cell>
          <cell r="AQ337" t="str">
            <v>휴일</v>
          </cell>
          <cell r="AU337">
            <v>0</v>
          </cell>
          <cell r="AV337">
            <v>0</v>
          </cell>
          <cell r="AW337">
            <v>0</v>
          </cell>
          <cell r="AX337">
            <v>0</v>
          </cell>
          <cell r="AY337">
            <v>0</v>
          </cell>
          <cell r="AZ337">
            <v>0</v>
          </cell>
          <cell r="BA337">
            <v>0</v>
          </cell>
          <cell r="BB337">
            <v>0</v>
          </cell>
          <cell r="BC337">
            <v>2</v>
          </cell>
          <cell r="BD337">
            <v>0</v>
          </cell>
          <cell r="BE337">
            <v>0</v>
          </cell>
          <cell r="BF337">
            <v>0</v>
          </cell>
          <cell r="BG337">
            <v>0</v>
          </cell>
          <cell r="BH337">
            <v>0</v>
          </cell>
          <cell r="BI337">
            <v>0</v>
          </cell>
          <cell r="BJ337">
            <v>0</v>
          </cell>
          <cell r="BK337">
            <v>0</v>
          </cell>
          <cell r="BL337">
            <v>0</v>
          </cell>
          <cell r="BM337">
            <v>0</v>
          </cell>
          <cell r="BN337">
            <v>0</v>
          </cell>
          <cell r="BP337">
            <v>19</v>
          </cell>
        </row>
        <row r="338">
          <cell r="B338">
            <v>1179</v>
          </cell>
          <cell r="C338" t="str">
            <v>Wholesales</v>
          </cell>
          <cell r="D338" t="str">
            <v>도매팀</v>
          </cell>
          <cell r="E338" t="str">
            <v>박동순</v>
          </cell>
          <cell r="F338" t="str">
            <v>부장</v>
          </cell>
          <cell r="G338" t="str">
            <v>팀원</v>
          </cell>
          <cell r="H338" t="str">
            <v>1996-01-01</v>
          </cell>
          <cell r="I338" t="str">
            <v>남</v>
          </cell>
          <cell r="J338">
            <v>22</v>
          </cell>
          <cell r="K338">
            <v>0</v>
          </cell>
          <cell r="L338">
            <v>21</v>
          </cell>
          <cell r="M338">
            <v>21</v>
          </cell>
          <cell r="AP338" t="str">
            <v>휴일</v>
          </cell>
          <cell r="AQ338" t="str">
            <v>휴일</v>
          </cell>
          <cell r="AU338">
            <v>0</v>
          </cell>
          <cell r="AV338">
            <v>0</v>
          </cell>
          <cell r="AW338">
            <v>0</v>
          </cell>
          <cell r="AX338">
            <v>0</v>
          </cell>
          <cell r="AY338">
            <v>0</v>
          </cell>
          <cell r="AZ338">
            <v>0</v>
          </cell>
          <cell r="BA338">
            <v>0</v>
          </cell>
          <cell r="BB338">
            <v>0</v>
          </cell>
          <cell r="BC338">
            <v>2</v>
          </cell>
          <cell r="BD338">
            <v>0</v>
          </cell>
          <cell r="BE338">
            <v>0</v>
          </cell>
          <cell r="BF338">
            <v>0</v>
          </cell>
          <cell r="BG338">
            <v>0</v>
          </cell>
          <cell r="BH338">
            <v>0</v>
          </cell>
          <cell r="BI338">
            <v>0</v>
          </cell>
          <cell r="BJ338">
            <v>0</v>
          </cell>
          <cell r="BK338">
            <v>0</v>
          </cell>
          <cell r="BL338">
            <v>0</v>
          </cell>
          <cell r="BM338">
            <v>0</v>
          </cell>
          <cell r="BN338">
            <v>0</v>
          </cell>
          <cell r="BP338">
            <v>19</v>
          </cell>
        </row>
        <row r="339">
          <cell r="B339">
            <v>1049</v>
          </cell>
          <cell r="C339" t="str">
            <v>Wholesales</v>
          </cell>
          <cell r="D339" t="str">
            <v>도매팀</v>
          </cell>
          <cell r="E339" t="str">
            <v>박창규</v>
          </cell>
          <cell r="F339" t="str">
            <v>차장</v>
          </cell>
          <cell r="G339" t="str">
            <v>팀원</v>
          </cell>
          <cell r="H339" t="str">
            <v>1990-04-02</v>
          </cell>
          <cell r="I339" t="str">
            <v>남</v>
          </cell>
          <cell r="J339">
            <v>20.479452054794521</v>
          </cell>
          <cell r="K339">
            <v>0</v>
          </cell>
          <cell r="L339">
            <v>26</v>
          </cell>
          <cell r="M339">
            <v>26</v>
          </cell>
          <cell r="R339" t="str">
            <v>휴일</v>
          </cell>
          <cell r="AP339" t="str">
            <v>휴일</v>
          </cell>
          <cell r="AQ339" t="str">
            <v>휴일</v>
          </cell>
          <cell r="AU339">
            <v>0</v>
          </cell>
          <cell r="AV339">
            <v>0</v>
          </cell>
          <cell r="AW339">
            <v>0</v>
          </cell>
          <cell r="AX339">
            <v>0</v>
          </cell>
          <cell r="AY339">
            <v>0</v>
          </cell>
          <cell r="AZ339">
            <v>0</v>
          </cell>
          <cell r="BA339">
            <v>0</v>
          </cell>
          <cell r="BB339">
            <v>0</v>
          </cell>
          <cell r="BC339">
            <v>3</v>
          </cell>
          <cell r="BD339">
            <v>0</v>
          </cell>
          <cell r="BE339">
            <v>0</v>
          </cell>
          <cell r="BF339">
            <v>0</v>
          </cell>
          <cell r="BG339">
            <v>0</v>
          </cell>
          <cell r="BH339">
            <v>0</v>
          </cell>
          <cell r="BI339">
            <v>0</v>
          </cell>
          <cell r="BJ339">
            <v>0</v>
          </cell>
          <cell r="BK339">
            <v>0</v>
          </cell>
          <cell r="BL339">
            <v>0</v>
          </cell>
          <cell r="BM339">
            <v>0</v>
          </cell>
          <cell r="BN339">
            <v>0</v>
          </cell>
          <cell r="BP339">
            <v>19</v>
          </cell>
        </row>
        <row r="340">
          <cell r="B340">
            <v>1035</v>
          </cell>
          <cell r="C340" t="str">
            <v>Wholesales</v>
          </cell>
          <cell r="D340" t="str">
            <v>도매팀</v>
          </cell>
          <cell r="E340" t="str">
            <v>김한준</v>
          </cell>
          <cell r="F340" t="str">
            <v>차장</v>
          </cell>
          <cell r="G340" t="str">
            <v>팀원</v>
          </cell>
          <cell r="H340" t="str">
            <v>1989-03-27</v>
          </cell>
          <cell r="I340" t="str">
            <v>남</v>
          </cell>
          <cell r="J340">
            <v>28</v>
          </cell>
          <cell r="K340">
            <v>0</v>
          </cell>
          <cell r="L340">
            <v>27</v>
          </cell>
          <cell r="M340">
            <v>27</v>
          </cell>
          <cell r="AP340" t="str">
            <v>휴일</v>
          </cell>
          <cell r="AQ340" t="str">
            <v>휴일</v>
          </cell>
          <cell r="AU340">
            <v>0</v>
          </cell>
          <cell r="AV340">
            <v>0</v>
          </cell>
          <cell r="AW340">
            <v>0</v>
          </cell>
          <cell r="AX340">
            <v>0</v>
          </cell>
          <cell r="AY340">
            <v>0</v>
          </cell>
          <cell r="AZ340">
            <v>0</v>
          </cell>
          <cell r="BA340">
            <v>0</v>
          </cell>
          <cell r="BB340">
            <v>0</v>
          </cell>
          <cell r="BC340">
            <v>2</v>
          </cell>
          <cell r="BD340">
            <v>0</v>
          </cell>
          <cell r="BE340">
            <v>0</v>
          </cell>
          <cell r="BF340">
            <v>0</v>
          </cell>
          <cell r="BG340">
            <v>0</v>
          </cell>
          <cell r="BH340">
            <v>0</v>
          </cell>
          <cell r="BI340">
            <v>0</v>
          </cell>
          <cell r="BJ340">
            <v>0</v>
          </cell>
          <cell r="BK340">
            <v>0</v>
          </cell>
          <cell r="BL340">
            <v>0</v>
          </cell>
          <cell r="BM340">
            <v>0</v>
          </cell>
          <cell r="BN340">
            <v>0</v>
          </cell>
          <cell r="BP340">
            <v>19</v>
          </cell>
        </row>
        <row r="341">
          <cell r="B341">
            <v>1056</v>
          </cell>
          <cell r="C341" t="str">
            <v>Wholesales</v>
          </cell>
          <cell r="D341" t="str">
            <v>도매팀</v>
          </cell>
          <cell r="E341" t="str">
            <v>김상희</v>
          </cell>
          <cell r="F341" t="str">
            <v>차장</v>
          </cell>
          <cell r="G341" t="str">
            <v>팀원</v>
          </cell>
          <cell r="H341" t="str">
            <v>1990-09-24</v>
          </cell>
          <cell r="I341" t="str">
            <v>남</v>
          </cell>
          <cell r="J341">
            <v>30</v>
          </cell>
          <cell r="K341">
            <v>0</v>
          </cell>
          <cell r="L341">
            <v>26</v>
          </cell>
          <cell r="M341">
            <v>26</v>
          </cell>
          <cell r="R341" t="str">
            <v>휴일</v>
          </cell>
          <cell r="X341" t="str">
            <v>4/5대휴</v>
          </cell>
          <cell r="AP341" t="str">
            <v>휴일</v>
          </cell>
          <cell r="AQ341" t="str">
            <v>휴일</v>
          </cell>
          <cell r="AU341">
            <v>0</v>
          </cell>
          <cell r="AV341">
            <v>0</v>
          </cell>
          <cell r="AW341">
            <v>0</v>
          </cell>
          <cell r="AX341">
            <v>0</v>
          </cell>
          <cell r="AY341">
            <v>0</v>
          </cell>
          <cell r="AZ341">
            <v>0</v>
          </cell>
          <cell r="BA341">
            <v>0</v>
          </cell>
          <cell r="BB341">
            <v>0</v>
          </cell>
          <cell r="BC341">
            <v>3</v>
          </cell>
          <cell r="BD341">
            <v>1</v>
          </cell>
          <cell r="BE341">
            <v>0</v>
          </cell>
          <cell r="BF341">
            <v>0</v>
          </cell>
          <cell r="BG341">
            <v>0</v>
          </cell>
          <cell r="BH341">
            <v>0</v>
          </cell>
          <cell r="BI341">
            <v>0</v>
          </cell>
          <cell r="BJ341">
            <v>0</v>
          </cell>
          <cell r="BK341">
            <v>0</v>
          </cell>
          <cell r="BL341">
            <v>0</v>
          </cell>
          <cell r="BM341">
            <v>0</v>
          </cell>
          <cell r="BN341">
            <v>1</v>
          </cell>
          <cell r="BP341">
            <v>18</v>
          </cell>
        </row>
        <row r="342">
          <cell r="B342">
            <v>1086</v>
          </cell>
          <cell r="C342" t="str">
            <v>Wholesales</v>
          </cell>
          <cell r="D342" t="str">
            <v>도매팀</v>
          </cell>
          <cell r="E342" t="str">
            <v>양세화</v>
          </cell>
          <cell r="F342" t="str">
            <v>대리</v>
          </cell>
          <cell r="G342" t="str">
            <v>팀원</v>
          </cell>
          <cell r="H342" t="str">
            <v>1991-12-30</v>
          </cell>
          <cell r="I342" t="str">
            <v>여</v>
          </cell>
          <cell r="J342">
            <v>31</v>
          </cell>
          <cell r="K342">
            <v>0</v>
          </cell>
          <cell r="L342">
            <v>25</v>
          </cell>
          <cell r="M342">
            <v>25</v>
          </cell>
          <cell r="R342" t="str">
            <v>휴일</v>
          </cell>
          <cell r="U342" t="str">
            <v>휴일</v>
          </cell>
          <cell r="AF342" t="str">
            <v>4/5대휴</v>
          </cell>
          <cell r="AO342" t="str">
            <v>4/8대휴</v>
          </cell>
          <cell r="AU342">
            <v>0</v>
          </cell>
          <cell r="AV342">
            <v>0</v>
          </cell>
          <cell r="AW342">
            <v>0</v>
          </cell>
          <cell r="AX342">
            <v>0</v>
          </cell>
          <cell r="AY342">
            <v>0</v>
          </cell>
          <cell r="AZ342">
            <v>0</v>
          </cell>
          <cell r="BA342">
            <v>0</v>
          </cell>
          <cell r="BB342">
            <v>0</v>
          </cell>
          <cell r="BC342">
            <v>2</v>
          </cell>
          <cell r="BD342">
            <v>2</v>
          </cell>
          <cell r="BE342">
            <v>0</v>
          </cell>
          <cell r="BF342">
            <v>0</v>
          </cell>
          <cell r="BG342">
            <v>0</v>
          </cell>
          <cell r="BH342">
            <v>0</v>
          </cell>
          <cell r="BI342">
            <v>0</v>
          </cell>
          <cell r="BJ342">
            <v>0</v>
          </cell>
          <cell r="BK342">
            <v>0</v>
          </cell>
          <cell r="BL342">
            <v>0</v>
          </cell>
          <cell r="BM342">
            <v>0</v>
          </cell>
          <cell r="BN342">
            <v>2</v>
          </cell>
          <cell r="BP342">
            <v>18</v>
          </cell>
        </row>
        <row r="343">
          <cell r="B343">
            <v>1085</v>
          </cell>
          <cell r="C343" t="str">
            <v>Commercial Excellence</v>
          </cell>
          <cell r="D343" t="str">
            <v>Operation&amp;Coordination</v>
          </cell>
          <cell r="E343" t="str">
            <v>이윤호</v>
          </cell>
          <cell r="F343" t="str">
            <v>차장</v>
          </cell>
          <cell r="G343" t="str">
            <v>팀장</v>
          </cell>
          <cell r="H343" t="str">
            <v>1991-11-18</v>
          </cell>
          <cell r="I343" t="str">
            <v>남</v>
          </cell>
          <cell r="J343">
            <v>31</v>
          </cell>
          <cell r="K343">
            <v>0</v>
          </cell>
          <cell r="L343">
            <v>25</v>
          </cell>
          <cell r="M343">
            <v>25</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P343">
            <v>19</v>
          </cell>
        </row>
        <row r="344">
          <cell r="B344">
            <v>5080</v>
          </cell>
          <cell r="C344" t="str">
            <v>Commercial Excellence</v>
          </cell>
          <cell r="D344" t="str">
            <v>Operation&amp;Coordination</v>
          </cell>
          <cell r="E344" t="str">
            <v>김창준</v>
          </cell>
          <cell r="F344" t="str">
            <v>주임</v>
          </cell>
          <cell r="G344" t="str">
            <v>팀원</v>
          </cell>
          <cell r="H344" t="str">
            <v>2002-01-07</v>
          </cell>
          <cell r="I344" t="str">
            <v>남</v>
          </cell>
          <cell r="J344">
            <v>20</v>
          </cell>
          <cell r="K344">
            <v>0</v>
          </cell>
          <cell r="L344">
            <v>14</v>
          </cell>
          <cell r="M344">
            <v>14</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P344">
            <v>19</v>
          </cell>
        </row>
        <row r="345">
          <cell r="B345">
            <v>1176</v>
          </cell>
          <cell r="C345" t="str">
            <v>Commercial Excellence</v>
          </cell>
          <cell r="D345" t="str">
            <v>Operation&amp;Coordination</v>
          </cell>
          <cell r="E345" t="str">
            <v>이표영</v>
          </cell>
          <cell r="F345" t="str">
            <v>과장</v>
          </cell>
          <cell r="G345" t="str">
            <v>팀원</v>
          </cell>
          <cell r="H345" t="str">
            <v>1996-01-01</v>
          </cell>
          <cell r="I345" t="str">
            <v>남</v>
          </cell>
          <cell r="J345">
            <v>22</v>
          </cell>
          <cell r="K345">
            <v>0</v>
          </cell>
          <cell r="L345">
            <v>21</v>
          </cell>
          <cell r="M345">
            <v>21</v>
          </cell>
          <cell r="AN345" t="str">
            <v>반차</v>
          </cell>
          <cell r="AU345">
            <v>0</v>
          </cell>
          <cell r="AV345">
            <v>0</v>
          </cell>
          <cell r="AW345">
            <v>0</v>
          </cell>
          <cell r="AX345">
            <v>0</v>
          </cell>
          <cell r="AY345">
            <v>1</v>
          </cell>
          <cell r="AZ345">
            <v>0.5</v>
          </cell>
          <cell r="BA345">
            <v>0</v>
          </cell>
          <cell r="BB345">
            <v>0</v>
          </cell>
          <cell r="BC345">
            <v>0</v>
          </cell>
          <cell r="BD345">
            <v>0</v>
          </cell>
          <cell r="BE345">
            <v>0</v>
          </cell>
          <cell r="BF345">
            <v>0</v>
          </cell>
          <cell r="BG345">
            <v>0</v>
          </cell>
          <cell r="BH345">
            <v>0</v>
          </cell>
          <cell r="BI345">
            <v>0</v>
          </cell>
          <cell r="BJ345">
            <v>0</v>
          </cell>
          <cell r="BK345">
            <v>0</v>
          </cell>
          <cell r="BL345">
            <v>0</v>
          </cell>
          <cell r="BM345">
            <v>0</v>
          </cell>
          <cell r="BN345">
            <v>0</v>
          </cell>
          <cell r="BP345">
            <v>19</v>
          </cell>
        </row>
        <row r="346">
          <cell r="B346">
            <v>1121</v>
          </cell>
          <cell r="C346" t="str">
            <v>Commercial Excellence</v>
          </cell>
          <cell r="D346" t="str">
            <v>Operation&amp;Coordination</v>
          </cell>
          <cell r="E346" t="str">
            <v>홍진영</v>
          </cell>
          <cell r="F346" t="str">
            <v>주임</v>
          </cell>
          <cell r="G346" t="str">
            <v>팀원</v>
          </cell>
          <cell r="H346" t="str">
            <v>1993-01-04</v>
          </cell>
          <cell r="I346" t="str">
            <v>여</v>
          </cell>
          <cell r="J346">
            <v>27</v>
          </cell>
          <cell r="K346">
            <v>0</v>
          </cell>
          <cell r="L346">
            <v>23</v>
          </cell>
          <cell r="M346">
            <v>23</v>
          </cell>
          <cell r="AF346" t="str">
            <v>생휴</v>
          </cell>
          <cell r="AU346">
            <v>0</v>
          </cell>
          <cell r="AV346">
            <v>0</v>
          </cell>
          <cell r="AW346">
            <v>0</v>
          </cell>
          <cell r="AX346">
            <v>0</v>
          </cell>
          <cell r="AY346">
            <v>0</v>
          </cell>
          <cell r="AZ346">
            <v>0</v>
          </cell>
          <cell r="BA346">
            <v>1</v>
          </cell>
          <cell r="BB346">
            <v>0</v>
          </cell>
          <cell r="BC346">
            <v>0</v>
          </cell>
          <cell r="BD346">
            <v>0</v>
          </cell>
          <cell r="BE346">
            <v>0</v>
          </cell>
          <cell r="BF346">
            <v>0</v>
          </cell>
          <cell r="BG346">
            <v>0</v>
          </cell>
          <cell r="BH346">
            <v>0</v>
          </cell>
          <cell r="BI346">
            <v>0</v>
          </cell>
          <cell r="BJ346">
            <v>0</v>
          </cell>
          <cell r="BK346">
            <v>0</v>
          </cell>
          <cell r="BL346">
            <v>0</v>
          </cell>
          <cell r="BM346">
            <v>0</v>
          </cell>
          <cell r="BN346">
            <v>1</v>
          </cell>
          <cell r="BP346">
            <v>18</v>
          </cell>
        </row>
        <row r="347">
          <cell r="B347">
            <v>1046</v>
          </cell>
          <cell r="C347" t="str">
            <v>Commercial Excellence</v>
          </cell>
          <cell r="D347" t="str">
            <v>Operation&amp;Coordination</v>
          </cell>
          <cell r="E347" t="str">
            <v>김미숙</v>
          </cell>
          <cell r="F347" t="str">
            <v>대리</v>
          </cell>
          <cell r="G347" t="str">
            <v>팀원</v>
          </cell>
          <cell r="H347" t="str">
            <v>1990-01-03</v>
          </cell>
          <cell r="I347" t="str">
            <v>여</v>
          </cell>
          <cell r="J347">
            <v>27.5</v>
          </cell>
          <cell r="K347">
            <v>0</v>
          </cell>
          <cell r="L347">
            <v>27</v>
          </cell>
          <cell r="M347">
            <v>27</v>
          </cell>
          <cell r="AA347" t="str">
            <v>생휴</v>
          </cell>
          <cell r="AU347">
            <v>0</v>
          </cell>
          <cell r="AV347">
            <v>0</v>
          </cell>
          <cell r="AW347">
            <v>0</v>
          </cell>
          <cell r="AX347">
            <v>0</v>
          </cell>
          <cell r="AY347">
            <v>0</v>
          </cell>
          <cell r="AZ347">
            <v>0</v>
          </cell>
          <cell r="BA347">
            <v>1</v>
          </cell>
          <cell r="BB347">
            <v>0</v>
          </cell>
          <cell r="BC347">
            <v>0</v>
          </cell>
          <cell r="BD347">
            <v>0</v>
          </cell>
          <cell r="BE347">
            <v>0</v>
          </cell>
          <cell r="BF347">
            <v>0</v>
          </cell>
          <cell r="BG347">
            <v>0</v>
          </cell>
          <cell r="BH347">
            <v>0</v>
          </cell>
          <cell r="BI347">
            <v>0</v>
          </cell>
          <cell r="BJ347">
            <v>0</v>
          </cell>
          <cell r="BK347">
            <v>0</v>
          </cell>
          <cell r="BL347">
            <v>0</v>
          </cell>
          <cell r="BM347">
            <v>0</v>
          </cell>
          <cell r="BN347">
            <v>1</v>
          </cell>
          <cell r="BP347">
            <v>18</v>
          </cell>
        </row>
        <row r="348">
          <cell r="B348">
            <v>1061</v>
          </cell>
          <cell r="C348" t="str">
            <v>Commercial Excellence</v>
          </cell>
          <cell r="D348" t="str">
            <v>Operation&amp;Coordination</v>
          </cell>
          <cell r="E348" t="str">
            <v>강은숙</v>
          </cell>
          <cell r="F348" t="str">
            <v>대리</v>
          </cell>
          <cell r="G348" t="str">
            <v>팀원</v>
          </cell>
          <cell r="H348" t="str">
            <v>1990-11-14</v>
          </cell>
          <cell r="I348" t="str">
            <v>여</v>
          </cell>
          <cell r="J348">
            <v>26</v>
          </cell>
          <cell r="K348">
            <v>0</v>
          </cell>
          <cell r="L348">
            <v>26</v>
          </cell>
          <cell r="M348">
            <v>26</v>
          </cell>
          <cell r="Z348" t="str">
            <v>생휴</v>
          </cell>
          <cell r="AU348">
            <v>0</v>
          </cell>
          <cell r="AV348">
            <v>0</v>
          </cell>
          <cell r="AW348">
            <v>0</v>
          </cell>
          <cell r="AX348">
            <v>0</v>
          </cell>
          <cell r="AY348">
            <v>0</v>
          </cell>
          <cell r="AZ348">
            <v>0</v>
          </cell>
          <cell r="BA348">
            <v>1</v>
          </cell>
          <cell r="BB348">
            <v>0</v>
          </cell>
          <cell r="BC348">
            <v>0</v>
          </cell>
          <cell r="BD348">
            <v>0</v>
          </cell>
          <cell r="BE348">
            <v>0</v>
          </cell>
          <cell r="BF348">
            <v>0</v>
          </cell>
          <cell r="BG348">
            <v>0</v>
          </cell>
          <cell r="BH348">
            <v>0</v>
          </cell>
          <cell r="BI348">
            <v>0</v>
          </cell>
          <cell r="BJ348">
            <v>0</v>
          </cell>
          <cell r="BK348">
            <v>0</v>
          </cell>
          <cell r="BL348">
            <v>0</v>
          </cell>
          <cell r="BM348">
            <v>0</v>
          </cell>
          <cell r="BN348">
            <v>1</v>
          </cell>
          <cell r="BP348">
            <v>18</v>
          </cell>
        </row>
        <row r="349">
          <cell r="B349">
            <v>1161</v>
          </cell>
          <cell r="C349" t="str">
            <v>Commercial Excellence</v>
          </cell>
          <cell r="D349" t="str">
            <v>Operation&amp;Coordination</v>
          </cell>
          <cell r="E349" t="str">
            <v>홍말순</v>
          </cell>
          <cell r="F349" t="str">
            <v>주임</v>
          </cell>
          <cell r="G349" t="str">
            <v>팀원</v>
          </cell>
          <cell r="H349" t="str">
            <v>1995-01-23</v>
          </cell>
          <cell r="I349" t="str">
            <v>여</v>
          </cell>
          <cell r="J349">
            <v>22</v>
          </cell>
          <cell r="K349">
            <v>0</v>
          </cell>
          <cell r="L349">
            <v>21</v>
          </cell>
          <cell r="M349">
            <v>21</v>
          </cell>
          <cell r="X349" t="str">
            <v>생휴</v>
          </cell>
          <cell r="AU349">
            <v>0</v>
          </cell>
          <cell r="AV349">
            <v>0</v>
          </cell>
          <cell r="AW349">
            <v>0</v>
          </cell>
          <cell r="AX349">
            <v>0</v>
          </cell>
          <cell r="AY349">
            <v>0</v>
          </cell>
          <cell r="AZ349">
            <v>0</v>
          </cell>
          <cell r="BA349">
            <v>1</v>
          </cell>
          <cell r="BB349">
            <v>0</v>
          </cell>
          <cell r="BC349">
            <v>0</v>
          </cell>
          <cell r="BD349">
            <v>0</v>
          </cell>
          <cell r="BE349">
            <v>0</v>
          </cell>
          <cell r="BF349">
            <v>0</v>
          </cell>
          <cell r="BG349">
            <v>0</v>
          </cell>
          <cell r="BH349">
            <v>0</v>
          </cell>
          <cell r="BI349">
            <v>0</v>
          </cell>
          <cell r="BJ349">
            <v>0</v>
          </cell>
          <cell r="BK349">
            <v>0</v>
          </cell>
          <cell r="BL349">
            <v>0</v>
          </cell>
          <cell r="BM349">
            <v>0</v>
          </cell>
          <cell r="BN349">
            <v>1</v>
          </cell>
          <cell r="BP349">
            <v>18</v>
          </cell>
        </row>
        <row r="350">
          <cell r="B350">
            <v>1304</v>
          </cell>
          <cell r="C350" t="str">
            <v>Commercial Excellence</v>
          </cell>
          <cell r="D350" t="str">
            <v>Strategic analysis&amp;Planning</v>
          </cell>
          <cell r="E350" t="str">
            <v>이현동</v>
          </cell>
          <cell r="F350" t="str">
            <v>부장</v>
          </cell>
          <cell r="G350" t="str">
            <v>팀장</v>
          </cell>
          <cell r="H350" t="str">
            <v>2000-03-06</v>
          </cell>
          <cell r="I350" t="str">
            <v>남</v>
          </cell>
          <cell r="J350">
            <v>20</v>
          </cell>
          <cell r="K350">
            <v>0</v>
          </cell>
          <cell r="L350">
            <v>16</v>
          </cell>
          <cell r="M350">
            <v>16</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P350">
            <v>19</v>
          </cell>
        </row>
        <row r="351">
          <cell r="B351">
            <v>1433</v>
          </cell>
          <cell r="C351" t="str">
            <v>Commercial Excellence</v>
          </cell>
          <cell r="D351" t="str">
            <v>Strategic analysis&amp;Planning</v>
          </cell>
          <cell r="E351" t="str">
            <v>김은숙</v>
          </cell>
          <cell r="F351" t="str">
            <v>주임</v>
          </cell>
          <cell r="G351" t="str">
            <v>팀원</v>
          </cell>
          <cell r="H351" t="str">
            <v>2003-01-07</v>
          </cell>
          <cell r="I351" t="str">
            <v>여</v>
          </cell>
          <cell r="J351">
            <v>17</v>
          </cell>
          <cell r="K351">
            <v>0</v>
          </cell>
          <cell r="L351">
            <v>13</v>
          </cell>
          <cell r="M351">
            <v>13</v>
          </cell>
          <cell r="R351" t="str">
            <v>휴일</v>
          </cell>
          <cell r="T351" t="str">
            <v>4/5대휴</v>
          </cell>
          <cell r="AN351" t="str">
            <v>월차</v>
          </cell>
          <cell r="AO351" t="str">
            <v>생휴</v>
          </cell>
          <cell r="AU351">
            <v>0</v>
          </cell>
          <cell r="AV351">
            <v>0</v>
          </cell>
          <cell r="AW351">
            <v>0</v>
          </cell>
          <cell r="AX351">
            <v>1</v>
          </cell>
          <cell r="AY351">
            <v>0</v>
          </cell>
          <cell r="AZ351">
            <v>1</v>
          </cell>
          <cell r="BA351">
            <v>1</v>
          </cell>
          <cell r="BB351">
            <v>0</v>
          </cell>
          <cell r="BC351">
            <v>1</v>
          </cell>
          <cell r="BD351">
            <v>1</v>
          </cell>
          <cell r="BE351">
            <v>0</v>
          </cell>
          <cell r="BF351">
            <v>0</v>
          </cell>
          <cell r="BG351">
            <v>0</v>
          </cell>
          <cell r="BH351">
            <v>0</v>
          </cell>
          <cell r="BI351">
            <v>0</v>
          </cell>
          <cell r="BJ351">
            <v>0</v>
          </cell>
          <cell r="BK351">
            <v>0</v>
          </cell>
          <cell r="BL351">
            <v>0</v>
          </cell>
          <cell r="BM351">
            <v>0</v>
          </cell>
          <cell r="BN351">
            <v>3</v>
          </cell>
          <cell r="BP351">
            <v>16</v>
          </cell>
        </row>
        <row r="352">
          <cell r="B352">
            <v>1174</v>
          </cell>
          <cell r="C352" t="str">
            <v>Commercial Excellence</v>
          </cell>
          <cell r="D352" t="str">
            <v>Strategic analysis&amp;Planning</v>
          </cell>
          <cell r="E352" t="str">
            <v>소수진</v>
          </cell>
          <cell r="F352" t="str">
            <v>과장</v>
          </cell>
          <cell r="G352" t="str">
            <v>팀원</v>
          </cell>
          <cell r="H352" t="str">
            <v>1995-11-20</v>
          </cell>
          <cell r="I352" t="str">
            <v>여</v>
          </cell>
          <cell r="J352">
            <v>27</v>
          </cell>
          <cell r="K352">
            <v>0</v>
          </cell>
          <cell r="L352">
            <v>21</v>
          </cell>
          <cell r="M352">
            <v>21</v>
          </cell>
          <cell r="R352" t="str">
            <v>휴일</v>
          </cell>
          <cell r="T352" t="str">
            <v>4/5대휴</v>
          </cell>
          <cell r="AU352">
            <v>0</v>
          </cell>
          <cell r="AV352">
            <v>0</v>
          </cell>
          <cell r="AW352">
            <v>0</v>
          </cell>
          <cell r="AX352">
            <v>0</v>
          </cell>
          <cell r="AY352">
            <v>0</v>
          </cell>
          <cell r="AZ352">
            <v>0</v>
          </cell>
          <cell r="BA352">
            <v>0</v>
          </cell>
          <cell r="BB352">
            <v>0</v>
          </cell>
          <cell r="BC352">
            <v>1</v>
          </cell>
          <cell r="BD352">
            <v>1</v>
          </cell>
          <cell r="BE352">
            <v>0</v>
          </cell>
          <cell r="BF352">
            <v>0</v>
          </cell>
          <cell r="BG352">
            <v>0</v>
          </cell>
          <cell r="BH352">
            <v>0</v>
          </cell>
          <cell r="BI352">
            <v>0</v>
          </cell>
          <cell r="BJ352">
            <v>0</v>
          </cell>
          <cell r="BK352">
            <v>0</v>
          </cell>
          <cell r="BL352">
            <v>0</v>
          </cell>
          <cell r="BM352">
            <v>0</v>
          </cell>
          <cell r="BN352">
            <v>1</v>
          </cell>
          <cell r="BP352">
            <v>18</v>
          </cell>
        </row>
        <row r="353">
          <cell r="B353">
            <v>1231</v>
          </cell>
          <cell r="C353" t="str">
            <v>Commercial Excellence</v>
          </cell>
          <cell r="D353" t="str">
            <v>Capability Development &amp; SFE</v>
          </cell>
          <cell r="E353" t="str">
            <v>표우학</v>
          </cell>
          <cell r="F353" t="str">
            <v>부장</v>
          </cell>
          <cell r="G353" t="str">
            <v>팀장</v>
          </cell>
          <cell r="H353" t="str">
            <v>1999-06-01</v>
          </cell>
          <cell r="I353" t="str">
            <v>남</v>
          </cell>
          <cell r="J353">
            <v>20</v>
          </cell>
          <cell r="K353">
            <v>0</v>
          </cell>
          <cell r="L353">
            <v>17</v>
          </cell>
          <cell r="M353">
            <v>17</v>
          </cell>
          <cell r="R353" t="str">
            <v>휴일</v>
          </cell>
          <cell r="T353" t="str">
            <v>4/5대휴</v>
          </cell>
          <cell r="AL353" t="str">
            <v>출장</v>
          </cell>
          <cell r="AM353" t="str">
            <v>출장</v>
          </cell>
          <cell r="AN353" t="str">
            <v>출장</v>
          </cell>
          <cell r="AO353" t="str">
            <v>출장</v>
          </cell>
          <cell r="AU353">
            <v>0</v>
          </cell>
          <cell r="AV353">
            <v>0</v>
          </cell>
          <cell r="AW353">
            <v>0</v>
          </cell>
          <cell r="AX353">
            <v>0</v>
          </cell>
          <cell r="AY353">
            <v>0</v>
          </cell>
          <cell r="AZ353">
            <v>0</v>
          </cell>
          <cell r="BA353">
            <v>0</v>
          </cell>
          <cell r="BB353">
            <v>0</v>
          </cell>
          <cell r="BC353">
            <v>1</v>
          </cell>
          <cell r="BD353">
            <v>1</v>
          </cell>
          <cell r="BE353">
            <v>4</v>
          </cell>
          <cell r="BF353">
            <v>0</v>
          </cell>
          <cell r="BG353">
            <v>0</v>
          </cell>
          <cell r="BH353">
            <v>0</v>
          </cell>
          <cell r="BI353">
            <v>0</v>
          </cell>
          <cell r="BJ353">
            <v>0</v>
          </cell>
          <cell r="BK353">
            <v>0</v>
          </cell>
          <cell r="BL353">
            <v>0</v>
          </cell>
          <cell r="BM353">
            <v>0</v>
          </cell>
          <cell r="BN353">
            <v>5</v>
          </cell>
          <cell r="BP353">
            <v>14</v>
          </cell>
        </row>
        <row r="354">
          <cell r="B354">
            <v>1532</v>
          </cell>
          <cell r="C354" t="str">
            <v>Commercial Excellence</v>
          </cell>
          <cell r="D354" t="str">
            <v>Capability Development &amp; SFE</v>
          </cell>
          <cell r="E354" t="str">
            <v>김봉준</v>
          </cell>
          <cell r="F354" t="str">
            <v>대리</v>
          </cell>
          <cell r="G354" t="str">
            <v>팀원</v>
          </cell>
          <cell r="H354" t="str">
            <v>2003-06-30</v>
          </cell>
          <cell r="I354" t="str">
            <v>남</v>
          </cell>
          <cell r="J354">
            <v>18</v>
          </cell>
          <cell r="K354">
            <v>0</v>
          </cell>
          <cell r="L354">
            <v>13</v>
          </cell>
          <cell r="M354">
            <v>13</v>
          </cell>
          <cell r="R354" t="str">
            <v>휴일</v>
          </cell>
          <cell r="T354" t="str">
            <v>경조(장인칠순)</v>
          </cell>
          <cell r="AE354" t="str">
            <v>4/5대휴</v>
          </cell>
          <cell r="AK354" t="str">
            <v>출장</v>
          </cell>
          <cell r="AL354" t="str">
            <v>출장</v>
          </cell>
          <cell r="AM354" t="str">
            <v>출장</v>
          </cell>
          <cell r="AN354" t="str">
            <v>출장</v>
          </cell>
          <cell r="AO354" t="str">
            <v>출장</v>
          </cell>
          <cell r="AU354">
            <v>0</v>
          </cell>
          <cell r="AV354">
            <v>0</v>
          </cell>
          <cell r="AW354">
            <v>0</v>
          </cell>
          <cell r="AX354">
            <v>0</v>
          </cell>
          <cell r="AY354">
            <v>0</v>
          </cell>
          <cell r="AZ354">
            <v>0</v>
          </cell>
          <cell r="BA354">
            <v>0</v>
          </cell>
          <cell r="BB354">
            <v>1</v>
          </cell>
          <cell r="BC354">
            <v>1</v>
          </cell>
          <cell r="BD354">
            <v>1</v>
          </cell>
          <cell r="BE354">
            <v>5</v>
          </cell>
          <cell r="BF354">
            <v>0</v>
          </cell>
          <cell r="BG354">
            <v>0</v>
          </cell>
          <cell r="BH354">
            <v>0</v>
          </cell>
          <cell r="BI354">
            <v>0</v>
          </cell>
          <cell r="BJ354">
            <v>0</v>
          </cell>
          <cell r="BK354">
            <v>0</v>
          </cell>
          <cell r="BL354">
            <v>0</v>
          </cell>
          <cell r="BM354">
            <v>0</v>
          </cell>
          <cell r="BN354">
            <v>7</v>
          </cell>
          <cell r="BP354">
            <v>12</v>
          </cell>
        </row>
        <row r="355">
          <cell r="B355">
            <v>1560</v>
          </cell>
          <cell r="C355" t="str">
            <v>Commercial Excellence</v>
          </cell>
          <cell r="D355" t="str">
            <v>Capability Development &amp; SFE</v>
          </cell>
          <cell r="E355" t="str">
            <v>정유선</v>
          </cell>
          <cell r="F355" t="str">
            <v>사원</v>
          </cell>
          <cell r="G355" t="str">
            <v>팀원</v>
          </cell>
          <cell r="H355" t="str">
            <v>2004-01-26</v>
          </cell>
          <cell r="I355" t="str">
            <v>남</v>
          </cell>
          <cell r="J355">
            <v>12.315068493150683</v>
          </cell>
          <cell r="K355">
            <v>0</v>
          </cell>
          <cell r="L355">
            <v>12</v>
          </cell>
          <cell r="M355">
            <v>12</v>
          </cell>
          <cell r="R355" t="str">
            <v>휴일</v>
          </cell>
          <cell r="AO355" t="str">
            <v>4/5대휴</v>
          </cell>
          <cell r="AU355">
            <v>0</v>
          </cell>
          <cell r="AV355">
            <v>0</v>
          </cell>
          <cell r="AW355">
            <v>0</v>
          </cell>
          <cell r="AX355">
            <v>0</v>
          </cell>
          <cell r="AY355">
            <v>0</v>
          </cell>
          <cell r="AZ355">
            <v>0</v>
          </cell>
          <cell r="BA355">
            <v>0</v>
          </cell>
          <cell r="BB355">
            <v>0</v>
          </cell>
          <cell r="BC355">
            <v>1</v>
          </cell>
          <cell r="BD355">
            <v>1</v>
          </cell>
          <cell r="BE355">
            <v>0</v>
          </cell>
          <cell r="BF355">
            <v>0</v>
          </cell>
          <cell r="BG355">
            <v>0</v>
          </cell>
          <cell r="BH355">
            <v>0</v>
          </cell>
          <cell r="BI355">
            <v>0</v>
          </cell>
          <cell r="BJ355">
            <v>0</v>
          </cell>
          <cell r="BK355">
            <v>0</v>
          </cell>
          <cell r="BL355">
            <v>0</v>
          </cell>
          <cell r="BM355">
            <v>0</v>
          </cell>
          <cell r="BN355">
            <v>1</v>
          </cell>
          <cell r="BP355">
            <v>18</v>
          </cell>
        </row>
        <row r="356">
          <cell r="B356">
            <v>1486</v>
          </cell>
          <cell r="C356" t="str">
            <v>Commercial Excellence</v>
          </cell>
          <cell r="D356" t="str">
            <v>Capability Development &amp; SFE</v>
          </cell>
          <cell r="E356" t="str">
            <v>이동초</v>
          </cell>
          <cell r="F356" t="str">
            <v>대리</v>
          </cell>
          <cell r="G356" t="str">
            <v>팀원</v>
          </cell>
          <cell r="H356" t="str">
            <v>2003-03-03</v>
          </cell>
          <cell r="I356" t="str">
            <v>남</v>
          </cell>
          <cell r="J356">
            <v>15</v>
          </cell>
          <cell r="K356">
            <v>0</v>
          </cell>
          <cell r="L356">
            <v>13</v>
          </cell>
          <cell r="M356">
            <v>13</v>
          </cell>
          <cell r="R356" t="str">
            <v>휴일</v>
          </cell>
          <cell r="T356" t="str">
            <v>3/25대휴</v>
          </cell>
          <cell r="AD356" t="str">
            <v>4/5대휴</v>
          </cell>
          <cell r="AL356" t="str">
            <v>출장</v>
          </cell>
          <cell r="AM356" t="str">
            <v>출장</v>
          </cell>
          <cell r="AN356" t="str">
            <v>출장</v>
          </cell>
          <cell r="AO356" t="str">
            <v>출장</v>
          </cell>
          <cell r="AU356">
            <v>0</v>
          </cell>
          <cell r="AV356">
            <v>0</v>
          </cell>
          <cell r="AW356">
            <v>0</v>
          </cell>
          <cell r="AX356">
            <v>0</v>
          </cell>
          <cell r="AY356">
            <v>0</v>
          </cell>
          <cell r="AZ356">
            <v>0</v>
          </cell>
          <cell r="BA356">
            <v>0</v>
          </cell>
          <cell r="BB356">
            <v>0</v>
          </cell>
          <cell r="BC356">
            <v>1</v>
          </cell>
          <cell r="BD356">
            <v>2</v>
          </cell>
          <cell r="BE356">
            <v>4</v>
          </cell>
          <cell r="BF356">
            <v>0</v>
          </cell>
          <cell r="BG356">
            <v>0</v>
          </cell>
          <cell r="BH356">
            <v>0</v>
          </cell>
          <cell r="BI356">
            <v>0</v>
          </cell>
          <cell r="BJ356">
            <v>0</v>
          </cell>
          <cell r="BK356">
            <v>0</v>
          </cell>
          <cell r="BL356">
            <v>0</v>
          </cell>
          <cell r="BM356">
            <v>0</v>
          </cell>
          <cell r="BN356">
            <v>6</v>
          </cell>
          <cell r="BP356">
            <v>13</v>
          </cell>
        </row>
        <row r="357">
          <cell r="B357">
            <v>1112</v>
          </cell>
          <cell r="C357" t="str">
            <v>Commercial Excellence</v>
          </cell>
          <cell r="D357" t="str">
            <v>Capability Development &amp; SFE</v>
          </cell>
          <cell r="E357" t="str">
            <v>이수연</v>
          </cell>
          <cell r="F357" t="str">
            <v>주임</v>
          </cell>
          <cell r="G357" t="str">
            <v>팀원</v>
          </cell>
          <cell r="H357" t="str">
            <v>1992-09-14</v>
          </cell>
          <cell r="I357" t="str">
            <v>여</v>
          </cell>
          <cell r="J357">
            <v>27</v>
          </cell>
          <cell r="K357">
            <v>0</v>
          </cell>
          <cell r="L357">
            <v>24</v>
          </cell>
          <cell r="M357">
            <v>24</v>
          </cell>
          <cell r="AH357" t="str">
            <v>생휴</v>
          </cell>
          <cell r="AU357">
            <v>0</v>
          </cell>
          <cell r="AV357">
            <v>0</v>
          </cell>
          <cell r="AW357">
            <v>0</v>
          </cell>
          <cell r="AX357">
            <v>0</v>
          </cell>
          <cell r="AY357">
            <v>0</v>
          </cell>
          <cell r="AZ357">
            <v>0</v>
          </cell>
          <cell r="BA357">
            <v>1</v>
          </cell>
          <cell r="BB357">
            <v>0</v>
          </cell>
          <cell r="BC357">
            <v>0</v>
          </cell>
          <cell r="BD357">
            <v>0</v>
          </cell>
          <cell r="BE357">
            <v>0</v>
          </cell>
          <cell r="BF357">
            <v>0</v>
          </cell>
          <cell r="BG357">
            <v>0</v>
          </cell>
          <cell r="BH357">
            <v>0</v>
          </cell>
          <cell r="BI357">
            <v>0</v>
          </cell>
          <cell r="BJ357">
            <v>0</v>
          </cell>
          <cell r="BK357">
            <v>0</v>
          </cell>
          <cell r="BL357">
            <v>0</v>
          </cell>
          <cell r="BM357">
            <v>0</v>
          </cell>
          <cell r="BN357">
            <v>1</v>
          </cell>
          <cell r="BP357">
            <v>18</v>
          </cell>
        </row>
        <row r="358">
          <cell r="B358">
            <v>1257</v>
          </cell>
          <cell r="C358" t="str">
            <v>Commercial Excellence</v>
          </cell>
          <cell r="D358" t="str">
            <v>Capability Development &amp; SFE</v>
          </cell>
          <cell r="E358" t="str">
            <v>이재철</v>
          </cell>
          <cell r="F358" t="str">
            <v>주임</v>
          </cell>
          <cell r="G358" t="str">
            <v>팀원</v>
          </cell>
          <cell r="H358" t="str">
            <v>1999-12-01</v>
          </cell>
          <cell r="I358" t="str">
            <v>남</v>
          </cell>
          <cell r="J358">
            <v>22</v>
          </cell>
          <cell r="K358">
            <v>0</v>
          </cell>
          <cell r="L358">
            <v>17</v>
          </cell>
          <cell r="M358">
            <v>17</v>
          </cell>
          <cell r="R358" t="str">
            <v>휴일</v>
          </cell>
          <cell r="AO358" t="str">
            <v>4/5대휴</v>
          </cell>
          <cell r="AU358">
            <v>0</v>
          </cell>
          <cell r="AV358">
            <v>0</v>
          </cell>
          <cell r="AW358">
            <v>0</v>
          </cell>
          <cell r="AX358">
            <v>0</v>
          </cell>
          <cell r="AY358">
            <v>0</v>
          </cell>
          <cell r="AZ358">
            <v>0</v>
          </cell>
          <cell r="BA358">
            <v>0</v>
          </cell>
          <cell r="BB358">
            <v>0</v>
          </cell>
          <cell r="BC358">
            <v>1</v>
          </cell>
          <cell r="BD358">
            <v>1</v>
          </cell>
          <cell r="BE358">
            <v>0</v>
          </cell>
          <cell r="BF358">
            <v>0</v>
          </cell>
          <cell r="BG358">
            <v>0</v>
          </cell>
          <cell r="BH358">
            <v>0</v>
          </cell>
          <cell r="BI358">
            <v>0</v>
          </cell>
          <cell r="BJ358">
            <v>0</v>
          </cell>
          <cell r="BK358">
            <v>0</v>
          </cell>
          <cell r="BL358">
            <v>0</v>
          </cell>
          <cell r="BM358">
            <v>0</v>
          </cell>
          <cell r="BN358">
            <v>1</v>
          </cell>
          <cell r="BP358">
            <v>18</v>
          </cell>
        </row>
        <row r="359">
          <cell r="B359">
            <v>1450</v>
          </cell>
          <cell r="C359" t="str">
            <v>Commercial Excellence</v>
          </cell>
          <cell r="D359" t="str">
            <v>Capability Development &amp; SFE</v>
          </cell>
          <cell r="E359" t="str">
            <v>박혜숙</v>
          </cell>
          <cell r="F359" t="str">
            <v>대리</v>
          </cell>
          <cell r="G359" t="str">
            <v>팀원</v>
          </cell>
          <cell r="H359" t="str">
            <v>2003-01-07</v>
          </cell>
          <cell r="I359" t="str">
            <v>여</v>
          </cell>
          <cell r="J359">
            <v>19</v>
          </cell>
          <cell r="K359">
            <v>0</v>
          </cell>
          <cell r="L359">
            <v>13</v>
          </cell>
          <cell r="M359">
            <v>13</v>
          </cell>
          <cell r="N359" t="str">
            <v>출산</v>
          </cell>
          <cell r="O359" t="str">
            <v>출산</v>
          </cell>
          <cell r="P359" t="str">
            <v>출산</v>
          </cell>
          <cell r="Q359" t="str">
            <v>출산</v>
          </cell>
          <cell r="R359" t="str">
            <v>출산</v>
          </cell>
          <cell r="S359" t="str">
            <v>출산</v>
          </cell>
          <cell r="T359" t="str">
            <v>출산</v>
          </cell>
          <cell r="U359" t="str">
            <v>출산</v>
          </cell>
          <cell r="V359" t="str">
            <v>출산</v>
          </cell>
          <cell r="W359" t="str">
            <v>출산</v>
          </cell>
          <cell r="X359" t="str">
            <v>출산</v>
          </cell>
          <cell r="Y359" t="str">
            <v>출산</v>
          </cell>
          <cell r="Z359" t="str">
            <v>출산</v>
          </cell>
          <cell r="AA359" t="str">
            <v>출산</v>
          </cell>
          <cell r="AB359" t="str">
            <v>출산</v>
          </cell>
          <cell r="AC359" t="str">
            <v>출산</v>
          </cell>
          <cell r="AD359" t="str">
            <v>출산</v>
          </cell>
          <cell r="AE359" t="str">
            <v>출산</v>
          </cell>
          <cell r="AF359" t="str">
            <v>출산</v>
          </cell>
          <cell r="AG359" t="str">
            <v>출산</v>
          </cell>
          <cell r="AH359" t="str">
            <v>출산</v>
          </cell>
          <cell r="AI359" t="str">
            <v>출산</v>
          </cell>
          <cell r="AJ359" t="str">
            <v>출산</v>
          </cell>
          <cell r="AK359" t="str">
            <v>출산</v>
          </cell>
          <cell r="AL359" t="str">
            <v>출산</v>
          </cell>
          <cell r="AM359" t="str">
            <v>출산</v>
          </cell>
          <cell r="AN359" t="str">
            <v>출산</v>
          </cell>
          <cell r="AO359" t="str">
            <v>출산</v>
          </cell>
          <cell r="AP359" t="str">
            <v>출산</v>
          </cell>
          <cell r="AQ359" t="str">
            <v>출산</v>
          </cell>
          <cell r="AS359" t="str">
            <v>3/8~6/6출산</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v>0</v>
          </cell>
          <cell r="BN359">
            <v>0</v>
          </cell>
          <cell r="BO359">
            <v>-19</v>
          </cell>
          <cell r="BP359">
            <v>0</v>
          </cell>
        </row>
        <row r="360">
          <cell r="B360">
            <v>1256</v>
          </cell>
          <cell r="C360" t="str">
            <v>Commercial Excellence</v>
          </cell>
          <cell r="D360" t="str">
            <v>Capability Development &amp; SFE</v>
          </cell>
          <cell r="E360" t="str">
            <v>최진희</v>
          </cell>
          <cell r="F360" t="str">
            <v>주임</v>
          </cell>
          <cell r="G360" t="str">
            <v>팀원</v>
          </cell>
          <cell r="H360" t="str">
            <v>1999-12-01</v>
          </cell>
          <cell r="I360" t="str">
            <v>여</v>
          </cell>
          <cell r="J360">
            <v>17.5</v>
          </cell>
          <cell r="K360">
            <v>0</v>
          </cell>
          <cell r="L360">
            <v>17</v>
          </cell>
          <cell r="M360">
            <v>17</v>
          </cell>
          <cell r="R360" t="str">
            <v>휴일</v>
          </cell>
          <cell r="T360" t="str">
            <v>4/5대휴</v>
          </cell>
          <cell r="AH360" t="str">
            <v>생휴</v>
          </cell>
          <cell r="AL360" t="str">
            <v>연반차</v>
          </cell>
          <cell r="AM360" t="str">
            <v>월차</v>
          </cell>
          <cell r="AU360">
            <v>0</v>
          </cell>
          <cell r="AV360">
            <v>1</v>
          </cell>
          <cell r="AW360">
            <v>0.5</v>
          </cell>
          <cell r="AX360">
            <v>1</v>
          </cell>
          <cell r="AY360">
            <v>0</v>
          </cell>
          <cell r="AZ360">
            <v>1</v>
          </cell>
          <cell r="BA360">
            <v>1</v>
          </cell>
          <cell r="BB360">
            <v>0</v>
          </cell>
          <cell r="BC360">
            <v>1</v>
          </cell>
          <cell r="BD360">
            <v>1</v>
          </cell>
          <cell r="BE360">
            <v>0</v>
          </cell>
          <cell r="BF360">
            <v>0</v>
          </cell>
          <cell r="BG360">
            <v>0</v>
          </cell>
          <cell r="BH360">
            <v>0</v>
          </cell>
          <cell r="BI360">
            <v>0</v>
          </cell>
          <cell r="BJ360">
            <v>0</v>
          </cell>
          <cell r="BK360">
            <v>0</v>
          </cell>
          <cell r="BL360">
            <v>0</v>
          </cell>
          <cell r="BM360">
            <v>0</v>
          </cell>
          <cell r="BN360">
            <v>3</v>
          </cell>
          <cell r="BP360">
            <v>16</v>
          </cell>
        </row>
        <row r="361">
          <cell r="B361">
            <v>1535</v>
          </cell>
          <cell r="C361" t="str">
            <v>Marketing</v>
          </cell>
          <cell r="D361" t="str">
            <v>Marketing Admin</v>
          </cell>
          <cell r="E361" t="str">
            <v>이희경</v>
          </cell>
          <cell r="F361" t="str">
            <v>대리</v>
          </cell>
          <cell r="G361" t="str">
            <v>팀원</v>
          </cell>
          <cell r="H361" t="str">
            <v>2003-08-25</v>
          </cell>
          <cell r="I361" t="str">
            <v>여</v>
          </cell>
          <cell r="J361">
            <v>16.006849315068493</v>
          </cell>
          <cell r="K361">
            <v>0</v>
          </cell>
          <cell r="L361">
            <v>13</v>
          </cell>
          <cell r="M361">
            <v>13</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v>0</v>
          </cell>
          <cell r="BN361">
            <v>0</v>
          </cell>
          <cell r="BP361">
            <v>19</v>
          </cell>
        </row>
        <row r="362">
          <cell r="B362">
            <v>1495</v>
          </cell>
          <cell r="C362" t="str">
            <v>Marketing</v>
          </cell>
          <cell r="D362" t="str">
            <v>Marketing Admin</v>
          </cell>
          <cell r="E362" t="str">
            <v>최지원</v>
          </cell>
          <cell r="F362" t="str">
            <v>주임</v>
          </cell>
          <cell r="G362" t="str">
            <v>팀원</v>
          </cell>
          <cell r="H362" t="str">
            <v>2003-04-21</v>
          </cell>
          <cell r="I362" t="str">
            <v>여</v>
          </cell>
          <cell r="J362">
            <v>10.958904109589042</v>
          </cell>
          <cell r="K362">
            <v>0</v>
          </cell>
          <cell r="L362">
            <v>13</v>
          </cell>
          <cell r="M362">
            <v>13</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0</v>
          </cell>
          <cell r="BN362">
            <v>0</v>
          </cell>
          <cell r="BP362">
            <v>19</v>
          </cell>
        </row>
        <row r="363">
          <cell r="B363">
            <v>1481</v>
          </cell>
          <cell r="C363" t="str">
            <v>Marketing</v>
          </cell>
          <cell r="D363" t="str">
            <v>Marketing Admin</v>
          </cell>
          <cell r="E363" t="str">
            <v>이근숙</v>
          </cell>
          <cell r="F363" t="str">
            <v>사원</v>
          </cell>
          <cell r="G363" t="str">
            <v>팀원</v>
          </cell>
          <cell r="H363" t="str">
            <v>2003-02-04</v>
          </cell>
          <cell r="I363" t="str">
            <v>여</v>
          </cell>
          <cell r="J363">
            <v>12</v>
          </cell>
          <cell r="K363">
            <v>0</v>
          </cell>
          <cell r="L363">
            <v>13</v>
          </cell>
          <cell r="M363">
            <v>13</v>
          </cell>
          <cell r="AF363" t="str">
            <v>생휴</v>
          </cell>
          <cell r="AU363">
            <v>0</v>
          </cell>
          <cell r="AV363">
            <v>0</v>
          </cell>
          <cell r="AW363">
            <v>0</v>
          </cell>
          <cell r="AX363">
            <v>0</v>
          </cell>
          <cell r="AY363">
            <v>0</v>
          </cell>
          <cell r="AZ363">
            <v>0</v>
          </cell>
          <cell r="BA363">
            <v>1</v>
          </cell>
          <cell r="BB363">
            <v>0</v>
          </cell>
          <cell r="BC363">
            <v>0</v>
          </cell>
          <cell r="BD363">
            <v>0</v>
          </cell>
          <cell r="BE363">
            <v>0</v>
          </cell>
          <cell r="BF363">
            <v>0</v>
          </cell>
          <cell r="BG363">
            <v>0</v>
          </cell>
          <cell r="BH363">
            <v>0</v>
          </cell>
          <cell r="BI363">
            <v>0</v>
          </cell>
          <cell r="BJ363">
            <v>0</v>
          </cell>
          <cell r="BK363">
            <v>0</v>
          </cell>
          <cell r="BL363">
            <v>0</v>
          </cell>
          <cell r="BM363">
            <v>0</v>
          </cell>
          <cell r="BN363">
            <v>1</v>
          </cell>
          <cell r="BP363">
            <v>18</v>
          </cell>
        </row>
        <row r="364">
          <cell r="B364">
            <v>1416</v>
          </cell>
          <cell r="C364" t="str">
            <v>Marketing</v>
          </cell>
          <cell r="D364" t="str">
            <v>Vaccine</v>
          </cell>
          <cell r="E364" t="str">
            <v>조정윤</v>
          </cell>
          <cell r="F364" t="str">
            <v>대리</v>
          </cell>
          <cell r="G364" t="str">
            <v>팀원</v>
          </cell>
          <cell r="H364" t="str">
            <v>2002-10-14</v>
          </cell>
          <cell r="I364" t="str">
            <v>여</v>
          </cell>
          <cell r="J364">
            <v>16</v>
          </cell>
          <cell r="K364">
            <v>0</v>
          </cell>
          <cell r="L364">
            <v>14</v>
          </cell>
          <cell r="M364">
            <v>14</v>
          </cell>
          <cell r="S364" t="str">
            <v>회의</v>
          </cell>
          <cell r="U364" t="str">
            <v>휴일</v>
          </cell>
          <cell r="V364" t="str">
            <v>휴일</v>
          </cell>
          <cell r="W364" t="str">
            <v>4/8대휴</v>
          </cell>
          <cell r="AO364" t="str">
            <v>4/9대휴</v>
          </cell>
          <cell r="AU364">
            <v>0</v>
          </cell>
          <cell r="AV364">
            <v>0</v>
          </cell>
          <cell r="AW364">
            <v>0</v>
          </cell>
          <cell r="AX364">
            <v>0</v>
          </cell>
          <cell r="AY364">
            <v>0</v>
          </cell>
          <cell r="AZ364">
            <v>0</v>
          </cell>
          <cell r="BA364">
            <v>0</v>
          </cell>
          <cell r="BB364">
            <v>0</v>
          </cell>
          <cell r="BC364">
            <v>2</v>
          </cell>
          <cell r="BD364">
            <v>2</v>
          </cell>
          <cell r="BE364">
            <v>0</v>
          </cell>
          <cell r="BF364">
            <v>0</v>
          </cell>
          <cell r="BG364">
            <v>0</v>
          </cell>
          <cell r="BH364">
            <v>0</v>
          </cell>
          <cell r="BI364">
            <v>0</v>
          </cell>
          <cell r="BJ364">
            <v>0</v>
          </cell>
          <cell r="BK364">
            <v>0</v>
          </cell>
          <cell r="BL364">
            <v>1</v>
          </cell>
          <cell r="BM364">
            <v>0</v>
          </cell>
          <cell r="BN364">
            <v>3</v>
          </cell>
          <cell r="BP364">
            <v>16</v>
          </cell>
        </row>
        <row r="365">
          <cell r="B365">
            <v>1587</v>
          </cell>
          <cell r="C365" t="str">
            <v>Marketing</v>
          </cell>
          <cell r="D365" t="str">
            <v>Vaccine</v>
          </cell>
          <cell r="E365" t="str">
            <v>이규남</v>
          </cell>
          <cell r="F365" t="str">
            <v>대리</v>
          </cell>
          <cell r="G365" t="str">
            <v>팀원</v>
          </cell>
          <cell r="H365" t="str">
            <v>2004-11-15</v>
          </cell>
          <cell r="I365" t="str">
            <v>남</v>
          </cell>
          <cell r="J365">
            <v>7.2602739726027394</v>
          </cell>
          <cell r="K365">
            <v>0</v>
          </cell>
          <cell r="L365">
            <v>12</v>
          </cell>
          <cell r="M365">
            <v>12</v>
          </cell>
          <cell r="U365" t="str">
            <v>휴일</v>
          </cell>
          <cell r="V365" t="str">
            <v>휴일</v>
          </cell>
          <cell r="W365" t="str">
            <v>4/8대휴</v>
          </cell>
          <cell r="AL365" t="str">
            <v>4/9대휴</v>
          </cell>
          <cell r="AU365">
            <v>0</v>
          </cell>
          <cell r="AV365">
            <v>0</v>
          </cell>
          <cell r="AW365">
            <v>0</v>
          </cell>
          <cell r="AX365">
            <v>0</v>
          </cell>
          <cell r="AY365">
            <v>0</v>
          </cell>
          <cell r="AZ365">
            <v>0</v>
          </cell>
          <cell r="BA365">
            <v>0</v>
          </cell>
          <cell r="BB365">
            <v>0</v>
          </cell>
          <cell r="BC365">
            <v>2</v>
          </cell>
          <cell r="BD365">
            <v>2</v>
          </cell>
          <cell r="BE365">
            <v>0</v>
          </cell>
          <cell r="BF365">
            <v>0</v>
          </cell>
          <cell r="BG365">
            <v>0</v>
          </cell>
          <cell r="BH365">
            <v>0</v>
          </cell>
          <cell r="BI365">
            <v>0</v>
          </cell>
          <cell r="BJ365">
            <v>0</v>
          </cell>
          <cell r="BK365">
            <v>0</v>
          </cell>
          <cell r="BL365">
            <v>0</v>
          </cell>
          <cell r="BM365">
            <v>0</v>
          </cell>
          <cell r="BN365">
            <v>2</v>
          </cell>
          <cell r="BP365">
            <v>17</v>
          </cell>
        </row>
        <row r="366">
          <cell r="B366">
            <v>1238</v>
          </cell>
          <cell r="C366" t="str">
            <v>Marketing</v>
          </cell>
          <cell r="D366" t="str">
            <v>Vaccine</v>
          </cell>
          <cell r="E366" t="str">
            <v>강운용</v>
          </cell>
          <cell r="F366" t="str">
            <v>대리</v>
          </cell>
          <cell r="G366" t="str">
            <v>팀원</v>
          </cell>
          <cell r="H366" t="str">
            <v>1999-07-01</v>
          </cell>
          <cell r="I366" t="str">
            <v>여</v>
          </cell>
          <cell r="J366">
            <v>13.747945205479454</v>
          </cell>
          <cell r="K366">
            <v>0</v>
          </cell>
          <cell r="L366">
            <v>17</v>
          </cell>
          <cell r="M366">
            <v>17</v>
          </cell>
          <cell r="N366" t="str">
            <v>출산</v>
          </cell>
          <cell r="O366" t="str">
            <v>출산</v>
          </cell>
          <cell r="P366" t="str">
            <v>출산</v>
          </cell>
          <cell r="Q366" t="str">
            <v>출산</v>
          </cell>
          <cell r="R366" t="str">
            <v>출산</v>
          </cell>
          <cell r="S366" t="str">
            <v>출산</v>
          </cell>
          <cell r="T366" t="str">
            <v>출산</v>
          </cell>
          <cell r="U366" t="str">
            <v>출산</v>
          </cell>
          <cell r="V366" t="str">
            <v>출산</v>
          </cell>
          <cell r="W366" t="str">
            <v>출산</v>
          </cell>
          <cell r="X366" t="str">
            <v>출산</v>
          </cell>
          <cell r="Y366" t="str">
            <v>출산</v>
          </cell>
          <cell r="Z366" t="str">
            <v>출산</v>
          </cell>
          <cell r="AA366" t="str">
            <v>출산</v>
          </cell>
          <cell r="AB366" t="str">
            <v>출산</v>
          </cell>
          <cell r="AC366" t="str">
            <v>출산</v>
          </cell>
          <cell r="AD366" t="str">
            <v>출산</v>
          </cell>
          <cell r="AE366" t="str">
            <v>출산</v>
          </cell>
          <cell r="AF366" t="str">
            <v>출산</v>
          </cell>
          <cell r="AG366" t="str">
            <v>출산</v>
          </cell>
          <cell r="AH366" t="str">
            <v>출산</v>
          </cell>
          <cell r="AI366" t="str">
            <v>출산</v>
          </cell>
          <cell r="AJ366" t="str">
            <v>출산</v>
          </cell>
          <cell r="AK366" t="str">
            <v>출산</v>
          </cell>
          <cell r="AL366" t="str">
            <v>출산</v>
          </cell>
          <cell r="AM366" t="str">
            <v>출산</v>
          </cell>
          <cell r="AN366" t="str">
            <v>출산</v>
          </cell>
          <cell r="AO366" t="str">
            <v>출산</v>
          </cell>
          <cell r="AP366" t="str">
            <v>출산</v>
          </cell>
          <cell r="AQ366" t="str">
            <v>출산</v>
          </cell>
          <cell r="AS366" t="str">
            <v>4/1-6/30출산</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O366">
            <v>-19</v>
          </cell>
          <cell r="BP366">
            <v>0</v>
          </cell>
        </row>
        <row r="367">
          <cell r="B367">
            <v>1221</v>
          </cell>
          <cell r="C367" t="str">
            <v>Marketing</v>
          </cell>
          <cell r="D367" t="str">
            <v>CNS &amp; Onco</v>
          </cell>
          <cell r="E367" t="str">
            <v>국승영</v>
          </cell>
          <cell r="F367" t="str">
            <v>과장</v>
          </cell>
          <cell r="G367" t="str">
            <v>팀장</v>
          </cell>
          <cell r="H367" t="str">
            <v>1998-07-01</v>
          </cell>
          <cell r="I367" t="str">
            <v>남</v>
          </cell>
          <cell r="J367">
            <v>24</v>
          </cell>
          <cell r="K367">
            <v>0</v>
          </cell>
          <cell r="L367">
            <v>18</v>
          </cell>
          <cell r="M367">
            <v>18</v>
          </cell>
          <cell r="R367" t="str">
            <v>회의</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1</v>
          </cell>
          <cell r="BM367">
            <v>0</v>
          </cell>
          <cell r="BN367">
            <v>1</v>
          </cell>
          <cell r="BP367">
            <v>18</v>
          </cell>
        </row>
        <row r="368">
          <cell r="B368">
            <v>1390</v>
          </cell>
          <cell r="C368" t="str">
            <v>Marketing</v>
          </cell>
          <cell r="D368" t="str">
            <v>CNS &amp; Onco</v>
          </cell>
          <cell r="E368" t="str">
            <v>신유석</v>
          </cell>
          <cell r="F368" t="str">
            <v>과장</v>
          </cell>
          <cell r="G368" t="str">
            <v>팀원</v>
          </cell>
          <cell r="H368" t="str">
            <v>2002-05-06</v>
          </cell>
          <cell r="I368" t="str">
            <v>남</v>
          </cell>
          <cell r="J368">
            <v>20</v>
          </cell>
          <cell r="K368">
            <v>0</v>
          </cell>
          <cell r="L368">
            <v>14</v>
          </cell>
          <cell r="M368">
            <v>14</v>
          </cell>
          <cell r="R368" t="str">
            <v>회의</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1</v>
          </cell>
          <cell r="BM368">
            <v>0</v>
          </cell>
          <cell r="BN368">
            <v>1</v>
          </cell>
          <cell r="BP368">
            <v>18</v>
          </cell>
        </row>
        <row r="369">
          <cell r="B369">
            <v>1295</v>
          </cell>
          <cell r="C369" t="str">
            <v>Marketing</v>
          </cell>
          <cell r="D369" t="str">
            <v>CNS &amp; Onco</v>
          </cell>
          <cell r="E369" t="str">
            <v>김준일</v>
          </cell>
          <cell r="F369" t="str">
            <v>대리</v>
          </cell>
          <cell r="G369" t="str">
            <v>팀원</v>
          </cell>
          <cell r="H369" t="str">
            <v>2000-02-01</v>
          </cell>
          <cell r="I369" t="str">
            <v>남</v>
          </cell>
          <cell r="J369">
            <v>17</v>
          </cell>
          <cell r="K369">
            <v>0</v>
          </cell>
          <cell r="L369">
            <v>16</v>
          </cell>
          <cell r="M369">
            <v>16</v>
          </cell>
          <cell r="R369" t="str">
            <v>회의</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1</v>
          </cell>
          <cell r="BM369">
            <v>0</v>
          </cell>
          <cell r="BN369">
            <v>1</v>
          </cell>
          <cell r="BP369">
            <v>18</v>
          </cell>
        </row>
        <row r="370">
          <cell r="B370">
            <v>1408</v>
          </cell>
          <cell r="C370" t="str">
            <v>Marketing</v>
          </cell>
          <cell r="D370" t="str">
            <v>CNS &amp; Onco</v>
          </cell>
          <cell r="E370" t="str">
            <v>김상훈</v>
          </cell>
          <cell r="F370" t="str">
            <v>대리</v>
          </cell>
          <cell r="G370" t="str">
            <v>팀원</v>
          </cell>
          <cell r="H370" t="str">
            <v>2002-09-09</v>
          </cell>
          <cell r="I370" t="str">
            <v>남</v>
          </cell>
          <cell r="J370">
            <v>20</v>
          </cell>
          <cell r="K370">
            <v>0</v>
          </cell>
          <cell r="L370">
            <v>14</v>
          </cell>
          <cell r="M370">
            <v>14</v>
          </cell>
          <cell r="R370" t="str">
            <v>회의</v>
          </cell>
          <cell r="Z370" t="str">
            <v>출장</v>
          </cell>
          <cell r="AA370" t="str">
            <v>출장</v>
          </cell>
          <cell r="AU370">
            <v>0</v>
          </cell>
          <cell r="AV370">
            <v>0</v>
          </cell>
          <cell r="AW370">
            <v>0</v>
          </cell>
          <cell r="AX370">
            <v>0</v>
          </cell>
          <cell r="AY370">
            <v>0</v>
          </cell>
          <cell r="AZ370">
            <v>0</v>
          </cell>
          <cell r="BA370">
            <v>0</v>
          </cell>
          <cell r="BB370">
            <v>0</v>
          </cell>
          <cell r="BC370">
            <v>0</v>
          </cell>
          <cell r="BD370">
            <v>0</v>
          </cell>
          <cell r="BE370">
            <v>2</v>
          </cell>
          <cell r="BF370">
            <v>0</v>
          </cell>
          <cell r="BG370">
            <v>0</v>
          </cell>
          <cell r="BH370">
            <v>0</v>
          </cell>
          <cell r="BI370">
            <v>0</v>
          </cell>
          <cell r="BJ370">
            <v>0</v>
          </cell>
          <cell r="BK370">
            <v>0</v>
          </cell>
          <cell r="BL370">
            <v>1</v>
          </cell>
          <cell r="BM370">
            <v>0</v>
          </cell>
          <cell r="BN370">
            <v>3</v>
          </cell>
          <cell r="BP370">
            <v>16</v>
          </cell>
        </row>
        <row r="371">
          <cell r="B371">
            <v>1219</v>
          </cell>
          <cell r="C371" t="str">
            <v>Marketing</v>
          </cell>
          <cell r="D371" t="str">
            <v>Respiratory</v>
          </cell>
          <cell r="E371" t="str">
            <v>윤영준</v>
          </cell>
          <cell r="F371" t="str">
            <v>과장</v>
          </cell>
          <cell r="G371" t="str">
            <v>팀원</v>
          </cell>
          <cell r="H371" t="str">
            <v>1998-07-01</v>
          </cell>
          <cell r="I371" t="str">
            <v>남</v>
          </cell>
          <cell r="J371">
            <v>24</v>
          </cell>
          <cell r="K371">
            <v>0</v>
          </cell>
          <cell r="L371">
            <v>18</v>
          </cell>
          <cell r="M371">
            <v>18</v>
          </cell>
          <cell r="Q371" t="str">
            <v>회의</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1</v>
          </cell>
          <cell r="BM371">
            <v>0</v>
          </cell>
          <cell r="BN371">
            <v>1</v>
          </cell>
          <cell r="BP371">
            <v>18</v>
          </cell>
        </row>
        <row r="372">
          <cell r="B372">
            <v>1588</v>
          </cell>
          <cell r="C372" t="str">
            <v>Marketing</v>
          </cell>
          <cell r="D372" t="str">
            <v>Respiratory</v>
          </cell>
          <cell r="E372" t="str">
            <v>조현욱</v>
          </cell>
          <cell r="F372" t="str">
            <v>주임</v>
          </cell>
          <cell r="G372" t="str">
            <v>팀원</v>
          </cell>
          <cell r="H372" t="str">
            <v>2004-11-22</v>
          </cell>
          <cell r="I372" t="str">
            <v>남</v>
          </cell>
          <cell r="J372">
            <v>9.0684931506849313</v>
          </cell>
          <cell r="K372">
            <v>0</v>
          </cell>
          <cell r="L372">
            <v>12</v>
          </cell>
          <cell r="M372">
            <v>12</v>
          </cell>
          <cell r="Q372" t="str">
            <v>회의</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1</v>
          </cell>
          <cell r="BM372">
            <v>0</v>
          </cell>
          <cell r="BN372">
            <v>1</v>
          </cell>
          <cell r="BP372">
            <v>18</v>
          </cell>
        </row>
        <row r="373">
          <cell r="B373">
            <v>1244</v>
          </cell>
          <cell r="C373" t="str">
            <v>Marketing</v>
          </cell>
          <cell r="D373" t="str">
            <v>GI&amp;Uro</v>
          </cell>
          <cell r="E373" t="str">
            <v>권희진</v>
          </cell>
          <cell r="F373" t="str">
            <v>과장</v>
          </cell>
          <cell r="G373" t="str">
            <v>팀장</v>
          </cell>
          <cell r="H373" t="str">
            <v>1999-07-01</v>
          </cell>
          <cell r="I373" t="str">
            <v>여</v>
          </cell>
          <cell r="J373">
            <v>23</v>
          </cell>
          <cell r="K373">
            <v>0</v>
          </cell>
          <cell r="L373">
            <v>17</v>
          </cell>
          <cell r="M373">
            <v>17</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P373">
            <v>19</v>
          </cell>
        </row>
        <row r="374">
          <cell r="B374">
            <v>1305</v>
          </cell>
          <cell r="C374" t="str">
            <v>Marketing</v>
          </cell>
          <cell r="D374" t="str">
            <v>GI&amp;Uro</v>
          </cell>
          <cell r="E374" t="str">
            <v>양재호</v>
          </cell>
          <cell r="F374" t="str">
            <v>대리</v>
          </cell>
          <cell r="G374" t="str">
            <v>팀원</v>
          </cell>
          <cell r="H374" t="str">
            <v>2000-04-17</v>
          </cell>
          <cell r="I374" t="str">
            <v>남</v>
          </cell>
          <cell r="J374">
            <v>20</v>
          </cell>
          <cell r="K374">
            <v>0</v>
          </cell>
          <cell r="L374">
            <v>16</v>
          </cell>
          <cell r="M374">
            <v>16</v>
          </cell>
          <cell r="W374" t="str">
            <v>출장</v>
          </cell>
          <cell r="AU374">
            <v>0</v>
          </cell>
          <cell r="AV374">
            <v>0</v>
          </cell>
          <cell r="AW374">
            <v>0</v>
          </cell>
          <cell r="AX374">
            <v>0</v>
          </cell>
          <cell r="AY374">
            <v>0</v>
          </cell>
          <cell r="AZ374">
            <v>0</v>
          </cell>
          <cell r="BA374">
            <v>0</v>
          </cell>
          <cell r="BB374">
            <v>0</v>
          </cell>
          <cell r="BC374">
            <v>0</v>
          </cell>
          <cell r="BD374">
            <v>0</v>
          </cell>
          <cell r="BE374">
            <v>1</v>
          </cell>
          <cell r="BF374">
            <v>0</v>
          </cell>
          <cell r="BG374">
            <v>0</v>
          </cell>
          <cell r="BH374">
            <v>0</v>
          </cell>
          <cell r="BI374">
            <v>0</v>
          </cell>
          <cell r="BJ374">
            <v>0</v>
          </cell>
          <cell r="BK374">
            <v>0</v>
          </cell>
          <cell r="BL374">
            <v>0</v>
          </cell>
          <cell r="BM374">
            <v>0</v>
          </cell>
          <cell r="BN374">
            <v>1</v>
          </cell>
          <cell r="BP374">
            <v>18</v>
          </cell>
        </row>
        <row r="375">
          <cell r="B375">
            <v>1286</v>
          </cell>
          <cell r="C375" t="str">
            <v>Marketing</v>
          </cell>
          <cell r="D375" t="str">
            <v>GI&amp;Uro</v>
          </cell>
          <cell r="E375" t="str">
            <v>이희우</v>
          </cell>
          <cell r="F375" t="str">
            <v>주임</v>
          </cell>
          <cell r="G375" t="str">
            <v>팀원</v>
          </cell>
          <cell r="H375" t="str">
            <v>2000-02-01</v>
          </cell>
          <cell r="I375" t="str">
            <v>여</v>
          </cell>
          <cell r="J375">
            <v>21</v>
          </cell>
          <cell r="K375">
            <v>0</v>
          </cell>
          <cell r="L375">
            <v>16</v>
          </cell>
          <cell r="M375">
            <v>16</v>
          </cell>
          <cell r="AG375" t="str">
            <v>생휴</v>
          </cell>
          <cell r="AH375" t="str">
            <v>월차</v>
          </cell>
          <cell r="AK375" t="str">
            <v>출장</v>
          </cell>
          <cell r="AL375" t="str">
            <v>출장</v>
          </cell>
          <cell r="AM375" t="str">
            <v>출장</v>
          </cell>
          <cell r="AN375" t="str">
            <v>출장</v>
          </cell>
          <cell r="AO375" t="str">
            <v>출장</v>
          </cell>
          <cell r="AU375">
            <v>0</v>
          </cell>
          <cell r="AV375">
            <v>0</v>
          </cell>
          <cell r="AW375">
            <v>0</v>
          </cell>
          <cell r="AX375">
            <v>1</v>
          </cell>
          <cell r="AY375">
            <v>0</v>
          </cell>
          <cell r="AZ375">
            <v>1</v>
          </cell>
          <cell r="BA375">
            <v>1</v>
          </cell>
          <cell r="BB375">
            <v>0</v>
          </cell>
          <cell r="BC375">
            <v>0</v>
          </cell>
          <cell r="BD375">
            <v>0</v>
          </cell>
          <cell r="BE375">
            <v>5</v>
          </cell>
          <cell r="BF375">
            <v>0</v>
          </cell>
          <cell r="BG375">
            <v>0</v>
          </cell>
          <cell r="BH375">
            <v>0</v>
          </cell>
          <cell r="BI375">
            <v>0</v>
          </cell>
          <cell r="BJ375">
            <v>0</v>
          </cell>
          <cell r="BK375">
            <v>0</v>
          </cell>
          <cell r="BL375">
            <v>0</v>
          </cell>
          <cell r="BM375">
            <v>0</v>
          </cell>
          <cell r="BN375">
            <v>7</v>
          </cell>
          <cell r="BP375">
            <v>12</v>
          </cell>
        </row>
        <row r="376">
          <cell r="B376">
            <v>1499</v>
          </cell>
          <cell r="C376" t="str">
            <v>Marketing</v>
          </cell>
          <cell r="D376" t="str">
            <v>GI&amp;Uro</v>
          </cell>
          <cell r="E376" t="str">
            <v>강혁승</v>
          </cell>
          <cell r="F376" t="str">
            <v>주임</v>
          </cell>
          <cell r="G376" t="str">
            <v>팀원</v>
          </cell>
          <cell r="H376" t="str">
            <v>2003-06-02</v>
          </cell>
          <cell r="I376" t="str">
            <v>남</v>
          </cell>
          <cell r="J376">
            <v>14</v>
          </cell>
          <cell r="K376">
            <v>0</v>
          </cell>
          <cell r="L376">
            <v>13</v>
          </cell>
          <cell r="M376">
            <v>13</v>
          </cell>
          <cell r="Q376" t="str">
            <v>출장</v>
          </cell>
          <cell r="S376" t="str">
            <v>출장</v>
          </cell>
          <cell r="T376" t="str">
            <v>출장</v>
          </cell>
          <cell r="AB376" t="str">
            <v>휴일</v>
          </cell>
          <cell r="AD376" t="str">
            <v>4/15대휴</v>
          </cell>
          <cell r="AU376">
            <v>0</v>
          </cell>
          <cell r="AV376">
            <v>0</v>
          </cell>
          <cell r="AW376">
            <v>0</v>
          </cell>
          <cell r="AX376">
            <v>0</v>
          </cell>
          <cell r="AY376">
            <v>0</v>
          </cell>
          <cell r="AZ376">
            <v>0</v>
          </cell>
          <cell r="BA376">
            <v>0</v>
          </cell>
          <cell r="BB376">
            <v>0</v>
          </cell>
          <cell r="BC376">
            <v>1</v>
          </cell>
          <cell r="BD376">
            <v>1</v>
          </cell>
          <cell r="BE376">
            <v>3</v>
          </cell>
          <cell r="BF376">
            <v>0</v>
          </cell>
          <cell r="BG376">
            <v>0</v>
          </cell>
          <cell r="BH376">
            <v>0</v>
          </cell>
          <cell r="BI376">
            <v>0</v>
          </cell>
          <cell r="BJ376">
            <v>0</v>
          </cell>
          <cell r="BK376">
            <v>0</v>
          </cell>
          <cell r="BL376">
            <v>0</v>
          </cell>
          <cell r="BM376">
            <v>0</v>
          </cell>
          <cell r="BN376">
            <v>4</v>
          </cell>
          <cell r="BP376">
            <v>15</v>
          </cell>
        </row>
        <row r="377">
          <cell r="B377">
            <v>1388</v>
          </cell>
          <cell r="C377" t="str">
            <v>Marketing</v>
          </cell>
          <cell r="D377" t="str">
            <v>Endo</v>
          </cell>
          <cell r="E377" t="str">
            <v>조승제</v>
          </cell>
          <cell r="F377" t="str">
            <v>부장</v>
          </cell>
          <cell r="G377" t="str">
            <v>팀장</v>
          </cell>
          <cell r="H377" t="str">
            <v>2002-03-18</v>
          </cell>
          <cell r="I377" t="str">
            <v>남</v>
          </cell>
          <cell r="J377">
            <v>20</v>
          </cell>
          <cell r="K377">
            <v>0</v>
          </cell>
          <cell r="L377">
            <v>14</v>
          </cell>
          <cell r="M377">
            <v>14</v>
          </cell>
          <cell r="Q377" t="str">
            <v>회의</v>
          </cell>
          <cell r="AP377" t="str">
            <v>휴일</v>
          </cell>
          <cell r="AQ377" t="str">
            <v>휴일</v>
          </cell>
          <cell r="AU377">
            <v>0</v>
          </cell>
          <cell r="AV377">
            <v>0</v>
          </cell>
          <cell r="AW377">
            <v>0</v>
          </cell>
          <cell r="AX377">
            <v>0</v>
          </cell>
          <cell r="AY377">
            <v>0</v>
          </cell>
          <cell r="AZ377">
            <v>0</v>
          </cell>
          <cell r="BA377">
            <v>0</v>
          </cell>
          <cell r="BB377">
            <v>0</v>
          </cell>
          <cell r="BC377">
            <v>2</v>
          </cell>
          <cell r="BD377">
            <v>0</v>
          </cell>
          <cell r="BE377">
            <v>0</v>
          </cell>
          <cell r="BF377">
            <v>0</v>
          </cell>
          <cell r="BG377">
            <v>0</v>
          </cell>
          <cell r="BH377">
            <v>0</v>
          </cell>
          <cell r="BI377">
            <v>0</v>
          </cell>
          <cell r="BJ377">
            <v>0</v>
          </cell>
          <cell r="BK377">
            <v>0</v>
          </cell>
          <cell r="BL377">
            <v>1</v>
          </cell>
          <cell r="BM377">
            <v>0</v>
          </cell>
          <cell r="BN377">
            <v>1</v>
          </cell>
          <cell r="BP377">
            <v>18</v>
          </cell>
        </row>
        <row r="378">
          <cell r="B378">
            <v>1419</v>
          </cell>
          <cell r="C378" t="str">
            <v>Marketing</v>
          </cell>
          <cell r="D378" t="str">
            <v>Endo</v>
          </cell>
          <cell r="E378" t="str">
            <v>윤재경</v>
          </cell>
          <cell r="F378" t="str">
            <v>과장</v>
          </cell>
          <cell r="G378" t="str">
            <v>팀원</v>
          </cell>
          <cell r="H378" t="str">
            <v>2002-11-18</v>
          </cell>
          <cell r="I378" t="str">
            <v>남</v>
          </cell>
          <cell r="J378">
            <v>20</v>
          </cell>
          <cell r="K378">
            <v>0</v>
          </cell>
          <cell r="L378">
            <v>14</v>
          </cell>
          <cell r="M378">
            <v>14</v>
          </cell>
          <cell r="Q378" t="str">
            <v>회의</v>
          </cell>
          <cell r="W378" t="str">
            <v>출장</v>
          </cell>
          <cell r="X378" t="str">
            <v>출장</v>
          </cell>
          <cell r="Y378" t="str">
            <v>출장</v>
          </cell>
          <cell r="AU378">
            <v>0</v>
          </cell>
          <cell r="AV378">
            <v>0</v>
          </cell>
          <cell r="AW378">
            <v>0</v>
          </cell>
          <cell r="AX378">
            <v>0</v>
          </cell>
          <cell r="AY378">
            <v>0</v>
          </cell>
          <cell r="AZ378">
            <v>0</v>
          </cell>
          <cell r="BA378">
            <v>0</v>
          </cell>
          <cell r="BB378">
            <v>0</v>
          </cell>
          <cell r="BC378">
            <v>0</v>
          </cell>
          <cell r="BD378">
            <v>0</v>
          </cell>
          <cell r="BE378">
            <v>3</v>
          </cell>
          <cell r="BF378">
            <v>0</v>
          </cell>
          <cell r="BG378">
            <v>0</v>
          </cell>
          <cell r="BH378">
            <v>0</v>
          </cell>
          <cell r="BI378">
            <v>0</v>
          </cell>
          <cell r="BJ378">
            <v>0</v>
          </cell>
          <cell r="BK378">
            <v>0</v>
          </cell>
          <cell r="BL378">
            <v>1</v>
          </cell>
          <cell r="BM378">
            <v>0</v>
          </cell>
          <cell r="BN378">
            <v>4</v>
          </cell>
          <cell r="BP378">
            <v>15</v>
          </cell>
        </row>
        <row r="379">
          <cell r="B379">
            <v>1237</v>
          </cell>
          <cell r="C379" t="str">
            <v>Marketing</v>
          </cell>
          <cell r="D379" t="str">
            <v>Endo</v>
          </cell>
          <cell r="E379" t="str">
            <v>윤철환</v>
          </cell>
          <cell r="F379" t="str">
            <v>대리</v>
          </cell>
          <cell r="G379" t="str">
            <v>팀원</v>
          </cell>
          <cell r="H379" t="str">
            <v>1999-07-01</v>
          </cell>
          <cell r="I379" t="str">
            <v>남</v>
          </cell>
          <cell r="J379">
            <v>23</v>
          </cell>
          <cell r="K379">
            <v>0</v>
          </cell>
          <cell r="L379">
            <v>17</v>
          </cell>
          <cell r="M379">
            <v>17</v>
          </cell>
          <cell r="Q379" t="str">
            <v>회의</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1</v>
          </cell>
          <cell r="BM379">
            <v>0</v>
          </cell>
          <cell r="BN379">
            <v>1</v>
          </cell>
          <cell r="BP379">
            <v>18</v>
          </cell>
        </row>
        <row r="380">
          <cell r="B380">
            <v>1369</v>
          </cell>
          <cell r="C380" t="str">
            <v>Marketing</v>
          </cell>
          <cell r="D380" t="str">
            <v>Endo</v>
          </cell>
          <cell r="E380" t="str">
            <v>이동일</v>
          </cell>
          <cell r="F380" t="str">
            <v>주임</v>
          </cell>
          <cell r="G380" t="str">
            <v>팀원</v>
          </cell>
          <cell r="H380" t="str">
            <v>2001-05-07</v>
          </cell>
          <cell r="I380" t="str">
            <v>남</v>
          </cell>
          <cell r="J380">
            <v>19</v>
          </cell>
          <cell r="K380">
            <v>0</v>
          </cell>
          <cell r="L380">
            <v>15</v>
          </cell>
          <cell r="M380">
            <v>15</v>
          </cell>
          <cell r="Q380" t="str">
            <v>회의</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1</v>
          </cell>
          <cell r="BM380">
            <v>0</v>
          </cell>
          <cell r="BN380">
            <v>1</v>
          </cell>
          <cell r="BP380">
            <v>18</v>
          </cell>
        </row>
        <row r="381">
          <cell r="B381">
            <v>1540</v>
          </cell>
          <cell r="C381" t="str">
            <v>Marketing</v>
          </cell>
          <cell r="D381" t="str">
            <v>CVS</v>
          </cell>
          <cell r="E381" t="str">
            <v>김진수</v>
          </cell>
          <cell r="F381" t="str">
            <v>부장</v>
          </cell>
          <cell r="G381" t="str">
            <v>팀장</v>
          </cell>
          <cell r="H381" t="str">
            <v>2003-12-15</v>
          </cell>
          <cell r="I381" t="str">
            <v>남</v>
          </cell>
          <cell r="J381">
            <v>19</v>
          </cell>
          <cell r="K381">
            <v>0</v>
          </cell>
          <cell r="L381">
            <v>13</v>
          </cell>
          <cell r="M381">
            <v>13</v>
          </cell>
          <cell r="P381" t="str">
            <v>회의</v>
          </cell>
          <cell r="R381" t="str">
            <v>휴일</v>
          </cell>
          <cell r="U381" t="str">
            <v>휴일</v>
          </cell>
          <cell r="V381" t="str">
            <v>휴일</v>
          </cell>
          <cell r="W381" t="str">
            <v>4/5대휴</v>
          </cell>
          <cell r="AB381" t="str">
            <v>휴일</v>
          </cell>
          <cell r="AC381" t="str">
            <v>휴일</v>
          </cell>
          <cell r="AP381" t="str">
            <v>휴일</v>
          </cell>
          <cell r="AU381">
            <v>0</v>
          </cell>
          <cell r="AV381">
            <v>0</v>
          </cell>
          <cell r="AW381">
            <v>0</v>
          </cell>
          <cell r="AX381">
            <v>0</v>
          </cell>
          <cell r="AY381">
            <v>0</v>
          </cell>
          <cell r="AZ381">
            <v>0</v>
          </cell>
          <cell r="BA381">
            <v>0</v>
          </cell>
          <cell r="BB381">
            <v>0</v>
          </cell>
          <cell r="BC381">
            <v>6</v>
          </cell>
          <cell r="BD381">
            <v>1</v>
          </cell>
          <cell r="BE381">
            <v>0</v>
          </cell>
          <cell r="BF381">
            <v>0</v>
          </cell>
          <cell r="BG381">
            <v>0</v>
          </cell>
          <cell r="BH381">
            <v>0</v>
          </cell>
          <cell r="BI381">
            <v>0</v>
          </cell>
          <cell r="BJ381">
            <v>0</v>
          </cell>
          <cell r="BK381">
            <v>0</v>
          </cell>
          <cell r="BL381">
            <v>1</v>
          </cell>
          <cell r="BM381">
            <v>0</v>
          </cell>
          <cell r="BN381">
            <v>2</v>
          </cell>
          <cell r="BP381">
            <v>17</v>
          </cell>
        </row>
        <row r="382">
          <cell r="B382">
            <v>1424</v>
          </cell>
          <cell r="C382" t="str">
            <v>Marketing</v>
          </cell>
          <cell r="D382" t="str">
            <v>CVS</v>
          </cell>
          <cell r="E382" t="str">
            <v>채광수</v>
          </cell>
          <cell r="F382" t="str">
            <v>과장</v>
          </cell>
          <cell r="G382" t="str">
            <v>팀원</v>
          </cell>
          <cell r="H382" t="str">
            <v>2002-12-05</v>
          </cell>
          <cell r="I382" t="str">
            <v>남</v>
          </cell>
          <cell r="J382">
            <v>20</v>
          </cell>
          <cell r="K382">
            <v>0</v>
          </cell>
          <cell r="L382">
            <v>14</v>
          </cell>
          <cell r="M382">
            <v>14</v>
          </cell>
          <cell r="N382" t="str">
            <v>휴일</v>
          </cell>
          <cell r="O382" t="str">
            <v>휴일</v>
          </cell>
          <cell r="P382" t="str">
            <v>회의</v>
          </cell>
          <cell r="R382" t="str">
            <v>휴일</v>
          </cell>
          <cell r="U382" t="str">
            <v>휴일</v>
          </cell>
          <cell r="V382" t="str">
            <v>휴일</v>
          </cell>
          <cell r="AB382" t="str">
            <v>휴일</v>
          </cell>
          <cell r="AI382" t="str">
            <v>휴일</v>
          </cell>
          <cell r="AJ382" t="str">
            <v>휴일</v>
          </cell>
          <cell r="AP382" t="str">
            <v>휴일</v>
          </cell>
          <cell r="AQ382" t="str">
            <v>휴일</v>
          </cell>
          <cell r="AU382">
            <v>0</v>
          </cell>
          <cell r="AV382">
            <v>0</v>
          </cell>
          <cell r="AW382">
            <v>0</v>
          </cell>
          <cell r="AX382">
            <v>0</v>
          </cell>
          <cell r="AY382">
            <v>0</v>
          </cell>
          <cell r="AZ382">
            <v>0</v>
          </cell>
          <cell r="BA382">
            <v>0</v>
          </cell>
          <cell r="BB382">
            <v>0</v>
          </cell>
          <cell r="BC382">
            <v>10</v>
          </cell>
          <cell r="BD382">
            <v>0</v>
          </cell>
          <cell r="BE382">
            <v>0</v>
          </cell>
          <cell r="BF382">
            <v>0</v>
          </cell>
          <cell r="BG382">
            <v>0</v>
          </cell>
          <cell r="BH382">
            <v>0</v>
          </cell>
          <cell r="BI382">
            <v>0</v>
          </cell>
          <cell r="BJ382">
            <v>0</v>
          </cell>
          <cell r="BK382">
            <v>0</v>
          </cell>
          <cell r="BL382">
            <v>1</v>
          </cell>
          <cell r="BM382">
            <v>0</v>
          </cell>
          <cell r="BN382">
            <v>1</v>
          </cell>
          <cell r="BP382">
            <v>18</v>
          </cell>
        </row>
        <row r="383">
          <cell r="B383">
            <v>1422</v>
          </cell>
          <cell r="C383" t="str">
            <v>Marketing</v>
          </cell>
          <cell r="D383" t="str">
            <v>CVS</v>
          </cell>
          <cell r="E383" t="str">
            <v>김수경</v>
          </cell>
          <cell r="F383" t="str">
            <v>과장</v>
          </cell>
          <cell r="G383" t="str">
            <v>팀원</v>
          </cell>
          <cell r="H383" t="str">
            <v>2002-11-25</v>
          </cell>
          <cell r="I383" t="str">
            <v>여</v>
          </cell>
          <cell r="J383">
            <v>19</v>
          </cell>
          <cell r="K383">
            <v>0</v>
          </cell>
          <cell r="L383">
            <v>14</v>
          </cell>
          <cell r="M383">
            <v>14</v>
          </cell>
          <cell r="P383" t="str">
            <v>회의</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1</v>
          </cell>
          <cell r="BM383">
            <v>0</v>
          </cell>
          <cell r="BN383">
            <v>1</v>
          </cell>
          <cell r="BP383">
            <v>18</v>
          </cell>
        </row>
        <row r="384">
          <cell r="B384">
            <v>1394</v>
          </cell>
          <cell r="C384" t="str">
            <v>Marketing</v>
          </cell>
          <cell r="D384" t="str">
            <v>CVS</v>
          </cell>
          <cell r="E384" t="str">
            <v>임윤아</v>
          </cell>
          <cell r="F384" t="str">
            <v>대리</v>
          </cell>
          <cell r="G384" t="str">
            <v>팀원</v>
          </cell>
          <cell r="H384" t="str">
            <v>2002-06-03</v>
          </cell>
          <cell r="I384" t="str">
            <v>여</v>
          </cell>
          <cell r="J384">
            <v>18</v>
          </cell>
          <cell r="K384">
            <v>0</v>
          </cell>
          <cell r="L384">
            <v>14</v>
          </cell>
          <cell r="M384">
            <v>14</v>
          </cell>
          <cell r="P384" t="str">
            <v>회의</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1</v>
          </cell>
          <cell r="BM384">
            <v>0</v>
          </cell>
          <cell r="BN384">
            <v>1</v>
          </cell>
          <cell r="BP384">
            <v>18</v>
          </cell>
        </row>
        <row r="385">
          <cell r="B385">
            <v>1547</v>
          </cell>
          <cell r="C385" t="str">
            <v>Marketing</v>
          </cell>
          <cell r="D385" t="str">
            <v>CVS</v>
          </cell>
          <cell r="E385" t="str">
            <v>김하윤</v>
          </cell>
          <cell r="F385" t="str">
            <v>주임</v>
          </cell>
          <cell r="G385" t="str">
            <v>팀원</v>
          </cell>
          <cell r="H385" t="str">
            <v>2004-01-26</v>
          </cell>
          <cell r="I385" t="str">
            <v>여</v>
          </cell>
          <cell r="J385">
            <v>13.315068493150685</v>
          </cell>
          <cell r="K385">
            <v>0</v>
          </cell>
          <cell r="L385">
            <v>12</v>
          </cell>
          <cell r="M385">
            <v>12</v>
          </cell>
          <cell r="P385" t="str">
            <v>회의</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1</v>
          </cell>
          <cell r="BM385">
            <v>0</v>
          </cell>
          <cell r="BN385">
            <v>1</v>
          </cell>
          <cell r="BP385">
            <v>18</v>
          </cell>
        </row>
        <row r="386">
          <cell r="B386">
            <v>1180</v>
          </cell>
          <cell r="C386" t="str">
            <v>BD</v>
          </cell>
          <cell r="D386" t="str">
            <v>BD</v>
          </cell>
          <cell r="E386" t="str">
            <v>고해영</v>
          </cell>
          <cell r="F386" t="str">
            <v>부장</v>
          </cell>
          <cell r="G386" t="str">
            <v>팀장</v>
          </cell>
          <cell r="H386" t="str">
            <v>1996-01-01</v>
          </cell>
          <cell r="I386" t="str">
            <v>여</v>
          </cell>
          <cell r="J386">
            <v>20</v>
          </cell>
          <cell r="K386">
            <v>0</v>
          </cell>
          <cell r="L386">
            <v>21</v>
          </cell>
          <cell r="M386">
            <v>21</v>
          </cell>
          <cell r="T386" t="str">
            <v>출장</v>
          </cell>
          <cell r="AU386">
            <v>0</v>
          </cell>
          <cell r="AV386">
            <v>0</v>
          </cell>
          <cell r="AW386">
            <v>0</v>
          </cell>
          <cell r="AX386">
            <v>0</v>
          </cell>
          <cell r="AY386">
            <v>0</v>
          </cell>
          <cell r="AZ386">
            <v>0</v>
          </cell>
          <cell r="BA386">
            <v>0</v>
          </cell>
          <cell r="BB386">
            <v>0</v>
          </cell>
          <cell r="BC386">
            <v>0</v>
          </cell>
          <cell r="BD386">
            <v>0</v>
          </cell>
          <cell r="BE386">
            <v>1</v>
          </cell>
          <cell r="BF386">
            <v>0</v>
          </cell>
          <cell r="BG386">
            <v>0</v>
          </cell>
          <cell r="BH386">
            <v>0</v>
          </cell>
          <cell r="BI386">
            <v>0</v>
          </cell>
          <cell r="BJ386">
            <v>0</v>
          </cell>
          <cell r="BK386">
            <v>0</v>
          </cell>
          <cell r="BL386">
            <v>0</v>
          </cell>
          <cell r="BM386">
            <v>0</v>
          </cell>
          <cell r="BN386">
            <v>1</v>
          </cell>
          <cell r="BP386">
            <v>18</v>
          </cell>
        </row>
        <row r="387">
          <cell r="B387">
            <v>1586</v>
          </cell>
          <cell r="C387" t="str">
            <v>BD</v>
          </cell>
          <cell r="D387" t="str">
            <v>BD</v>
          </cell>
          <cell r="E387" t="str">
            <v>김승수</v>
          </cell>
          <cell r="F387" t="str">
            <v>대리</v>
          </cell>
          <cell r="G387" t="str">
            <v>팀원</v>
          </cell>
          <cell r="H387" t="str">
            <v>2004-11-01</v>
          </cell>
          <cell r="I387" t="str">
            <v>남</v>
          </cell>
          <cell r="J387">
            <v>0</v>
          </cell>
          <cell r="K387">
            <v>-1.3561643835616444</v>
          </cell>
          <cell r="L387">
            <v>12</v>
          </cell>
          <cell r="M387">
            <v>10.643835616438356</v>
          </cell>
          <cell r="S387" t="str">
            <v>출장</v>
          </cell>
          <cell r="T387" t="str">
            <v>4/5대휴</v>
          </cell>
          <cell r="AU387">
            <v>0</v>
          </cell>
          <cell r="AV387">
            <v>0</v>
          </cell>
          <cell r="AW387">
            <v>0</v>
          </cell>
          <cell r="AX387">
            <v>0</v>
          </cell>
          <cell r="AY387">
            <v>0</v>
          </cell>
          <cell r="AZ387">
            <v>0</v>
          </cell>
          <cell r="BA387">
            <v>0</v>
          </cell>
          <cell r="BB387">
            <v>0</v>
          </cell>
          <cell r="BC387">
            <v>0</v>
          </cell>
          <cell r="BD387">
            <v>1</v>
          </cell>
          <cell r="BE387">
            <v>1</v>
          </cell>
          <cell r="BF387">
            <v>0</v>
          </cell>
          <cell r="BG387">
            <v>0</v>
          </cell>
          <cell r="BH387">
            <v>0</v>
          </cell>
          <cell r="BI387">
            <v>0</v>
          </cell>
          <cell r="BJ387">
            <v>0</v>
          </cell>
          <cell r="BK387">
            <v>0</v>
          </cell>
          <cell r="BL387">
            <v>0</v>
          </cell>
          <cell r="BM387">
            <v>0</v>
          </cell>
          <cell r="BN387">
            <v>2</v>
          </cell>
          <cell r="BP387">
            <v>17</v>
          </cell>
        </row>
        <row r="388">
          <cell r="B388">
            <v>1294</v>
          </cell>
          <cell r="C388" t="str">
            <v>BD</v>
          </cell>
          <cell r="D388" t="str">
            <v>BD</v>
          </cell>
          <cell r="E388" t="str">
            <v>나경숙</v>
          </cell>
          <cell r="F388" t="str">
            <v>주임</v>
          </cell>
          <cell r="G388" t="str">
            <v>팀원</v>
          </cell>
          <cell r="H388" t="str">
            <v>2000-02-01</v>
          </cell>
          <cell r="I388" t="str">
            <v>여</v>
          </cell>
          <cell r="J388">
            <v>13.5</v>
          </cell>
          <cell r="K388">
            <v>0</v>
          </cell>
          <cell r="L388">
            <v>16</v>
          </cell>
          <cell r="M388">
            <v>16</v>
          </cell>
          <cell r="R388" t="str">
            <v>휴일</v>
          </cell>
          <cell r="T388" t="str">
            <v>4/5대휴</v>
          </cell>
          <cell r="AH388" t="str">
            <v>반차</v>
          </cell>
          <cell r="AU388">
            <v>0</v>
          </cell>
          <cell r="AV388">
            <v>0</v>
          </cell>
          <cell r="AW388">
            <v>0</v>
          </cell>
          <cell r="AX388">
            <v>0</v>
          </cell>
          <cell r="AY388">
            <v>1</v>
          </cell>
          <cell r="AZ388">
            <v>0.5</v>
          </cell>
          <cell r="BA388">
            <v>0</v>
          </cell>
          <cell r="BB388">
            <v>0</v>
          </cell>
          <cell r="BC388">
            <v>1</v>
          </cell>
          <cell r="BD388">
            <v>1</v>
          </cell>
          <cell r="BE388">
            <v>0</v>
          </cell>
          <cell r="BF388">
            <v>0</v>
          </cell>
          <cell r="BG388">
            <v>0</v>
          </cell>
          <cell r="BH388">
            <v>0</v>
          </cell>
          <cell r="BI388">
            <v>0</v>
          </cell>
          <cell r="BJ388">
            <v>0</v>
          </cell>
          <cell r="BK388">
            <v>0</v>
          </cell>
          <cell r="BL388">
            <v>0</v>
          </cell>
          <cell r="BM388">
            <v>0</v>
          </cell>
          <cell r="BN388">
            <v>1</v>
          </cell>
          <cell r="BP388">
            <v>18</v>
          </cell>
        </row>
        <row r="389">
          <cell r="B389">
            <v>1015</v>
          </cell>
          <cell r="C389" t="str">
            <v>BD</v>
          </cell>
          <cell r="D389" t="str">
            <v>Special Project</v>
          </cell>
          <cell r="E389" t="str">
            <v>이종혁</v>
          </cell>
          <cell r="F389" t="str">
            <v>차장</v>
          </cell>
          <cell r="G389" t="str">
            <v>팀원</v>
          </cell>
          <cell r="H389" t="str">
            <v>1987-05-18</v>
          </cell>
          <cell r="I389" t="str">
            <v>남</v>
          </cell>
          <cell r="J389">
            <v>26</v>
          </cell>
          <cell r="K389">
            <v>0</v>
          </cell>
          <cell r="L389">
            <v>29</v>
          </cell>
          <cell r="M389">
            <v>29</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P389">
            <v>19</v>
          </cell>
        </row>
        <row r="390">
          <cell r="B390">
            <v>1168</v>
          </cell>
          <cell r="C390" t="str">
            <v>BD</v>
          </cell>
          <cell r="D390" t="str">
            <v>Special Project</v>
          </cell>
          <cell r="E390" t="str">
            <v>정고명</v>
          </cell>
          <cell r="F390" t="str">
            <v>과장</v>
          </cell>
          <cell r="G390" t="str">
            <v>팀원</v>
          </cell>
          <cell r="H390" t="str">
            <v>1995-04-17</v>
          </cell>
          <cell r="I390" t="str">
            <v>남</v>
          </cell>
          <cell r="J390">
            <v>19</v>
          </cell>
          <cell r="K390">
            <v>0</v>
          </cell>
          <cell r="L390">
            <v>21</v>
          </cell>
          <cell r="M390">
            <v>21</v>
          </cell>
          <cell r="P390" t="str">
            <v>3/25대휴</v>
          </cell>
          <cell r="R390" t="str">
            <v>휴일</v>
          </cell>
          <cell r="AI390" t="str">
            <v>휴일</v>
          </cell>
          <cell r="AU390">
            <v>0</v>
          </cell>
          <cell r="AV390">
            <v>0</v>
          </cell>
          <cell r="AW390">
            <v>0</v>
          </cell>
          <cell r="AX390">
            <v>0</v>
          </cell>
          <cell r="AY390">
            <v>0</v>
          </cell>
          <cell r="AZ390">
            <v>0</v>
          </cell>
          <cell r="BA390">
            <v>0</v>
          </cell>
          <cell r="BB390">
            <v>0</v>
          </cell>
          <cell r="BC390">
            <v>2</v>
          </cell>
          <cell r="BD390">
            <v>1</v>
          </cell>
          <cell r="BE390">
            <v>0</v>
          </cell>
          <cell r="BF390">
            <v>0</v>
          </cell>
          <cell r="BG390">
            <v>0</v>
          </cell>
          <cell r="BH390">
            <v>0</v>
          </cell>
          <cell r="BI390">
            <v>0</v>
          </cell>
          <cell r="BJ390">
            <v>0</v>
          </cell>
          <cell r="BK390">
            <v>0</v>
          </cell>
          <cell r="BL390">
            <v>0</v>
          </cell>
          <cell r="BM390">
            <v>0</v>
          </cell>
          <cell r="BN390">
            <v>1</v>
          </cell>
          <cell r="BP390">
            <v>18</v>
          </cell>
        </row>
        <row r="391">
          <cell r="B391">
            <v>1133</v>
          </cell>
          <cell r="C391" t="str">
            <v>PR</v>
          </cell>
          <cell r="D391" t="str">
            <v>PR</v>
          </cell>
          <cell r="E391" t="str">
            <v>윤미경</v>
          </cell>
          <cell r="F391" t="str">
            <v>차장</v>
          </cell>
          <cell r="G391" t="str">
            <v>팀원</v>
          </cell>
          <cell r="H391" t="str">
            <v>1993-11-10</v>
          </cell>
          <cell r="I391" t="str">
            <v>여</v>
          </cell>
          <cell r="J391">
            <v>20</v>
          </cell>
          <cell r="K391">
            <v>0</v>
          </cell>
          <cell r="L391">
            <v>23</v>
          </cell>
          <cell r="M391">
            <v>23</v>
          </cell>
          <cell r="AA391" t="str">
            <v>소풍</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1</v>
          </cell>
          <cell r="BN391">
            <v>0</v>
          </cell>
          <cell r="BP391">
            <v>18</v>
          </cell>
        </row>
        <row r="392">
          <cell r="B392">
            <v>1541</v>
          </cell>
          <cell r="C392" t="str">
            <v>PR</v>
          </cell>
          <cell r="D392" t="str">
            <v>PR</v>
          </cell>
          <cell r="E392" t="str">
            <v>유재경</v>
          </cell>
          <cell r="F392" t="str">
            <v>과장</v>
          </cell>
          <cell r="G392" t="str">
            <v>팀원</v>
          </cell>
          <cell r="H392" t="str">
            <v>2004-01-05</v>
          </cell>
          <cell r="I392" t="str">
            <v>여</v>
          </cell>
          <cell r="J392">
            <v>8.8904109589041092</v>
          </cell>
          <cell r="K392">
            <v>0</v>
          </cell>
          <cell r="L392">
            <v>12</v>
          </cell>
          <cell r="M392">
            <v>12</v>
          </cell>
          <cell r="AA392" t="str">
            <v>월차</v>
          </cell>
          <cell r="AU392">
            <v>0</v>
          </cell>
          <cell r="AV392">
            <v>0</v>
          </cell>
          <cell r="AW392">
            <v>0</v>
          </cell>
          <cell r="AX392">
            <v>1</v>
          </cell>
          <cell r="AY392">
            <v>0</v>
          </cell>
          <cell r="AZ392">
            <v>1</v>
          </cell>
          <cell r="BA392">
            <v>0</v>
          </cell>
          <cell r="BB392">
            <v>0</v>
          </cell>
          <cell r="BC392">
            <v>0</v>
          </cell>
          <cell r="BD392">
            <v>0</v>
          </cell>
          <cell r="BE392">
            <v>0</v>
          </cell>
          <cell r="BF392">
            <v>0</v>
          </cell>
          <cell r="BG392">
            <v>0</v>
          </cell>
          <cell r="BH392">
            <v>0</v>
          </cell>
          <cell r="BI392">
            <v>0</v>
          </cell>
          <cell r="BJ392">
            <v>0</v>
          </cell>
          <cell r="BK392">
            <v>0</v>
          </cell>
          <cell r="BL392">
            <v>0</v>
          </cell>
          <cell r="BM392">
            <v>0</v>
          </cell>
          <cell r="BN392">
            <v>1</v>
          </cell>
          <cell r="BP392">
            <v>18</v>
          </cell>
        </row>
        <row r="393">
          <cell r="B393">
            <v>1563</v>
          </cell>
          <cell r="C393" t="str">
            <v>PR</v>
          </cell>
          <cell r="D393" t="str">
            <v>PR</v>
          </cell>
          <cell r="E393" t="str">
            <v>양수진</v>
          </cell>
          <cell r="F393" t="str">
            <v>주임</v>
          </cell>
          <cell r="G393" t="str">
            <v>팀원</v>
          </cell>
          <cell r="H393" t="str">
            <v>2004-02-23</v>
          </cell>
          <cell r="I393" t="str">
            <v>여</v>
          </cell>
          <cell r="J393">
            <v>8.5479452054794525</v>
          </cell>
          <cell r="K393">
            <v>0</v>
          </cell>
          <cell r="L393">
            <v>12</v>
          </cell>
          <cell r="M393">
            <v>12</v>
          </cell>
          <cell r="AA393" t="str">
            <v>소풍</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1</v>
          </cell>
          <cell r="BN393">
            <v>0</v>
          </cell>
          <cell r="BP393">
            <v>18</v>
          </cell>
        </row>
        <row r="394">
          <cell r="B394">
            <v>1487</v>
          </cell>
          <cell r="C394" t="str">
            <v>Medical</v>
          </cell>
          <cell r="D394" t="str">
            <v>Clinical Research</v>
          </cell>
          <cell r="E394" t="str">
            <v>임민정</v>
          </cell>
          <cell r="F394" t="str">
            <v>과장</v>
          </cell>
          <cell r="G394" t="str">
            <v>팀장</v>
          </cell>
          <cell r="H394" t="str">
            <v>2003-03-03</v>
          </cell>
          <cell r="I394" t="str">
            <v>여</v>
          </cell>
          <cell r="J394">
            <v>16.5</v>
          </cell>
          <cell r="K394">
            <v>0</v>
          </cell>
          <cell r="L394">
            <v>13</v>
          </cell>
          <cell r="M394">
            <v>13</v>
          </cell>
          <cell r="Z394" t="str">
            <v>소풍</v>
          </cell>
          <cell r="AA394" t="str">
            <v>회의</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1</v>
          </cell>
          <cell r="BM394">
            <v>1</v>
          </cell>
          <cell r="BN394">
            <v>1</v>
          </cell>
          <cell r="BP394">
            <v>17</v>
          </cell>
        </row>
        <row r="395">
          <cell r="B395">
            <v>1584</v>
          </cell>
          <cell r="C395" t="str">
            <v>Medical</v>
          </cell>
          <cell r="D395" t="str">
            <v>Clinical Research</v>
          </cell>
          <cell r="E395" t="str">
            <v>손지원</v>
          </cell>
          <cell r="F395" t="str">
            <v>대리</v>
          </cell>
          <cell r="G395" t="str">
            <v>팀원</v>
          </cell>
          <cell r="H395" t="str">
            <v>2004-11-10</v>
          </cell>
          <cell r="I395" t="str">
            <v>여</v>
          </cell>
          <cell r="J395">
            <v>4.897260273972603</v>
          </cell>
          <cell r="K395">
            <v>0</v>
          </cell>
          <cell r="L395">
            <v>12</v>
          </cell>
          <cell r="M395">
            <v>12</v>
          </cell>
          <cell r="W395" t="str">
            <v>3/25대휴</v>
          </cell>
          <cell r="Z395" t="str">
            <v>소풍</v>
          </cell>
          <cell r="AA395" t="str">
            <v>회의</v>
          </cell>
          <cell r="AM395" t="str">
            <v>생휴</v>
          </cell>
          <cell r="AU395">
            <v>0</v>
          </cell>
          <cell r="AV395">
            <v>0</v>
          </cell>
          <cell r="AW395">
            <v>0</v>
          </cell>
          <cell r="AX395">
            <v>0</v>
          </cell>
          <cell r="AY395">
            <v>0</v>
          </cell>
          <cell r="AZ395">
            <v>0</v>
          </cell>
          <cell r="BA395">
            <v>1</v>
          </cell>
          <cell r="BB395">
            <v>0</v>
          </cell>
          <cell r="BC395">
            <v>0</v>
          </cell>
          <cell r="BD395">
            <v>1</v>
          </cell>
          <cell r="BE395">
            <v>0</v>
          </cell>
          <cell r="BF395">
            <v>0</v>
          </cell>
          <cell r="BG395">
            <v>0</v>
          </cell>
          <cell r="BH395">
            <v>0</v>
          </cell>
          <cell r="BI395">
            <v>0</v>
          </cell>
          <cell r="BJ395">
            <v>0</v>
          </cell>
          <cell r="BK395">
            <v>0</v>
          </cell>
          <cell r="BL395">
            <v>1</v>
          </cell>
          <cell r="BM395">
            <v>1</v>
          </cell>
          <cell r="BN395">
            <v>3</v>
          </cell>
          <cell r="BP395">
            <v>15</v>
          </cell>
        </row>
        <row r="396">
          <cell r="B396">
            <v>1301</v>
          </cell>
          <cell r="C396" t="str">
            <v>Medical</v>
          </cell>
          <cell r="D396" t="str">
            <v>Clinical Research</v>
          </cell>
          <cell r="E396" t="str">
            <v>이미경</v>
          </cell>
          <cell r="F396" t="str">
            <v>대리</v>
          </cell>
          <cell r="G396" t="str">
            <v>팀원</v>
          </cell>
          <cell r="H396" t="str">
            <v>2000-02-01</v>
          </cell>
          <cell r="I396" t="str">
            <v>여</v>
          </cell>
          <cell r="J396">
            <v>21</v>
          </cell>
          <cell r="K396">
            <v>0</v>
          </cell>
          <cell r="L396">
            <v>16</v>
          </cell>
          <cell r="M396">
            <v>16</v>
          </cell>
          <cell r="R396" t="str">
            <v>휴일</v>
          </cell>
          <cell r="S396" t="str">
            <v>4/5대휴</v>
          </cell>
          <cell r="Z396" t="str">
            <v>소풍</v>
          </cell>
          <cell r="AA396" t="str">
            <v>회의</v>
          </cell>
          <cell r="AH396" t="str">
            <v>반차</v>
          </cell>
          <cell r="AM396" t="str">
            <v>생휴</v>
          </cell>
          <cell r="AU396">
            <v>0</v>
          </cell>
          <cell r="AV396">
            <v>0</v>
          </cell>
          <cell r="AW396">
            <v>0</v>
          </cell>
          <cell r="AX396">
            <v>0</v>
          </cell>
          <cell r="AY396">
            <v>1</v>
          </cell>
          <cell r="AZ396">
            <v>0.5</v>
          </cell>
          <cell r="BA396">
            <v>1</v>
          </cell>
          <cell r="BB396">
            <v>0</v>
          </cell>
          <cell r="BC396">
            <v>1</v>
          </cell>
          <cell r="BD396">
            <v>1</v>
          </cell>
          <cell r="BE396">
            <v>0</v>
          </cell>
          <cell r="BF396">
            <v>0</v>
          </cell>
          <cell r="BG396">
            <v>0</v>
          </cell>
          <cell r="BH396">
            <v>0</v>
          </cell>
          <cell r="BI396">
            <v>0</v>
          </cell>
          <cell r="BJ396">
            <v>0</v>
          </cell>
          <cell r="BK396">
            <v>0</v>
          </cell>
          <cell r="BL396">
            <v>1</v>
          </cell>
          <cell r="BM396">
            <v>1</v>
          </cell>
          <cell r="BN396">
            <v>3</v>
          </cell>
          <cell r="BP396">
            <v>15</v>
          </cell>
        </row>
        <row r="397">
          <cell r="B397">
            <v>1418</v>
          </cell>
          <cell r="C397" t="str">
            <v>Medical</v>
          </cell>
          <cell r="D397" t="str">
            <v>Clinical Research</v>
          </cell>
          <cell r="E397" t="str">
            <v>양현아</v>
          </cell>
          <cell r="F397" t="str">
            <v>대리</v>
          </cell>
          <cell r="G397" t="str">
            <v>팀원</v>
          </cell>
          <cell r="H397" t="str">
            <v>2002-04-01</v>
          </cell>
          <cell r="I397" t="str">
            <v>여</v>
          </cell>
          <cell r="J397">
            <v>20</v>
          </cell>
          <cell r="K397">
            <v>0</v>
          </cell>
          <cell r="L397">
            <v>14</v>
          </cell>
          <cell r="M397">
            <v>14</v>
          </cell>
          <cell r="P397" t="str">
            <v>생휴</v>
          </cell>
          <cell r="Z397" t="str">
            <v>소풍</v>
          </cell>
          <cell r="AA397" t="str">
            <v>회의</v>
          </cell>
          <cell r="AU397">
            <v>0</v>
          </cell>
          <cell r="AV397">
            <v>0</v>
          </cell>
          <cell r="AW397">
            <v>0</v>
          </cell>
          <cell r="AX397">
            <v>0</v>
          </cell>
          <cell r="AY397">
            <v>0</v>
          </cell>
          <cell r="AZ397">
            <v>0</v>
          </cell>
          <cell r="BA397">
            <v>1</v>
          </cell>
          <cell r="BB397">
            <v>0</v>
          </cell>
          <cell r="BC397">
            <v>0</v>
          </cell>
          <cell r="BD397">
            <v>0</v>
          </cell>
          <cell r="BE397">
            <v>0</v>
          </cell>
          <cell r="BF397">
            <v>0</v>
          </cell>
          <cell r="BG397">
            <v>0</v>
          </cell>
          <cell r="BH397">
            <v>0</v>
          </cell>
          <cell r="BI397">
            <v>0</v>
          </cell>
          <cell r="BJ397">
            <v>0</v>
          </cell>
          <cell r="BK397">
            <v>0</v>
          </cell>
          <cell r="BL397">
            <v>1</v>
          </cell>
          <cell r="BM397">
            <v>1</v>
          </cell>
          <cell r="BN397">
            <v>2</v>
          </cell>
          <cell r="BP397">
            <v>16</v>
          </cell>
        </row>
        <row r="398">
          <cell r="B398">
            <v>1395</v>
          </cell>
          <cell r="C398" t="str">
            <v>Medical</v>
          </cell>
          <cell r="D398" t="str">
            <v>Clinical Research</v>
          </cell>
          <cell r="E398" t="str">
            <v>박은순</v>
          </cell>
          <cell r="F398" t="str">
            <v>주임</v>
          </cell>
          <cell r="G398" t="str">
            <v>팀원</v>
          </cell>
          <cell r="H398" t="str">
            <v>2001-05-02</v>
          </cell>
          <cell r="I398" t="str">
            <v>여</v>
          </cell>
          <cell r="J398">
            <v>21</v>
          </cell>
          <cell r="K398">
            <v>0</v>
          </cell>
          <cell r="L398">
            <v>15</v>
          </cell>
          <cell r="M398">
            <v>15</v>
          </cell>
          <cell r="R398" t="str">
            <v>휴일</v>
          </cell>
          <cell r="Z398" t="str">
            <v>소풍</v>
          </cell>
          <cell r="AA398" t="str">
            <v>회의</v>
          </cell>
          <cell r="AH398" t="str">
            <v>4/5대휴</v>
          </cell>
          <cell r="AK398" t="str">
            <v>생휴</v>
          </cell>
          <cell r="AU398">
            <v>0</v>
          </cell>
          <cell r="AV398">
            <v>0</v>
          </cell>
          <cell r="AW398">
            <v>0</v>
          </cell>
          <cell r="AX398">
            <v>0</v>
          </cell>
          <cell r="AY398">
            <v>0</v>
          </cell>
          <cell r="AZ398">
            <v>0</v>
          </cell>
          <cell r="BA398">
            <v>1</v>
          </cell>
          <cell r="BB398">
            <v>0</v>
          </cell>
          <cell r="BC398">
            <v>1</v>
          </cell>
          <cell r="BD398">
            <v>1</v>
          </cell>
          <cell r="BE398">
            <v>0</v>
          </cell>
          <cell r="BF398">
            <v>0</v>
          </cell>
          <cell r="BG398">
            <v>0</v>
          </cell>
          <cell r="BH398">
            <v>0</v>
          </cell>
          <cell r="BI398">
            <v>0</v>
          </cell>
          <cell r="BJ398">
            <v>0</v>
          </cell>
          <cell r="BK398">
            <v>0</v>
          </cell>
          <cell r="BL398">
            <v>1</v>
          </cell>
          <cell r="BM398">
            <v>1</v>
          </cell>
          <cell r="BN398">
            <v>3</v>
          </cell>
          <cell r="BP398">
            <v>15</v>
          </cell>
        </row>
        <row r="399">
          <cell r="B399">
            <v>1373</v>
          </cell>
          <cell r="C399" t="str">
            <v>Medical</v>
          </cell>
          <cell r="D399" t="str">
            <v>Clinical Research</v>
          </cell>
          <cell r="E399" t="str">
            <v>김영화</v>
          </cell>
          <cell r="F399" t="str">
            <v>주임</v>
          </cell>
          <cell r="G399" t="str">
            <v>팀원</v>
          </cell>
          <cell r="H399" t="str">
            <v>2001-06-01</v>
          </cell>
          <cell r="I399" t="str">
            <v>여</v>
          </cell>
          <cell r="J399">
            <v>21</v>
          </cell>
          <cell r="K399">
            <v>0</v>
          </cell>
          <cell r="L399">
            <v>15</v>
          </cell>
          <cell r="M399">
            <v>15</v>
          </cell>
          <cell r="Z399" t="str">
            <v>소풍</v>
          </cell>
          <cell r="AA399" t="str">
            <v>회의</v>
          </cell>
          <cell r="AE399" t="str">
            <v>생휴</v>
          </cell>
          <cell r="AU399">
            <v>0</v>
          </cell>
          <cell r="AV399">
            <v>0</v>
          </cell>
          <cell r="AW399">
            <v>0</v>
          </cell>
          <cell r="AX399">
            <v>0</v>
          </cell>
          <cell r="AY399">
            <v>0</v>
          </cell>
          <cell r="AZ399">
            <v>0</v>
          </cell>
          <cell r="BA399">
            <v>1</v>
          </cell>
          <cell r="BB399">
            <v>0</v>
          </cell>
          <cell r="BC399">
            <v>0</v>
          </cell>
          <cell r="BD399">
            <v>0</v>
          </cell>
          <cell r="BE399">
            <v>0</v>
          </cell>
          <cell r="BF399">
            <v>0</v>
          </cell>
          <cell r="BG399">
            <v>0</v>
          </cell>
          <cell r="BH399">
            <v>0</v>
          </cell>
          <cell r="BI399">
            <v>0</v>
          </cell>
          <cell r="BJ399">
            <v>0</v>
          </cell>
          <cell r="BK399">
            <v>0</v>
          </cell>
          <cell r="BL399">
            <v>1</v>
          </cell>
          <cell r="BM399">
            <v>1</v>
          </cell>
          <cell r="BN399">
            <v>2</v>
          </cell>
          <cell r="BP399">
            <v>16</v>
          </cell>
        </row>
        <row r="400">
          <cell r="B400">
            <v>1576</v>
          </cell>
          <cell r="C400" t="str">
            <v>Medical</v>
          </cell>
          <cell r="D400" t="str">
            <v>Clinical Research</v>
          </cell>
          <cell r="E400" t="str">
            <v>변명주</v>
          </cell>
          <cell r="F400" t="str">
            <v>주임</v>
          </cell>
          <cell r="G400" t="str">
            <v>팀원</v>
          </cell>
          <cell r="H400" t="str">
            <v>2003-09-22</v>
          </cell>
          <cell r="I400" t="str">
            <v>여</v>
          </cell>
          <cell r="J400">
            <v>19</v>
          </cell>
          <cell r="K400">
            <v>0</v>
          </cell>
          <cell r="L400">
            <v>13</v>
          </cell>
          <cell r="M400">
            <v>13</v>
          </cell>
          <cell r="Z400" t="str">
            <v>소풍</v>
          </cell>
          <cell r="AA400" t="str">
            <v>회의</v>
          </cell>
          <cell r="AH400" t="str">
            <v>생휴</v>
          </cell>
          <cell r="AU400">
            <v>0</v>
          </cell>
          <cell r="AV400">
            <v>0</v>
          </cell>
          <cell r="AW400">
            <v>0</v>
          </cell>
          <cell r="AX400">
            <v>0</v>
          </cell>
          <cell r="AY400">
            <v>0</v>
          </cell>
          <cell r="AZ400">
            <v>0</v>
          </cell>
          <cell r="BA400">
            <v>1</v>
          </cell>
          <cell r="BB400">
            <v>0</v>
          </cell>
          <cell r="BC400">
            <v>0</v>
          </cell>
          <cell r="BD400">
            <v>0</v>
          </cell>
          <cell r="BE400">
            <v>0</v>
          </cell>
          <cell r="BF400">
            <v>0</v>
          </cell>
          <cell r="BG400">
            <v>0</v>
          </cell>
          <cell r="BH400">
            <v>0</v>
          </cell>
          <cell r="BI400">
            <v>0</v>
          </cell>
          <cell r="BJ400">
            <v>0</v>
          </cell>
          <cell r="BK400">
            <v>0</v>
          </cell>
          <cell r="BL400">
            <v>1</v>
          </cell>
          <cell r="BM400">
            <v>1</v>
          </cell>
          <cell r="BN400">
            <v>2</v>
          </cell>
          <cell r="BP400">
            <v>16</v>
          </cell>
        </row>
        <row r="401">
          <cell r="B401">
            <v>1596</v>
          </cell>
          <cell r="C401" t="str">
            <v>Medical</v>
          </cell>
          <cell r="D401" t="str">
            <v>Clinical Research</v>
          </cell>
          <cell r="E401" t="str">
            <v>허선경</v>
          </cell>
          <cell r="F401" t="str">
            <v>주임</v>
          </cell>
          <cell r="G401" t="str">
            <v>팀원</v>
          </cell>
          <cell r="H401">
            <v>38481</v>
          </cell>
          <cell r="I401" t="str">
            <v>여</v>
          </cell>
          <cell r="J401">
            <v>5.493150684931507</v>
          </cell>
          <cell r="K401">
            <v>0</v>
          </cell>
          <cell r="L401">
            <v>11</v>
          </cell>
          <cell r="M401">
            <v>11</v>
          </cell>
          <cell r="Z401" t="str">
            <v>소풍</v>
          </cell>
          <cell r="AA401" t="str">
            <v>회의</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1</v>
          </cell>
          <cell r="BM401">
            <v>1</v>
          </cell>
          <cell r="BN401">
            <v>1</v>
          </cell>
          <cell r="BP401">
            <v>17</v>
          </cell>
        </row>
        <row r="402">
          <cell r="B402">
            <v>1537</v>
          </cell>
          <cell r="C402" t="str">
            <v>Medical</v>
          </cell>
          <cell r="D402" t="str">
            <v>Clinical Research</v>
          </cell>
          <cell r="E402" t="str">
            <v>박선영</v>
          </cell>
          <cell r="F402" t="str">
            <v>주임</v>
          </cell>
          <cell r="G402" t="str">
            <v>팀원</v>
          </cell>
          <cell r="H402" t="str">
            <v>2003-03-03</v>
          </cell>
          <cell r="I402" t="str">
            <v>여</v>
          </cell>
          <cell r="J402">
            <v>14</v>
          </cell>
          <cell r="K402">
            <v>0</v>
          </cell>
          <cell r="L402">
            <v>13</v>
          </cell>
          <cell r="M402">
            <v>13</v>
          </cell>
          <cell r="R402" t="str">
            <v>휴일</v>
          </cell>
          <cell r="Z402" t="str">
            <v>소풍</v>
          </cell>
          <cell r="AA402" t="str">
            <v>회의</v>
          </cell>
          <cell r="AG402" t="str">
            <v>생휴</v>
          </cell>
          <cell r="AM402" t="str">
            <v>4/5대휴</v>
          </cell>
          <cell r="AU402">
            <v>0</v>
          </cell>
          <cell r="AV402">
            <v>0</v>
          </cell>
          <cell r="AW402">
            <v>0</v>
          </cell>
          <cell r="AX402">
            <v>0</v>
          </cell>
          <cell r="AY402">
            <v>0</v>
          </cell>
          <cell r="AZ402">
            <v>0</v>
          </cell>
          <cell r="BA402">
            <v>1</v>
          </cell>
          <cell r="BB402">
            <v>0</v>
          </cell>
          <cell r="BC402">
            <v>1</v>
          </cell>
          <cell r="BD402">
            <v>1</v>
          </cell>
          <cell r="BE402">
            <v>0</v>
          </cell>
          <cell r="BF402">
            <v>0</v>
          </cell>
          <cell r="BG402">
            <v>0</v>
          </cell>
          <cell r="BH402">
            <v>0</v>
          </cell>
          <cell r="BI402">
            <v>0</v>
          </cell>
          <cell r="BJ402">
            <v>0</v>
          </cell>
          <cell r="BK402">
            <v>0</v>
          </cell>
          <cell r="BL402">
            <v>1</v>
          </cell>
          <cell r="BM402">
            <v>1</v>
          </cell>
          <cell r="BN402">
            <v>3</v>
          </cell>
          <cell r="BP402">
            <v>15</v>
          </cell>
        </row>
        <row r="403">
          <cell r="B403">
            <v>1613</v>
          </cell>
          <cell r="C403" t="str">
            <v>Medical</v>
          </cell>
          <cell r="D403" t="str">
            <v>Clinical Research</v>
          </cell>
          <cell r="E403" t="str">
            <v>원소영</v>
          </cell>
          <cell r="F403" t="str">
            <v>사원</v>
          </cell>
          <cell r="G403" t="str">
            <v>팀원</v>
          </cell>
          <cell r="H403">
            <v>38718</v>
          </cell>
          <cell r="I403" t="str">
            <v>여</v>
          </cell>
          <cell r="L403">
            <v>10</v>
          </cell>
          <cell r="M403">
            <v>10</v>
          </cell>
          <cell r="R403" t="str">
            <v>휴일</v>
          </cell>
          <cell r="Z403" t="str">
            <v>소풍</v>
          </cell>
          <cell r="AA403" t="str">
            <v>회의</v>
          </cell>
          <cell r="AH403" t="str">
            <v>생휴</v>
          </cell>
          <cell r="AU403">
            <v>0</v>
          </cell>
          <cell r="AV403">
            <v>0</v>
          </cell>
          <cell r="AW403">
            <v>0</v>
          </cell>
          <cell r="AX403">
            <v>0</v>
          </cell>
          <cell r="AY403">
            <v>0</v>
          </cell>
          <cell r="AZ403">
            <v>0</v>
          </cell>
          <cell r="BA403">
            <v>1</v>
          </cell>
          <cell r="BB403">
            <v>0</v>
          </cell>
          <cell r="BC403">
            <v>1</v>
          </cell>
          <cell r="BD403">
            <v>0</v>
          </cell>
          <cell r="BE403">
            <v>0</v>
          </cell>
          <cell r="BF403">
            <v>0</v>
          </cell>
          <cell r="BG403">
            <v>0</v>
          </cell>
          <cell r="BH403">
            <v>0</v>
          </cell>
          <cell r="BI403">
            <v>0</v>
          </cell>
          <cell r="BJ403">
            <v>0</v>
          </cell>
          <cell r="BK403">
            <v>0</v>
          </cell>
          <cell r="BL403">
            <v>1</v>
          </cell>
          <cell r="BM403">
            <v>1</v>
          </cell>
          <cell r="BN403">
            <v>2</v>
          </cell>
          <cell r="BP403">
            <v>16</v>
          </cell>
        </row>
        <row r="404">
          <cell r="B404">
            <v>1181</v>
          </cell>
          <cell r="C404" t="str">
            <v>Medical</v>
          </cell>
          <cell r="D404" t="str">
            <v>Clinical Operation</v>
          </cell>
          <cell r="E404" t="str">
            <v>박수연</v>
          </cell>
          <cell r="F404" t="str">
            <v>차장</v>
          </cell>
          <cell r="G404" t="str">
            <v>팀장</v>
          </cell>
          <cell r="H404" t="str">
            <v>1996-01-01</v>
          </cell>
          <cell r="I404" t="str">
            <v>여</v>
          </cell>
          <cell r="J404">
            <v>25.5</v>
          </cell>
          <cell r="K404">
            <v>0</v>
          </cell>
          <cell r="L404">
            <v>21</v>
          </cell>
          <cell r="M404">
            <v>21</v>
          </cell>
          <cell r="W404" t="str">
            <v>반차</v>
          </cell>
          <cell r="Z404" t="str">
            <v>소풍</v>
          </cell>
          <cell r="AA404" t="str">
            <v>회의</v>
          </cell>
          <cell r="AU404">
            <v>0</v>
          </cell>
          <cell r="AV404">
            <v>0</v>
          </cell>
          <cell r="AW404">
            <v>0</v>
          </cell>
          <cell r="AX404">
            <v>0</v>
          </cell>
          <cell r="AY404">
            <v>1</v>
          </cell>
          <cell r="AZ404">
            <v>0.5</v>
          </cell>
          <cell r="BA404">
            <v>0</v>
          </cell>
          <cell r="BB404">
            <v>0</v>
          </cell>
          <cell r="BC404">
            <v>0</v>
          </cell>
          <cell r="BD404">
            <v>0</v>
          </cell>
          <cell r="BE404">
            <v>0</v>
          </cell>
          <cell r="BF404">
            <v>0</v>
          </cell>
          <cell r="BG404">
            <v>0</v>
          </cell>
          <cell r="BH404">
            <v>0</v>
          </cell>
          <cell r="BI404">
            <v>0</v>
          </cell>
          <cell r="BJ404">
            <v>0</v>
          </cell>
          <cell r="BK404">
            <v>0</v>
          </cell>
          <cell r="BL404">
            <v>1</v>
          </cell>
          <cell r="BM404">
            <v>1</v>
          </cell>
          <cell r="BN404">
            <v>1</v>
          </cell>
          <cell r="BP404">
            <v>17</v>
          </cell>
        </row>
        <row r="405">
          <cell r="B405">
            <v>1614</v>
          </cell>
          <cell r="C405" t="str">
            <v>Medical</v>
          </cell>
          <cell r="D405" t="str">
            <v>Clinical Operation</v>
          </cell>
          <cell r="E405" t="str">
            <v>정옥재</v>
          </cell>
          <cell r="F405" t="str">
            <v>사원</v>
          </cell>
          <cell r="G405" t="str">
            <v>팀원</v>
          </cell>
          <cell r="H405">
            <v>38734</v>
          </cell>
          <cell r="I405" t="str">
            <v>여</v>
          </cell>
          <cell r="L405">
            <v>9.5616438356164384</v>
          </cell>
          <cell r="M405">
            <v>9.5616438356164384</v>
          </cell>
          <cell r="Z405" t="str">
            <v>소풍</v>
          </cell>
          <cell r="AA405" t="str">
            <v>회의</v>
          </cell>
          <cell r="AK405" t="str">
            <v>생휴</v>
          </cell>
          <cell r="AO405" t="str">
            <v>월차</v>
          </cell>
          <cell r="AR405" t="str">
            <v>5월~2월까지 생휴 안씀</v>
          </cell>
          <cell r="AU405">
            <v>0</v>
          </cell>
          <cell r="AV405">
            <v>0</v>
          </cell>
          <cell r="AW405">
            <v>0</v>
          </cell>
          <cell r="AX405">
            <v>1</v>
          </cell>
          <cell r="AY405">
            <v>0</v>
          </cell>
          <cell r="AZ405">
            <v>1</v>
          </cell>
          <cell r="BA405">
            <v>1</v>
          </cell>
          <cell r="BB405">
            <v>0</v>
          </cell>
          <cell r="BC405">
            <v>0</v>
          </cell>
          <cell r="BD405">
            <v>0</v>
          </cell>
          <cell r="BE405">
            <v>0</v>
          </cell>
          <cell r="BF405">
            <v>0</v>
          </cell>
          <cell r="BG405">
            <v>0</v>
          </cell>
          <cell r="BH405">
            <v>0</v>
          </cell>
          <cell r="BI405">
            <v>0</v>
          </cell>
          <cell r="BJ405">
            <v>0</v>
          </cell>
          <cell r="BK405">
            <v>0</v>
          </cell>
          <cell r="BL405">
            <v>1</v>
          </cell>
          <cell r="BM405">
            <v>1</v>
          </cell>
          <cell r="BN405">
            <v>3</v>
          </cell>
          <cell r="BP405">
            <v>15</v>
          </cell>
        </row>
        <row r="406">
          <cell r="B406">
            <v>1566</v>
          </cell>
          <cell r="C406" t="str">
            <v>Medical</v>
          </cell>
          <cell r="D406" t="str">
            <v>RDPM</v>
          </cell>
          <cell r="E406" t="str">
            <v>김윤이</v>
          </cell>
          <cell r="F406" t="str">
            <v>주임</v>
          </cell>
          <cell r="G406" t="str">
            <v>팀원</v>
          </cell>
          <cell r="H406" t="str">
            <v>2004-03-17</v>
          </cell>
          <cell r="I406" t="str">
            <v>여</v>
          </cell>
          <cell r="J406">
            <v>17.917808219178081</v>
          </cell>
          <cell r="K406">
            <v>0</v>
          </cell>
          <cell r="L406">
            <v>12</v>
          </cell>
          <cell r="M406">
            <v>12</v>
          </cell>
          <cell r="R406" t="str">
            <v>휴일</v>
          </cell>
          <cell r="Z406" t="str">
            <v>소풍</v>
          </cell>
          <cell r="AA406" t="str">
            <v>회의</v>
          </cell>
          <cell r="AB406" t="str">
            <v>휴일</v>
          </cell>
          <cell r="AC406" t="str">
            <v>휴일</v>
          </cell>
          <cell r="AO406" t="str">
            <v>생휴</v>
          </cell>
          <cell r="AU406">
            <v>0</v>
          </cell>
          <cell r="AV406">
            <v>0</v>
          </cell>
          <cell r="AW406">
            <v>0</v>
          </cell>
          <cell r="AX406">
            <v>0</v>
          </cell>
          <cell r="AY406">
            <v>0</v>
          </cell>
          <cell r="AZ406">
            <v>0</v>
          </cell>
          <cell r="BA406">
            <v>1</v>
          </cell>
          <cell r="BB406">
            <v>0</v>
          </cell>
          <cell r="BC406">
            <v>3</v>
          </cell>
          <cell r="BD406">
            <v>0</v>
          </cell>
          <cell r="BE406">
            <v>0</v>
          </cell>
          <cell r="BF406">
            <v>0</v>
          </cell>
          <cell r="BG406">
            <v>0</v>
          </cell>
          <cell r="BH406">
            <v>0</v>
          </cell>
          <cell r="BI406">
            <v>0</v>
          </cell>
          <cell r="BJ406">
            <v>0</v>
          </cell>
          <cell r="BK406">
            <v>0</v>
          </cell>
          <cell r="BL406">
            <v>1</v>
          </cell>
          <cell r="BM406">
            <v>1</v>
          </cell>
          <cell r="BN406">
            <v>2</v>
          </cell>
          <cell r="BP406">
            <v>16</v>
          </cell>
        </row>
        <row r="407">
          <cell r="B407">
            <v>1510</v>
          </cell>
          <cell r="C407" t="str">
            <v>Medical</v>
          </cell>
          <cell r="D407" t="str">
            <v>CME</v>
          </cell>
          <cell r="E407" t="str">
            <v>김윤정</v>
          </cell>
          <cell r="F407" t="str">
            <v>주임</v>
          </cell>
          <cell r="G407" t="str">
            <v>팀원</v>
          </cell>
          <cell r="H407" t="str">
            <v>2003-07-01</v>
          </cell>
          <cell r="I407" t="str">
            <v>여</v>
          </cell>
          <cell r="J407">
            <v>12.013698630136986</v>
          </cell>
          <cell r="K407">
            <v>0</v>
          </cell>
          <cell r="L407">
            <v>13</v>
          </cell>
          <cell r="M407">
            <v>13</v>
          </cell>
          <cell r="R407" t="str">
            <v>휴일</v>
          </cell>
          <cell r="T407" t="str">
            <v>4/5대휴</v>
          </cell>
          <cell r="Z407" t="str">
            <v>소풍</v>
          </cell>
          <cell r="AA407" t="str">
            <v>회의</v>
          </cell>
          <cell r="AU407">
            <v>0</v>
          </cell>
          <cell r="AV407">
            <v>0</v>
          </cell>
          <cell r="AW407">
            <v>0</v>
          </cell>
          <cell r="AX407">
            <v>0</v>
          </cell>
          <cell r="AY407">
            <v>0</v>
          </cell>
          <cell r="AZ407">
            <v>0</v>
          </cell>
          <cell r="BA407">
            <v>0</v>
          </cell>
          <cell r="BB407">
            <v>0</v>
          </cell>
          <cell r="BC407">
            <v>1</v>
          </cell>
          <cell r="BD407">
            <v>1</v>
          </cell>
          <cell r="BE407">
            <v>0</v>
          </cell>
          <cell r="BF407">
            <v>0</v>
          </cell>
          <cell r="BG407">
            <v>0</v>
          </cell>
          <cell r="BH407">
            <v>0</v>
          </cell>
          <cell r="BI407">
            <v>0</v>
          </cell>
          <cell r="BJ407">
            <v>0</v>
          </cell>
          <cell r="BK407">
            <v>0</v>
          </cell>
          <cell r="BL407">
            <v>1</v>
          </cell>
          <cell r="BM407">
            <v>1</v>
          </cell>
          <cell r="BN407">
            <v>2</v>
          </cell>
          <cell r="BP407">
            <v>16</v>
          </cell>
        </row>
        <row r="408">
          <cell r="B408">
            <v>1604</v>
          </cell>
          <cell r="C408" t="str">
            <v>Medical</v>
          </cell>
          <cell r="D408" t="str">
            <v>MIS/PV</v>
          </cell>
          <cell r="E408" t="str">
            <v>유도라</v>
          </cell>
          <cell r="F408" t="str">
            <v>과장</v>
          </cell>
          <cell r="G408" t="str">
            <v>팀장</v>
          </cell>
          <cell r="H408">
            <v>38642</v>
          </cell>
          <cell r="I408" t="str">
            <v>여</v>
          </cell>
          <cell r="J408">
            <v>1.0821917808219177</v>
          </cell>
          <cell r="K408">
            <v>0</v>
          </cell>
          <cell r="L408">
            <v>11</v>
          </cell>
          <cell r="M408">
            <v>11</v>
          </cell>
          <cell r="Z408" t="str">
            <v>소풍</v>
          </cell>
          <cell r="AA408" t="str">
            <v>회의</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1</v>
          </cell>
          <cell r="BM408">
            <v>1</v>
          </cell>
          <cell r="BN408">
            <v>1</v>
          </cell>
          <cell r="BP408">
            <v>17</v>
          </cell>
        </row>
        <row r="409">
          <cell r="B409">
            <v>1601</v>
          </cell>
          <cell r="C409" t="str">
            <v>Medical</v>
          </cell>
          <cell r="D409" t="str">
            <v>MIS/PV</v>
          </cell>
          <cell r="E409" t="str">
            <v>이경민</v>
          </cell>
          <cell r="F409" t="str">
            <v>사원</v>
          </cell>
          <cell r="G409" t="str">
            <v>팀원</v>
          </cell>
          <cell r="H409">
            <v>38596</v>
          </cell>
          <cell r="I409" t="str">
            <v>여</v>
          </cell>
          <cell r="J409">
            <v>0</v>
          </cell>
          <cell r="K409">
            <v>-1.6575342465753424</v>
          </cell>
          <cell r="L409">
            <v>11</v>
          </cell>
          <cell r="M409">
            <v>9.3424657534246585</v>
          </cell>
          <cell r="Z409" t="str">
            <v>소풍</v>
          </cell>
          <cell r="AA409" t="str">
            <v>회의</v>
          </cell>
          <cell r="AF409" t="str">
            <v>반차</v>
          </cell>
          <cell r="AM409" t="str">
            <v>생휴</v>
          </cell>
          <cell r="AU409">
            <v>0</v>
          </cell>
          <cell r="AV409">
            <v>0</v>
          </cell>
          <cell r="AW409">
            <v>0</v>
          </cell>
          <cell r="AX409">
            <v>0</v>
          </cell>
          <cell r="AY409">
            <v>1</v>
          </cell>
          <cell r="AZ409">
            <v>0.5</v>
          </cell>
          <cell r="BA409">
            <v>1</v>
          </cell>
          <cell r="BB409">
            <v>0</v>
          </cell>
          <cell r="BC409">
            <v>0</v>
          </cell>
          <cell r="BD409">
            <v>0</v>
          </cell>
          <cell r="BE409">
            <v>0</v>
          </cell>
          <cell r="BF409">
            <v>0</v>
          </cell>
          <cell r="BG409">
            <v>0</v>
          </cell>
          <cell r="BH409">
            <v>0</v>
          </cell>
          <cell r="BI409">
            <v>0</v>
          </cell>
          <cell r="BJ409">
            <v>0</v>
          </cell>
          <cell r="BK409">
            <v>0</v>
          </cell>
          <cell r="BL409">
            <v>1</v>
          </cell>
          <cell r="BM409">
            <v>1</v>
          </cell>
          <cell r="BN409">
            <v>2</v>
          </cell>
          <cell r="BP409">
            <v>16</v>
          </cell>
        </row>
        <row r="410">
          <cell r="B410">
            <v>1207</v>
          </cell>
          <cell r="C410" t="str">
            <v>Regulatory</v>
          </cell>
          <cell r="D410" t="str">
            <v>Registration</v>
          </cell>
          <cell r="E410" t="str">
            <v>이소정</v>
          </cell>
          <cell r="F410" t="str">
            <v>과장</v>
          </cell>
          <cell r="G410" t="str">
            <v>팀장</v>
          </cell>
          <cell r="H410" t="str">
            <v>1997-10-01</v>
          </cell>
          <cell r="I410" t="str">
            <v>여</v>
          </cell>
          <cell r="J410">
            <v>24.5</v>
          </cell>
          <cell r="K410">
            <v>0</v>
          </cell>
          <cell r="L410">
            <v>19</v>
          </cell>
          <cell r="M410">
            <v>19</v>
          </cell>
          <cell r="AE410" t="str">
            <v>생휴</v>
          </cell>
          <cell r="AU410">
            <v>0</v>
          </cell>
          <cell r="AV410">
            <v>0</v>
          </cell>
          <cell r="AW410">
            <v>0</v>
          </cell>
          <cell r="AX410">
            <v>0</v>
          </cell>
          <cell r="AY410">
            <v>0</v>
          </cell>
          <cell r="AZ410">
            <v>0</v>
          </cell>
          <cell r="BA410">
            <v>1</v>
          </cell>
          <cell r="BB410">
            <v>0</v>
          </cell>
          <cell r="BC410">
            <v>0</v>
          </cell>
          <cell r="BD410">
            <v>0</v>
          </cell>
          <cell r="BE410">
            <v>0</v>
          </cell>
          <cell r="BF410">
            <v>0</v>
          </cell>
          <cell r="BG410">
            <v>0</v>
          </cell>
          <cell r="BH410">
            <v>0</v>
          </cell>
          <cell r="BI410">
            <v>0</v>
          </cell>
          <cell r="BJ410">
            <v>0</v>
          </cell>
          <cell r="BK410">
            <v>0</v>
          </cell>
          <cell r="BL410">
            <v>0</v>
          </cell>
          <cell r="BM410">
            <v>0</v>
          </cell>
          <cell r="BN410">
            <v>1</v>
          </cell>
          <cell r="BP410">
            <v>18</v>
          </cell>
        </row>
        <row r="411">
          <cell r="B411">
            <v>1205</v>
          </cell>
          <cell r="C411" t="str">
            <v>Regulatory</v>
          </cell>
          <cell r="D411" t="str">
            <v>Registration</v>
          </cell>
          <cell r="E411" t="str">
            <v>김지향</v>
          </cell>
          <cell r="F411" t="str">
            <v>과장</v>
          </cell>
          <cell r="G411" t="str">
            <v>팀원</v>
          </cell>
          <cell r="H411" t="str">
            <v>1997-08-11</v>
          </cell>
          <cell r="I411" t="str">
            <v>여</v>
          </cell>
          <cell r="J411">
            <v>18</v>
          </cell>
          <cell r="K411">
            <v>0</v>
          </cell>
          <cell r="L411">
            <v>19</v>
          </cell>
          <cell r="M411">
            <v>19</v>
          </cell>
          <cell r="R411" t="str">
            <v>휴일</v>
          </cell>
          <cell r="X411" t="str">
            <v>4/5대휴</v>
          </cell>
          <cell r="Y411" t="str">
            <v>반차</v>
          </cell>
          <cell r="AK411" t="str">
            <v>생휴</v>
          </cell>
          <cell r="AU411">
            <v>0</v>
          </cell>
          <cell r="AV411">
            <v>0</v>
          </cell>
          <cell r="AW411">
            <v>0</v>
          </cell>
          <cell r="AX411">
            <v>0</v>
          </cell>
          <cell r="AY411">
            <v>1</v>
          </cell>
          <cell r="AZ411">
            <v>0.5</v>
          </cell>
          <cell r="BA411">
            <v>1</v>
          </cell>
          <cell r="BB411">
            <v>0</v>
          </cell>
          <cell r="BC411">
            <v>1</v>
          </cell>
          <cell r="BD411">
            <v>1</v>
          </cell>
          <cell r="BE411">
            <v>0</v>
          </cell>
          <cell r="BF411">
            <v>0</v>
          </cell>
          <cell r="BG411">
            <v>0</v>
          </cell>
          <cell r="BH411">
            <v>0</v>
          </cell>
          <cell r="BI411">
            <v>0</v>
          </cell>
          <cell r="BJ411">
            <v>0</v>
          </cell>
          <cell r="BK411">
            <v>0</v>
          </cell>
          <cell r="BL411">
            <v>0</v>
          </cell>
          <cell r="BM411">
            <v>0</v>
          </cell>
          <cell r="BN411">
            <v>2</v>
          </cell>
          <cell r="BP411">
            <v>17</v>
          </cell>
        </row>
        <row r="412">
          <cell r="B412">
            <v>1482</v>
          </cell>
          <cell r="C412" t="str">
            <v>Regulatory</v>
          </cell>
          <cell r="D412" t="str">
            <v>Registration</v>
          </cell>
          <cell r="E412" t="str">
            <v>서현미</v>
          </cell>
          <cell r="F412" t="str">
            <v>주임</v>
          </cell>
          <cell r="G412" t="str">
            <v>팀원</v>
          </cell>
          <cell r="H412" t="str">
            <v>2002-04-01</v>
          </cell>
          <cell r="I412" t="str">
            <v>여</v>
          </cell>
          <cell r="J412">
            <v>16</v>
          </cell>
          <cell r="K412">
            <v>0</v>
          </cell>
          <cell r="L412">
            <v>14</v>
          </cell>
          <cell r="M412">
            <v>14</v>
          </cell>
          <cell r="R412" t="str">
            <v>휴일</v>
          </cell>
          <cell r="AK412" t="str">
            <v>4/5대휴</v>
          </cell>
          <cell r="AU412">
            <v>0</v>
          </cell>
          <cell r="AV412">
            <v>0</v>
          </cell>
          <cell r="AW412">
            <v>0</v>
          </cell>
          <cell r="AX412">
            <v>0</v>
          </cell>
          <cell r="AY412">
            <v>0</v>
          </cell>
          <cell r="AZ412">
            <v>0</v>
          </cell>
          <cell r="BA412">
            <v>0</v>
          </cell>
          <cell r="BB412">
            <v>0</v>
          </cell>
          <cell r="BC412">
            <v>1</v>
          </cell>
          <cell r="BD412">
            <v>1</v>
          </cell>
          <cell r="BE412">
            <v>0</v>
          </cell>
          <cell r="BF412">
            <v>0</v>
          </cell>
          <cell r="BG412">
            <v>0</v>
          </cell>
          <cell r="BH412">
            <v>0</v>
          </cell>
          <cell r="BI412">
            <v>0</v>
          </cell>
          <cell r="BJ412">
            <v>0</v>
          </cell>
          <cell r="BK412">
            <v>0</v>
          </cell>
          <cell r="BL412">
            <v>0</v>
          </cell>
          <cell r="BM412">
            <v>0</v>
          </cell>
          <cell r="BN412">
            <v>1</v>
          </cell>
          <cell r="BP412">
            <v>18</v>
          </cell>
        </row>
        <row r="413">
          <cell r="B413">
            <v>1572</v>
          </cell>
          <cell r="C413" t="str">
            <v>Regulatory</v>
          </cell>
          <cell r="D413" t="str">
            <v>Registration</v>
          </cell>
          <cell r="E413" t="str">
            <v>안희영</v>
          </cell>
          <cell r="F413" t="str">
            <v>주임</v>
          </cell>
          <cell r="G413" t="str">
            <v>팀원</v>
          </cell>
          <cell r="H413" t="str">
            <v>2004-06-21</v>
          </cell>
          <cell r="I413" t="str">
            <v>여</v>
          </cell>
          <cell r="J413">
            <v>10.287671232876711</v>
          </cell>
          <cell r="K413">
            <v>0</v>
          </cell>
          <cell r="L413">
            <v>12</v>
          </cell>
          <cell r="M413">
            <v>12</v>
          </cell>
          <cell r="AM413" t="str">
            <v>생휴</v>
          </cell>
          <cell r="AU413">
            <v>0</v>
          </cell>
          <cell r="AV413">
            <v>0</v>
          </cell>
          <cell r="AW413">
            <v>0</v>
          </cell>
          <cell r="AX413">
            <v>0</v>
          </cell>
          <cell r="AY413">
            <v>0</v>
          </cell>
          <cell r="AZ413">
            <v>0</v>
          </cell>
          <cell r="BA413">
            <v>1</v>
          </cell>
          <cell r="BB413">
            <v>0</v>
          </cell>
          <cell r="BC413">
            <v>0</v>
          </cell>
          <cell r="BD413">
            <v>0</v>
          </cell>
          <cell r="BE413">
            <v>0</v>
          </cell>
          <cell r="BF413">
            <v>0</v>
          </cell>
          <cell r="BG413">
            <v>0</v>
          </cell>
          <cell r="BH413">
            <v>0</v>
          </cell>
          <cell r="BI413">
            <v>0</v>
          </cell>
          <cell r="BJ413">
            <v>0</v>
          </cell>
          <cell r="BK413">
            <v>0</v>
          </cell>
          <cell r="BL413">
            <v>0</v>
          </cell>
          <cell r="BM413">
            <v>0</v>
          </cell>
          <cell r="BN413">
            <v>1</v>
          </cell>
          <cell r="BP413">
            <v>18</v>
          </cell>
        </row>
        <row r="414">
          <cell r="B414">
            <v>1600</v>
          </cell>
          <cell r="C414" t="str">
            <v>Regulatory</v>
          </cell>
          <cell r="D414" t="str">
            <v>Registration</v>
          </cell>
          <cell r="E414" t="str">
            <v>구혜진</v>
          </cell>
          <cell r="F414" t="str">
            <v>사원</v>
          </cell>
          <cell r="G414" t="str">
            <v>팀원</v>
          </cell>
          <cell r="H414">
            <v>38596</v>
          </cell>
          <cell r="I414" t="str">
            <v>여</v>
          </cell>
          <cell r="J414">
            <v>0</v>
          </cell>
          <cell r="K414">
            <v>-1.1575342465753424</v>
          </cell>
          <cell r="L414">
            <v>11</v>
          </cell>
          <cell r="M414">
            <v>9.8424657534246585</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P414">
            <v>19</v>
          </cell>
        </row>
        <row r="415">
          <cell r="B415">
            <v>5012</v>
          </cell>
          <cell r="C415" t="str">
            <v>Regulatory</v>
          </cell>
          <cell r="D415" t="str">
            <v>QMS</v>
          </cell>
          <cell r="E415" t="str">
            <v>고재천</v>
          </cell>
          <cell r="F415" t="str">
            <v>부장</v>
          </cell>
          <cell r="G415" t="str">
            <v>팀장</v>
          </cell>
          <cell r="H415" t="str">
            <v>1988-03-23</v>
          </cell>
          <cell r="I415" t="str">
            <v>남</v>
          </cell>
          <cell r="J415">
            <v>29</v>
          </cell>
          <cell r="K415">
            <v>0</v>
          </cell>
          <cell r="L415">
            <v>28</v>
          </cell>
          <cell r="M415">
            <v>28</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P415">
            <v>19</v>
          </cell>
        </row>
        <row r="416">
          <cell r="B416">
            <v>1436</v>
          </cell>
          <cell r="C416" t="str">
            <v>Regulatory</v>
          </cell>
          <cell r="D416" t="str">
            <v>QMS</v>
          </cell>
          <cell r="E416" t="str">
            <v>김정선</v>
          </cell>
          <cell r="F416" t="str">
            <v>사원</v>
          </cell>
          <cell r="G416" t="str">
            <v>팀원</v>
          </cell>
          <cell r="H416" t="str">
            <v>2003-01-07</v>
          </cell>
          <cell r="I416" t="str">
            <v>여</v>
          </cell>
          <cell r="J416">
            <v>10</v>
          </cell>
          <cell r="K416">
            <v>0</v>
          </cell>
          <cell r="L416">
            <v>13</v>
          </cell>
          <cell r="M416">
            <v>13</v>
          </cell>
          <cell r="AF416" t="str">
            <v>생휴</v>
          </cell>
          <cell r="AU416">
            <v>0</v>
          </cell>
          <cell r="AV416">
            <v>0</v>
          </cell>
          <cell r="AW416">
            <v>0</v>
          </cell>
          <cell r="AX416">
            <v>0</v>
          </cell>
          <cell r="AY416">
            <v>0</v>
          </cell>
          <cell r="AZ416">
            <v>0</v>
          </cell>
          <cell r="BA416">
            <v>1</v>
          </cell>
          <cell r="BB416">
            <v>0</v>
          </cell>
          <cell r="BC416">
            <v>0</v>
          </cell>
          <cell r="BD416">
            <v>0</v>
          </cell>
          <cell r="BE416">
            <v>0</v>
          </cell>
          <cell r="BF416">
            <v>0</v>
          </cell>
          <cell r="BG416">
            <v>0</v>
          </cell>
          <cell r="BH416">
            <v>0</v>
          </cell>
          <cell r="BI416">
            <v>0</v>
          </cell>
          <cell r="BJ416">
            <v>0</v>
          </cell>
          <cell r="BK416">
            <v>0</v>
          </cell>
          <cell r="BL416">
            <v>0</v>
          </cell>
          <cell r="BM416">
            <v>0</v>
          </cell>
          <cell r="BN416">
            <v>1</v>
          </cell>
          <cell r="BP416">
            <v>18</v>
          </cell>
        </row>
        <row r="417">
          <cell r="B417">
            <v>1101</v>
          </cell>
          <cell r="C417" t="str">
            <v>Regulatory</v>
          </cell>
          <cell r="D417" t="str">
            <v>Government Affaires</v>
          </cell>
          <cell r="E417" t="str">
            <v>이재원</v>
          </cell>
          <cell r="F417" t="str">
            <v>차장</v>
          </cell>
          <cell r="G417" t="str">
            <v>팀장</v>
          </cell>
          <cell r="H417" t="str">
            <v>1992-08-10</v>
          </cell>
          <cell r="I417" t="str">
            <v>남</v>
          </cell>
          <cell r="J417">
            <v>21</v>
          </cell>
          <cell r="K417">
            <v>0</v>
          </cell>
          <cell r="L417">
            <v>24</v>
          </cell>
          <cell r="M417">
            <v>24</v>
          </cell>
          <cell r="AD417" t="str">
            <v>출장</v>
          </cell>
          <cell r="AH417" t="str">
            <v>출장</v>
          </cell>
          <cell r="AU417">
            <v>0</v>
          </cell>
          <cell r="AV417">
            <v>0</v>
          </cell>
          <cell r="AW417">
            <v>0</v>
          </cell>
          <cell r="AX417">
            <v>0</v>
          </cell>
          <cell r="AY417">
            <v>0</v>
          </cell>
          <cell r="AZ417">
            <v>0</v>
          </cell>
          <cell r="BA417">
            <v>0</v>
          </cell>
          <cell r="BB417">
            <v>0</v>
          </cell>
          <cell r="BC417">
            <v>0</v>
          </cell>
          <cell r="BD417">
            <v>0</v>
          </cell>
          <cell r="BE417">
            <v>2</v>
          </cell>
          <cell r="BF417">
            <v>0</v>
          </cell>
          <cell r="BG417">
            <v>0</v>
          </cell>
          <cell r="BH417">
            <v>0</v>
          </cell>
          <cell r="BI417">
            <v>0</v>
          </cell>
          <cell r="BJ417">
            <v>0</v>
          </cell>
          <cell r="BK417">
            <v>0</v>
          </cell>
          <cell r="BL417">
            <v>0</v>
          </cell>
          <cell r="BM417">
            <v>0</v>
          </cell>
          <cell r="BN417">
            <v>2</v>
          </cell>
          <cell r="BP417">
            <v>17</v>
          </cell>
        </row>
        <row r="418">
          <cell r="B418">
            <v>1093</v>
          </cell>
          <cell r="C418" t="str">
            <v>Regulatory</v>
          </cell>
          <cell r="D418" t="str">
            <v>Pricing</v>
          </cell>
          <cell r="E418" t="str">
            <v>이봉주</v>
          </cell>
          <cell r="F418" t="str">
            <v>부장</v>
          </cell>
          <cell r="G418" t="str">
            <v>팀장</v>
          </cell>
          <cell r="H418" t="str">
            <v>1992-03-06</v>
          </cell>
          <cell r="I418" t="str">
            <v>남</v>
          </cell>
          <cell r="J418">
            <v>25</v>
          </cell>
          <cell r="K418">
            <v>0</v>
          </cell>
          <cell r="L418">
            <v>24</v>
          </cell>
          <cell r="M418">
            <v>24</v>
          </cell>
          <cell r="AD418" t="str">
            <v>출장</v>
          </cell>
          <cell r="AU418">
            <v>0</v>
          </cell>
          <cell r="AV418">
            <v>0</v>
          </cell>
          <cell r="AW418">
            <v>0</v>
          </cell>
          <cell r="AX418">
            <v>0</v>
          </cell>
          <cell r="AY418">
            <v>0</v>
          </cell>
          <cell r="AZ418">
            <v>0</v>
          </cell>
          <cell r="BA418">
            <v>0</v>
          </cell>
          <cell r="BB418">
            <v>0</v>
          </cell>
          <cell r="BC418">
            <v>0</v>
          </cell>
          <cell r="BD418">
            <v>0</v>
          </cell>
          <cell r="BE418">
            <v>1</v>
          </cell>
          <cell r="BF418">
            <v>0</v>
          </cell>
          <cell r="BG418">
            <v>0</v>
          </cell>
          <cell r="BH418">
            <v>0</v>
          </cell>
          <cell r="BI418">
            <v>0</v>
          </cell>
          <cell r="BJ418">
            <v>0</v>
          </cell>
          <cell r="BK418">
            <v>0</v>
          </cell>
          <cell r="BL418">
            <v>0</v>
          </cell>
          <cell r="BM418">
            <v>0</v>
          </cell>
          <cell r="BN418">
            <v>1</v>
          </cell>
          <cell r="BP418">
            <v>18</v>
          </cell>
        </row>
        <row r="419">
          <cell r="B419">
            <v>1248</v>
          </cell>
          <cell r="C419" t="str">
            <v>Regulatory</v>
          </cell>
          <cell r="D419" t="str">
            <v>Government Affaires</v>
          </cell>
          <cell r="E419" t="str">
            <v>김정식</v>
          </cell>
          <cell r="F419" t="str">
            <v>차장</v>
          </cell>
          <cell r="G419" t="str">
            <v>팀원</v>
          </cell>
          <cell r="H419" t="str">
            <v>1999-10-01</v>
          </cell>
          <cell r="I419" t="str">
            <v>남</v>
          </cell>
          <cell r="J419">
            <v>16</v>
          </cell>
          <cell r="K419">
            <v>0</v>
          </cell>
          <cell r="L419">
            <v>17</v>
          </cell>
          <cell r="M419">
            <v>17</v>
          </cell>
          <cell r="AD419" t="str">
            <v>출장</v>
          </cell>
          <cell r="AE419" t="str">
            <v>출장</v>
          </cell>
          <cell r="AF419" t="str">
            <v>출장</v>
          </cell>
          <cell r="AG419" t="str">
            <v>출장</v>
          </cell>
          <cell r="AU419">
            <v>0</v>
          </cell>
          <cell r="AV419">
            <v>0</v>
          </cell>
          <cell r="AW419">
            <v>0</v>
          </cell>
          <cell r="AX419">
            <v>0</v>
          </cell>
          <cell r="AY419">
            <v>0</v>
          </cell>
          <cell r="AZ419">
            <v>0</v>
          </cell>
          <cell r="BA419">
            <v>0</v>
          </cell>
          <cell r="BB419">
            <v>0</v>
          </cell>
          <cell r="BC419">
            <v>0</v>
          </cell>
          <cell r="BD419">
            <v>0</v>
          </cell>
          <cell r="BE419">
            <v>4</v>
          </cell>
          <cell r="BF419">
            <v>0</v>
          </cell>
          <cell r="BG419">
            <v>0</v>
          </cell>
          <cell r="BH419">
            <v>0</v>
          </cell>
          <cell r="BI419">
            <v>0</v>
          </cell>
          <cell r="BJ419">
            <v>0</v>
          </cell>
          <cell r="BK419">
            <v>0</v>
          </cell>
          <cell r="BL419">
            <v>0</v>
          </cell>
          <cell r="BM419">
            <v>0</v>
          </cell>
          <cell r="BN419">
            <v>4</v>
          </cell>
          <cell r="BP419">
            <v>15</v>
          </cell>
        </row>
        <row r="420">
          <cell r="B420">
            <v>1538</v>
          </cell>
          <cell r="C420" t="str">
            <v>Bio Regulatory &amp; GA</v>
          </cell>
          <cell r="D420" t="str">
            <v>Bio Registration</v>
          </cell>
          <cell r="E420" t="str">
            <v>김보영</v>
          </cell>
          <cell r="F420" t="str">
            <v>과장</v>
          </cell>
          <cell r="G420" t="str">
            <v>팀원</v>
          </cell>
          <cell r="H420" t="str">
            <v>2003-11-10</v>
          </cell>
          <cell r="I420" t="str">
            <v>여</v>
          </cell>
          <cell r="J420">
            <v>14</v>
          </cell>
          <cell r="K420">
            <v>0</v>
          </cell>
          <cell r="L420">
            <v>13</v>
          </cell>
          <cell r="M420">
            <v>13</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P420">
            <v>19</v>
          </cell>
        </row>
        <row r="421">
          <cell r="B421">
            <v>1387</v>
          </cell>
          <cell r="C421" t="str">
            <v>Administration</v>
          </cell>
          <cell r="D421" t="str">
            <v>GM</v>
          </cell>
          <cell r="E421" t="str">
            <v>안현진</v>
          </cell>
          <cell r="F421" t="str">
            <v>차장</v>
          </cell>
          <cell r="G421" t="str">
            <v>팀원</v>
          </cell>
          <cell r="H421" t="str">
            <v>2002-01-04</v>
          </cell>
          <cell r="I421" t="str">
            <v>여</v>
          </cell>
          <cell r="J421">
            <v>17</v>
          </cell>
          <cell r="K421">
            <v>0</v>
          </cell>
          <cell r="L421">
            <v>14</v>
          </cell>
          <cell r="M421">
            <v>14</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P421">
            <v>19</v>
          </cell>
        </row>
        <row r="422">
          <cell r="B422">
            <v>9050</v>
          </cell>
          <cell r="C422" t="str">
            <v>Administration</v>
          </cell>
          <cell r="D422" t="str">
            <v>GM</v>
          </cell>
          <cell r="E422" t="str">
            <v>전하서</v>
          </cell>
          <cell r="F422" t="str">
            <v>사원</v>
          </cell>
          <cell r="G422" t="str">
            <v>팀원</v>
          </cell>
          <cell r="H422">
            <v>38609</v>
          </cell>
          <cell r="I422" t="str">
            <v>남</v>
          </cell>
          <cell r="J422">
            <v>2.9863013698630136</v>
          </cell>
          <cell r="K422">
            <v>0</v>
          </cell>
          <cell r="L422">
            <v>11</v>
          </cell>
          <cell r="M422">
            <v>11</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P422">
            <v>19</v>
          </cell>
        </row>
        <row r="423">
          <cell r="B423">
            <v>1053</v>
          </cell>
          <cell r="C423" t="str">
            <v>Finance</v>
          </cell>
          <cell r="D423" t="str">
            <v>Accounting</v>
          </cell>
          <cell r="E423" t="str">
            <v>이기순</v>
          </cell>
          <cell r="F423" t="str">
            <v>대리</v>
          </cell>
          <cell r="G423" t="str">
            <v>팀원</v>
          </cell>
          <cell r="H423" t="str">
            <v>1990-09-10</v>
          </cell>
          <cell r="I423" t="str">
            <v>여</v>
          </cell>
          <cell r="J423">
            <v>32</v>
          </cell>
          <cell r="K423">
            <v>0</v>
          </cell>
          <cell r="L423">
            <v>26</v>
          </cell>
          <cell r="M423">
            <v>26</v>
          </cell>
          <cell r="N423" t="str">
            <v>휴일</v>
          </cell>
          <cell r="O423" t="str">
            <v>휴일</v>
          </cell>
          <cell r="X423" t="str">
            <v>4/1대휴</v>
          </cell>
          <cell r="Y423" t="str">
            <v>생휴</v>
          </cell>
          <cell r="AM423" t="str">
            <v>4/26대휴</v>
          </cell>
          <cell r="AP423" t="str">
            <v>휴일</v>
          </cell>
          <cell r="AU423">
            <v>0</v>
          </cell>
          <cell r="AV423">
            <v>0</v>
          </cell>
          <cell r="AW423">
            <v>0</v>
          </cell>
          <cell r="AX423">
            <v>0</v>
          </cell>
          <cell r="AY423">
            <v>0</v>
          </cell>
          <cell r="AZ423">
            <v>0</v>
          </cell>
          <cell r="BA423">
            <v>1</v>
          </cell>
          <cell r="BB423">
            <v>0</v>
          </cell>
          <cell r="BC423">
            <v>3</v>
          </cell>
          <cell r="BD423">
            <v>2</v>
          </cell>
          <cell r="BE423">
            <v>0</v>
          </cell>
          <cell r="BF423">
            <v>0</v>
          </cell>
          <cell r="BG423">
            <v>0</v>
          </cell>
          <cell r="BH423">
            <v>0</v>
          </cell>
          <cell r="BI423">
            <v>0</v>
          </cell>
          <cell r="BJ423">
            <v>0</v>
          </cell>
          <cell r="BK423">
            <v>0</v>
          </cell>
          <cell r="BL423">
            <v>0</v>
          </cell>
          <cell r="BM423">
            <v>0</v>
          </cell>
          <cell r="BN423">
            <v>3</v>
          </cell>
          <cell r="BP423">
            <v>16</v>
          </cell>
        </row>
        <row r="424">
          <cell r="B424">
            <v>1113</v>
          </cell>
          <cell r="C424" t="str">
            <v>Finance</v>
          </cell>
          <cell r="D424" t="str">
            <v>Accounting</v>
          </cell>
          <cell r="E424" t="str">
            <v>고규석</v>
          </cell>
          <cell r="F424" t="str">
            <v>대리</v>
          </cell>
          <cell r="G424" t="str">
            <v>팀원</v>
          </cell>
          <cell r="H424" t="str">
            <v>1992-10-26</v>
          </cell>
          <cell r="I424" t="str">
            <v>남</v>
          </cell>
          <cell r="J424">
            <v>28.5</v>
          </cell>
          <cell r="K424">
            <v>0</v>
          </cell>
          <cell r="L424">
            <v>24</v>
          </cell>
          <cell r="M424">
            <v>24</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P424">
            <v>19</v>
          </cell>
        </row>
        <row r="425">
          <cell r="B425">
            <v>1277</v>
          </cell>
          <cell r="C425" t="str">
            <v>Finance</v>
          </cell>
          <cell r="D425" t="str">
            <v>Accounting</v>
          </cell>
          <cell r="E425" t="str">
            <v>김성태</v>
          </cell>
          <cell r="F425" t="str">
            <v>차장</v>
          </cell>
          <cell r="G425" t="str">
            <v>팀장</v>
          </cell>
          <cell r="H425" t="str">
            <v>2000-01-10</v>
          </cell>
          <cell r="I425" t="str">
            <v>남</v>
          </cell>
          <cell r="J425">
            <v>19.5</v>
          </cell>
          <cell r="K425">
            <v>0</v>
          </cell>
          <cell r="L425">
            <v>16</v>
          </cell>
          <cell r="M425">
            <v>16</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P425">
            <v>19</v>
          </cell>
        </row>
        <row r="426">
          <cell r="B426">
            <v>1407</v>
          </cell>
          <cell r="C426" t="str">
            <v>Finance</v>
          </cell>
          <cell r="D426" t="str">
            <v>Planning</v>
          </cell>
          <cell r="E426" t="str">
            <v>최민정</v>
          </cell>
          <cell r="F426" t="str">
            <v>대리</v>
          </cell>
          <cell r="G426" t="str">
            <v>팀원</v>
          </cell>
          <cell r="H426" t="str">
            <v>2002-08-05</v>
          </cell>
          <cell r="I426" t="str">
            <v>여</v>
          </cell>
          <cell r="J426">
            <v>17.5</v>
          </cell>
          <cell r="K426">
            <v>0</v>
          </cell>
          <cell r="L426">
            <v>14</v>
          </cell>
          <cell r="M426">
            <v>14</v>
          </cell>
          <cell r="AO426" t="str">
            <v>생휴</v>
          </cell>
          <cell r="AU426">
            <v>0</v>
          </cell>
          <cell r="AV426">
            <v>0</v>
          </cell>
          <cell r="AW426">
            <v>0</v>
          </cell>
          <cell r="AX426">
            <v>0</v>
          </cell>
          <cell r="AY426">
            <v>0</v>
          </cell>
          <cell r="AZ426">
            <v>0</v>
          </cell>
          <cell r="BA426">
            <v>1</v>
          </cell>
          <cell r="BB426">
            <v>0</v>
          </cell>
          <cell r="BC426">
            <v>0</v>
          </cell>
          <cell r="BD426">
            <v>0</v>
          </cell>
          <cell r="BE426">
            <v>0</v>
          </cell>
          <cell r="BF426">
            <v>0</v>
          </cell>
          <cell r="BG426">
            <v>0</v>
          </cell>
          <cell r="BH426">
            <v>0</v>
          </cell>
          <cell r="BI426">
            <v>0</v>
          </cell>
          <cell r="BJ426">
            <v>0</v>
          </cell>
          <cell r="BK426">
            <v>0</v>
          </cell>
          <cell r="BL426">
            <v>0</v>
          </cell>
          <cell r="BM426">
            <v>0</v>
          </cell>
          <cell r="BN426">
            <v>1</v>
          </cell>
          <cell r="BP426">
            <v>18</v>
          </cell>
        </row>
        <row r="427">
          <cell r="B427">
            <v>1494</v>
          </cell>
          <cell r="C427" t="str">
            <v>Finance</v>
          </cell>
          <cell r="D427" t="str">
            <v>Planning</v>
          </cell>
          <cell r="E427" t="str">
            <v>박두범</v>
          </cell>
          <cell r="F427" t="str">
            <v>주임</v>
          </cell>
          <cell r="G427" t="str">
            <v>팀원</v>
          </cell>
          <cell r="H427" t="str">
            <v>2003-04-04</v>
          </cell>
          <cell r="I427" t="str">
            <v>남</v>
          </cell>
          <cell r="J427">
            <v>4.9246575342465739</v>
          </cell>
          <cell r="K427">
            <v>0</v>
          </cell>
          <cell r="L427">
            <v>13</v>
          </cell>
          <cell r="M427">
            <v>13</v>
          </cell>
          <cell r="AM427" t="str">
            <v>월차</v>
          </cell>
          <cell r="AU427">
            <v>0</v>
          </cell>
          <cell r="AV427">
            <v>0</v>
          </cell>
          <cell r="AW427">
            <v>0</v>
          </cell>
          <cell r="AX427">
            <v>1</v>
          </cell>
          <cell r="AY427">
            <v>0</v>
          </cell>
          <cell r="AZ427">
            <v>1</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1</v>
          </cell>
          <cell r="BP427">
            <v>18</v>
          </cell>
        </row>
        <row r="428">
          <cell r="B428">
            <v>1042</v>
          </cell>
          <cell r="C428" t="str">
            <v>Finance</v>
          </cell>
          <cell r="D428" t="str">
            <v>Treasury</v>
          </cell>
          <cell r="E428" t="str">
            <v>장진영</v>
          </cell>
          <cell r="F428" t="str">
            <v>부장</v>
          </cell>
          <cell r="G428" t="str">
            <v>팀장</v>
          </cell>
          <cell r="H428" t="str">
            <v>1989-09-18</v>
          </cell>
          <cell r="I428" t="str">
            <v>남</v>
          </cell>
          <cell r="J428">
            <v>33</v>
          </cell>
          <cell r="K428">
            <v>0</v>
          </cell>
          <cell r="L428">
            <v>27</v>
          </cell>
          <cell r="M428">
            <v>27</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P428">
            <v>19</v>
          </cell>
        </row>
        <row r="429">
          <cell r="B429">
            <v>1057</v>
          </cell>
          <cell r="C429" t="str">
            <v>Finance</v>
          </cell>
          <cell r="D429" t="str">
            <v>Treasury</v>
          </cell>
          <cell r="E429" t="str">
            <v>주석헌</v>
          </cell>
          <cell r="F429" t="str">
            <v>차장</v>
          </cell>
          <cell r="G429" t="str">
            <v>팀원</v>
          </cell>
          <cell r="H429" t="str">
            <v>1990-09-24</v>
          </cell>
          <cell r="I429" t="str">
            <v>남</v>
          </cell>
          <cell r="J429">
            <v>29</v>
          </cell>
          <cell r="K429">
            <v>0</v>
          </cell>
          <cell r="L429">
            <v>26</v>
          </cell>
          <cell r="M429">
            <v>26</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P429">
            <v>19</v>
          </cell>
        </row>
        <row r="430">
          <cell r="B430">
            <v>1152</v>
          </cell>
          <cell r="C430" t="str">
            <v>Finance</v>
          </cell>
          <cell r="D430" t="str">
            <v>Treasury</v>
          </cell>
          <cell r="E430" t="str">
            <v>이해진</v>
          </cell>
          <cell r="F430" t="str">
            <v>과장</v>
          </cell>
          <cell r="G430" t="str">
            <v>팀원</v>
          </cell>
          <cell r="H430" t="str">
            <v>1994-10-01</v>
          </cell>
          <cell r="I430" t="str">
            <v>여</v>
          </cell>
          <cell r="J430">
            <v>28</v>
          </cell>
          <cell r="K430">
            <v>0</v>
          </cell>
          <cell r="L430">
            <v>22</v>
          </cell>
          <cell r="M430">
            <v>22</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v>0</v>
          </cell>
          <cell r="BN430">
            <v>0</v>
          </cell>
          <cell r="BP430">
            <v>19</v>
          </cell>
        </row>
        <row r="431">
          <cell r="B431">
            <v>1250</v>
          </cell>
          <cell r="C431" t="str">
            <v>Finance</v>
          </cell>
          <cell r="D431" t="str">
            <v>Accounting</v>
          </cell>
          <cell r="E431" t="str">
            <v>우지선</v>
          </cell>
          <cell r="F431" t="str">
            <v>대리</v>
          </cell>
          <cell r="G431" t="str">
            <v>팀원</v>
          </cell>
          <cell r="H431" t="str">
            <v>1999-11-01</v>
          </cell>
          <cell r="I431" t="str">
            <v>여</v>
          </cell>
          <cell r="J431">
            <v>21</v>
          </cell>
          <cell r="K431">
            <v>0</v>
          </cell>
          <cell r="L431">
            <v>17</v>
          </cell>
          <cell r="M431">
            <v>17</v>
          </cell>
          <cell r="AH431" t="str">
            <v>생휴</v>
          </cell>
          <cell r="AK431" t="str">
            <v>경조(동생결혼)</v>
          </cell>
          <cell r="AU431">
            <v>0</v>
          </cell>
          <cell r="AV431">
            <v>0</v>
          </cell>
          <cell r="AW431">
            <v>0</v>
          </cell>
          <cell r="AX431">
            <v>0</v>
          </cell>
          <cell r="AY431">
            <v>0</v>
          </cell>
          <cell r="AZ431">
            <v>0</v>
          </cell>
          <cell r="BA431">
            <v>1</v>
          </cell>
          <cell r="BB431">
            <v>1</v>
          </cell>
          <cell r="BC431">
            <v>0</v>
          </cell>
          <cell r="BD431">
            <v>0</v>
          </cell>
          <cell r="BE431">
            <v>0</v>
          </cell>
          <cell r="BF431">
            <v>0</v>
          </cell>
          <cell r="BG431">
            <v>0</v>
          </cell>
          <cell r="BH431">
            <v>0</v>
          </cell>
          <cell r="BI431">
            <v>0</v>
          </cell>
          <cell r="BJ431">
            <v>0</v>
          </cell>
          <cell r="BK431">
            <v>0</v>
          </cell>
          <cell r="BL431">
            <v>0</v>
          </cell>
          <cell r="BM431">
            <v>0</v>
          </cell>
          <cell r="BN431">
            <v>2</v>
          </cell>
          <cell r="BP431">
            <v>17</v>
          </cell>
        </row>
        <row r="432">
          <cell r="B432">
            <v>1142</v>
          </cell>
          <cell r="C432" t="str">
            <v>Finance</v>
          </cell>
          <cell r="D432" t="str">
            <v>Treasury</v>
          </cell>
          <cell r="E432" t="str">
            <v>문혜경</v>
          </cell>
          <cell r="F432" t="str">
            <v>주임</v>
          </cell>
          <cell r="G432" t="str">
            <v>팀원</v>
          </cell>
          <cell r="H432" t="str">
            <v>1994-06-07</v>
          </cell>
          <cell r="I432" t="str">
            <v>여</v>
          </cell>
          <cell r="J432">
            <v>28</v>
          </cell>
          <cell r="K432">
            <v>0</v>
          </cell>
          <cell r="L432">
            <v>22</v>
          </cell>
          <cell r="M432">
            <v>22</v>
          </cell>
          <cell r="AE432" t="str">
            <v>생휴</v>
          </cell>
          <cell r="AU432">
            <v>0</v>
          </cell>
          <cell r="AV432">
            <v>0</v>
          </cell>
          <cell r="AW432">
            <v>0</v>
          </cell>
          <cell r="AX432">
            <v>0</v>
          </cell>
          <cell r="AY432">
            <v>0</v>
          </cell>
          <cell r="AZ432">
            <v>0</v>
          </cell>
          <cell r="BA432">
            <v>1</v>
          </cell>
          <cell r="BB432">
            <v>0</v>
          </cell>
          <cell r="BC432">
            <v>0</v>
          </cell>
          <cell r="BD432">
            <v>0</v>
          </cell>
          <cell r="BE432">
            <v>0</v>
          </cell>
          <cell r="BF432">
            <v>0</v>
          </cell>
          <cell r="BG432">
            <v>0</v>
          </cell>
          <cell r="BH432">
            <v>0</v>
          </cell>
          <cell r="BI432">
            <v>0</v>
          </cell>
          <cell r="BJ432">
            <v>0</v>
          </cell>
          <cell r="BK432">
            <v>0</v>
          </cell>
          <cell r="BL432">
            <v>0</v>
          </cell>
          <cell r="BM432">
            <v>0</v>
          </cell>
          <cell r="BN432">
            <v>1</v>
          </cell>
          <cell r="BP432">
            <v>18</v>
          </cell>
        </row>
        <row r="433">
          <cell r="B433">
            <v>1038</v>
          </cell>
          <cell r="C433" t="str">
            <v>Finance</v>
          </cell>
          <cell r="D433" t="str">
            <v>Procurement</v>
          </cell>
          <cell r="E433" t="str">
            <v>임지순</v>
          </cell>
          <cell r="F433" t="str">
            <v>부장</v>
          </cell>
          <cell r="G433" t="str">
            <v>팀장</v>
          </cell>
          <cell r="H433" t="str">
            <v>1989-04-10</v>
          </cell>
          <cell r="I433" t="str">
            <v>남</v>
          </cell>
          <cell r="J433">
            <v>24.5</v>
          </cell>
          <cell r="K433">
            <v>0</v>
          </cell>
          <cell r="L433">
            <v>27</v>
          </cell>
          <cell r="M433">
            <v>27</v>
          </cell>
          <cell r="X433" t="str">
            <v>월차</v>
          </cell>
          <cell r="Y433" t="str">
            <v>연반차</v>
          </cell>
          <cell r="AU433">
            <v>0</v>
          </cell>
          <cell r="AV433">
            <v>1</v>
          </cell>
          <cell r="AW433">
            <v>0.5</v>
          </cell>
          <cell r="AX433">
            <v>1</v>
          </cell>
          <cell r="AY433">
            <v>0</v>
          </cell>
          <cell r="AZ433">
            <v>1</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1</v>
          </cell>
          <cell r="BP433">
            <v>18</v>
          </cell>
        </row>
        <row r="434">
          <cell r="B434">
            <v>1478</v>
          </cell>
          <cell r="C434" t="str">
            <v>Finance</v>
          </cell>
          <cell r="D434" t="str">
            <v>Procurement</v>
          </cell>
          <cell r="E434" t="str">
            <v>최인주</v>
          </cell>
          <cell r="F434" t="str">
            <v>사원</v>
          </cell>
          <cell r="G434" t="str">
            <v>팀원</v>
          </cell>
          <cell r="H434" t="str">
            <v>2003-01-07</v>
          </cell>
          <cell r="I434" t="str">
            <v>여</v>
          </cell>
          <cell r="J434">
            <v>15</v>
          </cell>
          <cell r="K434">
            <v>0</v>
          </cell>
          <cell r="L434">
            <v>13</v>
          </cell>
          <cell r="M434">
            <v>13</v>
          </cell>
          <cell r="AG434" t="str">
            <v>생휴</v>
          </cell>
          <cell r="AU434">
            <v>0</v>
          </cell>
          <cell r="AV434">
            <v>0</v>
          </cell>
          <cell r="AW434">
            <v>0</v>
          </cell>
          <cell r="AX434">
            <v>0</v>
          </cell>
          <cell r="AY434">
            <v>0</v>
          </cell>
          <cell r="AZ434">
            <v>0</v>
          </cell>
          <cell r="BA434">
            <v>1</v>
          </cell>
          <cell r="BB434">
            <v>0</v>
          </cell>
          <cell r="BC434">
            <v>0</v>
          </cell>
          <cell r="BD434">
            <v>0</v>
          </cell>
          <cell r="BE434">
            <v>0</v>
          </cell>
          <cell r="BF434">
            <v>0</v>
          </cell>
          <cell r="BG434">
            <v>0</v>
          </cell>
          <cell r="BH434">
            <v>0</v>
          </cell>
          <cell r="BI434">
            <v>0</v>
          </cell>
          <cell r="BJ434">
            <v>0</v>
          </cell>
          <cell r="BK434">
            <v>0</v>
          </cell>
          <cell r="BL434">
            <v>0</v>
          </cell>
          <cell r="BM434">
            <v>0</v>
          </cell>
          <cell r="BN434">
            <v>1</v>
          </cell>
          <cell r="BP434">
            <v>18</v>
          </cell>
        </row>
        <row r="435">
          <cell r="B435">
            <v>1132</v>
          </cell>
          <cell r="C435" t="str">
            <v>Finance</v>
          </cell>
          <cell r="D435" t="str">
            <v>Demand</v>
          </cell>
          <cell r="E435" t="str">
            <v>배정열</v>
          </cell>
          <cell r="F435" t="str">
            <v>차장</v>
          </cell>
          <cell r="G435" t="str">
            <v>팀장</v>
          </cell>
          <cell r="H435" t="str">
            <v>1993-11-01</v>
          </cell>
          <cell r="I435" t="str">
            <v>여</v>
          </cell>
          <cell r="J435">
            <v>29</v>
          </cell>
          <cell r="K435">
            <v>0</v>
          </cell>
          <cell r="L435">
            <v>23</v>
          </cell>
          <cell r="M435">
            <v>23</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P435">
            <v>19</v>
          </cell>
        </row>
        <row r="436">
          <cell r="B436">
            <v>1492</v>
          </cell>
          <cell r="C436" t="str">
            <v>Finance</v>
          </cell>
          <cell r="D436" t="str">
            <v>Demand</v>
          </cell>
          <cell r="E436" t="str">
            <v>한윤희</v>
          </cell>
          <cell r="F436" t="str">
            <v>주임</v>
          </cell>
          <cell r="G436" t="str">
            <v>팀원</v>
          </cell>
          <cell r="H436" t="str">
            <v>2003-03-17</v>
          </cell>
          <cell r="I436" t="str">
            <v>여</v>
          </cell>
          <cell r="J436">
            <v>17.5</v>
          </cell>
          <cell r="K436">
            <v>0</v>
          </cell>
          <cell r="L436">
            <v>13</v>
          </cell>
          <cell r="M436">
            <v>13</v>
          </cell>
          <cell r="AO436" t="str">
            <v>생휴</v>
          </cell>
          <cell r="AU436">
            <v>0</v>
          </cell>
          <cell r="AV436">
            <v>0</v>
          </cell>
          <cell r="AW436">
            <v>0</v>
          </cell>
          <cell r="AX436">
            <v>0</v>
          </cell>
          <cell r="AY436">
            <v>0</v>
          </cell>
          <cell r="AZ436">
            <v>0</v>
          </cell>
          <cell r="BA436">
            <v>1</v>
          </cell>
          <cell r="BB436">
            <v>0</v>
          </cell>
          <cell r="BC436">
            <v>0</v>
          </cell>
          <cell r="BD436">
            <v>0</v>
          </cell>
          <cell r="BE436">
            <v>0</v>
          </cell>
          <cell r="BF436">
            <v>0</v>
          </cell>
          <cell r="BG436">
            <v>0</v>
          </cell>
          <cell r="BH436">
            <v>0</v>
          </cell>
          <cell r="BI436">
            <v>0</v>
          </cell>
          <cell r="BJ436">
            <v>0</v>
          </cell>
          <cell r="BK436">
            <v>0</v>
          </cell>
          <cell r="BL436">
            <v>0</v>
          </cell>
          <cell r="BM436">
            <v>0</v>
          </cell>
          <cell r="BN436">
            <v>1</v>
          </cell>
          <cell r="BP436">
            <v>19</v>
          </cell>
        </row>
        <row r="437">
          <cell r="B437">
            <v>1611</v>
          </cell>
          <cell r="C437" t="str">
            <v>Finance</v>
          </cell>
          <cell r="D437" t="str">
            <v>Demand</v>
          </cell>
          <cell r="E437" t="str">
            <v>서지현</v>
          </cell>
          <cell r="F437" t="str">
            <v>주임</v>
          </cell>
          <cell r="G437" t="str">
            <v>팀원</v>
          </cell>
          <cell r="H437">
            <v>38718</v>
          </cell>
          <cell r="I437" t="str">
            <v>여</v>
          </cell>
          <cell r="L437">
            <v>10</v>
          </cell>
          <cell r="M437">
            <v>10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P437">
            <v>19</v>
          </cell>
        </row>
        <row r="438">
          <cell r="B438">
            <v>1052</v>
          </cell>
          <cell r="C438" t="str">
            <v>Finance</v>
          </cell>
          <cell r="D438" t="str">
            <v>Order Processing</v>
          </cell>
          <cell r="E438" t="str">
            <v>강신학</v>
          </cell>
          <cell r="F438" t="str">
            <v>과장</v>
          </cell>
          <cell r="G438" t="str">
            <v>팀원</v>
          </cell>
          <cell r="H438" t="str">
            <v>1990-06-25</v>
          </cell>
          <cell r="I438" t="str">
            <v>남</v>
          </cell>
          <cell r="J438">
            <v>29</v>
          </cell>
          <cell r="K438">
            <v>0</v>
          </cell>
          <cell r="L438">
            <v>26</v>
          </cell>
          <cell r="M438">
            <v>26</v>
          </cell>
          <cell r="AH438" t="str">
            <v>반차</v>
          </cell>
          <cell r="AU438">
            <v>0</v>
          </cell>
          <cell r="AV438">
            <v>0</v>
          </cell>
          <cell r="AW438">
            <v>0</v>
          </cell>
          <cell r="AX438">
            <v>0</v>
          </cell>
          <cell r="AY438">
            <v>1</v>
          </cell>
          <cell r="AZ438">
            <v>0.5</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P438">
            <v>19</v>
          </cell>
        </row>
        <row r="439">
          <cell r="B439">
            <v>1567</v>
          </cell>
          <cell r="C439" t="str">
            <v>Finance</v>
          </cell>
          <cell r="D439" t="str">
            <v>Order Processing</v>
          </cell>
          <cell r="E439" t="str">
            <v>이경혜</v>
          </cell>
          <cell r="F439" t="str">
            <v>사원</v>
          </cell>
          <cell r="G439" t="str">
            <v>팀원</v>
          </cell>
          <cell r="H439" t="str">
            <v>2004-06-28</v>
          </cell>
          <cell r="I439" t="str">
            <v>여</v>
          </cell>
          <cell r="J439">
            <v>10.095890410958905</v>
          </cell>
          <cell r="K439">
            <v>0</v>
          </cell>
          <cell r="L439">
            <v>12</v>
          </cell>
          <cell r="M439">
            <v>12</v>
          </cell>
          <cell r="AH439" t="str">
            <v>생휴</v>
          </cell>
          <cell r="AU439">
            <v>0</v>
          </cell>
          <cell r="AV439">
            <v>0</v>
          </cell>
          <cell r="AW439">
            <v>0</v>
          </cell>
          <cell r="AX439">
            <v>0</v>
          </cell>
          <cell r="AY439">
            <v>0</v>
          </cell>
          <cell r="AZ439">
            <v>0</v>
          </cell>
          <cell r="BA439">
            <v>1</v>
          </cell>
          <cell r="BB439">
            <v>0</v>
          </cell>
          <cell r="BC439">
            <v>0</v>
          </cell>
          <cell r="BD439">
            <v>0</v>
          </cell>
          <cell r="BE439">
            <v>0</v>
          </cell>
          <cell r="BF439">
            <v>0</v>
          </cell>
          <cell r="BG439">
            <v>0</v>
          </cell>
          <cell r="BH439">
            <v>0</v>
          </cell>
          <cell r="BI439">
            <v>0</v>
          </cell>
          <cell r="BJ439">
            <v>0</v>
          </cell>
          <cell r="BK439">
            <v>0</v>
          </cell>
          <cell r="BL439">
            <v>0</v>
          </cell>
          <cell r="BM439">
            <v>0</v>
          </cell>
          <cell r="BN439">
            <v>1</v>
          </cell>
          <cell r="BP439">
            <v>18</v>
          </cell>
        </row>
        <row r="440">
          <cell r="B440">
            <v>1204</v>
          </cell>
          <cell r="C440" t="str">
            <v>Finance</v>
          </cell>
          <cell r="D440" t="str">
            <v>IT</v>
          </cell>
          <cell r="E440" t="str">
            <v>곽수헌</v>
          </cell>
          <cell r="F440" t="str">
            <v>부장</v>
          </cell>
          <cell r="G440" t="str">
            <v>팀장</v>
          </cell>
          <cell r="H440" t="str">
            <v>1997-07-21</v>
          </cell>
          <cell r="I440" t="str">
            <v>여</v>
          </cell>
          <cell r="J440">
            <v>17</v>
          </cell>
          <cell r="K440">
            <v>0</v>
          </cell>
          <cell r="L440">
            <v>19</v>
          </cell>
          <cell r="M440">
            <v>19</v>
          </cell>
          <cell r="AG440" t="str">
            <v>생휴</v>
          </cell>
          <cell r="AU440">
            <v>0</v>
          </cell>
          <cell r="AV440">
            <v>0</v>
          </cell>
          <cell r="AW440">
            <v>0</v>
          </cell>
          <cell r="AX440">
            <v>0</v>
          </cell>
          <cell r="AY440">
            <v>0</v>
          </cell>
          <cell r="AZ440">
            <v>0</v>
          </cell>
          <cell r="BA440">
            <v>1</v>
          </cell>
          <cell r="BB440">
            <v>0</v>
          </cell>
          <cell r="BC440">
            <v>0</v>
          </cell>
          <cell r="BD440">
            <v>0</v>
          </cell>
          <cell r="BE440">
            <v>0</v>
          </cell>
          <cell r="BF440">
            <v>0</v>
          </cell>
          <cell r="BG440">
            <v>0</v>
          </cell>
          <cell r="BH440">
            <v>0</v>
          </cell>
          <cell r="BI440">
            <v>0</v>
          </cell>
          <cell r="BJ440">
            <v>0</v>
          </cell>
          <cell r="BK440">
            <v>0</v>
          </cell>
          <cell r="BL440">
            <v>0</v>
          </cell>
          <cell r="BM440">
            <v>0</v>
          </cell>
          <cell r="BN440">
            <v>1</v>
          </cell>
          <cell r="BP440">
            <v>18</v>
          </cell>
        </row>
        <row r="441">
          <cell r="B441">
            <v>1153</v>
          </cell>
          <cell r="C441" t="str">
            <v>Finance</v>
          </cell>
          <cell r="D441" t="str">
            <v>IT</v>
          </cell>
          <cell r="E441" t="str">
            <v>오석희</v>
          </cell>
          <cell r="F441" t="str">
            <v>과장</v>
          </cell>
          <cell r="G441" t="str">
            <v>팀원</v>
          </cell>
          <cell r="H441" t="str">
            <v>1994-10-17</v>
          </cell>
          <cell r="I441" t="str">
            <v>남</v>
          </cell>
          <cell r="J441">
            <v>23.5</v>
          </cell>
          <cell r="K441">
            <v>0</v>
          </cell>
          <cell r="L441">
            <v>22</v>
          </cell>
          <cell r="M441">
            <v>22</v>
          </cell>
          <cell r="AB441" t="str">
            <v>휴일</v>
          </cell>
          <cell r="AH441" t="str">
            <v>4/15대휴</v>
          </cell>
          <cell r="AL441" t="str">
            <v>반차</v>
          </cell>
          <cell r="AU441">
            <v>0</v>
          </cell>
          <cell r="AV441">
            <v>0</v>
          </cell>
          <cell r="AW441">
            <v>0</v>
          </cell>
          <cell r="AX441">
            <v>0</v>
          </cell>
          <cell r="AY441">
            <v>1</v>
          </cell>
          <cell r="AZ441">
            <v>0.5</v>
          </cell>
          <cell r="BA441">
            <v>0</v>
          </cell>
          <cell r="BB441">
            <v>0</v>
          </cell>
          <cell r="BC441">
            <v>1</v>
          </cell>
          <cell r="BD441">
            <v>1</v>
          </cell>
          <cell r="BE441">
            <v>0</v>
          </cell>
          <cell r="BF441">
            <v>0</v>
          </cell>
          <cell r="BG441">
            <v>0</v>
          </cell>
          <cell r="BH441">
            <v>0</v>
          </cell>
          <cell r="BI441">
            <v>0</v>
          </cell>
          <cell r="BJ441">
            <v>0</v>
          </cell>
          <cell r="BK441">
            <v>0</v>
          </cell>
          <cell r="BL441">
            <v>0</v>
          </cell>
          <cell r="BM441">
            <v>0</v>
          </cell>
          <cell r="BN441">
            <v>1</v>
          </cell>
          <cell r="BP441">
            <v>18</v>
          </cell>
        </row>
        <row r="442">
          <cell r="B442">
            <v>1565</v>
          </cell>
          <cell r="C442" t="str">
            <v>Finance</v>
          </cell>
          <cell r="D442" t="str">
            <v>IT</v>
          </cell>
          <cell r="E442" t="str">
            <v>이호준A</v>
          </cell>
          <cell r="F442" t="str">
            <v>대리</v>
          </cell>
          <cell r="G442" t="str">
            <v>팀원</v>
          </cell>
          <cell r="H442" t="str">
            <v>2004-03-16</v>
          </cell>
          <cell r="I442" t="str">
            <v>남</v>
          </cell>
          <cell r="J442">
            <v>9.9726027397260282</v>
          </cell>
          <cell r="K442">
            <v>0</v>
          </cell>
          <cell r="L442">
            <v>12</v>
          </cell>
          <cell r="M442">
            <v>12</v>
          </cell>
          <cell r="AE442" t="str">
            <v>반차</v>
          </cell>
          <cell r="AU442">
            <v>0</v>
          </cell>
          <cell r="AV442">
            <v>0</v>
          </cell>
          <cell r="AW442">
            <v>0</v>
          </cell>
          <cell r="AX442">
            <v>0</v>
          </cell>
          <cell r="AY442">
            <v>1</v>
          </cell>
          <cell r="AZ442">
            <v>0.5</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P442">
            <v>19</v>
          </cell>
        </row>
        <row r="443">
          <cell r="B443">
            <v>1154</v>
          </cell>
          <cell r="C443" t="str">
            <v>Finance</v>
          </cell>
          <cell r="D443" t="str">
            <v>IT</v>
          </cell>
          <cell r="E443" t="str">
            <v>오형주</v>
          </cell>
          <cell r="F443" t="str">
            <v>주임</v>
          </cell>
          <cell r="G443" t="str">
            <v>팀원</v>
          </cell>
          <cell r="H443" t="str">
            <v>1994-12-01</v>
          </cell>
          <cell r="I443" t="str">
            <v>여</v>
          </cell>
          <cell r="J443">
            <v>20</v>
          </cell>
          <cell r="K443">
            <v>0</v>
          </cell>
          <cell r="L443">
            <v>22</v>
          </cell>
          <cell r="M443">
            <v>22</v>
          </cell>
          <cell r="AL443" t="str">
            <v>생휴</v>
          </cell>
          <cell r="AU443">
            <v>0</v>
          </cell>
          <cell r="AV443">
            <v>0</v>
          </cell>
          <cell r="AW443">
            <v>0</v>
          </cell>
          <cell r="AX443">
            <v>0</v>
          </cell>
          <cell r="AY443">
            <v>0</v>
          </cell>
          <cell r="AZ443">
            <v>0</v>
          </cell>
          <cell r="BA443">
            <v>1</v>
          </cell>
          <cell r="BB443">
            <v>0</v>
          </cell>
          <cell r="BC443">
            <v>0</v>
          </cell>
          <cell r="BD443">
            <v>0</v>
          </cell>
          <cell r="BE443">
            <v>0</v>
          </cell>
          <cell r="BF443">
            <v>0</v>
          </cell>
          <cell r="BG443">
            <v>0</v>
          </cell>
          <cell r="BH443">
            <v>0</v>
          </cell>
          <cell r="BI443">
            <v>0</v>
          </cell>
          <cell r="BJ443">
            <v>0</v>
          </cell>
          <cell r="BK443">
            <v>0</v>
          </cell>
          <cell r="BL443">
            <v>0</v>
          </cell>
          <cell r="BM443">
            <v>0</v>
          </cell>
          <cell r="BN443">
            <v>1</v>
          </cell>
          <cell r="BP443">
            <v>18</v>
          </cell>
        </row>
        <row r="444">
          <cell r="B444">
            <v>1589</v>
          </cell>
          <cell r="C444" t="str">
            <v>Finance</v>
          </cell>
          <cell r="D444" t="str">
            <v>IT</v>
          </cell>
          <cell r="E444" t="str">
            <v>문수정</v>
          </cell>
          <cell r="F444" t="str">
            <v>과장</v>
          </cell>
          <cell r="G444" t="str">
            <v>팀원</v>
          </cell>
          <cell r="H444" t="str">
            <v>2004-12-20</v>
          </cell>
          <cell r="I444" t="str">
            <v>여</v>
          </cell>
          <cell r="J444">
            <v>2.3013698630136989</v>
          </cell>
          <cell r="K444">
            <v>0</v>
          </cell>
          <cell r="L444">
            <v>12</v>
          </cell>
          <cell r="M444">
            <v>12</v>
          </cell>
          <cell r="AK444" t="str">
            <v>생휴</v>
          </cell>
          <cell r="AU444">
            <v>0</v>
          </cell>
          <cell r="AV444">
            <v>0</v>
          </cell>
          <cell r="AW444">
            <v>0</v>
          </cell>
          <cell r="AX444">
            <v>0</v>
          </cell>
          <cell r="AY444">
            <v>0</v>
          </cell>
          <cell r="AZ444">
            <v>0</v>
          </cell>
          <cell r="BA444">
            <v>1</v>
          </cell>
          <cell r="BB444">
            <v>0</v>
          </cell>
          <cell r="BC444">
            <v>0</v>
          </cell>
          <cell r="BD444">
            <v>0</v>
          </cell>
          <cell r="BE444">
            <v>0</v>
          </cell>
          <cell r="BF444">
            <v>0</v>
          </cell>
          <cell r="BG444">
            <v>0</v>
          </cell>
          <cell r="BH444">
            <v>0</v>
          </cell>
          <cell r="BI444">
            <v>0</v>
          </cell>
          <cell r="BJ444">
            <v>0</v>
          </cell>
          <cell r="BK444">
            <v>0</v>
          </cell>
          <cell r="BL444">
            <v>0</v>
          </cell>
          <cell r="BM444">
            <v>0</v>
          </cell>
          <cell r="BN444">
            <v>1</v>
          </cell>
          <cell r="BP444">
            <v>18</v>
          </cell>
        </row>
        <row r="445">
          <cell r="B445">
            <v>1058</v>
          </cell>
          <cell r="C445" t="str">
            <v>HR&amp;GA</v>
          </cell>
          <cell r="D445" t="str">
            <v>HR Operations</v>
          </cell>
          <cell r="E445" t="str">
            <v>정대은</v>
          </cell>
          <cell r="F445" t="str">
            <v>부장</v>
          </cell>
          <cell r="G445" t="str">
            <v>팀장</v>
          </cell>
          <cell r="H445" t="str">
            <v>1990-10-08</v>
          </cell>
          <cell r="I445" t="str">
            <v>남</v>
          </cell>
          <cell r="J445">
            <v>30.5</v>
          </cell>
          <cell r="K445">
            <v>0</v>
          </cell>
          <cell r="L445">
            <v>26</v>
          </cell>
          <cell r="M445">
            <v>26</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P445">
            <v>19</v>
          </cell>
        </row>
        <row r="446">
          <cell r="B446">
            <v>1415</v>
          </cell>
          <cell r="C446" t="str">
            <v>HR&amp;GA</v>
          </cell>
          <cell r="D446" t="str">
            <v>HR Operations</v>
          </cell>
          <cell r="E446" t="str">
            <v>박지호</v>
          </cell>
          <cell r="F446" t="str">
            <v>과장</v>
          </cell>
          <cell r="G446" t="str">
            <v>팀원</v>
          </cell>
          <cell r="H446" t="str">
            <v>2002-10-10</v>
          </cell>
          <cell r="I446" t="str">
            <v>남</v>
          </cell>
          <cell r="J446">
            <v>15</v>
          </cell>
          <cell r="K446">
            <v>0</v>
          </cell>
          <cell r="L446">
            <v>14</v>
          </cell>
          <cell r="M446">
            <v>14</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cell r="BM446">
            <v>0</v>
          </cell>
          <cell r="BN446">
            <v>0</v>
          </cell>
          <cell r="BP446">
            <v>19</v>
          </cell>
        </row>
        <row r="447">
          <cell r="B447">
            <v>1374</v>
          </cell>
          <cell r="C447" t="str">
            <v>HR&amp;GA</v>
          </cell>
          <cell r="D447" t="str">
            <v>HR Operations</v>
          </cell>
          <cell r="E447" t="str">
            <v>조선영</v>
          </cell>
          <cell r="F447" t="str">
            <v>대리</v>
          </cell>
          <cell r="G447" t="str">
            <v>팀원</v>
          </cell>
          <cell r="H447" t="str">
            <v>2001-08-01</v>
          </cell>
          <cell r="I447" t="str">
            <v>여</v>
          </cell>
          <cell r="J447">
            <v>17.5</v>
          </cell>
          <cell r="K447">
            <v>0</v>
          </cell>
          <cell r="L447">
            <v>15</v>
          </cell>
          <cell r="M447">
            <v>15</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P447">
            <v>19</v>
          </cell>
        </row>
        <row r="448">
          <cell r="B448">
            <v>1175</v>
          </cell>
          <cell r="C448" t="str">
            <v>HR&amp;GA</v>
          </cell>
          <cell r="D448" t="str">
            <v>HR Operations</v>
          </cell>
          <cell r="E448" t="str">
            <v>김연화</v>
          </cell>
          <cell r="F448" t="str">
            <v>주임</v>
          </cell>
          <cell r="G448" t="str">
            <v>팀원</v>
          </cell>
          <cell r="H448" t="str">
            <v>1995-12-18</v>
          </cell>
          <cell r="I448" t="str">
            <v>여</v>
          </cell>
          <cell r="J448">
            <v>27</v>
          </cell>
          <cell r="K448">
            <v>0</v>
          </cell>
          <cell r="L448">
            <v>21</v>
          </cell>
          <cell r="M448">
            <v>21</v>
          </cell>
          <cell r="T448" t="str">
            <v>반차</v>
          </cell>
          <cell r="AM448" t="str">
            <v>생휴</v>
          </cell>
          <cell r="AU448">
            <v>0</v>
          </cell>
          <cell r="AV448">
            <v>0</v>
          </cell>
          <cell r="AW448">
            <v>0</v>
          </cell>
          <cell r="AX448">
            <v>0</v>
          </cell>
          <cell r="AY448">
            <v>1</v>
          </cell>
          <cell r="AZ448">
            <v>0.5</v>
          </cell>
          <cell r="BA448">
            <v>1</v>
          </cell>
          <cell r="BB448">
            <v>0</v>
          </cell>
          <cell r="BC448">
            <v>0</v>
          </cell>
          <cell r="BD448">
            <v>0</v>
          </cell>
          <cell r="BE448">
            <v>0</v>
          </cell>
          <cell r="BF448">
            <v>0</v>
          </cell>
          <cell r="BG448">
            <v>0</v>
          </cell>
          <cell r="BH448">
            <v>0</v>
          </cell>
          <cell r="BI448">
            <v>0</v>
          </cell>
          <cell r="BJ448">
            <v>0</v>
          </cell>
          <cell r="BK448">
            <v>0</v>
          </cell>
          <cell r="BL448">
            <v>0</v>
          </cell>
          <cell r="BM448">
            <v>0</v>
          </cell>
          <cell r="BN448">
            <v>1</v>
          </cell>
          <cell r="BP448">
            <v>18</v>
          </cell>
        </row>
        <row r="449">
          <cell r="B449">
            <v>1129</v>
          </cell>
          <cell r="C449" t="str">
            <v>HR&amp;GA</v>
          </cell>
          <cell r="D449" t="str">
            <v>Compensation &amp; Benefit</v>
          </cell>
          <cell r="E449" t="str">
            <v>서영희</v>
          </cell>
          <cell r="F449" t="str">
            <v>차장</v>
          </cell>
          <cell r="G449" t="str">
            <v>팀장</v>
          </cell>
          <cell r="H449" t="str">
            <v>1993-06-01</v>
          </cell>
          <cell r="I449" t="str">
            <v>여</v>
          </cell>
          <cell r="J449">
            <v>26.5</v>
          </cell>
          <cell r="K449">
            <v>0</v>
          </cell>
          <cell r="L449">
            <v>23</v>
          </cell>
          <cell r="M449">
            <v>23</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P449">
            <v>19</v>
          </cell>
        </row>
        <row r="450">
          <cell r="B450">
            <v>1571</v>
          </cell>
          <cell r="C450" t="str">
            <v>HR&amp;GA</v>
          </cell>
          <cell r="D450" t="str">
            <v>Compensation &amp; Benefit</v>
          </cell>
          <cell r="E450" t="str">
            <v>권보경</v>
          </cell>
          <cell r="F450" t="str">
            <v>주임</v>
          </cell>
          <cell r="G450" t="str">
            <v>팀원</v>
          </cell>
          <cell r="H450" t="str">
            <v>2004-06-16</v>
          </cell>
          <cell r="I450" t="str">
            <v>여</v>
          </cell>
          <cell r="J450">
            <v>6.9246575342465757</v>
          </cell>
          <cell r="K450">
            <v>0</v>
          </cell>
          <cell r="L450">
            <v>12</v>
          </cell>
          <cell r="M450">
            <v>12</v>
          </cell>
          <cell r="AO450" t="str">
            <v>생휴</v>
          </cell>
          <cell r="AU450">
            <v>0</v>
          </cell>
          <cell r="AV450">
            <v>0</v>
          </cell>
          <cell r="AW450">
            <v>0</v>
          </cell>
          <cell r="AX450">
            <v>0</v>
          </cell>
          <cell r="AY450">
            <v>0</v>
          </cell>
          <cell r="AZ450">
            <v>0</v>
          </cell>
          <cell r="BA450">
            <v>1</v>
          </cell>
          <cell r="BB450">
            <v>0</v>
          </cell>
          <cell r="BC450">
            <v>0</v>
          </cell>
          <cell r="BD450">
            <v>0</v>
          </cell>
          <cell r="BE450">
            <v>0</v>
          </cell>
          <cell r="BF450">
            <v>0</v>
          </cell>
          <cell r="BG450">
            <v>0</v>
          </cell>
          <cell r="BH450">
            <v>0</v>
          </cell>
          <cell r="BI450">
            <v>0</v>
          </cell>
          <cell r="BJ450">
            <v>0</v>
          </cell>
          <cell r="BK450">
            <v>0</v>
          </cell>
          <cell r="BL450">
            <v>0</v>
          </cell>
          <cell r="BM450">
            <v>0</v>
          </cell>
          <cell r="BN450">
            <v>1</v>
          </cell>
          <cell r="BP450">
            <v>18</v>
          </cell>
        </row>
        <row r="451">
          <cell r="B451">
            <v>1183</v>
          </cell>
          <cell r="C451" t="str">
            <v>HR&amp;GA</v>
          </cell>
          <cell r="D451" t="str">
            <v>GA</v>
          </cell>
          <cell r="E451" t="str">
            <v>안상용</v>
          </cell>
          <cell r="F451" t="str">
            <v>차장</v>
          </cell>
          <cell r="G451" t="str">
            <v>팀장</v>
          </cell>
          <cell r="H451" t="str">
            <v>1996-03-18</v>
          </cell>
          <cell r="I451" t="str">
            <v>남</v>
          </cell>
          <cell r="J451">
            <v>15</v>
          </cell>
          <cell r="K451">
            <v>0</v>
          </cell>
          <cell r="L451">
            <v>20</v>
          </cell>
          <cell r="M451">
            <v>20</v>
          </cell>
          <cell r="AH451" t="str">
            <v>월차</v>
          </cell>
          <cell r="AU451">
            <v>0</v>
          </cell>
          <cell r="AV451">
            <v>0</v>
          </cell>
          <cell r="AW451">
            <v>0</v>
          </cell>
          <cell r="AX451">
            <v>1</v>
          </cell>
          <cell r="AY451">
            <v>0</v>
          </cell>
          <cell r="AZ451">
            <v>1</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1</v>
          </cell>
          <cell r="BP451">
            <v>18</v>
          </cell>
        </row>
        <row r="452">
          <cell r="B452">
            <v>1405</v>
          </cell>
          <cell r="C452" t="str">
            <v>HR&amp;GA</v>
          </cell>
          <cell r="D452" t="str">
            <v>GA</v>
          </cell>
          <cell r="E452" t="str">
            <v>정윤성</v>
          </cell>
          <cell r="F452" t="str">
            <v>주임</v>
          </cell>
          <cell r="G452" t="str">
            <v>팀원</v>
          </cell>
          <cell r="H452" t="str">
            <v>2001-01-01</v>
          </cell>
          <cell r="I452" t="str">
            <v>남</v>
          </cell>
          <cell r="J452">
            <v>21</v>
          </cell>
          <cell r="K452">
            <v>0</v>
          </cell>
          <cell r="L452">
            <v>16</v>
          </cell>
          <cell r="M452">
            <v>16</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P452">
            <v>19</v>
          </cell>
        </row>
        <row r="453">
          <cell r="B453">
            <v>1261</v>
          </cell>
          <cell r="C453" t="str">
            <v>HR&amp;GA</v>
          </cell>
          <cell r="D453" t="str">
            <v>GA</v>
          </cell>
          <cell r="E453" t="str">
            <v>장정녀</v>
          </cell>
          <cell r="F453" t="str">
            <v>사원</v>
          </cell>
          <cell r="G453" t="str">
            <v>팀원</v>
          </cell>
          <cell r="H453" t="str">
            <v>2000-01-01</v>
          </cell>
          <cell r="I453" t="str">
            <v>여</v>
          </cell>
          <cell r="J453">
            <v>11.5</v>
          </cell>
          <cell r="K453">
            <v>0</v>
          </cell>
          <cell r="L453">
            <v>17</v>
          </cell>
          <cell r="M453">
            <v>17</v>
          </cell>
          <cell r="T453" t="str">
            <v>생휴</v>
          </cell>
          <cell r="AF453" t="str">
            <v>월차</v>
          </cell>
          <cell r="AU453">
            <v>0</v>
          </cell>
          <cell r="AV453">
            <v>0</v>
          </cell>
          <cell r="AW453">
            <v>0</v>
          </cell>
          <cell r="AX453">
            <v>1</v>
          </cell>
          <cell r="AY453">
            <v>0</v>
          </cell>
          <cell r="AZ453">
            <v>1</v>
          </cell>
          <cell r="BA453">
            <v>1</v>
          </cell>
          <cell r="BB453">
            <v>0</v>
          </cell>
          <cell r="BC453">
            <v>0</v>
          </cell>
          <cell r="BD453">
            <v>0</v>
          </cell>
          <cell r="BE453">
            <v>0</v>
          </cell>
          <cell r="BF453">
            <v>0</v>
          </cell>
          <cell r="BG453">
            <v>0</v>
          </cell>
          <cell r="BH453">
            <v>0</v>
          </cell>
          <cell r="BI453">
            <v>0</v>
          </cell>
          <cell r="BJ453">
            <v>0</v>
          </cell>
          <cell r="BK453">
            <v>0</v>
          </cell>
          <cell r="BL453">
            <v>0</v>
          </cell>
          <cell r="BM453">
            <v>0</v>
          </cell>
          <cell r="BN453">
            <v>2</v>
          </cell>
          <cell r="BP453">
            <v>17</v>
          </cell>
        </row>
        <row r="454">
          <cell r="B454">
            <v>1574</v>
          </cell>
          <cell r="C454" t="str">
            <v>HR&amp;GA</v>
          </cell>
          <cell r="D454" t="str">
            <v>GA</v>
          </cell>
          <cell r="E454" t="str">
            <v>엄정하</v>
          </cell>
          <cell r="F454" t="str">
            <v>사원</v>
          </cell>
          <cell r="G454" t="str">
            <v>팀원</v>
          </cell>
          <cell r="H454" t="str">
            <v>2004-01-05</v>
          </cell>
          <cell r="I454" t="str">
            <v>여</v>
          </cell>
          <cell r="J454">
            <v>14</v>
          </cell>
          <cell r="K454">
            <v>0</v>
          </cell>
          <cell r="L454">
            <v>12</v>
          </cell>
          <cell r="M454">
            <v>12</v>
          </cell>
          <cell r="AM454" t="str">
            <v>생휴</v>
          </cell>
          <cell r="AU454">
            <v>0</v>
          </cell>
          <cell r="AV454">
            <v>0</v>
          </cell>
          <cell r="AW454">
            <v>0</v>
          </cell>
          <cell r="AX454">
            <v>0</v>
          </cell>
          <cell r="AY454">
            <v>0</v>
          </cell>
          <cell r="AZ454">
            <v>0</v>
          </cell>
          <cell r="BA454">
            <v>1</v>
          </cell>
          <cell r="BB454">
            <v>0</v>
          </cell>
          <cell r="BC454">
            <v>0</v>
          </cell>
          <cell r="BD454">
            <v>0</v>
          </cell>
          <cell r="BE454">
            <v>0</v>
          </cell>
          <cell r="BF454">
            <v>0</v>
          </cell>
          <cell r="BG454">
            <v>0</v>
          </cell>
          <cell r="BH454">
            <v>0</v>
          </cell>
          <cell r="BI454">
            <v>0</v>
          </cell>
          <cell r="BJ454">
            <v>0</v>
          </cell>
          <cell r="BK454">
            <v>0</v>
          </cell>
          <cell r="BL454">
            <v>0</v>
          </cell>
          <cell r="BM454">
            <v>0</v>
          </cell>
          <cell r="BN454">
            <v>1</v>
          </cell>
          <cell r="BP454">
            <v>18</v>
          </cell>
        </row>
        <row r="455">
          <cell r="B455">
            <v>1631</v>
          </cell>
          <cell r="C455" t="str">
            <v>Legal</v>
          </cell>
          <cell r="D455" t="str">
            <v>Legal</v>
          </cell>
          <cell r="E455" t="str">
            <v>양지경</v>
          </cell>
          <cell r="F455" t="str">
            <v>주임</v>
          </cell>
          <cell r="G455" t="str">
            <v>팀원</v>
          </cell>
          <cell r="H455">
            <v>38439</v>
          </cell>
          <cell r="I455" t="str">
            <v>여</v>
          </cell>
          <cell r="J455">
            <v>4.6438356164383565</v>
          </cell>
          <cell r="K455">
            <v>0</v>
          </cell>
          <cell r="L455">
            <v>11</v>
          </cell>
          <cell r="M455">
            <v>11</v>
          </cell>
          <cell r="P455" t="str">
            <v>출장</v>
          </cell>
          <cell r="Q455" t="str">
            <v>출장</v>
          </cell>
          <cell r="S455" t="str">
            <v>출장</v>
          </cell>
          <cell r="T455" t="str">
            <v>출장</v>
          </cell>
          <cell r="AU455">
            <v>0</v>
          </cell>
          <cell r="AV455">
            <v>0</v>
          </cell>
          <cell r="AW455">
            <v>0</v>
          </cell>
          <cell r="AX455">
            <v>0</v>
          </cell>
          <cell r="AY455">
            <v>0</v>
          </cell>
          <cell r="AZ455">
            <v>0</v>
          </cell>
          <cell r="BA455">
            <v>0</v>
          </cell>
          <cell r="BB455">
            <v>0</v>
          </cell>
          <cell r="BC455">
            <v>0</v>
          </cell>
          <cell r="BD455">
            <v>0</v>
          </cell>
          <cell r="BE455">
            <v>4</v>
          </cell>
          <cell r="BF455">
            <v>0</v>
          </cell>
          <cell r="BG455">
            <v>0</v>
          </cell>
          <cell r="BH455">
            <v>0</v>
          </cell>
          <cell r="BI455">
            <v>0</v>
          </cell>
          <cell r="BJ455">
            <v>0</v>
          </cell>
          <cell r="BK455">
            <v>0</v>
          </cell>
          <cell r="BL455">
            <v>0</v>
          </cell>
          <cell r="BM455">
            <v>0</v>
          </cell>
          <cell r="BN455">
            <v>4</v>
          </cell>
          <cell r="BP455">
            <v>15</v>
          </cell>
        </row>
        <row r="456">
          <cell r="B456">
            <v>8011</v>
          </cell>
          <cell r="C456" t="str">
            <v>Consumer</v>
          </cell>
          <cell r="D456" t="str">
            <v>Consumer admin</v>
          </cell>
          <cell r="E456" t="str">
            <v>백하나</v>
          </cell>
          <cell r="F456" t="str">
            <v>사원</v>
          </cell>
          <cell r="G456" t="str">
            <v>임원</v>
          </cell>
          <cell r="H456">
            <v>38657</v>
          </cell>
          <cell r="I456" t="str">
            <v>여</v>
          </cell>
          <cell r="J456">
            <v>0.67123287671232879</v>
          </cell>
          <cell r="K456">
            <v>0</v>
          </cell>
          <cell r="L456">
            <v>11</v>
          </cell>
          <cell r="M456">
            <v>11</v>
          </cell>
          <cell r="AO456" t="str">
            <v>소풍</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cell r="BM456">
            <v>1</v>
          </cell>
          <cell r="BN456">
            <v>0</v>
          </cell>
          <cell r="BP456">
            <v>18</v>
          </cell>
        </row>
        <row r="457">
          <cell r="B457">
            <v>8005</v>
          </cell>
          <cell r="C457" t="str">
            <v>Consumer</v>
          </cell>
          <cell r="D457" t="str">
            <v>Marketing</v>
          </cell>
          <cell r="E457" t="str">
            <v>고진관</v>
          </cell>
          <cell r="F457" t="str">
            <v>차장</v>
          </cell>
          <cell r="G457" t="str">
            <v>팀원</v>
          </cell>
          <cell r="H457" t="str">
            <v>2000-03-02</v>
          </cell>
          <cell r="I457" t="str">
            <v>남</v>
          </cell>
          <cell r="J457">
            <v>13</v>
          </cell>
          <cell r="K457">
            <v>0</v>
          </cell>
          <cell r="L457">
            <v>16</v>
          </cell>
          <cell r="M457">
            <v>16</v>
          </cell>
          <cell r="AO457" t="str">
            <v>소풍</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v>1</v>
          </cell>
          <cell r="BN457">
            <v>0</v>
          </cell>
          <cell r="BP457">
            <v>18</v>
          </cell>
        </row>
        <row r="458">
          <cell r="B458">
            <v>8007</v>
          </cell>
          <cell r="C458" t="str">
            <v>Consumer</v>
          </cell>
          <cell r="D458" t="str">
            <v>Marketing</v>
          </cell>
          <cell r="E458" t="str">
            <v>배연희</v>
          </cell>
          <cell r="F458" t="str">
            <v>주임</v>
          </cell>
          <cell r="G458" t="str">
            <v>팀원</v>
          </cell>
          <cell r="H458" t="str">
            <v>2002-01-03</v>
          </cell>
          <cell r="I458" t="str">
            <v>여</v>
          </cell>
          <cell r="J458">
            <v>13</v>
          </cell>
          <cell r="K458">
            <v>0</v>
          </cell>
          <cell r="L458">
            <v>14</v>
          </cell>
          <cell r="M458">
            <v>14</v>
          </cell>
          <cell r="T458" t="str">
            <v>생휴</v>
          </cell>
          <cell r="AO458" t="str">
            <v>소풍</v>
          </cell>
          <cell r="AU458">
            <v>0</v>
          </cell>
          <cell r="AV458">
            <v>0</v>
          </cell>
          <cell r="AW458">
            <v>0</v>
          </cell>
          <cell r="AX458">
            <v>0</v>
          </cell>
          <cell r="AY458">
            <v>0</v>
          </cell>
          <cell r="AZ458">
            <v>0</v>
          </cell>
          <cell r="BA458">
            <v>1</v>
          </cell>
          <cell r="BB458">
            <v>0</v>
          </cell>
          <cell r="BC458">
            <v>0</v>
          </cell>
          <cell r="BD458">
            <v>0</v>
          </cell>
          <cell r="BE458">
            <v>0</v>
          </cell>
          <cell r="BF458">
            <v>0</v>
          </cell>
          <cell r="BG458">
            <v>0</v>
          </cell>
          <cell r="BH458">
            <v>0</v>
          </cell>
          <cell r="BI458">
            <v>0</v>
          </cell>
          <cell r="BJ458">
            <v>0</v>
          </cell>
          <cell r="BK458">
            <v>0</v>
          </cell>
          <cell r="BL458">
            <v>0</v>
          </cell>
          <cell r="BM458">
            <v>1</v>
          </cell>
          <cell r="BN458">
            <v>1</v>
          </cell>
          <cell r="BP458">
            <v>17</v>
          </cell>
        </row>
        <row r="459">
          <cell r="B459">
            <v>8002</v>
          </cell>
          <cell r="C459" t="str">
            <v>Consumer</v>
          </cell>
          <cell r="D459" t="str">
            <v>Sales</v>
          </cell>
          <cell r="E459" t="str">
            <v>신대호</v>
          </cell>
          <cell r="F459" t="str">
            <v>차장</v>
          </cell>
          <cell r="G459" t="str">
            <v>팀원</v>
          </cell>
          <cell r="H459" t="str">
            <v>1996-01-01</v>
          </cell>
          <cell r="I459" t="str">
            <v>남</v>
          </cell>
          <cell r="J459">
            <v>18</v>
          </cell>
          <cell r="K459">
            <v>0</v>
          </cell>
          <cell r="L459">
            <v>21</v>
          </cell>
          <cell r="M459">
            <v>21</v>
          </cell>
          <cell r="AO459" t="str">
            <v>소풍</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cell r="BM459">
            <v>1</v>
          </cell>
          <cell r="BN459">
            <v>0</v>
          </cell>
          <cell r="BP459">
            <v>18</v>
          </cell>
        </row>
        <row r="460">
          <cell r="B460">
            <v>8006</v>
          </cell>
          <cell r="C460" t="str">
            <v>Consumer</v>
          </cell>
          <cell r="D460" t="str">
            <v>Sales</v>
          </cell>
          <cell r="E460" t="str">
            <v>이성욱</v>
          </cell>
          <cell r="F460" t="str">
            <v>차장</v>
          </cell>
          <cell r="G460" t="str">
            <v>팀원</v>
          </cell>
          <cell r="H460" t="str">
            <v>2001-09-03</v>
          </cell>
          <cell r="I460" t="str">
            <v>남</v>
          </cell>
          <cell r="J460">
            <v>11</v>
          </cell>
          <cell r="K460">
            <v>0</v>
          </cell>
          <cell r="L460">
            <v>15</v>
          </cell>
          <cell r="M460">
            <v>15</v>
          </cell>
          <cell r="AO460" t="str">
            <v>소풍</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v>1</v>
          </cell>
          <cell r="BN460">
            <v>0</v>
          </cell>
          <cell r="BP460">
            <v>18</v>
          </cell>
        </row>
        <row r="461">
          <cell r="B461">
            <v>1608</v>
          </cell>
          <cell r="C461" t="str">
            <v>Bio Medical</v>
          </cell>
          <cell r="D461" t="str">
            <v>Bio-CR</v>
          </cell>
          <cell r="E461" t="str">
            <v>최은정</v>
          </cell>
          <cell r="F461" t="str">
            <v>대리</v>
          </cell>
          <cell r="G461" t="str">
            <v>팀원</v>
          </cell>
          <cell r="H461">
            <v>38687</v>
          </cell>
          <cell r="I461" t="str">
            <v>여</v>
          </cell>
          <cell r="J461">
            <v>0.84931506849315064</v>
          </cell>
          <cell r="K461">
            <v>0</v>
          </cell>
          <cell r="L461">
            <v>11</v>
          </cell>
          <cell r="M461">
            <v>11</v>
          </cell>
          <cell r="V461" t="str">
            <v>휴일</v>
          </cell>
          <cell r="Y461" t="str">
            <v>4/9대휴</v>
          </cell>
          <cell r="AO461" t="str">
            <v>생휴</v>
          </cell>
          <cell r="AQ461" t="str">
            <v>휴일</v>
          </cell>
          <cell r="AU461">
            <v>0</v>
          </cell>
          <cell r="AV461">
            <v>0</v>
          </cell>
          <cell r="AW461">
            <v>0</v>
          </cell>
          <cell r="AX461">
            <v>0</v>
          </cell>
          <cell r="AY461">
            <v>0</v>
          </cell>
          <cell r="AZ461">
            <v>0</v>
          </cell>
          <cell r="BA461">
            <v>1</v>
          </cell>
          <cell r="BB461">
            <v>0</v>
          </cell>
          <cell r="BC461">
            <v>2</v>
          </cell>
          <cell r="BD461">
            <v>1</v>
          </cell>
          <cell r="BE461">
            <v>0</v>
          </cell>
          <cell r="BF461">
            <v>0</v>
          </cell>
          <cell r="BG461">
            <v>0</v>
          </cell>
          <cell r="BH461">
            <v>0</v>
          </cell>
          <cell r="BI461">
            <v>0</v>
          </cell>
          <cell r="BJ461">
            <v>0</v>
          </cell>
          <cell r="BK461">
            <v>0</v>
          </cell>
          <cell r="BL461">
            <v>0</v>
          </cell>
          <cell r="BM461">
            <v>0</v>
          </cell>
          <cell r="BN461">
            <v>2</v>
          </cell>
          <cell r="BP461">
            <v>17</v>
          </cell>
        </row>
        <row r="462">
          <cell r="B462">
            <v>1564</v>
          </cell>
          <cell r="C462" t="str">
            <v>Bio Medical</v>
          </cell>
          <cell r="D462" t="str">
            <v>Bio-CR</v>
          </cell>
          <cell r="E462" t="str">
            <v>최현진</v>
          </cell>
          <cell r="F462" t="str">
            <v>사원</v>
          </cell>
          <cell r="G462" t="str">
            <v>팀원</v>
          </cell>
          <cell r="H462" t="str">
            <v>2004-03-08</v>
          </cell>
          <cell r="I462" t="str">
            <v>여</v>
          </cell>
          <cell r="J462">
            <v>17</v>
          </cell>
          <cell r="K462">
            <v>0</v>
          </cell>
          <cell r="L462">
            <v>12</v>
          </cell>
          <cell r="M462">
            <v>12</v>
          </cell>
          <cell r="Z462" t="str">
            <v>생휴</v>
          </cell>
          <cell r="AJ462" t="str">
            <v>휴일</v>
          </cell>
          <cell r="AU462">
            <v>0</v>
          </cell>
          <cell r="AV462">
            <v>0</v>
          </cell>
          <cell r="AW462">
            <v>0</v>
          </cell>
          <cell r="AX462">
            <v>0</v>
          </cell>
          <cell r="AY462">
            <v>0</v>
          </cell>
          <cell r="AZ462">
            <v>0</v>
          </cell>
          <cell r="BA462">
            <v>1</v>
          </cell>
          <cell r="BB462">
            <v>0</v>
          </cell>
          <cell r="BC462">
            <v>1</v>
          </cell>
          <cell r="BD462">
            <v>0</v>
          </cell>
          <cell r="BE462">
            <v>0</v>
          </cell>
          <cell r="BF462">
            <v>0</v>
          </cell>
          <cell r="BG462">
            <v>0</v>
          </cell>
          <cell r="BH462">
            <v>0</v>
          </cell>
          <cell r="BI462">
            <v>0</v>
          </cell>
          <cell r="BJ462">
            <v>0</v>
          </cell>
          <cell r="BK462">
            <v>0</v>
          </cell>
          <cell r="BL462">
            <v>0</v>
          </cell>
          <cell r="BM462">
            <v>0</v>
          </cell>
          <cell r="BN462">
            <v>1</v>
          </cell>
          <cell r="BP462">
            <v>18</v>
          </cell>
        </row>
        <row r="463">
          <cell r="B463">
            <v>9051</v>
          </cell>
          <cell r="C463" t="str">
            <v>Bio Medical</v>
          </cell>
          <cell r="D463" t="str">
            <v>Bio-CR</v>
          </cell>
          <cell r="E463" t="str">
            <v>김경하</v>
          </cell>
          <cell r="F463" t="str">
            <v>주임</v>
          </cell>
          <cell r="G463" t="str">
            <v>팀원</v>
          </cell>
          <cell r="H463">
            <v>38635</v>
          </cell>
          <cell r="I463" t="str">
            <v>여</v>
          </cell>
          <cell r="J463">
            <v>2.2739726027397262</v>
          </cell>
          <cell r="K463">
            <v>0</v>
          </cell>
          <cell r="L463">
            <v>11</v>
          </cell>
          <cell r="M463">
            <v>11</v>
          </cell>
          <cell r="S463" t="str">
            <v>생휴</v>
          </cell>
          <cell r="AU463">
            <v>0</v>
          </cell>
          <cell r="AV463">
            <v>0</v>
          </cell>
          <cell r="AW463">
            <v>0</v>
          </cell>
          <cell r="AX463">
            <v>0</v>
          </cell>
          <cell r="AY463">
            <v>0</v>
          </cell>
          <cell r="AZ463">
            <v>0</v>
          </cell>
          <cell r="BA463">
            <v>1</v>
          </cell>
          <cell r="BB463">
            <v>0</v>
          </cell>
          <cell r="BC463">
            <v>0</v>
          </cell>
          <cell r="BD463">
            <v>0</v>
          </cell>
          <cell r="BE463">
            <v>0</v>
          </cell>
          <cell r="BF463">
            <v>0</v>
          </cell>
          <cell r="BG463">
            <v>0</v>
          </cell>
          <cell r="BH463">
            <v>0</v>
          </cell>
          <cell r="BI463">
            <v>0</v>
          </cell>
          <cell r="BJ463">
            <v>0</v>
          </cell>
          <cell r="BK463">
            <v>0</v>
          </cell>
          <cell r="BL463">
            <v>0</v>
          </cell>
          <cell r="BM463">
            <v>0</v>
          </cell>
          <cell r="BN463">
            <v>1</v>
          </cell>
          <cell r="BP463">
            <v>18</v>
          </cell>
        </row>
        <row r="464">
          <cell r="B464">
            <v>9054</v>
          </cell>
          <cell r="C464" t="str">
            <v>Bio Medical</v>
          </cell>
          <cell r="D464" t="str">
            <v>Bio-CR</v>
          </cell>
          <cell r="E464" t="str">
            <v>석봉은</v>
          </cell>
          <cell r="F464" t="str">
            <v>사원</v>
          </cell>
          <cell r="G464" t="str">
            <v>팀원</v>
          </cell>
          <cell r="H464">
            <v>38649</v>
          </cell>
          <cell r="I464" t="str">
            <v>여</v>
          </cell>
          <cell r="J464">
            <v>1.8904109589041096</v>
          </cell>
          <cell r="K464">
            <v>0</v>
          </cell>
          <cell r="L464">
            <v>11</v>
          </cell>
          <cell r="M464">
            <v>11</v>
          </cell>
          <cell r="AE464" t="str">
            <v>생휴</v>
          </cell>
          <cell r="AU464">
            <v>0</v>
          </cell>
          <cell r="AV464">
            <v>0</v>
          </cell>
          <cell r="AW464">
            <v>0</v>
          </cell>
          <cell r="AX464">
            <v>0</v>
          </cell>
          <cell r="AY464">
            <v>0</v>
          </cell>
          <cell r="AZ464">
            <v>0</v>
          </cell>
          <cell r="BA464">
            <v>1</v>
          </cell>
          <cell r="BB464">
            <v>0</v>
          </cell>
          <cell r="BC464">
            <v>0</v>
          </cell>
          <cell r="BD464">
            <v>0</v>
          </cell>
          <cell r="BE464">
            <v>0</v>
          </cell>
          <cell r="BF464">
            <v>0</v>
          </cell>
          <cell r="BG464">
            <v>0</v>
          </cell>
          <cell r="BH464">
            <v>0</v>
          </cell>
          <cell r="BI464">
            <v>0</v>
          </cell>
          <cell r="BJ464">
            <v>0</v>
          </cell>
          <cell r="BK464">
            <v>0</v>
          </cell>
          <cell r="BL464">
            <v>0</v>
          </cell>
          <cell r="BM464">
            <v>0</v>
          </cell>
          <cell r="BN464">
            <v>1</v>
          </cell>
          <cell r="BP464">
            <v>18</v>
          </cell>
        </row>
        <row r="465">
          <cell r="B465">
            <v>1605</v>
          </cell>
          <cell r="C465" t="str">
            <v>Bio Medical</v>
          </cell>
          <cell r="D465" t="str">
            <v>Bio-PMS</v>
          </cell>
          <cell r="E465" t="str">
            <v>현수미</v>
          </cell>
          <cell r="F465" t="str">
            <v>주임</v>
          </cell>
          <cell r="G465" t="str">
            <v>팀원</v>
          </cell>
          <cell r="H465">
            <v>38629</v>
          </cell>
          <cell r="I465" t="str">
            <v>여</v>
          </cell>
          <cell r="J465">
            <v>2.4383561643835616</v>
          </cell>
          <cell r="K465">
            <v>0</v>
          </cell>
          <cell r="L465">
            <v>11</v>
          </cell>
          <cell r="M465">
            <v>11</v>
          </cell>
          <cell r="AN465" t="str">
            <v>생휴</v>
          </cell>
          <cell r="AU465">
            <v>0</v>
          </cell>
          <cell r="AV465">
            <v>0</v>
          </cell>
          <cell r="AW465">
            <v>0</v>
          </cell>
          <cell r="AX465">
            <v>0</v>
          </cell>
          <cell r="AY465">
            <v>0</v>
          </cell>
          <cell r="AZ465">
            <v>0</v>
          </cell>
          <cell r="BA465">
            <v>1</v>
          </cell>
          <cell r="BB465">
            <v>0</v>
          </cell>
          <cell r="BC465">
            <v>0</v>
          </cell>
          <cell r="BD465">
            <v>0</v>
          </cell>
          <cell r="BE465">
            <v>0</v>
          </cell>
          <cell r="BF465">
            <v>0</v>
          </cell>
          <cell r="BG465">
            <v>0</v>
          </cell>
          <cell r="BH465">
            <v>0</v>
          </cell>
          <cell r="BI465">
            <v>0</v>
          </cell>
          <cell r="BJ465">
            <v>0</v>
          </cell>
          <cell r="BK465">
            <v>0</v>
          </cell>
          <cell r="BL465">
            <v>0</v>
          </cell>
          <cell r="BM465">
            <v>0</v>
          </cell>
          <cell r="BN465">
            <v>1</v>
          </cell>
          <cell r="BP465">
            <v>18</v>
          </cell>
        </row>
        <row r="466">
          <cell r="B466">
            <v>1612</v>
          </cell>
          <cell r="C466" t="str">
            <v>Bio Medical</v>
          </cell>
          <cell r="D466" t="str">
            <v>Bio-PMS</v>
          </cell>
          <cell r="E466" t="str">
            <v>임민영</v>
          </cell>
          <cell r="F466" t="str">
            <v>주임</v>
          </cell>
          <cell r="G466" t="str">
            <v>팀원</v>
          </cell>
          <cell r="H466">
            <v>38642</v>
          </cell>
          <cell r="I466" t="str">
            <v>여</v>
          </cell>
          <cell r="J466">
            <v>2.0821917808219177</v>
          </cell>
          <cell r="K466">
            <v>0</v>
          </cell>
          <cell r="L466">
            <v>11</v>
          </cell>
          <cell r="M466">
            <v>11</v>
          </cell>
          <cell r="X466" t="str">
            <v>생휴</v>
          </cell>
          <cell r="AI466" t="str">
            <v>휴일</v>
          </cell>
          <cell r="AO466" t="str">
            <v>4/22대휴</v>
          </cell>
          <cell r="AQ466" t="str">
            <v>휴일</v>
          </cell>
          <cell r="AU466">
            <v>0</v>
          </cell>
          <cell r="AV466">
            <v>0</v>
          </cell>
          <cell r="AW466">
            <v>0</v>
          </cell>
          <cell r="AX466">
            <v>0</v>
          </cell>
          <cell r="AY466">
            <v>0</v>
          </cell>
          <cell r="AZ466">
            <v>0</v>
          </cell>
          <cell r="BA466">
            <v>1</v>
          </cell>
          <cell r="BB466">
            <v>0</v>
          </cell>
          <cell r="BC466">
            <v>2</v>
          </cell>
          <cell r="BD466">
            <v>1</v>
          </cell>
          <cell r="BE466">
            <v>0</v>
          </cell>
          <cell r="BF466">
            <v>0</v>
          </cell>
          <cell r="BG466">
            <v>0</v>
          </cell>
          <cell r="BH466">
            <v>0</v>
          </cell>
          <cell r="BI466">
            <v>0</v>
          </cell>
          <cell r="BJ466">
            <v>0</v>
          </cell>
          <cell r="BK466">
            <v>0</v>
          </cell>
          <cell r="BL466">
            <v>0</v>
          </cell>
          <cell r="BM466">
            <v>0</v>
          </cell>
          <cell r="BN466">
            <v>2</v>
          </cell>
          <cell r="BP466">
            <v>17</v>
          </cell>
        </row>
        <row r="467">
          <cell r="B467">
            <v>9053</v>
          </cell>
          <cell r="C467" t="str">
            <v>Bio Medical</v>
          </cell>
          <cell r="D467" t="str">
            <v>Bio-PMS</v>
          </cell>
          <cell r="E467" t="str">
            <v>남은영</v>
          </cell>
          <cell r="F467" t="str">
            <v>사원</v>
          </cell>
          <cell r="G467" t="str">
            <v>팀원</v>
          </cell>
          <cell r="H467">
            <v>38642</v>
          </cell>
          <cell r="I467" t="str">
            <v>여</v>
          </cell>
          <cell r="J467">
            <v>2.0821917808219177</v>
          </cell>
          <cell r="K467">
            <v>0</v>
          </cell>
          <cell r="L467">
            <v>11</v>
          </cell>
          <cell r="M467">
            <v>11</v>
          </cell>
          <cell r="AG467" t="str">
            <v>출장</v>
          </cell>
          <cell r="AH467" t="str">
            <v>출장</v>
          </cell>
          <cell r="AU467">
            <v>0</v>
          </cell>
          <cell r="AV467">
            <v>0</v>
          </cell>
          <cell r="AW467">
            <v>0</v>
          </cell>
          <cell r="AX467">
            <v>0</v>
          </cell>
          <cell r="AY467">
            <v>0</v>
          </cell>
          <cell r="AZ467">
            <v>0</v>
          </cell>
          <cell r="BA467">
            <v>0</v>
          </cell>
          <cell r="BB467">
            <v>0</v>
          </cell>
          <cell r="BC467">
            <v>0</v>
          </cell>
          <cell r="BD467">
            <v>0</v>
          </cell>
          <cell r="BE467">
            <v>2</v>
          </cell>
          <cell r="BF467">
            <v>0</v>
          </cell>
          <cell r="BG467">
            <v>0</v>
          </cell>
          <cell r="BH467">
            <v>0</v>
          </cell>
          <cell r="BI467">
            <v>0</v>
          </cell>
          <cell r="BJ467">
            <v>0</v>
          </cell>
          <cell r="BK467">
            <v>0</v>
          </cell>
          <cell r="BL467">
            <v>0</v>
          </cell>
          <cell r="BM467">
            <v>0</v>
          </cell>
          <cell r="BN467">
            <v>2</v>
          </cell>
          <cell r="BP467">
            <v>17</v>
          </cell>
        </row>
        <row r="468">
          <cell r="B468">
            <v>9055</v>
          </cell>
          <cell r="C468" t="str">
            <v>Bio Medical</v>
          </cell>
          <cell r="D468" t="str">
            <v>Bio-PMS</v>
          </cell>
          <cell r="E468" t="str">
            <v>김혜령</v>
          </cell>
          <cell r="F468" t="str">
            <v>사원</v>
          </cell>
          <cell r="G468" t="str">
            <v>팀원</v>
          </cell>
          <cell r="H468">
            <v>38642</v>
          </cell>
          <cell r="I468" t="str">
            <v>여</v>
          </cell>
          <cell r="J468">
            <v>2.0821917808219177</v>
          </cell>
          <cell r="K468">
            <v>0</v>
          </cell>
          <cell r="L468">
            <v>11</v>
          </cell>
          <cell r="M468">
            <v>11</v>
          </cell>
          <cell r="AF468" t="str">
            <v>생휴</v>
          </cell>
          <cell r="AU468">
            <v>0</v>
          </cell>
          <cell r="AV468">
            <v>0</v>
          </cell>
          <cell r="AW468">
            <v>0</v>
          </cell>
          <cell r="AX468">
            <v>0</v>
          </cell>
          <cell r="AY468">
            <v>0</v>
          </cell>
          <cell r="AZ468">
            <v>0</v>
          </cell>
          <cell r="BA468">
            <v>1</v>
          </cell>
          <cell r="BB468">
            <v>0</v>
          </cell>
          <cell r="BC468">
            <v>0</v>
          </cell>
          <cell r="BD468">
            <v>0</v>
          </cell>
          <cell r="BE468">
            <v>0</v>
          </cell>
          <cell r="BF468">
            <v>0</v>
          </cell>
          <cell r="BG468">
            <v>0</v>
          </cell>
          <cell r="BH468">
            <v>0</v>
          </cell>
          <cell r="BI468">
            <v>0</v>
          </cell>
          <cell r="BJ468">
            <v>0</v>
          </cell>
          <cell r="BK468">
            <v>0</v>
          </cell>
          <cell r="BL468">
            <v>0</v>
          </cell>
          <cell r="BM468">
            <v>0</v>
          </cell>
          <cell r="BN468">
            <v>1</v>
          </cell>
          <cell r="BP468">
            <v>18</v>
          </cell>
        </row>
        <row r="469">
          <cell r="B469">
            <v>1448</v>
          </cell>
          <cell r="C469" t="str">
            <v>Bio Medical</v>
          </cell>
          <cell r="D469" t="str">
            <v>Bio-MIS</v>
          </cell>
          <cell r="E469" t="str">
            <v>박숙현</v>
          </cell>
          <cell r="F469" t="str">
            <v>주임</v>
          </cell>
          <cell r="G469" t="str">
            <v>팀원</v>
          </cell>
          <cell r="H469" t="str">
            <v>2003-01-07</v>
          </cell>
          <cell r="I469" t="str">
            <v>여</v>
          </cell>
          <cell r="J469">
            <v>18</v>
          </cell>
          <cell r="K469">
            <v>0</v>
          </cell>
          <cell r="L469">
            <v>13</v>
          </cell>
          <cell r="M469">
            <v>13</v>
          </cell>
          <cell r="AG469" t="str">
            <v>출장</v>
          </cell>
          <cell r="AH469" t="str">
            <v>출장</v>
          </cell>
          <cell r="AN469" t="str">
            <v>생휴</v>
          </cell>
          <cell r="AU469">
            <v>0</v>
          </cell>
          <cell r="AV469">
            <v>0</v>
          </cell>
          <cell r="AW469">
            <v>0</v>
          </cell>
          <cell r="AX469">
            <v>0</v>
          </cell>
          <cell r="AY469">
            <v>0</v>
          </cell>
          <cell r="AZ469">
            <v>0</v>
          </cell>
          <cell r="BA469">
            <v>1</v>
          </cell>
          <cell r="BB469">
            <v>0</v>
          </cell>
          <cell r="BC469">
            <v>0</v>
          </cell>
          <cell r="BD469">
            <v>0</v>
          </cell>
          <cell r="BE469">
            <v>2</v>
          </cell>
          <cell r="BF469">
            <v>0</v>
          </cell>
          <cell r="BG469">
            <v>0</v>
          </cell>
          <cell r="BH469">
            <v>0</v>
          </cell>
          <cell r="BI469">
            <v>0</v>
          </cell>
          <cell r="BJ469">
            <v>0</v>
          </cell>
          <cell r="BK469">
            <v>0</v>
          </cell>
          <cell r="BL469">
            <v>0</v>
          </cell>
          <cell r="BM469">
            <v>0</v>
          </cell>
          <cell r="BN469">
            <v>3</v>
          </cell>
          <cell r="BP469">
            <v>16</v>
          </cell>
        </row>
        <row r="470">
          <cell r="B470">
            <v>8012</v>
          </cell>
          <cell r="C470" t="str">
            <v>Consumer</v>
          </cell>
          <cell r="D470" t="str">
            <v>Consumer admin</v>
          </cell>
          <cell r="E470" t="str">
            <v>김종희</v>
          </cell>
          <cell r="F470" t="str">
            <v>대리</v>
          </cell>
          <cell r="G470" t="str">
            <v>팀원</v>
          </cell>
          <cell r="H470">
            <v>38749</v>
          </cell>
          <cell r="I470" t="str">
            <v>여</v>
          </cell>
          <cell r="L470">
            <v>9.1506849315068486</v>
          </cell>
          <cell r="M470">
            <v>9.1506849315068486</v>
          </cell>
          <cell r="P470" t="str">
            <v>경조(본인결혼)</v>
          </cell>
          <cell r="Q470" t="str">
            <v>경조(본인결혼)</v>
          </cell>
          <cell r="AO470" t="str">
            <v>소풍</v>
          </cell>
          <cell r="AU470">
            <v>0</v>
          </cell>
          <cell r="AV470">
            <v>0</v>
          </cell>
          <cell r="AW470">
            <v>0</v>
          </cell>
          <cell r="AX470">
            <v>0</v>
          </cell>
          <cell r="AY470">
            <v>0</v>
          </cell>
          <cell r="AZ470">
            <v>0</v>
          </cell>
          <cell r="BA470">
            <v>0</v>
          </cell>
          <cell r="BB470">
            <v>2</v>
          </cell>
          <cell r="BC470">
            <v>0</v>
          </cell>
          <cell r="BD470">
            <v>0</v>
          </cell>
          <cell r="BE470">
            <v>0</v>
          </cell>
          <cell r="BF470">
            <v>0</v>
          </cell>
          <cell r="BG470">
            <v>0</v>
          </cell>
          <cell r="BH470">
            <v>0</v>
          </cell>
          <cell r="BI470">
            <v>0</v>
          </cell>
          <cell r="BJ470">
            <v>0</v>
          </cell>
          <cell r="BK470">
            <v>0</v>
          </cell>
          <cell r="BL470">
            <v>0</v>
          </cell>
          <cell r="BM470">
            <v>1</v>
          </cell>
          <cell r="BN470">
            <v>2</v>
          </cell>
          <cell r="BP470">
            <v>16</v>
          </cell>
        </row>
        <row r="471">
          <cell r="B471">
            <v>1615</v>
          </cell>
          <cell r="C471" t="str">
            <v xml:space="preserve">CVS </v>
          </cell>
          <cell r="D471" t="str">
            <v>CVS CL 부산팀</v>
          </cell>
          <cell r="E471" t="str">
            <v>고강석</v>
          </cell>
          <cell r="F471" t="str">
            <v>사원</v>
          </cell>
          <cell r="G471" t="str">
            <v>팀원</v>
          </cell>
          <cell r="H471">
            <v>38733</v>
          </cell>
          <cell r="I471" t="str">
            <v>남</v>
          </cell>
          <cell r="L471">
            <v>9.5890410958904102</v>
          </cell>
          <cell r="M471">
            <v>9.5890410958904102</v>
          </cell>
          <cell r="P471" t="str">
            <v>회의</v>
          </cell>
          <cell r="Q471" t="str">
            <v>3/25대휴</v>
          </cell>
          <cell r="U471" t="str">
            <v>휴일</v>
          </cell>
          <cell r="V471" t="str">
            <v>휴일</v>
          </cell>
          <cell r="AH471" t="str">
            <v>4/8대휴</v>
          </cell>
          <cell r="AU471">
            <v>0</v>
          </cell>
          <cell r="AV471">
            <v>0</v>
          </cell>
          <cell r="AW471">
            <v>0</v>
          </cell>
          <cell r="AX471">
            <v>0</v>
          </cell>
          <cell r="AY471">
            <v>0</v>
          </cell>
          <cell r="AZ471">
            <v>0</v>
          </cell>
          <cell r="BA471">
            <v>0</v>
          </cell>
          <cell r="BB471">
            <v>0</v>
          </cell>
          <cell r="BC471">
            <v>2</v>
          </cell>
          <cell r="BD471">
            <v>2</v>
          </cell>
          <cell r="BE471">
            <v>0</v>
          </cell>
          <cell r="BF471">
            <v>0</v>
          </cell>
          <cell r="BG471">
            <v>0</v>
          </cell>
          <cell r="BH471">
            <v>0</v>
          </cell>
          <cell r="BI471">
            <v>0</v>
          </cell>
          <cell r="BJ471">
            <v>0</v>
          </cell>
          <cell r="BK471">
            <v>0</v>
          </cell>
          <cell r="BL471">
            <v>1</v>
          </cell>
          <cell r="BM471">
            <v>0</v>
          </cell>
          <cell r="BN471">
            <v>3</v>
          </cell>
          <cell r="BP471">
            <v>16</v>
          </cell>
        </row>
        <row r="472">
          <cell r="B472">
            <v>1616</v>
          </cell>
          <cell r="C472" t="str">
            <v>GI &amp; Uro</v>
          </cell>
          <cell r="D472" t="str">
            <v>GU CL East팀</v>
          </cell>
          <cell r="E472" t="str">
            <v>김세희</v>
          </cell>
          <cell r="F472" t="str">
            <v>사원</v>
          </cell>
          <cell r="G472" t="str">
            <v>팀원</v>
          </cell>
          <cell r="H472">
            <v>38733</v>
          </cell>
          <cell r="I472" t="str">
            <v>여</v>
          </cell>
          <cell r="L472">
            <v>9.5890410958904102</v>
          </cell>
          <cell r="M472">
            <v>9.5890410958904102</v>
          </cell>
          <cell r="N472" t="str">
            <v>휴일</v>
          </cell>
          <cell r="AM472" t="str">
            <v>4/1대휴</v>
          </cell>
          <cell r="AU472">
            <v>0</v>
          </cell>
          <cell r="AV472">
            <v>0</v>
          </cell>
          <cell r="AW472">
            <v>0</v>
          </cell>
          <cell r="AX472">
            <v>0</v>
          </cell>
          <cell r="AY472">
            <v>0</v>
          </cell>
          <cell r="AZ472">
            <v>0</v>
          </cell>
          <cell r="BA472">
            <v>0</v>
          </cell>
          <cell r="BB472">
            <v>0</v>
          </cell>
          <cell r="BC472">
            <v>1</v>
          </cell>
          <cell r="BD472">
            <v>1</v>
          </cell>
          <cell r="BE472">
            <v>0</v>
          </cell>
          <cell r="BF472">
            <v>0</v>
          </cell>
          <cell r="BG472">
            <v>0</v>
          </cell>
          <cell r="BH472">
            <v>0</v>
          </cell>
          <cell r="BI472">
            <v>0</v>
          </cell>
          <cell r="BJ472">
            <v>0</v>
          </cell>
          <cell r="BK472">
            <v>0</v>
          </cell>
          <cell r="BL472">
            <v>0</v>
          </cell>
          <cell r="BM472">
            <v>0</v>
          </cell>
          <cell r="BN472">
            <v>1</v>
          </cell>
          <cell r="BP472">
            <v>18</v>
          </cell>
        </row>
        <row r="473">
          <cell r="B473">
            <v>1617</v>
          </cell>
          <cell r="C473" t="str">
            <v xml:space="preserve">CNS &amp; Onco </v>
          </cell>
          <cell r="D473" t="str">
            <v>Oncology 1팀</v>
          </cell>
          <cell r="E473" t="str">
            <v>박정선</v>
          </cell>
          <cell r="F473" t="str">
            <v>사원</v>
          </cell>
          <cell r="G473" t="str">
            <v>팀원</v>
          </cell>
          <cell r="H473">
            <v>38733</v>
          </cell>
          <cell r="I473" t="str">
            <v>여</v>
          </cell>
          <cell r="L473">
            <v>9.5890410958904102</v>
          </cell>
          <cell r="M473">
            <v>9.5890410958904102</v>
          </cell>
          <cell r="R473" t="str">
            <v>회의</v>
          </cell>
          <cell r="AA473" t="str">
            <v>4/5대휴</v>
          </cell>
          <cell r="AU473">
            <v>0</v>
          </cell>
          <cell r="AV473">
            <v>0</v>
          </cell>
          <cell r="AW473">
            <v>0</v>
          </cell>
          <cell r="AX473">
            <v>0</v>
          </cell>
          <cell r="AY473">
            <v>0</v>
          </cell>
          <cell r="AZ473">
            <v>0</v>
          </cell>
          <cell r="BA473">
            <v>0</v>
          </cell>
          <cell r="BB473">
            <v>0</v>
          </cell>
          <cell r="BC473">
            <v>0</v>
          </cell>
          <cell r="BD473">
            <v>1</v>
          </cell>
          <cell r="BE473">
            <v>0</v>
          </cell>
          <cell r="BF473">
            <v>0</v>
          </cell>
          <cell r="BG473">
            <v>0</v>
          </cell>
          <cell r="BH473">
            <v>0</v>
          </cell>
          <cell r="BI473">
            <v>0</v>
          </cell>
          <cell r="BJ473">
            <v>0</v>
          </cell>
          <cell r="BK473">
            <v>0</v>
          </cell>
          <cell r="BL473">
            <v>1</v>
          </cell>
          <cell r="BM473">
            <v>0</v>
          </cell>
          <cell r="BN473">
            <v>2</v>
          </cell>
          <cell r="BP473">
            <v>17</v>
          </cell>
        </row>
        <row r="474">
          <cell r="B474">
            <v>1618</v>
          </cell>
          <cell r="C474" t="str">
            <v>GI &amp; Uro</v>
          </cell>
          <cell r="D474" t="str">
            <v>GU CL East팀</v>
          </cell>
          <cell r="E474" t="str">
            <v>백경진</v>
          </cell>
          <cell r="F474" t="str">
            <v>사원</v>
          </cell>
          <cell r="G474" t="str">
            <v>팀원</v>
          </cell>
          <cell r="H474">
            <v>38733</v>
          </cell>
          <cell r="I474" t="str">
            <v>여</v>
          </cell>
          <cell r="L474">
            <v>9.5890410958904102</v>
          </cell>
          <cell r="M474">
            <v>9.5890410958904102</v>
          </cell>
          <cell r="N474" t="str">
            <v>휴일</v>
          </cell>
          <cell r="W474" t="str">
            <v>3/11대휴</v>
          </cell>
          <cell r="AO474" t="str">
            <v>4/1대휴</v>
          </cell>
          <cell r="AU474">
            <v>0</v>
          </cell>
          <cell r="AV474">
            <v>0</v>
          </cell>
          <cell r="AW474">
            <v>0</v>
          </cell>
          <cell r="AX474">
            <v>0</v>
          </cell>
          <cell r="AY474">
            <v>0</v>
          </cell>
          <cell r="AZ474">
            <v>0</v>
          </cell>
          <cell r="BA474">
            <v>0</v>
          </cell>
          <cell r="BB474">
            <v>0</v>
          </cell>
          <cell r="BC474">
            <v>1</v>
          </cell>
          <cell r="BD474">
            <v>2</v>
          </cell>
          <cell r="BE474">
            <v>0</v>
          </cell>
          <cell r="BF474">
            <v>0</v>
          </cell>
          <cell r="BG474">
            <v>0</v>
          </cell>
          <cell r="BH474">
            <v>0</v>
          </cell>
          <cell r="BI474">
            <v>0</v>
          </cell>
          <cell r="BJ474">
            <v>0</v>
          </cell>
          <cell r="BK474">
            <v>0</v>
          </cell>
          <cell r="BL474">
            <v>0</v>
          </cell>
          <cell r="BM474">
            <v>0</v>
          </cell>
          <cell r="BN474">
            <v>2</v>
          </cell>
          <cell r="BP474">
            <v>17</v>
          </cell>
        </row>
        <row r="475">
          <cell r="B475">
            <v>1619</v>
          </cell>
          <cell r="C475" t="str">
            <v>GI &amp; Uro</v>
          </cell>
          <cell r="D475" t="str">
            <v>GU CL 서울1팀</v>
          </cell>
          <cell r="E475" t="str">
            <v>서성덕</v>
          </cell>
          <cell r="F475" t="str">
            <v>사원</v>
          </cell>
          <cell r="G475" t="str">
            <v>팀원</v>
          </cell>
          <cell r="H475">
            <v>38733</v>
          </cell>
          <cell r="I475" t="str">
            <v>남</v>
          </cell>
          <cell r="L475">
            <v>9.5890410958904102</v>
          </cell>
          <cell r="M475">
            <v>9.5890410958904102</v>
          </cell>
          <cell r="AD475" t="str">
            <v>3/18대휴</v>
          </cell>
          <cell r="AU475">
            <v>0</v>
          </cell>
          <cell r="AV475">
            <v>0</v>
          </cell>
          <cell r="AW475">
            <v>0</v>
          </cell>
          <cell r="AX475">
            <v>0</v>
          </cell>
          <cell r="AY475">
            <v>0</v>
          </cell>
          <cell r="AZ475">
            <v>0</v>
          </cell>
          <cell r="BA475">
            <v>0</v>
          </cell>
          <cell r="BB475">
            <v>0</v>
          </cell>
          <cell r="BC475">
            <v>0</v>
          </cell>
          <cell r="BD475">
            <v>1</v>
          </cell>
          <cell r="BE475">
            <v>0</v>
          </cell>
          <cell r="BF475">
            <v>0</v>
          </cell>
          <cell r="BG475">
            <v>0</v>
          </cell>
          <cell r="BH475">
            <v>0</v>
          </cell>
          <cell r="BI475">
            <v>0</v>
          </cell>
          <cell r="BJ475">
            <v>0</v>
          </cell>
          <cell r="BK475">
            <v>0</v>
          </cell>
          <cell r="BL475">
            <v>0</v>
          </cell>
          <cell r="BM475">
            <v>0</v>
          </cell>
          <cell r="BN475">
            <v>1</v>
          </cell>
          <cell r="BP475">
            <v>18</v>
          </cell>
        </row>
        <row r="476">
          <cell r="B476">
            <v>1620</v>
          </cell>
          <cell r="C476" t="str">
            <v xml:space="preserve">CNS &amp; Onco </v>
          </cell>
          <cell r="D476" t="str">
            <v>Oncology 1팀</v>
          </cell>
          <cell r="E476" t="str">
            <v>신동호</v>
          </cell>
          <cell r="F476" t="str">
            <v>사원</v>
          </cell>
          <cell r="G476" t="str">
            <v>팀원</v>
          </cell>
          <cell r="H476">
            <v>38733</v>
          </cell>
          <cell r="I476" t="str">
            <v>남</v>
          </cell>
          <cell r="L476">
            <v>9.5890410958904102</v>
          </cell>
          <cell r="M476">
            <v>9.5890410958904102</v>
          </cell>
          <cell r="R476" t="str">
            <v>회의</v>
          </cell>
          <cell r="W476" t="str">
            <v>4/5대휴</v>
          </cell>
          <cell r="AU476">
            <v>0</v>
          </cell>
          <cell r="AV476">
            <v>0</v>
          </cell>
          <cell r="AW476">
            <v>0</v>
          </cell>
          <cell r="AX476">
            <v>0</v>
          </cell>
          <cell r="AY476">
            <v>0</v>
          </cell>
          <cell r="AZ476">
            <v>0</v>
          </cell>
          <cell r="BA476">
            <v>0</v>
          </cell>
          <cell r="BB476">
            <v>0</v>
          </cell>
          <cell r="BC476">
            <v>0</v>
          </cell>
          <cell r="BD476">
            <v>1</v>
          </cell>
          <cell r="BE476">
            <v>0</v>
          </cell>
          <cell r="BF476">
            <v>0</v>
          </cell>
          <cell r="BG476">
            <v>0</v>
          </cell>
          <cell r="BH476">
            <v>0</v>
          </cell>
          <cell r="BI476">
            <v>0</v>
          </cell>
          <cell r="BJ476">
            <v>0</v>
          </cell>
          <cell r="BK476">
            <v>0</v>
          </cell>
          <cell r="BL476">
            <v>1</v>
          </cell>
          <cell r="BM476">
            <v>0</v>
          </cell>
          <cell r="BN476">
            <v>2</v>
          </cell>
          <cell r="BP476">
            <v>17</v>
          </cell>
        </row>
        <row r="477">
          <cell r="B477">
            <v>1621</v>
          </cell>
          <cell r="C477" t="str">
            <v xml:space="preserve">CVS </v>
          </cell>
          <cell r="D477" t="str">
            <v>CVS CL 대구팀</v>
          </cell>
          <cell r="E477" t="str">
            <v>안충기</v>
          </cell>
          <cell r="F477" t="str">
            <v>사원</v>
          </cell>
          <cell r="G477" t="str">
            <v>팀원</v>
          </cell>
          <cell r="H477">
            <v>38733</v>
          </cell>
          <cell r="I477" t="str">
            <v>남</v>
          </cell>
          <cell r="L477">
            <v>9.5890410958904102</v>
          </cell>
          <cell r="M477">
            <v>9.5890410958904102</v>
          </cell>
          <cell r="P477" t="str">
            <v>회의</v>
          </cell>
          <cell r="Q477" t="str">
            <v>3/25대휴</v>
          </cell>
          <cell r="U477" t="str">
            <v>휴일</v>
          </cell>
          <cell r="AU477">
            <v>0</v>
          </cell>
          <cell r="AV477">
            <v>0</v>
          </cell>
          <cell r="AW477">
            <v>0</v>
          </cell>
          <cell r="AX477">
            <v>0</v>
          </cell>
          <cell r="AY477">
            <v>0</v>
          </cell>
          <cell r="AZ477">
            <v>0</v>
          </cell>
          <cell r="BA477">
            <v>0</v>
          </cell>
          <cell r="BB477">
            <v>0</v>
          </cell>
          <cell r="BC477">
            <v>1</v>
          </cell>
          <cell r="BD477">
            <v>1</v>
          </cell>
          <cell r="BE477">
            <v>0</v>
          </cell>
          <cell r="BF477">
            <v>0</v>
          </cell>
          <cell r="BG477">
            <v>0</v>
          </cell>
          <cell r="BH477">
            <v>0</v>
          </cell>
          <cell r="BI477">
            <v>0</v>
          </cell>
          <cell r="BJ477">
            <v>0</v>
          </cell>
          <cell r="BK477">
            <v>0</v>
          </cell>
          <cell r="BL477">
            <v>1</v>
          </cell>
          <cell r="BM477">
            <v>0</v>
          </cell>
          <cell r="BN477">
            <v>2</v>
          </cell>
          <cell r="BP477">
            <v>17</v>
          </cell>
        </row>
        <row r="478">
          <cell r="B478">
            <v>1622</v>
          </cell>
          <cell r="C478" t="str">
            <v>Vaccine</v>
          </cell>
          <cell r="D478" t="str">
            <v>Vaccine 2팀</v>
          </cell>
          <cell r="E478" t="str">
            <v>유미선</v>
          </cell>
          <cell r="F478" t="str">
            <v>사원</v>
          </cell>
          <cell r="G478" t="str">
            <v>팀원</v>
          </cell>
          <cell r="H478">
            <v>38733</v>
          </cell>
          <cell r="I478" t="str">
            <v>여</v>
          </cell>
          <cell r="L478">
            <v>9.5890410958904102</v>
          </cell>
          <cell r="M478">
            <v>9.5890410958904102</v>
          </cell>
          <cell r="S478" t="str">
            <v>회의</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1</v>
          </cell>
          <cell r="BM478">
            <v>0</v>
          </cell>
          <cell r="BN478">
            <v>1</v>
          </cell>
          <cell r="BP478">
            <v>18</v>
          </cell>
        </row>
        <row r="479">
          <cell r="B479">
            <v>1623</v>
          </cell>
          <cell r="C479" t="str">
            <v xml:space="preserve">CVS </v>
          </cell>
          <cell r="D479" t="str">
            <v>CVS CL 대전팀</v>
          </cell>
          <cell r="E479" t="str">
            <v>이규호</v>
          </cell>
          <cell r="F479" t="str">
            <v>사원</v>
          </cell>
          <cell r="G479" t="str">
            <v>팀원</v>
          </cell>
          <cell r="H479">
            <v>38733</v>
          </cell>
          <cell r="I479" t="str">
            <v>남</v>
          </cell>
          <cell r="L479">
            <v>9.5890410958904102</v>
          </cell>
          <cell r="M479">
            <v>9.5890410958904102</v>
          </cell>
          <cell r="N479" t="str">
            <v>휴일</v>
          </cell>
          <cell r="P479" t="str">
            <v>회의</v>
          </cell>
          <cell r="T479" t="str">
            <v>3/25대휴</v>
          </cell>
          <cell r="AI479" t="str">
            <v>휴일</v>
          </cell>
          <cell r="AO479" t="str">
            <v>4/1대휴</v>
          </cell>
          <cell r="AU479">
            <v>0</v>
          </cell>
          <cell r="AV479">
            <v>0</v>
          </cell>
          <cell r="AW479">
            <v>0</v>
          </cell>
          <cell r="AX479">
            <v>0</v>
          </cell>
          <cell r="AY479">
            <v>0</v>
          </cell>
          <cell r="AZ479">
            <v>0</v>
          </cell>
          <cell r="BA479">
            <v>0</v>
          </cell>
          <cell r="BB479">
            <v>0</v>
          </cell>
          <cell r="BC479">
            <v>2</v>
          </cell>
          <cell r="BD479">
            <v>2</v>
          </cell>
          <cell r="BE479">
            <v>0</v>
          </cell>
          <cell r="BF479">
            <v>0</v>
          </cell>
          <cell r="BG479">
            <v>0</v>
          </cell>
          <cell r="BH479">
            <v>0</v>
          </cell>
          <cell r="BI479">
            <v>0</v>
          </cell>
          <cell r="BJ479">
            <v>0</v>
          </cell>
          <cell r="BK479">
            <v>0</v>
          </cell>
          <cell r="BL479">
            <v>1</v>
          </cell>
          <cell r="BM479">
            <v>0</v>
          </cell>
          <cell r="BN479">
            <v>3</v>
          </cell>
          <cell r="BP479">
            <v>16</v>
          </cell>
        </row>
        <row r="480">
          <cell r="B480">
            <v>1624</v>
          </cell>
          <cell r="C480" t="str">
            <v>AS</v>
          </cell>
          <cell r="D480" t="str">
            <v>AS CL 부산팀</v>
          </cell>
          <cell r="E480" t="str">
            <v>이현식</v>
          </cell>
          <cell r="F480" t="str">
            <v>사원</v>
          </cell>
          <cell r="G480" t="str">
            <v>팀원</v>
          </cell>
          <cell r="H480">
            <v>38733</v>
          </cell>
          <cell r="I480" t="str">
            <v>남</v>
          </cell>
          <cell r="L480">
            <v>9.5890410958904102</v>
          </cell>
          <cell r="M480">
            <v>9.5890410958904102</v>
          </cell>
          <cell r="Q480" t="str">
            <v>회의</v>
          </cell>
          <cell r="R480" t="str">
            <v>휴일</v>
          </cell>
          <cell r="W480" t="str">
            <v>훈련</v>
          </cell>
          <cell r="AJ480" t="str">
            <v>휴일</v>
          </cell>
          <cell r="AP480" t="str">
            <v>휴일</v>
          </cell>
          <cell r="AU480">
            <v>0</v>
          </cell>
          <cell r="AV480">
            <v>0</v>
          </cell>
          <cell r="AW480">
            <v>0</v>
          </cell>
          <cell r="AX480">
            <v>0</v>
          </cell>
          <cell r="AY480">
            <v>0</v>
          </cell>
          <cell r="AZ480">
            <v>0</v>
          </cell>
          <cell r="BA480">
            <v>0</v>
          </cell>
          <cell r="BB480">
            <v>0</v>
          </cell>
          <cell r="BC480">
            <v>3</v>
          </cell>
          <cell r="BD480">
            <v>0</v>
          </cell>
          <cell r="BE480">
            <v>0</v>
          </cell>
          <cell r="BF480">
            <v>0</v>
          </cell>
          <cell r="BG480">
            <v>0</v>
          </cell>
          <cell r="BH480">
            <v>0</v>
          </cell>
          <cell r="BI480">
            <v>1</v>
          </cell>
          <cell r="BJ480">
            <v>1</v>
          </cell>
          <cell r="BK480">
            <v>0</v>
          </cell>
          <cell r="BL480">
            <v>1</v>
          </cell>
          <cell r="BM480">
            <v>0</v>
          </cell>
          <cell r="BN480">
            <v>2</v>
          </cell>
          <cell r="BP480">
            <v>17</v>
          </cell>
        </row>
        <row r="481">
          <cell r="B481">
            <v>1625</v>
          </cell>
          <cell r="C481" t="str">
            <v>AS</v>
          </cell>
          <cell r="D481" t="str">
            <v>AS CL 서울2팀</v>
          </cell>
          <cell r="E481" t="str">
            <v>최선</v>
          </cell>
          <cell r="F481" t="str">
            <v>사원</v>
          </cell>
          <cell r="G481" t="str">
            <v>팀원</v>
          </cell>
          <cell r="H481">
            <v>38733</v>
          </cell>
          <cell r="I481" t="str">
            <v>여</v>
          </cell>
          <cell r="L481">
            <v>9.5890410958904102</v>
          </cell>
          <cell r="M481">
            <v>9.5890410958904102</v>
          </cell>
          <cell r="Q481" t="str">
            <v>회의</v>
          </cell>
          <cell r="T481" t="str">
            <v>생휴</v>
          </cell>
          <cell r="AH481" t="str">
            <v>생휴</v>
          </cell>
          <cell r="AU481">
            <v>0</v>
          </cell>
          <cell r="AV481">
            <v>0</v>
          </cell>
          <cell r="AW481">
            <v>0</v>
          </cell>
          <cell r="AX481">
            <v>0</v>
          </cell>
          <cell r="AY481">
            <v>0</v>
          </cell>
          <cell r="AZ481">
            <v>0</v>
          </cell>
          <cell r="BA481">
            <v>2</v>
          </cell>
          <cell r="BB481">
            <v>0</v>
          </cell>
          <cell r="BC481">
            <v>0</v>
          </cell>
          <cell r="BD481">
            <v>0</v>
          </cell>
          <cell r="BE481">
            <v>0</v>
          </cell>
          <cell r="BF481">
            <v>0</v>
          </cell>
          <cell r="BG481">
            <v>0</v>
          </cell>
          <cell r="BH481">
            <v>0</v>
          </cell>
          <cell r="BI481">
            <v>0</v>
          </cell>
          <cell r="BJ481">
            <v>0</v>
          </cell>
          <cell r="BK481">
            <v>0</v>
          </cell>
          <cell r="BL481">
            <v>1</v>
          </cell>
          <cell r="BM481">
            <v>0</v>
          </cell>
          <cell r="BN481">
            <v>3</v>
          </cell>
          <cell r="BP481">
            <v>16</v>
          </cell>
        </row>
        <row r="482">
          <cell r="B482">
            <v>1626</v>
          </cell>
          <cell r="C482" t="str">
            <v>Finance</v>
          </cell>
          <cell r="D482" t="str">
            <v>Planning</v>
          </cell>
          <cell r="E482" t="str">
            <v>이문영</v>
          </cell>
          <cell r="F482" t="str">
            <v>주임</v>
          </cell>
          <cell r="G482" t="str">
            <v>팀원</v>
          </cell>
          <cell r="H482">
            <v>38768</v>
          </cell>
          <cell r="I482" t="str">
            <v>여</v>
          </cell>
          <cell r="L482">
            <v>8.6301369863013697</v>
          </cell>
          <cell r="M482">
            <v>8.6301369863013697</v>
          </cell>
          <cell r="AK482" t="str">
            <v>경조(본인결혼)</v>
          </cell>
          <cell r="AL482" t="str">
            <v>경조(본인결혼)</v>
          </cell>
          <cell r="AM482" t="str">
            <v>경조(본인결혼)</v>
          </cell>
          <cell r="AN482" t="str">
            <v>경조(본인결혼)</v>
          </cell>
          <cell r="AO482" t="str">
            <v>경조(본인결혼)</v>
          </cell>
          <cell r="AU482">
            <v>0</v>
          </cell>
          <cell r="AV482">
            <v>0</v>
          </cell>
          <cell r="AW482">
            <v>0</v>
          </cell>
          <cell r="AX482">
            <v>0</v>
          </cell>
          <cell r="AY482">
            <v>0</v>
          </cell>
          <cell r="AZ482">
            <v>0</v>
          </cell>
          <cell r="BA482">
            <v>0</v>
          </cell>
          <cell r="BB482">
            <v>5</v>
          </cell>
          <cell r="BC482">
            <v>0</v>
          </cell>
          <cell r="BD482">
            <v>0</v>
          </cell>
          <cell r="BE482">
            <v>0</v>
          </cell>
          <cell r="BF482">
            <v>0</v>
          </cell>
          <cell r="BG482">
            <v>0</v>
          </cell>
          <cell r="BH482">
            <v>0</v>
          </cell>
          <cell r="BI482">
            <v>0</v>
          </cell>
          <cell r="BJ482">
            <v>0</v>
          </cell>
          <cell r="BK482">
            <v>0</v>
          </cell>
          <cell r="BL482">
            <v>0</v>
          </cell>
          <cell r="BM482">
            <v>0</v>
          </cell>
          <cell r="BN482">
            <v>5</v>
          </cell>
          <cell r="BP482">
            <v>14</v>
          </cell>
        </row>
        <row r="483">
          <cell r="B483">
            <v>1627</v>
          </cell>
          <cell r="C483" t="str">
            <v>Medical</v>
          </cell>
          <cell r="D483" t="str">
            <v>Medical Affairs</v>
          </cell>
          <cell r="E483" t="str">
            <v>권남희</v>
          </cell>
          <cell r="F483" t="str">
            <v>부장</v>
          </cell>
          <cell r="G483" t="str">
            <v>팀원</v>
          </cell>
          <cell r="H483">
            <v>38768</v>
          </cell>
          <cell r="I483" t="str">
            <v>여</v>
          </cell>
          <cell r="L483">
            <v>8.6301369863013697</v>
          </cell>
          <cell r="M483">
            <v>8.6301369863013697</v>
          </cell>
          <cell r="W483" t="str">
            <v>생휴</v>
          </cell>
          <cell r="Z483" t="str">
            <v>소풍</v>
          </cell>
          <cell r="AA483" t="str">
            <v>회의</v>
          </cell>
          <cell r="AF483" t="str">
            <v>반차</v>
          </cell>
          <cell r="AU483">
            <v>0</v>
          </cell>
          <cell r="AV483">
            <v>0</v>
          </cell>
          <cell r="AW483">
            <v>0</v>
          </cell>
          <cell r="AX483">
            <v>0</v>
          </cell>
          <cell r="AY483">
            <v>1</v>
          </cell>
          <cell r="AZ483">
            <v>0.5</v>
          </cell>
          <cell r="BA483">
            <v>1</v>
          </cell>
          <cell r="BB483">
            <v>0</v>
          </cell>
          <cell r="BC483">
            <v>0</v>
          </cell>
          <cell r="BD483">
            <v>0</v>
          </cell>
          <cell r="BE483">
            <v>0</v>
          </cell>
          <cell r="BF483">
            <v>0</v>
          </cell>
          <cell r="BG483">
            <v>0</v>
          </cell>
          <cell r="BH483">
            <v>0</v>
          </cell>
          <cell r="BI483">
            <v>0</v>
          </cell>
          <cell r="BJ483">
            <v>0</v>
          </cell>
          <cell r="BK483">
            <v>0</v>
          </cell>
          <cell r="BL483">
            <v>1</v>
          </cell>
          <cell r="BM483">
            <v>1</v>
          </cell>
          <cell r="BN483">
            <v>2</v>
          </cell>
          <cell r="BP483">
            <v>16</v>
          </cell>
        </row>
        <row r="484">
          <cell r="B484">
            <v>1628</v>
          </cell>
          <cell r="C484" t="str">
            <v>GI &amp; Uro</v>
          </cell>
          <cell r="D484" t="str">
            <v>GU GH3팀</v>
          </cell>
          <cell r="E484" t="str">
            <v>조익진</v>
          </cell>
          <cell r="F484" t="str">
            <v>주임</v>
          </cell>
          <cell r="G484" t="str">
            <v>팀원</v>
          </cell>
          <cell r="H484">
            <v>38778</v>
          </cell>
          <cell r="I484" t="str">
            <v>남</v>
          </cell>
          <cell r="L484">
            <v>8.3561643835616444</v>
          </cell>
          <cell r="M484">
            <v>8.3561643835616444</v>
          </cell>
          <cell r="R484" t="str">
            <v>휴일</v>
          </cell>
          <cell r="AU484">
            <v>0</v>
          </cell>
          <cell r="AV484">
            <v>0</v>
          </cell>
          <cell r="AW484">
            <v>0</v>
          </cell>
          <cell r="AX484">
            <v>0</v>
          </cell>
          <cell r="AY484">
            <v>0</v>
          </cell>
          <cell r="AZ484">
            <v>0</v>
          </cell>
          <cell r="BA484">
            <v>0</v>
          </cell>
          <cell r="BB484">
            <v>0</v>
          </cell>
          <cell r="BC484">
            <v>1</v>
          </cell>
          <cell r="BD484">
            <v>0</v>
          </cell>
          <cell r="BE484">
            <v>0</v>
          </cell>
          <cell r="BF484">
            <v>0</v>
          </cell>
          <cell r="BG484">
            <v>0</v>
          </cell>
          <cell r="BH484">
            <v>0</v>
          </cell>
          <cell r="BI484">
            <v>0</v>
          </cell>
          <cell r="BJ484">
            <v>0</v>
          </cell>
          <cell r="BK484">
            <v>0</v>
          </cell>
          <cell r="BL484">
            <v>0</v>
          </cell>
          <cell r="BM484">
            <v>0</v>
          </cell>
          <cell r="BN484">
            <v>0</v>
          </cell>
          <cell r="BP484">
            <v>19</v>
          </cell>
        </row>
        <row r="485">
          <cell r="B485">
            <v>9064</v>
          </cell>
          <cell r="C485" t="str">
            <v>Legal</v>
          </cell>
          <cell r="D485" t="str">
            <v>Legal</v>
          </cell>
          <cell r="E485" t="str">
            <v>윤혜정</v>
          </cell>
          <cell r="F485" t="str">
            <v>대리</v>
          </cell>
          <cell r="G485" t="str">
            <v>팀원</v>
          </cell>
          <cell r="H485">
            <v>38778</v>
          </cell>
          <cell r="I485" t="str">
            <v>여</v>
          </cell>
          <cell r="L485">
            <v>8.3561643835616444</v>
          </cell>
          <cell r="M485">
            <v>8.3561643835616444</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P485">
            <v>19</v>
          </cell>
        </row>
        <row r="486">
          <cell r="B486">
            <v>1629</v>
          </cell>
          <cell r="C486" t="str">
            <v>Finance</v>
          </cell>
          <cell r="D486" t="str">
            <v>Demand</v>
          </cell>
          <cell r="E486" t="str">
            <v>한정아</v>
          </cell>
          <cell r="F486" t="str">
            <v>대리</v>
          </cell>
          <cell r="G486" t="str">
            <v>팀원</v>
          </cell>
          <cell r="H486">
            <v>38782</v>
          </cell>
          <cell r="I486" t="str">
            <v>여</v>
          </cell>
          <cell r="L486">
            <v>8.2465753424657535</v>
          </cell>
          <cell r="M486">
            <v>8.2465753424657535</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P486">
            <v>19</v>
          </cell>
        </row>
        <row r="487">
          <cell r="B487">
            <v>9066</v>
          </cell>
          <cell r="C487" t="str">
            <v>Bio Medical</v>
          </cell>
          <cell r="D487" t="str">
            <v>Bio-CR</v>
          </cell>
          <cell r="E487" t="str">
            <v>신선애</v>
          </cell>
          <cell r="F487" t="str">
            <v>주임</v>
          </cell>
          <cell r="G487" t="str">
            <v>팀원</v>
          </cell>
          <cell r="H487">
            <v>38789</v>
          </cell>
          <cell r="I487" t="str">
            <v>여</v>
          </cell>
          <cell r="L487">
            <v>8.0547945205479454</v>
          </cell>
          <cell r="M487">
            <v>8.0547945205479454</v>
          </cell>
          <cell r="W487" t="str">
            <v>생휴</v>
          </cell>
          <cell r="AA487" t="str">
            <v>병가</v>
          </cell>
          <cell r="AO487" t="str">
            <v>반차</v>
          </cell>
          <cell r="AU487">
            <v>0</v>
          </cell>
          <cell r="AV487">
            <v>0</v>
          </cell>
          <cell r="AW487">
            <v>0</v>
          </cell>
          <cell r="AX487">
            <v>0</v>
          </cell>
          <cell r="AY487">
            <v>1</v>
          </cell>
          <cell r="AZ487">
            <v>0.5</v>
          </cell>
          <cell r="BA487">
            <v>1</v>
          </cell>
          <cell r="BB487">
            <v>0</v>
          </cell>
          <cell r="BC487">
            <v>0</v>
          </cell>
          <cell r="BD487">
            <v>0</v>
          </cell>
          <cell r="BE487">
            <v>0</v>
          </cell>
          <cell r="BF487">
            <v>1</v>
          </cell>
          <cell r="BG487">
            <v>0</v>
          </cell>
          <cell r="BH487">
            <v>0</v>
          </cell>
          <cell r="BI487">
            <v>0</v>
          </cell>
          <cell r="BJ487">
            <v>0</v>
          </cell>
          <cell r="BK487">
            <v>0</v>
          </cell>
          <cell r="BL487">
            <v>0</v>
          </cell>
          <cell r="BM487">
            <v>0</v>
          </cell>
          <cell r="BN487">
            <v>2</v>
          </cell>
          <cell r="BP487">
            <v>17</v>
          </cell>
        </row>
        <row r="488">
          <cell r="B488">
            <v>1630</v>
          </cell>
          <cell r="C488" t="str">
            <v>Commercial Excellence</v>
          </cell>
          <cell r="D488" t="str">
            <v>Strategic analysis&amp;Planning</v>
          </cell>
          <cell r="E488" t="str">
            <v>조윤희</v>
          </cell>
          <cell r="F488" t="str">
            <v>차장</v>
          </cell>
          <cell r="G488" t="str">
            <v>팀원</v>
          </cell>
          <cell r="H488">
            <v>38796</v>
          </cell>
          <cell r="I488" t="str">
            <v>여</v>
          </cell>
          <cell r="L488">
            <v>7.8630136986301373</v>
          </cell>
          <cell r="M488">
            <v>7.8630136986301373</v>
          </cell>
          <cell r="R488" t="str">
            <v>휴일</v>
          </cell>
          <cell r="W488" t="str">
            <v>4/5대휴</v>
          </cell>
          <cell r="AO488" t="str">
            <v>생휴</v>
          </cell>
          <cell r="AU488">
            <v>0</v>
          </cell>
          <cell r="AV488">
            <v>0</v>
          </cell>
          <cell r="AW488">
            <v>0</v>
          </cell>
          <cell r="AX488">
            <v>0</v>
          </cell>
          <cell r="AY488">
            <v>0</v>
          </cell>
          <cell r="AZ488">
            <v>0</v>
          </cell>
          <cell r="BA488">
            <v>1</v>
          </cell>
          <cell r="BB488">
            <v>0</v>
          </cell>
          <cell r="BC488">
            <v>1</v>
          </cell>
          <cell r="BD488">
            <v>1</v>
          </cell>
          <cell r="BE488">
            <v>0</v>
          </cell>
          <cell r="BF488">
            <v>0</v>
          </cell>
          <cell r="BG488">
            <v>0</v>
          </cell>
          <cell r="BH488">
            <v>0</v>
          </cell>
          <cell r="BI488">
            <v>0</v>
          </cell>
          <cell r="BJ488">
            <v>0</v>
          </cell>
          <cell r="BK488">
            <v>0</v>
          </cell>
          <cell r="BL488">
            <v>0</v>
          </cell>
          <cell r="BM488">
            <v>0</v>
          </cell>
          <cell r="BN488">
            <v>2</v>
          </cell>
          <cell r="BP488">
            <v>17</v>
          </cell>
        </row>
        <row r="489">
          <cell r="B489">
            <v>1632</v>
          </cell>
          <cell r="C489" t="str">
            <v>Bio Medical</v>
          </cell>
          <cell r="D489" t="str">
            <v>Bio Advisor</v>
          </cell>
          <cell r="E489" t="str">
            <v>이상은</v>
          </cell>
          <cell r="F489" t="str">
            <v>부장</v>
          </cell>
          <cell r="G489" t="str">
            <v>팀원</v>
          </cell>
          <cell r="H489">
            <v>38803</v>
          </cell>
          <cell r="I489" t="str">
            <v>여</v>
          </cell>
          <cell r="L489">
            <v>7.6712328767123283</v>
          </cell>
          <cell r="M489">
            <v>7.6712328767123283</v>
          </cell>
          <cell r="AG489" t="str">
            <v>출장</v>
          </cell>
          <cell r="AH489" t="str">
            <v>출장</v>
          </cell>
          <cell r="AK489" t="str">
            <v>출장</v>
          </cell>
          <cell r="AL489" t="str">
            <v>출장</v>
          </cell>
          <cell r="AM489" t="str">
            <v>출장</v>
          </cell>
          <cell r="AN489" t="str">
            <v>출장</v>
          </cell>
          <cell r="AO489" t="str">
            <v>출장</v>
          </cell>
          <cell r="AU489">
            <v>0</v>
          </cell>
          <cell r="AV489">
            <v>0</v>
          </cell>
          <cell r="AW489">
            <v>0</v>
          </cell>
          <cell r="AX489">
            <v>0</v>
          </cell>
          <cell r="AY489">
            <v>0</v>
          </cell>
          <cell r="AZ489">
            <v>0</v>
          </cell>
          <cell r="BA489">
            <v>0</v>
          </cell>
          <cell r="BB489">
            <v>0</v>
          </cell>
          <cell r="BC489">
            <v>0</v>
          </cell>
          <cell r="BD489">
            <v>0</v>
          </cell>
          <cell r="BE489">
            <v>7</v>
          </cell>
          <cell r="BF489">
            <v>0</v>
          </cell>
          <cell r="BG489">
            <v>0</v>
          </cell>
          <cell r="BH489">
            <v>0</v>
          </cell>
          <cell r="BI489">
            <v>0</v>
          </cell>
          <cell r="BJ489">
            <v>0</v>
          </cell>
          <cell r="BK489">
            <v>0</v>
          </cell>
          <cell r="BL489">
            <v>0</v>
          </cell>
          <cell r="BM489">
            <v>0</v>
          </cell>
          <cell r="BN489">
            <v>7</v>
          </cell>
          <cell r="BP489">
            <v>12</v>
          </cell>
        </row>
        <row r="490">
          <cell r="B490">
            <v>1633</v>
          </cell>
          <cell r="C490" t="str">
            <v>Finance</v>
          </cell>
          <cell r="D490" t="str">
            <v>Accounting</v>
          </cell>
          <cell r="E490" t="str">
            <v>채의정</v>
          </cell>
          <cell r="F490" t="str">
            <v>대리</v>
          </cell>
          <cell r="G490" t="str">
            <v>팀원</v>
          </cell>
          <cell r="H490">
            <v>38805</v>
          </cell>
          <cell r="I490" t="str">
            <v>여</v>
          </cell>
          <cell r="L490">
            <v>7.6164383561643838</v>
          </cell>
          <cell r="M490">
            <v>7.6164383561643838</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P490">
            <v>19</v>
          </cell>
        </row>
        <row r="491">
          <cell r="B491">
            <v>1634</v>
          </cell>
          <cell r="C491" t="str">
            <v>Medical</v>
          </cell>
          <cell r="D491" t="str">
            <v>Medical Affairs</v>
          </cell>
          <cell r="E491" t="str">
            <v>김미애</v>
          </cell>
          <cell r="F491" t="str">
            <v>부장</v>
          </cell>
          <cell r="G491" t="str">
            <v>팀장</v>
          </cell>
          <cell r="H491">
            <v>38810</v>
          </cell>
          <cell r="I491" t="str">
            <v>여</v>
          </cell>
          <cell r="L491">
            <v>7.4794520547945202</v>
          </cell>
          <cell r="M491">
            <v>7.4794520547945202</v>
          </cell>
          <cell r="Z491" t="str">
            <v>소풍</v>
          </cell>
          <cell r="AA491" t="str">
            <v>회의</v>
          </cell>
          <cell r="AO491" t="str">
            <v>생휴</v>
          </cell>
          <cell r="AU491">
            <v>0</v>
          </cell>
          <cell r="AV491">
            <v>0</v>
          </cell>
          <cell r="AW491">
            <v>0</v>
          </cell>
          <cell r="AX491">
            <v>0</v>
          </cell>
          <cell r="AY491">
            <v>0</v>
          </cell>
          <cell r="AZ491">
            <v>0</v>
          </cell>
          <cell r="BA491">
            <v>1</v>
          </cell>
          <cell r="BB491">
            <v>0</v>
          </cell>
          <cell r="BC491">
            <v>0</v>
          </cell>
          <cell r="BD491">
            <v>0</v>
          </cell>
          <cell r="BE491">
            <v>0</v>
          </cell>
          <cell r="BF491">
            <v>0</v>
          </cell>
          <cell r="BG491">
            <v>0</v>
          </cell>
          <cell r="BH491">
            <v>0</v>
          </cell>
          <cell r="BI491">
            <v>0</v>
          </cell>
          <cell r="BJ491">
            <v>0</v>
          </cell>
          <cell r="BK491">
            <v>0</v>
          </cell>
          <cell r="BL491">
            <v>1</v>
          </cell>
          <cell r="BM491">
            <v>1</v>
          </cell>
          <cell r="BN491">
            <v>2</v>
          </cell>
          <cell r="BP491">
            <v>16</v>
          </cell>
        </row>
        <row r="493">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N493">
            <v>0</v>
          </cell>
          <cell r="BP493">
            <v>19</v>
          </cell>
        </row>
        <row r="494">
          <cell r="B494">
            <v>1144</v>
          </cell>
          <cell r="C494" t="str">
            <v>Finance</v>
          </cell>
          <cell r="D494" t="str">
            <v>Accounting</v>
          </cell>
          <cell r="E494" t="str">
            <v>공미정</v>
          </cell>
          <cell r="F494" t="str">
            <v>주임</v>
          </cell>
          <cell r="G494" t="str">
            <v>팀원</v>
          </cell>
          <cell r="H494" t="str">
            <v>1994-08-29</v>
          </cell>
          <cell r="I494" t="str">
            <v>여</v>
          </cell>
          <cell r="J494">
            <v>24.794520547945204</v>
          </cell>
          <cell r="K494">
            <v>0</v>
          </cell>
          <cell r="L494">
            <v>22</v>
          </cell>
          <cell r="M494">
            <v>22</v>
          </cell>
          <cell r="AS494" t="str">
            <v>9/5~7/19(육아휴직)</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N494">
            <v>0</v>
          </cell>
          <cell r="BO494">
            <v>-19</v>
          </cell>
          <cell r="BP494">
            <v>0</v>
          </cell>
        </row>
        <row r="495">
          <cell r="B495">
            <v>1185</v>
          </cell>
          <cell r="C495" t="str">
            <v>Marketing</v>
          </cell>
          <cell r="D495" t="str">
            <v>Vaccine</v>
          </cell>
          <cell r="E495" t="str">
            <v>임남희</v>
          </cell>
          <cell r="F495" t="str">
            <v>차장</v>
          </cell>
          <cell r="G495" t="str">
            <v>팀장</v>
          </cell>
          <cell r="H495" t="str">
            <v>1996-07-01</v>
          </cell>
          <cell r="I495" t="str">
            <v>여</v>
          </cell>
          <cell r="J495">
            <v>26</v>
          </cell>
          <cell r="K495">
            <v>0</v>
          </cell>
          <cell r="L495">
            <v>20</v>
          </cell>
          <cell r="M495">
            <v>20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N495">
            <v>0</v>
          </cell>
          <cell r="BP495">
            <v>19</v>
          </cell>
        </row>
        <row r="496">
          <cell r="B496">
            <v>1392</v>
          </cell>
          <cell r="C496" t="str">
            <v>Marketing</v>
          </cell>
          <cell r="D496" t="str">
            <v>Respiratory</v>
          </cell>
          <cell r="E496" t="str">
            <v>이동수</v>
          </cell>
          <cell r="F496" t="str">
            <v>과장</v>
          </cell>
          <cell r="G496" t="str">
            <v>팀장</v>
          </cell>
          <cell r="H496" t="str">
            <v>2002-05-13</v>
          </cell>
          <cell r="I496" t="str">
            <v>남</v>
          </cell>
          <cell r="J496">
            <v>16</v>
          </cell>
          <cell r="K496">
            <v>0</v>
          </cell>
          <cell r="L496">
            <v>14</v>
          </cell>
          <cell r="M496">
            <v>14</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N496">
            <v>0</v>
          </cell>
          <cell r="BP496">
            <v>19</v>
          </cell>
        </row>
        <row r="497">
          <cell r="B497">
            <v>1610</v>
          </cell>
          <cell r="C497" t="str">
            <v>Marketing</v>
          </cell>
          <cell r="D497" t="str">
            <v>Respiratory</v>
          </cell>
          <cell r="E497" t="str">
            <v>Stephene Nardo</v>
          </cell>
          <cell r="F497" t="str">
            <v>과장</v>
          </cell>
          <cell r="G497" t="str">
            <v>팀장</v>
          </cell>
          <cell r="H497">
            <v>38718</v>
          </cell>
          <cell r="I497" t="str">
            <v>남</v>
          </cell>
          <cell r="AE497" t="str">
            <v>출장</v>
          </cell>
          <cell r="AF497" t="str">
            <v>출장</v>
          </cell>
          <cell r="AG497" t="str">
            <v>출장</v>
          </cell>
          <cell r="AH497" t="str">
            <v>출장</v>
          </cell>
          <cell r="AK497" t="str">
            <v>출장</v>
          </cell>
          <cell r="AU497">
            <v>0</v>
          </cell>
          <cell r="AV497">
            <v>0</v>
          </cell>
          <cell r="AW497">
            <v>0</v>
          </cell>
          <cell r="AX497">
            <v>0</v>
          </cell>
          <cell r="AY497">
            <v>0</v>
          </cell>
          <cell r="AZ497">
            <v>0</v>
          </cell>
          <cell r="BA497">
            <v>0</v>
          </cell>
          <cell r="BB497">
            <v>0</v>
          </cell>
          <cell r="BC497">
            <v>0</v>
          </cell>
          <cell r="BD497">
            <v>0</v>
          </cell>
          <cell r="BE497">
            <v>5</v>
          </cell>
          <cell r="BF497">
            <v>0</v>
          </cell>
          <cell r="BG497">
            <v>0</v>
          </cell>
          <cell r="BH497">
            <v>0</v>
          </cell>
          <cell r="BI497">
            <v>0</v>
          </cell>
          <cell r="BJ497">
            <v>0</v>
          </cell>
          <cell r="BK497">
            <v>0</v>
          </cell>
          <cell r="BL497">
            <v>0</v>
          </cell>
          <cell r="BN497">
            <v>5</v>
          </cell>
          <cell r="BP497">
            <v>14</v>
          </cell>
        </row>
        <row r="498">
          <cell r="E498" t="str">
            <v>옥진주</v>
          </cell>
          <cell r="Z498" t="str">
            <v>연차</v>
          </cell>
          <cell r="AA498" t="str">
            <v>연반차</v>
          </cell>
          <cell r="AU498">
            <v>1</v>
          </cell>
          <cell r="AV498">
            <v>1</v>
          </cell>
          <cell r="AW498">
            <v>1.5</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N498">
            <v>1</v>
          </cell>
          <cell r="BP498">
            <v>18</v>
          </cell>
        </row>
        <row r="501">
          <cell r="B501">
            <v>1423</v>
          </cell>
          <cell r="C501" t="str">
            <v>CV</v>
          </cell>
          <cell r="D501" t="str">
            <v>CV GH 서울1팀</v>
          </cell>
          <cell r="E501" t="str">
            <v>박성준</v>
          </cell>
          <cell r="F501" t="str">
            <v>과장</v>
          </cell>
          <cell r="G501" t="str">
            <v>팀원</v>
          </cell>
          <cell r="H501" t="str">
            <v>2002-12-02</v>
          </cell>
          <cell r="I501" t="str">
            <v>남</v>
          </cell>
          <cell r="J501">
            <v>11</v>
          </cell>
          <cell r="K501">
            <v>0</v>
          </cell>
          <cell r="L501">
            <v>14</v>
          </cell>
          <cell r="M501">
            <v>14</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N501">
            <v>0</v>
          </cell>
          <cell r="BP501">
            <v>20</v>
          </cell>
        </row>
        <row r="502">
          <cell r="B502">
            <v>1603</v>
          </cell>
          <cell r="C502" t="str">
            <v>Finance</v>
          </cell>
          <cell r="D502" t="str">
            <v>Accounting</v>
          </cell>
          <cell r="E502" t="str">
            <v>노우정</v>
          </cell>
          <cell r="F502" t="str">
            <v>차장</v>
          </cell>
          <cell r="G502" t="str">
            <v>팀장</v>
          </cell>
          <cell r="H502">
            <v>38635</v>
          </cell>
          <cell r="I502" t="str">
            <v>여</v>
          </cell>
          <cell r="J502">
            <v>2.2739726027397262</v>
          </cell>
          <cell r="K502">
            <v>0</v>
          </cell>
          <cell r="L502">
            <v>11</v>
          </cell>
          <cell r="M502">
            <v>11</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N502">
            <v>0</v>
          </cell>
          <cell r="BP502">
            <v>20</v>
          </cell>
        </row>
        <row r="503">
          <cell r="B503">
            <v>1325</v>
          </cell>
          <cell r="C503" t="str">
            <v>Regulatory</v>
          </cell>
          <cell r="D503" t="str">
            <v>Government Affaires</v>
          </cell>
          <cell r="E503" t="str">
            <v>고영곤</v>
          </cell>
          <cell r="F503" t="str">
            <v>주임</v>
          </cell>
          <cell r="G503" t="str">
            <v>팀원</v>
          </cell>
          <cell r="H503" t="str">
            <v>2001-02-26</v>
          </cell>
          <cell r="I503" t="str">
            <v>남</v>
          </cell>
          <cell r="J503">
            <v>19</v>
          </cell>
          <cell r="K503">
            <v>0</v>
          </cell>
          <cell r="L503">
            <v>15</v>
          </cell>
          <cell r="M503">
            <v>15</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N503">
            <v>0</v>
          </cell>
          <cell r="BP503">
            <v>20</v>
          </cell>
        </row>
        <row r="504">
          <cell r="B504">
            <v>1425</v>
          </cell>
          <cell r="C504" t="str">
            <v>Finance</v>
          </cell>
          <cell r="D504" t="str">
            <v>Accounting</v>
          </cell>
          <cell r="E504" t="str">
            <v>이솔내</v>
          </cell>
          <cell r="F504" t="str">
            <v>과장</v>
          </cell>
          <cell r="G504" t="str">
            <v>팀원</v>
          </cell>
          <cell r="H504" t="str">
            <v>2003-01-06</v>
          </cell>
          <cell r="I504" t="str">
            <v>여</v>
          </cell>
          <cell r="J504">
            <v>9</v>
          </cell>
          <cell r="K504">
            <v>0</v>
          </cell>
          <cell r="L504">
            <v>13</v>
          </cell>
          <cell r="M504">
            <v>13</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N504">
            <v>0</v>
          </cell>
          <cell r="BP504">
            <v>22</v>
          </cell>
        </row>
        <row r="505">
          <cell r="B505">
            <v>1484</v>
          </cell>
          <cell r="C505" t="str">
            <v>Finance</v>
          </cell>
          <cell r="D505" t="str">
            <v>Accounting</v>
          </cell>
          <cell r="E505" t="str">
            <v>김도경</v>
          </cell>
          <cell r="F505" t="str">
            <v>대리</v>
          </cell>
          <cell r="G505" t="str">
            <v>팀원</v>
          </cell>
          <cell r="H505" t="str">
            <v>2003-02-24</v>
          </cell>
          <cell r="I505" t="str">
            <v>여</v>
          </cell>
          <cell r="J505">
            <v>12.5</v>
          </cell>
          <cell r="K505">
            <v>0</v>
          </cell>
          <cell r="L505">
            <v>13</v>
          </cell>
          <cell r="M505">
            <v>13</v>
          </cell>
          <cell r="V505" t="str">
            <v>생휴</v>
          </cell>
          <cell r="W505" t="str">
            <v>월차</v>
          </cell>
          <cell r="Z505" t="str">
            <v>연차</v>
          </cell>
          <cell r="AU505">
            <v>1</v>
          </cell>
          <cell r="AV505">
            <v>0</v>
          </cell>
          <cell r="AW505">
            <v>1</v>
          </cell>
          <cell r="AX505">
            <v>1</v>
          </cell>
          <cell r="AY505">
            <v>0</v>
          </cell>
          <cell r="AZ505">
            <v>1</v>
          </cell>
          <cell r="BA505">
            <v>1</v>
          </cell>
          <cell r="BB505">
            <v>0</v>
          </cell>
          <cell r="BC505">
            <v>0</v>
          </cell>
          <cell r="BD505">
            <v>0</v>
          </cell>
          <cell r="BE505">
            <v>0</v>
          </cell>
          <cell r="BF505">
            <v>0</v>
          </cell>
          <cell r="BG505">
            <v>0</v>
          </cell>
          <cell r="BH505">
            <v>0</v>
          </cell>
          <cell r="BI505">
            <v>0</v>
          </cell>
          <cell r="BJ505">
            <v>0</v>
          </cell>
          <cell r="BK505">
            <v>0</v>
          </cell>
          <cell r="BN505">
            <v>3</v>
          </cell>
          <cell r="BP505">
            <v>19</v>
          </cell>
        </row>
        <row r="506">
          <cell r="B506">
            <v>8001</v>
          </cell>
          <cell r="C506" t="str">
            <v>Consumer</v>
          </cell>
          <cell r="D506" t="str">
            <v>Consumer Admin</v>
          </cell>
          <cell r="E506" t="str">
            <v>하창우</v>
          </cell>
          <cell r="F506" t="str">
            <v>사장</v>
          </cell>
          <cell r="G506" t="str">
            <v>임원</v>
          </cell>
          <cell r="H506" t="str">
            <v>1994-03-15</v>
          </cell>
          <cell r="I506" t="str">
            <v>남</v>
          </cell>
          <cell r="J506">
            <v>10</v>
          </cell>
          <cell r="K506">
            <v>1</v>
          </cell>
          <cell r="L506">
            <v>30</v>
          </cell>
          <cell r="M506">
            <v>31</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N506">
            <v>0</v>
          </cell>
          <cell r="BP506">
            <v>22</v>
          </cell>
        </row>
        <row r="507">
          <cell r="B507">
            <v>1534</v>
          </cell>
          <cell r="C507" t="str">
            <v>AS</v>
          </cell>
          <cell r="D507" t="str">
            <v>AS CL 대구팀</v>
          </cell>
          <cell r="E507" t="str">
            <v>김연호</v>
          </cell>
          <cell r="F507" t="str">
            <v>사원</v>
          </cell>
          <cell r="G507" t="str">
            <v>팀원</v>
          </cell>
          <cell r="H507" t="str">
            <v>2003-08-11</v>
          </cell>
          <cell r="I507" t="str">
            <v>여</v>
          </cell>
          <cell r="J507">
            <v>17</v>
          </cell>
          <cell r="K507">
            <v>0</v>
          </cell>
          <cell r="L507">
            <v>13</v>
          </cell>
          <cell r="M507">
            <v>13</v>
          </cell>
          <cell r="O507" t="str">
            <v>생휴</v>
          </cell>
          <cell r="P507" t="str">
            <v>특휴</v>
          </cell>
          <cell r="Z507" t="str">
            <v>연차</v>
          </cell>
          <cell r="AA507" t="str">
            <v>월차</v>
          </cell>
          <cell r="AB507" t="str">
            <v>연차</v>
          </cell>
          <cell r="AC507" t="str">
            <v>연차</v>
          </cell>
          <cell r="AD507" t="str">
            <v>연차</v>
          </cell>
          <cell r="AU507">
            <v>4</v>
          </cell>
          <cell r="AV507">
            <v>0</v>
          </cell>
          <cell r="AW507">
            <v>4</v>
          </cell>
          <cell r="AX507">
            <v>1</v>
          </cell>
          <cell r="AY507">
            <v>0</v>
          </cell>
          <cell r="AZ507">
            <v>1</v>
          </cell>
          <cell r="BA507">
            <v>1</v>
          </cell>
          <cell r="BB507">
            <v>0</v>
          </cell>
          <cell r="BC507">
            <v>0</v>
          </cell>
          <cell r="BD507">
            <v>0</v>
          </cell>
          <cell r="BE507">
            <v>0</v>
          </cell>
          <cell r="BF507">
            <v>0</v>
          </cell>
          <cell r="BG507">
            <v>0</v>
          </cell>
          <cell r="BH507">
            <v>0</v>
          </cell>
          <cell r="BI507">
            <v>0</v>
          </cell>
          <cell r="BJ507">
            <v>0</v>
          </cell>
          <cell r="BK507">
            <v>1</v>
          </cell>
          <cell r="BL507">
            <v>0</v>
          </cell>
          <cell r="BN507">
            <v>7</v>
          </cell>
          <cell r="BP507">
            <v>15</v>
          </cell>
        </row>
        <row r="508">
          <cell r="B508">
            <v>1437</v>
          </cell>
          <cell r="C508" t="str">
            <v>CVS</v>
          </cell>
          <cell r="D508" t="str">
            <v>CVS GH 서울1팀</v>
          </cell>
          <cell r="E508" t="str">
            <v>김제중</v>
          </cell>
          <cell r="F508" t="str">
            <v>주임</v>
          </cell>
          <cell r="G508" t="str">
            <v>팀원</v>
          </cell>
          <cell r="H508" t="str">
            <v>2003-01-07</v>
          </cell>
          <cell r="I508" t="str">
            <v>남</v>
          </cell>
          <cell r="J508">
            <v>11</v>
          </cell>
          <cell r="K508">
            <v>0</v>
          </cell>
          <cell r="L508">
            <v>13</v>
          </cell>
          <cell r="M508">
            <v>13</v>
          </cell>
          <cell r="P508" t="str">
            <v>월차</v>
          </cell>
          <cell r="Q508" t="str">
            <v>연차</v>
          </cell>
          <cell r="S508" t="str">
            <v>연차</v>
          </cell>
          <cell r="AU508">
            <v>2</v>
          </cell>
          <cell r="AV508">
            <v>0</v>
          </cell>
          <cell r="AW508">
            <v>2</v>
          </cell>
          <cell r="AX508">
            <v>1</v>
          </cell>
          <cell r="AY508">
            <v>0</v>
          </cell>
          <cell r="AZ508">
            <v>1</v>
          </cell>
          <cell r="BA508">
            <v>0</v>
          </cell>
          <cell r="BB508">
            <v>0</v>
          </cell>
          <cell r="BC508">
            <v>0</v>
          </cell>
          <cell r="BD508">
            <v>0</v>
          </cell>
          <cell r="BE508">
            <v>0</v>
          </cell>
          <cell r="BF508">
            <v>0</v>
          </cell>
          <cell r="BG508">
            <v>0</v>
          </cell>
          <cell r="BH508">
            <v>0</v>
          </cell>
          <cell r="BI508">
            <v>0</v>
          </cell>
          <cell r="BJ508">
            <v>0</v>
          </cell>
          <cell r="BK508">
            <v>0</v>
          </cell>
          <cell r="BL508">
            <v>0</v>
          </cell>
          <cell r="BN508">
            <v>3</v>
          </cell>
          <cell r="BO508">
            <v>-15</v>
          </cell>
          <cell r="BP508">
            <v>1</v>
          </cell>
        </row>
        <row r="509">
          <cell r="B509">
            <v>1544</v>
          </cell>
          <cell r="C509" t="str">
            <v>AS</v>
          </cell>
          <cell r="D509" t="str">
            <v>AS CL 서울2팀</v>
          </cell>
          <cell r="E509" t="str">
            <v>김억태</v>
          </cell>
          <cell r="F509" t="str">
            <v>사원</v>
          </cell>
          <cell r="G509" t="str">
            <v>팀원</v>
          </cell>
          <cell r="H509" t="str">
            <v>2004-01-26</v>
          </cell>
          <cell r="I509" t="str">
            <v>남</v>
          </cell>
          <cell r="J509">
            <v>4.3150684931506849</v>
          </cell>
          <cell r="K509">
            <v>0</v>
          </cell>
          <cell r="L509">
            <v>12</v>
          </cell>
          <cell r="M509">
            <v>12</v>
          </cell>
          <cell r="Q509" t="str">
            <v>회의</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1</v>
          </cell>
          <cell r="BN509">
            <v>1</v>
          </cell>
          <cell r="BO509">
            <v>-7</v>
          </cell>
          <cell r="BP509">
            <v>11</v>
          </cell>
        </row>
        <row r="510">
          <cell r="B510">
            <v>1376</v>
          </cell>
          <cell r="C510" t="str">
            <v>AS</v>
          </cell>
          <cell r="D510" t="str">
            <v>AS CL 부산팀</v>
          </cell>
          <cell r="E510" t="str">
            <v>강수희</v>
          </cell>
          <cell r="F510" t="str">
            <v>주임</v>
          </cell>
          <cell r="G510" t="str">
            <v>팀원</v>
          </cell>
          <cell r="H510" t="str">
            <v>2001-08-01</v>
          </cell>
          <cell r="I510" t="str">
            <v>여</v>
          </cell>
          <cell r="J510">
            <v>18</v>
          </cell>
          <cell r="K510">
            <v>0</v>
          </cell>
          <cell r="L510">
            <v>15</v>
          </cell>
          <cell r="M510">
            <v>15</v>
          </cell>
          <cell r="Q510" t="str">
            <v>회의</v>
          </cell>
          <cell r="AH510" t="str">
            <v>생휴</v>
          </cell>
          <cell r="AK510" t="str">
            <v>월차</v>
          </cell>
          <cell r="AL510" t="str">
            <v>연차</v>
          </cell>
          <cell r="AM510" t="str">
            <v>연차</v>
          </cell>
          <cell r="AN510" t="str">
            <v>연차</v>
          </cell>
          <cell r="AO510" t="str">
            <v>연차</v>
          </cell>
          <cell r="AU510">
            <v>4</v>
          </cell>
          <cell r="AV510">
            <v>0</v>
          </cell>
          <cell r="AW510">
            <v>4</v>
          </cell>
          <cell r="AX510">
            <v>1</v>
          </cell>
          <cell r="AY510">
            <v>0</v>
          </cell>
          <cell r="AZ510">
            <v>1</v>
          </cell>
          <cell r="BA510">
            <v>1</v>
          </cell>
          <cell r="BB510">
            <v>0</v>
          </cell>
          <cell r="BC510">
            <v>0</v>
          </cell>
          <cell r="BD510">
            <v>0</v>
          </cell>
          <cell r="BE510">
            <v>0</v>
          </cell>
          <cell r="BF510">
            <v>0</v>
          </cell>
          <cell r="BG510">
            <v>0</v>
          </cell>
          <cell r="BH510">
            <v>0</v>
          </cell>
          <cell r="BI510">
            <v>0</v>
          </cell>
          <cell r="BJ510">
            <v>0</v>
          </cell>
          <cell r="BK510">
            <v>0</v>
          </cell>
          <cell r="BL510">
            <v>1</v>
          </cell>
          <cell r="BN510">
            <v>7</v>
          </cell>
          <cell r="BO510">
            <v>2</v>
          </cell>
          <cell r="BP510">
            <v>21</v>
          </cell>
        </row>
        <row r="511">
          <cell r="B511">
            <v>1197</v>
          </cell>
          <cell r="C511" t="str">
            <v>Medical</v>
          </cell>
          <cell r="D511" t="str">
            <v>Clinical Research</v>
          </cell>
          <cell r="E511" t="str">
            <v>최미나</v>
          </cell>
          <cell r="F511" t="str">
            <v>과장</v>
          </cell>
          <cell r="G511" t="str">
            <v>팀원</v>
          </cell>
          <cell r="H511" t="str">
            <v>1997-04-24</v>
          </cell>
          <cell r="I511" t="str">
            <v>여</v>
          </cell>
          <cell r="J511">
            <v>7</v>
          </cell>
          <cell r="K511">
            <v>0</v>
          </cell>
          <cell r="L511">
            <v>19</v>
          </cell>
          <cell r="M511">
            <v>19</v>
          </cell>
          <cell r="R511" t="str">
            <v>휴일</v>
          </cell>
          <cell r="W511" t="str">
            <v>4/5대휴</v>
          </cell>
          <cell r="Z511" t="str">
            <v>소풍</v>
          </cell>
          <cell r="AA511" t="str">
            <v>회의</v>
          </cell>
          <cell r="AG511" t="str">
            <v>생휴</v>
          </cell>
          <cell r="AU511">
            <v>0</v>
          </cell>
          <cell r="AV511">
            <v>0</v>
          </cell>
          <cell r="AW511">
            <v>0</v>
          </cell>
          <cell r="AX511">
            <v>0</v>
          </cell>
          <cell r="AY511">
            <v>0</v>
          </cell>
          <cell r="AZ511">
            <v>0</v>
          </cell>
          <cell r="BA511">
            <v>1</v>
          </cell>
          <cell r="BB511">
            <v>0</v>
          </cell>
          <cell r="BC511">
            <v>1</v>
          </cell>
          <cell r="BD511">
            <v>1</v>
          </cell>
          <cell r="BE511">
            <v>0</v>
          </cell>
          <cell r="BF511">
            <v>0</v>
          </cell>
          <cell r="BG511">
            <v>0</v>
          </cell>
          <cell r="BH511">
            <v>0</v>
          </cell>
          <cell r="BI511">
            <v>0</v>
          </cell>
          <cell r="BJ511">
            <v>0</v>
          </cell>
          <cell r="BK511">
            <v>0</v>
          </cell>
          <cell r="BL511">
            <v>1</v>
          </cell>
          <cell r="BM511">
            <v>1</v>
          </cell>
          <cell r="BN511">
            <v>3</v>
          </cell>
          <cell r="BP511">
            <v>15</v>
          </cell>
        </row>
        <row r="512">
          <cell r="B512">
            <v>1054</v>
          </cell>
          <cell r="C512" t="str">
            <v>AS</v>
          </cell>
          <cell r="D512" t="str">
            <v>AS CL 서울1팀</v>
          </cell>
          <cell r="E512" t="str">
            <v>김경선</v>
          </cell>
          <cell r="F512" t="str">
            <v>차장</v>
          </cell>
          <cell r="G512" t="str">
            <v>팀원</v>
          </cell>
          <cell r="H512" t="str">
            <v>1990-09-24</v>
          </cell>
          <cell r="I512" t="str">
            <v>남</v>
          </cell>
          <cell r="J512">
            <v>28</v>
          </cell>
          <cell r="K512">
            <v>0</v>
          </cell>
          <cell r="L512">
            <v>26</v>
          </cell>
          <cell r="M512">
            <v>26</v>
          </cell>
          <cell r="N512" t="str">
            <v>휴직</v>
          </cell>
          <cell r="O512" t="str">
            <v>휴직</v>
          </cell>
          <cell r="P512" t="str">
            <v>휴직</v>
          </cell>
          <cell r="Q512" t="str">
            <v>휴직</v>
          </cell>
          <cell r="R512" t="str">
            <v>휴직</v>
          </cell>
          <cell r="S512" t="str">
            <v>휴직</v>
          </cell>
          <cell r="T512" t="str">
            <v>휴직</v>
          </cell>
          <cell r="U512" t="str">
            <v>휴직</v>
          </cell>
          <cell r="V512" t="str">
            <v>휴직</v>
          </cell>
          <cell r="W512" t="str">
            <v>휴직</v>
          </cell>
          <cell r="X512" t="str">
            <v>휴직</v>
          </cell>
          <cell r="Y512" t="str">
            <v>휴직</v>
          </cell>
          <cell r="Z512" t="str">
            <v>휴직</v>
          </cell>
          <cell r="AA512" t="str">
            <v>휴직</v>
          </cell>
          <cell r="AB512" t="str">
            <v>휴직</v>
          </cell>
          <cell r="AC512" t="str">
            <v>휴직</v>
          </cell>
          <cell r="AD512" t="str">
            <v>휴직</v>
          </cell>
          <cell r="AE512" t="str">
            <v>휴직</v>
          </cell>
          <cell r="AF512" t="str">
            <v>휴직</v>
          </cell>
          <cell r="AG512" t="str">
            <v>휴직</v>
          </cell>
          <cell r="AH512" t="str">
            <v>휴직</v>
          </cell>
          <cell r="AI512" t="str">
            <v>휴직</v>
          </cell>
          <cell r="AJ512" t="str">
            <v>휴직</v>
          </cell>
          <cell r="AK512" t="str">
            <v>휴직</v>
          </cell>
          <cell r="AL512" t="str">
            <v>휴직</v>
          </cell>
          <cell r="AM512" t="str">
            <v>휴직</v>
          </cell>
          <cell r="AN512" t="str">
            <v>휴직</v>
          </cell>
          <cell r="AO512" t="str">
            <v>휴직</v>
          </cell>
          <cell r="AP512" t="str">
            <v>휴직</v>
          </cell>
          <cell r="AQ512" t="str">
            <v>휴직</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cell r="BM512">
            <v>0</v>
          </cell>
          <cell r="BN512">
            <v>0</v>
          </cell>
          <cell r="BO512">
            <v>-19</v>
          </cell>
          <cell r="BP512">
            <v>0</v>
          </cell>
        </row>
        <row r="513">
          <cell r="B513">
            <v>9014</v>
          </cell>
          <cell r="C513" t="str">
            <v>Commercial Excellence</v>
          </cell>
          <cell r="D513" t="str">
            <v>Operation&amp;Coordination</v>
          </cell>
          <cell r="E513" t="str">
            <v>최진영</v>
          </cell>
          <cell r="F513" t="str">
            <v>사원</v>
          </cell>
          <cell r="G513" t="str">
            <v>팀원</v>
          </cell>
          <cell r="H513" t="str">
            <v>2002-05-01</v>
          </cell>
          <cell r="I513" t="str">
            <v>여</v>
          </cell>
          <cell r="J513">
            <v>19</v>
          </cell>
          <cell r="K513">
            <v>0</v>
          </cell>
          <cell r="L513">
            <v>14</v>
          </cell>
          <cell r="M513">
            <v>14</v>
          </cell>
          <cell r="AD513" t="str">
            <v>생휴</v>
          </cell>
          <cell r="AU513">
            <v>0</v>
          </cell>
          <cell r="AV513">
            <v>0</v>
          </cell>
          <cell r="AW513">
            <v>0</v>
          </cell>
          <cell r="AX513">
            <v>0</v>
          </cell>
          <cell r="AY513">
            <v>0</v>
          </cell>
          <cell r="AZ513">
            <v>0</v>
          </cell>
          <cell r="BA513">
            <v>1</v>
          </cell>
          <cell r="BB513">
            <v>0</v>
          </cell>
          <cell r="BC513">
            <v>0</v>
          </cell>
          <cell r="BD513">
            <v>0</v>
          </cell>
          <cell r="BE513">
            <v>0</v>
          </cell>
          <cell r="BF513">
            <v>0</v>
          </cell>
          <cell r="BG513">
            <v>0</v>
          </cell>
          <cell r="BH513">
            <v>0</v>
          </cell>
          <cell r="BI513">
            <v>0</v>
          </cell>
          <cell r="BJ513">
            <v>0</v>
          </cell>
          <cell r="BK513">
            <v>0</v>
          </cell>
          <cell r="BL513">
            <v>0</v>
          </cell>
          <cell r="BM513">
            <v>0</v>
          </cell>
          <cell r="BN513">
            <v>1</v>
          </cell>
          <cell r="BP513">
            <v>18</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ing F'Cast P&amp;L"/>
      <sheetName val="Supply update"/>
      <sheetName val="Input Sheet"/>
      <sheetName val="TM1"/>
      <sheetName val="Workings"/>
      <sheetName val="reference"/>
      <sheetName val="Exchange rates"/>
      <sheetName val="Apr"/>
      <sheetName val="Feb"/>
      <sheetName val="Jan"/>
      <sheetName val="Mar"/>
    </sheetNames>
    <sheetDataSet>
      <sheetData sheetId="0" refreshError="1">
        <row r="26">
          <cell r="FH26" t="str">
            <v xml:space="preserve"> 4421 SOUTH EAST ASIA (CH)              </v>
          </cell>
        </row>
        <row r="27">
          <cell r="FH27" t="str">
            <v xml:space="preserve"> 4125 MALAYSIA/SINGAPORE C              </v>
          </cell>
        </row>
        <row r="28">
          <cell r="FH28" t="str">
            <v xml:space="preserve"> 5812 MALAYSIA (CH)                     </v>
          </cell>
        </row>
        <row r="29">
          <cell r="FH29" t="str">
            <v xml:space="preserve"> 5867 SINGAPORE (CH)                    </v>
          </cell>
        </row>
        <row r="30">
          <cell r="FH30" t="str">
            <v xml:space="preserve"> 5179 ASIA HQ (CH)                   </v>
          </cell>
        </row>
        <row r="31">
          <cell r="FH31" t="str">
            <v xml:space="preserve"> 5728 MYANMAR (CH)                      </v>
          </cell>
        </row>
        <row r="32">
          <cell r="FH32" t="str">
            <v xml:space="preserve"> 5786 INDONESIA (CH)                    </v>
          </cell>
        </row>
        <row r="33">
          <cell r="FH33" t="str">
            <v xml:space="preserve"> 5796 CAMBODIA (CH)                     </v>
          </cell>
        </row>
        <row r="34">
          <cell r="FH34" t="str">
            <v xml:space="preserve"> 5843 PHILIPPINES (CH)                  </v>
          </cell>
        </row>
        <row r="35">
          <cell r="FH35" t="str">
            <v xml:space="preserve"> 5881 TAIWAN (CH)                       </v>
          </cell>
        </row>
        <row r="36">
          <cell r="FH36" t="str">
            <v xml:space="preserve"> 5883 THAILAND (CH)                     </v>
          </cell>
        </row>
        <row r="37">
          <cell r="FH37" t="str">
            <v xml:space="preserve"> 5899 VIETNAM (CH)                      </v>
          </cell>
        </row>
        <row r="38">
          <cell r="FH38" t="str">
            <v xml:space="preserve"> 4508 ASIA (CH)                         </v>
          </cell>
        </row>
        <row r="39">
          <cell r="FH39" t="str">
            <v xml:space="preserve"> 4260 CHINA/HK/KOREA (CH)               </v>
          </cell>
        </row>
        <row r="40">
          <cell r="FH40" t="str">
            <v xml:space="preserve"> 5782 HONG KONG (CH)                    </v>
          </cell>
        </row>
        <row r="41">
          <cell r="FH41" t="str">
            <v xml:space="preserve"> 5799 KOREA (CH)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AXGAE"/>
      <sheetName val="Fixed_EUR"/>
      <sheetName val="Variable_EUR"/>
      <sheetName val="NPD_Highlight"/>
      <sheetName val="Fixed_GBP"/>
      <sheetName val="Variable_GBP"/>
      <sheetName val="NPDEUE"/>
      <sheetName val="NPDGAE"/>
      <sheetName val="NPDAUE"/>
      <sheetName val="NPDCHE"/>
      <sheetName val="NPD_Locals"/>
      <sheetName val="A_EUE"/>
      <sheetName val="B_EUE"/>
      <sheetName val="LY_EUE"/>
      <sheetName val="B_GAE"/>
      <sheetName val="LY_GAE"/>
      <sheetName val="A_GAE"/>
      <sheetName val="ASGAE"/>
      <sheetName val="B_EXE"/>
      <sheetName val="AXEXE"/>
      <sheetName val="LY_EXE"/>
      <sheetName val="B_AUE"/>
      <sheetName val="A_AUE"/>
      <sheetName val="LY_AUE"/>
      <sheetName val="AXAUE"/>
      <sheetName val="ASAUE"/>
      <sheetName val="B_CHL"/>
      <sheetName val="A_CHL"/>
      <sheetName val="LY_CHL"/>
      <sheetName val="AXCHL"/>
      <sheetName val="ASCHL"/>
      <sheetName val="SALEUP"/>
      <sheetName val="SALEUE"/>
      <sheetName val="SALEUL"/>
      <sheetName val="SALEHE"/>
      <sheetName val="SALEAE"/>
      <sheetName val="SALETE"/>
      <sheetName val="OV"/>
      <sheetName val="OVSelf"/>
      <sheetName val="SALEXP1"/>
      <sheetName val="SALEXP2"/>
      <sheetName val="SALOHE"/>
      <sheetName val="SALABE"/>
      <sheetName val="SALOTE"/>
      <sheetName val="SALAHE"/>
      <sheetName val="SALAAE"/>
      <sheetName val="SALATE"/>
      <sheetName val="SALSBL"/>
      <sheetName val="SALSHL"/>
      <sheetName val="SALCAL"/>
      <sheetName val="SALSBE"/>
      <sheetName val="SALCAE"/>
      <sheetName val="SALSHE"/>
      <sheetName val="Garnier"/>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DL-GAE"/>
      <sheetName val="DL-GBE"/>
      <sheetName val="MOD-DL"/>
      <sheetName val="DL-AUE"/>
      <sheetName val="DL-CHL"/>
      <sheetName val="MailVerteiler"/>
      <sheetName val="CC-Mail"/>
      <sheetName val="Makro CC-Mail"/>
      <sheetName val="DIA_CC"/>
      <sheetName val="Dialog_MW"/>
      <sheetName val="Rohdaten"/>
      <sheetName val="Interface"/>
      <sheetName val="RB-Overview"/>
      <sheetName val="RBEUE"/>
      <sheetName val="RBGAE"/>
      <sheetName val="RBAUE"/>
      <sheetName val="RBCHL"/>
      <sheetName val="RBCHE"/>
      <sheetName val="MW"/>
      <sheetName val="Error Handling"/>
      <sheetName val="PlaRep"/>
      <sheetName val="PlaRep (2)"/>
      <sheetName val="Charts"/>
      <sheetName val="Charts_KS"/>
      <sheetName val="Chex"/>
      <sheetName val="Charts Switzerland"/>
      <sheetName val="Produkte"/>
      <sheetName val="Highlight"/>
      <sheetName val="Garnier Top Sales"/>
      <sheetName val="Vitsal04"/>
      <sheetName val="Rolling F'Cast P&amp;L"/>
    </sheetNames>
    <sheetDataSet>
      <sheetData sheetId="0" refreshError="1">
        <row r="24">
          <cell r="E24">
            <v>1.45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SIEB"/>
      <sheetName val="Kalkulationsschema_Beck"/>
      <sheetName val="Garnier_Top10"/>
      <sheetName val="Garnier_FAP"/>
      <sheetName val="DACH F"/>
      <sheetName val="DACH v"/>
      <sheetName val="DACH F  EUR"/>
      <sheetName val="DACH v EUR"/>
      <sheetName val="3.Sales SKU"/>
      <sheetName val="Fixed_GBP"/>
      <sheetName val="Variable_GBP"/>
      <sheetName val="Fixed_EUR"/>
      <sheetName val="Variable_EUR"/>
      <sheetName val="NPDEUE"/>
      <sheetName val="NPDGAE"/>
      <sheetName val="NPDAUE"/>
      <sheetName val="NPDCHE"/>
      <sheetName val="B_GAE"/>
      <sheetName val="A_GAE"/>
      <sheetName val="AXGAE"/>
      <sheetName val="DL-GAE"/>
      <sheetName val="DL-GBE"/>
      <sheetName val="ASGAE"/>
      <sheetName val="LY_GAE"/>
      <sheetName val="B_EXE"/>
      <sheetName val="LY_EXE"/>
      <sheetName val="AXEXE"/>
      <sheetName val="B_AUE"/>
      <sheetName val="LY_AUE"/>
      <sheetName val="A_AUE"/>
      <sheetName val="AXAUE"/>
      <sheetName val="DL-AUE"/>
      <sheetName val="ASAUE"/>
      <sheetName val="B_CHL"/>
      <sheetName val="LY_CHL"/>
      <sheetName val="A_CHL"/>
      <sheetName val="AXCHL"/>
      <sheetName val="ASCHL"/>
      <sheetName val="DL-CHL"/>
      <sheetName val="SALEUP"/>
      <sheetName val="SALEUE"/>
      <sheetName val="SALEUL"/>
      <sheetName val="SALEHE"/>
      <sheetName val="SALEAE"/>
      <sheetName val="SALETE"/>
      <sheetName val="OV"/>
      <sheetName val="OVSelf"/>
      <sheetName val="SALEXP1"/>
      <sheetName val="SALEXP2"/>
      <sheetName val="SALOHE"/>
      <sheetName val="SALOTE"/>
      <sheetName val="SALABE"/>
      <sheetName val="SALAHE"/>
      <sheetName val="SALAAE"/>
      <sheetName val="SALATE"/>
      <sheetName val="SALSBL"/>
      <sheetName val="SALCAL"/>
      <sheetName val="SALSHL"/>
      <sheetName val="SALSBE"/>
      <sheetName val="SALCAE"/>
      <sheetName val="SALSHE"/>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MOD-DL"/>
      <sheetName val="MailVerteiler"/>
      <sheetName val="CC-Mail"/>
      <sheetName val="Makro CC-Mail"/>
      <sheetName val="DIA_CC"/>
      <sheetName val="Dialog_MW"/>
      <sheetName val="IFRS_RBM"/>
      <sheetName val="RB-Overview"/>
      <sheetName val="RBEUE"/>
      <sheetName val="RBGAE"/>
      <sheetName val="RBAUE"/>
      <sheetName val="RBCHL"/>
      <sheetName val="RBCHE"/>
      <sheetName val="RB-Overview_UKGAAP"/>
      <sheetName val="DACH_UKGAAP"/>
      <sheetName val="G_UKGAAP"/>
      <sheetName val="A_UKGAAP"/>
      <sheetName val="CHL_UKGAAP"/>
      <sheetName val="CHE_UKGAAP"/>
      <sheetName val="2005"/>
      <sheetName val="MW"/>
      <sheetName val="Error Handling"/>
    </sheetNames>
    <sheetDataSet>
      <sheetData sheetId="0" refreshError="1">
        <row r="23">
          <cell r="E23">
            <v>0.65610859728506787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2003"/>
      <sheetName val="Title"/>
      <sheetName val="FC Review"/>
      <sheetName val="Learning 2005"/>
      <sheetName val="MK FC"/>
      <sheetName val="Trend Analysis"/>
      <sheetName val="Sheet1"/>
      <sheetName val="Vision Board"/>
      <sheetName val="MAT Sell-In A&amp;P"/>
      <sheetName val="FC Assume"/>
      <sheetName val="Mon Sell+FC"/>
      <sheetName val="Mon SellIn+out - 1"/>
      <sheetName val="Mon SellIn+out -2 (Rev)"/>
      <sheetName val="FC Summary"/>
      <sheetName val="Assumptions"/>
      <sheetName val="(Setup)"/>
      <sheetName val="(Data)"/>
      <sheetName val="REF"/>
      <sheetName val="Consol"/>
      <sheetName val="MKT FC"/>
      <sheetName val="Market Size Data"/>
      <sheetName val="Monat"/>
    </sheetNames>
    <sheetDataSet>
      <sheetData sheetId="0" refreshError="1"/>
      <sheetData sheetId="1" refreshError="1"/>
      <sheetData sheetId="2" refreshError="1"/>
      <sheetData sheetId="3" refreshError="1"/>
      <sheetData sheetId="4" refreshError="1"/>
      <sheetData sheetId="5" refreshError="1"/>
      <sheetData sheetId="6" refreshError="1">
        <row r="4">
          <cell r="BR4" t="str">
            <v>TOTAL ASIA</v>
          </cell>
        </row>
        <row r="5">
          <cell r="BR5" t="str">
            <v>%</v>
          </cell>
          <cell r="BS5" t="str">
            <v>GBP'000</v>
          </cell>
        </row>
        <row r="6">
          <cell r="BS6">
            <v>121153.37085329631</v>
          </cell>
        </row>
        <row r="7">
          <cell r="BS7">
            <v>17.056999999999974</v>
          </cell>
        </row>
        <row r="8">
          <cell r="BS8">
            <v>-531.40110000000004</v>
          </cell>
        </row>
        <row r="9">
          <cell r="BS9">
            <v>0</v>
          </cell>
        </row>
        <row r="10">
          <cell r="BS10">
            <v>0</v>
          </cell>
        </row>
        <row r="11">
          <cell r="BS11">
            <v>116.70160000000001</v>
          </cell>
        </row>
        <row r="12">
          <cell r="BS12">
            <v>-314.68131199999999</v>
          </cell>
        </row>
        <row r="13">
          <cell r="BS13">
            <v>22.172417083791615</v>
          </cell>
        </row>
        <row r="14">
          <cell r="BS14">
            <v>-150.16722408026754</v>
          </cell>
        </row>
        <row r="15">
          <cell r="BS15">
            <v>100.3344481605351</v>
          </cell>
        </row>
        <row r="16">
          <cell r="BS16">
            <v>84.459000000000003</v>
          </cell>
        </row>
        <row r="17">
          <cell r="BS17">
            <v>0</v>
          </cell>
        </row>
        <row r="18">
          <cell r="BS18">
            <v>-789</v>
          </cell>
        </row>
        <row r="19">
          <cell r="BS19">
            <v>-195</v>
          </cell>
        </row>
        <row r="20">
          <cell r="BS20">
            <v>312</v>
          </cell>
        </row>
        <row r="21">
          <cell r="BS21">
            <v>50.167224080267552</v>
          </cell>
        </row>
        <row r="22">
          <cell r="BS22">
            <v>37.792642140468224</v>
          </cell>
        </row>
        <row r="23">
          <cell r="BS23">
            <v>-36.789297658862871</v>
          </cell>
        </row>
        <row r="24">
          <cell r="BS24">
            <v>124</v>
          </cell>
        </row>
        <row r="25">
          <cell r="BS25">
            <v>0</v>
          </cell>
        </row>
        <row r="26">
          <cell r="BS26">
            <v>784.92953020134235</v>
          </cell>
        </row>
        <row r="27">
          <cell r="BS27">
            <v>1051.3998039999999</v>
          </cell>
        </row>
        <row r="28">
          <cell r="BS28">
            <v>320.2530376271186</v>
          </cell>
        </row>
        <row r="29">
          <cell r="BS29">
            <v>330.14495973154362</v>
          </cell>
        </row>
        <row r="30">
          <cell r="BS30">
            <v>58.528428093645481</v>
          </cell>
        </row>
        <row r="31">
          <cell r="BS31">
            <v>29.027351799061748</v>
          </cell>
        </row>
        <row r="32">
          <cell r="BS32">
            <v>1803.8938321965647</v>
          </cell>
        </row>
        <row r="33">
          <cell r="BS33">
            <v>1149.9009395973153</v>
          </cell>
        </row>
        <row r="34">
          <cell r="BS34">
            <v>406.50637583892615</v>
          </cell>
        </row>
        <row r="35">
          <cell r="BS35">
            <v>550.20482144059611</v>
          </cell>
        </row>
        <row r="36">
          <cell r="BS36">
            <v>86.370858987303819</v>
          </cell>
        </row>
        <row r="37">
          <cell r="BS37">
            <v>-628.72336614719597</v>
          </cell>
        </row>
        <row r="38">
          <cell r="BS38">
            <v>0</v>
          </cell>
        </row>
        <row r="39">
          <cell r="BS39">
            <v>0</v>
          </cell>
        </row>
        <row r="40">
          <cell r="BS40">
            <v>158.49672754237289</v>
          </cell>
        </row>
        <row r="41">
          <cell r="BS41">
            <v>-95.349249999999998</v>
          </cell>
        </row>
        <row r="42">
          <cell r="BS42">
            <v>388.74581939799327</v>
          </cell>
        </row>
        <row r="43">
          <cell r="BS43">
            <v>193.05590301003343</v>
          </cell>
        </row>
        <row r="44">
          <cell r="BS44">
            <v>-31.889632107023402</v>
          </cell>
        </row>
        <row r="45">
          <cell r="BS45">
            <v>114.29892976588627</v>
          </cell>
        </row>
        <row r="46">
          <cell r="BS46">
            <v>-69.832775919732455</v>
          </cell>
        </row>
        <row r="47">
          <cell r="BS47">
            <v>-588.77044116854836</v>
          </cell>
        </row>
        <row r="48">
          <cell r="BS48">
            <v>3.8719254658385012</v>
          </cell>
        </row>
        <row r="49">
          <cell r="BS49">
            <v>-126.92146188471976</v>
          </cell>
        </row>
        <row r="50">
          <cell r="BS50">
            <v>333</v>
          </cell>
        </row>
        <row r="51">
          <cell r="BS51">
            <v>5068.787715194253</v>
          </cell>
        </row>
        <row r="52">
          <cell r="BS52">
            <v>126222.15856849056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C7">
            <v>38869</v>
          </cell>
        </row>
        <row r="17">
          <cell r="C17">
            <v>10</v>
          </cell>
        </row>
        <row r="20">
          <cell r="F20" t="str">
            <v>EB</v>
          </cell>
          <cell r="G20" t="str">
            <v>OTC</v>
          </cell>
          <cell r="H20" t="str">
            <v>Key Account</v>
          </cell>
          <cell r="I20" t="str">
            <v>General Trade</v>
          </cell>
        </row>
        <row r="21">
          <cell r="F21" t="str">
            <v>Horlicks</v>
          </cell>
          <cell r="G21" t="str">
            <v>NUTS</v>
          </cell>
          <cell r="H21" t="str">
            <v>Take Home</v>
          </cell>
          <cell r="I21" t="str">
            <v>Out Of Home</v>
          </cell>
        </row>
        <row r="22">
          <cell r="F22" t="str">
            <v>Lucozade</v>
          </cell>
          <cell r="G22" t="str">
            <v>NUTS</v>
          </cell>
          <cell r="H22" t="str">
            <v>Take Home</v>
          </cell>
          <cell r="I22" t="str">
            <v>Out Of Home</v>
          </cell>
        </row>
        <row r="23">
          <cell r="F23" t="str">
            <v>Panadol</v>
          </cell>
          <cell r="G23" t="str">
            <v>OTC</v>
          </cell>
          <cell r="H23" t="str">
            <v>Key Account</v>
          </cell>
          <cell r="I23" t="str">
            <v>General Trade</v>
          </cell>
        </row>
        <row r="24">
          <cell r="F24" t="str">
            <v>Panadol C&amp;F</v>
          </cell>
          <cell r="G24" t="str">
            <v>OTC</v>
          </cell>
          <cell r="H24" t="str">
            <v>Key Account</v>
          </cell>
          <cell r="I24" t="str">
            <v>General Trade</v>
          </cell>
        </row>
        <row r="25">
          <cell r="F25" t="str">
            <v>Ribena</v>
          </cell>
          <cell r="G25" t="str">
            <v>NUTS</v>
          </cell>
          <cell r="H25" t="str">
            <v>Take Home</v>
          </cell>
          <cell r="I25" t="str">
            <v>Out Of Home</v>
          </cell>
        </row>
      </sheetData>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erer List"/>
      <sheetName val="Global ex Owners"/>
      <sheetName val="FFA APMM"/>
      <sheetName val="Global USD report"/>
      <sheetName val="Monthly"/>
      <sheetName val="CFROI"/>
      <sheetName val="CFROI Overview"/>
      <sheetName val="CFROI Overview MDR"/>
      <sheetName val="HFM Reconciliation"/>
      <sheetName val="CFROI TC IN Vessels"/>
      <sheetName val="Monthly USD report"/>
      <sheetName val="PH Sheet"/>
      <sheetName val="Global report (own)"/>
      <sheetName val="Global report (TC)"/>
      <sheetName val="Global report (Large)"/>
      <sheetName val="Global report (Small)"/>
      <sheetName val="Global report (Handy)"/>
      <sheetName val="P-type"/>
      <sheetName val="R-type"/>
      <sheetName val="Large TC"/>
      <sheetName val="Small TC"/>
      <sheetName val="Handy TC"/>
      <sheetName val="FFA"/>
      <sheetName val="Monthly USD report CPH"/>
      <sheetName val="CPH USD report"/>
      <sheetName val="Owners share USD report"/>
      <sheetName val="IOM USD report"/>
      <sheetName val="USA USD report"/>
      <sheetName val="SIN USD report"/>
      <sheetName val="LR2 Management KS"/>
      <sheetName val="LR2 Management AS"/>
      <sheetName val="Castor USD report"/>
      <sheetName val="Comet USD report"/>
      <sheetName val="Global DKK report"/>
      <sheetName val="Variance USD"/>
      <sheetName val="Variance USD YTD"/>
      <sheetName val="Variance USD ROY"/>
      <sheetName val="Variance Global Text"/>
      <sheetName val="Variance CPH Text"/>
      <sheetName val="Variance USD Balance"/>
      <sheetName val="Exch Rate Effect"/>
      <sheetName val="Exch Rate Eff. YTD_ROY"/>
      <sheetName val="PH Company Sheet USD"/>
      <sheetName val="PH Company Sheet DKK"/>
      <sheetName val="PTREPORT"/>
      <sheetName val="Sheet1"/>
      <sheetName val="(Setup)"/>
    </sheetNames>
    <sheetDataSet>
      <sheetData sheetId="0" refreshError="1"/>
      <sheetData sheetId="1" refreshError="1"/>
      <sheetData sheetId="2" refreshError="1"/>
      <sheetData sheetId="3" refreshError="1"/>
      <sheetData sheetId="4" refreshError="1">
        <row r="5">
          <cell r="I5" t="str">
            <v>[PTVESNEW.XLS]General!$F$4</v>
          </cell>
        </row>
        <row r="6">
          <cell r="I6" t="str">
            <v>[PTVESNEW.XLS]General!$F$5</v>
          </cell>
        </row>
        <row r="11">
          <cell r="I11" t="str">
            <v>$I$24</v>
          </cell>
          <cell r="J11" t="str">
            <v>$I$87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AE"/>
      <sheetName val="DL-AUE"/>
      <sheetName val="DL-CHL"/>
      <sheetName val="Monat"/>
      <sheetName val="Userdaten"/>
      <sheetName val="Verteilerdaten"/>
      <sheetName val="B_GOHEMM"/>
      <sheetName val="A_GOHEMM"/>
      <sheetName val="AXGOHEMM"/>
      <sheetName val="ASGOHEMM"/>
      <sheetName val="ACGOHEMM"/>
      <sheetName val="LYGOHEMM"/>
      <sheetName val="FCGOHEMM"/>
      <sheetName val="FC"/>
      <sheetName val="FCVAR"/>
      <sheetName val="FCGOHEPH"/>
      <sheetName val="B_GOHEPH"/>
      <sheetName val="LEGOHEMM"/>
      <sheetName val="A_GOHEPH"/>
      <sheetName val="AXGOHEPH"/>
      <sheetName val="ASGOHEPH"/>
      <sheetName val="ACGOHEPH"/>
      <sheetName val="LYGOHEPH"/>
      <sheetName val="LEGOHEPH"/>
      <sheetName val="B_GOHEPL"/>
      <sheetName val="A_GOHEPL"/>
      <sheetName val="AXGOHEPL"/>
      <sheetName val="ASGOHEPL"/>
      <sheetName val="ACGOHEPL"/>
      <sheetName val="LYGOHEPL"/>
      <sheetName val="FCGOHEPL"/>
      <sheetName val="LEGOHEPL"/>
      <sheetName val="B_GABEMM"/>
      <sheetName val="A_GABEMM"/>
      <sheetName val="AXGABEMM"/>
      <sheetName val="ASGABEMM"/>
      <sheetName val="ACGABEMM"/>
      <sheetName val="LYGABEMM"/>
      <sheetName val="FCGABEMM"/>
      <sheetName val="LEGABEMM"/>
      <sheetName val="B_GABEPH"/>
      <sheetName val="A_GABEPH"/>
      <sheetName val="AXGABEPH"/>
      <sheetName val="ASGABEPH"/>
      <sheetName val="ACGABEPH"/>
      <sheetName val="LYGABEPH"/>
      <sheetName val="FCGABEPH"/>
      <sheetName val="LEGABEPH"/>
      <sheetName val="B_GOTEMM"/>
      <sheetName val="A_GOTEMM"/>
      <sheetName val="AXGOTEMM"/>
      <sheetName val="ASGOTEMM"/>
      <sheetName val="ACGOTEMM"/>
      <sheetName val="LYGOTEMM"/>
      <sheetName val="FCGOTEMM"/>
      <sheetName val="LEGOTEMM"/>
      <sheetName val="B_GOTEPH"/>
      <sheetName val="A_GOTEPH"/>
      <sheetName val="AXGOTEPH"/>
      <sheetName val="ASGOTEPH"/>
      <sheetName val="ACGOTEPH"/>
      <sheetName val="LYGOTEPH"/>
      <sheetName val="FCGOTEPH"/>
      <sheetName val="LEGOTEPH"/>
      <sheetName val="B_GOTEPL"/>
      <sheetName val="A_GOTEPL"/>
      <sheetName val="AXGOTEPL"/>
      <sheetName val="ASGOTEPL"/>
      <sheetName val="ACGOTEPL"/>
      <sheetName val="LYGOTEPL"/>
      <sheetName val="FCGOTEPL"/>
      <sheetName val="LEGOTEPL"/>
      <sheetName val="B_AOHEMM"/>
      <sheetName val="A_AOHEMM"/>
      <sheetName val="AXAOHEMM"/>
      <sheetName val="ASAOHEMM"/>
      <sheetName val="ACAOHEMM"/>
      <sheetName val="LYAOHEMM"/>
      <sheetName val="FCAOHEMM"/>
      <sheetName val="LEAOHEMM"/>
      <sheetName val="B_AOHEPH"/>
      <sheetName val="A_AOHEPH"/>
      <sheetName val="AXAOHEPH"/>
      <sheetName val="ASAOHEPH"/>
      <sheetName val="ACAOHEPH"/>
      <sheetName val="LYAOHEPH"/>
      <sheetName val="FCAOHEPH"/>
      <sheetName val="LEAOHEPH"/>
      <sheetName val="B_AABEMM"/>
      <sheetName val="A_ABAEMM"/>
      <sheetName val="AXAABEMM"/>
      <sheetName val="ASAABEMM"/>
      <sheetName val="ACAABEMM"/>
      <sheetName val="LYAABEMM"/>
      <sheetName val="FCAABEMM"/>
      <sheetName val="LEAABEMM"/>
      <sheetName val="B_AABEPH"/>
      <sheetName val="A_ABAEPH"/>
      <sheetName val="AXAABEPH"/>
      <sheetName val="ASAABEPH"/>
      <sheetName val="ACAABEPH"/>
      <sheetName val="LYAABEPH"/>
      <sheetName val="FCAABEPH"/>
      <sheetName val="LEAABEPH"/>
      <sheetName val="B_AOTEMM"/>
      <sheetName val="A_AOTEMM"/>
      <sheetName val="AXAOTEMM"/>
      <sheetName val="ASAOTEMM"/>
      <sheetName val="ACAOTEMM"/>
      <sheetName val="LYAOTEMM"/>
      <sheetName val="FCAOTEMM"/>
      <sheetName val="LEAOTEMM"/>
      <sheetName val="B_AOTEPH"/>
      <sheetName val="A_AOTEPH"/>
      <sheetName val="AXAOTEPH"/>
      <sheetName val="ASAOTEPH"/>
      <sheetName val="ACAOTEPH"/>
      <sheetName val="LYAOTEPH"/>
      <sheetName val="FCAOTEPH"/>
      <sheetName val="LEAOTEPH"/>
      <sheetName val="B_SOHFMM"/>
      <sheetName val="A_SOHFMM"/>
      <sheetName val="AXSOHFMM"/>
      <sheetName val="ASSOHFMM"/>
      <sheetName val="ACSOHFMM"/>
      <sheetName val="LYSOHFMM"/>
      <sheetName val="FCSOHFMM"/>
      <sheetName val="LESOHFMM"/>
      <sheetName val="B_SOHFPH"/>
      <sheetName val="A_SOHFPH"/>
      <sheetName val="AXSOHFPH"/>
      <sheetName val="ASSOHFPH"/>
      <sheetName val="ACSOHFPH"/>
      <sheetName val="LYSOHFPH"/>
      <sheetName val="FCSOHFPH"/>
      <sheetName val="LESOHFPH"/>
      <sheetName val="B_SOHFPL"/>
      <sheetName val="A_SOHFPL"/>
      <sheetName val="AXSOHFPL"/>
      <sheetName val="ASSOHFPL"/>
      <sheetName val="ACSOHFPL"/>
      <sheetName val="LYSOHFPL"/>
      <sheetName val="FCSOHFPL"/>
      <sheetName val="LESOHFPL"/>
      <sheetName val="B_SABFMM"/>
      <sheetName val="A_SABFMM"/>
      <sheetName val="AXSABFMM"/>
      <sheetName val="ASSABFMM"/>
      <sheetName val="ACSABFMM"/>
      <sheetName val="LYSABFMM"/>
      <sheetName val="FCSABFMM"/>
      <sheetName val="LESABFMM"/>
      <sheetName val="B_SABFPH"/>
      <sheetName val="A_SABFPH"/>
      <sheetName val="AXSABFPH"/>
      <sheetName val="ASSABFPH"/>
      <sheetName val="ACSABFPH"/>
      <sheetName val="LYSABFPH"/>
      <sheetName val="FCSABFPH"/>
      <sheetName val="LESABFPH"/>
      <sheetName val="B_SOTFMM"/>
      <sheetName val="A_SOTFMM"/>
      <sheetName val="AXSOTFMM"/>
      <sheetName val="ASSOTFMM"/>
      <sheetName val="ACSOTFMM"/>
      <sheetName val="LYSOTFMM"/>
      <sheetName val="FCSOTFMM"/>
      <sheetName val="LESOTFMM"/>
      <sheetName val="B_SOTFPH"/>
      <sheetName val="A_SOTFPH"/>
      <sheetName val="AXSOTFPH"/>
      <sheetName val="ASSOTFPH"/>
      <sheetName val="ACSOTFPH"/>
      <sheetName val="LYSOTFPH"/>
      <sheetName val="FCSOTFPH"/>
      <sheetName val="LESOTFPH"/>
      <sheetName val="B_VAR"/>
      <sheetName val="A_VAR"/>
      <sheetName val="AYVAR"/>
      <sheetName val="AXVAR"/>
      <sheetName val="ASVAR"/>
      <sheetName val="ACVAR"/>
      <sheetName val="LYVAR"/>
      <sheetName val="LEVAR"/>
      <sheetName val="QAct"/>
      <sheetName val="QFC"/>
      <sheetName val="FCYTGLE"/>
      <sheetName val="TY_MON"/>
      <sheetName val="YTG"/>
      <sheetName val="MONTH_LE"/>
      <sheetName val="MONTH_FC"/>
      <sheetName val="MONTH"/>
      <sheetName val="MAT"/>
      <sheetName val="YTGLE"/>
      <sheetName val="DIA_M"/>
      <sheetName val="Monat wechseln"/>
      <sheetName val="D_FiCo"/>
      <sheetName val="Blattwechsel"/>
      <sheetName val="DIA_CC"/>
      <sheetName val="Makro CC-Mail"/>
      <sheetName val="Sheet einrichten"/>
      <sheetName val="VAR_MOD"/>
      <sheetName val="MonthBlatt"/>
      <sheetName val="D_Choose View"/>
      <sheetName val="CC-Mail"/>
      <sheetName val="Formeln"/>
      <sheetName val="Error Handling"/>
      <sheetName val="Monthly"/>
    </sheetNames>
    <sheetDataSet>
      <sheetData sheetId="0" refreshError="1"/>
      <sheetData sheetId="1" refreshError="1"/>
      <sheetData sheetId="2" refreshError="1"/>
      <sheetData sheetId="3" refreshError="1">
        <row r="1">
          <cell r="B1" t="str">
            <v>December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VH"/>
      <sheetName val="HD.29"/>
      <sheetName val="HD.31"/>
      <sheetName val="HD.30"/>
      <sheetName val="102YAM"/>
      <sheetName val="HD.36"/>
      <sheetName val="XL4Poppy"/>
    </sheetNames>
    <sheetDataSet>
      <sheetData sheetId="0"/>
      <sheetData sheetId="1"/>
      <sheetData sheetId="2"/>
      <sheetData sheetId="3"/>
      <sheetData sheetId="4"/>
      <sheetData sheetId="5"/>
      <sheetData sheetId="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brary Procedures "/>
      <sheetName val="LS"/>
      <sheetName val="movement"/>
    </sheetNames>
    <sheetDataSet>
      <sheetData sheetId="0" refreshError="1"/>
      <sheetData sheetId="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brary Procedures "/>
      <sheetName val="Menu Master"/>
      <sheetName val="Targeted Testing Master"/>
      <sheetName val="Non-Statistical Sampling Master"/>
      <sheetName val="Suppl Non-Stat Sample Master"/>
      <sheetName val="Two Step Revenue Testing Master"/>
      <sheetName val="Accept Reject Master"/>
      <sheetName val="First Sample Results Master"/>
      <sheetName val="Global Data"/>
      <sheetName val="Movement"/>
      <sheetName val="Test Addition"/>
      <sheetName val="Non-Statistical Sampling-1"/>
      <sheetName val="Test Allocation"/>
      <sheetName val="Reconciliation"/>
      <sheetName val="Review Nature and Term"/>
      <sheetName val="1421"/>
      <sheetName val="1422"/>
      <sheetName val="2421"/>
      <sheetName val="2422"/>
      <sheetName val="ToD Template"/>
    </sheetNames>
    <sheetDataSet>
      <sheetData sheetId="0" refreshError="1"/>
      <sheetData sheetId="1" refreshError="1"/>
      <sheetData sheetId="2" refreshError="1"/>
      <sheetData sheetId="3">
        <row r="50">
          <cell r="C50" t="str">
            <v xml:space="preserve">   ?</v>
          </cell>
        </row>
      </sheetData>
      <sheetData sheetId="4" refreshError="1"/>
      <sheetData sheetId="5">
        <row r="45">
          <cell r="T45">
            <v>0</v>
          </cell>
        </row>
      </sheetData>
      <sheetData sheetId="6" refreshError="1"/>
      <sheetData sheetId="7" refreshError="1"/>
      <sheetData sheetId="8">
        <row r="92">
          <cell r="B92" t="str">
            <v xml:space="preserve">   ?</v>
          </cell>
        </row>
      </sheetData>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brary Procedures "/>
      <sheetName val="Leadsheet"/>
      <sheetName val="Breakdown"/>
      <sheetName val="Test tax penalty"/>
      <sheetName val="Disclosure"/>
    </sheetNames>
    <sheetDataSet>
      <sheetData sheetId="0" refreshError="1"/>
      <sheetData sheetId="1"/>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brary Procedures"/>
      <sheetName val="Assess historical cost of FLA"/>
      <sheetName val="Accounting for lease"/>
      <sheetName val="Accounting for new lease"/>
      <sheetName val="Accounting for Disposal Contrac"/>
      <sheetName val="Subsequent accounting"/>
    </sheetNames>
    <sheetDataSet>
      <sheetData sheetId="0">
        <row r="7">
          <cell r="K7" t="b">
            <v>1</v>
          </cell>
        </row>
        <row r="28">
          <cell r="K28" t="b">
            <v>1</v>
          </cell>
        </row>
        <row r="35">
          <cell r="K35" t="b">
            <v>0</v>
          </cell>
        </row>
        <row r="36">
          <cell r="K36" t="b">
            <v>0</v>
          </cell>
        </row>
        <row r="37">
          <cell r="K37" t="b">
            <v>1</v>
          </cell>
        </row>
        <row r="38">
          <cell r="K38" t="b">
            <v>0</v>
          </cell>
        </row>
        <row r="39">
          <cell r="K39" t="b">
            <v>1</v>
          </cell>
        </row>
        <row r="40">
          <cell r="K40" t="b">
            <v>0</v>
          </cell>
        </row>
      </sheetData>
      <sheetData sheetId="1" refreshError="1"/>
      <sheetData sheetId="2"/>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Kubait"/>
      <sheetName val="Kalkulationsschema_Beck"/>
      <sheetName val="Budget vs. LE vs. LY IFRS"/>
      <sheetName val="Garnier_Top10"/>
      <sheetName val="Garnier_FAP"/>
      <sheetName val="B_GAE"/>
      <sheetName val="A_GAE"/>
      <sheetName val="AXGAE"/>
      <sheetName val="ASGAE"/>
      <sheetName val="DL-GAE"/>
      <sheetName val="DL-GBE"/>
      <sheetName val="LY_GAE"/>
      <sheetName val="B_EXE"/>
      <sheetName val="AXEXE"/>
      <sheetName val="LY_EXE"/>
      <sheetName val="B_AUE"/>
      <sheetName val="A_AUE"/>
      <sheetName val="AXAUE"/>
      <sheetName val="ASAUE"/>
      <sheetName val="DL-AUE"/>
      <sheetName val="LY_AUE"/>
      <sheetName val="B_CHL"/>
      <sheetName val="A_CHL"/>
      <sheetName val="AXCHL"/>
      <sheetName val="ASCHL"/>
      <sheetName val="DL-CHL"/>
      <sheetName val="LY_CHL"/>
      <sheetName val="SALEUP"/>
      <sheetName val="SALEUE"/>
      <sheetName val="YTG"/>
      <sheetName val="SALEUL"/>
      <sheetName val="SALEHE"/>
      <sheetName val="SALEAE"/>
      <sheetName val="SALETE"/>
      <sheetName val="OV"/>
      <sheetName val="OVSelf"/>
      <sheetName val="SALEXP1"/>
      <sheetName val="SALEXP2"/>
      <sheetName val="SALOHE"/>
      <sheetName val="SALABE"/>
      <sheetName val="SALOTE"/>
      <sheetName val="SALAHE"/>
      <sheetName val="SALAAE"/>
      <sheetName val="SALATE"/>
      <sheetName val="SALSBL"/>
      <sheetName val="SALCAL"/>
      <sheetName val="SALSHL"/>
      <sheetName val="SALSBE"/>
      <sheetName val="SALCAE"/>
      <sheetName val="SALSHE"/>
      <sheetName val="AS_GAE"/>
      <sheetName val="AS_AUE"/>
      <sheetName val="AS_CHE"/>
      <sheetName val="UNIDACH"/>
      <sheetName val="UNIGAE"/>
      <sheetName val="UNIAUE"/>
      <sheetName val="UNICHL"/>
      <sheetName val="GAE_IHD"/>
      <sheetName val="GAE_IDE"/>
      <sheetName val="BDE_IHD"/>
      <sheetName val="BDE_IDE"/>
      <sheetName val="AUE_IHD"/>
      <sheetName val="AUE_IDE"/>
      <sheetName val="CHL_IHD"/>
      <sheetName val="CHL_IDE"/>
      <sheetName val="Unison"/>
      <sheetName val="MOD-DL"/>
      <sheetName val="MailVerteiler"/>
      <sheetName val="CC-Mail"/>
      <sheetName val="Makro CC-Mail"/>
      <sheetName val="DIA_CC"/>
      <sheetName val="Dialog_MW"/>
      <sheetName val="BUDLY"/>
      <sheetName val="RB-Overview"/>
      <sheetName val="RBEUE"/>
      <sheetName val="RBGAE"/>
      <sheetName val="RBAUE"/>
      <sheetName val="RBCHL"/>
      <sheetName val="RBCHE"/>
      <sheetName val="IFRS_RBM"/>
      <sheetName val="RB-Overview_UKGAAP"/>
      <sheetName val="DACH_UKGAAP"/>
      <sheetName val="G_UKGAAP"/>
      <sheetName val="A_UKGAAP"/>
      <sheetName val="CHL_UKGAAP"/>
      <sheetName val="CHE_UKGAAP"/>
      <sheetName val="MW"/>
      <sheetName val="Error Handling"/>
    </sheetNames>
    <sheetDataSet>
      <sheetData sheetId="0" refreshError="1">
        <row r="23">
          <cell r="E23">
            <v>0.65610859728506787</v>
          </cell>
          <cell r="R23">
            <v>0.63876651982378851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e"/>
      <sheetName val="parametre2"/>
      <sheetName val="Variable"/>
      <sheetName val="BU SOC "/>
      <sheetName val="BU  AJ"/>
      <sheetName val="vado"/>
      <sheetName val="vertex"/>
      <sheetName val="etten"/>
      <sheetName val="vida"/>
      <sheetName val="gorl"/>
      <sheetName val="reg"/>
      <sheetName val="rus"/>
      <sheetName val="moy"/>
      <sheetName val="charl"/>
      <sheetName val="Monat"/>
    </sheetNames>
    <sheetDataSet>
      <sheetData sheetId="0" refreshError="1">
        <row r="1">
          <cell r="A1" t="str">
            <v>N=0000</v>
          </cell>
        </row>
        <row r="3">
          <cell r="A3" t="str">
            <v>Z=LOCAL</v>
          </cell>
        </row>
        <row r="4">
          <cell r="A4" t="str">
            <v>M=FIB</v>
          </cell>
        </row>
      </sheetData>
      <sheetData sheetId="1"/>
      <sheetData sheetId="2"/>
      <sheetData sheetId="3"/>
      <sheetData sheetId="4"/>
      <sheetData sheetId="5"/>
      <sheetData sheetId="6" refreshError="1">
        <row r="1">
          <cell r="A1" t="str">
            <v>Vertex Voile</v>
          </cell>
          <cell r="B1" t="str">
            <v>Cumulé et en DEVISE</v>
          </cell>
        </row>
        <row r="2">
          <cell r="A2" t="str">
            <v>Reporting Mensuel</v>
          </cell>
        </row>
        <row r="3">
          <cell r="A3" t="str">
            <v>Mars 2001</v>
          </cell>
          <cell r="B3" t="str">
            <v>SOCIAL</v>
          </cell>
          <cell r="C3" t="str">
            <v>Voile</v>
          </cell>
          <cell r="D3" t="str">
            <v>Négoce Voile</v>
          </cell>
          <cell r="K3" t="str">
            <v>CR Sté Ajusté</v>
          </cell>
          <cell r="L3" t="str">
            <v>ajusté</v>
          </cell>
          <cell r="M3" t="str">
            <v>total  negoce</v>
          </cell>
          <cell r="N3" t="str">
            <v>Négoce TPA</v>
          </cell>
          <cell r="O3" t="str">
            <v>Négoce Thermodurs (TDA)</v>
          </cell>
          <cell r="P3" t="str">
            <v>Négoce Twintex</v>
          </cell>
          <cell r="Q3" t="str">
            <v>Négoce Textile</v>
          </cell>
          <cell r="R3" t="str">
            <v>Négoce Voile</v>
          </cell>
          <cell r="S3" t="str">
            <v>Négoce CemFil</v>
          </cell>
          <cell r="T3" t="str">
            <v>Négoce Bramex</v>
          </cell>
          <cell r="U3" t="str">
            <v>Négoce Technical Fabrics (m2)</v>
          </cell>
          <cell r="V3" t="str">
            <v>Négoce Building Products</v>
          </cell>
        </row>
        <row r="4">
          <cell r="A4" t="str">
            <v>COMPTE  DE  RESULTATS  / tonnes</v>
          </cell>
          <cell r="C4">
            <v>571</v>
          </cell>
          <cell r="D4">
            <v>3</v>
          </cell>
          <cell r="M4">
            <v>3</v>
          </cell>
          <cell r="N4">
            <v>0</v>
          </cell>
          <cell r="O4">
            <v>0</v>
          </cell>
          <cell r="P4">
            <v>0</v>
          </cell>
          <cell r="Q4">
            <v>0</v>
          </cell>
          <cell r="R4">
            <v>3</v>
          </cell>
          <cell r="S4">
            <v>0</v>
          </cell>
          <cell r="T4">
            <v>0</v>
          </cell>
          <cell r="U4">
            <v>0</v>
          </cell>
          <cell r="V4">
            <v>0</v>
          </cell>
        </row>
        <row r="5">
          <cell r="A5" t="str">
            <v>Cessions et ventes internes</v>
          </cell>
          <cell r="B5">
            <v>0.45200000000000001</v>
          </cell>
          <cell r="C5">
            <v>0.45200000000000001</v>
          </cell>
          <cell r="D5">
            <v>0</v>
          </cell>
          <cell r="K5">
            <v>0.45200000000000001</v>
          </cell>
          <cell r="M5">
            <v>0</v>
          </cell>
          <cell r="N5">
            <v>0</v>
          </cell>
          <cell r="O5">
            <v>0</v>
          </cell>
          <cell r="P5">
            <v>0</v>
          </cell>
          <cell r="Q5">
            <v>0</v>
          </cell>
          <cell r="R5">
            <v>0</v>
          </cell>
          <cell r="S5">
            <v>0</v>
          </cell>
          <cell r="T5">
            <v>0</v>
          </cell>
          <cell r="U5">
            <v>0</v>
          </cell>
          <cell r="V5">
            <v>0</v>
          </cell>
        </row>
        <row r="6">
          <cell r="A6" t="str">
            <v>Ventes externes</v>
          </cell>
          <cell r="B6">
            <v>40.546999999999997</v>
          </cell>
          <cell r="C6">
            <v>40.018000000000001</v>
          </cell>
          <cell r="D6">
            <v>0.52900000000000003</v>
          </cell>
          <cell r="K6">
            <v>40.546999999999997</v>
          </cell>
          <cell r="M6">
            <v>0.52900000000000003</v>
          </cell>
          <cell r="N6">
            <v>0</v>
          </cell>
          <cell r="O6">
            <v>0</v>
          </cell>
          <cell r="P6">
            <v>0</v>
          </cell>
          <cell r="Q6">
            <v>0</v>
          </cell>
          <cell r="R6">
            <v>0.52900000000000003</v>
          </cell>
          <cell r="S6">
            <v>0</v>
          </cell>
          <cell r="T6">
            <v>0</v>
          </cell>
          <cell r="U6">
            <v>0</v>
          </cell>
          <cell r="V6">
            <v>0</v>
          </cell>
        </row>
        <row r="7">
          <cell r="A7" t="str">
            <v>Produit net des ventes</v>
          </cell>
          <cell r="B7">
            <v>40.999000000000002</v>
          </cell>
          <cell r="C7">
            <v>40.47</v>
          </cell>
          <cell r="D7">
            <v>0.52900000000000003</v>
          </cell>
          <cell r="K7">
            <v>40.999000000000002</v>
          </cell>
        </row>
        <row r="8">
          <cell r="A8" t="str">
            <v>Transports sur ventes</v>
          </cell>
          <cell r="B8">
            <v>-1.57</v>
          </cell>
          <cell r="C8">
            <v>-1.5669999999999999</v>
          </cell>
          <cell r="D8">
            <v>-3.0000000000000001E-3</v>
          </cell>
          <cell r="K8">
            <v>-1.57</v>
          </cell>
          <cell r="M8">
            <v>-3.0000000000000001E-3</v>
          </cell>
          <cell r="N8">
            <v>0</v>
          </cell>
          <cell r="O8">
            <v>0</v>
          </cell>
          <cell r="P8">
            <v>0</v>
          </cell>
          <cell r="Q8">
            <v>0</v>
          </cell>
          <cell r="R8">
            <v>-3.0000000000000001E-3</v>
          </cell>
          <cell r="S8">
            <v>0</v>
          </cell>
          <cell r="T8">
            <v>0</v>
          </cell>
          <cell r="U8">
            <v>0</v>
          </cell>
          <cell r="V8">
            <v>0</v>
          </cell>
        </row>
        <row r="9">
          <cell r="A9" t="str">
            <v>Ventes nettes départ</v>
          </cell>
          <cell r="B9">
            <v>39.429000000000002</v>
          </cell>
          <cell r="C9">
            <v>38.902999999999999</v>
          </cell>
          <cell r="D9">
            <v>0.52600000000000002</v>
          </cell>
          <cell r="K9">
            <v>39.429000000000002</v>
          </cell>
          <cell r="L9" t="str">
            <v>écart d'exp,</v>
          </cell>
          <cell r="M9">
            <v>0</v>
          </cell>
          <cell r="N9">
            <v>0</v>
          </cell>
          <cell r="O9">
            <v>0</v>
          </cell>
          <cell r="P9">
            <v>0</v>
          </cell>
          <cell r="Q9">
            <v>0</v>
          </cell>
          <cell r="R9">
            <v>0</v>
          </cell>
          <cell r="S9">
            <v>0</v>
          </cell>
          <cell r="T9">
            <v>0</v>
          </cell>
          <cell r="U9">
            <v>0</v>
          </cell>
          <cell r="V9">
            <v>0</v>
          </cell>
        </row>
        <row r="10">
          <cell r="A10" t="str">
            <v>Frais variables de ventes</v>
          </cell>
          <cell r="B10">
            <v>-0.503</v>
          </cell>
          <cell r="C10">
            <v>-0.24</v>
          </cell>
          <cell r="D10">
            <v>-0.26300000000000001</v>
          </cell>
          <cell r="K10">
            <v>-0.503</v>
          </cell>
          <cell r="M10" t="str">
            <v>Provisions assimilées à des réserves</v>
          </cell>
          <cell r="N10" t="str">
            <v>Fusions</v>
          </cell>
          <cell r="O10" t="str">
            <v>Apports partiels d'actifs</v>
          </cell>
          <cell r="P10" t="str">
            <v>Transactions internes au Groupe</v>
          </cell>
          <cell r="Q10" t="str">
            <v>Réévaluation</v>
          </cell>
          <cell r="R10" t="str">
            <v>Transfert droits de souscription</v>
          </cell>
          <cell r="S10" t="str">
            <v>Autres ajustements sur provision</v>
          </cell>
          <cell r="T10" t="str">
            <v>Autres ajust. sur valeurs historiques</v>
          </cell>
          <cell r="U10" t="str">
            <v>Opérations de leasing</v>
          </cell>
          <cell r="V10" t="str">
            <v>Autres charges à différer</v>
          </cell>
          <cell r="W10" t="str">
            <v>Coût titres des sociétés déconsolidées</v>
          </cell>
          <cell r="X10" t="str">
            <v>Partie non liberée des titres</v>
          </cell>
          <cell r="Y10" t="str">
            <v>Autres ajustements sur immobilisations</v>
          </cell>
          <cell r="Z10" t="str">
            <v>Amortis. primes remb. obligations</v>
          </cell>
          <cell r="AA10" t="str">
            <v>Frais d'établissement</v>
          </cell>
          <cell r="AB10" t="str">
            <v>Amortissement de survaleur</v>
          </cell>
          <cell r="AC10" t="str">
            <v>Amortissements linéaires Groupe</v>
          </cell>
          <cell r="AD10" t="str">
            <v>Amortissement fonds de commerce</v>
          </cell>
          <cell r="AE10" t="str">
            <v>Amortissements dérogatoires</v>
          </cell>
          <cell r="AF10" t="str">
            <v>Autres ajustements sur amortissements</v>
          </cell>
          <cell r="AG10" t="str">
            <v>Provisions sur titres consolidés</v>
          </cell>
          <cell r="AH10" t="str">
            <v>Provisions sur autres titres</v>
          </cell>
          <cell r="AI10" t="str">
            <v>Autres ajustements pour dépréciation</v>
          </cell>
          <cell r="AJ10" t="str">
            <v>Provisions retraite et prévoyance</v>
          </cell>
          <cell r="AK10" t="str">
            <v>Autres ajust / provisions Passif</v>
          </cell>
          <cell r="AL10" t="str">
            <v>Incorporation amort. dans stocks</v>
          </cell>
          <cell r="AM10" t="str">
            <v>Déflation résultat Brésil</v>
          </cell>
          <cell r="AN10" t="str">
            <v>Ajustements stocks évalués LIFO</v>
          </cell>
          <cell r="AO10" t="str">
            <v>Autres ajustements sur stocks</v>
          </cell>
          <cell r="AP10" t="str">
            <v>Impôts sur les sociétés</v>
          </cell>
          <cell r="AQ10" t="str">
            <v>Provisions impôt P.V.C.T.</v>
          </cell>
          <cell r="AR10" t="str">
            <v>Effet changement de taux</v>
          </cell>
          <cell r="AS10" t="str">
            <v>Provision pour participation</v>
          </cell>
          <cell r="AT10" t="str">
            <v>I.D. prov. pour congés payés</v>
          </cell>
          <cell r="AU10" t="str">
            <v>I.D. contribution de solidarité</v>
          </cell>
          <cell r="AV10" t="str">
            <v>I.D. particip. construction</v>
          </cell>
          <cell r="AW10" t="str">
            <v>I.D. prov. requises non déductible</v>
          </cell>
          <cell r="AX10" t="str">
            <v>Impôts differés situation fisc. déficit.</v>
          </cell>
          <cell r="AY10" t="str">
            <v>Autres ajustements sur impôts</v>
          </cell>
          <cell r="AZ10" t="str">
            <v>Ajustements des dividendes</v>
          </cell>
          <cell r="BA10" t="str">
            <v>I.D. prov. retraite et prévoyance</v>
          </cell>
          <cell r="BB10" t="str">
            <v>Autres ajustements sur actif net</v>
          </cell>
          <cell r="BC10" t="str">
            <v>Annulation dividende en action</v>
          </cell>
          <cell r="BD10" t="str">
            <v>Ajustements des soldes en devises</v>
          </cell>
          <cell r="BE10" t="str">
            <v>Opérations de clotûre</v>
          </cell>
          <cell r="BF10" t="str">
            <v>Correction du social</v>
          </cell>
          <cell r="BG10" t="str">
            <v>Autres ajustements divers</v>
          </cell>
          <cell r="BH10" t="str">
            <v>Ecarts immobilis. histor. / fichier</v>
          </cell>
          <cell r="BI10" t="str">
            <v>Effets escomptés non échus</v>
          </cell>
          <cell r="BJ10" t="str">
            <v>Liaisons non retenues</v>
          </cell>
          <cell r="BK10" t="str">
            <v>Impôts sociétés transparentes</v>
          </cell>
          <cell r="BL10" t="str">
            <v>Mise en équivalence</v>
          </cell>
          <cell r="BM10" t="str">
            <v>Retraitement automatique - MEE SIF-A</v>
          </cell>
          <cell r="BN10" t="str">
            <v>Principales filiales non intégrées</v>
          </cell>
          <cell r="BO10" t="str">
            <v>EcrIture non soumise à cohérence</v>
          </cell>
          <cell r="BP10" t="str">
            <v>Reclassements sauf rubriques D</v>
          </cell>
          <cell r="BQ10" t="str">
            <v>Test écritures Cis</v>
          </cell>
          <cell r="BR10" t="str">
            <v>Ancienne nature 950 migration uniqut</v>
          </cell>
        </row>
        <row r="11">
          <cell r="A11" t="str">
            <v>Coût standard des produits vendus</v>
          </cell>
          <cell r="B11">
            <v>-30.925000000000001</v>
          </cell>
          <cell r="C11">
            <v>-30.460999999999999</v>
          </cell>
          <cell r="D11">
            <v>-0.46400000000000002</v>
          </cell>
          <cell r="K11">
            <v>-30.925000000000001</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row>
        <row r="12">
          <cell r="A12" t="str">
            <v>Résultat brut commercial</v>
          </cell>
          <cell r="B12">
            <v>8.0009999999999994</v>
          </cell>
          <cell r="C12">
            <v>8.2019999999999982</v>
          </cell>
          <cell r="D12">
            <v>-0.20100000000000001</v>
          </cell>
          <cell r="K12">
            <v>8.0009999999999994</v>
          </cell>
        </row>
        <row r="13">
          <cell r="A13" t="str">
            <v>Ecarts d'exploitation</v>
          </cell>
          <cell r="B13">
            <v>0.372</v>
          </cell>
          <cell r="C13">
            <v>0.372</v>
          </cell>
          <cell r="D13">
            <v>0</v>
          </cell>
          <cell r="K13">
            <v>0.372</v>
          </cell>
        </row>
        <row r="14">
          <cell r="A14" t="str">
            <v>Charges et produits d'exploit complément</v>
          </cell>
          <cell r="B14">
            <v>-2.8319999999999999</v>
          </cell>
          <cell r="C14">
            <v>-2.8319999999999999</v>
          </cell>
          <cell r="D14">
            <v>0</v>
          </cell>
          <cell r="K14">
            <v>-2.8319999999999999</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row>
        <row r="15">
          <cell r="A15" t="str">
            <v>Incidence sociale</v>
          </cell>
          <cell r="B15">
            <v>-0.66100000000000003</v>
          </cell>
          <cell r="C15">
            <v>-0.66100000000000003</v>
          </cell>
          <cell r="D15">
            <v>0</v>
          </cell>
          <cell r="K15">
            <v>-0.66100000000000003</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row>
        <row r="16">
          <cell r="A16" t="str">
            <v>R.B.E. Résultat brut d'exploitation</v>
          </cell>
          <cell r="B16">
            <v>4.88</v>
          </cell>
          <cell r="C16">
            <v>5.0809999999999977</v>
          </cell>
          <cell r="D16">
            <v>-0.20100000000000001</v>
          </cell>
          <cell r="K16">
            <v>4.879999999999999</v>
          </cell>
        </row>
        <row r="17">
          <cell r="A17" t="str">
            <v>Frais généraux commerciaux</v>
          </cell>
          <cell r="B17">
            <v>-1.591</v>
          </cell>
          <cell r="C17">
            <v>-1.591</v>
          </cell>
          <cell r="D17">
            <v>0</v>
          </cell>
          <cell r="K17">
            <v>-1.591</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row>
        <row r="18">
          <cell r="A18" t="str">
            <v>Frais généraux administratifs</v>
          </cell>
          <cell r="B18">
            <v>-1.7090000000000001</v>
          </cell>
          <cell r="C18">
            <v>-1.7090000000000001</v>
          </cell>
          <cell r="D18">
            <v>0</v>
          </cell>
          <cell r="K18">
            <v>-1.7090000000000001</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row>
        <row r="19">
          <cell r="A19" t="str">
            <v>Frais généraux techniques</v>
          </cell>
          <cell r="B19">
            <v>-0.312</v>
          </cell>
          <cell r="C19">
            <v>-0.312</v>
          </cell>
          <cell r="D19">
            <v>0</v>
          </cell>
          <cell r="K19">
            <v>-0.312</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row>
        <row r="20">
          <cell r="A20" t="str">
            <v>Redevances</v>
          </cell>
          <cell r="B20">
            <v>-2.1560000000000001</v>
          </cell>
          <cell r="C20">
            <v>-2.1560000000000001</v>
          </cell>
          <cell r="D20">
            <v>0</v>
          </cell>
          <cell r="K20">
            <v>-2.1560000000000001</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row>
        <row r="21">
          <cell r="A21" t="str">
            <v>Participation et intéressement</v>
          </cell>
          <cell r="B21">
            <v>0</v>
          </cell>
          <cell r="C21">
            <v>0</v>
          </cell>
          <cell r="D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row>
        <row r="22">
          <cell r="A22" t="str">
            <v>Résultat exploitations diverses</v>
          </cell>
          <cell r="B22">
            <v>8.5000000000000006E-2</v>
          </cell>
          <cell r="C22">
            <v>8.5000000000000006E-2</v>
          </cell>
          <cell r="D22">
            <v>0</v>
          </cell>
          <cell r="K22">
            <v>8.5000000000000006E-2</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row>
        <row r="23">
          <cell r="A23" t="str">
            <v>Pertes et profits d'exploitation</v>
          </cell>
          <cell r="B23">
            <v>-0.25700000000000001</v>
          </cell>
          <cell r="C23">
            <v>-0.25700000000000001</v>
          </cell>
          <cell r="D23">
            <v>0</v>
          </cell>
          <cell r="K23">
            <v>-0.316</v>
          </cell>
          <cell r="L23">
            <v>-5.8999999999999997E-2</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-5.8999999999999997E-2</v>
          </cell>
          <cell r="BH23">
            <v>0</v>
          </cell>
          <cell r="BI23">
            <v>0</v>
          </cell>
          <cell r="BJ23">
            <v>0</v>
          </cell>
          <cell r="BK23">
            <v>0</v>
          </cell>
          <cell r="BL23">
            <v>0</v>
          </cell>
          <cell r="BM23">
            <v>0</v>
          </cell>
          <cell r="BN23">
            <v>0</v>
          </cell>
          <cell r="BO23">
            <v>0</v>
          </cell>
          <cell r="BP23">
            <v>0</v>
          </cell>
          <cell r="BQ23">
            <v>0</v>
          </cell>
          <cell r="BR23">
            <v>0</v>
          </cell>
        </row>
        <row r="24">
          <cell r="A24" t="str">
            <v>Résultat d'exploitation</v>
          </cell>
          <cell r="B24">
            <v>-1.06</v>
          </cell>
          <cell r="C24">
            <v>-0.85900000000000276</v>
          </cell>
          <cell r="D24">
            <v>-0.20100000000000001</v>
          </cell>
          <cell r="K24">
            <v>-1.1190000000000015</v>
          </cell>
        </row>
        <row r="25">
          <cell r="A25" t="str">
            <v>Revenus de participation</v>
          </cell>
          <cell r="B25">
            <v>0</v>
          </cell>
          <cell r="C25">
            <v>0</v>
          </cell>
          <cell r="D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row>
        <row r="26">
          <cell r="A26" t="str">
            <v>Charge nette de financement</v>
          </cell>
          <cell r="B26">
            <v>-3.0289999999999999</v>
          </cell>
          <cell r="C26">
            <v>-3.0289999999999999</v>
          </cell>
          <cell r="D26">
            <v>0</v>
          </cell>
          <cell r="K26">
            <v>-2.9</v>
          </cell>
          <cell r="L26">
            <v>0.129</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0.129</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row>
        <row r="27">
          <cell r="A27" t="str">
            <v>Pertes et profits hors exploitation</v>
          </cell>
          <cell r="B27">
            <v>-4.6529999999999996</v>
          </cell>
          <cell r="C27">
            <v>-4.6529999999999996</v>
          </cell>
          <cell r="D27">
            <v>0</v>
          </cell>
          <cell r="K27">
            <v>0</v>
          </cell>
          <cell r="L27">
            <v>4.6529999999999996</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4.6529999999999996</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row>
        <row r="28">
          <cell r="A28" t="str">
            <v>Résultat courant</v>
          </cell>
          <cell r="B28">
            <v>-8.7420000000000009</v>
          </cell>
          <cell r="C28">
            <v>-8.5410000000000021</v>
          </cell>
          <cell r="D28">
            <v>-0.20100000000000001</v>
          </cell>
          <cell r="K28">
            <v>-4.0190000000000019</v>
          </cell>
        </row>
        <row r="29">
          <cell r="A29" t="str">
            <v>Résultat sur cession d'actif</v>
          </cell>
          <cell r="B29">
            <v>0</v>
          </cell>
          <cell r="C29">
            <v>0</v>
          </cell>
          <cell r="D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row>
        <row r="30">
          <cell r="A30" t="str">
            <v>Prov. réglementées rééval.  autres</v>
          </cell>
          <cell r="B30">
            <v>0</v>
          </cell>
          <cell r="C30">
            <v>0</v>
          </cell>
          <cell r="D30">
            <v>0</v>
          </cell>
          <cell r="K30">
            <v>0</v>
          </cell>
          <cell r="L30">
            <v>0</v>
          </cell>
        </row>
        <row r="31">
          <cell r="A31" t="str">
            <v>Ecarts d'évaluation</v>
          </cell>
          <cell r="B31">
            <v>0</v>
          </cell>
          <cell r="C31">
            <v>0</v>
          </cell>
          <cell r="D31">
            <v>0</v>
          </cell>
          <cell r="K31">
            <v>0</v>
          </cell>
          <cell r="L31">
            <v>0</v>
          </cell>
        </row>
        <row r="32">
          <cell r="A32" t="str">
            <v>Résultat avant impôts</v>
          </cell>
          <cell r="B32">
            <v>-8.7420000000000009</v>
          </cell>
          <cell r="C32">
            <v>-8.5410000000000021</v>
          </cell>
          <cell r="D32">
            <v>-0.20100000000000001</v>
          </cell>
          <cell r="K32">
            <v>-4.0190000000000019</v>
          </cell>
        </row>
        <row r="33">
          <cell r="A33" t="str">
            <v>Impôts totaux</v>
          </cell>
          <cell r="B33">
            <v>1.744</v>
          </cell>
          <cell r="C33">
            <v>1.6040000000000001</v>
          </cell>
          <cell r="D33">
            <v>0</v>
          </cell>
          <cell r="K33">
            <v>1.744</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row>
        <row r="34">
          <cell r="A34" t="str">
            <v>Amort. écarts acquis. - goodwill</v>
          </cell>
          <cell r="B34">
            <v>0</v>
          </cell>
          <cell r="C34">
            <v>0</v>
          </cell>
          <cell r="D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row>
        <row r="35">
          <cell r="A35" t="str">
            <v>Eléments de sous-groupe</v>
          </cell>
          <cell r="B35">
            <v>0</v>
          </cell>
          <cell r="C35">
            <v>0</v>
          </cell>
          <cell r="D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row>
        <row r="36">
          <cell r="A36" t="str">
            <v>Résultat net</v>
          </cell>
          <cell r="B36">
            <v>-6.9980000000000002</v>
          </cell>
          <cell r="C36">
            <v>-6.9370000000000021</v>
          </cell>
          <cell r="D36">
            <v>-0.20100000000000001</v>
          </cell>
          <cell r="K36">
            <v>-2.2750000000000021</v>
          </cell>
          <cell r="L36">
            <v>4.7229999999999999</v>
          </cell>
        </row>
        <row r="37">
          <cell r="A37" t="str">
            <v>Amortissements des immobilisations</v>
          </cell>
          <cell r="B37">
            <v>4.7240000000000002</v>
          </cell>
          <cell r="C37">
            <v>4.6630604</v>
          </cell>
          <cell r="D37">
            <v>6.0939600000000003E-2</v>
          </cell>
          <cell r="K37">
            <v>4.7240000000000002</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row>
        <row r="38">
          <cell r="A38" t="str">
            <v>Autres éléments affect. autofinancement</v>
          </cell>
          <cell r="B38">
            <v>0</v>
          </cell>
          <cell r="C38">
            <v>0</v>
          </cell>
          <cell r="D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row>
        <row r="39">
          <cell r="A39" t="str">
            <v>Marge nette d'autofinancement</v>
          </cell>
          <cell r="B39">
            <v>-2.274</v>
          </cell>
          <cell r="C39">
            <v>-2.2739396000000021</v>
          </cell>
          <cell r="D39">
            <v>-0.1400604</v>
          </cell>
          <cell r="K39">
            <v>2.4489999999999981</v>
          </cell>
          <cell r="L39">
            <v>4.7229999999999999</v>
          </cell>
        </row>
        <row r="43">
          <cell r="A43" t="str">
            <v>Vertex Voile</v>
          </cell>
          <cell r="B43">
            <v>0</v>
          </cell>
        </row>
        <row r="44">
          <cell r="A44" t="str">
            <v>SG Vetrotex Italia Glass Mat</v>
          </cell>
          <cell r="B44">
            <v>0</v>
          </cell>
          <cell r="L44" t="str">
            <v>PARTICIPATIONS</v>
          </cell>
          <cell r="M44">
            <v>0</v>
          </cell>
        </row>
        <row r="45">
          <cell r="A45" t="str">
            <v>SG Isover Benelux Glass Mat</v>
          </cell>
          <cell r="B45">
            <v>0</v>
          </cell>
          <cell r="L45" t="str">
            <v>Revenus de participations intégrées</v>
          </cell>
          <cell r="M45">
            <v>0</v>
          </cell>
          <cell r="N45" t="str">
            <v>A=R6310</v>
          </cell>
        </row>
        <row r="46">
          <cell r="A46" t="str">
            <v>SG Isover Italia Glass Mat</v>
          </cell>
          <cell r="B46">
            <v>0</v>
          </cell>
          <cell r="L46" t="str">
            <v>Dividendes participations MEE</v>
          </cell>
          <cell r="M46">
            <v>0</v>
          </cell>
          <cell r="N46" t="str">
            <v>A=R6320</v>
          </cell>
        </row>
        <row r="47">
          <cell r="A47" t="str">
            <v>Moy Isover Glass Mat</v>
          </cell>
          <cell r="B47">
            <v>0</v>
          </cell>
          <cell r="L47" t="str">
            <v>Dividendes de sociétés MEE</v>
          </cell>
          <cell r="M47">
            <v>0</v>
          </cell>
          <cell r="N47" t="str">
            <v>A=R6321</v>
          </cell>
        </row>
        <row r="48">
          <cell r="A48" t="str">
            <v>SG Velimat Polska Glass Mat</v>
          </cell>
          <cell r="B48">
            <v>0</v>
          </cell>
          <cell r="L48" t="str">
            <v>Annul. dividendes reçus de stés MEE</v>
          </cell>
          <cell r="M48">
            <v>0</v>
          </cell>
          <cell r="N48" t="str">
            <v>A=R6322</v>
          </cell>
        </row>
        <row r="49">
          <cell r="A49" t="str">
            <v>SG Vetrotex Glasvlies Glass Mat</v>
          </cell>
          <cell r="B49">
            <v>0</v>
          </cell>
          <cell r="L49" t="str">
            <v>Dividendes reçus de sociétés autres</v>
          </cell>
          <cell r="M49">
            <v>0</v>
          </cell>
          <cell r="N49" t="str">
            <v>A=R6330</v>
          </cell>
        </row>
        <row r="50">
          <cell r="A50" t="str">
            <v>SG Vetrotex America Glass Mat</v>
          </cell>
          <cell r="B50">
            <v>0</v>
          </cell>
          <cell r="L50" t="str">
            <v>Divid. autres 12 dern.mois struc réelle</v>
          </cell>
          <cell r="M50">
            <v>0</v>
          </cell>
          <cell r="N50" t="str">
            <v>A=R633012</v>
          </cell>
        </row>
        <row r="51">
          <cell r="A51" t="str">
            <v>Cession hors BU</v>
          </cell>
          <cell r="B51">
            <v>0.45200000000000001</v>
          </cell>
          <cell r="L51" t="str">
            <v>Dividendes MEE de stés intégrées - net</v>
          </cell>
          <cell r="M51">
            <v>0</v>
          </cell>
          <cell r="N51" t="str">
            <v>A=R6340</v>
          </cell>
        </row>
        <row r="52">
          <cell r="A52" t="str">
            <v>SG VTX France Plastique</v>
          </cell>
          <cell r="B52">
            <v>0</v>
          </cell>
          <cell r="L52" t="str">
            <v>Dividendes MEE de stés intégrées</v>
          </cell>
          <cell r="M52">
            <v>0</v>
          </cell>
          <cell r="N52" t="str">
            <v>A=R6341</v>
          </cell>
        </row>
        <row r="53">
          <cell r="A53" t="str">
            <v>SG VTX France Textile</v>
          </cell>
          <cell r="B53">
            <v>0</v>
          </cell>
          <cell r="L53" t="str">
            <v>Annulation div. MEE de stés intégrées</v>
          </cell>
          <cell r="M53">
            <v>0</v>
          </cell>
          <cell r="N53" t="str">
            <v>A=R6342</v>
          </cell>
        </row>
        <row r="54">
          <cell r="A54" t="str">
            <v>SG Vetrotex Deutschland</v>
          </cell>
          <cell r="B54">
            <v>0</v>
          </cell>
        </row>
        <row r="55">
          <cell r="A55" t="str">
            <v>SG Vetrotex Italia Plastique</v>
          </cell>
          <cell r="B55">
            <v>0</v>
          </cell>
        </row>
        <row r="56">
          <cell r="A56" t="str">
            <v>SG VTX Espana Plastique</v>
          </cell>
          <cell r="B56">
            <v>0</v>
          </cell>
        </row>
        <row r="57">
          <cell r="A57" t="str">
            <v>SG VTX Espana Cemfil</v>
          </cell>
          <cell r="B57">
            <v>0</v>
          </cell>
        </row>
        <row r="58">
          <cell r="A58" t="str">
            <v>Vertex plastique</v>
          </cell>
          <cell r="B58">
            <v>0</v>
          </cell>
        </row>
        <row r="59">
          <cell r="A59" t="str">
            <v>Vertex Textile</v>
          </cell>
          <cell r="B59">
            <v>0</v>
          </cell>
        </row>
        <row r="60">
          <cell r="A60" t="str">
            <v>Vertex Technical Fabrics</v>
          </cell>
          <cell r="B60">
            <v>0.45200000000000001</v>
          </cell>
        </row>
        <row r="61">
          <cell r="A61" t="str">
            <v>SG  Tevesa, Sa</v>
          </cell>
          <cell r="B61">
            <v>0</v>
          </cell>
        </row>
        <row r="62">
          <cell r="A62" t="str">
            <v>SG L.M.C. Spa</v>
          </cell>
          <cell r="B62">
            <v>0</v>
          </cell>
        </row>
        <row r="63">
          <cell r="A63" t="str">
            <v>SG Italtess</v>
          </cell>
          <cell r="B63">
            <v>0</v>
          </cell>
        </row>
        <row r="64">
          <cell r="A64" t="str">
            <v>Vetrotex Ltd</v>
          </cell>
          <cell r="B64">
            <v>0</v>
          </cell>
        </row>
        <row r="65">
          <cell r="A65" t="str">
            <v>SG  Bti Uk, Ltd</v>
          </cell>
          <cell r="B65">
            <v>0</v>
          </cell>
        </row>
        <row r="66">
          <cell r="A66" t="str">
            <v>SG BTI Inc</v>
          </cell>
          <cell r="B66">
            <v>0</v>
          </cell>
        </row>
        <row r="67">
          <cell r="A67" t="str">
            <v>SG VTX America Plastic</v>
          </cell>
          <cell r="B67">
            <v>0</v>
          </cell>
        </row>
        <row r="68">
          <cell r="A68" t="str">
            <v>SG VTX America Xicoh</v>
          </cell>
          <cell r="B68">
            <v>0</v>
          </cell>
        </row>
        <row r="69">
          <cell r="A69" t="str">
            <v>SG Vidros Vetrotex</v>
          </cell>
          <cell r="B69">
            <v>0</v>
          </cell>
        </row>
        <row r="70">
          <cell r="A70" t="str">
            <v>Bay Mills Limited</v>
          </cell>
          <cell r="B70">
            <v>0</v>
          </cell>
        </row>
        <row r="71">
          <cell r="A71" t="str">
            <v>SG VTX Korea Plastic</v>
          </cell>
          <cell r="B71">
            <v>0</v>
          </cell>
        </row>
        <row r="72">
          <cell r="A72" t="str">
            <v>SG VTX Korea Textile</v>
          </cell>
          <cell r="B72">
            <v>0</v>
          </cell>
        </row>
        <row r="73">
          <cell r="A73" t="str">
            <v>SG VTX Thailand</v>
          </cell>
          <cell r="B73">
            <v>0</v>
          </cell>
        </row>
        <row r="74">
          <cell r="A74" t="str">
            <v>SG Vetrotex India Ltd</v>
          </cell>
          <cell r="B74">
            <v>0</v>
          </cell>
        </row>
        <row r="75">
          <cell r="A75" t="str">
            <v>Beijing SG Vetrotex</v>
          </cell>
          <cell r="B75">
            <v>0</v>
          </cell>
        </row>
        <row r="76">
          <cell r="A76" t="str">
            <v>SG VTX INTL</v>
          </cell>
          <cell r="B76">
            <v>0</v>
          </cell>
        </row>
        <row r="83">
          <cell r="A83" t="str">
            <v>B.F.R.E.</v>
          </cell>
          <cell r="B83">
            <v>29.457999999999998</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row>
        <row r="84">
          <cell r="A84" t="str">
            <v>Stocks  valeur nette</v>
          </cell>
          <cell r="B84">
            <v>24.478999999999999</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row>
        <row r="85">
          <cell r="A85" t="str">
            <v>Créances exploitation - Valeur nette</v>
          </cell>
          <cell r="B85">
            <v>36.213000000000001</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row>
        <row r="86">
          <cell r="A86" t="str">
            <v>Dettes exploitation</v>
          </cell>
          <cell r="B86">
            <v>31.234000000000002</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row>
        <row r="87">
          <cell r="A87" t="str">
            <v>B.F.R. H.E.</v>
          </cell>
          <cell r="B87">
            <v>2.246</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row>
        <row r="88">
          <cell r="A88" t="str">
            <v>Créances diverses hors exploitation</v>
          </cell>
          <cell r="B88">
            <v>2.246</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row>
        <row r="89">
          <cell r="A89" t="str">
            <v>Dettes diverses hors exploitation</v>
          </cell>
          <cell r="B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row>
        <row r="90">
          <cell r="A90" t="str">
            <v>Solde de Trésorerie</v>
          </cell>
          <cell r="B90">
            <v>-192.762</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row>
        <row r="91">
          <cell r="A91" t="str">
            <v>Capitaux propres</v>
          </cell>
          <cell r="B91">
            <v>-4.6280000000000001</v>
          </cell>
          <cell r="L91">
            <v>42.972000000000001</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41.652999999999999</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1.319</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row>
        <row r="92">
          <cell r="A92" t="str">
            <v>Actif net</v>
          </cell>
          <cell r="B92">
            <v>0</v>
          </cell>
        </row>
        <row r="93">
          <cell r="A93" t="str">
            <v>Autres éléments de fonds propres</v>
          </cell>
          <cell r="B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row>
        <row r="94">
          <cell r="A94" t="str">
            <v>Intérêts minoritaires</v>
          </cell>
          <cell r="B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row>
        <row r="95">
          <cell r="A95" t="str">
            <v>Prov. risq.&amp; charges/imp.diff./retraites</v>
          </cell>
          <cell r="B95">
            <v>69.156000000000006</v>
          </cell>
          <cell r="L95">
            <v>-1.319</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-1.319</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row>
        <row r="96">
          <cell r="A96" t="str">
            <v>Endettement net groupe</v>
          </cell>
          <cell r="B96">
            <v>281.762</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row>
        <row r="97">
          <cell r="A97" t="str">
            <v>Immos incorporelles - valeur nette</v>
          </cell>
          <cell r="B97">
            <v>1.899</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row>
        <row r="98">
          <cell r="A98" t="str">
            <v>Immos incorp (hors goodwill) - val nette</v>
          </cell>
          <cell r="B98">
            <v>1.899</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row>
        <row r="99">
          <cell r="A99" t="str">
            <v>Immos corporelles - valeur nette</v>
          </cell>
          <cell r="B99">
            <v>135.36500000000001</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row>
        <row r="100">
          <cell r="A100" t="str">
            <v>Créances financières -sté intégrée</v>
          </cell>
          <cell r="B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row>
        <row r="101">
          <cell r="A101" t="str">
            <v>Dettes financières</v>
          </cell>
          <cell r="B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row>
        <row r="102">
          <cell r="A102" t="str">
            <v>Fonds de roulement net</v>
          </cell>
          <cell r="B102">
            <v>-161.05799999999999</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row>
        <row r="103">
          <cell r="A103" t="str">
            <v>Actif Immobilisé - valeur nette</v>
          </cell>
          <cell r="B103">
            <v>314.58600000000001</v>
          </cell>
          <cell r="L103">
            <v>41.652999999999999</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41.652999999999999</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row>
        <row r="104">
          <cell r="A104" t="str">
            <v>Immos financières - valeur nette</v>
          </cell>
          <cell r="B104">
            <v>177.322</v>
          </cell>
          <cell r="L104">
            <v>41.652999999999999</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41.652999999999999</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row>
        <row r="105">
          <cell r="A105" t="str">
            <v>Frais d'établissement net</v>
          </cell>
          <cell r="B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row>
        <row r="106">
          <cell r="A106" t="str">
            <v>Ecarts de conversion actif</v>
          </cell>
          <cell r="B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row>
        <row r="109">
          <cell r="A109" t="str">
            <v>TABLEAU DE FINANCEMENT</v>
          </cell>
        </row>
        <row r="110">
          <cell r="A110" t="str">
            <v>Marge Nette d'Autofinancement</v>
          </cell>
          <cell r="B110">
            <v>-2.274</v>
          </cell>
        </row>
        <row r="111">
          <cell r="A111" t="str">
            <v>Variation prov. risques et charges</v>
          </cell>
          <cell r="B111">
            <v>-13.444000000000001</v>
          </cell>
        </row>
        <row r="112">
          <cell r="A112" t="str">
            <v>Variation B.F.R. Exploitation</v>
          </cell>
          <cell r="B112">
            <v>0.317</v>
          </cell>
        </row>
        <row r="113">
          <cell r="A113" t="str">
            <v>Variation B.F.R. Hors Exploitation</v>
          </cell>
          <cell r="B113">
            <v>0.39300000000000002</v>
          </cell>
        </row>
        <row r="114">
          <cell r="A114" t="str">
            <v>Cessions d'actifs</v>
          </cell>
          <cell r="B114">
            <v>0</v>
          </cell>
        </row>
        <row r="115">
          <cell r="A115" t="str">
            <v>Autres ressources internes</v>
          </cell>
          <cell r="B115">
            <v>4.6529999999999996</v>
          </cell>
        </row>
        <row r="116">
          <cell r="A116" t="str">
            <v>Ressources internes</v>
          </cell>
          <cell r="B116">
            <v>-10.355</v>
          </cell>
        </row>
        <row r="117">
          <cell r="A117" t="str">
            <v>Investissements incorporels</v>
          </cell>
          <cell r="B117">
            <v>7.0000000000000007E-2</v>
          </cell>
        </row>
        <row r="118">
          <cell r="A118" t="str">
            <v>Investissements corporels</v>
          </cell>
          <cell r="B118">
            <v>-0.627</v>
          </cell>
        </row>
        <row r="119">
          <cell r="A119" t="str">
            <v>Investissements financiers</v>
          </cell>
          <cell r="B119">
            <v>0</v>
          </cell>
        </row>
        <row r="120">
          <cell r="A120" t="str">
            <v>Investissements (F21+F22+F23)</v>
          </cell>
          <cell r="B120">
            <v>-0.55700000000000005</v>
          </cell>
        </row>
        <row r="121">
          <cell r="A121" t="str">
            <v>Distribution de dividendes</v>
          </cell>
          <cell r="B121">
            <v>0</v>
          </cell>
        </row>
        <row r="122">
          <cell r="A122" t="str">
            <v>Endettement net exclu</v>
          </cell>
          <cell r="B122">
            <v>0</v>
          </cell>
        </row>
        <row r="123">
          <cell r="A123" t="str">
            <v>Ecart d'acquisition (Goodwill)</v>
          </cell>
          <cell r="B123">
            <v>0</v>
          </cell>
        </row>
        <row r="124">
          <cell r="A124" t="str">
            <v>Autres emplois</v>
          </cell>
          <cell r="B124">
            <v>0</v>
          </cell>
        </row>
        <row r="125">
          <cell r="A125" t="str">
            <v>Excéd./Insuff. financement interne</v>
          </cell>
          <cell r="B125">
            <v>-10.912000000000001</v>
          </cell>
        </row>
        <row r="126">
          <cell r="A126" t="str">
            <v>Augmentation capital en numéraire</v>
          </cell>
          <cell r="B126">
            <v>0</v>
          </cell>
        </row>
        <row r="127">
          <cell r="A127" t="str">
            <v>Subvention abandon créances - cso</v>
          </cell>
          <cell r="B127">
            <v>0</v>
          </cell>
        </row>
        <row r="128">
          <cell r="A128" t="str">
            <v>Variation prêts cautions autres</v>
          </cell>
          <cell r="B128">
            <v>0</v>
          </cell>
        </row>
        <row r="129">
          <cell r="A129" t="str">
            <v>Variation Endettement Net Global</v>
          </cell>
          <cell r="B129">
            <v>-10.912000000000001</v>
          </cell>
        </row>
        <row r="130">
          <cell r="A130" t="str">
            <v>Variation dettes financières</v>
          </cell>
          <cell r="B130">
            <v>89</v>
          </cell>
        </row>
        <row r="131">
          <cell r="A131" t="str">
            <v>Variation solde de trésorerie</v>
          </cell>
          <cell r="B131">
            <v>-78.087999999999994</v>
          </cell>
        </row>
        <row r="132">
          <cell r="A132" t="str">
            <v>Variation créances financières - cso</v>
          </cell>
          <cell r="B132">
            <v>0</v>
          </cell>
        </row>
        <row r="133">
          <cell r="A133" t="str">
            <v>Variation Endettement Net Global</v>
          </cell>
          <cell r="B133">
            <v>10.912000000000001</v>
          </cell>
        </row>
        <row r="134">
          <cell r="A134" t="str">
            <v>Cash flow stratégique</v>
          </cell>
          <cell r="B134">
            <v>-2.121</v>
          </cell>
        </row>
        <row r="135">
          <cell r="A135" t="str">
            <v>Investissements industriels</v>
          </cell>
          <cell r="B135">
            <v>0.55700000000000005</v>
          </cell>
        </row>
        <row r="136">
          <cell r="A136" t="str">
            <v>Utilisation prov. gros entretien</v>
          </cell>
          <cell r="B136">
            <v>0</v>
          </cell>
        </row>
        <row r="137">
          <cell r="A137" t="str">
            <v>Prov. gros entretien - dotation exercice</v>
          </cell>
          <cell r="B137">
            <v>0</v>
          </cell>
        </row>
        <row r="138">
          <cell r="A138" t="str">
            <v>Créances commerciales cédées</v>
          </cell>
          <cell r="B138">
            <v>0</v>
          </cell>
        </row>
        <row r="140">
          <cell r="A140" t="str">
            <v>VALEUR  AJOUTEE ECONOMIQUE</v>
          </cell>
        </row>
        <row r="141">
          <cell r="A141" t="str">
            <v>Rés. exploit 12 dern. mois struct réelle</v>
          </cell>
          <cell r="B141">
            <v>15.843999999999999</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row>
        <row r="142">
          <cell r="A142" t="str">
            <v>Impôt</v>
          </cell>
          <cell r="B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row>
        <row r="143">
          <cell r="A143" t="str">
            <v>Dividendes immo. stratégiques</v>
          </cell>
          <cell r="B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row>
        <row r="144">
          <cell r="A144" t="str">
            <v>Net Operating Profit After Taxes</v>
          </cell>
          <cell r="B144">
            <v>15.843999999999999</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row>
        <row r="145">
          <cell r="A145" t="str">
            <v>Capitaux engagés</v>
          </cell>
          <cell r="B145">
            <v>346.29</v>
          </cell>
          <cell r="L145">
            <v>41.652999999999999</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41.652999999999999</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row>
        <row r="146">
          <cell r="A146" t="str">
            <v>Coût du capital</v>
          </cell>
          <cell r="B146">
            <v>7.0000000000000007E-5</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row>
        <row r="147">
          <cell r="A147" t="str">
            <v>NOPAT/ Capitaux engagés</v>
          </cell>
          <cell r="B147">
            <v>0</v>
          </cell>
        </row>
        <row r="148">
          <cell r="A148" t="str">
            <v>Rémunération des capitaux engagés</v>
          </cell>
          <cell r="B148">
            <v>0</v>
          </cell>
        </row>
        <row r="149">
          <cell r="A149" t="str">
            <v>Valeur Ajoutée Economique (VAE)</v>
          </cell>
          <cell r="B149">
            <v>0</v>
          </cell>
        </row>
        <row r="150">
          <cell r="A150" t="str">
            <v>ELEMENTS DE VALEUR AJOUTEE</v>
          </cell>
        </row>
        <row r="151">
          <cell r="A151" t="str">
            <v>Base de calcul de la Valeur Ajoutée</v>
          </cell>
          <cell r="B151">
            <v>-1.06</v>
          </cell>
          <cell r="L151">
            <v>-5.8999999999999997E-2</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-5.8999999999999997E-2</v>
          </cell>
          <cell r="BH151">
            <v>0</v>
          </cell>
          <cell r="BI151">
            <v>0</v>
          </cell>
          <cell r="BJ151">
            <v>0</v>
          </cell>
          <cell r="BK151">
            <v>0</v>
          </cell>
          <cell r="BL151">
            <v>0</v>
          </cell>
          <cell r="BM151">
            <v>0</v>
          </cell>
          <cell r="BN151">
            <v>0</v>
          </cell>
          <cell r="BO151">
            <v>0</v>
          </cell>
          <cell r="BP151">
            <v>0</v>
          </cell>
          <cell r="BQ151">
            <v>0</v>
          </cell>
          <cell r="BR151">
            <v>0</v>
          </cell>
        </row>
        <row r="152">
          <cell r="A152" t="str">
            <v>Rémunérations</v>
          </cell>
          <cell r="B152">
            <v>4.0759999999999996</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row>
        <row r="153">
          <cell r="A153" t="str">
            <v>Charges Employeur</v>
          </cell>
          <cell r="B153">
            <v>1.425</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row>
        <row r="154">
          <cell r="A154" t="str">
            <v>Amort. compris dans Rés. d'Exploitation</v>
          </cell>
          <cell r="B154">
            <v>4.7240000000000002</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row>
        <row r="155">
          <cell r="A155" t="str">
            <v>Prov. retraites à valeur actuarielle</v>
          </cell>
          <cell r="B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row>
        <row r="156">
          <cell r="A156" t="str">
            <v>Participation des salariés</v>
          </cell>
          <cell r="B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row>
        <row r="157">
          <cell r="A157" t="str">
            <v>Intéressement à l'entreprise</v>
          </cell>
          <cell r="B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row>
        <row r="158">
          <cell r="A158" t="str">
            <v>Autre forme distribution de revenus</v>
          </cell>
          <cell r="B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row>
        <row r="159">
          <cell r="A159" t="str">
            <v>Participation et Intéressement</v>
          </cell>
          <cell r="B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row>
        <row r="160">
          <cell r="A160" t="str">
            <v>Imp.&amp;Taxes Autres Que R85 Ou W21</v>
          </cell>
          <cell r="B160">
            <v>8.9999999999999993E-3</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row>
        <row r="161">
          <cell r="A161" t="str">
            <v>Valeur Ajoutée Produite</v>
          </cell>
          <cell r="B161">
            <v>9.1739999999999995</v>
          </cell>
          <cell r="L161">
            <v>-5.8999999999999997E-2</v>
          </cell>
        </row>
        <row r="162">
          <cell r="A162" t="str">
            <v>PNV 12 derniers mois à structure réelle</v>
          </cell>
          <cell r="B162">
            <v>239.36699999999999</v>
          </cell>
        </row>
        <row r="164">
          <cell r="A164" t="str">
            <v>Effectifs moyens payés</v>
          </cell>
          <cell r="B164">
            <v>5.0999999999999997E-2</v>
          </cell>
        </row>
        <row r="165">
          <cell r="A165" t="str">
            <v>Effectifs payés fin de période</v>
          </cell>
          <cell r="B165">
            <v>5.0999999999999997E-2</v>
          </cell>
        </row>
        <row r="166">
          <cell r="A166" t="str">
            <v>Part du P.N.V. à l'Exportation</v>
          </cell>
          <cell r="B166">
            <v>24.965</v>
          </cell>
        </row>
        <row r="167">
          <cell r="A167" t="str">
            <v>Coût de l'énergie</v>
          </cell>
          <cell r="B167">
            <v>4.8849999999999998</v>
          </cell>
        </row>
        <row r="169">
          <cell r="A169" t="str">
            <v>BILAN  AJUSTE</v>
          </cell>
        </row>
        <row r="170">
          <cell r="A170" t="str">
            <v>Capital souscrit non appelé</v>
          </cell>
          <cell r="B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row>
        <row r="171">
          <cell r="A171" t="str">
            <v>Immobilisations incorporelles (net)</v>
          </cell>
          <cell r="B171">
            <v>1.899</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row>
        <row r="172">
          <cell r="A172" t="str">
            <v>Immobilisations corporelles (net)</v>
          </cell>
          <cell r="B172">
            <v>135.36500000000001</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row>
        <row r="173">
          <cell r="A173" t="str">
            <v>Titres de participation</v>
          </cell>
          <cell r="B173">
            <v>177.322</v>
          </cell>
          <cell r="L173">
            <v>41.652999999999999</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41.652999999999999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row>
        <row r="174">
          <cell r="A174" t="str">
            <v>Autres immo. financières (net)</v>
          </cell>
          <cell r="B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row>
        <row r="175">
          <cell r="A175" t="str">
            <v>Actif immobilisé</v>
          </cell>
          <cell r="B175">
            <v>314.58600000000001</v>
          </cell>
        </row>
        <row r="176">
          <cell r="A176" t="str">
            <v>Stocks</v>
          </cell>
          <cell r="B176">
            <v>24.478999999999999</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row>
        <row r="177">
          <cell r="A177" t="str">
            <v>Créances d'exploitation</v>
          </cell>
          <cell r="B177">
            <v>36.213000000000001</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row>
        <row r="178">
          <cell r="A178" t="str">
            <v>Créances diverses</v>
          </cell>
          <cell r="B178">
            <v>2.246</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row>
        <row r="179">
          <cell r="A179" t="str">
            <v>Valeurs disponibles</v>
          </cell>
          <cell r="B179">
            <v>0.23799999999999999</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row>
        <row r="180">
          <cell r="A180" t="str">
            <v>Actif circulant</v>
          </cell>
          <cell r="B180">
            <v>63.176000000000002</v>
          </cell>
        </row>
        <row r="181">
          <cell r="A181" t="str">
            <v>Frais établissements / charges à étaler</v>
          </cell>
          <cell r="B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row>
        <row r="182">
          <cell r="A182" t="str">
            <v>Ecarts de conversion Actif</v>
          </cell>
          <cell r="B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row>
        <row r="183">
          <cell r="A183" t="str">
            <v>Régularisations Actif</v>
          </cell>
          <cell r="B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row>
        <row r="184">
          <cell r="A184" t="str">
            <v>Total Actif</v>
          </cell>
          <cell r="B184">
            <v>377.762</v>
          </cell>
          <cell r="L184">
            <v>41.652999999999999</v>
          </cell>
        </row>
        <row r="185">
          <cell r="A185" t="str">
            <v>Capital social</v>
          </cell>
          <cell r="B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row>
        <row r="186">
          <cell r="A186" t="str">
            <v>Multi-branches - Capitaux affectés</v>
          </cell>
          <cell r="B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row>
        <row r="187">
          <cell r="A187" t="str">
            <v>Réserves</v>
          </cell>
          <cell r="B187">
            <v>0</v>
          </cell>
          <cell r="L187">
            <v>38.248999999999995</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37</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1.19</v>
          </cell>
          <cell r="BE187">
            <v>0</v>
          </cell>
          <cell r="BF187">
            <v>0</v>
          </cell>
          <cell r="BG187">
            <v>5.8999999999999997E-2</v>
          </cell>
          <cell r="BH187">
            <v>0</v>
          </cell>
          <cell r="BI187">
            <v>0</v>
          </cell>
          <cell r="BJ187">
            <v>0</v>
          </cell>
          <cell r="BK187">
            <v>0</v>
          </cell>
          <cell r="BL187">
            <v>0</v>
          </cell>
          <cell r="BM187">
            <v>0</v>
          </cell>
          <cell r="BN187">
            <v>0</v>
          </cell>
          <cell r="BO187">
            <v>0</v>
          </cell>
          <cell r="BP187">
            <v>0</v>
          </cell>
          <cell r="BQ187">
            <v>0</v>
          </cell>
          <cell r="BR187">
            <v>0</v>
          </cell>
        </row>
        <row r="188">
          <cell r="A188" t="str">
            <v>Report à nouveau</v>
          </cell>
          <cell r="B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row>
        <row r="189">
          <cell r="A189" t="str">
            <v>Résultat de l'exercice</v>
          </cell>
          <cell r="B189">
            <v>0</v>
          </cell>
          <cell r="L189">
            <v>4.7229999999999999</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4.6529999999999996</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0.129</v>
          </cell>
          <cell r="BE189">
            <v>0</v>
          </cell>
          <cell r="BF189">
            <v>0</v>
          </cell>
          <cell r="BG189">
            <v>-5.8999999999999997E-2</v>
          </cell>
          <cell r="BH189">
            <v>0</v>
          </cell>
          <cell r="BI189">
            <v>0</v>
          </cell>
          <cell r="BJ189">
            <v>0</v>
          </cell>
          <cell r="BK189">
            <v>0</v>
          </cell>
          <cell r="BL189">
            <v>0</v>
          </cell>
          <cell r="BM189">
            <v>0</v>
          </cell>
          <cell r="BN189">
            <v>0</v>
          </cell>
          <cell r="BO189">
            <v>0</v>
          </cell>
          <cell r="BP189">
            <v>0</v>
          </cell>
          <cell r="BQ189">
            <v>0</v>
          </cell>
          <cell r="BR189">
            <v>0</v>
          </cell>
        </row>
        <row r="190">
          <cell r="A190" t="str">
            <v>Actif Net</v>
          </cell>
          <cell r="B190">
            <v>0</v>
          </cell>
          <cell r="L190">
            <v>42.971999999999994</v>
          </cell>
        </row>
        <row r="191">
          <cell r="A191" t="str">
            <v>Réévaluation</v>
          </cell>
          <cell r="B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row>
        <row r="192">
          <cell r="A192" t="str">
            <v>Provisions réglementées</v>
          </cell>
          <cell r="B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row>
        <row r="193">
          <cell r="A193" t="str">
            <v>Actif net</v>
          </cell>
          <cell r="B193">
            <v>0</v>
          </cell>
        </row>
        <row r="194">
          <cell r="A194" t="str">
            <v>Autres éléments de fonds propres</v>
          </cell>
          <cell r="B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row>
        <row r="195">
          <cell r="A195" t="str">
            <v>Subventions d'investissements</v>
          </cell>
          <cell r="B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row>
        <row r="196">
          <cell r="A196" t="str">
            <v>Intérêts minoritaires</v>
          </cell>
          <cell r="B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row>
        <row r="197">
          <cell r="A197" t="str">
            <v>Capitaux propres</v>
          </cell>
          <cell r="B197">
            <v>-4.6280000000000001</v>
          </cell>
          <cell r="L197">
            <v>42.972000000000001</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41.652999999999999</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1.319</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0</v>
          </cell>
        </row>
        <row r="198">
          <cell r="A198" t="str">
            <v>Provisions pour risques et charges imp.</v>
          </cell>
          <cell r="B198">
            <v>69.156000000000006</v>
          </cell>
          <cell r="L198">
            <v>-1.319</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-1.319</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row>
        <row r="199">
          <cell r="A199" t="str">
            <v>Dettes finançières</v>
          </cell>
          <cell r="B199">
            <v>89</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row>
        <row r="200">
          <cell r="A200" t="str">
            <v>Dettes d'exploitation</v>
          </cell>
          <cell r="B200">
            <v>31.234000000000002</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row>
        <row r="201">
          <cell r="A201" t="str">
            <v>Dettes diverses hors exploitation</v>
          </cell>
          <cell r="B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row>
        <row r="202">
          <cell r="A202" t="str">
            <v>Crédits de trésorerie</v>
          </cell>
          <cell r="B202">
            <v>193</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row>
        <row r="203">
          <cell r="A203" t="str">
            <v>Dettes</v>
          </cell>
          <cell r="B203">
            <v>313.23399999999998</v>
          </cell>
          <cell r="L203">
            <v>0</v>
          </cell>
        </row>
        <row r="204">
          <cell r="A204" t="str">
            <v>Régularisations Passif</v>
          </cell>
          <cell r="B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row>
        <row r="205">
          <cell r="A205" t="str">
            <v>Total Passif</v>
          </cell>
          <cell r="B205">
            <v>377.762</v>
          </cell>
          <cell r="L205">
            <v>0</v>
          </cell>
        </row>
      </sheetData>
      <sheetData sheetId="7"/>
      <sheetData sheetId="8"/>
      <sheetData sheetId="9"/>
      <sheetData sheetId="10"/>
      <sheetData sheetId="11"/>
      <sheetData sheetId="12"/>
      <sheetData sheetId="13"/>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base"/>
      <sheetName val="Input"/>
      <sheetName val="Monthly FS_VN"/>
      <sheetName val="Quarterly FS_VN"/>
      <sheetName val="Monthly FS_EN"/>
      <sheetName val="Quarterly FS_EN"/>
      <sheetName val="Chi tiết"/>
    </sheetNames>
    <sheetDataSet>
      <sheetData sheetId="0">
        <row r="108">
          <cell r="B108" t="str">
            <v>VND</v>
          </cell>
        </row>
        <row r="109">
          <cell r="A109" t="str">
            <v>Tiếng Việt</v>
          </cell>
          <cell r="B109" t="str">
            <v>1,000 VND</v>
          </cell>
        </row>
        <row r="110">
          <cell r="A110" t="str">
            <v>English</v>
          </cell>
          <cell r="B110" t="str">
            <v>1,000,000 VND</v>
          </cell>
        </row>
      </sheetData>
      <sheetData sheetId="1" refreshError="1"/>
      <sheetData sheetId="2">
        <row r="118">
          <cell r="C118">
            <v>0</v>
          </cell>
        </row>
      </sheetData>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K"/>
      <sheetName val="SCTCN"/>
      <sheetName val="SVBT"/>
      <sheetName val="SCTHTK"/>
      <sheetName val="SCT"/>
      <sheetName val="HTTK"/>
      <sheetName val="TKTGTGT"/>
      <sheetName val="QTTGTGT"/>
      <sheetName val="LCTT"/>
      <sheetName val="KCGV"/>
      <sheetName val="KCTNCP"/>
      <sheetName val="NXT"/>
      <sheetName val="THCN"/>
      <sheetName val="THCP"/>
      <sheetName val="YTCP"/>
      <sheetName val="CTSD"/>
      <sheetName val="DTCPLN1"/>
      <sheetName val="DTCPLN2"/>
      <sheetName val="KTXLDL"/>
      <sheetName val="BCDSPS"/>
      <sheetName val="BCDKT"/>
      <sheetName val="KQKD"/>
      <sheetName val="PTTC"/>
      <sheetName val="THUE"/>
      <sheetName val="TGT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9">
          <cell r="D9" t="e">
            <v>#VALUE!</v>
          </cell>
          <cell r="E9" t="e">
            <v>#VALUE!</v>
          </cell>
          <cell r="L9" t="e">
            <v>#VALUE!</v>
          </cell>
          <cell r="M9" t="e">
            <v>#VALUE!</v>
          </cell>
        </row>
        <row r="10">
          <cell r="D10" t="e">
            <v>#VALUE!</v>
          </cell>
          <cell r="E10" t="e">
            <v>#VALUE!</v>
          </cell>
          <cell r="L10" t="e">
            <v>#VALUE!</v>
          </cell>
          <cell r="M10" t="e">
            <v>#VALUE!</v>
          </cell>
        </row>
        <row r="11">
          <cell r="B11">
            <v>111</v>
          </cell>
          <cell r="D11" t="e">
            <v>#VALUE!</v>
          </cell>
          <cell r="E11" t="e">
            <v>#VALUE!</v>
          </cell>
          <cell r="L11" t="e">
            <v>#VALUE!</v>
          </cell>
          <cell r="M11" t="e">
            <v>#VALUE!</v>
          </cell>
        </row>
        <row r="12">
          <cell r="B12">
            <v>111</v>
          </cell>
          <cell r="D12" t="e">
            <v>#VALUE!</v>
          </cell>
          <cell r="E12" t="e">
            <v>#VALUE!</v>
          </cell>
          <cell r="L12" t="e">
            <v>#VALUE!</v>
          </cell>
          <cell r="M12" t="e">
            <v>#VALUE!</v>
          </cell>
        </row>
        <row r="13">
          <cell r="B13">
            <v>111</v>
          </cell>
          <cell r="D13" t="e">
            <v>#VALUE!</v>
          </cell>
          <cell r="E13" t="e">
            <v>#VALUE!</v>
          </cell>
          <cell r="L13" t="e">
            <v>#VALUE!</v>
          </cell>
          <cell r="M13" t="e">
            <v>#VALUE!</v>
          </cell>
        </row>
        <row r="14">
          <cell r="D14" t="e">
            <v>#VALUE!</v>
          </cell>
          <cell r="E14" t="e">
            <v>#VALUE!</v>
          </cell>
          <cell r="L14" t="e">
            <v>#VALUE!</v>
          </cell>
          <cell r="M14" t="e">
            <v>#VALUE!</v>
          </cell>
        </row>
        <row r="15">
          <cell r="B15">
            <v>112</v>
          </cell>
          <cell r="D15" t="e">
            <v>#VALUE!</v>
          </cell>
          <cell r="E15" t="e">
            <v>#VALUE!</v>
          </cell>
          <cell r="L15" t="e">
            <v>#VALUE!</v>
          </cell>
          <cell r="M15" t="e">
            <v>#VALUE!</v>
          </cell>
        </row>
        <row r="16">
          <cell r="B16">
            <v>112</v>
          </cell>
          <cell r="D16" t="e">
            <v>#VALUE!</v>
          </cell>
          <cell r="E16" t="e">
            <v>#VALUE!</v>
          </cell>
          <cell r="L16" t="e">
            <v>#VALUE!</v>
          </cell>
          <cell r="M16" t="e">
            <v>#VALUE!</v>
          </cell>
        </row>
        <row r="17">
          <cell r="B17">
            <v>112</v>
          </cell>
          <cell r="D17" t="e">
            <v>#VALUE!</v>
          </cell>
          <cell r="E17" t="e">
            <v>#VALUE!</v>
          </cell>
          <cell r="L17" t="e">
            <v>#VALUE!</v>
          </cell>
          <cell r="M17" t="e">
            <v>#VALUE!</v>
          </cell>
        </row>
        <row r="18">
          <cell r="D18" t="e">
            <v>#VALUE!</v>
          </cell>
          <cell r="E18" t="e">
            <v>#VALUE!</v>
          </cell>
          <cell r="L18" t="e">
            <v>#VALUE!</v>
          </cell>
          <cell r="M18" t="e">
            <v>#VALUE!</v>
          </cell>
        </row>
        <row r="19">
          <cell r="B19">
            <v>113</v>
          </cell>
          <cell r="D19" t="e">
            <v>#VALUE!</v>
          </cell>
          <cell r="E19" t="e">
            <v>#VALUE!</v>
          </cell>
          <cell r="L19" t="e">
            <v>#VALUE!</v>
          </cell>
          <cell r="M19" t="e">
            <v>#VALUE!</v>
          </cell>
        </row>
        <row r="20">
          <cell r="B20">
            <v>113</v>
          </cell>
          <cell r="D20" t="e">
            <v>#VALUE!</v>
          </cell>
          <cell r="E20" t="e">
            <v>#VALUE!</v>
          </cell>
          <cell r="L20" t="e">
            <v>#VALUE!</v>
          </cell>
          <cell r="M20" t="e">
            <v>#VALUE!</v>
          </cell>
        </row>
        <row r="21">
          <cell r="D21" t="e">
            <v>#VALUE!</v>
          </cell>
          <cell r="E21" t="e">
            <v>#VALUE!</v>
          </cell>
          <cell r="L21" t="e">
            <v>#VALUE!</v>
          </cell>
          <cell r="M21" t="e">
            <v>#VALUE!</v>
          </cell>
        </row>
        <row r="22">
          <cell r="B22">
            <v>121</v>
          </cell>
          <cell r="D22" t="e">
            <v>#VALUE!</v>
          </cell>
          <cell r="E22" t="e">
            <v>#VALUE!</v>
          </cell>
          <cell r="L22" t="e">
            <v>#VALUE!</v>
          </cell>
          <cell r="M22" t="e">
            <v>#VALUE!</v>
          </cell>
        </row>
        <row r="23">
          <cell r="B23">
            <v>121</v>
          </cell>
          <cell r="D23" t="e">
            <v>#VALUE!</v>
          </cell>
          <cell r="E23" t="e">
            <v>#VALUE!</v>
          </cell>
          <cell r="L23" t="e">
            <v>#VALUE!</v>
          </cell>
          <cell r="M23" t="e">
            <v>#VALUE!</v>
          </cell>
        </row>
        <row r="24">
          <cell r="B24">
            <v>128</v>
          </cell>
          <cell r="D24" t="e">
            <v>#VALUE!</v>
          </cell>
          <cell r="E24" t="e">
            <v>#VALUE!</v>
          </cell>
          <cell r="L24" t="e">
            <v>#VALUE!</v>
          </cell>
          <cell r="M24" t="e">
            <v>#VALUE!</v>
          </cell>
        </row>
        <row r="25">
          <cell r="B25">
            <v>129</v>
          </cell>
          <cell r="D25" t="e">
            <v>#VALUE!</v>
          </cell>
          <cell r="E25" t="e">
            <v>#VALUE!</v>
          </cell>
          <cell r="L25" t="e">
            <v>#VALUE!</v>
          </cell>
          <cell r="M25" t="e">
            <v>#VALUE!</v>
          </cell>
        </row>
        <row r="26">
          <cell r="B26">
            <v>131</v>
          </cell>
          <cell r="D26" t="e">
            <v>#VALUE!</v>
          </cell>
          <cell r="E26" t="e">
            <v>#VALUE!</v>
          </cell>
          <cell r="L26" t="e">
            <v>#VALUE!</v>
          </cell>
          <cell r="M26" t="e">
            <v>#VALUE!</v>
          </cell>
        </row>
        <row r="27">
          <cell r="D27" t="e">
            <v>#VALUE!</v>
          </cell>
          <cell r="E27" t="e">
            <v>#VALUE!</v>
          </cell>
          <cell r="L27" t="e">
            <v>#VALUE!</v>
          </cell>
          <cell r="M27" t="e">
            <v>#VALUE!</v>
          </cell>
        </row>
        <row r="28">
          <cell r="B28">
            <v>133</v>
          </cell>
          <cell r="D28" t="e">
            <v>#VALUE!</v>
          </cell>
          <cell r="E28" t="e">
            <v>#VALUE!</v>
          </cell>
          <cell r="L28" t="e">
            <v>#VALUE!</v>
          </cell>
          <cell r="M28" t="e">
            <v>#VALUE!</v>
          </cell>
        </row>
        <row r="29">
          <cell r="B29">
            <v>133</v>
          </cell>
          <cell r="D29" t="e">
            <v>#VALUE!</v>
          </cell>
          <cell r="E29" t="e">
            <v>#VALUE!</v>
          </cell>
          <cell r="L29" t="e">
            <v>#VALUE!</v>
          </cell>
          <cell r="M29" t="e">
            <v>#VALUE!</v>
          </cell>
        </row>
        <row r="30">
          <cell r="B30">
            <v>133</v>
          </cell>
          <cell r="D30" t="e">
            <v>#VALUE!</v>
          </cell>
          <cell r="E30" t="e">
            <v>#VALUE!</v>
          </cell>
          <cell r="L30" t="e">
            <v>#VALUE!</v>
          </cell>
          <cell r="M30" t="e">
            <v>#VALUE!</v>
          </cell>
        </row>
        <row r="31">
          <cell r="D31" t="e">
            <v>#VALUE!</v>
          </cell>
          <cell r="E31" t="e">
            <v>#VALUE!</v>
          </cell>
          <cell r="L31" t="e">
            <v>#VALUE!</v>
          </cell>
          <cell r="M31" t="e">
            <v>#VALUE!</v>
          </cell>
        </row>
        <row r="32">
          <cell r="B32">
            <v>136</v>
          </cell>
          <cell r="D32" t="e">
            <v>#VALUE!</v>
          </cell>
          <cell r="E32" t="e">
            <v>#VALUE!</v>
          </cell>
          <cell r="L32" t="e">
            <v>#VALUE!</v>
          </cell>
          <cell r="M32" t="e">
            <v>#VALUE!</v>
          </cell>
        </row>
        <row r="33">
          <cell r="B33">
            <v>136</v>
          </cell>
          <cell r="D33" t="e">
            <v>#VALUE!</v>
          </cell>
          <cell r="E33" t="e">
            <v>#VALUE!</v>
          </cell>
          <cell r="L33" t="e">
            <v>#VALUE!</v>
          </cell>
          <cell r="M33" t="e">
            <v>#VALUE!</v>
          </cell>
        </row>
        <row r="34">
          <cell r="D34" t="e">
            <v>#VALUE!</v>
          </cell>
          <cell r="E34" t="e">
            <v>#VALUE!</v>
          </cell>
          <cell r="L34" t="e">
            <v>#VALUE!</v>
          </cell>
          <cell r="M34" t="e">
            <v>#VALUE!</v>
          </cell>
        </row>
        <row r="35">
          <cell r="B35">
            <v>154</v>
          </cell>
          <cell r="D35" t="e">
            <v>#VALUE!</v>
          </cell>
          <cell r="E35" t="e">
            <v>#VALUE!</v>
          </cell>
          <cell r="L35" t="e">
            <v>#VALUE!</v>
          </cell>
          <cell r="M35" t="e">
            <v>#VALUE!</v>
          </cell>
        </row>
        <row r="36">
          <cell r="B36">
            <v>138</v>
          </cell>
          <cell r="D36" t="e">
            <v>#VALUE!</v>
          </cell>
          <cell r="E36" t="e">
            <v>#VALUE!</v>
          </cell>
          <cell r="L36" t="e">
            <v>#VALUE!</v>
          </cell>
          <cell r="M36" t="e">
            <v>#VALUE!</v>
          </cell>
        </row>
        <row r="37">
          <cell r="B37">
            <v>139</v>
          </cell>
          <cell r="D37" t="e">
            <v>#VALUE!</v>
          </cell>
          <cell r="E37" t="e">
            <v>#VALUE!</v>
          </cell>
          <cell r="L37" t="e">
            <v>#VALUE!</v>
          </cell>
          <cell r="M37" t="e">
            <v>#VALUE!</v>
          </cell>
        </row>
        <row r="38">
          <cell r="B38">
            <v>151</v>
          </cell>
          <cell r="D38" t="e">
            <v>#VALUE!</v>
          </cell>
          <cell r="E38" t="e">
            <v>#VALUE!</v>
          </cell>
          <cell r="L38" t="e">
            <v>#VALUE!</v>
          </cell>
          <cell r="M38" t="e">
            <v>#VALUE!</v>
          </cell>
        </row>
        <row r="39">
          <cell r="B39">
            <v>152</v>
          </cell>
          <cell r="D39" t="e">
            <v>#VALUE!</v>
          </cell>
          <cell r="E39" t="e">
            <v>#VALUE!</v>
          </cell>
          <cell r="L39" t="e">
            <v>#VALUE!</v>
          </cell>
          <cell r="M39" t="e">
            <v>#VALUE!</v>
          </cell>
        </row>
        <row r="40">
          <cell r="B40">
            <v>155</v>
          </cell>
          <cell r="D40" t="e">
            <v>#VALUE!</v>
          </cell>
          <cell r="E40" t="e">
            <v>#VALUE!</v>
          </cell>
          <cell r="L40" t="e">
            <v>#VALUE!</v>
          </cell>
          <cell r="M40" t="e">
            <v>#VALUE!</v>
          </cell>
        </row>
        <row r="41">
          <cell r="D41" t="e">
            <v>#VALUE!</v>
          </cell>
          <cell r="E41" t="e">
            <v>#VALUE!</v>
          </cell>
          <cell r="L41" t="e">
            <v>#VALUE!</v>
          </cell>
          <cell r="M41" t="e">
            <v>#VALUE!</v>
          </cell>
        </row>
        <row r="42">
          <cell r="B42">
            <v>142</v>
          </cell>
          <cell r="D42" t="e">
            <v>#VALUE!</v>
          </cell>
          <cell r="E42" t="e">
            <v>#VALUE!</v>
          </cell>
          <cell r="L42" t="e">
            <v>#VALUE!</v>
          </cell>
          <cell r="M42" t="e">
            <v>#VALUE!</v>
          </cell>
        </row>
        <row r="43">
          <cell r="D43" t="e">
            <v>#VALUE!</v>
          </cell>
          <cell r="E43" t="e">
            <v>#VALUE!</v>
          </cell>
          <cell r="L43" t="e">
            <v>#VALUE!</v>
          </cell>
          <cell r="M43" t="e">
            <v>#VALUE!</v>
          </cell>
        </row>
        <row r="44">
          <cell r="B44">
            <v>143</v>
          </cell>
          <cell r="D44" t="e">
            <v>#VALUE!</v>
          </cell>
          <cell r="E44" t="e">
            <v>#VALUE!</v>
          </cell>
          <cell r="L44" t="e">
            <v>#VALUE!</v>
          </cell>
          <cell r="M44" t="e">
            <v>#VALUE!</v>
          </cell>
        </row>
        <row r="45">
          <cell r="B45">
            <v>143</v>
          </cell>
          <cell r="D45" t="e">
            <v>#VALUE!</v>
          </cell>
          <cell r="E45" t="e">
            <v>#VALUE!</v>
          </cell>
          <cell r="L45" t="e">
            <v>#VALUE!</v>
          </cell>
          <cell r="M45" t="e">
            <v>#VALUE!</v>
          </cell>
        </row>
        <row r="46">
          <cell r="B46">
            <v>143</v>
          </cell>
          <cell r="D46" t="e">
            <v>#VALUE!</v>
          </cell>
          <cell r="E46" t="e">
            <v>#VALUE!</v>
          </cell>
          <cell r="L46" t="e">
            <v>#VALUE!</v>
          </cell>
          <cell r="M46" t="e">
            <v>#VALUE!</v>
          </cell>
        </row>
        <row r="47">
          <cell r="B47">
            <v>144</v>
          </cell>
          <cell r="D47" t="e">
            <v>#VALUE!</v>
          </cell>
          <cell r="E47" t="e">
            <v>#VALUE!</v>
          </cell>
          <cell r="L47" t="e">
            <v>#VALUE!</v>
          </cell>
          <cell r="M47" t="e">
            <v>#VALUE!</v>
          </cell>
        </row>
        <row r="48">
          <cell r="B48">
            <v>145</v>
          </cell>
          <cell r="D48" t="e">
            <v>#VALUE!</v>
          </cell>
          <cell r="E48" t="e">
            <v>#VALUE!</v>
          </cell>
          <cell r="L48" t="e">
            <v>#VALUE!</v>
          </cell>
          <cell r="M48" t="e">
            <v>#VALUE!</v>
          </cell>
        </row>
        <row r="49">
          <cell r="B49">
            <v>146</v>
          </cell>
          <cell r="D49" t="e">
            <v>#VALUE!</v>
          </cell>
          <cell r="E49" t="e">
            <v>#VALUE!</v>
          </cell>
          <cell r="L49" t="e">
            <v>#VALUE!</v>
          </cell>
          <cell r="M49" t="e">
            <v>#VALUE!</v>
          </cell>
        </row>
        <row r="50">
          <cell r="B50">
            <v>147</v>
          </cell>
          <cell r="D50" t="e">
            <v>#VALUE!</v>
          </cell>
          <cell r="E50" t="e">
            <v>#VALUE!</v>
          </cell>
          <cell r="L50" t="e">
            <v>#VALUE!</v>
          </cell>
          <cell r="M50" t="e">
            <v>#VALUE!</v>
          </cell>
        </row>
        <row r="51">
          <cell r="B51">
            <v>148</v>
          </cell>
          <cell r="D51" t="e">
            <v>#VALUE!</v>
          </cell>
          <cell r="E51" t="e">
            <v>#VALUE!</v>
          </cell>
          <cell r="L51" t="e">
            <v>#VALUE!</v>
          </cell>
          <cell r="M51" t="e">
            <v>#VALUE!</v>
          </cell>
        </row>
        <row r="52">
          <cell r="D52" t="e">
            <v>#VALUE!</v>
          </cell>
          <cell r="E52" t="e">
            <v>#VALUE!</v>
          </cell>
          <cell r="L52" t="e">
            <v>#VALUE!</v>
          </cell>
          <cell r="M52" t="e">
            <v>#VALUE!</v>
          </cell>
        </row>
        <row r="53">
          <cell r="B53">
            <v>212</v>
          </cell>
          <cell r="D53" t="e">
            <v>#VALUE!</v>
          </cell>
          <cell r="E53" t="e">
            <v>#VALUE!</v>
          </cell>
          <cell r="L53" t="e">
            <v>#VALUE!</v>
          </cell>
          <cell r="M53" t="e">
            <v>#VALUE!</v>
          </cell>
        </row>
        <row r="54">
          <cell r="B54">
            <v>215</v>
          </cell>
          <cell r="D54" t="e">
            <v>#VALUE!</v>
          </cell>
          <cell r="E54" t="e">
            <v>#VALUE!</v>
          </cell>
          <cell r="L54" t="e">
            <v>#VALUE!</v>
          </cell>
          <cell r="M54" t="e">
            <v>#VALUE!</v>
          </cell>
        </row>
        <row r="55">
          <cell r="B55">
            <v>218</v>
          </cell>
          <cell r="D55" t="e">
            <v>#VALUE!</v>
          </cell>
          <cell r="E55" t="e">
            <v>#VALUE!</v>
          </cell>
          <cell r="L55" t="e">
            <v>#VALUE!</v>
          </cell>
          <cell r="M55" t="e">
            <v>#VALUE!</v>
          </cell>
        </row>
        <row r="56">
          <cell r="D56" t="e">
            <v>#VALUE!</v>
          </cell>
          <cell r="E56" t="e">
            <v>#VALUE!</v>
          </cell>
          <cell r="L56" t="e">
            <v>#VALUE!</v>
          </cell>
          <cell r="M56" t="e">
            <v>#VALUE!</v>
          </cell>
        </row>
        <row r="57">
          <cell r="B57">
            <v>213</v>
          </cell>
          <cell r="D57" t="e">
            <v>#VALUE!</v>
          </cell>
          <cell r="E57" t="e">
            <v>#VALUE!</v>
          </cell>
          <cell r="L57" t="e">
            <v>#VALUE!</v>
          </cell>
          <cell r="M57" t="e">
            <v>#VALUE!</v>
          </cell>
        </row>
        <row r="58">
          <cell r="B58">
            <v>216</v>
          </cell>
          <cell r="D58" t="e">
            <v>#VALUE!</v>
          </cell>
          <cell r="E58" t="e">
            <v>#VALUE!</v>
          </cell>
          <cell r="L58" t="e">
            <v>#VALUE!</v>
          </cell>
          <cell r="M58" t="e">
            <v>#VALUE!</v>
          </cell>
        </row>
        <row r="59">
          <cell r="B59">
            <v>219</v>
          </cell>
          <cell r="D59" t="e">
            <v>#VALUE!</v>
          </cell>
          <cell r="E59" t="e">
            <v>#VALUE!</v>
          </cell>
          <cell r="L59" t="e">
            <v>#VALUE!</v>
          </cell>
          <cell r="M59" t="e">
            <v>#VALUE!</v>
          </cell>
        </row>
        <row r="60">
          <cell r="D60" t="e">
            <v>#VALUE!</v>
          </cell>
          <cell r="E60" t="e">
            <v>#VALUE!</v>
          </cell>
          <cell r="L60" t="e">
            <v>#VALUE!</v>
          </cell>
          <cell r="M60" t="e">
            <v>#VALUE!</v>
          </cell>
        </row>
        <row r="61">
          <cell r="B61">
            <v>221</v>
          </cell>
          <cell r="D61" t="e">
            <v>#VALUE!</v>
          </cell>
          <cell r="E61" t="e">
            <v>#VALUE!</v>
          </cell>
          <cell r="L61" t="e">
            <v>#VALUE!</v>
          </cell>
          <cell r="M61" t="e">
            <v>#VALUE!</v>
          </cell>
        </row>
        <row r="62">
          <cell r="B62">
            <v>221</v>
          </cell>
          <cell r="D62" t="e">
            <v>#VALUE!</v>
          </cell>
          <cell r="E62" t="e">
            <v>#VALUE!</v>
          </cell>
          <cell r="L62" t="e">
            <v>#VALUE!</v>
          </cell>
          <cell r="M62" t="e">
            <v>#VALUE!</v>
          </cell>
        </row>
        <row r="63">
          <cell r="B63">
            <v>222</v>
          </cell>
          <cell r="D63" t="e">
            <v>#VALUE!</v>
          </cell>
          <cell r="E63" t="e">
            <v>#VALUE!</v>
          </cell>
          <cell r="L63" t="e">
            <v>#VALUE!</v>
          </cell>
          <cell r="M63" t="e">
            <v>#VALUE!</v>
          </cell>
        </row>
        <row r="64">
          <cell r="B64">
            <v>223</v>
          </cell>
          <cell r="D64" t="e">
            <v>#VALUE!</v>
          </cell>
          <cell r="E64" t="e">
            <v>#VALUE!</v>
          </cell>
          <cell r="L64" t="e">
            <v>#VALUE!</v>
          </cell>
          <cell r="M64" t="e">
            <v>#VALUE!</v>
          </cell>
        </row>
        <row r="65">
          <cell r="D65" t="e">
            <v>#VALUE!</v>
          </cell>
          <cell r="E65" t="e">
            <v>#VALUE!</v>
          </cell>
          <cell r="L65" t="e">
            <v>#VALUE!</v>
          </cell>
          <cell r="M65" t="e">
            <v>#VALUE!</v>
          </cell>
        </row>
        <row r="66">
          <cell r="B66">
            <v>230</v>
          </cell>
          <cell r="D66" t="e">
            <v>#VALUE!</v>
          </cell>
          <cell r="E66" t="e">
            <v>#VALUE!</v>
          </cell>
          <cell r="L66" t="e">
            <v>#VALUE!</v>
          </cell>
          <cell r="M66" t="e">
            <v>#VALUE!</v>
          </cell>
        </row>
        <row r="67">
          <cell r="B67">
            <v>230</v>
          </cell>
          <cell r="D67" t="e">
            <v>#VALUE!</v>
          </cell>
          <cell r="E67" t="e">
            <v>#VALUE!</v>
          </cell>
          <cell r="L67" t="e">
            <v>#VALUE!</v>
          </cell>
          <cell r="M67" t="e">
            <v>#VALUE!</v>
          </cell>
        </row>
        <row r="68">
          <cell r="B68">
            <v>230</v>
          </cell>
          <cell r="D68" t="e">
            <v>#VALUE!</v>
          </cell>
          <cell r="E68" t="e">
            <v>#VALUE!</v>
          </cell>
          <cell r="L68" t="e">
            <v>#VALUE!</v>
          </cell>
          <cell r="M68" t="e">
            <v>#VALUE!</v>
          </cell>
        </row>
        <row r="69">
          <cell r="D69" t="e">
            <v>#VALUE!</v>
          </cell>
          <cell r="E69" t="e">
            <v>#VALUE!</v>
          </cell>
          <cell r="L69" t="e">
            <v>#VALUE!</v>
          </cell>
          <cell r="M69" t="e">
            <v>#VALUE!</v>
          </cell>
        </row>
        <row r="70">
          <cell r="D70" t="e">
            <v>#VALUE!</v>
          </cell>
          <cell r="E70" t="e">
            <v>#VALUE!</v>
          </cell>
          <cell r="L70" t="e">
            <v>#VALUE!</v>
          </cell>
          <cell r="M70" t="e">
            <v>#VALUE!</v>
          </cell>
        </row>
        <row r="71">
          <cell r="B71">
            <v>311</v>
          </cell>
          <cell r="D71" t="e">
            <v>#VALUE!</v>
          </cell>
          <cell r="E71" t="e">
            <v>#VALUE!</v>
          </cell>
          <cell r="L71" t="e">
            <v>#VALUE!</v>
          </cell>
          <cell r="M71" t="e">
            <v>#VALUE!</v>
          </cell>
        </row>
        <row r="72">
          <cell r="B72">
            <v>311</v>
          </cell>
          <cell r="D72" t="e">
            <v>#VALUE!</v>
          </cell>
          <cell r="E72" t="e">
            <v>#VALUE!</v>
          </cell>
          <cell r="L72" t="e">
            <v>#VALUE!</v>
          </cell>
          <cell r="M72" t="e">
            <v>#VALUE!</v>
          </cell>
        </row>
        <row r="73">
          <cell r="B73">
            <v>312</v>
          </cell>
          <cell r="D73" t="e">
            <v>#VALUE!</v>
          </cell>
          <cell r="E73" t="e">
            <v>#VALUE!</v>
          </cell>
          <cell r="L73" t="e">
            <v>#VALUE!</v>
          </cell>
          <cell r="M73" t="e">
            <v>#VALUE!</v>
          </cell>
        </row>
        <row r="74">
          <cell r="B74">
            <v>313</v>
          </cell>
          <cell r="D74" t="e">
            <v>#VALUE!</v>
          </cell>
          <cell r="E74" t="e">
            <v>#VALUE!</v>
          </cell>
          <cell r="L74" t="e">
            <v>#VALUE!</v>
          </cell>
          <cell r="M74" t="e">
            <v>#VALUE!</v>
          </cell>
        </row>
        <row r="75">
          <cell r="D75" t="e">
            <v>#VALUE!</v>
          </cell>
          <cell r="E75" t="e">
            <v>#VALUE!</v>
          </cell>
          <cell r="L75" t="e">
            <v>#VALUE!</v>
          </cell>
          <cell r="M75" t="e">
            <v>#VALUE!</v>
          </cell>
        </row>
        <row r="76">
          <cell r="B76">
            <v>315</v>
          </cell>
          <cell r="D76" t="e">
            <v>#VALUE!</v>
          </cell>
          <cell r="E76" t="e">
            <v>#VALUE!</v>
          </cell>
          <cell r="L76" t="e">
            <v>#VALUE!</v>
          </cell>
          <cell r="M76" t="e">
            <v>#VALUE!</v>
          </cell>
        </row>
        <row r="77">
          <cell r="B77">
            <v>315</v>
          </cell>
          <cell r="D77" t="e">
            <v>#VALUE!</v>
          </cell>
          <cell r="E77" t="e">
            <v>#VALUE!</v>
          </cell>
          <cell r="L77" t="e">
            <v>#VALUE!</v>
          </cell>
          <cell r="M77" t="e">
            <v>#VALUE!</v>
          </cell>
        </row>
        <row r="78">
          <cell r="B78">
            <v>315</v>
          </cell>
          <cell r="D78" t="e">
            <v>#VALUE!</v>
          </cell>
          <cell r="E78" t="e">
            <v>#VALUE!</v>
          </cell>
          <cell r="L78" t="e">
            <v>#VALUE!</v>
          </cell>
          <cell r="M78" t="e">
            <v>#VALUE!</v>
          </cell>
        </row>
        <row r="79">
          <cell r="B79">
            <v>315</v>
          </cell>
          <cell r="D79" t="e">
            <v>#VALUE!</v>
          </cell>
          <cell r="E79" t="e">
            <v>#VALUE!</v>
          </cell>
          <cell r="L79" t="e">
            <v>#VALUE!</v>
          </cell>
          <cell r="M79" t="e">
            <v>#VALUE!</v>
          </cell>
        </row>
        <row r="80">
          <cell r="B80">
            <v>315</v>
          </cell>
          <cell r="D80" t="e">
            <v>#VALUE!</v>
          </cell>
          <cell r="E80" t="e">
            <v>#VALUE!</v>
          </cell>
          <cell r="L80" t="e">
            <v>#VALUE!</v>
          </cell>
          <cell r="M80" t="e">
            <v>#VALUE!</v>
          </cell>
        </row>
        <row r="81">
          <cell r="B81">
            <v>315</v>
          </cell>
          <cell r="D81" t="e">
            <v>#VALUE!</v>
          </cell>
          <cell r="E81" t="e">
            <v>#VALUE!</v>
          </cell>
          <cell r="L81" t="e">
            <v>#VALUE!</v>
          </cell>
          <cell r="M81" t="e">
            <v>#VALUE!</v>
          </cell>
        </row>
        <row r="82">
          <cell r="B82">
            <v>315</v>
          </cell>
          <cell r="D82" t="e">
            <v>#VALUE!</v>
          </cell>
          <cell r="E82" t="e">
            <v>#VALUE!</v>
          </cell>
          <cell r="L82" t="e">
            <v>#VALUE!</v>
          </cell>
          <cell r="M82" t="e">
            <v>#VALUE!</v>
          </cell>
        </row>
        <row r="83">
          <cell r="B83">
            <v>315</v>
          </cell>
          <cell r="D83" t="e">
            <v>#VALUE!</v>
          </cell>
          <cell r="E83" t="e">
            <v>#VALUE!</v>
          </cell>
          <cell r="L83" t="e">
            <v>#VALUE!</v>
          </cell>
          <cell r="M83" t="e">
            <v>#VALUE!</v>
          </cell>
        </row>
        <row r="84">
          <cell r="B84">
            <v>315</v>
          </cell>
          <cell r="D84" t="e">
            <v>#VALUE!</v>
          </cell>
          <cell r="E84" t="e">
            <v>#VALUE!</v>
          </cell>
          <cell r="L84" t="e">
            <v>#VALUE!</v>
          </cell>
          <cell r="M84" t="e">
            <v>#VALUE!</v>
          </cell>
        </row>
        <row r="85">
          <cell r="B85">
            <v>315</v>
          </cell>
          <cell r="D85" t="e">
            <v>#VALUE!</v>
          </cell>
          <cell r="E85" t="e">
            <v>#VALUE!</v>
          </cell>
          <cell r="L85" t="e">
            <v>#VALUE!</v>
          </cell>
          <cell r="M85" t="e">
            <v>#VALUE!</v>
          </cell>
        </row>
        <row r="86">
          <cell r="B86">
            <v>315</v>
          </cell>
          <cell r="D86" t="e">
            <v>#VALUE!</v>
          </cell>
          <cell r="E86" t="e">
            <v>#VALUE!</v>
          </cell>
          <cell r="L86" t="e">
            <v>#VALUE!</v>
          </cell>
          <cell r="M86" t="e">
            <v>#VALUE!</v>
          </cell>
        </row>
        <row r="87">
          <cell r="B87">
            <v>316</v>
          </cell>
          <cell r="D87" t="e">
            <v>#VALUE!</v>
          </cell>
          <cell r="E87" t="e">
            <v>#VALUE!</v>
          </cell>
          <cell r="L87" t="e">
            <v>#VALUE!</v>
          </cell>
          <cell r="M87" t="e">
            <v>#VALUE!</v>
          </cell>
        </row>
        <row r="88">
          <cell r="B88">
            <v>331</v>
          </cell>
          <cell r="D88" t="e">
            <v>#VALUE!</v>
          </cell>
          <cell r="E88" t="e">
            <v>#VALUE!</v>
          </cell>
          <cell r="L88" t="e">
            <v>#VALUE!</v>
          </cell>
          <cell r="M88" t="e">
            <v>#VALUE!</v>
          </cell>
        </row>
        <row r="89">
          <cell r="B89">
            <v>317</v>
          </cell>
          <cell r="D89" t="e">
            <v>#VALUE!</v>
          </cell>
          <cell r="E89" t="e">
            <v>#VALUE!</v>
          </cell>
          <cell r="L89" t="e">
            <v>#VALUE!</v>
          </cell>
          <cell r="M89" t="e">
            <v>#VALUE!</v>
          </cell>
        </row>
        <row r="90">
          <cell r="D90" t="e">
            <v>#VALUE!</v>
          </cell>
          <cell r="E90" t="e">
            <v>#VALUE!</v>
          </cell>
          <cell r="L90" t="e">
            <v>#VALUE!</v>
          </cell>
          <cell r="M90" t="e">
            <v>#VALUE!</v>
          </cell>
        </row>
        <row r="91">
          <cell r="B91">
            <v>332</v>
          </cell>
          <cell r="D91" t="e">
            <v>#VALUE!</v>
          </cell>
          <cell r="E91" t="e">
            <v>#VALUE!</v>
          </cell>
          <cell r="L91" t="e">
            <v>#VALUE!</v>
          </cell>
          <cell r="M91" t="e">
            <v>#VALUE!</v>
          </cell>
        </row>
        <row r="92">
          <cell r="B92">
            <v>315</v>
          </cell>
          <cell r="D92" t="e">
            <v>#VALUE!</v>
          </cell>
          <cell r="E92" t="e">
            <v>#VALUE!</v>
          </cell>
          <cell r="L92" t="e">
            <v>#VALUE!</v>
          </cell>
          <cell r="M92" t="e">
            <v>#VALUE!</v>
          </cell>
        </row>
        <row r="93">
          <cell r="B93">
            <v>315</v>
          </cell>
          <cell r="D93" t="e">
            <v>#VALUE!</v>
          </cell>
          <cell r="E93" t="e">
            <v>#VALUE!</v>
          </cell>
          <cell r="L93" t="e">
            <v>#VALUE!</v>
          </cell>
          <cell r="M93" t="e">
            <v>#VALUE!</v>
          </cell>
        </row>
        <row r="94">
          <cell r="B94">
            <v>315</v>
          </cell>
          <cell r="D94" t="e">
            <v>#VALUE!</v>
          </cell>
          <cell r="E94" t="e">
            <v>#VALUE!</v>
          </cell>
          <cell r="L94" t="e">
            <v>#VALUE!</v>
          </cell>
          <cell r="M94" t="e">
            <v>#VALUE!</v>
          </cell>
        </row>
        <row r="95">
          <cell r="B95">
            <v>318</v>
          </cell>
          <cell r="D95" t="e">
            <v>#VALUE!</v>
          </cell>
          <cell r="E95" t="e">
            <v>#VALUE!</v>
          </cell>
          <cell r="L95" t="e">
            <v>#VALUE!</v>
          </cell>
          <cell r="M95" t="e">
            <v>#VALUE!</v>
          </cell>
        </row>
        <row r="96">
          <cell r="B96">
            <v>321</v>
          </cell>
          <cell r="D96" t="e">
            <v>#VALUE!</v>
          </cell>
          <cell r="E96" t="e">
            <v>#VALUE!</v>
          </cell>
          <cell r="L96" t="e">
            <v>#VALUE!</v>
          </cell>
          <cell r="M96" t="e">
            <v>#VALUE!</v>
          </cell>
        </row>
        <row r="97">
          <cell r="B97">
            <v>322</v>
          </cell>
          <cell r="D97" t="e">
            <v>#VALUE!</v>
          </cell>
          <cell r="E97" t="e">
            <v>#VALUE!</v>
          </cell>
          <cell r="L97" t="e">
            <v>#VALUE!</v>
          </cell>
          <cell r="M97" t="e">
            <v>#VALUE!</v>
          </cell>
        </row>
        <row r="98">
          <cell r="B98">
            <v>333</v>
          </cell>
          <cell r="D98" t="e">
            <v>#VALUE!</v>
          </cell>
          <cell r="E98" t="e">
            <v>#VALUE!</v>
          </cell>
          <cell r="L98" t="e">
            <v>#VALUE!</v>
          </cell>
          <cell r="M98" t="e">
            <v>#VALUE!</v>
          </cell>
        </row>
        <row r="99">
          <cell r="D99" t="e">
            <v>#VALUE!</v>
          </cell>
          <cell r="E99" t="e">
            <v>#VALUE!</v>
          </cell>
          <cell r="L99" t="e">
            <v>#VALUE!</v>
          </cell>
          <cell r="M99" t="e">
            <v>#VALUE!</v>
          </cell>
        </row>
        <row r="100">
          <cell r="B100">
            <v>411</v>
          </cell>
          <cell r="D100" t="e">
            <v>#VALUE!</v>
          </cell>
          <cell r="E100" t="e">
            <v>#VALUE!</v>
          </cell>
          <cell r="L100" t="e">
            <v>#VALUE!</v>
          </cell>
          <cell r="M100" t="e">
            <v>#VALUE!</v>
          </cell>
        </row>
        <row r="101">
          <cell r="B101">
            <v>412</v>
          </cell>
          <cell r="D101" t="e">
            <v>#VALUE!</v>
          </cell>
          <cell r="E101" t="e">
            <v>#VALUE!</v>
          </cell>
          <cell r="L101" t="e">
            <v>#VALUE!</v>
          </cell>
          <cell r="M101" t="e">
            <v>#VALUE!</v>
          </cell>
        </row>
        <row r="102">
          <cell r="B102">
            <v>413</v>
          </cell>
          <cell r="D102" t="e">
            <v>#VALUE!</v>
          </cell>
          <cell r="E102" t="e">
            <v>#VALUE!</v>
          </cell>
          <cell r="L102" t="e">
            <v>#VALUE!</v>
          </cell>
          <cell r="M102" t="e">
            <v>#VALUE!</v>
          </cell>
        </row>
        <row r="103">
          <cell r="B103">
            <v>414</v>
          </cell>
          <cell r="D103" t="e">
            <v>#VALUE!</v>
          </cell>
          <cell r="E103" t="e">
            <v>#VALUE!</v>
          </cell>
          <cell r="L103" t="e">
            <v>#VALUE!</v>
          </cell>
          <cell r="M103" t="e">
            <v>#VALUE!</v>
          </cell>
        </row>
        <row r="104">
          <cell r="B104">
            <v>415</v>
          </cell>
          <cell r="D104" t="e">
            <v>#VALUE!</v>
          </cell>
          <cell r="E104" t="e">
            <v>#VALUE!</v>
          </cell>
          <cell r="L104" t="e">
            <v>#VALUE!</v>
          </cell>
          <cell r="M104" t="e">
            <v>#VALUE!</v>
          </cell>
        </row>
        <row r="105">
          <cell r="B105">
            <v>416</v>
          </cell>
          <cell r="D105" t="e">
            <v>#VALUE!</v>
          </cell>
          <cell r="E105" t="e">
            <v>#VALUE!</v>
          </cell>
          <cell r="L105" t="e">
            <v>#VALUE!</v>
          </cell>
          <cell r="M105" t="e">
            <v>#VALUE!</v>
          </cell>
        </row>
        <row r="106">
          <cell r="D106" t="e">
            <v>#VALUE!</v>
          </cell>
          <cell r="E106" t="e">
            <v>#VALUE!</v>
          </cell>
          <cell r="L106" t="e">
            <v>#VALUE!</v>
          </cell>
          <cell r="M106" t="e">
            <v>#VALUE!</v>
          </cell>
        </row>
        <row r="107">
          <cell r="B107">
            <v>417</v>
          </cell>
          <cell r="D107" t="e">
            <v>#VALUE!</v>
          </cell>
          <cell r="E107" t="e">
            <v>#VALUE!</v>
          </cell>
          <cell r="L107" t="e">
            <v>#VALUE!</v>
          </cell>
          <cell r="M107" t="e">
            <v>#VALUE!</v>
          </cell>
        </row>
        <row r="108">
          <cell r="B108">
            <v>417</v>
          </cell>
          <cell r="D108" t="e">
            <v>#VALUE!</v>
          </cell>
          <cell r="E108" t="e">
            <v>#VALUE!</v>
          </cell>
          <cell r="L108" t="e">
            <v>#VALUE!</v>
          </cell>
          <cell r="M108" t="e">
            <v>#VALUE!</v>
          </cell>
        </row>
        <row r="109">
          <cell r="D109" t="e">
            <v>#VALUE!</v>
          </cell>
          <cell r="E109" t="e">
            <v>#VALUE!</v>
          </cell>
          <cell r="L109" t="e">
            <v>#VALUE!</v>
          </cell>
          <cell r="M109" t="e">
            <v>#VALUE!</v>
          </cell>
        </row>
        <row r="110">
          <cell r="B110">
            <v>418</v>
          </cell>
          <cell r="D110" t="e">
            <v>#VALUE!</v>
          </cell>
          <cell r="E110" t="e">
            <v>#VALUE!</v>
          </cell>
          <cell r="L110" t="e">
            <v>#VALUE!</v>
          </cell>
          <cell r="M110" t="e">
            <v>#VALUE!</v>
          </cell>
        </row>
        <row r="111">
          <cell r="B111">
            <v>418</v>
          </cell>
          <cell r="D111" t="e">
            <v>#VALUE!</v>
          </cell>
          <cell r="E111" t="e">
            <v>#VALUE!</v>
          </cell>
          <cell r="L111" t="e">
            <v>#VALUE!</v>
          </cell>
          <cell r="M111" t="e">
            <v>#VALUE!</v>
          </cell>
        </row>
        <row r="112">
          <cell r="B112">
            <v>419</v>
          </cell>
          <cell r="D112" t="e">
            <v>#VALUE!</v>
          </cell>
          <cell r="E112" t="e">
            <v>#VALUE!</v>
          </cell>
          <cell r="L112" t="e">
            <v>#VALUE!</v>
          </cell>
          <cell r="M112" t="e">
            <v>#VALUE!</v>
          </cell>
        </row>
        <row r="113">
          <cell r="B113">
            <v>421</v>
          </cell>
          <cell r="D113" t="e">
            <v>#VALUE!</v>
          </cell>
          <cell r="E113" t="e">
            <v>#VALUE!</v>
          </cell>
          <cell r="L113" t="e">
            <v>#VALUE!</v>
          </cell>
          <cell r="M113" t="e">
            <v>#VALUE!</v>
          </cell>
        </row>
        <row r="114">
          <cell r="D114" t="e">
            <v>#VALUE!</v>
          </cell>
          <cell r="E114" t="e">
            <v>#VALUE!</v>
          </cell>
          <cell r="L114" t="e">
            <v>#VALUE!</v>
          </cell>
          <cell r="M114" t="e">
            <v>#VALUE!</v>
          </cell>
        </row>
        <row r="115">
          <cell r="D115" t="e">
            <v>#VALUE!</v>
          </cell>
          <cell r="E115" t="e">
            <v>#VALUE!</v>
          </cell>
          <cell r="L115" t="e">
            <v>#VALUE!</v>
          </cell>
          <cell r="M115" t="e">
            <v>#VALUE!</v>
          </cell>
        </row>
        <row r="116">
          <cell r="D116" t="e">
            <v>#VALUE!</v>
          </cell>
          <cell r="E116" t="e">
            <v>#VALUE!</v>
          </cell>
          <cell r="L116" t="e">
            <v>#VALUE!</v>
          </cell>
          <cell r="M116" t="e">
            <v>#VALUE!</v>
          </cell>
        </row>
        <row r="117">
          <cell r="D117" t="e">
            <v>#VALUE!</v>
          </cell>
          <cell r="E117" t="e">
            <v>#VALUE!</v>
          </cell>
          <cell r="L117" t="e">
            <v>#VALUE!</v>
          </cell>
          <cell r="M117" t="e">
            <v>#VALUE!</v>
          </cell>
        </row>
        <row r="118">
          <cell r="D118" t="e">
            <v>#VALUE!</v>
          </cell>
          <cell r="E118" t="e">
            <v>#VALUE!</v>
          </cell>
          <cell r="L118" t="e">
            <v>#VALUE!</v>
          </cell>
          <cell r="M118" t="e">
            <v>#VALUE!</v>
          </cell>
        </row>
        <row r="119">
          <cell r="D119" t="e">
            <v>#VALUE!</v>
          </cell>
          <cell r="E119" t="e">
            <v>#VALUE!</v>
          </cell>
          <cell r="L119" t="e">
            <v>#VALUE!</v>
          </cell>
          <cell r="M119" t="e">
            <v>#VALUE!</v>
          </cell>
        </row>
        <row r="120">
          <cell r="D120" t="e">
            <v>#VALUE!</v>
          </cell>
          <cell r="E120" t="e">
            <v>#VALUE!</v>
          </cell>
          <cell r="L120" t="e">
            <v>#VALUE!</v>
          </cell>
          <cell r="M120" t="e">
            <v>#VALUE!</v>
          </cell>
        </row>
        <row r="121">
          <cell r="D121" t="e">
            <v>#VALUE!</v>
          </cell>
          <cell r="E121" t="e">
            <v>#VALUE!</v>
          </cell>
          <cell r="L121" t="e">
            <v>#VALUE!</v>
          </cell>
          <cell r="M121" t="e">
            <v>#VALUE!</v>
          </cell>
        </row>
        <row r="122">
          <cell r="D122" t="e">
            <v>#VALUE!</v>
          </cell>
          <cell r="E122" t="e">
            <v>#VALUE!</v>
          </cell>
          <cell r="L122" t="e">
            <v>#VALUE!</v>
          </cell>
          <cell r="M122" t="e">
            <v>#VALUE!</v>
          </cell>
        </row>
        <row r="123">
          <cell r="D123" t="e">
            <v>#VALUE!</v>
          </cell>
          <cell r="E123" t="e">
            <v>#VALUE!</v>
          </cell>
          <cell r="L123" t="e">
            <v>#VALUE!</v>
          </cell>
          <cell r="M123" t="e">
            <v>#VALUE!</v>
          </cell>
        </row>
        <row r="124">
          <cell r="D124" t="e">
            <v>#VALUE!</v>
          </cell>
          <cell r="E124" t="e">
            <v>#VALUE!</v>
          </cell>
          <cell r="L124" t="e">
            <v>#VALUE!</v>
          </cell>
          <cell r="M124" t="e">
            <v>#VALUE!</v>
          </cell>
        </row>
        <row r="125">
          <cell r="D125" t="e">
            <v>#VALUE!</v>
          </cell>
          <cell r="E125" t="e">
            <v>#VALUE!</v>
          </cell>
          <cell r="L125" t="e">
            <v>#VALUE!</v>
          </cell>
          <cell r="M125" t="e">
            <v>#VALUE!</v>
          </cell>
        </row>
        <row r="126">
          <cell r="D126" t="e">
            <v>#VALUE!</v>
          </cell>
          <cell r="E126" t="e">
            <v>#VALUE!</v>
          </cell>
          <cell r="L126" t="e">
            <v>#VALUE!</v>
          </cell>
          <cell r="M126" t="e">
            <v>#VALUE!</v>
          </cell>
        </row>
        <row r="127">
          <cell r="D127" t="e">
            <v>#VALUE!</v>
          </cell>
          <cell r="E127" t="e">
            <v>#VALUE!</v>
          </cell>
          <cell r="L127" t="e">
            <v>#VALUE!</v>
          </cell>
          <cell r="M127" t="e">
            <v>#VALUE!</v>
          </cell>
        </row>
        <row r="128">
          <cell r="D128" t="e">
            <v>#VALUE!</v>
          </cell>
          <cell r="E128" t="e">
            <v>#VALUE!</v>
          </cell>
          <cell r="L128" t="e">
            <v>#VALUE!</v>
          </cell>
          <cell r="M128" t="e">
            <v>#VALUE!</v>
          </cell>
        </row>
        <row r="129">
          <cell r="D129" t="e">
            <v>#VALUE!</v>
          </cell>
          <cell r="E129" t="e">
            <v>#VALUE!</v>
          </cell>
          <cell r="L129" t="e">
            <v>#VALUE!</v>
          </cell>
          <cell r="M129" t="e">
            <v>#VALUE!</v>
          </cell>
        </row>
        <row r="130">
          <cell r="D130" t="e">
            <v>#VALUE!</v>
          </cell>
          <cell r="E130" t="e">
            <v>#VALUE!</v>
          </cell>
          <cell r="L130" t="e">
            <v>#VALUE!</v>
          </cell>
          <cell r="M130" t="e">
            <v>#VALUE!</v>
          </cell>
        </row>
        <row r="131">
          <cell r="D131" t="e">
            <v>#VALUE!</v>
          </cell>
          <cell r="E131" t="e">
            <v>#VALUE!</v>
          </cell>
          <cell r="L131" t="e">
            <v>#VALUE!</v>
          </cell>
          <cell r="M131" t="e">
            <v>#VALUE!</v>
          </cell>
        </row>
        <row r="132">
          <cell r="D132" t="e">
            <v>#VALUE!</v>
          </cell>
          <cell r="E132" t="e">
            <v>#VALUE!</v>
          </cell>
          <cell r="L132" t="e">
            <v>#VALUE!</v>
          </cell>
          <cell r="M132" t="e">
            <v>#VALUE!</v>
          </cell>
        </row>
        <row r="133">
          <cell r="D133" t="e">
            <v>#VALUE!</v>
          </cell>
          <cell r="E133" t="e">
            <v>#VALUE!</v>
          </cell>
          <cell r="L133" t="e">
            <v>#VALUE!</v>
          </cell>
          <cell r="M133" t="e">
            <v>#VALUE!</v>
          </cell>
        </row>
      </sheetData>
      <sheetData sheetId="20"/>
      <sheetData sheetId="21"/>
      <sheetData sheetId="22"/>
      <sheetData sheetId="23"/>
      <sheetData sheetId="2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LBCKT"/>
      <sheetName val="KTXLDL"/>
      <sheetName val="BCDSPS"/>
      <sheetName val="BCDKT"/>
      <sheetName val="PTTC"/>
    </sheetNames>
    <sheetDataSet>
      <sheetData sheetId="0"/>
      <sheetData sheetId="1">
        <row r="4">
          <cell r="A4">
            <v>0</v>
          </cell>
          <cell r="C4">
            <v>0</v>
          </cell>
          <cell r="H4">
            <v>0</v>
          </cell>
          <cell r="J4">
            <v>0</v>
          </cell>
          <cell r="K4">
            <v>0</v>
          </cell>
          <cell r="M4">
            <v>0</v>
          </cell>
          <cell r="O4">
            <v>0</v>
          </cell>
          <cell r="Q4">
            <v>0</v>
          </cell>
          <cell r="S4">
            <v>0</v>
          </cell>
          <cell r="U4">
            <v>0</v>
          </cell>
          <cell r="V4">
            <v>0</v>
          </cell>
        </row>
        <row r="5">
          <cell r="A5">
            <v>111</v>
          </cell>
          <cell r="C5" t="str">
            <v>TSLD</v>
          </cell>
          <cell r="G5">
            <v>236542768</v>
          </cell>
          <cell r="H5">
            <v>0</v>
          </cell>
          <cell r="J5">
            <v>236542768</v>
          </cell>
          <cell r="K5">
            <v>0</v>
          </cell>
          <cell r="M5">
            <v>104000000</v>
          </cell>
          <cell r="O5">
            <v>113348900</v>
          </cell>
          <cell r="Q5">
            <v>104000000</v>
          </cell>
          <cell r="S5">
            <v>113348900</v>
          </cell>
          <cell r="U5">
            <v>227193868</v>
          </cell>
          <cell r="V5">
            <v>0</v>
          </cell>
        </row>
        <row r="6">
          <cell r="C6">
            <v>1111</v>
          </cell>
          <cell r="G6">
            <v>236542768</v>
          </cell>
          <cell r="H6">
            <v>0</v>
          </cell>
          <cell r="J6">
            <v>236542768</v>
          </cell>
          <cell r="K6">
            <v>0</v>
          </cell>
          <cell r="M6">
            <v>104000000</v>
          </cell>
          <cell r="O6">
            <v>113348900</v>
          </cell>
          <cell r="Q6">
            <v>104000000</v>
          </cell>
          <cell r="S6">
            <v>113348900</v>
          </cell>
          <cell r="U6">
            <v>227193868</v>
          </cell>
          <cell r="V6">
            <v>0</v>
          </cell>
        </row>
        <row r="7">
          <cell r="C7">
            <v>1112</v>
          </cell>
          <cell r="H7">
            <v>0</v>
          </cell>
          <cell r="J7">
            <v>0</v>
          </cell>
          <cell r="K7">
            <v>0</v>
          </cell>
          <cell r="M7">
            <v>0</v>
          </cell>
          <cell r="O7">
            <v>0</v>
          </cell>
          <cell r="Q7">
            <v>0</v>
          </cell>
          <cell r="S7">
            <v>0</v>
          </cell>
          <cell r="U7">
            <v>0</v>
          </cell>
          <cell r="V7">
            <v>0</v>
          </cell>
        </row>
        <row r="8">
          <cell r="C8">
            <v>1113</v>
          </cell>
          <cell r="H8">
            <v>0</v>
          </cell>
          <cell r="J8">
            <v>0</v>
          </cell>
          <cell r="K8">
            <v>0</v>
          </cell>
          <cell r="M8">
            <v>0</v>
          </cell>
          <cell r="O8">
            <v>0</v>
          </cell>
          <cell r="Q8">
            <v>0</v>
          </cell>
          <cell r="S8">
            <v>0</v>
          </cell>
          <cell r="U8">
            <v>0</v>
          </cell>
          <cell r="V8">
            <v>0</v>
          </cell>
        </row>
        <row r="9">
          <cell r="A9">
            <v>1121</v>
          </cell>
          <cell r="C9" t="str">
            <v>TSLD</v>
          </cell>
          <cell r="G9">
            <v>131056520</v>
          </cell>
          <cell r="H9">
            <v>0</v>
          </cell>
          <cell r="J9">
            <v>131056520</v>
          </cell>
          <cell r="K9">
            <v>0</v>
          </cell>
          <cell r="M9">
            <v>524226.08</v>
          </cell>
          <cell r="O9">
            <v>108800000</v>
          </cell>
          <cell r="Q9">
            <v>524226.08</v>
          </cell>
          <cell r="S9">
            <v>108800000</v>
          </cell>
          <cell r="U9">
            <v>22780746.079999998</v>
          </cell>
          <cell r="V9">
            <v>0</v>
          </cell>
        </row>
        <row r="10">
          <cell r="C10">
            <v>112103</v>
          </cell>
          <cell r="G10">
            <v>131056520</v>
          </cell>
          <cell r="H10">
            <v>0</v>
          </cell>
          <cell r="J10">
            <v>131056520</v>
          </cell>
          <cell r="K10">
            <v>0</v>
          </cell>
          <cell r="M10">
            <v>524226.08</v>
          </cell>
          <cell r="O10">
            <v>108800000</v>
          </cell>
          <cell r="Q10">
            <v>524226.08</v>
          </cell>
          <cell r="S10">
            <v>108800000</v>
          </cell>
          <cell r="U10">
            <v>22780746.079999998</v>
          </cell>
          <cell r="V10">
            <v>0</v>
          </cell>
        </row>
        <row r="11">
          <cell r="C11">
            <v>112137</v>
          </cell>
          <cell r="G11">
            <v>0</v>
          </cell>
          <cell r="H11">
            <v>0</v>
          </cell>
          <cell r="J11">
            <v>0</v>
          </cell>
          <cell r="K11">
            <v>0</v>
          </cell>
          <cell r="M11">
            <v>0</v>
          </cell>
          <cell r="O11">
            <v>0</v>
          </cell>
          <cell r="Q11">
            <v>0</v>
          </cell>
          <cell r="S11">
            <v>0</v>
          </cell>
          <cell r="U11">
            <v>0</v>
          </cell>
          <cell r="V11">
            <v>0</v>
          </cell>
        </row>
        <row r="12">
          <cell r="A12">
            <v>1122</v>
          </cell>
          <cell r="C12" t="str">
            <v>TSLD</v>
          </cell>
          <cell r="G12">
            <v>177478500</v>
          </cell>
          <cell r="H12">
            <v>0</v>
          </cell>
          <cell r="J12">
            <v>177478500</v>
          </cell>
          <cell r="K12">
            <v>0</v>
          </cell>
          <cell r="M12">
            <v>478592.94</v>
          </cell>
          <cell r="O12">
            <v>0</v>
          </cell>
          <cell r="Q12">
            <v>478592.94</v>
          </cell>
          <cell r="S12">
            <v>0</v>
          </cell>
          <cell r="U12">
            <v>177957092.94</v>
          </cell>
          <cell r="V12">
            <v>0</v>
          </cell>
        </row>
        <row r="13">
          <cell r="C13">
            <v>112204</v>
          </cell>
          <cell r="G13">
            <v>159530980</v>
          </cell>
          <cell r="H13">
            <v>0</v>
          </cell>
          <cell r="J13">
            <v>159530980</v>
          </cell>
          <cell r="K13">
            <v>0</v>
          </cell>
          <cell r="M13">
            <v>478592.94</v>
          </cell>
          <cell r="O13">
            <v>0</v>
          </cell>
          <cell r="Q13">
            <v>478592.94</v>
          </cell>
          <cell r="S13">
            <v>0</v>
          </cell>
          <cell r="U13">
            <v>160009572.94</v>
          </cell>
          <cell r="V13">
            <v>0</v>
          </cell>
        </row>
        <row r="14">
          <cell r="C14">
            <v>112237</v>
          </cell>
          <cell r="G14">
            <v>17947520</v>
          </cell>
          <cell r="H14">
            <v>0</v>
          </cell>
          <cell r="J14">
            <v>17947520</v>
          </cell>
          <cell r="K14">
            <v>0</v>
          </cell>
          <cell r="M14">
            <v>0</v>
          </cell>
          <cell r="O14">
            <v>0</v>
          </cell>
          <cell r="Q14">
            <v>0</v>
          </cell>
          <cell r="S14">
            <v>0</v>
          </cell>
          <cell r="U14">
            <v>17947520</v>
          </cell>
          <cell r="V14">
            <v>0</v>
          </cell>
        </row>
        <row r="15">
          <cell r="C15" t="str">
            <v>TIEN</v>
          </cell>
          <cell r="G15">
            <v>0</v>
          </cell>
          <cell r="H15">
            <v>0</v>
          </cell>
          <cell r="J15">
            <v>0</v>
          </cell>
          <cell r="K15">
            <v>0</v>
          </cell>
          <cell r="M15">
            <v>0</v>
          </cell>
          <cell r="O15">
            <v>0</v>
          </cell>
          <cell r="Q15">
            <v>0</v>
          </cell>
          <cell r="S15">
            <v>0</v>
          </cell>
          <cell r="U15">
            <v>0</v>
          </cell>
          <cell r="V15">
            <v>0</v>
          </cell>
        </row>
        <row r="16">
          <cell r="A16">
            <v>113</v>
          </cell>
          <cell r="C16" t="str">
            <v>TSLD</v>
          </cell>
          <cell r="G16">
            <v>0</v>
          </cell>
          <cell r="H16">
            <v>0</v>
          </cell>
          <cell r="J16">
            <v>0</v>
          </cell>
          <cell r="K16">
            <v>0</v>
          </cell>
          <cell r="M16">
            <v>0</v>
          </cell>
          <cell r="O16">
            <v>0</v>
          </cell>
          <cell r="Q16">
            <v>0</v>
          </cell>
          <cell r="S16">
            <v>0</v>
          </cell>
          <cell r="U16">
            <v>0</v>
          </cell>
          <cell r="V16">
            <v>0</v>
          </cell>
        </row>
        <row r="17">
          <cell r="C17">
            <v>1131</v>
          </cell>
          <cell r="G17">
            <v>0</v>
          </cell>
          <cell r="H17">
            <v>0</v>
          </cell>
          <cell r="J17">
            <v>0</v>
          </cell>
          <cell r="K17">
            <v>0</v>
          </cell>
          <cell r="M17">
            <v>0</v>
          </cell>
          <cell r="O17">
            <v>0</v>
          </cell>
          <cell r="Q17">
            <v>0</v>
          </cell>
          <cell r="S17">
            <v>0</v>
          </cell>
          <cell r="U17">
            <v>0</v>
          </cell>
          <cell r="V17">
            <v>0</v>
          </cell>
        </row>
        <row r="18">
          <cell r="C18">
            <v>1132</v>
          </cell>
          <cell r="G18">
            <v>0</v>
          </cell>
          <cell r="H18">
            <v>0</v>
          </cell>
          <cell r="J18">
            <v>0</v>
          </cell>
          <cell r="K18">
            <v>0</v>
          </cell>
          <cell r="M18">
            <v>0</v>
          </cell>
          <cell r="O18">
            <v>0</v>
          </cell>
          <cell r="Q18">
            <v>0</v>
          </cell>
          <cell r="S18">
            <v>0</v>
          </cell>
          <cell r="U18">
            <v>0</v>
          </cell>
          <cell r="V18">
            <v>0</v>
          </cell>
        </row>
        <row r="19">
          <cell r="A19">
            <v>121</v>
          </cell>
          <cell r="C19" t="str">
            <v>TSLD</v>
          </cell>
          <cell r="G19">
            <v>200000000</v>
          </cell>
          <cell r="H19">
            <v>0</v>
          </cell>
          <cell r="J19">
            <v>200000000</v>
          </cell>
          <cell r="K19">
            <v>0</v>
          </cell>
          <cell r="M19">
            <v>0</v>
          </cell>
          <cell r="O19">
            <v>0</v>
          </cell>
          <cell r="Q19">
            <v>0</v>
          </cell>
          <cell r="S19">
            <v>0</v>
          </cell>
          <cell r="U19">
            <v>200000000</v>
          </cell>
          <cell r="V19">
            <v>0</v>
          </cell>
        </row>
        <row r="20">
          <cell r="C20">
            <v>1211</v>
          </cell>
          <cell r="G20">
            <v>200000000</v>
          </cell>
          <cell r="H20">
            <v>0</v>
          </cell>
          <cell r="J20">
            <v>200000000</v>
          </cell>
          <cell r="K20">
            <v>0</v>
          </cell>
          <cell r="M20">
            <v>0</v>
          </cell>
          <cell r="O20">
            <v>0</v>
          </cell>
          <cell r="Q20">
            <v>0</v>
          </cell>
          <cell r="S20">
            <v>0</v>
          </cell>
          <cell r="U20">
            <v>200000000</v>
          </cell>
          <cell r="V20">
            <v>0</v>
          </cell>
        </row>
        <row r="21">
          <cell r="C21">
            <v>1212</v>
          </cell>
          <cell r="G21">
            <v>0</v>
          </cell>
          <cell r="H21">
            <v>0</v>
          </cell>
          <cell r="J21">
            <v>0</v>
          </cell>
          <cell r="K21">
            <v>0</v>
          </cell>
          <cell r="M21">
            <v>0</v>
          </cell>
          <cell r="O21">
            <v>0</v>
          </cell>
          <cell r="Q21">
            <v>0</v>
          </cell>
          <cell r="S21">
            <v>0</v>
          </cell>
          <cell r="U21">
            <v>0</v>
          </cell>
          <cell r="V21">
            <v>0</v>
          </cell>
        </row>
        <row r="22">
          <cell r="A22">
            <v>131</v>
          </cell>
          <cell r="C22" t="str">
            <v>TSLD</v>
          </cell>
          <cell r="G22">
            <v>560797811</v>
          </cell>
          <cell r="H22">
            <v>404227717</v>
          </cell>
          <cell r="J22">
            <v>156570094</v>
          </cell>
          <cell r="K22">
            <v>0</v>
          </cell>
          <cell r="M22">
            <v>349800000</v>
          </cell>
          <cell r="O22">
            <v>100000000</v>
          </cell>
          <cell r="Q22">
            <v>349800000</v>
          </cell>
          <cell r="S22">
            <v>100000000</v>
          </cell>
          <cell r="U22">
            <v>793997811</v>
          </cell>
          <cell r="V22">
            <v>387627717</v>
          </cell>
        </row>
        <row r="23">
          <cell r="C23" t="str">
            <v>131CS001</v>
          </cell>
          <cell r="G23">
            <v>0</v>
          </cell>
          <cell r="H23">
            <v>12768677</v>
          </cell>
          <cell r="J23">
            <v>0</v>
          </cell>
          <cell r="K23">
            <v>12768677</v>
          </cell>
          <cell r="M23">
            <v>0</v>
          </cell>
          <cell r="O23">
            <v>0</v>
          </cell>
          <cell r="Q23">
            <v>0</v>
          </cell>
          <cell r="S23">
            <v>0</v>
          </cell>
          <cell r="U23">
            <v>0</v>
          </cell>
          <cell r="V23">
            <v>12768677</v>
          </cell>
        </row>
        <row r="24">
          <cell r="C24" t="str">
            <v>131CS002</v>
          </cell>
          <cell r="G24">
            <v>27733482</v>
          </cell>
          <cell r="H24">
            <v>0</v>
          </cell>
          <cell r="J24">
            <v>27733482</v>
          </cell>
          <cell r="K24">
            <v>0</v>
          </cell>
          <cell r="M24">
            <v>0</v>
          </cell>
          <cell r="O24">
            <v>0</v>
          </cell>
          <cell r="Q24">
            <v>0</v>
          </cell>
          <cell r="S24">
            <v>0</v>
          </cell>
          <cell r="U24">
            <v>27733482</v>
          </cell>
          <cell r="V24">
            <v>0</v>
          </cell>
        </row>
        <row r="25">
          <cell r="C25" t="str">
            <v>131CS003</v>
          </cell>
          <cell r="G25">
            <v>27665225</v>
          </cell>
          <cell r="J25">
            <v>27665225</v>
          </cell>
          <cell r="K25">
            <v>0</v>
          </cell>
          <cell r="M25">
            <v>0</v>
          </cell>
          <cell r="O25">
            <v>0</v>
          </cell>
          <cell r="Q25">
            <v>0</v>
          </cell>
          <cell r="S25">
            <v>0</v>
          </cell>
          <cell r="U25">
            <v>27665225</v>
          </cell>
          <cell r="V25">
            <v>0</v>
          </cell>
        </row>
        <row r="26">
          <cell r="C26" t="str">
            <v>131CS004</v>
          </cell>
          <cell r="G26">
            <v>12962734</v>
          </cell>
          <cell r="H26">
            <v>0</v>
          </cell>
          <cell r="J26">
            <v>12962734</v>
          </cell>
          <cell r="K26">
            <v>0</v>
          </cell>
          <cell r="M26">
            <v>184800000</v>
          </cell>
          <cell r="O26">
            <v>0</v>
          </cell>
          <cell r="Q26">
            <v>184800000</v>
          </cell>
          <cell r="S26">
            <v>0</v>
          </cell>
          <cell r="U26">
            <v>197762734</v>
          </cell>
          <cell r="V26">
            <v>0</v>
          </cell>
        </row>
        <row r="27">
          <cell r="C27" t="str">
            <v>131CT001</v>
          </cell>
          <cell r="G27">
            <v>0</v>
          </cell>
          <cell r="H27">
            <v>51791360</v>
          </cell>
          <cell r="J27">
            <v>0</v>
          </cell>
          <cell r="K27">
            <v>51791360</v>
          </cell>
          <cell r="M27">
            <v>99000000</v>
          </cell>
          <cell r="O27">
            <v>100000000</v>
          </cell>
          <cell r="Q27">
            <v>99000000</v>
          </cell>
          <cell r="S27">
            <v>100000000</v>
          </cell>
          <cell r="U27">
            <v>0</v>
          </cell>
          <cell r="V27">
            <v>52791360</v>
          </cell>
        </row>
        <row r="28">
          <cell r="C28" t="str">
            <v>131CT002</v>
          </cell>
          <cell r="G28">
            <v>0</v>
          </cell>
          <cell r="H28">
            <v>43942356</v>
          </cell>
          <cell r="J28">
            <v>0</v>
          </cell>
          <cell r="K28">
            <v>43942356</v>
          </cell>
          <cell r="M28">
            <v>17600000</v>
          </cell>
          <cell r="O28">
            <v>0</v>
          </cell>
          <cell r="Q28">
            <v>17600000</v>
          </cell>
          <cell r="S28">
            <v>0</v>
          </cell>
          <cell r="U28">
            <v>0</v>
          </cell>
          <cell r="V28">
            <v>26342356</v>
          </cell>
        </row>
        <row r="29">
          <cell r="C29" t="str">
            <v>131CT003</v>
          </cell>
          <cell r="G29">
            <v>324648000</v>
          </cell>
          <cell r="H29">
            <v>0</v>
          </cell>
          <cell r="J29">
            <v>324648000</v>
          </cell>
          <cell r="K29">
            <v>0</v>
          </cell>
          <cell r="M29">
            <v>0</v>
          </cell>
          <cell r="O29">
            <v>0</v>
          </cell>
          <cell r="Q29">
            <v>0</v>
          </cell>
          <cell r="S29">
            <v>0</v>
          </cell>
          <cell r="U29">
            <v>324648000</v>
          </cell>
          <cell r="V29">
            <v>0</v>
          </cell>
        </row>
        <row r="30">
          <cell r="C30" t="str">
            <v>131CT004</v>
          </cell>
          <cell r="G30">
            <v>94887500</v>
          </cell>
          <cell r="H30">
            <v>0</v>
          </cell>
          <cell r="J30">
            <v>94887500</v>
          </cell>
          <cell r="K30">
            <v>0</v>
          </cell>
          <cell r="M30">
            <v>48400000</v>
          </cell>
          <cell r="O30">
            <v>0</v>
          </cell>
          <cell r="Q30">
            <v>48400000</v>
          </cell>
          <cell r="S30">
            <v>0</v>
          </cell>
          <cell r="U30">
            <v>143287500</v>
          </cell>
          <cell r="V30">
            <v>0</v>
          </cell>
        </row>
        <row r="31">
          <cell r="C31" t="str">
            <v>131CT005</v>
          </cell>
          <cell r="G31">
            <v>0</v>
          </cell>
          <cell r="H31">
            <v>69016860</v>
          </cell>
          <cell r="J31">
            <v>0</v>
          </cell>
          <cell r="K31">
            <v>69016860</v>
          </cell>
          <cell r="M31">
            <v>0</v>
          </cell>
          <cell r="O31">
            <v>0</v>
          </cell>
          <cell r="Q31">
            <v>0</v>
          </cell>
          <cell r="S31">
            <v>0</v>
          </cell>
          <cell r="U31">
            <v>0</v>
          </cell>
          <cell r="V31">
            <v>69016860</v>
          </cell>
        </row>
        <row r="32">
          <cell r="C32" t="str">
            <v>131CT006</v>
          </cell>
          <cell r="G32">
            <v>0</v>
          </cell>
          <cell r="H32">
            <v>46122942</v>
          </cell>
          <cell r="J32">
            <v>0</v>
          </cell>
          <cell r="K32">
            <v>46122942</v>
          </cell>
          <cell r="M32">
            <v>0</v>
          </cell>
          <cell r="O32">
            <v>0</v>
          </cell>
          <cell r="Q32">
            <v>0</v>
          </cell>
          <cell r="S32">
            <v>0</v>
          </cell>
          <cell r="U32">
            <v>0</v>
          </cell>
          <cell r="V32">
            <v>46122942</v>
          </cell>
        </row>
        <row r="33">
          <cell r="C33" t="str">
            <v>131CT007</v>
          </cell>
          <cell r="G33">
            <v>0</v>
          </cell>
          <cell r="H33">
            <v>32400000</v>
          </cell>
          <cell r="J33">
            <v>0</v>
          </cell>
          <cell r="K33">
            <v>32400000</v>
          </cell>
          <cell r="M33">
            <v>0</v>
          </cell>
          <cell r="O33">
            <v>0</v>
          </cell>
          <cell r="Q33">
            <v>0</v>
          </cell>
          <cell r="S33">
            <v>0</v>
          </cell>
          <cell r="U33">
            <v>0</v>
          </cell>
          <cell r="V33">
            <v>32400000</v>
          </cell>
        </row>
        <row r="34">
          <cell r="C34" t="str">
            <v>131CT008</v>
          </cell>
          <cell r="G34">
            <v>56940950</v>
          </cell>
          <cell r="H34">
            <v>0</v>
          </cell>
          <cell r="J34">
            <v>56940950</v>
          </cell>
          <cell r="K34">
            <v>0</v>
          </cell>
          <cell r="M34">
            <v>0</v>
          </cell>
          <cell r="O34">
            <v>0</v>
          </cell>
          <cell r="Q34">
            <v>0</v>
          </cell>
          <cell r="S34">
            <v>0</v>
          </cell>
          <cell r="U34">
            <v>56940950</v>
          </cell>
          <cell r="V34">
            <v>0</v>
          </cell>
        </row>
        <row r="35">
          <cell r="C35" t="str">
            <v>131CT009</v>
          </cell>
          <cell r="G35">
            <v>0</v>
          </cell>
          <cell r="H35">
            <v>145585522</v>
          </cell>
          <cell r="J35">
            <v>0</v>
          </cell>
          <cell r="K35">
            <v>145585522</v>
          </cell>
          <cell r="M35">
            <v>0</v>
          </cell>
          <cell r="O35">
            <v>0</v>
          </cell>
          <cell r="Q35">
            <v>0</v>
          </cell>
          <cell r="S35">
            <v>0</v>
          </cell>
          <cell r="U35">
            <v>0</v>
          </cell>
          <cell r="V35">
            <v>145585522</v>
          </cell>
        </row>
        <row r="36">
          <cell r="C36" t="str">
            <v>131XN001</v>
          </cell>
          <cell r="G36">
            <v>0</v>
          </cell>
          <cell r="H36">
            <v>2600000</v>
          </cell>
          <cell r="J36">
            <v>0</v>
          </cell>
          <cell r="K36">
            <v>2600000</v>
          </cell>
          <cell r="M36">
            <v>0</v>
          </cell>
          <cell r="O36">
            <v>0</v>
          </cell>
          <cell r="Q36">
            <v>0</v>
          </cell>
          <cell r="S36">
            <v>0</v>
          </cell>
          <cell r="U36">
            <v>0</v>
          </cell>
          <cell r="V36">
            <v>2600000</v>
          </cell>
        </row>
        <row r="37">
          <cell r="C37" t="str">
            <v>131XN002</v>
          </cell>
          <cell r="G37">
            <v>15959920</v>
          </cell>
          <cell r="J37">
            <v>15959920</v>
          </cell>
          <cell r="K37">
            <v>0</v>
          </cell>
          <cell r="M37">
            <v>0</v>
          </cell>
          <cell r="O37">
            <v>0</v>
          </cell>
          <cell r="Q37">
            <v>0</v>
          </cell>
          <cell r="S37">
            <v>0</v>
          </cell>
          <cell r="U37">
            <v>15959920</v>
          </cell>
          <cell r="V37">
            <v>0</v>
          </cell>
        </row>
        <row r="38">
          <cell r="A38">
            <v>133</v>
          </cell>
          <cell r="C38" t="str">
            <v>TSLD</v>
          </cell>
          <cell r="G38">
            <v>0</v>
          </cell>
          <cell r="H38">
            <v>0</v>
          </cell>
          <cell r="J38">
            <v>0</v>
          </cell>
          <cell r="K38">
            <v>0</v>
          </cell>
          <cell r="M38">
            <v>29498900</v>
          </cell>
          <cell r="O38">
            <v>19498900</v>
          </cell>
          <cell r="Q38">
            <v>29498900</v>
          </cell>
          <cell r="S38">
            <v>19498900</v>
          </cell>
          <cell r="U38">
            <v>10000000</v>
          </cell>
          <cell r="V38">
            <v>0</v>
          </cell>
        </row>
        <row r="39">
          <cell r="C39">
            <v>1331</v>
          </cell>
          <cell r="G39">
            <v>0</v>
          </cell>
          <cell r="H39">
            <v>0</v>
          </cell>
          <cell r="J39">
            <v>0</v>
          </cell>
          <cell r="K39">
            <v>0</v>
          </cell>
          <cell r="M39">
            <v>19498900</v>
          </cell>
          <cell r="O39">
            <v>19498900</v>
          </cell>
          <cell r="Q39">
            <v>19498900</v>
          </cell>
          <cell r="S39">
            <v>19498900</v>
          </cell>
          <cell r="U39">
            <v>0</v>
          </cell>
          <cell r="V39">
            <v>0</v>
          </cell>
        </row>
        <row r="40">
          <cell r="C40">
            <v>1332</v>
          </cell>
          <cell r="G40">
            <v>0</v>
          </cell>
          <cell r="H40">
            <v>0</v>
          </cell>
          <cell r="J40">
            <v>0</v>
          </cell>
          <cell r="K40">
            <v>0</v>
          </cell>
          <cell r="M40">
            <v>0</v>
          </cell>
          <cell r="O40">
            <v>0</v>
          </cell>
          <cell r="Q40">
            <v>0</v>
          </cell>
          <cell r="S40">
            <v>0</v>
          </cell>
          <cell r="U40">
            <v>0</v>
          </cell>
          <cell r="V40">
            <v>0</v>
          </cell>
        </row>
        <row r="41">
          <cell r="C41">
            <v>1333</v>
          </cell>
          <cell r="G41">
            <v>0</v>
          </cell>
          <cell r="H41">
            <v>0</v>
          </cell>
          <cell r="J41">
            <v>0</v>
          </cell>
          <cell r="K41">
            <v>0</v>
          </cell>
          <cell r="M41">
            <v>10000000</v>
          </cell>
          <cell r="O41">
            <v>0</v>
          </cell>
          <cell r="Q41">
            <v>10000000</v>
          </cell>
          <cell r="S41">
            <v>0</v>
          </cell>
          <cell r="U41">
            <v>10000000</v>
          </cell>
          <cell r="V41">
            <v>0</v>
          </cell>
        </row>
        <row r="42">
          <cell r="C42" t="str">
            <v>*</v>
          </cell>
          <cell r="G42">
            <v>0</v>
          </cell>
          <cell r="H42">
            <v>0</v>
          </cell>
          <cell r="J42">
            <v>0</v>
          </cell>
          <cell r="K42">
            <v>0</v>
          </cell>
          <cell r="M42">
            <v>2515397134.1466942</v>
          </cell>
          <cell r="O42">
            <v>2515397134.1466942</v>
          </cell>
          <cell r="Q42">
            <v>2515397134.1466942</v>
          </cell>
          <cell r="S42">
            <v>2515397134.1466942</v>
          </cell>
          <cell r="U42">
            <v>0</v>
          </cell>
          <cell r="V42">
            <v>0</v>
          </cell>
        </row>
        <row r="43">
          <cell r="A43">
            <v>1381</v>
          </cell>
          <cell r="C43" t="str">
            <v>TSLD</v>
          </cell>
          <cell r="G43">
            <v>0</v>
          </cell>
          <cell r="H43">
            <v>0</v>
          </cell>
          <cell r="J43">
            <v>0</v>
          </cell>
          <cell r="K43">
            <v>0</v>
          </cell>
          <cell r="M43">
            <v>0</v>
          </cell>
          <cell r="O43">
            <v>0</v>
          </cell>
          <cell r="Q43">
            <v>0</v>
          </cell>
          <cell r="S43">
            <v>0</v>
          </cell>
          <cell r="U43">
            <v>0</v>
          </cell>
          <cell r="V43">
            <v>0</v>
          </cell>
        </row>
        <row r="44">
          <cell r="A44">
            <v>1388</v>
          </cell>
          <cell r="C44" t="str">
            <v>TSLD</v>
          </cell>
          <cell r="G44">
            <v>1900000</v>
          </cell>
          <cell r="H44">
            <v>0</v>
          </cell>
          <cell r="J44">
            <v>1900000</v>
          </cell>
          <cell r="K44">
            <v>0</v>
          </cell>
          <cell r="M44">
            <v>0</v>
          </cell>
          <cell r="O44">
            <v>0</v>
          </cell>
          <cell r="Q44">
            <v>0</v>
          </cell>
          <cell r="S44">
            <v>0</v>
          </cell>
          <cell r="U44">
            <v>1900000</v>
          </cell>
          <cell r="V44">
            <v>0</v>
          </cell>
        </row>
        <row r="45">
          <cell r="C45" t="str">
            <v>1388CH001</v>
          </cell>
          <cell r="G45">
            <v>200000</v>
          </cell>
          <cell r="H45">
            <v>0</v>
          </cell>
          <cell r="J45">
            <v>200000</v>
          </cell>
          <cell r="K45">
            <v>0</v>
          </cell>
          <cell r="M45">
            <v>0</v>
          </cell>
          <cell r="O45">
            <v>0</v>
          </cell>
          <cell r="Q45">
            <v>0</v>
          </cell>
          <cell r="S45">
            <v>0</v>
          </cell>
          <cell r="U45">
            <v>200000</v>
          </cell>
          <cell r="V45">
            <v>0</v>
          </cell>
        </row>
        <row r="46">
          <cell r="C46" t="str">
            <v>1388DU001</v>
          </cell>
          <cell r="G46">
            <v>300000</v>
          </cell>
          <cell r="H46">
            <v>0</v>
          </cell>
          <cell r="J46">
            <v>300000</v>
          </cell>
          <cell r="K46">
            <v>0</v>
          </cell>
          <cell r="M46">
            <v>0</v>
          </cell>
          <cell r="O46">
            <v>0</v>
          </cell>
          <cell r="Q46">
            <v>0</v>
          </cell>
          <cell r="S46">
            <v>0</v>
          </cell>
          <cell r="U46">
            <v>300000</v>
          </cell>
          <cell r="V46">
            <v>0</v>
          </cell>
        </row>
        <row r="47">
          <cell r="C47" t="str">
            <v>1388HA001</v>
          </cell>
          <cell r="G47">
            <v>600000</v>
          </cell>
          <cell r="H47">
            <v>0</v>
          </cell>
          <cell r="J47">
            <v>600000</v>
          </cell>
          <cell r="K47">
            <v>0</v>
          </cell>
          <cell r="M47">
            <v>0</v>
          </cell>
          <cell r="O47">
            <v>0</v>
          </cell>
          <cell r="Q47">
            <v>0</v>
          </cell>
          <cell r="S47">
            <v>0</v>
          </cell>
          <cell r="U47">
            <v>600000</v>
          </cell>
          <cell r="V47">
            <v>0</v>
          </cell>
        </row>
        <row r="48">
          <cell r="C48" t="str">
            <v>1388LU001</v>
          </cell>
          <cell r="G48">
            <v>800000</v>
          </cell>
          <cell r="H48">
            <v>0</v>
          </cell>
          <cell r="J48">
            <v>800000</v>
          </cell>
          <cell r="K48">
            <v>0</v>
          </cell>
          <cell r="M48">
            <v>0</v>
          </cell>
          <cell r="O48">
            <v>0</v>
          </cell>
          <cell r="Q48">
            <v>0</v>
          </cell>
          <cell r="S48">
            <v>0</v>
          </cell>
          <cell r="U48">
            <v>800000</v>
          </cell>
          <cell r="V48">
            <v>0</v>
          </cell>
        </row>
        <row r="49">
          <cell r="A49">
            <v>139</v>
          </cell>
          <cell r="C49" t="str">
            <v>TSLD</v>
          </cell>
          <cell r="G49">
            <v>0</v>
          </cell>
          <cell r="H49">
            <v>0</v>
          </cell>
          <cell r="J49">
            <v>0</v>
          </cell>
          <cell r="K49">
            <v>0</v>
          </cell>
          <cell r="M49">
            <v>0</v>
          </cell>
          <cell r="O49">
            <v>0</v>
          </cell>
          <cell r="Q49">
            <v>0</v>
          </cell>
          <cell r="S49">
            <v>0</v>
          </cell>
          <cell r="U49">
            <v>0</v>
          </cell>
          <cell r="V49">
            <v>0</v>
          </cell>
        </row>
        <row r="50">
          <cell r="A50">
            <v>141</v>
          </cell>
          <cell r="C50" t="str">
            <v>TSLD</v>
          </cell>
          <cell r="G50">
            <v>93561556</v>
          </cell>
          <cell r="H50">
            <v>0</v>
          </cell>
          <cell r="J50">
            <v>93561556</v>
          </cell>
          <cell r="K50">
            <v>0</v>
          </cell>
          <cell r="M50">
            <v>2000000</v>
          </cell>
          <cell r="O50">
            <v>400000</v>
          </cell>
          <cell r="Q50">
            <v>2000000</v>
          </cell>
          <cell r="S50">
            <v>400000</v>
          </cell>
          <cell r="U50">
            <v>95161556</v>
          </cell>
          <cell r="V50">
            <v>0</v>
          </cell>
        </row>
        <row r="51">
          <cell r="C51" t="str">
            <v>141AN001</v>
          </cell>
          <cell r="G51">
            <v>643758</v>
          </cell>
          <cell r="H51">
            <v>0</v>
          </cell>
          <cell r="J51">
            <v>643758</v>
          </cell>
          <cell r="K51">
            <v>0</v>
          </cell>
          <cell r="M51">
            <v>0</v>
          </cell>
          <cell r="O51">
            <v>0</v>
          </cell>
          <cell r="Q51">
            <v>0</v>
          </cell>
          <cell r="S51">
            <v>0</v>
          </cell>
          <cell r="U51">
            <v>643758</v>
          </cell>
          <cell r="V51">
            <v>0</v>
          </cell>
        </row>
        <row r="52">
          <cell r="C52" t="str">
            <v>141DA001</v>
          </cell>
          <cell r="G52">
            <v>1000</v>
          </cell>
          <cell r="H52">
            <v>0</v>
          </cell>
          <cell r="J52">
            <v>1000</v>
          </cell>
          <cell r="K52">
            <v>0</v>
          </cell>
          <cell r="M52">
            <v>0</v>
          </cell>
          <cell r="O52">
            <v>0</v>
          </cell>
          <cell r="Q52">
            <v>0</v>
          </cell>
          <cell r="S52">
            <v>0</v>
          </cell>
          <cell r="U52">
            <v>1000</v>
          </cell>
          <cell r="V52">
            <v>0</v>
          </cell>
        </row>
        <row r="53">
          <cell r="C53" t="str">
            <v>141DU001</v>
          </cell>
          <cell r="G53">
            <v>7649314</v>
          </cell>
          <cell r="H53">
            <v>0</v>
          </cell>
          <cell r="J53">
            <v>7649314</v>
          </cell>
          <cell r="K53">
            <v>0</v>
          </cell>
          <cell r="M53">
            <v>0</v>
          </cell>
          <cell r="O53">
            <v>0</v>
          </cell>
          <cell r="Q53">
            <v>0</v>
          </cell>
          <cell r="S53">
            <v>0</v>
          </cell>
          <cell r="U53">
            <v>7649314</v>
          </cell>
          <cell r="V53">
            <v>0</v>
          </cell>
        </row>
        <row r="54">
          <cell r="C54" t="str">
            <v>141GI001</v>
          </cell>
          <cell r="G54">
            <v>1610000</v>
          </cell>
          <cell r="H54">
            <v>0</v>
          </cell>
          <cell r="J54">
            <v>1610000</v>
          </cell>
          <cell r="K54">
            <v>0</v>
          </cell>
          <cell r="M54">
            <v>0</v>
          </cell>
          <cell r="O54">
            <v>0</v>
          </cell>
          <cell r="Q54">
            <v>0</v>
          </cell>
          <cell r="S54">
            <v>0</v>
          </cell>
          <cell r="U54">
            <v>1610000</v>
          </cell>
          <cell r="V54">
            <v>0</v>
          </cell>
        </row>
        <row r="55">
          <cell r="C55" t="str">
            <v>141HA001</v>
          </cell>
          <cell r="G55">
            <v>19264650</v>
          </cell>
          <cell r="H55">
            <v>0</v>
          </cell>
          <cell r="J55">
            <v>19264650</v>
          </cell>
          <cell r="K55">
            <v>0</v>
          </cell>
          <cell r="M55">
            <v>0</v>
          </cell>
          <cell r="O55">
            <v>0</v>
          </cell>
          <cell r="Q55">
            <v>0</v>
          </cell>
          <cell r="S55">
            <v>0</v>
          </cell>
          <cell r="U55">
            <v>19264650</v>
          </cell>
          <cell r="V55">
            <v>0</v>
          </cell>
        </row>
        <row r="56">
          <cell r="C56" t="str">
            <v>141HO001</v>
          </cell>
          <cell r="G56">
            <v>454000</v>
          </cell>
          <cell r="H56">
            <v>0</v>
          </cell>
          <cell r="J56">
            <v>454000</v>
          </cell>
          <cell r="K56">
            <v>0</v>
          </cell>
          <cell r="M56">
            <v>0</v>
          </cell>
          <cell r="O56">
            <v>0</v>
          </cell>
          <cell r="Q56">
            <v>0</v>
          </cell>
          <cell r="S56">
            <v>0</v>
          </cell>
          <cell r="U56">
            <v>454000</v>
          </cell>
          <cell r="V56">
            <v>0</v>
          </cell>
        </row>
        <row r="57">
          <cell r="C57" t="str">
            <v>141HU001</v>
          </cell>
          <cell r="G57">
            <v>923076</v>
          </cell>
          <cell r="H57">
            <v>0</v>
          </cell>
          <cell r="J57">
            <v>923076</v>
          </cell>
          <cell r="K57">
            <v>0</v>
          </cell>
          <cell r="M57">
            <v>0</v>
          </cell>
          <cell r="O57">
            <v>0</v>
          </cell>
          <cell r="Q57">
            <v>0</v>
          </cell>
          <cell r="S57">
            <v>0</v>
          </cell>
          <cell r="U57">
            <v>923076</v>
          </cell>
          <cell r="V57">
            <v>0</v>
          </cell>
        </row>
        <row r="58">
          <cell r="C58" t="str">
            <v>141KY001</v>
          </cell>
          <cell r="G58">
            <v>24933000</v>
          </cell>
          <cell r="H58">
            <v>0</v>
          </cell>
          <cell r="J58">
            <v>24933000</v>
          </cell>
          <cell r="K58">
            <v>0</v>
          </cell>
          <cell r="M58">
            <v>0</v>
          </cell>
          <cell r="O58">
            <v>0</v>
          </cell>
          <cell r="Q58">
            <v>0</v>
          </cell>
          <cell r="S58">
            <v>0</v>
          </cell>
          <cell r="U58">
            <v>24933000</v>
          </cell>
          <cell r="V58">
            <v>0</v>
          </cell>
        </row>
        <row r="59">
          <cell r="C59" t="str">
            <v>141TA001</v>
          </cell>
          <cell r="G59">
            <v>2590500</v>
          </cell>
          <cell r="H59">
            <v>0</v>
          </cell>
          <cell r="J59">
            <v>2590500</v>
          </cell>
          <cell r="K59">
            <v>0</v>
          </cell>
          <cell r="M59">
            <v>2000000</v>
          </cell>
          <cell r="O59">
            <v>0</v>
          </cell>
          <cell r="Q59">
            <v>2000000</v>
          </cell>
          <cell r="S59">
            <v>0</v>
          </cell>
          <cell r="U59">
            <v>4590500</v>
          </cell>
          <cell r="V59">
            <v>0</v>
          </cell>
        </row>
        <row r="60">
          <cell r="C60" t="str">
            <v>141TA002</v>
          </cell>
          <cell r="G60">
            <v>117000</v>
          </cell>
          <cell r="H60">
            <v>0</v>
          </cell>
          <cell r="J60">
            <v>117000</v>
          </cell>
          <cell r="K60">
            <v>0</v>
          </cell>
          <cell r="M60">
            <v>0</v>
          </cell>
          <cell r="O60">
            <v>0</v>
          </cell>
          <cell r="Q60">
            <v>0</v>
          </cell>
          <cell r="S60">
            <v>0</v>
          </cell>
          <cell r="U60">
            <v>117000</v>
          </cell>
          <cell r="V60">
            <v>0</v>
          </cell>
        </row>
        <row r="61">
          <cell r="C61" t="str">
            <v>141TH001</v>
          </cell>
          <cell r="G61">
            <v>1624048</v>
          </cell>
          <cell r="H61">
            <v>0</v>
          </cell>
          <cell r="J61">
            <v>1624048</v>
          </cell>
          <cell r="K61">
            <v>0</v>
          </cell>
          <cell r="M61">
            <v>0</v>
          </cell>
          <cell r="O61">
            <v>0</v>
          </cell>
          <cell r="Q61">
            <v>0</v>
          </cell>
          <cell r="S61">
            <v>0</v>
          </cell>
          <cell r="U61">
            <v>1624048</v>
          </cell>
          <cell r="V61">
            <v>0</v>
          </cell>
        </row>
        <row r="62">
          <cell r="C62" t="str">
            <v>141TU001</v>
          </cell>
          <cell r="G62">
            <v>1724500</v>
          </cell>
          <cell r="H62">
            <v>0</v>
          </cell>
          <cell r="J62">
            <v>1724500</v>
          </cell>
          <cell r="K62">
            <v>0</v>
          </cell>
          <cell r="M62">
            <v>0</v>
          </cell>
          <cell r="O62">
            <v>0</v>
          </cell>
          <cell r="Q62">
            <v>0</v>
          </cell>
          <cell r="S62">
            <v>0</v>
          </cell>
          <cell r="U62">
            <v>1724500</v>
          </cell>
          <cell r="V62">
            <v>0</v>
          </cell>
        </row>
        <row r="63">
          <cell r="C63" t="str">
            <v>141VU001</v>
          </cell>
          <cell r="G63">
            <v>32026710</v>
          </cell>
          <cell r="H63">
            <v>0</v>
          </cell>
          <cell r="J63">
            <v>32026710</v>
          </cell>
          <cell r="K63">
            <v>0</v>
          </cell>
          <cell r="M63">
            <v>0</v>
          </cell>
          <cell r="O63">
            <v>400000</v>
          </cell>
          <cell r="Q63">
            <v>0</v>
          </cell>
          <cell r="S63">
            <v>400000</v>
          </cell>
          <cell r="U63">
            <v>31626710</v>
          </cell>
          <cell r="V63">
            <v>0</v>
          </cell>
        </row>
        <row r="64">
          <cell r="A64">
            <v>142</v>
          </cell>
          <cell r="C64" t="str">
            <v>TSLD</v>
          </cell>
          <cell r="G64">
            <v>116327362</v>
          </cell>
          <cell r="H64">
            <v>0</v>
          </cell>
          <cell r="J64">
            <v>116327362</v>
          </cell>
          <cell r="K64">
            <v>0</v>
          </cell>
          <cell r="M64">
            <v>0</v>
          </cell>
          <cell r="O64">
            <v>11000000</v>
          </cell>
          <cell r="Q64">
            <v>0</v>
          </cell>
          <cell r="S64">
            <v>11000000</v>
          </cell>
          <cell r="U64">
            <v>105327362</v>
          </cell>
          <cell r="V64">
            <v>0</v>
          </cell>
        </row>
        <row r="65">
          <cell r="C65">
            <v>1421</v>
          </cell>
          <cell r="G65">
            <v>114078362</v>
          </cell>
          <cell r="H65">
            <v>0</v>
          </cell>
          <cell r="J65">
            <v>114078362</v>
          </cell>
          <cell r="K65">
            <v>0</v>
          </cell>
          <cell r="M65">
            <v>0</v>
          </cell>
          <cell r="O65">
            <v>11000000</v>
          </cell>
          <cell r="Q65">
            <v>0</v>
          </cell>
          <cell r="S65">
            <v>11000000</v>
          </cell>
          <cell r="U65">
            <v>103078362</v>
          </cell>
          <cell r="V65">
            <v>0</v>
          </cell>
        </row>
        <row r="66">
          <cell r="C66">
            <v>1422</v>
          </cell>
          <cell r="G66">
            <v>2249000</v>
          </cell>
          <cell r="H66">
            <v>0</v>
          </cell>
          <cell r="J66">
            <v>2249000</v>
          </cell>
          <cell r="K66">
            <v>0</v>
          </cell>
          <cell r="M66">
            <v>0</v>
          </cell>
          <cell r="O66">
            <v>0</v>
          </cell>
          <cell r="Q66">
            <v>0</v>
          </cell>
          <cell r="S66">
            <v>0</v>
          </cell>
          <cell r="U66">
            <v>2249000</v>
          </cell>
          <cell r="V66">
            <v>0</v>
          </cell>
        </row>
        <row r="67">
          <cell r="A67">
            <v>144</v>
          </cell>
          <cell r="C67" t="str">
            <v>TSLD</v>
          </cell>
          <cell r="G67">
            <v>0</v>
          </cell>
          <cell r="H67">
            <v>0</v>
          </cell>
          <cell r="J67">
            <v>0</v>
          </cell>
          <cell r="K67">
            <v>0</v>
          </cell>
          <cell r="M67">
            <v>0</v>
          </cell>
          <cell r="O67">
            <v>0</v>
          </cell>
          <cell r="Q67">
            <v>0</v>
          </cell>
          <cell r="S67">
            <v>0</v>
          </cell>
          <cell r="U67">
            <v>0</v>
          </cell>
          <cell r="V67">
            <v>0</v>
          </cell>
        </row>
        <row r="68">
          <cell r="C68" t="str">
            <v>*</v>
          </cell>
          <cell r="G68">
            <v>1223963245</v>
          </cell>
          <cell r="H68">
            <v>0</v>
          </cell>
          <cell r="J68">
            <v>1223963245</v>
          </cell>
          <cell r="K68">
            <v>0</v>
          </cell>
          <cell r="M68">
            <v>167489000</v>
          </cell>
          <cell r="O68">
            <v>149002437.73411277</v>
          </cell>
          <cell r="Q68">
            <v>167489000</v>
          </cell>
          <cell r="S68">
            <v>149002437.73411277</v>
          </cell>
          <cell r="U68">
            <v>1242449807.2658873</v>
          </cell>
          <cell r="V68">
            <v>0</v>
          </cell>
        </row>
        <row r="69">
          <cell r="A69">
            <v>1521</v>
          </cell>
          <cell r="C69" t="str">
            <v>TSTK</v>
          </cell>
          <cell r="G69">
            <v>1170845195</v>
          </cell>
          <cell r="J69">
            <v>1170845195</v>
          </cell>
          <cell r="K69">
            <v>0</v>
          </cell>
          <cell r="M69">
            <v>140689000</v>
          </cell>
          <cell r="O69">
            <v>134642437.73411277</v>
          </cell>
          <cell r="Q69">
            <v>140689000</v>
          </cell>
          <cell r="S69">
            <v>134642437.73411277</v>
          </cell>
          <cell r="U69">
            <v>1176891757.2658873</v>
          </cell>
          <cell r="V69">
            <v>0</v>
          </cell>
        </row>
        <row r="70">
          <cell r="C70" t="str">
            <v>1521BA001</v>
          </cell>
          <cell r="G70">
            <v>145798562</v>
          </cell>
          <cell r="H70">
            <v>0</v>
          </cell>
          <cell r="J70">
            <v>145798562</v>
          </cell>
          <cell r="K70">
            <v>0</v>
          </cell>
          <cell r="M70">
            <v>0</v>
          </cell>
          <cell r="O70">
            <v>25049024.000000004</v>
          </cell>
          <cell r="Q70">
            <v>0</v>
          </cell>
          <cell r="S70">
            <v>25049024.000000004</v>
          </cell>
          <cell r="U70">
            <v>120749538</v>
          </cell>
          <cell r="V70">
            <v>0</v>
          </cell>
        </row>
        <row r="71">
          <cell r="C71" t="str">
            <v>1521BA002</v>
          </cell>
          <cell r="G71">
            <v>1991880</v>
          </cell>
          <cell r="H71">
            <v>0</v>
          </cell>
          <cell r="J71">
            <v>1991880</v>
          </cell>
          <cell r="K71">
            <v>0</v>
          </cell>
          <cell r="M71">
            <v>0</v>
          </cell>
          <cell r="O71">
            <v>0</v>
          </cell>
          <cell r="Q71">
            <v>0</v>
          </cell>
          <cell r="S71">
            <v>0</v>
          </cell>
          <cell r="U71">
            <v>1991880</v>
          </cell>
          <cell r="V71">
            <v>0</v>
          </cell>
        </row>
        <row r="72">
          <cell r="C72" t="str">
            <v>1521CH001</v>
          </cell>
          <cell r="G72">
            <v>62650695</v>
          </cell>
          <cell r="H72">
            <v>0</v>
          </cell>
          <cell r="J72">
            <v>62650695</v>
          </cell>
          <cell r="K72">
            <v>0</v>
          </cell>
          <cell r="M72">
            <v>0</v>
          </cell>
          <cell r="O72">
            <v>0</v>
          </cell>
          <cell r="Q72">
            <v>0</v>
          </cell>
          <cell r="S72">
            <v>0</v>
          </cell>
          <cell r="U72">
            <v>62650695</v>
          </cell>
          <cell r="V72">
            <v>0</v>
          </cell>
        </row>
        <row r="73">
          <cell r="C73" t="str">
            <v>1521GO001</v>
          </cell>
          <cell r="G73">
            <v>10468208.999999994</v>
          </cell>
          <cell r="H73">
            <v>0</v>
          </cell>
          <cell r="J73">
            <v>10468208.999999994</v>
          </cell>
          <cell r="K73">
            <v>0</v>
          </cell>
          <cell r="M73">
            <v>0</v>
          </cell>
          <cell r="O73">
            <v>0</v>
          </cell>
          <cell r="Q73">
            <v>0</v>
          </cell>
          <cell r="S73">
            <v>0</v>
          </cell>
          <cell r="U73">
            <v>10468208.999999994</v>
          </cell>
          <cell r="V73">
            <v>0</v>
          </cell>
        </row>
        <row r="74">
          <cell r="C74" t="str">
            <v>1521GO002</v>
          </cell>
          <cell r="G74">
            <v>645568</v>
          </cell>
          <cell r="H74">
            <v>0</v>
          </cell>
          <cell r="J74">
            <v>645568</v>
          </cell>
          <cell r="K74">
            <v>0</v>
          </cell>
          <cell r="M74">
            <v>0</v>
          </cell>
          <cell r="O74">
            <v>0</v>
          </cell>
          <cell r="Q74">
            <v>0</v>
          </cell>
          <cell r="S74">
            <v>0</v>
          </cell>
          <cell r="U74">
            <v>645568</v>
          </cell>
          <cell r="V74">
            <v>0</v>
          </cell>
        </row>
        <row r="75">
          <cell r="C75" t="str">
            <v>1521HO001</v>
          </cell>
          <cell r="G75">
            <v>7514775.0000000065</v>
          </cell>
          <cell r="H75">
            <v>0</v>
          </cell>
          <cell r="J75">
            <v>7514775.0000000065</v>
          </cell>
          <cell r="K75">
            <v>0</v>
          </cell>
          <cell r="M75">
            <v>140689000</v>
          </cell>
          <cell r="O75">
            <v>61544261.734112777</v>
          </cell>
          <cell r="Q75">
            <v>140689000</v>
          </cell>
          <cell r="S75">
            <v>61544261.734112777</v>
          </cell>
          <cell r="U75">
            <v>86659513.265887231</v>
          </cell>
          <cell r="V75">
            <v>0</v>
          </cell>
        </row>
        <row r="76">
          <cell r="C76" t="str">
            <v>1521KI001</v>
          </cell>
          <cell r="G76">
            <v>113848068</v>
          </cell>
          <cell r="H76">
            <v>0</v>
          </cell>
          <cell r="J76">
            <v>113848068</v>
          </cell>
          <cell r="K76">
            <v>0</v>
          </cell>
          <cell r="M76">
            <v>0</v>
          </cell>
          <cell r="O76">
            <v>0</v>
          </cell>
          <cell r="Q76">
            <v>0</v>
          </cell>
          <cell r="S76">
            <v>0</v>
          </cell>
          <cell r="U76">
            <v>113848068</v>
          </cell>
          <cell r="V76">
            <v>0</v>
          </cell>
        </row>
        <row r="77">
          <cell r="C77" t="str">
            <v>1521SA001</v>
          </cell>
          <cell r="G77">
            <v>256522496</v>
          </cell>
          <cell r="H77">
            <v>0</v>
          </cell>
          <cell r="J77">
            <v>256522496</v>
          </cell>
          <cell r="K77">
            <v>0</v>
          </cell>
          <cell r="M77">
            <v>0</v>
          </cell>
          <cell r="O77">
            <v>48049152</v>
          </cell>
          <cell r="Q77">
            <v>0</v>
          </cell>
          <cell r="S77">
            <v>48049152</v>
          </cell>
          <cell r="U77">
            <v>208473344</v>
          </cell>
          <cell r="V77">
            <v>0</v>
          </cell>
        </row>
        <row r="78">
          <cell r="C78" t="str">
            <v>1521TA001</v>
          </cell>
          <cell r="G78">
            <v>33824226</v>
          </cell>
          <cell r="H78">
            <v>0</v>
          </cell>
          <cell r="J78">
            <v>33824226</v>
          </cell>
          <cell r="K78">
            <v>0</v>
          </cell>
          <cell r="M78">
            <v>0</v>
          </cell>
          <cell r="O78">
            <v>0</v>
          </cell>
          <cell r="Q78">
            <v>0</v>
          </cell>
          <cell r="S78">
            <v>0</v>
          </cell>
          <cell r="U78">
            <v>33824226</v>
          </cell>
          <cell r="V78">
            <v>0</v>
          </cell>
        </row>
        <row r="79">
          <cell r="C79" t="str">
            <v>1521TA002</v>
          </cell>
          <cell r="G79">
            <v>76569990</v>
          </cell>
          <cell r="H79">
            <v>0</v>
          </cell>
          <cell r="J79">
            <v>76569990</v>
          </cell>
          <cell r="K79">
            <v>0</v>
          </cell>
          <cell r="M79">
            <v>0</v>
          </cell>
          <cell r="O79">
            <v>0</v>
          </cell>
          <cell r="Q79">
            <v>0</v>
          </cell>
          <cell r="S79">
            <v>0</v>
          </cell>
          <cell r="U79">
            <v>76569990</v>
          </cell>
          <cell r="V79">
            <v>0</v>
          </cell>
        </row>
        <row r="80">
          <cell r="C80" t="str">
            <v>1521TH001</v>
          </cell>
          <cell r="G80">
            <v>461010726</v>
          </cell>
          <cell r="H80">
            <v>0</v>
          </cell>
          <cell r="J80">
            <v>461010726</v>
          </cell>
          <cell r="K80">
            <v>0</v>
          </cell>
          <cell r="M80">
            <v>0</v>
          </cell>
          <cell r="O80">
            <v>0</v>
          </cell>
          <cell r="Q80">
            <v>0</v>
          </cell>
          <cell r="S80">
            <v>0</v>
          </cell>
          <cell r="U80">
            <v>461010726</v>
          </cell>
          <cell r="V80">
            <v>0</v>
          </cell>
        </row>
        <row r="81">
          <cell r="A81">
            <v>1522</v>
          </cell>
          <cell r="C81" t="str">
            <v>TSTK</v>
          </cell>
          <cell r="G81">
            <v>30362998</v>
          </cell>
          <cell r="H81">
            <v>0</v>
          </cell>
          <cell r="J81">
            <v>30362998</v>
          </cell>
          <cell r="K81">
            <v>0</v>
          </cell>
          <cell r="M81">
            <v>26800000</v>
          </cell>
          <cell r="O81">
            <v>14360000</v>
          </cell>
          <cell r="Q81">
            <v>26800000</v>
          </cell>
          <cell r="S81">
            <v>14360000</v>
          </cell>
          <cell r="U81">
            <v>42802998</v>
          </cell>
          <cell r="V81">
            <v>0</v>
          </cell>
        </row>
        <row r="82">
          <cell r="C82" t="str">
            <v>1522AC001</v>
          </cell>
          <cell r="G82">
            <v>132000</v>
          </cell>
          <cell r="H82">
            <v>0</v>
          </cell>
          <cell r="J82">
            <v>132000</v>
          </cell>
          <cell r="K82">
            <v>0</v>
          </cell>
          <cell r="M82">
            <v>0</v>
          </cell>
          <cell r="O82">
            <v>0</v>
          </cell>
          <cell r="Q82">
            <v>0</v>
          </cell>
          <cell r="S82">
            <v>0</v>
          </cell>
          <cell r="U82">
            <v>132000</v>
          </cell>
          <cell r="V82">
            <v>0</v>
          </cell>
        </row>
        <row r="83">
          <cell r="C83" t="str">
            <v>1522AM001</v>
          </cell>
          <cell r="G83">
            <v>140000</v>
          </cell>
          <cell r="H83">
            <v>0</v>
          </cell>
          <cell r="J83">
            <v>140000</v>
          </cell>
          <cell r="K83">
            <v>0</v>
          </cell>
          <cell r="M83">
            <v>0</v>
          </cell>
          <cell r="O83">
            <v>0</v>
          </cell>
          <cell r="Q83">
            <v>0</v>
          </cell>
          <cell r="S83">
            <v>0</v>
          </cell>
          <cell r="U83">
            <v>140000</v>
          </cell>
          <cell r="V83">
            <v>0</v>
          </cell>
        </row>
        <row r="84">
          <cell r="C84" t="str">
            <v>1522BU001</v>
          </cell>
          <cell r="G84">
            <v>162178</v>
          </cell>
          <cell r="H84">
            <v>0</v>
          </cell>
          <cell r="J84">
            <v>162178</v>
          </cell>
          <cell r="K84">
            <v>0</v>
          </cell>
          <cell r="M84">
            <v>0</v>
          </cell>
          <cell r="O84">
            <v>0</v>
          </cell>
          <cell r="Q84">
            <v>0</v>
          </cell>
          <cell r="S84">
            <v>0</v>
          </cell>
          <cell r="U84">
            <v>162178</v>
          </cell>
          <cell r="V84">
            <v>0</v>
          </cell>
        </row>
        <row r="85">
          <cell r="C85" t="str">
            <v>1522BU002</v>
          </cell>
          <cell r="G85">
            <v>797895</v>
          </cell>
          <cell r="H85">
            <v>0</v>
          </cell>
          <cell r="J85">
            <v>797895</v>
          </cell>
          <cell r="K85">
            <v>0</v>
          </cell>
          <cell r="M85">
            <v>0</v>
          </cell>
          <cell r="O85">
            <v>0</v>
          </cell>
          <cell r="Q85">
            <v>0</v>
          </cell>
          <cell r="S85">
            <v>0</v>
          </cell>
          <cell r="U85">
            <v>797895</v>
          </cell>
          <cell r="V85">
            <v>0</v>
          </cell>
        </row>
        <row r="86">
          <cell r="C86" t="str">
            <v>1522BU003</v>
          </cell>
          <cell r="G86">
            <v>295225</v>
          </cell>
          <cell r="H86">
            <v>0</v>
          </cell>
          <cell r="J86">
            <v>295225</v>
          </cell>
          <cell r="K86">
            <v>0</v>
          </cell>
          <cell r="M86">
            <v>0</v>
          </cell>
          <cell r="O86">
            <v>0</v>
          </cell>
          <cell r="Q86">
            <v>0</v>
          </cell>
          <cell r="S86">
            <v>0</v>
          </cell>
          <cell r="U86">
            <v>295225</v>
          </cell>
          <cell r="V86">
            <v>0</v>
          </cell>
        </row>
        <row r="87">
          <cell r="C87" t="str">
            <v>1522CH001</v>
          </cell>
          <cell r="G87">
            <v>2181200</v>
          </cell>
          <cell r="H87">
            <v>0</v>
          </cell>
          <cell r="J87">
            <v>2181200</v>
          </cell>
          <cell r="K87">
            <v>0</v>
          </cell>
          <cell r="M87">
            <v>0</v>
          </cell>
          <cell r="O87">
            <v>0</v>
          </cell>
          <cell r="Q87">
            <v>0</v>
          </cell>
          <cell r="S87">
            <v>0</v>
          </cell>
          <cell r="U87">
            <v>2181200</v>
          </cell>
          <cell r="V87">
            <v>0</v>
          </cell>
        </row>
        <row r="88">
          <cell r="C88" t="str">
            <v>1522DA001</v>
          </cell>
          <cell r="G88">
            <v>687500</v>
          </cell>
          <cell r="H88">
            <v>0</v>
          </cell>
          <cell r="J88">
            <v>687500</v>
          </cell>
          <cell r="K88">
            <v>0</v>
          </cell>
          <cell r="M88">
            <v>0</v>
          </cell>
          <cell r="O88">
            <v>0</v>
          </cell>
          <cell r="Q88">
            <v>0</v>
          </cell>
          <cell r="S88">
            <v>0</v>
          </cell>
          <cell r="U88">
            <v>687500</v>
          </cell>
          <cell r="V88">
            <v>0</v>
          </cell>
        </row>
        <row r="89">
          <cell r="C89" t="str">
            <v>1522DI001</v>
          </cell>
          <cell r="G89">
            <v>29000</v>
          </cell>
          <cell r="H89">
            <v>0</v>
          </cell>
          <cell r="J89">
            <v>29000</v>
          </cell>
          <cell r="K89">
            <v>0</v>
          </cell>
          <cell r="M89">
            <v>0</v>
          </cell>
          <cell r="O89">
            <v>0</v>
          </cell>
          <cell r="Q89">
            <v>0</v>
          </cell>
          <cell r="S89">
            <v>0</v>
          </cell>
          <cell r="U89">
            <v>29000</v>
          </cell>
          <cell r="V89">
            <v>0</v>
          </cell>
        </row>
        <row r="90">
          <cell r="C90" t="str">
            <v>1522DI002</v>
          </cell>
          <cell r="G90">
            <v>625000</v>
          </cell>
          <cell r="H90">
            <v>0</v>
          </cell>
          <cell r="J90">
            <v>625000</v>
          </cell>
          <cell r="K90">
            <v>0</v>
          </cell>
          <cell r="M90">
            <v>0</v>
          </cell>
          <cell r="O90">
            <v>0</v>
          </cell>
          <cell r="Q90">
            <v>0</v>
          </cell>
          <cell r="S90">
            <v>0</v>
          </cell>
          <cell r="U90">
            <v>625000</v>
          </cell>
          <cell r="V90">
            <v>0</v>
          </cell>
        </row>
        <row r="91">
          <cell r="C91" t="str">
            <v>1522KE001</v>
          </cell>
          <cell r="G91">
            <v>1160000</v>
          </cell>
          <cell r="H91">
            <v>0</v>
          </cell>
          <cell r="J91">
            <v>1160000</v>
          </cell>
          <cell r="K91">
            <v>0</v>
          </cell>
          <cell r="M91">
            <v>2200000</v>
          </cell>
          <cell r="O91">
            <v>580000</v>
          </cell>
          <cell r="Q91">
            <v>2200000</v>
          </cell>
          <cell r="S91">
            <v>580000</v>
          </cell>
          <cell r="U91">
            <v>2780000</v>
          </cell>
          <cell r="V91">
            <v>0</v>
          </cell>
        </row>
        <row r="92">
          <cell r="C92" t="str">
            <v>1522KE002</v>
          </cell>
          <cell r="G92">
            <v>18694000</v>
          </cell>
          <cell r="H92">
            <v>0</v>
          </cell>
          <cell r="J92">
            <v>18694000</v>
          </cell>
          <cell r="K92">
            <v>0</v>
          </cell>
          <cell r="M92">
            <v>15000000</v>
          </cell>
          <cell r="O92">
            <v>13000000</v>
          </cell>
          <cell r="Q92">
            <v>15000000</v>
          </cell>
          <cell r="S92">
            <v>13000000</v>
          </cell>
          <cell r="U92">
            <v>20694000</v>
          </cell>
          <cell r="V92">
            <v>0</v>
          </cell>
        </row>
        <row r="93">
          <cell r="C93" t="str">
            <v>1522SO001</v>
          </cell>
          <cell r="G93">
            <v>1196000</v>
          </cell>
          <cell r="H93">
            <v>0</v>
          </cell>
          <cell r="J93">
            <v>1196000</v>
          </cell>
          <cell r="K93">
            <v>0</v>
          </cell>
          <cell r="M93">
            <v>0</v>
          </cell>
          <cell r="O93">
            <v>780000</v>
          </cell>
          <cell r="Q93">
            <v>0</v>
          </cell>
          <cell r="S93">
            <v>780000</v>
          </cell>
          <cell r="U93">
            <v>416000</v>
          </cell>
          <cell r="V93">
            <v>0</v>
          </cell>
        </row>
        <row r="94">
          <cell r="C94" t="str">
            <v>1522SO002</v>
          </cell>
          <cell r="G94">
            <v>483000</v>
          </cell>
          <cell r="H94">
            <v>0</v>
          </cell>
          <cell r="J94">
            <v>483000</v>
          </cell>
          <cell r="K94">
            <v>0</v>
          </cell>
          <cell r="M94">
            <v>9600000</v>
          </cell>
          <cell r="O94">
            <v>0</v>
          </cell>
          <cell r="Q94">
            <v>9600000</v>
          </cell>
          <cell r="S94">
            <v>0</v>
          </cell>
          <cell r="U94">
            <v>10083000</v>
          </cell>
          <cell r="V94">
            <v>0</v>
          </cell>
        </row>
        <row r="95">
          <cell r="C95" t="str">
            <v>1522TI001</v>
          </cell>
          <cell r="G95">
            <v>990000</v>
          </cell>
          <cell r="H95">
            <v>0</v>
          </cell>
          <cell r="J95">
            <v>990000</v>
          </cell>
          <cell r="K95">
            <v>0</v>
          </cell>
          <cell r="M95">
            <v>0</v>
          </cell>
          <cell r="O95">
            <v>0</v>
          </cell>
          <cell r="Q95">
            <v>0</v>
          </cell>
          <cell r="S95">
            <v>0</v>
          </cell>
          <cell r="U95">
            <v>990000</v>
          </cell>
          <cell r="V95">
            <v>0</v>
          </cell>
        </row>
        <row r="96">
          <cell r="C96" t="str">
            <v>1522VI001</v>
          </cell>
          <cell r="G96">
            <v>450000</v>
          </cell>
          <cell r="H96">
            <v>0</v>
          </cell>
          <cell r="J96">
            <v>450000</v>
          </cell>
          <cell r="K96">
            <v>0</v>
          </cell>
          <cell r="M96">
            <v>0</v>
          </cell>
          <cell r="O96">
            <v>0</v>
          </cell>
          <cell r="Q96">
            <v>0</v>
          </cell>
          <cell r="S96">
            <v>0</v>
          </cell>
          <cell r="U96">
            <v>450000</v>
          </cell>
          <cell r="V96">
            <v>0</v>
          </cell>
        </row>
        <row r="97">
          <cell r="C97" t="str">
            <v>1522VI002</v>
          </cell>
          <cell r="G97">
            <v>2340000</v>
          </cell>
          <cell r="H97">
            <v>0</v>
          </cell>
          <cell r="J97">
            <v>2340000</v>
          </cell>
          <cell r="K97">
            <v>0</v>
          </cell>
          <cell r="M97">
            <v>0</v>
          </cell>
          <cell r="O97">
            <v>0</v>
          </cell>
          <cell r="Q97">
            <v>0</v>
          </cell>
          <cell r="S97">
            <v>0</v>
          </cell>
          <cell r="U97">
            <v>2340000</v>
          </cell>
          <cell r="V97">
            <v>0</v>
          </cell>
        </row>
        <row r="98">
          <cell r="A98">
            <v>1523</v>
          </cell>
          <cell r="C98" t="str">
            <v>TSTK</v>
          </cell>
          <cell r="G98">
            <v>4610000</v>
          </cell>
          <cell r="H98">
            <v>0</v>
          </cell>
          <cell r="J98">
            <v>4610000</v>
          </cell>
          <cell r="K98">
            <v>0</v>
          </cell>
          <cell r="M98">
            <v>0</v>
          </cell>
          <cell r="O98">
            <v>0</v>
          </cell>
          <cell r="Q98">
            <v>0</v>
          </cell>
          <cell r="S98">
            <v>0</v>
          </cell>
          <cell r="U98">
            <v>4610000</v>
          </cell>
          <cell r="V98">
            <v>0</v>
          </cell>
        </row>
        <row r="99">
          <cell r="C99" t="str">
            <v>1523DA001</v>
          </cell>
          <cell r="G99">
            <v>840000</v>
          </cell>
          <cell r="J99">
            <v>840000</v>
          </cell>
          <cell r="K99">
            <v>0</v>
          </cell>
          <cell r="M99">
            <v>0</v>
          </cell>
          <cell r="O99">
            <v>0</v>
          </cell>
          <cell r="Q99">
            <v>0</v>
          </cell>
          <cell r="S99">
            <v>0</v>
          </cell>
          <cell r="U99">
            <v>840000</v>
          </cell>
          <cell r="V99">
            <v>0</v>
          </cell>
        </row>
        <row r="100">
          <cell r="C100" t="str">
            <v>1523NH001</v>
          </cell>
          <cell r="G100">
            <v>520000</v>
          </cell>
          <cell r="J100">
            <v>520000</v>
          </cell>
          <cell r="K100">
            <v>0</v>
          </cell>
          <cell r="M100">
            <v>0</v>
          </cell>
          <cell r="O100">
            <v>0</v>
          </cell>
          <cell r="Q100">
            <v>0</v>
          </cell>
          <cell r="S100">
            <v>0</v>
          </cell>
          <cell r="U100">
            <v>520000</v>
          </cell>
          <cell r="V100">
            <v>0</v>
          </cell>
        </row>
        <row r="101">
          <cell r="C101" t="str">
            <v>1523NH002</v>
          </cell>
          <cell r="G101">
            <v>420000</v>
          </cell>
          <cell r="J101">
            <v>420000</v>
          </cell>
          <cell r="K101">
            <v>0</v>
          </cell>
          <cell r="M101">
            <v>0</v>
          </cell>
          <cell r="O101">
            <v>0</v>
          </cell>
          <cell r="Q101">
            <v>0</v>
          </cell>
          <cell r="S101">
            <v>0</v>
          </cell>
          <cell r="U101">
            <v>420000</v>
          </cell>
          <cell r="V101">
            <v>0</v>
          </cell>
        </row>
        <row r="102">
          <cell r="C102" t="str">
            <v>1523XA001</v>
          </cell>
          <cell r="G102">
            <v>430000</v>
          </cell>
          <cell r="J102">
            <v>430000</v>
          </cell>
          <cell r="K102">
            <v>0</v>
          </cell>
          <cell r="M102">
            <v>0</v>
          </cell>
          <cell r="O102">
            <v>0</v>
          </cell>
          <cell r="Q102">
            <v>0</v>
          </cell>
          <cell r="S102">
            <v>0</v>
          </cell>
          <cell r="U102">
            <v>430000</v>
          </cell>
          <cell r="V102">
            <v>0</v>
          </cell>
        </row>
        <row r="103">
          <cell r="C103" t="str">
            <v>1523XA002</v>
          </cell>
          <cell r="G103">
            <v>450000</v>
          </cell>
          <cell r="J103">
            <v>450000</v>
          </cell>
          <cell r="K103">
            <v>0</v>
          </cell>
          <cell r="M103">
            <v>0</v>
          </cell>
          <cell r="O103">
            <v>0</v>
          </cell>
          <cell r="Q103">
            <v>0</v>
          </cell>
          <cell r="S103">
            <v>0</v>
          </cell>
          <cell r="U103">
            <v>450000</v>
          </cell>
          <cell r="V103">
            <v>0</v>
          </cell>
        </row>
        <row r="104">
          <cell r="C104" t="str">
            <v>1523XA003</v>
          </cell>
          <cell r="G104">
            <v>1950000</v>
          </cell>
          <cell r="J104">
            <v>1950000</v>
          </cell>
          <cell r="K104">
            <v>0</v>
          </cell>
          <cell r="M104">
            <v>0</v>
          </cell>
          <cell r="O104">
            <v>0</v>
          </cell>
          <cell r="Q104">
            <v>0</v>
          </cell>
          <cell r="S104">
            <v>0</v>
          </cell>
          <cell r="U104">
            <v>1950000</v>
          </cell>
          <cell r="V104">
            <v>0</v>
          </cell>
        </row>
        <row r="105">
          <cell r="A105">
            <v>1524</v>
          </cell>
          <cell r="C105" t="str">
            <v>TSTK</v>
          </cell>
          <cell r="G105">
            <v>13624752</v>
          </cell>
          <cell r="H105">
            <v>0</v>
          </cell>
          <cell r="J105">
            <v>13624752</v>
          </cell>
          <cell r="K105">
            <v>0</v>
          </cell>
          <cell r="M105">
            <v>0</v>
          </cell>
          <cell r="O105">
            <v>0</v>
          </cell>
          <cell r="Q105">
            <v>0</v>
          </cell>
          <cell r="S105">
            <v>0</v>
          </cell>
          <cell r="U105">
            <v>13624752</v>
          </cell>
          <cell r="V105">
            <v>0</v>
          </cell>
        </row>
        <row r="106">
          <cell r="C106" t="str">
            <v>1524BA001</v>
          </cell>
          <cell r="G106">
            <v>1500000</v>
          </cell>
          <cell r="H106">
            <v>0</v>
          </cell>
          <cell r="J106">
            <v>1500000</v>
          </cell>
          <cell r="K106">
            <v>0</v>
          </cell>
          <cell r="M106">
            <v>0</v>
          </cell>
          <cell r="O106">
            <v>0</v>
          </cell>
          <cell r="Q106">
            <v>0</v>
          </cell>
          <cell r="S106">
            <v>0</v>
          </cell>
          <cell r="U106">
            <v>1500000</v>
          </cell>
          <cell r="V106">
            <v>0</v>
          </cell>
        </row>
        <row r="107">
          <cell r="C107" t="str">
            <v>1524BA002</v>
          </cell>
          <cell r="G107">
            <v>100000</v>
          </cell>
          <cell r="H107">
            <v>0</v>
          </cell>
          <cell r="J107">
            <v>100000</v>
          </cell>
          <cell r="K107">
            <v>0</v>
          </cell>
          <cell r="M107">
            <v>0</v>
          </cell>
          <cell r="O107">
            <v>0</v>
          </cell>
          <cell r="Q107">
            <v>0</v>
          </cell>
          <cell r="S107">
            <v>0</v>
          </cell>
          <cell r="U107">
            <v>100000</v>
          </cell>
          <cell r="V107">
            <v>0</v>
          </cell>
        </row>
        <row r="108">
          <cell r="C108" t="str">
            <v>1524DA001</v>
          </cell>
          <cell r="G108">
            <v>1800000</v>
          </cell>
          <cell r="H108">
            <v>0</v>
          </cell>
          <cell r="J108">
            <v>1800000</v>
          </cell>
          <cell r="K108">
            <v>0</v>
          </cell>
          <cell r="M108">
            <v>0</v>
          </cell>
          <cell r="O108">
            <v>0</v>
          </cell>
          <cell r="Q108">
            <v>0</v>
          </cell>
          <cell r="S108">
            <v>0</v>
          </cell>
          <cell r="U108">
            <v>1800000</v>
          </cell>
          <cell r="V108">
            <v>0</v>
          </cell>
        </row>
        <row r="109">
          <cell r="C109" t="str">
            <v>1524DA002</v>
          </cell>
          <cell r="G109">
            <v>2000000</v>
          </cell>
          <cell r="H109">
            <v>0</v>
          </cell>
          <cell r="J109">
            <v>2000000</v>
          </cell>
          <cell r="K109">
            <v>0</v>
          </cell>
          <cell r="M109">
            <v>0</v>
          </cell>
          <cell r="O109">
            <v>0</v>
          </cell>
          <cell r="Q109">
            <v>0</v>
          </cell>
          <cell r="S109">
            <v>0</v>
          </cell>
          <cell r="U109">
            <v>2000000</v>
          </cell>
          <cell r="V109">
            <v>0</v>
          </cell>
        </row>
        <row r="110">
          <cell r="C110" t="str">
            <v>1524DA003</v>
          </cell>
          <cell r="G110">
            <v>840000</v>
          </cell>
          <cell r="H110">
            <v>0</v>
          </cell>
          <cell r="J110">
            <v>840000</v>
          </cell>
          <cell r="K110">
            <v>0</v>
          </cell>
          <cell r="M110">
            <v>0</v>
          </cell>
          <cell r="O110">
            <v>0</v>
          </cell>
          <cell r="Q110">
            <v>0</v>
          </cell>
          <cell r="S110">
            <v>0</v>
          </cell>
          <cell r="U110">
            <v>840000</v>
          </cell>
          <cell r="V110">
            <v>0</v>
          </cell>
        </row>
        <row r="111">
          <cell r="C111" t="str">
            <v>1524DA004</v>
          </cell>
          <cell r="G111">
            <v>540000</v>
          </cell>
          <cell r="H111">
            <v>0</v>
          </cell>
          <cell r="J111">
            <v>540000</v>
          </cell>
          <cell r="K111">
            <v>0</v>
          </cell>
          <cell r="M111">
            <v>0</v>
          </cell>
          <cell r="O111">
            <v>0</v>
          </cell>
          <cell r="Q111">
            <v>0</v>
          </cell>
          <cell r="S111">
            <v>0</v>
          </cell>
          <cell r="U111">
            <v>540000</v>
          </cell>
          <cell r="V111">
            <v>0</v>
          </cell>
        </row>
        <row r="112">
          <cell r="C112" t="str">
            <v>1524LU001</v>
          </cell>
          <cell r="G112">
            <v>3000000</v>
          </cell>
          <cell r="H112">
            <v>0</v>
          </cell>
          <cell r="J112">
            <v>3000000</v>
          </cell>
          <cell r="K112">
            <v>0</v>
          </cell>
          <cell r="M112">
            <v>0</v>
          </cell>
          <cell r="O112">
            <v>0</v>
          </cell>
          <cell r="Q112">
            <v>0</v>
          </cell>
          <cell r="S112">
            <v>0</v>
          </cell>
          <cell r="U112">
            <v>3000000</v>
          </cell>
          <cell r="V112">
            <v>0</v>
          </cell>
        </row>
        <row r="113">
          <cell r="C113" t="str">
            <v>1524LU002</v>
          </cell>
          <cell r="G113">
            <v>110000</v>
          </cell>
          <cell r="H113">
            <v>0</v>
          </cell>
          <cell r="J113">
            <v>110000</v>
          </cell>
          <cell r="K113">
            <v>0</v>
          </cell>
          <cell r="M113">
            <v>0</v>
          </cell>
          <cell r="O113">
            <v>0</v>
          </cell>
          <cell r="Q113">
            <v>0</v>
          </cell>
          <cell r="S113">
            <v>0</v>
          </cell>
          <cell r="U113">
            <v>110000</v>
          </cell>
          <cell r="V113">
            <v>0</v>
          </cell>
        </row>
        <row r="114">
          <cell r="C114" t="str">
            <v>1524LU003</v>
          </cell>
          <cell r="G114">
            <v>1960000</v>
          </cell>
          <cell r="H114">
            <v>0</v>
          </cell>
          <cell r="J114">
            <v>1960000</v>
          </cell>
          <cell r="K114">
            <v>0</v>
          </cell>
          <cell r="M114">
            <v>0</v>
          </cell>
          <cell r="O114">
            <v>0</v>
          </cell>
          <cell r="Q114">
            <v>0</v>
          </cell>
          <cell r="S114">
            <v>0</v>
          </cell>
          <cell r="U114">
            <v>1960000</v>
          </cell>
          <cell r="V114">
            <v>0</v>
          </cell>
        </row>
        <row r="115">
          <cell r="C115" t="str">
            <v>1524MU001</v>
          </cell>
          <cell r="G115">
            <v>1532752</v>
          </cell>
          <cell r="H115">
            <v>0</v>
          </cell>
          <cell r="J115">
            <v>1532752</v>
          </cell>
          <cell r="K115">
            <v>0</v>
          </cell>
          <cell r="M115">
            <v>0</v>
          </cell>
          <cell r="O115">
            <v>0</v>
          </cell>
          <cell r="Q115">
            <v>0</v>
          </cell>
          <cell r="S115">
            <v>0</v>
          </cell>
          <cell r="U115">
            <v>1532752</v>
          </cell>
          <cell r="V115">
            <v>0</v>
          </cell>
        </row>
        <row r="116">
          <cell r="C116" t="str">
            <v>1524MU002</v>
          </cell>
          <cell r="G116">
            <v>32000</v>
          </cell>
          <cell r="H116">
            <v>0</v>
          </cell>
          <cell r="J116">
            <v>32000</v>
          </cell>
          <cell r="K116">
            <v>0</v>
          </cell>
          <cell r="M116">
            <v>0</v>
          </cell>
          <cell r="O116">
            <v>0</v>
          </cell>
          <cell r="Q116">
            <v>0</v>
          </cell>
          <cell r="S116">
            <v>0</v>
          </cell>
          <cell r="U116">
            <v>32000</v>
          </cell>
          <cell r="V116">
            <v>0</v>
          </cell>
        </row>
        <row r="117">
          <cell r="C117" t="str">
            <v>1524MU003</v>
          </cell>
          <cell r="G117">
            <v>180000</v>
          </cell>
          <cell r="H117">
            <v>0</v>
          </cell>
          <cell r="J117">
            <v>180000</v>
          </cell>
          <cell r="K117">
            <v>0</v>
          </cell>
          <cell r="M117">
            <v>0</v>
          </cell>
          <cell r="O117">
            <v>0</v>
          </cell>
          <cell r="Q117">
            <v>0</v>
          </cell>
          <cell r="S117">
            <v>0</v>
          </cell>
          <cell r="U117">
            <v>180000</v>
          </cell>
          <cell r="V117">
            <v>0</v>
          </cell>
        </row>
        <row r="118">
          <cell r="C118" t="str">
            <v>1524PH001</v>
          </cell>
          <cell r="G118">
            <v>30000</v>
          </cell>
          <cell r="H118">
            <v>0</v>
          </cell>
          <cell r="J118">
            <v>30000</v>
          </cell>
          <cell r="K118">
            <v>0</v>
          </cell>
          <cell r="M118">
            <v>0</v>
          </cell>
          <cell r="O118">
            <v>0</v>
          </cell>
          <cell r="Q118">
            <v>0</v>
          </cell>
          <cell r="S118">
            <v>0</v>
          </cell>
          <cell r="U118">
            <v>30000</v>
          </cell>
          <cell r="V118">
            <v>0</v>
          </cell>
        </row>
        <row r="119">
          <cell r="A119">
            <v>1525</v>
          </cell>
          <cell r="C119" t="str">
            <v>TSTK</v>
          </cell>
          <cell r="G119">
            <v>1174500</v>
          </cell>
          <cell r="H119">
            <v>0</v>
          </cell>
          <cell r="J119">
            <v>1174500</v>
          </cell>
          <cell r="K119">
            <v>0</v>
          </cell>
          <cell r="M119">
            <v>0</v>
          </cell>
          <cell r="O119">
            <v>0</v>
          </cell>
          <cell r="Q119">
            <v>0</v>
          </cell>
          <cell r="S119">
            <v>0</v>
          </cell>
          <cell r="U119">
            <v>1174500</v>
          </cell>
          <cell r="V119">
            <v>0</v>
          </cell>
        </row>
        <row r="120">
          <cell r="C120" t="str">
            <v>1525BO001</v>
          </cell>
          <cell r="G120">
            <v>85000</v>
          </cell>
          <cell r="H120">
            <v>0</v>
          </cell>
          <cell r="J120">
            <v>85000</v>
          </cell>
          <cell r="K120">
            <v>0</v>
          </cell>
          <cell r="M120">
            <v>0</v>
          </cell>
          <cell r="O120">
            <v>0</v>
          </cell>
          <cell r="Q120">
            <v>0</v>
          </cell>
          <cell r="S120">
            <v>0</v>
          </cell>
          <cell r="U120">
            <v>85000</v>
          </cell>
          <cell r="V120">
            <v>0</v>
          </cell>
        </row>
        <row r="121">
          <cell r="C121" t="str">
            <v>1525BO002</v>
          </cell>
          <cell r="G121">
            <v>4500</v>
          </cell>
          <cell r="H121">
            <v>0</v>
          </cell>
          <cell r="J121">
            <v>4500</v>
          </cell>
          <cell r="K121">
            <v>0</v>
          </cell>
          <cell r="M121">
            <v>0</v>
          </cell>
          <cell r="O121">
            <v>0</v>
          </cell>
          <cell r="Q121">
            <v>0</v>
          </cell>
          <cell r="S121">
            <v>0</v>
          </cell>
          <cell r="U121">
            <v>4500</v>
          </cell>
          <cell r="V121">
            <v>0</v>
          </cell>
        </row>
        <row r="122">
          <cell r="C122" t="str">
            <v>1525CA001</v>
          </cell>
          <cell r="G122">
            <v>90000</v>
          </cell>
          <cell r="H122">
            <v>0</v>
          </cell>
          <cell r="J122">
            <v>90000</v>
          </cell>
          <cell r="K122">
            <v>0</v>
          </cell>
          <cell r="M122">
            <v>0</v>
          </cell>
          <cell r="O122">
            <v>0</v>
          </cell>
          <cell r="Q122">
            <v>0</v>
          </cell>
          <cell r="S122">
            <v>0</v>
          </cell>
          <cell r="U122">
            <v>90000</v>
          </cell>
          <cell r="V122">
            <v>0</v>
          </cell>
        </row>
        <row r="123">
          <cell r="C123" t="str">
            <v>1525CO001</v>
          </cell>
          <cell r="G123">
            <v>5000</v>
          </cell>
          <cell r="H123">
            <v>0</v>
          </cell>
          <cell r="J123">
            <v>5000</v>
          </cell>
          <cell r="K123">
            <v>0</v>
          </cell>
          <cell r="M123">
            <v>0</v>
          </cell>
          <cell r="O123">
            <v>0</v>
          </cell>
          <cell r="Q123">
            <v>0</v>
          </cell>
          <cell r="S123">
            <v>0</v>
          </cell>
          <cell r="U123">
            <v>5000</v>
          </cell>
          <cell r="V123">
            <v>0</v>
          </cell>
        </row>
        <row r="124">
          <cell r="C124" t="str">
            <v>1525DA001</v>
          </cell>
          <cell r="G124">
            <v>160000</v>
          </cell>
          <cell r="H124">
            <v>0</v>
          </cell>
          <cell r="J124">
            <v>160000</v>
          </cell>
          <cell r="K124">
            <v>0</v>
          </cell>
          <cell r="M124">
            <v>0</v>
          </cell>
          <cell r="O124">
            <v>0</v>
          </cell>
          <cell r="Q124">
            <v>0</v>
          </cell>
          <cell r="S124">
            <v>0</v>
          </cell>
          <cell r="U124">
            <v>160000</v>
          </cell>
          <cell r="V124">
            <v>0</v>
          </cell>
        </row>
        <row r="125">
          <cell r="C125" t="str">
            <v>1525DA002</v>
          </cell>
          <cell r="G125">
            <v>160000</v>
          </cell>
          <cell r="H125">
            <v>0</v>
          </cell>
          <cell r="J125">
            <v>160000</v>
          </cell>
          <cell r="K125">
            <v>0</v>
          </cell>
          <cell r="M125">
            <v>0</v>
          </cell>
          <cell r="O125">
            <v>0</v>
          </cell>
          <cell r="Q125">
            <v>0</v>
          </cell>
          <cell r="S125">
            <v>0</v>
          </cell>
          <cell r="U125">
            <v>160000</v>
          </cell>
          <cell r="V125">
            <v>0</v>
          </cell>
        </row>
        <row r="126">
          <cell r="C126" t="str">
            <v>1525DA003</v>
          </cell>
          <cell r="G126">
            <v>90000</v>
          </cell>
          <cell r="H126">
            <v>0</v>
          </cell>
          <cell r="J126">
            <v>90000</v>
          </cell>
          <cell r="K126">
            <v>0</v>
          </cell>
          <cell r="M126">
            <v>0</v>
          </cell>
          <cell r="O126">
            <v>0</v>
          </cell>
          <cell r="Q126">
            <v>0</v>
          </cell>
          <cell r="S126">
            <v>0</v>
          </cell>
          <cell r="U126">
            <v>90000</v>
          </cell>
          <cell r="V126">
            <v>0</v>
          </cell>
        </row>
        <row r="127">
          <cell r="C127" t="str">
            <v>1525DO001</v>
          </cell>
          <cell r="G127">
            <v>497000</v>
          </cell>
          <cell r="H127">
            <v>0</v>
          </cell>
          <cell r="J127">
            <v>497000</v>
          </cell>
          <cell r="K127">
            <v>0</v>
          </cell>
          <cell r="M127">
            <v>0</v>
          </cell>
          <cell r="O127">
            <v>0</v>
          </cell>
          <cell r="Q127">
            <v>0</v>
          </cell>
          <cell r="S127">
            <v>0</v>
          </cell>
          <cell r="U127">
            <v>497000</v>
          </cell>
          <cell r="V127">
            <v>0</v>
          </cell>
        </row>
        <row r="128">
          <cell r="C128" t="str">
            <v>1525KI001</v>
          </cell>
          <cell r="G128">
            <v>25000</v>
          </cell>
          <cell r="H128">
            <v>0</v>
          </cell>
          <cell r="J128">
            <v>25000</v>
          </cell>
          <cell r="K128">
            <v>0</v>
          </cell>
          <cell r="M128">
            <v>0</v>
          </cell>
          <cell r="O128">
            <v>0</v>
          </cell>
          <cell r="Q128">
            <v>0</v>
          </cell>
          <cell r="S128">
            <v>0</v>
          </cell>
          <cell r="U128">
            <v>25000</v>
          </cell>
          <cell r="V128">
            <v>0</v>
          </cell>
        </row>
        <row r="129">
          <cell r="C129" t="str">
            <v>1525PH001</v>
          </cell>
          <cell r="G129">
            <v>2000</v>
          </cell>
          <cell r="H129">
            <v>0</v>
          </cell>
          <cell r="J129">
            <v>2000</v>
          </cell>
          <cell r="K129">
            <v>0</v>
          </cell>
          <cell r="M129">
            <v>0</v>
          </cell>
          <cell r="O129">
            <v>0</v>
          </cell>
          <cell r="Q129">
            <v>0</v>
          </cell>
          <cell r="S129">
            <v>0</v>
          </cell>
          <cell r="U129">
            <v>2000</v>
          </cell>
          <cell r="V129">
            <v>0</v>
          </cell>
        </row>
        <row r="130">
          <cell r="C130" t="str">
            <v>1525TA001</v>
          </cell>
          <cell r="G130">
            <v>2000</v>
          </cell>
          <cell r="H130">
            <v>0</v>
          </cell>
          <cell r="J130">
            <v>2000</v>
          </cell>
          <cell r="K130">
            <v>0</v>
          </cell>
          <cell r="M130">
            <v>0</v>
          </cell>
          <cell r="O130">
            <v>0</v>
          </cell>
          <cell r="Q130">
            <v>0</v>
          </cell>
          <cell r="S130">
            <v>0</v>
          </cell>
          <cell r="U130">
            <v>2000</v>
          </cell>
          <cell r="V130">
            <v>0</v>
          </cell>
        </row>
        <row r="131">
          <cell r="C131" t="str">
            <v>1525TA002</v>
          </cell>
          <cell r="G131">
            <v>54000</v>
          </cell>
          <cell r="H131">
            <v>0</v>
          </cell>
          <cell r="J131">
            <v>54000</v>
          </cell>
          <cell r="K131">
            <v>0</v>
          </cell>
          <cell r="M131">
            <v>0</v>
          </cell>
          <cell r="O131">
            <v>0</v>
          </cell>
          <cell r="Q131">
            <v>0</v>
          </cell>
          <cell r="S131">
            <v>0</v>
          </cell>
          <cell r="U131">
            <v>54000</v>
          </cell>
          <cell r="V131">
            <v>0</v>
          </cell>
        </row>
        <row r="132">
          <cell r="A132">
            <v>1526</v>
          </cell>
          <cell r="C132" t="str">
            <v>TSTK</v>
          </cell>
          <cell r="G132">
            <v>3345800</v>
          </cell>
          <cell r="H132">
            <v>0</v>
          </cell>
          <cell r="J132">
            <v>3345800</v>
          </cell>
          <cell r="K132">
            <v>0</v>
          </cell>
          <cell r="M132">
            <v>0</v>
          </cell>
          <cell r="O132">
            <v>0</v>
          </cell>
          <cell r="Q132">
            <v>0</v>
          </cell>
          <cell r="S132">
            <v>0</v>
          </cell>
          <cell r="U132">
            <v>3345800</v>
          </cell>
          <cell r="V132">
            <v>0</v>
          </cell>
        </row>
        <row r="133">
          <cell r="C133" t="str">
            <v>1526BO001</v>
          </cell>
          <cell r="G133">
            <v>250000</v>
          </cell>
          <cell r="H133">
            <v>0</v>
          </cell>
          <cell r="J133">
            <v>250000</v>
          </cell>
          <cell r="K133">
            <v>0</v>
          </cell>
          <cell r="M133">
            <v>0</v>
          </cell>
          <cell r="O133">
            <v>0</v>
          </cell>
          <cell r="Q133">
            <v>0</v>
          </cell>
          <cell r="S133">
            <v>0</v>
          </cell>
          <cell r="U133">
            <v>250000</v>
          </cell>
          <cell r="V133">
            <v>0</v>
          </cell>
        </row>
        <row r="134">
          <cell r="C134" t="str">
            <v>1526CI001</v>
          </cell>
          <cell r="G134">
            <v>254800</v>
          </cell>
          <cell r="H134">
            <v>0</v>
          </cell>
          <cell r="J134">
            <v>254800</v>
          </cell>
          <cell r="K134">
            <v>0</v>
          </cell>
          <cell r="M134">
            <v>0</v>
          </cell>
          <cell r="O134">
            <v>0</v>
          </cell>
          <cell r="Q134">
            <v>0</v>
          </cell>
          <cell r="S134">
            <v>0</v>
          </cell>
          <cell r="U134">
            <v>254800</v>
          </cell>
          <cell r="V134">
            <v>0</v>
          </cell>
        </row>
        <row r="135">
          <cell r="C135" t="str">
            <v>1526DA001</v>
          </cell>
          <cell r="G135">
            <v>5000</v>
          </cell>
          <cell r="H135">
            <v>0</v>
          </cell>
          <cell r="J135">
            <v>5000</v>
          </cell>
          <cell r="K135">
            <v>0</v>
          </cell>
          <cell r="M135">
            <v>0</v>
          </cell>
          <cell r="O135">
            <v>0</v>
          </cell>
          <cell r="Q135">
            <v>0</v>
          </cell>
          <cell r="S135">
            <v>0</v>
          </cell>
          <cell r="U135">
            <v>5000</v>
          </cell>
          <cell r="V135">
            <v>0</v>
          </cell>
        </row>
        <row r="136">
          <cell r="C136" t="str">
            <v>1526DA002</v>
          </cell>
          <cell r="G136">
            <v>20000</v>
          </cell>
          <cell r="H136">
            <v>0</v>
          </cell>
          <cell r="J136">
            <v>20000</v>
          </cell>
          <cell r="K136">
            <v>0</v>
          </cell>
          <cell r="M136">
            <v>0</v>
          </cell>
          <cell r="O136">
            <v>0</v>
          </cell>
          <cell r="Q136">
            <v>0</v>
          </cell>
          <cell r="S136">
            <v>0</v>
          </cell>
          <cell r="U136">
            <v>20000</v>
          </cell>
          <cell r="V136">
            <v>0</v>
          </cell>
        </row>
        <row r="137">
          <cell r="C137" t="str">
            <v>1526DA003</v>
          </cell>
          <cell r="G137">
            <v>40000</v>
          </cell>
          <cell r="H137">
            <v>0</v>
          </cell>
          <cell r="J137">
            <v>40000</v>
          </cell>
          <cell r="K137">
            <v>0</v>
          </cell>
          <cell r="M137">
            <v>0</v>
          </cell>
          <cell r="O137">
            <v>0</v>
          </cell>
          <cell r="Q137">
            <v>0</v>
          </cell>
          <cell r="S137">
            <v>0</v>
          </cell>
          <cell r="U137">
            <v>40000</v>
          </cell>
          <cell r="V137">
            <v>0</v>
          </cell>
        </row>
        <row r="138">
          <cell r="C138" t="str">
            <v>1526DA004</v>
          </cell>
          <cell r="G138">
            <v>80000</v>
          </cell>
          <cell r="H138">
            <v>0</v>
          </cell>
          <cell r="J138">
            <v>80000</v>
          </cell>
          <cell r="K138">
            <v>0</v>
          </cell>
          <cell r="M138">
            <v>0</v>
          </cell>
          <cell r="O138">
            <v>0</v>
          </cell>
          <cell r="Q138">
            <v>0</v>
          </cell>
          <cell r="S138">
            <v>0</v>
          </cell>
          <cell r="U138">
            <v>80000</v>
          </cell>
          <cell r="V138">
            <v>0</v>
          </cell>
        </row>
        <row r="139">
          <cell r="C139" t="str">
            <v>1526DE001</v>
          </cell>
          <cell r="G139">
            <v>25000</v>
          </cell>
          <cell r="H139">
            <v>0</v>
          </cell>
          <cell r="J139">
            <v>25000</v>
          </cell>
          <cell r="K139">
            <v>0</v>
          </cell>
          <cell r="M139">
            <v>0</v>
          </cell>
          <cell r="O139">
            <v>0</v>
          </cell>
          <cell r="Q139">
            <v>0</v>
          </cell>
          <cell r="S139">
            <v>0</v>
          </cell>
          <cell r="U139">
            <v>25000</v>
          </cell>
          <cell r="V139">
            <v>0</v>
          </cell>
        </row>
        <row r="140">
          <cell r="C140" t="str">
            <v>1526GA001</v>
          </cell>
          <cell r="G140">
            <v>1000000</v>
          </cell>
          <cell r="H140">
            <v>0</v>
          </cell>
          <cell r="J140">
            <v>1000000</v>
          </cell>
          <cell r="K140">
            <v>0</v>
          </cell>
          <cell r="M140">
            <v>0</v>
          </cell>
          <cell r="O140">
            <v>0</v>
          </cell>
          <cell r="Q140">
            <v>0</v>
          </cell>
          <cell r="S140">
            <v>0</v>
          </cell>
          <cell r="U140">
            <v>1000000</v>
          </cell>
          <cell r="V140">
            <v>0</v>
          </cell>
        </row>
        <row r="141">
          <cell r="C141" t="str">
            <v>1526GA002</v>
          </cell>
          <cell r="G141">
            <v>195000</v>
          </cell>
          <cell r="H141">
            <v>0</v>
          </cell>
          <cell r="J141">
            <v>195000</v>
          </cell>
          <cell r="K141">
            <v>0</v>
          </cell>
          <cell r="M141">
            <v>0</v>
          </cell>
          <cell r="O141">
            <v>0</v>
          </cell>
          <cell r="Q141">
            <v>0</v>
          </cell>
          <cell r="S141">
            <v>0</v>
          </cell>
          <cell r="U141">
            <v>195000</v>
          </cell>
          <cell r="V141">
            <v>0</v>
          </cell>
        </row>
        <row r="142">
          <cell r="C142" t="str">
            <v>1526GA003</v>
          </cell>
          <cell r="G142">
            <v>496000</v>
          </cell>
          <cell r="H142">
            <v>0</v>
          </cell>
          <cell r="J142">
            <v>496000</v>
          </cell>
          <cell r="K142">
            <v>0</v>
          </cell>
          <cell r="M142">
            <v>0</v>
          </cell>
          <cell r="O142">
            <v>0</v>
          </cell>
          <cell r="Q142">
            <v>0</v>
          </cell>
          <cell r="S142">
            <v>0</v>
          </cell>
          <cell r="U142">
            <v>496000</v>
          </cell>
          <cell r="V142">
            <v>0</v>
          </cell>
        </row>
        <row r="143">
          <cell r="C143" t="str">
            <v>1526PA001</v>
          </cell>
          <cell r="G143">
            <v>900000</v>
          </cell>
          <cell r="H143">
            <v>0</v>
          </cell>
          <cell r="J143">
            <v>900000</v>
          </cell>
          <cell r="K143">
            <v>0</v>
          </cell>
          <cell r="M143">
            <v>0</v>
          </cell>
          <cell r="O143">
            <v>0</v>
          </cell>
          <cell r="Q143">
            <v>0</v>
          </cell>
          <cell r="S143">
            <v>0</v>
          </cell>
          <cell r="U143">
            <v>900000</v>
          </cell>
          <cell r="V143">
            <v>0</v>
          </cell>
        </row>
        <row r="144">
          <cell r="C144" t="str">
            <v>1526QU001</v>
          </cell>
          <cell r="G144">
            <v>40000</v>
          </cell>
          <cell r="H144">
            <v>0</v>
          </cell>
          <cell r="J144">
            <v>40000</v>
          </cell>
          <cell r="K144">
            <v>0</v>
          </cell>
          <cell r="M144">
            <v>0</v>
          </cell>
          <cell r="O144">
            <v>0</v>
          </cell>
          <cell r="Q144">
            <v>0</v>
          </cell>
          <cell r="S144">
            <v>0</v>
          </cell>
          <cell r="U144">
            <v>40000</v>
          </cell>
          <cell r="V144">
            <v>0</v>
          </cell>
        </row>
        <row r="145">
          <cell r="C145" t="str">
            <v>1526TH001</v>
          </cell>
          <cell r="G145">
            <v>40000</v>
          </cell>
          <cell r="H145">
            <v>0</v>
          </cell>
          <cell r="J145">
            <v>40000</v>
          </cell>
          <cell r="K145">
            <v>0</v>
          </cell>
          <cell r="M145">
            <v>0</v>
          </cell>
          <cell r="O145">
            <v>0</v>
          </cell>
          <cell r="Q145">
            <v>0</v>
          </cell>
          <cell r="S145">
            <v>0</v>
          </cell>
          <cell r="U145">
            <v>40000</v>
          </cell>
          <cell r="V145">
            <v>0</v>
          </cell>
        </row>
        <row r="146">
          <cell r="A146">
            <v>1531</v>
          </cell>
          <cell r="C146" t="str">
            <v>TSTK</v>
          </cell>
          <cell r="G146">
            <v>8422969</v>
          </cell>
          <cell r="H146">
            <v>0</v>
          </cell>
          <cell r="J146">
            <v>8422969</v>
          </cell>
          <cell r="K146">
            <v>0</v>
          </cell>
          <cell r="M146">
            <v>0</v>
          </cell>
          <cell r="O146">
            <v>0</v>
          </cell>
          <cell r="Q146">
            <v>0</v>
          </cell>
          <cell r="S146">
            <v>0</v>
          </cell>
          <cell r="U146">
            <v>8422969</v>
          </cell>
          <cell r="V146">
            <v>0</v>
          </cell>
        </row>
        <row r="147">
          <cell r="C147" t="str">
            <v>1531BA001</v>
          </cell>
          <cell r="G147">
            <v>180000</v>
          </cell>
          <cell r="H147">
            <v>0</v>
          </cell>
          <cell r="J147">
            <v>180000</v>
          </cell>
          <cell r="K147">
            <v>0</v>
          </cell>
          <cell r="M147">
            <v>0</v>
          </cell>
          <cell r="O147">
            <v>0</v>
          </cell>
          <cell r="Q147">
            <v>0</v>
          </cell>
          <cell r="S147">
            <v>0</v>
          </cell>
          <cell r="U147">
            <v>180000</v>
          </cell>
          <cell r="V147">
            <v>0</v>
          </cell>
        </row>
        <row r="148">
          <cell r="C148" t="str">
            <v>1531BA002</v>
          </cell>
          <cell r="G148">
            <v>12000</v>
          </cell>
          <cell r="H148">
            <v>0</v>
          </cell>
          <cell r="J148">
            <v>12000</v>
          </cell>
          <cell r="K148">
            <v>0</v>
          </cell>
          <cell r="M148">
            <v>0</v>
          </cell>
          <cell r="O148">
            <v>0</v>
          </cell>
          <cell r="Q148">
            <v>0</v>
          </cell>
          <cell r="S148">
            <v>0</v>
          </cell>
          <cell r="U148">
            <v>12000</v>
          </cell>
          <cell r="V148">
            <v>0</v>
          </cell>
        </row>
        <row r="149">
          <cell r="C149" t="str">
            <v>1531BU001</v>
          </cell>
          <cell r="G149">
            <v>20000</v>
          </cell>
          <cell r="H149">
            <v>0</v>
          </cell>
          <cell r="J149">
            <v>20000</v>
          </cell>
          <cell r="K149">
            <v>0</v>
          </cell>
          <cell r="M149">
            <v>0</v>
          </cell>
          <cell r="O149">
            <v>0</v>
          </cell>
          <cell r="Q149">
            <v>0</v>
          </cell>
          <cell r="S149">
            <v>0</v>
          </cell>
          <cell r="U149">
            <v>20000</v>
          </cell>
          <cell r="V149">
            <v>0</v>
          </cell>
        </row>
        <row r="150">
          <cell r="C150" t="str">
            <v>1531BU002</v>
          </cell>
          <cell r="G150">
            <v>0</v>
          </cell>
          <cell r="H150">
            <v>0</v>
          </cell>
          <cell r="J150">
            <v>0</v>
          </cell>
          <cell r="K150">
            <v>0</v>
          </cell>
          <cell r="M150">
            <v>0</v>
          </cell>
          <cell r="O150">
            <v>0</v>
          </cell>
          <cell r="Q150">
            <v>0</v>
          </cell>
          <cell r="S150">
            <v>0</v>
          </cell>
          <cell r="U150">
            <v>0</v>
          </cell>
          <cell r="V150">
            <v>0</v>
          </cell>
        </row>
        <row r="151">
          <cell r="C151" t="str">
            <v>1531BU003</v>
          </cell>
          <cell r="G151">
            <v>15000</v>
          </cell>
          <cell r="H151">
            <v>0</v>
          </cell>
          <cell r="J151">
            <v>15000</v>
          </cell>
          <cell r="K151">
            <v>0</v>
          </cell>
          <cell r="M151">
            <v>0</v>
          </cell>
          <cell r="O151">
            <v>0</v>
          </cell>
          <cell r="Q151">
            <v>0</v>
          </cell>
          <cell r="S151">
            <v>0</v>
          </cell>
          <cell r="U151">
            <v>15000</v>
          </cell>
          <cell r="V151">
            <v>0</v>
          </cell>
        </row>
        <row r="152">
          <cell r="C152" t="str">
            <v>1531CA001</v>
          </cell>
          <cell r="G152">
            <v>267000</v>
          </cell>
          <cell r="H152">
            <v>0</v>
          </cell>
          <cell r="J152">
            <v>267000</v>
          </cell>
          <cell r="K152">
            <v>0</v>
          </cell>
          <cell r="M152">
            <v>0</v>
          </cell>
          <cell r="O152">
            <v>0</v>
          </cell>
          <cell r="Q152">
            <v>0</v>
          </cell>
          <cell r="S152">
            <v>0</v>
          </cell>
          <cell r="U152">
            <v>267000</v>
          </cell>
          <cell r="V152">
            <v>0</v>
          </cell>
        </row>
        <row r="153">
          <cell r="C153" t="str">
            <v>1531DA001</v>
          </cell>
          <cell r="G153">
            <v>8400</v>
          </cell>
          <cell r="H153">
            <v>0</v>
          </cell>
          <cell r="J153">
            <v>8400</v>
          </cell>
          <cell r="K153">
            <v>0</v>
          </cell>
          <cell r="M153">
            <v>0</v>
          </cell>
          <cell r="O153">
            <v>0</v>
          </cell>
          <cell r="Q153">
            <v>0</v>
          </cell>
          <cell r="S153">
            <v>0</v>
          </cell>
          <cell r="U153">
            <v>8400</v>
          </cell>
          <cell r="V153">
            <v>0</v>
          </cell>
        </row>
        <row r="154">
          <cell r="C154" t="str">
            <v>1531DU001</v>
          </cell>
          <cell r="G154">
            <v>8000</v>
          </cell>
          <cell r="H154">
            <v>0</v>
          </cell>
          <cell r="J154">
            <v>8000</v>
          </cell>
          <cell r="K154">
            <v>0</v>
          </cell>
          <cell r="M154">
            <v>0</v>
          </cell>
          <cell r="O154">
            <v>0</v>
          </cell>
          <cell r="Q154">
            <v>0</v>
          </cell>
          <cell r="S154">
            <v>0</v>
          </cell>
          <cell r="U154">
            <v>8000</v>
          </cell>
          <cell r="V154">
            <v>0</v>
          </cell>
        </row>
        <row r="155">
          <cell r="C155" t="str">
            <v>1531DU002</v>
          </cell>
          <cell r="G155">
            <v>60000</v>
          </cell>
          <cell r="H155">
            <v>0</v>
          </cell>
          <cell r="J155">
            <v>60000</v>
          </cell>
          <cell r="K155">
            <v>0</v>
          </cell>
          <cell r="M155">
            <v>0</v>
          </cell>
          <cell r="O155">
            <v>0</v>
          </cell>
          <cell r="Q155">
            <v>0</v>
          </cell>
          <cell r="S155">
            <v>0</v>
          </cell>
          <cell r="U155">
            <v>60000</v>
          </cell>
          <cell r="V155">
            <v>0</v>
          </cell>
        </row>
        <row r="156">
          <cell r="C156" t="str">
            <v>1531KH001</v>
          </cell>
          <cell r="G156">
            <v>134769</v>
          </cell>
          <cell r="H156">
            <v>0</v>
          </cell>
          <cell r="J156">
            <v>134769</v>
          </cell>
          <cell r="K156">
            <v>0</v>
          </cell>
          <cell r="M156">
            <v>0</v>
          </cell>
          <cell r="O156">
            <v>0</v>
          </cell>
          <cell r="Q156">
            <v>0</v>
          </cell>
          <cell r="S156">
            <v>0</v>
          </cell>
          <cell r="U156">
            <v>134769</v>
          </cell>
          <cell r="V156">
            <v>0</v>
          </cell>
        </row>
        <row r="157">
          <cell r="C157" t="str">
            <v>1531KH002</v>
          </cell>
          <cell r="G157">
            <v>92000</v>
          </cell>
          <cell r="H157">
            <v>0</v>
          </cell>
          <cell r="J157">
            <v>92000</v>
          </cell>
          <cell r="K157">
            <v>0</v>
          </cell>
          <cell r="M157">
            <v>0</v>
          </cell>
          <cell r="O157">
            <v>0</v>
          </cell>
          <cell r="Q157">
            <v>0</v>
          </cell>
          <cell r="S157">
            <v>0</v>
          </cell>
          <cell r="U157">
            <v>92000</v>
          </cell>
          <cell r="V157">
            <v>0</v>
          </cell>
        </row>
        <row r="158">
          <cell r="C158" t="str">
            <v>1531MA001</v>
          </cell>
          <cell r="G158">
            <v>3750000</v>
          </cell>
          <cell r="H158">
            <v>0</v>
          </cell>
          <cell r="J158">
            <v>3750000</v>
          </cell>
          <cell r="K158">
            <v>0</v>
          </cell>
          <cell r="M158">
            <v>0</v>
          </cell>
          <cell r="O158">
            <v>0</v>
          </cell>
          <cell r="Q158">
            <v>0</v>
          </cell>
          <cell r="S158">
            <v>0</v>
          </cell>
          <cell r="U158">
            <v>3750000</v>
          </cell>
          <cell r="V158">
            <v>0</v>
          </cell>
        </row>
        <row r="159">
          <cell r="C159" t="str">
            <v>1531MA002</v>
          </cell>
          <cell r="G159">
            <v>3002800</v>
          </cell>
          <cell r="H159">
            <v>0</v>
          </cell>
          <cell r="J159">
            <v>3002800</v>
          </cell>
          <cell r="K159">
            <v>0</v>
          </cell>
          <cell r="M159">
            <v>0</v>
          </cell>
          <cell r="O159">
            <v>0</v>
          </cell>
          <cell r="Q159">
            <v>0</v>
          </cell>
          <cell r="S159">
            <v>0</v>
          </cell>
          <cell r="U159">
            <v>3002800</v>
          </cell>
          <cell r="V159">
            <v>0</v>
          </cell>
        </row>
        <row r="160">
          <cell r="C160" t="str">
            <v>1531MA003</v>
          </cell>
          <cell r="G160">
            <v>410000</v>
          </cell>
          <cell r="H160">
            <v>0</v>
          </cell>
          <cell r="J160">
            <v>410000</v>
          </cell>
          <cell r="K160">
            <v>0</v>
          </cell>
          <cell r="M160">
            <v>0</v>
          </cell>
          <cell r="O160">
            <v>0</v>
          </cell>
          <cell r="Q160">
            <v>0</v>
          </cell>
          <cell r="S160">
            <v>0</v>
          </cell>
          <cell r="U160">
            <v>410000</v>
          </cell>
          <cell r="V160">
            <v>0</v>
          </cell>
        </row>
        <row r="161">
          <cell r="C161" t="str">
            <v>1531TA001</v>
          </cell>
          <cell r="G161">
            <v>20000</v>
          </cell>
          <cell r="H161">
            <v>0</v>
          </cell>
          <cell r="J161">
            <v>20000</v>
          </cell>
          <cell r="K161">
            <v>0</v>
          </cell>
          <cell r="M161">
            <v>0</v>
          </cell>
          <cell r="O161">
            <v>0</v>
          </cell>
          <cell r="Q161">
            <v>0</v>
          </cell>
          <cell r="S161">
            <v>0</v>
          </cell>
          <cell r="U161">
            <v>20000</v>
          </cell>
          <cell r="V161">
            <v>0</v>
          </cell>
        </row>
        <row r="162">
          <cell r="C162" t="str">
            <v>1531TH001</v>
          </cell>
          <cell r="G162">
            <v>48000</v>
          </cell>
          <cell r="H162">
            <v>0</v>
          </cell>
          <cell r="J162">
            <v>48000</v>
          </cell>
          <cell r="K162">
            <v>0</v>
          </cell>
          <cell r="M162">
            <v>0</v>
          </cell>
          <cell r="O162">
            <v>0</v>
          </cell>
          <cell r="Q162">
            <v>0</v>
          </cell>
          <cell r="S162">
            <v>0</v>
          </cell>
          <cell r="U162">
            <v>48000</v>
          </cell>
          <cell r="V162">
            <v>0</v>
          </cell>
        </row>
        <row r="163">
          <cell r="C163" t="str">
            <v>1531TH002</v>
          </cell>
          <cell r="G163">
            <v>75000</v>
          </cell>
          <cell r="H163">
            <v>0</v>
          </cell>
          <cell r="J163">
            <v>75000</v>
          </cell>
          <cell r="K163">
            <v>0</v>
          </cell>
          <cell r="M163">
            <v>0</v>
          </cell>
          <cell r="O163">
            <v>0</v>
          </cell>
          <cell r="Q163">
            <v>0</v>
          </cell>
          <cell r="S163">
            <v>0</v>
          </cell>
          <cell r="U163">
            <v>75000</v>
          </cell>
          <cell r="V163">
            <v>0</v>
          </cell>
        </row>
        <row r="164">
          <cell r="C164" t="str">
            <v>1531TU001</v>
          </cell>
          <cell r="G164">
            <v>320000</v>
          </cell>
          <cell r="H164">
            <v>0</v>
          </cell>
          <cell r="J164">
            <v>320000</v>
          </cell>
          <cell r="K164">
            <v>0</v>
          </cell>
          <cell r="M164">
            <v>0</v>
          </cell>
          <cell r="O164">
            <v>0</v>
          </cell>
          <cell r="Q164">
            <v>0</v>
          </cell>
          <cell r="S164">
            <v>0</v>
          </cell>
          <cell r="U164">
            <v>320000</v>
          </cell>
          <cell r="V164">
            <v>0</v>
          </cell>
        </row>
        <row r="165">
          <cell r="A165">
            <v>154</v>
          </cell>
          <cell r="C165" t="str">
            <v>TSTK</v>
          </cell>
          <cell r="G165">
            <v>29449539</v>
          </cell>
          <cell r="H165">
            <v>0</v>
          </cell>
          <cell r="J165">
            <v>29449539</v>
          </cell>
          <cell r="K165">
            <v>0</v>
          </cell>
          <cell r="M165">
            <v>223942437.73411277</v>
          </cell>
          <cell r="O165">
            <v>243326614.15095535</v>
          </cell>
          <cell r="Q165">
            <v>223942437.73411277</v>
          </cell>
          <cell r="S165">
            <v>243326614.15095535</v>
          </cell>
          <cell r="U165">
            <v>10065362.58315742</v>
          </cell>
          <cell r="V165">
            <v>0</v>
          </cell>
        </row>
        <row r="166">
          <cell r="A166">
            <v>155</v>
          </cell>
          <cell r="C166" t="str">
            <v>TSTK</v>
          </cell>
          <cell r="G166">
            <v>492270230</v>
          </cell>
          <cell r="H166">
            <v>0</v>
          </cell>
          <cell r="J166">
            <v>492270230</v>
          </cell>
          <cell r="K166">
            <v>0</v>
          </cell>
          <cell r="M166">
            <v>243326614.15095535</v>
          </cell>
          <cell r="O166">
            <v>267851487.46751329</v>
          </cell>
          <cell r="Q166">
            <v>243326614.15095535</v>
          </cell>
          <cell r="S166">
            <v>267851487.46751329</v>
          </cell>
          <cell r="U166">
            <v>467745356.683442</v>
          </cell>
          <cell r="V166">
            <v>0</v>
          </cell>
        </row>
        <row r="167">
          <cell r="C167" t="str">
            <v>155BA001</v>
          </cell>
          <cell r="G167">
            <v>8652300</v>
          </cell>
          <cell r="H167">
            <v>0</v>
          </cell>
          <cell r="J167">
            <v>8652300</v>
          </cell>
          <cell r="K167">
            <v>0</v>
          </cell>
          <cell r="M167">
            <v>0</v>
          </cell>
          <cell r="O167">
            <v>0</v>
          </cell>
          <cell r="Q167">
            <v>0</v>
          </cell>
          <cell r="S167">
            <v>0</v>
          </cell>
          <cell r="U167">
            <v>8652300</v>
          </cell>
          <cell r="V167">
            <v>0</v>
          </cell>
        </row>
        <row r="168">
          <cell r="C168" t="str">
            <v>155BA002</v>
          </cell>
          <cell r="G168">
            <v>20116150</v>
          </cell>
          <cell r="H168">
            <v>0</v>
          </cell>
          <cell r="J168">
            <v>20116150</v>
          </cell>
          <cell r="K168">
            <v>0</v>
          </cell>
          <cell r="M168">
            <v>0</v>
          </cell>
          <cell r="O168">
            <v>0</v>
          </cell>
          <cell r="Q168">
            <v>0</v>
          </cell>
          <cell r="S168">
            <v>0</v>
          </cell>
          <cell r="U168">
            <v>20116150</v>
          </cell>
          <cell r="V168">
            <v>0</v>
          </cell>
        </row>
        <row r="169">
          <cell r="C169" t="str">
            <v>155BA003</v>
          </cell>
          <cell r="G169">
            <v>19937760</v>
          </cell>
          <cell r="H169">
            <v>0</v>
          </cell>
          <cell r="J169">
            <v>19937760</v>
          </cell>
          <cell r="K169">
            <v>0</v>
          </cell>
          <cell r="M169">
            <v>0</v>
          </cell>
          <cell r="O169">
            <v>0</v>
          </cell>
          <cell r="Q169">
            <v>0</v>
          </cell>
          <cell r="S169">
            <v>0</v>
          </cell>
          <cell r="U169">
            <v>19937760</v>
          </cell>
          <cell r="V169">
            <v>0</v>
          </cell>
        </row>
        <row r="170">
          <cell r="C170" t="str">
            <v>155BA004</v>
          </cell>
          <cell r="G170">
            <v>61790400</v>
          </cell>
          <cell r="H170">
            <v>0</v>
          </cell>
          <cell r="J170">
            <v>61790400</v>
          </cell>
          <cell r="K170">
            <v>0</v>
          </cell>
          <cell r="M170">
            <v>108627429.89991303</v>
          </cell>
          <cell r="O170">
            <v>80196625.835253179</v>
          </cell>
          <cell r="Q170">
            <v>108627429.89991303</v>
          </cell>
          <cell r="S170">
            <v>80196625.835253179</v>
          </cell>
          <cell r="U170">
            <v>90221204.064659834</v>
          </cell>
          <cell r="V170">
            <v>0</v>
          </cell>
        </row>
        <row r="171">
          <cell r="C171" t="str">
            <v>155CU001</v>
          </cell>
          <cell r="G171">
            <v>35080000</v>
          </cell>
          <cell r="H171">
            <v>0</v>
          </cell>
          <cell r="J171">
            <v>35080000</v>
          </cell>
          <cell r="K171">
            <v>0</v>
          </cell>
          <cell r="M171">
            <v>0</v>
          </cell>
          <cell r="O171">
            <v>0</v>
          </cell>
          <cell r="Q171">
            <v>0</v>
          </cell>
          <cell r="S171">
            <v>0</v>
          </cell>
          <cell r="U171">
            <v>35080000</v>
          </cell>
          <cell r="V171">
            <v>0</v>
          </cell>
        </row>
        <row r="172">
          <cell r="C172" t="str">
            <v>155CU002</v>
          </cell>
          <cell r="G172">
            <v>78535000</v>
          </cell>
          <cell r="H172">
            <v>0</v>
          </cell>
          <cell r="J172">
            <v>78535000</v>
          </cell>
          <cell r="K172">
            <v>0</v>
          </cell>
          <cell r="M172">
            <v>0</v>
          </cell>
          <cell r="O172">
            <v>0</v>
          </cell>
          <cell r="Q172">
            <v>0</v>
          </cell>
          <cell r="S172">
            <v>0</v>
          </cell>
          <cell r="U172">
            <v>78535000</v>
          </cell>
          <cell r="V172">
            <v>0</v>
          </cell>
        </row>
        <row r="173">
          <cell r="C173" t="str">
            <v>155CU003</v>
          </cell>
          <cell r="G173">
            <v>20984800</v>
          </cell>
          <cell r="H173">
            <v>0</v>
          </cell>
          <cell r="J173">
            <v>20984800</v>
          </cell>
          <cell r="K173">
            <v>0</v>
          </cell>
          <cell r="M173">
            <v>0</v>
          </cell>
          <cell r="O173">
            <v>0</v>
          </cell>
          <cell r="Q173">
            <v>0</v>
          </cell>
          <cell r="S173">
            <v>0</v>
          </cell>
          <cell r="U173">
            <v>20984800</v>
          </cell>
          <cell r="V173">
            <v>0</v>
          </cell>
        </row>
        <row r="174">
          <cell r="C174" t="str">
            <v>155CU004</v>
          </cell>
          <cell r="G174">
            <v>25200000</v>
          </cell>
          <cell r="H174">
            <v>0</v>
          </cell>
          <cell r="J174">
            <v>25200000</v>
          </cell>
          <cell r="K174">
            <v>0</v>
          </cell>
          <cell r="M174">
            <v>0</v>
          </cell>
          <cell r="O174">
            <v>0</v>
          </cell>
          <cell r="Q174">
            <v>0</v>
          </cell>
          <cell r="S174">
            <v>0</v>
          </cell>
          <cell r="U174">
            <v>25200000</v>
          </cell>
          <cell r="V174">
            <v>0</v>
          </cell>
        </row>
        <row r="175">
          <cell r="C175" t="str">
            <v>155CU005</v>
          </cell>
          <cell r="G175">
            <v>9802500</v>
          </cell>
          <cell r="H175">
            <v>0</v>
          </cell>
          <cell r="J175">
            <v>9802500</v>
          </cell>
          <cell r="K175">
            <v>0</v>
          </cell>
          <cell r="M175">
            <v>0</v>
          </cell>
          <cell r="O175">
            <v>0</v>
          </cell>
          <cell r="Q175">
            <v>0</v>
          </cell>
          <cell r="S175">
            <v>0</v>
          </cell>
          <cell r="U175">
            <v>9802500</v>
          </cell>
          <cell r="V175">
            <v>0</v>
          </cell>
        </row>
        <row r="176">
          <cell r="C176" t="str">
            <v>155CU006</v>
          </cell>
          <cell r="G176">
            <v>15590400</v>
          </cell>
          <cell r="H176">
            <v>0</v>
          </cell>
          <cell r="J176">
            <v>15590400</v>
          </cell>
          <cell r="K176">
            <v>0</v>
          </cell>
          <cell r="M176">
            <v>89605883.242183849</v>
          </cell>
          <cell r="O176">
            <v>0</v>
          </cell>
          <cell r="Q176">
            <v>89605883.242183849</v>
          </cell>
          <cell r="S176">
            <v>0</v>
          </cell>
          <cell r="U176">
            <v>105196283.24218385</v>
          </cell>
          <cell r="V176">
            <v>0</v>
          </cell>
        </row>
        <row r="177">
          <cell r="C177" t="str">
            <v>155CU007</v>
          </cell>
          <cell r="G177">
            <v>36300000</v>
          </cell>
          <cell r="H177">
            <v>0</v>
          </cell>
          <cell r="J177">
            <v>36300000</v>
          </cell>
          <cell r="K177">
            <v>0</v>
          </cell>
          <cell r="M177">
            <v>0</v>
          </cell>
          <cell r="O177">
            <v>29700000</v>
          </cell>
          <cell r="Q177">
            <v>0</v>
          </cell>
          <cell r="S177">
            <v>29700000</v>
          </cell>
          <cell r="U177">
            <v>6600000</v>
          </cell>
          <cell r="V177">
            <v>0</v>
          </cell>
        </row>
        <row r="178">
          <cell r="C178" t="str">
            <v>155GH001</v>
          </cell>
          <cell r="G178">
            <v>42734800</v>
          </cell>
          <cell r="H178">
            <v>0</v>
          </cell>
          <cell r="J178">
            <v>42734800</v>
          </cell>
          <cell r="K178">
            <v>0</v>
          </cell>
          <cell r="M178">
            <v>0</v>
          </cell>
          <cell r="O178">
            <v>32051100</v>
          </cell>
          <cell r="Q178">
            <v>0</v>
          </cell>
          <cell r="S178">
            <v>32051100</v>
          </cell>
          <cell r="U178">
            <v>10683700</v>
          </cell>
          <cell r="V178">
            <v>0</v>
          </cell>
        </row>
        <row r="179">
          <cell r="C179" t="str">
            <v>155GH002</v>
          </cell>
          <cell r="G179">
            <v>19233600</v>
          </cell>
          <cell r="H179">
            <v>0</v>
          </cell>
          <cell r="J179">
            <v>19233600</v>
          </cell>
          <cell r="K179">
            <v>0</v>
          </cell>
          <cell r="M179">
            <v>0</v>
          </cell>
          <cell r="O179">
            <v>0</v>
          </cell>
          <cell r="Q179">
            <v>0</v>
          </cell>
          <cell r="S179">
            <v>0</v>
          </cell>
          <cell r="U179">
            <v>19233600</v>
          </cell>
          <cell r="V179">
            <v>0</v>
          </cell>
        </row>
        <row r="180">
          <cell r="C180" t="str">
            <v>155GH003</v>
          </cell>
          <cell r="G180">
            <v>4160520</v>
          </cell>
          <cell r="H180">
            <v>0</v>
          </cell>
          <cell r="J180">
            <v>4160520</v>
          </cell>
          <cell r="K180">
            <v>0</v>
          </cell>
          <cell r="M180">
            <v>0</v>
          </cell>
          <cell r="O180">
            <v>0</v>
          </cell>
          <cell r="Q180">
            <v>0</v>
          </cell>
          <cell r="S180">
            <v>0</v>
          </cell>
          <cell r="U180">
            <v>4160520</v>
          </cell>
          <cell r="V180">
            <v>0</v>
          </cell>
        </row>
        <row r="181">
          <cell r="C181" t="str">
            <v>155GH004</v>
          </cell>
          <cell r="G181">
            <v>67804000</v>
          </cell>
          <cell r="H181">
            <v>0</v>
          </cell>
          <cell r="J181">
            <v>67804000</v>
          </cell>
          <cell r="K181">
            <v>0</v>
          </cell>
          <cell r="M181">
            <v>45093301.008858472</v>
          </cell>
          <cell r="O181">
            <v>106142761.63226011</v>
          </cell>
          <cell r="Q181">
            <v>45093301.008858472</v>
          </cell>
          <cell r="S181">
            <v>106142761.63226011</v>
          </cell>
          <cell r="U181">
            <v>6754539.3765983582</v>
          </cell>
          <cell r="V181">
            <v>0</v>
          </cell>
        </row>
        <row r="182">
          <cell r="C182" t="str">
            <v>155VA001</v>
          </cell>
          <cell r="G182">
            <v>26348000</v>
          </cell>
          <cell r="H182">
            <v>0</v>
          </cell>
          <cell r="J182">
            <v>26348000</v>
          </cell>
          <cell r="K182">
            <v>0</v>
          </cell>
          <cell r="M182">
            <v>0</v>
          </cell>
          <cell r="O182">
            <v>19761000</v>
          </cell>
          <cell r="Q182">
            <v>0</v>
          </cell>
          <cell r="S182">
            <v>19761000</v>
          </cell>
          <cell r="U182">
            <v>6587000</v>
          </cell>
          <cell r="V182">
            <v>0</v>
          </cell>
        </row>
        <row r="183">
          <cell r="A183">
            <v>156</v>
          </cell>
          <cell r="C183" t="str">
            <v>TSTK</v>
          </cell>
          <cell r="G183">
            <v>101500000</v>
          </cell>
          <cell r="H183">
            <v>0</v>
          </cell>
          <cell r="J183">
            <v>101500000</v>
          </cell>
          <cell r="K183">
            <v>0</v>
          </cell>
          <cell r="M183">
            <v>0</v>
          </cell>
          <cell r="O183">
            <v>0</v>
          </cell>
          <cell r="Q183">
            <v>0</v>
          </cell>
          <cell r="S183">
            <v>0</v>
          </cell>
          <cell r="U183">
            <v>101500000</v>
          </cell>
          <cell r="V183">
            <v>0</v>
          </cell>
        </row>
        <row r="184">
          <cell r="C184" t="str">
            <v>156GH001</v>
          </cell>
          <cell r="G184">
            <v>54000000</v>
          </cell>
          <cell r="H184">
            <v>0</v>
          </cell>
          <cell r="J184">
            <v>54000000</v>
          </cell>
          <cell r="K184">
            <v>0</v>
          </cell>
          <cell r="M184">
            <v>0</v>
          </cell>
          <cell r="O184">
            <v>0</v>
          </cell>
          <cell r="Q184">
            <v>0</v>
          </cell>
          <cell r="S184">
            <v>0</v>
          </cell>
          <cell r="U184">
            <v>54000000</v>
          </cell>
          <cell r="V184">
            <v>0</v>
          </cell>
        </row>
        <row r="185">
          <cell r="C185" t="str">
            <v>156GH002</v>
          </cell>
          <cell r="G185">
            <v>47500000</v>
          </cell>
          <cell r="H185">
            <v>0</v>
          </cell>
          <cell r="J185">
            <v>47500000</v>
          </cell>
          <cell r="K185">
            <v>0</v>
          </cell>
          <cell r="M185">
            <v>0</v>
          </cell>
          <cell r="O185">
            <v>0</v>
          </cell>
          <cell r="Q185">
            <v>0</v>
          </cell>
          <cell r="S185">
            <v>0</v>
          </cell>
          <cell r="U185">
            <v>47500000</v>
          </cell>
          <cell r="V185">
            <v>0</v>
          </cell>
        </row>
        <row r="186">
          <cell r="A186">
            <v>157</v>
          </cell>
          <cell r="C186" t="str">
            <v>TSLD</v>
          </cell>
          <cell r="G186">
            <v>0</v>
          </cell>
          <cell r="H186">
            <v>0</v>
          </cell>
          <cell r="J186">
            <v>0</v>
          </cell>
          <cell r="K186">
            <v>0</v>
          </cell>
          <cell r="M186">
            <v>0</v>
          </cell>
          <cell r="O186">
            <v>0</v>
          </cell>
          <cell r="Q186">
            <v>0</v>
          </cell>
          <cell r="S186">
            <v>0</v>
          </cell>
          <cell r="U186">
            <v>0</v>
          </cell>
          <cell r="V186">
            <v>0</v>
          </cell>
        </row>
        <row r="187">
          <cell r="G187">
            <v>0</v>
          </cell>
          <cell r="H187">
            <v>0</v>
          </cell>
          <cell r="J187">
            <v>0</v>
          </cell>
          <cell r="K187">
            <v>0</v>
          </cell>
          <cell r="M187">
            <v>0</v>
          </cell>
          <cell r="O187">
            <v>0</v>
          </cell>
          <cell r="Q187">
            <v>0</v>
          </cell>
          <cell r="S187">
            <v>0</v>
          </cell>
          <cell r="U187">
            <v>0</v>
          </cell>
          <cell r="V187">
            <v>0</v>
          </cell>
        </row>
        <row r="188">
          <cell r="A188">
            <v>211</v>
          </cell>
          <cell r="C188" t="str">
            <v>TSCD</v>
          </cell>
          <cell r="G188">
            <v>4782299607</v>
          </cell>
          <cell r="H188">
            <v>0</v>
          </cell>
          <cell r="J188">
            <v>4782299607</v>
          </cell>
          <cell r="K188">
            <v>0</v>
          </cell>
          <cell r="M188">
            <v>0</v>
          </cell>
          <cell r="O188">
            <v>0</v>
          </cell>
          <cell r="Q188">
            <v>0</v>
          </cell>
          <cell r="S188">
            <v>0</v>
          </cell>
          <cell r="U188">
            <v>4782299607</v>
          </cell>
          <cell r="V188">
            <v>0</v>
          </cell>
        </row>
        <row r="189">
          <cell r="C189">
            <v>2111</v>
          </cell>
          <cell r="G189">
            <v>0</v>
          </cell>
          <cell r="H189">
            <v>0</v>
          </cell>
          <cell r="J189">
            <v>0</v>
          </cell>
          <cell r="K189">
            <v>0</v>
          </cell>
          <cell r="M189">
            <v>0</v>
          </cell>
          <cell r="O189">
            <v>0</v>
          </cell>
          <cell r="Q189">
            <v>0</v>
          </cell>
          <cell r="S189">
            <v>0</v>
          </cell>
          <cell r="U189">
            <v>0</v>
          </cell>
          <cell r="V189">
            <v>0</v>
          </cell>
        </row>
        <row r="190">
          <cell r="C190">
            <v>2112</v>
          </cell>
          <cell r="G190">
            <v>2505807117</v>
          </cell>
          <cell r="H190">
            <v>0</v>
          </cell>
          <cell r="J190">
            <v>2505807117</v>
          </cell>
          <cell r="K190">
            <v>0</v>
          </cell>
          <cell r="M190">
            <v>0</v>
          </cell>
          <cell r="O190">
            <v>0</v>
          </cell>
          <cell r="Q190">
            <v>0</v>
          </cell>
          <cell r="S190">
            <v>0</v>
          </cell>
          <cell r="U190">
            <v>2505807117</v>
          </cell>
          <cell r="V190">
            <v>0</v>
          </cell>
        </row>
        <row r="191">
          <cell r="C191">
            <v>2113</v>
          </cell>
          <cell r="G191">
            <v>1749583140</v>
          </cell>
          <cell r="H191">
            <v>0</v>
          </cell>
          <cell r="J191">
            <v>1749583140</v>
          </cell>
          <cell r="K191">
            <v>0</v>
          </cell>
          <cell r="M191">
            <v>0</v>
          </cell>
          <cell r="O191">
            <v>0</v>
          </cell>
          <cell r="Q191">
            <v>0</v>
          </cell>
          <cell r="S191">
            <v>0</v>
          </cell>
          <cell r="U191">
            <v>1749583140</v>
          </cell>
          <cell r="V191">
            <v>0</v>
          </cell>
        </row>
        <row r="192">
          <cell r="C192">
            <v>2114</v>
          </cell>
          <cell r="G192">
            <v>265852290</v>
          </cell>
          <cell r="H192">
            <v>0</v>
          </cell>
          <cell r="J192">
            <v>265852290</v>
          </cell>
          <cell r="K192">
            <v>0</v>
          </cell>
          <cell r="M192">
            <v>0</v>
          </cell>
          <cell r="O192">
            <v>0</v>
          </cell>
          <cell r="Q192">
            <v>0</v>
          </cell>
          <cell r="S192">
            <v>0</v>
          </cell>
          <cell r="U192">
            <v>265852290</v>
          </cell>
          <cell r="V192">
            <v>0</v>
          </cell>
        </row>
        <row r="193">
          <cell r="C193">
            <v>2115</v>
          </cell>
          <cell r="G193">
            <v>39778090</v>
          </cell>
          <cell r="H193">
            <v>0</v>
          </cell>
          <cell r="J193">
            <v>39778090</v>
          </cell>
          <cell r="K193">
            <v>0</v>
          </cell>
          <cell r="M193">
            <v>0</v>
          </cell>
          <cell r="O193">
            <v>0</v>
          </cell>
          <cell r="Q193">
            <v>0</v>
          </cell>
          <cell r="S193">
            <v>0</v>
          </cell>
          <cell r="U193">
            <v>39778090</v>
          </cell>
          <cell r="V193">
            <v>0</v>
          </cell>
        </row>
        <row r="194">
          <cell r="C194">
            <v>2118</v>
          </cell>
          <cell r="G194">
            <v>221278970</v>
          </cell>
          <cell r="H194">
            <v>0</v>
          </cell>
          <cell r="J194">
            <v>221278970</v>
          </cell>
          <cell r="K194">
            <v>0</v>
          </cell>
          <cell r="M194">
            <v>0</v>
          </cell>
          <cell r="O194">
            <v>0</v>
          </cell>
          <cell r="Q194">
            <v>0</v>
          </cell>
          <cell r="S194">
            <v>0</v>
          </cell>
          <cell r="U194">
            <v>221278970</v>
          </cell>
          <cell r="V194">
            <v>0</v>
          </cell>
        </row>
        <row r="195">
          <cell r="A195">
            <v>213</v>
          </cell>
          <cell r="C195" t="str">
            <v>TSCD</v>
          </cell>
          <cell r="G195">
            <v>0</v>
          </cell>
          <cell r="H195">
            <v>0</v>
          </cell>
          <cell r="J195">
            <v>0</v>
          </cell>
          <cell r="K195">
            <v>0</v>
          </cell>
          <cell r="M195">
            <v>0</v>
          </cell>
          <cell r="O195">
            <v>0</v>
          </cell>
          <cell r="Q195">
            <v>0</v>
          </cell>
          <cell r="S195">
            <v>0</v>
          </cell>
          <cell r="U195">
            <v>0</v>
          </cell>
          <cell r="V195">
            <v>0</v>
          </cell>
        </row>
        <row r="196">
          <cell r="C196">
            <v>2131</v>
          </cell>
          <cell r="H196">
            <v>0</v>
          </cell>
          <cell r="J196">
            <v>0</v>
          </cell>
          <cell r="K196">
            <v>0</v>
          </cell>
          <cell r="M196">
            <v>0</v>
          </cell>
          <cell r="O196">
            <v>0</v>
          </cell>
          <cell r="Q196">
            <v>0</v>
          </cell>
          <cell r="S196">
            <v>0</v>
          </cell>
          <cell r="U196">
            <v>0</v>
          </cell>
          <cell r="V196">
            <v>0</v>
          </cell>
        </row>
        <row r="197">
          <cell r="C197">
            <v>2132</v>
          </cell>
          <cell r="G197">
            <v>0</v>
          </cell>
          <cell r="H197">
            <v>0</v>
          </cell>
          <cell r="J197">
            <v>0</v>
          </cell>
          <cell r="K197">
            <v>0</v>
          </cell>
          <cell r="M197">
            <v>0</v>
          </cell>
          <cell r="O197">
            <v>0</v>
          </cell>
          <cell r="Q197">
            <v>0</v>
          </cell>
          <cell r="S197">
            <v>0</v>
          </cell>
          <cell r="U197">
            <v>0</v>
          </cell>
          <cell r="V197">
            <v>0</v>
          </cell>
        </row>
        <row r="198">
          <cell r="C198">
            <v>2138</v>
          </cell>
          <cell r="H198">
            <v>0</v>
          </cell>
          <cell r="J198">
            <v>0</v>
          </cell>
          <cell r="K198">
            <v>0</v>
          </cell>
          <cell r="M198">
            <v>0</v>
          </cell>
          <cell r="O198">
            <v>0</v>
          </cell>
          <cell r="Q198">
            <v>0</v>
          </cell>
          <cell r="S198">
            <v>0</v>
          </cell>
          <cell r="U198">
            <v>0</v>
          </cell>
          <cell r="V198">
            <v>0</v>
          </cell>
        </row>
        <row r="199">
          <cell r="A199">
            <v>214</v>
          </cell>
          <cell r="C199" t="str">
            <v>TSCD</v>
          </cell>
          <cell r="G199">
            <v>0</v>
          </cell>
          <cell r="H199">
            <v>1597617764</v>
          </cell>
          <cell r="J199">
            <v>0</v>
          </cell>
          <cell r="K199">
            <v>1597617764</v>
          </cell>
          <cell r="M199">
            <v>0</v>
          </cell>
          <cell r="O199">
            <v>28000000</v>
          </cell>
          <cell r="Q199">
            <v>0</v>
          </cell>
          <cell r="S199">
            <v>28000000</v>
          </cell>
          <cell r="U199">
            <v>0</v>
          </cell>
          <cell r="V199">
            <v>1625617764</v>
          </cell>
        </row>
        <row r="200">
          <cell r="C200">
            <v>2141</v>
          </cell>
          <cell r="G200">
            <v>0</v>
          </cell>
          <cell r="H200">
            <v>1597617764</v>
          </cell>
          <cell r="J200">
            <v>0</v>
          </cell>
          <cell r="K200">
            <v>1597617764</v>
          </cell>
          <cell r="M200">
            <v>0</v>
          </cell>
          <cell r="O200">
            <v>28000000</v>
          </cell>
          <cell r="Q200">
            <v>0</v>
          </cell>
          <cell r="S200">
            <v>28000000</v>
          </cell>
          <cell r="U200">
            <v>0</v>
          </cell>
          <cell r="V200">
            <v>1625617764</v>
          </cell>
        </row>
        <row r="201">
          <cell r="C201">
            <v>2143</v>
          </cell>
          <cell r="G201">
            <v>0</v>
          </cell>
          <cell r="H201">
            <v>0</v>
          </cell>
          <cell r="J201">
            <v>0</v>
          </cell>
          <cell r="K201">
            <v>0</v>
          </cell>
          <cell r="M201">
            <v>0</v>
          </cell>
          <cell r="O201">
            <v>0</v>
          </cell>
          <cell r="Q201">
            <v>0</v>
          </cell>
          <cell r="S201">
            <v>0</v>
          </cell>
          <cell r="U201">
            <v>0</v>
          </cell>
          <cell r="V201">
            <v>0</v>
          </cell>
        </row>
        <row r="202">
          <cell r="A202">
            <v>241</v>
          </cell>
          <cell r="C202" t="str">
            <v>TSCD</v>
          </cell>
          <cell r="G202">
            <v>95976461</v>
          </cell>
          <cell r="H202">
            <v>0</v>
          </cell>
          <cell r="J202">
            <v>95976461</v>
          </cell>
          <cell r="K202">
            <v>0</v>
          </cell>
          <cell r="M202">
            <v>0</v>
          </cell>
          <cell r="O202">
            <v>0</v>
          </cell>
          <cell r="Q202">
            <v>0</v>
          </cell>
          <cell r="S202">
            <v>0</v>
          </cell>
          <cell r="U202">
            <v>95976461</v>
          </cell>
          <cell r="V202">
            <v>0</v>
          </cell>
        </row>
        <row r="203">
          <cell r="C203">
            <v>2411</v>
          </cell>
          <cell r="G203">
            <v>0</v>
          </cell>
          <cell r="H203">
            <v>0</v>
          </cell>
          <cell r="J203">
            <v>0</v>
          </cell>
          <cell r="K203">
            <v>0</v>
          </cell>
          <cell r="M203">
            <v>0</v>
          </cell>
          <cell r="O203">
            <v>0</v>
          </cell>
          <cell r="Q203">
            <v>0</v>
          </cell>
          <cell r="S203">
            <v>0</v>
          </cell>
          <cell r="U203">
            <v>0</v>
          </cell>
          <cell r="V203">
            <v>0</v>
          </cell>
        </row>
        <row r="204">
          <cell r="C204">
            <v>2412</v>
          </cell>
          <cell r="G204">
            <v>95976461</v>
          </cell>
          <cell r="H204">
            <v>0</v>
          </cell>
          <cell r="J204">
            <v>95976461</v>
          </cell>
          <cell r="K204">
            <v>0</v>
          </cell>
          <cell r="M204">
            <v>0</v>
          </cell>
          <cell r="O204">
            <v>0</v>
          </cell>
          <cell r="Q204">
            <v>0</v>
          </cell>
          <cell r="S204">
            <v>0</v>
          </cell>
          <cell r="U204">
            <v>95976461</v>
          </cell>
          <cell r="V204">
            <v>0</v>
          </cell>
        </row>
        <row r="205">
          <cell r="C205">
            <v>2413</v>
          </cell>
          <cell r="G205">
            <v>0</v>
          </cell>
          <cell r="H205">
            <v>0</v>
          </cell>
          <cell r="J205">
            <v>0</v>
          </cell>
          <cell r="K205">
            <v>0</v>
          </cell>
          <cell r="M205">
            <v>0</v>
          </cell>
          <cell r="O205">
            <v>0</v>
          </cell>
          <cell r="Q205">
            <v>0</v>
          </cell>
          <cell r="S205">
            <v>0</v>
          </cell>
          <cell r="U205">
            <v>0</v>
          </cell>
          <cell r="V205">
            <v>0</v>
          </cell>
        </row>
        <row r="206">
          <cell r="G206">
            <v>0</v>
          </cell>
          <cell r="H206">
            <v>0</v>
          </cell>
          <cell r="J206">
            <v>0</v>
          </cell>
          <cell r="K206">
            <v>0</v>
          </cell>
          <cell r="M206">
            <v>0</v>
          </cell>
          <cell r="O206">
            <v>0</v>
          </cell>
          <cell r="Q206">
            <v>0</v>
          </cell>
          <cell r="S206">
            <v>0</v>
          </cell>
          <cell r="U206">
            <v>0</v>
          </cell>
          <cell r="V206">
            <v>0</v>
          </cell>
        </row>
        <row r="207">
          <cell r="A207">
            <v>311</v>
          </cell>
          <cell r="C207" t="str">
            <v>PTRA</v>
          </cell>
          <cell r="G207">
            <v>0</v>
          </cell>
          <cell r="H207">
            <v>500000000</v>
          </cell>
          <cell r="J207">
            <v>0</v>
          </cell>
          <cell r="K207">
            <v>500000000</v>
          </cell>
          <cell r="M207">
            <v>0</v>
          </cell>
          <cell r="O207">
            <v>0</v>
          </cell>
          <cell r="Q207">
            <v>0</v>
          </cell>
          <cell r="S207">
            <v>0</v>
          </cell>
          <cell r="U207">
            <v>0</v>
          </cell>
          <cell r="V207">
            <v>500000000</v>
          </cell>
        </row>
        <row r="208">
          <cell r="C208">
            <v>3111</v>
          </cell>
          <cell r="G208">
            <v>0</v>
          </cell>
          <cell r="H208">
            <v>500000000</v>
          </cell>
          <cell r="J208">
            <v>0</v>
          </cell>
          <cell r="K208">
            <v>500000000</v>
          </cell>
          <cell r="M208">
            <v>0</v>
          </cell>
          <cell r="O208">
            <v>0</v>
          </cell>
          <cell r="Q208">
            <v>0</v>
          </cell>
          <cell r="S208">
            <v>0</v>
          </cell>
          <cell r="U208">
            <v>0</v>
          </cell>
          <cell r="V208">
            <v>500000000</v>
          </cell>
        </row>
        <row r="209">
          <cell r="C209">
            <v>3112</v>
          </cell>
          <cell r="G209">
            <v>0</v>
          </cell>
          <cell r="H209">
            <v>0</v>
          </cell>
          <cell r="J209">
            <v>0</v>
          </cell>
          <cell r="K209">
            <v>0</v>
          </cell>
          <cell r="M209">
            <v>0</v>
          </cell>
          <cell r="O209">
            <v>0</v>
          </cell>
          <cell r="Q209">
            <v>0</v>
          </cell>
          <cell r="S209">
            <v>0</v>
          </cell>
          <cell r="U209">
            <v>0</v>
          </cell>
          <cell r="V209">
            <v>0</v>
          </cell>
        </row>
        <row r="210">
          <cell r="A210">
            <v>331</v>
          </cell>
          <cell r="C210" t="str">
            <v>PTRA</v>
          </cell>
          <cell r="G210">
            <v>73754892</v>
          </cell>
          <cell r="H210">
            <v>96758386</v>
          </cell>
          <cell r="J210">
            <v>0</v>
          </cell>
          <cell r="K210">
            <v>23003494</v>
          </cell>
          <cell r="M210">
            <v>100000000</v>
          </cell>
          <cell r="O210">
            <v>184237900</v>
          </cell>
          <cell r="Q210">
            <v>100000000</v>
          </cell>
          <cell r="S210">
            <v>184237900</v>
          </cell>
          <cell r="U210">
            <v>37032892</v>
          </cell>
          <cell r="V210">
            <v>144274286</v>
          </cell>
        </row>
        <row r="211">
          <cell r="C211" t="str">
            <v>331CS001</v>
          </cell>
          <cell r="G211">
            <v>42862898</v>
          </cell>
          <cell r="H211">
            <v>0</v>
          </cell>
          <cell r="J211">
            <v>42862898</v>
          </cell>
          <cell r="K211">
            <v>0</v>
          </cell>
          <cell r="M211">
            <v>0</v>
          </cell>
          <cell r="O211">
            <v>29480000</v>
          </cell>
          <cell r="Q211">
            <v>0</v>
          </cell>
          <cell r="S211">
            <v>29480000</v>
          </cell>
          <cell r="U211">
            <v>13382898</v>
          </cell>
          <cell r="V211">
            <v>0</v>
          </cell>
        </row>
        <row r="212">
          <cell r="C212" t="str">
            <v>331CT001</v>
          </cell>
          <cell r="G212">
            <v>0</v>
          </cell>
          <cell r="H212">
            <v>17390600</v>
          </cell>
          <cell r="J212">
            <v>0</v>
          </cell>
          <cell r="K212">
            <v>17390600</v>
          </cell>
          <cell r="M212">
            <v>0</v>
          </cell>
          <cell r="O212">
            <v>0</v>
          </cell>
          <cell r="Q212">
            <v>0</v>
          </cell>
          <cell r="S212">
            <v>0</v>
          </cell>
          <cell r="U212">
            <v>0</v>
          </cell>
          <cell r="V212">
            <v>17390600</v>
          </cell>
        </row>
        <row r="213">
          <cell r="C213" t="str">
            <v>331CT002</v>
          </cell>
          <cell r="G213">
            <v>0</v>
          </cell>
          <cell r="H213">
            <v>21731900</v>
          </cell>
          <cell r="J213">
            <v>0</v>
          </cell>
          <cell r="K213">
            <v>21731900</v>
          </cell>
          <cell r="M213">
            <v>0</v>
          </cell>
          <cell r="O213">
            <v>0</v>
          </cell>
          <cell r="Q213">
            <v>0</v>
          </cell>
          <cell r="S213">
            <v>0</v>
          </cell>
          <cell r="U213">
            <v>0</v>
          </cell>
          <cell r="V213">
            <v>21731900</v>
          </cell>
        </row>
        <row r="214">
          <cell r="C214" t="str">
            <v>331CT003</v>
          </cell>
          <cell r="G214">
            <v>7242000</v>
          </cell>
          <cell r="H214">
            <v>0</v>
          </cell>
          <cell r="J214">
            <v>7242000</v>
          </cell>
          <cell r="K214">
            <v>0</v>
          </cell>
          <cell r="M214">
            <v>100000000</v>
          </cell>
          <cell r="O214">
            <v>154757900</v>
          </cell>
          <cell r="Q214">
            <v>100000000</v>
          </cell>
          <cell r="S214">
            <v>154757900</v>
          </cell>
          <cell r="U214">
            <v>0</v>
          </cell>
          <cell r="V214">
            <v>47515900</v>
          </cell>
        </row>
        <row r="215">
          <cell r="C215" t="str">
            <v>331LT001</v>
          </cell>
          <cell r="G215">
            <v>4883820</v>
          </cell>
          <cell r="H215">
            <v>0</v>
          </cell>
          <cell r="J215">
            <v>4883820</v>
          </cell>
          <cell r="K215">
            <v>0</v>
          </cell>
          <cell r="M215">
            <v>0</v>
          </cell>
          <cell r="O215">
            <v>0</v>
          </cell>
          <cell r="Q215">
            <v>0</v>
          </cell>
          <cell r="S215">
            <v>0</v>
          </cell>
          <cell r="U215">
            <v>4883820</v>
          </cell>
          <cell r="V215">
            <v>0</v>
          </cell>
        </row>
        <row r="216">
          <cell r="C216" t="str">
            <v>331XN001</v>
          </cell>
          <cell r="G216">
            <v>18766174</v>
          </cell>
          <cell r="H216">
            <v>0</v>
          </cell>
          <cell r="J216">
            <v>18766174</v>
          </cell>
          <cell r="K216">
            <v>0</v>
          </cell>
          <cell r="M216">
            <v>0</v>
          </cell>
          <cell r="O216">
            <v>0</v>
          </cell>
          <cell r="Q216">
            <v>0</v>
          </cell>
          <cell r="S216">
            <v>0</v>
          </cell>
          <cell r="U216">
            <v>18766174</v>
          </cell>
          <cell r="V216">
            <v>0</v>
          </cell>
        </row>
        <row r="217">
          <cell r="C217" t="str">
            <v>331XN002</v>
          </cell>
          <cell r="G217">
            <v>0</v>
          </cell>
          <cell r="H217">
            <v>47556759</v>
          </cell>
          <cell r="J217">
            <v>0</v>
          </cell>
          <cell r="K217">
            <v>47556759</v>
          </cell>
          <cell r="M217">
            <v>0</v>
          </cell>
          <cell r="O217">
            <v>0</v>
          </cell>
          <cell r="Q217">
            <v>0</v>
          </cell>
          <cell r="S217">
            <v>0</v>
          </cell>
          <cell r="U217">
            <v>0</v>
          </cell>
          <cell r="V217">
            <v>47556759</v>
          </cell>
        </row>
        <row r="218">
          <cell r="C218" t="str">
            <v>331XN003</v>
          </cell>
          <cell r="G218">
            <v>0</v>
          </cell>
          <cell r="H218">
            <v>10079127</v>
          </cell>
          <cell r="J218">
            <v>0</v>
          </cell>
          <cell r="K218">
            <v>10079127</v>
          </cell>
          <cell r="M218">
            <v>0</v>
          </cell>
          <cell r="O218">
            <v>0</v>
          </cell>
          <cell r="Q218">
            <v>0</v>
          </cell>
          <cell r="S218">
            <v>0</v>
          </cell>
          <cell r="U218">
            <v>0</v>
          </cell>
          <cell r="V218">
            <v>10079127</v>
          </cell>
        </row>
        <row r="219">
          <cell r="A219">
            <v>333</v>
          </cell>
          <cell r="C219" t="str">
            <v>PTRA</v>
          </cell>
          <cell r="G219">
            <v>0</v>
          </cell>
          <cell r="H219">
            <v>84702794</v>
          </cell>
          <cell r="J219">
            <v>0</v>
          </cell>
          <cell r="K219">
            <v>84702794</v>
          </cell>
          <cell r="M219">
            <v>60597800</v>
          </cell>
          <cell r="O219">
            <v>22800000</v>
          </cell>
          <cell r="Q219">
            <v>60597800</v>
          </cell>
          <cell r="S219">
            <v>22800000</v>
          </cell>
          <cell r="U219">
            <v>0</v>
          </cell>
          <cell r="V219">
            <v>46904994</v>
          </cell>
        </row>
        <row r="220">
          <cell r="C220">
            <v>33311</v>
          </cell>
          <cell r="G220">
            <v>0</v>
          </cell>
          <cell r="H220">
            <v>28098900</v>
          </cell>
          <cell r="J220">
            <v>0</v>
          </cell>
          <cell r="K220">
            <v>28098900</v>
          </cell>
          <cell r="M220">
            <v>35597800</v>
          </cell>
          <cell r="O220">
            <v>22800000</v>
          </cell>
          <cell r="Q220">
            <v>35597800</v>
          </cell>
          <cell r="S220">
            <v>22800000</v>
          </cell>
          <cell r="U220">
            <v>0</v>
          </cell>
          <cell r="V220">
            <v>15301100</v>
          </cell>
        </row>
        <row r="221">
          <cell r="C221">
            <v>33312</v>
          </cell>
          <cell r="G221">
            <v>0</v>
          </cell>
          <cell r="J221">
            <v>0</v>
          </cell>
          <cell r="K221">
            <v>0</v>
          </cell>
          <cell r="M221">
            <v>0</v>
          </cell>
          <cell r="O221">
            <v>0</v>
          </cell>
          <cell r="Q221">
            <v>0</v>
          </cell>
          <cell r="S221">
            <v>0</v>
          </cell>
          <cell r="U221">
            <v>0</v>
          </cell>
          <cell r="V221">
            <v>0</v>
          </cell>
        </row>
        <row r="222">
          <cell r="C222">
            <v>33313</v>
          </cell>
          <cell r="J222">
            <v>0</v>
          </cell>
          <cell r="K222">
            <v>0</v>
          </cell>
        </row>
        <row r="223">
          <cell r="C223">
            <v>3332</v>
          </cell>
          <cell r="G223">
            <v>0</v>
          </cell>
          <cell r="H223">
            <v>0</v>
          </cell>
          <cell r="J223">
            <v>0</v>
          </cell>
          <cell r="K223">
            <v>0</v>
          </cell>
          <cell r="M223">
            <v>0</v>
          </cell>
          <cell r="O223">
            <v>0</v>
          </cell>
          <cell r="Q223">
            <v>0</v>
          </cell>
          <cell r="S223">
            <v>0</v>
          </cell>
          <cell r="U223">
            <v>0</v>
          </cell>
          <cell r="V223">
            <v>0</v>
          </cell>
        </row>
        <row r="224">
          <cell r="C224">
            <v>3333</v>
          </cell>
          <cell r="G224">
            <v>0</v>
          </cell>
          <cell r="H224">
            <v>24000395</v>
          </cell>
          <cell r="J224">
            <v>0</v>
          </cell>
          <cell r="K224">
            <v>24000395</v>
          </cell>
          <cell r="M224">
            <v>0</v>
          </cell>
          <cell r="O224">
            <v>0</v>
          </cell>
          <cell r="Q224">
            <v>0</v>
          </cell>
          <cell r="S224">
            <v>0</v>
          </cell>
          <cell r="U224">
            <v>0</v>
          </cell>
          <cell r="V224">
            <v>24000395</v>
          </cell>
        </row>
        <row r="225">
          <cell r="C225">
            <v>3334</v>
          </cell>
          <cell r="G225">
            <v>0</v>
          </cell>
          <cell r="H225">
            <v>30454406</v>
          </cell>
          <cell r="J225">
            <v>0</v>
          </cell>
          <cell r="K225">
            <v>30454406</v>
          </cell>
          <cell r="M225">
            <v>25000000</v>
          </cell>
          <cell r="O225">
            <v>0</v>
          </cell>
          <cell r="Q225">
            <v>25000000</v>
          </cell>
          <cell r="S225">
            <v>0</v>
          </cell>
          <cell r="U225">
            <v>0</v>
          </cell>
          <cell r="V225">
            <v>5454406</v>
          </cell>
        </row>
        <row r="226">
          <cell r="C226">
            <v>3335</v>
          </cell>
          <cell r="G226">
            <v>0</v>
          </cell>
          <cell r="H226">
            <v>0</v>
          </cell>
          <cell r="J226">
            <v>0</v>
          </cell>
          <cell r="K226">
            <v>0</v>
          </cell>
          <cell r="M226">
            <v>0</v>
          </cell>
          <cell r="O226">
            <v>0</v>
          </cell>
          <cell r="Q226">
            <v>0</v>
          </cell>
          <cell r="S226">
            <v>0</v>
          </cell>
          <cell r="U226">
            <v>0</v>
          </cell>
          <cell r="V226">
            <v>0</v>
          </cell>
        </row>
        <row r="227">
          <cell r="C227">
            <v>3336</v>
          </cell>
          <cell r="G227">
            <v>0</v>
          </cell>
          <cell r="H227">
            <v>0</v>
          </cell>
          <cell r="J227">
            <v>0</v>
          </cell>
          <cell r="K227">
            <v>0</v>
          </cell>
          <cell r="M227">
            <v>0</v>
          </cell>
          <cell r="O227">
            <v>0</v>
          </cell>
          <cell r="Q227">
            <v>0</v>
          </cell>
          <cell r="S227">
            <v>0</v>
          </cell>
          <cell r="U227">
            <v>0</v>
          </cell>
          <cell r="V227">
            <v>0</v>
          </cell>
        </row>
        <row r="228">
          <cell r="C228">
            <v>3337</v>
          </cell>
          <cell r="G228">
            <v>0</v>
          </cell>
          <cell r="H228">
            <v>0</v>
          </cell>
          <cell r="J228">
            <v>0</v>
          </cell>
          <cell r="K228">
            <v>0</v>
          </cell>
          <cell r="M228">
            <v>0</v>
          </cell>
          <cell r="O228">
            <v>0</v>
          </cell>
          <cell r="Q228">
            <v>0</v>
          </cell>
          <cell r="S228">
            <v>0</v>
          </cell>
          <cell r="U228">
            <v>0</v>
          </cell>
          <cell r="V228">
            <v>0</v>
          </cell>
        </row>
        <row r="229">
          <cell r="C229">
            <v>3338</v>
          </cell>
          <cell r="G229">
            <v>0</v>
          </cell>
          <cell r="H229">
            <v>703458</v>
          </cell>
          <cell r="J229">
            <v>0</v>
          </cell>
          <cell r="K229">
            <v>703458</v>
          </cell>
          <cell r="M229">
            <v>0</v>
          </cell>
          <cell r="O229">
            <v>0</v>
          </cell>
          <cell r="Q229">
            <v>0</v>
          </cell>
          <cell r="S229">
            <v>0</v>
          </cell>
          <cell r="U229">
            <v>0</v>
          </cell>
          <cell r="V229">
            <v>703458</v>
          </cell>
        </row>
        <row r="230">
          <cell r="C230">
            <v>3339</v>
          </cell>
          <cell r="G230">
            <v>0</v>
          </cell>
          <cell r="H230">
            <v>1445635</v>
          </cell>
          <cell r="J230">
            <v>0</v>
          </cell>
          <cell r="K230">
            <v>1445635</v>
          </cell>
          <cell r="M230">
            <v>0</v>
          </cell>
          <cell r="O230">
            <v>0</v>
          </cell>
          <cell r="Q230">
            <v>0</v>
          </cell>
          <cell r="S230">
            <v>0</v>
          </cell>
          <cell r="U230">
            <v>0</v>
          </cell>
          <cell r="V230">
            <v>1445635</v>
          </cell>
        </row>
        <row r="231">
          <cell r="A231">
            <v>334</v>
          </cell>
          <cell r="C231" t="str">
            <v>PTRA</v>
          </cell>
          <cell r="G231">
            <v>0</v>
          </cell>
          <cell r="H231">
            <v>5031667</v>
          </cell>
          <cell r="J231">
            <v>0</v>
          </cell>
          <cell r="K231">
            <v>5031667</v>
          </cell>
          <cell r="M231">
            <v>30280000</v>
          </cell>
          <cell r="O231">
            <v>38000000</v>
          </cell>
          <cell r="Q231">
            <v>30280000</v>
          </cell>
          <cell r="S231">
            <v>38000000</v>
          </cell>
          <cell r="U231">
            <v>0</v>
          </cell>
          <cell r="V231">
            <v>12751667</v>
          </cell>
        </row>
        <row r="232">
          <cell r="A232">
            <v>335</v>
          </cell>
          <cell r="C232" t="str">
            <v>PTRA</v>
          </cell>
          <cell r="G232">
            <v>0</v>
          </cell>
          <cell r="H232">
            <v>0</v>
          </cell>
          <cell r="J232">
            <v>0</v>
          </cell>
          <cell r="K232">
            <v>0</v>
          </cell>
          <cell r="M232">
            <v>0</v>
          </cell>
          <cell r="O232">
            <v>0</v>
          </cell>
          <cell r="Q232">
            <v>0</v>
          </cell>
          <cell r="S232">
            <v>0</v>
          </cell>
          <cell r="U232">
            <v>0</v>
          </cell>
          <cell r="V232">
            <v>0</v>
          </cell>
        </row>
        <row r="233">
          <cell r="G233">
            <v>0</v>
          </cell>
          <cell r="H233">
            <v>0</v>
          </cell>
          <cell r="J233">
            <v>0</v>
          </cell>
          <cell r="K233">
            <v>0</v>
          </cell>
          <cell r="M233">
            <v>0</v>
          </cell>
          <cell r="O233">
            <v>0</v>
          </cell>
          <cell r="Q233">
            <v>0</v>
          </cell>
          <cell r="S233">
            <v>0</v>
          </cell>
          <cell r="U233">
            <v>0</v>
          </cell>
          <cell r="V233">
            <v>0</v>
          </cell>
        </row>
        <row r="234">
          <cell r="A234">
            <v>3381</v>
          </cell>
          <cell r="C234" t="str">
            <v>PTRA</v>
          </cell>
          <cell r="G234">
            <v>0</v>
          </cell>
          <cell r="H234">
            <v>48363266</v>
          </cell>
          <cell r="J234">
            <v>0</v>
          </cell>
          <cell r="K234">
            <v>48363266</v>
          </cell>
          <cell r="M234">
            <v>0</v>
          </cell>
          <cell r="O234">
            <v>0</v>
          </cell>
          <cell r="Q234">
            <v>0</v>
          </cell>
          <cell r="S234">
            <v>0</v>
          </cell>
          <cell r="U234">
            <v>0</v>
          </cell>
          <cell r="V234">
            <v>48363266</v>
          </cell>
        </row>
        <row r="235">
          <cell r="A235">
            <v>3382</v>
          </cell>
          <cell r="C235" t="str">
            <v>PTRA</v>
          </cell>
          <cell r="G235">
            <v>0</v>
          </cell>
          <cell r="H235">
            <v>5176747</v>
          </cell>
          <cell r="J235">
            <v>0</v>
          </cell>
          <cell r="K235">
            <v>5176747</v>
          </cell>
          <cell r="M235">
            <v>0</v>
          </cell>
          <cell r="O235">
            <v>840000</v>
          </cell>
          <cell r="Q235">
            <v>0</v>
          </cell>
          <cell r="S235">
            <v>840000</v>
          </cell>
          <cell r="U235">
            <v>0</v>
          </cell>
          <cell r="V235">
            <v>6016747</v>
          </cell>
        </row>
        <row r="236">
          <cell r="A236">
            <v>3383</v>
          </cell>
          <cell r="C236" t="str">
            <v>PTRA</v>
          </cell>
          <cell r="G236">
            <v>0</v>
          </cell>
          <cell r="H236">
            <v>138765309</v>
          </cell>
          <cell r="J236">
            <v>0</v>
          </cell>
          <cell r="K236">
            <v>138765309</v>
          </cell>
          <cell r="M236">
            <v>0</v>
          </cell>
          <cell r="O236">
            <v>7600000</v>
          </cell>
          <cell r="Q236">
            <v>0</v>
          </cell>
          <cell r="S236">
            <v>7600000</v>
          </cell>
          <cell r="U236">
            <v>0</v>
          </cell>
          <cell r="V236">
            <v>146365309</v>
          </cell>
        </row>
        <row r="237">
          <cell r="A237">
            <v>3384</v>
          </cell>
          <cell r="C237" t="str">
            <v>PTRA</v>
          </cell>
          <cell r="G237">
            <v>0</v>
          </cell>
          <cell r="H237">
            <v>2257747</v>
          </cell>
          <cell r="J237">
            <v>0</v>
          </cell>
          <cell r="K237">
            <v>2257747</v>
          </cell>
          <cell r="M237">
            <v>0</v>
          </cell>
          <cell r="O237">
            <v>1140000</v>
          </cell>
          <cell r="Q237">
            <v>0</v>
          </cell>
          <cell r="S237">
            <v>1140000</v>
          </cell>
          <cell r="U237">
            <v>0</v>
          </cell>
          <cell r="V237">
            <v>3397747</v>
          </cell>
        </row>
        <row r="238">
          <cell r="A238">
            <v>3388</v>
          </cell>
          <cell r="C238" t="str">
            <v>PTRA</v>
          </cell>
          <cell r="G238">
            <v>147080761</v>
          </cell>
          <cell r="H238">
            <v>341665380</v>
          </cell>
          <cell r="J238">
            <v>0</v>
          </cell>
          <cell r="K238">
            <v>194584619</v>
          </cell>
          <cell r="M238">
            <v>0</v>
          </cell>
          <cell r="O238">
            <v>0</v>
          </cell>
          <cell r="Q238">
            <v>0</v>
          </cell>
          <cell r="S238">
            <v>0</v>
          </cell>
          <cell r="U238">
            <v>147080761</v>
          </cell>
          <cell r="V238">
            <v>341665380</v>
          </cell>
        </row>
        <row r="239">
          <cell r="C239" t="str">
            <v>3388BI001</v>
          </cell>
          <cell r="G239">
            <v>0</v>
          </cell>
          <cell r="H239">
            <v>52189796</v>
          </cell>
          <cell r="J239">
            <v>0</v>
          </cell>
          <cell r="K239">
            <v>52189796</v>
          </cell>
          <cell r="M239">
            <v>0</v>
          </cell>
          <cell r="O239">
            <v>0</v>
          </cell>
          <cell r="Q239">
            <v>0</v>
          </cell>
          <cell r="S239">
            <v>0</v>
          </cell>
          <cell r="U239">
            <v>0</v>
          </cell>
          <cell r="V239">
            <v>52189796</v>
          </cell>
        </row>
        <row r="240">
          <cell r="C240" t="str">
            <v>3388CN001</v>
          </cell>
          <cell r="G240">
            <v>0</v>
          </cell>
          <cell r="H240">
            <v>150000000</v>
          </cell>
          <cell r="J240">
            <v>0</v>
          </cell>
          <cell r="K240">
            <v>150000000</v>
          </cell>
          <cell r="M240">
            <v>0</v>
          </cell>
          <cell r="O240">
            <v>0</v>
          </cell>
          <cell r="Q240">
            <v>0</v>
          </cell>
          <cell r="S240">
            <v>0</v>
          </cell>
          <cell r="U240">
            <v>0</v>
          </cell>
          <cell r="V240">
            <v>150000000</v>
          </cell>
        </row>
        <row r="241">
          <cell r="C241" t="str">
            <v>3388CT001</v>
          </cell>
          <cell r="G241">
            <v>0</v>
          </cell>
          <cell r="H241">
            <v>39377303</v>
          </cell>
          <cell r="J241">
            <v>0</v>
          </cell>
          <cell r="K241">
            <v>39377303</v>
          </cell>
          <cell r="M241">
            <v>0</v>
          </cell>
          <cell r="O241">
            <v>0</v>
          </cell>
          <cell r="Q241">
            <v>0</v>
          </cell>
          <cell r="S241">
            <v>0</v>
          </cell>
          <cell r="U241">
            <v>0</v>
          </cell>
          <cell r="V241">
            <v>39377303</v>
          </cell>
        </row>
        <row r="242">
          <cell r="C242" t="str">
            <v>3388CT001</v>
          </cell>
          <cell r="G242">
            <v>0</v>
          </cell>
          <cell r="H242">
            <v>18642541</v>
          </cell>
          <cell r="J242">
            <v>0</v>
          </cell>
          <cell r="K242">
            <v>18642541</v>
          </cell>
          <cell r="M242">
            <v>0</v>
          </cell>
          <cell r="O242">
            <v>0</v>
          </cell>
          <cell r="Q242">
            <v>0</v>
          </cell>
          <cell r="S242">
            <v>0</v>
          </cell>
          <cell r="U242">
            <v>0</v>
          </cell>
          <cell r="V242">
            <v>18642541</v>
          </cell>
        </row>
        <row r="243">
          <cell r="C243" t="str">
            <v>3388CT001</v>
          </cell>
          <cell r="G243">
            <v>10000000</v>
          </cell>
          <cell r="H243">
            <v>0</v>
          </cell>
          <cell r="J243">
            <v>10000000</v>
          </cell>
          <cell r="K243">
            <v>0</v>
          </cell>
          <cell r="M243">
            <v>0</v>
          </cell>
          <cell r="O243">
            <v>0</v>
          </cell>
          <cell r="Q243">
            <v>0</v>
          </cell>
          <cell r="S243">
            <v>0</v>
          </cell>
          <cell r="U243">
            <v>10000000</v>
          </cell>
          <cell r="V243">
            <v>0</v>
          </cell>
        </row>
        <row r="244">
          <cell r="C244" t="str">
            <v>3388DU001</v>
          </cell>
          <cell r="G244">
            <v>11826506</v>
          </cell>
          <cell r="H244">
            <v>0</v>
          </cell>
          <cell r="J244">
            <v>11826506</v>
          </cell>
          <cell r="K244">
            <v>0</v>
          </cell>
          <cell r="M244">
            <v>0</v>
          </cell>
          <cell r="O244">
            <v>0</v>
          </cell>
          <cell r="Q244">
            <v>0</v>
          </cell>
          <cell r="S244">
            <v>0</v>
          </cell>
          <cell r="U244">
            <v>11826506</v>
          </cell>
          <cell r="V244">
            <v>0</v>
          </cell>
        </row>
        <row r="245">
          <cell r="C245" t="str">
            <v>3388LH001</v>
          </cell>
          <cell r="G245">
            <v>66412205</v>
          </cell>
          <cell r="H245">
            <v>0</v>
          </cell>
          <cell r="J245">
            <v>66412205</v>
          </cell>
          <cell r="K245">
            <v>0</v>
          </cell>
          <cell r="M245">
            <v>0</v>
          </cell>
          <cell r="O245">
            <v>0</v>
          </cell>
          <cell r="Q245">
            <v>0</v>
          </cell>
          <cell r="S245">
            <v>0</v>
          </cell>
          <cell r="U245">
            <v>66412205</v>
          </cell>
          <cell r="V245">
            <v>0</v>
          </cell>
        </row>
        <row r="246">
          <cell r="C246" t="str">
            <v>3388SO001</v>
          </cell>
          <cell r="G246">
            <v>58842050</v>
          </cell>
          <cell r="H246">
            <v>0</v>
          </cell>
          <cell r="J246">
            <v>58842050</v>
          </cell>
          <cell r="K246">
            <v>0</v>
          </cell>
          <cell r="M246">
            <v>0</v>
          </cell>
          <cell r="O246">
            <v>0</v>
          </cell>
          <cell r="Q246">
            <v>0</v>
          </cell>
          <cell r="S246">
            <v>0</v>
          </cell>
          <cell r="U246">
            <v>58842050</v>
          </cell>
          <cell r="V246">
            <v>0</v>
          </cell>
        </row>
        <row r="247">
          <cell r="C247" t="str">
            <v>3388TH001</v>
          </cell>
          <cell r="G247">
            <v>0</v>
          </cell>
          <cell r="H247">
            <v>40000000</v>
          </cell>
          <cell r="J247">
            <v>0</v>
          </cell>
          <cell r="K247">
            <v>40000000</v>
          </cell>
          <cell r="M247">
            <v>0</v>
          </cell>
          <cell r="O247">
            <v>0</v>
          </cell>
          <cell r="Q247">
            <v>0</v>
          </cell>
          <cell r="S247">
            <v>0</v>
          </cell>
          <cell r="U247">
            <v>0</v>
          </cell>
          <cell r="V247">
            <v>40000000</v>
          </cell>
        </row>
        <row r="248">
          <cell r="C248" t="str">
            <v>3388XN001</v>
          </cell>
          <cell r="G248">
            <v>0</v>
          </cell>
          <cell r="H248">
            <v>41455740</v>
          </cell>
          <cell r="J248">
            <v>0</v>
          </cell>
          <cell r="K248">
            <v>41455740</v>
          </cell>
          <cell r="M248">
            <v>0</v>
          </cell>
          <cell r="O248">
            <v>0</v>
          </cell>
          <cell r="Q248">
            <v>0</v>
          </cell>
          <cell r="S248">
            <v>0</v>
          </cell>
          <cell r="U248">
            <v>0</v>
          </cell>
          <cell r="V248">
            <v>41455740</v>
          </cell>
        </row>
        <row r="249">
          <cell r="G249">
            <v>0</v>
          </cell>
          <cell r="H249">
            <v>0</v>
          </cell>
          <cell r="J249">
            <v>0</v>
          </cell>
          <cell r="K249">
            <v>0</v>
          </cell>
          <cell r="M249">
            <v>0</v>
          </cell>
          <cell r="O249">
            <v>0</v>
          </cell>
          <cell r="Q249">
            <v>0</v>
          </cell>
          <cell r="S249">
            <v>0</v>
          </cell>
          <cell r="U249">
            <v>0</v>
          </cell>
          <cell r="V249">
            <v>0</v>
          </cell>
        </row>
        <row r="250">
          <cell r="A250">
            <v>411</v>
          </cell>
          <cell r="C250" t="str">
            <v>NVKD</v>
          </cell>
          <cell r="G250">
            <v>0</v>
          </cell>
          <cell r="H250">
            <v>4300061238</v>
          </cell>
          <cell r="J250">
            <v>0</v>
          </cell>
          <cell r="K250">
            <v>4300061238</v>
          </cell>
          <cell r="M250">
            <v>0</v>
          </cell>
          <cell r="O250">
            <v>0</v>
          </cell>
          <cell r="Q250">
            <v>0</v>
          </cell>
          <cell r="S250">
            <v>0</v>
          </cell>
          <cell r="U250">
            <v>0</v>
          </cell>
          <cell r="V250">
            <v>4300061238</v>
          </cell>
        </row>
        <row r="251">
          <cell r="A251">
            <v>412</v>
          </cell>
          <cell r="C251" t="str">
            <v>NVKD</v>
          </cell>
          <cell r="G251">
            <v>0</v>
          </cell>
          <cell r="H251">
            <v>0</v>
          </cell>
          <cell r="J251">
            <v>0</v>
          </cell>
          <cell r="K251">
            <v>0</v>
          </cell>
          <cell r="M251">
            <v>0</v>
          </cell>
          <cell r="O251">
            <v>0</v>
          </cell>
          <cell r="Q251">
            <v>0</v>
          </cell>
          <cell r="S251">
            <v>0</v>
          </cell>
          <cell r="U251">
            <v>0</v>
          </cell>
          <cell r="V251">
            <v>0</v>
          </cell>
        </row>
        <row r="252">
          <cell r="A252">
            <v>413</v>
          </cell>
          <cell r="C252" t="str">
            <v>NVKD</v>
          </cell>
          <cell r="G252">
            <v>0</v>
          </cell>
          <cell r="H252">
            <v>6890784</v>
          </cell>
          <cell r="J252">
            <v>0</v>
          </cell>
          <cell r="K252">
            <v>6890784</v>
          </cell>
          <cell r="M252">
            <v>0</v>
          </cell>
          <cell r="O252">
            <v>0</v>
          </cell>
          <cell r="Q252">
            <v>0</v>
          </cell>
          <cell r="S252">
            <v>0</v>
          </cell>
          <cell r="U252">
            <v>0</v>
          </cell>
          <cell r="V252">
            <v>6890784</v>
          </cell>
        </row>
        <row r="253">
          <cell r="A253">
            <v>414</v>
          </cell>
          <cell r="C253" t="str">
            <v>NVKD</v>
          </cell>
          <cell r="G253">
            <v>0</v>
          </cell>
          <cell r="H253">
            <v>0</v>
          </cell>
          <cell r="J253">
            <v>0</v>
          </cell>
          <cell r="K253">
            <v>0</v>
          </cell>
          <cell r="M253">
            <v>0</v>
          </cell>
          <cell r="O253">
            <v>0</v>
          </cell>
          <cell r="Q253">
            <v>0</v>
          </cell>
          <cell r="S253">
            <v>0</v>
          </cell>
          <cell r="U253">
            <v>0</v>
          </cell>
          <cell r="V253">
            <v>0</v>
          </cell>
        </row>
        <row r="254">
          <cell r="A254">
            <v>415</v>
          </cell>
          <cell r="C254" t="str">
            <v>NVKD</v>
          </cell>
          <cell r="G254">
            <v>0</v>
          </cell>
          <cell r="H254">
            <v>0</v>
          </cell>
          <cell r="J254">
            <v>0</v>
          </cell>
          <cell r="K254">
            <v>0</v>
          </cell>
          <cell r="M254">
            <v>0</v>
          </cell>
          <cell r="O254">
            <v>0</v>
          </cell>
          <cell r="Q254">
            <v>0</v>
          </cell>
          <cell r="S254">
            <v>0</v>
          </cell>
          <cell r="U254">
            <v>0</v>
          </cell>
          <cell r="V254">
            <v>0</v>
          </cell>
        </row>
        <row r="255">
          <cell r="A255">
            <v>421</v>
          </cell>
          <cell r="C255" t="str">
            <v>NVKD</v>
          </cell>
          <cell r="G255">
            <v>0</v>
          </cell>
          <cell r="H255">
            <v>197494952</v>
          </cell>
          <cell r="J255">
            <v>0</v>
          </cell>
          <cell r="K255">
            <v>197494952</v>
          </cell>
          <cell r="M255">
            <v>0</v>
          </cell>
          <cell r="O255">
            <v>16091331.552486699</v>
          </cell>
          <cell r="Q255">
            <v>0</v>
          </cell>
          <cell r="S255">
            <v>16091331.552486699</v>
          </cell>
          <cell r="U255">
            <v>0</v>
          </cell>
          <cell r="V255">
            <v>213586283.55248669</v>
          </cell>
        </row>
        <row r="256">
          <cell r="C256">
            <v>4211</v>
          </cell>
          <cell r="G256">
            <v>0</v>
          </cell>
          <cell r="H256">
            <v>197494952</v>
          </cell>
          <cell r="J256">
            <v>0</v>
          </cell>
          <cell r="K256">
            <v>197494952</v>
          </cell>
          <cell r="M256">
            <v>0</v>
          </cell>
          <cell r="O256">
            <v>0</v>
          </cell>
          <cell r="Q256">
            <v>0</v>
          </cell>
          <cell r="S256">
            <v>0</v>
          </cell>
          <cell r="U256">
            <v>0</v>
          </cell>
          <cell r="V256">
            <v>197494952</v>
          </cell>
        </row>
        <row r="257">
          <cell r="C257">
            <v>4212</v>
          </cell>
          <cell r="G257">
            <v>0</v>
          </cell>
          <cell r="J257">
            <v>0</v>
          </cell>
          <cell r="K257">
            <v>0</v>
          </cell>
          <cell r="M257">
            <v>0</v>
          </cell>
          <cell r="O257">
            <v>16091331.552486699</v>
          </cell>
          <cell r="Q257">
            <v>0</v>
          </cell>
          <cell r="S257">
            <v>16091331.552486699</v>
          </cell>
          <cell r="U257">
            <v>0</v>
          </cell>
          <cell r="V257">
            <v>16091331.552486699</v>
          </cell>
        </row>
        <row r="258">
          <cell r="A258">
            <v>431</v>
          </cell>
          <cell r="C258" t="str">
            <v>NVKD</v>
          </cell>
          <cell r="H258">
            <v>33721759</v>
          </cell>
          <cell r="J258">
            <v>0</v>
          </cell>
          <cell r="K258">
            <v>33721759</v>
          </cell>
          <cell r="M258">
            <v>0</v>
          </cell>
          <cell r="O258">
            <v>0</v>
          </cell>
          <cell r="Q258">
            <v>0</v>
          </cell>
          <cell r="S258">
            <v>0</v>
          </cell>
          <cell r="U258">
            <v>0</v>
          </cell>
          <cell r="V258">
            <v>33721759</v>
          </cell>
        </row>
        <row r="259">
          <cell r="C259">
            <v>4311</v>
          </cell>
          <cell r="H259">
            <v>11939065</v>
          </cell>
          <cell r="J259">
            <v>0</v>
          </cell>
          <cell r="K259">
            <v>11939065</v>
          </cell>
          <cell r="M259">
            <v>0</v>
          </cell>
          <cell r="O259">
            <v>0</v>
          </cell>
          <cell r="Q259">
            <v>0</v>
          </cell>
          <cell r="S259">
            <v>0</v>
          </cell>
          <cell r="U259">
            <v>0</v>
          </cell>
          <cell r="V259">
            <v>11939065</v>
          </cell>
        </row>
        <row r="260">
          <cell r="C260">
            <v>4312</v>
          </cell>
          <cell r="G260">
            <v>0</v>
          </cell>
          <cell r="H260">
            <v>21782694</v>
          </cell>
          <cell r="J260">
            <v>0</v>
          </cell>
          <cell r="K260">
            <v>21782694</v>
          </cell>
          <cell r="M260">
            <v>0</v>
          </cell>
          <cell r="O260">
            <v>0</v>
          </cell>
          <cell r="Q260">
            <v>0</v>
          </cell>
          <cell r="S260">
            <v>0</v>
          </cell>
          <cell r="U260">
            <v>0</v>
          </cell>
          <cell r="V260">
            <v>21782694</v>
          </cell>
        </row>
        <row r="261">
          <cell r="A261">
            <v>441</v>
          </cell>
          <cell r="C261" t="str">
            <v>NVKD</v>
          </cell>
          <cell r="G261">
            <v>0</v>
          </cell>
          <cell r="H261">
            <v>709646711</v>
          </cell>
          <cell r="J261">
            <v>0</v>
          </cell>
          <cell r="K261">
            <v>709646711</v>
          </cell>
          <cell r="M261">
            <v>0</v>
          </cell>
          <cell r="O261">
            <v>0</v>
          </cell>
          <cell r="Q261">
            <v>0</v>
          </cell>
          <cell r="S261">
            <v>0</v>
          </cell>
          <cell r="U261">
            <v>0</v>
          </cell>
          <cell r="V261">
            <v>709646711</v>
          </cell>
        </row>
        <row r="262">
          <cell r="G262">
            <v>0</v>
          </cell>
          <cell r="H262">
            <v>0</v>
          </cell>
          <cell r="J262">
            <v>0</v>
          </cell>
          <cell r="K262">
            <v>0</v>
          </cell>
          <cell r="M262">
            <v>0</v>
          </cell>
          <cell r="O262">
            <v>0</v>
          </cell>
          <cell r="Q262">
            <v>0</v>
          </cell>
          <cell r="S262">
            <v>0</v>
          </cell>
          <cell r="U262">
            <v>0</v>
          </cell>
          <cell r="V262">
            <v>0</v>
          </cell>
        </row>
        <row r="263">
          <cell r="A263">
            <v>511</v>
          </cell>
          <cell r="C263" t="str">
            <v>DTHU</v>
          </cell>
          <cell r="G263">
            <v>0</v>
          </cell>
          <cell r="H263">
            <v>0</v>
          </cell>
          <cell r="J263">
            <v>0</v>
          </cell>
          <cell r="K263">
            <v>0</v>
          </cell>
          <cell r="M263">
            <v>327000000</v>
          </cell>
          <cell r="O263">
            <v>327000000</v>
          </cell>
          <cell r="Q263">
            <v>327000000</v>
          </cell>
          <cell r="S263">
            <v>327000000</v>
          </cell>
          <cell r="U263">
            <v>0</v>
          </cell>
          <cell r="V263">
            <v>0</v>
          </cell>
        </row>
        <row r="264">
          <cell r="C264">
            <v>5111</v>
          </cell>
          <cell r="G264">
            <v>0</v>
          </cell>
          <cell r="H264">
            <v>0</v>
          </cell>
          <cell r="J264">
            <v>0</v>
          </cell>
          <cell r="K264">
            <v>0</v>
          </cell>
          <cell r="M264">
            <v>0</v>
          </cell>
          <cell r="O264">
            <v>0</v>
          </cell>
          <cell r="Q264">
            <v>0</v>
          </cell>
          <cell r="S264">
            <v>0</v>
          </cell>
          <cell r="U264">
            <v>0</v>
          </cell>
          <cell r="V264">
            <v>0</v>
          </cell>
        </row>
        <row r="265">
          <cell r="C265">
            <v>5112</v>
          </cell>
          <cell r="G265">
            <v>0</v>
          </cell>
          <cell r="H265">
            <v>0</v>
          </cell>
          <cell r="J265">
            <v>0</v>
          </cell>
          <cell r="K265">
            <v>0</v>
          </cell>
          <cell r="M265">
            <v>228000000</v>
          </cell>
          <cell r="O265">
            <v>228000000</v>
          </cell>
          <cell r="Q265">
            <v>228000000</v>
          </cell>
          <cell r="S265">
            <v>228000000</v>
          </cell>
          <cell r="U265">
            <v>0</v>
          </cell>
          <cell r="V265">
            <v>0</v>
          </cell>
        </row>
        <row r="266">
          <cell r="C266">
            <v>5113</v>
          </cell>
          <cell r="G266">
            <v>0</v>
          </cell>
          <cell r="H266">
            <v>0</v>
          </cell>
          <cell r="J266">
            <v>0</v>
          </cell>
          <cell r="K266">
            <v>0</v>
          </cell>
          <cell r="M266">
            <v>0</v>
          </cell>
          <cell r="O266">
            <v>0</v>
          </cell>
          <cell r="Q266">
            <v>0</v>
          </cell>
          <cell r="S266">
            <v>0</v>
          </cell>
          <cell r="U266">
            <v>0</v>
          </cell>
          <cell r="V266">
            <v>0</v>
          </cell>
        </row>
        <row r="267">
          <cell r="C267">
            <v>5114</v>
          </cell>
          <cell r="G267">
            <v>0</v>
          </cell>
          <cell r="H267">
            <v>0</v>
          </cell>
          <cell r="J267">
            <v>0</v>
          </cell>
          <cell r="K267">
            <v>0</v>
          </cell>
          <cell r="M267">
            <v>99000000</v>
          </cell>
          <cell r="O267">
            <v>99000000</v>
          </cell>
          <cell r="Q267">
            <v>99000000</v>
          </cell>
          <cell r="S267">
            <v>99000000</v>
          </cell>
          <cell r="U267">
            <v>0</v>
          </cell>
          <cell r="V267">
            <v>0</v>
          </cell>
        </row>
        <row r="268">
          <cell r="A268">
            <v>521</v>
          </cell>
          <cell r="C268" t="str">
            <v>DTHU</v>
          </cell>
          <cell r="G268">
            <v>0</v>
          </cell>
          <cell r="H268">
            <v>0</v>
          </cell>
          <cell r="J268">
            <v>0</v>
          </cell>
          <cell r="K268">
            <v>0</v>
          </cell>
          <cell r="M268">
            <v>400000</v>
          </cell>
          <cell r="O268">
            <v>400000</v>
          </cell>
          <cell r="Q268">
            <v>400000</v>
          </cell>
          <cell r="S268">
            <v>400000</v>
          </cell>
          <cell r="U268">
            <v>0</v>
          </cell>
          <cell r="V268">
            <v>0</v>
          </cell>
        </row>
        <row r="269">
          <cell r="C269">
            <v>5211</v>
          </cell>
          <cell r="G269">
            <v>0</v>
          </cell>
          <cell r="H269">
            <v>0</v>
          </cell>
          <cell r="J269">
            <v>0</v>
          </cell>
          <cell r="K269">
            <v>0</v>
          </cell>
          <cell r="M269">
            <v>0</v>
          </cell>
          <cell r="O269">
            <v>0</v>
          </cell>
          <cell r="Q269">
            <v>0</v>
          </cell>
          <cell r="S269">
            <v>0</v>
          </cell>
          <cell r="U269">
            <v>0</v>
          </cell>
          <cell r="V269">
            <v>0</v>
          </cell>
        </row>
        <row r="270">
          <cell r="C270">
            <v>5212</v>
          </cell>
          <cell r="G270">
            <v>0</v>
          </cell>
          <cell r="H270">
            <v>0</v>
          </cell>
          <cell r="J270">
            <v>0</v>
          </cell>
          <cell r="K270">
            <v>0</v>
          </cell>
          <cell r="M270">
            <v>400000</v>
          </cell>
          <cell r="O270">
            <v>400000</v>
          </cell>
          <cell r="Q270">
            <v>400000</v>
          </cell>
          <cell r="S270">
            <v>400000</v>
          </cell>
          <cell r="U270">
            <v>0</v>
          </cell>
          <cell r="V270">
            <v>0</v>
          </cell>
        </row>
        <row r="271">
          <cell r="C271">
            <v>5213</v>
          </cell>
          <cell r="G271">
            <v>0</v>
          </cell>
          <cell r="H271">
            <v>0</v>
          </cell>
          <cell r="J271">
            <v>0</v>
          </cell>
          <cell r="K271">
            <v>0</v>
          </cell>
          <cell r="M271">
            <v>0</v>
          </cell>
          <cell r="O271">
            <v>0</v>
          </cell>
          <cell r="Q271">
            <v>0</v>
          </cell>
          <cell r="S271">
            <v>0</v>
          </cell>
          <cell r="U271">
            <v>0</v>
          </cell>
          <cell r="V271">
            <v>0</v>
          </cell>
        </row>
        <row r="272">
          <cell r="C272">
            <v>5214</v>
          </cell>
          <cell r="G272">
            <v>0</v>
          </cell>
          <cell r="H272">
            <v>0</v>
          </cell>
          <cell r="J272">
            <v>0</v>
          </cell>
          <cell r="K272">
            <v>0</v>
          </cell>
          <cell r="M272">
            <v>0</v>
          </cell>
          <cell r="O272">
            <v>0</v>
          </cell>
          <cell r="Q272">
            <v>0</v>
          </cell>
          <cell r="S272">
            <v>0</v>
          </cell>
          <cell r="U272">
            <v>0</v>
          </cell>
          <cell r="V272">
            <v>0</v>
          </cell>
        </row>
        <row r="273">
          <cell r="A273">
            <v>531</v>
          </cell>
          <cell r="C273" t="str">
            <v>DTHU</v>
          </cell>
          <cell r="G273">
            <v>0</v>
          </cell>
          <cell r="H273">
            <v>0</v>
          </cell>
          <cell r="J273">
            <v>0</v>
          </cell>
          <cell r="K273">
            <v>0</v>
          </cell>
          <cell r="M273">
            <v>0</v>
          </cell>
          <cell r="O273">
            <v>0</v>
          </cell>
          <cell r="Q273">
            <v>0</v>
          </cell>
          <cell r="S273">
            <v>0</v>
          </cell>
          <cell r="U273">
            <v>0</v>
          </cell>
          <cell r="V273">
            <v>0</v>
          </cell>
        </row>
        <row r="274">
          <cell r="C274">
            <v>5311</v>
          </cell>
          <cell r="G274">
            <v>0</v>
          </cell>
          <cell r="H274">
            <v>0</v>
          </cell>
          <cell r="J274">
            <v>0</v>
          </cell>
          <cell r="K274">
            <v>0</v>
          </cell>
          <cell r="M274">
            <v>0</v>
          </cell>
          <cell r="O274">
            <v>0</v>
          </cell>
          <cell r="Q274">
            <v>0</v>
          </cell>
          <cell r="S274">
            <v>0</v>
          </cell>
          <cell r="U274">
            <v>0</v>
          </cell>
          <cell r="V274">
            <v>0</v>
          </cell>
        </row>
        <row r="275">
          <cell r="C275">
            <v>5312</v>
          </cell>
          <cell r="G275">
            <v>0</v>
          </cell>
          <cell r="H275">
            <v>0</v>
          </cell>
          <cell r="J275">
            <v>0</v>
          </cell>
          <cell r="K275">
            <v>0</v>
          </cell>
          <cell r="M275">
            <v>0</v>
          </cell>
          <cell r="O275">
            <v>0</v>
          </cell>
          <cell r="Q275">
            <v>0</v>
          </cell>
          <cell r="S275">
            <v>0</v>
          </cell>
          <cell r="U275">
            <v>0</v>
          </cell>
          <cell r="V275">
            <v>0</v>
          </cell>
        </row>
        <row r="276">
          <cell r="C276">
            <v>5313</v>
          </cell>
          <cell r="G276">
            <v>0</v>
          </cell>
          <cell r="H276">
            <v>0</v>
          </cell>
          <cell r="J276">
            <v>0</v>
          </cell>
          <cell r="K276">
            <v>0</v>
          </cell>
          <cell r="M276">
            <v>0</v>
          </cell>
          <cell r="O276">
            <v>0</v>
          </cell>
          <cell r="Q276">
            <v>0</v>
          </cell>
          <cell r="S276">
            <v>0</v>
          </cell>
          <cell r="U276">
            <v>0</v>
          </cell>
          <cell r="V276">
            <v>0</v>
          </cell>
        </row>
        <row r="277">
          <cell r="C277">
            <v>5314</v>
          </cell>
          <cell r="G277">
            <v>0</v>
          </cell>
          <cell r="H277">
            <v>0</v>
          </cell>
          <cell r="J277">
            <v>0</v>
          </cell>
          <cell r="K277">
            <v>0</v>
          </cell>
          <cell r="M277">
            <v>0</v>
          </cell>
          <cell r="O277">
            <v>0</v>
          </cell>
          <cell r="Q277">
            <v>0</v>
          </cell>
          <cell r="S277">
            <v>0</v>
          </cell>
          <cell r="U277">
            <v>0</v>
          </cell>
          <cell r="V277">
            <v>0</v>
          </cell>
        </row>
        <row r="278">
          <cell r="A278">
            <v>532</v>
          </cell>
          <cell r="C278" t="str">
            <v>DTHU</v>
          </cell>
          <cell r="G278">
            <v>0</v>
          </cell>
          <cell r="H278">
            <v>0</v>
          </cell>
          <cell r="J278">
            <v>0</v>
          </cell>
          <cell r="K278">
            <v>0</v>
          </cell>
          <cell r="M278">
            <v>0</v>
          </cell>
          <cell r="O278">
            <v>0</v>
          </cell>
          <cell r="Q278">
            <v>0</v>
          </cell>
          <cell r="S278">
            <v>0</v>
          </cell>
          <cell r="U278">
            <v>0</v>
          </cell>
          <cell r="V278">
            <v>0</v>
          </cell>
        </row>
        <row r="279">
          <cell r="C279">
            <v>5321</v>
          </cell>
          <cell r="G279">
            <v>0</v>
          </cell>
          <cell r="H279">
            <v>0</v>
          </cell>
          <cell r="J279">
            <v>0</v>
          </cell>
          <cell r="K279">
            <v>0</v>
          </cell>
          <cell r="M279">
            <v>0</v>
          </cell>
          <cell r="O279">
            <v>0</v>
          </cell>
          <cell r="Q279">
            <v>0</v>
          </cell>
          <cell r="S279">
            <v>0</v>
          </cell>
          <cell r="U279">
            <v>0</v>
          </cell>
          <cell r="V279">
            <v>0</v>
          </cell>
        </row>
        <row r="280">
          <cell r="C280">
            <v>5322</v>
          </cell>
          <cell r="G280">
            <v>0</v>
          </cell>
          <cell r="H280">
            <v>0</v>
          </cell>
          <cell r="J280">
            <v>0</v>
          </cell>
          <cell r="K280">
            <v>0</v>
          </cell>
          <cell r="M280">
            <v>0</v>
          </cell>
          <cell r="O280">
            <v>0</v>
          </cell>
          <cell r="Q280">
            <v>0</v>
          </cell>
          <cell r="S280">
            <v>0</v>
          </cell>
          <cell r="U280">
            <v>0</v>
          </cell>
          <cell r="V280">
            <v>0</v>
          </cell>
        </row>
        <row r="281">
          <cell r="C281">
            <v>5322</v>
          </cell>
          <cell r="G281">
            <v>0</v>
          </cell>
          <cell r="H281">
            <v>0</v>
          </cell>
          <cell r="J281">
            <v>0</v>
          </cell>
          <cell r="K281">
            <v>0</v>
          </cell>
          <cell r="M281">
            <v>0</v>
          </cell>
          <cell r="O281">
            <v>0</v>
          </cell>
          <cell r="Q281">
            <v>0</v>
          </cell>
          <cell r="S281">
            <v>0</v>
          </cell>
          <cell r="U281">
            <v>0</v>
          </cell>
          <cell r="V281">
            <v>0</v>
          </cell>
        </row>
        <row r="282">
          <cell r="C282">
            <v>5324</v>
          </cell>
          <cell r="G282">
            <v>0</v>
          </cell>
          <cell r="H282">
            <v>0</v>
          </cell>
          <cell r="J282">
            <v>0</v>
          </cell>
          <cell r="K282">
            <v>0</v>
          </cell>
          <cell r="M282">
            <v>0</v>
          </cell>
          <cell r="O282">
            <v>0</v>
          </cell>
          <cell r="Q282">
            <v>0</v>
          </cell>
          <cell r="S282">
            <v>0</v>
          </cell>
          <cell r="U282">
            <v>0</v>
          </cell>
          <cell r="V282">
            <v>0</v>
          </cell>
        </row>
        <row r="283">
          <cell r="G283">
            <v>0</v>
          </cell>
          <cell r="H283">
            <v>0</v>
          </cell>
          <cell r="J283">
            <v>0</v>
          </cell>
          <cell r="K283">
            <v>0</v>
          </cell>
          <cell r="M283">
            <v>0</v>
          </cell>
          <cell r="O283">
            <v>0</v>
          </cell>
          <cell r="Q283">
            <v>0</v>
          </cell>
          <cell r="S283">
            <v>0</v>
          </cell>
          <cell r="U283">
            <v>0</v>
          </cell>
          <cell r="V283">
            <v>0</v>
          </cell>
        </row>
        <row r="284">
          <cell r="A284">
            <v>621</v>
          </cell>
          <cell r="C284" t="str">
            <v>CPHI</v>
          </cell>
          <cell r="G284">
            <v>0</v>
          </cell>
          <cell r="H284">
            <v>0</v>
          </cell>
          <cell r="J284">
            <v>0</v>
          </cell>
          <cell r="K284">
            <v>0</v>
          </cell>
          <cell r="M284">
            <v>149002437.73411277</v>
          </cell>
          <cell r="O284">
            <v>149002437.73411277</v>
          </cell>
          <cell r="Q284">
            <v>149002437.73411277</v>
          </cell>
          <cell r="S284">
            <v>149002437.73411277</v>
          </cell>
          <cell r="U284">
            <v>0</v>
          </cell>
          <cell r="V284">
            <v>0</v>
          </cell>
        </row>
        <row r="285">
          <cell r="C285">
            <v>6211</v>
          </cell>
          <cell r="G285">
            <v>0</v>
          </cell>
          <cell r="H285">
            <v>0</v>
          </cell>
          <cell r="J285">
            <v>0</v>
          </cell>
          <cell r="K285">
            <v>0</v>
          </cell>
          <cell r="M285">
            <v>134642437.73411277</v>
          </cell>
          <cell r="O285">
            <v>134642437.73411277</v>
          </cell>
          <cell r="Q285">
            <v>134642437.73411277</v>
          </cell>
          <cell r="S285">
            <v>134642437.73411277</v>
          </cell>
          <cell r="U285">
            <v>0</v>
          </cell>
          <cell r="V285">
            <v>0</v>
          </cell>
        </row>
        <row r="286">
          <cell r="C286">
            <v>6212</v>
          </cell>
          <cell r="G286">
            <v>0</v>
          </cell>
          <cell r="H286">
            <v>0</v>
          </cell>
          <cell r="J286">
            <v>0</v>
          </cell>
          <cell r="K286">
            <v>0</v>
          </cell>
          <cell r="M286">
            <v>14360000</v>
          </cell>
          <cell r="O286">
            <v>14360000</v>
          </cell>
          <cell r="Q286">
            <v>14360000</v>
          </cell>
          <cell r="S286">
            <v>14360000</v>
          </cell>
          <cell r="U286">
            <v>0</v>
          </cell>
          <cell r="V286">
            <v>0</v>
          </cell>
        </row>
        <row r="287">
          <cell r="A287">
            <v>622</v>
          </cell>
          <cell r="C287" t="str">
            <v>CPHI</v>
          </cell>
          <cell r="G287">
            <v>0</v>
          </cell>
          <cell r="H287">
            <v>0</v>
          </cell>
          <cell r="J287">
            <v>0</v>
          </cell>
          <cell r="K287">
            <v>0</v>
          </cell>
          <cell r="M287">
            <v>30420000</v>
          </cell>
          <cell r="O287">
            <v>30420000</v>
          </cell>
          <cell r="Q287">
            <v>30420000</v>
          </cell>
          <cell r="S287">
            <v>30420000</v>
          </cell>
          <cell r="U287">
            <v>0</v>
          </cell>
          <cell r="V287">
            <v>0</v>
          </cell>
        </row>
        <row r="288">
          <cell r="C288">
            <v>6221</v>
          </cell>
          <cell r="G288">
            <v>0</v>
          </cell>
          <cell r="H288">
            <v>0</v>
          </cell>
          <cell r="J288">
            <v>0</v>
          </cell>
          <cell r="K288">
            <v>0</v>
          </cell>
          <cell r="M288">
            <v>26000000</v>
          </cell>
          <cell r="O288">
            <v>26000000</v>
          </cell>
          <cell r="Q288">
            <v>26000000</v>
          </cell>
          <cell r="S288">
            <v>26000000</v>
          </cell>
          <cell r="U288">
            <v>0</v>
          </cell>
          <cell r="V288">
            <v>0</v>
          </cell>
        </row>
        <row r="289">
          <cell r="C289">
            <v>6222</v>
          </cell>
          <cell r="G289">
            <v>0</v>
          </cell>
          <cell r="H289">
            <v>0</v>
          </cell>
          <cell r="J289">
            <v>0</v>
          </cell>
          <cell r="K289">
            <v>0</v>
          </cell>
          <cell r="M289">
            <v>4420000</v>
          </cell>
          <cell r="O289">
            <v>4420000</v>
          </cell>
          <cell r="Q289">
            <v>4420000</v>
          </cell>
          <cell r="S289">
            <v>4420000</v>
          </cell>
          <cell r="U289">
            <v>0</v>
          </cell>
          <cell r="V289">
            <v>0</v>
          </cell>
        </row>
        <row r="290">
          <cell r="A290">
            <v>627</v>
          </cell>
          <cell r="C290" t="str">
            <v>CPHI</v>
          </cell>
          <cell r="G290">
            <v>0</v>
          </cell>
          <cell r="H290">
            <v>0</v>
          </cell>
          <cell r="J290">
            <v>0</v>
          </cell>
          <cell r="K290">
            <v>0</v>
          </cell>
          <cell r="M290">
            <v>44520000</v>
          </cell>
          <cell r="O290">
            <v>44520000</v>
          </cell>
          <cell r="Q290">
            <v>44520000</v>
          </cell>
          <cell r="S290">
            <v>44520000</v>
          </cell>
          <cell r="U290">
            <v>0</v>
          </cell>
          <cell r="V290">
            <v>0</v>
          </cell>
        </row>
        <row r="291">
          <cell r="C291">
            <v>6271</v>
          </cell>
          <cell r="G291">
            <v>0</v>
          </cell>
          <cell r="H291">
            <v>0</v>
          </cell>
          <cell r="J291">
            <v>0</v>
          </cell>
          <cell r="K291">
            <v>0</v>
          </cell>
          <cell r="M291">
            <v>520000</v>
          </cell>
          <cell r="O291">
            <v>520000</v>
          </cell>
          <cell r="Q291">
            <v>520000</v>
          </cell>
          <cell r="S291">
            <v>520000</v>
          </cell>
          <cell r="U291">
            <v>0</v>
          </cell>
          <cell r="V291">
            <v>0</v>
          </cell>
        </row>
        <row r="292">
          <cell r="C292">
            <v>6272</v>
          </cell>
          <cell r="G292">
            <v>0</v>
          </cell>
          <cell r="H292">
            <v>0</v>
          </cell>
          <cell r="J292">
            <v>0</v>
          </cell>
          <cell r="K292">
            <v>0</v>
          </cell>
          <cell r="M292">
            <v>0</v>
          </cell>
          <cell r="O292">
            <v>0</v>
          </cell>
          <cell r="Q292">
            <v>0</v>
          </cell>
          <cell r="S292">
            <v>0</v>
          </cell>
          <cell r="U292">
            <v>0</v>
          </cell>
          <cell r="V292">
            <v>0</v>
          </cell>
        </row>
        <row r="293">
          <cell r="C293">
            <v>6273</v>
          </cell>
          <cell r="G293">
            <v>0</v>
          </cell>
          <cell r="H293">
            <v>0</v>
          </cell>
          <cell r="J293">
            <v>0</v>
          </cell>
          <cell r="K293">
            <v>0</v>
          </cell>
          <cell r="M293">
            <v>8000000</v>
          </cell>
          <cell r="O293">
            <v>8000000</v>
          </cell>
          <cell r="Q293">
            <v>8000000</v>
          </cell>
          <cell r="S293">
            <v>8000000</v>
          </cell>
          <cell r="U293">
            <v>0</v>
          </cell>
          <cell r="V293">
            <v>0</v>
          </cell>
        </row>
        <row r="294">
          <cell r="C294">
            <v>6274</v>
          </cell>
          <cell r="G294">
            <v>0</v>
          </cell>
          <cell r="H294">
            <v>0</v>
          </cell>
          <cell r="J294">
            <v>0</v>
          </cell>
          <cell r="K294">
            <v>0</v>
          </cell>
          <cell r="M294">
            <v>16000000</v>
          </cell>
          <cell r="O294">
            <v>16000000</v>
          </cell>
          <cell r="Q294">
            <v>16000000</v>
          </cell>
          <cell r="S294">
            <v>16000000</v>
          </cell>
          <cell r="U294">
            <v>0</v>
          </cell>
          <cell r="V294">
            <v>0</v>
          </cell>
        </row>
        <row r="295">
          <cell r="C295">
            <v>6277</v>
          </cell>
          <cell r="G295">
            <v>0</v>
          </cell>
          <cell r="H295">
            <v>0</v>
          </cell>
          <cell r="J295">
            <v>0</v>
          </cell>
          <cell r="K295">
            <v>0</v>
          </cell>
          <cell r="M295">
            <v>20000000</v>
          </cell>
          <cell r="O295">
            <v>20000000</v>
          </cell>
          <cell r="Q295">
            <v>20000000</v>
          </cell>
          <cell r="S295">
            <v>20000000</v>
          </cell>
          <cell r="U295">
            <v>0</v>
          </cell>
          <cell r="V295">
            <v>0</v>
          </cell>
        </row>
        <row r="296">
          <cell r="C296">
            <v>6278</v>
          </cell>
          <cell r="G296">
            <v>0</v>
          </cell>
          <cell r="H296">
            <v>0</v>
          </cell>
          <cell r="J296">
            <v>0</v>
          </cell>
          <cell r="K296">
            <v>0</v>
          </cell>
          <cell r="M296">
            <v>0</v>
          </cell>
          <cell r="O296">
            <v>0</v>
          </cell>
          <cell r="Q296">
            <v>0</v>
          </cell>
          <cell r="S296">
            <v>0</v>
          </cell>
          <cell r="U296">
            <v>0</v>
          </cell>
          <cell r="V296">
            <v>0</v>
          </cell>
        </row>
        <row r="297">
          <cell r="A297">
            <v>632</v>
          </cell>
          <cell r="C297" t="str">
            <v>CPHI</v>
          </cell>
          <cell r="G297">
            <v>0</v>
          </cell>
          <cell r="H297">
            <v>0</v>
          </cell>
          <cell r="J297">
            <v>0</v>
          </cell>
          <cell r="K297">
            <v>0</v>
          </cell>
          <cell r="M297">
            <v>269851487.46751332</v>
          </cell>
          <cell r="O297">
            <v>269851487.46751332</v>
          </cell>
          <cell r="Q297">
            <v>269851487.46751332</v>
          </cell>
          <cell r="S297">
            <v>269851487.46751332</v>
          </cell>
          <cell r="U297">
            <v>0</v>
          </cell>
          <cell r="V297">
            <v>0</v>
          </cell>
        </row>
        <row r="298">
          <cell r="A298">
            <v>641</v>
          </cell>
          <cell r="C298" t="str">
            <v>CPHI</v>
          </cell>
          <cell r="G298">
            <v>0</v>
          </cell>
          <cell r="H298">
            <v>0</v>
          </cell>
          <cell r="J298">
            <v>0</v>
          </cell>
          <cell r="K298">
            <v>0</v>
          </cell>
          <cell r="M298">
            <v>10840000</v>
          </cell>
          <cell r="O298">
            <v>10840000</v>
          </cell>
          <cell r="Q298">
            <v>10840000</v>
          </cell>
          <cell r="S298">
            <v>10840000</v>
          </cell>
          <cell r="U298">
            <v>0</v>
          </cell>
          <cell r="V298">
            <v>0</v>
          </cell>
        </row>
        <row r="299">
          <cell r="C299">
            <v>6411</v>
          </cell>
          <cell r="G299">
            <v>0</v>
          </cell>
          <cell r="H299">
            <v>0</v>
          </cell>
          <cell r="J299">
            <v>0</v>
          </cell>
          <cell r="K299">
            <v>0</v>
          </cell>
          <cell r="M299">
            <v>4840000</v>
          </cell>
          <cell r="O299">
            <v>4840000</v>
          </cell>
          <cell r="Q299">
            <v>4840000</v>
          </cell>
          <cell r="S299">
            <v>4840000</v>
          </cell>
          <cell r="U299">
            <v>0</v>
          </cell>
          <cell r="V299">
            <v>0</v>
          </cell>
        </row>
        <row r="300">
          <cell r="C300">
            <v>6412</v>
          </cell>
          <cell r="G300">
            <v>0</v>
          </cell>
          <cell r="H300">
            <v>0</v>
          </cell>
          <cell r="J300">
            <v>0</v>
          </cell>
          <cell r="K300">
            <v>0</v>
          </cell>
          <cell r="M300">
            <v>0</v>
          </cell>
          <cell r="O300">
            <v>0</v>
          </cell>
          <cell r="Q300">
            <v>0</v>
          </cell>
          <cell r="S300">
            <v>0</v>
          </cell>
          <cell r="U300">
            <v>0</v>
          </cell>
          <cell r="V300">
            <v>0</v>
          </cell>
        </row>
        <row r="301">
          <cell r="C301">
            <v>6413</v>
          </cell>
          <cell r="G301">
            <v>0</v>
          </cell>
          <cell r="H301">
            <v>0</v>
          </cell>
          <cell r="J301">
            <v>0</v>
          </cell>
          <cell r="K301">
            <v>0</v>
          </cell>
          <cell r="M301">
            <v>1000000</v>
          </cell>
          <cell r="O301">
            <v>1000000</v>
          </cell>
          <cell r="Q301">
            <v>1000000</v>
          </cell>
          <cell r="S301">
            <v>1000000</v>
          </cell>
          <cell r="U301">
            <v>0</v>
          </cell>
          <cell r="V301">
            <v>0</v>
          </cell>
        </row>
        <row r="302">
          <cell r="C302">
            <v>6414</v>
          </cell>
          <cell r="G302">
            <v>0</v>
          </cell>
          <cell r="H302">
            <v>0</v>
          </cell>
          <cell r="J302">
            <v>0</v>
          </cell>
          <cell r="K302">
            <v>0</v>
          </cell>
          <cell r="M302">
            <v>4000000</v>
          </cell>
          <cell r="O302">
            <v>4000000</v>
          </cell>
          <cell r="Q302">
            <v>4000000</v>
          </cell>
          <cell r="S302">
            <v>4000000</v>
          </cell>
          <cell r="U302">
            <v>0</v>
          </cell>
          <cell r="V302">
            <v>0</v>
          </cell>
        </row>
        <row r="303">
          <cell r="C303">
            <v>6417</v>
          </cell>
          <cell r="G303">
            <v>0</v>
          </cell>
          <cell r="H303">
            <v>0</v>
          </cell>
          <cell r="J303">
            <v>0</v>
          </cell>
          <cell r="K303">
            <v>0</v>
          </cell>
          <cell r="M303">
            <v>1000000</v>
          </cell>
          <cell r="O303">
            <v>1000000</v>
          </cell>
          <cell r="Q303">
            <v>1000000</v>
          </cell>
          <cell r="S303">
            <v>1000000</v>
          </cell>
          <cell r="U303">
            <v>0</v>
          </cell>
          <cell r="V303">
            <v>0</v>
          </cell>
        </row>
        <row r="304">
          <cell r="C304">
            <v>6418</v>
          </cell>
          <cell r="G304">
            <v>0</v>
          </cell>
          <cell r="H304">
            <v>0</v>
          </cell>
          <cell r="J304">
            <v>0</v>
          </cell>
          <cell r="K304">
            <v>0</v>
          </cell>
          <cell r="M304">
            <v>0</v>
          </cell>
          <cell r="O304">
            <v>0</v>
          </cell>
          <cell r="Q304">
            <v>0</v>
          </cell>
          <cell r="S304">
            <v>0</v>
          </cell>
          <cell r="U304">
            <v>0</v>
          </cell>
          <cell r="V304">
            <v>0</v>
          </cell>
        </row>
        <row r="305">
          <cell r="A305">
            <v>642</v>
          </cell>
          <cell r="C305" t="str">
            <v>CPHI</v>
          </cell>
          <cell r="G305">
            <v>0</v>
          </cell>
          <cell r="H305">
            <v>0</v>
          </cell>
          <cell r="J305">
            <v>0</v>
          </cell>
          <cell r="K305">
            <v>0</v>
          </cell>
          <cell r="M305">
            <v>34820000</v>
          </cell>
          <cell r="O305">
            <v>34820000</v>
          </cell>
          <cell r="Q305">
            <v>34820000</v>
          </cell>
          <cell r="S305">
            <v>34820000</v>
          </cell>
          <cell r="U305">
            <v>0</v>
          </cell>
          <cell r="V305">
            <v>0</v>
          </cell>
        </row>
        <row r="306">
          <cell r="C306">
            <v>6421</v>
          </cell>
          <cell r="G306">
            <v>0</v>
          </cell>
          <cell r="H306">
            <v>0</v>
          </cell>
          <cell r="J306">
            <v>0</v>
          </cell>
          <cell r="K306">
            <v>0</v>
          </cell>
          <cell r="M306">
            <v>9520000</v>
          </cell>
          <cell r="O306">
            <v>9520000</v>
          </cell>
          <cell r="Q306">
            <v>9520000</v>
          </cell>
          <cell r="S306">
            <v>9520000</v>
          </cell>
          <cell r="U306">
            <v>0</v>
          </cell>
          <cell r="V306">
            <v>0</v>
          </cell>
        </row>
        <row r="307">
          <cell r="C307">
            <v>6422</v>
          </cell>
          <cell r="G307">
            <v>0</v>
          </cell>
          <cell r="H307">
            <v>0</v>
          </cell>
          <cell r="J307">
            <v>0</v>
          </cell>
          <cell r="K307">
            <v>0</v>
          </cell>
          <cell r="M307">
            <v>1000000</v>
          </cell>
          <cell r="O307">
            <v>1000000</v>
          </cell>
          <cell r="Q307">
            <v>1000000</v>
          </cell>
          <cell r="S307">
            <v>1000000</v>
          </cell>
          <cell r="U307">
            <v>0</v>
          </cell>
          <cell r="V307">
            <v>0</v>
          </cell>
        </row>
        <row r="308">
          <cell r="C308">
            <v>6423</v>
          </cell>
          <cell r="G308">
            <v>0</v>
          </cell>
          <cell r="H308">
            <v>0</v>
          </cell>
          <cell r="J308">
            <v>0</v>
          </cell>
          <cell r="K308">
            <v>0</v>
          </cell>
          <cell r="M308">
            <v>2000000</v>
          </cell>
          <cell r="O308">
            <v>2000000</v>
          </cell>
          <cell r="Q308">
            <v>2000000</v>
          </cell>
          <cell r="S308">
            <v>2000000</v>
          </cell>
          <cell r="U308">
            <v>0</v>
          </cell>
          <cell r="V308">
            <v>0</v>
          </cell>
        </row>
        <row r="309">
          <cell r="C309">
            <v>6424</v>
          </cell>
          <cell r="G309">
            <v>0</v>
          </cell>
          <cell r="H309">
            <v>0</v>
          </cell>
          <cell r="J309">
            <v>0</v>
          </cell>
          <cell r="K309">
            <v>0</v>
          </cell>
          <cell r="M309">
            <v>8000000</v>
          </cell>
          <cell r="O309">
            <v>8000000</v>
          </cell>
          <cell r="Q309">
            <v>8000000</v>
          </cell>
          <cell r="S309">
            <v>8000000</v>
          </cell>
          <cell r="U309">
            <v>0</v>
          </cell>
          <cell r="V309">
            <v>0</v>
          </cell>
        </row>
        <row r="310">
          <cell r="C310">
            <v>6425</v>
          </cell>
          <cell r="G310">
            <v>0</v>
          </cell>
          <cell r="H310">
            <v>0</v>
          </cell>
          <cell r="J310">
            <v>0</v>
          </cell>
          <cell r="K310">
            <v>0</v>
          </cell>
          <cell r="M310">
            <v>0</v>
          </cell>
          <cell r="O310">
            <v>0</v>
          </cell>
          <cell r="Q310">
            <v>0</v>
          </cell>
          <cell r="S310">
            <v>0</v>
          </cell>
          <cell r="U310">
            <v>0</v>
          </cell>
          <cell r="V310">
            <v>0</v>
          </cell>
        </row>
        <row r="311">
          <cell r="C311">
            <v>6426</v>
          </cell>
          <cell r="G311">
            <v>0</v>
          </cell>
          <cell r="H311">
            <v>0</v>
          </cell>
          <cell r="J311">
            <v>0</v>
          </cell>
          <cell r="K311">
            <v>0</v>
          </cell>
          <cell r="M311">
            <v>0</v>
          </cell>
          <cell r="O311">
            <v>0</v>
          </cell>
          <cell r="Q311">
            <v>0</v>
          </cell>
          <cell r="S311">
            <v>0</v>
          </cell>
          <cell r="U311">
            <v>0</v>
          </cell>
          <cell r="V311">
            <v>0</v>
          </cell>
        </row>
        <row r="312">
          <cell r="C312">
            <v>6427</v>
          </cell>
          <cell r="G312">
            <v>0</v>
          </cell>
          <cell r="H312">
            <v>0</v>
          </cell>
          <cell r="J312">
            <v>0</v>
          </cell>
          <cell r="K312">
            <v>0</v>
          </cell>
          <cell r="M312">
            <v>6800000</v>
          </cell>
          <cell r="O312">
            <v>6800000</v>
          </cell>
          <cell r="Q312">
            <v>6800000</v>
          </cell>
          <cell r="S312">
            <v>6800000</v>
          </cell>
          <cell r="U312">
            <v>0</v>
          </cell>
          <cell r="V312">
            <v>0</v>
          </cell>
        </row>
        <row r="313">
          <cell r="C313">
            <v>6428</v>
          </cell>
          <cell r="G313">
            <v>0</v>
          </cell>
          <cell r="H313">
            <v>0</v>
          </cell>
          <cell r="J313">
            <v>0</v>
          </cell>
          <cell r="K313">
            <v>0</v>
          </cell>
          <cell r="M313">
            <v>7500000</v>
          </cell>
          <cell r="O313">
            <v>7500000</v>
          </cell>
          <cell r="Q313">
            <v>7500000</v>
          </cell>
          <cell r="S313">
            <v>7500000</v>
          </cell>
          <cell r="U313">
            <v>0</v>
          </cell>
          <cell r="V313">
            <v>0</v>
          </cell>
        </row>
        <row r="314">
          <cell r="G314">
            <v>0</v>
          </cell>
          <cell r="H314">
            <v>0</v>
          </cell>
          <cell r="J314">
            <v>0</v>
          </cell>
          <cell r="K314">
            <v>0</v>
          </cell>
          <cell r="M314">
            <v>0</v>
          </cell>
          <cell r="O314">
            <v>0</v>
          </cell>
          <cell r="Q314">
            <v>0</v>
          </cell>
          <cell r="S314">
            <v>0</v>
          </cell>
          <cell r="U314">
            <v>0</v>
          </cell>
          <cell r="V314">
            <v>0</v>
          </cell>
        </row>
        <row r="315">
          <cell r="A315">
            <v>711</v>
          </cell>
          <cell r="C315" t="str">
            <v>TNHD</v>
          </cell>
          <cell r="G315">
            <v>0</v>
          </cell>
          <cell r="H315">
            <v>0</v>
          </cell>
          <cell r="J315">
            <v>0</v>
          </cell>
          <cell r="K315">
            <v>0</v>
          </cell>
          <cell r="M315">
            <v>5002819.0199999996</v>
          </cell>
          <cell r="O315">
            <v>5002819.0199999996</v>
          </cell>
          <cell r="Q315">
            <v>5002819.0199999996</v>
          </cell>
          <cell r="S315">
            <v>5002819.0199999996</v>
          </cell>
          <cell r="U315">
            <v>0</v>
          </cell>
          <cell r="V315">
            <v>0</v>
          </cell>
        </row>
        <row r="316">
          <cell r="C316">
            <v>7111</v>
          </cell>
          <cell r="G316">
            <v>0</v>
          </cell>
          <cell r="H316">
            <v>0</v>
          </cell>
          <cell r="J316">
            <v>0</v>
          </cell>
          <cell r="K316">
            <v>0</v>
          </cell>
          <cell r="M316">
            <v>1002819.02</v>
          </cell>
          <cell r="O316">
            <v>1002819.02</v>
          </cell>
          <cell r="Q316">
            <v>1002819.02</v>
          </cell>
          <cell r="S316">
            <v>1002819.02</v>
          </cell>
          <cell r="U316">
            <v>0</v>
          </cell>
          <cell r="V316">
            <v>0</v>
          </cell>
        </row>
        <row r="317">
          <cell r="C317">
            <v>7112</v>
          </cell>
          <cell r="G317">
            <v>0</v>
          </cell>
          <cell r="H317">
            <v>0</v>
          </cell>
          <cell r="J317">
            <v>0</v>
          </cell>
          <cell r="K317">
            <v>0</v>
          </cell>
          <cell r="M317">
            <v>4000000</v>
          </cell>
          <cell r="O317">
            <v>4000000</v>
          </cell>
          <cell r="Q317">
            <v>4000000</v>
          </cell>
          <cell r="S317">
            <v>4000000</v>
          </cell>
          <cell r="U317">
            <v>0</v>
          </cell>
          <cell r="V317">
            <v>0</v>
          </cell>
        </row>
        <row r="318">
          <cell r="C318">
            <v>7113</v>
          </cell>
          <cell r="G318">
            <v>0</v>
          </cell>
          <cell r="H318">
            <v>0</v>
          </cell>
          <cell r="J318">
            <v>0</v>
          </cell>
          <cell r="K318">
            <v>0</v>
          </cell>
          <cell r="M318">
            <v>0</v>
          </cell>
          <cell r="O318">
            <v>0</v>
          </cell>
          <cell r="Q318">
            <v>0</v>
          </cell>
          <cell r="S318">
            <v>0</v>
          </cell>
          <cell r="U318">
            <v>0</v>
          </cell>
          <cell r="V318">
            <v>0</v>
          </cell>
        </row>
        <row r="319">
          <cell r="A319">
            <v>721</v>
          </cell>
          <cell r="C319" t="str">
            <v>TNHD</v>
          </cell>
          <cell r="G319">
            <v>0</v>
          </cell>
          <cell r="H319">
            <v>0</v>
          </cell>
          <cell r="J319">
            <v>0</v>
          </cell>
          <cell r="K319">
            <v>0</v>
          </cell>
          <cell r="M319">
            <v>0</v>
          </cell>
          <cell r="O319">
            <v>0</v>
          </cell>
          <cell r="Q319">
            <v>0</v>
          </cell>
          <cell r="S319">
            <v>0</v>
          </cell>
          <cell r="U319">
            <v>0</v>
          </cell>
          <cell r="V319">
            <v>0</v>
          </cell>
        </row>
        <row r="320">
          <cell r="G320">
            <v>0</v>
          </cell>
          <cell r="H320">
            <v>0</v>
          </cell>
          <cell r="J320">
            <v>0</v>
          </cell>
          <cell r="K320">
            <v>0</v>
          </cell>
          <cell r="M320">
            <v>0</v>
          </cell>
          <cell r="O320">
            <v>0</v>
          </cell>
          <cell r="Q320">
            <v>0</v>
          </cell>
          <cell r="S320">
            <v>0</v>
          </cell>
          <cell r="U320">
            <v>0</v>
          </cell>
          <cell r="V320">
            <v>0</v>
          </cell>
        </row>
        <row r="321">
          <cell r="A321">
            <v>811</v>
          </cell>
          <cell r="C321" t="str">
            <v>CPHD</v>
          </cell>
          <cell r="G321">
            <v>0</v>
          </cell>
          <cell r="H321">
            <v>0</v>
          </cell>
          <cell r="J321">
            <v>0</v>
          </cell>
          <cell r="K321">
            <v>0</v>
          </cell>
          <cell r="M321">
            <v>0</v>
          </cell>
          <cell r="O321">
            <v>0</v>
          </cell>
          <cell r="Q321">
            <v>0</v>
          </cell>
          <cell r="S321">
            <v>0</v>
          </cell>
          <cell r="U321">
            <v>0</v>
          </cell>
          <cell r="V321">
            <v>0</v>
          </cell>
        </row>
        <row r="322">
          <cell r="A322">
            <v>821</v>
          </cell>
          <cell r="C322" t="str">
            <v>CPHD</v>
          </cell>
          <cell r="G322">
            <v>0</v>
          </cell>
          <cell r="H322">
            <v>0</v>
          </cell>
          <cell r="J322">
            <v>0</v>
          </cell>
          <cell r="K322">
            <v>0</v>
          </cell>
          <cell r="M322">
            <v>0</v>
          </cell>
          <cell r="O322">
            <v>0</v>
          </cell>
          <cell r="Q322">
            <v>0</v>
          </cell>
          <cell r="S322">
            <v>0</v>
          </cell>
          <cell r="U322">
            <v>0</v>
          </cell>
          <cell r="V322">
            <v>0</v>
          </cell>
        </row>
        <row r="323">
          <cell r="G323">
            <v>0</v>
          </cell>
          <cell r="H323">
            <v>0</v>
          </cell>
          <cell r="J323">
            <v>0</v>
          </cell>
          <cell r="K323">
            <v>0</v>
          </cell>
          <cell r="M323">
            <v>0</v>
          </cell>
          <cell r="O323">
            <v>0</v>
          </cell>
          <cell r="Q323">
            <v>0</v>
          </cell>
          <cell r="S323">
            <v>0</v>
          </cell>
          <cell r="U323">
            <v>0</v>
          </cell>
          <cell r="V323">
            <v>0</v>
          </cell>
        </row>
        <row r="324">
          <cell r="A324">
            <v>911</v>
          </cell>
          <cell r="C324" t="str">
            <v>KQKD</v>
          </cell>
          <cell r="G324">
            <v>0</v>
          </cell>
          <cell r="H324">
            <v>0</v>
          </cell>
          <cell r="J324">
            <v>0</v>
          </cell>
          <cell r="K324">
            <v>0</v>
          </cell>
          <cell r="M324">
            <v>331602819.02000004</v>
          </cell>
          <cell r="O324">
            <v>331602819.01999998</v>
          </cell>
          <cell r="Q324">
            <v>331602819.02000004</v>
          </cell>
          <cell r="S324">
            <v>331602819.01999998</v>
          </cell>
          <cell r="U324">
            <v>5.9604644775390625E-8</v>
          </cell>
          <cell r="V324">
            <v>0</v>
          </cell>
        </row>
        <row r="325">
          <cell r="G325">
            <v>0</v>
          </cell>
          <cell r="H325">
            <v>0</v>
          </cell>
          <cell r="J325">
            <v>0</v>
          </cell>
          <cell r="K325">
            <v>0</v>
          </cell>
          <cell r="M325">
            <v>0</v>
          </cell>
          <cell r="O325">
            <v>0</v>
          </cell>
          <cell r="Q325">
            <v>0</v>
          </cell>
          <cell r="S325">
            <v>0</v>
          </cell>
          <cell r="U325">
            <v>0</v>
          </cell>
          <cell r="V325">
            <v>0</v>
          </cell>
        </row>
        <row r="326">
          <cell r="A326" t="str">
            <v>001</v>
          </cell>
          <cell r="C326" t="str">
            <v>TSNB</v>
          </cell>
          <cell r="G326">
            <v>0</v>
          </cell>
          <cell r="H326">
            <v>0</v>
          </cell>
          <cell r="J326">
            <v>0</v>
          </cell>
          <cell r="K326">
            <v>0</v>
          </cell>
          <cell r="M326">
            <v>0</v>
          </cell>
          <cell r="O326">
            <v>0</v>
          </cell>
          <cell r="Q326">
            <v>0</v>
          </cell>
          <cell r="S326">
            <v>0</v>
          </cell>
          <cell r="U326">
            <v>0</v>
          </cell>
          <cell r="V326">
            <v>0</v>
          </cell>
        </row>
        <row r="327">
          <cell r="A327" t="str">
            <v>002</v>
          </cell>
          <cell r="C327" t="str">
            <v>TSNB</v>
          </cell>
          <cell r="G327">
            <v>0</v>
          </cell>
          <cell r="H327">
            <v>0</v>
          </cell>
          <cell r="J327">
            <v>0</v>
          </cell>
          <cell r="K327">
            <v>0</v>
          </cell>
          <cell r="M327">
            <v>0</v>
          </cell>
          <cell r="O327">
            <v>0</v>
          </cell>
          <cell r="Q327">
            <v>0</v>
          </cell>
          <cell r="S327">
            <v>0</v>
          </cell>
          <cell r="U327">
            <v>0</v>
          </cell>
          <cell r="V327">
            <v>0</v>
          </cell>
        </row>
        <row r="328">
          <cell r="A328" t="str">
            <v>003</v>
          </cell>
          <cell r="C328" t="str">
            <v>TSNB</v>
          </cell>
          <cell r="G328">
            <v>0</v>
          </cell>
          <cell r="H328">
            <v>0</v>
          </cell>
          <cell r="J328">
            <v>0</v>
          </cell>
          <cell r="K328">
            <v>0</v>
          </cell>
          <cell r="M328">
            <v>0</v>
          </cell>
          <cell r="O328">
            <v>0</v>
          </cell>
          <cell r="Q328">
            <v>0</v>
          </cell>
          <cell r="S328">
            <v>0</v>
          </cell>
          <cell r="U328">
            <v>0</v>
          </cell>
          <cell r="V328">
            <v>0</v>
          </cell>
        </row>
        <row r="329">
          <cell r="A329" t="str">
            <v>004</v>
          </cell>
          <cell r="C329" t="str">
            <v>TSNB</v>
          </cell>
          <cell r="G329">
            <v>0</v>
          </cell>
          <cell r="H329">
            <v>0</v>
          </cell>
          <cell r="J329">
            <v>0</v>
          </cell>
          <cell r="K329">
            <v>0</v>
          </cell>
          <cell r="M329">
            <v>0</v>
          </cell>
          <cell r="O329">
            <v>0</v>
          </cell>
          <cell r="Q329">
            <v>0</v>
          </cell>
          <cell r="S329">
            <v>0</v>
          </cell>
          <cell r="U329">
            <v>0</v>
          </cell>
          <cell r="V329">
            <v>0</v>
          </cell>
        </row>
        <row r="330">
          <cell r="A330" t="str">
            <v>007</v>
          </cell>
          <cell r="C330" t="str">
            <v>TSNB</v>
          </cell>
          <cell r="G330">
            <v>0</v>
          </cell>
          <cell r="H330">
            <v>0</v>
          </cell>
          <cell r="J330">
            <v>0</v>
          </cell>
          <cell r="K330">
            <v>0</v>
          </cell>
          <cell r="M330">
            <v>0</v>
          </cell>
          <cell r="O330">
            <v>0</v>
          </cell>
          <cell r="Q330">
            <v>0</v>
          </cell>
          <cell r="S330">
            <v>0</v>
          </cell>
          <cell r="U330">
            <v>0</v>
          </cell>
          <cell r="V330">
            <v>0</v>
          </cell>
        </row>
        <row r="331">
          <cell r="A331" t="str">
            <v>009</v>
          </cell>
          <cell r="C331" t="str">
            <v>TSNB</v>
          </cell>
          <cell r="G331">
            <v>0</v>
          </cell>
          <cell r="H331">
            <v>0</v>
          </cell>
          <cell r="J331">
            <v>0</v>
          </cell>
          <cell r="K331">
            <v>0</v>
          </cell>
          <cell r="M331">
            <v>0</v>
          </cell>
          <cell r="O331">
            <v>0</v>
          </cell>
          <cell r="Q331">
            <v>0</v>
          </cell>
          <cell r="S331">
            <v>0</v>
          </cell>
          <cell r="U331">
            <v>0</v>
          </cell>
          <cell r="V331">
            <v>0</v>
          </cell>
        </row>
        <row r="332">
          <cell r="J332">
            <v>0</v>
          </cell>
          <cell r="K332">
            <v>0</v>
          </cell>
        </row>
        <row r="333">
          <cell r="J333">
            <v>0</v>
          </cell>
          <cell r="K333">
            <v>0</v>
          </cell>
        </row>
      </sheetData>
      <sheetData sheetId="2"/>
      <sheetData sheetId="3"/>
      <sheetData sheetId="4"/>
      <sheetData sheetId="5"/>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TTDN"/>
      <sheetName val="THUE"/>
      <sheetName val="TKTGTGT"/>
      <sheetName val="BKBANRA"/>
      <sheetName val="BKMUAVAO"/>
      <sheetName val="TMNLSAN"/>
      <sheetName val="BLHHDV"/>
      <sheetName val="TOKHAITHUE  GTGT"/>
      <sheetName val="DNHTHUEGTGT"/>
      <sheetName val="QTTGTGT"/>
      <sheetName val="TKTTNDN"/>
      <sheetName val="TTNDN"/>
      <sheetName val="QTTTNDN"/>
      <sheetName val="DT-CP-TN"/>
    </sheetNames>
    <sheetDataSet>
      <sheetData sheetId="0" refreshError="1"/>
      <sheetData sheetId="1"/>
      <sheetData sheetId="2"/>
      <sheetData sheetId="3"/>
      <sheetData sheetId="4">
        <row r="13">
          <cell r="D13">
            <v>0</v>
          </cell>
          <cell r="E13">
            <v>99000000</v>
          </cell>
        </row>
        <row r="14">
          <cell r="D14">
            <v>10</v>
          </cell>
          <cell r="E14">
            <v>20000000</v>
          </cell>
        </row>
        <row r="15">
          <cell r="D15">
            <v>10</v>
          </cell>
          <cell r="E15">
            <v>16000000</v>
          </cell>
        </row>
        <row r="16">
          <cell r="D16">
            <v>10</v>
          </cell>
          <cell r="E16">
            <v>96000000</v>
          </cell>
        </row>
        <row r="17">
          <cell r="D17">
            <v>10</v>
          </cell>
          <cell r="E17">
            <v>72000000</v>
          </cell>
        </row>
        <row r="18">
          <cell r="D18">
            <v>10</v>
          </cell>
          <cell r="E18">
            <v>24000000</v>
          </cell>
        </row>
        <row r="22">
          <cell r="E22">
            <v>327000000</v>
          </cell>
          <cell r="F22">
            <v>22800000</v>
          </cell>
        </row>
      </sheetData>
      <sheetData sheetId="5">
        <row r="20">
          <cell r="D20">
            <v>194989000</v>
          </cell>
          <cell r="E20">
            <v>19498900</v>
          </cell>
        </row>
      </sheetData>
      <sheetData sheetId="6"/>
      <sheetData sheetId="7"/>
      <sheetData sheetId="8"/>
      <sheetData sheetId="9"/>
      <sheetData sheetId="10"/>
      <sheetData sheetId="11"/>
      <sheetData sheetId="12"/>
      <sheetData sheetId="13"/>
      <sheetData sheetId="1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NXT"/>
      <sheetName val="THCN"/>
      <sheetName val="THCP"/>
      <sheetName val="YTCP"/>
      <sheetName val="CTSD"/>
      <sheetName val="DLDTLN"/>
      <sheetName val="DTCPLN1"/>
      <sheetName val="DTCPLN2"/>
    </sheetNames>
    <sheetDataSet>
      <sheetData sheetId="0"/>
      <sheetData sheetId="1"/>
      <sheetData sheetId="2"/>
      <sheetData sheetId="3"/>
      <sheetData sheetId="4"/>
      <sheetData sheetId="5"/>
      <sheetData sheetId="6">
        <row r="10">
          <cell r="I10">
            <v>60000000</v>
          </cell>
          <cell r="J10" t="str">
            <v>155GH004/511</v>
          </cell>
        </row>
        <row r="11">
          <cell r="I11">
            <v>39000000</v>
          </cell>
          <cell r="J11" t="str">
            <v>155GH001/511</v>
          </cell>
        </row>
        <row r="12">
          <cell r="I12">
            <v>20000000</v>
          </cell>
          <cell r="J12" t="str">
            <v>155CU007/511</v>
          </cell>
        </row>
        <row r="13">
          <cell r="I13">
            <v>16000000</v>
          </cell>
          <cell r="J13" t="str">
            <v>155CU007/511</v>
          </cell>
        </row>
        <row r="14">
          <cell r="I14">
            <v>-400000</v>
          </cell>
          <cell r="J14" t="str">
            <v>155CU007/521</v>
          </cell>
        </row>
        <row r="15">
          <cell r="I15">
            <v>96000000</v>
          </cell>
          <cell r="J15" t="str">
            <v>155BA004/511</v>
          </cell>
        </row>
        <row r="16">
          <cell r="I16">
            <v>72000000</v>
          </cell>
          <cell r="J16" t="str">
            <v>155GH004/511</v>
          </cell>
        </row>
        <row r="17">
          <cell r="I17">
            <v>24000000</v>
          </cell>
          <cell r="J17" t="str">
            <v>155VA001/511</v>
          </cell>
        </row>
        <row r="18">
          <cell r="I18">
            <v>1500000</v>
          </cell>
          <cell r="J18" t="str">
            <v>PB/642</v>
          </cell>
        </row>
        <row r="19">
          <cell r="I19">
            <v>1000000</v>
          </cell>
          <cell r="J19" t="str">
            <v>PB/642</v>
          </cell>
        </row>
        <row r="20">
          <cell r="I20">
            <v>1000000</v>
          </cell>
          <cell r="J20" t="str">
            <v>PB/641</v>
          </cell>
        </row>
        <row r="21">
          <cell r="I21">
            <v>4000000</v>
          </cell>
          <cell r="J21" t="str">
            <v>PB/642</v>
          </cell>
        </row>
        <row r="22">
          <cell r="I22">
            <v>6000000</v>
          </cell>
          <cell r="J22" t="str">
            <v>PB/642</v>
          </cell>
        </row>
        <row r="23">
          <cell r="I23">
            <v>2800000</v>
          </cell>
          <cell r="J23" t="str">
            <v>PB/642</v>
          </cell>
        </row>
        <row r="24">
          <cell r="I24">
            <v>4000000</v>
          </cell>
          <cell r="J24" t="str">
            <v>PB/641</v>
          </cell>
        </row>
        <row r="25">
          <cell r="I25">
            <v>8000000</v>
          </cell>
          <cell r="J25" t="str">
            <v>PB/642</v>
          </cell>
        </row>
        <row r="26">
          <cell r="I26">
            <v>1000000</v>
          </cell>
          <cell r="J26" t="str">
            <v>PB/641</v>
          </cell>
        </row>
        <row r="27">
          <cell r="I27">
            <v>2000000</v>
          </cell>
          <cell r="J27" t="str">
            <v>PB/642</v>
          </cell>
        </row>
        <row r="28">
          <cell r="I28">
            <v>8000000</v>
          </cell>
          <cell r="J28" t="str">
            <v>PB/642</v>
          </cell>
        </row>
        <row r="29">
          <cell r="I29">
            <v>4000000</v>
          </cell>
          <cell r="J29" t="str">
            <v>PB/641</v>
          </cell>
        </row>
        <row r="30">
          <cell r="I30">
            <v>1200000</v>
          </cell>
          <cell r="J30" t="str">
            <v>PB/642</v>
          </cell>
        </row>
        <row r="31">
          <cell r="I31">
            <v>600000</v>
          </cell>
          <cell r="J31" t="str">
            <v>PB/641</v>
          </cell>
        </row>
        <row r="32">
          <cell r="I32">
            <v>160000</v>
          </cell>
          <cell r="J32" t="str">
            <v>PB/642</v>
          </cell>
        </row>
        <row r="33">
          <cell r="I33">
            <v>80000</v>
          </cell>
          <cell r="J33" t="str">
            <v>PB/641</v>
          </cell>
        </row>
        <row r="34">
          <cell r="I34">
            <v>160000</v>
          </cell>
          <cell r="J34" t="str">
            <v>PB/642</v>
          </cell>
        </row>
        <row r="35">
          <cell r="I35">
            <v>160000</v>
          </cell>
          <cell r="J35" t="str">
            <v>PB/641</v>
          </cell>
        </row>
        <row r="36">
          <cell r="I36">
            <v>2000000</v>
          </cell>
          <cell r="J36" t="str">
            <v>1331/632</v>
          </cell>
        </row>
        <row r="37">
          <cell r="I37">
            <v>80196625.835253179</v>
          </cell>
          <cell r="J37" t="str">
            <v>155BA004/632</v>
          </cell>
        </row>
        <row r="38">
          <cell r="I38">
            <v>29700000</v>
          </cell>
          <cell r="J38" t="str">
            <v>155CU007/632</v>
          </cell>
        </row>
        <row r="39">
          <cell r="I39">
            <v>32051100</v>
          </cell>
          <cell r="J39" t="str">
            <v>155GH001/632</v>
          </cell>
        </row>
        <row r="40">
          <cell r="I40">
            <v>106142761.63226011</v>
          </cell>
          <cell r="J40" t="str">
            <v>155GH004/632</v>
          </cell>
        </row>
        <row r="41">
          <cell r="I41">
            <v>19761000</v>
          </cell>
          <cell r="J41" t="str">
            <v>155VA001/632</v>
          </cell>
        </row>
      </sheetData>
      <sheetData sheetId="7"/>
      <sheetData sheetId="8"/>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S"/>
      <sheetName val="PRP"/>
      <sheetName val="AFP"/>
      <sheetName val="SF"/>
      <sheetName val="ENC"/>
      <sheetName val="Total Site R30"/>
      <sheetName val="FLS Op Exp"/>
      <sheetName val="PRP Ops Exp"/>
      <sheetName val="AFP Ops Exp"/>
      <sheetName val="Foams Ops Exp"/>
      <sheetName val="ENC Ops Exp"/>
      <sheetName val="Total Ops Exp."/>
      <sheetName val="Corp"/>
      <sheetName val="Balance Sht"/>
      <sheetName val="board price"/>
      <sheetName val="VARIABLES"/>
      <sheetName val="Ne_pas_toucher"/>
      <sheetName val="parametre"/>
      <sheetName val="vert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_Sub"/>
      <sheetName val="OH_DUYTAN"/>
      <sheetName val="OH_DUCHOA"/>
      <sheetName val="OH_CLF BD"/>
      <sheetName val="OH_TANDO"/>
      <sheetName val="lailo"/>
      <sheetName val="8118"/>
      <sheetName val="P&amp;L_Subgroup"/>
      <sheetName val="P&amp;L_DUYTAN_CP"/>
      <sheetName val="P&amp;L_DUCHOA"/>
      <sheetName val="P&amp;L_CLFBD"/>
      <sheetName val="P&amp;L_TANDO"/>
      <sheetName val="NS2015_DUCHOA"/>
      <sheetName val="P&amp;L_CLF NS"/>
      <sheetName val="P&amp;L DUC HOA"/>
      <sheetName val="CLFVN"/>
      <sheetName val="LONGAN"/>
      <sheetName val="Chart"/>
      <sheetName val="sosanh"/>
      <sheetName val="Giai trinh-LK"/>
      <sheetName val="Giai trinh-vs T6"/>
      <sheetName val="Linh"/>
      <sheetName val="KM-DUC HOA"/>
      <sheetName val="KM-BD"/>
    </sheetNames>
    <sheetDataSet>
      <sheetData sheetId="0" refreshError="1"/>
      <sheetData sheetId="1" refreshError="1"/>
      <sheetData sheetId="2" refreshError="1"/>
      <sheetData sheetId="3" refreshError="1"/>
      <sheetData sheetId="4"/>
      <sheetData sheetId="5"/>
      <sheetData sheetId="6" refreshError="1"/>
      <sheetData sheetId="7">
        <row r="10">
          <cell r="BC10">
            <v>421.42313899999999</v>
          </cell>
        </row>
      </sheetData>
      <sheetData sheetId="8">
        <row r="10">
          <cell r="BC10">
            <v>421.42313899999999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ales Graphs"/>
      <sheetName val="MAT Tot Eur"/>
      <sheetName val="MAT Nuts"/>
      <sheetName val="MAT CHUK"/>
      <sheetName val="MAT Ireland"/>
      <sheetName val="MAT DACH"/>
      <sheetName val="MAT N Europe"/>
      <sheetName val="MAT France"/>
      <sheetName val="MAT Iberia"/>
      <sheetName val="MAT Spain"/>
      <sheetName val="MAT Portugal"/>
      <sheetName val="MAT Italy_Greece"/>
      <sheetName val="MAT Italy"/>
      <sheetName val="MAT Greece_MI"/>
      <sheetName val="MAT CEE"/>
      <sheetName val="TM1 YTD Tot Eur"/>
      <sheetName val="TM1 YTD Nuts"/>
      <sheetName val="TM1 YTD CHUK"/>
      <sheetName val="TM1 YTD Ireland"/>
      <sheetName val="TM1 YTD DACH"/>
      <sheetName val="TM1 YTD N Europe"/>
      <sheetName val="TM1 YTD France"/>
      <sheetName val="TM1 YTD Iberia"/>
      <sheetName val="TM1 YTD Spain"/>
      <sheetName val="TM1 YTD Portugal"/>
      <sheetName val="TM1 YTD Italy_Greece"/>
      <sheetName val="TM1 YTD Italy"/>
      <sheetName val="TM1 YTD Greece_MI"/>
      <sheetName val="TM1 YTD CEE"/>
      <sheetName val="Sheet Li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P12 data"/>
      <sheetName val="P6 data"/>
      <sheetName val="original calcs global"/>
      <sheetName val="basic data"/>
      <sheetName val="Cost Summary P12 02-03 "/>
      <sheetName val="Cost Summary P6 02-03"/>
      <sheetName val="Cost Summary BASE"/>
      <sheetName val="Cost Summary DIFFERENCE"/>
      <sheetName val="Bad Ausse"/>
      <sheetName val="Balsta"/>
      <sheetName val="Berlin"/>
      <sheetName val="Bod 2"/>
      <sheetName val="Brakpan"/>
      <sheetName val="Calgary"/>
      <sheetName val="Cape Town"/>
      <sheetName val="Carrollton"/>
      <sheetName val="Casola"/>
      <sheetName val="Chambery"/>
      <sheetName val="Chennai"/>
      <sheetName val="Cody"/>
      <sheetName val="Cognac"/>
      <sheetName val="East Leake 3"/>
      <sheetName val="East Leake 4"/>
      <sheetName val="Etolykon"/>
      <sheetName val="Fort Dodge"/>
      <sheetName val="Fredrikstad"/>
      <sheetName val="Jacksonville"/>
      <sheetName val="Jind"/>
      <sheetName val="KT 1"/>
      <sheetName val="KT 2"/>
      <sheetName val="Kalundborg"/>
      <sheetName val="Kingscourt"/>
      <sheetName val="Kirkkonummi"/>
      <sheetName val="Laem Chabang"/>
      <sheetName val="Las Vegas"/>
      <sheetName val="McAdam"/>
      <sheetName val="Melnik"/>
      <sheetName val="Mogi"/>
      <sheetName val="Montreal"/>
      <sheetName val="Nashville 1"/>
      <sheetName val="Nashville 2"/>
      <sheetName val="Port Clinton"/>
      <sheetName val="Quinto"/>
      <sheetName val="Robertsbridge"/>
      <sheetName val="Scholven"/>
      <sheetName val="Seattle 1"/>
      <sheetName val="Seattle 2"/>
      <sheetName val="Shanghai"/>
      <sheetName val="Stawiany"/>
      <sheetName val="Toronto"/>
      <sheetName val="Vancouver"/>
      <sheetName val="Vaujours 2"/>
      <sheetName val="Vaujours 3"/>
      <sheetName val="Winnipeg"/>
      <sheetName val="Ratios"/>
    </sheetNames>
    <sheetDataSet>
      <sheetData sheetId="0" refreshError="1"/>
      <sheetData sheetId="1" refreshError="1"/>
      <sheetData sheetId="2" refreshError="1"/>
      <sheetData sheetId="3" refreshError="1"/>
      <sheetData sheetId="4" refreshError="1">
        <row r="6">
          <cell r="B6" t="str">
            <v>USA</v>
          </cell>
          <cell r="C6">
            <v>740</v>
          </cell>
        </row>
        <row r="7">
          <cell r="B7" t="str">
            <v>CEE</v>
          </cell>
          <cell r="C7">
            <v>890</v>
          </cell>
        </row>
        <row r="8">
          <cell r="B8" t="str">
            <v>Western</v>
          </cell>
          <cell r="C8">
            <v>790</v>
          </cell>
        </row>
        <row r="9">
          <cell r="B9" t="str">
            <v>Southern</v>
          </cell>
          <cell r="C9">
            <v>850</v>
          </cell>
        </row>
        <row r="10">
          <cell r="B10" t="str">
            <v>South Africa</v>
          </cell>
          <cell r="C10">
            <v>800</v>
          </cell>
        </row>
        <row r="11">
          <cell r="B11" t="str">
            <v>Asia</v>
          </cell>
          <cell r="C11">
            <v>800</v>
          </cell>
        </row>
        <row r="12">
          <cell r="B12" t="str">
            <v>South America</v>
          </cell>
          <cell r="C12">
            <v>800</v>
          </cell>
        </row>
        <row r="13">
          <cell r="B13" t="str">
            <v>Northern</v>
          </cell>
          <cell r="C13">
            <v>900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Cover sheet"/>
      <sheetName val="2006BR Consol"/>
      <sheetName val="Agenda"/>
      <sheetName val="Overview"/>
      <sheetName val="Qtr Consumption"/>
      <sheetName val="MAT Consumption"/>
      <sheetName val="Sheet1 (2)"/>
      <sheetName val="2007 MAT Sell-In AP"/>
      <sheetName val="2006 Data"/>
      <sheetName val="2007 Assumptions"/>
      <sheetName val="2007 Data"/>
      <sheetName val="2007BR Consol"/>
      <sheetName val="Sales-ytd,Q1&amp;FY"/>
      <sheetName val="P&amp;L vs FC2"/>
      <sheetName val="P&amp;L vs Plan"/>
      <sheetName val="Sell-Out 2007"/>
      <sheetName val="Stock Trends 2007"/>
      <sheetName val="P&amp;Ls"/>
      <sheetName val="Sales &amp; OP Summary"/>
      <sheetName val="Supply update"/>
      <sheetName val="P&amp;L vs FC1"/>
      <sheetName val="Summary"/>
      <sheetName val="January Sales Forecast"/>
      <sheetName val="Bonus"/>
      <sheetName val="A&amp;P Summary"/>
      <sheetName val="Risks &amp; Opportunities Mkt"/>
      <sheetName val="Risks &amp; Opportunities - Conso"/>
      <sheetName val="AOB"/>
      <sheetName val="Input Sheet"/>
      <sheetName val="TM1"/>
      <sheetName val="Workings"/>
      <sheetName val="reference"/>
      <sheetName val="Guide"/>
      <sheetName val="Act reporting"/>
      <sheetName val="Exchange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7">
          <cell r="B7" t="str">
            <v>Jan</v>
          </cell>
          <cell r="C7" t="str">
            <v>Dec</v>
          </cell>
          <cell r="D7">
            <v>1</v>
          </cell>
          <cell r="F7" t="str">
            <v>January 2007</v>
          </cell>
          <cell r="G7" t="str">
            <v>for January 2007</v>
          </cell>
          <cell r="H7" t="str">
            <v>January 2007</v>
          </cell>
        </row>
        <row r="8">
          <cell r="B8" t="str">
            <v>Feb</v>
          </cell>
          <cell r="C8" t="str">
            <v>Jan</v>
          </cell>
          <cell r="D8">
            <v>2</v>
          </cell>
          <cell r="E8" t="str">
            <v>Ytd January 2007</v>
          </cell>
          <cell r="F8" t="str">
            <v>February 2007</v>
          </cell>
          <cell r="G8" t="str">
            <v>for February 2007</v>
          </cell>
          <cell r="H8" t="str">
            <v>Ytd February 2007</v>
          </cell>
        </row>
        <row r="9">
          <cell r="B9" t="str">
            <v>Mar</v>
          </cell>
          <cell r="C9" t="str">
            <v>Feb</v>
          </cell>
          <cell r="D9">
            <v>3</v>
          </cell>
          <cell r="E9" t="str">
            <v>Ytd February 2007</v>
          </cell>
          <cell r="F9" t="str">
            <v>March 2007</v>
          </cell>
          <cell r="G9" t="str">
            <v>for March 2007</v>
          </cell>
          <cell r="H9" t="str">
            <v>Ytd March 2007</v>
          </cell>
        </row>
        <row r="10">
          <cell r="B10" t="str">
            <v>Apr</v>
          </cell>
          <cell r="C10" t="str">
            <v>Mar</v>
          </cell>
          <cell r="D10">
            <v>4</v>
          </cell>
          <cell r="E10" t="str">
            <v>Ytd March 2007</v>
          </cell>
          <cell r="F10" t="str">
            <v>April 2007</v>
          </cell>
          <cell r="G10" t="str">
            <v>for April 2007</v>
          </cell>
          <cell r="H10" t="str">
            <v>Ytd April 2007</v>
          </cell>
        </row>
        <row r="11">
          <cell r="B11" t="str">
            <v>May</v>
          </cell>
          <cell r="C11" t="str">
            <v>Apr</v>
          </cell>
          <cell r="D11">
            <v>5</v>
          </cell>
          <cell r="E11" t="str">
            <v>Ytd April 2007</v>
          </cell>
          <cell r="F11" t="str">
            <v>May 2007</v>
          </cell>
          <cell r="G11" t="str">
            <v>for May 2007</v>
          </cell>
          <cell r="H11" t="str">
            <v>Ytd May 2007</v>
          </cell>
        </row>
        <row r="12">
          <cell r="B12" t="str">
            <v>Jun</v>
          </cell>
          <cell r="C12" t="str">
            <v>May</v>
          </cell>
          <cell r="D12">
            <v>6</v>
          </cell>
          <cell r="E12" t="str">
            <v>Ytd May 2007</v>
          </cell>
          <cell r="F12" t="str">
            <v>June 2007</v>
          </cell>
          <cell r="G12" t="str">
            <v>for June 2007</v>
          </cell>
          <cell r="H12" t="str">
            <v>Ytd June 2007</v>
          </cell>
        </row>
        <row r="13">
          <cell r="B13" t="str">
            <v>Jul</v>
          </cell>
          <cell r="C13" t="str">
            <v>Jun</v>
          </cell>
          <cell r="D13">
            <v>7</v>
          </cell>
          <cell r="E13" t="str">
            <v>Ytd June 2007</v>
          </cell>
          <cell r="F13" t="str">
            <v>July 2007</v>
          </cell>
          <cell r="G13" t="str">
            <v>for July 2007</v>
          </cell>
          <cell r="H13" t="str">
            <v>Ytd July 2007</v>
          </cell>
        </row>
        <row r="14">
          <cell r="B14" t="str">
            <v>Aug</v>
          </cell>
          <cell r="C14" t="str">
            <v>Jul</v>
          </cell>
          <cell r="D14">
            <v>8</v>
          </cell>
          <cell r="E14" t="str">
            <v>Ytd July 2007</v>
          </cell>
          <cell r="F14" t="str">
            <v>August 2007</v>
          </cell>
          <cell r="G14" t="str">
            <v>for August 2007</v>
          </cell>
          <cell r="H14" t="str">
            <v>Ytd August 2007</v>
          </cell>
        </row>
        <row r="15">
          <cell r="B15" t="str">
            <v>Sep</v>
          </cell>
          <cell r="C15" t="str">
            <v>Aug</v>
          </cell>
          <cell r="D15">
            <v>9</v>
          </cell>
          <cell r="E15" t="str">
            <v>Ytd August 2007</v>
          </cell>
          <cell r="F15" t="str">
            <v>September 2007</v>
          </cell>
          <cell r="G15" t="str">
            <v>for September 2007</v>
          </cell>
          <cell r="H15" t="str">
            <v>Ytd September 2007</v>
          </cell>
        </row>
        <row r="16">
          <cell r="B16" t="str">
            <v>Oct</v>
          </cell>
          <cell r="C16" t="str">
            <v>Sep</v>
          </cell>
          <cell r="D16">
            <v>10</v>
          </cell>
          <cell r="E16" t="str">
            <v>Ytd September 2007</v>
          </cell>
          <cell r="F16" t="str">
            <v>October 2007</v>
          </cell>
          <cell r="G16" t="str">
            <v>for October 2007</v>
          </cell>
          <cell r="H16" t="str">
            <v>Ytd October 2007</v>
          </cell>
        </row>
        <row r="17">
          <cell r="B17" t="str">
            <v>Nov</v>
          </cell>
          <cell r="C17" t="str">
            <v>Oct</v>
          </cell>
          <cell r="D17">
            <v>11</v>
          </cell>
          <cell r="E17" t="str">
            <v>Ytd October 2007</v>
          </cell>
          <cell r="F17" t="str">
            <v>November 2007</v>
          </cell>
          <cell r="G17" t="str">
            <v>for November 2007</v>
          </cell>
          <cell r="H17" t="str">
            <v>Ytd November 2007</v>
          </cell>
        </row>
        <row r="18">
          <cell r="B18" t="str">
            <v>Dec</v>
          </cell>
          <cell r="C18" t="str">
            <v>Nov</v>
          </cell>
          <cell r="D18">
            <v>12</v>
          </cell>
          <cell r="E18" t="str">
            <v>Ytd November 2007</v>
          </cell>
          <cell r="F18" t="str">
            <v>December 2007</v>
          </cell>
          <cell r="G18" t="str">
            <v>for December 2007</v>
          </cell>
          <cell r="H18" t="str">
            <v>Ytd December 2007</v>
          </cell>
        </row>
      </sheetData>
      <sheetData sheetId="33" refreshError="1"/>
      <sheetData sheetId="34" refreshError="1"/>
      <sheetData sheetId="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estim."/>
      <sheetName val="Pivot Summary (2)"/>
      <sheetName val="Contract List-AA"/>
      <sheetName val="Contract_List"/>
      <sheetName val="Selections"/>
      <sheetName val="ConversionRates"/>
    </sheetNames>
    <sheetDataSet>
      <sheetData sheetId="0" refreshError="1"/>
      <sheetData sheetId="1" refreshError="1"/>
      <sheetData sheetId="2" refreshError="1"/>
      <sheetData sheetId="3" refreshError="1"/>
      <sheetData sheetId="4" refreshError="1">
        <row r="20">
          <cell r="B20" t="str">
            <v>3rd Party Service Contracts</v>
          </cell>
        </row>
        <row r="21">
          <cell r="B21" t="str">
            <v>3rd party Equipement maintenance</v>
          </cell>
        </row>
        <row r="22">
          <cell r="B22" t="str">
            <v>Contractors</v>
          </cell>
        </row>
        <row r="23">
          <cell r="B23" t="str">
            <v>SW License &amp; Support</v>
          </cell>
        </row>
        <row r="24">
          <cell r="B24" t="str">
            <v>Managed_Service</v>
          </cell>
        </row>
        <row r="25">
          <cell r="B25" t="str">
            <v>HP contracts AAMET, Americas</v>
          </cell>
        </row>
        <row r="26">
          <cell r="B26" t="str">
            <v>HP contracts Europe</v>
          </cell>
        </row>
        <row r="27">
          <cell r="B27" t="str">
            <v>Asset_Rental/Leasing</v>
          </cell>
        </row>
        <row r="28">
          <cell r="B28" t="str">
            <v>Facility_Contracts</v>
          </cell>
        </row>
        <row r="237">
          <cell r="B237" t="str">
            <v>Asia, Pacific</v>
          </cell>
        </row>
        <row r="238">
          <cell r="B238" t="str">
            <v>Europe, MiddleEast, Africa</v>
          </cell>
        </row>
        <row r="239">
          <cell r="B239" t="str">
            <v>General Western Europe</v>
          </cell>
        </row>
        <row r="240">
          <cell r="B240" t="str">
            <v>ISE</v>
          </cell>
        </row>
        <row r="241">
          <cell r="B241" t="str">
            <v>Americas</v>
          </cell>
        </row>
        <row r="242">
          <cell r="B242" t="str">
            <v>North America</v>
          </cell>
        </row>
        <row r="243">
          <cell r="B243" t="str">
            <v>Latin America</v>
          </cell>
        </row>
        <row r="244">
          <cell r="B244" t="str">
            <v>Global</v>
          </cell>
        </row>
        <row r="245">
          <cell r="B245" t="str">
            <v>Multiple Countries</v>
          </cell>
        </row>
        <row r="246">
          <cell r="B246" t="str">
            <v>UNITED STATES</v>
          </cell>
        </row>
        <row r="247">
          <cell r="B247" t="str">
            <v>JAPAN</v>
          </cell>
        </row>
        <row r="248">
          <cell r="B248" t="str">
            <v>CHINA</v>
          </cell>
        </row>
        <row r="249">
          <cell r="B249" t="str">
            <v>GERMANY</v>
          </cell>
        </row>
        <row r="250">
          <cell r="B250" t="str">
            <v>FRANCE</v>
          </cell>
        </row>
        <row r="251">
          <cell r="B251" t="str">
            <v>SPAIN</v>
          </cell>
        </row>
        <row r="252">
          <cell r="B252" t="str">
            <v>ITALY</v>
          </cell>
        </row>
        <row r="253">
          <cell r="B253" t="str">
            <v>UNITED KINGDOM</v>
          </cell>
        </row>
        <row r="254">
          <cell r="B254" t="str">
            <v>NETHERLANDS</v>
          </cell>
        </row>
        <row r="255">
          <cell r="B255" t="str">
            <v>PORTUGAL</v>
          </cell>
        </row>
        <row r="256">
          <cell r="B256" t="str">
            <v>CZECH REPUBLIC</v>
          </cell>
        </row>
        <row r="257">
          <cell r="B257" t="str">
            <v>SWITZERLAND</v>
          </cell>
        </row>
        <row r="258">
          <cell r="B258" t="str">
            <v>INDIA</v>
          </cell>
        </row>
        <row r="259">
          <cell r="B259" t="str">
            <v>SINGAPORE</v>
          </cell>
        </row>
        <row r="260">
          <cell r="B260" t="str">
            <v>BRAZIL</v>
          </cell>
        </row>
        <row r="261">
          <cell r="B261" t="str">
            <v>AUSTRALIA</v>
          </cell>
        </row>
        <row r="262">
          <cell r="B262" t="str">
            <v>AUSTRIA</v>
          </cell>
        </row>
        <row r="263">
          <cell r="B263" t="str">
            <v>BELGIUM</v>
          </cell>
        </row>
        <row r="264">
          <cell r="B264" t="str">
            <v>DENMARK</v>
          </cell>
        </row>
        <row r="265">
          <cell r="B265" t="str">
            <v>FINLAND</v>
          </cell>
        </row>
        <row r="266">
          <cell r="B266" t="str">
            <v>IRELAND</v>
          </cell>
        </row>
        <row r="267">
          <cell r="B267" t="str">
            <v>NORWAY</v>
          </cell>
        </row>
        <row r="268">
          <cell r="B268" t="str">
            <v>SWEDEN</v>
          </cell>
        </row>
        <row r="269">
          <cell r="B269" t="str">
            <v>BULGARIA</v>
          </cell>
        </row>
        <row r="270">
          <cell r="B270" t="str">
            <v>GREECE</v>
          </cell>
        </row>
        <row r="271">
          <cell r="B271" t="str">
            <v>HUNGARY</v>
          </cell>
        </row>
        <row r="272">
          <cell r="B272" t="str">
            <v>LUXEMBOURG</v>
          </cell>
        </row>
        <row r="273">
          <cell r="B273" t="str">
            <v>TURKEY</v>
          </cell>
        </row>
        <row r="274">
          <cell r="B274" t="str">
            <v>UNITED ARAB EMIRATES</v>
          </cell>
        </row>
        <row r="275">
          <cell r="B275" t="str">
            <v>ARGENTINA</v>
          </cell>
        </row>
        <row r="276">
          <cell r="B276" t="str">
            <v>BANGLADESH</v>
          </cell>
        </row>
        <row r="277">
          <cell r="B277" t="str">
            <v>CANADA</v>
          </cell>
        </row>
        <row r="278">
          <cell r="B278" t="str">
            <v>CHILE</v>
          </cell>
        </row>
        <row r="279">
          <cell r="B279" t="str">
            <v>COLOMBIA</v>
          </cell>
        </row>
        <row r="280">
          <cell r="B280" t="str">
            <v>HONG KONG</v>
          </cell>
        </row>
        <row r="281">
          <cell r="B281" t="str">
            <v>INDONESIA</v>
          </cell>
        </row>
        <row r="282">
          <cell r="B282" t="str">
            <v>ISRAEL</v>
          </cell>
        </row>
        <row r="283">
          <cell r="B283" t="str">
            <v>MEXICO</v>
          </cell>
        </row>
        <row r="284">
          <cell r="B284" t="str">
            <v>NEW ZEALAND</v>
          </cell>
        </row>
        <row r="285">
          <cell r="B285" t="str">
            <v>PERU</v>
          </cell>
        </row>
        <row r="286">
          <cell r="B286" t="str">
            <v>PHILIPPINES</v>
          </cell>
        </row>
        <row r="287">
          <cell r="B287" t="str">
            <v>RUSSIAN FEDERATION</v>
          </cell>
        </row>
        <row r="288">
          <cell r="B288" t="str">
            <v>SAUDI ARABIA</v>
          </cell>
        </row>
        <row r="289">
          <cell r="B289" t="str">
            <v>SLOVAKIA</v>
          </cell>
        </row>
        <row r="290">
          <cell r="B290" t="str">
            <v>VENEZUELA</v>
          </cell>
        </row>
        <row r="291">
          <cell r="B291" t="str">
            <v>SOUTH AFRICA</v>
          </cell>
        </row>
        <row r="292">
          <cell r="B292" t="str">
            <v>ANDORRA</v>
          </cell>
        </row>
        <row r="293">
          <cell r="B293" t="str">
            <v>AFGHANISTAN</v>
          </cell>
        </row>
        <row r="294">
          <cell r="B294" t="str">
            <v>ANTIGUA AND BARBUDA</v>
          </cell>
        </row>
        <row r="295">
          <cell r="B295" t="str">
            <v>ANGUILLA</v>
          </cell>
        </row>
        <row r="296">
          <cell r="B296" t="str">
            <v>ALBANIA</v>
          </cell>
        </row>
        <row r="297">
          <cell r="B297" t="str">
            <v>ARMENIA</v>
          </cell>
        </row>
        <row r="298">
          <cell r="B298" t="str">
            <v>NETHERLANDS ANTILLES</v>
          </cell>
        </row>
        <row r="299">
          <cell r="B299" t="str">
            <v>ANGOLA</v>
          </cell>
        </row>
        <row r="300">
          <cell r="B300" t="str">
            <v>ANTARCTICA</v>
          </cell>
        </row>
        <row r="301">
          <cell r="B301" t="str">
            <v>AMERICAN SAMOA</v>
          </cell>
        </row>
        <row r="302">
          <cell r="B302" t="str">
            <v>ARUBA</v>
          </cell>
        </row>
        <row r="303">
          <cell r="B303" t="str">
            <v>AZERBAIJAN</v>
          </cell>
        </row>
        <row r="304">
          <cell r="B304" t="str">
            <v>BOSNIA AND HERZEGOVINA</v>
          </cell>
        </row>
        <row r="305">
          <cell r="B305" t="str">
            <v>BARBADOS</v>
          </cell>
        </row>
        <row r="306">
          <cell r="B306" t="str">
            <v>BURKINA FASO</v>
          </cell>
        </row>
        <row r="307">
          <cell r="B307" t="str">
            <v>BAHRAIN</v>
          </cell>
        </row>
        <row r="308">
          <cell r="B308" t="str">
            <v>BURUNDI</v>
          </cell>
        </row>
        <row r="309">
          <cell r="B309" t="str">
            <v>BENIN</v>
          </cell>
        </row>
        <row r="310">
          <cell r="B310" t="str">
            <v>BERMUDA</v>
          </cell>
        </row>
        <row r="311">
          <cell r="B311" t="str">
            <v>BRUNEI DARUSSALAM</v>
          </cell>
        </row>
        <row r="312">
          <cell r="B312" t="str">
            <v>BOLIVIA</v>
          </cell>
        </row>
        <row r="313">
          <cell r="B313" t="str">
            <v>BAHAMAS</v>
          </cell>
        </row>
        <row r="314">
          <cell r="B314" t="str">
            <v>BHUTAN</v>
          </cell>
        </row>
        <row r="315">
          <cell r="B315" t="str">
            <v>BOUVET ISLAND</v>
          </cell>
        </row>
        <row r="316">
          <cell r="B316" t="str">
            <v>BOTSWANA</v>
          </cell>
        </row>
        <row r="317">
          <cell r="B317" t="str">
            <v>BELARUS</v>
          </cell>
        </row>
        <row r="318">
          <cell r="B318" t="str">
            <v>BELIZE</v>
          </cell>
        </row>
        <row r="319">
          <cell r="B319" t="str">
            <v>COCOS (KEELING) ISLANDS</v>
          </cell>
        </row>
        <row r="320">
          <cell r="B320" t="str">
            <v>CONGO, THE DEMOCRATIC REPUBLIC OF THE</v>
          </cell>
        </row>
        <row r="321">
          <cell r="B321" t="str">
            <v>Country</v>
          </cell>
        </row>
        <row r="322">
          <cell r="B322" t="str">
            <v>Zaire see CONGO, THE DEMOCRATIC REPUBLIC OF THE</v>
          </cell>
        </row>
        <row r="323">
          <cell r="B323" t="str">
            <v>CENTRAL AFRICAN REPUBLIC</v>
          </cell>
        </row>
        <row r="324">
          <cell r="B324" t="str">
            <v>CONGO</v>
          </cell>
        </row>
        <row r="325">
          <cell r="B325" t="str">
            <v>CÔTE D'IVOIRE</v>
          </cell>
        </row>
        <row r="326">
          <cell r="B326" t="str">
            <v>COOK ISLANDS</v>
          </cell>
        </row>
        <row r="327">
          <cell r="B327" t="str">
            <v>CAMEROON</v>
          </cell>
        </row>
        <row r="328">
          <cell r="B328" t="str">
            <v>COSTA RICA</v>
          </cell>
        </row>
        <row r="329">
          <cell r="B329" t="str">
            <v>CUBA</v>
          </cell>
        </row>
        <row r="330">
          <cell r="B330" t="str">
            <v>CAPE VERDE</v>
          </cell>
        </row>
        <row r="331">
          <cell r="B331" t="str">
            <v>CHRISTMAS ISLAND</v>
          </cell>
        </row>
        <row r="332">
          <cell r="B332" t="str">
            <v>CYPRUS</v>
          </cell>
        </row>
        <row r="333">
          <cell r="B333" t="str">
            <v>DJIBOUTI</v>
          </cell>
        </row>
        <row r="334">
          <cell r="B334" t="str">
            <v>DOMINICA</v>
          </cell>
        </row>
        <row r="335">
          <cell r="B335" t="str">
            <v>DOMINICAN REPUBLIC</v>
          </cell>
        </row>
        <row r="336">
          <cell r="B336" t="str">
            <v>ALGERIA</v>
          </cell>
        </row>
        <row r="337">
          <cell r="B337" t="str">
            <v>ECUADOR</v>
          </cell>
        </row>
        <row r="338">
          <cell r="B338" t="str">
            <v>ESTONIA</v>
          </cell>
        </row>
        <row r="339">
          <cell r="B339" t="str">
            <v>EGYPT</v>
          </cell>
        </row>
        <row r="340">
          <cell r="B340" t="str">
            <v>WESTERN SAHARA</v>
          </cell>
        </row>
        <row r="341">
          <cell r="B341" t="str">
            <v>ERITREA</v>
          </cell>
        </row>
        <row r="342">
          <cell r="B342" t="str">
            <v>ETHIOPIA</v>
          </cell>
        </row>
        <row r="343">
          <cell r="B343" t="str">
            <v>FIJI</v>
          </cell>
        </row>
        <row r="344">
          <cell r="B344" t="str">
            <v>FALKLAND ISLANDS (MALVINAS)</v>
          </cell>
        </row>
        <row r="345">
          <cell r="B345" t="str">
            <v>MICRONESIA, FEDERATED STATES OF</v>
          </cell>
        </row>
        <row r="346">
          <cell r="B346" t="str">
            <v>FAROE ISLANDS</v>
          </cell>
        </row>
        <row r="347">
          <cell r="B347" t="str">
            <v>GABON</v>
          </cell>
        </row>
        <row r="348">
          <cell r="B348" t="str">
            <v>GRENADA</v>
          </cell>
        </row>
        <row r="349">
          <cell r="B349" t="str">
            <v>GEORGIA</v>
          </cell>
        </row>
        <row r="350">
          <cell r="B350" t="str">
            <v>FRENCH GUIANA</v>
          </cell>
        </row>
        <row r="351">
          <cell r="B351" t="str">
            <v>GHANA</v>
          </cell>
        </row>
        <row r="352">
          <cell r="B352" t="str">
            <v>GIBRALTAR</v>
          </cell>
        </row>
        <row r="353">
          <cell r="B353" t="str">
            <v>GREENLAND</v>
          </cell>
        </row>
        <row r="354">
          <cell r="B354" t="str">
            <v>GAMBIA</v>
          </cell>
        </row>
        <row r="355">
          <cell r="B355" t="str">
            <v>GUINEA</v>
          </cell>
        </row>
        <row r="356">
          <cell r="B356" t="str">
            <v>GUADELOUPE</v>
          </cell>
        </row>
        <row r="357">
          <cell r="B357" t="str">
            <v>EQUATORIAL GUINEA</v>
          </cell>
        </row>
        <row r="358">
          <cell r="B358" t="str">
            <v>SOUTH GEORGIA AND THE SOUTH SANDWICH ISLANDS</v>
          </cell>
        </row>
        <row r="359">
          <cell r="B359" t="str">
            <v>GUATEMALA</v>
          </cell>
        </row>
        <row r="360">
          <cell r="B360" t="str">
            <v>GUAM</v>
          </cell>
        </row>
        <row r="361">
          <cell r="B361" t="str">
            <v>GUINEA-BISSAU</v>
          </cell>
        </row>
        <row r="362">
          <cell r="B362" t="str">
            <v>GUYANA</v>
          </cell>
        </row>
        <row r="363">
          <cell r="B363" t="str">
            <v>HEARD ISLAND AND MCDONALD ISLANDS</v>
          </cell>
        </row>
        <row r="364">
          <cell r="B364" t="str">
            <v>HONDURAS</v>
          </cell>
        </row>
        <row r="365">
          <cell r="B365" t="str">
            <v>CROATIA</v>
          </cell>
        </row>
        <row r="366">
          <cell r="B366" t="str">
            <v>HAITI</v>
          </cell>
        </row>
        <row r="367">
          <cell r="B367" t="str">
            <v>BRITISH INDIAN OCEAN TERRITORY</v>
          </cell>
        </row>
        <row r="368">
          <cell r="B368" t="str">
            <v>IRAQ</v>
          </cell>
        </row>
        <row r="369">
          <cell r="B369" t="str">
            <v>IRAN, ISLAMIC REPUBLIC OF</v>
          </cell>
        </row>
        <row r="370">
          <cell r="B370" t="str">
            <v>ICELAND</v>
          </cell>
        </row>
        <row r="371">
          <cell r="B371" t="str">
            <v>JAMAICA</v>
          </cell>
        </row>
        <row r="372">
          <cell r="B372" t="str">
            <v>JORDAN</v>
          </cell>
        </row>
        <row r="373">
          <cell r="B373" t="str">
            <v>KENYA</v>
          </cell>
        </row>
        <row r="374">
          <cell r="B374" t="str">
            <v>KYRGYZSTAN</v>
          </cell>
        </row>
        <row r="375">
          <cell r="B375" t="str">
            <v>CAMBODIA</v>
          </cell>
        </row>
        <row r="376">
          <cell r="B376" t="str">
            <v>KIRIBATI</v>
          </cell>
        </row>
        <row r="377">
          <cell r="B377" t="str">
            <v>COMOROS</v>
          </cell>
        </row>
        <row r="378">
          <cell r="B378" t="str">
            <v>SAINT KITTS AND NEVIS</v>
          </cell>
        </row>
        <row r="379">
          <cell r="B379" t="str">
            <v>KOREA, DEMOCRATIC PEOPLE'S REPUBLIC OF</v>
          </cell>
        </row>
        <row r="380">
          <cell r="B380" t="str">
            <v>KOREA, REPUBLIC OF</v>
          </cell>
        </row>
        <row r="381">
          <cell r="B381" t="str">
            <v>KUWAIT</v>
          </cell>
        </row>
        <row r="382">
          <cell r="B382" t="str">
            <v>CAYMAN ISLANDS</v>
          </cell>
        </row>
        <row r="383">
          <cell r="B383" t="str">
            <v>KAZAKSTAN</v>
          </cell>
        </row>
        <row r="384">
          <cell r="B384" t="str">
            <v>LAO PEOPLE'S DEMOCRATIC REPUBLIC</v>
          </cell>
        </row>
        <row r="385">
          <cell r="B385" t="str">
            <v>LEBANON</v>
          </cell>
        </row>
        <row r="386">
          <cell r="B386" t="str">
            <v>SAINT LUCIA</v>
          </cell>
        </row>
        <row r="387">
          <cell r="B387" t="str">
            <v>LIECHTENSTEIN</v>
          </cell>
        </row>
        <row r="388">
          <cell r="B388" t="str">
            <v>SRI LANKA</v>
          </cell>
        </row>
        <row r="389">
          <cell r="B389" t="str">
            <v>LIBERIA</v>
          </cell>
        </row>
        <row r="390">
          <cell r="B390" t="str">
            <v>LESOTHO</v>
          </cell>
        </row>
        <row r="391">
          <cell r="B391" t="str">
            <v>LITHUANIA</v>
          </cell>
        </row>
        <row r="392">
          <cell r="B392" t="str">
            <v>LATVIA</v>
          </cell>
        </row>
        <row r="393">
          <cell r="B393" t="str">
            <v>LIBYAN ARAB JAMAHIRIYA</v>
          </cell>
        </row>
        <row r="394">
          <cell r="B394" t="str">
            <v>MOROCCO</v>
          </cell>
        </row>
        <row r="395">
          <cell r="B395" t="str">
            <v>MONACO</v>
          </cell>
        </row>
        <row r="396">
          <cell r="B396" t="str">
            <v>MOLDOVA, REPUBLIC OF</v>
          </cell>
        </row>
        <row r="397">
          <cell r="B397" t="str">
            <v>MADAGASCAR</v>
          </cell>
        </row>
        <row r="398">
          <cell r="B398" t="str">
            <v>MARSHALL ISLANDS</v>
          </cell>
        </row>
        <row r="399">
          <cell r="B399" t="str">
            <v>MACEDONIA, THE FORMER YUGOSLAV REPUBLIC OF</v>
          </cell>
        </row>
        <row r="400">
          <cell r="B400" t="str">
            <v>MALI</v>
          </cell>
        </row>
        <row r="401">
          <cell r="B401" t="str">
            <v>MYANMAR</v>
          </cell>
        </row>
        <row r="402">
          <cell r="B402" t="str">
            <v>MONGOLIA</v>
          </cell>
        </row>
        <row r="403">
          <cell r="B403" t="str">
            <v>MACAU</v>
          </cell>
        </row>
        <row r="404">
          <cell r="B404" t="str">
            <v>NORTHERN MARIANA ISLANDS</v>
          </cell>
        </row>
        <row r="405">
          <cell r="B405" t="str">
            <v>MARTINIQUE</v>
          </cell>
        </row>
        <row r="406">
          <cell r="B406" t="str">
            <v>MAURITANIA</v>
          </cell>
        </row>
        <row r="407">
          <cell r="B407" t="str">
            <v>Country</v>
          </cell>
        </row>
        <row r="408">
          <cell r="B408" t="str">
            <v>MONTSERRAT</v>
          </cell>
        </row>
        <row r="409">
          <cell r="B409" t="str">
            <v>MALTA</v>
          </cell>
        </row>
        <row r="410">
          <cell r="B410" t="str">
            <v>MAURITIUS</v>
          </cell>
        </row>
        <row r="411">
          <cell r="B411" t="str">
            <v>MALDIVES</v>
          </cell>
        </row>
        <row r="412">
          <cell r="B412" t="str">
            <v>MALAWI</v>
          </cell>
        </row>
        <row r="413">
          <cell r="B413" t="str">
            <v>MALAYSIA</v>
          </cell>
        </row>
        <row r="414">
          <cell r="B414" t="str">
            <v>MOZAMBIQUE</v>
          </cell>
        </row>
        <row r="415">
          <cell r="B415" t="str">
            <v>NAMIBIA</v>
          </cell>
        </row>
        <row r="416">
          <cell r="B416" t="str">
            <v>NEW CALEDONIA</v>
          </cell>
        </row>
        <row r="417">
          <cell r="B417" t="str">
            <v>NIGER</v>
          </cell>
        </row>
        <row r="418">
          <cell r="B418" t="str">
            <v>NORFOLK ISLAND</v>
          </cell>
        </row>
        <row r="419">
          <cell r="B419" t="str">
            <v>NIGERIA</v>
          </cell>
        </row>
        <row r="420">
          <cell r="B420" t="str">
            <v>NICARAGUA</v>
          </cell>
        </row>
        <row r="421">
          <cell r="B421" t="str">
            <v>NEPAL</v>
          </cell>
        </row>
        <row r="422">
          <cell r="B422" t="str">
            <v>NAURU</v>
          </cell>
        </row>
        <row r="423">
          <cell r="B423" t="str">
            <v>NIUE</v>
          </cell>
        </row>
        <row r="424">
          <cell r="B424" t="str">
            <v>OMAN</v>
          </cell>
        </row>
        <row r="425">
          <cell r="B425" t="str">
            <v>PANAMA</v>
          </cell>
        </row>
        <row r="426">
          <cell r="B426" t="str">
            <v>FRENCH POLYNESIA</v>
          </cell>
        </row>
        <row r="427">
          <cell r="B427" t="str">
            <v>PAPUA NEW GUINEA</v>
          </cell>
        </row>
        <row r="428">
          <cell r="B428" t="str">
            <v>PAKISTAN</v>
          </cell>
        </row>
        <row r="429">
          <cell r="B429" t="str">
            <v>POLAND</v>
          </cell>
        </row>
        <row r="430">
          <cell r="B430" t="str">
            <v>SAINT PIERRE AND MIQUELON</v>
          </cell>
        </row>
        <row r="431">
          <cell r="B431" t="str">
            <v>PITCAIRN</v>
          </cell>
        </row>
        <row r="432">
          <cell r="B432" t="str">
            <v>PUERTO RICO</v>
          </cell>
        </row>
        <row r="433">
          <cell r="B433" t="str">
            <v>PALESTINIAN TERRITORY, OCCUPIED</v>
          </cell>
        </row>
        <row r="434">
          <cell r="B434" t="str">
            <v>PALAU</v>
          </cell>
        </row>
        <row r="435">
          <cell r="B435" t="str">
            <v>PARAGUAY</v>
          </cell>
        </row>
        <row r="436">
          <cell r="B436" t="str">
            <v>QATAR</v>
          </cell>
        </row>
        <row r="437">
          <cell r="B437" t="str">
            <v>RÉUNION</v>
          </cell>
        </row>
        <row r="438">
          <cell r="B438" t="str">
            <v>ROMANIA</v>
          </cell>
        </row>
        <row r="439">
          <cell r="B439" t="str">
            <v>RWANDA</v>
          </cell>
        </row>
        <row r="440">
          <cell r="B440" t="str">
            <v>SOLOMON ISLANDS</v>
          </cell>
        </row>
        <row r="441">
          <cell r="B441" t="str">
            <v>SEYCHELLES</v>
          </cell>
        </row>
        <row r="442">
          <cell r="B442" t="str">
            <v>SUDAN</v>
          </cell>
        </row>
        <row r="443">
          <cell r="B443" t="str">
            <v>SAINT HELENA</v>
          </cell>
        </row>
        <row r="444">
          <cell r="B444" t="str">
            <v>SLOVENIA</v>
          </cell>
        </row>
        <row r="445">
          <cell r="B445" t="str">
            <v>SVALBARD AND JAN MAYEN</v>
          </cell>
        </row>
        <row r="446">
          <cell r="B446" t="str">
            <v>SIERRA LEONE</v>
          </cell>
        </row>
        <row r="447">
          <cell r="B447" t="str">
            <v>SAN MARINO</v>
          </cell>
        </row>
        <row r="448">
          <cell r="B448" t="str">
            <v>SENEGAL</v>
          </cell>
        </row>
        <row r="449">
          <cell r="B449" t="str">
            <v>SOMALIA</v>
          </cell>
        </row>
        <row r="450">
          <cell r="B450" t="str">
            <v>SURINAME</v>
          </cell>
        </row>
        <row r="451">
          <cell r="B451" t="str">
            <v>SAO TOME AND PRINCIPE</v>
          </cell>
        </row>
        <row r="452">
          <cell r="B452" t="str">
            <v>EL SALVADOR</v>
          </cell>
        </row>
        <row r="453">
          <cell r="B453" t="str">
            <v>SYRIAN ARAB REPUBLIC</v>
          </cell>
        </row>
        <row r="454">
          <cell r="B454" t="str">
            <v>SWAZILAND</v>
          </cell>
        </row>
        <row r="455">
          <cell r="B455" t="str">
            <v>TURKS AND CAICOS ISLANDS</v>
          </cell>
        </row>
        <row r="456">
          <cell r="B456" t="str">
            <v>CHAD</v>
          </cell>
        </row>
        <row r="457">
          <cell r="B457" t="str">
            <v>FRENCH SOUTHERN TERRITORIES</v>
          </cell>
        </row>
        <row r="458">
          <cell r="B458" t="str">
            <v>TOGO</v>
          </cell>
        </row>
        <row r="459">
          <cell r="B459" t="str">
            <v>THAILAND</v>
          </cell>
        </row>
        <row r="460">
          <cell r="B460" t="str">
            <v>TAJIKISTAN</v>
          </cell>
        </row>
        <row r="461">
          <cell r="B461" t="str">
            <v>TOKELAU</v>
          </cell>
        </row>
        <row r="462">
          <cell r="B462" t="str">
            <v>TURKMENISTAN</v>
          </cell>
        </row>
        <row r="463">
          <cell r="B463" t="str">
            <v>TUNISIA</v>
          </cell>
        </row>
        <row r="464">
          <cell r="B464" t="str">
            <v>TONGA</v>
          </cell>
        </row>
        <row r="465">
          <cell r="B465" t="str">
            <v>EAST TIMOR</v>
          </cell>
        </row>
        <row r="466">
          <cell r="B466" t="str">
            <v>TRINIDAD AND TOBAGO</v>
          </cell>
        </row>
        <row r="467">
          <cell r="B467" t="str">
            <v>TUVALU</v>
          </cell>
        </row>
        <row r="468">
          <cell r="B468" t="str">
            <v>TAIWAN, PROVINCE OF CHINA</v>
          </cell>
        </row>
        <row r="469">
          <cell r="B469" t="str">
            <v>TANZANIA</v>
          </cell>
        </row>
        <row r="470">
          <cell r="B470" t="str">
            <v>UKRAINE</v>
          </cell>
        </row>
        <row r="471">
          <cell r="B471" t="str">
            <v>UGANDA</v>
          </cell>
        </row>
        <row r="472">
          <cell r="B472" t="str">
            <v>UNITED STATES MINOR OUTLYING ISLANDS</v>
          </cell>
        </row>
        <row r="473">
          <cell r="B473" t="str">
            <v>URUGUAY</v>
          </cell>
        </row>
        <row r="474">
          <cell r="B474" t="str">
            <v>UZBEKISTAN</v>
          </cell>
        </row>
        <row r="475">
          <cell r="B475" t="str">
            <v>HOLY SEE (VATICAN CITY STATE)</v>
          </cell>
        </row>
        <row r="476">
          <cell r="B476" t="str">
            <v>Vatican City State see HOLY SEE</v>
          </cell>
        </row>
        <row r="477">
          <cell r="B477" t="str">
            <v>SAINT VINCENT AND THE GRENADINES</v>
          </cell>
        </row>
        <row r="478">
          <cell r="B478" t="str">
            <v>VIRGIN ISLANDS, BRITISH</v>
          </cell>
        </row>
        <row r="479">
          <cell r="B479" t="str">
            <v>VIRGIN ISLANDS, U.S.</v>
          </cell>
        </row>
        <row r="480">
          <cell r="B480" t="str">
            <v>VIETNAM</v>
          </cell>
        </row>
        <row r="481">
          <cell r="B481" t="str">
            <v>VANUATU</v>
          </cell>
        </row>
        <row r="482">
          <cell r="B482" t="str">
            <v>WALLIS AND FUTUNA</v>
          </cell>
        </row>
        <row r="483">
          <cell r="B483" t="str">
            <v>SAMOA</v>
          </cell>
        </row>
        <row r="484">
          <cell r="B484" t="str">
            <v>YEMEN</v>
          </cell>
        </row>
        <row r="485">
          <cell r="B485" t="str">
            <v>MAYOTTE</v>
          </cell>
        </row>
        <row r="486">
          <cell r="B486" t="str">
            <v>YUGOSLAVIA</v>
          </cell>
        </row>
        <row r="487">
          <cell r="B487" t="str">
            <v>ZAMBIA</v>
          </cell>
        </row>
        <row r="488">
          <cell r="B488" t="str">
            <v>ZIMBABWE</v>
          </cell>
        </row>
      </sheetData>
      <sheetData sheetId="5" refreshError="1">
        <row r="4">
          <cell r="B4" t="str">
            <v>AED</v>
          </cell>
        </row>
        <row r="5">
          <cell r="B5" t="str">
            <v>ALL</v>
          </cell>
        </row>
        <row r="6">
          <cell r="B6" t="str">
            <v>ANG</v>
          </cell>
        </row>
        <row r="7">
          <cell r="B7" t="str">
            <v>ARS</v>
          </cell>
        </row>
        <row r="8">
          <cell r="B8" t="str">
            <v>AUD</v>
          </cell>
        </row>
        <row r="9">
          <cell r="B9" t="str">
            <v>AZN</v>
          </cell>
        </row>
        <row r="10">
          <cell r="B10" t="str">
            <v>BAM</v>
          </cell>
        </row>
        <row r="11">
          <cell r="B11" t="str">
            <v>BDT</v>
          </cell>
        </row>
        <row r="12">
          <cell r="B12" t="str">
            <v>BGN</v>
          </cell>
        </row>
        <row r="13">
          <cell r="B13" t="str">
            <v>BHD</v>
          </cell>
        </row>
        <row r="14">
          <cell r="B14" t="str">
            <v>BND</v>
          </cell>
        </row>
        <row r="15">
          <cell r="B15" t="str">
            <v>BOB</v>
          </cell>
        </row>
        <row r="16">
          <cell r="B16" t="str">
            <v>BRL</v>
          </cell>
        </row>
        <row r="17">
          <cell r="B17" t="str">
            <v>BWP</v>
          </cell>
        </row>
        <row r="18">
          <cell r="B18" t="str">
            <v>CAD</v>
          </cell>
        </row>
        <row r="19">
          <cell r="B19" t="str">
            <v>CDF</v>
          </cell>
        </row>
        <row r="20">
          <cell r="B20" t="str">
            <v>CFA</v>
          </cell>
        </row>
        <row r="21">
          <cell r="B21" t="str">
            <v>CHF</v>
          </cell>
        </row>
        <row r="22">
          <cell r="B22" t="str">
            <v>CLP</v>
          </cell>
        </row>
        <row r="23">
          <cell r="B23" t="str">
            <v>CNY</v>
          </cell>
        </row>
        <row r="24">
          <cell r="B24" t="str">
            <v>COP</v>
          </cell>
        </row>
        <row r="25">
          <cell r="B25" t="str">
            <v>CFA</v>
          </cell>
        </row>
        <row r="26">
          <cell r="B26" t="str">
            <v>CRC</v>
          </cell>
        </row>
        <row r="27">
          <cell r="B27" t="str">
            <v>CYP</v>
          </cell>
        </row>
        <row r="28">
          <cell r="B28" t="str">
            <v>CZK</v>
          </cell>
        </row>
        <row r="29">
          <cell r="B29" t="str">
            <v>DKK</v>
          </cell>
        </row>
        <row r="30">
          <cell r="B30" t="str">
            <v>DOP</v>
          </cell>
        </row>
        <row r="31">
          <cell r="B31" t="str">
            <v>DZD</v>
          </cell>
        </row>
        <row r="32">
          <cell r="B32" t="str">
            <v>ECS</v>
          </cell>
        </row>
        <row r="33">
          <cell r="B33" t="str">
            <v>EEK</v>
          </cell>
        </row>
        <row r="34">
          <cell r="B34" t="str">
            <v>EGP</v>
          </cell>
        </row>
        <row r="35">
          <cell r="B35" t="str">
            <v>ETB</v>
          </cell>
        </row>
        <row r="36">
          <cell r="B36" t="str">
            <v>EUR</v>
          </cell>
        </row>
        <row r="37">
          <cell r="B37" t="str">
            <v>FJD</v>
          </cell>
        </row>
        <row r="38">
          <cell r="B38" t="str">
            <v>GBP</v>
          </cell>
        </row>
        <row r="39">
          <cell r="B39" t="str">
            <v>GEL</v>
          </cell>
        </row>
        <row r="40">
          <cell r="B40" t="str">
            <v>GHC</v>
          </cell>
        </row>
        <row r="41">
          <cell r="B41" t="str">
            <v>GTQ</v>
          </cell>
        </row>
        <row r="42">
          <cell r="B42" t="str">
            <v>HKD</v>
          </cell>
        </row>
        <row r="43">
          <cell r="B43" t="str">
            <v>HNL</v>
          </cell>
        </row>
        <row r="44">
          <cell r="B44" t="str">
            <v>HRK</v>
          </cell>
        </row>
        <row r="45">
          <cell r="B45" t="str">
            <v>HUF</v>
          </cell>
        </row>
        <row r="46">
          <cell r="B46" t="str">
            <v>IDR</v>
          </cell>
        </row>
        <row r="47">
          <cell r="B47" t="str">
            <v>ILS</v>
          </cell>
        </row>
        <row r="48">
          <cell r="B48" t="str">
            <v>INR</v>
          </cell>
        </row>
        <row r="49">
          <cell r="B49" t="str">
            <v>ISK</v>
          </cell>
        </row>
        <row r="50">
          <cell r="B50" t="str">
            <v>JMD</v>
          </cell>
        </row>
        <row r="51">
          <cell r="B51" t="str">
            <v>JOD</v>
          </cell>
        </row>
        <row r="52">
          <cell r="B52" t="str">
            <v>JPY</v>
          </cell>
        </row>
        <row r="53">
          <cell r="B53" t="str">
            <v>KES</v>
          </cell>
        </row>
        <row r="54">
          <cell r="B54" t="str">
            <v>KRW</v>
          </cell>
        </row>
        <row r="55">
          <cell r="B55" t="str">
            <v>KWD</v>
          </cell>
        </row>
        <row r="56">
          <cell r="B56" t="str">
            <v>KZT</v>
          </cell>
        </row>
        <row r="57">
          <cell r="B57" t="str">
            <v>LBP</v>
          </cell>
        </row>
        <row r="58">
          <cell r="B58" t="str">
            <v>LKR</v>
          </cell>
        </row>
        <row r="59">
          <cell r="B59" t="str">
            <v>LTL</v>
          </cell>
        </row>
        <row r="60">
          <cell r="B60" t="str">
            <v>LVL</v>
          </cell>
        </row>
        <row r="61">
          <cell r="B61" t="str">
            <v>MAD</v>
          </cell>
        </row>
        <row r="62">
          <cell r="B62" t="str">
            <v>MDL</v>
          </cell>
        </row>
        <row r="63">
          <cell r="B63" t="str">
            <v>MKD</v>
          </cell>
        </row>
        <row r="64">
          <cell r="B64" t="str">
            <v>MOP</v>
          </cell>
        </row>
        <row r="65">
          <cell r="B65" t="str">
            <v>MTL</v>
          </cell>
        </row>
        <row r="66">
          <cell r="B66" t="str">
            <v>MUR</v>
          </cell>
        </row>
        <row r="67">
          <cell r="B67" t="str">
            <v>MXN</v>
          </cell>
        </row>
        <row r="68">
          <cell r="B68" t="str">
            <v>MYR</v>
          </cell>
        </row>
        <row r="69">
          <cell r="B69" t="str">
            <v>NAD</v>
          </cell>
        </row>
        <row r="70">
          <cell r="B70" t="str">
            <v>NGN</v>
          </cell>
        </row>
        <row r="71">
          <cell r="B71" t="str">
            <v>NIO</v>
          </cell>
        </row>
        <row r="72">
          <cell r="B72" t="str">
            <v>NOK</v>
          </cell>
        </row>
        <row r="73">
          <cell r="B73" t="str">
            <v>NZD</v>
          </cell>
        </row>
        <row r="74">
          <cell r="B74" t="str">
            <v>OMR</v>
          </cell>
        </row>
        <row r="75">
          <cell r="B75" t="str">
            <v>PAB</v>
          </cell>
        </row>
        <row r="76">
          <cell r="B76" t="str">
            <v>PEN</v>
          </cell>
        </row>
        <row r="77">
          <cell r="B77" t="str">
            <v>PHP</v>
          </cell>
        </row>
        <row r="78">
          <cell r="B78" t="str">
            <v>PKR</v>
          </cell>
        </row>
        <row r="79">
          <cell r="B79" t="str">
            <v>PLN</v>
          </cell>
        </row>
        <row r="80">
          <cell r="B80" t="str">
            <v>PYG</v>
          </cell>
        </row>
        <row r="81">
          <cell r="B81" t="str">
            <v>QAR</v>
          </cell>
        </row>
        <row r="82">
          <cell r="B82" t="str">
            <v>RON</v>
          </cell>
        </row>
        <row r="83">
          <cell r="B83" t="str">
            <v>RUB</v>
          </cell>
        </row>
        <row r="84">
          <cell r="B84" t="str">
            <v>SAR</v>
          </cell>
        </row>
        <row r="85">
          <cell r="B85" t="str">
            <v>SEK</v>
          </cell>
        </row>
        <row r="86">
          <cell r="B86" t="str">
            <v>SGD</v>
          </cell>
        </row>
        <row r="87">
          <cell r="B87" t="str">
            <v>SIT</v>
          </cell>
        </row>
        <row r="88">
          <cell r="B88" t="str">
            <v>SKK</v>
          </cell>
        </row>
        <row r="89">
          <cell r="B89" t="str">
            <v>SVC</v>
          </cell>
        </row>
        <row r="90">
          <cell r="B90" t="str">
            <v>THB</v>
          </cell>
        </row>
        <row r="91">
          <cell r="B91" t="str">
            <v>TND</v>
          </cell>
        </row>
        <row r="92">
          <cell r="B92" t="str">
            <v>TRY</v>
          </cell>
        </row>
        <row r="93">
          <cell r="B93" t="str">
            <v>TTD</v>
          </cell>
        </row>
        <row r="94">
          <cell r="B94" t="str">
            <v>TWD</v>
          </cell>
        </row>
        <row r="95">
          <cell r="B95" t="str">
            <v>TZS</v>
          </cell>
        </row>
        <row r="96">
          <cell r="B96" t="str">
            <v>UAH</v>
          </cell>
        </row>
        <row r="97">
          <cell r="B97" t="str">
            <v>USD</v>
          </cell>
        </row>
        <row r="98">
          <cell r="B98" t="str">
            <v>UGX</v>
          </cell>
        </row>
        <row r="99">
          <cell r="B99" t="str">
            <v>UYU</v>
          </cell>
        </row>
        <row r="100">
          <cell r="B100" t="str">
            <v>UZS</v>
          </cell>
        </row>
        <row r="101">
          <cell r="B101" t="str">
            <v>VEB</v>
          </cell>
        </row>
        <row r="102">
          <cell r="B102" t="str">
            <v>VND</v>
          </cell>
        </row>
        <row r="103">
          <cell r="B103" t="str">
            <v>XOF</v>
          </cell>
        </row>
        <row r="104">
          <cell r="B104" t="str">
            <v>YER</v>
          </cell>
        </row>
        <row r="105">
          <cell r="B105" t="str">
            <v>YUM</v>
          </cell>
        </row>
        <row r="106">
          <cell r="B106" t="str">
            <v>ZAR</v>
          </cell>
        </row>
        <row r="107">
          <cell r="B107" t="str">
            <v>ZMK</v>
          </cell>
        </row>
        <row r="108">
          <cell r="B108" t="str">
            <v>ZWD</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IEHE"/>
      <sheetName val="IOHE"/>
      <sheetName val="IAHE"/>
      <sheetName val="ISBE"/>
      <sheetName val="ISBL"/>
      <sheetName val="Distribution"/>
      <sheetName val="Zellennamen"/>
      <sheetName val="Currency"/>
      <sheetName val="EinlesebereichYTD"/>
      <sheetName val="Act_Germany"/>
      <sheetName val="Act_Austria"/>
      <sheetName val="Act_Switzerland"/>
      <sheetName val="Act_Ex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G_EUE"/>
      <sheetName val="G_GAE"/>
      <sheetName val="G_AUE"/>
      <sheetName val="G_CHE"/>
      <sheetName val="G_CHL"/>
      <sheetName val="I_EUE"/>
      <sheetName val="I_GAE"/>
      <sheetName val="I_AUE"/>
      <sheetName val="I_CHE"/>
      <sheetName val="I_CHL"/>
      <sheetName val="SalesGrowth"/>
      <sheetName val="Advertising"/>
      <sheetName val="Changes"/>
      <sheetName val="NPDS"/>
      <sheetName val="Currency"/>
      <sheetName val="G_GAP_04"/>
      <sheetName val="A_GAP_04"/>
      <sheetName val="Currency_code_descri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
          <cell r="B5">
            <v>0.65610859728506787</v>
          </cell>
        </row>
        <row r="6">
          <cell r="B6">
            <v>0.67873303167420818</v>
          </cell>
        </row>
      </sheetData>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Q3"/>
      <sheetName val="Average 2005"/>
      <sheetName val="DATA LIST"/>
    </sheetNames>
    <sheetDataSet>
      <sheetData sheetId="0" refreshError="1"/>
      <sheetData sheetId="1" refreshError="1"/>
      <sheetData sheetId="2" refreshError="1">
        <row r="4">
          <cell r="I4" t="str">
            <v>Land</v>
          </cell>
        </row>
        <row r="5">
          <cell r="I5" t="str">
            <v>Building</v>
          </cell>
        </row>
        <row r="6">
          <cell r="I6" t="str">
            <v>Plant &amp; Equipment</v>
          </cell>
        </row>
        <row r="7">
          <cell r="I7" t="str">
            <v>Computers</v>
          </cell>
        </row>
        <row r="8">
          <cell r="I8" t="str">
            <v>Moulds</v>
          </cell>
        </row>
        <row r="9">
          <cell r="I9" t="str">
            <v>Office</v>
          </cell>
        </row>
        <row r="10">
          <cell r="I10" t="str">
            <v>Others</v>
          </cell>
        </row>
        <row r="11">
          <cell r="I11" t="str">
            <v>Motor Vehicles</v>
          </cell>
        </row>
        <row r="12">
          <cell r="I12" t="str">
            <v>Work In Progress</v>
          </cell>
        </row>
      </sheetData>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heet23"/>
      <sheetName val="Sheet22"/>
      <sheetName val="334"/>
      <sheetName val="33104"/>
      <sheetName val="33103"/>
      <sheetName val="33102"/>
      <sheetName val="33101"/>
      <sheetName val="156"/>
      <sheetName val="155"/>
      <sheetName val="154"/>
      <sheetName val="153"/>
      <sheetName val="152"/>
      <sheetName val="13102"/>
      <sheetName val="13101"/>
      <sheetName val="112"/>
      <sheetName val="111"/>
      <sheetName val="HTTK"/>
      <sheetName val="bcdsps"/>
      <sheetName val="NKC"/>
      <sheetName val="socai"/>
      <sheetName val="XL4Poppy"/>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Requirement"/>
      <sheetName val="Suppliers"/>
      <sheetName val="Purchase Order"/>
      <sheetName val="CodeID"/>
      <sheetName val="MonthlyReplenishment"/>
      <sheetName val="Sheet2"/>
      <sheetName val="MAP2004"/>
      <sheetName val="Sheet3"/>
      <sheetName val="DATA LIST"/>
    </sheetNames>
    <sheetDataSet>
      <sheetData sheetId="0" refreshError="1"/>
      <sheetData sheetId="1" refreshError="1"/>
      <sheetData sheetId="2" refreshError="1"/>
      <sheetData sheetId="3" refreshError="1"/>
      <sheetData sheetId="4" refreshError="1">
        <row r="4">
          <cell r="C4" t="str">
            <v>ACE5001F</v>
          </cell>
          <cell r="D4" t="str">
            <v>ACEMUC 100mg B/30 sachets</v>
          </cell>
          <cell r="E4">
            <v>10976.39</v>
          </cell>
          <cell r="F4" t="str">
            <v>HO</v>
          </cell>
          <cell r="G4">
            <v>246722</v>
          </cell>
        </row>
        <row r="5">
          <cell r="C5" t="str">
            <v>ACE5002F</v>
          </cell>
          <cell r="D5" t="str">
            <v>ACEMUC 200mg B/30 sachets</v>
          </cell>
          <cell r="E5">
            <v>14139.35</v>
          </cell>
          <cell r="F5" t="str">
            <v>HO</v>
          </cell>
          <cell r="G5">
            <v>246723</v>
          </cell>
        </row>
        <row r="6">
          <cell r="C6" t="str">
            <v>ACEB011TAFR01R</v>
          </cell>
          <cell r="D6" t="str">
            <v>ACEBUTOLOL HCL - AVENTIS</v>
          </cell>
          <cell r="E6">
            <v>5409739</v>
          </cell>
          <cell r="F6" t="str">
            <v>KG</v>
          </cell>
          <cell r="G6">
            <v>60540</v>
          </cell>
        </row>
        <row r="7">
          <cell r="C7" t="str">
            <v>ACEB011TAR</v>
          </cell>
          <cell r="D7" t="str">
            <v>ACEBUTOLOL HCl</v>
          </cell>
          <cell r="E7">
            <v>5409739</v>
          </cell>
          <cell r="F7" t="str">
            <v>KG</v>
          </cell>
          <cell r="G7">
            <v>60540</v>
          </cell>
        </row>
        <row r="8">
          <cell r="C8" t="str">
            <v>ACET012NER</v>
          </cell>
          <cell r="D8" t="str">
            <v>ACETOPHTALATE DE CELLULOSE</v>
          </cell>
          <cell r="E8">
            <v>600000</v>
          </cell>
          <cell r="F8" t="str">
            <v>KG</v>
          </cell>
          <cell r="G8">
            <v>0</v>
          </cell>
        </row>
        <row r="9">
          <cell r="C9" t="str">
            <v>ACET021NAR</v>
          </cell>
          <cell r="D9" t="str">
            <v>ACETYL CYSTEINE</v>
          </cell>
          <cell r="E9">
            <v>0</v>
          </cell>
          <cell r="F9" t="str">
            <v>KG</v>
          </cell>
          <cell r="G9">
            <v>226432</v>
          </cell>
        </row>
        <row r="10">
          <cell r="C10" t="str">
            <v>ACID011NACH02R</v>
          </cell>
          <cell r="D10" t="str">
            <v>ACIDE ACETYL SALICYLIQUE - WUXI MEHECO</v>
          </cell>
          <cell r="E10">
            <v>42900</v>
          </cell>
          <cell r="F10" t="str">
            <v>KG</v>
          </cell>
          <cell r="G10">
            <v>0</v>
          </cell>
        </row>
        <row r="11">
          <cell r="C11" t="str">
            <v>ACID011NAFR01R</v>
          </cell>
          <cell r="D11" t="str">
            <v>ACIDE ACETYL SALICYLIQUE - AVENTIS</v>
          </cell>
          <cell r="E11">
            <v>42900</v>
          </cell>
          <cell r="F11" t="str">
            <v>KG</v>
          </cell>
          <cell r="G11">
            <v>0</v>
          </cell>
        </row>
        <row r="12">
          <cell r="C12" t="str">
            <v>ACID011NAFR02R</v>
          </cell>
          <cell r="D12" t="str">
            <v>ACIDE ACETYL SALICYLIQUE - RP</v>
          </cell>
          <cell r="E12">
            <v>42900</v>
          </cell>
          <cell r="F12" t="str">
            <v>KG</v>
          </cell>
          <cell r="G12">
            <v>0</v>
          </cell>
        </row>
        <row r="13">
          <cell r="C13" t="str">
            <v>ACID011NAR</v>
          </cell>
          <cell r="D13" t="str">
            <v>ACIDE ACETYLSALICYLIQUE</v>
          </cell>
          <cell r="E13">
            <v>42900</v>
          </cell>
          <cell r="F13" t="str">
            <v>KG</v>
          </cell>
          <cell r="G13">
            <v>0</v>
          </cell>
        </row>
        <row r="14">
          <cell r="C14" t="str">
            <v>ACID021NAGE02R</v>
          </cell>
          <cell r="D14" t="str">
            <v>ACIDE ASCORBIQUE - MERCK.GERMANY</v>
          </cell>
          <cell r="E14">
            <v>172000</v>
          </cell>
          <cell r="F14" t="str">
            <v>KG</v>
          </cell>
          <cell r="G14">
            <v>113993</v>
          </cell>
        </row>
        <row r="15">
          <cell r="C15" t="str">
            <v>ACID021NAJA01R</v>
          </cell>
          <cell r="D15" t="str">
            <v>ACIDE ASCORBIQUE-TAKEDA.JAPAN</v>
          </cell>
          <cell r="E15">
            <v>172000</v>
          </cell>
          <cell r="F15" t="str">
            <v>KG</v>
          </cell>
          <cell r="G15">
            <v>113993</v>
          </cell>
        </row>
        <row r="16">
          <cell r="C16" t="str">
            <v>ACID021NAR</v>
          </cell>
          <cell r="D16" t="str">
            <v>ACIDE ASCORBIQUE</v>
          </cell>
          <cell r="E16">
            <v>172000</v>
          </cell>
          <cell r="F16" t="str">
            <v>KG</v>
          </cell>
          <cell r="G16">
            <v>113993</v>
          </cell>
        </row>
        <row r="17">
          <cell r="C17" t="str">
            <v>ACID021NASW01R</v>
          </cell>
          <cell r="D17" t="str">
            <v>ACIDE ASCORBIQUE - ROCHE</v>
          </cell>
          <cell r="E17">
            <v>172000</v>
          </cell>
          <cell r="F17" t="str">
            <v>KG</v>
          </cell>
          <cell r="G17">
            <v>113993</v>
          </cell>
        </row>
        <row r="18">
          <cell r="C18" t="str">
            <v>ACID031NER</v>
          </cell>
          <cell r="D18" t="str">
            <v>ACIDE CITRIQUE</v>
          </cell>
          <cell r="E18">
            <v>16750</v>
          </cell>
          <cell r="F18" t="str">
            <v>KG</v>
          </cell>
          <cell r="G18">
            <v>113995</v>
          </cell>
        </row>
        <row r="19">
          <cell r="C19" t="str">
            <v>ACID041NER</v>
          </cell>
          <cell r="D19" t="str">
            <v>ACIDE STEARIQUE</v>
          </cell>
          <cell r="E19">
            <v>20592</v>
          </cell>
          <cell r="F19" t="str">
            <v>KG</v>
          </cell>
          <cell r="G19">
            <v>113996</v>
          </cell>
        </row>
        <row r="20">
          <cell r="C20" t="str">
            <v>ACID051NER</v>
          </cell>
          <cell r="D20" t="str">
            <v>ACIDE ADIPIQUE</v>
          </cell>
          <cell r="E20">
            <v>10300</v>
          </cell>
          <cell r="F20" t="str">
            <v>KG</v>
          </cell>
          <cell r="G20">
            <v>0</v>
          </cell>
        </row>
        <row r="21">
          <cell r="C21" t="str">
            <v>ACID062TR</v>
          </cell>
          <cell r="D21" t="str">
            <v>ACIDE CHLOHYDRIQUE</v>
          </cell>
          <cell r="E21">
            <v>200000</v>
          </cell>
          <cell r="F21" t="str">
            <v>KG</v>
          </cell>
          <cell r="G21">
            <v>0</v>
          </cell>
        </row>
        <row r="22">
          <cell r="C22" t="str">
            <v>ACID071NER</v>
          </cell>
          <cell r="D22" t="str">
            <v>ACIDE ALGINIQUE</v>
          </cell>
          <cell r="E22">
            <v>332640</v>
          </cell>
          <cell r="F22" t="str">
            <v>KG</v>
          </cell>
          <cell r="G22">
            <v>113992</v>
          </cell>
        </row>
        <row r="23">
          <cell r="C23" t="str">
            <v>ACID081NER</v>
          </cell>
          <cell r="D23" t="str">
            <v>ACIDE BENZOIQUE PULVERISE</v>
          </cell>
          <cell r="E23">
            <v>311186</v>
          </cell>
          <cell r="F23" t="str">
            <v>KG</v>
          </cell>
          <cell r="G23">
            <v>0</v>
          </cell>
        </row>
        <row r="24">
          <cell r="C24" t="str">
            <v>ACID091NER</v>
          </cell>
          <cell r="D24" t="str">
            <v>ACIDE CITRIQUE MONOHYDRATE</v>
          </cell>
          <cell r="E24">
            <v>16750</v>
          </cell>
          <cell r="F24" t="str">
            <v>KG</v>
          </cell>
          <cell r="G24">
            <v>0</v>
          </cell>
        </row>
        <row r="25">
          <cell r="C25" t="str">
            <v>ACID102TER</v>
          </cell>
          <cell r="D25" t="str">
            <v>ACIDE CHLOHYDRIQUE CONCENTRE</v>
          </cell>
          <cell r="E25">
            <v>200000</v>
          </cell>
          <cell r="F25" t="str">
            <v>KG</v>
          </cell>
          <cell r="G25">
            <v>0</v>
          </cell>
        </row>
        <row r="26">
          <cell r="C26" t="str">
            <v>ACID112NAR</v>
          </cell>
          <cell r="D26" t="str">
            <v>ACID LACTIC</v>
          </cell>
          <cell r="E26">
            <v>0</v>
          </cell>
          <cell r="F26" t="str">
            <v>KG</v>
          </cell>
          <cell r="G26">
            <v>226297</v>
          </cell>
        </row>
        <row r="27">
          <cell r="C27" t="str">
            <v>ACO1101F</v>
          </cell>
          <cell r="D27" t="str">
            <v>ACODINE B/50 tab</v>
          </cell>
          <cell r="E27">
            <v>6104.86</v>
          </cell>
          <cell r="F27" t="str">
            <v>HO</v>
          </cell>
          <cell r="G27">
            <v>0</v>
          </cell>
        </row>
        <row r="28">
          <cell r="C28" t="str">
            <v>ADR1101F</v>
          </cell>
          <cell r="D28" t="str">
            <v>ADRENOXYL 10mg B/16 tab</v>
          </cell>
          <cell r="E28">
            <v>2420.02</v>
          </cell>
          <cell r="F28" t="str">
            <v>HO</v>
          </cell>
          <cell r="G28">
            <v>225558</v>
          </cell>
        </row>
        <row r="29">
          <cell r="C29" t="str">
            <v>AERO011NER</v>
          </cell>
          <cell r="D29" t="str">
            <v>AEROSIL 200</v>
          </cell>
          <cell r="E29">
            <v>125000</v>
          </cell>
          <cell r="F29" t="str">
            <v>KG</v>
          </cell>
          <cell r="G29">
            <v>113997</v>
          </cell>
        </row>
        <row r="30">
          <cell r="C30" t="str">
            <v>ALCO012NER</v>
          </cell>
          <cell r="D30" t="str">
            <v>ALCOOL 95</v>
          </cell>
          <cell r="E30">
            <v>11000</v>
          </cell>
          <cell r="F30" t="str">
            <v>KG</v>
          </cell>
          <cell r="G30">
            <v>113998</v>
          </cell>
        </row>
        <row r="31">
          <cell r="C31" t="str">
            <v>ALCO022NER</v>
          </cell>
          <cell r="D31" t="str">
            <v>ALCOOL DENATURE</v>
          </cell>
          <cell r="E31">
            <v>13500.3</v>
          </cell>
          <cell r="F31" t="str">
            <v>KG</v>
          </cell>
          <cell r="G31">
            <v>0</v>
          </cell>
        </row>
        <row r="32">
          <cell r="C32" t="str">
            <v>ALIM011TAFR01R</v>
          </cell>
          <cell r="D32" t="str">
            <v>ALIMEMAZINE TARTRATE - AVENTIS</v>
          </cell>
          <cell r="E32">
            <v>5735132</v>
          </cell>
          <cell r="F32" t="str">
            <v>KG</v>
          </cell>
          <cell r="G32">
            <v>65325</v>
          </cell>
        </row>
        <row r="33">
          <cell r="C33" t="str">
            <v>ALIM011TAR</v>
          </cell>
          <cell r="D33" t="str">
            <v>ALIMEMAZINE TARTRATE</v>
          </cell>
          <cell r="E33">
            <v>5735132</v>
          </cell>
          <cell r="F33" t="str">
            <v>KG</v>
          </cell>
          <cell r="G33">
            <v>65325</v>
          </cell>
        </row>
        <row r="34">
          <cell r="C34" t="str">
            <v>ALUM011NAR</v>
          </cell>
          <cell r="D34" t="str">
            <v>ALUMINIUM HYDROXIDE</v>
          </cell>
          <cell r="E34">
            <v>0</v>
          </cell>
          <cell r="F34" t="str">
            <v>KG</v>
          </cell>
          <cell r="G34">
            <v>0</v>
          </cell>
        </row>
        <row r="35">
          <cell r="C35" t="str">
            <v>ALVE011NAFR05R</v>
          </cell>
          <cell r="D35" t="str">
            <v>ALVERINE CITRATE - ORGASYNTH INDUSTRIES</v>
          </cell>
          <cell r="E35">
            <v>1207800</v>
          </cell>
          <cell r="F35" t="str">
            <v>KG</v>
          </cell>
          <cell r="G35">
            <v>113766</v>
          </cell>
        </row>
        <row r="36">
          <cell r="C36" t="str">
            <v>ALVE011NER</v>
          </cell>
          <cell r="D36" t="str">
            <v>ALVEOSUCRE</v>
          </cell>
          <cell r="E36">
            <v>121968</v>
          </cell>
          <cell r="F36" t="str">
            <v>KG</v>
          </cell>
          <cell r="G36">
            <v>113999</v>
          </cell>
        </row>
        <row r="37">
          <cell r="C37" t="str">
            <v>AMBE011NER</v>
          </cell>
          <cell r="D37" t="str">
            <v>AMBERLITE IRP 88</v>
          </cell>
          <cell r="E37">
            <v>799253</v>
          </cell>
          <cell r="F37" t="str">
            <v>KG</v>
          </cell>
          <cell r="G37">
            <v>0</v>
          </cell>
        </row>
        <row r="38">
          <cell r="C38" t="str">
            <v>AMID011NER</v>
          </cell>
          <cell r="D38" t="str">
            <v>AMIDON DE BLE</v>
          </cell>
          <cell r="E38">
            <v>8500</v>
          </cell>
          <cell r="F38" t="str">
            <v>KG</v>
          </cell>
          <cell r="G38">
            <v>114002</v>
          </cell>
        </row>
        <row r="39">
          <cell r="C39" t="str">
            <v>AMID021NER</v>
          </cell>
          <cell r="D39" t="str">
            <v>AMIDON DE MAIS</v>
          </cell>
          <cell r="E39">
            <v>8500</v>
          </cell>
          <cell r="F39" t="str">
            <v>KG</v>
          </cell>
          <cell r="G39">
            <v>114003</v>
          </cell>
        </row>
        <row r="40">
          <cell r="C40" t="str">
            <v>AMID031NER</v>
          </cell>
          <cell r="D40" t="str">
            <v>AMIDON DE MANIOC</v>
          </cell>
          <cell r="E40">
            <v>6120</v>
          </cell>
          <cell r="F40" t="str">
            <v>KG</v>
          </cell>
          <cell r="G40">
            <v>0</v>
          </cell>
        </row>
        <row r="41">
          <cell r="C41" t="str">
            <v>AMID041NER</v>
          </cell>
          <cell r="D41" t="str">
            <v>AMIDON DE MAIS DESSECHE</v>
          </cell>
          <cell r="E41">
            <v>41483.708352000001</v>
          </cell>
          <cell r="F41" t="str">
            <v>KG</v>
          </cell>
          <cell r="G41">
            <v>0</v>
          </cell>
        </row>
        <row r="42">
          <cell r="C42" t="str">
            <v>ANT10PP</v>
          </cell>
          <cell r="D42" t="str">
            <v>DONG SO LO ANTRIMA 100 vi</v>
          </cell>
          <cell r="E42">
            <v>297.53702408999999</v>
          </cell>
          <cell r="F42" t="str">
            <v>CA</v>
          </cell>
          <cell r="G42">
            <v>0</v>
          </cell>
        </row>
        <row r="43">
          <cell r="C43" t="str">
            <v>ANT1101F</v>
          </cell>
          <cell r="D43" t="str">
            <v>ANTRIMA        hop 100 vi x 10</v>
          </cell>
          <cell r="E43">
            <v>0</v>
          </cell>
          <cell r="F43" t="str">
            <v>HO</v>
          </cell>
          <cell r="G43">
            <v>0</v>
          </cell>
        </row>
        <row r="44">
          <cell r="C44" t="str">
            <v>ANT1102F</v>
          </cell>
          <cell r="D44" t="str">
            <v>ANTRIMA        hop 2 vi x 10</v>
          </cell>
          <cell r="E44">
            <v>0</v>
          </cell>
          <cell r="F44" t="str">
            <v>HO</v>
          </cell>
          <cell r="G44">
            <v>0</v>
          </cell>
        </row>
        <row r="45">
          <cell r="C45" t="str">
            <v>ANT11PP</v>
          </cell>
          <cell r="D45" t="str">
            <v>DONG SO LO ANTRIMA 2 vi</v>
          </cell>
          <cell r="E45">
            <v>334.00946331</v>
          </cell>
          <cell r="F45" t="str">
            <v>CA</v>
          </cell>
          <cell r="G45">
            <v>0</v>
          </cell>
        </row>
        <row r="46">
          <cell r="C46" t="str">
            <v>ANT1FS</v>
          </cell>
          <cell r="D46" t="str">
            <v>Antrima vien-ces</v>
          </cell>
          <cell r="E46">
            <v>103.48378244</v>
          </cell>
          <cell r="F46" t="str">
            <v>EA</v>
          </cell>
          <cell r="G46">
            <v>0</v>
          </cell>
        </row>
        <row r="47">
          <cell r="C47" t="str">
            <v>ANTI012NER</v>
          </cell>
          <cell r="D47" t="str">
            <v>ANTIL 141</v>
          </cell>
          <cell r="E47">
            <v>86240</v>
          </cell>
          <cell r="F47" t="str">
            <v>KG</v>
          </cell>
          <cell r="G47">
            <v>248807</v>
          </cell>
        </row>
        <row r="48">
          <cell r="C48" t="str">
            <v>AQUA011NER</v>
          </cell>
          <cell r="D48" t="str">
            <v>AQUACOAT ECD 30</v>
          </cell>
          <cell r="E48">
            <v>1146024</v>
          </cell>
          <cell r="F48" t="str">
            <v>KG</v>
          </cell>
          <cell r="G48">
            <v>114004</v>
          </cell>
        </row>
        <row r="49">
          <cell r="C49" t="str">
            <v>AROM012NER</v>
          </cell>
          <cell r="D49" t="str">
            <v>AROME DE FRAMBOISE (Local)</v>
          </cell>
          <cell r="E49">
            <v>327012</v>
          </cell>
          <cell r="F49" t="str">
            <v>KG</v>
          </cell>
          <cell r="G49">
            <v>0</v>
          </cell>
        </row>
        <row r="50">
          <cell r="C50" t="str">
            <v>AROM022NEFR07R</v>
          </cell>
          <cell r="D50" t="str">
            <v>AROME DE FRAMBOISE - FONTAROME (FRANCE)</v>
          </cell>
          <cell r="E50">
            <v>324324</v>
          </cell>
          <cell r="F50" t="str">
            <v>KG</v>
          </cell>
          <cell r="G50">
            <v>114006</v>
          </cell>
        </row>
        <row r="51">
          <cell r="C51" t="str">
            <v>AROM031NEFR06R</v>
          </cell>
          <cell r="D51" t="str">
            <v>AROME DE MENTHE - PHARMAROME (FRANCE)</v>
          </cell>
          <cell r="E51">
            <v>706860</v>
          </cell>
          <cell r="F51" t="str">
            <v>KG</v>
          </cell>
          <cell r="G51">
            <v>114007</v>
          </cell>
        </row>
        <row r="52">
          <cell r="C52" t="str">
            <v>AROM042NER</v>
          </cell>
          <cell r="D52" t="str">
            <v>AROME CASSIC</v>
          </cell>
          <cell r="E52">
            <v>2519760.64</v>
          </cell>
          <cell r="F52" t="str">
            <v>KG</v>
          </cell>
          <cell r="G52">
            <v>0</v>
          </cell>
        </row>
        <row r="53">
          <cell r="C53" t="str">
            <v>ASP1101F</v>
          </cell>
          <cell r="D53" t="str">
            <v>ASPIRINE 500mg ong 20v</v>
          </cell>
          <cell r="E53">
            <v>0</v>
          </cell>
          <cell r="F53" t="str">
            <v>OG</v>
          </cell>
          <cell r="G53">
            <v>0</v>
          </cell>
        </row>
        <row r="54">
          <cell r="C54" t="str">
            <v>ASP11PP</v>
          </cell>
          <cell r="D54" t="str">
            <v>DONG SO LO ASPIRINE</v>
          </cell>
          <cell r="E54">
            <v>354.90822141000001</v>
          </cell>
          <cell r="F54" t="str">
            <v>CA</v>
          </cell>
          <cell r="G54">
            <v>0</v>
          </cell>
        </row>
        <row r="55">
          <cell r="C55" t="str">
            <v>ASP1FS</v>
          </cell>
          <cell r="D55" t="str">
            <v>ASPIRIN vien-ces</v>
          </cell>
          <cell r="E55">
            <v>22.675411560000001</v>
          </cell>
          <cell r="F55" t="str">
            <v>EA</v>
          </cell>
          <cell r="G55">
            <v>0</v>
          </cell>
        </row>
        <row r="56">
          <cell r="C56" t="str">
            <v>ASPA011NER</v>
          </cell>
          <cell r="D56" t="str">
            <v>ASPARTAME</v>
          </cell>
          <cell r="E56">
            <v>0</v>
          </cell>
          <cell r="F56" t="str">
            <v>KG</v>
          </cell>
          <cell r="G56">
            <v>226301</v>
          </cell>
        </row>
        <row r="57">
          <cell r="C57" t="str">
            <v>ATOM011NAR</v>
          </cell>
          <cell r="D57" t="str">
            <v>ATOMISAT MAALOX 2 DC</v>
          </cell>
          <cell r="E57">
            <v>226314</v>
          </cell>
          <cell r="F57" t="str">
            <v>KG</v>
          </cell>
          <cell r="G57">
            <v>153691</v>
          </cell>
        </row>
        <row r="58">
          <cell r="C58" t="str">
            <v>ATON011NAR</v>
          </cell>
          <cell r="D58" t="str">
            <v>ATONISAT COMPRESSION DIRECTE</v>
          </cell>
          <cell r="E58">
            <v>175608</v>
          </cell>
          <cell r="F58" t="str">
            <v>KG</v>
          </cell>
          <cell r="G58">
            <v>0</v>
          </cell>
        </row>
        <row r="59">
          <cell r="C59" t="str">
            <v>AVIC011NER</v>
          </cell>
          <cell r="D59" t="str">
            <v>AVICEL PH 101</v>
          </cell>
          <cell r="E59">
            <v>60756</v>
          </cell>
          <cell r="F59" t="str">
            <v>KG</v>
          </cell>
          <cell r="G59">
            <v>231384</v>
          </cell>
        </row>
        <row r="60">
          <cell r="C60" t="str">
            <v>AVIC021NER</v>
          </cell>
          <cell r="D60" t="str">
            <v>AVICEL PH 102</v>
          </cell>
          <cell r="E60">
            <v>60756</v>
          </cell>
          <cell r="F60" t="str">
            <v>KG</v>
          </cell>
          <cell r="G60">
            <v>114009</v>
          </cell>
        </row>
        <row r="61">
          <cell r="C61" t="str">
            <v>AVIC031NER</v>
          </cell>
          <cell r="D61" t="str">
            <v>AVICEL M200</v>
          </cell>
          <cell r="E61">
            <v>62217</v>
          </cell>
          <cell r="F61" t="str">
            <v>KG</v>
          </cell>
          <cell r="G61">
            <v>155057</v>
          </cell>
        </row>
        <row r="62">
          <cell r="C62" t="str">
            <v>AVIC041NER</v>
          </cell>
          <cell r="D62" t="str">
            <v>AVICEL PH 101 (TMA)</v>
          </cell>
          <cell r="E62">
            <v>0</v>
          </cell>
          <cell r="F62" t="str">
            <v>KG</v>
          </cell>
          <cell r="G62">
            <v>226302</v>
          </cell>
        </row>
        <row r="63">
          <cell r="C63" t="str">
            <v>BEV11PP</v>
          </cell>
          <cell r="D63" t="str">
            <v>DONG SO LO BEVITINE vi</v>
          </cell>
          <cell r="E63">
            <v>157.05980048999999</v>
          </cell>
          <cell r="F63" t="str">
            <v>CA</v>
          </cell>
          <cell r="G63">
            <v>0</v>
          </cell>
        </row>
        <row r="64">
          <cell r="C64" t="str">
            <v>BEV1201F</v>
          </cell>
          <cell r="D64" t="str">
            <v>BEVITINE 250mg hop 20v</v>
          </cell>
          <cell r="E64">
            <v>0</v>
          </cell>
          <cell r="F64" t="str">
            <v>HO</v>
          </cell>
          <cell r="G64">
            <v>0</v>
          </cell>
        </row>
        <row r="65">
          <cell r="C65" t="str">
            <v>BEV1202F</v>
          </cell>
          <cell r="D65" t="str">
            <v>BEVITINE 250mg hop 2 vi x 10</v>
          </cell>
          <cell r="E65">
            <v>0</v>
          </cell>
          <cell r="F65" t="str">
            <v>HO</v>
          </cell>
          <cell r="G65">
            <v>0</v>
          </cell>
        </row>
        <row r="66">
          <cell r="C66" t="str">
            <v>BEV12PP</v>
          </cell>
          <cell r="D66" t="str">
            <v>DONG SO LO BEVITINE ong</v>
          </cell>
          <cell r="E66">
            <v>275.33413367000003</v>
          </cell>
          <cell r="F66" t="str">
            <v>CA</v>
          </cell>
          <cell r="G66">
            <v>0</v>
          </cell>
        </row>
        <row r="67">
          <cell r="C67" t="str">
            <v>BEV1FS</v>
          </cell>
          <cell r="D67" t="str">
            <v>BEVITIVE Dragees</v>
          </cell>
          <cell r="E67">
            <v>237.77319263000001</v>
          </cell>
          <cell r="F67" t="str">
            <v>EA</v>
          </cell>
          <cell r="G67">
            <v>0</v>
          </cell>
        </row>
        <row r="68">
          <cell r="C68" t="str">
            <v>BEV1NS</v>
          </cell>
          <cell r="D68" t="str">
            <v>Bevitine Noyaux</v>
          </cell>
          <cell r="E68">
            <v>343442.40952215</v>
          </cell>
          <cell r="F68" t="str">
            <v>KG</v>
          </cell>
          <cell r="G68">
            <v>0</v>
          </cell>
        </row>
        <row r="69">
          <cell r="C69" t="str">
            <v>BHOP01P</v>
          </cell>
          <cell r="D69" t="str">
            <v>Bang niem 400 VINACOR</v>
          </cell>
          <cell r="E69">
            <v>58</v>
          </cell>
          <cell r="F69" t="str">
            <v>CA</v>
          </cell>
          <cell r="G69">
            <v>0</v>
          </cell>
        </row>
        <row r="70">
          <cell r="C70" t="str">
            <v>BHOP01PP</v>
          </cell>
          <cell r="D70" t="str">
            <v>Bang niem hop trung gian VINACOR</v>
          </cell>
          <cell r="E70">
            <v>58</v>
          </cell>
          <cell r="F70" t="str">
            <v>CA</v>
          </cell>
          <cell r="G70">
            <v>0</v>
          </cell>
        </row>
        <row r="71">
          <cell r="C71" t="str">
            <v>BHOP02P</v>
          </cell>
          <cell r="D71" t="str">
            <v>Bang niem ANTRIMA hop 100</v>
          </cell>
          <cell r="E71">
            <v>250</v>
          </cell>
          <cell r="F71" t="str">
            <v>CA</v>
          </cell>
          <cell r="G71">
            <v>0</v>
          </cell>
        </row>
        <row r="72">
          <cell r="C72" t="str">
            <v>BHOP02PP</v>
          </cell>
          <cell r="D72" t="str">
            <v>BANG NIEM HOP ANTRIMA CO SO LO</v>
          </cell>
          <cell r="E72">
            <v>63</v>
          </cell>
          <cell r="F72" t="str">
            <v>CA</v>
          </cell>
          <cell r="G72">
            <v>0</v>
          </cell>
        </row>
        <row r="73">
          <cell r="C73" t="str">
            <v>BHOP03P</v>
          </cell>
          <cell r="D73" t="str">
            <v>Bang niem FLAGYL hop 100</v>
          </cell>
          <cell r="E73">
            <v>57</v>
          </cell>
          <cell r="F73" t="str">
            <v>CA</v>
          </cell>
          <cell r="G73">
            <v>0</v>
          </cell>
        </row>
        <row r="74">
          <cell r="C74" t="str">
            <v>BHOP03PP</v>
          </cell>
          <cell r="D74" t="str">
            <v>BANG NIEM HOP FLAGYL CO SO LO</v>
          </cell>
          <cell r="E74">
            <v>63</v>
          </cell>
          <cell r="F74" t="str">
            <v>CA</v>
          </cell>
          <cell r="G74">
            <v>0</v>
          </cell>
        </row>
        <row r="75">
          <cell r="C75" t="str">
            <v>BHOP04P</v>
          </cell>
          <cell r="D75" t="str">
            <v>Bang niem GANIDAN hop 100</v>
          </cell>
          <cell r="E75">
            <v>250</v>
          </cell>
          <cell r="F75" t="str">
            <v>CA</v>
          </cell>
          <cell r="G75">
            <v>0</v>
          </cell>
        </row>
        <row r="76">
          <cell r="C76" t="str">
            <v>BHOP04PP</v>
          </cell>
          <cell r="D76" t="str">
            <v>BANG NIEM HOP GANIDAN CO SO LO</v>
          </cell>
          <cell r="E76">
            <v>0</v>
          </cell>
          <cell r="F76" t="str">
            <v>CA</v>
          </cell>
          <cell r="G76">
            <v>0</v>
          </cell>
        </row>
        <row r="77">
          <cell r="C77" t="str">
            <v>BKEO01P</v>
          </cell>
          <cell r="D77" t="str">
            <v>Bang keo giay</v>
          </cell>
          <cell r="E77">
            <v>0</v>
          </cell>
          <cell r="F77" t="str">
            <v>CA</v>
          </cell>
          <cell r="G77">
            <v>0</v>
          </cell>
        </row>
        <row r="78">
          <cell r="C78" t="str">
            <v>BKEO02P</v>
          </cell>
          <cell r="D78" t="str">
            <v>Bang keo giay</v>
          </cell>
          <cell r="E78">
            <v>139</v>
          </cell>
          <cell r="F78" t="str">
            <v>MT</v>
          </cell>
          <cell r="G78">
            <v>0</v>
          </cell>
        </row>
        <row r="79">
          <cell r="C79" t="str">
            <v>BKEO03P</v>
          </cell>
          <cell r="D79" t="str">
            <v>Bang keo in chu</v>
          </cell>
          <cell r="E79">
            <v>144.44399999999999</v>
          </cell>
          <cell r="F79" t="str">
            <v>MT</v>
          </cell>
          <cell r="G79">
            <v>0</v>
          </cell>
        </row>
        <row r="80">
          <cell r="C80" t="str">
            <v>BKEO04P</v>
          </cell>
          <cell r="D80" t="str">
            <v>BANG KEO NAU</v>
          </cell>
          <cell r="E80">
            <v>274</v>
          </cell>
          <cell r="F80" t="str">
            <v>MT</v>
          </cell>
          <cell r="G80">
            <v>0</v>
          </cell>
        </row>
        <row r="81">
          <cell r="C81" t="str">
            <v>BMI01P</v>
          </cell>
          <cell r="D81" t="str">
            <v>Bot mi khuay ho</v>
          </cell>
          <cell r="E81">
            <v>0</v>
          </cell>
          <cell r="F81" t="str">
            <v>KG</v>
          </cell>
          <cell r="G81">
            <v>0</v>
          </cell>
        </row>
        <row r="82">
          <cell r="C82" t="str">
            <v>BRON012NER</v>
          </cell>
          <cell r="D82" t="str">
            <v>BRONIDOX LT</v>
          </cell>
          <cell r="E82">
            <v>160000</v>
          </cell>
          <cell r="F82" t="str">
            <v>KG</v>
          </cell>
          <cell r="G82">
            <v>248810</v>
          </cell>
        </row>
        <row r="83">
          <cell r="C83" t="str">
            <v>BTHG01P</v>
          </cell>
          <cell r="D83" t="str">
            <v>Bang niem ANTRIMA</v>
          </cell>
          <cell r="E83">
            <v>274</v>
          </cell>
          <cell r="F83" t="str">
            <v>CA</v>
          </cell>
          <cell r="G83">
            <v>0</v>
          </cell>
        </row>
        <row r="84">
          <cell r="C84" t="str">
            <v>BTHG01PP</v>
          </cell>
          <cell r="D84" t="str">
            <v>BANG NIEM THUNG ANTRIMA CO SO LO</v>
          </cell>
          <cell r="E84">
            <v>274</v>
          </cell>
          <cell r="F84" t="str">
            <v>CA</v>
          </cell>
          <cell r="G84">
            <v>0</v>
          </cell>
        </row>
        <row r="85">
          <cell r="C85" t="str">
            <v>BTHG02P</v>
          </cell>
          <cell r="D85" t="str">
            <v>Bang niem ASPIRINE</v>
          </cell>
          <cell r="E85">
            <v>274</v>
          </cell>
          <cell r="F85" t="str">
            <v>CA</v>
          </cell>
          <cell r="G85">
            <v>0</v>
          </cell>
        </row>
        <row r="86">
          <cell r="C86" t="str">
            <v>BTHG02PP</v>
          </cell>
          <cell r="D86" t="str">
            <v>BANG NIEM THUNG ASPIRINE CO SO LO</v>
          </cell>
          <cell r="E86">
            <v>274</v>
          </cell>
          <cell r="F86" t="str">
            <v>CA</v>
          </cell>
          <cell r="G86">
            <v>0</v>
          </cell>
        </row>
        <row r="87">
          <cell r="C87" t="str">
            <v>BTHG03P</v>
          </cell>
          <cell r="D87" t="str">
            <v>Bang niem BEVITINE</v>
          </cell>
          <cell r="E87">
            <v>274</v>
          </cell>
          <cell r="F87" t="str">
            <v>CA</v>
          </cell>
          <cell r="G87">
            <v>0</v>
          </cell>
        </row>
        <row r="88">
          <cell r="C88" t="str">
            <v>BTHG03PP</v>
          </cell>
          <cell r="D88" t="str">
            <v>BANG NIEM THUNG BEVITINE CO SO LO</v>
          </cell>
          <cell r="E88">
            <v>274</v>
          </cell>
          <cell r="F88" t="str">
            <v>CA</v>
          </cell>
          <cell r="G88">
            <v>0</v>
          </cell>
        </row>
        <row r="89">
          <cell r="C89" t="str">
            <v>BTHG04P</v>
          </cell>
          <cell r="D89" t="str">
            <v>Bang niem CIDERMEX</v>
          </cell>
          <cell r="E89">
            <v>274</v>
          </cell>
          <cell r="F89" t="str">
            <v>CA</v>
          </cell>
          <cell r="G89">
            <v>0</v>
          </cell>
        </row>
        <row r="90">
          <cell r="C90" t="str">
            <v>BTHG04PP</v>
          </cell>
          <cell r="D90" t="str">
            <v>BANG NIEM THUNG CIDERMEX CO SO LO</v>
          </cell>
          <cell r="E90">
            <v>274</v>
          </cell>
          <cell r="F90" t="str">
            <v>CA</v>
          </cell>
          <cell r="G90">
            <v>0</v>
          </cell>
        </row>
        <row r="91">
          <cell r="C91" t="str">
            <v>BTHG05P</v>
          </cell>
          <cell r="D91" t="str">
            <v>Bang niem FLAGYL</v>
          </cell>
          <cell r="E91">
            <v>274</v>
          </cell>
          <cell r="F91" t="str">
            <v>CA</v>
          </cell>
          <cell r="G91">
            <v>0</v>
          </cell>
        </row>
        <row r="92">
          <cell r="C92" t="str">
            <v>BTHG05PP</v>
          </cell>
          <cell r="D92" t="str">
            <v>BANG NIEM THUNG FLAGYL CO SO LO</v>
          </cell>
          <cell r="E92">
            <v>63</v>
          </cell>
          <cell r="F92" t="str">
            <v>CA</v>
          </cell>
          <cell r="G92">
            <v>0</v>
          </cell>
        </row>
        <row r="93">
          <cell r="C93" t="str">
            <v>BTHG06P</v>
          </cell>
          <cell r="D93" t="str">
            <v>Bang niem FLAGYSTATIN</v>
          </cell>
          <cell r="E93">
            <v>63</v>
          </cell>
          <cell r="F93" t="str">
            <v>CA</v>
          </cell>
          <cell r="G93">
            <v>0</v>
          </cell>
        </row>
        <row r="94">
          <cell r="C94" t="str">
            <v>BTHG06PP</v>
          </cell>
          <cell r="D94" t="str">
            <v>BANG NIEM THUNG FLAGYSTATIN CO SO LO</v>
          </cell>
          <cell r="E94">
            <v>63</v>
          </cell>
          <cell r="F94" t="str">
            <v>CA</v>
          </cell>
          <cell r="G94">
            <v>0</v>
          </cell>
        </row>
        <row r="95">
          <cell r="C95" t="str">
            <v>BTHG07P</v>
          </cell>
          <cell r="D95" t="str">
            <v>Bang niem GANIDAN</v>
          </cell>
          <cell r="E95">
            <v>63</v>
          </cell>
          <cell r="F95" t="str">
            <v>CA</v>
          </cell>
          <cell r="G95">
            <v>0</v>
          </cell>
        </row>
        <row r="96">
          <cell r="C96" t="str">
            <v>BTHG07PP</v>
          </cell>
          <cell r="D96" t="str">
            <v>BANG NIEM THUNG GANIDAN CO SO LO</v>
          </cell>
          <cell r="E96">
            <v>63</v>
          </cell>
          <cell r="F96" t="str">
            <v>CA</v>
          </cell>
          <cell r="G96">
            <v>0</v>
          </cell>
        </row>
        <row r="97">
          <cell r="C97" t="str">
            <v>BTHG08P</v>
          </cell>
          <cell r="D97" t="str">
            <v>Bang niem PHENERGAN sp 90 ml</v>
          </cell>
          <cell r="E97">
            <v>63</v>
          </cell>
          <cell r="F97" t="str">
            <v>CA</v>
          </cell>
          <cell r="G97">
            <v>0</v>
          </cell>
        </row>
        <row r="98">
          <cell r="C98" t="str">
            <v>BTHG08PP</v>
          </cell>
          <cell r="D98" t="str">
            <v>BANG NIEM THUNG Sp PHENERGAN 90ML+SO LO</v>
          </cell>
          <cell r="E98">
            <v>63</v>
          </cell>
          <cell r="F98" t="str">
            <v>CA</v>
          </cell>
          <cell r="G98">
            <v>0</v>
          </cell>
        </row>
        <row r="99">
          <cell r="C99" t="str">
            <v>BTHG09P</v>
          </cell>
          <cell r="D99" t="str">
            <v>Bang niem PHENERGAN 125ml</v>
          </cell>
          <cell r="E99">
            <v>63</v>
          </cell>
          <cell r="F99" t="str">
            <v>KG</v>
          </cell>
          <cell r="G99">
            <v>0</v>
          </cell>
        </row>
        <row r="100">
          <cell r="C100" t="str">
            <v>BTHG09PP</v>
          </cell>
          <cell r="D100" t="str">
            <v>BANG NIEM THUNG Sp PHENERGAN 125ML+SO LO</v>
          </cell>
          <cell r="E100">
            <v>63</v>
          </cell>
          <cell r="F100" t="str">
            <v>CA</v>
          </cell>
          <cell r="G100">
            <v>0</v>
          </cell>
        </row>
        <row r="101">
          <cell r="C101" t="str">
            <v>BTHG10P</v>
          </cell>
          <cell r="D101" t="str">
            <v>Bang niem PHENERGAN Creme</v>
          </cell>
          <cell r="E101">
            <v>63</v>
          </cell>
          <cell r="F101" t="str">
            <v>CA</v>
          </cell>
          <cell r="G101">
            <v>0</v>
          </cell>
        </row>
        <row r="102">
          <cell r="C102" t="str">
            <v>BTHG10PP</v>
          </cell>
          <cell r="D102" t="str">
            <v>BANG NIEM THUNG PHENERGAN Cre CO SO LO</v>
          </cell>
          <cell r="E102">
            <v>63</v>
          </cell>
          <cell r="F102" t="str">
            <v>CA</v>
          </cell>
          <cell r="G102">
            <v>0</v>
          </cell>
        </row>
        <row r="103">
          <cell r="C103" t="str">
            <v>BTHG11P</v>
          </cell>
          <cell r="D103" t="str">
            <v>Bang niem PHENERGAN sp</v>
          </cell>
          <cell r="E103">
            <v>63</v>
          </cell>
          <cell r="F103" t="str">
            <v>CA</v>
          </cell>
          <cell r="G103">
            <v>0</v>
          </cell>
        </row>
        <row r="104">
          <cell r="C104" t="str">
            <v>BTHG12P</v>
          </cell>
          <cell r="D104" t="str">
            <v>Bang niem PROFENID</v>
          </cell>
          <cell r="E104">
            <v>63</v>
          </cell>
          <cell r="F104" t="str">
            <v>CA</v>
          </cell>
          <cell r="G104">
            <v>0</v>
          </cell>
        </row>
        <row r="105">
          <cell r="C105" t="str">
            <v>BTHG12PP</v>
          </cell>
          <cell r="D105" t="str">
            <v>BANG NIEM THUNG PROFENID CO SO LO</v>
          </cell>
          <cell r="E105">
            <v>63</v>
          </cell>
          <cell r="F105" t="str">
            <v>CA</v>
          </cell>
          <cell r="G105">
            <v>0</v>
          </cell>
        </row>
        <row r="106">
          <cell r="C106" t="str">
            <v>BTHG13P</v>
          </cell>
          <cell r="D106" t="str">
            <v>Bang niem SECTRAL</v>
          </cell>
          <cell r="E106">
            <v>63</v>
          </cell>
          <cell r="F106" t="str">
            <v>CA</v>
          </cell>
          <cell r="G106">
            <v>0</v>
          </cell>
        </row>
        <row r="107">
          <cell r="C107" t="str">
            <v>BTHG13PP</v>
          </cell>
          <cell r="D107" t="str">
            <v>BANG NIEM THUNG SECTRAL CO SO LO</v>
          </cell>
          <cell r="E107">
            <v>63</v>
          </cell>
          <cell r="F107" t="str">
            <v>CA</v>
          </cell>
          <cell r="G107">
            <v>0</v>
          </cell>
        </row>
        <row r="108">
          <cell r="C108" t="str">
            <v>BTHG14P</v>
          </cell>
          <cell r="D108" t="str">
            <v>Bang niem TETRA pde</v>
          </cell>
          <cell r="E108">
            <v>63</v>
          </cell>
          <cell r="F108" t="str">
            <v>CA</v>
          </cell>
          <cell r="G108">
            <v>0</v>
          </cell>
        </row>
        <row r="109">
          <cell r="C109" t="str">
            <v>BTHG14PP</v>
          </cell>
          <cell r="D109" t="str">
            <v>BANG NIEM THUNG Pde TETRA CO SO LO</v>
          </cell>
          <cell r="E109">
            <v>63</v>
          </cell>
          <cell r="F109" t="str">
            <v>CA</v>
          </cell>
          <cell r="G109">
            <v>0</v>
          </cell>
        </row>
        <row r="110">
          <cell r="C110" t="str">
            <v>BTHG15P</v>
          </cell>
          <cell r="D110" t="str">
            <v>Bang niem THERALENE 125ml</v>
          </cell>
          <cell r="E110">
            <v>62.7</v>
          </cell>
          <cell r="F110" t="str">
            <v>CA</v>
          </cell>
          <cell r="G110">
            <v>0</v>
          </cell>
        </row>
        <row r="111">
          <cell r="C111" t="str">
            <v>BTHG15PP</v>
          </cell>
          <cell r="D111" t="str">
            <v>BANG NIEM THUNG THERALENE 125 CO SO LO</v>
          </cell>
          <cell r="E111">
            <v>62.7</v>
          </cell>
          <cell r="F111" t="str">
            <v>CA</v>
          </cell>
          <cell r="G111">
            <v>0</v>
          </cell>
        </row>
        <row r="112">
          <cell r="C112" t="str">
            <v>BTHG16P</v>
          </cell>
          <cell r="D112" t="str">
            <v>Bang niem THERALENE 90ml</v>
          </cell>
          <cell r="E112">
            <v>62.7</v>
          </cell>
          <cell r="F112" t="str">
            <v>CA</v>
          </cell>
          <cell r="G112">
            <v>0</v>
          </cell>
        </row>
        <row r="113">
          <cell r="C113" t="str">
            <v>BTHG16PP</v>
          </cell>
          <cell r="D113" t="str">
            <v>BANG NIEM THUNG THERALENE 90 CO SO LO</v>
          </cell>
          <cell r="E113">
            <v>62.7</v>
          </cell>
          <cell r="F113" t="str">
            <v>CA</v>
          </cell>
          <cell r="G113">
            <v>0</v>
          </cell>
        </row>
        <row r="114">
          <cell r="C114" t="str">
            <v>BTHG17P</v>
          </cell>
          <cell r="D114" t="str">
            <v>Bang niem THERALENE sp</v>
          </cell>
          <cell r="E114">
            <v>62.7</v>
          </cell>
          <cell r="F114" t="str">
            <v>CA</v>
          </cell>
          <cell r="G114">
            <v>0</v>
          </cell>
        </row>
        <row r="115">
          <cell r="C115" t="str">
            <v>BTHG18P</v>
          </cell>
          <cell r="D115" t="str">
            <v>Bang niem TOPLEXIL sp</v>
          </cell>
          <cell r="E115">
            <v>63</v>
          </cell>
          <cell r="F115" t="str">
            <v>CA</v>
          </cell>
          <cell r="G115">
            <v>0</v>
          </cell>
        </row>
        <row r="116">
          <cell r="C116" t="str">
            <v>BTHG18PP</v>
          </cell>
          <cell r="D116" t="str">
            <v>BANG NIEM THUNG TOPLEXIL Sp CO SO LO</v>
          </cell>
          <cell r="E116">
            <v>63</v>
          </cell>
          <cell r="F116" t="str">
            <v>CA</v>
          </cell>
          <cell r="G116">
            <v>0</v>
          </cell>
        </row>
        <row r="117">
          <cell r="C117" t="str">
            <v>BTHG19P</v>
          </cell>
          <cell r="D117" t="str">
            <v>Bang niem TOPLEXIL vien</v>
          </cell>
          <cell r="E117">
            <v>63</v>
          </cell>
          <cell r="F117" t="str">
            <v>CA</v>
          </cell>
          <cell r="G117">
            <v>0</v>
          </cell>
        </row>
        <row r="118">
          <cell r="C118" t="str">
            <v>BTHG19PP</v>
          </cell>
          <cell r="D118" t="str">
            <v>BANG NIEM THUNG TOPLEXIL VIEN CO SO LO</v>
          </cell>
          <cell r="E118">
            <v>63</v>
          </cell>
          <cell r="F118" t="str">
            <v>CA</v>
          </cell>
          <cell r="G118">
            <v>0</v>
          </cell>
        </row>
        <row r="119">
          <cell r="C119" t="str">
            <v>BTHG20P</v>
          </cell>
          <cell r="D119" t="str">
            <v>Bang niem VINACOR</v>
          </cell>
          <cell r="E119">
            <v>63</v>
          </cell>
          <cell r="F119" t="str">
            <v>CA</v>
          </cell>
          <cell r="G119">
            <v>0</v>
          </cell>
        </row>
        <row r="120">
          <cell r="C120" t="str">
            <v>BTHG20PP</v>
          </cell>
          <cell r="D120" t="str">
            <v>BANG NIEM THUNG VINACOR CO SO LO</v>
          </cell>
          <cell r="E120">
            <v>63</v>
          </cell>
          <cell r="F120" t="str">
            <v>CA</v>
          </cell>
          <cell r="G120">
            <v>0</v>
          </cell>
        </row>
        <row r="121">
          <cell r="C121" t="str">
            <v>BTHG21P</v>
          </cell>
          <cell r="D121" t="str">
            <v>Bang niem VITASCORBOL</v>
          </cell>
          <cell r="E121">
            <v>57</v>
          </cell>
          <cell r="F121" t="str">
            <v>CA</v>
          </cell>
          <cell r="G121">
            <v>0</v>
          </cell>
        </row>
        <row r="122">
          <cell r="C122" t="str">
            <v>BTHG21PP</v>
          </cell>
          <cell r="D122" t="str">
            <v>BANG NIEM THUNG VITASCORBOL CO SO LO</v>
          </cell>
          <cell r="E122">
            <v>57</v>
          </cell>
          <cell r="F122" t="str">
            <v>CA</v>
          </cell>
          <cell r="G122">
            <v>0</v>
          </cell>
        </row>
        <row r="123">
          <cell r="C123" t="str">
            <v>BUTY011NER</v>
          </cell>
          <cell r="D123" t="str">
            <v>BUTYL HYDROXYANISOLE</v>
          </cell>
          <cell r="E123">
            <v>0</v>
          </cell>
          <cell r="F123" t="str">
            <v>KG</v>
          </cell>
          <cell r="G123">
            <v>0</v>
          </cell>
        </row>
        <row r="124">
          <cell r="C124" t="str">
            <v>BUZE011NAR</v>
          </cell>
          <cell r="D124" t="str">
            <v>BUZEPIDE METIODURE</v>
          </cell>
          <cell r="E124">
            <v>52713190.640000001</v>
          </cell>
          <cell r="F124" t="str">
            <v>KG</v>
          </cell>
          <cell r="G124">
            <v>66620</v>
          </cell>
        </row>
        <row r="125">
          <cell r="C125" t="str">
            <v>CABO011NER</v>
          </cell>
          <cell r="D125" t="str">
            <v>CABOSIL M 5  (AEROSIL)</v>
          </cell>
          <cell r="E125">
            <v>143663.12</v>
          </cell>
          <cell r="F125" t="str">
            <v>KG</v>
          </cell>
          <cell r="G125">
            <v>0</v>
          </cell>
        </row>
        <row r="126">
          <cell r="C126" t="str">
            <v>CALC011NER</v>
          </cell>
          <cell r="D126" t="str">
            <v>CALCIUM PANTOTHENATE</v>
          </cell>
          <cell r="E126">
            <v>0</v>
          </cell>
          <cell r="F126" t="str">
            <v>KG</v>
          </cell>
          <cell r="G126">
            <v>0</v>
          </cell>
        </row>
        <row r="127">
          <cell r="C127" t="str">
            <v>CALC021NER</v>
          </cell>
          <cell r="D127" t="str">
            <v>CALCIUM ALGINATE</v>
          </cell>
          <cell r="E127">
            <v>856047.08</v>
          </cell>
          <cell r="F127" t="str">
            <v>KG</v>
          </cell>
          <cell r="G127">
            <v>237442</v>
          </cell>
        </row>
        <row r="128">
          <cell r="C128" t="str">
            <v>CALC031NER</v>
          </cell>
          <cell r="D128" t="str">
            <v>CALCIUM CARBONATE</v>
          </cell>
          <cell r="E128">
            <v>49411.5</v>
          </cell>
          <cell r="F128" t="str">
            <v>KG</v>
          </cell>
          <cell r="G128">
            <v>231387</v>
          </cell>
        </row>
        <row r="129">
          <cell r="C129" t="str">
            <v>CAPS011NER</v>
          </cell>
          <cell r="D129" t="str">
            <v>CAPSULE SIZE 3 (PROFENID)</v>
          </cell>
          <cell r="E129">
            <v>43676</v>
          </cell>
          <cell r="F129" t="str">
            <v>NG</v>
          </cell>
          <cell r="G129">
            <v>114012</v>
          </cell>
        </row>
        <row r="130">
          <cell r="C130" t="str">
            <v>CAPS021NER</v>
          </cell>
          <cell r="D130" t="str">
            <v>CAPSULE SIZE 3 (TOPLEXIL)</v>
          </cell>
          <cell r="E130">
            <v>48715</v>
          </cell>
          <cell r="F130" t="str">
            <v>NG</v>
          </cell>
          <cell r="G130">
            <v>114022</v>
          </cell>
        </row>
        <row r="131">
          <cell r="C131" t="str">
            <v>CAPS031NER</v>
          </cell>
          <cell r="D131" t="str">
            <v>CAPSULE SIZE 0 (CORYZAL)</v>
          </cell>
          <cell r="E131">
            <v>56055</v>
          </cell>
          <cell r="F131" t="str">
            <v>CA</v>
          </cell>
          <cell r="G131">
            <v>226294</v>
          </cell>
        </row>
        <row r="132">
          <cell r="C132" t="str">
            <v>CARA012NER</v>
          </cell>
          <cell r="D132" t="str">
            <v>CARAMEL</v>
          </cell>
          <cell r="E132">
            <v>112968</v>
          </cell>
          <cell r="F132" t="str">
            <v>KG</v>
          </cell>
          <cell r="G132">
            <v>0</v>
          </cell>
        </row>
        <row r="133">
          <cell r="C133" t="str">
            <v>CARA022NER</v>
          </cell>
          <cell r="D133" t="str">
            <v>CARAMEL 1561 (DENORAL sirop)</v>
          </cell>
          <cell r="E133">
            <v>112968</v>
          </cell>
          <cell r="F133" t="str">
            <v>KG</v>
          </cell>
          <cell r="G133">
            <v>0</v>
          </cell>
        </row>
        <row r="134">
          <cell r="C134" t="str">
            <v>CARB011NER</v>
          </cell>
          <cell r="D134" t="str">
            <v>CARBOPOL</v>
          </cell>
          <cell r="E134">
            <v>415322</v>
          </cell>
          <cell r="F134" t="str">
            <v>KG</v>
          </cell>
          <cell r="G134">
            <v>114087</v>
          </cell>
        </row>
        <row r="135">
          <cell r="C135" t="str">
            <v>CARB021NER</v>
          </cell>
          <cell r="D135" t="str">
            <v>CARBOXYMETHYL CELLULOSE SIDIQUE RETICULE</v>
          </cell>
          <cell r="E135">
            <v>450000</v>
          </cell>
          <cell r="F135" t="str">
            <v>KG</v>
          </cell>
          <cell r="G135">
            <v>0</v>
          </cell>
        </row>
        <row r="136">
          <cell r="C136" t="str">
            <v>CARB031NER</v>
          </cell>
          <cell r="D136" t="str">
            <v>CARBAZOCHROME KHAN</v>
          </cell>
          <cell r="E136">
            <v>0</v>
          </cell>
          <cell r="F136" t="str">
            <v>KG</v>
          </cell>
          <cell r="G136">
            <v>226305</v>
          </cell>
        </row>
        <row r="137">
          <cell r="C137" t="str">
            <v>CELU011NER</v>
          </cell>
          <cell r="D137" t="str">
            <v>CELULOSE ACETATE</v>
          </cell>
          <cell r="E137">
            <v>0</v>
          </cell>
          <cell r="F137" t="str">
            <v>KG</v>
          </cell>
          <cell r="G137">
            <v>0</v>
          </cell>
        </row>
        <row r="138">
          <cell r="C138" t="str">
            <v>CHAI01P</v>
          </cell>
          <cell r="D138" t="str">
            <v>Chai nau 90 ml</v>
          </cell>
          <cell r="E138">
            <v>605</v>
          </cell>
          <cell r="F138" t="str">
            <v>CA</v>
          </cell>
          <cell r="G138">
            <v>114125</v>
          </cell>
        </row>
        <row r="139">
          <cell r="C139" t="str">
            <v>CHAI02P</v>
          </cell>
          <cell r="D139" t="str">
            <v>Chai nau 125 ml</v>
          </cell>
          <cell r="E139">
            <v>775</v>
          </cell>
          <cell r="F139" t="str">
            <v>CA</v>
          </cell>
          <cell r="G139">
            <v>114126</v>
          </cell>
        </row>
        <row r="140">
          <cell r="C140" t="str">
            <v>CHAI03P</v>
          </cell>
          <cell r="D140" t="str">
            <v>Chai LACTACYD Confidence 150ml</v>
          </cell>
          <cell r="E140">
            <v>1500</v>
          </cell>
          <cell r="F140" t="str">
            <v>CA</v>
          </cell>
          <cell r="G140">
            <v>248501</v>
          </cell>
        </row>
        <row r="141">
          <cell r="C141" t="str">
            <v>CHAI04P</v>
          </cell>
          <cell r="D141" t="str">
            <v>Chai LACTACYD Confidence 250ml</v>
          </cell>
          <cell r="E141">
            <v>1633</v>
          </cell>
          <cell r="F141" t="str">
            <v>CA</v>
          </cell>
          <cell r="G141">
            <v>248506</v>
          </cell>
        </row>
        <row r="142">
          <cell r="C142" t="str">
            <v>CHAI05P</v>
          </cell>
          <cell r="D142" t="str">
            <v>Chai LACTACYD Confidence 30ml</v>
          </cell>
          <cell r="E142">
            <v>900</v>
          </cell>
          <cell r="F142" t="str">
            <v>CA</v>
          </cell>
          <cell r="G142">
            <v>248507</v>
          </cell>
        </row>
        <row r="143">
          <cell r="C143" t="str">
            <v>CHAI06P</v>
          </cell>
          <cell r="D143" t="str">
            <v>Chai LACTACYD Confidence 60ml</v>
          </cell>
          <cell r="E143">
            <v>1113</v>
          </cell>
          <cell r="F143" t="str">
            <v>CA</v>
          </cell>
          <cell r="G143">
            <v>248508</v>
          </cell>
        </row>
        <row r="144">
          <cell r="C144" t="str">
            <v>CHOL011NER</v>
          </cell>
          <cell r="D144" t="str">
            <v>CHOLESTEROL</v>
          </cell>
          <cell r="E144">
            <v>934560</v>
          </cell>
          <cell r="F144" t="str">
            <v>KG</v>
          </cell>
          <cell r="G144">
            <v>114088</v>
          </cell>
        </row>
        <row r="145">
          <cell r="C145" t="str">
            <v>CID4001F</v>
          </cell>
          <cell r="D145" t="str">
            <v>CIDERMEX  Pommade ong 10g</v>
          </cell>
          <cell r="E145">
            <v>0</v>
          </cell>
          <cell r="F145" t="str">
            <v>OG</v>
          </cell>
          <cell r="G145">
            <v>0</v>
          </cell>
        </row>
        <row r="146">
          <cell r="C146" t="str">
            <v>CID40PP</v>
          </cell>
          <cell r="D146" t="str">
            <v>DONG SO LO CIDERMEX</v>
          </cell>
          <cell r="E146">
            <v>257.97473880000001</v>
          </cell>
          <cell r="F146" t="str">
            <v>CA</v>
          </cell>
          <cell r="G146">
            <v>0</v>
          </cell>
        </row>
        <row r="147">
          <cell r="C147" t="str">
            <v>CID4FS</v>
          </cell>
          <cell r="D147" t="str">
            <v>CIDERMEX pommade</v>
          </cell>
          <cell r="E147">
            <v>85844.100375189999</v>
          </cell>
          <cell r="F147" t="str">
            <v>KG</v>
          </cell>
          <cell r="G147">
            <v>0</v>
          </cell>
        </row>
        <row r="148">
          <cell r="C148" t="str">
            <v>CIRE011NER</v>
          </cell>
          <cell r="D148" t="str">
            <v>CIRE DE CARNAUBA</v>
          </cell>
          <cell r="E148">
            <v>345503</v>
          </cell>
          <cell r="F148" t="str">
            <v>KG</v>
          </cell>
          <cell r="G148">
            <v>0</v>
          </cell>
        </row>
        <row r="149">
          <cell r="C149" t="str">
            <v>CIRE021NER</v>
          </cell>
          <cell r="D149" t="str">
            <v>CIRE DE SIPOL</v>
          </cell>
          <cell r="E149">
            <v>134640</v>
          </cell>
          <cell r="F149" t="str">
            <v>KG</v>
          </cell>
          <cell r="G149">
            <v>114089</v>
          </cell>
        </row>
        <row r="150">
          <cell r="C150" t="str">
            <v>CLOC011NAR</v>
          </cell>
          <cell r="D150" t="str">
            <v>CLOCINIZINE DICHLORHYDRATE HYDRATE</v>
          </cell>
          <cell r="E150">
            <v>54348359.490000002</v>
          </cell>
          <cell r="F150" t="str">
            <v>KG</v>
          </cell>
          <cell r="G150">
            <v>0</v>
          </cell>
        </row>
        <row r="151">
          <cell r="C151" t="str">
            <v>CODE011TAR</v>
          </cell>
          <cell r="D151" t="str">
            <v>CODEINE MONOHYDRATE</v>
          </cell>
          <cell r="E151">
            <v>0</v>
          </cell>
          <cell r="F151" t="str">
            <v>KG</v>
          </cell>
          <cell r="G151">
            <v>226324</v>
          </cell>
        </row>
        <row r="152">
          <cell r="C152" t="str">
            <v>COLO012NER</v>
          </cell>
          <cell r="D152" t="str">
            <v>COLORANT CARAMEL (a l'ammoniaque)</v>
          </cell>
          <cell r="E152">
            <v>103950</v>
          </cell>
          <cell r="F152" t="str">
            <v>KG</v>
          </cell>
          <cell r="G152">
            <v>114091</v>
          </cell>
        </row>
        <row r="153">
          <cell r="C153" t="str">
            <v>CONF011NER</v>
          </cell>
          <cell r="D153" t="str">
            <v>CONFECTIONER'S SUGAR CONTAINING 3%STARCH</v>
          </cell>
          <cell r="E153">
            <v>0</v>
          </cell>
          <cell r="F153" t="str">
            <v>KG</v>
          </cell>
          <cell r="G153">
            <v>0</v>
          </cell>
        </row>
        <row r="154">
          <cell r="C154" t="str">
            <v>COR2001F</v>
          </cell>
          <cell r="D154" t="str">
            <v>CORYZAL B/50 capsules</v>
          </cell>
          <cell r="E154">
            <v>14067.11</v>
          </cell>
          <cell r="F154" t="str">
            <v>HO</v>
          </cell>
          <cell r="G154">
            <v>193527</v>
          </cell>
        </row>
        <row r="155">
          <cell r="C155" t="str">
            <v>COR2FS</v>
          </cell>
          <cell r="D155" t="str">
            <v>CORYZAL Product Family</v>
          </cell>
          <cell r="E155">
            <v>84.58231189</v>
          </cell>
          <cell r="F155" t="str">
            <v>EA</v>
          </cell>
          <cell r="G155">
            <v>255858</v>
          </cell>
        </row>
        <row r="156">
          <cell r="C156" t="str">
            <v>COR32FS</v>
          </cell>
          <cell r="D156" t="str">
            <v>CORYZAL (Not Use)</v>
          </cell>
          <cell r="E156">
            <v>0</v>
          </cell>
          <cell r="F156" t="str">
            <v>EA</v>
          </cell>
          <cell r="G156">
            <v>0</v>
          </cell>
        </row>
        <row r="157">
          <cell r="C157" t="str">
            <v>COUM011NER</v>
          </cell>
          <cell r="D157" t="str">
            <v>COUMARINE CRIST</v>
          </cell>
          <cell r="E157">
            <v>2260000</v>
          </cell>
          <cell r="F157" t="str">
            <v>KG</v>
          </cell>
          <cell r="G157">
            <v>114092</v>
          </cell>
        </row>
        <row r="158">
          <cell r="C158" t="str">
            <v>CYAN011NER</v>
          </cell>
          <cell r="D158" t="str">
            <v>CYANOCOBALAMINE</v>
          </cell>
          <cell r="E158">
            <v>0</v>
          </cell>
          <cell r="F158" t="str">
            <v>KG</v>
          </cell>
          <cell r="G158">
            <v>0</v>
          </cell>
        </row>
        <row r="159">
          <cell r="C159" t="str">
            <v>DEC1301F</v>
          </cell>
          <cell r="D159" t="str">
            <v>DECONTRACTYL 250mg tabs B/50</v>
          </cell>
          <cell r="E159">
            <v>9730</v>
          </cell>
          <cell r="F159" t="str">
            <v>HO</v>
          </cell>
          <cell r="G159">
            <v>245537</v>
          </cell>
        </row>
        <row r="160">
          <cell r="C160" t="str">
            <v>DEC1302F</v>
          </cell>
          <cell r="D160" t="str">
            <v>DECONTRACTYL 500mg tabs B/24</v>
          </cell>
          <cell r="E160">
            <v>9098</v>
          </cell>
          <cell r="F160" t="str">
            <v>HO</v>
          </cell>
          <cell r="G160">
            <v>245538</v>
          </cell>
        </row>
        <row r="161">
          <cell r="C161" t="str">
            <v>DEC1FS</v>
          </cell>
          <cell r="D161" t="str">
            <v>DECONTRACTYL SFP</v>
          </cell>
          <cell r="E161">
            <v>5.2960082000000002</v>
          </cell>
          <cell r="F161" t="str">
            <v>EA</v>
          </cell>
          <cell r="G161">
            <v>253618</v>
          </cell>
        </row>
        <row r="162">
          <cell r="C162" t="str">
            <v>DEN1101F</v>
          </cell>
          <cell r="D162" t="str">
            <v>DENORAL hop 20 vien</v>
          </cell>
          <cell r="E162">
            <v>0</v>
          </cell>
          <cell r="F162" t="str">
            <v>HO</v>
          </cell>
          <cell r="G162">
            <v>0</v>
          </cell>
        </row>
        <row r="163">
          <cell r="C163" t="str">
            <v>DEN11PP</v>
          </cell>
          <cell r="D163" t="str">
            <v>DENORAL VIEN DONG SO LO</v>
          </cell>
          <cell r="E163">
            <v>333.15699999999998</v>
          </cell>
          <cell r="F163" t="str">
            <v>CA</v>
          </cell>
          <cell r="G163">
            <v>0</v>
          </cell>
        </row>
        <row r="164">
          <cell r="C164" t="str">
            <v>DEN1FS</v>
          </cell>
          <cell r="D164" t="str">
            <v>DENORAL Product Family</v>
          </cell>
          <cell r="E164">
            <v>464.03402376999998</v>
          </cell>
          <cell r="F164" t="str">
            <v>EA</v>
          </cell>
          <cell r="G164">
            <v>0</v>
          </cell>
        </row>
        <row r="165">
          <cell r="C165" t="str">
            <v>DEN1NS</v>
          </cell>
          <cell r="D165" t="str">
            <v>KHONG SU DUNG</v>
          </cell>
          <cell r="E165">
            <v>0</v>
          </cell>
          <cell r="F165" t="str">
            <v>KG</v>
          </cell>
          <cell r="G165">
            <v>0</v>
          </cell>
        </row>
        <row r="166">
          <cell r="C166" t="str">
            <v>DEN3001F</v>
          </cell>
          <cell r="E166">
            <v>0</v>
          </cell>
          <cell r="F166" t="str">
            <v>CH</v>
          </cell>
          <cell r="G166">
            <v>0</v>
          </cell>
        </row>
        <row r="167">
          <cell r="C167" t="str">
            <v>DEN3002F</v>
          </cell>
          <cell r="E167">
            <v>0</v>
          </cell>
          <cell r="F167" t="str">
            <v>CH</v>
          </cell>
          <cell r="G167">
            <v>0</v>
          </cell>
        </row>
        <row r="168">
          <cell r="C168" t="str">
            <v>DEN3A002F</v>
          </cell>
          <cell r="D168" t="str">
            <v>DENORAL Sirop Adultes 125ml</v>
          </cell>
          <cell r="E168">
            <v>0</v>
          </cell>
          <cell r="F168" t="str">
            <v>CH</v>
          </cell>
          <cell r="G168">
            <v>0</v>
          </cell>
        </row>
        <row r="169">
          <cell r="C169" t="str">
            <v>DEN3AFS</v>
          </cell>
          <cell r="D169" t="str">
            <v>DENORAL SIROP ADULTE</v>
          </cell>
          <cell r="E169">
            <v>32764.516226169999</v>
          </cell>
          <cell r="F169" t="str">
            <v>LT</v>
          </cell>
          <cell r="G169">
            <v>0</v>
          </cell>
        </row>
        <row r="170">
          <cell r="C170" t="str">
            <v>DEN3APP</v>
          </cell>
          <cell r="D170" t="str">
            <v>DONG SO LO DENORAL ADULTES 125 ml</v>
          </cell>
          <cell r="E170">
            <v>565.99099999999999</v>
          </cell>
          <cell r="F170" t="str">
            <v>CA</v>
          </cell>
          <cell r="G170">
            <v>0</v>
          </cell>
        </row>
        <row r="171">
          <cell r="C171" t="str">
            <v>DEN3E002F</v>
          </cell>
          <cell r="D171" t="str">
            <v>DENORAL Sirop Enfant 125 ml</v>
          </cell>
          <cell r="E171">
            <v>0</v>
          </cell>
          <cell r="F171" t="str">
            <v>CH</v>
          </cell>
          <cell r="G171">
            <v>0</v>
          </cell>
        </row>
        <row r="172">
          <cell r="C172" t="str">
            <v>DEN3EFS</v>
          </cell>
          <cell r="D172" t="str">
            <v>DENORAL SIROP ENFANT</v>
          </cell>
          <cell r="E172">
            <v>18548.0814369</v>
          </cell>
          <cell r="F172" t="str">
            <v>LT</v>
          </cell>
          <cell r="G172">
            <v>0</v>
          </cell>
        </row>
        <row r="173">
          <cell r="C173" t="str">
            <v>DEN3EPP</v>
          </cell>
          <cell r="D173" t="str">
            <v>DONG SO LO DENORAL ENFANT 125ml</v>
          </cell>
          <cell r="E173">
            <v>565.99099999999999</v>
          </cell>
          <cell r="F173" t="str">
            <v>CA</v>
          </cell>
          <cell r="G173">
            <v>0</v>
          </cell>
        </row>
        <row r="174">
          <cell r="C174" t="str">
            <v>DEN3FS</v>
          </cell>
          <cell r="D174" t="str">
            <v>DENORAL Adultes</v>
          </cell>
          <cell r="E174">
            <v>0</v>
          </cell>
          <cell r="F174" t="str">
            <v>LT</v>
          </cell>
          <cell r="G174">
            <v>0</v>
          </cell>
        </row>
        <row r="175">
          <cell r="C175" t="str">
            <v>DEXT011NER</v>
          </cell>
          <cell r="D175" t="str">
            <v>DEXTRINE</v>
          </cell>
          <cell r="E175">
            <v>0</v>
          </cell>
          <cell r="F175" t="str">
            <v>KG</v>
          </cell>
          <cell r="G175">
            <v>0</v>
          </cell>
        </row>
        <row r="176">
          <cell r="C176" t="str">
            <v>DIAC011NAR</v>
          </cell>
          <cell r="D176" t="str">
            <v>DIACEFYLLINE DIPHENIDRAMINE</v>
          </cell>
          <cell r="E176">
            <v>8577806.6879999992</v>
          </cell>
          <cell r="F176" t="str">
            <v>KG</v>
          </cell>
          <cell r="G176">
            <v>227602</v>
          </cell>
        </row>
        <row r="177">
          <cell r="C177" t="str">
            <v>DIBU012NER</v>
          </cell>
          <cell r="D177" t="str">
            <v>DIBUTYL SEBACATE</v>
          </cell>
          <cell r="E177">
            <v>1373328</v>
          </cell>
          <cell r="F177" t="str">
            <v>KG</v>
          </cell>
          <cell r="G177">
            <v>114093</v>
          </cell>
        </row>
        <row r="178">
          <cell r="C178" t="str">
            <v>DIRE011NER</v>
          </cell>
          <cell r="D178" t="str">
            <v>DIRECT COMPRESSION SUCROSE</v>
          </cell>
          <cell r="E178">
            <v>66932</v>
          </cell>
          <cell r="F178" t="str">
            <v>KG</v>
          </cell>
          <cell r="G178">
            <v>0</v>
          </cell>
        </row>
        <row r="179">
          <cell r="C179" t="str">
            <v>DROT011NAR</v>
          </cell>
          <cell r="D179" t="str">
            <v>DROTAVERINE HYDROCHLORIDE</v>
          </cell>
          <cell r="E179">
            <v>0</v>
          </cell>
          <cell r="F179" t="str">
            <v>KG</v>
          </cell>
          <cell r="G179">
            <v>218932</v>
          </cell>
        </row>
        <row r="180">
          <cell r="C180" t="str">
            <v>EAUD012NER</v>
          </cell>
          <cell r="D180" t="str">
            <v>EAU DEMINERALISEE</v>
          </cell>
          <cell r="E180">
            <v>657</v>
          </cell>
          <cell r="F180" t="str">
            <v>LT</v>
          </cell>
          <cell r="G180">
            <v>0</v>
          </cell>
        </row>
        <row r="181">
          <cell r="C181" t="str">
            <v>ENOI01P</v>
          </cell>
          <cell r="D181" t="str">
            <v>Encre noire</v>
          </cell>
          <cell r="E181">
            <v>1108922</v>
          </cell>
          <cell r="F181" t="str">
            <v>LT</v>
          </cell>
          <cell r="G181">
            <v>0</v>
          </cell>
        </row>
        <row r="182">
          <cell r="C182" t="str">
            <v>ERYT011NER</v>
          </cell>
          <cell r="D182" t="str">
            <v>ERYTHROSINE</v>
          </cell>
          <cell r="E182">
            <v>2098800</v>
          </cell>
          <cell r="F182" t="str">
            <v>KG</v>
          </cell>
          <cell r="G182">
            <v>0</v>
          </cell>
        </row>
        <row r="183">
          <cell r="C183" t="str">
            <v>ERYT021NER</v>
          </cell>
          <cell r="D183" t="str">
            <v>ERYTHROSINE 2013+A-CC300</v>
          </cell>
          <cell r="E183">
            <v>2098800</v>
          </cell>
          <cell r="F183" t="str">
            <v>KG</v>
          </cell>
          <cell r="G183">
            <v>114094</v>
          </cell>
        </row>
        <row r="184">
          <cell r="C184" t="str">
            <v>ESSE012NER</v>
          </cell>
          <cell r="D184" t="str">
            <v>ESSENCE D'ORANGE DOUCE DETERPENEE</v>
          </cell>
          <cell r="E184">
            <v>11642400</v>
          </cell>
          <cell r="F184" t="str">
            <v>KG</v>
          </cell>
          <cell r="G184">
            <v>114096</v>
          </cell>
        </row>
        <row r="185">
          <cell r="C185" t="str">
            <v>ESSE022NER</v>
          </cell>
          <cell r="D185" t="str">
            <v>ESSENCE DE LAVANDE Locale</v>
          </cell>
          <cell r="E185">
            <v>2046801.65</v>
          </cell>
          <cell r="F185" t="str">
            <v>KG</v>
          </cell>
          <cell r="G185">
            <v>0</v>
          </cell>
        </row>
        <row r="186">
          <cell r="C186" t="str">
            <v>ESSE032NER</v>
          </cell>
          <cell r="D186" t="str">
            <v>ESSENCE DE NEROLI</v>
          </cell>
          <cell r="E186">
            <v>49563360</v>
          </cell>
          <cell r="F186" t="str">
            <v>KG</v>
          </cell>
          <cell r="G186">
            <v>114095</v>
          </cell>
        </row>
        <row r="187">
          <cell r="C187" t="str">
            <v>ETHY012NER</v>
          </cell>
          <cell r="D187" t="str">
            <v>ETHYLE PHTALATE</v>
          </cell>
          <cell r="E187">
            <v>160392</v>
          </cell>
          <cell r="F187" t="str">
            <v>KG</v>
          </cell>
          <cell r="G187">
            <v>0</v>
          </cell>
        </row>
        <row r="188">
          <cell r="C188" t="str">
            <v>ETHY022NEGE02R</v>
          </cell>
          <cell r="D188" t="str">
            <v>ETHYLE ACETATE - MERK</v>
          </cell>
          <cell r="E188">
            <v>222000</v>
          </cell>
          <cell r="F188" t="str">
            <v>LT</v>
          </cell>
          <cell r="G188">
            <v>0</v>
          </cell>
        </row>
        <row r="189">
          <cell r="C189" t="str">
            <v>ETHY032NER</v>
          </cell>
          <cell r="D189" t="str">
            <v>ETHYLE ACETATE</v>
          </cell>
          <cell r="E189">
            <v>279064.52</v>
          </cell>
          <cell r="F189" t="str">
            <v>KG</v>
          </cell>
          <cell r="G189">
            <v>0</v>
          </cell>
        </row>
        <row r="190">
          <cell r="C190" t="str">
            <v>ETHY041NER</v>
          </cell>
          <cell r="D190" t="str">
            <v>ETHYL CELLULOSE</v>
          </cell>
          <cell r="E190">
            <v>0</v>
          </cell>
          <cell r="F190" t="str">
            <v>KG</v>
          </cell>
          <cell r="G190">
            <v>227426</v>
          </cell>
        </row>
        <row r="191">
          <cell r="C191" t="str">
            <v>EUPE012NER</v>
          </cell>
          <cell r="D191" t="str">
            <v>EUPERLAN PK 810 IS</v>
          </cell>
          <cell r="E191">
            <v>21280</v>
          </cell>
          <cell r="F191" t="str">
            <v>KG</v>
          </cell>
          <cell r="G191">
            <v>248806</v>
          </cell>
        </row>
        <row r="192">
          <cell r="C192" t="str">
            <v>EXPL011NER</v>
          </cell>
          <cell r="D192" t="str">
            <v>EXPLOTAB</v>
          </cell>
          <cell r="E192">
            <v>210000</v>
          </cell>
          <cell r="F192" t="str">
            <v>KG</v>
          </cell>
          <cell r="G192">
            <v>114097</v>
          </cell>
        </row>
        <row r="193">
          <cell r="C193" t="str">
            <v>F01CS</v>
          </cell>
          <cell r="D193" t="str">
            <v>DICH BAO CHONG THAM BEVITINE</v>
          </cell>
          <cell r="E193">
            <v>115597.80498582999</v>
          </cell>
          <cell r="F193" t="str">
            <v>KG</v>
          </cell>
          <cell r="G193">
            <v>0</v>
          </cell>
        </row>
        <row r="194">
          <cell r="C194" t="str">
            <v>F02CS</v>
          </cell>
          <cell r="D194" t="str">
            <v>DICH BAO FLAGYL</v>
          </cell>
          <cell r="E194">
            <v>40197.934800000003</v>
          </cell>
          <cell r="F194" t="str">
            <v>LT</v>
          </cell>
          <cell r="G194">
            <v>0</v>
          </cell>
        </row>
        <row r="195">
          <cell r="C195" t="str">
            <v>F03CS</v>
          </cell>
          <cell r="D195" t="str">
            <v>DICH BAO THERALENE Ces</v>
          </cell>
          <cell r="E195">
            <v>462952.40291609999</v>
          </cell>
          <cell r="F195" t="str">
            <v>LT</v>
          </cell>
          <cell r="G195">
            <v>0</v>
          </cell>
        </row>
        <row r="196">
          <cell r="C196" t="str">
            <v>F04CS</v>
          </cell>
          <cell r="D196" t="str">
            <v>DICH BAO FLAGENTYL</v>
          </cell>
          <cell r="E196">
            <v>558004.39240000001</v>
          </cell>
          <cell r="F196" t="str">
            <v>KG</v>
          </cell>
          <cell r="G196">
            <v>0</v>
          </cell>
        </row>
        <row r="197">
          <cell r="C197" t="str">
            <v>F05CS</v>
          </cell>
          <cell r="D197" t="str">
            <v>DICH BAO PROFENID LP</v>
          </cell>
          <cell r="E197">
            <v>0</v>
          </cell>
          <cell r="F197" t="str">
            <v>LT</v>
          </cell>
          <cell r="G197">
            <v>0</v>
          </cell>
        </row>
        <row r="198">
          <cell r="C198" t="str">
            <v>F06CS</v>
          </cell>
          <cell r="D198" t="str">
            <v>DICH BAO PEFLACINE</v>
          </cell>
          <cell r="E198">
            <v>987559.02569239005</v>
          </cell>
          <cell r="F198" t="str">
            <v>KG</v>
          </cell>
          <cell r="G198">
            <v>0</v>
          </cell>
        </row>
        <row r="199">
          <cell r="C199" t="str">
            <v>F07CS</v>
          </cell>
          <cell r="D199" t="str">
            <v>DICH BAO PLACEBO</v>
          </cell>
          <cell r="E199">
            <v>0</v>
          </cell>
          <cell r="F199" t="str">
            <v>LT</v>
          </cell>
          <cell r="G199">
            <v>0</v>
          </cell>
        </row>
        <row r="200">
          <cell r="C200" t="str">
            <v>FAZ4001F</v>
          </cell>
          <cell r="D200" t="str">
            <v>FAZOL 2% 30g creme</v>
          </cell>
          <cell r="E200">
            <v>0</v>
          </cell>
          <cell r="F200" t="str">
            <v>HO</v>
          </cell>
          <cell r="G200">
            <v>0</v>
          </cell>
        </row>
        <row r="201">
          <cell r="C201" t="str">
            <v>FAZ4FS</v>
          </cell>
          <cell r="D201" t="str">
            <v>FAZOL CREME Product Family</v>
          </cell>
          <cell r="E201">
            <v>0</v>
          </cell>
          <cell r="F201" t="str">
            <v>KG</v>
          </cell>
          <cell r="G201">
            <v>0</v>
          </cell>
        </row>
        <row r="202">
          <cell r="C202" t="str">
            <v>FECU011NER</v>
          </cell>
          <cell r="D202" t="str">
            <v>FECULE DE POMME DE TERRE</v>
          </cell>
          <cell r="E202">
            <v>11484</v>
          </cell>
          <cell r="F202" t="str">
            <v>KG</v>
          </cell>
          <cell r="G202">
            <v>114098</v>
          </cell>
        </row>
        <row r="203">
          <cell r="C203" t="str">
            <v>FLA10PP</v>
          </cell>
          <cell r="D203" t="str">
            <v>DONG SO LO FLAGYL 100 vi</v>
          </cell>
          <cell r="E203">
            <v>59.333323999999998</v>
          </cell>
          <cell r="F203" t="str">
            <v>CA</v>
          </cell>
          <cell r="G203">
            <v>0</v>
          </cell>
        </row>
        <row r="204">
          <cell r="C204" t="str">
            <v>FLA1101F</v>
          </cell>
          <cell r="D204" t="str">
            <v>FLAGYL   250mg hop 100 vi x 10</v>
          </cell>
          <cell r="E204">
            <v>4631.4799999999996</v>
          </cell>
          <cell r="F204" t="str">
            <v>HO</v>
          </cell>
          <cell r="G204">
            <v>0</v>
          </cell>
        </row>
        <row r="205">
          <cell r="C205" t="str">
            <v>FLA1102F</v>
          </cell>
          <cell r="D205" t="str">
            <v>FLAGYL   250mg hop 2 vi x 10</v>
          </cell>
          <cell r="E205">
            <v>4631.4799999999996</v>
          </cell>
          <cell r="F205" t="str">
            <v>HO</v>
          </cell>
          <cell r="G205">
            <v>62547</v>
          </cell>
        </row>
        <row r="206">
          <cell r="C206" t="str">
            <v>FLA1103F</v>
          </cell>
          <cell r="D206" t="str">
            <v>FLAGYL   250mg ong 20v</v>
          </cell>
          <cell r="E206">
            <v>0</v>
          </cell>
          <cell r="F206" t="str">
            <v>ON</v>
          </cell>
          <cell r="G206">
            <v>0</v>
          </cell>
        </row>
        <row r="207">
          <cell r="C207" t="str">
            <v>FLA11PP</v>
          </cell>
          <cell r="D207" t="str">
            <v>DONG SO LO FLAGYL 2 vi</v>
          </cell>
          <cell r="E207">
            <v>298.27059739999999</v>
          </cell>
          <cell r="F207" t="str">
            <v>CA</v>
          </cell>
          <cell r="G207">
            <v>0</v>
          </cell>
        </row>
        <row r="208">
          <cell r="C208" t="str">
            <v>FLA1FS</v>
          </cell>
          <cell r="D208" t="str">
            <v>FLAGYL vien-ces</v>
          </cell>
          <cell r="E208">
            <v>142.67783804000001</v>
          </cell>
          <cell r="F208" t="str">
            <v>EA</v>
          </cell>
          <cell r="G208">
            <v>253613</v>
          </cell>
        </row>
        <row r="209">
          <cell r="C209" t="str">
            <v>FLA1NS</v>
          </cell>
          <cell r="D209" t="str">
            <v>Flagyl Noyaux</v>
          </cell>
          <cell r="E209">
            <v>140.10739297999999</v>
          </cell>
          <cell r="F209" t="str">
            <v>EA</v>
          </cell>
          <cell r="G209">
            <v>0</v>
          </cell>
        </row>
        <row r="210">
          <cell r="C210" t="str">
            <v>FLG10PP</v>
          </cell>
          <cell r="D210" t="str">
            <v>DONG SO LO FLAGENTYL</v>
          </cell>
          <cell r="E210">
            <v>260.77</v>
          </cell>
          <cell r="F210" t="str">
            <v>CA</v>
          </cell>
          <cell r="G210">
            <v>0</v>
          </cell>
        </row>
        <row r="211">
          <cell r="C211" t="str">
            <v>FLG1301F</v>
          </cell>
          <cell r="D211" t="str">
            <v>FLAGENTYL 500mg Hop 4 vien</v>
          </cell>
          <cell r="E211">
            <v>31351.13</v>
          </cell>
          <cell r="F211" t="str">
            <v>HO</v>
          </cell>
          <cell r="G211">
            <v>62542</v>
          </cell>
        </row>
        <row r="212">
          <cell r="C212" t="str">
            <v>FLG1FS</v>
          </cell>
          <cell r="D212" t="str">
            <v>FLAGENTYL 500mg Product Family</v>
          </cell>
          <cell r="E212">
            <v>5715.2461571800004</v>
          </cell>
          <cell r="F212" t="str">
            <v>EA</v>
          </cell>
          <cell r="G212">
            <v>253166</v>
          </cell>
        </row>
        <row r="213">
          <cell r="C213" t="str">
            <v>FLG1NS</v>
          </cell>
          <cell r="D213" t="str">
            <v>FLAGENTYL 500mg Noyaux</v>
          </cell>
          <cell r="E213">
            <v>7811942.2625984</v>
          </cell>
          <cell r="F213" t="str">
            <v>KG</v>
          </cell>
          <cell r="G213">
            <v>0</v>
          </cell>
        </row>
        <row r="214">
          <cell r="C214" t="str">
            <v>FLN1NS</v>
          </cell>
          <cell r="D214" t="str">
            <v>FLAGYL NOUVELLE FORMULE</v>
          </cell>
          <cell r="E214">
            <v>0</v>
          </cell>
          <cell r="F214" t="str">
            <v>KG</v>
          </cell>
          <cell r="G214">
            <v>0</v>
          </cell>
        </row>
        <row r="215">
          <cell r="C215" t="str">
            <v>FLOC011NAR</v>
          </cell>
          <cell r="D215" t="str">
            <v>FLOCTAFENINE micronise</v>
          </cell>
          <cell r="E215">
            <v>2400000</v>
          </cell>
          <cell r="F215" t="str">
            <v>KG</v>
          </cell>
          <cell r="G215">
            <v>0</v>
          </cell>
        </row>
        <row r="216">
          <cell r="C216" t="str">
            <v>FLS1101F</v>
          </cell>
          <cell r="D216" t="str">
            <v>FLAGYSTATIN    hop 10v</v>
          </cell>
          <cell r="E216">
            <v>5590.44</v>
          </cell>
          <cell r="F216" t="str">
            <v>HO</v>
          </cell>
          <cell r="G216">
            <v>62556</v>
          </cell>
        </row>
        <row r="217">
          <cell r="C217" t="str">
            <v>FLS1102F</v>
          </cell>
          <cell r="D217" t="str">
            <v>FLAGYSTATIN HOP 80 Vi</v>
          </cell>
          <cell r="E217">
            <v>0</v>
          </cell>
          <cell r="F217" t="str">
            <v>HO</v>
          </cell>
          <cell r="G217">
            <v>0</v>
          </cell>
        </row>
        <row r="218">
          <cell r="C218" t="str">
            <v>FLS11PP</v>
          </cell>
          <cell r="D218" t="str">
            <v>DONG SO LO FLAGYSTATIN</v>
          </cell>
          <cell r="E218">
            <v>8761.1510999999991</v>
          </cell>
          <cell r="F218" t="str">
            <v>CA</v>
          </cell>
          <cell r="G218">
            <v>0</v>
          </cell>
        </row>
        <row r="219">
          <cell r="C219" t="str">
            <v>FLS1FS</v>
          </cell>
          <cell r="D219" t="str">
            <v>FLAGYSTATIN vien-ces</v>
          </cell>
          <cell r="E219">
            <v>361.32045767</v>
          </cell>
          <cell r="F219" t="str">
            <v>EA</v>
          </cell>
          <cell r="G219">
            <v>0</v>
          </cell>
        </row>
        <row r="220">
          <cell r="C220" t="str">
            <v>GALI01AP</v>
          </cell>
          <cell r="D220" t="str">
            <v>Giay nhom FLAGYL(QC MOI)</v>
          </cell>
          <cell r="E220">
            <v>226232</v>
          </cell>
          <cell r="F220" t="str">
            <v>KG</v>
          </cell>
          <cell r="G220">
            <v>114127</v>
          </cell>
        </row>
        <row r="221">
          <cell r="C221" t="str">
            <v>GALI01BP</v>
          </cell>
          <cell r="D221" t="str">
            <v>Giay nhom FLAGYL (AVENTIS)</v>
          </cell>
          <cell r="E221">
            <v>218617</v>
          </cell>
          <cell r="F221" t="str">
            <v>KG</v>
          </cell>
          <cell r="G221">
            <v>114127</v>
          </cell>
        </row>
        <row r="222">
          <cell r="C222" t="str">
            <v>GALI01CP</v>
          </cell>
          <cell r="D222" t="str">
            <v>Giay nhom FLAGYL(SDK 2004)</v>
          </cell>
          <cell r="E222">
            <v>215500</v>
          </cell>
          <cell r="F222" t="str">
            <v>KG</v>
          </cell>
          <cell r="G222">
            <v>114127</v>
          </cell>
        </row>
        <row r="223">
          <cell r="C223" t="str">
            <v>GALI01P</v>
          </cell>
          <cell r="D223" t="str">
            <v>Giay nhom FLAGYL</v>
          </cell>
          <cell r="E223">
            <v>226232</v>
          </cell>
          <cell r="F223" t="str">
            <v>KG</v>
          </cell>
          <cell r="G223">
            <v>114127</v>
          </cell>
        </row>
        <row r="224">
          <cell r="C224" t="str">
            <v>GALI02AP</v>
          </cell>
          <cell r="D224" t="str">
            <v>Giay nhom FLAGYSTATIN(QC MOI)</v>
          </cell>
          <cell r="E224">
            <v>172368</v>
          </cell>
          <cell r="F224" t="str">
            <v>KG</v>
          </cell>
          <cell r="G224">
            <v>0</v>
          </cell>
        </row>
        <row r="225">
          <cell r="C225" t="str">
            <v>GALI02BP</v>
          </cell>
          <cell r="D225" t="str">
            <v>Giay nhom in FLAGYSTATIN co ma vach</v>
          </cell>
          <cell r="E225">
            <v>172368</v>
          </cell>
          <cell r="F225" t="str">
            <v>KG</v>
          </cell>
          <cell r="G225">
            <v>0</v>
          </cell>
        </row>
        <row r="226">
          <cell r="C226" t="str">
            <v>GALI02P</v>
          </cell>
          <cell r="D226" t="str">
            <v>Giay nhom FLAGYSTATIN</v>
          </cell>
          <cell r="E226">
            <v>172368</v>
          </cell>
          <cell r="F226" t="str">
            <v>KG</v>
          </cell>
          <cell r="G226">
            <v>0</v>
          </cell>
        </row>
        <row r="227">
          <cell r="C227" t="str">
            <v>GALI03AP</v>
          </cell>
          <cell r="D227" t="str">
            <v>Giay nhom SECTRAL</v>
          </cell>
          <cell r="E227">
            <v>239984</v>
          </cell>
          <cell r="F227" t="str">
            <v>KG</v>
          </cell>
          <cell r="G227">
            <v>114129</v>
          </cell>
        </row>
        <row r="228">
          <cell r="C228" t="str">
            <v>GALI03BP</v>
          </cell>
          <cell r="D228" t="str">
            <v>Giay nhom SECTRAL(QC MOI)</v>
          </cell>
          <cell r="E228">
            <v>239984</v>
          </cell>
          <cell r="F228" t="str">
            <v>KG</v>
          </cell>
          <cell r="G228">
            <v>114129</v>
          </cell>
        </row>
        <row r="229">
          <cell r="C229" t="str">
            <v>GALI03CP</v>
          </cell>
          <cell r="D229" t="str">
            <v>Giay nhom SECTRAL (AVENTIS)</v>
          </cell>
          <cell r="E229">
            <v>198017</v>
          </cell>
          <cell r="F229" t="str">
            <v>KG</v>
          </cell>
          <cell r="G229">
            <v>114129</v>
          </cell>
        </row>
        <row r="230">
          <cell r="C230" t="str">
            <v>GALI03DP</v>
          </cell>
          <cell r="D230" t="str">
            <v>Giay nhom SECTRAL(SDK 2004)</v>
          </cell>
          <cell r="E230">
            <v>190750</v>
          </cell>
          <cell r="F230" t="str">
            <v>KG</v>
          </cell>
          <cell r="G230">
            <v>114129</v>
          </cell>
        </row>
        <row r="231">
          <cell r="C231" t="str">
            <v>GALI03P</v>
          </cell>
          <cell r="D231" t="str">
            <v>Giay nhom SECTRAL</v>
          </cell>
          <cell r="E231">
            <v>239984</v>
          </cell>
          <cell r="F231" t="str">
            <v>KG</v>
          </cell>
          <cell r="G231">
            <v>114129</v>
          </cell>
        </row>
        <row r="232">
          <cell r="C232" t="str">
            <v>GALI04P</v>
          </cell>
          <cell r="D232" t="str">
            <v>Giay nhom ANTRIMA</v>
          </cell>
          <cell r="E232">
            <v>156200</v>
          </cell>
          <cell r="F232" t="str">
            <v>KG</v>
          </cell>
          <cell r="G232">
            <v>0</v>
          </cell>
        </row>
        <row r="233">
          <cell r="C233" t="str">
            <v>GALI05P</v>
          </cell>
          <cell r="D233" t="str">
            <v>Giay nhom GANIDAN</v>
          </cell>
          <cell r="E233">
            <v>156200</v>
          </cell>
          <cell r="F233" t="str">
            <v>KG</v>
          </cell>
          <cell r="G233">
            <v>0</v>
          </cell>
        </row>
        <row r="234">
          <cell r="C234" t="str">
            <v>GALI06P</v>
          </cell>
          <cell r="D234" t="str">
            <v>Giay nhom BEVITINE</v>
          </cell>
          <cell r="E234">
            <v>233200</v>
          </cell>
          <cell r="F234" t="str">
            <v>KG</v>
          </cell>
          <cell r="G234">
            <v>0</v>
          </cell>
        </row>
        <row r="235">
          <cell r="C235" t="str">
            <v>GALI07AP</v>
          </cell>
          <cell r="D235" t="str">
            <v>Giay nhom in PROFENID (SDK 99)</v>
          </cell>
          <cell r="E235">
            <v>160245</v>
          </cell>
          <cell r="F235" t="str">
            <v>KG</v>
          </cell>
          <cell r="G235">
            <v>114130</v>
          </cell>
        </row>
        <row r="236">
          <cell r="C236" t="str">
            <v>GALI07BP</v>
          </cell>
          <cell r="D236" t="str">
            <v>Giay nhom PROFENID(QC MOI)</v>
          </cell>
          <cell r="E236">
            <v>160245</v>
          </cell>
          <cell r="F236" t="str">
            <v>KG</v>
          </cell>
          <cell r="G236">
            <v>114130</v>
          </cell>
        </row>
        <row r="237">
          <cell r="C237" t="str">
            <v>GALI07CP</v>
          </cell>
          <cell r="D237" t="str">
            <v>Giay nhom PROFENID (AVENTIS)</v>
          </cell>
          <cell r="E237">
            <v>149607</v>
          </cell>
          <cell r="F237" t="str">
            <v>KG</v>
          </cell>
          <cell r="G237">
            <v>114130</v>
          </cell>
        </row>
        <row r="238">
          <cell r="C238" t="str">
            <v>GALI07DP</v>
          </cell>
          <cell r="D238" t="str">
            <v>Giay nhom PROFENID 50mg (SDK 2004)</v>
          </cell>
          <cell r="E238">
            <v>139500</v>
          </cell>
          <cell r="F238" t="str">
            <v>KG</v>
          </cell>
          <cell r="G238">
            <v>114130</v>
          </cell>
        </row>
        <row r="239">
          <cell r="C239" t="str">
            <v>GALI07P</v>
          </cell>
          <cell r="D239" t="str">
            <v>Giay nhom PROFENID</v>
          </cell>
          <cell r="E239">
            <v>160245</v>
          </cell>
          <cell r="F239" t="str">
            <v>KG</v>
          </cell>
          <cell r="G239">
            <v>114130</v>
          </cell>
        </row>
        <row r="240">
          <cell r="C240" t="str">
            <v>GALI08AP</v>
          </cell>
          <cell r="D240" t="str">
            <v>Giay nhom THERALENE 5mg(QC MOI)</v>
          </cell>
          <cell r="E240">
            <v>140000</v>
          </cell>
          <cell r="F240" t="str">
            <v>KG</v>
          </cell>
          <cell r="G240">
            <v>114131</v>
          </cell>
        </row>
        <row r="241">
          <cell r="C241" t="str">
            <v>GALI08BP</v>
          </cell>
          <cell r="D241" t="str">
            <v>Giay nhom THERALENE 5mg (AVENTIS)</v>
          </cell>
          <cell r="E241">
            <v>149607</v>
          </cell>
          <cell r="F241" t="str">
            <v>KG</v>
          </cell>
          <cell r="G241">
            <v>114131</v>
          </cell>
        </row>
        <row r="242">
          <cell r="C242" t="str">
            <v>GALI08CP</v>
          </cell>
          <cell r="D242" t="str">
            <v>Giay nhom THERALENE 5mg(SDK 2004)</v>
          </cell>
          <cell r="E242">
            <v>140000</v>
          </cell>
          <cell r="F242" t="str">
            <v>KG</v>
          </cell>
          <cell r="G242">
            <v>114131</v>
          </cell>
        </row>
        <row r="243">
          <cell r="C243" t="str">
            <v>GALI08P</v>
          </cell>
          <cell r="D243" t="str">
            <v>Giay nhom THERALENE 5mg</v>
          </cell>
          <cell r="E243">
            <v>160245</v>
          </cell>
          <cell r="F243" t="str">
            <v>KG</v>
          </cell>
          <cell r="G243">
            <v>114131</v>
          </cell>
        </row>
        <row r="244">
          <cell r="C244" t="str">
            <v>GALI09P</v>
          </cell>
          <cell r="D244" t="str">
            <v>Giay nhom PROFENID LP 200mg</v>
          </cell>
          <cell r="E244">
            <v>0</v>
          </cell>
          <cell r="F244" t="str">
            <v>KG</v>
          </cell>
          <cell r="G244">
            <v>0</v>
          </cell>
        </row>
        <row r="245">
          <cell r="C245" t="str">
            <v>GALI10AP</v>
          </cell>
          <cell r="D245" t="str">
            <v>Giay nhom SPASMAVERINE(QC MOI)</v>
          </cell>
          <cell r="E245">
            <v>144976</v>
          </cell>
          <cell r="F245" t="str">
            <v>KG</v>
          </cell>
          <cell r="G245">
            <v>114133</v>
          </cell>
        </row>
        <row r="246">
          <cell r="C246" t="str">
            <v>GALI10AXP</v>
          </cell>
          <cell r="D246" t="str">
            <v>GN SPASMAVERINE - XUAT KHAU</v>
          </cell>
          <cell r="E246">
            <v>144976</v>
          </cell>
          <cell r="F246" t="str">
            <v>KG</v>
          </cell>
          <cell r="G246">
            <v>0</v>
          </cell>
        </row>
        <row r="247">
          <cell r="C247" t="str">
            <v>GALI10BP</v>
          </cell>
          <cell r="D247" t="str">
            <v>Giay nhom in SPASMAVERINE co ma vach</v>
          </cell>
          <cell r="E247">
            <v>144976</v>
          </cell>
          <cell r="F247" t="str">
            <v>KG</v>
          </cell>
          <cell r="G247">
            <v>114133</v>
          </cell>
        </row>
        <row r="248">
          <cell r="C248" t="str">
            <v>GALI10CP</v>
          </cell>
          <cell r="D248" t="str">
            <v>Giay nhom Spasmaverine (AVENTIS)</v>
          </cell>
          <cell r="E248">
            <v>133500</v>
          </cell>
          <cell r="F248" t="str">
            <v>KG</v>
          </cell>
          <cell r="G248">
            <v>114133</v>
          </cell>
        </row>
        <row r="249">
          <cell r="C249" t="str">
            <v>GALI10P</v>
          </cell>
          <cell r="D249" t="str">
            <v>Giay nhom SPASMAVERINE</v>
          </cell>
          <cell r="E249">
            <v>144976</v>
          </cell>
          <cell r="F249" t="str">
            <v>KG</v>
          </cell>
          <cell r="G249">
            <v>114133</v>
          </cell>
        </row>
        <row r="250">
          <cell r="C250" t="str">
            <v>GALI11AP</v>
          </cell>
          <cell r="D250" t="str">
            <v>Giay nhom PEFLACINE 2 vien(QC MOI)</v>
          </cell>
          <cell r="E250">
            <v>160245</v>
          </cell>
          <cell r="F250" t="str">
            <v>KG</v>
          </cell>
          <cell r="G250">
            <v>114134</v>
          </cell>
        </row>
        <row r="251">
          <cell r="C251" t="str">
            <v>GALI11AXP</v>
          </cell>
          <cell r="D251" t="str">
            <v>GN PEFLACINE 2v - XUAT KHAU</v>
          </cell>
          <cell r="E251">
            <v>160245</v>
          </cell>
          <cell r="F251" t="str">
            <v>KG</v>
          </cell>
          <cell r="G251">
            <v>185806</v>
          </cell>
        </row>
        <row r="252">
          <cell r="C252" t="str">
            <v>GALI11BP</v>
          </cell>
          <cell r="D252" t="str">
            <v>Giay nhom PEFLACINE 2v (AVENTIS)</v>
          </cell>
          <cell r="E252">
            <v>139500</v>
          </cell>
          <cell r="F252" t="str">
            <v>KG</v>
          </cell>
          <cell r="G252">
            <v>114134</v>
          </cell>
        </row>
        <row r="253">
          <cell r="C253" t="str">
            <v>GALI11P</v>
          </cell>
          <cell r="D253" t="str">
            <v>Giay nhom PEFLACINE 2 vien</v>
          </cell>
          <cell r="E253">
            <v>160245</v>
          </cell>
          <cell r="F253" t="str">
            <v>KG</v>
          </cell>
          <cell r="G253">
            <v>114134</v>
          </cell>
        </row>
        <row r="254">
          <cell r="C254" t="str">
            <v>GALI12AP</v>
          </cell>
          <cell r="D254" t="str">
            <v>Giay nhom MAALOX(QC MOI)</v>
          </cell>
          <cell r="E254">
            <v>144975</v>
          </cell>
          <cell r="F254" t="str">
            <v>KG</v>
          </cell>
          <cell r="G254">
            <v>114135</v>
          </cell>
        </row>
        <row r="255">
          <cell r="C255" t="str">
            <v>GALI12AXP</v>
          </cell>
          <cell r="D255" t="str">
            <v>GN MAALOX - XUAT KHAU</v>
          </cell>
          <cell r="E255">
            <v>144975</v>
          </cell>
          <cell r="F255" t="str">
            <v>KG</v>
          </cell>
          <cell r="G255">
            <v>0</v>
          </cell>
        </row>
        <row r="256">
          <cell r="C256" t="str">
            <v>GALI12BP</v>
          </cell>
          <cell r="D256" t="str">
            <v>Giay nhom MAALOX (AVENTIS)</v>
          </cell>
          <cell r="E256">
            <v>141985</v>
          </cell>
          <cell r="F256" t="str">
            <v>KG</v>
          </cell>
          <cell r="G256">
            <v>114135</v>
          </cell>
        </row>
        <row r="257">
          <cell r="C257" t="str">
            <v>GALI12CP</v>
          </cell>
          <cell r="D257" t="str">
            <v>Giay nhom MAALOX (Mau moi,SDK 2003)</v>
          </cell>
          <cell r="E257">
            <v>133667</v>
          </cell>
          <cell r="F257" t="str">
            <v>KG</v>
          </cell>
          <cell r="G257">
            <v>114135</v>
          </cell>
        </row>
        <row r="258">
          <cell r="C258" t="str">
            <v>GALI12CXP</v>
          </cell>
          <cell r="D258" t="str">
            <v>Giay nhom MAALOX Xk</v>
          </cell>
          <cell r="E258">
            <v>133500</v>
          </cell>
          <cell r="F258" t="str">
            <v>KG</v>
          </cell>
          <cell r="G258">
            <v>185807</v>
          </cell>
        </row>
        <row r="259">
          <cell r="C259" t="str">
            <v>GALI12P</v>
          </cell>
          <cell r="D259" t="str">
            <v>Giay nhom MAALOX</v>
          </cell>
          <cell r="E259">
            <v>144975</v>
          </cell>
          <cell r="F259" t="str">
            <v>KG</v>
          </cell>
          <cell r="G259">
            <v>114135</v>
          </cell>
        </row>
        <row r="260">
          <cell r="C260" t="str">
            <v>GALI13AP</v>
          </cell>
          <cell r="D260" t="str">
            <v>Giay nhom FLAGENTYL(QC MOI)</v>
          </cell>
          <cell r="E260">
            <v>160245</v>
          </cell>
          <cell r="F260" t="str">
            <v>KG</v>
          </cell>
          <cell r="G260">
            <v>114136</v>
          </cell>
        </row>
        <row r="261">
          <cell r="C261" t="str">
            <v>GALI13BP</v>
          </cell>
          <cell r="D261" t="str">
            <v>Giay nhom FLAGENTYL (AVENTIS)</v>
          </cell>
          <cell r="E261">
            <v>149607</v>
          </cell>
          <cell r="F261" t="str">
            <v>KG</v>
          </cell>
          <cell r="G261">
            <v>114136</v>
          </cell>
        </row>
        <row r="262">
          <cell r="C262" t="str">
            <v>GALI13P</v>
          </cell>
          <cell r="D262" t="str">
            <v>Giay nhom FLAGENTYL</v>
          </cell>
          <cell r="E262">
            <v>160245</v>
          </cell>
          <cell r="F262" t="str">
            <v>KG</v>
          </cell>
          <cell r="G262">
            <v>114136</v>
          </cell>
        </row>
        <row r="263">
          <cell r="C263" t="str">
            <v>GALI14AP</v>
          </cell>
          <cell r="D263" t="str">
            <v>AL + PVDC trang duc</v>
          </cell>
          <cell r="E263">
            <v>257429</v>
          </cell>
          <cell r="F263" t="str">
            <v>KG</v>
          </cell>
          <cell r="G263">
            <v>0</v>
          </cell>
        </row>
        <row r="264">
          <cell r="C264" t="str">
            <v>GALI14P</v>
          </cell>
          <cell r="D264" t="str">
            <v>AL + PVDC TRANG DUC</v>
          </cell>
          <cell r="E264">
            <v>257429</v>
          </cell>
          <cell r="F264" t="str">
            <v>KG</v>
          </cell>
          <cell r="G264">
            <v>0</v>
          </cell>
        </row>
        <row r="265">
          <cell r="C265" t="str">
            <v>GALI15P</v>
          </cell>
          <cell r="D265" t="str">
            <v>Giay nhom ROVAMYCINE 1.5 MUI</v>
          </cell>
          <cell r="E265">
            <v>0</v>
          </cell>
          <cell r="F265" t="str">
            <v>KG</v>
          </cell>
          <cell r="G265">
            <v>0</v>
          </cell>
        </row>
        <row r="266">
          <cell r="C266" t="str">
            <v>GALI16P</v>
          </cell>
          <cell r="D266" t="str">
            <v>Giay nhom ROVAMYCINE 3 MUI</v>
          </cell>
          <cell r="E266">
            <v>0</v>
          </cell>
          <cell r="F266" t="str">
            <v>KG</v>
          </cell>
          <cell r="G266">
            <v>0</v>
          </cell>
        </row>
        <row r="267">
          <cell r="C267" t="str">
            <v>GALI17P</v>
          </cell>
          <cell r="D267" t="str">
            <v>Giay nhom RODOGYL</v>
          </cell>
          <cell r="E267">
            <v>0</v>
          </cell>
          <cell r="F267" t="str">
            <v>KG</v>
          </cell>
          <cell r="G267">
            <v>0</v>
          </cell>
        </row>
        <row r="268">
          <cell r="C268" t="str">
            <v>GALI18AP</v>
          </cell>
          <cell r="D268" t="str">
            <v>Giay nhom PEFLACINE 10vien(QC MOI)</v>
          </cell>
          <cell r="E268">
            <v>163108</v>
          </cell>
          <cell r="F268" t="str">
            <v>KG</v>
          </cell>
          <cell r="G268">
            <v>114137</v>
          </cell>
        </row>
        <row r="269">
          <cell r="C269" t="str">
            <v>GALI18AXP</v>
          </cell>
          <cell r="D269" t="str">
            <v>GN PEFLACINE 10v - XUAT KHAU</v>
          </cell>
          <cell r="E269">
            <v>163108</v>
          </cell>
          <cell r="F269" t="str">
            <v>KG</v>
          </cell>
          <cell r="G269">
            <v>0</v>
          </cell>
        </row>
        <row r="270">
          <cell r="C270" t="str">
            <v>GALI18BP</v>
          </cell>
          <cell r="D270" t="str">
            <v>Giay nhom PEFLACINE 10v (AVENTIS)</v>
          </cell>
          <cell r="E270">
            <v>149607</v>
          </cell>
          <cell r="F270" t="str">
            <v>KG</v>
          </cell>
          <cell r="G270">
            <v>114137</v>
          </cell>
        </row>
        <row r="271">
          <cell r="C271" t="str">
            <v>GALI18P</v>
          </cell>
          <cell r="D271" t="str">
            <v>Giay nhom PEFLACINE 10 vien</v>
          </cell>
          <cell r="E271">
            <v>163108</v>
          </cell>
          <cell r="F271" t="str">
            <v>KG</v>
          </cell>
          <cell r="G271">
            <v>114137</v>
          </cell>
        </row>
        <row r="272">
          <cell r="C272" t="str">
            <v>GALI19AP</v>
          </cell>
          <cell r="D272" t="str">
            <v>Giay nhom PARACETAMOL(QC MOI)</v>
          </cell>
          <cell r="E272">
            <v>144975</v>
          </cell>
          <cell r="F272" t="str">
            <v>KG</v>
          </cell>
          <cell r="G272">
            <v>114138</v>
          </cell>
        </row>
        <row r="273">
          <cell r="C273" t="str">
            <v>GALI19AXP</v>
          </cell>
          <cell r="D273" t="str">
            <v>Giay nhom PARACETAMOL Winthrop Xk</v>
          </cell>
          <cell r="E273">
            <v>133500</v>
          </cell>
          <cell r="F273" t="str">
            <v>KG</v>
          </cell>
          <cell r="G273">
            <v>228376</v>
          </cell>
        </row>
        <row r="274">
          <cell r="C274" t="str">
            <v>GALI19BP</v>
          </cell>
          <cell r="D274" t="str">
            <v>Giay nhom in PARACETAMOL co ma vach</v>
          </cell>
          <cell r="E274">
            <v>144975</v>
          </cell>
          <cell r="F274" t="str">
            <v>KG</v>
          </cell>
          <cell r="G274">
            <v>114138</v>
          </cell>
        </row>
        <row r="275">
          <cell r="C275" t="str">
            <v>GALI19CP</v>
          </cell>
          <cell r="D275" t="str">
            <v>Giay Nhom Paracetamol (AVENTIS)</v>
          </cell>
          <cell r="E275">
            <v>157435</v>
          </cell>
          <cell r="F275" t="str">
            <v>KG</v>
          </cell>
          <cell r="G275">
            <v>114138</v>
          </cell>
        </row>
        <row r="276">
          <cell r="C276" t="str">
            <v>GALI19DP</v>
          </cell>
          <cell r="D276" t="str">
            <v>Giay nhom PARACETAMOL(Khong in SDK)</v>
          </cell>
          <cell r="E276">
            <v>133500</v>
          </cell>
          <cell r="F276" t="str">
            <v>KG</v>
          </cell>
          <cell r="G276">
            <v>114138</v>
          </cell>
        </row>
        <row r="277">
          <cell r="C277" t="str">
            <v>GALI19EP</v>
          </cell>
          <cell r="D277" t="str">
            <v>Giay nhom PARACETAMOL Winthrop</v>
          </cell>
          <cell r="E277">
            <v>133500</v>
          </cell>
          <cell r="F277" t="str">
            <v>KG</v>
          </cell>
          <cell r="G277">
            <v>114138</v>
          </cell>
        </row>
        <row r="278">
          <cell r="C278" t="str">
            <v>GALI19P</v>
          </cell>
          <cell r="D278" t="str">
            <v>Giay nhom PARACETAMOL</v>
          </cell>
          <cell r="E278">
            <v>144975</v>
          </cell>
          <cell r="F278" t="str">
            <v>KG</v>
          </cell>
          <cell r="G278">
            <v>114138</v>
          </cell>
        </row>
        <row r="279">
          <cell r="C279" t="str">
            <v>GALI20AP</v>
          </cell>
          <cell r="D279" t="str">
            <v>Giay nhom DECONTRACTYL 250mg,119mm</v>
          </cell>
          <cell r="E279">
            <v>148000</v>
          </cell>
          <cell r="F279" t="str">
            <v>KG</v>
          </cell>
          <cell r="G279">
            <v>232285</v>
          </cell>
        </row>
        <row r="280">
          <cell r="C280" t="str">
            <v>GALI20AXP</v>
          </cell>
          <cell r="D280" t="str">
            <v>Giay nhom DECONTRACTYL xk 250mg,144mm</v>
          </cell>
          <cell r="E280">
            <v>0</v>
          </cell>
          <cell r="F280" t="str">
            <v>KG</v>
          </cell>
          <cell r="G280">
            <v>223505</v>
          </cell>
        </row>
        <row r="281">
          <cell r="C281" t="str">
            <v>GALI21AP</v>
          </cell>
          <cell r="D281" t="str">
            <v>Giay nhom NO-SPA 107um</v>
          </cell>
          <cell r="E281">
            <v>140000</v>
          </cell>
          <cell r="F281" t="str">
            <v>KG</v>
          </cell>
          <cell r="G281">
            <v>225102</v>
          </cell>
        </row>
        <row r="282">
          <cell r="C282" t="str">
            <v>GALI21AXP</v>
          </cell>
          <cell r="D282" t="str">
            <v>Giay nhom NO-SPA 107um XK</v>
          </cell>
          <cell r="E282">
            <v>140000</v>
          </cell>
          <cell r="F282" t="str">
            <v>KG</v>
          </cell>
          <cell r="G282">
            <v>238079</v>
          </cell>
        </row>
        <row r="283">
          <cell r="C283" t="str">
            <v>GALI22AP</v>
          </cell>
          <cell r="D283" t="str">
            <v>Giay nhom CORYZAL</v>
          </cell>
          <cell r="E283">
            <v>139500</v>
          </cell>
          <cell r="F283" t="str">
            <v>KG</v>
          </cell>
          <cell r="G283">
            <v>225956</v>
          </cell>
        </row>
        <row r="284">
          <cell r="C284" t="str">
            <v>GALI23AP</v>
          </cell>
          <cell r="D284" t="str">
            <v>Giay phuc hop ACEMUC 100(mat 1)</v>
          </cell>
          <cell r="E284">
            <v>72000</v>
          </cell>
          <cell r="F284" t="str">
            <v>KG</v>
          </cell>
          <cell r="G284">
            <v>232286</v>
          </cell>
        </row>
        <row r="285">
          <cell r="C285" t="str">
            <v>GALI24AP</v>
          </cell>
          <cell r="D285" t="str">
            <v>Giay phuc hop ACEMUC 200(in mat 1)</v>
          </cell>
          <cell r="E285">
            <v>71000</v>
          </cell>
          <cell r="F285" t="str">
            <v>KG</v>
          </cell>
          <cell r="G285">
            <v>232287</v>
          </cell>
        </row>
        <row r="286">
          <cell r="C286" t="str">
            <v>GALI25AP</v>
          </cell>
          <cell r="D286" t="str">
            <v>Giay nhom ACODINE</v>
          </cell>
          <cell r="E286">
            <v>103200</v>
          </cell>
          <cell r="F286" t="str">
            <v>KG</v>
          </cell>
          <cell r="G286">
            <v>232288</v>
          </cell>
        </row>
        <row r="287">
          <cell r="C287" t="str">
            <v>GALI26AP</v>
          </cell>
          <cell r="D287" t="str">
            <v>Giay nhom trang 120mm</v>
          </cell>
          <cell r="E287">
            <v>71500</v>
          </cell>
          <cell r="F287" t="str">
            <v>KG</v>
          </cell>
          <cell r="G287">
            <v>232289</v>
          </cell>
        </row>
        <row r="288">
          <cell r="C288" t="str">
            <v>GALI27AP</v>
          </cell>
          <cell r="D288" t="str">
            <v>Giay nhom ADRENOXYL</v>
          </cell>
          <cell r="E288">
            <v>89500</v>
          </cell>
          <cell r="F288" t="str">
            <v>KG</v>
          </cell>
          <cell r="G288">
            <v>232291</v>
          </cell>
        </row>
        <row r="289">
          <cell r="C289" t="str">
            <v>GALI28AP</v>
          </cell>
          <cell r="D289" t="str">
            <v>Giay nhom DECONTRACTYL 500mg,144mm</v>
          </cell>
          <cell r="E289">
            <v>148000</v>
          </cell>
          <cell r="F289" t="str">
            <v>KG</v>
          </cell>
          <cell r="G289">
            <v>232292</v>
          </cell>
        </row>
        <row r="290">
          <cell r="C290" t="str">
            <v>GALI29AP</v>
          </cell>
          <cell r="D290" t="str">
            <v>Giay nhom NAUTAMINE 136mm</v>
          </cell>
          <cell r="E290">
            <v>149500</v>
          </cell>
          <cell r="F290" t="str">
            <v>KG</v>
          </cell>
          <cell r="G290">
            <v>232293</v>
          </cell>
        </row>
        <row r="291">
          <cell r="C291" t="str">
            <v>GALI30AP</v>
          </cell>
          <cell r="D291" t="str">
            <v>Giay phuc hop SORBITOL DELALANDE</v>
          </cell>
          <cell r="E291">
            <v>71500</v>
          </cell>
          <cell r="F291" t="str">
            <v>KG</v>
          </cell>
          <cell r="G291">
            <v>232296</v>
          </cell>
        </row>
        <row r="292">
          <cell r="C292" t="str">
            <v>GALU01P</v>
          </cell>
          <cell r="D292" t="str">
            <v>Giay nhom 107 mm</v>
          </cell>
          <cell r="E292">
            <v>106700</v>
          </cell>
          <cell r="F292" t="str">
            <v>KG</v>
          </cell>
          <cell r="G292">
            <v>114139</v>
          </cell>
        </row>
        <row r="293">
          <cell r="C293" t="str">
            <v>GALU02P</v>
          </cell>
          <cell r="D293" t="str">
            <v>Giay nhom 122 mm</v>
          </cell>
          <cell r="E293">
            <v>106700</v>
          </cell>
          <cell r="F293" t="str">
            <v>KG</v>
          </cell>
          <cell r="G293">
            <v>114140</v>
          </cell>
        </row>
        <row r="294">
          <cell r="C294" t="str">
            <v>GALU03P</v>
          </cell>
          <cell r="D294" t="str">
            <v>Giay nhom 140 mm</v>
          </cell>
          <cell r="E294">
            <v>100000</v>
          </cell>
          <cell r="F294" t="str">
            <v>KG</v>
          </cell>
          <cell r="G294">
            <v>114141</v>
          </cell>
        </row>
        <row r="295">
          <cell r="C295" t="str">
            <v>GALU04P</v>
          </cell>
          <cell r="D295" t="str">
            <v>Giay nhom 160 mm</v>
          </cell>
          <cell r="E295">
            <v>100000</v>
          </cell>
          <cell r="F295" t="str">
            <v>KG</v>
          </cell>
          <cell r="G295">
            <v>114142</v>
          </cell>
        </row>
        <row r="296">
          <cell r="C296" t="str">
            <v>GALU05P</v>
          </cell>
          <cell r="D296" t="str">
            <v>Giay nhom 126 mm</v>
          </cell>
          <cell r="E296">
            <v>130000</v>
          </cell>
          <cell r="F296" t="str">
            <v>KG</v>
          </cell>
          <cell r="G296">
            <v>0</v>
          </cell>
        </row>
        <row r="297">
          <cell r="C297" t="str">
            <v>GALU06P</v>
          </cell>
          <cell r="D297" t="str">
            <v>Giay nhom 118 mm</v>
          </cell>
          <cell r="E297">
            <v>135000</v>
          </cell>
          <cell r="F297" t="str">
            <v>KG</v>
          </cell>
          <cell r="G297">
            <v>114143</v>
          </cell>
        </row>
        <row r="298">
          <cell r="C298" t="str">
            <v>GALU07P</v>
          </cell>
          <cell r="D298" t="str">
            <v>Giay nhom 144 mm</v>
          </cell>
          <cell r="E298">
            <v>130000</v>
          </cell>
          <cell r="F298" t="str">
            <v>KG</v>
          </cell>
          <cell r="G298">
            <v>0</v>
          </cell>
        </row>
        <row r="299">
          <cell r="C299" t="str">
            <v>GALU08P</v>
          </cell>
          <cell r="D299" t="str">
            <v>Giay nhom 134 mm</v>
          </cell>
          <cell r="E299">
            <v>202000</v>
          </cell>
          <cell r="F299" t="str">
            <v>KG</v>
          </cell>
          <cell r="G299">
            <v>0</v>
          </cell>
        </row>
        <row r="300">
          <cell r="C300" t="str">
            <v>GALU09P</v>
          </cell>
          <cell r="D300" t="str">
            <v>Giay nhom PVDC cho DENORAL vien</v>
          </cell>
          <cell r="E300">
            <v>233200</v>
          </cell>
          <cell r="F300" t="str">
            <v>KG</v>
          </cell>
          <cell r="G300">
            <v>0</v>
          </cell>
        </row>
        <row r="301">
          <cell r="C301" t="str">
            <v>GAN10PP</v>
          </cell>
          <cell r="D301" t="str">
            <v>DONG SO LO GANIDAN 100 vi</v>
          </cell>
          <cell r="E301">
            <v>19730.697474699999</v>
          </cell>
          <cell r="F301" t="str">
            <v>CA</v>
          </cell>
          <cell r="G301">
            <v>0</v>
          </cell>
        </row>
        <row r="302">
          <cell r="C302" t="str">
            <v>GAN1101F</v>
          </cell>
          <cell r="D302" t="str">
            <v>GANIDAN 500mg  hop 100 vi x 10</v>
          </cell>
          <cell r="E302">
            <v>0</v>
          </cell>
          <cell r="F302" t="str">
            <v>HO</v>
          </cell>
          <cell r="G302">
            <v>0</v>
          </cell>
        </row>
        <row r="303">
          <cell r="C303" t="str">
            <v>GAN1102F</v>
          </cell>
          <cell r="D303" t="str">
            <v>GANIDAN 500mg  hop 2 vi x 10</v>
          </cell>
          <cell r="E303">
            <v>0</v>
          </cell>
          <cell r="F303" t="str">
            <v>HO</v>
          </cell>
          <cell r="G303">
            <v>0</v>
          </cell>
        </row>
        <row r="304">
          <cell r="C304" t="str">
            <v>GAN1103F</v>
          </cell>
          <cell r="D304" t="str">
            <v>GANIDAN 500mg  ong 20v</v>
          </cell>
          <cell r="E304">
            <v>0</v>
          </cell>
          <cell r="F304" t="str">
            <v>KG</v>
          </cell>
          <cell r="G304">
            <v>0</v>
          </cell>
        </row>
        <row r="305">
          <cell r="C305" t="str">
            <v>GAN11PP</v>
          </cell>
          <cell r="D305" t="str">
            <v>DONG SO LO GANIDAN 2 vi</v>
          </cell>
          <cell r="E305">
            <v>325.7714532</v>
          </cell>
          <cell r="F305" t="str">
            <v>CA</v>
          </cell>
          <cell r="G305">
            <v>0</v>
          </cell>
        </row>
        <row r="306">
          <cell r="C306" t="str">
            <v>GAN1FS</v>
          </cell>
          <cell r="D306" t="str">
            <v>GANIDAN vien-ces</v>
          </cell>
          <cell r="E306">
            <v>62.661867880000003</v>
          </cell>
          <cell r="F306" t="str">
            <v>EA</v>
          </cell>
          <cell r="G306">
            <v>0</v>
          </cell>
        </row>
        <row r="307">
          <cell r="C307" t="str">
            <v>GELA011NER</v>
          </cell>
          <cell r="D307" t="str">
            <v>GELATINE PS 200 Bl.Mesh 30 (SKW)</v>
          </cell>
          <cell r="E307">
            <v>106445</v>
          </cell>
          <cell r="F307" t="str">
            <v>KG</v>
          </cell>
          <cell r="G307">
            <v>114099</v>
          </cell>
        </row>
        <row r="308">
          <cell r="C308" t="str">
            <v>GENT011NER</v>
          </cell>
          <cell r="D308" t="str">
            <v>GENTISATE DE SODIUM</v>
          </cell>
          <cell r="E308">
            <v>20493000</v>
          </cell>
          <cell r="F308" t="str">
            <v>KG</v>
          </cell>
          <cell r="G308">
            <v>114118</v>
          </cell>
        </row>
        <row r="309">
          <cell r="C309" t="str">
            <v>GLOC01P</v>
          </cell>
          <cell r="D309" t="str">
            <v>Giay loc sirop</v>
          </cell>
          <cell r="E309">
            <v>19166</v>
          </cell>
          <cell r="F309" t="str">
            <v>CA</v>
          </cell>
          <cell r="G309">
            <v>0</v>
          </cell>
        </row>
        <row r="310">
          <cell r="C310" t="str">
            <v>GLYC012NER</v>
          </cell>
          <cell r="D310" t="str">
            <v>GLYCERINE</v>
          </cell>
          <cell r="E310">
            <v>14000</v>
          </cell>
          <cell r="F310" t="str">
            <v>KG</v>
          </cell>
          <cell r="G310">
            <v>114100</v>
          </cell>
        </row>
        <row r="311">
          <cell r="C311" t="str">
            <v>GOMM011NER</v>
          </cell>
          <cell r="D311" t="str">
            <v>GOMME ARABIQUE POUDRE</v>
          </cell>
          <cell r="E311">
            <v>146608</v>
          </cell>
          <cell r="F311" t="str">
            <v>KG</v>
          </cell>
          <cell r="G311">
            <v>0</v>
          </cell>
        </row>
        <row r="312">
          <cell r="C312" t="str">
            <v>GON01P</v>
          </cell>
          <cell r="D312" t="str">
            <v>Gon tham nuoc</v>
          </cell>
          <cell r="E312">
            <v>44000</v>
          </cell>
          <cell r="F312" t="str">
            <v>KG</v>
          </cell>
          <cell r="G312">
            <v>0</v>
          </cell>
        </row>
        <row r="313">
          <cell r="C313" t="str">
            <v>GUAI011NAFR01R</v>
          </cell>
          <cell r="D313" t="str">
            <v>GUAIFENESINE - AVENTIS</v>
          </cell>
          <cell r="E313">
            <v>386100</v>
          </cell>
          <cell r="F313" t="str">
            <v>KG</v>
          </cell>
          <cell r="G313">
            <v>153678</v>
          </cell>
        </row>
        <row r="314">
          <cell r="C314" t="str">
            <v>GUAI011NAFR08R</v>
          </cell>
          <cell r="D314" t="str">
            <v>GUAIFENESINE - RHODIA (FRANCE)</v>
          </cell>
          <cell r="E314">
            <v>386100</v>
          </cell>
          <cell r="F314" t="str">
            <v>KG</v>
          </cell>
          <cell r="G314">
            <v>257203</v>
          </cell>
        </row>
        <row r="315">
          <cell r="C315" t="str">
            <v>GUAI011NAR</v>
          </cell>
          <cell r="D315" t="str">
            <v>GUAIFENESINE</v>
          </cell>
          <cell r="E315">
            <v>386100</v>
          </cell>
          <cell r="F315" t="str">
            <v>KG</v>
          </cell>
          <cell r="G315">
            <v>153678</v>
          </cell>
        </row>
        <row r="316">
          <cell r="C316" t="str">
            <v>HOP01P</v>
          </cell>
          <cell r="D316" t="str">
            <v>Hop 400 tui VINACOR</v>
          </cell>
          <cell r="E316">
            <v>1650</v>
          </cell>
          <cell r="F316" t="str">
            <v>CA</v>
          </cell>
          <cell r="G316">
            <v>0</v>
          </cell>
        </row>
        <row r="317">
          <cell r="C317" t="str">
            <v>HOP02P</v>
          </cell>
          <cell r="D317" t="str">
            <v>Hop ANTRIMA 2 vi</v>
          </cell>
          <cell r="E317">
            <v>260</v>
          </cell>
          <cell r="F317" t="str">
            <v>CA</v>
          </cell>
          <cell r="G317">
            <v>0</v>
          </cell>
        </row>
        <row r="318">
          <cell r="C318" t="str">
            <v>HOP02PP</v>
          </cell>
          <cell r="D318" t="str">
            <v>HOP ANTRIMA 2 VI CO SO LO</v>
          </cell>
          <cell r="E318">
            <v>157</v>
          </cell>
          <cell r="F318" t="str">
            <v>CA</v>
          </cell>
          <cell r="G318">
            <v>0</v>
          </cell>
        </row>
        <row r="319">
          <cell r="C319" t="str">
            <v>HOP03P</v>
          </cell>
          <cell r="D319" t="str">
            <v>Hop ASPIRINE</v>
          </cell>
          <cell r="E319">
            <v>75</v>
          </cell>
          <cell r="F319" t="str">
            <v>CA</v>
          </cell>
          <cell r="G319">
            <v>0</v>
          </cell>
        </row>
        <row r="320">
          <cell r="C320" t="str">
            <v>HOP03PP</v>
          </cell>
          <cell r="D320" t="str">
            <v>HOP ASPIRINE CO SO LO</v>
          </cell>
          <cell r="E320">
            <v>75</v>
          </cell>
          <cell r="F320" t="str">
            <v>CA</v>
          </cell>
          <cell r="G320">
            <v>0</v>
          </cell>
        </row>
        <row r="321">
          <cell r="C321" t="str">
            <v>HOP04P</v>
          </cell>
          <cell r="D321" t="str">
            <v>Hop BEVITINE</v>
          </cell>
          <cell r="E321">
            <v>210</v>
          </cell>
          <cell r="F321" t="str">
            <v>CA</v>
          </cell>
          <cell r="G321">
            <v>0</v>
          </cell>
        </row>
        <row r="322">
          <cell r="C322" t="str">
            <v>HOP04PP</v>
          </cell>
          <cell r="D322" t="str">
            <v>HOP BEVITINE ONG CO SO LO</v>
          </cell>
          <cell r="E322">
            <v>157</v>
          </cell>
          <cell r="F322" t="str">
            <v>CA</v>
          </cell>
          <cell r="G322">
            <v>0</v>
          </cell>
        </row>
        <row r="323">
          <cell r="C323" t="str">
            <v>HOP05P</v>
          </cell>
          <cell r="D323" t="str">
            <v>Hop BEVITINE vi</v>
          </cell>
          <cell r="E323">
            <v>260</v>
          </cell>
          <cell r="F323" t="str">
            <v>CA</v>
          </cell>
          <cell r="G323">
            <v>0</v>
          </cell>
        </row>
        <row r="324">
          <cell r="C324" t="str">
            <v>HOP05PP</v>
          </cell>
          <cell r="D324" t="str">
            <v>HOP BEVITINE VI CO SO LO</v>
          </cell>
          <cell r="E324">
            <v>157</v>
          </cell>
          <cell r="F324" t="str">
            <v>CA</v>
          </cell>
          <cell r="G324">
            <v>0</v>
          </cell>
        </row>
        <row r="325">
          <cell r="C325" t="str">
            <v>HOP06AP</v>
          </cell>
          <cell r="D325" t="str">
            <v>Hop CIDERMEX (SDK 2000)</v>
          </cell>
          <cell r="E325">
            <v>206.8</v>
          </cell>
          <cell r="F325" t="str">
            <v>CA</v>
          </cell>
          <cell r="G325">
            <v>0</v>
          </cell>
        </row>
        <row r="326">
          <cell r="C326" t="str">
            <v>HOP06P</v>
          </cell>
          <cell r="D326" t="str">
            <v>Hop CIDERMEX</v>
          </cell>
          <cell r="E326">
            <v>206.8</v>
          </cell>
          <cell r="F326" t="str">
            <v>CA</v>
          </cell>
          <cell r="G326">
            <v>0</v>
          </cell>
        </row>
        <row r="327">
          <cell r="C327" t="str">
            <v>HOP06PP</v>
          </cell>
          <cell r="D327" t="str">
            <v>HOP CIDERMEX CO SO LO</v>
          </cell>
          <cell r="E327">
            <v>122</v>
          </cell>
          <cell r="F327" t="str">
            <v>CA</v>
          </cell>
          <cell r="G327">
            <v>0</v>
          </cell>
        </row>
        <row r="328">
          <cell r="C328" t="str">
            <v>HOP07AP</v>
          </cell>
          <cell r="D328" t="str">
            <v>Hop FLAGYL 2 vi(QC MOI)</v>
          </cell>
          <cell r="E328">
            <v>187</v>
          </cell>
          <cell r="F328" t="str">
            <v>CA</v>
          </cell>
          <cell r="G328">
            <v>114145</v>
          </cell>
        </row>
        <row r="329">
          <cell r="C329" t="str">
            <v>HOP07BP</v>
          </cell>
          <cell r="D329" t="str">
            <v>Hop FLAGYL co ma vach</v>
          </cell>
          <cell r="E329">
            <v>187</v>
          </cell>
          <cell r="F329" t="str">
            <v>CA</v>
          </cell>
          <cell r="G329">
            <v>114145</v>
          </cell>
        </row>
        <row r="330">
          <cell r="C330" t="str">
            <v>HOP07CP</v>
          </cell>
          <cell r="D330" t="str">
            <v>Hop Flagyl (AVENTIS)</v>
          </cell>
          <cell r="E330">
            <v>187</v>
          </cell>
          <cell r="F330" t="str">
            <v>CA</v>
          </cell>
          <cell r="G330">
            <v>114145</v>
          </cell>
        </row>
        <row r="331">
          <cell r="C331" t="str">
            <v>HOP07DP</v>
          </cell>
          <cell r="D331" t="str">
            <v>Hop FLAGYL(SDK 2004)</v>
          </cell>
          <cell r="E331">
            <v>162</v>
          </cell>
          <cell r="F331" t="str">
            <v>CA</v>
          </cell>
          <cell r="G331">
            <v>114145</v>
          </cell>
        </row>
        <row r="332">
          <cell r="C332" t="str">
            <v>HOP07EP</v>
          </cell>
          <cell r="D332" t="str">
            <v>Hop FLAGYL(11,000d)</v>
          </cell>
          <cell r="E332">
            <v>162</v>
          </cell>
          <cell r="F332" t="str">
            <v>CA</v>
          </cell>
          <cell r="G332">
            <v>114145</v>
          </cell>
        </row>
        <row r="333">
          <cell r="C333" t="str">
            <v>HOP07P</v>
          </cell>
          <cell r="D333" t="str">
            <v>Hop FLAGYL 2 vi</v>
          </cell>
          <cell r="E333">
            <v>187</v>
          </cell>
          <cell r="F333" t="str">
            <v>CA</v>
          </cell>
          <cell r="G333">
            <v>114145</v>
          </cell>
        </row>
        <row r="334">
          <cell r="C334" t="str">
            <v>HOP07PP</v>
          </cell>
          <cell r="D334" t="str">
            <v>HOP FLAGYL VI CO SO LO</v>
          </cell>
          <cell r="E334">
            <v>166</v>
          </cell>
          <cell r="F334" t="str">
            <v>CA</v>
          </cell>
          <cell r="G334">
            <v>114145</v>
          </cell>
        </row>
        <row r="335">
          <cell r="C335" t="str">
            <v>HOP08P</v>
          </cell>
          <cell r="D335" t="str">
            <v>Hop FLAGYL ong</v>
          </cell>
          <cell r="E335">
            <v>1388</v>
          </cell>
          <cell r="F335" t="str">
            <v>CA</v>
          </cell>
          <cell r="G335">
            <v>0</v>
          </cell>
        </row>
        <row r="336">
          <cell r="C336" t="str">
            <v>HOP08PP</v>
          </cell>
          <cell r="D336" t="str">
            <v>HOP FLAGYL ONG CO SO LO</v>
          </cell>
          <cell r="E336">
            <v>1388</v>
          </cell>
          <cell r="F336" t="str">
            <v>CA</v>
          </cell>
          <cell r="G336">
            <v>0</v>
          </cell>
        </row>
        <row r="337">
          <cell r="C337" t="str">
            <v>HOP09AP</v>
          </cell>
          <cell r="D337" t="str">
            <v>Hop FLAGYSTATIN vi(QC MOI)</v>
          </cell>
          <cell r="E337">
            <v>187</v>
          </cell>
          <cell r="F337" t="str">
            <v>CA</v>
          </cell>
          <cell r="G337">
            <v>0</v>
          </cell>
        </row>
        <row r="338">
          <cell r="C338" t="str">
            <v>HOP09BP</v>
          </cell>
          <cell r="D338" t="str">
            <v>Hop FLAGYSTATIN co ma vach</v>
          </cell>
          <cell r="E338">
            <v>187</v>
          </cell>
          <cell r="F338" t="str">
            <v>CA</v>
          </cell>
          <cell r="G338">
            <v>0</v>
          </cell>
        </row>
        <row r="339">
          <cell r="C339" t="str">
            <v>HOP09P</v>
          </cell>
          <cell r="D339" t="str">
            <v>Hop FLAGYSTATIN vi</v>
          </cell>
          <cell r="E339">
            <v>187</v>
          </cell>
          <cell r="F339" t="str">
            <v>CA</v>
          </cell>
          <cell r="G339">
            <v>0</v>
          </cell>
        </row>
        <row r="340">
          <cell r="C340" t="str">
            <v>HOP09PP</v>
          </cell>
          <cell r="D340" t="str">
            <v>HOP FLAGYSTATIN CO SO LO</v>
          </cell>
          <cell r="E340">
            <v>157</v>
          </cell>
          <cell r="F340" t="str">
            <v>CA</v>
          </cell>
          <cell r="G340">
            <v>0</v>
          </cell>
        </row>
        <row r="341">
          <cell r="C341" t="str">
            <v>HOP10P</v>
          </cell>
          <cell r="D341" t="str">
            <v>Hop GANIDAN 2 vi</v>
          </cell>
          <cell r="E341">
            <v>250</v>
          </cell>
          <cell r="F341" t="str">
            <v>CA</v>
          </cell>
          <cell r="G341">
            <v>0</v>
          </cell>
        </row>
        <row r="342">
          <cell r="C342" t="str">
            <v>HOP10PP</v>
          </cell>
          <cell r="D342" t="str">
            <v>HOP GANIDAN VI CO SO LO</v>
          </cell>
          <cell r="E342">
            <v>159</v>
          </cell>
          <cell r="F342" t="str">
            <v>CA</v>
          </cell>
          <cell r="G342">
            <v>0</v>
          </cell>
        </row>
        <row r="343">
          <cell r="C343" t="str">
            <v>HOP11ACP</v>
          </cell>
          <cell r="D343" t="str">
            <v>Hop PHENERGAN creme - A CHAU(SDK2000)</v>
          </cell>
          <cell r="E343">
            <v>185</v>
          </cell>
          <cell r="F343" t="str">
            <v>CA</v>
          </cell>
          <cell r="G343">
            <v>114147</v>
          </cell>
        </row>
        <row r="344">
          <cell r="C344" t="str">
            <v>HOP11BP</v>
          </cell>
          <cell r="D344" t="str">
            <v>Hop PHENERGAN creme(QC MOI)</v>
          </cell>
          <cell r="E344">
            <v>185</v>
          </cell>
          <cell r="F344" t="str">
            <v>CA</v>
          </cell>
          <cell r="G344">
            <v>114147</v>
          </cell>
        </row>
        <row r="345">
          <cell r="C345" t="str">
            <v>HOP11CP</v>
          </cell>
          <cell r="D345" t="str">
            <v>Hop PHENERGAN creme (in duoc NSX)</v>
          </cell>
          <cell r="E345">
            <v>185</v>
          </cell>
          <cell r="F345" t="str">
            <v>CA</v>
          </cell>
          <cell r="G345">
            <v>114147</v>
          </cell>
        </row>
        <row r="346">
          <cell r="C346" t="str">
            <v>HOP11DP</v>
          </cell>
          <cell r="D346" t="str">
            <v>Hop Phenergan Creme (AVENTIS)</v>
          </cell>
          <cell r="E346">
            <v>180</v>
          </cell>
          <cell r="F346" t="str">
            <v>CA</v>
          </cell>
          <cell r="G346">
            <v>114147</v>
          </cell>
        </row>
        <row r="347">
          <cell r="C347" t="str">
            <v>HOP11EP</v>
          </cell>
          <cell r="D347" t="str">
            <v>Hop PHENERGAN Creme (Khong in SL-NSX-HD)</v>
          </cell>
          <cell r="E347">
            <v>180</v>
          </cell>
          <cell r="F347" t="str">
            <v>CA</v>
          </cell>
          <cell r="G347">
            <v>114147</v>
          </cell>
        </row>
        <row r="348">
          <cell r="C348" t="str">
            <v>HOP11FP</v>
          </cell>
          <cell r="D348" t="str">
            <v>Hop PHENERGAN Creme (SDK 2005)</v>
          </cell>
          <cell r="E348">
            <v>156</v>
          </cell>
          <cell r="F348" t="str">
            <v>CA</v>
          </cell>
          <cell r="G348">
            <v>114147</v>
          </cell>
        </row>
        <row r="349">
          <cell r="C349" t="str">
            <v>HOP11GP</v>
          </cell>
          <cell r="D349" t="str">
            <v>Hop PHENERGAN Creme(8,300d)</v>
          </cell>
          <cell r="E349">
            <v>156</v>
          </cell>
          <cell r="F349" t="str">
            <v>CA</v>
          </cell>
          <cell r="G349">
            <v>114147</v>
          </cell>
        </row>
        <row r="350">
          <cell r="C350" t="str">
            <v>HOP11LKVP</v>
          </cell>
          <cell r="D350" t="str">
            <v>Hop PHENERGAN creme(SDK 2000)</v>
          </cell>
          <cell r="E350">
            <v>185</v>
          </cell>
          <cell r="F350" t="str">
            <v>CA</v>
          </cell>
          <cell r="G350">
            <v>114147</v>
          </cell>
        </row>
        <row r="351">
          <cell r="C351" t="str">
            <v>HOP11P</v>
          </cell>
          <cell r="D351" t="str">
            <v>Hop PHENERGAN creme</v>
          </cell>
          <cell r="E351">
            <v>185</v>
          </cell>
          <cell r="F351" t="str">
            <v>CA</v>
          </cell>
          <cell r="G351">
            <v>114147</v>
          </cell>
        </row>
        <row r="352">
          <cell r="C352" t="str">
            <v>HOP11PP</v>
          </cell>
          <cell r="D352" t="str">
            <v>HOP PHENERGAN Cre CO SO LO</v>
          </cell>
          <cell r="E352">
            <v>118</v>
          </cell>
          <cell r="F352" t="str">
            <v>CA</v>
          </cell>
          <cell r="G352">
            <v>114147</v>
          </cell>
        </row>
        <row r="353">
          <cell r="C353" t="str">
            <v>HOP12AP</v>
          </cell>
          <cell r="D353" t="str">
            <v>Hop PHENERGAN sp 125ml</v>
          </cell>
          <cell r="E353">
            <v>477</v>
          </cell>
          <cell r="F353" t="str">
            <v>CA</v>
          </cell>
          <cell r="G353">
            <v>114148</v>
          </cell>
        </row>
        <row r="354">
          <cell r="C354" t="str">
            <v>HOP12BP</v>
          </cell>
          <cell r="D354" t="str">
            <v>Hop PHENERGAN sp 125ml(QC MOI)</v>
          </cell>
          <cell r="E354">
            <v>477</v>
          </cell>
          <cell r="F354" t="str">
            <v>CA</v>
          </cell>
          <cell r="G354">
            <v>114148</v>
          </cell>
        </row>
        <row r="355">
          <cell r="C355" t="str">
            <v>HOP12CP</v>
          </cell>
          <cell r="D355" t="str">
            <v>Hop PHENERGAN 125ml (AVENTIS)</v>
          </cell>
          <cell r="E355">
            <v>443</v>
          </cell>
          <cell r="F355" t="str">
            <v>CA</v>
          </cell>
          <cell r="G355">
            <v>114148</v>
          </cell>
        </row>
        <row r="356">
          <cell r="C356" t="str">
            <v>HOP12DP</v>
          </cell>
          <cell r="D356" t="str">
            <v>Hop PHENERGAN 125ml(SDK 2005)</v>
          </cell>
          <cell r="E356">
            <v>409</v>
          </cell>
          <cell r="F356" t="str">
            <v>CA</v>
          </cell>
          <cell r="G356">
            <v>114148</v>
          </cell>
        </row>
        <row r="357">
          <cell r="C357" t="str">
            <v>HOP12EP</v>
          </cell>
          <cell r="D357" t="str">
            <v>Hop PHENERGAN 125ml(10,500d)</v>
          </cell>
          <cell r="E357">
            <v>409</v>
          </cell>
          <cell r="F357" t="str">
            <v>CA</v>
          </cell>
          <cell r="G357">
            <v>114148</v>
          </cell>
        </row>
        <row r="358">
          <cell r="C358" t="str">
            <v>HOP12LKVAP</v>
          </cell>
          <cell r="D358" t="str">
            <v>Hop PHENERGAN sp 125 ml(SDK 99)</v>
          </cell>
          <cell r="E358">
            <v>477</v>
          </cell>
          <cell r="F358" t="str">
            <v>CA</v>
          </cell>
          <cell r="G358">
            <v>114148</v>
          </cell>
        </row>
        <row r="359">
          <cell r="C359" t="str">
            <v>HOP12LKVP</v>
          </cell>
          <cell r="D359" t="str">
            <v>Hop PHENERGAN sp 125ml - LIKSIN</v>
          </cell>
          <cell r="E359">
            <v>477</v>
          </cell>
          <cell r="F359" t="str">
            <v>HO</v>
          </cell>
          <cell r="G359">
            <v>114148</v>
          </cell>
        </row>
        <row r="360">
          <cell r="C360" t="str">
            <v>HOP12P</v>
          </cell>
          <cell r="D360" t="str">
            <v>Hop PHENERGAN sp 125 ml</v>
          </cell>
          <cell r="E360">
            <v>477</v>
          </cell>
          <cell r="F360" t="str">
            <v>CA</v>
          </cell>
          <cell r="G360">
            <v>114148</v>
          </cell>
        </row>
        <row r="361">
          <cell r="C361" t="str">
            <v>HOP12PP</v>
          </cell>
          <cell r="D361" t="str">
            <v>HOP PHENERGAN Sp 125 CO SO LO</v>
          </cell>
          <cell r="E361">
            <v>362</v>
          </cell>
          <cell r="F361" t="str">
            <v>CA</v>
          </cell>
          <cell r="G361">
            <v>114148</v>
          </cell>
        </row>
        <row r="362">
          <cell r="C362" t="str">
            <v>HOP13BP</v>
          </cell>
          <cell r="D362" t="str">
            <v>Hop PHENERGAN 90ml(QC MOI)</v>
          </cell>
          <cell r="E362">
            <v>363</v>
          </cell>
          <cell r="F362" t="str">
            <v>CA</v>
          </cell>
          <cell r="G362">
            <v>114149</v>
          </cell>
        </row>
        <row r="363">
          <cell r="C363" t="str">
            <v>HOP13CP</v>
          </cell>
          <cell r="D363" t="str">
            <v>Hop PHENERGAN 90ml (AVENTIS)</v>
          </cell>
          <cell r="E363">
            <v>354</v>
          </cell>
          <cell r="F363" t="str">
            <v>CA</v>
          </cell>
          <cell r="G363">
            <v>114149</v>
          </cell>
        </row>
        <row r="364">
          <cell r="C364" t="str">
            <v>HOP13DP</v>
          </cell>
          <cell r="D364" t="str">
            <v>Hop PHENERGAN 90ml(SDK 2005)</v>
          </cell>
          <cell r="E364">
            <v>314</v>
          </cell>
          <cell r="F364" t="str">
            <v>CA</v>
          </cell>
          <cell r="G364">
            <v>114149</v>
          </cell>
        </row>
        <row r="365">
          <cell r="C365" t="str">
            <v>HOP13EP</v>
          </cell>
          <cell r="D365" t="str">
            <v>Hop PHENERGAN 90ml(9,000d)</v>
          </cell>
          <cell r="E365">
            <v>314</v>
          </cell>
          <cell r="F365" t="str">
            <v>CA</v>
          </cell>
          <cell r="G365">
            <v>114149</v>
          </cell>
        </row>
        <row r="366">
          <cell r="C366" t="str">
            <v>HOP13LKVAP</v>
          </cell>
          <cell r="D366" t="str">
            <v>Hop PHENERGAN sp 90 ml(SDK 99)</v>
          </cell>
          <cell r="E366">
            <v>363</v>
          </cell>
          <cell r="F366" t="str">
            <v>CA</v>
          </cell>
          <cell r="G366">
            <v>114149</v>
          </cell>
        </row>
        <row r="367">
          <cell r="C367" t="str">
            <v>HOP13LKVP</v>
          </cell>
          <cell r="D367" t="str">
            <v>Hop PHENERGAN sp 90ml - LIKSIN</v>
          </cell>
          <cell r="E367">
            <v>363</v>
          </cell>
          <cell r="F367" t="str">
            <v>HO</v>
          </cell>
          <cell r="G367">
            <v>114149</v>
          </cell>
        </row>
        <row r="368">
          <cell r="C368" t="str">
            <v>HOP13P</v>
          </cell>
          <cell r="D368" t="str">
            <v>Hop PHENERGAN sp 90 ml</v>
          </cell>
          <cell r="E368">
            <v>363</v>
          </cell>
          <cell r="F368" t="str">
            <v>CA</v>
          </cell>
          <cell r="G368">
            <v>114149</v>
          </cell>
        </row>
        <row r="369">
          <cell r="C369" t="str">
            <v>HOP13PP</v>
          </cell>
          <cell r="D369" t="str">
            <v>HOP PHENERGAN Sp 90 CO SO LO</v>
          </cell>
          <cell r="E369">
            <v>319</v>
          </cell>
          <cell r="F369" t="str">
            <v>CA</v>
          </cell>
          <cell r="G369">
            <v>114149</v>
          </cell>
        </row>
        <row r="370">
          <cell r="C370" t="str">
            <v>HOP14AP</v>
          </cell>
          <cell r="D370" t="str">
            <v>Hop PROFENID 50 mg(SDK 99)</v>
          </cell>
          <cell r="E370">
            <v>237</v>
          </cell>
          <cell r="F370" t="str">
            <v>CA</v>
          </cell>
          <cell r="G370">
            <v>114150</v>
          </cell>
        </row>
        <row r="371">
          <cell r="C371" t="str">
            <v>HOP14BP</v>
          </cell>
          <cell r="D371" t="str">
            <v>Hop PROFENID 50mg(QC MOI)</v>
          </cell>
          <cell r="E371">
            <v>237</v>
          </cell>
          <cell r="F371" t="str">
            <v>CA</v>
          </cell>
          <cell r="G371">
            <v>114150</v>
          </cell>
        </row>
        <row r="372">
          <cell r="C372" t="str">
            <v>HOP14CP</v>
          </cell>
          <cell r="D372" t="str">
            <v>Hop PROFENID 50mg co ma vach</v>
          </cell>
          <cell r="E372">
            <v>237</v>
          </cell>
          <cell r="F372" t="str">
            <v>CA</v>
          </cell>
          <cell r="G372">
            <v>114150</v>
          </cell>
        </row>
        <row r="373">
          <cell r="C373" t="str">
            <v>HOP14DP</v>
          </cell>
          <cell r="D373" t="str">
            <v>Hop PROFENID 50mg (AVENTIS)</v>
          </cell>
          <cell r="E373">
            <v>231</v>
          </cell>
          <cell r="F373" t="str">
            <v>CA</v>
          </cell>
          <cell r="G373">
            <v>114150</v>
          </cell>
        </row>
        <row r="374">
          <cell r="C374" t="str">
            <v>HOP14EP</v>
          </cell>
          <cell r="D374" t="str">
            <v>Hop PROFENID 50mg (SDK2004)</v>
          </cell>
          <cell r="E374">
            <v>201</v>
          </cell>
          <cell r="F374" t="str">
            <v>CA</v>
          </cell>
          <cell r="G374">
            <v>114150</v>
          </cell>
        </row>
        <row r="375">
          <cell r="C375" t="str">
            <v>HOP14FP</v>
          </cell>
          <cell r="D375" t="str">
            <v>Hop PROFENID 50mg(19,500d)</v>
          </cell>
          <cell r="E375">
            <v>201</v>
          </cell>
          <cell r="F375" t="str">
            <v>CA</v>
          </cell>
          <cell r="G375">
            <v>114150</v>
          </cell>
        </row>
        <row r="376">
          <cell r="C376" t="str">
            <v>HOP14P</v>
          </cell>
          <cell r="D376" t="str">
            <v>Hop PROFENID vi</v>
          </cell>
          <cell r="E376">
            <v>237</v>
          </cell>
          <cell r="F376" t="str">
            <v>CA</v>
          </cell>
          <cell r="G376">
            <v>114150</v>
          </cell>
        </row>
        <row r="377">
          <cell r="C377" t="str">
            <v>HOP14PP</v>
          </cell>
          <cell r="D377" t="str">
            <v>HOP PROFENID CO SO LO</v>
          </cell>
          <cell r="E377">
            <v>175</v>
          </cell>
          <cell r="F377" t="str">
            <v>CA</v>
          </cell>
          <cell r="G377">
            <v>114150</v>
          </cell>
        </row>
        <row r="378">
          <cell r="C378" t="str">
            <v>HOP15AP</v>
          </cell>
          <cell r="D378" t="str">
            <v>Hop SECTRAL vi</v>
          </cell>
          <cell r="E378">
            <v>194</v>
          </cell>
          <cell r="F378" t="str">
            <v>CA</v>
          </cell>
          <cell r="G378">
            <v>114151</v>
          </cell>
        </row>
        <row r="379">
          <cell r="C379" t="str">
            <v>HOP15BP</v>
          </cell>
          <cell r="D379" t="str">
            <v>Hop SECTRAL(QC MOI)</v>
          </cell>
          <cell r="E379">
            <v>194</v>
          </cell>
          <cell r="F379" t="str">
            <v>CA</v>
          </cell>
          <cell r="G379">
            <v>114151</v>
          </cell>
        </row>
        <row r="380">
          <cell r="C380" t="str">
            <v>HOP15CP</v>
          </cell>
          <cell r="D380" t="str">
            <v>Hop SECTRAL co ma vach</v>
          </cell>
          <cell r="E380">
            <v>194</v>
          </cell>
          <cell r="F380" t="str">
            <v>CA</v>
          </cell>
          <cell r="G380">
            <v>114151</v>
          </cell>
        </row>
        <row r="381">
          <cell r="C381" t="str">
            <v>HOP15DP</v>
          </cell>
          <cell r="D381" t="str">
            <v>Hop SECTRAL (AVENTIS)</v>
          </cell>
          <cell r="E381">
            <v>189</v>
          </cell>
          <cell r="F381" t="str">
            <v>CA</v>
          </cell>
          <cell r="G381">
            <v>114151</v>
          </cell>
        </row>
        <row r="382">
          <cell r="C382" t="str">
            <v>HOP15EP</v>
          </cell>
          <cell r="D382" t="str">
            <v>Hop SECTRAL(SDK 2004)</v>
          </cell>
          <cell r="E382">
            <v>166</v>
          </cell>
          <cell r="F382" t="str">
            <v>CA</v>
          </cell>
          <cell r="G382">
            <v>114151</v>
          </cell>
        </row>
        <row r="383">
          <cell r="C383" t="str">
            <v>HOP15FP</v>
          </cell>
          <cell r="D383" t="str">
            <v>Hop SECTRAL(50,000d)</v>
          </cell>
          <cell r="E383">
            <v>166</v>
          </cell>
          <cell r="F383" t="str">
            <v>CA</v>
          </cell>
          <cell r="G383">
            <v>114151</v>
          </cell>
        </row>
        <row r="384">
          <cell r="C384" t="str">
            <v>HOP15P</v>
          </cell>
          <cell r="D384" t="str">
            <v>Hop SECTRAL vi</v>
          </cell>
          <cell r="E384">
            <v>194</v>
          </cell>
          <cell r="F384" t="str">
            <v>CA</v>
          </cell>
          <cell r="G384">
            <v>114151</v>
          </cell>
        </row>
        <row r="385">
          <cell r="C385" t="str">
            <v>HOP15PP</v>
          </cell>
          <cell r="D385" t="str">
            <v>HOP SECTRAL CO SO LO</v>
          </cell>
          <cell r="E385">
            <v>157</v>
          </cell>
          <cell r="F385" t="str">
            <v>CA</v>
          </cell>
          <cell r="G385">
            <v>114151</v>
          </cell>
        </row>
        <row r="386">
          <cell r="C386" t="str">
            <v>HOP16P</v>
          </cell>
          <cell r="D386" t="str">
            <v>Hop TETRA pde ong</v>
          </cell>
          <cell r="E386">
            <v>96</v>
          </cell>
          <cell r="F386" t="str">
            <v>CA</v>
          </cell>
          <cell r="G386">
            <v>0</v>
          </cell>
        </row>
        <row r="387">
          <cell r="C387" t="str">
            <v>HOP16PP</v>
          </cell>
          <cell r="D387" t="str">
            <v>HOP TETRA Pde CO SO LO</v>
          </cell>
          <cell r="E387">
            <v>96</v>
          </cell>
          <cell r="F387" t="str">
            <v>CA</v>
          </cell>
          <cell r="G387">
            <v>0</v>
          </cell>
        </row>
        <row r="388">
          <cell r="C388" t="str">
            <v>HOP17AP</v>
          </cell>
          <cell r="D388" t="str">
            <v>Hop THERALENE 125ml(QC MOI)</v>
          </cell>
          <cell r="E388">
            <v>473</v>
          </cell>
          <cell r="F388" t="str">
            <v>CA</v>
          </cell>
          <cell r="G388">
            <v>114152</v>
          </cell>
        </row>
        <row r="389">
          <cell r="C389" t="str">
            <v>HOP17BP</v>
          </cell>
          <cell r="D389" t="str">
            <v>Hop THERALENE 125ml (AVENTIS)</v>
          </cell>
          <cell r="E389">
            <v>443</v>
          </cell>
          <cell r="F389" t="str">
            <v>CA</v>
          </cell>
          <cell r="G389">
            <v>114152</v>
          </cell>
        </row>
        <row r="390">
          <cell r="C390" t="str">
            <v>HOP17CP</v>
          </cell>
          <cell r="D390" t="str">
            <v>Hop THERALENE 125ml(SDK 2004)</v>
          </cell>
          <cell r="E390">
            <v>409</v>
          </cell>
          <cell r="F390" t="str">
            <v>CA</v>
          </cell>
          <cell r="G390">
            <v>114152</v>
          </cell>
        </row>
        <row r="391">
          <cell r="C391" t="str">
            <v>HOP17DP</v>
          </cell>
          <cell r="D391" t="str">
            <v>Hop THERALENE 125ml(14,000d)</v>
          </cell>
          <cell r="E391">
            <v>403</v>
          </cell>
          <cell r="F391" t="str">
            <v>CA</v>
          </cell>
          <cell r="G391">
            <v>114152</v>
          </cell>
        </row>
        <row r="392">
          <cell r="C392" t="str">
            <v>HOP17LKVP</v>
          </cell>
          <cell r="D392" t="str">
            <v>Hop THERALENE sp 125ml - LIKSIN</v>
          </cell>
          <cell r="E392">
            <v>473</v>
          </cell>
          <cell r="F392" t="str">
            <v>HO</v>
          </cell>
          <cell r="G392">
            <v>114152</v>
          </cell>
        </row>
        <row r="393">
          <cell r="C393" t="str">
            <v>HOP17P</v>
          </cell>
          <cell r="D393" t="str">
            <v>Hop THERALENE sp 125ml</v>
          </cell>
          <cell r="E393">
            <v>473</v>
          </cell>
          <cell r="F393" t="str">
            <v>CA</v>
          </cell>
          <cell r="G393">
            <v>114152</v>
          </cell>
        </row>
        <row r="394">
          <cell r="C394" t="str">
            <v>HOP17PP</v>
          </cell>
          <cell r="D394" t="str">
            <v>HOP THERALENE Sp 125 ML CO SO LO</v>
          </cell>
          <cell r="E394">
            <v>362</v>
          </cell>
          <cell r="F394" t="str">
            <v>CA</v>
          </cell>
          <cell r="G394">
            <v>114152</v>
          </cell>
        </row>
        <row r="395">
          <cell r="C395" t="str">
            <v>HOP18AP</v>
          </cell>
          <cell r="D395" t="str">
            <v>Hop THERALENE sp 90ml(QC MOI)</v>
          </cell>
          <cell r="E395">
            <v>363</v>
          </cell>
          <cell r="F395" t="str">
            <v>CA</v>
          </cell>
          <cell r="G395">
            <v>114153</v>
          </cell>
        </row>
        <row r="396">
          <cell r="C396" t="str">
            <v>HOP18BP</v>
          </cell>
          <cell r="D396" t="str">
            <v>Hop THERALENE 90ml (AVENTIS)</v>
          </cell>
          <cell r="E396">
            <v>354</v>
          </cell>
          <cell r="F396" t="str">
            <v>CA</v>
          </cell>
          <cell r="G396">
            <v>114153</v>
          </cell>
        </row>
        <row r="397">
          <cell r="C397" t="str">
            <v>HOP18CP</v>
          </cell>
          <cell r="D397" t="str">
            <v>Hop THERALENE 90ml(SDK 2004)</v>
          </cell>
          <cell r="E397">
            <v>314</v>
          </cell>
          <cell r="F397" t="str">
            <v>CA</v>
          </cell>
          <cell r="G397">
            <v>114153</v>
          </cell>
        </row>
        <row r="398">
          <cell r="C398" t="str">
            <v>HOP18DP</v>
          </cell>
          <cell r="D398" t="str">
            <v>Hop THERALENE 90ml(12,000d)</v>
          </cell>
          <cell r="E398">
            <v>314</v>
          </cell>
          <cell r="F398" t="str">
            <v>CA</v>
          </cell>
          <cell r="G398">
            <v>114153</v>
          </cell>
        </row>
        <row r="399">
          <cell r="C399" t="str">
            <v>HOP18LKVP</v>
          </cell>
          <cell r="D399" t="str">
            <v>Hop THERALENE sp 90ml - LIKSIN</v>
          </cell>
          <cell r="E399">
            <v>363</v>
          </cell>
          <cell r="F399" t="str">
            <v>HO</v>
          </cell>
          <cell r="G399">
            <v>114153</v>
          </cell>
        </row>
        <row r="400">
          <cell r="C400" t="str">
            <v>HOP18P</v>
          </cell>
          <cell r="D400" t="str">
            <v>Hop THERALENE sp 90 ml</v>
          </cell>
          <cell r="E400">
            <v>363</v>
          </cell>
          <cell r="F400" t="str">
            <v>CA</v>
          </cell>
          <cell r="G400">
            <v>114153</v>
          </cell>
        </row>
        <row r="401">
          <cell r="C401" t="str">
            <v>HOP18PP</v>
          </cell>
          <cell r="D401" t="str">
            <v>HOP THERALENE Sp 90 ml CO SO LO</v>
          </cell>
          <cell r="E401">
            <v>291</v>
          </cell>
          <cell r="F401" t="str">
            <v>CA</v>
          </cell>
          <cell r="G401">
            <v>114153</v>
          </cell>
        </row>
        <row r="402">
          <cell r="C402" t="str">
            <v>HOP19AP</v>
          </cell>
          <cell r="D402" t="str">
            <v>Hop TOPLEXIL sp(SDK 99)</v>
          </cell>
          <cell r="E402">
            <v>358</v>
          </cell>
          <cell r="F402" t="str">
            <v>CA</v>
          </cell>
          <cell r="G402">
            <v>114156</v>
          </cell>
        </row>
        <row r="403">
          <cell r="C403" t="str">
            <v>HOP19BP</v>
          </cell>
          <cell r="D403" t="str">
            <v>Hop TOPLEXIL sp(QC MOI)</v>
          </cell>
          <cell r="E403">
            <v>358</v>
          </cell>
          <cell r="F403" t="str">
            <v>CA</v>
          </cell>
          <cell r="G403">
            <v>114156</v>
          </cell>
        </row>
        <row r="404">
          <cell r="C404" t="str">
            <v>HOP19CP</v>
          </cell>
          <cell r="D404" t="str">
            <v>Hop TOPLEXIL 90ml (AVENTIS)</v>
          </cell>
          <cell r="E404">
            <v>354</v>
          </cell>
          <cell r="F404" t="str">
            <v>CA</v>
          </cell>
          <cell r="G404">
            <v>114156</v>
          </cell>
        </row>
        <row r="405">
          <cell r="C405" t="str">
            <v>HOP19DP</v>
          </cell>
          <cell r="D405" t="str">
            <v>Hop TOPLEXIL sp(SDK 2004)</v>
          </cell>
          <cell r="E405">
            <v>314</v>
          </cell>
          <cell r="F405" t="str">
            <v>CA</v>
          </cell>
          <cell r="G405">
            <v>114156</v>
          </cell>
        </row>
        <row r="406">
          <cell r="C406" t="str">
            <v>HOP19EP</v>
          </cell>
          <cell r="D406" t="str">
            <v>Hop TOPLEXIL sp(11,400d)</v>
          </cell>
          <cell r="E406">
            <v>314</v>
          </cell>
          <cell r="F406" t="str">
            <v>CA</v>
          </cell>
          <cell r="G406">
            <v>114156</v>
          </cell>
        </row>
        <row r="407">
          <cell r="C407" t="str">
            <v>HOP19LKVP</v>
          </cell>
          <cell r="D407" t="str">
            <v>Hop TOPLEXIL sp - LIKSIN</v>
          </cell>
          <cell r="E407">
            <v>358</v>
          </cell>
          <cell r="F407" t="str">
            <v>HO</v>
          </cell>
          <cell r="G407">
            <v>114156</v>
          </cell>
        </row>
        <row r="408">
          <cell r="C408" t="str">
            <v>HOP19P</v>
          </cell>
          <cell r="D408" t="str">
            <v>Hop TOPLEXIL sp</v>
          </cell>
          <cell r="E408">
            <v>358</v>
          </cell>
          <cell r="F408" t="str">
            <v>CA</v>
          </cell>
          <cell r="G408">
            <v>114156</v>
          </cell>
        </row>
        <row r="409">
          <cell r="C409" t="str">
            <v>HOP19PP</v>
          </cell>
          <cell r="D409" t="str">
            <v>HOP TOPLEXIL Sp CO SO LO</v>
          </cell>
          <cell r="E409">
            <v>356</v>
          </cell>
          <cell r="F409" t="str">
            <v>CA</v>
          </cell>
          <cell r="G409">
            <v>114156</v>
          </cell>
        </row>
        <row r="410">
          <cell r="C410" t="str">
            <v>HOP20P</v>
          </cell>
          <cell r="D410" t="str">
            <v>Hop TOPLEXIL vi</v>
          </cell>
          <cell r="E410">
            <v>161</v>
          </cell>
          <cell r="F410" t="str">
            <v>CA</v>
          </cell>
          <cell r="G410">
            <v>0</v>
          </cell>
        </row>
        <row r="411">
          <cell r="C411" t="str">
            <v>HOP20PP</v>
          </cell>
          <cell r="D411" t="str">
            <v>HOP TOPLEXIL VI CO SO LO</v>
          </cell>
          <cell r="E411">
            <v>161</v>
          </cell>
          <cell r="F411" t="str">
            <v>CA</v>
          </cell>
          <cell r="G411">
            <v>0</v>
          </cell>
        </row>
        <row r="412">
          <cell r="C412" t="str">
            <v>HOP21ACP</v>
          </cell>
          <cell r="D412" t="str">
            <v>Hop TOPLEXIL vien - A CHAU(SDK 2000)</v>
          </cell>
          <cell r="E412">
            <v>187</v>
          </cell>
          <cell r="F412" t="str">
            <v>CA</v>
          </cell>
          <cell r="G412">
            <v>114157</v>
          </cell>
        </row>
        <row r="413">
          <cell r="C413" t="str">
            <v>HOP21AP</v>
          </cell>
          <cell r="D413" t="str">
            <v>Hop TOPLEXIL nang (Them NSX)</v>
          </cell>
          <cell r="E413">
            <v>187</v>
          </cell>
          <cell r="F413" t="str">
            <v>CA</v>
          </cell>
          <cell r="G413">
            <v>114157</v>
          </cell>
        </row>
        <row r="414">
          <cell r="C414" t="str">
            <v>HOP21BP</v>
          </cell>
          <cell r="D414" t="str">
            <v>Hop TOPLEXIL vien (AVENTIS)</v>
          </cell>
          <cell r="E414">
            <v>175</v>
          </cell>
          <cell r="F414" t="str">
            <v>CA</v>
          </cell>
          <cell r="G414">
            <v>114157</v>
          </cell>
        </row>
        <row r="415">
          <cell r="C415" t="str">
            <v>HOP21CP</v>
          </cell>
          <cell r="D415" t="str">
            <v>Hop TOPLEXIL vien (SDK 2005)</v>
          </cell>
          <cell r="E415">
            <v>157</v>
          </cell>
          <cell r="F415" t="str">
            <v>CA</v>
          </cell>
          <cell r="G415">
            <v>114157</v>
          </cell>
        </row>
        <row r="416">
          <cell r="C416" t="str">
            <v>HOP21DP</v>
          </cell>
          <cell r="D416" t="str">
            <v>Hop TOPLEXIL vien(16,000d)</v>
          </cell>
          <cell r="E416">
            <v>157</v>
          </cell>
          <cell r="F416" t="str">
            <v>CA</v>
          </cell>
          <cell r="G416">
            <v>114157</v>
          </cell>
        </row>
        <row r="417">
          <cell r="C417" t="str">
            <v>HOP21LKVP</v>
          </cell>
          <cell r="D417" t="str">
            <v>Hop TOPLEXIL vien - LIKSIN</v>
          </cell>
          <cell r="E417">
            <v>187</v>
          </cell>
          <cell r="F417" t="str">
            <v>HO</v>
          </cell>
          <cell r="G417">
            <v>114157</v>
          </cell>
        </row>
        <row r="418">
          <cell r="C418" t="str">
            <v>HOP21P</v>
          </cell>
          <cell r="D418" t="str">
            <v>Hop TOPLEXIL vien</v>
          </cell>
          <cell r="E418">
            <v>187</v>
          </cell>
          <cell r="F418" t="str">
            <v>CA</v>
          </cell>
          <cell r="G418">
            <v>114157</v>
          </cell>
        </row>
        <row r="419">
          <cell r="C419" t="str">
            <v>HOP21PP</v>
          </cell>
          <cell r="D419" t="str">
            <v>HOP TOPLEXIL ONG CO SO LO</v>
          </cell>
          <cell r="E419">
            <v>157</v>
          </cell>
          <cell r="F419" t="str">
            <v>CA</v>
          </cell>
          <cell r="G419">
            <v>114157</v>
          </cell>
        </row>
        <row r="420">
          <cell r="C420" t="str">
            <v>HOP22P</v>
          </cell>
          <cell r="D420" t="str">
            <v>Hop VITASCORBOL</v>
          </cell>
          <cell r="E420">
            <v>157.29</v>
          </cell>
          <cell r="F420" t="str">
            <v>CA</v>
          </cell>
          <cell r="G420">
            <v>0</v>
          </cell>
        </row>
        <row r="421">
          <cell r="C421" t="str">
            <v>HOP22PP</v>
          </cell>
          <cell r="D421" t="str">
            <v>HOP VITASCORBOL CO SO LO</v>
          </cell>
          <cell r="E421">
            <v>157.29</v>
          </cell>
          <cell r="F421" t="str">
            <v>CA</v>
          </cell>
          <cell r="G421">
            <v>0</v>
          </cell>
        </row>
        <row r="422">
          <cell r="C422" t="str">
            <v>HOP23P</v>
          </cell>
          <cell r="D422" t="str">
            <v>Hop TRUNG GIAN</v>
          </cell>
          <cell r="E422">
            <v>2640</v>
          </cell>
          <cell r="F422" t="str">
            <v>CA</v>
          </cell>
          <cell r="G422">
            <v>0</v>
          </cell>
        </row>
        <row r="423">
          <cell r="C423" t="str">
            <v>HOP24AP</v>
          </cell>
          <cell r="D423" t="str">
            <v>Hop THERALENE 5mg(QC MOI)</v>
          </cell>
          <cell r="E423">
            <v>274</v>
          </cell>
          <cell r="F423" t="str">
            <v>CA</v>
          </cell>
          <cell r="G423">
            <v>114158</v>
          </cell>
        </row>
        <row r="424">
          <cell r="C424" t="str">
            <v>HOP24BP</v>
          </cell>
          <cell r="D424" t="str">
            <v>Hop THERALENE 5mg co ma vach</v>
          </cell>
          <cell r="E424">
            <v>274</v>
          </cell>
          <cell r="F424" t="str">
            <v>CA</v>
          </cell>
          <cell r="G424">
            <v>114158</v>
          </cell>
        </row>
        <row r="425">
          <cell r="C425" t="str">
            <v>HOP24CP</v>
          </cell>
          <cell r="D425" t="str">
            <v>Hop THERALENE 5mg (AVENTIS)</v>
          </cell>
          <cell r="E425">
            <v>267</v>
          </cell>
          <cell r="F425" t="str">
            <v>CA</v>
          </cell>
          <cell r="G425">
            <v>114158</v>
          </cell>
        </row>
        <row r="426">
          <cell r="C426" t="str">
            <v>HOP24DP</v>
          </cell>
          <cell r="D426" t="str">
            <v>Hop THERALENE 5mg(SDK 2004)</v>
          </cell>
          <cell r="E426">
            <v>235</v>
          </cell>
          <cell r="F426" t="str">
            <v>CA</v>
          </cell>
          <cell r="G426">
            <v>114158</v>
          </cell>
        </row>
        <row r="427">
          <cell r="C427" t="str">
            <v>HOP24EP</v>
          </cell>
          <cell r="D427" t="str">
            <v>Hop THERALENE 5mg(21,000d)</v>
          </cell>
          <cell r="E427">
            <v>235</v>
          </cell>
          <cell r="F427" t="str">
            <v>CA</v>
          </cell>
          <cell r="G427">
            <v>114158</v>
          </cell>
        </row>
        <row r="428">
          <cell r="C428" t="str">
            <v>HOP24P</v>
          </cell>
          <cell r="D428" t="str">
            <v>Hop THERALENE 5mg</v>
          </cell>
          <cell r="E428">
            <v>274</v>
          </cell>
          <cell r="F428" t="str">
            <v>CA</v>
          </cell>
          <cell r="G428">
            <v>114158</v>
          </cell>
        </row>
        <row r="429">
          <cell r="C429" t="str">
            <v>HOP25AP</v>
          </cell>
          <cell r="D429" t="str">
            <v>Hop PROFENID Gel 60g(QC MOI)</v>
          </cell>
          <cell r="E429">
            <v>410</v>
          </cell>
          <cell r="F429" t="str">
            <v>CA</v>
          </cell>
          <cell r="G429">
            <v>114159</v>
          </cell>
        </row>
        <row r="430">
          <cell r="C430" t="str">
            <v>HOP25AXP</v>
          </cell>
          <cell r="D430" t="str">
            <v>HOP PROFENID Gel 60 - Xuat Khau</v>
          </cell>
          <cell r="E430">
            <v>410</v>
          </cell>
          <cell r="F430" t="str">
            <v>CA</v>
          </cell>
          <cell r="G430">
            <v>0</v>
          </cell>
        </row>
        <row r="431">
          <cell r="C431" t="str">
            <v>HOP25BP</v>
          </cell>
          <cell r="D431" t="str">
            <v>Hop PROFENID gel 60g (AVENTIS)</v>
          </cell>
          <cell r="E431">
            <v>351</v>
          </cell>
          <cell r="F431" t="str">
            <v>CA</v>
          </cell>
          <cell r="G431">
            <v>114159</v>
          </cell>
        </row>
        <row r="432">
          <cell r="C432" t="str">
            <v>HOP25CP</v>
          </cell>
          <cell r="D432" t="str">
            <v>Hop PROFENID Gel 60g(33,000d)</v>
          </cell>
          <cell r="E432">
            <v>351</v>
          </cell>
          <cell r="F432" t="str">
            <v>CA</v>
          </cell>
          <cell r="G432">
            <v>114159</v>
          </cell>
        </row>
        <row r="433">
          <cell r="C433" t="str">
            <v>HOP25P</v>
          </cell>
          <cell r="D433" t="str">
            <v>Hop PROFENID 60g gel</v>
          </cell>
          <cell r="E433">
            <v>410</v>
          </cell>
          <cell r="F433" t="str">
            <v>CA</v>
          </cell>
          <cell r="G433">
            <v>114159</v>
          </cell>
        </row>
        <row r="434">
          <cell r="C434" t="str">
            <v>HOP26AP</v>
          </cell>
          <cell r="D434" t="str">
            <v>Hop PROFENID gel 30g (AVENTIS)</v>
          </cell>
          <cell r="E434">
            <v>314</v>
          </cell>
          <cell r="F434" t="str">
            <v>CA</v>
          </cell>
          <cell r="G434">
            <v>114160</v>
          </cell>
        </row>
        <row r="435">
          <cell r="C435" t="str">
            <v>HOP26AXP</v>
          </cell>
          <cell r="D435" t="str">
            <v>HOP PROFENID Gel 30 - Xuat Khau</v>
          </cell>
          <cell r="E435">
            <v>314</v>
          </cell>
          <cell r="F435" t="str">
            <v>CA</v>
          </cell>
          <cell r="G435">
            <v>0</v>
          </cell>
        </row>
        <row r="436">
          <cell r="C436" t="str">
            <v>HOP26BP</v>
          </cell>
          <cell r="D436" t="str">
            <v>Hop PROFENID gel 30g (AVENTIS)</v>
          </cell>
          <cell r="E436">
            <v>267</v>
          </cell>
          <cell r="F436" t="str">
            <v>CA</v>
          </cell>
          <cell r="G436">
            <v>114160</v>
          </cell>
        </row>
        <row r="437">
          <cell r="C437" t="str">
            <v>HOP26CP</v>
          </cell>
          <cell r="D437" t="str">
            <v>Hop PROFENID Gel 30g(23,000d)</v>
          </cell>
          <cell r="E437">
            <v>267</v>
          </cell>
          <cell r="F437" t="str">
            <v>CA</v>
          </cell>
          <cell r="G437">
            <v>114160</v>
          </cell>
        </row>
        <row r="438">
          <cell r="C438" t="str">
            <v>HOP26P</v>
          </cell>
          <cell r="D438" t="str">
            <v>Hop PROFENID 30g Gel</v>
          </cell>
          <cell r="E438">
            <v>314</v>
          </cell>
          <cell r="F438" t="str">
            <v>CA</v>
          </cell>
          <cell r="G438">
            <v>114160</v>
          </cell>
        </row>
        <row r="439">
          <cell r="C439" t="str">
            <v>HOP27AP</v>
          </cell>
          <cell r="D439" t="str">
            <v>Hop SPASMAVERINE(QC MOI)</v>
          </cell>
          <cell r="E439">
            <v>132</v>
          </cell>
          <cell r="F439" t="str">
            <v>CA</v>
          </cell>
          <cell r="G439">
            <v>114161</v>
          </cell>
        </row>
        <row r="440">
          <cell r="C440" t="str">
            <v>HOP27AXP</v>
          </cell>
          <cell r="D440" t="str">
            <v>HOP SPASMAVERINE - XK CAMBODIA</v>
          </cell>
          <cell r="E440">
            <v>132</v>
          </cell>
          <cell r="F440" t="str">
            <v>CA</v>
          </cell>
          <cell r="G440">
            <v>0</v>
          </cell>
        </row>
        <row r="441">
          <cell r="C441" t="str">
            <v>HOP27BP</v>
          </cell>
          <cell r="D441" t="str">
            <v>Hop SPASMAVERINE,KT moi,co ma vach</v>
          </cell>
          <cell r="E441">
            <v>132</v>
          </cell>
          <cell r="F441" t="str">
            <v>CA</v>
          </cell>
          <cell r="G441">
            <v>114161</v>
          </cell>
        </row>
        <row r="442">
          <cell r="C442" t="str">
            <v>HOP27CP</v>
          </cell>
          <cell r="D442" t="str">
            <v>Hop SPASMAVERINE (AVENTIS)</v>
          </cell>
          <cell r="E442">
            <v>104</v>
          </cell>
          <cell r="F442" t="str">
            <v>CA</v>
          </cell>
          <cell r="G442">
            <v>114161</v>
          </cell>
        </row>
        <row r="443">
          <cell r="C443" t="str">
            <v>HOP27DP</v>
          </cell>
          <cell r="D443" t="str">
            <v>Hop SPAMAVERINE(19,000d)</v>
          </cell>
          <cell r="E443">
            <v>104</v>
          </cell>
          <cell r="F443" t="str">
            <v>CA</v>
          </cell>
          <cell r="G443">
            <v>114161</v>
          </cell>
        </row>
        <row r="444">
          <cell r="C444" t="str">
            <v>HOP27P</v>
          </cell>
          <cell r="D444" t="str">
            <v>Hop SPASMAVERINE</v>
          </cell>
          <cell r="E444">
            <v>132</v>
          </cell>
          <cell r="F444" t="str">
            <v>CA</v>
          </cell>
          <cell r="G444">
            <v>114161</v>
          </cell>
        </row>
        <row r="445">
          <cell r="C445" t="str">
            <v>HOP28AP</v>
          </cell>
          <cell r="D445" t="str">
            <v>Hop PEFLACINE 10vien(QC MOI)</v>
          </cell>
          <cell r="E445">
            <v>215</v>
          </cell>
          <cell r="F445" t="str">
            <v>CA</v>
          </cell>
          <cell r="G445">
            <v>114162</v>
          </cell>
        </row>
        <row r="446">
          <cell r="C446" t="str">
            <v>HOP28AXP</v>
          </cell>
          <cell r="D446" t="str">
            <v>HOP PEFLACINE 10V-XK CAMBODIA</v>
          </cell>
          <cell r="E446">
            <v>215</v>
          </cell>
          <cell r="F446" t="str">
            <v>CA</v>
          </cell>
          <cell r="G446">
            <v>0</v>
          </cell>
        </row>
        <row r="447">
          <cell r="C447" t="str">
            <v>HOP28BP</v>
          </cell>
          <cell r="D447" t="str">
            <v>Hop PEFLACINE 10v co ma vach</v>
          </cell>
          <cell r="E447">
            <v>215</v>
          </cell>
          <cell r="F447" t="str">
            <v>CA</v>
          </cell>
          <cell r="G447">
            <v>114162</v>
          </cell>
        </row>
        <row r="448">
          <cell r="C448" t="str">
            <v>HOP28CP</v>
          </cell>
          <cell r="D448" t="str">
            <v>Hop PEFLACINE 10v (AVENTIS)</v>
          </cell>
          <cell r="E448">
            <v>174</v>
          </cell>
          <cell r="F448" t="str">
            <v>CA</v>
          </cell>
          <cell r="G448">
            <v>114162</v>
          </cell>
        </row>
        <row r="449">
          <cell r="C449" t="str">
            <v>HOP28DP</v>
          </cell>
          <cell r="D449" t="str">
            <v>Hop PEFLACINE 10v(92,000d)</v>
          </cell>
          <cell r="E449">
            <v>174</v>
          </cell>
          <cell r="F449" t="str">
            <v>CA</v>
          </cell>
          <cell r="G449">
            <v>114162</v>
          </cell>
        </row>
        <row r="450">
          <cell r="C450" t="str">
            <v>HOP28P</v>
          </cell>
          <cell r="D450" t="str">
            <v>Hop PEFLACINE 10 vien</v>
          </cell>
          <cell r="E450">
            <v>215</v>
          </cell>
          <cell r="F450" t="str">
            <v>CA</v>
          </cell>
          <cell r="G450">
            <v>114162</v>
          </cell>
        </row>
        <row r="451">
          <cell r="C451" t="str">
            <v>HOP29AP</v>
          </cell>
          <cell r="D451" t="str">
            <v>Hop PEFLACINE 2v(QC MOI)</v>
          </cell>
          <cell r="E451">
            <v>153</v>
          </cell>
          <cell r="F451" t="str">
            <v>CA</v>
          </cell>
          <cell r="G451">
            <v>114163</v>
          </cell>
        </row>
        <row r="452">
          <cell r="C452" t="str">
            <v>HOP29AXP</v>
          </cell>
          <cell r="D452" t="str">
            <v>HOP PEFLACINE 2V-XK CAMBODIA</v>
          </cell>
          <cell r="E452">
            <v>153</v>
          </cell>
          <cell r="F452" t="str">
            <v>CA</v>
          </cell>
          <cell r="G452">
            <v>0</v>
          </cell>
        </row>
        <row r="453">
          <cell r="C453" t="str">
            <v>HOP29BP</v>
          </cell>
          <cell r="D453" t="str">
            <v>Hop PEFLACINE 2v co ma vach</v>
          </cell>
          <cell r="E453">
            <v>153</v>
          </cell>
          <cell r="F453" t="str">
            <v>CA</v>
          </cell>
          <cell r="G453">
            <v>114163</v>
          </cell>
        </row>
        <row r="454">
          <cell r="C454" t="str">
            <v>HOP29CP</v>
          </cell>
          <cell r="D454" t="str">
            <v>Hop PEFLACINE 2v (AVENTIS)</v>
          </cell>
          <cell r="E454">
            <v>131</v>
          </cell>
          <cell r="F454" t="str">
            <v>CA</v>
          </cell>
          <cell r="G454">
            <v>114163</v>
          </cell>
        </row>
        <row r="455">
          <cell r="C455" t="str">
            <v>HOP29DP</v>
          </cell>
          <cell r="D455" t="str">
            <v>Hop PEFLACINE 2v(18,500d)</v>
          </cell>
          <cell r="E455">
            <v>131</v>
          </cell>
          <cell r="F455" t="str">
            <v>CA</v>
          </cell>
          <cell r="G455">
            <v>114163</v>
          </cell>
        </row>
        <row r="456">
          <cell r="C456" t="str">
            <v>HOP29P</v>
          </cell>
          <cell r="D456" t="str">
            <v>Hop PEFLACINE 2 vien</v>
          </cell>
          <cell r="E456">
            <v>153</v>
          </cell>
          <cell r="F456" t="str">
            <v>CA</v>
          </cell>
          <cell r="G456">
            <v>114163</v>
          </cell>
        </row>
        <row r="457">
          <cell r="C457" t="str">
            <v>HOP30ACP</v>
          </cell>
          <cell r="D457" t="str">
            <v>Hop MAALOX</v>
          </cell>
          <cell r="E457">
            <v>328</v>
          </cell>
          <cell r="F457" t="str">
            <v>CA</v>
          </cell>
          <cell r="G457">
            <v>114164</v>
          </cell>
        </row>
        <row r="458">
          <cell r="C458" t="str">
            <v>HOP30AP</v>
          </cell>
          <cell r="D458" t="str">
            <v>Hop MAALOX(QC MOI)</v>
          </cell>
          <cell r="E458">
            <v>328</v>
          </cell>
          <cell r="F458" t="str">
            <v>CA</v>
          </cell>
          <cell r="G458">
            <v>114164</v>
          </cell>
        </row>
        <row r="459">
          <cell r="C459" t="str">
            <v>HOP30AXP</v>
          </cell>
          <cell r="D459" t="str">
            <v>HOP MAALOX - XK CAMBODIA</v>
          </cell>
          <cell r="E459">
            <v>328</v>
          </cell>
          <cell r="F459" t="str">
            <v>CA</v>
          </cell>
          <cell r="G459">
            <v>0</v>
          </cell>
        </row>
        <row r="460">
          <cell r="C460" t="str">
            <v>HOP30BP</v>
          </cell>
          <cell r="D460" t="str">
            <v>Hop MAALOX co ma vach</v>
          </cell>
          <cell r="E460">
            <v>328</v>
          </cell>
          <cell r="F460" t="str">
            <v>CA</v>
          </cell>
          <cell r="G460">
            <v>114164</v>
          </cell>
        </row>
        <row r="461">
          <cell r="C461" t="str">
            <v>HOP30CP</v>
          </cell>
          <cell r="D461" t="str">
            <v>HOP MAALOX (SDK + SXNQ moi)</v>
          </cell>
          <cell r="E461">
            <v>328</v>
          </cell>
          <cell r="F461" t="str">
            <v>CA</v>
          </cell>
          <cell r="G461">
            <v>114164</v>
          </cell>
        </row>
        <row r="462">
          <cell r="C462" t="str">
            <v>HOP30CXP</v>
          </cell>
          <cell r="D462" t="str">
            <v>Hop MAALOX Xk</v>
          </cell>
          <cell r="E462">
            <v>283</v>
          </cell>
          <cell r="F462" t="str">
            <v>CA</v>
          </cell>
          <cell r="G462">
            <v>214138</v>
          </cell>
        </row>
        <row r="463">
          <cell r="C463" t="str">
            <v>HOP30DP</v>
          </cell>
          <cell r="D463" t="str">
            <v>Hop MAALOX (AVENTIS)</v>
          </cell>
          <cell r="E463">
            <v>320</v>
          </cell>
          <cell r="F463" t="str">
            <v>CA</v>
          </cell>
          <cell r="G463">
            <v>114164</v>
          </cell>
        </row>
        <row r="464">
          <cell r="C464" t="str">
            <v>HOP30EP</v>
          </cell>
          <cell r="D464" t="str">
            <v>Hop MAALOX (Mau moi,SDK 2003)</v>
          </cell>
          <cell r="E464">
            <v>283</v>
          </cell>
          <cell r="F464" t="str">
            <v>CA</v>
          </cell>
          <cell r="G464">
            <v>114164</v>
          </cell>
        </row>
        <row r="465">
          <cell r="C465" t="str">
            <v>HOP30FP</v>
          </cell>
          <cell r="D465" t="str">
            <v>Hop MAALOX(23,500d)</v>
          </cell>
          <cell r="E465">
            <v>283</v>
          </cell>
          <cell r="F465" t="str">
            <v>CA</v>
          </cell>
          <cell r="G465">
            <v>114164</v>
          </cell>
        </row>
        <row r="466">
          <cell r="C466" t="str">
            <v>HOP30P</v>
          </cell>
          <cell r="D466" t="str">
            <v>Hop MAALOX</v>
          </cell>
          <cell r="E466">
            <v>328</v>
          </cell>
          <cell r="F466" t="str">
            <v>CA</v>
          </cell>
          <cell r="G466">
            <v>114164</v>
          </cell>
        </row>
        <row r="467">
          <cell r="C467" t="str">
            <v>HOP31AP</v>
          </cell>
          <cell r="D467" t="str">
            <v>Hop FLAGENTYL(QC MOI)</v>
          </cell>
          <cell r="E467">
            <v>194</v>
          </cell>
          <cell r="F467" t="str">
            <v>CA</v>
          </cell>
          <cell r="G467">
            <v>114165</v>
          </cell>
        </row>
        <row r="468">
          <cell r="C468" t="str">
            <v>HOP31BP</v>
          </cell>
          <cell r="D468" t="str">
            <v>Hop FLAGENTYL co ma vach</v>
          </cell>
          <cell r="E468">
            <v>194</v>
          </cell>
          <cell r="F468" t="str">
            <v>CA</v>
          </cell>
          <cell r="G468">
            <v>114165</v>
          </cell>
        </row>
        <row r="469">
          <cell r="C469" t="str">
            <v>HOP31CP</v>
          </cell>
          <cell r="D469" t="str">
            <v>Hop FLAGENTYL (AVENTIS)</v>
          </cell>
          <cell r="E469">
            <v>166</v>
          </cell>
          <cell r="F469" t="str">
            <v>CA</v>
          </cell>
          <cell r="G469">
            <v>114165</v>
          </cell>
        </row>
        <row r="470">
          <cell r="C470" t="str">
            <v>HOP31DP</v>
          </cell>
          <cell r="D470" t="str">
            <v>Hop FLAGENTYL(42,000d)</v>
          </cell>
          <cell r="E470">
            <v>166</v>
          </cell>
          <cell r="F470" t="str">
            <v>CA</v>
          </cell>
          <cell r="G470">
            <v>114165</v>
          </cell>
        </row>
        <row r="471">
          <cell r="C471" t="str">
            <v>HOP31P</v>
          </cell>
          <cell r="D471" t="str">
            <v>Hop FLAGENTYL</v>
          </cell>
          <cell r="E471">
            <v>194</v>
          </cell>
          <cell r="F471" t="str">
            <v>CA</v>
          </cell>
          <cell r="G471">
            <v>114165</v>
          </cell>
        </row>
        <row r="472">
          <cell r="C472" t="str">
            <v>HOP32AP</v>
          </cell>
          <cell r="D472" t="str">
            <v>Hop DENORAL vien</v>
          </cell>
          <cell r="E472">
            <v>285</v>
          </cell>
          <cell r="F472" t="str">
            <v>CA</v>
          </cell>
          <cell r="G472">
            <v>0</v>
          </cell>
        </row>
        <row r="473">
          <cell r="C473" t="str">
            <v>HOP32P</v>
          </cell>
          <cell r="D473" t="str">
            <v>Hop DENORAL vien</v>
          </cell>
          <cell r="E473">
            <v>285</v>
          </cell>
          <cell r="F473" t="str">
            <v>CA</v>
          </cell>
          <cell r="G473">
            <v>0</v>
          </cell>
        </row>
        <row r="474">
          <cell r="C474" t="str">
            <v>HOP33P</v>
          </cell>
          <cell r="D474" t="str">
            <v>Hop DENORAL sp Adulte 125ml</v>
          </cell>
          <cell r="E474">
            <v>495</v>
          </cell>
          <cell r="F474" t="str">
            <v>CA</v>
          </cell>
          <cell r="G474">
            <v>0</v>
          </cell>
        </row>
        <row r="475">
          <cell r="C475" t="str">
            <v>HOP34AP</v>
          </cell>
          <cell r="D475" t="str">
            <v>Hop DENORAL Sp Enfant 125ml</v>
          </cell>
          <cell r="E475">
            <v>495</v>
          </cell>
          <cell r="F475" t="str">
            <v>CA</v>
          </cell>
          <cell r="G475">
            <v>0</v>
          </cell>
        </row>
        <row r="476">
          <cell r="C476" t="str">
            <v>HOP34P</v>
          </cell>
          <cell r="D476" t="str">
            <v>Hop DENORAL sp Enfant 125ml</v>
          </cell>
          <cell r="E476">
            <v>495</v>
          </cell>
          <cell r="F476" t="str">
            <v>CA</v>
          </cell>
          <cell r="G476">
            <v>0</v>
          </cell>
        </row>
        <row r="477">
          <cell r="C477" t="str">
            <v>HOP35P</v>
          </cell>
          <cell r="D477" t="str">
            <v>Hop FAZOL 2% 30g creme</v>
          </cell>
          <cell r="E477">
            <v>0</v>
          </cell>
          <cell r="F477" t="str">
            <v>CA</v>
          </cell>
          <cell r="G477">
            <v>0</v>
          </cell>
        </row>
        <row r="478">
          <cell r="C478" t="str">
            <v>HOP36P</v>
          </cell>
          <cell r="D478" t="str">
            <v>Hop ROVAMYCINE 1.5 MUI</v>
          </cell>
          <cell r="E478">
            <v>259</v>
          </cell>
          <cell r="F478" t="str">
            <v>CA</v>
          </cell>
          <cell r="G478">
            <v>0</v>
          </cell>
        </row>
        <row r="479">
          <cell r="C479" t="str">
            <v>HOP37P</v>
          </cell>
          <cell r="D479" t="str">
            <v>Hop ROVAMYCINE 3 MUI</v>
          </cell>
          <cell r="E479">
            <v>260</v>
          </cell>
          <cell r="F479" t="str">
            <v>CA</v>
          </cell>
          <cell r="G479">
            <v>0</v>
          </cell>
        </row>
        <row r="480">
          <cell r="C480" t="str">
            <v>HOP38P</v>
          </cell>
          <cell r="D480" t="str">
            <v>Hop RODOGYL vien</v>
          </cell>
          <cell r="E480">
            <v>0</v>
          </cell>
          <cell r="F480" t="str">
            <v>CA</v>
          </cell>
          <cell r="G480">
            <v>0</v>
          </cell>
        </row>
        <row r="481">
          <cell r="C481" t="str">
            <v>HOP39P</v>
          </cell>
          <cell r="D481" t="str">
            <v>Hop trung gian in chu ANTRIMA</v>
          </cell>
          <cell r="E481">
            <v>0</v>
          </cell>
          <cell r="F481" t="str">
            <v>CA</v>
          </cell>
          <cell r="G481">
            <v>0</v>
          </cell>
        </row>
        <row r="482">
          <cell r="C482" t="str">
            <v>HOP40P</v>
          </cell>
          <cell r="D482" t="str">
            <v>Hop trung gian in chu FLAGYL</v>
          </cell>
          <cell r="E482">
            <v>0</v>
          </cell>
          <cell r="F482" t="str">
            <v>CA</v>
          </cell>
          <cell r="G482">
            <v>0</v>
          </cell>
        </row>
        <row r="483">
          <cell r="C483" t="str">
            <v>HOP41P</v>
          </cell>
          <cell r="D483" t="str">
            <v>Hop trung gian in chu GANIDAN</v>
          </cell>
          <cell r="E483">
            <v>0</v>
          </cell>
          <cell r="F483" t="str">
            <v>CA</v>
          </cell>
          <cell r="G483">
            <v>0</v>
          </cell>
        </row>
        <row r="484">
          <cell r="C484" t="str">
            <v>HOP42AP</v>
          </cell>
          <cell r="D484" t="str">
            <v>Hop PARACETAMOL(QC MOI)</v>
          </cell>
          <cell r="E484">
            <v>464</v>
          </cell>
          <cell r="F484" t="str">
            <v>CA</v>
          </cell>
          <cell r="G484">
            <v>114169</v>
          </cell>
        </row>
        <row r="485">
          <cell r="C485" t="str">
            <v>HOP42AXP</v>
          </cell>
          <cell r="D485" t="str">
            <v>Hop PARACETAMOL Winthrop Xk</v>
          </cell>
          <cell r="E485">
            <v>391</v>
          </cell>
          <cell r="F485" t="str">
            <v>CA</v>
          </cell>
          <cell r="G485">
            <v>228241</v>
          </cell>
        </row>
        <row r="486">
          <cell r="C486" t="str">
            <v>HOP42BP</v>
          </cell>
          <cell r="D486" t="str">
            <v>Hop PARACETAMOL co ma vach</v>
          </cell>
          <cell r="E486">
            <v>464</v>
          </cell>
          <cell r="F486" t="str">
            <v>CA</v>
          </cell>
          <cell r="G486">
            <v>114169</v>
          </cell>
        </row>
        <row r="487">
          <cell r="C487" t="str">
            <v>HOP42CP</v>
          </cell>
          <cell r="D487" t="str">
            <v>Hop PARACETAMOL (AVENTIS)</v>
          </cell>
          <cell r="E487">
            <v>450</v>
          </cell>
          <cell r="F487" t="str">
            <v>CA</v>
          </cell>
          <cell r="G487">
            <v>114169</v>
          </cell>
        </row>
        <row r="488">
          <cell r="C488" t="str">
            <v>HOP42DP</v>
          </cell>
          <cell r="D488" t="str">
            <v>Hop PARACETAMOL(Khong in SDK)</v>
          </cell>
          <cell r="E488">
            <v>450</v>
          </cell>
          <cell r="F488" t="str">
            <v>CA</v>
          </cell>
          <cell r="G488">
            <v>114169</v>
          </cell>
        </row>
        <row r="489">
          <cell r="C489" t="str">
            <v>HOP42EP</v>
          </cell>
          <cell r="D489" t="str">
            <v>Hop PARACETAMOL Winthrop</v>
          </cell>
          <cell r="E489">
            <v>391</v>
          </cell>
          <cell r="F489" t="str">
            <v>CA</v>
          </cell>
          <cell r="G489">
            <v>114169</v>
          </cell>
        </row>
        <row r="490">
          <cell r="C490" t="str">
            <v>HOP42FP</v>
          </cell>
          <cell r="D490" t="str">
            <v>Hop PARACETAMOL(23,000d)</v>
          </cell>
          <cell r="E490">
            <v>391</v>
          </cell>
          <cell r="F490" t="str">
            <v>CA</v>
          </cell>
          <cell r="G490">
            <v>114169</v>
          </cell>
        </row>
        <row r="491">
          <cell r="C491" t="str">
            <v>HOP42P</v>
          </cell>
          <cell r="D491" t="str">
            <v>Hop PARACETAMOL</v>
          </cell>
          <cell r="E491">
            <v>464</v>
          </cell>
          <cell r="F491" t="str">
            <v>CA</v>
          </cell>
          <cell r="G491">
            <v>114169</v>
          </cell>
        </row>
        <row r="492">
          <cell r="C492" t="str">
            <v>HOP43AP</v>
          </cell>
          <cell r="D492" t="str">
            <v>Hop DECONTRACTYL 250mg</v>
          </cell>
          <cell r="E492">
            <v>300</v>
          </cell>
          <cell r="F492" t="str">
            <v>CA</v>
          </cell>
          <cell r="G492">
            <v>232298</v>
          </cell>
        </row>
        <row r="493">
          <cell r="C493" t="str">
            <v>HOP43AXP</v>
          </cell>
          <cell r="D493" t="str">
            <v>Hop DECONTRACTYL 250mg xk</v>
          </cell>
          <cell r="E493">
            <v>0</v>
          </cell>
          <cell r="F493" t="str">
            <v>CA</v>
          </cell>
          <cell r="G493">
            <v>223490</v>
          </cell>
        </row>
        <row r="494">
          <cell r="C494" t="str">
            <v>HOP44AP</v>
          </cell>
          <cell r="D494" t="str">
            <v>Hop NO-SPA</v>
          </cell>
          <cell r="E494">
            <v>200</v>
          </cell>
          <cell r="F494" t="str">
            <v>CA</v>
          </cell>
          <cell r="G494">
            <v>225366</v>
          </cell>
        </row>
        <row r="495">
          <cell r="C495" t="str">
            <v>HOP44BP</v>
          </cell>
          <cell r="D495" t="str">
            <v>Hop NO-SPA(26,000d)</v>
          </cell>
          <cell r="E495">
            <v>200</v>
          </cell>
          <cell r="F495" t="str">
            <v>CA</v>
          </cell>
          <cell r="G495">
            <v>225366</v>
          </cell>
        </row>
        <row r="496">
          <cell r="C496" t="str">
            <v>HOP44AXP</v>
          </cell>
          <cell r="D496" t="str">
            <v>Hop NO-SPA XK</v>
          </cell>
          <cell r="E496">
            <v>200</v>
          </cell>
          <cell r="F496" t="str">
            <v>CA</v>
          </cell>
          <cell r="G496">
            <v>238080</v>
          </cell>
        </row>
        <row r="497">
          <cell r="C497" t="str">
            <v>HOP45AP</v>
          </cell>
          <cell r="D497" t="str">
            <v>Hop CORYZAL</v>
          </cell>
          <cell r="E497">
            <v>285</v>
          </cell>
          <cell r="F497" t="str">
            <v>CA</v>
          </cell>
          <cell r="G497">
            <v>225954</v>
          </cell>
        </row>
        <row r="498">
          <cell r="C498" t="str">
            <v>HOP46AP</v>
          </cell>
          <cell r="D498" t="str">
            <v>Hop ACEMUC 100mg,30v</v>
          </cell>
          <cell r="E498">
            <v>370</v>
          </cell>
          <cell r="F498" t="str">
            <v>CA</v>
          </cell>
          <cell r="G498">
            <v>232299</v>
          </cell>
        </row>
        <row r="499">
          <cell r="C499" t="str">
            <v>HOP47AP</v>
          </cell>
          <cell r="D499" t="str">
            <v>Hop ACEMUC 200mg</v>
          </cell>
          <cell r="E499">
            <v>472</v>
          </cell>
          <cell r="F499" t="str">
            <v>CA</v>
          </cell>
          <cell r="G499">
            <v>232300</v>
          </cell>
        </row>
        <row r="500">
          <cell r="C500" t="str">
            <v>HOP48AP</v>
          </cell>
          <cell r="D500" t="str">
            <v>Hop ACODINE</v>
          </cell>
          <cell r="E500">
            <v>289</v>
          </cell>
          <cell r="F500" t="str">
            <v>CA</v>
          </cell>
          <cell r="G500">
            <v>232301</v>
          </cell>
        </row>
        <row r="501">
          <cell r="C501" t="str">
            <v>HOP49AP</v>
          </cell>
          <cell r="D501" t="str">
            <v>Hop ADRENOXYL</v>
          </cell>
          <cell r="E501">
            <v>142</v>
          </cell>
          <cell r="F501" t="str">
            <v>CA</v>
          </cell>
          <cell r="G501">
            <v>232726</v>
          </cell>
        </row>
        <row r="502">
          <cell r="C502" t="str">
            <v>HOP50AP</v>
          </cell>
          <cell r="D502" t="str">
            <v>Hop DECONTRACTYL 500mg</v>
          </cell>
          <cell r="E502">
            <v>300</v>
          </cell>
          <cell r="F502" t="str">
            <v>CA</v>
          </cell>
          <cell r="G502">
            <v>232727</v>
          </cell>
        </row>
        <row r="503">
          <cell r="C503" t="str">
            <v>HOP51AP</v>
          </cell>
          <cell r="D503" t="str">
            <v>Hop NAUTAMINE</v>
          </cell>
          <cell r="E503">
            <v>250</v>
          </cell>
          <cell r="F503" t="str">
            <v>CA</v>
          </cell>
          <cell r="G503">
            <v>232728</v>
          </cell>
        </row>
        <row r="504">
          <cell r="C504" t="str">
            <v>HOP52AP</v>
          </cell>
          <cell r="D504" t="str">
            <v>Hop SORBITOL</v>
          </cell>
          <cell r="E504">
            <v>528</v>
          </cell>
          <cell r="F504" t="str">
            <v>CA</v>
          </cell>
          <cell r="G504">
            <v>232729</v>
          </cell>
        </row>
        <row r="505">
          <cell r="C505" t="str">
            <v>HOP53AP</v>
          </cell>
          <cell r="D505" t="str">
            <v>Hop LACTACYD Confidence 150ml</v>
          </cell>
          <cell r="E505">
            <v>430</v>
          </cell>
          <cell r="F505" t="str">
            <v>CA</v>
          </cell>
          <cell r="G505">
            <v>248509</v>
          </cell>
        </row>
        <row r="506">
          <cell r="C506" t="str">
            <v>HOP54AP</v>
          </cell>
          <cell r="D506" t="str">
            <v>Hop LACTACYD Confidence 250ml</v>
          </cell>
          <cell r="E506">
            <v>520</v>
          </cell>
          <cell r="F506" t="str">
            <v>CA</v>
          </cell>
          <cell r="G506">
            <v>248510</v>
          </cell>
        </row>
        <row r="507">
          <cell r="C507" t="str">
            <v>HOP55AP</v>
          </cell>
          <cell r="D507" t="str">
            <v>Hop LACTACYD Confidence 30ml</v>
          </cell>
          <cell r="E507">
            <v>245</v>
          </cell>
          <cell r="F507" t="str">
            <v>CA</v>
          </cell>
          <cell r="G507">
            <v>248511</v>
          </cell>
        </row>
        <row r="508">
          <cell r="C508" t="str">
            <v>HOP56AP</v>
          </cell>
          <cell r="D508" t="str">
            <v>Hop LACTACYD Confidence 60ml</v>
          </cell>
          <cell r="E508">
            <v>245</v>
          </cell>
          <cell r="F508" t="str">
            <v>CA</v>
          </cell>
          <cell r="G508">
            <v>248512</v>
          </cell>
        </row>
        <row r="509">
          <cell r="C509" t="str">
            <v>HUIL012NER</v>
          </cell>
          <cell r="D509" t="str">
            <v>HUILE DE VASELINE EPAISSE</v>
          </cell>
          <cell r="E509">
            <v>63347.519999999997</v>
          </cell>
          <cell r="F509" t="str">
            <v>KG</v>
          </cell>
          <cell r="G509">
            <v>0</v>
          </cell>
        </row>
        <row r="510">
          <cell r="C510" t="str">
            <v>HUIL022NER</v>
          </cell>
          <cell r="D510" t="str">
            <v>HUILE DE VASELINE FLUIDE</v>
          </cell>
          <cell r="E510">
            <v>0</v>
          </cell>
          <cell r="F510" t="str">
            <v>KG</v>
          </cell>
          <cell r="G510">
            <v>0</v>
          </cell>
        </row>
        <row r="511">
          <cell r="C511" t="str">
            <v>HUIL032NER</v>
          </cell>
          <cell r="D511" t="str">
            <v>HUILE ESSENTIELLE DE LAVANDE</v>
          </cell>
          <cell r="E511">
            <v>1663200</v>
          </cell>
          <cell r="F511" t="str">
            <v>KG</v>
          </cell>
          <cell r="G511">
            <v>114103</v>
          </cell>
        </row>
        <row r="512">
          <cell r="C512" t="str">
            <v>HYDR011NAR</v>
          </cell>
          <cell r="D512" t="str">
            <v>HYDROXYDE D'ALUMINE</v>
          </cell>
          <cell r="E512">
            <v>0</v>
          </cell>
          <cell r="F512" t="str">
            <v>KG</v>
          </cell>
          <cell r="G512">
            <v>0</v>
          </cell>
        </row>
        <row r="513">
          <cell r="C513" t="str">
            <v>INDI011NER</v>
          </cell>
          <cell r="D513" t="str">
            <v>INDIGO-CARMINE</v>
          </cell>
          <cell r="E513">
            <v>0</v>
          </cell>
          <cell r="F513" t="str">
            <v>KG</v>
          </cell>
          <cell r="G513">
            <v>227425</v>
          </cell>
        </row>
        <row r="514">
          <cell r="C514" t="str">
            <v>ISOC011NAR</v>
          </cell>
          <cell r="D514" t="str">
            <v>ISOCONAZOLE NITRATE MICRONISE</v>
          </cell>
          <cell r="E514">
            <v>32091945</v>
          </cell>
          <cell r="F514" t="str">
            <v>KG</v>
          </cell>
          <cell r="G514">
            <v>0</v>
          </cell>
        </row>
        <row r="515">
          <cell r="C515" t="str">
            <v>KETO011NAFR01R</v>
          </cell>
          <cell r="D515" t="str">
            <v>KETOPROFENE - AVENTIS</v>
          </cell>
          <cell r="E515">
            <v>5735132</v>
          </cell>
          <cell r="F515" t="str">
            <v>KG</v>
          </cell>
          <cell r="G515">
            <v>66099</v>
          </cell>
        </row>
        <row r="516">
          <cell r="C516" t="str">
            <v>KETO011NAR</v>
          </cell>
          <cell r="D516" t="str">
            <v>KETOPROFENE</v>
          </cell>
          <cell r="E516">
            <v>5735132</v>
          </cell>
          <cell r="F516" t="str">
            <v>KG</v>
          </cell>
          <cell r="G516">
            <v>66099</v>
          </cell>
        </row>
        <row r="517">
          <cell r="C517" t="str">
            <v>LABR012NER</v>
          </cell>
          <cell r="D517" t="str">
            <v>LABRAFIL M 1944 CS</v>
          </cell>
          <cell r="E517">
            <v>186712</v>
          </cell>
          <cell r="F517" t="str">
            <v>KG</v>
          </cell>
          <cell r="G517">
            <v>0</v>
          </cell>
        </row>
        <row r="518">
          <cell r="C518" t="str">
            <v>LACT011NER</v>
          </cell>
          <cell r="D518" t="str">
            <v>LACTOSE</v>
          </cell>
          <cell r="E518">
            <v>12000</v>
          </cell>
          <cell r="F518" t="str">
            <v>KG</v>
          </cell>
          <cell r="G518">
            <v>114104</v>
          </cell>
        </row>
        <row r="519">
          <cell r="C519" t="str">
            <v>LACT021NAR</v>
          </cell>
          <cell r="D519" t="str">
            <v>LACTOSERUM</v>
          </cell>
          <cell r="E519">
            <v>0</v>
          </cell>
          <cell r="F519" t="str">
            <v>KG</v>
          </cell>
          <cell r="G519">
            <v>210168</v>
          </cell>
        </row>
        <row r="520">
          <cell r="C520" t="str">
            <v>LANO011NER</v>
          </cell>
          <cell r="D520" t="str">
            <v>LANOLINE</v>
          </cell>
          <cell r="E520">
            <v>88000</v>
          </cell>
          <cell r="F520" t="str">
            <v>KG</v>
          </cell>
          <cell r="G520">
            <v>114105</v>
          </cell>
        </row>
        <row r="521">
          <cell r="C521" t="str">
            <v>LAQU012NER</v>
          </cell>
          <cell r="D521" t="str">
            <v>LAQUE BLANCHE OXYDE</v>
          </cell>
          <cell r="E521">
            <v>165966</v>
          </cell>
          <cell r="F521" t="str">
            <v>KG</v>
          </cell>
          <cell r="G521">
            <v>0</v>
          </cell>
        </row>
        <row r="522">
          <cell r="C522" t="str">
            <v>LAUR011NER</v>
          </cell>
          <cell r="D522" t="str">
            <v>LAURYL SULFATE DE SODIUM</v>
          </cell>
          <cell r="E522">
            <v>139669</v>
          </cell>
          <cell r="F522" t="str">
            <v>KG</v>
          </cell>
          <cell r="G522">
            <v>114117</v>
          </cell>
        </row>
        <row r="523">
          <cell r="C523" t="str">
            <v>LEVA011NA06R</v>
          </cell>
          <cell r="D523" t="str">
            <v>LEVAMISOLE HCL - NANJING.JIANGSU CHINA</v>
          </cell>
          <cell r="E523">
            <v>264054</v>
          </cell>
          <cell r="F523" t="str">
            <v>KG</v>
          </cell>
          <cell r="G523">
            <v>0</v>
          </cell>
        </row>
        <row r="524">
          <cell r="C524" t="str">
            <v>LEVA011NACH01R</v>
          </cell>
          <cell r="D524" t="str">
            <v>LEVAMISOLE HCl - CHINA</v>
          </cell>
          <cell r="E524">
            <v>264054</v>
          </cell>
          <cell r="F524" t="str">
            <v>KG</v>
          </cell>
          <cell r="G524">
            <v>0</v>
          </cell>
        </row>
        <row r="525">
          <cell r="C525" t="str">
            <v>LEVA011NACH02R</v>
          </cell>
          <cell r="D525" t="str">
            <v>LEVAMISOLE HCL - WUXI MEHECO.CHINA</v>
          </cell>
          <cell r="E525">
            <v>264054</v>
          </cell>
          <cell r="F525" t="str">
            <v>KG</v>
          </cell>
          <cell r="G525">
            <v>0</v>
          </cell>
        </row>
        <row r="526">
          <cell r="C526" t="str">
            <v>LEVA011NAR</v>
          </cell>
          <cell r="D526" t="str">
            <v>LEVAMISOLE HCl</v>
          </cell>
          <cell r="E526">
            <v>264054</v>
          </cell>
          <cell r="F526" t="str">
            <v>KG</v>
          </cell>
          <cell r="G526">
            <v>0</v>
          </cell>
        </row>
        <row r="527">
          <cell r="C527" t="str">
            <v>LEVI011NER</v>
          </cell>
          <cell r="D527" t="str">
            <v>LEVILITE</v>
          </cell>
          <cell r="E527">
            <v>149280</v>
          </cell>
          <cell r="F527" t="str">
            <v>KG</v>
          </cell>
          <cell r="G527">
            <v>0</v>
          </cell>
        </row>
        <row r="528">
          <cell r="C528" t="str">
            <v>LEVI021NECPR</v>
          </cell>
          <cell r="D528" t="str">
            <v>LEVILITE COOPER</v>
          </cell>
          <cell r="E528">
            <v>149280</v>
          </cell>
          <cell r="F528" t="str">
            <v>KG</v>
          </cell>
          <cell r="G528">
            <v>114106</v>
          </cell>
        </row>
        <row r="529">
          <cell r="C529" t="str">
            <v>LIND012NER</v>
          </cell>
          <cell r="D529" t="str">
            <v>LINDUM 446985</v>
          </cell>
          <cell r="E529">
            <v>1215900</v>
          </cell>
          <cell r="F529" t="str">
            <v>KG</v>
          </cell>
          <cell r="G529">
            <v>248808</v>
          </cell>
        </row>
        <row r="530">
          <cell r="C530" t="str">
            <v>LOT01P</v>
          </cell>
          <cell r="D530" t="str">
            <v>Lot VINACOR</v>
          </cell>
          <cell r="E530">
            <v>110</v>
          </cell>
          <cell r="F530" t="str">
            <v>CA</v>
          </cell>
          <cell r="G530">
            <v>0</v>
          </cell>
        </row>
        <row r="531">
          <cell r="C531" t="str">
            <v>LOT07STP</v>
          </cell>
          <cell r="D531" t="str">
            <v>Lot Thung so 7</v>
          </cell>
          <cell r="E531">
            <v>596</v>
          </cell>
          <cell r="F531" t="str">
            <v>CA</v>
          </cell>
          <cell r="G531">
            <v>0</v>
          </cell>
        </row>
        <row r="532">
          <cell r="C532" t="str">
            <v>LOT08STP</v>
          </cell>
          <cell r="D532" t="str">
            <v>Lot Thung so 8 (5 LOP)</v>
          </cell>
          <cell r="E532">
            <v>670</v>
          </cell>
          <cell r="F532" t="str">
            <v>CA</v>
          </cell>
          <cell r="G532">
            <v>0</v>
          </cell>
        </row>
        <row r="533">
          <cell r="C533" t="str">
            <v>LOT09STP</v>
          </cell>
          <cell r="D533" t="str">
            <v>Lot Thung So 9 (5 LOP)</v>
          </cell>
          <cell r="E533">
            <v>500</v>
          </cell>
          <cell r="F533" t="str">
            <v>CA</v>
          </cell>
          <cell r="G533">
            <v>0</v>
          </cell>
        </row>
        <row r="534">
          <cell r="C534" t="str">
            <v>LOTHG01STP</v>
          </cell>
          <cell r="D534" t="str">
            <v>Lot thung chai 125ml</v>
          </cell>
          <cell r="E534">
            <v>550</v>
          </cell>
          <cell r="F534" t="str">
            <v>CA</v>
          </cell>
          <cell r="G534">
            <v>0</v>
          </cell>
        </row>
        <row r="535">
          <cell r="C535" t="str">
            <v>LOTHG02P</v>
          </cell>
          <cell r="D535" t="str">
            <v>Lot thung sirop</v>
          </cell>
          <cell r="E535">
            <v>396</v>
          </cell>
          <cell r="F535" t="str">
            <v>CA</v>
          </cell>
          <cell r="G535">
            <v>0</v>
          </cell>
        </row>
        <row r="536">
          <cell r="C536" t="str">
            <v>LOTHG02STP</v>
          </cell>
          <cell r="D536" t="str">
            <v>Lot thung chai 90ml</v>
          </cell>
          <cell r="E536">
            <v>550</v>
          </cell>
          <cell r="F536" t="str">
            <v>CA</v>
          </cell>
          <cell r="G536">
            <v>0</v>
          </cell>
        </row>
        <row r="537">
          <cell r="C537" t="str">
            <v>MAA10PP</v>
          </cell>
          <cell r="D537" t="str">
            <v>DONG SO LO MAALOX</v>
          </cell>
          <cell r="E537">
            <v>365.01420000000002</v>
          </cell>
          <cell r="F537" t="str">
            <v>CA</v>
          </cell>
          <cell r="G537">
            <v>0</v>
          </cell>
        </row>
        <row r="538">
          <cell r="C538" t="str">
            <v>MAA1101AXF</v>
          </cell>
          <cell r="D538" t="str">
            <v>MAALOX XK hop 40 vien</v>
          </cell>
          <cell r="E538">
            <v>14890.38</v>
          </cell>
          <cell r="F538" t="str">
            <v>HO</v>
          </cell>
          <cell r="G538">
            <v>214137</v>
          </cell>
        </row>
        <row r="539">
          <cell r="C539" t="str">
            <v>MAA1101F</v>
          </cell>
          <cell r="D539" t="str">
            <v>MAALOX HOP 40 vien</v>
          </cell>
          <cell r="E539">
            <v>14890.38</v>
          </cell>
          <cell r="F539" t="str">
            <v>HO</v>
          </cell>
          <cell r="G539">
            <v>62581</v>
          </cell>
        </row>
        <row r="540">
          <cell r="C540" t="str">
            <v>MAA1FS</v>
          </cell>
          <cell r="D540" t="str">
            <v>MAALOX Product Family</v>
          </cell>
          <cell r="E540">
            <v>256.52134010999998</v>
          </cell>
          <cell r="F540" t="str">
            <v>EA</v>
          </cell>
          <cell r="G540">
            <v>253619</v>
          </cell>
        </row>
        <row r="541">
          <cell r="C541" t="str">
            <v>MAGN011NAR</v>
          </cell>
          <cell r="D541" t="str">
            <v>MAGNESIUM HYDROXIDE</v>
          </cell>
          <cell r="E541">
            <v>38460.99</v>
          </cell>
          <cell r="F541" t="str">
            <v>KG</v>
          </cell>
          <cell r="G541">
            <v>0</v>
          </cell>
        </row>
        <row r="542">
          <cell r="C542" t="str">
            <v>MANN011NER</v>
          </cell>
          <cell r="D542" t="str">
            <v>MANNITOL</v>
          </cell>
          <cell r="E542">
            <v>0</v>
          </cell>
          <cell r="F542" t="str">
            <v>KG</v>
          </cell>
          <cell r="G542">
            <v>0</v>
          </cell>
        </row>
        <row r="543">
          <cell r="C543" t="str">
            <v>MEPH011TAR</v>
          </cell>
          <cell r="D543" t="str">
            <v>MEPHENESIN</v>
          </cell>
          <cell r="E543">
            <v>228690</v>
          </cell>
          <cell r="F543" t="str">
            <v>KG</v>
          </cell>
          <cell r="G543">
            <v>237263</v>
          </cell>
        </row>
        <row r="544">
          <cell r="C544" t="str">
            <v>METH011NER</v>
          </cell>
          <cell r="D544" t="str">
            <v>METHYL HYDROXY PROPYL CELLULOSE</v>
          </cell>
          <cell r="E544">
            <v>372475</v>
          </cell>
          <cell r="F544" t="str">
            <v>KG</v>
          </cell>
          <cell r="G544">
            <v>114101</v>
          </cell>
        </row>
        <row r="545">
          <cell r="C545" t="str">
            <v>METR011NACH02R</v>
          </cell>
          <cell r="D545" t="str">
            <v>METRONIDAZOLE - WUXI MEHECO</v>
          </cell>
          <cell r="E545">
            <v>543312</v>
          </cell>
          <cell r="F545" t="str">
            <v>KG</v>
          </cell>
          <cell r="G545">
            <v>138613</v>
          </cell>
        </row>
        <row r="546">
          <cell r="C546" t="str">
            <v>METR011NACH03R</v>
          </cell>
          <cell r="D546" t="str">
            <v>METRONIDAZOLE - TIANJIN.CHINA</v>
          </cell>
          <cell r="E546">
            <v>543312</v>
          </cell>
          <cell r="F546" t="str">
            <v>KG</v>
          </cell>
          <cell r="G546">
            <v>138613</v>
          </cell>
        </row>
        <row r="547">
          <cell r="C547" t="str">
            <v>METR011NAFR01R</v>
          </cell>
          <cell r="D547" t="str">
            <v>METRONIDAZOLE - AVENTIS</v>
          </cell>
          <cell r="E547">
            <v>543312</v>
          </cell>
          <cell r="F547" t="str">
            <v>KG</v>
          </cell>
          <cell r="G547">
            <v>138613</v>
          </cell>
        </row>
        <row r="548">
          <cell r="C548" t="str">
            <v>METR011NAIT02R</v>
          </cell>
          <cell r="D548" t="str">
            <v>METRONIDAZOLE - FARCHEMIA SRL ITALY</v>
          </cell>
          <cell r="E548">
            <v>543312</v>
          </cell>
          <cell r="F548" t="str">
            <v>KG</v>
          </cell>
          <cell r="G548">
            <v>138613</v>
          </cell>
        </row>
        <row r="549">
          <cell r="C549" t="str">
            <v>METR011NAR</v>
          </cell>
          <cell r="D549" t="str">
            <v>METRONIDAZOLE</v>
          </cell>
          <cell r="E549">
            <v>543312</v>
          </cell>
          <cell r="F549" t="str">
            <v>KG</v>
          </cell>
          <cell r="G549">
            <v>138613</v>
          </cell>
        </row>
        <row r="550">
          <cell r="C550" t="str">
            <v>METR021NAFR01R</v>
          </cell>
          <cell r="D550" t="str">
            <v>METRONIDAZOLE MICROPULVERISE-AVENTIS</v>
          </cell>
          <cell r="E550">
            <v>543312</v>
          </cell>
          <cell r="F550" t="str">
            <v>KG</v>
          </cell>
          <cell r="G550">
            <v>0</v>
          </cell>
        </row>
        <row r="551">
          <cell r="C551" t="str">
            <v>MGST011NER</v>
          </cell>
          <cell r="D551" t="str">
            <v>MGSTEARATE</v>
          </cell>
          <cell r="E551">
            <v>45000</v>
          </cell>
          <cell r="F551" t="str">
            <v>KG</v>
          </cell>
          <cell r="G551">
            <v>114107</v>
          </cell>
        </row>
        <row r="552">
          <cell r="C552" t="str">
            <v>MINT012NER</v>
          </cell>
          <cell r="D552" t="str">
            <v>MINT FLAVOUR IN POWDER FORM</v>
          </cell>
          <cell r="E552">
            <v>541712.9</v>
          </cell>
          <cell r="F552" t="str">
            <v>KG</v>
          </cell>
          <cell r="G552">
            <v>0</v>
          </cell>
        </row>
        <row r="553">
          <cell r="C553" t="str">
            <v>NAP01P</v>
          </cell>
          <cell r="D553" t="str">
            <v>Nap TOPLEXIL sp</v>
          </cell>
          <cell r="E553">
            <v>303</v>
          </cell>
          <cell r="F553" t="str">
            <v>CA</v>
          </cell>
          <cell r="G553">
            <v>0</v>
          </cell>
        </row>
        <row r="554">
          <cell r="C554" t="str">
            <v>NAP02P</v>
          </cell>
          <cell r="D554" t="str">
            <v>Nap Al sirop</v>
          </cell>
          <cell r="E554">
            <v>303</v>
          </cell>
          <cell r="F554" t="str">
            <v>CA</v>
          </cell>
          <cell r="G554">
            <v>0</v>
          </cell>
        </row>
        <row r="555">
          <cell r="C555" t="str">
            <v>NAP03P</v>
          </cell>
          <cell r="D555" t="str">
            <v>Nap Nhua BEVITINE &amp; TOPLEXIL nang</v>
          </cell>
          <cell r="E555">
            <v>672.82600000000002</v>
          </cell>
          <cell r="F555" t="str">
            <v>CA</v>
          </cell>
          <cell r="G555">
            <v>0</v>
          </cell>
        </row>
        <row r="556">
          <cell r="C556" t="str">
            <v>NAP04P</v>
          </cell>
          <cell r="D556" t="str">
            <v>Nap CIDERMEX</v>
          </cell>
          <cell r="E556">
            <v>0</v>
          </cell>
          <cell r="F556" t="str">
            <v>CA</v>
          </cell>
          <cell r="G556">
            <v>0</v>
          </cell>
        </row>
        <row r="557">
          <cell r="C557" t="str">
            <v>NAP05AP</v>
          </cell>
          <cell r="D557" t="str">
            <v>Nap Nhua Siro - Thuan Sinh</v>
          </cell>
          <cell r="E557">
            <v>358</v>
          </cell>
          <cell r="F557" t="str">
            <v>CA</v>
          </cell>
          <cell r="G557">
            <v>185809</v>
          </cell>
        </row>
        <row r="558">
          <cell r="C558" t="str">
            <v>NAP05P</v>
          </cell>
          <cell r="D558" t="str">
            <v>Nap nhua siro</v>
          </cell>
          <cell r="E558">
            <v>358</v>
          </cell>
          <cell r="F558" t="str">
            <v>CA</v>
          </cell>
          <cell r="G558">
            <v>114170</v>
          </cell>
        </row>
        <row r="559">
          <cell r="C559" t="str">
            <v>NAP06P</v>
          </cell>
          <cell r="D559" t="str">
            <v>Nap TETRA pde 1%</v>
          </cell>
          <cell r="E559">
            <v>0</v>
          </cell>
          <cell r="F559" t="str">
            <v>CA</v>
          </cell>
          <cell r="G559">
            <v>0</v>
          </cell>
        </row>
        <row r="560">
          <cell r="C560" t="str">
            <v>NAP07P</v>
          </cell>
          <cell r="D560" t="str">
            <v>Nap UPR</v>
          </cell>
          <cell r="E560">
            <v>64.2</v>
          </cell>
          <cell r="F560" t="str">
            <v>CA</v>
          </cell>
          <cell r="G560">
            <v>0</v>
          </cell>
        </row>
        <row r="561">
          <cell r="C561" t="str">
            <v>NAP08P</v>
          </cell>
          <cell r="D561" t="str">
            <v>Nap ASPIRINE nhua</v>
          </cell>
          <cell r="E561">
            <v>56</v>
          </cell>
          <cell r="F561" t="str">
            <v>CA</v>
          </cell>
          <cell r="G561">
            <v>0</v>
          </cell>
        </row>
        <row r="562">
          <cell r="C562" t="str">
            <v>NAP09P</v>
          </cell>
          <cell r="D562" t="str">
            <v>Nap TOPLEXIL</v>
          </cell>
          <cell r="E562">
            <v>140</v>
          </cell>
          <cell r="F562" t="str">
            <v>CA</v>
          </cell>
          <cell r="G562">
            <v>121433</v>
          </cell>
        </row>
        <row r="563">
          <cell r="C563" t="str">
            <v>NAP10AP</v>
          </cell>
          <cell r="D563" t="str">
            <v>Nap TOPLEXIL SOMATER/SUD CHEMIE</v>
          </cell>
          <cell r="E563">
            <v>477</v>
          </cell>
          <cell r="F563" t="str">
            <v>CA</v>
          </cell>
          <cell r="G563">
            <v>0</v>
          </cell>
        </row>
        <row r="564">
          <cell r="C564" t="str">
            <v>NAP10P</v>
          </cell>
          <cell r="D564" t="str">
            <v>Nap TOPLEXIL (Nhap)</v>
          </cell>
          <cell r="E564">
            <v>477</v>
          </cell>
          <cell r="F564" t="str">
            <v>CA</v>
          </cell>
          <cell r="G564">
            <v>0</v>
          </cell>
        </row>
        <row r="565">
          <cell r="C565" t="str">
            <v>NATR011NER</v>
          </cell>
          <cell r="D565" t="str">
            <v>NATROSOL</v>
          </cell>
          <cell r="E565">
            <v>454730</v>
          </cell>
          <cell r="F565" t="str">
            <v>KG</v>
          </cell>
          <cell r="G565">
            <v>0</v>
          </cell>
        </row>
        <row r="566">
          <cell r="C566" t="str">
            <v>NAU1101F</v>
          </cell>
          <cell r="D566" t="str">
            <v>NAUTAMINE 90mg tabs B/20</v>
          </cell>
          <cell r="E566">
            <v>17210.66</v>
          </cell>
          <cell r="F566" t="str">
            <v>HO</v>
          </cell>
          <cell r="G566">
            <v>225562</v>
          </cell>
        </row>
        <row r="567">
          <cell r="C567" t="str">
            <v>NDAN01P</v>
          </cell>
          <cell r="D567" t="str">
            <v>Nhan so lo TOPLEXIL nang</v>
          </cell>
          <cell r="E567">
            <v>15.3</v>
          </cell>
          <cell r="F567" t="str">
            <v>CA</v>
          </cell>
          <cell r="G567">
            <v>0</v>
          </cell>
        </row>
        <row r="568">
          <cell r="C568" t="str">
            <v>NDAN02P</v>
          </cell>
          <cell r="D568" t="str">
            <v>Nhan SDK PHENERGAN sirop</v>
          </cell>
          <cell r="E568">
            <v>25</v>
          </cell>
          <cell r="F568" t="str">
            <v>CA</v>
          </cell>
          <cell r="G568">
            <v>0</v>
          </cell>
        </row>
        <row r="569">
          <cell r="C569" t="str">
            <v>NEOM011NACH01R</v>
          </cell>
          <cell r="D569" t="str">
            <v>NEOMYCINE SULFATE - CHINA</v>
          </cell>
          <cell r="E569">
            <v>1194553.19</v>
          </cell>
          <cell r="F569" t="str">
            <v>KG</v>
          </cell>
          <cell r="G569">
            <v>0</v>
          </cell>
        </row>
        <row r="570">
          <cell r="C570" t="str">
            <v>NEOM011NAR</v>
          </cell>
          <cell r="D570" t="str">
            <v>NEOMYCINE SULFATE</v>
          </cell>
          <cell r="E570">
            <v>1194553.19</v>
          </cell>
          <cell r="F570" t="str">
            <v>KG</v>
          </cell>
          <cell r="G570">
            <v>0</v>
          </cell>
        </row>
        <row r="571">
          <cell r="C571" t="str">
            <v>NEOM011NAUS03R</v>
          </cell>
          <cell r="D571" t="str">
            <v>NEOMYCINE SULFATE - UPJOHN.USA</v>
          </cell>
          <cell r="E571">
            <v>1194553.19</v>
          </cell>
          <cell r="F571" t="str">
            <v>KG</v>
          </cell>
          <cell r="G571">
            <v>0</v>
          </cell>
        </row>
        <row r="572">
          <cell r="C572" t="str">
            <v>NHAN01P</v>
          </cell>
          <cell r="D572" t="str">
            <v>Nhan ANTRIMA 100 vi</v>
          </cell>
          <cell r="E572">
            <v>0</v>
          </cell>
          <cell r="F572" t="str">
            <v>CA</v>
          </cell>
          <cell r="G572">
            <v>0</v>
          </cell>
        </row>
        <row r="573">
          <cell r="C573" t="str">
            <v>NHAN02P</v>
          </cell>
          <cell r="D573" t="str">
            <v>Nhan FLAGYL 100 vi</v>
          </cell>
          <cell r="E573">
            <v>0</v>
          </cell>
          <cell r="F573" t="str">
            <v>CA</v>
          </cell>
          <cell r="G573">
            <v>0</v>
          </cell>
        </row>
        <row r="574">
          <cell r="C574" t="str">
            <v>NHAN03P</v>
          </cell>
          <cell r="D574" t="str">
            <v>Nhan GANIDAN 100 vi</v>
          </cell>
          <cell r="E574">
            <v>0</v>
          </cell>
          <cell r="F574" t="str">
            <v>CA</v>
          </cell>
          <cell r="G574">
            <v>0</v>
          </cell>
        </row>
        <row r="575">
          <cell r="C575" t="str">
            <v>NHAN04BP</v>
          </cell>
          <cell r="D575" t="str">
            <v>Nhan PHENERGAN sp 125ml(QC 2000)</v>
          </cell>
          <cell r="E575">
            <v>94</v>
          </cell>
          <cell r="F575" t="str">
            <v>CA</v>
          </cell>
          <cell r="G575">
            <v>0</v>
          </cell>
        </row>
        <row r="576">
          <cell r="C576" t="str">
            <v>NHAN04CP</v>
          </cell>
          <cell r="D576" t="str">
            <v>Nhan PHENERGAN 125ml (AVENTIS)</v>
          </cell>
          <cell r="E576">
            <v>91</v>
          </cell>
          <cell r="F576" t="str">
            <v>CA</v>
          </cell>
          <cell r="G576">
            <v>0</v>
          </cell>
        </row>
        <row r="577">
          <cell r="C577" t="str">
            <v>NHAN04DECAP</v>
          </cell>
          <cell r="D577" t="str">
            <v>Nhan decal PHENERGAN sp 125 ml(SDK 99)</v>
          </cell>
          <cell r="E577">
            <v>94</v>
          </cell>
          <cell r="F577" t="str">
            <v>CA</v>
          </cell>
          <cell r="G577">
            <v>0</v>
          </cell>
        </row>
        <row r="578">
          <cell r="C578" t="str">
            <v>NHAN04DECP</v>
          </cell>
          <cell r="D578" t="str">
            <v>Nhan decal PHENERGAN sp 125ml</v>
          </cell>
          <cell r="E578">
            <v>94</v>
          </cell>
          <cell r="F578" t="str">
            <v>CA</v>
          </cell>
          <cell r="G578">
            <v>0</v>
          </cell>
        </row>
        <row r="579">
          <cell r="C579" t="str">
            <v>NHAN04DP</v>
          </cell>
          <cell r="D579" t="str">
            <v>Nhan PHENERGAN 125ml(In phun)</v>
          </cell>
          <cell r="E579">
            <v>91</v>
          </cell>
          <cell r="F579" t="str">
            <v>CA</v>
          </cell>
          <cell r="G579">
            <v>0</v>
          </cell>
        </row>
        <row r="580">
          <cell r="C580" t="str">
            <v>NHAN04EP</v>
          </cell>
          <cell r="D580" t="str">
            <v>Nhan PHENERGAN 125ml(SDK 2005)</v>
          </cell>
          <cell r="E580">
            <v>85</v>
          </cell>
          <cell r="F580" t="str">
            <v>CA</v>
          </cell>
          <cell r="G580">
            <v>114174</v>
          </cell>
        </row>
        <row r="581">
          <cell r="C581" t="str">
            <v>NHAN04P</v>
          </cell>
          <cell r="D581" t="str">
            <v>Nhan PHENERGAN sp 125ml</v>
          </cell>
          <cell r="E581">
            <v>94</v>
          </cell>
          <cell r="F581" t="str">
            <v>CA</v>
          </cell>
          <cell r="G581">
            <v>0</v>
          </cell>
        </row>
        <row r="582">
          <cell r="C582" t="str">
            <v>NHAN04PP</v>
          </cell>
          <cell r="D582" t="str">
            <v>NHAN PHENERGAN Sp 125 CO SO LO</v>
          </cell>
          <cell r="E582">
            <v>104</v>
          </cell>
          <cell r="F582" t="str">
            <v>CA</v>
          </cell>
          <cell r="G582">
            <v>0</v>
          </cell>
        </row>
        <row r="583">
          <cell r="C583" t="str">
            <v>NHAN05BP</v>
          </cell>
          <cell r="D583" t="str">
            <v>Nhan PHENERGAN sp 90ml(QC 2000)</v>
          </cell>
          <cell r="E583">
            <v>75</v>
          </cell>
          <cell r="F583" t="str">
            <v>CA</v>
          </cell>
          <cell r="G583">
            <v>0</v>
          </cell>
        </row>
        <row r="584">
          <cell r="C584" t="str">
            <v>NHAN05CP</v>
          </cell>
          <cell r="D584" t="str">
            <v>Nhan PHENERGAN 90ml (AVENTIS)</v>
          </cell>
          <cell r="E584">
            <v>73</v>
          </cell>
          <cell r="F584" t="str">
            <v>CA</v>
          </cell>
          <cell r="G584">
            <v>0</v>
          </cell>
        </row>
        <row r="585">
          <cell r="C585" t="str">
            <v>NHAN05DECAP</v>
          </cell>
          <cell r="D585" t="str">
            <v>Nhan decal PHENERGAN sp 90 ml(SDK 99)</v>
          </cell>
          <cell r="E585">
            <v>75</v>
          </cell>
          <cell r="F585" t="str">
            <v>CA</v>
          </cell>
          <cell r="G585">
            <v>0</v>
          </cell>
        </row>
        <row r="586">
          <cell r="C586" t="str">
            <v>NHAN05DECP</v>
          </cell>
          <cell r="D586" t="str">
            <v>Nhan decal PHENERGAN sp 90 ml</v>
          </cell>
          <cell r="E586">
            <v>75</v>
          </cell>
          <cell r="F586" t="str">
            <v>CA</v>
          </cell>
          <cell r="G586">
            <v>0</v>
          </cell>
        </row>
        <row r="587">
          <cell r="C587" t="str">
            <v>NHAN05DP</v>
          </cell>
          <cell r="D587" t="str">
            <v>Nhan PHENERGAN 90ml(In phun)</v>
          </cell>
          <cell r="E587">
            <v>73</v>
          </cell>
          <cell r="F587" t="str">
            <v>CA</v>
          </cell>
          <cell r="G587">
            <v>0</v>
          </cell>
        </row>
        <row r="588">
          <cell r="C588" t="str">
            <v>NHAN05EP</v>
          </cell>
          <cell r="D588" t="str">
            <v>Nhan PHENERGAN 90ml(SDK 2005)</v>
          </cell>
          <cell r="E588">
            <v>68</v>
          </cell>
          <cell r="F588" t="str">
            <v>CA</v>
          </cell>
          <cell r="G588">
            <v>114175</v>
          </cell>
        </row>
        <row r="589">
          <cell r="C589" t="str">
            <v>NHAN05P</v>
          </cell>
          <cell r="D589" t="str">
            <v>Nhan PHENERGAN sp 90 ml</v>
          </cell>
          <cell r="E589">
            <v>75</v>
          </cell>
          <cell r="F589" t="str">
            <v>CA</v>
          </cell>
          <cell r="G589">
            <v>0</v>
          </cell>
        </row>
        <row r="590">
          <cell r="C590" t="str">
            <v>NHAN05PP</v>
          </cell>
          <cell r="D590" t="str">
            <v>NHAN PHENERGAN Sp 90 CO SO LO</v>
          </cell>
          <cell r="E590">
            <v>104</v>
          </cell>
          <cell r="F590" t="str">
            <v>CA</v>
          </cell>
          <cell r="G590">
            <v>0</v>
          </cell>
        </row>
        <row r="591">
          <cell r="C591" t="str">
            <v>NHAN06P</v>
          </cell>
          <cell r="D591" t="str">
            <v>Nhan TETRA pde 1%</v>
          </cell>
          <cell r="E591">
            <v>0</v>
          </cell>
          <cell r="F591" t="str">
            <v>CA</v>
          </cell>
          <cell r="G591">
            <v>0</v>
          </cell>
        </row>
        <row r="592">
          <cell r="C592" t="str">
            <v>NHAN07AP</v>
          </cell>
          <cell r="D592" t="str">
            <v>Nhan THERALENE sp 125ml(QC 2000)</v>
          </cell>
          <cell r="E592">
            <v>94</v>
          </cell>
          <cell r="F592" t="str">
            <v>CA</v>
          </cell>
          <cell r="G592">
            <v>0</v>
          </cell>
        </row>
        <row r="593">
          <cell r="C593" t="str">
            <v>NHAN07BP</v>
          </cell>
          <cell r="D593" t="str">
            <v>Nhan THERALENE 125ml (AVENTIS)</v>
          </cell>
          <cell r="E593">
            <v>91</v>
          </cell>
          <cell r="F593" t="str">
            <v>CA</v>
          </cell>
          <cell r="G593">
            <v>0</v>
          </cell>
        </row>
        <row r="594">
          <cell r="C594" t="str">
            <v>NHAN07CP</v>
          </cell>
          <cell r="D594" t="str">
            <v>Nhan THERALENE 125ml(SDK 2004)</v>
          </cell>
          <cell r="E594">
            <v>85</v>
          </cell>
          <cell r="F594" t="str">
            <v>CA</v>
          </cell>
          <cell r="G594">
            <v>114176</v>
          </cell>
        </row>
        <row r="595">
          <cell r="C595" t="str">
            <v>NHAN07DECP</v>
          </cell>
          <cell r="D595" t="str">
            <v>Nhan decal THERALENE sp 125ml</v>
          </cell>
          <cell r="E595">
            <v>94</v>
          </cell>
          <cell r="F595" t="str">
            <v>CA</v>
          </cell>
          <cell r="G595">
            <v>0</v>
          </cell>
        </row>
        <row r="596">
          <cell r="C596" t="str">
            <v>NHAN07P</v>
          </cell>
          <cell r="D596" t="str">
            <v>Nhan THERALENE sp 125ml</v>
          </cell>
          <cell r="E596">
            <v>94</v>
          </cell>
          <cell r="F596" t="str">
            <v>CA</v>
          </cell>
          <cell r="G596">
            <v>0</v>
          </cell>
        </row>
        <row r="597">
          <cell r="C597" t="str">
            <v>NHAN07PP</v>
          </cell>
          <cell r="D597" t="str">
            <v>NHAN THERALENE Sp 125 CO SO LO</v>
          </cell>
          <cell r="E597">
            <v>104</v>
          </cell>
          <cell r="F597" t="str">
            <v>CA</v>
          </cell>
          <cell r="G597">
            <v>0</v>
          </cell>
        </row>
        <row r="598">
          <cell r="C598" t="str">
            <v>NHAN08AP</v>
          </cell>
          <cell r="D598" t="str">
            <v>Nhan THERALENE sp 90ml(QC 2000)</v>
          </cell>
          <cell r="E598">
            <v>75</v>
          </cell>
          <cell r="F598" t="str">
            <v>CA</v>
          </cell>
          <cell r="G598">
            <v>0</v>
          </cell>
        </row>
        <row r="599">
          <cell r="C599" t="str">
            <v>NHAN08BP</v>
          </cell>
          <cell r="D599" t="str">
            <v>Nhan THERALENE 90ml (AVENTIS)</v>
          </cell>
          <cell r="E599">
            <v>73</v>
          </cell>
          <cell r="F599" t="str">
            <v>CA</v>
          </cell>
          <cell r="G599">
            <v>0</v>
          </cell>
        </row>
        <row r="600">
          <cell r="C600" t="str">
            <v>NHAN08CP</v>
          </cell>
          <cell r="D600" t="str">
            <v>Nhan THERALENE 90ml(SDK 2004)</v>
          </cell>
          <cell r="E600">
            <v>68</v>
          </cell>
          <cell r="F600" t="str">
            <v>CA</v>
          </cell>
          <cell r="G600">
            <v>114177</v>
          </cell>
        </row>
        <row r="601">
          <cell r="C601" t="str">
            <v>NHAN08DECP</v>
          </cell>
          <cell r="D601" t="str">
            <v>Nhan decal THERALENE sp 90 ml</v>
          </cell>
          <cell r="E601">
            <v>75</v>
          </cell>
          <cell r="F601" t="str">
            <v>CA</v>
          </cell>
          <cell r="G601">
            <v>0</v>
          </cell>
        </row>
        <row r="602">
          <cell r="C602" t="str">
            <v>NHAN08P</v>
          </cell>
          <cell r="D602" t="str">
            <v>Nhan THERALENE sp 90 ml</v>
          </cell>
          <cell r="E602">
            <v>75</v>
          </cell>
          <cell r="F602" t="str">
            <v>CA</v>
          </cell>
          <cell r="G602">
            <v>0</v>
          </cell>
        </row>
        <row r="603">
          <cell r="C603" t="str">
            <v>NHAN08PP</v>
          </cell>
          <cell r="D603" t="str">
            <v>NHAN THERALENE Sp 90 CO SO LO</v>
          </cell>
          <cell r="E603">
            <v>104</v>
          </cell>
          <cell r="F603" t="str">
            <v>CA</v>
          </cell>
          <cell r="G603">
            <v>0</v>
          </cell>
        </row>
        <row r="604">
          <cell r="C604" t="str">
            <v>NHAN09BP</v>
          </cell>
          <cell r="D604" t="str">
            <v>Nhan TOPLEXIL sp(QC MOI)</v>
          </cell>
          <cell r="E604">
            <v>75</v>
          </cell>
          <cell r="F604" t="str">
            <v>CA</v>
          </cell>
          <cell r="G604">
            <v>0</v>
          </cell>
        </row>
        <row r="605">
          <cell r="C605" t="str">
            <v>NHAN09CP</v>
          </cell>
          <cell r="D605" t="str">
            <v>Nhan TOPLEXIL 90ml (AVENTIS)</v>
          </cell>
          <cell r="E605">
            <v>73</v>
          </cell>
          <cell r="F605" t="str">
            <v>CA</v>
          </cell>
          <cell r="G605">
            <v>0</v>
          </cell>
        </row>
        <row r="606">
          <cell r="C606" t="str">
            <v>NHAN09DECAP</v>
          </cell>
          <cell r="D606" t="str">
            <v>Nhan decal TOPLEXIL sp(SDK 99)</v>
          </cell>
          <cell r="E606">
            <v>75</v>
          </cell>
          <cell r="F606" t="str">
            <v>CA</v>
          </cell>
          <cell r="G606">
            <v>0</v>
          </cell>
        </row>
        <row r="607">
          <cell r="C607" t="str">
            <v>NHAN09DECP</v>
          </cell>
          <cell r="D607" t="str">
            <v>Nhan decal TOPLEXIL sp</v>
          </cell>
          <cell r="E607">
            <v>75</v>
          </cell>
          <cell r="F607" t="str">
            <v>CA</v>
          </cell>
          <cell r="G607">
            <v>0</v>
          </cell>
        </row>
        <row r="608">
          <cell r="C608" t="str">
            <v>NHAN09DP</v>
          </cell>
          <cell r="D608" t="str">
            <v>Nhan TOPLEXIL sp(SDK 2004)</v>
          </cell>
          <cell r="E608">
            <v>68</v>
          </cell>
          <cell r="F608" t="str">
            <v>CA</v>
          </cell>
          <cell r="G608">
            <v>114178</v>
          </cell>
        </row>
        <row r="609">
          <cell r="C609" t="str">
            <v>NHAN09P</v>
          </cell>
          <cell r="D609" t="str">
            <v>Nhan TOPLEXIL sp</v>
          </cell>
          <cell r="E609">
            <v>75</v>
          </cell>
          <cell r="F609" t="str">
            <v>CA</v>
          </cell>
          <cell r="G609">
            <v>0</v>
          </cell>
        </row>
        <row r="610">
          <cell r="C610" t="str">
            <v>NHAN09PP</v>
          </cell>
          <cell r="D610" t="str">
            <v>NHAN TOPLEXIL Sp CO SO LO</v>
          </cell>
          <cell r="E610">
            <v>104</v>
          </cell>
          <cell r="F610" t="str">
            <v>CA</v>
          </cell>
          <cell r="G610">
            <v>0</v>
          </cell>
        </row>
        <row r="611">
          <cell r="C611" t="str">
            <v>NHAN10P</v>
          </cell>
          <cell r="D611" t="str">
            <v>Nhan dong lo</v>
          </cell>
          <cell r="E611">
            <v>0</v>
          </cell>
          <cell r="F611" t="str">
            <v>CA</v>
          </cell>
          <cell r="G611">
            <v>0</v>
          </cell>
        </row>
        <row r="612">
          <cell r="C612" t="str">
            <v>NHAN11P</v>
          </cell>
          <cell r="D612" t="str">
            <v>Nhan VINASPECIA</v>
          </cell>
          <cell r="E612">
            <v>0</v>
          </cell>
          <cell r="F612" t="str">
            <v>CA</v>
          </cell>
          <cell r="G612">
            <v>0</v>
          </cell>
        </row>
        <row r="613">
          <cell r="C613" t="str">
            <v>NHAN12P</v>
          </cell>
          <cell r="D613" t="str">
            <v>Nhan do</v>
          </cell>
          <cell r="E613">
            <v>0</v>
          </cell>
          <cell r="F613" t="str">
            <v>CA</v>
          </cell>
          <cell r="G613">
            <v>0</v>
          </cell>
        </row>
        <row r="614">
          <cell r="C614" t="str">
            <v>NHAN13P</v>
          </cell>
          <cell r="D614" t="str">
            <v>Nhan vang</v>
          </cell>
          <cell r="E614">
            <v>0</v>
          </cell>
          <cell r="F614" t="str">
            <v>CA</v>
          </cell>
          <cell r="G614">
            <v>0</v>
          </cell>
        </row>
        <row r="615">
          <cell r="C615" t="str">
            <v>NHAN14P</v>
          </cell>
          <cell r="D615" t="str">
            <v>Nhan xanh</v>
          </cell>
          <cell r="E615">
            <v>0</v>
          </cell>
          <cell r="F615" t="str">
            <v>CA</v>
          </cell>
          <cell r="G615">
            <v>0</v>
          </cell>
        </row>
        <row r="616">
          <cell r="C616" t="str">
            <v>NHAN15P</v>
          </cell>
          <cell r="D616" t="str">
            <v>Nhan DENORAL sp Adulte 125ml</v>
          </cell>
          <cell r="E616">
            <v>94</v>
          </cell>
          <cell r="F616" t="str">
            <v>CA</v>
          </cell>
          <cell r="G616">
            <v>0</v>
          </cell>
        </row>
        <row r="617">
          <cell r="C617" t="str">
            <v>NHAN16AP</v>
          </cell>
          <cell r="D617" t="str">
            <v>Nhan DENORAL sp Enfant 125ml(QC 2000)</v>
          </cell>
          <cell r="E617">
            <v>93.5</v>
          </cell>
          <cell r="F617" t="str">
            <v>CA</v>
          </cell>
          <cell r="G617">
            <v>0</v>
          </cell>
        </row>
        <row r="618">
          <cell r="C618" t="str">
            <v>NHAN16P</v>
          </cell>
          <cell r="D618" t="str">
            <v>Nhan DENORAL sp Enfant 125ml</v>
          </cell>
          <cell r="E618">
            <v>93.5</v>
          </cell>
          <cell r="F618" t="str">
            <v>CA</v>
          </cell>
          <cell r="G618">
            <v>0</v>
          </cell>
        </row>
        <row r="619">
          <cell r="C619" t="str">
            <v>NICO011NER</v>
          </cell>
          <cell r="D619" t="str">
            <v>NICOTINAMIDE</v>
          </cell>
          <cell r="E619">
            <v>114000</v>
          </cell>
          <cell r="F619" t="str">
            <v>KG</v>
          </cell>
          <cell r="G619">
            <v>0</v>
          </cell>
        </row>
        <row r="620">
          <cell r="C620" t="str">
            <v>NIPA011NER</v>
          </cell>
          <cell r="D620" t="str">
            <v>NIPAGINE</v>
          </cell>
          <cell r="E620">
            <v>110460</v>
          </cell>
          <cell r="F620" t="str">
            <v>KG</v>
          </cell>
          <cell r="G620">
            <v>114108</v>
          </cell>
        </row>
        <row r="621">
          <cell r="C621" t="str">
            <v>NIPA021NER</v>
          </cell>
          <cell r="D621" t="str">
            <v>NIPASOL</v>
          </cell>
          <cell r="E621">
            <v>126240</v>
          </cell>
          <cell r="F621" t="str">
            <v>KG</v>
          </cell>
          <cell r="G621">
            <v>114109</v>
          </cell>
        </row>
        <row r="622">
          <cell r="C622" t="str">
            <v>NORE011NAR</v>
          </cell>
          <cell r="D622" t="str">
            <v>NOREPHEDRINE HCL</v>
          </cell>
          <cell r="E622">
            <v>512039.12</v>
          </cell>
          <cell r="F622" t="str">
            <v>KG</v>
          </cell>
          <cell r="G622">
            <v>0</v>
          </cell>
        </row>
        <row r="623">
          <cell r="C623" t="str">
            <v>NOS1101F</v>
          </cell>
          <cell r="D623" t="str">
            <v>NO-SPA  40mg hop 50 vien</v>
          </cell>
          <cell r="E623">
            <v>2937.8</v>
          </cell>
          <cell r="F623" t="str">
            <v>HO</v>
          </cell>
          <cell r="G623">
            <v>224978</v>
          </cell>
        </row>
        <row r="624">
          <cell r="C624" t="str">
            <v>NOS1FS</v>
          </cell>
          <cell r="D624" t="str">
            <v>NO-SPA Product Family</v>
          </cell>
          <cell r="E624">
            <v>3.99291975</v>
          </cell>
          <cell r="F624" t="str">
            <v>EA</v>
          </cell>
          <cell r="G624">
            <v>255861</v>
          </cell>
        </row>
        <row r="625">
          <cell r="C625" t="str">
            <v>NYST011NAIT01R</v>
          </cell>
          <cell r="D625" t="str">
            <v>NYSTATINE-DSM ANTI-INFCCTIVES,ITALY</v>
          </cell>
          <cell r="E625">
            <v>674925</v>
          </cell>
          <cell r="F625" t="str">
            <v>BU</v>
          </cell>
          <cell r="G625">
            <v>0</v>
          </cell>
        </row>
        <row r="626">
          <cell r="C626" t="str">
            <v>NYST011NAR</v>
          </cell>
          <cell r="D626" t="str">
            <v>NYSTATINE</v>
          </cell>
          <cell r="E626">
            <v>674925</v>
          </cell>
          <cell r="F626" t="str">
            <v>BU</v>
          </cell>
          <cell r="G626">
            <v>0</v>
          </cell>
        </row>
        <row r="627">
          <cell r="C627" t="str">
            <v>OLEA011NER</v>
          </cell>
          <cell r="D627" t="str">
            <v>OLEATE DE SODIUM</v>
          </cell>
          <cell r="E627">
            <v>302318</v>
          </cell>
          <cell r="F627" t="str">
            <v>KG</v>
          </cell>
          <cell r="G627">
            <v>0</v>
          </cell>
        </row>
        <row r="628">
          <cell r="C628" t="str">
            <v>ONG01P</v>
          </cell>
          <cell r="D628" t="str">
            <v>Ong ASPIRINE</v>
          </cell>
          <cell r="E628">
            <v>184</v>
          </cell>
          <cell r="F628" t="str">
            <v>CA</v>
          </cell>
          <cell r="G628">
            <v>0</v>
          </cell>
        </row>
        <row r="629">
          <cell r="C629" t="str">
            <v>ONG02P</v>
          </cell>
          <cell r="D629" t="str">
            <v>Ong BEVITINE</v>
          </cell>
          <cell r="E629">
            <v>363</v>
          </cell>
          <cell r="F629" t="str">
            <v>CA</v>
          </cell>
          <cell r="G629">
            <v>0</v>
          </cell>
        </row>
        <row r="630">
          <cell r="C630" t="str">
            <v>ONG03P</v>
          </cell>
          <cell r="D630" t="str">
            <v>Ong BEVITINE nhua</v>
          </cell>
          <cell r="E630">
            <v>209</v>
          </cell>
          <cell r="F630" t="str">
            <v>CA</v>
          </cell>
          <cell r="G630">
            <v>0</v>
          </cell>
        </row>
        <row r="631">
          <cell r="C631" t="str">
            <v>ONG04AP</v>
          </cell>
          <cell r="D631" t="str">
            <v>Ong va nap CIDERMEX(SDK 2000)</v>
          </cell>
          <cell r="E631">
            <v>363</v>
          </cell>
          <cell r="F631" t="str">
            <v>CA</v>
          </cell>
          <cell r="G631">
            <v>0</v>
          </cell>
        </row>
        <row r="632">
          <cell r="C632" t="str">
            <v>ONG04HKP</v>
          </cell>
          <cell r="D632" t="str">
            <v>Ong va Nap CIDERMEX - EBO.HONG KONG</v>
          </cell>
          <cell r="E632">
            <v>363</v>
          </cell>
          <cell r="F632" t="str">
            <v>OG</v>
          </cell>
          <cell r="G632">
            <v>0</v>
          </cell>
        </row>
        <row r="633">
          <cell r="C633" t="str">
            <v>ONG04P</v>
          </cell>
          <cell r="D633" t="str">
            <v>Ong va Nap CIDERMEX</v>
          </cell>
          <cell r="E633">
            <v>363</v>
          </cell>
          <cell r="F633" t="str">
            <v>CA</v>
          </cell>
          <cell r="G633">
            <v>0</v>
          </cell>
        </row>
        <row r="634">
          <cell r="C634" t="str">
            <v>ONG05P</v>
          </cell>
          <cell r="D634" t="str">
            <v>Ong FLAGYL</v>
          </cell>
          <cell r="E634">
            <v>0</v>
          </cell>
          <cell r="F634" t="str">
            <v>CA</v>
          </cell>
          <cell r="G634">
            <v>0</v>
          </cell>
        </row>
        <row r="635">
          <cell r="C635" t="str">
            <v>ONG06P</v>
          </cell>
          <cell r="D635" t="str">
            <v>Ong GANIDAN</v>
          </cell>
          <cell r="E635">
            <v>0</v>
          </cell>
          <cell r="F635" t="str">
            <v>CA</v>
          </cell>
          <cell r="G635">
            <v>0</v>
          </cell>
        </row>
        <row r="636">
          <cell r="C636" t="str">
            <v>ONG07AP</v>
          </cell>
          <cell r="D636" t="str">
            <v>Ong va Nap PHENERGAN creme</v>
          </cell>
          <cell r="E636">
            <v>387</v>
          </cell>
          <cell r="F636" t="str">
            <v>CA</v>
          </cell>
          <cell r="G636">
            <v>0</v>
          </cell>
        </row>
        <row r="637">
          <cell r="C637" t="str">
            <v>ONG07BP</v>
          </cell>
          <cell r="D637" t="str">
            <v>Ong va Nap PHENERGAN creme(SDK 2000)</v>
          </cell>
          <cell r="E637">
            <v>387</v>
          </cell>
          <cell r="F637" t="str">
            <v>CA</v>
          </cell>
          <cell r="G637">
            <v>0</v>
          </cell>
        </row>
        <row r="638">
          <cell r="C638" t="str">
            <v>ONG07CP</v>
          </cell>
          <cell r="D638" t="str">
            <v>Ong va Nap PHENERGAN creme(QC MOI)</v>
          </cell>
          <cell r="E638">
            <v>387</v>
          </cell>
          <cell r="F638" t="str">
            <v>CA</v>
          </cell>
          <cell r="G638">
            <v>0</v>
          </cell>
        </row>
        <row r="639">
          <cell r="C639" t="str">
            <v>ONG07DP</v>
          </cell>
          <cell r="D639" t="str">
            <v>Ong va nap PHENERGAN creme (AVENTIS)</v>
          </cell>
          <cell r="E639">
            <v>452</v>
          </cell>
          <cell r="F639" t="str">
            <v>CA</v>
          </cell>
          <cell r="G639">
            <v>0</v>
          </cell>
        </row>
        <row r="640">
          <cell r="C640" t="str">
            <v>ONG07EP</v>
          </cell>
          <cell r="D640" t="str">
            <v>Ong va nap PHENERGAN Creme (SDK 2005)</v>
          </cell>
          <cell r="E640">
            <v>404</v>
          </cell>
          <cell r="F640" t="str">
            <v>CA</v>
          </cell>
          <cell r="G640">
            <v>114183</v>
          </cell>
        </row>
        <row r="641">
          <cell r="C641" t="str">
            <v>ONG07HKP</v>
          </cell>
          <cell r="D641" t="str">
            <v>Ong va Nap PHENERGAN creme - EBO.H KONG</v>
          </cell>
          <cell r="E641">
            <v>387</v>
          </cell>
          <cell r="F641" t="str">
            <v>OG</v>
          </cell>
          <cell r="G641">
            <v>0</v>
          </cell>
        </row>
        <row r="642">
          <cell r="C642" t="str">
            <v>ONG07P</v>
          </cell>
          <cell r="D642" t="str">
            <v>Ong va Nap PHENERGAN creme</v>
          </cell>
          <cell r="E642">
            <v>387</v>
          </cell>
          <cell r="F642" t="str">
            <v>CA</v>
          </cell>
          <cell r="G642">
            <v>0</v>
          </cell>
        </row>
        <row r="643">
          <cell r="C643" t="str">
            <v>ONG08P</v>
          </cell>
          <cell r="D643" t="str">
            <v>Ong TETRA pde 1%</v>
          </cell>
          <cell r="E643">
            <v>242</v>
          </cell>
          <cell r="F643" t="str">
            <v>CA</v>
          </cell>
          <cell r="G643">
            <v>0</v>
          </cell>
        </row>
        <row r="644">
          <cell r="C644" t="str">
            <v>ONG09AP</v>
          </cell>
          <cell r="D644" t="str">
            <v>Ong TOPLEXIL nang (AVENTIS)</v>
          </cell>
          <cell r="E644">
            <v>656</v>
          </cell>
          <cell r="F644" t="str">
            <v>CA</v>
          </cell>
          <cell r="G644">
            <v>0</v>
          </cell>
        </row>
        <row r="645">
          <cell r="C645" t="str">
            <v>ONG09BP</v>
          </cell>
          <cell r="D645" t="str">
            <v>Ong TOPLEXIL (SDK 2005)</v>
          </cell>
          <cell r="E645">
            <v>690</v>
          </cell>
          <cell r="F645" t="str">
            <v>CA</v>
          </cell>
          <cell r="G645">
            <v>121434</v>
          </cell>
        </row>
        <row r="646">
          <cell r="C646" t="str">
            <v>ONG09FRAP</v>
          </cell>
          <cell r="D646" t="str">
            <v>Ong TOPLEXIL SOMATER/SUD CHEMIE</v>
          </cell>
          <cell r="E646">
            <v>600</v>
          </cell>
          <cell r="F646" t="str">
            <v>CA</v>
          </cell>
          <cell r="G646">
            <v>0</v>
          </cell>
        </row>
        <row r="647">
          <cell r="C647" t="str">
            <v>ONG09FRP</v>
          </cell>
          <cell r="D647" t="str">
            <v>Ong TOPLEXIL nhap (JACO-FRANCE)</v>
          </cell>
          <cell r="E647">
            <v>600</v>
          </cell>
          <cell r="F647" t="str">
            <v>CA</v>
          </cell>
          <cell r="G647">
            <v>0</v>
          </cell>
        </row>
        <row r="648">
          <cell r="C648" t="str">
            <v>ONG09P</v>
          </cell>
          <cell r="D648" t="str">
            <v>Ong TOPLEXIL vien</v>
          </cell>
          <cell r="E648">
            <v>600</v>
          </cell>
          <cell r="F648" t="str">
            <v>CA</v>
          </cell>
          <cell r="G648">
            <v>0</v>
          </cell>
        </row>
        <row r="649">
          <cell r="C649" t="str">
            <v>ONG10P</v>
          </cell>
          <cell r="D649" t="str">
            <v>Ong VITASCORBOL</v>
          </cell>
          <cell r="E649">
            <v>208.65</v>
          </cell>
          <cell r="F649" t="str">
            <v>CA</v>
          </cell>
          <cell r="G649">
            <v>0</v>
          </cell>
        </row>
        <row r="650">
          <cell r="C650" t="str">
            <v>ONG11P</v>
          </cell>
          <cell r="D650" t="str">
            <v>Ong ASPIRINE nhua</v>
          </cell>
          <cell r="E650">
            <v>184</v>
          </cell>
          <cell r="F650" t="str">
            <v>CA</v>
          </cell>
          <cell r="G650">
            <v>0</v>
          </cell>
        </row>
        <row r="651">
          <cell r="C651" t="str">
            <v>ONG12AP</v>
          </cell>
          <cell r="D651" t="str">
            <v>Ong PROFENID gel 30g</v>
          </cell>
          <cell r="E651">
            <v>588</v>
          </cell>
          <cell r="F651" t="str">
            <v>CA</v>
          </cell>
          <cell r="G651">
            <v>0</v>
          </cell>
        </row>
        <row r="652">
          <cell r="C652" t="str">
            <v>ONG12AXP</v>
          </cell>
          <cell r="D652" t="str">
            <v>ONG PROFENID GEL30G - XUAT KHAU</v>
          </cell>
          <cell r="E652">
            <v>588</v>
          </cell>
          <cell r="F652" t="str">
            <v>OG</v>
          </cell>
          <cell r="G652">
            <v>0</v>
          </cell>
        </row>
        <row r="653">
          <cell r="C653" t="str">
            <v>ONG12BP</v>
          </cell>
          <cell r="D653" t="str">
            <v>Ong PROFENID Gel 30g (SDK 2003)</v>
          </cell>
          <cell r="E653">
            <v>588</v>
          </cell>
          <cell r="F653" t="str">
            <v>OG</v>
          </cell>
          <cell r="G653">
            <v>0</v>
          </cell>
        </row>
        <row r="654">
          <cell r="C654" t="str">
            <v>ONG12CP</v>
          </cell>
          <cell r="D654" t="str">
            <v>Ong PROFENID gel 30g (AVENTIS SRL)</v>
          </cell>
          <cell r="E654">
            <v>1050</v>
          </cell>
          <cell r="F654" t="str">
            <v>CA</v>
          </cell>
          <cell r="G654">
            <v>0</v>
          </cell>
        </row>
        <row r="655">
          <cell r="C655" t="str">
            <v>ONG12DP</v>
          </cell>
          <cell r="D655" t="str">
            <v>Ong PROFENID gel 30g (AVENTIS)</v>
          </cell>
          <cell r="E655">
            <v>1100</v>
          </cell>
          <cell r="F655" t="str">
            <v>CA</v>
          </cell>
          <cell r="G655">
            <v>114185</v>
          </cell>
        </row>
        <row r="656">
          <cell r="C656" t="str">
            <v>ONG12P</v>
          </cell>
          <cell r="D656" t="str">
            <v>Ong PROFENID 30g gel</v>
          </cell>
          <cell r="E656">
            <v>588</v>
          </cell>
          <cell r="F656" t="str">
            <v>CA</v>
          </cell>
          <cell r="G656">
            <v>0</v>
          </cell>
        </row>
        <row r="657">
          <cell r="C657" t="str">
            <v>ONG13AP</v>
          </cell>
          <cell r="D657" t="str">
            <v>Ong PROFENID gel 60g (AVENTIS)</v>
          </cell>
          <cell r="E657">
            <v>1050</v>
          </cell>
          <cell r="F657" t="str">
            <v>CA</v>
          </cell>
          <cell r="G657">
            <v>114186</v>
          </cell>
        </row>
        <row r="658">
          <cell r="C658" t="str">
            <v>ONG13AXP</v>
          </cell>
          <cell r="D658" t="str">
            <v>ONG PROFENID GEL 60G - XUAT KHAU</v>
          </cell>
          <cell r="E658">
            <v>588</v>
          </cell>
          <cell r="F658" t="str">
            <v>OG</v>
          </cell>
          <cell r="G658">
            <v>0</v>
          </cell>
        </row>
        <row r="659">
          <cell r="C659" t="str">
            <v>ONG13P</v>
          </cell>
          <cell r="D659" t="str">
            <v>Ong PROFENID gel 60g (QC MOI)</v>
          </cell>
          <cell r="E659">
            <v>588</v>
          </cell>
          <cell r="F659" t="str">
            <v>OG</v>
          </cell>
          <cell r="G659">
            <v>0</v>
          </cell>
        </row>
        <row r="660">
          <cell r="C660" t="str">
            <v>OPAD011NER</v>
          </cell>
          <cell r="D660" t="str">
            <v>OPADRY OY-S CLEAR 29019</v>
          </cell>
          <cell r="E660">
            <v>1000000</v>
          </cell>
          <cell r="F660" t="str">
            <v>KG</v>
          </cell>
          <cell r="G660">
            <v>237443</v>
          </cell>
        </row>
        <row r="661">
          <cell r="C661" t="str">
            <v>OPAD021NER</v>
          </cell>
          <cell r="D661" t="str">
            <v>OPADRY II ORANGE 85G 53453</v>
          </cell>
          <cell r="E661">
            <v>1000000</v>
          </cell>
          <cell r="F661" t="str">
            <v>KG</v>
          </cell>
          <cell r="G661">
            <v>237444</v>
          </cell>
        </row>
        <row r="662">
          <cell r="C662" t="str">
            <v>OPAD031NER</v>
          </cell>
          <cell r="D662" t="str">
            <v>OPADRY II PINK 85G 54320</v>
          </cell>
          <cell r="E662">
            <v>1000000</v>
          </cell>
          <cell r="F662" t="str">
            <v>KG</v>
          </cell>
          <cell r="G662">
            <v>246732</v>
          </cell>
        </row>
        <row r="663">
          <cell r="C663" t="str">
            <v>ORAN011NER</v>
          </cell>
          <cell r="D663" t="str">
            <v>ORANGE FLAVOR POWDER</v>
          </cell>
          <cell r="E663">
            <v>0</v>
          </cell>
          <cell r="F663" t="str">
            <v>KG</v>
          </cell>
          <cell r="G663">
            <v>226452</v>
          </cell>
        </row>
        <row r="664">
          <cell r="C664" t="str">
            <v>OXOM011TAR</v>
          </cell>
          <cell r="D664" t="str">
            <v>OXOMEMAZINE BASE</v>
          </cell>
          <cell r="E664">
            <v>10564686</v>
          </cell>
          <cell r="F664" t="str">
            <v>KG</v>
          </cell>
          <cell r="G664">
            <v>204869</v>
          </cell>
        </row>
        <row r="665">
          <cell r="C665" t="str">
            <v>OXOM021TAFR01R</v>
          </cell>
          <cell r="D665" t="str">
            <v>OXOMEMAZINE HCl - AVENTIS</v>
          </cell>
          <cell r="E665">
            <v>5614488</v>
          </cell>
          <cell r="F665" t="str">
            <v>KG</v>
          </cell>
          <cell r="G665">
            <v>66349</v>
          </cell>
        </row>
        <row r="666">
          <cell r="C666" t="str">
            <v>OXOM021TAR</v>
          </cell>
          <cell r="D666" t="str">
            <v>OXOMEMAZINE HCl</v>
          </cell>
          <cell r="E666">
            <v>5614488</v>
          </cell>
          <cell r="F666" t="str">
            <v>KG</v>
          </cell>
          <cell r="G666">
            <v>66349</v>
          </cell>
        </row>
        <row r="667">
          <cell r="C667" t="str">
            <v>OXYD011NER</v>
          </cell>
          <cell r="D667" t="str">
            <v>OXYDE DE TITANE</v>
          </cell>
          <cell r="E667">
            <v>48261</v>
          </cell>
          <cell r="F667" t="str">
            <v>KG</v>
          </cell>
          <cell r="G667">
            <v>114110</v>
          </cell>
        </row>
        <row r="668">
          <cell r="C668" t="str">
            <v>PALE01P</v>
          </cell>
          <cell r="D668" t="str">
            <v>Palet</v>
          </cell>
          <cell r="E668">
            <v>0</v>
          </cell>
          <cell r="F668" t="str">
            <v>CA</v>
          </cell>
          <cell r="G668">
            <v>0</v>
          </cell>
        </row>
        <row r="669">
          <cell r="C669" t="str">
            <v>PAR10PP</v>
          </cell>
          <cell r="D669" t="str">
            <v>DONG SO LO PARACETAMOL</v>
          </cell>
          <cell r="E669">
            <v>536.53</v>
          </cell>
          <cell r="F669" t="str">
            <v>CA</v>
          </cell>
          <cell r="G669">
            <v>0</v>
          </cell>
        </row>
        <row r="670">
          <cell r="C670" t="str">
            <v>PAR1101AXF</v>
          </cell>
          <cell r="D670" t="str">
            <v>PARACETAMOL XK 500mg hop 100 vien</v>
          </cell>
          <cell r="E670">
            <v>9007.8531999999996</v>
          </cell>
          <cell r="F670" t="str">
            <v>HO</v>
          </cell>
          <cell r="G670">
            <v>0</v>
          </cell>
        </row>
        <row r="671">
          <cell r="C671" t="str">
            <v>PAR1101F</v>
          </cell>
          <cell r="D671" t="str">
            <v>PARACETAMOL 500mg hop 100 vien</v>
          </cell>
          <cell r="E671">
            <v>9007.8531999999996</v>
          </cell>
          <cell r="F671" t="str">
            <v>HO</v>
          </cell>
          <cell r="G671">
            <v>62823</v>
          </cell>
        </row>
        <row r="672">
          <cell r="C672" t="str">
            <v>PAR1102AXF</v>
          </cell>
          <cell r="D672" t="str">
            <v>PARACETAMOL XK Winthrop</v>
          </cell>
          <cell r="E672">
            <v>8817.7199999999993</v>
          </cell>
          <cell r="F672" t="str">
            <v>HO</v>
          </cell>
          <cell r="G672">
            <v>229747</v>
          </cell>
        </row>
        <row r="673">
          <cell r="C673" t="str">
            <v>PAR1102F</v>
          </cell>
          <cell r="D673" t="str">
            <v>PARACETAMOL Winthrop</v>
          </cell>
          <cell r="E673">
            <v>8817.7199999999993</v>
          </cell>
          <cell r="F673" t="str">
            <v>HO</v>
          </cell>
          <cell r="G673">
            <v>214141</v>
          </cell>
        </row>
        <row r="674">
          <cell r="C674" t="str">
            <v>PAR1FS</v>
          </cell>
          <cell r="D674" t="str">
            <v>PARACETAMOL PF</v>
          </cell>
          <cell r="E674">
            <v>31.530284819999999</v>
          </cell>
          <cell r="F674" t="str">
            <v>EA</v>
          </cell>
          <cell r="G674">
            <v>253642</v>
          </cell>
        </row>
        <row r="675">
          <cell r="C675" t="str">
            <v>PARA011NACH01R</v>
          </cell>
          <cell r="D675" t="str">
            <v>PARACETAMOL - CHINA</v>
          </cell>
          <cell r="E675">
            <v>55052</v>
          </cell>
          <cell r="F675" t="str">
            <v>KG</v>
          </cell>
          <cell r="G675">
            <v>113781</v>
          </cell>
        </row>
        <row r="676">
          <cell r="C676" t="str">
            <v>PARA011NACH05R</v>
          </cell>
          <cell r="D676" t="str">
            <v>PARACETAMOL - RHODIA.CHINA</v>
          </cell>
          <cell r="E676">
            <v>55052</v>
          </cell>
          <cell r="F676" t="str">
            <v>KG</v>
          </cell>
          <cell r="G676">
            <v>113781</v>
          </cell>
        </row>
        <row r="677">
          <cell r="C677" t="str">
            <v>PARA011NAR</v>
          </cell>
          <cell r="D677" t="str">
            <v>PARACETAMOL</v>
          </cell>
          <cell r="E677">
            <v>55052</v>
          </cell>
          <cell r="F677" t="str">
            <v>KG</v>
          </cell>
          <cell r="G677">
            <v>113781</v>
          </cell>
        </row>
        <row r="678">
          <cell r="C678" t="str">
            <v>PARA011NAUS02R</v>
          </cell>
          <cell r="D678" t="str">
            <v>PARACETAMOL - GREIF BROS CORPORATION.USA</v>
          </cell>
          <cell r="E678">
            <v>55052</v>
          </cell>
          <cell r="F678" t="str">
            <v>KG</v>
          </cell>
          <cell r="G678">
            <v>113781</v>
          </cell>
        </row>
        <row r="679">
          <cell r="C679" t="str">
            <v>PARA011NAUS04R</v>
          </cell>
          <cell r="D679" t="str">
            <v>PARACETAMOL-M/S MALLINCKRODT CHEMICAL.US</v>
          </cell>
          <cell r="E679">
            <v>55052</v>
          </cell>
          <cell r="F679" t="str">
            <v>KG</v>
          </cell>
          <cell r="G679">
            <v>113781</v>
          </cell>
        </row>
        <row r="680">
          <cell r="C680" t="str">
            <v>PARA01P</v>
          </cell>
          <cell r="D680" t="str">
            <v>Parafin</v>
          </cell>
          <cell r="E680">
            <v>7391</v>
          </cell>
          <cell r="F680" t="str">
            <v>KG</v>
          </cell>
          <cell r="G680">
            <v>0</v>
          </cell>
        </row>
        <row r="681">
          <cell r="C681" t="str">
            <v>PARA021NER</v>
          </cell>
          <cell r="D681" t="str">
            <v>PARAHYDROXYBENZOATE DE METHYLE</v>
          </cell>
          <cell r="E681">
            <v>0</v>
          </cell>
          <cell r="F681" t="str">
            <v>KG</v>
          </cell>
          <cell r="G681">
            <v>0</v>
          </cell>
        </row>
        <row r="682">
          <cell r="C682" t="str">
            <v>PARF012NER</v>
          </cell>
          <cell r="D682" t="str">
            <v>PARFUM DE CARAMEL</v>
          </cell>
          <cell r="E682">
            <v>2328480</v>
          </cell>
          <cell r="F682" t="str">
            <v>KG</v>
          </cell>
          <cell r="G682">
            <v>114111</v>
          </cell>
        </row>
        <row r="683">
          <cell r="C683" t="str">
            <v>PDG01P</v>
          </cell>
          <cell r="D683" t="str">
            <v>Phieu dong goi</v>
          </cell>
          <cell r="E683">
            <v>28</v>
          </cell>
          <cell r="F683" t="str">
            <v>CA</v>
          </cell>
          <cell r="G683">
            <v>0</v>
          </cell>
        </row>
        <row r="684">
          <cell r="C684" t="str">
            <v>PDG01PP</v>
          </cell>
          <cell r="D684" t="str">
            <v>PHIEU DONG GOI CO SO LO</v>
          </cell>
          <cell r="E684">
            <v>28</v>
          </cell>
          <cell r="F684" t="str">
            <v>CA</v>
          </cell>
          <cell r="G684">
            <v>0</v>
          </cell>
        </row>
        <row r="685">
          <cell r="C685" t="str">
            <v>PEF10PP</v>
          </cell>
          <cell r="D685" t="str">
            <v>DONG SO LO PEFLACINE HOP 10</v>
          </cell>
          <cell r="E685">
            <v>264.74160000000001</v>
          </cell>
          <cell r="F685" t="str">
            <v>CA</v>
          </cell>
          <cell r="G685">
            <v>0</v>
          </cell>
        </row>
        <row r="686">
          <cell r="C686" t="str">
            <v>PEF11PP</v>
          </cell>
          <cell r="D686" t="str">
            <v>DONG SO LO PEFLACINE HOP 2</v>
          </cell>
          <cell r="E686">
            <v>216.03800000000001</v>
          </cell>
          <cell r="F686" t="str">
            <v>CA</v>
          </cell>
          <cell r="G686">
            <v>0</v>
          </cell>
        </row>
        <row r="687">
          <cell r="C687" t="str">
            <v>PEF1301F</v>
          </cell>
          <cell r="D687" t="str">
            <v>PEFLACINE 400mg Hop 10 vien</v>
          </cell>
          <cell r="E687">
            <v>66094.720000000001</v>
          </cell>
          <cell r="F687" t="str">
            <v>HO</v>
          </cell>
          <cell r="G687">
            <v>62592</v>
          </cell>
        </row>
        <row r="688">
          <cell r="C688" t="str">
            <v>PEF1302F</v>
          </cell>
          <cell r="D688" t="str">
            <v>PEFLACINE 400mg Hop 2 vien</v>
          </cell>
          <cell r="E688">
            <v>13719.08</v>
          </cell>
          <cell r="F688" t="str">
            <v>HO</v>
          </cell>
          <cell r="G688">
            <v>62590</v>
          </cell>
        </row>
        <row r="689">
          <cell r="C689" t="str">
            <v>PEF1FS</v>
          </cell>
          <cell r="D689" t="str">
            <v>PEFLACINE 400mg Product Family</v>
          </cell>
          <cell r="E689">
            <v>4543.7232497699997</v>
          </cell>
          <cell r="F689" t="str">
            <v>EA</v>
          </cell>
          <cell r="G689">
            <v>253614</v>
          </cell>
        </row>
        <row r="690">
          <cell r="C690" t="str">
            <v>PEF1NS</v>
          </cell>
          <cell r="D690" t="str">
            <v>PEFLACINE 400mg Noyaux</v>
          </cell>
          <cell r="E690">
            <v>6747300.4361656001</v>
          </cell>
          <cell r="F690" t="str">
            <v>KG</v>
          </cell>
          <cell r="G690">
            <v>0</v>
          </cell>
        </row>
        <row r="691">
          <cell r="C691" t="str">
            <v>PEFL011NAFR01R</v>
          </cell>
          <cell r="D691" t="str">
            <v>PEFLOXACINE MESYLATE - AVENTIS</v>
          </cell>
          <cell r="E691">
            <v>10564686</v>
          </cell>
          <cell r="F691" t="str">
            <v>KG</v>
          </cell>
          <cell r="G691">
            <v>150663</v>
          </cell>
        </row>
        <row r="692">
          <cell r="C692" t="str">
            <v>PHE3001F</v>
          </cell>
          <cell r="D692" t="str">
            <v>PHENERGAN sirop chai  90ml</v>
          </cell>
          <cell r="E692">
            <v>3753.8</v>
          </cell>
          <cell r="F692" t="str">
            <v>CH</v>
          </cell>
          <cell r="G692">
            <v>62683</v>
          </cell>
        </row>
        <row r="693">
          <cell r="C693" t="str">
            <v>PHE3002F</v>
          </cell>
          <cell r="D693" t="str">
            <v>PHENERGAN sirop chai 125ml</v>
          </cell>
          <cell r="E693">
            <v>4780.29</v>
          </cell>
          <cell r="F693" t="str">
            <v>CH</v>
          </cell>
          <cell r="G693">
            <v>62676</v>
          </cell>
        </row>
        <row r="694">
          <cell r="C694" t="str">
            <v>PHE30PP</v>
          </cell>
          <cell r="D694" t="str">
            <v>DONG SO LO Sp PHENERGAN 90 ml</v>
          </cell>
          <cell r="E694">
            <v>8576.7639999999992</v>
          </cell>
          <cell r="F694" t="str">
            <v>CA</v>
          </cell>
          <cell r="G694">
            <v>0</v>
          </cell>
        </row>
        <row r="695">
          <cell r="C695" t="str">
            <v>PHE31PP</v>
          </cell>
          <cell r="D695" t="str">
            <v>DONG SO LO Sp PHENERGAN 125ml</v>
          </cell>
          <cell r="E695">
            <v>8575.5400000000009</v>
          </cell>
          <cell r="F695" t="str">
            <v>CA</v>
          </cell>
          <cell r="G695">
            <v>0</v>
          </cell>
        </row>
        <row r="696">
          <cell r="C696" t="str">
            <v>PHE3FS</v>
          </cell>
          <cell r="D696" t="str">
            <v>PHENERGAN siro-sirop</v>
          </cell>
          <cell r="E696">
            <v>14561.111057800001</v>
          </cell>
          <cell r="F696" t="str">
            <v>LT</v>
          </cell>
          <cell r="G696">
            <v>253643</v>
          </cell>
        </row>
        <row r="697">
          <cell r="C697" t="str">
            <v>PHE4001F</v>
          </cell>
          <cell r="D697" t="str">
            <v>PHENERGAN creme  ong 10g</v>
          </cell>
          <cell r="E697">
            <v>2567.0100000000002</v>
          </cell>
          <cell r="F697" t="str">
            <v>OG</v>
          </cell>
          <cell r="G697">
            <v>62780</v>
          </cell>
        </row>
        <row r="698">
          <cell r="C698" t="str">
            <v>PHE40PP</v>
          </cell>
          <cell r="D698" t="str">
            <v>DONG SO LO PHENERGAN Creme</v>
          </cell>
          <cell r="E698">
            <v>8545.1679999999997</v>
          </cell>
          <cell r="F698" t="str">
            <v>CA</v>
          </cell>
          <cell r="G698">
            <v>0</v>
          </cell>
        </row>
        <row r="699">
          <cell r="C699" t="str">
            <v>PHE4FS</v>
          </cell>
          <cell r="D699" t="str">
            <v>PHENERGAN kem-creme</v>
          </cell>
          <cell r="E699">
            <v>79342.895782480002</v>
          </cell>
          <cell r="F699" t="str">
            <v>KG</v>
          </cell>
          <cell r="G699">
            <v>253644</v>
          </cell>
        </row>
        <row r="700">
          <cell r="C700" t="str">
            <v>PHEN011NAR</v>
          </cell>
          <cell r="D700" t="str">
            <v>PHENYLPROPANOLAMINE HCl</v>
          </cell>
          <cell r="E700">
            <v>512039.12</v>
          </cell>
          <cell r="F700" t="str">
            <v>KG</v>
          </cell>
          <cell r="G700">
            <v>0</v>
          </cell>
        </row>
        <row r="701">
          <cell r="C701" t="str">
            <v>PHEN022NER</v>
          </cell>
          <cell r="D701" t="str">
            <v>PHENOXYETHANOL</v>
          </cell>
          <cell r="E701">
            <v>263000</v>
          </cell>
          <cell r="F701" t="str">
            <v>KG</v>
          </cell>
          <cell r="G701">
            <v>248809</v>
          </cell>
        </row>
        <row r="702">
          <cell r="C702" t="str">
            <v>PHOL011TAFR04R</v>
          </cell>
          <cell r="D702" t="str">
            <v>PHOLCODINE - SOCHIBO.FRANCE</v>
          </cell>
          <cell r="E702">
            <v>12274902.810000001</v>
          </cell>
          <cell r="F702" t="str">
            <v>KG</v>
          </cell>
          <cell r="G702">
            <v>0</v>
          </cell>
        </row>
        <row r="703">
          <cell r="C703" t="str">
            <v>PHOS011NER</v>
          </cell>
          <cell r="D703" t="str">
            <v>PHOSPHATE BICALCIQUE</v>
          </cell>
          <cell r="E703">
            <v>85696</v>
          </cell>
          <cell r="F703" t="str">
            <v>KG</v>
          </cell>
          <cell r="G703">
            <v>114112</v>
          </cell>
        </row>
        <row r="704">
          <cell r="C704" t="str">
            <v>PLA1NS</v>
          </cell>
          <cell r="D704" t="str">
            <v>PLACEBO</v>
          </cell>
          <cell r="E704">
            <v>0</v>
          </cell>
          <cell r="F704" t="str">
            <v>KG</v>
          </cell>
          <cell r="G704">
            <v>0</v>
          </cell>
        </row>
        <row r="705">
          <cell r="C705" t="str">
            <v>POLY011NER</v>
          </cell>
          <cell r="D705" t="str">
            <v>POLYVIDONE K29-32</v>
          </cell>
          <cell r="E705">
            <v>271993</v>
          </cell>
          <cell r="F705" t="str">
            <v>KG</v>
          </cell>
          <cell r="G705">
            <v>114115</v>
          </cell>
        </row>
        <row r="706">
          <cell r="C706" t="str">
            <v>POLY021NER</v>
          </cell>
          <cell r="D706" t="str">
            <v>POLY ETHYLENE GLYCOL 20000</v>
          </cell>
          <cell r="E706">
            <v>429436</v>
          </cell>
          <cell r="F706" t="str">
            <v>KG</v>
          </cell>
          <cell r="G706">
            <v>114113</v>
          </cell>
        </row>
        <row r="707">
          <cell r="C707" t="str">
            <v>POLY031NER</v>
          </cell>
          <cell r="D707" t="str">
            <v>POLYOXYETH GLYCOL 6000</v>
          </cell>
          <cell r="E707">
            <v>78000</v>
          </cell>
          <cell r="F707" t="str">
            <v>KG</v>
          </cell>
          <cell r="G707">
            <v>114114</v>
          </cell>
        </row>
        <row r="708">
          <cell r="C708" t="str">
            <v>POLY041NER</v>
          </cell>
          <cell r="D708" t="str">
            <v>POLYVIDONE K90 (PVP K90)</v>
          </cell>
          <cell r="E708">
            <v>375000</v>
          </cell>
          <cell r="F708" t="str">
            <v>KG</v>
          </cell>
          <cell r="G708">
            <v>247197</v>
          </cell>
        </row>
        <row r="709">
          <cell r="C709" t="str">
            <v>PREG011NER</v>
          </cell>
          <cell r="D709" t="str">
            <v>PREGELITINIZED STARCH (STARCH 1500)</v>
          </cell>
          <cell r="E709">
            <v>98000</v>
          </cell>
          <cell r="F709" t="str">
            <v>KG</v>
          </cell>
          <cell r="G709">
            <v>227423</v>
          </cell>
        </row>
        <row r="710">
          <cell r="C710" t="str">
            <v>PRO10PP</v>
          </cell>
          <cell r="D710" t="str">
            <v>DONG SO LO PROFENID LP</v>
          </cell>
          <cell r="E710">
            <v>0</v>
          </cell>
          <cell r="F710" t="str">
            <v>CA</v>
          </cell>
          <cell r="G710">
            <v>0</v>
          </cell>
        </row>
        <row r="711">
          <cell r="C711" t="str">
            <v>PRO1301F</v>
          </cell>
          <cell r="D711" t="str">
            <v>PROFENID LP 14 vien</v>
          </cell>
          <cell r="E711">
            <v>0</v>
          </cell>
          <cell r="F711" t="str">
            <v>HO</v>
          </cell>
          <cell r="G711">
            <v>0</v>
          </cell>
        </row>
        <row r="712">
          <cell r="C712" t="str">
            <v>PRO1FS</v>
          </cell>
          <cell r="D712" t="str">
            <v>PROFENID LP</v>
          </cell>
          <cell r="E712">
            <v>0</v>
          </cell>
          <cell r="F712" t="str">
            <v>EA</v>
          </cell>
          <cell r="G712">
            <v>0</v>
          </cell>
        </row>
        <row r="713">
          <cell r="C713" t="str">
            <v>PRO1NS</v>
          </cell>
          <cell r="D713" t="str">
            <v>PROFENID LP (Ketoprofen tablets)</v>
          </cell>
          <cell r="E713">
            <v>0</v>
          </cell>
          <cell r="F713" t="str">
            <v>KG</v>
          </cell>
          <cell r="G713">
            <v>0</v>
          </cell>
        </row>
        <row r="714">
          <cell r="C714" t="str">
            <v>PRO2001F</v>
          </cell>
          <cell r="D714" t="str">
            <v>PROFENID 50mg  hop 2 vi x 12</v>
          </cell>
          <cell r="E714">
            <v>12265.06</v>
          </cell>
          <cell r="F714" t="str">
            <v>HO</v>
          </cell>
          <cell r="G714">
            <v>62599</v>
          </cell>
        </row>
        <row r="715">
          <cell r="C715" t="str">
            <v>PRO20PP</v>
          </cell>
          <cell r="D715" t="str">
            <v>DONG SO LO PROFENID</v>
          </cell>
          <cell r="E715">
            <v>412.66879010000002</v>
          </cell>
          <cell r="F715" t="str">
            <v>CA</v>
          </cell>
          <cell r="G715">
            <v>0</v>
          </cell>
        </row>
        <row r="716">
          <cell r="C716" t="str">
            <v>PRO2FS</v>
          </cell>
          <cell r="D716" t="str">
            <v>PROFENID nang-capsule</v>
          </cell>
          <cell r="E716">
            <v>332.12610597999998</v>
          </cell>
          <cell r="F716" t="str">
            <v>EA</v>
          </cell>
          <cell r="G716">
            <v>253615</v>
          </cell>
        </row>
        <row r="717">
          <cell r="C717" t="str">
            <v>PRO2GS</v>
          </cell>
          <cell r="D717" t="str">
            <v>QUI TRINH PHA CHE PROFENID</v>
          </cell>
          <cell r="E717">
            <v>1852963.058743</v>
          </cell>
          <cell r="F717" t="str">
            <v>KG</v>
          </cell>
          <cell r="G717">
            <v>0</v>
          </cell>
        </row>
        <row r="718">
          <cell r="C718" t="str">
            <v>PRO4001F</v>
          </cell>
          <cell r="D718" t="str">
            <v>PROFENID Gel Tube 60g</v>
          </cell>
          <cell r="E718">
            <v>16055.13</v>
          </cell>
          <cell r="F718" t="str">
            <v>OG</v>
          </cell>
          <cell r="G718">
            <v>62598</v>
          </cell>
        </row>
        <row r="719">
          <cell r="C719" t="str">
            <v>PRO4002F</v>
          </cell>
          <cell r="D719" t="str">
            <v>PROFENID Gel Tube 30g</v>
          </cell>
          <cell r="E719">
            <v>9360.11</v>
          </cell>
          <cell r="F719" t="str">
            <v>OG</v>
          </cell>
          <cell r="G719">
            <v>222461</v>
          </cell>
        </row>
        <row r="720">
          <cell r="C720" t="str">
            <v>PRO40PP</v>
          </cell>
          <cell r="D720" t="str">
            <v>DONG SO LO PROFENID Gel 60g</v>
          </cell>
          <cell r="E720">
            <v>72.14</v>
          </cell>
          <cell r="F720" t="str">
            <v>CA</v>
          </cell>
          <cell r="G720">
            <v>0</v>
          </cell>
        </row>
        <row r="721">
          <cell r="C721" t="str">
            <v>PRO41PP</v>
          </cell>
          <cell r="D721" t="str">
            <v>DONG SO LO PROFENID GEL 30G</v>
          </cell>
          <cell r="E721">
            <v>75.152000000000001</v>
          </cell>
          <cell r="F721" t="str">
            <v>CA</v>
          </cell>
          <cell r="G721">
            <v>0</v>
          </cell>
        </row>
        <row r="722">
          <cell r="C722" t="str">
            <v>PRO4FS</v>
          </cell>
          <cell r="D722" t="str">
            <v>PROFENID PRODUCT FAMILY</v>
          </cell>
          <cell r="E722">
            <v>157751.81226666999</v>
          </cell>
          <cell r="F722" t="str">
            <v>KG</v>
          </cell>
          <cell r="G722">
            <v>253616</v>
          </cell>
        </row>
        <row r="723">
          <cell r="C723" t="str">
            <v>PROM011TAFR01R</v>
          </cell>
          <cell r="D723" t="str">
            <v>PROMETHAZINE BASE - AVENTIS</v>
          </cell>
          <cell r="E723">
            <v>2131074</v>
          </cell>
          <cell r="F723" t="str">
            <v>KG</v>
          </cell>
          <cell r="G723">
            <v>66361</v>
          </cell>
        </row>
        <row r="724">
          <cell r="C724" t="str">
            <v>PROM011TAR</v>
          </cell>
          <cell r="D724" t="str">
            <v>PROMETHAZINE BASE</v>
          </cell>
          <cell r="E724">
            <v>2131074</v>
          </cell>
          <cell r="F724" t="str">
            <v>KG</v>
          </cell>
          <cell r="G724">
            <v>66361</v>
          </cell>
        </row>
        <row r="725">
          <cell r="C725" t="str">
            <v>PROM021TAFR01R</v>
          </cell>
          <cell r="D725" t="str">
            <v>PROMETHAZINE HCL - AVENTIS</v>
          </cell>
          <cell r="E725">
            <v>1636074</v>
          </cell>
          <cell r="F725" t="str">
            <v>KG</v>
          </cell>
          <cell r="G725">
            <v>66365</v>
          </cell>
        </row>
        <row r="726">
          <cell r="C726" t="str">
            <v>PROM021TAR</v>
          </cell>
          <cell r="D726" t="str">
            <v>PROMETHAZINE HCl</v>
          </cell>
          <cell r="E726">
            <v>1636075</v>
          </cell>
          <cell r="F726" t="str">
            <v>KG</v>
          </cell>
          <cell r="G726">
            <v>66365</v>
          </cell>
        </row>
        <row r="727">
          <cell r="C727" t="str">
            <v>PSEU011NAR</v>
          </cell>
          <cell r="D727" t="str">
            <v>PSEUDOEPHEDRIN HYDROCHLORIDE</v>
          </cell>
          <cell r="E727">
            <v>0</v>
          </cell>
          <cell r="F727" t="str">
            <v>KG</v>
          </cell>
          <cell r="G727">
            <v>226458</v>
          </cell>
        </row>
        <row r="728">
          <cell r="C728" t="str">
            <v>PVC01AP</v>
          </cell>
          <cell r="D728" t="str">
            <v>PVC kich thuoc 109 mm(200um)</v>
          </cell>
          <cell r="E728">
            <v>31000</v>
          </cell>
          <cell r="F728" t="str">
            <v>KG</v>
          </cell>
          <cell r="G728">
            <v>0</v>
          </cell>
        </row>
        <row r="729">
          <cell r="C729" t="str">
            <v>PVC01P</v>
          </cell>
          <cell r="D729" t="str">
            <v>PVC film SECTRAL 107mm (200um)</v>
          </cell>
          <cell r="E729">
            <v>29000</v>
          </cell>
          <cell r="F729" t="str">
            <v>KG</v>
          </cell>
          <cell r="G729">
            <v>114187</v>
          </cell>
        </row>
        <row r="730">
          <cell r="C730" t="str">
            <v>PVC02AP</v>
          </cell>
          <cell r="D730" t="str">
            <v>PVC kich thuoc 124 mm(200um)</v>
          </cell>
          <cell r="E730">
            <v>31000</v>
          </cell>
          <cell r="F730" t="str">
            <v>KG</v>
          </cell>
          <cell r="G730">
            <v>0</v>
          </cell>
        </row>
        <row r="731">
          <cell r="C731" t="str">
            <v>PVC02P</v>
          </cell>
          <cell r="D731" t="str">
            <v>PVC film PROFENID capsule 122mm ( 200um)</v>
          </cell>
          <cell r="E731">
            <v>29000</v>
          </cell>
          <cell r="F731" t="str">
            <v>CA</v>
          </cell>
          <cell r="G731">
            <v>114189</v>
          </cell>
        </row>
        <row r="732">
          <cell r="C732" t="str">
            <v>PVC03P</v>
          </cell>
          <cell r="D732" t="str">
            <v>PVC film 140 mm,200um</v>
          </cell>
          <cell r="E732">
            <v>28800</v>
          </cell>
          <cell r="F732" t="str">
            <v>KG</v>
          </cell>
          <cell r="G732">
            <v>114190</v>
          </cell>
        </row>
        <row r="733">
          <cell r="C733" t="str">
            <v>PVC04P</v>
          </cell>
          <cell r="D733" t="str">
            <v>PVC film 160 mm</v>
          </cell>
          <cell r="E733">
            <v>27827.66</v>
          </cell>
          <cell r="F733" t="str">
            <v>KG</v>
          </cell>
          <cell r="G733">
            <v>0</v>
          </cell>
        </row>
        <row r="734">
          <cell r="C734" t="str">
            <v>PVC055P</v>
          </cell>
          <cell r="D734" t="str">
            <v>PVC film MAALOX 130 mm ( 250um )</v>
          </cell>
          <cell r="E734">
            <v>29000</v>
          </cell>
          <cell r="F734" t="str">
            <v>KG</v>
          </cell>
          <cell r="G734">
            <v>114191</v>
          </cell>
        </row>
        <row r="735">
          <cell r="C735" t="str">
            <v>PVC05P</v>
          </cell>
          <cell r="D735" t="str">
            <v>PVC film 126 mm</v>
          </cell>
          <cell r="E735">
            <v>31000</v>
          </cell>
          <cell r="F735" t="str">
            <v>KG</v>
          </cell>
          <cell r="G735">
            <v>114192</v>
          </cell>
        </row>
        <row r="736">
          <cell r="C736" t="str">
            <v>PVC06P</v>
          </cell>
          <cell r="D736" t="str">
            <v>PVC film PEFLACINE 2 vien 118 mm ( 200um )</v>
          </cell>
          <cell r="E736">
            <v>29000</v>
          </cell>
          <cell r="F736" t="str">
            <v>KG</v>
          </cell>
          <cell r="G736">
            <v>114193</v>
          </cell>
        </row>
        <row r="737">
          <cell r="C737" t="str">
            <v>PVC075AP</v>
          </cell>
          <cell r="D737" t="str">
            <v>PVC film THERALENE vien 146 mm ( 250um )</v>
          </cell>
          <cell r="E737">
            <v>29000</v>
          </cell>
          <cell r="F737" t="str">
            <v>KG</v>
          </cell>
          <cell r="G737">
            <v>114194</v>
          </cell>
        </row>
        <row r="738">
          <cell r="C738" t="str">
            <v>PVC075P</v>
          </cell>
          <cell r="D738" t="str">
            <v>PVC film 144 mm (250 um)</v>
          </cell>
          <cell r="E738">
            <v>31000</v>
          </cell>
          <cell r="F738" t="str">
            <v>KG</v>
          </cell>
          <cell r="G738">
            <v>0</v>
          </cell>
        </row>
        <row r="739">
          <cell r="C739" t="str">
            <v>PVC07AP</v>
          </cell>
          <cell r="D739" t="str">
            <v>PVC film SPAMAVERINE 146 mm ( 200um )</v>
          </cell>
          <cell r="E739">
            <v>29000</v>
          </cell>
          <cell r="F739" t="str">
            <v>KG</v>
          </cell>
          <cell r="G739">
            <v>114195</v>
          </cell>
        </row>
        <row r="740">
          <cell r="C740" t="str">
            <v>PVC07P</v>
          </cell>
          <cell r="D740" t="str">
            <v>PVC film 144 mm</v>
          </cell>
          <cell r="E740">
            <v>31000</v>
          </cell>
          <cell r="F740" t="str">
            <v>KG</v>
          </cell>
          <cell r="G740">
            <v>0</v>
          </cell>
        </row>
        <row r="741">
          <cell r="C741" t="str">
            <v>PVC08AP</v>
          </cell>
          <cell r="D741" t="str">
            <v>PVC film PARA + FLAGYL 136 mm ( 200um )</v>
          </cell>
          <cell r="E741">
            <v>29000</v>
          </cell>
          <cell r="F741" t="str">
            <v>KG</v>
          </cell>
          <cell r="G741">
            <v>114196</v>
          </cell>
        </row>
        <row r="742">
          <cell r="C742" t="str">
            <v>PVC08P</v>
          </cell>
          <cell r="D742" t="str">
            <v>PVC film 134 mm</v>
          </cell>
          <cell r="E742">
            <v>31000</v>
          </cell>
          <cell r="F742" t="str">
            <v>KG</v>
          </cell>
          <cell r="G742">
            <v>0</v>
          </cell>
        </row>
        <row r="743">
          <cell r="C743" t="str">
            <v>PVC09P</v>
          </cell>
          <cell r="D743" t="str">
            <v>PVC trang duc 134 mm</v>
          </cell>
          <cell r="E743">
            <v>65000</v>
          </cell>
          <cell r="F743" t="str">
            <v>KG</v>
          </cell>
          <cell r="G743">
            <v>0</v>
          </cell>
        </row>
        <row r="744">
          <cell r="C744" t="str">
            <v>PVC10P</v>
          </cell>
          <cell r="D744" t="str">
            <v>PVC+PVDC cho DENORAL vien 138mm</v>
          </cell>
          <cell r="E744">
            <v>25500</v>
          </cell>
          <cell r="F744" t="str">
            <v>KG</v>
          </cell>
          <cell r="G744">
            <v>0</v>
          </cell>
        </row>
        <row r="745">
          <cell r="C745" t="str">
            <v>PVC11P</v>
          </cell>
          <cell r="D745" t="str">
            <v>PVC film NO-SPA 111mm (300um)</v>
          </cell>
          <cell r="E745">
            <v>28800</v>
          </cell>
          <cell r="F745" t="str">
            <v>KG</v>
          </cell>
          <cell r="G745">
            <v>225568</v>
          </cell>
        </row>
        <row r="746">
          <cell r="C746" t="str">
            <v>PVC12P</v>
          </cell>
          <cell r="D746" t="str">
            <v>PVC ultra CORYZAL TX 139mm (335um)</v>
          </cell>
          <cell r="E746">
            <v>162400</v>
          </cell>
          <cell r="F746" t="str">
            <v>KG</v>
          </cell>
          <cell r="G746">
            <v>227342</v>
          </cell>
        </row>
        <row r="747">
          <cell r="C747" t="str">
            <v>PVC13P</v>
          </cell>
          <cell r="D747" t="str">
            <v>PVC film DECONTRACTYL 123mm (250um)</v>
          </cell>
          <cell r="E747">
            <v>28800</v>
          </cell>
          <cell r="F747" t="str">
            <v>KG</v>
          </cell>
          <cell r="G747">
            <v>232730</v>
          </cell>
        </row>
        <row r="748">
          <cell r="C748" t="str">
            <v>PVP01P</v>
          </cell>
          <cell r="D748" t="str">
            <v>PVC film DECONTRACTYL 123mm (250um)</v>
          </cell>
          <cell r="E748">
            <v>375000</v>
          </cell>
          <cell r="F748" t="str">
            <v>KG</v>
          </cell>
          <cell r="G748">
            <v>0</v>
          </cell>
        </row>
        <row r="749">
          <cell r="C749" t="str">
            <v>PYRI011NAR</v>
          </cell>
          <cell r="D749" t="str">
            <v>PYRIDOXINE HCl</v>
          </cell>
          <cell r="E749">
            <v>0</v>
          </cell>
          <cell r="F749" t="str">
            <v>KG</v>
          </cell>
          <cell r="G749">
            <v>0</v>
          </cell>
        </row>
        <row r="750">
          <cell r="C750" t="str">
            <v>PYRI011NER</v>
          </cell>
          <cell r="D750" t="str">
            <v>PYRIDOXINE HCL</v>
          </cell>
          <cell r="E750">
            <v>0</v>
          </cell>
          <cell r="F750" t="str">
            <v>KG</v>
          </cell>
          <cell r="G750">
            <v>0</v>
          </cell>
        </row>
        <row r="751">
          <cell r="C751" t="str">
            <v>RHOD012NER</v>
          </cell>
          <cell r="D751" t="str">
            <v>RHODOPAS M.60A</v>
          </cell>
          <cell r="E751">
            <v>108470</v>
          </cell>
          <cell r="F751" t="str">
            <v>KG</v>
          </cell>
          <cell r="G751">
            <v>0</v>
          </cell>
        </row>
        <row r="752">
          <cell r="C752" t="str">
            <v>RHOD021NAFR02R</v>
          </cell>
          <cell r="D752" t="str">
            <v>RHODAPAP FINE CRYSTAL - AVENTIS</v>
          </cell>
          <cell r="E752">
            <v>44800</v>
          </cell>
          <cell r="F752" t="str">
            <v>KG</v>
          </cell>
          <cell r="G752">
            <v>0</v>
          </cell>
        </row>
        <row r="753">
          <cell r="C753" t="str">
            <v>RIBO011NER</v>
          </cell>
          <cell r="D753" t="str">
            <v>RIBOFLAVIN</v>
          </cell>
          <cell r="E753">
            <v>0</v>
          </cell>
          <cell r="F753" t="str">
            <v>KG</v>
          </cell>
          <cell r="G753">
            <v>0</v>
          </cell>
        </row>
        <row r="754">
          <cell r="C754" t="str">
            <v>ROD1301F</v>
          </cell>
          <cell r="D754" t="str">
            <v>RODOGYL hop 20 vien</v>
          </cell>
          <cell r="E754">
            <v>0</v>
          </cell>
          <cell r="F754" t="str">
            <v>HO</v>
          </cell>
          <cell r="G754">
            <v>0</v>
          </cell>
        </row>
        <row r="755">
          <cell r="C755" t="str">
            <v>ROD1FS</v>
          </cell>
          <cell r="D755" t="str">
            <v>RODOGYL Comprimes Pellicule</v>
          </cell>
          <cell r="E755">
            <v>0</v>
          </cell>
          <cell r="F755" t="str">
            <v>EA</v>
          </cell>
          <cell r="G755">
            <v>0</v>
          </cell>
        </row>
        <row r="756">
          <cell r="C756" t="str">
            <v>ROD1NS</v>
          </cell>
          <cell r="D756" t="str">
            <v>RODOGYL Comprimes Pellicule</v>
          </cell>
          <cell r="E756">
            <v>0</v>
          </cell>
          <cell r="F756" t="str">
            <v>KG</v>
          </cell>
          <cell r="G756">
            <v>0</v>
          </cell>
        </row>
        <row r="757">
          <cell r="C757" t="str">
            <v>RODO011NAM</v>
          </cell>
          <cell r="D757" t="str">
            <v>SPIRA+METRO POUR COMPRESSION DIRECTE</v>
          </cell>
          <cell r="E757">
            <v>2196502</v>
          </cell>
          <cell r="F757" t="str">
            <v>KG</v>
          </cell>
          <cell r="G757">
            <v>0</v>
          </cell>
        </row>
        <row r="758">
          <cell r="C758" t="str">
            <v>ROUG011NER</v>
          </cell>
          <cell r="D758" t="str">
            <v>ROUGE COCHENILLE A</v>
          </cell>
          <cell r="E758">
            <v>1765</v>
          </cell>
          <cell r="F758" t="str">
            <v>KG</v>
          </cell>
          <cell r="G758">
            <v>0</v>
          </cell>
        </row>
        <row r="759">
          <cell r="C759" t="str">
            <v>ROV1301F</v>
          </cell>
          <cell r="D759" t="str">
            <v>ROVAMICINE 1.5MIU hop 16 vien</v>
          </cell>
          <cell r="E759">
            <v>0</v>
          </cell>
          <cell r="F759" t="str">
            <v>HO</v>
          </cell>
          <cell r="G759">
            <v>0</v>
          </cell>
        </row>
        <row r="760">
          <cell r="C760" t="str">
            <v>ROV1302F</v>
          </cell>
          <cell r="D760" t="str">
            <v>ROVAMICINE 3.0MIU hop 10 vien</v>
          </cell>
          <cell r="E760">
            <v>0</v>
          </cell>
          <cell r="F760" t="str">
            <v>HO</v>
          </cell>
          <cell r="G760">
            <v>0</v>
          </cell>
        </row>
        <row r="761">
          <cell r="C761" t="str">
            <v>ROV15FS</v>
          </cell>
          <cell r="D761" t="str">
            <v>ROVAMYCINE 1.5 MUI</v>
          </cell>
          <cell r="E761">
            <v>108.87125220999999</v>
          </cell>
          <cell r="F761" t="str">
            <v>EA</v>
          </cell>
          <cell r="G761">
            <v>0</v>
          </cell>
        </row>
        <row r="762">
          <cell r="C762" t="str">
            <v>ROV1FS</v>
          </cell>
          <cell r="D762" t="str">
            <v>ROVAMYCINE 1.5 MUI</v>
          </cell>
          <cell r="E762">
            <v>0</v>
          </cell>
          <cell r="F762" t="str">
            <v>EA</v>
          </cell>
          <cell r="G762">
            <v>0</v>
          </cell>
        </row>
        <row r="763">
          <cell r="C763" t="str">
            <v>ROV1NS</v>
          </cell>
          <cell r="D763" t="str">
            <v>ROVAMYCINE MELANGE</v>
          </cell>
          <cell r="E763">
            <v>12330.2</v>
          </cell>
          <cell r="F763" t="str">
            <v>KG</v>
          </cell>
          <cell r="G763">
            <v>0</v>
          </cell>
        </row>
        <row r="764">
          <cell r="C764" t="str">
            <v>ROV30FS</v>
          </cell>
          <cell r="D764" t="str">
            <v>ROVAMYCINE 3 MUI</v>
          </cell>
          <cell r="E764">
            <v>216.95698006000001</v>
          </cell>
          <cell r="F764" t="str">
            <v>EA</v>
          </cell>
          <cell r="G764">
            <v>0</v>
          </cell>
        </row>
        <row r="765">
          <cell r="C765" t="str">
            <v>ROVA151NAM</v>
          </cell>
          <cell r="D765" t="str">
            <v>KHONG SU DUNG</v>
          </cell>
          <cell r="E765">
            <v>0</v>
          </cell>
          <cell r="F765" t="str">
            <v>KG</v>
          </cell>
          <cell r="G765">
            <v>0</v>
          </cell>
        </row>
        <row r="766">
          <cell r="C766" t="str">
            <v>ROVA301NAM</v>
          </cell>
          <cell r="D766" t="str">
            <v>SPIRAMYCINE POUR COMPRESSION DIRECTE</v>
          </cell>
          <cell r="E766">
            <v>5471620</v>
          </cell>
          <cell r="F766" t="str">
            <v>KG</v>
          </cell>
          <cell r="G766">
            <v>0</v>
          </cell>
        </row>
        <row r="767">
          <cell r="C767" t="str">
            <v>S01CS</v>
          </cell>
          <cell r="D767" t="str">
            <v>DICH BAO DUONG BEVITINE</v>
          </cell>
          <cell r="E767">
            <v>722000.06758514</v>
          </cell>
          <cell r="F767" t="str">
            <v>KG</v>
          </cell>
          <cell r="G767">
            <v>0</v>
          </cell>
        </row>
        <row r="768">
          <cell r="C768" t="str">
            <v>SACC011NER</v>
          </cell>
          <cell r="D768" t="str">
            <v>SACCHARIN SODIUM</v>
          </cell>
          <cell r="E768">
            <v>0</v>
          </cell>
          <cell r="F768" t="str">
            <v>KG</v>
          </cell>
          <cell r="G768">
            <v>0</v>
          </cell>
        </row>
        <row r="769">
          <cell r="C769" t="str">
            <v>SALV01P</v>
          </cell>
          <cell r="D769" t="str">
            <v>Savol</v>
          </cell>
          <cell r="E769">
            <v>123736</v>
          </cell>
          <cell r="F769" t="str">
            <v>HO</v>
          </cell>
          <cell r="G769">
            <v>0</v>
          </cell>
        </row>
        <row r="770">
          <cell r="C770" t="str">
            <v>SEC1101F</v>
          </cell>
          <cell r="D770" t="str">
            <v>SECTRAL 200mg  hop 2 vi x 10</v>
          </cell>
          <cell r="E770">
            <v>28618.66</v>
          </cell>
          <cell r="F770" t="str">
            <v>HO</v>
          </cell>
          <cell r="G770">
            <v>62603</v>
          </cell>
        </row>
        <row r="771">
          <cell r="C771" t="str">
            <v>SEC11PP</v>
          </cell>
          <cell r="D771" t="str">
            <v>DONG SO LO SECTRAL</v>
          </cell>
          <cell r="E771">
            <v>263.42940090000002</v>
          </cell>
          <cell r="F771" t="str">
            <v>CA</v>
          </cell>
          <cell r="G771">
            <v>0</v>
          </cell>
        </row>
        <row r="772">
          <cell r="C772" t="str">
            <v>SEC1FS</v>
          </cell>
          <cell r="D772" t="str">
            <v>SECTRAl vien-ces</v>
          </cell>
          <cell r="E772">
            <v>1101.6475771800001</v>
          </cell>
          <cell r="F772" t="str">
            <v>EA</v>
          </cell>
          <cell r="G772">
            <v>253617</v>
          </cell>
        </row>
        <row r="773">
          <cell r="C773" t="str">
            <v>SECN011NACH03R</v>
          </cell>
          <cell r="D773" t="str">
            <v>SECNIDAZOL - TIANJIN CHINA</v>
          </cell>
          <cell r="E773">
            <v>13447368</v>
          </cell>
          <cell r="F773" t="str">
            <v>KG</v>
          </cell>
          <cell r="G773">
            <v>139504</v>
          </cell>
        </row>
        <row r="774">
          <cell r="C774" t="str">
            <v>SECN011NAFR01R</v>
          </cell>
          <cell r="D774" t="str">
            <v>SECNIDAZOL - AVENTIS</v>
          </cell>
          <cell r="E774">
            <v>13447368</v>
          </cell>
          <cell r="F774" t="str">
            <v>KG</v>
          </cell>
          <cell r="G774">
            <v>139504</v>
          </cell>
        </row>
        <row r="775">
          <cell r="C775" t="str">
            <v>SIRO012NER</v>
          </cell>
          <cell r="D775" t="str">
            <v>SIROP DE SUCRE CONCENTRE</v>
          </cell>
          <cell r="E775">
            <v>0</v>
          </cell>
          <cell r="F775" t="str">
            <v>KG</v>
          </cell>
          <cell r="G775">
            <v>0</v>
          </cell>
        </row>
        <row r="776">
          <cell r="C776" t="str">
            <v>SODI011NACA01R</v>
          </cell>
          <cell r="D776" t="str">
            <v>SODIUM BENZOATE - MACCO ORGANIQUES INC</v>
          </cell>
          <cell r="E776">
            <v>25000</v>
          </cell>
          <cell r="F776" t="str">
            <v>KG</v>
          </cell>
          <cell r="G776">
            <v>114746</v>
          </cell>
        </row>
        <row r="777">
          <cell r="C777" t="str">
            <v>SODI011NAR</v>
          </cell>
          <cell r="D777" t="str">
            <v>SODIUM BENZOATE</v>
          </cell>
          <cell r="E777">
            <v>25000</v>
          </cell>
          <cell r="F777" t="str">
            <v>KG</v>
          </cell>
          <cell r="G777">
            <v>114746</v>
          </cell>
        </row>
        <row r="778">
          <cell r="C778" t="str">
            <v>SODI011NAUS01R</v>
          </cell>
          <cell r="D778" t="str">
            <v>SODIUM BENZOATE - KALAMA CHEMICAL INC</v>
          </cell>
          <cell r="E778">
            <v>25000</v>
          </cell>
          <cell r="F778" t="str">
            <v>KG</v>
          </cell>
          <cell r="G778">
            <v>114746</v>
          </cell>
        </row>
        <row r="779">
          <cell r="C779" t="str">
            <v>SODI021NER</v>
          </cell>
          <cell r="D779" t="str">
            <v>SODIUM CITRATE</v>
          </cell>
          <cell r="E779">
            <v>17500</v>
          </cell>
          <cell r="F779" t="str">
            <v>KG</v>
          </cell>
          <cell r="G779">
            <v>114116</v>
          </cell>
        </row>
        <row r="780">
          <cell r="C780" t="str">
            <v>SODI031NAFR01R</v>
          </cell>
          <cell r="D780" t="str">
            <v>SODIUM BENZOATE MICROPULVERISE - RPR S.A</v>
          </cell>
          <cell r="E780">
            <v>25000</v>
          </cell>
          <cell r="F780" t="str">
            <v>KG</v>
          </cell>
          <cell r="G780">
            <v>0</v>
          </cell>
        </row>
        <row r="781">
          <cell r="C781" t="str">
            <v>SODI041NER</v>
          </cell>
          <cell r="D781" t="str">
            <v>SODIUM DOCUSATE</v>
          </cell>
          <cell r="E781">
            <v>700000</v>
          </cell>
          <cell r="F781" t="str">
            <v>KG</v>
          </cell>
          <cell r="G781">
            <v>0</v>
          </cell>
        </row>
        <row r="782">
          <cell r="C782" t="str">
            <v>SOLV01P</v>
          </cell>
          <cell r="D782" t="str">
            <v>Solvant Flexo</v>
          </cell>
          <cell r="E782">
            <v>239069</v>
          </cell>
          <cell r="F782" t="str">
            <v>LT</v>
          </cell>
          <cell r="G782">
            <v>0</v>
          </cell>
        </row>
        <row r="783">
          <cell r="C783" t="str">
            <v>SOR5001F</v>
          </cell>
          <cell r="D783" t="str">
            <v>SORBITOL Delalande 5g B/20 sachets</v>
          </cell>
          <cell r="E783">
            <v>7161.34</v>
          </cell>
          <cell r="F783" t="str">
            <v>HO</v>
          </cell>
          <cell r="G783">
            <v>193667</v>
          </cell>
        </row>
        <row r="784">
          <cell r="C784" t="str">
            <v>SORB011NER</v>
          </cell>
          <cell r="D784" t="str">
            <v>SORBITOL</v>
          </cell>
          <cell r="E784">
            <v>0</v>
          </cell>
          <cell r="F784" t="str">
            <v>KG</v>
          </cell>
          <cell r="G784">
            <v>226475</v>
          </cell>
        </row>
        <row r="785">
          <cell r="C785" t="str">
            <v>SPA10PP</v>
          </cell>
          <cell r="D785" t="str">
            <v>DONG SO LO SPASMAVERINE</v>
          </cell>
          <cell r="E785">
            <v>186.92959999999999</v>
          </cell>
          <cell r="F785" t="str">
            <v>CA</v>
          </cell>
          <cell r="G785">
            <v>0</v>
          </cell>
        </row>
        <row r="786">
          <cell r="C786" t="str">
            <v>SPA1101F</v>
          </cell>
          <cell r="D786" t="str">
            <v>SPASMAVERINE</v>
          </cell>
          <cell r="E786">
            <v>4307.01</v>
          </cell>
          <cell r="F786" t="str">
            <v>HO</v>
          </cell>
          <cell r="G786">
            <v>62608</v>
          </cell>
        </row>
        <row r="787">
          <cell r="C787" t="str">
            <v>SPA1FS</v>
          </cell>
          <cell r="D787" t="str">
            <v>SPASMAVERINE Comprimes</v>
          </cell>
          <cell r="E787">
            <v>92.882587310000005</v>
          </cell>
          <cell r="F787" t="str">
            <v>EA</v>
          </cell>
          <cell r="G787">
            <v>253645</v>
          </cell>
        </row>
        <row r="788">
          <cell r="C788" t="str">
            <v>SPIR011NAR</v>
          </cell>
          <cell r="D788" t="str">
            <v>SPIRAMYCINE + METRONIDAZOLE</v>
          </cell>
          <cell r="E788">
            <v>0</v>
          </cell>
          <cell r="F788" t="str">
            <v>KG</v>
          </cell>
          <cell r="G788">
            <v>0</v>
          </cell>
        </row>
        <row r="789">
          <cell r="C789" t="str">
            <v>SUCR011NER</v>
          </cell>
          <cell r="D789" t="str">
            <v>SUCRE BLANC</v>
          </cell>
          <cell r="E789">
            <v>6800</v>
          </cell>
          <cell r="F789" t="str">
            <v>KG</v>
          </cell>
          <cell r="G789">
            <v>114120</v>
          </cell>
        </row>
        <row r="790">
          <cell r="C790" t="str">
            <v>SUCR021NER</v>
          </cell>
          <cell r="D790" t="str">
            <v>SUCRE PULVERISE</v>
          </cell>
          <cell r="E790">
            <v>10290.7805568</v>
          </cell>
          <cell r="F790" t="str">
            <v>KG</v>
          </cell>
          <cell r="G790">
            <v>0</v>
          </cell>
        </row>
        <row r="791">
          <cell r="C791" t="str">
            <v>SUCR031NER</v>
          </cell>
          <cell r="D791" t="str">
            <v>SUCRE BLANC POUR ESSAIS</v>
          </cell>
          <cell r="E791">
            <v>6900</v>
          </cell>
          <cell r="F791" t="str">
            <v>KG</v>
          </cell>
          <cell r="G791">
            <v>0</v>
          </cell>
        </row>
        <row r="792">
          <cell r="C792" t="str">
            <v>SUCR041DRAGNER</v>
          </cell>
          <cell r="D792" t="str">
            <v>SUCRE POUR DRAGEIFICATION</v>
          </cell>
          <cell r="E792">
            <v>792000</v>
          </cell>
          <cell r="F792" t="str">
            <v>KG</v>
          </cell>
          <cell r="G792">
            <v>0</v>
          </cell>
        </row>
        <row r="793">
          <cell r="C793" t="str">
            <v>SULF011NACH01R</v>
          </cell>
          <cell r="D793" t="str">
            <v>SULFADIAZINE - CHINA</v>
          </cell>
          <cell r="E793">
            <v>157080</v>
          </cell>
          <cell r="F793" t="str">
            <v>KG</v>
          </cell>
          <cell r="G793">
            <v>0</v>
          </cell>
        </row>
        <row r="794">
          <cell r="C794" t="str">
            <v>SULF011NACH07R</v>
          </cell>
          <cell r="D794" t="str">
            <v>SULFADIAZINE - HUNAN PHARMACEUTICAL.CHIN</v>
          </cell>
          <cell r="E794">
            <v>157080</v>
          </cell>
          <cell r="F794" t="str">
            <v>KG</v>
          </cell>
          <cell r="G794">
            <v>0</v>
          </cell>
        </row>
        <row r="795">
          <cell r="C795" t="str">
            <v>SULF011NAFR01R</v>
          </cell>
          <cell r="D795" t="str">
            <v>SULFADIAZINE - AVENTIS</v>
          </cell>
          <cell r="E795">
            <v>157080</v>
          </cell>
          <cell r="F795" t="str">
            <v>KG</v>
          </cell>
          <cell r="G795">
            <v>0</v>
          </cell>
        </row>
        <row r="796">
          <cell r="C796" t="str">
            <v>SULF011NAR</v>
          </cell>
          <cell r="D796" t="str">
            <v>SULFADIAZINE</v>
          </cell>
          <cell r="E796">
            <v>157080</v>
          </cell>
          <cell r="F796" t="str">
            <v>KG</v>
          </cell>
          <cell r="G796">
            <v>0</v>
          </cell>
        </row>
        <row r="797">
          <cell r="C797" t="str">
            <v>SULF021NACH01R</v>
          </cell>
          <cell r="D797" t="str">
            <v>SULFAGUANIDINE - CHINA</v>
          </cell>
          <cell r="E797">
            <v>109956</v>
          </cell>
          <cell r="F797" t="str">
            <v>KG</v>
          </cell>
          <cell r="G797">
            <v>0</v>
          </cell>
        </row>
        <row r="798">
          <cell r="C798" t="str">
            <v>SULF021NACH02R</v>
          </cell>
          <cell r="D798" t="str">
            <v>SULFAGUANIDINE - WUXI MEHECO.CHINA</v>
          </cell>
          <cell r="E798">
            <v>109956</v>
          </cell>
          <cell r="F798" t="str">
            <v>KG</v>
          </cell>
          <cell r="G798">
            <v>0</v>
          </cell>
        </row>
        <row r="799">
          <cell r="C799" t="str">
            <v>SULF021NACH03R</v>
          </cell>
          <cell r="D799" t="str">
            <v>SULFAGUANIDINE - WU JIAN WU ZHANG.CHINA</v>
          </cell>
          <cell r="E799">
            <v>109956</v>
          </cell>
          <cell r="F799" t="str">
            <v>KG</v>
          </cell>
          <cell r="G799">
            <v>0</v>
          </cell>
        </row>
        <row r="800">
          <cell r="C800" t="str">
            <v>SULF021NACH04R</v>
          </cell>
          <cell r="D800" t="str">
            <v>SULFAGUANIDINE - WUGAN CHEM FCT.CHINA</v>
          </cell>
          <cell r="E800">
            <v>109956</v>
          </cell>
          <cell r="F800" t="str">
            <v>KG</v>
          </cell>
          <cell r="G800">
            <v>0</v>
          </cell>
        </row>
        <row r="801">
          <cell r="C801" t="str">
            <v>SULF021NACH08R</v>
          </cell>
          <cell r="D801" t="str">
            <v>SULFAGUANIDINE - CHONG HOA FINE.CHINA</v>
          </cell>
          <cell r="E801">
            <v>109956</v>
          </cell>
          <cell r="F801" t="str">
            <v>KG</v>
          </cell>
          <cell r="G801">
            <v>0</v>
          </cell>
        </row>
        <row r="802">
          <cell r="C802" t="str">
            <v>SULF021NACH11R</v>
          </cell>
          <cell r="D802" t="str">
            <v>SULFAGUANIDINE - NANHAI BEISHA.CHINA</v>
          </cell>
          <cell r="E802">
            <v>109956</v>
          </cell>
          <cell r="F802" t="str">
            <v>KG</v>
          </cell>
          <cell r="G802">
            <v>0</v>
          </cell>
        </row>
        <row r="803">
          <cell r="C803" t="str">
            <v>SULF021NAFR01R</v>
          </cell>
          <cell r="D803" t="str">
            <v>SULFAGUANIDINE - AVENTIS</v>
          </cell>
          <cell r="E803">
            <v>109956</v>
          </cell>
          <cell r="F803" t="str">
            <v>KG</v>
          </cell>
          <cell r="G803">
            <v>0</v>
          </cell>
        </row>
        <row r="804">
          <cell r="C804" t="str">
            <v>SULF021NAR</v>
          </cell>
          <cell r="D804" t="str">
            <v>SULFAGUANIDINE</v>
          </cell>
          <cell r="E804">
            <v>109956</v>
          </cell>
          <cell r="F804" t="str">
            <v>KG</v>
          </cell>
          <cell r="G804">
            <v>0</v>
          </cell>
        </row>
        <row r="805">
          <cell r="C805" t="str">
            <v>TALC011NER</v>
          </cell>
          <cell r="D805" t="str">
            <v>TALC</v>
          </cell>
          <cell r="E805">
            <v>29786</v>
          </cell>
          <cell r="F805" t="str">
            <v>KG</v>
          </cell>
          <cell r="G805">
            <v>114121</v>
          </cell>
        </row>
        <row r="806">
          <cell r="C806" t="str">
            <v>TEFO011NER</v>
          </cell>
          <cell r="D806" t="str">
            <v>TEFOSE 63</v>
          </cell>
          <cell r="E806">
            <v>62237</v>
          </cell>
          <cell r="F806" t="str">
            <v>KG</v>
          </cell>
          <cell r="G806">
            <v>0</v>
          </cell>
        </row>
        <row r="807">
          <cell r="C807" t="str">
            <v>TEGO012NER</v>
          </cell>
          <cell r="D807" t="str">
            <v>TEGOBETAIN HS</v>
          </cell>
          <cell r="E807">
            <v>49280</v>
          </cell>
          <cell r="F807" t="str">
            <v>KG</v>
          </cell>
          <cell r="G807">
            <v>248804</v>
          </cell>
        </row>
        <row r="808">
          <cell r="C808" t="str">
            <v>TEGO022NER</v>
          </cell>
          <cell r="D808" t="str">
            <v>TEGOSOFT GC</v>
          </cell>
          <cell r="E808">
            <v>61600</v>
          </cell>
          <cell r="F808" t="str">
            <v>KG</v>
          </cell>
          <cell r="G808">
            <v>250802</v>
          </cell>
        </row>
        <row r="809">
          <cell r="C809" t="str">
            <v>TERP011NAR</v>
          </cell>
          <cell r="D809" t="str">
            <v>TERPINE HYDRATE</v>
          </cell>
          <cell r="E809">
            <v>33750</v>
          </cell>
          <cell r="F809" t="str">
            <v>KG</v>
          </cell>
          <cell r="G809">
            <v>237445</v>
          </cell>
        </row>
        <row r="810">
          <cell r="C810" t="str">
            <v>TET4001F</v>
          </cell>
          <cell r="D810" t="str">
            <v>TETRACYCLINE pde ong 5 g</v>
          </cell>
          <cell r="E810">
            <v>0</v>
          </cell>
          <cell r="F810" t="str">
            <v>OG</v>
          </cell>
          <cell r="G810">
            <v>0</v>
          </cell>
        </row>
        <row r="811">
          <cell r="C811" t="str">
            <v>TET4FS</v>
          </cell>
          <cell r="D811" t="str">
            <v>TETRACYCLINE pommade</v>
          </cell>
          <cell r="E811">
            <v>22795.827559969999</v>
          </cell>
          <cell r="F811" t="str">
            <v>KG</v>
          </cell>
          <cell r="G811">
            <v>0</v>
          </cell>
        </row>
        <row r="812">
          <cell r="C812" t="str">
            <v>TETR011NACH01R</v>
          </cell>
          <cell r="D812" t="str">
            <v>TETRACYCLINE HCl - CHINA</v>
          </cell>
          <cell r="E812">
            <v>217500</v>
          </cell>
          <cell r="F812" t="str">
            <v>KG</v>
          </cell>
          <cell r="G812">
            <v>0</v>
          </cell>
        </row>
        <row r="813">
          <cell r="C813" t="str">
            <v>TETR011NACH02R</v>
          </cell>
          <cell r="D813" t="str">
            <v>TETRACYCLINE HCl - WUXI MEHECO.CHINA</v>
          </cell>
          <cell r="E813">
            <v>217500</v>
          </cell>
          <cell r="F813" t="str">
            <v>KG</v>
          </cell>
          <cell r="G813">
            <v>0</v>
          </cell>
        </row>
        <row r="814">
          <cell r="C814" t="str">
            <v>TETR011NACH10R</v>
          </cell>
          <cell r="D814" t="str">
            <v>TETRACYCLINE HCl-SICHUAN PHARMACEUTICAL</v>
          </cell>
          <cell r="E814">
            <v>217500</v>
          </cell>
          <cell r="F814" t="str">
            <v>KG</v>
          </cell>
          <cell r="G814">
            <v>0</v>
          </cell>
        </row>
        <row r="815">
          <cell r="C815" t="str">
            <v>TETR011NAR</v>
          </cell>
          <cell r="D815" t="str">
            <v>TETRACYCLINE HCl</v>
          </cell>
          <cell r="E815">
            <v>217500</v>
          </cell>
          <cell r="F815" t="str">
            <v>KG</v>
          </cell>
          <cell r="G815">
            <v>0</v>
          </cell>
        </row>
        <row r="816">
          <cell r="C816" t="str">
            <v>THE10PP</v>
          </cell>
          <cell r="D816" t="str">
            <v>DONG SO LO THERALENE Ces 5 mg</v>
          </cell>
          <cell r="E816">
            <v>333.94200000000001</v>
          </cell>
          <cell r="F816" t="str">
            <v>CA</v>
          </cell>
          <cell r="G816">
            <v>0</v>
          </cell>
        </row>
        <row r="817">
          <cell r="C817" t="str">
            <v>THE1301F</v>
          </cell>
          <cell r="D817" t="str">
            <v>THERALENE Compr. 5 mg</v>
          </cell>
          <cell r="E817">
            <v>4145.6099999999997</v>
          </cell>
          <cell r="F817" t="str">
            <v>HO</v>
          </cell>
          <cell r="G817">
            <v>62634</v>
          </cell>
        </row>
        <row r="818">
          <cell r="C818" t="str">
            <v>THE1FS</v>
          </cell>
          <cell r="D818" t="str">
            <v>THERALENE Ces 5 mg</v>
          </cell>
          <cell r="E818">
            <v>39.420337539999998</v>
          </cell>
          <cell r="F818" t="str">
            <v>EA</v>
          </cell>
          <cell r="G818">
            <v>254052</v>
          </cell>
        </row>
        <row r="819">
          <cell r="C819" t="str">
            <v>THE1NS</v>
          </cell>
          <cell r="D819" t="str">
            <v>THERALENE Noyaux</v>
          </cell>
          <cell r="E819">
            <v>210123.6716414</v>
          </cell>
          <cell r="F819" t="str">
            <v>KG</v>
          </cell>
          <cell r="G819">
            <v>0</v>
          </cell>
        </row>
        <row r="820">
          <cell r="C820" t="str">
            <v>THE3001F</v>
          </cell>
          <cell r="D820" t="str">
            <v>THERALENE sirop chai  90ml</v>
          </cell>
          <cell r="E820">
            <v>3899.37</v>
          </cell>
          <cell r="F820" t="str">
            <v>CH</v>
          </cell>
          <cell r="G820">
            <v>62833</v>
          </cell>
        </row>
        <row r="821">
          <cell r="C821" t="str">
            <v>THE3002F</v>
          </cell>
          <cell r="D821" t="str">
            <v>THERALENE sirop chai 125ml</v>
          </cell>
          <cell r="E821">
            <v>4910</v>
          </cell>
          <cell r="F821" t="str">
            <v>CH</v>
          </cell>
          <cell r="G821">
            <v>62832</v>
          </cell>
        </row>
        <row r="822">
          <cell r="C822" t="str">
            <v>THE30PP</v>
          </cell>
          <cell r="D822" t="str">
            <v>DONG SO LO Sp THERALENE 90ml</v>
          </cell>
          <cell r="E822">
            <v>8561.4639999999999</v>
          </cell>
          <cell r="F822" t="str">
            <v>CA</v>
          </cell>
          <cell r="G822">
            <v>0</v>
          </cell>
        </row>
        <row r="823">
          <cell r="C823" t="str">
            <v>THE31</v>
          </cell>
          <cell r="D823" t="str">
            <v>DONG SO LO Sp THERALENE 125ml</v>
          </cell>
          <cell r="E823">
            <v>0</v>
          </cell>
          <cell r="F823" t="str">
            <v>CA</v>
          </cell>
          <cell r="G823">
            <v>0</v>
          </cell>
        </row>
        <row r="824">
          <cell r="C824" t="str">
            <v>THE31PP</v>
          </cell>
          <cell r="D824" t="str">
            <v>DONG SO LO Sp THERALENE 125ml</v>
          </cell>
          <cell r="E824">
            <v>8561.94</v>
          </cell>
          <cell r="F824" t="str">
            <v>CA</v>
          </cell>
          <cell r="G824">
            <v>0</v>
          </cell>
        </row>
        <row r="825">
          <cell r="C825" t="str">
            <v>THE3FS</v>
          </cell>
          <cell r="D825" t="str">
            <v>THERALENE siro-sirop</v>
          </cell>
          <cell r="E825">
            <v>10367.1010766</v>
          </cell>
          <cell r="F825" t="str">
            <v>LT</v>
          </cell>
          <cell r="G825">
            <v>254053</v>
          </cell>
        </row>
        <row r="826">
          <cell r="C826" t="str">
            <v>THG01P</v>
          </cell>
          <cell r="D826" t="str">
            <v>Thung ANT. GAN. FLA. 100 vi</v>
          </cell>
          <cell r="E826">
            <v>6500</v>
          </cell>
          <cell r="F826" t="str">
            <v>CA</v>
          </cell>
          <cell r="G826">
            <v>0</v>
          </cell>
        </row>
        <row r="827">
          <cell r="C827" t="str">
            <v>THG01STP</v>
          </cell>
          <cell r="D827" t="str">
            <v>Thung KT Trong 46,5x32,5x16,5 cm</v>
          </cell>
          <cell r="E827">
            <v>7150</v>
          </cell>
          <cell r="F827" t="str">
            <v>CA</v>
          </cell>
          <cell r="G827">
            <v>0</v>
          </cell>
        </row>
        <row r="828">
          <cell r="C828" t="str">
            <v>THG02P</v>
          </cell>
          <cell r="D828" t="str">
            <v>Thung ANTRIMA 2 vi</v>
          </cell>
          <cell r="E828">
            <v>8580</v>
          </cell>
          <cell r="F828" t="str">
            <v>CA</v>
          </cell>
          <cell r="G828">
            <v>0</v>
          </cell>
        </row>
        <row r="829">
          <cell r="C829" t="str">
            <v>THG02STP</v>
          </cell>
          <cell r="D829" t="str">
            <v>Thung KT trong 48x33.5x13cm</v>
          </cell>
          <cell r="E829">
            <v>7150</v>
          </cell>
          <cell r="F829" t="str">
            <v>CA</v>
          </cell>
          <cell r="G829">
            <v>0</v>
          </cell>
        </row>
        <row r="830">
          <cell r="C830" t="str">
            <v>THG031STP</v>
          </cell>
          <cell r="D830" t="str">
            <v>Thung PARA 45,5x32x21,4cm(5lop)</v>
          </cell>
          <cell r="E830">
            <v>6674</v>
          </cell>
          <cell r="F830" t="str">
            <v>CA</v>
          </cell>
          <cell r="G830">
            <v>114199</v>
          </cell>
        </row>
        <row r="831">
          <cell r="C831" t="str">
            <v>THG03P</v>
          </cell>
          <cell r="D831" t="str">
            <v>Thung ASPIRINE</v>
          </cell>
          <cell r="E831">
            <v>9350</v>
          </cell>
          <cell r="F831" t="str">
            <v>CA</v>
          </cell>
          <cell r="G831">
            <v>0</v>
          </cell>
        </row>
        <row r="832">
          <cell r="C832" t="str">
            <v>THG03STP</v>
          </cell>
          <cell r="D832" t="str">
            <v>Thung KT trong 47x33x24cm</v>
          </cell>
          <cell r="E832">
            <v>4305</v>
          </cell>
          <cell r="F832" t="str">
            <v>CA</v>
          </cell>
          <cell r="G832">
            <v>0</v>
          </cell>
        </row>
        <row r="833">
          <cell r="C833" t="str">
            <v>THG041STP</v>
          </cell>
          <cell r="D833" t="str">
            <v>Thung PROF Gel60 34,5x31,1x15,6(3lop)</v>
          </cell>
          <cell r="E833">
            <v>3239</v>
          </cell>
          <cell r="F833" t="str">
            <v>CA</v>
          </cell>
          <cell r="G833">
            <v>114212</v>
          </cell>
        </row>
        <row r="834">
          <cell r="C834" t="str">
            <v>THG04P</v>
          </cell>
          <cell r="D834" t="str">
            <v>Thung BEVITINE</v>
          </cell>
          <cell r="E834">
            <v>6688</v>
          </cell>
          <cell r="F834" t="str">
            <v>CA</v>
          </cell>
          <cell r="G834">
            <v>0</v>
          </cell>
        </row>
        <row r="835">
          <cell r="C835" t="str">
            <v>THG04STAP</v>
          </cell>
          <cell r="D835" t="str">
            <v>Thung KT trong 31x21,2x17cm(3lop)</v>
          </cell>
          <cell r="E835">
            <v>8610</v>
          </cell>
          <cell r="F835" t="str">
            <v>CA</v>
          </cell>
          <cell r="G835">
            <v>0</v>
          </cell>
        </row>
        <row r="836">
          <cell r="C836" t="str">
            <v>THG04STP</v>
          </cell>
          <cell r="D836" t="str">
            <v>Thung KT trong 31x21,2x17cm</v>
          </cell>
          <cell r="E836">
            <v>8610</v>
          </cell>
          <cell r="F836" t="str">
            <v>CA</v>
          </cell>
          <cell r="G836">
            <v>0</v>
          </cell>
        </row>
        <row r="837">
          <cell r="C837" t="str">
            <v>THG05P</v>
          </cell>
          <cell r="D837" t="str">
            <v>Thung CIDERMEX</v>
          </cell>
          <cell r="E837">
            <v>8881</v>
          </cell>
          <cell r="F837" t="str">
            <v>CA</v>
          </cell>
          <cell r="G837">
            <v>0</v>
          </cell>
        </row>
        <row r="838">
          <cell r="C838" t="str">
            <v>THG05STAP</v>
          </cell>
          <cell r="D838" t="str">
            <v>Thung KT trong 31,1x21,2x12,5cm(3lop)</v>
          </cell>
          <cell r="E838">
            <v>7893</v>
          </cell>
          <cell r="F838" t="str">
            <v>CA</v>
          </cell>
          <cell r="G838">
            <v>0</v>
          </cell>
        </row>
        <row r="839">
          <cell r="C839" t="str">
            <v>THG05STP</v>
          </cell>
          <cell r="D839" t="str">
            <v>Thung KT trong 31,1x21,2x12,5cm</v>
          </cell>
          <cell r="E839">
            <v>7893</v>
          </cell>
          <cell r="F839" t="str">
            <v>CA</v>
          </cell>
          <cell r="G839">
            <v>0</v>
          </cell>
        </row>
        <row r="840">
          <cell r="C840" t="str">
            <v>THG06P</v>
          </cell>
          <cell r="D840" t="str">
            <v>Thung FLAGYL</v>
          </cell>
          <cell r="E840">
            <v>8881</v>
          </cell>
          <cell r="F840" t="str">
            <v>CA</v>
          </cell>
          <cell r="G840">
            <v>0</v>
          </cell>
        </row>
        <row r="841">
          <cell r="C841" t="str">
            <v>THG06STAP</v>
          </cell>
          <cell r="D841" t="str">
            <v>Thung KT trong 38,1x28,3x12cm(3lop)</v>
          </cell>
          <cell r="E841">
            <v>9471</v>
          </cell>
          <cell r="F841" t="str">
            <v>CA</v>
          </cell>
          <cell r="G841">
            <v>0</v>
          </cell>
        </row>
        <row r="842">
          <cell r="C842" t="str">
            <v>THG06STP</v>
          </cell>
          <cell r="D842" t="str">
            <v>Thung KT trong 38,1x28,3x12cm</v>
          </cell>
          <cell r="E842">
            <v>9471</v>
          </cell>
          <cell r="F842" t="str">
            <v>CA</v>
          </cell>
          <cell r="G842">
            <v>0</v>
          </cell>
        </row>
        <row r="843">
          <cell r="C843" t="str">
            <v>THG071STP</v>
          </cell>
          <cell r="D843" t="str">
            <v>Thung TOP nang 45,2x35,5x14,6(3lop)</v>
          </cell>
          <cell r="E843">
            <v>4222</v>
          </cell>
          <cell r="F843" t="str">
            <v>CA</v>
          </cell>
          <cell r="G843">
            <v>114213</v>
          </cell>
        </row>
        <row r="844">
          <cell r="C844" t="str">
            <v>THG072STP</v>
          </cell>
          <cell r="D844" t="str">
            <v>Thung SPASMAVERINE 46,3x34,5x8,8cm</v>
          </cell>
          <cell r="E844">
            <v>4290</v>
          </cell>
          <cell r="F844" t="str">
            <v>CA</v>
          </cell>
          <cell r="G844">
            <v>0</v>
          </cell>
        </row>
        <row r="845">
          <cell r="C845" t="str">
            <v>THG07P</v>
          </cell>
          <cell r="D845" t="str">
            <v>Thung FLAGYSTATINE</v>
          </cell>
          <cell r="E845">
            <v>8881</v>
          </cell>
          <cell r="F845" t="str">
            <v>CA</v>
          </cell>
          <cell r="G845">
            <v>0</v>
          </cell>
        </row>
        <row r="846">
          <cell r="C846" t="str">
            <v>THG07STP</v>
          </cell>
          <cell r="D846" t="str">
            <v>Thung PEFLACINE 2v-SPASMAVERINE</v>
          </cell>
          <cell r="E846">
            <v>3651</v>
          </cell>
          <cell r="F846" t="str">
            <v>CA</v>
          </cell>
          <cell r="G846">
            <v>114215</v>
          </cell>
        </row>
        <row r="847">
          <cell r="C847" t="str">
            <v>THG0811STP</v>
          </cell>
          <cell r="D847" t="str">
            <v>Thung CREME+NO-SPA 53,5x21,5x12,1(3lop)</v>
          </cell>
          <cell r="E847">
            <v>2658</v>
          </cell>
          <cell r="F847" t="str">
            <v>CA</v>
          </cell>
          <cell r="G847">
            <v>114217</v>
          </cell>
        </row>
        <row r="848">
          <cell r="C848" t="str">
            <v>THG081STP</v>
          </cell>
          <cell r="D848" t="str">
            <v>Thung CREME+NO-SPA 53x21,5x11,6cm(3lop)</v>
          </cell>
          <cell r="E848">
            <v>2658</v>
          </cell>
          <cell r="F848" t="str">
            <v>CA</v>
          </cell>
          <cell r="G848">
            <v>114217</v>
          </cell>
        </row>
        <row r="849">
          <cell r="C849" t="str">
            <v>THG0821STP</v>
          </cell>
          <cell r="D849" t="str">
            <v>Thung THE 125 52x21,1x13(5lop)</v>
          </cell>
          <cell r="E849">
            <v>4150</v>
          </cell>
          <cell r="F849" t="str">
            <v>CA</v>
          </cell>
          <cell r="G849">
            <v>121428</v>
          </cell>
        </row>
        <row r="850">
          <cell r="C850" t="str">
            <v>THG082STP</v>
          </cell>
          <cell r="D850" t="str">
            <v>Thung PHE 125 52x21,1x13(5lop)</v>
          </cell>
          <cell r="E850">
            <v>4150</v>
          </cell>
          <cell r="F850" t="str">
            <v>CA</v>
          </cell>
          <cell r="G850">
            <v>114218</v>
          </cell>
        </row>
        <row r="851">
          <cell r="C851" t="str">
            <v>THG083STP</v>
          </cell>
          <cell r="D851" t="str">
            <v>Thung MAALOX 54x22x13cm</v>
          </cell>
          <cell r="E851">
            <v>2852</v>
          </cell>
          <cell r="F851" t="str">
            <v>CA</v>
          </cell>
          <cell r="G851">
            <v>114219</v>
          </cell>
        </row>
        <row r="852">
          <cell r="C852" t="str">
            <v>THG08P</v>
          </cell>
          <cell r="D852" t="str">
            <v>Thung GANIDAN ong</v>
          </cell>
          <cell r="E852">
            <v>10780</v>
          </cell>
          <cell r="F852" t="str">
            <v>CA</v>
          </cell>
          <cell r="G852">
            <v>0</v>
          </cell>
        </row>
        <row r="853">
          <cell r="C853" t="str">
            <v>THG08STP</v>
          </cell>
          <cell r="D853" t="str">
            <v>Thung KT trong 53,5x21,5x13cm(3lop)</v>
          </cell>
          <cell r="E853">
            <v>2779</v>
          </cell>
          <cell r="F853" t="str">
            <v>CA</v>
          </cell>
          <cell r="G853">
            <v>114222</v>
          </cell>
        </row>
        <row r="854">
          <cell r="C854" t="str">
            <v>THG091STP</v>
          </cell>
          <cell r="D854" t="str">
            <v>Thung THE 5mg 45,5x28,5x10,8(3lop)</v>
          </cell>
          <cell r="E854">
            <v>3094</v>
          </cell>
          <cell r="F854" t="str">
            <v>CA</v>
          </cell>
          <cell r="G854">
            <v>114223</v>
          </cell>
        </row>
        <row r="855">
          <cell r="C855" t="str">
            <v>THG092STP</v>
          </cell>
          <cell r="D855" t="str">
            <v>Thung PROF nang 45,5x27,5x12,3(3lop)</v>
          </cell>
          <cell r="E855">
            <v>3090</v>
          </cell>
          <cell r="F855" t="str">
            <v>CA</v>
          </cell>
          <cell r="G855">
            <v>114224</v>
          </cell>
        </row>
        <row r="856">
          <cell r="C856" t="str">
            <v>THG0931STP</v>
          </cell>
          <cell r="D856" t="str">
            <v>Thung THE 90 47,2x28,5x11,5(5lop)</v>
          </cell>
          <cell r="E856">
            <v>4975</v>
          </cell>
          <cell r="F856" t="str">
            <v>CA</v>
          </cell>
          <cell r="G856">
            <v>121429</v>
          </cell>
        </row>
        <row r="857">
          <cell r="C857" t="str">
            <v>THG0932STP</v>
          </cell>
          <cell r="D857" t="str">
            <v>Thung TOP 90 47,2x28,5x11,5(5lop)</v>
          </cell>
          <cell r="E857">
            <v>4975</v>
          </cell>
          <cell r="F857" t="str">
            <v>CA</v>
          </cell>
          <cell r="G857">
            <v>121430</v>
          </cell>
        </row>
        <row r="858">
          <cell r="C858" t="str">
            <v>THG093STP</v>
          </cell>
          <cell r="D858" t="str">
            <v>Thung PHE 90 47,2x28,5x11,5(5lop)</v>
          </cell>
          <cell r="E858">
            <v>4975</v>
          </cell>
          <cell r="F858" t="str">
            <v>CA</v>
          </cell>
          <cell r="G858">
            <v>114226</v>
          </cell>
        </row>
        <row r="859">
          <cell r="C859" t="str">
            <v>THG09P</v>
          </cell>
          <cell r="D859" t="str">
            <v>Thung GANIDAN vi</v>
          </cell>
          <cell r="E859">
            <v>9523</v>
          </cell>
          <cell r="F859" t="str">
            <v>CA</v>
          </cell>
          <cell r="G859">
            <v>0</v>
          </cell>
        </row>
        <row r="860">
          <cell r="C860" t="str">
            <v>THG09STP</v>
          </cell>
          <cell r="D860" t="str">
            <v>Thung KT trong 45,5x27,5x10,8cm(3lop)</v>
          </cell>
          <cell r="E860">
            <v>3188</v>
          </cell>
          <cell r="F860" t="str">
            <v>CA</v>
          </cell>
          <cell r="G860">
            <v>114227</v>
          </cell>
        </row>
        <row r="861">
          <cell r="C861" t="str">
            <v>THG10P</v>
          </cell>
          <cell r="D861" t="str">
            <v>Thung PHENERGAN creme</v>
          </cell>
          <cell r="E861">
            <v>8881</v>
          </cell>
          <cell r="F861" t="str">
            <v>CA</v>
          </cell>
          <cell r="G861">
            <v>0</v>
          </cell>
        </row>
        <row r="862">
          <cell r="C862" t="str">
            <v>THG14STP</v>
          </cell>
          <cell r="D862" t="str">
            <v>Thung ACMUC100 38.4x29.4x15.8 (3Lop)</v>
          </cell>
          <cell r="E862">
            <v>4650</v>
          </cell>
          <cell r="F862" t="str">
            <v>CA</v>
          </cell>
          <cell r="G862">
            <v>233407</v>
          </cell>
        </row>
        <row r="863">
          <cell r="C863" t="str">
            <v>THG11P</v>
          </cell>
          <cell r="D863" t="str">
            <v>Thung PHENERGAN sp 70c 125ml</v>
          </cell>
          <cell r="E863">
            <v>5885</v>
          </cell>
          <cell r="F863" t="str">
            <v>CA</v>
          </cell>
          <cell r="G863">
            <v>0</v>
          </cell>
        </row>
        <row r="864">
          <cell r="C864" t="str">
            <v>THG11STP</v>
          </cell>
          <cell r="D864" t="str">
            <v>Thung DECONTRACTYL 250 53,1x29,5x12,7cm</v>
          </cell>
          <cell r="E864">
            <v>4710</v>
          </cell>
          <cell r="F864" t="str">
            <v>CA</v>
          </cell>
          <cell r="G864">
            <v>233406</v>
          </cell>
        </row>
        <row r="865">
          <cell r="C865" t="str">
            <v>THG12P</v>
          </cell>
          <cell r="D865" t="str">
            <v>Thung PHENERGAN sp 90c 90ml</v>
          </cell>
          <cell r="E865">
            <v>4480</v>
          </cell>
          <cell r="F865" t="str">
            <v>CA</v>
          </cell>
          <cell r="G865">
            <v>0</v>
          </cell>
        </row>
        <row r="866">
          <cell r="C866" t="str">
            <v>THG12STP</v>
          </cell>
          <cell r="D866" t="str">
            <v>Thung No.3 KT trong 49x19,5x16,5cm</v>
          </cell>
          <cell r="E866">
            <v>4480</v>
          </cell>
          <cell r="F866" t="str">
            <v>CA</v>
          </cell>
          <cell r="G866">
            <v>233408</v>
          </cell>
        </row>
        <row r="867">
          <cell r="C867" t="str">
            <v>THG13P</v>
          </cell>
          <cell r="D867" t="str">
            <v>Thung PROFENID vi</v>
          </cell>
          <cell r="E867">
            <v>9523</v>
          </cell>
          <cell r="F867" t="str">
            <v>CA</v>
          </cell>
          <cell r="G867">
            <v>0</v>
          </cell>
        </row>
        <row r="868">
          <cell r="C868" t="str">
            <v>THG13STP</v>
          </cell>
          <cell r="D868" t="str">
            <v>Thung CORYZAL 44,2x34x20,5cm</v>
          </cell>
          <cell r="E868">
            <v>4650</v>
          </cell>
          <cell r="F868" t="str">
            <v>CA</v>
          </cell>
          <cell r="G868">
            <v>234467</v>
          </cell>
        </row>
        <row r="869">
          <cell r="C869" t="str">
            <v>THG14P</v>
          </cell>
          <cell r="D869" t="str">
            <v>Thung TETRA pde</v>
          </cell>
          <cell r="E869">
            <v>7975</v>
          </cell>
          <cell r="F869" t="str">
            <v>CA</v>
          </cell>
          <cell r="G869">
            <v>0</v>
          </cell>
        </row>
        <row r="870">
          <cell r="C870" t="str">
            <v>THG15P</v>
          </cell>
          <cell r="D870" t="str">
            <v>Thung THERALENE sp 70c 125ml</v>
          </cell>
          <cell r="E870">
            <v>5885</v>
          </cell>
          <cell r="F870" t="str">
            <v>CA</v>
          </cell>
          <cell r="G870">
            <v>0</v>
          </cell>
        </row>
        <row r="871">
          <cell r="C871" t="str">
            <v>THG16P</v>
          </cell>
          <cell r="D871" t="str">
            <v>Thung THERALENE sp 90c 90 ml</v>
          </cell>
          <cell r="E871">
            <v>6589</v>
          </cell>
          <cell r="F871" t="str">
            <v>CA</v>
          </cell>
          <cell r="G871">
            <v>0</v>
          </cell>
        </row>
        <row r="872">
          <cell r="C872" t="str">
            <v>THG17P</v>
          </cell>
          <cell r="D872" t="str">
            <v>Thung TOPLEXIL sp 90 ml</v>
          </cell>
          <cell r="E872">
            <v>6589</v>
          </cell>
          <cell r="F872" t="str">
            <v>CA</v>
          </cell>
          <cell r="G872">
            <v>0</v>
          </cell>
        </row>
        <row r="873">
          <cell r="C873" t="str">
            <v>THG18P</v>
          </cell>
          <cell r="D873" t="str">
            <v>Thung TOPLEXIL vien</v>
          </cell>
          <cell r="E873">
            <v>6688</v>
          </cell>
          <cell r="F873" t="str">
            <v>CA</v>
          </cell>
          <cell r="G873">
            <v>0</v>
          </cell>
        </row>
        <row r="874">
          <cell r="C874" t="str">
            <v>THG19P</v>
          </cell>
          <cell r="D874" t="str">
            <v>Thung VINACOR</v>
          </cell>
          <cell r="E874">
            <v>11550</v>
          </cell>
          <cell r="F874" t="str">
            <v>CA</v>
          </cell>
          <cell r="G874">
            <v>0</v>
          </cell>
        </row>
        <row r="875">
          <cell r="C875" t="str">
            <v>THG20P</v>
          </cell>
          <cell r="D875" t="str">
            <v>Thung VITASCORBOL</v>
          </cell>
          <cell r="E875">
            <v>6687.5</v>
          </cell>
          <cell r="F875" t="str">
            <v>CA</v>
          </cell>
          <cell r="G875">
            <v>0</v>
          </cell>
        </row>
        <row r="876">
          <cell r="C876" t="str">
            <v>THG21P</v>
          </cell>
          <cell r="D876" t="str">
            <v>Thung 196</v>
          </cell>
          <cell r="E876">
            <v>0</v>
          </cell>
          <cell r="F876" t="str">
            <v>CA</v>
          </cell>
          <cell r="G876">
            <v>0</v>
          </cell>
        </row>
        <row r="877">
          <cell r="C877" t="str">
            <v>THG22P</v>
          </cell>
          <cell r="D877" t="str">
            <v>Thung SECTRAL</v>
          </cell>
          <cell r="E877">
            <v>7800</v>
          </cell>
          <cell r="F877" t="str">
            <v>CA</v>
          </cell>
          <cell r="G877">
            <v>0</v>
          </cell>
        </row>
        <row r="878">
          <cell r="C878" t="str">
            <v>THG23P</v>
          </cell>
          <cell r="D878" t="str">
            <v>Thung TOPLEXIL vi</v>
          </cell>
          <cell r="E878">
            <v>10780</v>
          </cell>
          <cell r="F878" t="str">
            <v>CA</v>
          </cell>
          <cell r="G878">
            <v>0</v>
          </cell>
        </row>
        <row r="879">
          <cell r="C879" t="str">
            <v>THG24P</v>
          </cell>
          <cell r="D879" t="str">
            <v>Thung BEVITINE vi</v>
          </cell>
          <cell r="E879">
            <v>7276</v>
          </cell>
          <cell r="F879" t="str">
            <v>CA</v>
          </cell>
          <cell r="G879">
            <v>0</v>
          </cell>
        </row>
        <row r="880">
          <cell r="C880" t="str">
            <v>THGLACT150P</v>
          </cell>
          <cell r="D880" t="str">
            <v>Thung LACTACYD Confidence 150mlx60chai</v>
          </cell>
          <cell r="E880">
            <v>3300</v>
          </cell>
          <cell r="F880" t="str">
            <v>CA</v>
          </cell>
          <cell r="G880">
            <v>248514</v>
          </cell>
        </row>
        <row r="881">
          <cell r="C881" t="str">
            <v>THGLACT250P</v>
          </cell>
          <cell r="D881" t="str">
            <v>Thung LACTACYD Confidence 250mlx40chai</v>
          </cell>
          <cell r="E881">
            <v>3300</v>
          </cell>
          <cell r="F881" t="str">
            <v>CA</v>
          </cell>
          <cell r="G881">
            <v>248515</v>
          </cell>
        </row>
        <row r="882">
          <cell r="C882" t="str">
            <v>THGLACT30P</v>
          </cell>
          <cell r="D882" t="str">
            <v>Thung LACTACYD Confidence 30mlx200chai</v>
          </cell>
          <cell r="E882">
            <v>2700</v>
          </cell>
          <cell r="F882" t="str">
            <v>CA</v>
          </cell>
          <cell r="G882">
            <v>248516</v>
          </cell>
        </row>
        <row r="883">
          <cell r="C883" t="str">
            <v>THGLACT60P</v>
          </cell>
          <cell r="D883" t="str">
            <v>Thung LACTACYD Confidence 60mlx120chai</v>
          </cell>
          <cell r="E883">
            <v>2700</v>
          </cell>
          <cell r="F883" t="str">
            <v>CA</v>
          </cell>
          <cell r="G883">
            <v>248517</v>
          </cell>
        </row>
        <row r="884">
          <cell r="C884" t="str">
            <v>THIA011NACH01R</v>
          </cell>
          <cell r="D884" t="str">
            <v>THIAMINE HCl - CHINA</v>
          </cell>
          <cell r="E884">
            <v>361284</v>
          </cell>
          <cell r="F884" t="str">
            <v>KG</v>
          </cell>
          <cell r="G884">
            <v>0</v>
          </cell>
        </row>
        <row r="885">
          <cell r="C885" t="str">
            <v>THIA011NAJA01R</v>
          </cell>
          <cell r="D885" t="str">
            <v>THIAMINE HCl - TAKEDA.JAPAN</v>
          </cell>
          <cell r="E885">
            <v>361284</v>
          </cell>
          <cell r="F885" t="str">
            <v>KG</v>
          </cell>
          <cell r="G885">
            <v>0</v>
          </cell>
        </row>
        <row r="886">
          <cell r="C886" t="str">
            <v>THIA011NAR</v>
          </cell>
          <cell r="D886" t="str">
            <v>THIAMINE HCl</v>
          </cell>
          <cell r="E886">
            <v>361284</v>
          </cell>
          <cell r="F886" t="str">
            <v>KG</v>
          </cell>
          <cell r="G886">
            <v>0</v>
          </cell>
        </row>
        <row r="887">
          <cell r="C887" t="str">
            <v>THIA011NASW01R</v>
          </cell>
          <cell r="D887" t="str">
            <v>THIAMINE HCl - ROCHE</v>
          </cell>
          <cell r="E887">
            <v>361284</v>
          </cell>
          <cell r="F887" t="str">
            <v>KG</v>
          </cell>
          <cell r="G887">
            <v>0</v>
          </cell>
        </row>
        <row r="888">
          <cell r="C888" t="str">
            <v>TOA01P</v>
          </cell>
          <cell r="D888" t="str">
            <v>Toa ANTRIMA</v>
          </cell>
          <cell r="E888">
            <v>50</v>
          </cell>
          <cell r="F888" t="str">
            <v>CA</v>
          </cell>
          <cell r="G888">
            <v>0</v>
          </cell>
        </row>
        <row r="889">
          <cell r="C889" t="str">
            <v>TOA02P</v>
          </cell>
          <cell r="D889" t="str">
            <v>Toa BEVITINE</v>
          </cell>
          <cell r="E889">
            <v>36</v>
          </cell>
          <cell r="F889" t="str">
            <v>CA</v>
          </cell>
          <cell r="G889">
            <v>0</v>
          </cell>
        </row>
        <row r="890">
          <cell r="C890" t="str">
            <v>TOA03AP</v>
          </cell>
          <cell r="D890" t="str">
            <v>Toa CIDERMER(QC MOI)</v>
          </cell>
          <cell r="E890">
            <v>35.200000000000003</v>
          </cell>
          <cell r="F890" t="str">
            <v>CA</v>
          </cell>
          <cell r="G890">
            <v>0</v>
          </cell>
        </row>
        <row r="891">
          <cell r="C891" t="str">
            <v>TOA03P</v>
          </cell>
          <cell r="D891" t="str">
            <v>Toa CIDERMEX</v>
          </cell>
          <cell r="E891">
            <v>35.200000000000003</v>
          </cell>
          <cell r="F891" t="str">
            <v>CA</v>
          </cell>
          <cell r="G891">
            <v>0</v>
          </cell>
        </row>
        <row r="892">
          <cell r="C892" t="str">
            <v>TOA04AP</v>
          </cell>
          <cell r="D892" t="str">
            <v>Toa FLAGYL(QC MOI)</v>
          </cell>
          <cell r="E892">
            <v>60</v>
          </cell>
          <cell r="F892" t="str">
            <v>CA</v>
          </cell>
          <cell r="G892">
            <v>114235</v>
          </cell>
        </row>
        <row r="893">
          <cell r="C893" t="str">
            <v>TOA04BP</v>
          </cell>
          <cell r="D893" t="str">
            <v>Toa FLAGYL co ma vach</v>
          </cell>
          <cell r="E893">
            <v>60</v>
          </cell>
          <cell r="F893" t="str">
            <v>CA</v>
          </cell>
          <cell r="G893">
            <v>114235</v>
          </cell>
        </row>
        <row r="894">
          <cell r="C894" t="str">
            <v>TOA04CP</v>
          </cell>
          <cell r="D894" t="str">
            <v>Toa FLAGYL (AVENTIS)</v>
          </cell>
          <cell r="E894">
            <v>63</v>
          </cell>
          <cell r="F894" t="str">
            <v>CA</v>
          </cell>
          <cell r="G894">
            <v>114235</v>
          </cell>
        </row>
        <row r="895">
          <cell r="C895" t="str">
            <v>TOA04DP</v>
          </cell>
          <cell r="D895" t="str">
            <v>Toa FLAGYL (SDK 2004)</v>
          </cell>
          <cell r="E895">
            <v>59</v>
          </cell>
          <cell r="F895" t="str">
            <v>CA</v>
          </cell>
          <cell r="G895">
            <v>114235</v>
          </cell>
        </row>
        <row r="896">
          <cell r="C896" t="str">
            <v>TOA04P</v>
          </cell>
          <cell r="D896" t="str">
            <v>Toa FLAGYL</v>
          </cell>
          <cell r="E896">
            <v>60</v>
          </cell>
          <cell r="F896" t="str">
            <v>CA</v>
          </cell>
          <cell r="G896">
            <v>114235</v>
          </cell>
        </row>
        <row r="897">
          <cell r="C897" t="str">
            <v>TOA05AP</v>
          </cell>
          <cell r="D897" t="str">
            <v>Toa FLAGYSTATIN(QC MOI)</v>
          </cell>
          <cell r="E897">
            <v>60</v>
          </cell>
          <cell r="F897" t="str">
            <v>CA</v>
          </cell>
          <cell r="G897">
            <v>0</v>
          </cell>
        </row>
        <row r="898">
          <cell r="C898" t="str">
            <v>TOA05BP</v>
          </cell>
          <cell r="D898" t="str">
            <v>Toa FLAGYSTATIN co ma vach</v>
          </cell>
          <cell r="E898">
            <v>60</v>
          </cell>
          <cell r="F898" t="str">
            <v>CA</v>
          </cell>
          <cell r="G898">
            <v>0</v>
          </cell>
        </row>
        <row r="899">
          <cell r="C899" t="str">
            <v>TOA05P</v>
          </cell>
          <cell r="D899" t="str">
            <v>Toa FLAGYSTATIN</v>
          </cell>
          <cell r="E899">
            <v>60</v>
          </cell>
          <cell r="F899" t="str">
            <v>CA</v>
          </cell>
          <cell r="G899">
            <v>0</v>
          </cell>
        </row>
        <row r="900">
          <cell r="C900" t="str">
            <v>TOA06P</v>
          </cell>
          <cell r="D900" t="str">
            <v>Toa GANIDAN</v>
          </cell>
          <cell r="E900">
            <v>36</v>
          </cell>
          <cell r="F900" t="str">
            <v>CA</v>
          </cell>
          <cell r="G900">
            <v>0</v>
          </cell>
        </row>
        <row r="901">
          <cell r="C901" t="str">
            <v>TOA07AP</v>
          </cell>
          <cell r="D901" t="str">
            <v>Toa PHENERGAN creme(QC MOI)</v>
          </cell>
          <cell r="E901">
            <v>32</v>
          </cell>
          <cell r="F901" t="str">
            <v>CA</v>
          </cell>
          <cell r="G901">
            <v>114239</v>
          </cell>
        </row>
        <row r="902">
          <cell r="C902" t="str">
            <v>TOA07BP</v>
          </cell>
          <cell r="D902" t="str">
            <v>Toa PHENERGAN creme (AVENTIS)</v>
          </cell>
          <cell r="E902">
            <v>33</v>
          </cell>
          <cell r="F902" t="str">
            <v>CA</v>
          </cell>
          <cell r="G902">
            <v>114239</v>
          </cell>
        </row>
        <row r="903">
          <cell r="C903" t="str">
            <v>TOA07CP</v>
          </cell>
          <cell r="D903" t="str">
            <v>Toa PHENERGAN Creme (SDK 2005)</v>
          </cell>
          <cell r="E903">
            <v>29</v>
          </cell>
          <cell r="F903" t="str">
            <v>CA</v>
          </cell>
          <cell r="G903">
            <v>114239</v>
          </cell>
        </row>
        <row r="904">
          <cell r="C904" t="str">
            <v>TOA07P</v>
          </cell>
          <cell r="D904" t="str">
            <v>Toa PHENERGAN creme</v>
          </cell>
          <cell r="E904">
            <v>32</v>
          </cell>
          <cell r="F904" t="str">
            <v>CA</v>
          </cell>
          <cell r="G904">
            <v>114239</v>
          </cell>
        </row>
        <row r="905">
          <cell r="C905" t="str">
            <v>TOA08AP</v>
          </cell>
          <cell r="D905" t="str">
            <v>Toa PHENERGAN sp(QC MOI)</v>
          </cell>
          <cell r="E905">
            <v>60</v>
          </cell>
          <cell r="F905" t="str">
            <v>CA</v>
          </cell>
          <cell r="G905">
            <v>114242</v>
          </cell>
        </row>
        <row r="906">
          <cell r="C906" t="str">
            <v>TOA08BP</v>
          </cell>
          <cell r="D906" t="str">
            <v>Toa PHENERGAN sp (AVENTIS)</v>
          </cell>
          <cell r="E906">
            <v>58</v>
          </cell>
          <cell r="F906" t="str">
            <v>CA</v>
          </cell>
          <cell r="G906">
            <v>114242</v>
          </cell>
        </row>
        <row r="907">
          <cell r="C907" t="str">
            <v>TOA08CP</v>
          </cell>
          <cell r="D907" t="str">
            <v>Toa PHENERGAN sp</v>
          </cell>
          <cell r="E907">
            <v>55</v>
          </cell>
          <cell r="F907" t="str">
            <v>CA</v>
          </cell>
          <cell r="G907">
            <v>114242</v>
          </cell>
        </row>
        <row r="908">
          <cell r="C908" t="str">
            <v>TOA08P</v>
          </cell>
          <cell r="D908" t="str">
            <v>Toa PHENERGAN sp</v>
          </cell>
          <cell r="E908">
            <v>60</v>
          </cell>
          <cell r="F908" t="str">
            <v>CA</v>
          </cell>
          <cell r="G908">
            <v>114242</v>
          </cell>
        </row>
        <row r="909">
          <cell r="C909" t="str">
            <v>TOA09AP</v>
          </cell>
          <cell r="D909" t="str">
            <v>Toa PROFENID 50mg(QC MOI)</v>
          </cell>
          <cell r="E909">
            <v>60</v>
          </cell>
          <cell r="F909" t="str">
            <v>CA</v>
          </cell>
          <cell r="G909">
            <v>114244</v>
          </cell>
        </row>
        <row r="910">
          <cell r="C910" t="str">
            <v>TOA09BP</v>
          </cell>
          <cell r="D910" t="str">
            <v>Toa PROFENID 50mg co ma vach</v>
          </cell>
          <cell r="E910">
            <v>58</v>
          </cell>
          <cell r="F910" t="str">
            <v>CA</v>
          </cell>
          <cell r="G910">
            <v>114244</v>
          </cell>
        </row>
        <row r="911">
          <cell r="C911" t="str">
            <v>TOA09CP</v>
          </cell>
          <cell r="D911" t="str">
            <v>Toa PROFENID 50mg (AVENTIS)</v>
          </cell>
          <cell r="E911">
            <v>58</v>
          </cell>
          <cell r="F911" t="str">
            <v>CA</v>
          </cell>
          <cell r="G911">
            <v>114244</v>
          </cell>
        </row>
        <row r="912">
          <cell r="C912" t="str">
            <v>TOA09DP</v>
          </cell>
          <cell r="D912" t="str">
            <v>Toa PROFENID 50mg (SDK2004)</v>
          </cell>
          <cell r="E912">
            <v>59</v>
          </cell>
          <cell r="F912" t="str">
            <v>CA</v>
          </cell>
          <cell r="G912">
            <v>114244</v>
          </cell>
        </row>
        <row r="913">
          <cell r="C913" t="str">
            <v>TOA09EP</v>
          </cell>
          <cell r="D913" t="str">
            <v>Toa PROFENID 50mg (Doi han dung)</v>
          </cell>
          <cell r="E913">
            <v>58</v>
          </cell>
          <cell r="F913" t="str">
            <v>CA</v>
          </cell>
          <cell r="G913">
            <v>114244</v>
          </cell>
        </row>
        <row r="914">
          <cell r="C914" t="str">
            <v>TOA09P</v>
          </cell>
          <cell r="D914" t="str">
            <v>Toa PROFENID</v>
          </cell>
          <cell r="E914">
            <v>60</v>
          </cell>
          <cell r="F914" t="str">
            <v>CA</v>
          </cell>
          <cell r="G914">
            <v>114244</v>
          </cell>
        </row>
        <row r="915">
          <cell r="C915" t="str">
            <v>TOA10AP</v>
          </cell>
          <cell r="D915" t="str">
            <v>Toa SECTRAL(QC MOI)</v>
          </cell>
          <cell r="E915">
            <v>60</v>
          </cell>
          <cell r="F915" t="str">
            <v>CA</v>
          </cell>
          <cell r="G915">
            <v>114246</v>
          </cell>
        </row>
        <row r="916">
          <cell r="C916" t="str">
            <v>TOA10BP</v>
          </cell>
          <cell r="D916" t="str">
            <v>Toa SECTRAL co ma vach</v>
          </cell>
          <cell r="E916">
            <v>60</v>
          </cell>
          <cell r="F916" t="str">
            <v>CA</v>
          </cell>
          <cell r="G916">
            <v>114246</v>
          </cell>
        </row>
        <row r="917">
          <cell r="C917" t="str">
            <v>TOA10CP</v>
          </cell>
          <cell r="D917" t="str">
            <v>Toa SECTRAL (AVENTIS)</v>
          </cell>
          <cell r="E917">
            <v>63</v>
          </cell>
          <cell r="F917" t="str">
            <v>CA</v>
          </cell>
          <cell r="G917">
            <v>114246</v>
          </cell>
        </row>
        <row r="918">
          <cell r="C918" t="str">
            <v>TOA10DP</v>
          </cell>
          <cell r="D918" t="str">
            <v>Toa SECTRAL(SDK 2004)</v>
          </cell>
          <cell r="E918">
            <v>59</v>
          </cell>
          <cell r="F918" t="str">
            <v>CA</v>
          </cell>
          <cell r="G918">
            <v>114246</v>
          </cell>
        </row>
        <row r="919">
          <cell r="C919" t="str">
            <v>TOA10P</v>
          </cell>
          <cell r="D919" t="str">
            <v>Toa SECTRAL</v>
          </cell>
          <cell r="E919">
            <v>60</v>
          </cell>
          <cell r="F919" t="str">
            <v>CA</v>
          </cell>
          <cell r="G919">
            <v>114246</v>
          </cell>
        </row>
        <row r="920">
          <cell r="C920" t="str">
            <v>TOA11P</v>
          </cell>
          <cell r="D920" t="str">
            <v>Toa TETRA PDE 1%</v>
          </cell>
          <cell r="E920">
            <v>20</v>
          </cell>
          <cell r="F920" t="str">
            <v>CA</v>
          </cell>
          <cell r="G920">
            <v>0</v>
          </cell>
        </row>
        <row r="921">
          <cell r="C921" t="str">
            <v>TOA12P</v>
          </cell>
          <cell r="D921" t="str">
            <v>Toa THERALENE sp</v>
          </cell>
          <cell r="E921">
            <v>14</v>
          </cell>
          <cell r="F921" t="str">
            <v>CA</v>
          </cell>
          <cell r="G921">
            <v>0</v>
          </cell>
        </row>
        <row r="922">
          <cell r="C922" t="str">
            <v>TOA13AP</v>
          </cell>
          <cell r="D922" t="str">
            <v>Toa TOPLEXIL nang</v>
          </cell>
          <cell r="E922">
            <v>60</v>
          </cell>
          <cell r="F922" t="str">
            <v>CA</v>
          </cell>
          <cell r="G922">
            <v>114248</v>
          </cell>
        </row>
        <row r="923">
          <cell r="C923" t="str">
            <v>TOA13BP</v>
          </cell>
          <cell r="D923" t="str">
            <v>Toa TOPLEXIL vien(SDK 2000)</v>
          </cell>
          <cell r="E923">
            <v>60</v>
          </cell>
          <cell r="F923" t="str">
            <v>CA</v>
          </cell>
          <cell r="G923">
            <v>114248</v>
          </cell>
        </row>
        <row r="924">
          <cell r="C924" t="str">
            <v>TOA13CP</v>
          </cell>
          <cell r="D924" t="str">
            <v>Toa TOPLEXIL nang (KT:147x210 mm)</v>
          </cell>
          <cell r="E924">
            <v>58</v>
          </cell>
          <cell r="F924" t="str">
            <v>CA</v>
          </cell>
          <cell r="G924">
            <v>114248</v>
          </cell>
        </row>
        <row r="925">
          <cell r="C925" t="str">
            <v>TOA13DP</v>
          </cell>
          <cell r="D925" t="str">
            <v>Toa TOPLEXIL vien (AVENTIS)</v>
          </cell>
          <cell r="E925">
            <v>58</v>
          </cell>
          <cell r="F925" t="str">
            <v>CA</v>
          </cell>
          <cell r="G925">
            <v>114248</v>
          </cell>
        </row>
        <row r="926">
          <cell r="C926" t="str">
            <v>TOA13EP</v>
          </cell>
          <cell r="D926" t="str">
            <v>Toa TOPLEXIL vien (SDK 2005)</v>
          </cell>
          <cell r="E926">
            <v>55</v>
          </cell>
          <cell r="F926" t="str">
            <v>CA</v>
          </cell>
          <cell r="G926">
            <v>114248</v>
          </cell>
        </row>
        <row r="927">
          <cell r="C927" t="str">
            <v>TOA13P</v>
          </cell>
          <cell r="D927" t="str">
            <v>Toa TOPLEXIL Nang</v>
          </cell>
          <cell r="E927">
            <v>60</v>
          </cell>
          <cell r="F927" t="str">
            <v>CA</v>
          </cell>
          <cell r="G927">
            <v>114248</v>
          </cell>
        </row>
        <row r="928">
          <cell r="C928" t="str">
            <v>TOA14AP</v>
          </cell>
          <cell r="D928" t="str">
            <v>Toa TOPLEXIL sp(SDK 99)</v>
          </cell>
          <cell r="E928">
            <v>120</v>
          </cell>
          <cell r="F928" t="str">
            <v>CA</v>
          </cell>
          <cell r="G928">
            <v>114250</v>
          </cell>
        </row>
        <row r="929">
          <cell r="C929" t="str">
            <v>TOA14BP</v>
          </cell>
          <cell r="D929" t="str">
            <v>Toa TOPLEXIL sp(QC MOI)</v>
          </cell>
          <cell r="E929">
            <v>120</v>
          </cell>
          <cell r="F929" t="str">
            <v>CA</v>
          </cell>
          <cell r="G929">
            <v>114250</v>
          </cell>
        </row>
        <row r="930">
          <cell r="C930" t="str">
            <v>TOA14CP</v>
          </cell>
          <cell r="D930" t="str">
            <v>Toa TOPLEXIL sp (AVENTIS)</v>
          </cell>
          <cell r="E930">
            <v>117</v>
          </cell>
          <cell r="F930" t="str">
            <v>CA</v>
          </cell>
          <cell r="G930">
            <v>114250</v>
          </cell>
        </row>
        <row r="931">
          <cell r="C931" t="str">
            <v>TOA14DP</v>
          </cell>
          <cell r="D931" t="str">
            <v>Toa TOPLEXIL sp(KT 157x210)</v>
          </cell>
          <cell r="E931">
            <v>55</v>
          </cell>
          <cell r="F931" t="str">
            <v>CA</v>
          </cell>
          <cell r="G931">
            <v>114250</v>
          </cell>
        </row>
        <row r="932">
          <cell r="C932" t="str">
            <v>TOA14P</v>
          </cell>
          <cell r="D932" t="str">
            <v>Toa TOPLEXIL sp</v>
          </cell>
          <cell r="E932">
            <v>120</v>
          </cell>
          <cell r="F932" t="str">
            <v>CA</v>
          </cell>
          <cell r="G932">
            <v>114250</v>
          </cell>
        </row>
        <row r="933">
          <cell r="C933" t="str">
            <v>TOA15P</v>
          </cell>
          <cell r="D933" t="str">
            <v>Toa VITASCORBOL</v>
          </cell>
          <cell r="E933">
            <v>13.91</v>
          </cell>
          <cell r="F933" t="str">
            <v>CA</v>
          </cell>
          <cell r="G933">
            <v>0</v>
          </cell>
        </row>
        <row r="934">
          <cell r="C934" t="str">
            <v>TOA16P</v>
          </cell>
          <cell r="D934" t="str">
            <v>Toa ASPIRINE</v>
          </cell>
          <cell r="E934">
            <v>20</v>
          </cell>
          <cell r="F934" t="str">
            <v>CA</v>
          </cell>
          <cell r="G934">
            <v>0</v>
          </cell>
        </row>
        <row r="935">
          <cell r="C935" t="str">
            <v>TOA17AP</v>
          </cell>
          <cell r="D935" t="str">
            <v>Toa THERALENE(QC MOI)</v>
          </cell>
          <cell r="E935">
            <v>60</v>
          </cell>
          <cell r="F935" t="str">
            <v>CA</v>
          </cell>
          <cell r="G935">
            <v>114251</v>
          </cell>
        </row>
        <row r="936">
          <cell r="C936" t="str">
            <v>TOA17BP</v>
          </cell>
          <cell r="D936" t="str">
            <v>Toa THERALENE co ma vach</v>
          </cell>
          <cell r="E936">
            <v>60</v>
          </cell>
          <cell r="F936" t="str">
            <v>CA</v>
          </cell>
          <cell r="G936">
            <v>114251</v>
          </cell>
        </row>
        <row r="937">
          <cell r="C937" t="str">
            <v>TOA17CP</v>
          </cell>
          <cell r="D937" t="str">
            <v>Toa THERALENE (AVENTIS)</v>
          </cell>
          <cell r="E937">
            <v>63</v>
          </cell>
          <cell r="F937" t="str">
            <v>CA</v>
          </cell>
          <cell r="G937">
            <v>114251</v>
          </cell>
        </row>
        <row r="938">
          <cell r="C938" t="str">
            <v>TOA17P</v>
          </cell>
          <cell r="D938" t="str">
            <v>Toa THERALENE</v>
          </cell>
          <cell r="E938">
            <v>60</v>
          </cell>
          <cell r="F938" t="str">
            <v>CA</v>
          </cell>
          <cell r="G938">
            <v>114251</v>
          </cell>
        </row>
        <row r="939">
          <cell r="C939" t="str">
            <v>TOA17SDP</v>
          </cell>
          <cell r="D939" t="str">
            <v>Toa THERALENE SP (SDK 2004)</v>
          </cell>
          <cell r="E939">
            <v>61</v>
          </cell>
          <cell r="F939" t="str">
            <v>CA</v>
          </cell>
          <cell r="G939">
            <v>197893</v>
          </cell>
        </row>
        <row r="940">
          <cell r="C940" t="str">
            <v>TOA17VDP</v>
          </cell>
          <cell r="D940" t="str">
            <v>Toa THERALENE 5mg(SDK 2004)</v>
          </cell>
          <cell r="E940">
            <v>61</v>
          </cell>
          <cell r="F940" t="str">
            <v>CA</v>
          </cell>
          <cell r="G940">
            <v>197891</v>
          </cell>
        </row>
        <row r="941">
          <cell r="C941" t="str">
            <v>TOA18P</v>
          </cell>
          <cell r="D941" t="str">
            <v>Toa PROFENID 60g gel</v>
          </cell>
          <cell r="E941">
            <v>60</v>
          </cell>
          <cell r="F941" t="str">
            <v>CA</v>
          </cell>
          <cell r="G941">
            <v>0</v>
          </cell>
        </row>
        <row r="942">
          <cell r="C942" t="str">
            <v>TOA19AP</v>
          </cell>
          <cell r="D942" t="str">
            <v>Toa PROFENID gel (AVENTIS)</v>
          </cell>
          <cell r="E942">
            <v>60</v>
          </cell>
          <cell r="F942" t="str">
            <v>CA</v>
          </cell>
          <cell r="G942">
            <v>114252</v>
          </cell>
        </row>
        <row r="943">
          <cell r="C943" t="str">
            <v>TOA19AXP</v>
          </cell>
          <cell r="D943" t="str">
            <v>TOA PROFENID Gel - XUAT KHAU</v>
          </cell>
          <cell r="E943">
            <v>60</v>
          </cell>
          <cell r="F943" t="str">
            <v>CA</v>
          </cell>
          <cell r="G943">
            <v>0</v>
          </cell>
        </row>
        <row r="944">
          <cell r="C944" t="str">
            <v>TOA19BP</v>
          </cell>
          <cell r="D944" t="str">
            <v>Toa PROFENID gel (CT TNHH AVENTIS SRL)</v>
          </cell>
          <cell r="E944">
            <v>55</v>
          </cell>
          <cell r="F944" t="str">
            <v>CA</v>
          </cell>
          <cell r="G944">
            <v>114252</v>
          </cell>
        </row>
        <row r="945">
          <cell r="C945" t="str">
            <v>TOA19P</v>
          </cell>
          <cell r="D945" t="str">
            <v>Toa PROFENID Gel(Theo BYT)</v>
          </cell>
          <cell r="E945">
            <v>60</v>
          </cell>
          <cell r="F945" t="str">
            <v>CA</v>
          </cell>
          <cell r="G945">
            <v>114252</v>
          </cell>
        </row>
        <row r="946">
          <cell r="C946" t="str">
            <v>TOA20AP</v>
          </cell>
          <cell r="D946" t="str">
            <v>Toa SPASMAVERINE(QC MOI)</v>
          </cell>
          <cell r="E946">
            <v>60</v>
          </cell>
          <cell r="F946" t="str">
            <v>CA</v>
          </cell>
          <cell r="G946">
            <v>114254</v>
          </cell>
        </row>
        <row r="947">
          <cell r="C947" t="str">
            <v>TOA20AXP</v>
          </cell>
          <cell r="D947" t="str">
            <v>TOA SPASMAVERINE - XUAT KHAU</v>
          </cell>
          <cell r="E947">
            <v>60</v>
          </cell>
          <cell r="F947" t="str">
            <v>CA</v>
          </cell>
          <cell r="G947">
            <v>0</v>
          </cell>
        </row>
        <row r="948">
          <cell r="C948" t="str">
            <v>TOA20BP</v>
          </cell>
          <cell r="D948" t="str">
            <v>Toa SPASMAVERINE co ma vach</v>
          </cell>
          <cell r="E948">
            <v>60</v>
          </cell>
          <cell r="F948" t="str">
            <v>CA</v>
          </cell>
          <cell r="G948">
            <v>114254</v>
          </cell>
        </row>
        <row r="949">
          <cell r="C949" t="str">
            <v>TOA20CP</v>
          </cell>
          <cell r="D949" t="str">
            <v>Toa SPASMAVERINE (AVENTIS)</v>
          </cell>
          <cell r="E949">
            <v>59</v>
          </cell>
          <cell r="F949" t="str">
            <v>CA</v>
          </cell>
          <cell r="G949">
            <v>114254</v>
          </cell>
        </row>
        <row r="950">
          <cell r="C950" t="str">
            <v>TOA20DP</v>
          </cell>
          <cell r="D950" t="str">
            <v>Toa SPASMAVERINE (SDK 2005)</v>
          </cell>
          <cell r="E950">
            <v>63</v>
          </cell>
          <cell r="F950" t="str">
            <v>CA</v>
          </cell>
          <cell r="G950">
            <v>114254</v>
          </cell>
        </row>
        <row r="951">
          <cell r="C951" t="str">
            <v>TOA20P</v>
          </cell>
          <cell r="D951" t="str">
            <v>Toa SPASMAVERINE</v>
          </cell>
          <cell r="E951">
            <v>60</v>
          </cell>
          <cell r="F951" t="str">
            <v>CA</v>
          </cell>
          <cell r="G951">
            <v>114254</v>
          </cell>
        </row>
        <row r="952">
          <cell r="C952" t="str">
            <v>TOA21AP</v>
          </cell>
          <cell r="D952" t="str">
            <v>Toa PEFLACINE(QC MOI)</v>
          </cell>
          <cell r="E952">
            <v>60</v>
          </cell>
          <cell r="F952" t="str">
            <v>CA</v>
          </cell>
          <cell r="G952">
            <v>114255</v>
          </cell>
        </row>
        <row r="953">
          <cell r="C953" t="str">
            <v>TOA21AXP</v>
          </cell>
          <cell r="D953" t="str">
            <v>TOA PEFLACINE - XUAT KHAU</v>
          </cell>
          <cell r="E953">
            <v>60</v>
          </cell>
          <cell r="F953" t="str">
            <v>CA</v>
          </cell>
          <cell r="G953">
            <v>0</v>
          </cell>
        </row>
        <row r="954">
          <cell r="C954" t="str">
            <v>TOA21BP</v>
          </cell>
          <cell r="D954" t="str">
            <v>Toa PEFLACINE co ma vach</v>
          </cell>
          <cell r="E954">
            <v>60</v>
          </cell>
          <cell r="F954" t="str">
            <v>CA</v>
          </cell>
          <cell r="G954">
            <v>114255</v>
          </cell>
        </row>
        <row r="955">
          <cell r="C955" t="str">
            <v>TOA21CP</v>
          </cell>
          <cell r="D955" t="str">
            <v>Toa PEFLACINE (AVENTIS)</v>
          </cell>
          <cell r="E955">
            <v>59</v>
          </cell>
          <cell r="F955" t="str">
            <v>CA</v>
          </cell>
          <cell r="G955">
            <v>114255</v>
          </cell>
        </row>
        <row r="956">
          <cell r="C956" t="str">
            <v>TOA21DP</v>
          </cell>
          <cell r="D956" t="str">
            <v>Toa PEFLACINE (10v &amp; 2v)</v>
          </cell>
          <cell r="E956">
            <v>63</v>
          </cell>
          <cell r="F956" t="str">
            <v>CA</v>
          </cell>
          <cell r="G956">
            <v>114255</v>
          </cell>
        </row>
        <row r="957">
          <cell r="C957" t="str">
            <v>TOA21P</v>
          </cell>
          <cell r="D957" t="str">
            <v>Toa PEFLACINE 2 vien</v>
          </cell>
          <cell r="E957">
            <v>60</v>
          </cell>
          <cell r="F957" t="str">
            <v>CA</v>
          </cell>
          <cell r="G957">
            <v>114255</v>
          </cell>
        </row>
        <row r="958">
          <cell r="C958" t="str">
            <v>TOA22AP</v>
          </cell>
          <cell r="D958" t="str">
            <v>Toa MAALOX(QC MOI)</v>
          </cell>
          <cell r="E958">
            <v>32</v>
          </cell>
          <cell r="F958" t="str">
            <v>CA</v>
          </cell>
          <cell r="G958">
            <v>114257</v>
          </cell>
        </row>
        <row r="959">
          <cell r="C959" t="str">
            <v>TOA22AXP</v>
          </cell>
          <cell r="D959" t="str">
            <v>TOA MAALOX - XUAT KHAU</v>
          </cell>
          <cell r="E959">
            <v>32</v>
          </cell>
          <cell r="F959" t="str">
            <v>CA</v>
          </cell>
          <cell r="G959">
            <v>0</v>
          </cell>
        </row>
        <row r="960">
          <cell r="C960" t="str">
            <v>TOA22BP</v>
          </cell>
          <cell r="D960" t="str">
            <v>Toa MAALOX co ma vach</v>
          </cell>
          <cell r="E960">
            <v>32</v>
          </cell>
          <cell r="F960" t="str">
            <v>CA</v>
          </cell>
          <cell r="G960">
            <v>114257</v>
          </cell>
        </row>
        <row r="961">
          <cell r="C961" t="str">
            <v>TOA22BXP</v>
          </cell>
          <cell r="D961" t="str">
            <v>Toa MAALOX Xk</v>
          </cell>
          <cell r="E961">
            <v>31</v>
          </cell>
          <cell r="F961" t="str">
            <v>CA</v>
          </cell>
          <cell r="G961">
            <v>214140</v>
          </cell>
        </row>
        <row r="962">
          <cell r="C962" t="str">
            <v>TOA22CP</v>
          </cell>
          <cell r="D962" t="str">
            <v>Toa MAALOX (AVENTIS)</v>
          </cell>
          <cell r="E962">
            <v>31</v>
          </cell>
          <cell r="F962" t="str">
            <v>CA</v>
          </cell>
          <cell r="G962">
            <v>114257</v>
          </cell>
        </row>
        <row r="963">
          <cell r="C963" t="str">
            <v>TOA22P</v>
          </cell>
          <cell r="D963" t="str">
            <v>Toa MAALOX</v>
          </cell>
          <cell r="E963">
            <v>32</v>
          </cell>
          <cell r="F963" t="str">
            <v>CA</v>
          </cell>
          <cell r="G963">
            <v>114257</v>
          </cell>
        </row>
        <row r="964">
          <cell r="C964" t="str">
            <v>TOA23AP</v>
          </cell>
          <cell r="D964" t="str">
            <v>Toa FLAGENTYL(QC MOI)</v>
          </cell>
          <cell r="E964">
            <v>60</v>
          </cell>
          <cell r="F964" t="str">
            <v>CA</v>
          </cell>
          <cell r="G964">
            <v>114259</v>
          </cell>
        </row>
        <row r="965">
          <cell r="C965" t="str">
            <v>TOA23BP</v>
          </cell>
          <cell r="D965" t="str">
            <v>Toa FLAGENTYL co ma vach</v>
          </cell>
          <cell r="E965">
            <v>60</v>
          </cell>
          <cell r="F965" t="str">
            <v>CA</v>
          </cell>
          <cell r="G965">
            <v>114259</v>
          </cell>
        </row>
        <row r="966">
          <cell r="C966" t="str">
            <v>TOA23CP</v>
          </cell>
          <cell r="D966" t="str">
            <v>Toa FLAGENTYL (AVENTIS)</v>
          </cell>
          <cell r="E966">
            <v>59</v>
          </cell>
          <cell r="F966" t="str">
            <v>CA</v>
          </cell>
          <cell r="G966">
            <v>114259</v>
          </cell>
        </row>
        <row r="967">
          <cell r="C967" t="str">
            <v>TOA23P</v>
          </cell>
          <cell r="D967" t="str">
            <v>Toa FLAGENTYL</v>
          </cell>
          <cell r="E967">
            <v>60</v>
          </cell>
          <cell r="F967" t="str">
            <v>CA</v>
          </cell>
          <cell r="G967">
            <v>114259</v>
          </cell>
        </row>
        <row r="968">
          <cell r="C968" t="str">
            <v>TOA24AP</v>
          </cell>
          <cell r="D968" t="str">
            <v>Toa DENORAL vien</v>
          </cell>
          <cell r="E968">
            <v>41</v>
          </cell>
          <cell r="F968" t="str">
            <v>CA</v>
          </cell>
          <cell r="G968">
            <v>0</v>
          </cell>
        </row>
        <row r="969">
          <cell r="C969" t="str">
            <v>TOA24BBDP</v>
          </cell>
          <cell r="D969" t="str">
            <v>Toa DENORAL vien</v>
          </cell>
          <cell r="E969">
            <v>35</v>
          </cell>
          <cell r="F969" t="str">
            <v>CA</v>
          </cell>
          <cell r="G969">
            <v>0</v>
          </cell>
        </row>
        <row r="970">
          <cell r="C970" t="str">
            <v>TOA24P</v>
          </cell>
          <cell r="D970" t="str">
            <v>Toa DENORAL vien</v>
          </cell>
          <cell r="E970">
            <v>41</v>
          </cell>
          <cell r="F970" t="str">
            <v>CA</v>
          </cell>
          <cell r="G970">
            <v>0</v>
          </cell>
        </row>
        <row r="971">
          <cell r="C971" t="str">
            <v>TOA25P</v>
          </cell>
          <cell r="D971" t="str">
            <v>Toa DENORAL sp Adultes 125 ml</v>
          </cell>
          <cell r="E971">
            <v>61</v>
          </cell>
          <cell r="F971" t="str">
            <v>CA</v>
          </cell>
          <cell r="G971">
            <v>0</v>
          </cell>
        </row>
        <row r="972">
          <cell r="C972" t="str">
            <v>TOA26AP</v>
          </cell>
          <cell r="D972" t="str">
            <v>Toa DENORAL Sp Enfant 125</v>
          </cell>
          <cell r="E972">
            <v>61</v>
          </cell>
          <cell r="F972" t="str">
            <v>CA</v>
          </cell>
          <cell r="G972">
            <v>0</v>
          </cell>
        </row>
        <row r="973">
          <cell r="C973" t="str">
            <v>TOA26P</v>
          </cell>
          <cell r="D973" t="str">
            <v>Toa DENORAL sp Enfant 125</v>
          </cell>
          <cell r="E973">
            <v>61</v>
          </cell>
          <cell r="F973" t="str">
            <v>CA</v>
          </cell>
          <cell r="G973">
            <v>0</v>
          </cell>
        </row>
        <row r="974">
          <cell r="C974" t="str">
            <v>TOA27P</v>
          </cell>
          <cell r="D974" t="str">
            <v>Toa ROVAMYCINE 1.5 MUI</v>
          </cell>
          <cell r="E974">
            <v>50</v>
          </cell>
          <cell r="F974" t="str">
            <v>CA</v>
          </cell>
          <cell r="G974">
            <v>0</v>
          </cell>
        </row>
        <row r="975">
          <cell r="C975" t="str">
            <v>TOA28P</v>
          </cell>
          <cell r="D975" t="str">
            <v>Toa ROVAMYCINE 3 MUI</v>
          </cell>
          <cell r="E975">
            <v>37</v>
          </cell>
          <cell r="F975" t="str">
            <v>CA</v>
          </cell>
          <cell r="G975">
            <v>0</v>
          </cell>
        </row>
        <row r="976">
          <cell r="C976" t="str">
            <v>TOA29P</v>
          </cell>
          <cell r="D976" t="str">
            <v>Toa FAZOL 2% 30g creme</v>
          </cell>
          <cell r="E976">
            <v>0</v>
          </cell>
          <cell r="F976" t="str">
            <v>CA</v>
          </cell>
          <cell r="G976">
            <v>0</v>
          </cell>
        </row>
        <row r="977">
          <cell r="C977" t="str">
            <v>TOA30P</v>
          </cell>
          <cell r="D977" t="str">
            <v>Toa RODOGYL</v>
          </cell>
          <cell r="E977">
            <v>0</v>
          </cell>
          <cell r="F977" t="str">
            <v>CA</v>
          </cell>
          <cell r="G977">
            <v>0</v>
          </cell>
        </row>
        <row r="978">
          <cell r="C978" t="str">
            <v>TOA31P</v>
          </cell>
          <cell r="D978" t="str">
            <v>Toa PEFLACINE 10 vien</v>
          </cell>
          <cell r="E978">
            <v>60</v>
          </cell>
          <cell r="F978" t="str">
            <v>CA</v>
          </cell>
          <cell r="G978">
            <v>0</v>
          </cell>
        </row>
        <row r="979">
          <cell r="C979" t="str">
            <v>TOA32AP</v>
          </cell>
          <cell r="D979" t="str">
            <v>Toa PARACETAMOL(QC MOI)</v>
          </cell>
          <cell r="E979">
            <v>60</v>
          </cell>
          <cell r="F979" t="str">
            <v>CA</v>
          </cell>
          <cell r="G979">
            <v>114264</v>
          </cell>
        </row>
        <row r="980">
          <cell r="C980" t="str">
            <v>TOA32AXP</v>
          </cell>
          <cell r="D980" t="str">
            <v>Toa PARACETAMOL Xuat Khau</v>
          </cell>
          <cell r="E980">
            <v>60</v>
          </cell>
          <cell r="F980" t="str">
            <v>CA</v>
          </cell>
          <cell r="G980">
            <v>0</v>
          </cell>
        </row>
        <row r="981">
          <cell r="C981" t="str">
            <v>TOA32BP</v>
          </cell>
          <cell r="D981" t="str">
            <v>Toa PARACETAMOL co ma vach</v>
          </cell>
          <cell r="E981">
            <v>60</v>
          </cell>
          <cell r="F981" t="str">
            <v>CA</v>
          </cell>
          <cell r="G981">
            <v>114264</v>
          </cell>
        </row>
        <row r="982">
          <cell r="C982" t="str">
            <v>TOA32BXP</v>
          </cell>
          <cell r="D982" t="str">
            <v>Toa PARACETAMOL XK (AVENTIS)</v>
          </cell>
          <cell r="E982">
            <v>60</v>
          </cell>
          <cell r="F982" t="str">
            <v>CA</v>
          </cell>
          <cell r="G982">
            <v>0</v>
          </cell>
        </row>
        <row r="983">
          <cell r="C983" t="str">
            <v>TOA32CP</v>
          </cell>
          <cell r="D983" t="str">
            <v>Toa PARACETAMOL (AVENTIS)</v>
          </cell>
          <cell r="E983">
            <v>63</v>
          </cell>
          <cell r="F983" t="str">
            <v>CA</v>
          </cell>
          <cell r="G983">
            <v>114264</v>
          </cell>
        </row>
        <row r="984">
          <cell r="C984" t="str">
            <v>TOA32CXP</v>
          </cell>
          <cell r="D984" t="str">
            <v>Toa PARACETAMOL Winthrop Xk</v>
          </cell>
          <cell r="E984">
            <v>59.17</v>
          </cell>
          <cell r="F984" t="str">
            <v>CA</v>
          </cell>
          <cell r="G984">
            <v>169125</v>
          </cell>
        </row>
        <row r="985">
          <cell r="C985" t="str">
            <v>TOA32DP</v>
          </cell>
          <cell r="D985" t="str">
            <v>Toa PARACETAMOL</v>
          </cell>
          <cell r="E985">
            <v>59</v>
          </cell>
          <cell r="F985" t="str">
            <v>CA</v>
          </cell>
          <cell r="G985">
            <v>114264</v>
          </cell>
        </row>
        <row r="986">
          <cell r="C986" t="str">
            <v>TOA32P</v>
          </cell>
          <cell r="D986" t="str">
            <v>Toa PARACETAMOL</v>
          </cell>
          <cell r="E986">
            <v>60</v>
          </cell>
          <cell r="F986" t="str">
            <v>CA</v>
          </cell>
          <cell r="G986">
            <v>114264</v>
          </cell>
        </row>
        <row r="987">
          <cell r="C987" t="str">
            <v>TOA33AP</v>
          </cell>
          <cell r="D987" t="str">
            <v>Toa DECONTRACTYL 250mg, 500mg</v>
          </cell>
          <cell r="E987">
            <v>70</v>
          </cell>
          <cell r="F987" t="str">
            <v>CA</v>
          </cell>
          <cell r="G987">
            <v>232731</v>
          </cell>
        </row>
        <row r="988">
          <cell r="C988" t="str">
            <v>TOA33AXP</v>
          </cell>
          <cell r="D988" t="str">
            <v>Toa DECONTRACTYL Xk</v>
          </cell>
          <cell r="E988">
            <v>0</v>
          </cell>
          <cell r="F988" t="str">
            <v>CA</v>
          </cell>
          <cell r="G988">
            <v>223497</v>
          </cell>
        </row>
        <row r="989">
          <cell r="C989" t="str">
            <v>TOA34AP</v>
          </cell>
          <cell r="D989" t="str">
            <v>Toa NO-SPA</v>
          </cell>
          <cell r="E989">
            <v>50</v>
          </cell>
          <cell r="F989" t="str">
            <v>CA</v>
          </cell>
          <cell r="G989">
            <v>225567</v>
          </cell>
        </row>
        <row r="990">
          <cell r="C990" t="str">
            <v>TOA34BP</v>
          </cell>
          <cell r="D990" t="str">
            <v>Toa NO-SPA</v>
          </cell>
          <cell r="E990">
            <v>50</v>
          </cell>
          <cell r="F990" t="str">
            <v>CA</v>
          </cell>
          <cell r="G990">
            <v>225567</v>
          </cell>
        </row>
        <row r="991">
          <cell r="C991" t="str">
            <v>TOA34AXP</v>
          </cell>
          <cell r="D991" t="str">
            <v>Toa NO-SPA XK</v>
          </cell>
          <cell r="E991">
            <v>50</v>
          </cell>
          <cell r="F991" t="str">
            <v>CA</v>
          </cell>
          <cell r="G991">
            <v>238081</v>
          </cell>
        </row>
        <row r="992">
          <cell r="C992" t="str">
            <v>TOA35AP</v>
          </cell>
          <cell r="D992" t="str">
            <v>Toa CORYZAL</v>
          </cell>
          <cell r="E992">
            <v>34</v>
          </cell>
          <cell r="F992" t="str">
            <v>CA</v>
          </cell>
          <cell r="G992">
            <v>225955</v>
          </cell>
        </row>
        <row r="993">
          <cell r="C993" t="str">
            <v>TOA36AP</v>
          </cell>
          <cell r="D993" t="str">
            <v>Toa ACEMUC 100mg</v>
          </cell>
          <cell r="E993">
            <v>30</v>
          </cell>
          <cell r="F993" t="str">
            <v>CA</v>
          </cell>
          <cell r="G993">
            <v>232732</v>
          </cell>
        </row>
        <row r="994">
          <cell r="C994" t="str">
            <v>TOA37AP</v>
          </cell>
          <cell r="D994" t="str">
            <v>Toa ACEMUC 200mg</v>
          </cell>
          <cell r="E994">
            <v>49</v>
          </cell>
          <cell r="F994" t="str">
            <v>CA</v>
          </cell>
          <cell r="G994">
            <v>232733</v>
          </cell>
        </row>
        <row r="995">
          <cell r="C995" t="str">
            <v>TOA38AP</v>
          </cell>
          <cell r="D995" t="str">
            <v>Toa ACODINE</v>
          </cell>
          <cell r="E995">
            <v>25</v>
          </cell>
          <cell r="F995" t="str">
            <v>CA</v>
          </cell>
          <cell r="G995">
            <v>232734</v>
          </cell>
        </row>
        <row r="996">
          <cell r="C996" t="str">
            <v>TOA39AP</v>
          </cell>
          <cell r="D996" t="str">
            <v>Toa ADRENOXYL</v>
          </cell>
          <cell r="E996">
            <v>30</v>
          </cell>
          <cell r="F996" t="str">
            <v>CA</v>
          </cell>
          <cell r="G996">
            <v>232735</v>
          </cell>
        </row>
        <row r="997">
          <cell r="C997" t="str">
            <v>TOA40AP</v>
          </cell>
          <cell r="D997" t="str">
            <v>Toa DECONTRACTYL 500mg</v>
          </cell>
          <cell r="E997">
            <v>70</v>
          </cell>
          <cell r="F997" t="str">
            <v>CA</v>
          </cell>
          <cell r="G997">
            <v>232736</v>
          </cell>
        </row>
        <row r="998">
          <cell r="C998" t="str">
            <v>TOA41AP</v>
          </cell>
          <cell r="D998" t="str">
            <v>Toa NAUTAMINE</v>
          </cell>
          <cell r="E998">
            <v>60</v>
          </cell>
          <cell r="F998" t="str">
            <v>CA</v>
          </cell>
          <cell r="G998">
            <v>232737</v>
          </cell>
        </row>
        <row r="999">
          <cell r="C999" t="str">
            <v>TOA42AP</v>
          </cell>
          <cell r="D999" t="str">
            <v>Toa SORBITOL</v>
          </cell>
          <cell r="E999">
            <v>42</v>
          </cell>
          <cell r="F999" t="str">
            <v>CA</v>
          </cell>
          <cell r="G999">
            <v>232738</v>
          </cell>
        </row>
        <row r="1000">
          <cell r="C1000" t="str">
            <v>TOA43AP</v>
          </cell>
          <cell r="D1000" t="str">
            <v>Toa LACTACYD Confidence</v>
          </cell>
          <cell r="E1000">
            <v>32</v>
          </cell>
          <cell r="F1000" t="str">
            <v>CA</v>
          </cell>
          <cell r="G1000">
            <v>248513</v>
          </cell>
        </row>
        <row r="1001">
          <cell r="C1001" t="str">
            <v>TOP2001F</v>
          </cell>
          <cell r="D1001" t="str">
            <v>TOPLEXIL ong 24v</v>
          </cell>
          <cell r="E1001">
            <v>4437.5600000000004</v>
          </cell>
          <cell r="F1001" t="str">
            <v>OG</v>
          </cell>
          <cell r="G1001">
            <v>62658</v>
          </cell>
        </row>
        <row r="1002">
          <cell r="C1002" t="str">
            <v>TOP2001FN</v>
          </cell>
          <cell r="D1002" t="str">
            <v>TOPLEXIL ong 24v khong co hop</v>
          </cell>
          <cell r="E1002">
            <v>338472.17864220002</v>
          </cell>
          <cell r="F1002" t="str">
            <v>OG</v>
          </cell>
          <cell r="G1002">
            <v>0</v>
          </cell>
        </row>
        <row r="1003">
          <cell r="C1003" t="str">
            <v>TOP2002F</v>
          </cell>
          <cell r="D1003" t="str">
            <v>TOPLEXIL hop 2 vi x 12</v>
          </cell>
          <cell r="E1003">
            <v>0</v>
          </cell>
          <cell r="F1003" t="str">
            <v>HO</v>
          </cell>
          <cell r="G1003">
            <v>0</v>
          </cell>
        </row>
        <row r="1004">
          <cell r="C1004" t="str">
            <v>TOP20PP</v>
          </cell>
          <cell r="D1004" t="str">
            <v>DONG SO LO TOPLEXIL Capsule</v>
          </cell>
          <cell r="E1004">
            <v>8678.643</v>
          </cell>
          <cell r="F1004" t="str">
            <v>CA</v>
          </cell>
          <cell r="G1004">
            <v>0</v>
          </cell>
        </row>
        <row r="1005">
          <cell r="C1005" t="str">
            <v>TOP2FS</v>
          </cell>
          <cell r="D1005" t="str">
            <v>TOPLEXIL nang-capsule</v>
          </cell>
          <cell r="E1005">
            <v>113.63227494</v>
          </cell>
          <cell r="F1005" t="str">
            <v>EA</v>
          </cell>
          <cell r="G1005">
            <v>254054</v>
          </cell>
        </row>
        <row r="1006">
          <cell r="C1006" t="str">
            <v>TOP2GS</v>
          </cell>
          <cell r="D1006" t="str">
            <v>QUI TRINH PHA CHE TOPLEXIL - GRANULE</v>
          </cell>
          <cell r="E1006">
            <v>116726811.9755</v>
          </cell>
          <cell r="F1006" t="str">
            <v>KG</v>
          </cell>
          <cell r="G1006">
            <v>0</v>
          </cell>
        </row>
        <row r="1007">
          <cell r="C1007" t="str">
            <v>TOP3001F</v>
          </cell>
          <cell r="D1007" t="str">
            <v>TOPLEXIL  sirop chai  90ml</v>
          </cell>
          <cell r="E1007">
            <v>4387.22</v>
          </cell>
          <cell r="F1007" t="str">
            <v>CH</v>
          </cell>
          <cell r="G1007">
            <v>62835</v>
          </cell>
        </row>
        <row r="1008">
          <cell r="C1008" t="str">
            <v>TOP30PP</v>
          </cell>
          <cell r="D1008" t="str">
            <v>DONG SO LO Sp TOPLEXIL 90ml</v>
          </cell>
          <cell r="E1008">
            <v>8632.768</v>
          </cell>
          <cell r="F1008" t="str">
            <v>CA</v>
          </cell>
          <cell r="G1008">
            <v>0</v>
          </cell>
        </row>
        <row r="1009">
          <cell r="C1009" t="str">
            <v>TOP3FS</v>
          </cell>
          <cell r="D1009" t="str">
            <v>TOPLEXIL siro-sirop</v>
          </cell>
          <cell r="E1009">
            <v>22078.124381000001</v>
          </cell>
          <cell r="F1009" t="str">
            <v>LT</v>
          </cell>
          <cell r="G1009">
            <v>254055</v>
          </cell>
        </row>
        <row r="1010">
          <cell r="C1010" t="str">
            <v>TPE01P</v>
          </cell>
          <cell r="D1010" t="str">
            <v>Tui PE so cap 10x15cm</v>
          </cell>
          <cell r="E1010">
            <v>21000</v>
          </cell>
          <cell r="F1010" t="str">
            <v>KG</v>
          </cell>
          <cell r="G1010">
            <v>0</v>
          </cell>
        </row>
        <row r="1011">
          <cell r="C1011" t="str">
            <v>TPE02P</v>
          </cell>
          <cell r="D1011" t="str">
            <v>Tui PE so cap 15x25cm</v>
          </cell>
          <cell r="E1011">
            <v>0</v>
          </cell>
          <cell r="F1011" t="str">
            <v>KG</v>
          </cell>
          <cell r="G1011">
            <v>0</v>
          </cell>
        </row>
        <row r="1012">
          <cell r="C1012" t="str">
            <v>TPE03P</v>
          </cell>
          <cell r="D1012" t="str">
            <v>Tui PE so cap 15x30cm</v>
          </cell>
          <cell r="E1012">
            <v>21000</v>
          </cell>
          <cell r="F1012" t="str">
            <v>KG</v>
          </cell>
          <cell r="G1012">
            <v>0</v>
          </cell>
        </row>
        <row r="1013">
          <cell r="C1013" t="str">
            <v>TPE04P</v>
          </cell>
          <cell r="D1013" t="str">
            <v>Tui PE so cap 20x30cm</v>
          </cell>
          <cell r="E1013">
            <v>21000</v>
          </cell>
          <cell r="F1013" t="str">
            <v>KG</v>
          </cell>
          <cell r="G1013">
            <v>0</v>
          </cell>
        </row>
        <row r="1014">
          <cell r="C1014" t="str">
            <v>TPE05P</v>
          </cell>
          <cell r="D1014" t="str">
            <v>Tui PE so cap 25x35cm</v>
          </cell>
          <cell r="E1014">
            <v>21000</v>
          </cell>
          <cell r="F1014" t="str">
            <v>KG</v>
          </cell>
          <cell r="G1014">
            <v>0</v>
          </cell>
        </row>
        <row r="1015">
          <cell r="C1015" t="str">
            <v>TPE06P</v>
          </cell>
          <cell r="D1015" t="str">
            <v>Tui PE so cap 30x50cm</v>
          </cell>
          <cell r="E1015">
            <v>21000</v>
          </cell>
          <cell r="F1015" t="str">
            <v>KG</v>
          </cell>
          <cell r="G1015">
            <v>0</v>
          </cell>
        </row>
        <row r="1016">
          <cell r="C1016" t="str">
            <v>TPE07P</v>
          </cell>
          <cell r="D1016" t="str">
            <v>Tui PE so cap 40x60cm</v>
          </cell>
          <cell r="E1016">
            <v>21000</v>
          </cell>
          <cell r="F1016" t="str">
            <v>KG</v>
          </cell>
          <cell r="G1016">
            <v>0</v>
          </cell>
        </row>
        <row r="1017">
          <cell r="C1017" t="str">
            <v>TPE08P</v>
          </cell>
          <cell r="D1017" t="str">
            <v>Tui PE so cap 50x70cm</v>
          </cell>
          <cell r="E1017">
            <v>21000</v>
          </cell>
          <cell r="F1017" t="str">
            <v>KG</v>
          </cell>
          <cell r="G1017">
            <v>0</v>
          </cell>
        </row>
        <row r="1018">
          <cell r="C1018" t="str">
            <v>TPE09P</v>
          </cell>
          <cell r="D1018" t="str">
            <v>Tui PE so cap 60x100cm</v>
          </cell>
          <cell r="E1018">
            <v>21000</v>
          </cell>
          <cell r="F1018" t="str">
            <v>KG</v>
          </cell>
          <cell r="G1018">
            <v>0</v>
          </cell>
        </row>
        <row r="1019">
          <cell r="C1019" t="str">
            <v>TPE10P</v>
          </cell>
          <cell r="D1019" t="str">
            <v>Tui PE so cap 80x120cm</v>
          </cell>
          <cell r="E1019">
            <v>21000</v>
          </cell>
          <cell r="F1019" t="str">
            <v>KG</v>
          </cell>
          <cell r="G1019">
            <v>0</v>
          </cell>
        </row>
        <row r="1020">
          <cell r="C1020" t="str">
            <v>TPE11P</v>
          </cell>
          <cell r="D1020" t="str">
            <v>Tui PE so cap 100x150cm</v>
          </cell>
          <cell r="E1020">
            <v>21000</v>
          </cell>
          <cell r="F1020" t="str">
            <v>KG</v>
          </cell>
          <cell r="G1020">
            <v>0</v>
          </cell>
        </row>
        <row r="1021">
          <cell r="C1021" t="str">
            <v>TRIA011TAFR03R</v>
          </cell>
          <cell r="D1021" t="str">
            <v>TRIAMCINOLONE ACETONIDE - SCHWEIZER</v>
          </cell>
          <cell r="E1021">
            <v>38178191.490000002</v>
          </cell>
          <cell r="F1021" t="str">
            <v>KG</v>
          </cell>
          <cell r="G1021">
            <v>0</v>
          </cell>
        </row>
        <row r="1022">
          <cell r="C1022" t="str">
            <v>TRIA011TAGE01R</v>
          </cell>
          <cell r="D1022" t="str">
            <v>TRIAMCINOLONE ACETONIDE - TRANS MEDICA</v>
          </cell>
          <cell r="E1022">
            <v>38178191.490000002</v>
          </cell>
          <cell r="F1022" t="str">
            <v>KG</v>
          </cell>
          <cell r="G1022">
            <v>0</v>
          </cell>
        </row>
        <row r="1023">
          <cell r="C1023" t="str">
            <v>TRIA011TAR</v>
          </cell>
          <cell r="D1023" t="str">
            <v>TRIAMCINOLONE ACETONIDE</v>
          </cell>
          <cell r="E1023">
            <v>38178191.490000002</v>
          </cell>
          <cell r="F1023" t="str">
            <v>KG</v>
          </cell>
          <cell r="G1023">
            <v>0</v>
          </cell>
        </row>
        <row r="1024">
          <cell r="C1024" t="str">
            <v>TRIA011TAUS03R</v>
          </cell>
          <cell r="D1024" t="str">
            <v>TRIAMCINOLONE ACETONIDE - UPJOHN.USA</v>
          </cell>
          <cell r="E1024">
            <v>38178191.490000002</v>
          </cell>
          <cell r="F1024" t="str">
            <v>KG</v>
          </cell>
          <cell r="G1024">
            <v>0</v>
          </cell>
        </row>
        <row r="1025">
          <cell r="C1025" t="str">
            <v>TRIE012NER</v>
          </cell>
          <cell r="D1025" t="str">
            <v>TRIETHANOLAMINE</v>
          </cell>
          <cell r="E1025">
            <v>29000</v>
          </cell>
          <cell r="F1025" t="str">
            <v>KG</v>
          </cell>
          <cell r="G1025">
            <v>114122</v>
          </cell>
        </row>
        <row r="1026">
          <cell r="C1026" t="str">
            <v>TRIM011TACH02R</v>
          </cell>
          <cell r="D1026" t="str">
            <v>TRIMETHOPRIME - WUXI MEHECO.CHINA</v>
          </cell>
          <cell r="E1026">
            <v>330000</v>
          </cell>
          <cell r="F1026" t="str">
            <v>KG</v>
          </cell>
          <cell r="G1026">
            <v>0</v>
          </cell>
        </row>
        <row r="1027">
          <cell r="C1027" t="str">
            <v>TRIM011TAFR01R</v>
          </cell>
          <cell r="D1027" t="str">
            <v>TRIMETHOPRIME - AVENTIS</v>
          </cell>
          <cell r="E1027">
            <v>330000</v>
          </cell>
          <cell r="F1027" t="str">
            <v>KG</v>
          </cell>
          <cell r="G1027">
            <v>0</v>
          </cell>
        </row>
        <row r="1028">
          <cell r="C1028" t="str">
            <v>TRIM011TAR</v>
          </cell>
          <cell r="D1028" t="str">
            <v>TRIMETHOPRIME - CHINA</v>
          </cell>
          <cell r="E1028">
            <v>330000</v>
          </cell>
          <cell r="F1028" t="str">
            <v>KG</v>
          </cell>
          <cell r="G1028">
            <v>0</v>
          </cell>
        </row>
        <row r="1029">
          <cell r="C1029" t="str">
            <v>TUI01P</v>
          </cell>
          <cell r="D1029" t="str">
            <v>Tui Al VINACOR</v>
          </cell>
          <cell r="E1029">
            <v>99</v>
          </cell>
          <cell r="F1029" t="str">
            <v>CA</v>
          </cell>
          <cell r="G1029">
            <v>0</v>
          </cell>
        </row>
        <row r="1030">
          <cell r="C1030" t="str">
            <v>VASE011NER</v>
          </cell>
          <cell r="D1030" t="str">
            <v>VASELINE</v>
          </cell>
          <cell r="E1030">
            <v>20912.599999999999</v>
          </cell>
          <cell r="F1030" t="str">
            <v>KG</v>
          </cell>
          <cell r="G1030">
            <v>0</v>
          </cell>
        </row>
        <row r="1031">
          <cell r="C1031" t="str">
            <v>VI01P</v>
          </cell>
          <cell r="D1031" t="str">
            <v>Vi ngan VINACOR</v>
          </cell>
          <cell r="E1031">
            <v>220</v>
          </cell>
          <cell r="F1031" t="str">
            <v>CA</v>
          </cell>
          <cell r="G1031">
            <v>0</v>
          </cell>
        </row>
        <row r="1032">
          <cell r="C1032" t="str">
            <v>VI02P</v>
          </cell>
          <cell r="D1032" t="str">
            <v>Vi ngan 196</v>
          </cell>
          <cell r="E1032">
            <v>2500</v>
          </cell>
          <cell r="F1032" t="str">
            <v>CA</v>
          </cell>
          <cell r="G1032">
            <v>0</v>
          </cell>
        </row>
        <row r="1033">
          <cell r="C1033" t="str">
            <v>VIN1101F</v>
          </cell>
          <cell r="D1033" t="str">
            <v>VINACOR 30mg   goi 5v</v>
          </cell>
          <cell r="E1033">
            <v>0</v>
          </cell>
          <cell r="F1033" t="str">
            <v>GO</v>
          </cell>
          <cell r="G1033">
            <v>0</v>
          </cell>
        </row>
        <row r="1034">
          <cell r="C1034" t="str">
            <v>VIN11PP</v>
          </cell>
          <cell r="D1034" t="str">
            <v>DONG SO LO VINACOR</v>
          </cell>
          <cell r="E1034">
            <v>155.41455221000001</v>
          </cell>
          <cell r="F1034" t="str">
            <v>CA</v>
          </cell>
          <cell r="G1034">
            <v>0</v>
          </cell>
        </row>
        <row r="1035">
          <cell r="C1035" t="str">
            <v>VIN1FS</v>
          </cell>
          <cell r="D1035" t="str">
            <v>VINACOR vien-ces</v>
          </cell>
          <cell r="E1035">
            <v>15.110017389999999</v>
          </cell>
          <cell r="F1035" t="str">
            <v>EA</v>
          </cell>
          <cell r="G1035">
            <v>0</v>
          </cell>
        </row>
        <row r="1036">
          <cell r="C1036" t="str">
            <v>VIT1101F</v>
          </cell>
          <cell r="D1036" t="str">
            <v>VITASCORBOL 500mg ong 20v</v>
          </cell>
          <cell r="E1036">
            <v>0</v>
          </cell>
          <cell r="F1036" t="str">
            <v>OG</v>
          </cell>
          <cell r="G1036">
            <v>0</v>
          </cell>
        </row>
        <row r="1037">
          <cell r="C1037" t="str">
            <v>VIT1102F</v>
          </cell>
          <cell r="D1037" t="str">
            <v>VITASCORBOL 500mg chai 100v</v>
          </cell>
          <cell r="E1037">
            <v>0</v>
          </cell>
          <cell r="F1037" t="str">
            <v>KG</v>
          </cell>
          <cell r="G1037">
            <v>0</v>
          </cell>
        </row>
        <row r="1038">
          <cell r="C1038" t="str">
            <v>VIT11PP</v>
          </cell>
          <cell r="D1038" t="str">
            <v>DONG SO LO VITASCORBOL</v>
          </cell>
          <cell r="E1038">
            <v>111.64635746</v>
          </cell>
          <cell r="F1038" t="str">
            <v>CA</v>
          </cell>
          <cell r="G1038">
            <v>0</v>
          </cell>
        </row>
        <row r="1039">
          <cell r="C1039" t="str">
            <v>VIT1FS</v>
          </cell>
          <cell r="D1039" t="str">
            <v>VITASCORBOL vien-ces</v>
          </cell>
          <cell r="E1039">
            <v>88.338295669999994</v>
          </cell>
          <cell r="F1039" t="str">
            <v>EA</v>
          </cell>
          <cell r="G1039">
            <v>0</v>
          </cell>
        </row>
        <row r="1040">
          <cell r="C1040" t="str">
            <v>WHEA011NER</v>
          </cell>
          <cell r="D1040" t="str">
            <v>WHEAT STARCH</v>
          </cell>
          <cell r="E1040">
            <v>8296.26</v>
          </cell>
          <cell r="F1040" t="str">
            <v>KG</v>
          </cell>
          <cell r="G1040">
            <v>0</v>
          </cell>
        </row>
        <row r="1041">
          <cell r="C1041" t="str">
            <v>YELL011NER</v>
          </cell>
          <cell r="D1041" t="str">
            <v>YELLOW COLOR Nr 6</v>
          </cell>
          <cell r="E1041">
            <v>0</v>
          </cell>
          <cell r="F1041" t="str">
            <v>KG</v>
          </cell>
          <cell r="G1041">
            <v>226478</v>
          </cell>
        </row>
        <row r="1042">
          <cell r="C1042" t="str">
            <v>ZETE012NER</v>
          </cell>
          <cell r="D1042" t="str">
            <v>ZETESOL MGS</v>
          </cell>
          <cell r="E1042">
            <v>25520</v>
          </cell>
          <cell r="F1042" t="str">
            <v>KG</v>
          </cell>
          <cell r="G1042">
            <v>248803</v>
          </cell>
        </row>
        <row r="1043">
          <cell r="C1043" t="str">
            <v>NOS1101AXF</v>
          </cell>
          <cell r="D1043" t="str">
            <v>NO-SPA  40mg hop 20 vien Export</v>
          </cell>
          <cell r="E1043">
            <v>1347.87</v>
          </cell>
          <cell r="F1043" t="str">
            <v>HO</v>
          </cell>
          <cell r="G1043">
            <v>244976</v>
          </cell>
        </row>
        <row r="1044">
          <cell r="C1044" t="str">
            <v>LAC6002F</v>
          </cell>
          <cell r="D1044" t="str">
            <v>Lactacyd Jasper 250 ml</v>
          </cell>
          <cell r="E1044">
            <v>12367</v>
          </cell>
          <cell r="F1044" t="str">
            <v>HO</v>
          </cell>
          <cell r="G1044">
            <v>225556</v>
          </cell>
        </row>
        <row r="1045">
          <cell r="C1045" t="str">
            <v>LAC6001F</v>
          </cell>
          <cell r="D1045" t="str">
            <v>Lactacyd Jasper 150 ml</v>
          </cell>
          <cell r="E1045">
            <v>8452</v>
          </cell>
          <cell r="F1045" t="str">
            <v>HO</v>
          </cell>
          <cell r="G1045">
            <v>225555</v>
          </cell>
        </row>
        <row r="1046">
          <cell r="C1046" t="str">
            <v>LAC6003F</v>
          </cell>
          <cell r="D1046" t="str">
            <v>Lactacyd Jasper 60ml</v>
          </cell>
          <cell r="E1046">
            <v>4532</v>
          </cell>
          <cell r="F1046" t="str">
            <v>HO</v>
          </cell>
          <cell r="G1046">
            <v>225554</v>
          </cell>
        </row>
        <row r="1047">
          <cell r="C1047" t="str">
            <v>LAC6004F</v>
          </cell>
          <cell r="D1047" t="str">
            <v>Lactacyd Jasper 30ml (Sample)</v>
          </cell>
          <cell r="E1047">
            <v>3220</v>
          </cell>
          <cell r="F1047" t="str">
            <v>HO</v>
          </cell>
          <cell r="G1047">
            <v>249920</v>
          </cell>
        </row>
        <row r="1048">
          <cell r="C1048" t="str">
            <v>DEC1301AXF</v>
          </cell>
          <cell r="D1048" t="str">
            <v>DECONTRACTYL 250mg tabs B/50 - EXPORT</v>
          </cell>
          <cell r="E1048">
            <v>9730</v>
          </cell>
          <cell r="F1048" t="str">
            <v>HO</v>
          </cell>
          <cell r="G1048">
            <v>246729</v>
          </cell>
        </row>
        <row r="1049">
          <cell r="C1049" t="str">
            <v>THG15STP</v>
          </cell>
          <cell r="D1049" t="str">
            <v>Thung ACMUC200 38.4x29.4x18.4 (3Lop)</v>
          </cell>
          <cell r="E1049">
            <v>4650</v>
          </cell>
          <cell r="F1049" t="str">
            <v>CA</v>
          </cell>
          <cell r="G1049">
            <v>252679</v>
          </cell>
        </row>
        <row r="1050">
          <cell r="C1050" t="str">
            <v>ACE5003F</v>
          </cell>
          <cell r="D1050" t="str">
            <v>S,ACEMUC,100MG,PD,SC5,VN,AVENTIS</v>
          </cell>
          <cell r="E1050">
            <v>4650</v>
          </cell>
          <cell r="F1050" t="str">
            <v>HO</v>
          </cell>
          <cell r="G1050">
            <v>249916</v>
          </cell>
        </row>
        <row r="1051">
          <cell r="C1051" t="str">
            <v>ACE5004F</v>
          </cell>
          <cell r="D1051" t="str">
            <v>S,ACEMUC,200MG,PD,SC5,VN,AVENTIS</v>
          </cell>
          <cell r="F1051" t="str">
            <v>HO</v>
          </cell>
          <cell r="G1051">
            <v>249917</v>
          </cell>
        </row>
        <row r="1052">
          <cell r="C1052" t="str">
            <v>ACE5FS</v>
          </cell>
          <cell r="D1052" t="str">
            <v>ACEMUC - SF</v>
          </cell>
          <cell r="F1052" t="str">
            <v>HO</v>
          </cell>
          <cell r="G1052">
            <v>255855</v>
          </cell>
        </row>
        <row r="1053">
          <cell r="C1053" t="str">
            <v>BOXP70101</v>
          </cell>
          <cell r="D1053" t="str">
            <v>Box_FLAGYL 250mg_20TAB_LOC</v>
          </cell>
          <cell r="F1053" t="str">
            <v>CA</v>
          </cell>
          <cell r="G1053">
            <v>114145</v>
          </cell>
        </row>
        <row r="1054">
          <cell r="C1054" t="str">
            <v>BOXP70201</v>
          </cell>
          <cell r="D1054" t="str">
            <v>Box_PROFENID 50mg_24CAP_LOC</v>
          </cell>
          <cell r="F1054" t="str">
            <v>CA</v>
          </cell>
          <cell r="G1054">
            <v>114150</v>
          </cell>
        </row>
        <row r="1055">
          <cell r="C1055" t="str">
            <v>BOXP70301</v>
          </cell>
          <cell r="D1055" t="str">
            <v>Box_SECTRAL 200mg_20TAB_LOC</v>
          </cell>
          <cell r="F1055" t="str">
            <v>CA</v>
          </cell>
          <cell r="G1055">
            <v>114151</v>
          </cell>
        </row>
        <row r="1056">
          <cell r="C1056" t="str">
            <v>BOXP70401</v>
          </cell>
          <cell r="D1056" t="str">
            <v>Box_THERALENE 5mg_50TAB_LOC</v>
          </cell>
          <cell r="F1056" t="str">
            <v>CA</v>
          </cell>
          <cell r="G1056">
            <v>114158</v>
          </cell>
        </row>
        <row r="1057">
          <cell r="C1057" t="str">
            <v>BOXP70501</v>
          </cell>
          <cell r="D1057" t="str">
            <v>Box_SPASMAVERINE 40mg_30TAB_LOC</v>
          </cell>
          <cell r="F1057" t="str">
            <v>CA</v>
          </cell>
          <cell r="G1057">
            <v>114161</v>
          </cell>
        </row>
        <row r="1058">
          <cell r="C1058" t="str">
            <v>BOXP70601</v>
          </cell>
          <cell r="D1058" t="str">
            <v>Box_PEFLACINE 400mg_10TAB_LOC</v>
          </cell>
          <cell r="F1058" t="str">
            <v>CA</v>
          </cell>
          <cell r="G1058">
            <v>114162</v>
          </cell>
        </row>
        <row r="1059">
          <cell r="C1059" t="str">
            <v>BOXP70701</v>
          </cell>
          <cell r="D1059" t="str">
            <v>Box_PEFLACINE MONODOSE 400mg_2TAB_LOC</v>
          </cell>
          <cell r="F1059" t="str">
            <v>CA</v>
          </cell>
          <cell r="G1059">
            <v>114163</v>
          </cell>
        </row>
        <row r="1060">
          <cell r="C1060" t="str">
            <v>BOXP70801</v>
          </cell>
          <cell r="D1060" t="str">
            <v>Box_MAALOX_40TAB_EXP</v>
          </cell>
          <cell r="F1060" t="str">
            <v>CA</v>
          </cell>
          <cell r="G1060">
            <v>214138</v>
          </cell>
        </row>
        <row r="1061">
          <cell r="C1061" t="str">
            <v>BOXP70901</v>
          </cell>
          <cell r="D1061" t="str">
            <v>Box_MAALOX_40TAB_LOC</v>
          </cell>
          <cell r="F1061" t="str">
            <v>CA</v>
          </cell>
          <cell r="G1061">
            <v>114164</v>
          </cell>
        </row>
        <row r="1062">
          <cell r="C1062" t="str">
            <v>BOXP71001</v>
          </cell>
          <cell r="D1062" t="str">
            <v>Box_FLAGENTYL 500mg_4TAB_LOC</v>
          </cell>
          <cell r="F1062" t="str">
            <v>CA</v>
          </cell>
          <cell r="G1062">
            <v>114165</v>
          </cell>
        </row>
        <row r="1063">
          <cell r="C1063" t="str">
            <v>BOXP71101</v>
          </cell>
          <cell r="D1063" t="str">
            <v>Box_PARACETAMOL 500mg_100TAB_EXP</v>
          </cell>
          <cell r="F1063" t="str">
            <v>CA</v>
          </cell>
          <cell r="G1063">
            <v>228241</v>
          </cell>
        </row>
        <row r="1064">
          <cell r="C1064" t="str">
            <v>BOXP71201</v>
          </cell>
          <cell r="D1064" t="str">
            <v>Box_PARACETAMOL 500mg_100TAB_LOC</v>
          </cell>
          <cell r="F1064" t="str">
            <v>CA</v>
          </cell>
          <cell r="G1064">
            <v>114169</v>
          </cell>
        </row>
        <row r="1065">
          <cell r="C1065" t="str">
            <v>BOXP71301</v>
          </cell>
          <cell r="D1065" t="str">
            <v>Box_DECONTRACTYL 250mg_50TAB_LOC</v>
          </cell>
          <cell r="F1065" t="str">
            <v>CA</v>
          </cell>
          <cell r="G1065">
            <v>232298</v>
          </cell>
        </row>
        <row r="1066">
          <cell r="C1066" t="str">
            <v>BOXP71401</v>
          </cell>
          <cell r="D1066" t="str">
            <v>Box_NO-SPA 40mg_20TAB_EXP</v>
          </cell>
          <cell r="F1066" t="str">
            <v>CA</v>
          </cell>
          <cell r="G1066">
            <v>238080</v>
          </cell>
        </row>
        <row r="1067">
          <cell r="C1067" t="str">
            <v>BOXP71501</v>
          </cell>
          <cell r="D1067" t="str">
            <v>Box_NO-SPA 40mg_50TAB_LOC</v>
          </cell>
          <cell r="F1067" t="str">
            <v>CA</v>
          </cell>
          <cell r="G1067">
            <v>225366</v>
          </cell>
        </row>
        <row r="1068">
          <cell r="C1068" t="str">
            <v>BOXP71601</v>
          </cell>
          <cell r="D1068" t="str">
            <v>Box_CORYZAL_50CAP_LOC</v>
          </cell>
          <cell r="F1068" t="str">
            <v>CA</v>
          </cell>
          <cell r="G1068">
            <v>225954</v>
          </cell>
        </row>
        <row r="1069">
          <cell r="C1069" t="str">
            <v>BOXP71701</v>
          </cell>
          <cell r="D1069" t="str">
            <v>Box_DECONTRACTYL 500mg_24TAB_LOC</v>
          </cell>
          <cell r="F1069" t="str">
            <v>CA</v>
          </cell>
          <cell r="G1069">
            <v>232727</v>
          </cell>
        </row>
        <row r="1070">
          <cell r="C1070" t="str">
            <v>BOXP71801</v>
          </cell>
          <cell r="D1070" t="str">
            <v>Box_DECONTRACTYL 250mg_50TAB_EXP</v>
          </cell>
          <cell r="F1070" t="str">
            <v>CA</v>
          </cell>
          <cell r="G1070">
            <v>223490</v>
          </cell>
        </row>
        <row r="1071">
          <cell r="C1071" t="str">
            <v>BOXP71901</v>
          </cell>
          <cell r="D1071" t="str">
            <v>Box_PHENERGAN CREAM 10g_LOC</v>
          </cell>
          <cell r="F1071" t="str">
            <v>CA</v>
          </cell>
          <cell r="G1071">
            <v>114147</v>
          </cell>
        </row>
        <row r="1072">
          <cell r="C1072" t="str">
            <v>BOXP72001</v>
          </cell>
          <cell r="D1072" t="str">
            <v>Box_PHENERGAN 125ml_LOC</v>
          </cell>
          <cell r="F1072" t="str">
            <v>CA</v>
          </cell>
          <cell r="G1072">
            <v>114148</v>
          </cell>
        </row>
        <row r="1073">
          <cell r="C1073" t="str">
            <v>BOXP72101</v>
          </cell>
          <cell r="D1073" t="str">
            <v>Box_PHENERGAN 90ml_LOC</v>
          </cell>
          <cell r="F1073" t="str">
            <v>CA</v>
          </cell>
          <cell r="G1073">
            <v>114149</v>
          </cell>
        </row>
        <row r="1074">
          <cell r="C1074" t="str">
            <v>BOXP72201</v>
          </cell>
          <cell r="D1074" t="str">
            <v>Box_THERALENE 125ml_LOC</v>
          </cell>
          <cell r="F1074" t="str">
            <v>CA</v>
          </cell>
          <cell r="G1074">
            <v>114152</v>
          </cell>
        </row>
        <row r="1075">
          <cell r="C1075" t="str">
            <v>BOXP72301</v>
          </cell>
          <cell r="D1075" t="str">
            <v>Box_THERALENE 90ml_LOC</v>
          </cell>
          <cell r="F1075" t="str">
            <v>CA</v>
          </cell>
          <cell r="G1075">
            <v>114153</v>
          </cell>
        </row>
        <row r="1076">
          <cell r="C1076" t="str">
            <v>BOXP72401</v>
          </cell>
          <cell r="D1076" t="str">
            <v>Box_TOPLEXIL 90ml_LOC</v>
          </cell>
          <cell r="F1076" t="str">
            <v>CA</v>
          </cell>
          <cell r="G1076">
            <v>114156</v>
          </cell>
        </row>
        <row r="1077">
          <cell r="C1077" t="str">
            <v>BOXP72501</v>
          </cell>
          <cell r="D1077" t="str">
            <v>Box_TOPLEXIL_24CAP_LOC</v>
          </cell>
          <cell r="F1077" t="str">
            <v>CA</v>
          </cell>
          <cell r="G1077">
            <v>114157</v>
          </cell>
        </row>
        <row r="1078">
          <cell r="C1078" t="str">
            <v>BOXP72601</v>
          </cell>
          <cell r="D1078" t="str">
            <v>Box_PROFENID GEL 60g_LOC</v>
          </cell>
          <cell r="F1078" t="str">
            <v>CA</v>
          </cell>
          <cell r="G1078">
            <v>114159</v>
          </cell>
        </row>
        <row r="1079">
          <cell r="C1079" t="str">
            <v>BOXP72701</v>
          </cell>
          <cell r="D1079" t="str">
            <v>Box_PROFENID GEL 30g_LOC</v>
          </cell>
          <cell r="F1079" t="str">
            <v>CA</v>
          </cell>
          <cell r="G1079">
            <v>114160</v>
          </cell>
        </row>
        <row r="1080">
          <cell r="C1080" t="str">
            <v>BOXP72801</v>
          </cell>
          <cell r="D1080" t="str">
            <v>Box_ACEMUC 100mg_30SAC_LOC</v>
          </cell>
          <cell r="F1080" t="str">
            <v>CA</v>
          </cell>
          <cell r="G1080">
            <v>232299</v>
          </cell>
        </row>
        <row r="1081">
          <cell r="C1081" t="str">
            <v>BOXP72901</v>
          </cell>
          <cell r="D1081" t="str">
            <v>Box_ACEMUC 200mg_30SAC_LOC</v>
          </cell>
          <cell r="F1081" t="str">
            <v>CA</v>
          </cell>
          <cell r="G1081">
            <v>232300</v>
          </cell>
        </row>
        <row r="1082">
          <cell r="C1082" t="str">
            <v>BOXP73001</v>
          </cell>
          <cell r="D1082" t="str">
            <v>Box_SORBITOL DELALANDE 5g_20SAC_LOC</v>
          </cell>
          <cell r="F1082" t="str">
            <v>CA</v>
          </cell>
          <cell r="G1082">
            <v>232729</v>
          </cell>
        </row>
        <row r="1083">
          <cell r="C1083" t="str">
            <v>BOXP73101</v>
          </cell>
          <cell r="D1083" t="str">
            <v>Box_SORBITOL DELALANDE 5g_20SAC_EXP</v>
          </cell>
          <cell r="F1083" t="str">
            <v>CA</v>
          </cell>
          <cell r="G1083">
            <v>232729</v>
          </cell>
        </row>
        <row r="1084">
          <cell r="C1084" t="str">
            <v>LEAP70101</v>
          </cell>
          <cell r="D1084" t="str">
            <v>Leaflet_FLAGYL 250mg_20TAB_LOC</v>
          </cell>
          <cell r="F1084" t="str">
            <v>CA</v>
          </cell>
          <cell r="G1084">
            <v>114235</v>
          </cell>
        </row>
        <row r="1085">
          <cell r="C1085" t="str">
            <v>LEAP70201</v>
          </cell>
          <cell r="D1085" t="str">
            <v>Leaflet_PROFENID 50mg_24CAP_LOC</v>
          </cell>
          <cell r="F1085" t="str">
            <v>CA</v>
          </cell>
          <cell r="G1085">
            <v>114244</v>
          </cell>
        </row>
        <row r="1086">
          <cell r="C1086" t="str">
            <v>LEAP70301</v>
          </cell>
          <cell r="D1086" t="str">
            <v>Leaflet_SECTRAL 200mg_20TAB_LOC</v>
          </cell>
          <cell r="F1086" t="str">
            <v>CA</v>
          </cell>
          <cell r="G1086">
            <v>114246</v>
          </cell>
        </row>
        <row r="1087">
          <cell r="C1087" t="str">
            <v>LEAP70401</v>
          </cell>
          <cell r="D1087" t="str">
            <v>Leaflet_TOPLEXIL_ 90ml_LOC</v>
          </cell>
          <cell r="F1087" t="str">
            <v>CA</v>
          </cell>
          <cell r="G1087">
            <v>114250</v>
          </cell>
        </row>
        <row r="1088">
          <cell r="C1088" t="str">
            <v>LEAP70501</v>
          </cell>
          <cell r="D1088" t="str">
            <v>Leaflet_THERALENE 5mg_50TAB_LOC</v>
          </cell>
          <cell r="F1088" t="str">
            <v>CA</v>
          </cell>
          <cell r="G1088">
            <v>197891</v>
          </cell>
        </row>
        <row r="1089">
          <cell r="C1089" t="str">
            <v>LEAP70601</v>
          </cell>
          <cell r="D1089" t="str">
            <v>Leaflet_SPASMAVERINE 40mg_30TAB_LOC</v>
          </cell>
          <cell r="F1089" t="str">
            <v>CA</v>
          </cell>
          <cell r="G1089">
            <v>114254</v>
          </cell>
        </row>
        <row r="1090">
          <cell r="C1090" t="str">
            <v>LEAP70701</v>
          </cell>
          <cell r="D1090" t="str">
            <v>Leaflet_PEFLACINE_LOC</v>
          </cell>
          <cell r="F1090" t="str">
            <v>CA</v>
          </cell>
          <cell r="G1090">
            <v>114255</v>
          </cell>
        </row>
        <row r="1091">
          <cell r="C1091" t="str">
            <v>LEAP70801</v>
          </cell>
          <cell r="D1091" t="str">
            <v>Leaflet_MAALOX_40TAB_EXP</v>
          </cell>
          <cell r="F1091" t="str">
            <v>CA</v>
          </cell>
          <cell r="G1091">
            <v>214140</v>
          </cell>
        </row>
        <row r="1092">
          <cell r="C1092" t="str">
            <v>LEAP70901</v>
          </cell>
          <cell r="D1092" t="str">
            <v>Leaflet_MAALOX_40TAB_LOC</v>
          </cell>
          <cell r="F1092" t="str">
            <v>CA</v>
          </cell>
          <cell r="G1092">
            <v>114257</v>
          </cell>
        </row>
        <row r="1093">
          <cell r="C1093" t="str">
            <v>LEAP71001</v>
          </cell>
          <cell r="D1093" t="str">
            <v>Leaflet_FLAGENTYL 500mg_4TAB_LOC</v>
          </cell>
          <cell r="F1093" t="str">
            <v>CA</v>
          </cell>
          <cell r="G1093">
            <v>114259</v>
          </cell>
        </row>
        <row r="1094">
          <cell r="C1094" t="str">
            <v>LEAP71101</v>
          </cell>
          <cell r="D1094" t="str">
            <v>Leaflet_PARACETAMOL 500mg_100TAB_EXP</v>
          </cell>
          <cell r="F1094" t="str">
            <v>CA</v>
          </cell>
          <cell r="G1094">
            <v>169125</v>
          </cell>
        </row>
        <row r="1095">
          <cell r="C1095" t="str">
            <v>LEAP71201</v>
          </cell>
          <cell r="D1095" t="str">
            <v>Leaflet_PARACETAMOL 500mg_100TAB_LOC</v>
          </cell>
          <cell r="F1095" t="str">
            <v>CA</v>
          </cell>
          <cell r="G1095">
            <v>114264</v>
          </cell>
        </row>
        <row r="1096">
          <cell r="C1096" t="str">
            <v>LEAP71301</v>
          </cell>
          <cell r="D1096" t="str">
            <v>Leaflet_DECONTRACTYL 250mg_50TAB_LOC</v>
          </cell>
          <cell r="F1096" t="str">
            <v>CA</v>
          </cell>
          <cell r="G1096">
            <v>232731</v>
          </cell>
        </row>
        <row r="1097">
          <cell r="C1097" t="str">
            <v>LEAP71401</v>
          </cell>
          <cell r="D1097" t="str">
            <v>Leaflet_NO-SPA 40mg_50TAB_LOC</v>
          </cell>
          <cell r="F1097" t="str">
            <v>CA</v>
          </cell>
          <cell r="G1097">
            <v>225567</v>
          </cell>
        </row>
        <row r="1098">
          <cell r="C1098" t="str">
            <v>LEAP71501</v>
          </cell>
          <cell r="D1098" t="str">
            <v>Leaflet_NO-SPA 40mg_20TAB_EXP</v>
          </cell>
          <cell r="F1098" t="str">
            <v>CA</v>
          </cell>
          <cell r="G1098">
            <v>238081</v>
          </cell>
        </row>
        <row r="1099">
          <cell r="C1099" t="str">
            <v>LEAP71601</v>
          </cell>
          <cell r="D1099" t="str">
            <v>Leaflet_CORYZAL_50CAP_LOC</v>
          </cell>
          <cell r="F1099" t="str">
            <v>CA</v>
          </cell>
          <cell r="G1099">
            <v>225955</v>
          </cell>
        </row>
        <row r="1100">
          <cell r="C1100" t="str">
            <v>LEAP71701</v>
          </cell>
          <cell r="D1100" t="str">
            <v>Leaflet_DECONTRACTYL 250mg_50TAB_EXP</v>
          </cell>
          <cell r="F1100" t="str">
            <v>CA</v>
          </cell>
          <cell r="G1100">
            <v>223497</v>
          </cell>
        </row>
        <row r="1101">
          <cell r="C1101" t="str">
            <v>LEAP71801</v>
          </cell>
          <cell r="D1101" t="str">
            <v>Leaflet_PHENERGAN CREAM 10g_LOC</v>
          </cell>
          <cell r="F1101" t="str">
            <v>CA</v>
          </cell>
          <cell r="G1101">
            <v>114239</v>
          </cell>
        </row>
        <row r="1102">
          <cell r="C1102" t="str">
            <v>LEAP71901</v>
          </cell>
          <cell r="D1102" t="str">
            <v>Leaflet_PHENERGAN_SP_LOC</v>
          </cell>
          <cell r="F1102" t="str">
            <v>CA</v>
          </cell>
          <cell r="G1102">
            <v>114242</v>
          </cell>
        </row>
        <row r="1103">
          <cell r="C1103" t="str">
            <v>LEAP72001</v>
          </cell>
          <cell r="D1103" t="str">
            <v>Leaflet_TOPLEXIL_24CAP_LOC</v>
          </cell>
          <cell r="F1103" t="str">
            <v>CA</v>
          </cell>
          <cell r="G1103">
            <v>114248</v>
          </cell>
        </row>
        <row r="1104">
          <cell r="C1104" t="str">
            <v>LEAP72002</v>
          </cell>
          <cell r="D1104" t="str">
            <v>Leaflet_TOPLEXIL_24CAP_105x157_LOC</v>
          </cell>
          <cell r="F1104" t="str">
            <v>CA</v>
          </cell>
          <cell r="G1104">
            <v>114248</v>
          </cell>
        </row>
        <row r="1105">
          <cell r="C1105" t="str">
            <v>LEAP72101</v>
          </cell>
          <cell r="D1105" t="str">
            <v>Leaflet_THERALENE_SP_LOC</v>
          </cell>
          <cell r="F1105" t="str">
            <v>CA</v>
          </cell>
          <cell r="G1105">
            <v>197893</v>
          </cell>
        </row>
        <row r="1106">
          <cell r="C1106" t="str">
            <v>LEAP72201</v>
          </cell>
          <cell r="D1106" t="str">
            <v>Leaflet_PROFENID_GEL_LOC</v>
          </cell>
          <cell r="F1106" t="str">
            <v>CA</v>
          </cell>
          <cell r="G1106">
            <v>114252</v>
          </cell>
        </row>
        <row r="1107">
          <cell r="C1107" t="str">
            <v>LEAP72301</v>
          </cell>
          <cell r="D1107" t="str">
            <v>Leaflet_ACEMUC 100mg_30SAC_LOC</v>
          </cell>
          <cell r="F1107" t="str">
            <v>CA</v>
          </cell>
          <cell r="G1107">
            <v>232732</v>
          </cell>
        </row>
        <row r="1108">
          <cell r="C1108" t="str">
            <v>LEAP72401</v>
          </cell>
          <cell r="D1108" t="str">
            <v>Leaflet_ACEMUC 200mg_30SAC_LOC</v>
          </cell>
          <cell r="F1108" t="str">
            <v>CA</v>
          </cell>
          <cell r="G1108">
            <v>232733</v>
          </cell>
        </row>
        <row r="1109">
          <cell r="C1109" t="str">
            <v>LEAP72501</v>
          </cell>
          <cell r="D1109" t="str">
            <v>Leaflet_SORBITOL DELALANDE 5g_20SAC_LOC</v>
          </cell>
          <cell r="F1109" t="str">
            <v>CA</v>
          </cell>
          <cell r="G1109">
            <v>232738</v>
          </cell>
        </row>
        <row r="1110">
          <cell r="C1110" t="str">
            <v>LEAP72601</v>
          </cell>
          <cell r="D1110" t="str">
            <v>Leaflet_SORBITOL DELALANDE 5g_20SAC_EXP</v>
          </cell>
          <cell r="F1110" t="str">
            <v>CA</v>
          </cell>
          <cell r="G1110">
            <v>114127</v>
          </cell>
        </row>
        <row r="1111">
          <cell r="C1111" t="str">
            <v>FOIA70101</v>
          </cell>
          <cell r="D1111" t="str">
            <v>Foil Alu_FLAGYL 250mg_20TAB_LOC</v>
          </cell>
          <cell r="F1111" t="str">
            <v>KG</v>
          </cell>
          <cell r="G1111">
            <v>114127</v>
          </cell>
        </row>
        <row r="1112">
          <cell r="C1112" t="str">
            <v>FOIA70201</v>
          </cell>
          <cell r="D1112" t="str">
            <v>Foil Alu_SECTRAL 200mg_20TAB_LOC</v>
          </cell>
          <cell r="F1112" t="str">
            <v>KG</v>
          </cell>
          <cell r="G1112">
            <v>114129</v>
          </cell>
        </row>
        <row r="1113">
          <cell r="C1113" t="str">
            <v>FOIA70301</v>
          </cell>
          <cell r="D1113" t="str">
            <v>Foil Alu_PROFENID 50mg_24CAP _LOC</v>
          </cell>
          <cell r="F1113" t="str">
            <v>KG</v>
          </cell>
          <cell r="G1113">
            <v>114130</v>
          </cell>
        </row>
        <row r="1114">
          <cell r="C1114" t="str">
            <v>FOIA70401</v>
          </cell>
          <cell r="D1114" t="str">
            <v>Foil Alu_THERALENE 5mg_50TAB_LOC</v>
          </cell>
          <cell r="F1114" t="str">
            <v>KG</v>
          </cell>
          <cell r="G1114">
            <v>114131</v>
          </cell>
        </row>
        <row r="1115">
          <cell r="C1115" t="str">
            <v>FOIA70501</v>
          </cell>
          <cell r="D1115" t="str">
            <v>Foil Alu_SPASMAVERINE 40mg_30TAB_LOC</v>
          </cell>
          <cell r="F1115" t="str">
            <v>KG</v>
          </cell>
          <cell r="G1115">
            <v>114133</v>
          </cell>
        </row>
        <row r="1116">
          <cell r="C1116" t="str">
            <v>FOIA70601</v>
          </cell>
          <cell r="D1116" t="str">
            <v>Foil Alu_PEFLACINE MONODOSE 400mg_2TAB_LOC</v>
          </cell>
          <cell r="F1116" t="str">
            <v>KG</v>
          </cell>
          <cell r="G1116">
            <v>114134</v>
          </cell>
        </row>
        <row r="1117">
          <cell r="C1117" t="str">
            <v>FOIA70701</v>
          </cell>
          <cell r="D1117" t="str">
            <v>Foil Alu_MAALOX_40TAB_LOC</v>
          </cell>
          <cell r="F1117" t="str">
            <v>KG</v>
          </cell>
          <cell r="G1117">
            <v>114135</v>
          </cell>
        </row>
        <row r="1118">
          <cell r="C1118" t="str">
            <v>FOIA70801</v>
          </cell>
          <cell r="D1118" t="str">
            <v>Foil Alu_MAALOX_40TAB_EXP</v>
          </cell>
          <cell r="F1118" t="str">
            <v>KG</v>
          </cell>
          <cell r="G1118">
            <v>185807</v>
          </cell>
        </row>
        <row r="1119">
          <cell r="C1119" t="str">
            <v>FOIA70901</v>
          </cell>
          <cell r="D1119" t="str">
            <v>Foil Alu_FLAGENTYL 500mg_4TAB_LOC</v>
          </cell>
          <cell r="F1119" t="str">
            <v>KG</v>
          </cell>
          <cell r="G1119">
            <v>114136</v>
          </cell>
        </row>
        <row r="1120">
          <cell r="C1120" t="str">
            <v>FOIA71001</v>
          </cell>
          <cell r="D1120" t="str">
            <v>Foil Alu_PEFLACINE 400mg_10TAB_LOC</v>
          </cell>
          <cell r="F1120" t="str">
            <v>KG</v>
          </cell>
          <cell r="G1120">
            <v>114137</v>
          </cell>
        </row>
        <row r="1121">
          <cell r="C1121" t="str">
            <v>FOIA71101</v>
          </cell>
          <cell r="D1121" t="str">
            <v>Foil Alu_PARACETAMOL 500mg_100TAB_EXP</v>
          </cell>
          <cell r="F1121" t="str">
            <v>KG</v>
          </cell>
          <cell r="G1121">
            <v>228376</v>
          </cell>
        </row>
        <row r="1122">
          <cell r="C1122" t="str">
            <v>FOIA71201</v>
          </cell>
          <cell r="D1122" t="str">
            <v>Foil Alu_PARACETAMOL 500mg_100TAB_LOC</v>
          </cell>
          <cell r="F1122" t="str">
            <v>KG</v>
          </cell>
          <cell r="G1122">
            <v>114138</v>
          </cell>
        </row>
        <row r="1123">
          <cell r="C1123" t="str">
            <v>FOIA71301</v>
          </cell>
          <cell r="D1123" t="str">
            <v>Foil Alu_DECONTRACTYL 250mg_50TAB_LOC</v>
          </cell>
          <cell r="F1123" t="str">
            <v>KG</v>
          </cell>
          <cell r="G1123">
            <v>232285</v>
          </cell>
        </row>
        <row r="1124">
          <cell r="C1124" t="str">
            <v>FOIA71401</v>
          </cell>
          <cell r="D1124" t="str">
            <v>Foil Alu_DECONTRACTYL 250mg_50TAB_EXP</v>
          </cell>
          <cell r="F1124" t="str">
            <v>KG</v>
          </cell>
          <cell r="G1124">
            <v>223505</v>
          </cell>
        </row>
        <row r="1125">
          <cell r="C1125" t="str">
            <v>FOIA71501</v>
          </cell>
          <cell r="D1125" t="str">
            <v>Foil Alu_NO-SPA 40mg_50TAB_LOC</v>
          </cell>
          <cell r="F1125" t="str">
            <v>KG</v>
          </cell>
          <cell r="G1125">
            <v>225102</v>
          </cell>
        </row>
        <row r="1126">
          <cell r="C1126" t="str">
            <v>FOIA71601</v>
          </cell>
          <cell r="D1126" t="str">
            <v>Foil Alu_NO-SPA 40mg_20TAB_EXP</v>
          </cell>
          <cell r="F1126" t="str">
            <v>KG</v>
          </cell>
          <cell r="G1126">
            <v>238079</v>
          </cell>
        </row>
        <row r="1127">
          <cell r="C1127" t="str">
            <v>FOIA71701</v>
          </cell>
          <cell r="D1127" t="str">
            <v>Foil Alu_CORYZAL_50CAP_LOC</v>
          </cell>
          <cell r="F1127" t="str">
            <v>KG</v>
          </cell>
          <cell r="G1127">
            <v>225956</v>
          </cell>
        </row>
        <row r="1128">
          <cell r="C1128" t="str">
            <v>FOIA71801</v>
          </cell>
          <cell r="D1128" t="str">
            <v>Foil Complex_ACEMUC 100mg_30SAC_LOC</v>
          </cell>
          <cell r="F1128" t="str">
            <v>KG</v>
          </cell>
          <cell r="G1128">
            <v>232286</v>
          </cell>
        </row>
        <row r="1129">
          <cell r="C1129" t="str">
            <v>FOIA71901</v>
          </cell>
          <cell r="D1129" t="str">
            <v>Foil Complex_ACEMUC 200mg_30SAC_LOC</v>
          </cell>
          <cell r="F1129" t="str">
            <v>KG</v>
          </cell>
          <cell r="G1129">
            <v>232287</v>
          </cell>
        </row>
        <row r="1130">
          <cell r="C1130" t="str">
            <v>FOIA72001</v>
          </cell>
          <cell r="D1130" t="str">
            <v>Foil Alu_DECONTRACTYL 500mg_24TAB_LOC</v>
          </cell>
          <cell r="F1130" t="str">
            <v>KG</v>
          </cell>
          <cell r="G1130">
            <v>232292</v>
          </cell>
        </row>
        <row r="1131">
          <cell r="C1131" t="str">
            <v>FOIA72101</v>
          </cell>
          <cell r="D1131" t="str">
            <v>Foil Complex_SORBITOL DELALANDE 5g_20SAC_LOC</v>
          </cell>
          <cell r="F1131" t="str">
            <v>KG</v>
          </cell>
          <cell r="G1131">
            <v>232296</v>
          </cell>
        </row>
        <row r="1132">
          <cell r="C1132" t="str">
            <v>FOIA72201</v>
          </cell>
          <cell r="D1132" t="str">
            <v>Foil Complex_SORBITOL DELALANDE 5g_20SAC_EXP</v>
          </cell>
          <cell r="F1132" t="str">
            <v>KG</v>
          </cell>
          <cell r="G1132">
            <v>114174</v>
          </cell>
        </row>
        <row r="1133">
          <cell r="C1133" t="str">
            <v>LBLP70101</v>
          </cell>
          <cell r="D1133" t="str">
            <v>Label_PHENERGAN 125ml_LOC</v>
          </cell>
          <cell r="F1133" t="str">
            <v>CA</v>
          </cell>
          <cell r="G1133">
            <v>114174</v>
          </cell>
        </row>
        <row r="1134">
          <cell r="C1134" t="str">
            <v>LBLP70201</v>
          </cell>
          <cell r="D1134" t="str">
            <v>Label_PHENERGAN 90ml_LOC</v>
          </cell>
          <cell r="F1134" t="str">
            <v>CA</v>
          </cell>
          <cell r="G1134">
            <v>114175</v>
          </cell>
        </row>
        <row r="1135">
          <cell r="C1135" t="str">
            <v>LBLP70301</v>
          </cell>
          <cell r="D1135" t="str">
            <v>Label_THERALENE 125ml_LOC</v>
          </cell>
          <cell r="F1135" t="str">
            <v>CA</v>
          </cell>
          <cell r="G1135">
            <v>114176</v>
          </cell>
        </row>
        <row r="1136">
          <cell r="C1136" t="str">
            <v>LBLP70401</v>
          </cell>
          <cell r="D1136" t="str">
            <v>Label_THERALENE 90ml_LOC</v>
          </cell>
          <cell r="F1136" t="str">
            <v>CA</v>
          </cell>
          <cell r="G1136">
            <v>114177</v>
          </cell>
        </row>
        <row r="1137">
          <cell r="C1137" t="str">
            <v>LBLP70501</v>
          </cell>
          <cell r="D1137" t="str">
            <v>Label_TOPLEXIL 90ml_LOC</v>
          </cell>
          <cell r="F1137" t="str">
            <v>CA</v>
          </cell>
          <cell r="G1137">
            <v>114178</v>
          </cell>
        </row>
        <row r="1138">
          <cell r="C1138" t="str">
            <v>TUBA70101</v>
          </cell>
          <cell r="D1138" t="str">
            <v>Tube_PHENERGAN CREAM 10g_LOC</v>
          </cell>
          <cell r="F1138" t="str">
            <v>CA</v>
          </cell>
          <cell r="G1138">
            <v>114183</v>
          </cell>
        </row>
        <row r="1139">
          <cell r="C1139" t="str">
            <v>TUBL70201</v>
          </cell>
          <cell r="D1139" t="str">
            <v>Tube_TOPLEXIL_24CAP_LOC</v>
          </cell>
          <cell r="F1139" t="str">
            <v>CA</v>
          </cell>
          <cell r="G1139">
            <v>121434</v>
          </cell>
        </row>
        <row r="1140">
          <cell r="C1140" t="str">
            <v>TUBA70301</v>
          </cell>
          <cell r="D1140" t="str">
            <v>Tube_PROFENID GEL 30g_LOC</v>
          </cell>
          <cell r="F1140" t="str">
            <v>CA</v>
          </cell>
          <cell r="G1140">
            <v>114185</v>
          </cell>
        </row>
        <row r="1141">
          <cell r="C1141" t="str">
            <v>TUBA70401</v>
          </cell>
          <cell r="D1141" t="str">
            <v>Tube_PROFENID GEL 60g_LOC</v>
          </cell>
          <cell r="F1141" t="str">
            <v>CA</v>
          </cell>
          <cell r="G1141">
            <v>114186</v>
          </cell>
        </row>
        <row r="1142">
          <cell r="C1142" t="str">
            <v>BOTG70101</v>
          </cell>
          <cell r="D1142" t="str">
            <v>Bottle_SP_90 ml_LOC</v>
          </cell>
          <cell r="F1142" t="str">
            <v>CA</v>
          </cell>
          <cell r="G1142">
            <v>114125</v>
          </cell>
        </row>
        <row r="1143">
          <cell r="C1143" t="str">
            <v>BOTG70201</v>
          </cell>
          <cell r="D1143" t="str">
            <v>Bottle_SP_125 ml_LOC</v>
          </cell>
          <cell r="F1143" t="str">
            <v>CA</v>
          </cell>
          <cell r="G1143">
            <v>114126</v>
          </cell>
        </row>
        <row r="1144">
          <cell r="C1144" t="str">
            <v>BOTL70301</v>
          </cell>
          <cell r="D1144" t="str">
            <v>Bottle_LACTACYD Confidence_150ml_LOC</v>
          </cell>
          <cell r="F1144" t="str">
            <v>CA</v>
          </cell>
          <cell r="G1144">
            <v>248501</v>
          </cell>
        </row>
        <row r="1145">
          <cell r="C1145" t="str">
            <v>BOTL70401</v>
          </cell>
          <cell r="D1145" t="str">
            <v>Bottle_LACTACYD Confidence_250ml_LOC</v>
          </cell>
          <cell r="F1145" t="str">
            <v>CA</v>
          </cell>
          <cell r="G1145">
            <v>248506</v>
          </cell>
        </row>
        <row r="1146">
          <cell r="C1146" t="str">
            <v>BOTL70501</v>
          </cell>
          <cell r="D1146" t="str">
            <v>Bottle_LACTACYD Confidence_30ml_LOC</v>
          </cell>
          <cell r="F1146" t="str">
            <v>CA</v>
          </cell>
          <cell r="G1146">
            <v>248507</v>
          </cell>
        </row>
        <row r="1147">
          <cell r="C1147" t="str">
            <v>BOTL70601</v>
          </cell>
          <cell r="D1147" t="str">
            <v>Bottle_LACTACYD Confidence_60ml_LOC</v>
          </cell>
          <cell r="F1147" t="str">
            <v>CA</v>
          </cell>
          <cell r="G1147">
            <v>248508</v>
          </cell>
        </row>
        <row r="1148">
          <cell r="C1148" t="str">
            <v>CAPL70101</v>
          </cell>
          <cell r="D1148" t="str">
            <v>Cap_SP_90ml&amp;125ml_LOC</v>
          </cell>
          <cell r="F1148" t="str">
            <v>CA</v>
          </cell>
          <cell r="G1148">
            <v>114170</v>
          </cell>
        </row>
        <row r="1149">
          <cell r="C1149" t="str">
            <v>CAPL70201</v>
          </cell>
          <cell r="D1149" t="str">
            <v>Cap_TOPLEXIL_24CAP_LOC</v>
          </cell>
          <cell r="F1149" t="str">
            <v>CA</v>
          </cell>
          <cell r="G1149">
            <v>121433</v>
          </cell>
        </row>
        <row r="1150">
          <cell r="C1150" t="str">
            <v>FLML70101</v>
          </cell>
          <cell r="D1150" t="str">
            <v>PVC_film_SECTRAL 200mg_20TAB_107mm_200um</v>
          </cell>
          <cell r="F1150" t="str">
            <v>KG</v>
          </cell>
          <cell r="G1150">
            <v>114187</v>
          </cell>
        </row>
        <row r="1151">
          <cell r="C1151" t="str">
            <v>FLML70201</v>
          </cell>
          <cell r="D1151" t="str">
            <v>PVC_film_PROFENID 50mg_24CAP_122mm_200um</v>
          </cell>
          <cell r="F1151" t="str">
            <v>KG</v>
          </cell>
          <cell r="G1151">
            <v>114189</v>
          </cell>
        </row>
        <row r="1152">
          <cell r="C1152" t="str">
            <v>FLML70301</v>
          </cell>
          <cell r="D1152" t="str">
            <v>PVC_film_MAALOX_40TAB_130mm_250um</v>
          </cell>
          <cell r="F1152" t="str">
            <v>KG</v>
          </cell>
          <cell r="G1152">
            <v>114191</v>
          </cell>
        </row>
        <row r="1153">
          <cell r="C1153" t="str">
            <v>FLML70401</v>
          </cell>
          <cell r="D1153" t="str">
            <v>PVC_film_PEFLACINE 400mg_2TAB_118mm_200um</v>
          </cell>
          <cell r="F1153" t="str">
            <v>KG</v>
          </cell>
          <cell r="G1153">
            <v>114193</v>
          </cell>
        </row>
        <row r="1154">
          <cell r="C1154" t="str">
            <v>FLML70501</v>
          </cell>
          <cell r="D1154" t="str">
            <v>PVC_film_THERALENE 5mg_50TAB_146mm_250um</v>
          </cell>
          <cell r="F1154" t="str">
            <v>KG</v>
          </cell>
          <cell r="G1154">
            <v>114194</v>
          </cell>
        </row>
        <row r="1155">
          <cell r="C1155" t="str">
            <v>FLML70601</v>
          </cell>
          <cell r="D1155" t="str">
            <v>PVC_film_SPASMA + FLAGE+PEFLA_10TAB_146mm_200um</v>
          </cell>
          <cell r="F1155" t="str">
            <v>KG</v>
          </cell>
          <cell r="G1155">
            <v>114195</v>
          </cell>
        </row>
        <row r="1156">
          <cell r="C1156" t="str">
            <v>FLML70701</v>
          </cell>
          <cell r="D1156" t="str">
            <v>PVC_film_PARA + FLAGYL_136mm_200um</v>
          </cell>
          <cell r="F1156" t="str">
            <v>KG</v>
          </cell>
          <cell r="G1156">
            <v>114196</v>
          </cell>
        </row>
        <row r="1157">
          <cell r="C1157" t="str">
            <v>FLML70801</v>
          </cell>
          <cell r="D1157" t="str">
            <v>PVC_film_NO-SPA 40mg_111mm_300um </v>
          </cell>
          <cell r="F1157" t="str">
            <v>KG</v>
          </cell>
          <cell r="G1157">
            <v>225568</v>
          </cell>
        </row>
        <row r="1158">
          <cell r="C1158" t="str">
            <v>FLML70901</v>
          </cell>
          <cell r="D1158" t="str">
            <v>PVC_ultraTX_CORYZAL_50CAP_139mm_335um</v>
          </cell>
          <cell r="F1158" t="str">
            <v>KG</v>
          </cell>
          <cell r="G1158">
            <v>227342</v>
          </cell>
        </row>
        <row r="1159">
          <cell r="C1159" t="str">
            <v>FLML71001</v>
          </cell>
          <cell r="D1159" t="str">
            <v>PVC_film_DECONTRACTYL_123mm_250um</v>
          </cell>
          <cell r="F1159" t="str">
            <v>KG</v>
          </cell>
          <cell r="G1159">
            <v>232730</v>
          </cell>
        </row>
        <row r="1160">
          <cell r="C1160" t="str">
            <v>CTNP70101</v>
          </cell>
          <cell r="D1160" t="str">
            <v>Carton_PARACETAMOL 500mg_45,5x32x21,4cm_5layers</v>
          </cell>
          <cell r="F1160" t="str">
            <v>CA</v>
          </cell>
          <cell r="G1160">
            <v>114199</v>
          </cell>
        </row>
        <row r="1161">
          <cell r="C1161" t="str">
            <v>CTNP70201</v>
          </cell>
          <cell r="D1161" t="str">
            <v>Carton_PROFENID GEL 60g_34,5x31,1x15,6cm_3layers</v>
          </cell>
          <cell r="F1161" t="str">
            <v>CA</v>
          </cell>
          <cell r="G1161">
            <v>114212</v>
          </cell>
        </row>
        <row r="1162">
          <cell r="C1162" t="str">
            <v>CTNP70301</v>
          </cell>
          <cell r="D1162" t="str">
            <v>Carton_TOPLEXIL_24CAP_45,2x35,5x14,6cm_3layers</v>
          </cell>
          <cell r="F1162" t="str">
            <v>CA</v>
          </cell>
          <cell r="G1162">
            <v>114213</v>
          </cell>
        </row>
        <row r="1163">
          <cell r="C1163" t="str">
            <v>CTNP70401</v>
          </cell>
          <cell r="D1163" t="str">
            <v>Carton_PEFLA_2TAB+SPASMA_45,5x34,5x8,8cm_3layers</v>
          </cell>
          <cell r="F1163" t="str">
            <v>CA</v>
          </cell>
          <cell r="G1163">
            <v>114215</v>
          </cell>
        </row>
        <row r="1164">
          <cell r="C1164" t="str">
            <v>CTNP70501</v>
          </cell>
          <cell r="D1164" t="str">
            <v>Carton_PHE CREAM+NO-SPA_50TAB_53,5x21,5x12,1cm_3layers</v>
          </cell>
          <cell r="F1164" t="str">
            <v>CA</v>
          </cell>
          <cell r="G1164">
            <v>114217</v>
          </cell>
        </row>
        <row r="1165">
          <cell r="C1165" t="str">
            <v>CTNP70601</v>
          </cell>
          <cell r="D1165" t="str">
            <v>Carton_THERALENE 125ml_52x21,1x13cm_5layers</v>
          </cell>
          <cell r="F1165" t="str">
            <v>CA</v>
          </cell>
          <cell r="G1165">
            <v>121428</v>
          </cell>
        </row>
        <row r="1166">
          <cell r="C1166" t="str">
            <v>CTNP70701</v>
          </cell>
          <cell r="D1166" t="str">
            <v>Carton_PHENERGAN 125ml_ 52x21,1x13cm_5layers</v>
          </cell>
          <cell r="F1166" t="str">
            <v>CA</v>
          </cell>
          <cell r="G1166">
            <v>114218</v>
          </cell>
        </row>
        <row r="1167">
          <cell r="C1167" t="str">
            <v>CTNP70801</v>
          </cell>
          <cell r="D1167" t="str">
            <v>Carton_MAALOX_40TAB_54x22x13cm_3layers</v>
          </cell>
          <cell r="F1167" t="str">
            <v>CA</v>
          </cell>
          <cell r="G1167">
            <v>114219</v>
          </cell>
        </row>
        <row r="1168">
          <cell r="C1168" t="str">
            <v>CTNP70901</v>
          </cell>
          <cell r="D1168" t="str">
            <v>Carton_PROFENID GEL 30g_53,5x21,5x13cm_3layers</v>
          </cell>
          <cell r="F1168" t="str">
            <v>CA</v>
          </cell>
          <cell r="G1168">
            <v>114222</v>
          </cell>
        </row>
        <row r="1169">
          <cell r="C1169" t="str">
            <v>CTNP71001</v>
          </cell>
          <cell r="D1169" t="str">
            <v>Carton_THE 5mg+NO-SPA_20TAB_45,5x28,5x10,8cm_3layers</v>
          </cell>
          <cell r="F1169" t="str">
            <v>CA</v>
          </cell>
          <cell r="G1169">
            <v>114223</v>
          </cell>
        </row>
        <row r="1170">
          <cell r="C1170" t="str">
            <v>CTNP71101</v>
          </cell>
          <cell r="D1170" t="str">
            <v>Carton_PROFENID 50mg_24CAP_45,5x27,5x12,3cm_3layers</v>
          </cell>
          <cell r="F1170" t="str">
            <v>CA</v>
          </cell>
          <cell r="G1170">
            <v>114224</v>
          </cell>
        </row>
        <row r="1171">
          <cell r="C1171" t="str">
            <v>CTNP71201</v>
          </cell>
          <cell r="D1171" t="str">
            <v>Carton_THERALENE 90ml_47,2x28,5x11,5cm_5layers</v>
          </cell>
          <cell r="F1171" t="str">
            <v>CA</v>
          </cell>
          <cell r="G1171">
            <v>121429</v>
          </cell>
        </row>
        <row r="1172">
          <cell r="C1172" t="str">
            <v>CTNP71301</v>
          </cell>
          <cell r="D1172" t="str">
            <v>Carton_TOPLEXIL 90ml_47,2x28,5x11,5cm_5layers</v>
          </cell>
          <cell r="F1172" t="str">
            <v>CA</v>
          </cell>
          <cell r="G1172">
            <v>121430</v>
          </cell>
        </row>
        <row r="1173">
          <cell r="C1173" t="str">
            <v>CTNP71401</v>
          </cell>
          <cell r="D1173" t="str">
            <v>Carton_PHENERGAN 90ml_47,2x28,5x11,5cm_5layers</v>
          </cell>
          <cell r="F1173" t="str">
            <v>CA</v>
          </cell>
          <cell r="G1173">
            <v>114226</v>
          </cell>
        </row>
        <row r="1174">
          <cell r="C1174" t="str">
            <v>CTNP71501</v>
          </cell>
          <cell r="D1174" t="str">
            <v>Carton_FLA+FLG+SEC+PEF_10TAB_45,5x27,5x10,8cm_3layers</v>
          </cell>
          <cell r="F1174" t="str">
            <v>CA</v>
          </cell>
          <cell r="G1174">
            <v>114227</v>
          </cell>
        </row>
        <row r="1175">
          <cell r="C1175" t="str">
            <v>CTNP71601</v>
          </cell>
          <cell r="D1175" t="str">
            <v>Carton_DECONTRACTYL_53,1x29,5x12,7cm_3layers</v>
          </cell>
          <cell r="F1175" t="str">
            <v>CA</v>
          </cell>
          <cell r="G1175">
            <v>233406</v>
          </cell>
        </row>
        <row r="1176">
          <cell r="C1176" t="str">
            <v>CTNP71701</v>
          </cell>
          <cell r="D1176" t="str">
            <v>Carton_CORYZAL+SORBITOL_44,2x34x19,8cm_3layers</v>
          </cell>
          <cell r="F1176" t="str">
            <v>CA</v>
          </cell>
          <cell r="G1176">
            <v>234467</v>
          </cell>
        </row>
        <row r="1177">
          <cell r="C1177" t="str">
            <v>CTNP71801</v>
          </cell>
          <cell r="D1177" t="str">
            <v>Carton_ACMUC 100mg_30SAC_38.4x29.4x15.8cm_3layers</v>
          </cell>
          <cell r="F1177" t="str">
            <v>CA</v>
          </cell>
          <cell r="G1177">
            <v>233407</v>
          </cell>
        </row>
        <row r="1178">
          <cell r="C1178" t="str">
            <v>CTNP71901</v>
          </cell>
          <cell r="D1178" t="str">
            <v>Carton_ACMUC 200mg_30SAC_38.4x29.4x18.4cm_3layers</v>
          </cell>
          <cell r="F1178" t="str">
            <v>CA</v>
          </cell>
          <cell r="G1178">
            <v>0</v>
          </cell>
        </row>
        <row r="1179">
          <cell r="C1179" t="str">
            <v>PHOE1089DE</v>
          </cell>
          <cell r="D1179" t="str">
            <v>MONOSODIUM PHOSPHATE</v>
          </cell>
          <cell r="F1179" t="str">
            <v>KG</v>
          </cell>
          <cell r="G1179">
            <v>0</v>
          </cell>
        </row>
        <row r="1180">
          <cell r="C1180" t="str">
            <v>SODE1090CN</v>
          </cell>
          <cell r="D1180" t="str">
            <v>SODIUM SACCHARINATE</v>
          </cell>
          <cell r="F1180" t="str">
            <v>KG</v>
          </cell>
          <cell r="G1180">
            <v>0</v>
          </cell>
        </row>
        <row r="1181">
          <cell r="C1181" t="str">
            <v>BOXP73201</v>
          </cell>
          <cell r="D1181" t="str">
            <v>Box_FLAGENTYL 500mg_48TAB_EXP</v>
          </cell>
          <cell r="F1181" t="str">
            <v>CA</v>
          </cell>
          <cell r="G1181">
            <v>0</v>
          </cell>
        </row>
        <row r="1182">
          <cell r="C1182" t="str">
            <v>BOXP73301</v>
          </cell>
          <cell r="D1182" t="str">
            <v>Box_TOPLEXIL 60ml_EXP</v>
          </cell>
          <cell r="F1182" t="str">
            <v>CA</v>
          </cell>
          <cell r="G1182">
            <v>0</v>
          </cell>
        </row>
        <row r="1183">
          <cell r="C1183" t="str">
            <v>BOXP73401</v>
          </cell>
          <cell r="D1183" t="str">
            <v>Box_TOPLEXIL 120ml_EXP</v>
          </cell>
          <cell r="F1183" t="str">
            <v>CA</v>
          </cell>
          <cell r="G1183">
            <v>0</v>
          </cell>
        </row>
        <row r="1184">
          <cell r="C1184" t="str">
            <v>BOXP73501</v>
          </cell>
          <cell r="D1184" t="str">
            <v>Box_LACTACYD Confidence_150ml_LOC</v>
          </cell>
          <cell r="F1184" t="str">
            <v>CA</v>
          </cell>
          <cell r="G1184">
            <v>0</v>
          </cell>
        </row>
        <row r="1185">
          <cell r="C1185" t="str">
            <v>BOXP73601</v>
          </cell>
          <cell r="D1185" t="str">
            <v>Box_LACTACYD Confidence_250ml_LOC</v>
          </cell>
          <cell r="F1185" t="str">
            <v>CA</v>
          </cell>
          <cell r="G1185">
            <v>0</v>
          </cell>
        </row>
        <row r="1186">
          <cell r="C1186" t="str">
            <v>BOXP73701</v>
          </cell>
          <cell r="D1186" t="str">
            <v>Box_LACTACYD Confidence_60ml_LOC</v>
          </cell>
          <cell r="F1186" t="str">
            <v>CA</v>
          </cell>
          <cell r="G1186">
            <v>0</v>
          </cell>
        </row>
        <row r="1187">
          <cell r="C1187" t="str">
            <v>BOXP73801</v>
          </cell>
          <cell r="D1187" t="str">
            <v>Box_LACTACYD Confidence_30ml_LOC</v>
          </cell>
          <cell r="F1187" t="str">
            <v>CA</v>
          </cell>
          <cell r="G1187">
            <v>0</v>
          </cell>
        </row>
        <row r="1188">
          <cell r="C1188" t="str">
            <v>LEAP72701</v>
          </cell>
          <cell r="D1188" t="str">
            <v>Leaflet_LACTACYD_CONFIDENCE_LOC</v>
          </cell>
          <cell r="F1188" t="str">
            <v>CA</v>
          </cell>
          <cell r="G1188">
            <v>0</v>
          </cell>
        </row>
        <row r="1189">
          <cell r="C1189" t="str">
            <v>LEAP72801</v>
          </cell>
          <cell r="D1189" t="str">
            <v>Leaflet_FLAGENTYL 500mg_4TAB_EXP</v>
          </cell>
          <cell r="F1189" t="str">
            <v>CA</v>
          </cell>
          <cell r="G1189">
            <v>0</v>
          </cell>
        </row>
        <row r="1190">
          <cell r="C1190" t="str">
            <v>FOIA72301</v>
          </cell>
          <cell r="D1190" t="str">
            <v>Foil Alu_FLAGENTYL 500mg_4TAB_EXP</v>
          </cell>
          <cell r="F1190" t="str">
            <v>KG</v>
          </cell>
          <cell r="G1190">
            <v>0</v>
          </cell>
        </row>
        <row r="1191">
          <cell r="C1191" t="str">
            <v>LBLP70601</v>
          </cell>
          <cell r="D1191" t="str">
            <v>Label_TOPLEXIL 60ml_EXP</v>
          </cell>
          <cell r="F1191" t="str">
            <v>CA</v>
          </cell>
          <cell r="G1191">
            <v>0</v>
          </cell>
        </row>
        <row r="1192">
          <cell r="C1192" t="str">
            <v>LBLP70701</v>
          </cell>
          <cell r="D1192" t="str">
            <v>Label_TOPLEXIL 120ml_EXP</v>
          </cell>
          <cell r="F1192" t="str">
            <v>CA</v>
          </cell>
          <cell r="G1192">
            <v>0</v>
          </cell>
        </row>
        <row r="1193">
          <cell r="C1193" t="str">
            <v>BOTL70301</v>
          </cell>
          <cell r="D1193" t="str">
            <v>Bottle_LACTACYD Confidence_150ml_LOC</v>
          </cell>
          <cell r="F1193" t="str">
            <v>CA</v>
          </cell>
          <cell r="G1193">
            <v>0</v>
          </cell>
        </row>
        <row r="1194">
          <cell r="C1194" t="str">
            <v>BOTL70401</v>
          </cell>
          <cell r="D1194" t="str">
            <v>Bottle_LACTACYD Confidence_250ml_LOC</v>
          </cell>
          <cell r="F1194" t="str">
            <v>CA</v>
          </cell>
          <cell r="G1194">
            <v>0</v>
          </cell>
        </row>
        <row r="1195">
          <cell r="C1195" t="str">
            <v>BOTL70501</v>
          </cell>
          <cell r="D1195" t="str">
            <v>Bottle_LACTACYD Confidence_30ml_LOC</v>
          </cell>
          <cell r="F1195" t="str">
            <v>CA</v>
          </cell>
          <cell r="G1195">
            <v>0</v>
          </cell>
        </row>
        <row r="1196">
          <cell r="C1196" t="str">
            <v>BOTL70601</v>
          </cell>
          <cell r="D1196" t="str">
            <v>Bottle_LACTACYD Confidence_60ml_LOC</v>
          </cell>
          <cell r="F1196" t="str">
            <v>CA</v>
          </cell>
          <cell r="G1196">
            <v>0</v>
          </cell>
        </row>
        <row r="1197">
          <cell r="C1197" t="str">
            <v>BOTL70701</v>
          </cell>
          <cell r="D1197" t="str">
            <v>Bottle_LACTACYD _250ml_Hongkong</v>
          </cell>
          <cell r="F1197" t="str">
            <v>CA</v>
          </cell>
          <cell r="G1197">
            <v>0</v>
          </cell>
        </row>
        <row r="1198">
          <cell r="C1198" t="str">
            <v>BOTL70801</v>
          </cell>
          <cell r="D1198" t="str">
            <v>Bottle_LACTACYD _150ml_Hongkong</v>
          </cell>
          <cell r="F1198" t="str">
            <v>CA</v>
          </cell>
          <cell r="G1198">
            <v>0</v>
          </cell>
        </row>
        <row r="1199">
          <cell r="C1199" t="str">
            <v>BOTL70901</v>
          </cell>
          <cell r="D1199" t="str">
            <v>Bottle_LACTACYD _40ml_Hongkong</v>
          </cell>
          <cell r="F1199" t="str">
            <v>CA</v>
          </cell>
          <cell r="G1199">
            <v>0</v>
          </cell>
        </row>
        <row r="1200">
          <cell r="C1200" t="str">
            <v>BOTL71001</v>
          </cell>
          <cell r="D1200" t="str">
            <v>Bottle_TOPLEXIL 60ml_EXP</v>
          </cell>
          <cell r="F1200" t="str">
            <v>CA</v>
          </cell>
          <cell r="G1200">
            <v>0</v>
          </cell>
        </row>
      </sheetData>
      <sheetData sheetId="5" refreshError="1"/>
      <sheetData sheetId="6" refreshError="1"/>
      <sheetData sheetId="7" refreshError="1"/>
      <sheetData sheetId="8" refreshError="1"/>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Ref"/>
      <sheetName val="SI"/>
      <sheetName val="SO"/>
      <sheetName val="Advertising"/>
      <sheetName val="Promo"/>
      <sheetName val="Consumption"/>
      <sheetName val="M_SI"/>
      <sheetName val="L_SI"/>
      <sheetName val="A_SI"/>
      <sheetName val="D_SI"/>
      <sheetName val="M_SO"/>
      <sheetName val="L_SO"/>
      <sheetName val="A_SO"/>
      <sheetName val="D_SO"/>
      <sheetName val="M_Sensodyne"/>
      <sheetName val="L_Senso"/>
      <sheetName val="A_Senso"/>
      <sheetName val="D_Sensodyne"/>
      <sheetName val="M_Pan Adult"/>
      <sheetName val="L_Pan Adult"/>
      <sheetName val="A_Pan Adult"/>
      <sheetName val="D_PanAdult"/>
      <sheetName val="M_Pan Actifast"/>
      <sheetName val="L_Pan Actifast"/>
      <sheetName val="A_Pan Actifast"/>
      <sheetName val="D_PanActifast"/>
      <sheetName val="M_Pan Extend"/>
      <sheetName val="L_Pan Extend"/>
      <sheetName val="A_Pan Extend"/>
      <sheetName val="D_PanExtend"/>
      <sheetName val="M_Eno"/>
      <sheetName val="L_Eno"/>
      <sheetName val="A_Eno"/>
      <sheetName val="D_Eno"/>
      <sheetName val="M_EyeMo"/>
      <sheetName val="L_EyeMo"/>
      <sheetName val="A_EyeMo"/>
      <sheetName val="D_EyeMo"/>
      <sheetName val="M_Scotts"/>
      <sheetName val="L_Scotts"/>
      <sheetName val="A_Scotts"/>
      <sheetName val="D_Scotts"/>
      <sheetName val="M_Horlicks"/>
      <sheetName val="L_Horlicks"/>
      <sheetName val="A_Horlicks"/>
      <sheetName val="D_Horlicks"/>
      <sheetName val="M_RibenaC"/>
      <sheetName val="L_RibenaC"/>
      <sheetName val="A_RibenaC"/>
      <sheetName val="D_RibenaC"/>
      <sheetName val="M_RibenaRTD"/>
      <sheetName val="L_RibenaRTC"/>
      <sheetName val="A_RibenaRTC"/>
      <sheetName val="D_RibenaRTD"/>
      <sheetName val="Summary"/>
      <sheetName val="Supply update"/>
      <sheetName val="Input Sheet"/>
      <sheetName val="TM1"/>
      <sheetName val="Workings"/>
      <sheetName val="Exchange rates"/>
      <sheetName val="CodeID"/>
    </sheetNames>
    <sheetDataSet>
      <sheetData sheetId="0" refreshError="1"/>
      <sheetData sheetId="1" refreshError="1"/>
      <sheetData sheetId="2" refreshError="1"/>
      <sheetData sheetId="3"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37957</v>
          </cell>
          <cell r="D2">
            <v>37988</v>
          </cell>
          <cell r="E2">
            <v>38019</v>
          </cell>
          <cell r="F2">
            <v>38050</v>
          </cell>
          <cell r="G2">
            <v>38081</v>
          </cell>
          <cell r="H2">
            <v>38112</v>
          </cell>
          <cell r="I2">
            <v>38143</v>
          </cell>
          <cell r="J2">
            <v>38174</v>
          </cell>
          <cell r="K2">
            <v>38205</v>
          </cell>
          <cell r="L2">
            <v>38236</v>
          </cell>
          <cell r="M2">
            <v>38267</v>
          </cell>
          <cell r="N2">
            <v>38298</v>
          </cell>
          <cell r="O2">
            <v>38329</v>
          </cell>
          <cell r="P2">
            <v>38360</v>
          </cell>
          <cell r="Q2">
            <v>38391</v>
          </cell>
          <cell r="R2">
            <v>38422</v>
          </cell>
          <cell r="S2">
            <v>38453</v>
          </cell>
          <cell r="T2">
            <v>38484</v>
          </cell>
          <cell r="U2">
            <v>38515</v>
          </cell>
          <cell r="V2">
            <v>38546</v>
          </cell>
          <cell r="W2">
            <v>38577</v>
          </cell>
          <cell r="X2">
            <v>38608</v>
          </cell>
          <cell r="Y2">
            <v>38639</v>
          </cell>
          <cell r="Z2">
            <v>38670</v>
          </cell>
          <cell r="AA2">
            <v>38701</v>
          </cell>
          <cell r="AB2">
            <v>38732</v>
          </cell>
          <cell r="AC2">
            <v>38763</v>
          </cell>
          <cell r="AD2">
            <v>38794</v>
          </cell>
          <cell r="AE2">
            <v>38825</v>
          </cell>
          <cell r="AF2">
            <v>38856</v>
          </cell>
          <cell r="AG2">
            <v>38887</v>
          </cell>
          <cell r="AH2">
            <v>38918</v>
          </cell>
          <cell r="AI2">
            <v>38949</v>
          </cell>
          <cell r="AJ2">
            <v>38980</v>
          </cell>
          <cell r="AK2">
            <v>39011</v>
          </cell>
          <cell r="AL2">
            <v>39042</v>
          </cell>
          <cell r="AM2">
            <v>39073</v>
          </cell>
          <cell r="AN2">
            <v>39104</v>
          </cell>
          <cell r="AO2">
            <v>39135</v>
          </cell>
          <cell r="AP2">
            <v>39166</v>
          </cell>
          <cell r="AQ2">
            <v>39197</v>
          </cell>
          <cell r="AR2">
            <v>39228</v>
          </cell>
          <cell r="AS2">
            <v>39259</v>
          </cell>
          <cell r="AT2">
            <v>39290</v>
          </cell>
          <cell r="AU2">
            <v>39321</v>
          </cell>
          <cell r="AV2">
            <v>39352</v>
          </cell>
          <cell r="AW2">
            <v>39383</v>
          </cell>
          <cell r="AX2">
            <v>39414</v>
          </cell>
          <cell r="AY2">
            <v>39445</v>
          </cell>
          <cell r="AZ2">
            <v>39476</v>
          </cell>
          <cell r="BA2">
            <v>39507</v>
          </cell>
          <cell r="BB2">
            <v>39538</v>
          </cell>
          <cell r="BC2">
            <v>39568</v>
          </cell>
          <cell r="BD2">
            <v>39598</v>
          </cell>
          <cell r="BE2">
            <v>39628</v>
          </cell>
          <cell r="BF2">
            <v>39658</v>
          </cell>
          <cell r="BG2">
            <v>39688</v>
          </cell>
          <cell r="BH2">
            <v>39718</v>
          </cell>
          <cell r="BI2">
            <v>39748</v>
          </cell>
          <cell r="BJ2">
            <v>39778</v>
          </cell>
          <cell r="BK2">
            <v>39808</v>
          </cell>
          <cell r="BL2">
            <v>39838</v>
          </cell>
          <cell r="BM2">
            <v>39868</v>
          </cell>
          <cell r="BN2">
            <v>39898</v>
          </cell>
          <cell r="BO2">
            <v>39928</v>
          </cell>
          <cell r="BP2">
            <v>39958</v>
          </cell>
          <cell r="BQ2">
            <v>39988</v>
          </cell>
          <cell r="BR2">
            <v>40018</v>
          </cell>
          <cell r="BS2">
            <v>40048</v>
          </cell>
          <cell r="BT2">
            <v>40078</v>
          </cell>
          <cell r="BU2">
            <v>40108</v>
          </cell>
          <cell r="BV2">
            <v>40138</v>
          </cell>
          <cell r="BW2">
            <v>40168</v>
          </cell>
          <cell r="BX2">
            <v>40198</v>
          </cell>
          <cell r="BY2">
            <v>40228</v>
          </cell>
          <cell r="BZ2">
            <v>40258</v>
          </cell>
          <cell r="CA2">
            <v>40288</v>
          </cell>
          <cell r="CB2">
            <v>40318</v>
          </cell>
        </row>
        <row r="3">
          <cell r="A3" t="str">
            <v>AQUAFRESH TOOTHBRUSH</v>
          </cell>
          <cell r="B3">
            <v>252982.22</v>
          </cell>
          <cell r="C3">
            <v>-296512.65999999997</v>
          </cell>
          <cell r="D3">
            <v>366158</v>
          </cell>
          <cell r="E3">
            <v>289374</v>
          </cell>
          <cell r="F3">
            <v>414448</v>
          </cell>
          <cell r="G3">
            <v>362274</v>
          </cell>
          <cell r="H3">
            <v>823644</v>
          </cell>
          <cell r="I3">
            <v>167498</v>
          </cell>
          <cell r="J3">
            <v>210288</v>
          </cell>
          <cell r="K3">
            <v>175218</v>
          </cell>
          <cell r="L3">
            <v>457628</v>
          </cell>
          <cell r="M3">
            <v>275943</v>
          </cell>
          <cell r="N3">
            <v>226206</v>
          </cell>
          <cell r="O3">
            <v>84144</v>
          </cell>
          <cell r="P3">
            <v>330376</v>
          </cell>
          <cell r="Q3">
            <v>248866</v>
          </cell>
          <cell r="R3">
            <v>379076</v>
          </cell>
          <cell r="S3">
            <v>139557</v>
          </cell>
          <cell r="T3">
            <v>501705</v>
          </cell>
          <cell r="U3">
            <v>355317</v>
          </cell>
          <cell r="V3">
            <v>362580</v>
          </cell>
          <cell r="W3">
            <v>502386</v>
          </cell>
          <cell r="X3">
            <v>166889</v>
          </cell>
          <cell r="Y3">
            <v>142332</v>
          </cell>
          <cell r="Z3">
            <v>191762</v>
          </cell>
          <cell r="AA3">
            <v>31129</v>
          </cell>
          <cell r="AB3">
            <v>247138</v>
          </cell>
          <cell r="AC3">
            <v>102650</v>
          </cell>
          <cell r="AD3">
            <v>135817</v>
          </cell>
          <cell r="AE3">
            <v>277712</v>
          </cell>
          <cell r="AF3">
            <v>289988</v>
          </cell>
          <cell r="AG3">
            <v>346917</v>
          </cell>
          <cell r="AH3">
            <v>92757</v>
          </cell>
          <cell r="AI3">
            <v>115374</v>
          </cell>
          <cell r="AJ3">
            <v>307564</v>
          </cell>
          <cell r="AK3">
            <v>142017</v>
          </cell>
          <cell r="AL3">
            <v>167072</v>
          </cell>
          <cell r="AM3">
            <v>259874</v>
          </cell>
          <cell r="AN3">
            <v>206609</v>
          </cell>
          <cell r="AO3">
            <v>215162</v>
          </cell>
          <cell r="AP3">
            <v>201385</v>
          </cell>
          <cell r="AQ3">
            <v>236692</v>
          </cell>
          <cell r="AR3">
            <v>300058</v>
          </cell>
          <cell r="AS3">
            <v>234283</v>
          </cell>
          <cell r="AT3">
            <v>204040</v>
          </cell>
          <cell r="AU3">
            <v>201870</v>
          </cell>
          <cell r="AV3">
            <v>202237</v>
          </cell>
          <cell r="AW3">
            <v>179248</v>
          </cell>
          <cell r="AX3">
            <v>182496</v>
          </cell>
          <cell r="AY3">
            <v>189807</v>
          </cell>
          <cell r="AZ3">
            <v>217764</v>
          </cell>
          <cell r="BA3">
            <v>214676</v>
          </cell>
          <cell r="BB3">
            <v>218251</v>
          </cell>
          <cell r="BC3">
            <v>258757</v>
          </cell>
          <cell r="BD3">
            <v>262971</v>
          </cell>
          <cell r="BE3">
            <v>260753</v>
          </cell>
          <cell r="BF3">
            <v>229021</v>
          </cell>
          <cell r="BG3">
            <v>225884</v>
          </cell>
          <cell r="BH3">
            <v>220421</v>
          </cell>
          <cell r="BI3">
            <v>206015</v>
          </cell>
          <cell r="BJ3">
            <v>211613</v>
          </cell>
          <cell r="BK3">
            <v>215839</v>
          </cell>
          <cell r="BL3">
            <v>219878</v>
          </cell>
          <cell r="BM3">
            <v>212293</v>
          </cell>
          <cell r="BN3">
            <v>216331</v>
          </cell>
          <cell r="BO3">
            <v>250421</v>
          </cell>
          <cell r="BP3">
            <v>262812</v>
          </cell>
          <cell r="BQ3">
            <v>263501</v>
          </cell>
          <cell r="BR3">
            <v>231256</v>
          </cell>
          <cell r="BS3">
            <v>228058</v>
          </cell>
          <cell r="BT3">
            <v>218007</v>
          </cell>
          <cell r="BU3">
            <v>206795</v>
          </cell>
          <cell r="BV3">
            <v>203417</v>
          </cell>
          <cell r="BW3">
            <v>215875</v>
          </cell>
          <cell r="BX3">
            <v>230924</v>
          </cell>
          <cell r="BY3">
            <v>221973</v>
          </cell>
          <cell r="BZ3">
            <v>226501</v>
          </cell>
          <cell r="CA3">
            <v>257008</v>
          </cell>
          <cell r="CB3">
            <v>270362</v>
          </cell>
        </row>
        <row r="4">
          <cell r="A4" t="str">
            <v>Panadol Adult</v>
          </cell>
          <cell r="B4">
            <v>2861298.32</v>
          </cell>
          <cell r="C4">
            <v>2091608.22</v>
          </cell>
          <cell r="D4">
            <v>1972335</v>
          </cell>
          <cell r="E4">
            <v>2904049</v>
          </cell>
          <cell r="F4">
            <v>3967193</v>
          </cell>
          <cell r="G4">
            <v>3684112</v>
          </cell>
          <cell r="H4">
            <v>2478249</v>
          </cell>
          <cell r="I4">
            <v>2824015</v>
          </cell>
          <cell r="J4">
            <v>3721179</v>
          </cell>
          <cell r="K4">
            <v>4064722</v>
          </cell>
          <cell r="L4">
            <v>2976592</v>
          </cell>
          <cell r="M4">
            <v>2575997</v>
          </cell>
          <cell r="N4">
            <v>3572615</v>
          </cell>
          <cell r="O4">
            <v>3092067</v>
          </cell>
          <cell r="P4">
            <v>3134536</v>
          </cell>
          <cell r="Q4">
            <v>2584547</v>
          </cell>
          <cell r="R4">
            <v>3896110</v>
          </cell>
          <cell r="S4">
            <v>1735298</v>
          </cell>
          <cell r="T4">
            <v>1850717</v>
          </cell>
          <cell r="U4">
            <v>4048527</v>
          </cell>
          <cell r="V4">
            <v>5360451</v>
          </cell>
          <cell r="W4">
            <v>3146711</v>
          </cell>
          <cell r="X4">
            <v>1963117</v>
          </cell>
          <cell r="Y4">
            <v>1728399</v>
          </cell>
          <cell r="Z4">
            <v>3701537</v>
          </cell>
          <cell r="AA4">
            <v>2167167</v>
          </cell>
          <cell r="AB4">
            <v>1904370</v>
          </cell>
          <cell r="AC4">
            <v>3502417</v>
          </cell>
          <cell r="AD4">
            <v>4219115</v>
          </cell>
          <cell r="AE4">
            <v>2055816</v>
          </cell>
          <cell r="AF4">
            <v>1268875</v>
          </cell>
          <cell r="AG4">
            <v>1699916</v>
          </cell>
          <cell r="AH4">
            <v>2066165</v>
          </cell>
          <cell r="AI4">
            <v>2779007</v>
          </cell>
          <cell r="AJ4">
            <v>3202555</v>
          </cell>
          <cell r="AK4">
            <v>704262</v>
          </cell>
          <cell r="AL4">
            <v>1765902</v>
          </cell>
          <cell r="AM4">
            <v>1892624</v>
          </cell>
          <cell r="AN4">
            <v>2805041</v>
          </cell>
          <cell r="AO4">
            <v>1735243</v>
          </cell>
          <cell r="AP4">
            <v>3082942</v>
          </cell>
          <cell r="AQ4">
            <v>3243167</v>
          </cell>
          <cell r="AR4">
            <v>3408665</v>
          </cell>
          <cell r="AS4">
            <v>2128548</v>
          </cell>
          <cell r="AT4">
            <v>2263831</v>
          </cell>
          <cell r="AU4">
            <v>2176664</v>
          </cell>
          <cell r="AV4">
            <v>3030541</v>
          </cell>
          <cell r="AW4">
            <v>3181447</v>
          </cell>
          <cell r="AX4">
            <v>2292918</v>
          </cell>
          <cell r="AY4">
            <v>2295906</v>
          </cell>
          <cell r="AZ4">
            <v>2345209</v>
          </cell>
          <cell r="BA4">
            <v>2372928</v>
          </cell>
          <cell r="BB4">
            <v>2385340</v>
          </cell>
          <cell r="BC4">
            <v>2417919</v>
          </cell>
          <cell r="BD4">
            <v>2459906</v>
          </cell>
          <cell r="BE4">
            <v>2491736</v>
          </cell>
          <cell r="BF4">
            <v>2496747</v>
          </cell>
          <cell r="BG4">
            <v>2545539</v>
          </cell>
          <cell r="BH4">
            <v>2548093</v>
          </cell>
          <cell r="BI4">
            <v>2563367</v>
          </cell>
          <cell r="BJ4">
            <v>2556763</v>
          </cell>
          <cell r="BK4">
            <v>2597443</v>
          </cell>
          <cell r="BL4">
            <v>2620599</v>
          </cell>
          <cell r="BM4">
            <v>2616112</v>
          </cell>
          <cell r="BN4">
            <v>2630963</v>
          </cell>
          <cell r="BO4">
            <v>2628511</v>
          </cell>
          <cell r="BP4">
            <v>2641077</v>
          </cell>
          <cell r="BQ4">
            <v>2651627</v>
          </cell>
          <cell r="BR4">
            <v>2658165</v>
          </cell>
          <cell r="BS4">
            <v>2683894</v>
          </cell>
          <cell r="BT4">
            <v>2667093</v>
          </cell>
          <cell r="BU4">
            <v>2668363</v>
          </cell>
          <cell r="BV4">
            <v>2662745</v>
          </cell>
          <cell r="BW4">
            <v>2688282</v>
          </cell>
          <cell r="BX4">
            <v>2793717</v>
          </cell>
          <cell r="BY4">
            <v>2779551</v>
          </cell>
          <cell r="BZ4">
            <v>2795594</v>
          </cell>
          <cell r="CA4">
            <v>2782760</v>
          </cell>
          <cell r="CB4">
            <v>2787131</v>
          </cell>
        </row>
        <row r="5">
          <cell r="A5" t="str">
            <v>Panadol Menstrual</v>
          </cell>
          <cell r="B5">
            <v>13557.32</v>
          </cell>
          <cell r="C5">
            <v>-28691.68</v>
          </cell>
          <cell r="D5">
            <v>70588</v>
          </cell>
          <cell r="E5">
            <v>46228</v>
          </cell>
          <cell r="F5">
            <v>18459</v>
          </cell>
          <cell r="G5">
            <v>68815</v>
          </cell>
          <cell r="H5">
            <v>-4462</v>
          </cell>
          <cell r="I5">
            <v>56279</v>
          </cell>
          <cell r="J5">
            <v>-9748</v>
          </cell>
          <cell r="K5">
            <v>63476</v>
          </cell>
          <cell r="L5">
            <v>58259</v>
          </cell>
          <cell r="M5">
            <v>138128</v>
          </cell>
          <cell r="N5">
            <v>9333</v>
          </cell>
          <cell r="O5">
            <v>-13630</v>
          </cell>
          <cell r="P5">
            <v>54769</v>
          </cell>
          <cell r="Q5">
            <v>34702</v>
          </cell>
          <cell r="R5">
            <v>59765</v>
          </cell>
          <cell r="S5">
            <v>74815</v>
          </cell>
          <cell r="T5">
            <v>67992</v>
          </cell>
          <cell r="U5">
            <v>-20041</v>
          </cell>
          <cell r="V5">
            <v>107361</v>
          </cell>
          <cell r="W5">
            <v>15461</v>
          </cell>
          <cell r="X5">
            <v>71570</v>
          </cell>
          <cell r="Y5">
            <v>157523</v>
          </cell>
          <cell r="Z5">
            <v>78449</v>
          </cell>
          <cell r="AA5">
            <v>74346</v>
          </cell>
          <cell r="AB5">
            <v>62310</v>
          </cell>
          <cell r="AC5">
            <v>58596</v>
          </cell>
          <cell r="AD5">
            <v>85083</v>
          </cell>
          <cell r="AE5">
            <v>7053</v>
          </cell>
          <cell r="AF5">
            <v>60842</v>
          </cell>
          <cell r="AG5">
            <v>128781</v>
          </cell>
          <cell r="AH5">
            <v>64613</v>
          </cell>
          <cell r="AI5">
            <v>62796</v>
          </cell>
          <cell r="AJ5">
            <v>102035</v>
          </cell>
          <cell r="AK5">
            <v>48653</v>
          </cell>
          <cell r="AL5">
            <v>83338</v>
          </cell>
          <cell r="AM5">
            <v>60295</v>
          </cell>
          <cell r="AN5">
            <v>73608</v>
          </cell>
          <cell r="AO5">
            <v>56040</v>
          </cell>
          <cell r="AP5">
            <v>77439</v>
          </cell>
          <cell r="AQ5">
            <v>63719</v>
          </cell>
          <cell r="AR5">
            <v>69052</v>
          </cell>
          <cell r="AS5">
            <v>69039</v>
          </cell>
          <cell r="AT5">
            <v>69034</v>
          </cell>
          <cell r="AU5">
            <v>69045</v>
          </cell>
          <cell r="AV5">
            <v>69037</v>
          </cell>
          <cell r="AW5">
            <v>69044</v>
          </cell>
          <cell r="AX5">
            <v>69032</v>
          </cell>
          <cell r="AY5">
            <v>69042</v>
          </cell>
          <cell r="AZ5">
            <v>85040</v>
          </cell>
          <cell r="BA5">
            <v>91712</v>
          </cell>
          <cell r="BB5">
            <v>96438</v>
          </cell>
          <cell r="BC5">
            <v>96326</v>
          </cell>
          <cell r="BD5">
            <v>85565</v>
          </cell>
          <cell r="BE5">
            <v>90142</v>
          </cell>
          <cell r="BF5">
            <v>90369</v>
          </cell>
          <cell r="BG5">
            <v>95705</v>
          </cell>
          <cell r="BH5">
            <v>106538</v>
          </cell>
          <cell r="BI5">
            <v>114783</v>
          </cell>
          <cell r="BJ5">
            <v>108480</v>
          </cell>
          <cell r="BK5">
            <v>95045</v>
          </cell>
          <cell r="BL5">
            <v>96575</v>
          </cell>
          <cell r="BM5">
            <v>104013</v>
          </cell>
          <cell r="BN5">
            <v>109230</v>
          </cell>
          <cell r="BO5">
            <v>108963</v>
          </cell>
          <cell r="BP5">
            <v>96668</v>
          </cell>
          <cell r="BQ5">
            <v>101714</v>
          </cell>
          <cell r="BR5">
            <v>101848</v>
          </cell>
          <cell r="BS5">
            <v>107735</v>
          </cell>
          <cell r="BT5">
            <v>119790</v>
          </cell>
          <cell r="BU5">
            <v>128914</v>
          </cell>
          <cell r="BV5">
            <v>121699</v>
          </cell>
          <cell r="BW5">
            <v>106511</v>
          </cell>
          <cell r="BX5">
            <v>115501</v>
          </cell>
          <cell r="BY5">
            <v>124267</v>
          </cell>
          <cell r="BZ5">
            <v>130364</v>
          </cell>
          <cell r="CA5">
            <v>129914</v>
          </cell>
          <cell r="CB5">
            <v>115141</v>
          </cell>
        </row>
        <row r="6">
          <cell r="A6" t="str">
            <v>Panadol Children</v>
          </cell>
          <cell r="B6">
            <v>359555.68</v>
          </cell>
          <cell r="C6">
            <v>387936.83</v>
          </cell>
          <cell r="D6">
            <v>281504</v>
          </cell>
          <cell r="E6">
            <v>384879</v>
          </cell>
          <cell r="F6">
            <v>239916</v>
          </cell>
          <cell r="G6">
            <v>318587</v>
          </cell>
          <cell r="H6">
            <v>479290</v>
          </cell>
          <cell r="I6">
            <v>169292</v>
          </cell>
          <cell r="J6">
            <v>254429</v>
          </cell>
          <cell r="K6">
            <v>369617</v>
          </cell>
          <cell r="L6">
            <v>242686</v>
          </cell>
          <cell r="M6">
            <v>281695</v>
          </cell>
          <cell r="N6">
            <v>335925</v>
          </cell>
          <cell r="O6">
            <v>294388</v>
          </cell>
          <cell r="P6">
            <v>329529</v>
          </cell>
          <cell r="Q6">
            <v>219045</v>
          </cell>
          <cell r="R6">
            <v>422288</v>
          </cell>
          <cell r="S6">
            <v>176271</v>
          </cell>
          <cell r="T6">
            <v>319527</v>
          </cell>
          <cell r="U6">
            <v>331684</v>
          </cell>
          <cell r="V6">
            <v>220970</v>
          </cell>
          <cell r="W6">
            <v>406775</v>
          </cell>
          <cell r="X6">
            <v>351307</v>
          </cell>
          <cell r="Y6">
            <v>152319</v>
          </cell>
          <cell r="Z6">
            <v>87193</v>
          </cell>
          <cell r="AA6">
            <v>297847</v>
          </cell>
          <cell r="AB6">
            <v>388755</v>
          </cell>
          <cell r="AC6">
            <v>373288</v>
          </cell>
          <cell r="AD6">
            <v>265351</v>
          </cell>
          <cell r="AE6">
            <v>551436</v>
          </cell>
          <cell r="AF6">
            <v>102476</v>
          </cell>
          <cell r="AG6">
            <v>272679</v>
          </cell>
          <cell r="AH6">
            <v>405966</v>
          </cell>
          <cell r="AI6">
            <v>249896</v>
          </cell>
          <cell r="AJ6">
            <v>329036</v>
          </cell>
          <cell r="AK6">
            <v>119879</v>
          </cell>
          <cell r="AL6">
            <v>450182</v>
          </cell>
          <cell r="AM6">
            <v>264527</v>
          </cell>
          <cell r="AN6">
            <v>389127</v>
          </cell>
          <cell r="AO6">
            <v>301620</v>
          </cell>
          <cell r="AP6">
            <v>395004</v>
          </cell>
          <cell r="AQ6">
            <v>273203</v>
          </cell>
          <cell r="AR6">
            <v>398352</v>
          </cell>
          <cell r="AS6">
            <v>298567</v>
          </cell>
          <cell r="AT6">
            <v>395520</v>
          </cell>
          <cell r="AU6">
            <v>306329</v>
          </cell>
          <cell r="AV6">
            <v>334304</v>
          </cell>
          <cell r="AW6">
            <v>371700</v>
          </cell>
          <cell r="AX6">
            <v>281305</v>
          </cell>
          <cell r="AY6">
            <v>281318</v>
          </cell>
          <cell r="AZ6">
            <v>248830</v>
          </cell>
          <cell r="BA6">
            <v>267625</v>
          </cell>
          <cell r="BB6">
            <v>301880</v>
          </cell>
          <cell r="BC6">
            <v>303265</v>
          </cell>
          <cell r="BD6">
            <v>247988</v>
          </cell>
          <cell r="BE6">
            <v>276704</v>
          </cell>
          <cell r="BF6">
            <v>335333</v>
          </cell>
          <cell r="BG6">
            <v>267629</v>
          </cell>
          <cell r="BH6">
            <v>281710</v>
          </cell>
          <cell r="BI6">
            <v>209415</v>
          </cell>
          <cell r="BJ6">
            <v>363482</v>
          </cell>
          <cell r="BK6">
            <v>266643</v>
          </cell>
          <cell r="BL6">
            <v>294380</v>
          </cell>
          <cell r="BM6">
            <v>243258</v>
          </cell>
          <cell r="BN6">
            <v>319547</v>
          </cell>
          <cell r="BO6">
            <v>295874</v>
          </cell>
          <cell r="BP6">
            <v>223152</v>
          </cell>
          <cell r="BQ6">
            <v>270281</v>
          </cell>
          <cell r="BR6">
            <v>325221</v>
          </cell>
          <cell r="BS6">
            <v>313554</v>
          </cell>
          <cell r="BT6">
            <v>257100</v>
          </cell>
          <cell r="BU6">
            <v>227273</v>
          </cell>
          <cell r="BV6">
            <v>356012</v>
          </cell>
          <cell r="BW6">
            <v>242207</v>
          </cell>
          <cell r="BX6">
            <v>295022</v>
          </cell>
          <cell r="BY6">
            <v>265151</v>
          </cell>
          <cell r="BZ6">
            <v>339802</v>
          </cell>
          <cell r="CA6">
            <v>288236</v>
          </cell>
          <cell r="CB6">
            <v>186610</v>
          </cell>
        </row>
        <row r="7">
          <cell r="A7" t="str">
            <v>Panadol Actifast</v>
          </cell>
          <cell r="B7">
            <v>0</v>
          </cell>
          <cell r="C7">
            <v>0</v>
          </cell>
          <cell r="D7">
            <v>1856869</v>
          </cell>
          <cell r="E7">
            <v>473175</v>
          </cell>
          <cell r="F7">
            <v>367538</v>
          </cell>
          <cell r="G7">
            <v>405143</v>
          </cell>
          <cell r="H7">
            <v>465839</v>
          </cell>
          <cell r="I7">
            <v>566307</v>
          </cell>
          <cell r="J7">
            <v>676237</v>
          </cell>
          <cell r="K7">
            <v>699243</v>
          </cell>
          <cell r="L7">
            <v>609385</v>
          </cell>
          <cell r="M7">
            <v>1042040</v>
          </cell>
          <cell r="N7">
            <v>699476</v>
          </cell>
          <cell r="O7">
            <v>805104</v>
          </cell>
          <cell r="P7">
            <v>831851</v>
          </cell>
          <cell r="Q7">
            <v>468346</v>
          </cell>
          <cell r="R7">
            <v>1162941</v>
          </cell>
          <cell r="S7">
            <v>665819</v>
          </cell>
          <cell r="T7">
            <v>601546</v>
          </cell>
          <cell r="U7">
            <v>1159072</v>
          </cell>
          <cell r="V7">
            <v>964567</v>
          </cell>
          <cell r="W7">
            <v>1246291</v>
          </cell>
          <cell r="X7">
            <v>1153555</v>
          </cell>
          <cell r="Y7">
            <v>1085836</v>
          </cell>
          <cell r="Z7">
            <v>1267724</v>
          </cell>
          <cell r="AA7">
            <v>596571</v>
          </cell>
          <cell r="AB7">
            <v>1725967</v>
          </cell>
          <cell r="AC7">
            <v>927323</v>
          </cell>
          <cell r="AD7">
            <v>1443726</v>
          </cell>
          <cell r="AE7">
            <v>1511133</v>
          </cell>
          <cell r="AF7">
            <v>1976403</v>
          </cell>
          <cell r="AG7">
            <v>1619847</v>
          </cell>
          <cell r="AH7">
            <v>2128019</v>
          </cell>
          <cell r="AI7">
            <v>1015179</v>
          </cell>
          <cell r="AJ7">
            <v>83120</v>
          </cell>
          <cell r="AK7">
            <v>1142877</v>
          </cell>
          <cell r="AL7">
            <v>668404</v>
          </cell>
          <cell r="AM7">
            <v>1890030</v>
          </cell>
          <cell r="AN7">
            <v>2005811</v>
          </cell>
          <cell r="AO7">
            <v>998138</v>
          </cell>
          <cell r="AP7">
            <v>1466322</v>
          </cell>
          <cell r="AQ7">
            <v>1638856</v>
          </cell>
          <cell r="AR7">
            <v>2264616</v>
          </cell>
          <cell r="AS7">
            <v>1964294</v>
          </cell>
          <cell r="AT7">
            <v>1943490</v>
          </cell>
          <cell r="AU7">
            <v>2016271</v>
          </cell>
          <cell r="AV7">
            <v>1975579</v>
          </cell>
          <cell r="AW7">
            <v>2145744</v>
          </cell>
          <cell r="AX7">
            <v>1903916</v>
          </cell>
          <cell r="AY7">
            <v>1944306</v>
          </cell>
          <cell r="AZ7">
            <v>1135042</v>
          </cell>
          <cell r="BA7">
            <v>1219548</v>
          </cell>
          <cell r="BB7">
            <v>1327086</v>
          </cell>
          <cell r="BC7">
            <v>1299714</v>
          </cell>
          <cell r="BD7">
            <v>1193268</v>
          </cell>
          <cell r="BE7">
            <v>992732</v>
          </cell>
          <cell r="BF7">
            <v>1064208</v>
          </cell>
          <cell r="BG7">
            <v>1143199</v>
          </cell>
          <cell r="BH7">
            <v>1211814</v>
          </cell>
          <cell r="BI7">
            <v>1337500</v>
          </cell>
          <cell r="BJ7">
            <v>1285974</v>
          </cell>
          <cell r="BK7">
            <v>1202207</v>
          </cell>
          <cell r="BL7">
            <v>985597</v>
          </cell>
          <cell r="BM7">
            <v>1075022</v>
          </cell>
          <cell r="BN7">
            <v>1129779</v>
          </cell>
          <cell r="BO7">
            <v>1220969</v>
          </cell>
          <cell r="BP7">
            <v>1330531</v>
          </cell>
          <cell r="BQ7">
            <v>1296898</v>
          </cell>
          <cell r="BR7">
            <v>1188876</v>
          </cell>
          <cell r="BS7">
            <v>994811</v>
          </cell>
          <cell r="BT7">
            <v>1068098</v>
          </cell>
          <cell r="BU7">
            <v>1140733</v>
          </cell>
          <cell r="BV7">
            <v>1207662</v>
          </cell>
          <cell r="BW7">
            <v>1339762</v>
          </cell>
          <cell r="BX7">
            <v>1349975</v>
          </cell>
          <cell r="BY7">
            <v>1255427</v>
          </cell>
          <cell r="BZ7">
            <v>1026765</v>
          </cell>
          <cell r="CA7">
            <v>1127024</v>
          </cell>
          <cell r="CB7">
            <v>1186331</v>
          </cell>
        </row>
        <row r="8">
          <cell r="A8" t="str">
            <v>Panadol Extend</v>
          </cell>
          <cell r="B8">
            <v>0</v>
          </cell>
          <cell r="C8">
            <v>0</v>
          </cell>
          <cell r="D8">
            <v>-15409</v>
          </cell>
          <cell r="E8">
            <v>-392</v>
          </cell>
          <cell r="F8">
            <v>0</v>
          </cell>
          <cell r="G8">
            <v>0</v>
          </cell>
          <cell r="H8">
            <v>0</v>
          </cell>
          <cell r="I8">
            <v>0</v>
          </cell>
          <cell r="J8">
            <v>0</v>
          </cell>
          <cell r="K8">
            <v>15801</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83803</v>
          </cell>
          <cell r="AH8">
            <v>1506960</v>
          </cell>
          <cell r="AI8">
            <v>982655</v>
          </cell>
          <cell r="AJ8">
            <v>-24119</v>
          </cell>
          <cell r="AK8">
            <v>961378</v>
          </cell>
          <cell r="AL8">
            <v>525175</v>
          </cell>
          <cell r="AM8">
            <v>509184</v>
          </cell>
          <cell r="AN8">
            <v>885341</v>
          </cell>
          <cell r="AO8">
            <v>677171</v>
          </cell>
          <cell r="AP8">
            <v>934318</v>
          </cell>
          <cell r="AQ8">
            <v>732623</v>
          </cell>
          <cell r="AR8">
            <v>1003534</v>
          </cell>
          <cell r="AS8">
            <v>923394</v>
          </cell>
          <cell r="AT8">
            <v>922394</v>
          </cell>
          <cell r="AU8">
            <v>922394</v>
          </cell>
          <cell r="AV8">
            <v>922394</v>
          </cell>
          <cell r="AW8">
            <v>922394</v>
          </cell>
          <cell r="AX8">
            <v>922394</v>
          </cell>
          <cell r="AY8">
            <v>922394</v>
          </cell>
          <cell r="AZ8">
            <v>595671</v>
          </cell>
          <cell r="BA8">
            <v>595671</v>
          </cell>
          <cell r="BB8">
            <v>595671</v>
          </cell>
          <cell r="BC8">
            <v>595671</v>
          </cell>
          <cell r="BD8">
            <v>595671</v>
          </cell>
          <cell r="BE8">
            <v>595671</v>
          </cell>
          <cell r="BF8">
            <v>595671</v>
          </cell>
          <cell r="BG8">
            <v>595671</v>
          </cell>
          <cell r="BH8">
            <v>595671</v>
          </cell>
          <cell r="BI8">
            <v>595671</v>
          </cell>
          <cell r="BJ8">
            <v>595671</v>
          </cell>
          <cell r="BK8">
            <v>595671</v>
          </cell>
          <cell r="BL8">
            <v>595671</v>
          </cell>
          <cell r="BM8">
            <v>595671</v>
          </cell>
          <cell r="BN8">
            <v>595671</v>
          </cell>
          <cell r="BO8">
            <v>595671</v>
          </cell>
          <cell r="BP8">
            <v>595671</v>
          </cell>
          <cell r="BQ8">
            <v>595671</v>
          </cell>
          <cell r="BR8">
            <v>595671</v>
          </cell>
          <cell r="BS8">
            <v>595671</v>
          </cell>
          <cell r="BT8">
            <v>595671</v>
          </cell>
          <cell r="BU8">
            <v>595671</v>
          </cell>
          <cell r="BV8">
            <v>595671</v>
          </cell>
          <cell r="BW8">
            <v>595671</v>
          </cell>
          <cell r="BX8">
            <v>616636</v>
          </cell>
          <cell r="BY8">
            <v>616636</v>
          </cell>
          <cell r="BZ8">
            <v>616636</v>
          </cell>
          <cell r="CA8">
            <v>616636</v>
          </cell>
          <cell r="CB8">
            <v>616636</v>
          </cell>
        </row>
        <row r="9">
          <cell r="A9" t="str">
            <v>Panasol Soluble</v>
          </cell>
          <cell r="B9">
            <v>259227.79</v>
          </cell>
          <cell r="C9">
            <v>582672.29</v>
          </cell>
          <cell r="D9">
            <v>962699</v>
          </cell>
          <cell r="E9">
            <v>627375</v>
          </cell>
          <cell r="F9">
            <v>365978</v>
          </cell>
          <cell r="G9">
            <v>641466</v>
          </cell>
          <cell r="H9">
            <v>209490</v>
          </cell>
          <cell r="I9">
            <v>530597</v>
          </cell>
          <cell r="J9">
            <v>409961</v>
          </cell>
          <cell r="K9">
            <v>403269</v>
          </cell>
          <cell r="L9">
            <v>767671</v>
          </cell>
          <cell r="M9">
            <v>408871</v>
          </cell>
          <cell r="N9">
            <v>812832</v>
          </cell>
          <cell r="O9">
            <v>590257</v>
          </cell>
          <cell r="P9">
            <v>411103</v>
          </cell>
          <cell r="Q9">
            <v>228303</v>
          </cell>
          <cell r="R9">
            <v>614429</v>
          </cell>
          <cell r="S9">
            <v>258281</v>
          </cell>
          <cell r="T9">
            <v>328161</v>
          </cell>
          <cell r="U9">
            <v>478518</v>
          </cell>
          <cell r="V9">
            <v>419762</v>
          </cell>
          <cell r="W9">
            <v>756029</v>
          </cell>
          <cell r="X9">
            <v>388754</v>
          </cell>
          <cell r="Y9">
            <v>473874</v>
          </cell>
          <cell r="Z9">
            <v>331348</v>
          </cell>
          <cell r="AA9">
            <v>430025</v>
          </cell>
          <cell r="AB9">
            <v>367067</v>
          </cell>
          <cell r="AC9">
            <v>86018</v>
          </cell>
          <cell r="AD9">
            <v>710315</v>
          </cell>
          <cell r="AE9">
            <v>309544</v>
          </cell>
          <cell r="AF9">
            <v>349266</v>
          </cell>
          <cell r="AG9">
            <v>380586</v>
          </cell>
          <cell r="AH9">
            <v>452251</v>
          </cell>
          <cell r="AI9">
            <v>568052</v>
          </cell>
          <cell r="AJ9">
            <v>535914</v>
          </cell>
          <cell r="AK9">
            <v>568998</v>
          </cell>
          <cell r="AL9">
            <v>864602</v>
          </cell>
          <cell r="AM9">
            <v>769490</v>
          </cell>
          <cell r="AN9">
            <v>506794</v>
          </cell>
          <cell r="AO9">
            <v>458579</v>
          </cell>
          <cell r="AP9">
            <v>593827</v>
          </cell>
          <cell r="AQ9">
            <v>596059</v>
          </cell>
          <cell r="AR9">
            <v>898382</v>
          </cell>
          <cell r="AS9">
            <v>713500</v>
          </cell>
          <cell r="AT9">
            <v>713485</v>
          </cell>
          <cell r="AU9">
            <v>713479</v>
          </cell>
          <cell r="AV9">
            <v>713484</v>
          </cell>
          <cell r="AW9">
            <v>731707</v>
          </cell>
          <cell r="AX9">
            <v>802912</v>
          </cell>
          <cell r="AY9">
            <v>802912</v>
          </cell>
          <cell r="AZ9">
            <v>512790</v>
          </cell>
          <cell r="BA9">
            <v>476295</v>
          </cell>
          <cell r="BB9">
            <v>447354</v>
          </cell>
          <cell r="BC9">
            <v>411483</v>
          </cell>
          <cell r="BD9">
            <v>386136</v>
          </cell>
          <cell r="BE9">
            <v>423161</v>
          </cell>
          <cell r="BF9">
            <v>419378</v>
          </cell>
          <cell r="BG9">
            <v>500147</v>
          </cell>
          <cell r="BH9">
            <v>464874</v>
          </cell>
          <cell r="BI9">
            <v>436783</v>
          </cell>
          <cell r="BJ9">
            <v>401873</v>
          </cell>
          <cell r="BK9">
            <v>377266</v>
          </cell>
          <cell r="BL9">
            <v>413587</v>
          </cell>
          <cell r="BM9">
            <v>409993</v>
          </cell>
          <cell r="BN9">
            <v>488941</v>
          </cell>
          <cell r="BO9">
            <v>454406</v>
          </cell>
          <cell r="BP9">
            <v>426972</v>
          </cell>
          <cell r="BQ9">
            <v>392974</v>
          </cell>
          <cell r="BR9">
            <v>369134</v>
          </cell>
          <cell r="BS9">
            <v>404735</v>
          </cell>
          <cell r="BT9">
            <v>401210</v>
          </cell>
          <cell r="BU9">
            <v>478250</v>
          </cell>
          <cell r="BV9">
            <v>444283</v>
          </cell>
          <cell r="BW9">
            <v>417436</v>
          </cell>
          <cell r="BX9">
            <v>399931</v>
          </cell>
          <cell r="BY9">
            <v>375932</v>
          </cell>
          <cell r="BZ9">
            <v>412223</v>
          </cell>
          <cell r="CA9">
            <v>408581</v>
          </cell>
          <cell r="CB9">
            <v>486731</v>
          </cell>
        </row>
        <row r="10">
          <cell r="A10" t="str">
            <v>OXY</v>
          </cell>
          <cell r="B10">
            <v>106065.17</v>
          </cell>
          <cell r="C10">
            <v>22139.3</v>
          </cell>
          <cell r="D10">
            <v>149918</v>
          </cell>
          <cell r="E10">
            <v>103924</v>
          </cell>
          <cell r="F10">
            <v>164951</v>
          </cell>
          <cell r="G10">
            <v>130063</v>
          </cell>
          <cell r="H10">
            <v>62103</v>
          </cell>
          <cell r="I10">
            <v>157859</v>
          </cell>
          <cell r="J10">
            <v>212549</v>
          </cell>
          <cell r="K10">
            <v>194630</v>
          </cell>
          <cell r="L10">
            <v>94015</v>
          </cell>
          <cell r="M10">
            <v>135626</v>
          </cell>
          <cell r="N10">
            <v>159685</v>
          </cell>
          <cell r="O10">
            <v>-170563</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35253.29</v>
          </cell>
          <cell r="C11">
            <v>37123.589999999997</v>
          </cell>
          <cell r="D11">
            <v>31773</v>
          </cell>
          <cell r="E11">
            <v>17894</v>
          </cell>
          <cell r="F11">
            <v>25338</v>
          </cell>
          <cell r="G11">
            <v>11163</v>
          </cell>
          <cell r="H11">
            <v>56888</v>
          </cell>
          <cell r="I11">
            <v>59601</v>
          </cell>
          <cell r="J11">
            <v>6681</v>
          </cell>
          <cell r="K11">
            <v>5255</v>
          </cell>
          <cell r="L11">
            <v>2686</v>
          </cell>
          <cell r="M11">
            <v>-1340</v>
          </cell>
          <cell r="N11">
            <v>-1323</v>
          </cell>
          <cell r="O11">
            <v>-34989</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436436.32</v>
          </cell>
          <cell r="C12">
            <v>214151.54</v>
          </cell>
          <cell r="D12">
            <v>648429</v>
          </cell>
          <cell r="E12">
            <v>625007</v>
          </cell>
          <cell r="F12">
            <v>315143</v>
          </cell>
          <cell r="G12">
            <v>496294</v>
          </cell>
          <cell r="H12">
            <v>565820</v>
          </cell>
          <cell r="I12">
            <v>514923</v>
          </cell>
          <cell r="J12">
            <v>335466</v>
          </cell>
          <cell r="K12">
            <v>445309</v>
          </cell>
          <cell r="L12">
            <v>597571</v>
          </cell>
          <cell r="M12">
            <v>561399</v>
          </cell>
          <cell r="N12">
            <v>353626</v>
          </cell>
          <cell r="O12">
            <v>246651</v>
          </cell>
          <cell r="P12">
            <v>437569</v>
          </cell>
          <cell r="Q12">
            <v>380574</v>
          </cell>
          <cell r="R12">
            <v>465191</v>
          </cell>
          <cell r="S12">
            <v>365996</v>
          </cell>
          <cell r="T12">
            <v>610281</v>
          </cell>
          <cell r="U12">
            <v>284367</v>
          </cell>
          <cell r="V12">
            <v>527404</v>
          </cell>
          <cell r="W12">
            <v>541658</v>
          </cell>
          <cell r="X12">
            <v>536319</v>
          </cell>
          <cell r="Y12">
            <v>653775</v>
          </cell>
          <cell r="Z12">
            <v>472000</v>
          </cell>
          <cell r="AA12">
            <v>434063</v>
          </cell>
          <cell r="AB12">
            <v>750497</v>
          </cell>
          <cell r="AC12">
            <v>567667</v>
          </cell>
          <cell r="AD12">
            <v>945768</v>
          </cell>
          <cell r="AE12">
            <v>709440</v>
          </cell>
          <cell r="AF12">
            <v>678811</v>
          </cell>
          <cell r="AG12">
            <v>790454</v>
          </cell>
          <cell r="AH12">
            <v>904665</v>
          </cell>
          <cell r="AI12">
            <v>582133</v>
          </cell>
          <cell r="AJ12">
            <v>830463</v>
          </cell>
          <cell r="AK12">
            <v>686738</v>
          </cell>
          <cell r="AL12">
            <v>448037</v>
          </cell>
          <cell r="AM12">
            <v>430750</v>
          </cell>
          <cell r="AN12">
            <v>818232</v>
          </cell>
          <cell r="AO12">
            <v>391456</v>
          </cell>
          <cell r="AP12">
            <v>699224</v>
          </cell>
          <cell r="AQ12">
            <v>618427</v>
          </cell>
          <cell r="AR12">
            <v>840923</v>
          </cell>
          <cell r="AS12">
            <v>758720</v>
          </cell>
          <cell r="AT12">
            <v>563287</v>
          </cell>
          <cell r="AU12">
            <v>613930</v>
          </cell>
          <cell r="AV12">
            <v>618948</v>
          </cell>
          <cell r="AW12">
            <v>714714</v>
          </cell>
          <cell r="AX12">
            <v>614390</v>
          </cell>
          <cell r="AY12">
            <v>619046</v>
          </cell>
          <cell r="AZ12">
            <v>796048</v>
          </cell>
          <cell r="BA12">
            <v>782801</v>
          </cell>
          <cell r="BB12">
            <v>663672</v>
          </cell>
          <cell r="BC12">
            <v>611268</v>
          </cell>
          <cell r="BD12">
            <v>809882</v>
          </cell>
          <cell r="BE12">
            <v>746380</v>
          </cell>
          <cell r="BF12">
            <v>645651</v>
          </cell>
          <cell r="BG12">
            <v>636797</v>
          </cell>
          <cell r="BH12">
            <v>813987</v>
          </cell>
          <cell r="BI12">
            <v>762578</v>
          </cell>
          <cell r="BJ12">
            <v>625809</v>
          </cell>
          <cell r="BK12">
            <v>589141</v>
          </cell>
          <cell r="BL12">
            <v>826588</v>
          </cell>
          <cell r="BM12">
            <v>803621</v>
          </cell>
          <cell r="BN12">
            <v>687765</v>
          </cell>
          <cell r="BO12">
            <v>645205</v>
          </cell>
          <cell r="BP12">
            <v>845491</v>
          </cell>
          <cell r="BQ12">
            <v>780632</v>
          </cell>
          <cell r="BR12">
            <v>678244</v>
          </cell>
          <cell r="BS12">
            <v>664457</v>
          </cell>
          <cell r="BT12">
            <v>848092</v>
          </cell>
          <cell r="BU12">
            <v>800154</v>
          </cell>
          <cell r="BV12">
            <v>672315</v>
          </cell>
          <cell r="BW12">
            <v>633878</v>
          </cell>
          <cell r="BX12">
            <v>909694</v>
          </cell>
          <cell r="BY12">
            <v>881171</v>
          </cell>
          <cell r="BZ12">
            <v>765226</v>
          </cell>
          <cell r="CA12">
            <v>728333</v>
          </cell>
          <cell r="CB12">
            <v>925865</v>
          </cell>
        </row>
        <row r="13">
          <cell r="A13" t="str">
            <v>ZENTEL</v>
          </cell>
          <cell r="B13">
            <v>486138.61</v>
          </cell>
          <cell r="C13">
            <v>398421.87</v>
          </cell>
          <cell r="D13">
            <v>98615</v>
          </cell>
          <cell r="E13">
            <v>182407</v>
          </cell>
          <cell r="F13">
            <v>321393</v>
          </cell>
          <cell r="G13">
            <v>335906</v>
          </cell>
          <cell r="H13">
            <v>170489</v>
          </cell>
          <cell r="I13">
            <v>159753</v>
          </cell>
          <cell r="J13">
            <v>319809</v>
          </cell>
          <cell r="K13">
            <v>175858</v>
          </cell>
          <cell r="L13">
            <v>521749</v>
          </cell>
          <cell r="M13">
            <v>409714</v>
          </cell>
          <cell r="N13">
            <v>112224</v>
          </cell>
          <cell r="O13">
            <v>445800</v>
          </cell>
          <cell r="P13">
            <v>108175</v>
          </cell>
          <cell r="Q13">
            <v>47762</v>
          </cell>
          <cell r="R13">
            <v>430848</v>
          </cell>
          <cell r="S13">
            <v>132551</v>
          </cell>
          <cell r="T13">
            <v>188003</v>
          </cell>
          <cell r="U13">
            <v>224088</v>
          </cell>
          <cell r="V13">
            <v>225040</v>
          </cell>
          <cell r="W13">
            <v>152340</v>
          </cell>
          <cell r="X13">
            <v>172688</v>
          </cell>
          <cell r="Y13">
            <v>266333</v>
          </cell>
          <cell r="Z13">
            <v>340737</v>
          </cell>
          <cell r="AA13">
            <v>262646</v>
          </cell>
          <cell r="AB13">
            <v>123477</v>
          </cell>
          <cell r="AC13">
            <v>331553</v>
          </cell>
          <cell r="AD13">
            <v>409090</v>
          </cell>
          <cell r="AE13">
            <v>155596</v>
          </cell>
          <cell r="AF13">
            <v>199986</v>
          </cell>
          <cell r="AG13">
            <v>317482</v>
          </cell>
          <cell r="AH13">
            <v>203745</v>
          </cell>
          <cell r="AI13">
            <v>291730</v>
          </cell>
          <cell r="AJ13">
            <v>248100</v>
          </cell>
          <cell r="AK13">
            <v>157345</v>
          </cell>
          <cell r="AL13">
            <v>188659</v>
          </cell>
          <cell r="AM13">
            <v>170135</v>
          </cell>
          <cell r="AN13">
            <v>232566</v>
          </cell>
          <cell r="AO13">
            <v>193775</v>
          </cell>
          <cell r="AP13">
            <v>260695</v>
          </cell>
          <cell r="AQ13">
            <v>256080</v>
          </cell>
          <cell r="AR13">
            <v>252079</v>
          </cell>
          <cell r="AS13">
            <v>220588</v>
          </cell>
          <cell r="AT13">
            <v>274897</v>
          </cell>
          <cell r="AU13">
            <v>275100</v>
          </cell>
          <cell r="AV13">
            <v>235734</v>
          </cell>
          <cell r="AW13">
            <v>245519</v>
          </cell>
          <cell r="AX13">
            <v>283879</v>
          </cell>
          <cell r="AY13">
            <v>245726</v>
          </cell>
          <cell r="AZ13">
            <v>262655</v>
          </cell>
          <cell r="BA13">
            <v>264531</v>
          </cell>
          <cell r="BB13">
            <v>288060</v>
          </cell>
          <cell r="BC13">
            <v>280795</v>
          </cell>
          <cell r="BD13">
            <v>275754</v>
          </cell>
          <cell r="BE13">
            <v>263068</v>
          </cell>
          <cell r="BF13">
            <v>269161</v>
          </cell>
          <cell r="BG13">
            <v>259911</v>
          </cell>
          <cell r="BH13">
            <v>279951</v>
          </cell>
          <cell r="BI13">
            <v>282265</v>
          </cell>
          <cell r="BJ13">
            <v>288004</v>
          </cell>
          <cell r="BK13">
            <v>270313</v>
          </cell>
          <cell r="BL13">
            <v>276487</v>
          </cell>
          <cell r="BM13">
            <v>261585</v>
          </cell>
          <cell r="BN13">
            <v>265737</v>
          </cell>
          <cell r="BO13">
            <v>273312</v>
          </cell>
          <cell r="BP13">
            <v>294799</v>
          </cell>
          <cell r="BQ13">
            <v>279641</v>
          </cell>
          <cell r="BR13">
            <v>275528</v>
          </cell>
          <cell r="BS13">
            <v>269318</v>
          </cell>
          <cell r="BT13">
            <v>273727</v>
          </cell>
          <cell r="BU13">
            <v>257028</v>
          </cell>
          <cell r="BV13">
            <v>278257</v>
          </cell>
          <cell r="BW13">
            <v>287396</v>
          </cell>
          <cell r="BX13">
            <v>308257</v>
          </cell>
          <cell r="BY13">
            <v>281888</v>
          </cell>
          <cell r="BZ13">
            <v>289794</v>
          </cell>
          <cell r="CA13">
            <v>281419</v>
          </cell>
          <cell r="CB13">
            <v>284272</v>
          </cell>
        </row>
        <row r="14">
          <cell r="A14" t="str">
            <v>VALDA</v>
          </cell>
          <cell r="B14">
            <v>-64.73</v>
          </cell>
          <cell r="C14">
            <v>-11011.36</v>
          </cell>
          <cell r="D14">
            <v>-520</v>
          </cell>
          <cell r="E14">
            <v>0</v>
          </cell>
          <cell r="F14">
            <v>0</v>
          </cell>
          <cell r="G14">
            <v>-151</v>
          </cell>
          <cell r="H14">
            <v>-2</v>
          </cell>
          <cell r="I14">
            <v>0</v>
          </cell>
          <cell r="J14">
            <v>-351</v>
          </cell>
          <cell r="K14">
            <v>0</v>
          </cell>
          <cell r="L14">
            <v>-730</v>
          </cell>
          <cell r="M14">
            <v>0</v>
          </cell>
          <cell r="N14">
            <v>0</v>
          </cell>
          <cell r="O14">
            <v>-408</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row>
        <row r="15">
          <cell r="A15" t="str">
            <v>CORTAL</v>
          </cell>
          <cell r="B15">
            <v>150043.21</v>
          </cell>
          <cell r="C15">
            <v>23014.33</v>
          </cell>
          <cell r="D15">
            <v>167138</v>
          </cell>
          <cell r="E15">
            <v>118092</v>
          </cell>
          <cell r="F15">
            <v>124291</v>
          </cell>
          <cell r="G15">
            <v>168357</v>
          </cell>
          <cell r="H15">
            <v>125051</v>
          </cell>
          <cell r="I15">
            <v>98025</v>
          </cell>
          <cell r="J15">
            <v>162962</v>
          </cell>
          <cell r="K15">
            <v>87266</v>
          </cell>
          <cell r="L15">
            <v>100001</v>
          </cell>
          <cell r="M15">
            <v>40068</v>
          </cell>
          <cell r="N15">
            <v>112444</v>
          </cell>
          <cell r="O15">
            <v>81769</v>
          </cell>
          <cell r="P15">
            <v>60929</v>
          </cell>
          <cell r="Q15">
            <v>69217</v>
          </cell>
          <cell r="R15">
            <v>91789</v>
          </cell>
          <cell r="S15">
            <v>143247</v>
          </cell>
          <cell r="T15">
            <v>209998</v>
          </cell>
          <cell r="U15">
            <v>193491</v>
          </cell>
          <cell r="V15">
            <v>71885</v>
          </cell>
          <cell r="W15">
            <v>138420</v>
          </cell>
          <cell r="X15">
            <v>71309</v>
          </cell>
          <cell r="Y15">
            <v>15858</v>
          </cell>
          <cell r="Z15">
            <v>24881</v>
          </cell>
          <cell r="AA15">
            <v>36250</v>
          </cell>
          <cell r="AB15">
            <v>58452</v>
          </cell>
          <cell r="AC15">
            <v>53548</v>
          </cell>
          <cell r="AD15">
            <v>76556</v>
          </cell>
          <cell r="AE15">
            <v>75253</v>
          </cell>
          <cell r="AF15">
            <v>86303</v>
          </cell>
          <cell r="AG15">
            <v>41874</v>
          </cell>
          <cell r="AH15">
            <v>75455</v>
          </cell>
          <cell r="AI15">
            <v>47926</v>
          </cell>
          <cell r="AJ15">
            <v>151218</v>
          </cell>
          <cell r="AK15">
            <v>25929</v>
          </cell>
          <cell r="AL15">
            <v>84577</v>
          </cell>
          <cell r="AM15">
            <v>28156</v>
          </cell>
          <cell r="AN15">
            <v>78065</v>
          </cell>
          <cell r="AO15">
            <v>60843</v>
          </cell>
          <cell r="AP15">
            <v>75845</v>
          </cell>
          <cell r="AQ15">
            <v>60735</v>
          </cell>
          <cell r="AR15">
            <v>61726</v>
          </cell>
          <cell r="AS15">
            <v>75902</v>
          </cell>
          <cell r="AT15">
            <v>68321</v>
          </cell>
          <cell r="AU15">
            <v>60742</v>
          </cell>
          <cell r="AV15">
            <v>60727</v>
          </cell>
          <cell r="AW15">
            <v>68323</v>
          </cell>
          <cell r="AX15">
            <v>60734</v>
          </cell>
          <cell r="AY15">
            <v>60728</v>
          </cell>
          <cell r="AZ15">
            <v>55819</v>
          </cell>
          <cell r="BA15">
            <v>55110</v>
          </cell>
          <cell r="BB15">
            <v>58287</v>
          </cell>
          <cell r="BC15">
            <v>80086</v>
          </cell>
          <cell r="BD15">
            <v>87315</v>
          </cell>
          <cell r="BE15">
            <v>88644</v>
          </cell>
          <cell r="BF15">
            <v>76782</v>
          </cell>
          <cell r="BG15">
            <v>70728</v>
          </cell>
          <cell r="BH15">
            <v>58046</v>
          </cell>
          <cell r="BI15">
            <v>56010</v>
          </cell>
          <cell r="BJ15">
            <v>53074</v>
          </cell>
          <cell r="BK15">
            <v>58654</v>
          </cell>
          <cell r="BL15">
            <v>55819</v>
          </cell>
          <cell r="BM15">
            <v>55110</v>
          </cell>
          <cell r="BN15">
            <v>58287</v>
          </cell>
          <cell r="BO15">
            <v>80086</v>
          </cell>
          <cell r="BP15">
            <v>87315</v>
          </cell>
          <cell r="BQ15">
            <v>88644</v>
          </cell>
          <cell r="BR15">
            <v>76782</v>
          </cell>
          <cell r="BS15">
            <v>70728</v>
          </cell>
          <cell r="BT15">
            <v>58046</v>
          </cell>
          <cell r="BU15">
            <v>56010</v>
          </cell>
          <cell r="BV15">
            <v>53074</v>
          </cell>
          <cell r="BW15">
            <v>58654</v>
          </cell>
          <cell r="BX15">
            <v>59636</v>
          </cell>
          <cell r="BY15">
            <v>58878</v>
          </cell>
          <cell r="BZ15">
            <v>62272</v>
          </cell>
          <cell r="CA15">
            <v>85562</v>
          </cell>
          <cell r="CB15">
            <v>93285</v>
          </cell>
        </row>
        <row r="16">
          <cell r="A16" t="str">
            <v>Sensodyne</v>
          </cell>
          <cell r="B16">
            <v>888686.3</v>
          </cell>
          <cell r="C16">
            <v>133957.04</v>
          </cell>
          <cell r="D16">
            <v>403275</v>
          </cell>
          <cell r="E16">
            <v>-24014</v>
          </cell>
          <cell r="F16">
            <v>88742</v>
          </cell>
          <cell r="G16">
            <v>520675</v>
          </cell>
          <cell r="H16">
            <v>930464</v>
          </cell>
          <cell r="I16">
            <v>1175882</v>
          </cell>
          <cell r="J16">
            <v>662982</v>
          </cell>
          <cell r="K16">
            <v>962243</v>
          </cell>
          <cell r="L16">
            <v>716958</v>
          </cell>
          <cell r="M16">
            <v>1040510</v>
          </cell>
          <cell r="N16">
            <v>468543</v>
          </cell>
          <cell r="O16">
            <v>310504</v>
          </cell>
          <cell r="P16">
            <v>431720</v>
          </cell>
          <cell r="Q16">
            <v>356938</v>
          </cell>
          <cell r="R16">
            <v>543528</v>
          </cell>
          <cell r="S16">
            <v>652353</v>
          </cell>
          <cell r="T16">
            <v>828346</v>
          </cell>
          <cell r="U16">
            <v>499386</v>
          </cell>
          <cell r="V16">
            <v>603698</v>
          </cell>
          <cell r="W16">
            <v>733844</v>
          </cell>
          <cell r="X16">
            <v>997222</v>
          </cell>
          <cell r="Y16">
            <v>404500</v>
          </cell>
          <cell r="Z16">
            <v>710303</v>
          </cell>
          <cell r="AA16">
            <v>707384</v>
          </cell>
          <cell r="AB16">
            <v>784675</v>
          </cell>
          <cell r="AC16">
            <v>376346</v>
          </cell>
          <cell r="AD16">
            <v>594025</v>
          </cell>
          <cell r="AE16">
            <v>1013482</v>
          </cell>
          <cell r="AF16">
            <v>648402</v>
          </cell>
          <cell r="AG16">
            <v>977377</v>
          </cell>
          <cell r="AH16">
            <v>210101</v>
          </cell>
          <cell r="AI16">
            <v>402767</v>
          </cell>
          <cell r="AJ16">
            <v>1082281</v>
          </cell>
          <cell r="AK16">
            <v>418083</v>
          </cell>
          <cell r="AL16">
            <v>430531</v>
          </cell>
          <cell r="AM16">
            <v>859446</v>
          </cell>
          <cell r="AN16">
            <v>1320792</v>
          </cell>
          <cell r="AO16">
            <v>338853</v>
          </cell>
          <cell r="AP16">
            <v>1173629</v>
          </cell>
          <cell r="AQ16">
            <v>1299591</v>
          </cell>
          <cell r="AR16">
            <v>1228927</v>
          </cell>
          <cell r="AS16">
            <v>733313</v>
          </cell>
          <cell r="AT16">
            <v>813816</v>
          </cell>
          <cell r="AU16">
            <v>938692</v>
          </cell>
          <cell r="AV16">
            <v>866193</v>
          </cell>
          <cell r="AW16">
            <v>1016175</v>
          </cell>
          <cell r="AX16">
            <v>944557</v>
          </cell>
          <cell r="AY16">
            <v>743233</v>
          </cell>
          <cell r="AZ16">
            <v>755545</v>
          </cell>
          <cell r="BA16">
            <v>665882</v>
          </cell>
          <cell r="BB16">
            <v>1354475</v>
          </cell>
          <cell r="BC16">
            <v>816463</v>
          </cell>
          <cell r="BD16">
            <v>927763</v>
          </cell>
          <cell r="BE16">
            <v>925288</v>
          </cell>
          <cell r="BF16">
            <v>918572</v>
          </cell>
          <cell r="BG16">
            <v>914820</v>
          </cell>
          <cell r="BH16">
            <v>863966</v>
          </cell>
          <cell r="BI16">
            <v>1245177</v>
          </cell>
          <cell r="BJ16">
            <v>1166397</v>
          </cell>
          <cell r="BK16">
            <v>856333</v>
          </cell>
          <cell r="BL16">
            <v>930425</v>
          </cell>
          <cell r="BM16">
            <v>800458</v>
          </cell>
          <cell r="BN16">
            <v>1405881</v>
          </cell>
          <cell r="BO16">
            <v>1219506</v>
          </cell>
          <cell r="BP16">
            <v>1265046</v>
          </cell>
          <cell r="BQ16">
            <v>1177117</v>
          </cell>
          <cell r="BR16">
            <v>1193991</v>
          </cell>
          <cell r="BS16">
            <v>1201586</v>
          </cell>
          <cell r="BT16">
            <v>1240530</v>
          </cell>
          <cell r="BU16">
            <v>1621168</v>
          </cell>
          <cell r="BV16">
            <v>1553397</v>
          </cell>
          <cell r="BW16">
            <v>1181287</v>
          </cell>
          <cell r="BX16">
            <v>1174459</v>
          </cell>
          <cell r="BY16">
            <v>1099621</v>
          </cell>
          <cell r="BZ16">
            <v>1258764</v>
          </cell>
          <cell r="CA16">
            <v>1182061</v>
          </cell>
          <cell r="CB16">
            <v>564092</v>
          </cell>
        </row>
        <row r="17">
          <cell r="A17" t="str">
            <v>POLIDENT</v>
          </cell>
          <cell r="B17">
            <v>13599.02</v>
          </cell>
          <cell r="C17">
            <v>-2891.8</v>
          </cell>
          <cell r="D17">
            <v>59754</v>
          </cell>
          <cell r="E17">
            <v>17314</v>
          </cell>
          <cell r="F17">
            <v>29572</v>
          </cell>
          <cell r="G17">
            <v>13107</v>
          </cell>
          <cell r="H17">
            <v>10134</v>
          </cell>
          <cell r="I17">
            <v>12551</v>
          </cell>
          <cell r="J17">
            <v>5171</v>
          </cell>
          <cell r="K17">
            <v>8733</v>
          </cell>
          <cell r="L17">
            <v>6331</v>
          </cell>
          <cell r="M17">
            <v>39102</v>
          </cell>
          <cell r="N17">
            <v>6051</v>
          </cell>
          <cell r="O17">
            <v>-2930</v>
          </cell>
          <cell r="P17">
            <v>19504</v>
          </cell>
          <cell r="Q17">
            <v>37621</v>
          </cell>
          <cell r="R17">
            <v>15673</v>
          </cell>
          <cell r="S17">
            <v>39453</v>
          </cell>
          <cell r="T17">
            <v>25318</v>
          </cell>
          <cell r="U17">
            <v>10289</v>
          </cell>
          <cell r="V17">
            <v>34872</v>
          </cell>
          <cell r="W17">
            <v>13847</v>
          </cell>
          <cell r="X17">
            <v>11696</v>
          </cell>
          <cell r="Y17">
            <v>5668</v>
          </cell>
          <cell r="Z17">
            <v>47739</v>
          </cell>
          <cell r="AA17">
            <v>55286</v>
          </cell>
          <cell r="AB17">
            <v>5110</v>
          </cell>
          <cell r="AC17">
            <v>8681</v>
          </cell>
          <cell r="AD17">
            <v>16971</v>
          </cell>
          <cell r="AE17">
            <v>16172</v>
          </cell>
          <cell r="AF17">
            <v>33673</v>
          </cell>
          <cell r="AG17">
            <v>108961</v>
          </cell>
          <cell r="AH17">
            <v>-45667</v>
          </cell>
          <cell r="AI17">
            <v>17466</v>
          </cell>
          <cell r="AJ17">
            <v>15877</v>
          </cell>
          <cell r="AK17">
            <v>16321</v>
          </cell>
          <cell r="AL17">
            <v>25837</v>
          </cell>
          <cell r="AM17">
            <v>18563</v>
          </cell>
          <cell r="AN17">
            <v>22055</v>
          </cell>
          <cell r="AO17">
            <v>16280</v>
          </cell>
          <cell r="AP17">
            <v>20004</v>
          </cell>
          <cell r="AQ17">
            <v>42451</v>
          </cell>
          <cell r="AR17">
            <v>39032</v>
          </cell>
          <cell r="AS17">
            <v>27589</v>
          </cell>
          <cell r="AT17">
            <v>31836</v>
          </cell>
          <cell r="AU17">
            <v>37144</v>
          </cell>
          <cell r="AV17">
            <v>31829</v>
          </cell>
          <cell r="AW17">
            <v>31836</v>
          </cell>
          <cell r="AX17">
            <v>27595</v>
          </cell>
          <cell r="AY17">
            <v>23347</v>
          </cell>
          <cell r="AZ17">
            <v>16065</v>
          </cell>
          <cell r="BA17">
            <v>17854</v>
          </cell>
          <cell r="BB17">
            <v>16895</v>
          </cell>
          <cell r="BC17">
            <v>18990</v>
          </cell>
          <cell r="BD17">
            <v>29988</v>
          </cell>
          <cell r="BE17">
            <v>22745</v>
          </cell>
          <cell r="BF17">
            <v>13499</v>
          </cell>
          <cell r="BG17">
            <v>13982</v>
          </cell>
          <cell r="BH17">
            <v>13920</v>
          </cell>
          <cell r="BI17">
            <v>17408</v>
          </cell>
          <cell r="BJ17">
            <v>17219</v>
          </cell>
          <cell r="BK17">
            <v>17718</v>
          </cell>
          <cell r="BL17">
            <v>16065</v>
          </cell>
          <cell r="BM17">
            <v>17854</v>
          </cell>
          <cell r="BN17">
            <v>16895</v>
          </cell>
          <cell r="BO17">
            <v>18990</v>
          </cell>
          <cell r="BP17">
            <v>29988</v>
          </cell>
          <cell r="BQ17">
            <v>22745</v>
          </cell>
          <cell r="BR17">
            <v>13499</v>
          </cell>
          <cell r="BS17">
            <v>13982</v>
          </cell>
          <cell r="BT17">
            <v>13920</v>
          </cell>
          <cell r="BU17">
            <v>17408</v>
          </cell>
          <cell r="BV17">
            <v>17219</v>
          </cell>
          <cell r="BW17">
            <v>17718</v>
          </cell>
          <cell r="BX17">
            <v>16805</v>
          </cell>
          <cell r="BY17">
            <v>18675</v>
          </cell>
          <cell r="BZ17">
            <v>17672</v>
          </cell>
          <cell r="CA17">
            <v>19864</v>
          </cell>
          <cell r="CB17">
            <v>31368</v>
          </cell>
        </row>
        <row r="18">
          <cell r="A18" t="str">
            <v>POLI-GRIP ADHESIVE 60G</v>
          </cell>
          <cell r="B18">
            <v>28582.75</v>
          </cell>
          <cell r="C18">
            <v>33272.449999999997</v>
          </cell>
          <cell r="D18">
            <v>82338</v>
          </cell>
          <cell r="E18">
            <v>23664</v>
          </cell>
          <cell r="F18">
            <v>63311</v>
          </cell>
          <cell r="G18">
            <v>52702</v>
          </cell>
          <cell r="H18">
            <v>105832</v>
          </cell>
          <cell r="I18">
            <v>55944</v>
          </cell>
          <cell r="J18">
            <v>28071</v>
          </cell>
          <cell r="K18">
            <v>50103</v>
          </cell>
          <cell r="L18">
            <v>74304</v>
          </cell>
          <cell r="M18">
            <v>110943</v>
          </cell>
          <cell r="N18">
            <v>75921</v>
          </cell>
          <cell r="O18">
            <v>6924</v>
          </cell>
          <cell r="P18">
            <v>40395</v>
          </cell>
          <cell r="Q18">
            <v>118707</v>
          </cell>
          <cell r="R18">
            <v>54168</v>
          </cell>
          <cell r="S18">
            <v>114550</v>
          </cell>
          <cell r="T18">
            <v>104037</v>
          </cell>
          <cell r="U18">
            <v>53582</v>
          </cell>
          <cell r="V18">
            <v>102336</v>
          </cell>
          <cell r="W18">
            <v>113609</v>
          </cell>
          <cell r="X18">
            <v>92991</v>
          </cell>
          <cell r="Y18">
            <v>46462</v>
          </cell>
          <cell r="Z18">
            <v>84992</v>
          </cell>
          <cell r="AA18">
            <v>84129</v>
          </cell>
          <cell r="AB18">
            <v>86089</v>
          </cell>
          <cell r="AC18">
            <v>43509</v>
          </cell>
          <cell r="AD18">
            <v>88511</v>
          </cell>
          <cell r="AE18">
            <v>153998</v>
          </cell>
          <cell r="AF18">
            <v>96558</v>
          </cell>
          <cell r="AG18">
            <v>87688</v>
          </cell>
          <cell r="AH18">
            <v>59592</v>
          </cell>
          <cell r="AI18">
            <v>62372</v>
          </cell>
          <cell r="AJ18">
            <v>59011</v>
          </cell>
          <cell r="AK18">
            <v>82561</v>
          </cell>
          <cell r="AL18">
            <v>56649</v>
          </cell>
          <cell r="AM18">
            <v>83676</v>
          </cell>
          <cell r="AN18">
            <v>97252</v>
          </cell>
          <cell r="AO18">
            <v>76471</v>
          </cell>
          <cell r="AP18">
            <v>94667</v>
          </cell>
          <cell r="AQ18">
            <v>110217</v>
          </cell>
          <cell r="AR18">
            <v>101589</v>
          </cell>
          <cell r="AS18">
            <v>88175</v>
          </cell>
          <cell r="AT18">
            <v>110216</v>
          </cell>
          <cell r="AU18">
            <v>111684</v>
          </cell>
          <cell r="AV18">
            <v>96986</v>
          </cell>
          <cell r="AW18">
            <v>88172</v>
          </cell>
          <cell r="AX18">
            <v>82297</v>
          </cell>
          <cell r="AY18">
            <v>76416</v>
          </cell>
          <cell r="AZ18">
            <v>90850</v>
          </cell>
          <cell r="BA18">
            <v>98637</v>
          </cell>
          <cell r="BB18">
            <v>98311</v>
          </cell>
          <cell r="BC18">
            <v>94533</v>
          </cell>
          <cell r="BD18">
            <v>85263</v>
          </cell>
          <cell r="BE18">
            <v>82356</v>
          </cell>
          <cell r="BF18">
            <v>90481</v>
          </cell>
          <cell r="BG18">
            <v>95362</v>
          </cell>
          <cell r="BH18">
            <v>103149</v>
          </cell>
          <cell r="BI18">
            <v>102824</v>
          </cell>
          <cell r="BJ18">
            <v>99045</v>
          </cell>
          <cell r="BK18">
            <v>89775</v>
          </cell>
          <cell r="BL18">
            <v>86868</v>
          </cell>
          <cell r="BM18">
            <v>94993</v>
          </cell>
          <cell r="BN18">
            <v>99874</v>
          </cell>
          <cell r="BO18">
            <v>107661</v>
          </cell>
          <cell r="BP18">
            <v>107336</v>
          </cell>
          <cell r="BQ18">
            <v>103557</v>
          </cell>
          <cell r="BR18">
            <v>94287</v>
          </cell>
          <cell r="BS18">
            <v>91380</v>
          </cell>
          <cell r="BT18">
            <v>99505</v>
          </cell>
          <cell r="BU18">
            <v>104387</v>
          </cell>
          <cell r="BV18">
            <v>112173</v>
          </cell>
          <cell r="BW18">
            <v>111848</v>
          </cell>
          <cell r="BX18">
            <v>112221</v>
          </cell>
          <cell r="BY18">
            <v>102595</v>
          </cell>
          <cell r="BZ18">
            <v>99577</v>
          </cell>
          <cell r="CA18">
            <v>108014</v>
          </cell>
          <cell r="CB18">
            <v>113083</v>
          </cell>
        </row>
        <row r="19">
          <cell r="A19" t="str">
            <v>HI WHITE F TOOTHPASTE</v>
          </cell>
          <cell r="B19">
            <v>-121.95</v>
          </cell>
          <cell r="C19">
            <v>-1266.4100000000001</v>
          </cell>
          <cell r="D19">
            <v>-150</v>
          </cell>
          <cell r="E19">
            <v>-522</v>
          </cell>
          <cell r="F19">
            <v>-1141</v>
          </cell>
          <cell r="G19">
            <v>-381</v>
          </cell>
          <cell r="H19">
            <v>-949</v>
          </cell>
          <cell r="I19">
            <v>-225</v>
          </cell>
          <cell r="J19">
            <v>-32</v>
          </cell>
          <cell r="K19">
            <v>-1</v>
          </cell>
          <cell r="L19">
            <v>-1866</v>
          </cell>
          <cell r="M19">
            <v>0</v>
          </cell>
          <cell r="N19">
            <v>0</v>
          </cell>
          <cell r="O19">
            <v>0</v>
          </cell>
          <cell r="P19">
            <v>-897</v>
          </cell>
          <cell r="Q19">
            <v>0</v>
          </cell>
          <cell r="R19">
            <v>-4</v>
          </cell>
          <cell r="S19">
            <v>0</v>
          </cell>
          <cell r="T19">
            <v>0</v>
          </cell>
          <cell r="U19">
            <v>-63</v>
          </cell>
          <cell r="V19">
            <v>0</v>
          </cell>
          <cell r="W19">
            <v>0</v>
          </cell>
          <cell r="X19">
            <v>0</v>
          </cell>
          <cell r="Y19">
            <v>-269</v>
          </cell>
          <cell r="Z19">
            <v>949</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row>
        <row r="20">
          <cell r="A20" t="str">
            <v>Panadol RT</v>
          </cell>
          <cell r="B20">
            <v>-22543.3</v>
          </cell>
          <cell r="C20">
            <v>17342.400000000001</v>
          </cell>
          <cell r="D20">
            <v>114844</v>
          </cell>
          <cell r="E20">
            <v>-34329</v>
          </cell>
          <cell r="F20">
            <v>0</v>
          </cell>
          <cell r="G20">
            <v>21137</v>
          </cell>
          <cell r="H20">
            <v>0</v>
          </cell>
          <cell r="I20">
            <v>13551</v>
          </cell>
          <cell r="J20">
            <v>41688</v>
          </cell>
          <cell r="K20">
            <v>-1507</v>
          </cell>
          <cell r="L20">
            <v>158722</v>
          </cell>
          <cell r="M20">
            <v>80560</v>
          </cell>
          <cell r="N20">
            <v>35434</v>
          </cell>
          <cell r="O20">
            <v>45035</v>
          </cell>
          <cell r="P20">
            <v>11759</v>
          </cell>
          <cell r="Q20">
            <v>67757</v>
          </cell>
          <cell r="R20">
            <v>29098</v>
          </cell>
          <cell r="S20">
            <v>2525</v>
          </cell>
          <cell r="T20">
            <v>64087</v>
          </cell>
          <cell r="U20">
            <v>214312</v>
          </cell>
          <cell r="V20">
            <v>-26621</v>
          </cell>
          <cell r="W20">
            <v>-6601</v>
          </cell>
          <cell r="X20">
            <v>42675</v>
          </cell>
          <cell r="Y20">
            <v>0</v>
          </cell>
          <cell r="Z20">
            <v>36174</v>
          </cell>
          <cell r="AA20">
            <v>-2607</v>
          </cell>
          <cell r="AB20">
            <v>64889</v>
          </cell>
          <cell r="AC20">
            <v>67826</v>
          </cell>
          <cell r="AD20">
            <v>31958</v>
          </cell>
          <cell r="AE20">
            <v>27130</v>
          </cell>
          <cell r="AF20">
            <v>44695</v>
          </cell>
          <cell r="AG20">
            <v>45217</v>
          </cell>
          <cell r="AH20">
            <v>61947</v>
          </cell>
          <cell r="AI20">
            <v>26989</v>
          </cell>
          <cell r="AJ20">
            <v>91820</v>
          </cell>
          <cell r="AK20">
            <v>15973</v>
          </cell>
          <cell r="AL20">
            <v>43279</v>
          </cell>
          <cell r="AM20">
            <v>61345</v>
          </cell>
          <cell r="AN20">
            <v>72309</v>
          </cell>
          <cell r="AO20">
            <v>72272</v>
          </cell>
          <cell r="AP20">
            <v>48167</v>
          </cell>
          <cell r="AQ20">
            <v>34855</v>
          </cell>
          <cell r="AR20">
            <v>39814</v>
          </cell>
          <cell r="AS20">
            <v>39800</v>
          </cell>
          <cell r="AT20">
            <v>49759</v>
          </cell>
          <cell r="AU20">
            <v>49774</v>
          </cell>
          <cell r="AV20">
            <v>29854</v>
          </cell>
          <cell r="AW20">
            <v>44785</v>
          </cell>
          <cell r="AX20">
            <v>39288</v>
          </cell>
          <cell r="AY20">
            <v>39301</v>
          </cell>
          <cell r="AZ20">
            <v>57898</v>
          </cell>
          <cell r="BA20">
            <v>66360</v>
          </cell>
          <cell r="BB20">
            <v>31140</v>
          </cell>
          <cell r="BC20">
            <v>34834</v>
          </cell>
          <cell r="BD20">
            <v>46263</v>
          </cell>
          <cell r="BE20">
            <v>54062</v>
          </cell>
          <cell r="BF20">
            <v>46136</v>
          </cell>
          <cell r="BG20">
            <v>27006</v>
          </cell>
          <cell r="BH20">
            <v>67698</v>
          </cell>
          <cell r="BI20">
            <v>36874</v>
          </cell>
          <cell r="BJ20">
            <v>51179</v>
          </cell>
          <cell r="BK20">
            <v>47285</v>
          </cell>
          <cell r="BL20">
            <v>57898</v>
          </cell>
          <cell r="BM20">
            <v>66360</v>
          </cell>
          <cell r="BN20">
            <v>31140</v>
          </cell>
          <cell r="BO20">
            <v>34834</v>
          </cell>
          <cell r="BP20">
            <v>46263</v>
          </cell>
          <cell r="BQ20">
            <v>54062</v>
          </cell>
          <cell r="BR20">
            <v>46136</v>
          </cell>
          <cell r="BS20">
            <v>27006</v>
          </cell>
          <cell r="BT20">
            <v>67698</v>
          </cell>
          <cell r="BU20">
            <v>36874</v>
          </cell>
          <cell r="BV20">
            <v>51179</v>
          </cell>
          <cell r="BW20">
            <v>47285</v>
          </cell>
          <cell r="BX20">
            <v>61529</v>
          </cell>
          <cell r="BY20">
            <v>70520</v>
          </cell>
          <cell r="BZ20">
            <v>33093</v>
          </cell>
          <cell r="CA20">
            <v>37018</v>
          </cell>
          <cell r="CB20">
            <v>49163</v>
          </cell>
        </row>
        <row r="21">
          <cell r="A21" t="str">
            <v>DEQUADIN</v>
          </cell>
          <cell r="B21">
            <v>49315.39</v>
          </cell>
          <cell r="C21">
            <v>3224.41</v>
          </cell>
          <cell r="D21">
            <v>87866</v>
          </cell>
          <cell r="E21">
            <v>373873</v>
          </cell>
          <cell r="F21">
            <v>57324</v>
          </cell>
          <cell r="G21">
            <v>102645</v>
          </cell>
          <cell r="H21">
            <v>78922</v>
          </cell>
          <cell r="I21">
            <v>61521</v>
          </cell>
          <cell r="J21">
            <v>77454</v>
          </cell>
          <cell r="K21">
            <v>73462</v>
          </cell>
          <cell r="L21">
            <v>127389</v>
          </cell>
          <cell r="M21">
            <v>85025</v>
          </cell>
          <cell r="N21">
            <v>96161</v>
          </cell>
          <cell r="O21">
            <v>51830</v>
          </cell>
          <cell r="P21">
            <v>106985</v>
          </cell>
          <cell r="Q21">
            <v>67000</v>
          </cell>
          <cell r="R21">
            <v>157591</v>
          </cell>
          <cell r="S21">
            <v>75845</v>
          </cell>
          <cell r="T21">
            <v>119543</v>
          </cell>
          <cell r="U21">
            <v>93204</v>
          </cell>
          <cell r="V21">
            <v>114911</v>
          </cell>
          <cell r="W21">
            <v>102932</v>
          </cell>
          <cell r="X21">
            <v>158156</v>
          </cell>
          <cell r="Y21">
            <v>49896</v>
          </cell>
          <cell r="Z21">
            <v>111854</v>
          </cell>
          <cell r="AA21">
            <v>91948</v>
          </cell>
          <cell r="AB21">
            <v>66230</v>
          </cell>
          <cell r="AC21">
            <v>71273</v>
          </cell>
          <cell r="AD21">
            <v>120915</v>
          </cell>
          <cell r="AE21">
            <v>58482</v>
          </cell>
          <cell r="AF21">
            <v>85700</v>
          </cell>
          <cell r="AG21">
            <v>134713</v>
          </cell>
          <cell r="AH21">
            <v>63621</v>
          </cell>
          <cell r="AI21">
            <v>73527</v>
          </cell>
          <cell r="AJ21">
            <v>99660</v>
          </cell>
          <cell r="AK21">
            <v>61057</v>
          </cell>
          <cell r="AL21">
            <v>69549</v>
          </cell>
          <cell r="AM21">
            <v>92849</v>
          </cell>
          <cell r="AN21">
            <v>103557</v>
          </cell>
          <cell r="AO21">
            <v>84132</v>
          </cell>
          <cell r="AP21">
            <v>107249</v>
          </cell>
          <cell r="AQ21">
            <v>92470</v>
          </cell>
          <cell r="AR21">
            <v>124475</v>
          </cell>
          <cell r="AS21">
            <v>92472</v>
          </cell>
          <cell r="AT21">
            <v>92470</v>
          </cell>
          <cell r="AU21">
            <v>93805</v>
          </cell>
          <cell r="AV21">
            <v>93806</v>
          </cell>
          <cell r="AW21">
            <v>93807</v>
          </cell>
          <cell r="AX21">
            <v>93804</v>
          </cell>
          <cell r="AY21">
            <v>93808</v>
          </cell>
          <cell r="AZ21">
            <v>71175</v>
          </cell>
          <cell r="BA21">
            <v>74715</v>
          </cell>
          <cell r="BB21">
            <v>84571</v>
          </cell>
          <cell r="BC21">
            <v>85440</v>
          </cell>
          <cell r="BD21">
            <v>83641</v>
          </cell>
          <cell r="BE21">
            <v>82392</v>
          </cell>
          <cell r="BF21">
            <v>83110</v>
          </cell>
          <cell r="BG21">
            <v>80463</v>
          </cell>
          <cell r="BH21">
            <v>77669</v>
          </cell>
          <cell r="BI21">
            <v>77382</v>
          </cell>
          <cell r="BJ21">
            <v>80124</v>
          </cell>
          <cell r="BK21">
            <v>71708</v>
          </cell>
          <cell r="BL21">
            <v>71175</v>
          </cell>
          <cell r="BM21">
            <v>74715</v>
          </cell>
          <cell r="BN21">
            <v>84571</v>
          </cell>
          <cell r="BO21">
            <v>85440</v>
          </cell>
          <cell r="BP21">
            <v>83641</v>
          </cell>
          <cell r="BQ21">
            <v>82392</v>
          </cell>
          <cell r="BR21">
            <v>83110</v>
          </cell>
          <cell r="BS21">
            <v>80463</v>
          </cell>
          <cell r="BT21">
            <v>77669</v>
          </cell>
          <cell r="BU21">
            <v>77382</v>
          </cell>
          <cell r="BV21">
            <v>80124</v>
          </cell>
          <cell r="BW21">
            <v>71708</v>
          </cell>
          <cell r="BX21">
            <v>75238</v>
          </cell>
          <cell r="BY21">
            <v>78980</v>
          </cell>
          <cell r="BZ21">
            <v>89398</v>
          </cell>
          <cell r="CA21">
            <v>90317</v>
          </cell>
          <cell r="CB21">
            <v>88415</v>
          </cell>
        </row>
        <row r="22">
          <cell r="A22" t="str">
            <v>CALPOL</v>
          </cell>
          <cell r="B22">
            <v>26569.439999999999</v>
          </cell>
          <cell r="C22">
            <v>36407.57</v>
          </cell>
          <cell r="D22">
            <v>18073</v>
          </cell>
          <cell r="E22">
            <v>7212</v>
          </cell>
          <cell r="F22">
            <v>35017</v>
          </cell>
          <cell r="G22">
            <v>15017</v>
          </cell>
          <cell r="H22">
            <v>1241</v>
          </cell>
          <cell r="I22">
            <v>13466</v>
          </cell>
          <cell r="J22">
            <v>9359</v>
          </cell>
          <cell r="K22">
            <v>-438</v>
          </cell>
          <cell r="L22">
            <v>9136</v>
          </cell>
          <cell r="M22">
            <v>-9754</v>
          </cell>
          <cell r="N22">
            <v>132</v>
          </cell>
          <cell r="O22">
            <v>-2607</v>
          </cell>
          <cell r="P22">
            <v>-3789</v>
          </cell>
          <cell r="Q22">
            <v>-1346</v>
          </cell>
          <cell r="R22">
            <v>-559</v>
          </cell>
          <cell r="S22">
            <v>-162</v>
          </cell>
          <cell r="T22">
            <v>-849</v>
          </cell>
          <cell r="U22">
            <v>-1241</v>
          </cell>
          <cell r="V22">
            <v>-346</v>
          </cell>
          <cell r="W22">
            <v>-1085</v>
          </cell>
          <cell r="X22">
            <v>-1384</v>
          </cell>
          <cell r="Y22">
            <v>-384</v>
          </cell>
          <cell r="Z22">
            <v>1452</v>
          </cell>
          <cell r="AA22">
            <v>-2060</v>
          </cell>
          <cell r="AB22">
            <v>-318</v>
          </cell>
          <cell r="AC22">
            <v>-1813</v>
          </cell>
          <cell r="AD22">
            <v>-448</v>
          </cell>
          <cell r="AE22">
            <v>-317</v>
          </cell>
          <cell r="AF22">
            <v>-825</v>
          </cell>
          <cell r="AG22">
            <v>-22</v>
          </cell>
          <cell r="AH22">
            <v>-99</v>
          </cell>
          <cell r="AI22">
            <v>-896</v>
          </cell>
          <cell r="AJ22">
            <v>-172</v>
          </cell>
          <cell r="AK22">
            <v>-64</v>
          </cell>
          <cell r="AL22">
            <v>-384</v>
          </cell>
          <cell r="AM22">
            <v>-117</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158006.09</v>
          </cell>
          <cell r="C23">
            <v>316710.53999999998</v>
          </cell>
          <cell r="D23">
            <v>186978</v>
          </cell>
          <cell r="E23">
            <v>229302</v>
          </cell>
          <cell r="F23">
            <v>306996</v>
          </cell>
          <cell r="G23">
            <v>330406</v>
          </cell>
          <cell r="H23">
            <v>116901</v>
          </cell>
          <cell r="I23">
            <v>301495</v>
          </cell>
          <cell r="J23">
            <v>287535</v>
          </cell>
          <cell r="K23">
            <v>176517</v>
          </cell>
          <cell r="L23">
            <v>196658</v>
          </cell>
          <cell r="M23">
            <v>599640</v>
          </cell>
          <cell r="N23">
            <v>311915</v>
          </cell>
          <cell r="O23">
            <v>203010</v>
          </cell>
          <cell r="P23">
            <v>291319</v>
          </cell>
          <cell r="Q23">
            <v>121422</v>
          </cell>
          <cell r="R23">
            <v>256953</v>
          </cell>
          <cell r="S23">
            <v>340451</v>
          </cell>
          <cell r="T23">
            <v>148905</v>
          </cell>
          <cell r="U23">
            <v>365618</v>
          </cell>
          <cell r="V23">
            <v>198919</v>
          </cell>
          <cell r="W23">
            <v>230920</v>
          </cell>
          <cell r="X23">
            <v>139780</v>
          </cell>
          <cell r="Y23">
            <v>209804</v>
          </cell>
          <cell r="Z23">
            <v>281952</v>
          </cell>
          <cell r="AA23">
            <v>95461</v>
          </cell>
          <cell r="AB23">
            <v>237273</v>
          </cell>
          <cell r="AC23">
            <v>153638</v>
          </cell>
          <cell r="AD23">
            <v>314023</v>
          </cell>
          <cell r="AE23">
            <v>479576</v>
          </cell>
          <cell r="AF23">
            <v>384508</v>
          </cell>
          <cell r="AG23">
            <v>124410</v>
          </cell>
          <cell r="AH23">
            <v>243849</v>
          </cell>
          <cell r="AI23">
            <v>194769</v>
          </cell>
          <cell r="AJ23">
            <v>62201</v>
          </cell>
          <cell r="AK23">
            <v>62874</v>
          </cell>
          <cell r="AL23">
            <v>198791</v>
          </cell>
          <cell r="AM23">
            <v>114977</v>
          </cell>
          <cell r="AN23">
            <v>235005</v>
          </cell>
          <cell r="AO23">
            <v>197266</v>
          </cell>
          <cell r="AP23">
            <v>253321</v>
          </cell>
          <cell r="AQ23">
            <v>249809</v>
          </cell>
          <cell r="AR23">
            <v>308962</v>
          </cell>
          <cell r="AS23">
            <v>249809</v>
          </cell>
          <cell r="AT23">
            <v>250545</v>
          </cell>
          <cell r="AU23">
            <v>309962</v>
          </cell>
          <cell r="AV23">
            <v>250547</v>
          </cell>
          <cell r="AW23">
            <v>250547</v>
          </cell>
          <cell r="AX23">
            <v>268704</v>
          </cell>
          <cell r="AY23">
            <v>250544</v>
          </cell>
          <cell r="AZ23">
            <v>163899</v>
          </cell>
          <cell r="BA23">
            <v>180730</v>
          </cell>
          <cell r="BB23">
            <v>222320</v>
          </cell>
          <cell r="BC23">
            <v>242847</v>
          </cell>
          <cell r="BD23">
            <v>375773</v>
          </cell>
          <cell r="BE23">
            <v>259202</v>
          </cell>
          <cell r="BF23">
            <v>221772</v>
          </cell>
          <cell r="BG23">
            <v>225087</v>
          </cell>
          <cell r="BH23">
            <v>180152</v>
          </cell>
          <cell r="BI23">
            <v>189784</v>
          </cell>
          <cell r="BJ23">
            <v>247721</v>
          </cell>
          <cell r="BK23">
            <v>182763</v>
          </cell>
          <cell r="BL23">
            <v>166289</v>
          </cell>
          <cell r="BM23">
            <v>182782</v>
          </cell>
          <cell r="BN23">
            <v>224286</v>
          </cell>
          <cell r="BO23">
            <v>244522</v>
          </cell>
          <cell r="BP23">
            <v>377474</v>
          </cell>
          <cell r="BQ23">
            <v>260289</v>
          </cell>
          <cell r="BR23">
            <v>222498</v>
          </cell>
          <cell r="BS23">
            <v>225511</v>
          </cell>
          <cell r="BT23">
            <v>180512</v>
          </cell>
          <cell r="BU23">
            <v>190080</v>
          </cell>
          <cell r="BV23">
            <v>247950</v>
          </cell>
          <cell r="BW23">
            <v>182937</v>
          </cell>
          <cell r="BX23">
            <v>172627</v>
          </cell>
          <cell r="BY23">
            <v>189718</v>
          </cell>
          <cell r="BZ23">
            <v>232767</v>
          </cell>
          <cell r="CA23">
            <v>253743</v>
          </cell>
          <cell r="CB23">
            <v>330030</v>
          </cell>
        </row>
        <row r="24">
          <cell r="A24" t="str">
            <v>EYE MO</v>
          </cell>
          <cell r="B24">
            <v>342854.24</v>
          </cell>
          <cell r="C24">
            <v>439992.15</v>
          </cell>
          <cell r="D24">
            <v>687784</v>
          </cell>
          <cell r="E24">
            <v>787275</v>
          </cell>
          <cell r="F24">
            <v>372206</v>
          </cell>
          <cell r="G24">
            <v>607899</v>
          </cell>
          <cell r="H24">
            <v>645807</v>
          </cell>
          <cell r="I24">
            <v>502853</v>
          </cell>
          <cell r="J24">
            <v>690382</v>
          </cell>
          <cell r="K24">
            <v>515978</v>
          </cell>
          <cell r="L24">
            <v>963879</v>
          </cell>
          <cell r="M24">
            <v>600127</v>
          </cell>
          <cell r="N24">
            <v>517577</v>
          </cell>
          <cell r="O24">
            <v>377405</v>
          </cell>
          <cell r="P24">
            <v>660130</v>
          </cell>
          <cell r="Q24">
            <v>461338</v>
          </cell>
          <cell r="R24">
            <v>425021</v>
          </cell>
          <cell r="S24">
            <v>801873</v>
          </cell>
          <cell r="T24">
            <v>710745</v>
          </cell>
          <cell r="U24">
            <v>605114</v>
          </cell>
          <cell r="V24">
            <v>710440</v>
          </cell>
          <cell r="W24">
            <v>799793</v>
          </cell>
          <cell r="X24">
            <v>562677</v>
          </cell>
          <cell r="Y24">
            <v>674598</v>
          </cell>
          <cell r="Z24">
            <v>861026</v>
          </cell>
          <cell r="AA24">
            <v>411641</v>
          </cell>
          <cell r="AB24">
            <v>273606</v>
          </cell>
          <cell r="AC24">
            <v>-22812</v>
          </cell>
          <cell r="AD24">
            <v>757791</v>
          </cell>
          <cell r="AE24">
            <v>767485</v>
          </cell>
          <cell r="AF24">
            <v>814796</v>
          </cell>
          <cell r="AG24">
            <v>249110</v>
          </cell>
          <cell r="AH24">
            <v>597092</v>
          </cell>
          <cell r="AI24">
            <v>633559</v>
          </cell>
          <cell r="AJ24">
            <v>830955</v>
          </cell>
          <cell r="AK24">
            <v>794864</v>
          </cell>
          <cell r="AL24">
            <v>398324</v>
          </cell>
          <cell r="AM24">
            <v>401564</v>
          </cell>
          <cell r="AN24">
            <v>745421</v>
          </cell>
          <cell r="AO24">
            <v>567914</v>
          </cell>
          <cell r="AP24">
            <v>679466</v>
          </cell>
          <cell r="AQ24">
            <v>784335</v>
          </cell>
          <cell r="AR24">
            <v>760181</v>
          </cell>
          <cell r="AS24">
            <v>577475</v>
          </cell>
          <cell r="AT24">
            <v>580002</v>
          </cell>
          <cell r="AU24">
            <v>1086078</v>
          </cell>
          <cell r="AV24">
            <v>692710</v>
          </cell>
          <cell r="AW24">
            <v>704852</v>
          </cell>
          <cell r="AX24">
            <v>642628</v>
          </cell>
          <cell r="AY24">
            <v>518379</v>
          </cell>
          <cell r="AZ24">
            <v>498346</v>
          </cell>
          <cell r="BA24">
            <v>466610</v>
          </cell>
          <cell r="BB24">
            <v>562641</v>
          </cell>
          <cell r="BC24">
            <v>644033</v>
          </cell>
          <cell r="BD24">
            <v>640190</v>
          </cell>
          <cell r="BE24">
            <v>599919</v>
          </cell>
          <cell r="BF24">
            <v>554912</v>
          </cell>
          <cell r="BG24">
            <v>612754</v>
          </cell>
          <cell r="BH24">
            <v>606220</v>
          </cell>
          <cell r="BI24">
            <v>682455</v>
          </cell>
          <cell r="BJ24">
            <v>578283</v>
          </cell>
          <cell r="BK24">
            <v>507257</v>
          </cell>
          <cell r="BL24">
            <v>499046</v>
          </cell>
          <cell r="BM24">
            <v>479031</v>
          </cell>
          <cell r="BN24">
            <v>512981</v>
          </cell>
          <cell r="BO24">
            <v>633953</v>
          </cell>
          <cell r="BP24">
            <v>720989</v>
          </cell>
          <cell r="BQ24">
            <v>593121</v>
          </cell>
          <cell r="BR24">
            <v>527583</v>
          </cell>
          <cell r="BS24">
            <v>613437</v>
          </cell>
          <cell r="BT24">
            <v>618631</v>
          </cell>
          <cell r="BU24">
            <v>632787</v>
          </cell>
          <cell r="BV24">
            <v>568196</v>
          </cell>
          <cell r="BW24">
            <v>588051</v>
          </cell>
          <cell r="BX24">
            <v>521999</v>
          </cell>
          <cell r="BY24">
            <v>479004</v>
          </cell>
          <cell r="BZ24">
            <v>544711</v>
          </cell>
          <cell r="CA24">
            <v>685433</v>
          </cell>
          <cell r="CB24">
            <v>711899</v>
          </cell>
        </row>
        <row r="25">
          <cell r="A25" t="str">
            <v>Overhead Allocation</v>
          </cell>
          <cell r="B25">
            <v>-5.92</v>
          </cell>
          <cell r="C25">
            <v>14.27</v>
          </cell>
          <cell r="D25">
            <v>-5</v>
          </cell>
          <cell r="E25">
            <v>6</v>
          </cell>
          <cell r="F25">
            <v>12</v>
          </cell>
          <cell r="G25">
            <v>4</v>
          </cell>
          <cell r="H25">
            <v>10</v>
          </cell>
          <cell r="I25">
            <v>2</v>
          </cell>
          <cell r="J25">
            <v>0</v>
          </cell>
          <cell r="K25">
            <v>0</v>
          </cell>
          <cell r="L25">
            <v>21</v>
          </cell>
          <cell r="M25">
            <v>0</v>
          </cell>
          <cell r="N25">
            <v>0</v>
          </cell>
          <cell r="O25">
            <v>0</v>
          </cell>
          <cell r="P25">
            <v>16</v>
          </cell>
          <cell r="Q25">
            <v>0</v>
          </cell>
          <cell r="R25">
            <v>-1</v>
          </cell>
          <cell r="S25">
            <v>0</v>
          </cell>
          <cell r="T25">
            <v>0</v>
          </cell>
          <cell r="U25">
            <v>2</v>
          </cell>
          <cell r="V25">
            <v>0</v>
          </cell>
          <cell r="W25">
            <v>0</v>
          </cell>
          <cell r="X25">
            <v>0</v>
          </cell>
          <cell r="Y25">
            <v>8</v>
          </cell>
          <cell r="Z25">
            <v>-8</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row>
        <row r="27">
          <cell r="A27" t="str">
            <v>RIBENA</v>
          </cell>
          <cell r="B27">
            <v>2254028.98</v>
          </cell>
          <cell r="C27">
            <v>411231.38</v>
          </cell>
          <cell r="D27">
            <v>1737746</v>
          </cell>
          <cell r="E27">
            <v>2939683</v>
          </cell>
          <cell r="F27">
            <v>4067396</v>
          </cell>
          <cell r="G27">
            <v>4127949</v>
          </cell>
          <cell r="H27">
            <v>3162618</v>
          </cell>
          <cell r="I27">
            <v>3541792</v>
          </cell>
          <cell r="J27">
            <v>4142743</v>
          </cell>
          <cell r="K27">
            <v>2622868</v>
          </cell>
          <cell r="L27">
            <v>3156912</v>
          </cell>
          <cell r="M27">
            <v>4441342</v>
          </cell>
          <cell r="N27">
            <v>3369407</v>
          </cell>
          <cell r="O27">
            <v>2232782</v>
          </cell>
          <cell r="P27">
            <v>3226450</v>
          </cell>
          <cell r="Q27">
            <v>1838992</v>
          </cell>
          <cell r="R27">
            <v>4721164</v>
          </cell>
          <cell r="S27">
            <v>2984989</v>
          </cell>
          <cell r="T27">
            <v>4248767</v>
          </cell>
          <cell r="U27">
            <v>3333761</v>
          </cell>
          <cell r="V27">
            <v>2163816</v>
          </cell>
          <cell r="W27">
            <v>3765057</v>
          </cell>
          <cell r="X27">
            <v>3968894</v>
          </cell>
          <cell r="Y27">
            <v>4925371</v>
          </cell>
          <cell r="Z27">
            <v>3850893</v>
          </cell>
          <cell r="AA27">
            <v>3281685</v>
          </cell>
          <cell r="AB27">
            <v>3283911</v>
          </cell>
          <cell r="AC27">
            <v>3632505</v>
          </cell>
          <cell r="AD27">
            <v>5446543</v>
          </cell>
          <cell r="AE27">
            <v>4507244</v>
          </cell>
          <cell r="AF27">
            <v>4381164</v>
          </cell>
          <cell r="AG27">
            <v>4571844</v>
          </cell>
          <cell r="AH27">
            <v>3787719</v>
          </cell>
          <cell r="AI27">
            <v>3864533</v>
          </cell>
          <cell r="AJ27">
            <v>3915752</v>
          </cell>
          <cell r="AK27">
            <v>2790585</v>
          </cell>
          <cell r="AL27">
            <v>2759543</v>
          </cell>
          <cell r="AM27">
            <v>2474337</v>
          </cell>
          <cell r="AN27">
            <v>4170100</v>
          </cell>
          <cell r="AO27">
            <v>3062844</v>
          </cell>
          <cell r="AP27">
            <v>4608729</v>
          </cell>
          <cell r="AQ27">
            <v>3856193</v>
          </cell>
          <cell r="AR27">
            <v>4892471</v>
          </cell>
          <cell r="AS27">
            <v>4907220</v>
          </cell>
          <cell r="AT27">
            <v>4227780</v>
          </cell>
          <cell r="AU27">
            <v>4078821</v>
          </cell>
          <cell r="AV27">
            <v>5166593</v>
          </cell>
          <cell r="AW27">
            <v>4189381</v>
          </cell>
          <cell r="AX27">
            <v>4508524</v>
          </cell>
          <cell r="AY27">
            <v>4440699</v>
          </cell>
          <cell r="AZ27">
            <v>4214303</v>
          </cell>
          <cell r="BA27">
            <v>4504203</v>
          </cell>
          <cell r="BB27">
            <v>4963652</v>
          </cell>
          <cell r="BC27">
            <v>5642630</v>
          </cell>
          <cell r="BD27">
            <v>4834992</v>
          </cell>
          <cell r="BE27">
            <v>5206293</v>
          </cell>
          <cell r="BF27">
            <v>4933024</v>
          </cell>
          <cell r="BG27">
            <v>4963944</v>
          </cell>
          <cell r="BH27">
            <v>5179908</v>
          </cell>
          <cell r="BI27">
            <v>5022269</v>
          </cell>
          <cell r="BJ27">
            <v>5181021</v>
          </cell>
          <cell r="BK27">
            <v>5224399</v>
          </cell>
          <cell r="BL27">
            <v>4712131</v>
          </cell>
          <cell r="BM27">
            <v>4955324</v>
          </cell>
          <cell r="BN27">
            <v>5405700</v>
          </cell>
          <cell r="BO27">
            <v>6126767</v>
          </cell>
          <cell r="BP27">
            <v>5544022</v>
          </cell>
          <cell r="BQ27">
            <v>5919307</v>
          </cell>
          <cell r="BR27">
            <v>5682716</v>
          </cell>
          <cell r="BS27">
            <v>5716706</v>
          </cell>
          <cell r="BT27">
            <v>5916875</v>
          </cell>
          <cell r="BU27">
            <v>5767072</v>
          </cell>
          <cell r="BV27">
            <v>5872396</v>
          </cell>
          <cell r="BW27">
            <v>6381757</v>
          </cell>
          <cell r="BX27">
            <v>4733175</v>
          </cell>
          <cell r="BY27">
            <v>5036960</v>
          </cell>
          <cell r="BZ27">
            <v>5518285</v>
          </cell>
          <cell r="CA27">
            <v>5558492</v>
          </cell>
          <cell r="CB27">
            <v>4683806</v>
          </cell>
        </row>
        <row r="28">
          <cell r="A28" t="str">
            <v>RIBENA RTD</v>
          </cell>
          <cell r="B28">
            <v>510204.64</v>
          </cell>
          <cell r="C28">
            <v>442823.31</v>
          </cell>
          <cell r="D28">
            <v>245973</v>
          </cell>
          <cell r="E28">
            <v>339373</v>
          </cell>
          <cell r="F28">
            <v>313540</v>
          </cell>
          <cell r="G28">
            <v>455774</v>
          </cell>
          <cell r="H28">
            <v>509992</v>
          </cell>
          <cell r="I28">
            <v>394114</v>
          </cell>
          <cell r="J28">
            <v>347762</v>
          </cell>
          <cell r="K28">
            <v>385639</v>
          </cell>
          <cell r="L28">
            <v>553115</v>
          </cell>
          <cell r="M28">
            <v>430567</v>
          </cell>
          <cell r="N28">
            <v>411698</v>
          </cell>
          <cell r="O28">
            <v>386540</v>
          </cell>
          <cell r="P28">
            <v>369594</v>
          </cell>
          <cell r="Q28">
            <v>409981</v>
          </cell>
          <cell r="R28">
            <v>448384</v>
          </cell>
          <cell r="S28">
            <v>289329</v>
          </cell>
          <cell r="T28">
            <v>339331</v>
          </cell>
          <cell r="U28">
            <v>441380</v>
          </cell>
          <cell r="V28">
            <v>379933</v>
          </cell>
          <cell r="W28">
            <v>409046</v>
          </cell>
          <cell r="X28">
            <v>355624</v>
          </cell>
          <cell r="Y28">
            <v>574154</v>
          </cell>
          <cell r="Z28">
            <v>437790</v>
          </cell>
          <cell r="AA28">
            <v>373340</v>
          </cell>
          <cell r="AB28">
            <v>401358</v>
          </cell>
          <cell r="AC28">
            <v>142423</v>
          </cell>
          <cell r="AD28">
            <v>407204</v>
          </cell>
          <cell r="AE28">
            <v>425428</v>
          </cell>
          <cell r="AF28">
            <v>394526</v>
          </cell>
          <cell r="AG28">
            <v>511152</v>
          </cell>
          <cell r="AH28">
            <v>397602</v>
          </cell>
          <cell r="AI28">
            <v>474521</v>
          </cell>
          <cell r="AJ28">
            <v>286382</v>
          </cell>
          <cell r="AK28">
            <v>516168</v>
          </cell>
          <cell r="AL28">
            <v>721449</v>
          </cell>
          <cell r="AM28">
            <v>216853</v>
          </cell>
          <cell r="AN28">
            <v>641077</v>
          </cell>
          <cell r="AO28">
            <v>446559</v>
          </cell>
          <cell r="AP28">
            <v>643897</v>
          </cell>
          <cell r="AQ28">
            <v>613623</v>
          </cell>
          <cell r="AR28">
            <v>747707</v>
          </cell>
          <cell r="AS28">
            <v>591165</v>
          </cell>
          <cell r="AT28">
            <v>839809</v>
          </cell>
          <cell r="AU28">
            <v>696225</v>
          </cell>
          <cell r="AV28">
            <v>689551</v>
          </cell>
          <cell r="AW28">
            <v>623543</v>
          </cell>
          <cell r="AX28">
            <v>676710</v>
          </cell>
          <cell r="AY28">
            <v>676710</v>
          </cell>
          <cell r="AZ28">
            <v>765528</v>
          </cell>
          <cell r="BA28">
            <v>618856</v>
          </cell>
          <cell r="BB28">
            <v>667030</v>
          </cell>
          <cell r="BC28">
            <v>692252</v>
          </cell>
          <cell r="BD28">
            <v>646700</v>
          </cell>
          <cell r="BE28">
            <v>653441</v>
          </cell>
          <cell r="BF28">
            <v>684136</v>
          </cell>
          <cell r="BG28">
            <v>642575</v>
          </cell>
          <cell r="BH28">
            <v>649366</v>
          </cell>
          <cell r="BI28">
            <v>676564</v>
          </cell>
          <cell r="BJ28">
            <v>639429</v>
          </cell>
          <cell r="BK28">
            <v>665159</v>
          </cell>
          <cell r="BL28">
            <v>816247</v>
          </cell>
          <cell r="BM28">
            <v>670619</v>
          </cell>
          <cell r="BN28">
            <v>718239</v>
          </cell>
          <cell r="BO28">
            <v>743034</v>
          </cell>
          <cell r="BP28">
            <v>697309</v>
          </cell>
          <cell r="BQ28">
            <v>705625</v>
          </cell>
          <cell r="BR28">
            <v>736349</v>
          </cell>
          <cell r="BS28">
            <v>694730</v>
          </cell>
          <cell r="BT28">
            <v>701018</v>
          </cell>
          <cell r="BU28">
            <v>727705</v>
          </cell>
          <cell r="BV28">
            <v>690549</v>
          </cell>
          <cell r="BW28">
            <v>716269</v>
          </cell>
          <cell r="BX28">
            <v>573195</v>
          </cell>
          <cell r="BY28">
            <v>418713</v>
          </cell>
          <cell r="BZ28">
            <v>468987</v>
          </cell>
          <cell r="CA28">
            <v>495014</v>
          </cell>
          <cell r="CB28">
            <v>238438</v>
          </cell>
        </row>
        <row r="29">
          <cell r="A29" t="str">
            <v>SPARKLING RIBENA</v>
          </cell>
          <cell r="B29">
            <v>63853.760000000002</v>
          </cell>
          <cell r="C29">
            <v>173342.68</v>
          </cell>
          <cell r="D29">
            <v>36112</v>
          </cell>
          <cell r="E29">
            <v>124827</v>
          </cell>
          <cell r="F29">
            <v>93184</v>
          </cell>
          <cell r="G29">
            <v>71664</v>
          </cell>
          <cell r="H29">
            <v>60078</v>
          </cell>
          <cell r="I29">
            <v>99795</v>
          </cell>
          <cell r="J29">
            <v>82679</v>
          </cell>
          <cell r="K29">
            <v>79316</v>
          </cell>
          <cell r="L29">
            <v>76494</v>
          </cell>
          <cell r="M29">
            <v>62896</v>
          </cell>
          <cell r="N29">
            <v>37048</v>
          </cell>
          <cell r="O29">
            <v>75614</v>
          </cell>
          <cell r="P29">
            <v>75885</v>
          </cell>
          <cell r="Q29">
            <v>72351</v>
          </cell>
          <cell r="R29">
            <v>87731</v>
          </cell>
          <cell r="S29">
            <v>172321</v>
          </cell>
          <cell r="T29">
            <v>141992</v>
          </cell>
          <cell r="U29">
            <v>11938</v>
          </cell>
          <cell r="V29">
            <v>126004</v>
          </cell>
          <cell r="W29">
            <v>84949</v>
          </cell>
          <cell r="X29">
            <v>88592</v>
          </cell>
          <cell r="Y29">
            <v>116186</v>
          </cell>
          <cell r="Z29">
            <v>109536</v>
          </cell>
          <cell r="AA29">
            <v>64339</v>
          </cell>
          <cell r="AB29">
            <v>89422</v>
          </cell>
          <cell r="AC29">
            <v>50419</v>
          </cell>
          <cell r="AD29">
            <v>135536</v>
          </cell>
          <cell r="AE29">
            <v>66874</v>
          </cell>
          <cell r="AF29">
            <v>93178</v>
          </cell>
          <cell r="AG29">
            <v>86374</v>
          </cell>
          <cell r="AH29">
            <v>96736</v>
          </cell>
          <cell r="AI29">
            <v>111782</v>
          </cell>
          <cell r="AJ29">
            <v>110941</v>
          </cell>
          <cell r="AK29">
            <v>64605</v>
          </cell>
          <cell r="AL29">
            <v>123412</v>
          </cell>
          <cell r="AM29">
            <v>61165</v>
          </cell>
          <cell r="AN29">
            <v>79215</v>
          </cell>
          <cell r="AO29">
            <v>66862</v>
          </cell>
          <cell r="AP29">
            <v>80828</v>
          </cell>
          <cell r="AQ29">
            <v>94143</v>
          </cell>
          <cell r="AR29">
            <v>111146</v>
          </cell>
          <cell r="AS29">
            <v>94144</v>
          </cell>
          <cell r="AT29">
            <v>94840</v>
          </cell>
          <cell r="AU29">
            <v>94839</v>
          </cell>
          <cell r="AV29">
            <v>94840</v>
          </cell>
          <cell r="AW29">
            <v>78052</v>
          </cell>
          <cell r="AX29">
            <v>94839</v>
          </cell>
          <cell r="AY29">
            <v>94840</v>
          </cell>
          <cell r="AZ29">
            <v>88779</v>
          </cell>
          <cell r="BA29">
            <v>98041</v>
          </cell>
          <cell r="BB29">
            <v>105008</v>
          </cell>
          <cell r="BC29">
            <v>108514</v>
          </cell>
          <cell r="BD29">
            <v>108626</v>
          </cell>
          <cell r="BE29">
            <v>105566</v>
          </cell>
          <cell r="BF29">
            <v>112131</v>
          </cell>
          <cell r="BG29">
            <v>108891</v>
          </cell>
          <cell r="BH29">
            <v>102420</v>
          </cell>
          <cell r="BI29">
            <v>94232</v>
          </cell>
          <cell r="BJ29">
            <v>88040</v>
          </cell>
          <cell r="BK29">
            <v>88742</v>
          </cell>
          <cell r="BL29">
            <v>88779</v>
          </cell>
          <cell r="BM29">
            <v>98041</v>
          </cell>
          <cell r="BN29">
            <v>105008</v>
          </cell>
          <cell r="BO29">
            <v>108514</v>
          </cell>
          <cell r="BP29">
            <v>108626</v>
          </cell>
          <cell r="BQ29">
            <v>105566</v>
          </cell>
          <cell r="BR29">
            <v>112131</v>
          </cell>
          <cell r="BS29">
            <v>108891</v>
          </cell>
          <cell r="BT29">
            <v>102420</v>
          </cell>
          <cell r="BU29">
            <v>94232</v>
          </cell>
          <cell r="BV29">
            <v>88040</v>
          </cell>
          <cell r="BW29">
            <v>88742</v>
          </cell>
          <cell r="BX29">
            <v>92865</v>
          </cell>
          <cell r="BY29">
            <v>102554</v>
          </cell>
          <cell r="BZ29">
            <v>109841</v>
          </cell>
          <cell r="CA29">
            <v>113508</v>
          </cell>
          <cell r="CB29">
            <v>113625</v>
          </cell>
        </row>
        <row r="30">
          <cell r="A30" t="str">
            <v>RIBENA PASTILLE</v>
          </cell>
          <cell r="B30">
            <v>224626.9</v>
          </cell>
          <cell r="C30">
            <v>408868</v>
          </cell>
          <cell r="D30">
            <v>378593</v>
          </cell>
          <cell r="E30">
            <v>372338</v>
          </cell>
          <cell r="F30">
            <v>344139</v>
          </cell>
          <cell r="G30">
            <v>395286</v>
          </cell>
          <cell r="H30">
            <v>338413</v>
          </cell>
          <cell r="I30">
            <v>230228</v>
          </cell>
          <cell r="J30">
            <v>369069</v>
          </cell>
          <cell r="K30">
            <v>276956</v>
          </cell>
          <cell r="L30">
            <v>374125</v>
          </cell>
          <cell r="M30">
            <v>280156</v>
          </cell>
          <cell r="N30">
            <v>233313</v>
          </cell>
          <cell r="O30">
            <v>263508</v>
          </cell>
          <cell r="P30">
            <v>303824</v>
          </cell>
          <cell r="Q30">
            <v>237807</v>
          </cell>
          <cell r="R30">
            <v>334634</v>
          </cell>
          <cell r="S30">
            <v>192551</v>
          </cell>
          <cell r="T30">
            <v>286969</v>
          </cell>
          <cell r="U30">
            <v>371793</v>
          </cell>
          <cell r="V30">
            <v>283304</v>
          </cell>
          <cell r="W30">
            <v>235489</v>
          </cell>
          <cell r="X30">
            <v>266460</v>
          </cell>
          <cell r="Y30">
            <v>340259</v>
          </cell>
          <cell r="Z30">
            <v>274589</v>
          </cell>
          <cell r="AA30">
            <v>215767</v>
          </cell>
          <cell r="AB30">
            <v>472324</v>
          </cell>
          <cell r="AC30">
            <v>173874</v>
          </cell>
          <cell r="AD30">
            <v>335886</v>
          </cell>
          <cell r="AE30">
            <v>347362</v>
          </cell>
          <cell r="AF30">
            <v>234244</v>
          </cell>
          <cell r="AG30">
            <v>377683</v>
          </cell>
          <cell r="AH30">
            <v>304081</v>
          </cell>
          <cell r="AI30">
            <v>272470</v>
          </cell>
          <cell r="AJ30">
            <v>340862</v>
          </cell>
          <cell r="AK30">
            <v>254504</v>
          </cell>
          <cell r="AL30">
            <v>360874</v>
          </cell>
          <cell r="AM30">
            <v>265292</v>
          </cell>
          <cell r="AN30">
            <v>263926</v>
          </cell>
          <cell r="AO30">
            <v>248253</v>
          </cell>
          <cell r="AP30">
            <v>294136</v>
          </cell>
          <cell r="AQ30">
            <v>292991</v>
          </cell>
          <cell r="AR30">
            <v>307401</v>
          </cell>
          <cell r="AS30">
            <v>272402</v>
          </cell>
          <cell r="AT30">
            <v>273852</v>
          </cell>
          <cell r="AU30">
            <v>273853</v>
          </cell>
          <cell r="AV30">
            <v>273852</v>
          </cell>
          <cell r="AW30">
            <v>265652</v>
          </cell>
          <cell r="AX30">
            <v>276845</v>
          </cell>
          <cell r="AY30">
            <v>273357</v>
          </cell>
          <cell r="AZ30">
            <v>263597</v>
          </cell>
          <cell r="BA30">
            <v>247692</v>
          </cell>
          <cell r="BB30">
            <v>263310</v>
          </cell>
          <cell r="BC30">
            <v>250097</v>
          </cell>
          <cell r="BD30">
            <v>246175</v>
          </cell>
          <cell r="BE30">
            <v>259479</v>
          </cell>
          <cell r="BF30">
            <v>263139</v>
          </cell>
          <cell r="BG30">
            <v>248126</v>
          </cell>
          <cell r="BH30">
            <v>263010</v>
          </cell>
          <cell r="BI30">
            <v>249115</v>
          </cell>
          <cell r="BJ30">
            <v>246263</v>
          </cell>
          <cell r="BK30">
            <v>260398</v>
          </cell>
          <cell r="BL30">
            <v>262823</v>
          </cell>
          <cell r="BM30">
            <v>246872</v>
          </cell>
          <cell r="BN30">
            <v>263102</v>
          </cell>
          <cell r="BO30">
            <v>250370</v>
          </cell>
          <cell r="BP30">
            <v>246214</v>
          </cell>
          <cell r="BQ30">
            <v>259047</v>
          </cell>
          <cell r="BR30">
            <v>262691</v>
          </cell>
          <cell r="BS30">
            <v>248128</v>
          </cell>
          <cell r="BT30">
            <v>263283</v>
          </cell>
          <cell r="BU30">
            <v>249158</v>
          </cell>
          <cell r="BV30">
            <v>245979</v>
          </cell>
          <cell r="BW30">
            <v>260148</v>
          </cell>
          <cell r="BX30">
            <v>280868</v>
          </cell>
          <cell r="BY30">
            <v>263970</v>
          </cell>
          <cell r="BZ30">
            <v>281112</v>
          </cell>
          <cell r="CA30">
            <v>267276</v>
          </cell>
          <cell r="CB30">
            <v>262900</v>
          </cell>
        </row>
        <row r="31">
          <cell r="A31" t="str">
            <v>RIBENA MOBILE</v>
          </cell>
          <cell r="B31">
            <v>540948.67000000004</v>
          </cell>
          <cell r="C31">
            <v>637384.93000000005</v>
          </cell>
          <cell r="D31">
            <v>786640</v>
          </cell>
          <cell r="E31">
            <v>693624</v>
          </cell>
          <cell r="F31">
            <v>519188</v>
          </cell>
          <cell r="G31">
            <v>921884</v>
          </cell>
          <cell r="H31">
            <v>557062</v>
          </cell>
          <cell r="I31">
            <v>778809</v>
          </cell>
          <cell r="J31">
            <v>818596</v>
          </cell>
          <cell r="K31">
            <v>1006055</v>
          </cell>
          <cell r="L31">
            <v>952801</v>
          </cell>
          <cell r="M31">
            <v>682552</v>
          </cell>
          <cell r="N31">
            <v>714698</v>
          </cell>
          <cell r="O31">
            <v>692349</v>
          </cell>
          <cell r="P31">
            <v>965254</v>
          </cell>
          <cell r="Q31">
            <v>715199</v>
          </cell>
          <cell r="R31">
            <v>1012754</v>
          </cell>
          <cell r="S31">
            <v>920213</v>
          </cell>
          <cell r="T31">
            <v>1095342</v>
          </cell>
          <cell r="U31">
            <v>1086783</v>
          </cell>
          <cell r="V31">
            <v>842935</v>
          </cell>
          <cell r="W31">
            <v>1026004</v>
          </cell>
          <cell r="X31">
            <v>1865006</v>
          </cell>
          <cell r="Y31">
            <v>319165</v>
          </cell>
          <cell r="Z31">
            <v>1100338</v>
          </cell>
          <cell r="AA31">
            <v>862586</v>
          </cell>
          <cell r="AB31">
            <v>1049486</v>
          </cell>
          <cell r="AC31">
            <v>408489</v>
          </cell>
          <cell r="AD31">
            <v>1240456</v>
          </cell>
          <cell r="AE31">
            <v>504293</v>
          </cell>
          <cell r="AF31">
            <v>1417187</v>
          </cell>
          <cell r="AG31">
            <v>237361</v>
          </cell>
          <cell r="AH31">
            <v>377689</v>
          </cell>
          <cell r="AI31">
            <v>950052</v>
          </cell>
          <cell r="AJ31">
            <v>785284</v>
          </cell>
          <cell r="AK31">
            <v>464098</v>
          </cell>
          <cell r="AL31">
            <v>596009</v>
          </cell>
          <cell r="AM31">
            <v>602329</v>
          </cell>
          <cell r="AN31">
            <v>649021</v>
          </cell>
          <cell r="AO31">
            <v>566060</v>
          </cell>
          <cell r="AP31">
            <v>711755</v>
          </cell>
          <cell r="AQ31">
            <v>752344</v>
          </cell>
          <cell r="AR31">
            <v>703415</v>
          </cell>
          <cell r="AS31">
            <v>582211</v>
          </cell>
          <cell r="AT31">
            <v>642093</v>
          </cell>
          <cell r="AU31">
            <v>751445</v>
          </cell>
          <cell r="AV31">
            <v>502417</v>
          </cell>
          <cell r="AW31">
            <v>577314</v>
          </cell>
          <cell r="AX31">
            <v>609435</v>
          </cell>
          <cell r="AY31">
            <v>608077</v>
          </cell>
          <cell r="AZ31">
            <v>714441</v>
          </cell>
          <cell r="BA31">
            <v>722251</v>
          </cell>
          <cell r="BB31">
            <v>699739</v>
          </cell>
          <cell r="BC31">
            <v>635259</v>
          </cell>
          <cell r="BD31">
            <v>630569</v>
          </cell>
          <cell r="BE31">
            <v>661230</v>
          </cell>
          <cell r="BF31">
            <v>680421</v>
          </cell>
          <cell r="BG31">
            <v>738563</v>
          </cell>
          <cell r="BH31">
            <v>744323</v>
          </cell>
          <cell r="BI31">
            <v>719509</v>
          </cell>
          <cell r="BJ31">
            <v>652375</v>
          </cell>
          <cell r="BK31">
            <v>646393</v>
          </cell>
          <cell r="BL31">
            <v>678119</v>
          </cell>
          <cell r="BM31">
            <v>696374</v>
          </cell>
          <cell r="BN31">
            <v>754038</v>
          </cell>
          <cell r="BO31">
            <v>758840</v>
          </cell>
          <cell r="BP31">
            <v>732968</v>
          </cell>
          <cell r="BQ31">
            <v>664630</v>
          </cell>
          <cell r="BR31">
            <v>658033</v>
          </cell>
          <cell r="BS31">
            <v>687485</v>
          </cell>
          <cell r="BT31">
            <v>705285</v>
          </cell>
          <cell r="BU31">
            <v>762696</v>
          </cell>
          <cell r="BV31">
            <v>767041</v>
          </cell>
          <cell r="BW31">
            <v>740670</v>
          </cell>
          <cell r="BX31">
            <v>668566</v>
          </cell>
          <cell r="BY31">
            <v>661272</v>
          </cell>
          <cell r="BZ31">
            <v>692183</v>
          </cell>
          <cell r="CA31">
            <v>710754</v>
          </cell>
          <cell r="CB31">
            <v>771290</v>
          </cell>
        </row>
        <row r="32">
          <cell r="A32" t="str">
            <v>HORLICKS MALT</v>
          </cell>
          <cell r="B32">
            <v>4069259.12</v>
          </cell>
          <cell r="C32">
            <v>101516.72</v>
          </cell>
          <cell r="D32">
            <v>3902410</v>
          </cell>
          <cell r="E32">
            <v>3218228</v>
          </cell>
          <cell r="F32">
            <v>5227220</v>
          </cell>
          <cell r="G32">
            <v>3726582</v>
          </cell>
          <cell r="H32">
            <v>4356626</v>
          </cell>
          <cell r="I32">
            <v>4446547</v>
          </cell>
          <cell r="J32">
            <v>3342182</v>
          </cell>
          <cell r="K32">
            <v>3492622</v>
          </cell>
          <cell r="L32">
            <v>3179940</v>
          </cell>
          <cell r="M32">
            <v>2708018</v>
          </cell>
          <cell r="N32">
            <v>4046724</v>
          </cell>
          <cell r="O32">
            <v>3098286</v>
          </cell>
          <cell r="P32">
            <v>3388791</v>
          </cell>
          <cell r="Q32">
            <v>1812756</v>
          </cell>
          <cell r="R32">
            <v>3638887</v>
          </cell>
          <cell r="S32">
            <v>2703459</v>
          </cell>
          <cell r="T32">
            <v>2690455</v>
          </cell>
          <cell r="U32">
            <v>3960139</v>
          </cell>
          <cell r="V32">
            <v>3751761</v>
          </cell>
          <cell r="W32">
            <v>2973626</v>
          </cell>
          <cell r="X32">
            <v>2853195</v>
          </cell>
          <cell r="Y32">
            <v>2531549</v>
          </cell>
          <cell r="Z32">
            <v>2357849</v>
          </cell>
          <cell r="AA32">
            <v>1898418</v>
          </cell>
          <cell r="AB32">
            <v>2242005</v>
          </cell>
          <cell r="AC32">
            <v>1897605</v>
          </cell>
          <cell r="AD32">
            <v>2606464</v>
          </cell>
          <cell r="AE32">
            <v>2037216</v>
          </cell>
          <cell r="AF32">
            <v>2371216</v>
          </cell>
          <cell r="AG32">
            <v>3273322</v>
          </cell>
          <cell r="AH32">
            <v>2706302</v>
          </cell>
          <cell r="AI32">
            <v>2494638</v>
          </cell>
          <cell r="AJ32">
            <v>2858723</v>
          </cell>
          <cell r="AK32">
            <v>1579271</v>
          </cell>
          <cell r="AL32">
            <v>2576707</v>
          </cell>
          <cell r="AM32">
            <v>1598706</v>
          </cell>
          <cell r="AN32">
            <v>2410388</v>
          </cell>
          <cell r="AO32">
            <v>1825572</v>
          </cell>
          <cell r="AP32">
            <v>3286025</v>
          </cell>
          <cell r="AQ32">
            <v>2299992</v>
          </cell>
          <cell r="AR32">
            <v>3289978</v>
          </cell>
          <cell r="AS32">
            <v>2452615</v>
          </cell>
          <cell r="AT32">
            <v>2614449</v>
          </cell>
          <cell r="AU32">
            <v>2362072</v>
          </cell>
          <cell r="AV32">
            <v>2395790</v>
          </cell>
          <cell r="AW32">
            <v>2522053</v>
          </cell>
          <cell r="AX32">
            <v>2606851</v>
          </cell>
          <cell r="AY32">
            <v>2308561</v>
          </cell>
          <cell r="AZ32">
            <v>2488971</v>
          </cell>
          <cell r="BA32">
            <v>2512365</v>
          </cell>
          <cell r="BB32">
            <v>2664012</v>
          </cell>
          <cell r="BC32">
            <v>2699995</v>
          </cell>
          <cell r="BD32">
            <v>2717826</v>
          </cell>
          <cell r="BE32">
            <v>2666097</v>
          </cell>
          <cell r="BF32">
            <v>2690456</v>
          </cell>
          <cell r="BG32">
            <v>2639963</v>
          </cell>
          <cell r="BH32">
            <v>2619657</v>
          </cell>
          <cell r="BI32">
            <v>2628613</v>
          </cell>
          <cell r="BJ32">
            <v>2564199</v>
          </cell>
          <cell r="BK32">
            <v>2613722</v>
          </cell>
          <cell r="BL32">
            <v>2635554</v>
          </cell>
          <cell r="BM32">
            <v>2669811</v>
          </cell>
          <cell r="BN32">
            <v>2595122</v>
          </cell>
          <cell r="BO32">
            <v>2585329</v>
          </cell>
          <cell r="BP32">
            <v>2602166</v>
          </cell>
          <cell r="BQ32">
            <v>2535454</v>
          </cell>
          <cell r="BR32">
            <v>2670385</v>
          </cell>
          <cell r="BS32">
            <v>2785392</v>
          </cell>
          <cell r="BT32">
            <v>2775733</v>
          </cell>
          <cell r="BU32">
            <v>2561315</v>
          </cell>
          <cell r="BV32">
            <v>2453380</v>
          </cell>
          <cell r="BW32">
            <v>2501573</v>
          </cell>
          <cell r="BX32">
            <v>2637432</v>
          </cell>
          <cell r="BY32">
            <v>2787398</v>
          </cell>
          <cell r="BZ32">
            <v>2882656</v>
          </cell>
          <cell r="CA32">
            <v>2886583</v>
          </cell>
          <cell r="CB32">
            <v>2483502</v>
          </cell>
        </row>
        <row r="33">
          <cell r="A33" t="str">
            <v>HORLICKS 3 IN 1</v>
          </cell>
          <cell r="B33">
            <v>50940.81</v>
          </cell>
          <cell r="C33">
            <v>48763.51</v>
          </cell>
          <cell r="D33">
            <v>53875</v>
          </cell>
          <cell r="E33">
            <v>26966</v>
          </cell>
          <cell r="F33">
            <v>66461</v>
          </cell>
          <cell r="G33">
            <v>41187</v>
          </cell>
          <cell r="H33">
            <v>65242</v>
          </cell>
          <cell r="I33">
            <v>71299</v>
          </cell>
          <cell r="J33">
            <v>66085</v>
          </cell>
          <cell r="K33">
            <v>9227</v>
          </cell>
          <cell r="L33">
            <v>134630</v>
          </cell>
          <cell r="M33">
            <v>110799</v>
          </cell>
          <cell r="N33">
            <v>53529</v>
          </cell>
          <cell r="O33">
            <v>9626</v>
          </cell>
          <cell r="P33">
            <v>24885</v>
          </cell>
          <cell r="Q33">
            <v>94299</v>
          </cell>
          <cell r="R33">
            <v>71669</v>
          </cell>
          <cell r="S33">
            <v>48151</v>
          </cell>
          <cell r="T33">
            <v>92698</v>
          </cell>
          <cell r="U33">
            <v>-3303</v>
          </cell>
          <cell r="V33">
            <v>106925</v>
          </cell>
          <cell r="W33">
            <v>130571</v>
          </cell>
          <cell r="X33">
            <v>64804</v>
          </cell>
          <cell r="Y33">
            <v>107934</v>
          </cell>
          <cell r="Z33">
            <v>136625</v>
          </cell>
          <cell r="AA33">
            <v>48846</v>
          </cell>
          <cell r="AB33">
            <v>45081</v>
          </cell>
          <cell r="AC33">
            <v>52396</v>
          </cell>
          <cell r="AD33">
            <v>136240</v>
          </cell>
          <cell r="AE33">
            <v>99887</v>
          </cell>
          <cell r="AF33">
            <v>60817</v>
          </cell>
          <cell r="AG33">
            <v>33288</v>
          </cell>
          <cell r="AH33">
            <v>74263</v>
          </cell>
          <cell r="AI33">
            <v>72500</v>
          </cell>
          <cell r="AJ33">
            <v>62137</v>
          </cell>
          <cell r="AK33">
            <v>69846</v>
          </cell>
          <cell r="AL33">
            <v>68875</v>
          </cell>
          <cell r="AM33">
            <v>62226</v>
          </cell>
          <cell r="AN33">
            <v>77227</v>
          </cell>
          <cell r="AO33">
            <v>58125</v>
          </cell>
          <cell r="AP33">
            <v>77830</v>
          </cell>
          <cell r="AQ33">
            <v>82325</v>
          </cell>
          <cell r="AR33">
            <v>69881</v>
          </cell>
          <cell r="AS33">
            <v>54473</v>
          </cell>
          <cell r="AT33">
            <v>63461</v>
          </cell>
          <cell r="AU33">
            <v>63461</v>
          </cell>
          <cell r="AV33">
            <v>63463</v>
          </cell>
          <cell r="AW33">
            <v>63461</v>
          </cell>
          <cell r="AX33">
            <v>63462</v>
          </cell>
          <cell r="AY33">
            <v>63459</v>
          </cell>
          <cell r="AZ33">
            <v>53548</v>
          </cell>
          <cell r="BA33">
            <v>55788</v>
          </cell>
          <cell r="BB33">
            <v>64873</v>
          </cell>
          <cell r="BC33">
            <v>66163</v>
          </cell>
          <cell r="BD33">
            <v>63006</v>
          </cell>
          <cell r="BE33">
            <v>69688</v>
          </cell>
          <cell r="BF33">
            <v>65597</v>
          </cell>
          <cell r="BG33">
            <v>73731</v>
          </cell>
          <cell r="BH33">
            <v>68360</v>
          </cell>
          <cell r="BI33">
            <v>68395</v>
          </cell>
          <cell r="BJ33">
            <v>58290</v>
          </cell>
          <cell r="BK33">
            <v>50894</v>
          </cell>
          <cell r="BL33">
            <v>53548</v>
          </cell>
          <cell r="BM33">
            <v>55788</v>
          </cell>
          <cell r="BN33">
            <v>64873</v>
          </cell>
          <cell r="BO33">
            <v>66163</v>
          </cell>
          <cell r="BP33">
            <v>63006</v>
          </cell>
          <cell r="BQ33">
            <v>69688</v>
          </cell>
          <cell r="BR33">
            <v>65597</v>
          </cell>
          <cell r="BS33">
            <v>73731</v>
          </cell>
          <cell r="BT33">
            <v>68360</v>
          </cell>
          <cell r="BU33">
            <v>68395</v>
          </cell>
          <cell r="BV33">
            <v>58290</v>
          </cell>
          <cell r="BW33">
            <v>50894</v>
          </cell>
          <cell r="BX33">
            <v>57210</v>
          </cell>
          <cell r="BY33">
            <v>59603</v>
          </cell>
          <cell r="BZ33">
            <v>69309</v>
          </cell>
          <cell r="CA33">
            <v>70687</v>
          </cell>
          <cell r="CB33">
            <v>67314</v>
          </cell>
        </row>
        <row r="34">
          <cell r="A34" t="str">
            <v>HORLICKS NCD</v>
          </cell>
          <cell r="B34">
            <v>138071.98000000001</v>
          </cell>
          <cell r="C34">
            <v>65379.78</v>
          </cell>
          <cell r="D34">
            <v>45652</v>
          </cell>
          <cell r="E34">
            <v>55201</v>
          </cell>
          <cell r="F34">
            <v>49936</v>
          </cell>
          <cell r="G34">
            <v>30034</v>
          </cell>
          <cell r="H34">
            <v>33891</v>
          </cell>
          <cell r="I34">
            <v>36209</v>
          </cell>
          <cell r="J34">
            <v>42484</v>
          </cell>
          <cell r="K34">
            <v>58061</v>
          </cell>
          <cell r="L34">
            <v>92845</v>
          </cell>
          <cell r="M34">
            <v>79350</v>
          </cell>
          <cell r="N34">
            <v>39135</v>
          </cell>
          <cell r="O34">
            <v>36468</v>
          </cell>
          <cell r="P34">
            <v>22976</v>
          </cell>
          <cell r="Q34">
            <v>45573</v>
          </cell>
          <cell r="R34">
            <v>35491</v>
          </cell>
          <cell r="S34">
            <v>41729</v>
          </cell>
          <cell r="T34">
            <v>34220</v>
          </cell>
          <cell r="U34">
            <v>20788</v>
          </cell>
          <cell r="V34">
            <v>34842</v>
          </cell>
          <cell r="W34">
            <v>29940</v>
          </cell>
          <cell r="X34">
            <v>36528</v>
          </cell>
          <cell r="Y34">
            <v>20152</v>
          </cell>
          <cell r="Z34">
            <v>26040</v>
          </cell>
          <cell r="AA34">
            <v>14945</v>
          </cell>
          <cell r="AB34">
            <v>19546</v>
          </cell>
          <cell r="AC34">
            <v>1385</v>
          </cell>
          <cell r="AD34">
            <v>22423</v>
          </cell>
          <cell r="AE34">
            <v>17690</v>
          </cell>
          <cell r="AF34">
            <v>16146</v>
          </cell>
          <cell r="AG34">
            <v>27117</v>
          </cell>
          <cell r="AH34">
            <v>17480</v>
          </cell>
          <cell r="AI34">
            <v>26307</v>
          </cell>
          <cell r="AJ34">
            <v>38566</v>
          </cell>
          <cell r="AK34">
            <v>25703</v>
          </cell>
          <cell r="AL34">
            <v>28722</v>
          </cell>
          <cell r="AM34">
            <v>26785</v>
          </cell>
          <cell r="AN34">
            <v>23606</v>
          </cell>
          <cell r="AO34">
            <v>24011</v>
          </cell>
          <cell r="AP34">
            <v>24765</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109368.42</v>
          </cell>
          <cell r="C35">
            <v>365201.38</v>
          </cell>
          <cell r="D35">
            <v>132615</v>
          </cell>
          <cell r="E35">
            <v>173564</v>
          </cell>
          <cell r="F35">
            <v>132117</v>
          </cell>
          <cell r="G35">
            <v>156848</v>
          </cell>
          <cell r="H35">
            <v>160101</v>
          </cell>
          <cell r="I35">
            <v>152891</v>
          </cell>
          <cell r="J35">
            <v>145170</v>
          </cell>
          <cell r="K35">
            <v>171229</v>
          </cell>
          <cell r="L35">
            <v>185772</v>
          </cell>
          <cell r="M35">
            <v>199805</v>
          </cell>
          <cell r="N35">
            <v>185291</v>
          </cell>
          <cell r="O35">
            <v>122013</v>
          </cell>
          <cell r="P35">
            <v>120701</v>
          </cell>
          <cell r="Q35">
            <v>207290</v>
          </cell>
          <cell r="R35">
            <v>167170</v>
          </cell>
          <cell r="S35">
            <v>137647</v>
          </cell>
          <cell r="T35">
            <v>165037</v>
          </cell>
          <cell r="U35">
            <v>258011</v>
          </cell>
          <cell r="V35">
            <v>94619</v>
          </cell>
          <cell r="W35">
            <v>197217</v>
          </cell>
          <cell r="X35">
            <v>182251</v>
          </cell>
          <cell r="Y35">
            <v>177105</v>
          </cell>
          <cell r="Z35">
            <v>166221</v>
          </cell>
          <cell r="AA35">
            <v>165384</v>
          </cell>
          <cell r="AB35">
            <v>136874</v>
          </cell>
          <cell r="AC35">
            <v>82894</v>
          </cell>
          <cell r="AD35">
            <v>187382</v>
          </cell>
          <cell r="AE35">
            <v>166002</v>
          </cell>
          <cell r="AF35">
            <v>197427</v>
          </cell>
          <cell r="AG35">
            <v>128269</v>
          </cell>
          <cell r="AH35">
            <v>153469</v>
          </cell>
          <cell r="AI35">
            <v>242414</v>
          </cell>
          <cell r="AJ35">
            <v>152330</v>
          </cell>
          <cell r="AK35">
            <v>75408</v>
          </cell>
          <cell r="AL35">
            <v>122320</v>
          </cell>
          <cell r="AM35">
            <v>102906</v>
          </cell>
          <cell r="AN35">
            <v>135323</v>
          </cell>
          <cell r="AO35">
            <v>109478</v>
          </cell>
          <cell r="AP35">
            <v>155858</v>
          </cell>
          <cell r="AQ35">
            <v>167413</v>
          </cell>
          <cell r="AR35">
            <v>153781</v>
          </cell>
          <cell r="AS35">
            <v>159165</v>
          </cell>
          <cell r="AT35">
            <v>146594</v>
          </cell>
          <cell r="AU35">
            <v>136530</v>
          </cell>
          <cell r="AV35">
            <v>147542</v>
          </cell>
          <cell r="AW35">
            <v>145883</v>
          </cell>
          <cell r="AX35">
            <v>150145</v>
          </cell>
          <cell r="AY35">
            <v>141602</v>
          </cell>
          <cell r="AZ35">
            <v>124750</v>
          </cell>
          <cell r="BA35">
            <v>123692</v>
          </cell>
          <cell r="BB35">
            <v>125899</v>
          </cell>
          <cell r="BC35">
            <v>127062</v>
          </cell>
          <cell r="BD35">
            <v>125776</v>
          </cell>
          <cell r="BE35">
            <v>124590</v>
          </cell>
          <cell r="BF35">
            <v>126744</v>
          </cell>
          <cell r="BG35">
            <v>127828</v>
          </cell>
          <cell r="BH35">
            <v>126430</v>
          </cell>
          <cell r="BI35">
            <v>125163</v>
          </cell>
          <cell r="BJ35">
            <v>127283</v>
          </cell>
          <cell r="BK35">
            <v>128317</v>
          </cell>
          <cell r="BL35">
            <v>126848</v>
          </cell>
          <cell r="BM35">
            <v>125529</v>
          </cell>
          <cell r="BN35">
            <v>127627</v>
          </cell>
          <cell r="BO35">
            <v>128629</v>
          </cell>
          <cell r="BP35">
            <v>127114</v>
          </cell>
          <cell r="BQ35">
            <v>125762</v>
          </cell>
          <cell r="BR35">
            <v>127846</v>
          </cell>
          <cell r="BS35">
            <v>128828</v>
          </cell>
          <cell r="BT35">
            <v>127285</v>
          </cell>
          <cell r="BU35">
            <v>125911</v>
          </cell>
          <cell r="BV35">
            <v>127987</v>
          </cell>
          <cell r="BW35">
            <v>128955</v>
          </cell>
          <cell r="BX35">
            <v>134381</v>
          </cell>
          <cell r="BY35">
            <v>132918</v>
          </cell>
          <cell r="BZ35">
            <v>135102</v>
          </cell>
          <cell r="CA35">
            <v>136115</v>
          </cell>
          <cell r="CB35">
            <v>134455</v>
          </cell>
        </row>
        <row r="36">
          <cell r="A36" t="str">
            <v>Horlicks RTD</v>
          </cell>
          <cell r="B36">
            <v>1351271.17</v>
          </cell>
          <cell r="C36">
            <v>302822.46000000002</v>
          </cell>
          <cell r="D36">
            <v>164831</v>
          </cell>
          <cell r="E36">
            <v>278968</v>
          </cell>
          <cell r="F36">
            <v>-123760</v>
          </cell>
          <cell r="G36">
            <v>72165</v>
          </cell>
          <cell r="H36">
            <v>263967</v>
          </cell>
          <cell r="I36">
            <v>19408</v>
          </cell>
          <cell r="J36">
            <v>-327433</v>
          </cell>
          <cell r="K36">
            <v>62009</v>
          </cell>
          <cell r="L36">
            <v>-61580</v>
          </cell>
          <cell r="M36">
            <v>12153</v>
          </cell>
          <cell r="N36">
            <v>26445</v>
          </cell>
          <cell r="O36">
            <v>426835</v>
          </cell>
          <cell r="P36">
            <v>183316</v>
          </cell>
          <cell r="Q36">
            <v>1355</v>
          </cell>
          <cell r="R36">
            <v>-10293</v>
          </cell>
          <cell r="S36">
            <v>-24361</v>
          </cell>
          <cell r="T36">
            <v>-51506</v>
          </cell>
          <cell r="U36">
            <v>141119</v>
          </cell>
          <cell r="V36">
            <v>128388</v>
          </cell>
          <cell r="W36">
            <v>11303</v>
          </cell>
          <cell r="X36">
            <v>-16638</v>
          </cell>
          <cell r="Y36">
            <v>-16776</v>
          </cell>
          <cell r="Z36">
            <v>67091</v>
          </cell>
          <cell r="AA36">
            <v>9243</v>
          </cell>
          <cell r="AB36">
            <v>32262</v>
          </cell>
          <cell r="AC36">
            <v>7537</v>
          </cell>
          <cell r="AD36">
            <v>22755</v>
          </cell>
          <cell r="AE36">
            <v>21523</v>
          </cell>
          <cell r="AF36">
            <v>-13034</v>
          </cell>
          <cell r="AG36">
            <v>-11992</v>
          </cell>
          <cell r="AH36">
            <v>-5227</v>
          </cell>
          <cell r="AI36">
            <v>-8559</v>
          </cell>
          <cell r="AJ36">
            <v>-14885</v>
          </cell>
          <cell r="AK36">
            <v>-8446</v>
          </cell>
          <cell r="AL36">
            <v>-23886</v>
          </cell>
          <cell r="AM36">
            <v>-9152</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198503.66</v>
          </cell>
          <cell r="C37">
            <v>123926.06</v>
          </cell>
          <cell r="D37">
            <v>102796</v>
          </cell>
          <cell r="E37">
            <v>101294</v>
          </cell>
          <cell r="F37">
            <v>37205</v>
          </cell>
          <cell r="G37">
            <v>170746</v>
          </cell>
          <cell r="H37">
            <v>157282</v>
          </cell>
          <cell r="I37">
            <v>74709</v>
          </cell>
          <cell r="J37">
            <v>56865</v>
          </cell>
          <cell r="K37">
            <v>71489</v>
          </cell>
          <cell r="L37">
            <v>110141</v>
          </cell>
          <cell r="M37">
            <v>81196</v>
          </cell>
          <cell r="N37">
            <v>140352</v>
          </cell>
          <cell r="O37">
            <v>64339</v>
          </cell>
          <cell r="P37">
            <v>86616</v>
          </cell>
          <cell r="Q37">
            <v>67528</v>
          </cell>
          <cell r="R37">
            <v>92602</v>
          </cell>
          <cell r="S37">
            <v>87690</v>
          </cell>
          <cell r="T37">
            <v>54141</v>
          </cell>
          <cell r="U37">
            <v>97675</v>
          </cell>
          <cell r="V37">
            <v>102478</v>
          </cell>
          <cell r="W37">
            <v>110991</v>
          </cell>
          <cell r="X37">
            <v>102840</v>
          </cell>
          <cell r="Y37">
            <v>40500</v>
          </cell>
          <cell r="Z37">
            <v>118713</v>
          </cell>
          <cell r="AA37">
            <v>80608</v>
          </cell>
          <cell r="AB37">
            <v>55278</v>
          </cell>
          <cell r="AC37">
            <v>75328</v>
          </cell>
          <cell r="AD37">
            <v>112160</v>
          </cell>
          <cell r="AE37">
            <v>71940</v>
          </cell>
          <cell r="AF37">
            <v>64486</v>
          </cell>
          <cell r="AG37">
            <v>130782</v>
          </cell>
          <cell r="AH37">
            <v>90418</v>
          </cell>
          <cell r="AI37">
            <v>61811</v>
          </cell>
          <cell r="AJ37">
            <v>53747</v>
          </cell>
          <cell r="AK37">
            <v>74660</v>
          </cell>
          <cell r="AL37">
            <v>56801</v>
          </cell>
          <cell r="AM37">
            <v>50700</v>
          </cell>
          <cell r="AN37">
            <v>92970</v>
          </cell>
          <cell r="AO37">
            <v>77102</v>
          </cell>
          <cell r="AP37">
            <v>84158</v>
          </cell>
          <cell r="AQ37">
            <v>107439</v>
          </cell>
          <cell r="AR37">
            <v>110463</v>
          </cell>
          <cell r="AS37">
            <v>85554</v>
          </cell>
          <cell r="AT37">
            <v>86422</v>
          </cell>
          <cell r="AU37">
            <v>90324</v>
          </cell>
          <cell r="AV37">
            <v>86419</v>
          </cell>
          <cell r="AW37">
            <v>90331</v>
          </cell>
          <cell r="AX37">
            <v>86422</v>
          </cell>
          <cell r="AY37">
            <v>86414</v>
          </cell>
          <cell r="AZ37">
            <v>126964</v>
          </cell>
          <cell r="BA37">
            <v>125162</v>
          </cell>
          <cell r="BB37">
            <v>135200</v>
          </cell>
          <cell r="BC37">
            <v>116360</v>
          </cell>
          <cell r="BD37">
            <v>125785</v>
          </cell>
          <cell r="BE37">
            <v>125162</v>
          </cell>
          <cell r="BF37">
            <v>118296</v>
          </cell>
          <cell r="BG37">
            <v>123043</v>
          </cell>
          <cell r="BH37">
            <v>130896</v>
          </cell>
          <cell r="BI37">
            <v>123983</v>
          </cell>
          <cell r="BJ37">
            <v>118296</v>
          </cell>
          <cell r="BK37">
            <v>123043</v>
          </cell>
          <cell r="BL37">
            <v>134512</v>
          </cell>
          <cell r="BM37">
            <v>132710</v>
          </cell>
          <cell r="BN37">
            <v>131269</v>
          </cell>
          <cell r="BO37">
            <v>122650</v>
          </cell>
          <cell r="BP37">
            <v>133144</v>
          </cell>
          <cell r="BQ37">
            <v>132710</v>
          </cell>
          <cell r="BR37">
            <v>125655</v>
          </cell>
          <cell r="BS37">
            <v>130403</v>
          </cell>
          <cell r="BT37">
            <v>139072</v>
          </cell>
          <cell r="BU37">
            <v>131342</v>
          </cell>
          <cell r="BV37">
            <v>125655</v>
          </cell>
          <cell r="BW37">
            <v>130403</v>
          </cell>
          <cell r="BX37">
            <v>142248</v>
          </cell>
          <cell r="BY37">
            <v>83320</v>
          </cell>
          <cell r="BZ37">
            <v>77244</v>
          </cell>
          <cell r="CA37">
            <v>82317</v>
          </cell>
          <cell r="CB37">
            <v>85246</v>
          </cell>
        </row>
        <row r="38">
          <cell r="A38" t="str">
            <v>Scotts Emulsion</v>
          </cell>
          <cell r="B38">
            <v>1609896.38</v>
          </cell>
          <cell r="C38">
            <v>223854.95</v>
          </cell>
          <cell r="D38">
            <v>1098714</v>
          </cell>
          <cell r="E38">
            <v>1778980</v>
          </cell>
          <cell r="F38">
            <v>1711848</v>
          </cell>
          <cell r="G38">
            <v>2974907</v>
          </cell>
          <cell r="H38">
            <v>1110455</v>
          </cell>
          <cell r="I38">
            <v>1357990</v>
          </cell>
          <cell r="J38">
            <v>1671594</v>
          </cell>
          <cell r="K38">
            <v>750940</v>
          </cell>
          <cell r="L38">
            <v>1375999</v>
          </cell>
          <cell r="M38">
            <v>2307355</v>
          </cell>
          <cell r="N38">
            <v>2248850</v>
          </cell>
          <cell r="O38">
            <v>1101058</v>
          </cell>
          <cell r="P38">
            <v>1538883</v>
          </cell>
          <cell r="Q38">
            <v>1580293</v>
          </cell>
          <cell r="R38">
            <v>2382171</v>
          </cell>
          <cell r="S38">
            <v>2227475</v>
          </cell>
          <cell r="T38">
            <v>817411</v>
          </cell>
          <cell r="U38">
            <v>1273803</v>
          </cell>
          <cell r="V38">
            <v>433257</v>
          </cell>
          <cell r="W38">
            <v>1081140</v>
          </cell>
          <cell r="X38">
            <v>969416</v>
          </cell>
          <cell r="Y38">
            <v>1505381</v>
          </cell>
          <cell r="Z38">
            <v>1537031</v>
          </cell>
          <cell r="AA38">
            <v>1587767</v>
          </cell>
          <cell r="AB38">
            <v>1132788</v>
          </cell>
          <cell r="AC38">
            <v>1307198</v>
          </cell>
          <cell r="AD38">
            <v>1844359</v>
          </cell>
          <cell r="AE38">
            <v>1240831</v>
          </cell>
          <cell r="AF38">
            <v>895964</v>
          </cell>
          <cell r="AG38">
            <v>2019495</v>
          </cell>
          <cell r="AH38">
            <v>1444721</v>
          </cell>
          <cell r="AI38">
            <v>1027961</v>
          </cell>
          <cell r="AJ38">
            <v>1039643</v>
          </cell>
          <cell r="AK38">
            <v>1312462</v>
          </cell>
          <cell r="AL38">
            <v>1057033</v>
          </cell>
          <cell r="AM38">
            <v>496911</v>
          </cell>
          <cell r="AN38">
            <v>1266607</v>
          </cell>
          <cell r="AO38">
            <v>1069006</v>
          </cell>
          <cell r="AP38">
            <v>1268036</v>
          </cell>
          <cell r="AQ38">
            <v>1650578</v>
          </cell>
          <cell r="AR38">
            <v>1451139</v>
          </cell>
          <cell r="AS38">
            <v>1256524</v>
          </cell>
          <cell r="AT38">
            <v>1259354</v>
          </cell>
          <cell r="AU38">
            <v>1229833</v>
          </cell>
          <cell r="AV38">
            <v>1142550</v>
          </cell>
          <cell r="AW38">
            <v>1736093</v>
          </cell>
          <cell r="AX38">
            <v>973484</v>
          </cell>
          <cell r="AY38">
            <v>1145747</v>
          </cell>
          <cell r="AZ38">
            <v>1436579</v>
          </cell>
          <cell r="BA38">
            <v>1420904</v>
          </cell>
          <cell r="BB38">
            <v>1455379</v>
          </cell>
          <cell r="BC38">
            <v>1570005</v>
          </cell>
          <cell r="BD38">
            <v>1598114</v>
          </cell>
          <cell r="BE38">
            <v>1532873</v>
          </cell>
          <cell r="BF38">
            <v>1446883</v>
          </cell>
          <cell r="BG38">
            <v>1424407</v>
          </cell>
          <cell r="BH38">
            <v>1437724</v>
          </cell>
          <cell r="BI38">
            <v>1549615</v>
          </cell>
          <cell r="BJ38">
            <v>1575960</v>
          </cell>
          <cell r="BK38">
            <v>1517948</v>
          </cell>
          <cell r="BL38">
            <v>1444718</v>
          </cell>
          <cell r="BM38">
            <v>1426502</v>
          </cell>
          <cell r="BN38">
            <v>1459322</v>
          </cell>
          <cell r="BO38">
            <v>1573066</v>
          </cell>
          <cell r="BP38">
            <v>1600382</v>
          </cell>
          <cell r="BQ38">
            <v>1534468</v>
          </cell>
          <cell r="BR38">
            <v>1447994</v>
          </cell>
          <cell r="BS38">
            <v>1425196</v>
          </cell>
          <cell r="BT38">
            <v>1438293</v>
          </cell>
          <cell r="BU38">
            <v>1550057</v>
          </cell>
          <cell r="BV38">
            <v>1576292</v>
          </cell>
          <cell r="BW38">
            <v>1518184</v>
          </cell>
          <cell r="BX38">
            <v>1535477</v>
          </cell>
          <cell r="BY38">
            <v>1516070</v>
          </cell>
          <cell r="BZ38">
            <v>1550917</v>
          </cell>
          <cell r="CA38">
            <v>1671774</v>
          </cell>
          <cell r="CB38">
            <v>1700785</v>
          </cell>
        </row>
        <row r="39">
          <cell r="A39" t="str">
            <v>Total</v>
          </cell>
          <cell r="B39">
            <v>17566409.75</v>
          </cell>
          <cell r="C39">
            <v>7702730.0499999998</v>
          </cell>
          <cell r="D39">
            <v>16916810</v>
          </cell>
          <cell r="E39">
            <v>17254837</v>
          </cell>
          <cell r="F39">
            <v>19715163</v>
          </cell>
          <cell r="G39">
            <v>21430267</v>
          </cell>
          <cell r="H39">
            <v>18096490</v>
          </cell>
          <cell r="I39">
            <v>18644980</v>
          </cell>
          <cell r="J39">
            <v>18859868</v>
          </cell>
          <cell r="K39">
            <v>17471164</v>
          </cell>
          <cell r="L39">
            <v>18810236</v>
          </cell>
          <cell r="M39">
            <v>20838352</v>
          </cell>
          <cell r="N39">
            <v>19969108</v>
          </cell>
          <cell r="O39">
            <v>15885262</v>
          </cell>
          <cell r="P39">
            <v>18483317</v>
          </cell>
          <cell r="Q39">
            <v>13611209</v>
          </cell>
          <cell r="R39">
            <v>22787806</v>
          </cell>
          <cell r="S39">
            <v>15884142</v>
          </cell>
          <cell r="T39">
            <v>17147050</v>
          </cell>
          <cell r="U39">
            <v>20304534</v>
          </cell>
          <cell r="V39">
            <v>19071184</v>
          </cell>
          <cell r="W39">
            <v>19314791</v>
          </cell>
          <cell r="X39">
            <v>18310642</v>
          </cell>
          <cell r="Y39">
            <v>17177899</v>
          </cell>
          <cell r="Z39">
            <v>19419906</v>
          </cell>
          <cell r="AA39">
            <v>14410333</v>
          </cell>
          <cell r="AB39">
            <v>16329050</v>
          </cell>
          <cell r="AC39">
            <v>14569892</v>
          </cell>
          <cell r="AD39">
            <v>22750779</v>
          </cell>
          <cell r="AE39">
            <v>17704218</v>
          </cell>
          <cell r="AF39">
            <v>17247615</v>
          </cell>
          <cell r="AG39">
            <v>18773257</v>
          </cell>
          <cell r="AH39">
            <v>18533654</v>
          </cell>
          <cell r="AI39">
            <v>17678183</v>
          </cell>
          <cell r="AJ39">
            <v>17507765</v>
          </cell>
          <cell r="AK39">
            <v>13101885</v>
          </cell>
          <cell r="AL39">
            <v>14614706</v>
          </cell>
          <cell r="AM39">
            <v>13612619</v>
          </cell>
          <cell r="AN39">
            <v>20407042</v>
          </cell>
          <cell r="AO39">
            <v>13995086</v>
          </cell>
          <cell r="AP39">
            <v>21399520</v>
          </cell>
          <cell r="AQ39">
            <v>20250332</v>
          </cell>
          <cell r="AR39">
            <v>23937748</v>
          </cell>
          <cell r="AS39">
            <v>19650939</v>
          </cell>
          <cell r="AT39">
            <v>19595594</v>
          </cell>
          <cell r="AU39">
            <v>19760366</v>
          </cell>
          <cell r="AV39">
            <v>20787928</v>
          </cell>
          <cell r="AW39">
            <v>21151777</v>
          </cell>
          <cell r="AX39">
            <v>19559567</v>
          </cell>
          <cell r="AY39">
            <v>19015680</v>
          </cell>
          <cell r="AZ39">
            <v>18186108</v>
          </cell>
          <cell r="BA39">
            <v>18340639</v>
          </cell>
          <cell r="BB39">
            <v>19896494</v>
          </cell>
          <cell r="BC39">
            <v>20200760</v>
          </cell>
          <cell r="BD39">
            <v>19690903</v>
          </cell>
          <cell r="BE39">
            <v>19659371</v>
          </cell>
          <cell r="BF39">
            <v>19271631</v>
          </cell>
          <cell r="BG39">
            <v>19401758</v>
          </cell>
          <cell r="BH39">
            <v>19815973</v>
          </cell>
          <cell r="BI39">
            <v>20173749</v>
          </cell>
          <cell r="BJ39">
            <v>19981864</v>
          </cell>
          <cell r="BK39">
            <v>19360074</v>
          </cell>
          <cell r="BL39">
            <v>19166228</v>
          </cell>
          <cell r="BM39">
            <v>19170440</v>
          </cell>
          <cell r="BN39">
            <v>20502177</v>
          </cell>
          <cell r="BO39">
            <v>21361685</v>
          </cell>
          <cell r="BP39">
            <v>21290175</v>
          </cell>
          <cell r="BQ39">
            <v>21067122</v>
          </cell>
          <cell r="BR39">
            <v>20571226</v>
          </cell>
          <cell r="BS39">
            <v>20585816</v>
          </cell>
          <cell r="BT39">
            <v>21042922</v>
          </cell>
          <cell r="BU39">
            <v>21277159</v>
          </cell>
          <cell r="BV39">
            <v>21230983</v>
          </cell>
          <cell r="BW39">
            <v>21304098</v>
          </cell>
          <cell r="BX39">
            <v>20069589</v>
          </cell>
          <cell r="BY39">
            <v>19962764</v>
          </cell>
          <cell r="BZ39">
            <v>20726798</v>
          </cell>
          <cell r="CA39">
            <v>21074445</v>
          </cell>
          <cell r="CB39">
            <v>19381777</v>
          </cell>
        </row>
      </sheetData>
      <sheetData sheetId="4"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row>
        <row r="2">
          <cell r="B2" t="str">
            <v>Nov 03</v>
          </cell>
          <cell r="C2">
            <v>37957</v>
          </cell>
          <cell r="D2">
            <v>37988</v>
          </cell>
          <cell r="E2">
            <v>38019</v>
          </cell>
          <cell r="F2">
            <v>38050</v>
          </cell>
          <cell r="G2">
            <v>38081</v>
          </cell>
          <cell r="H2">
            <v>38112</v>
          </cell>
          <cell r="I2">
            <v>38143</v>
          </cell>
          <cell r="J2">
            <v>38174</v>
          </cell>
          <cell r="K2">
            <v>38205</v>
          </cell>
          <cell r="L2">
            <v>38236</v>
          </cell>
          <cell r="M2">
            <v>38267</v>
          </cell>
          <cell r="N2">
            <v>38298</v>
          </cell>
          <cell r="O2">
            <v>38329</v>
          </cell>
          <cell r="P2">
            <v>38360</v>
          </cell>
          <cell r="Q2">
            <v>38391</v>
          </cell>
          <cell r="R2">
            <v>38422</v>
          </cell>
          <cell r="S2">
            <v>38453</v>
          </cell>
          <cell r="T2">
            <v>38484</v>
          </cell>
          <cell r="U2">
            <v>38515</v>
          </cell>
          <cell r="V2">
            <v>38546</v>
          </cell>
          <cell r="W2">
            <v>38577</v>
          </cell>
          <cell r="X2">
            <v>38608</v>
          </cell>
          <cell r="Y2">
            <v>38639</v>
          </cell>
          <cell r="Z2">
            <v>38670</v>
          </cell>
          <cell r="AA2">
            <v>38701</v>
          </cell>
          <cell r="AB2">
            <v>38732</v>
          </cell>
          <cell r="AC2">
            <v>38763</v>
          </cell>
          <cell r="AD2">
            <v>38794</v>
          </cell>
          <cell r="AE2">
            <v>38825</v>
          </cell>
          <cell r="AF2">
            <v>38856</v>
          </cell>
          <cell r="AG2">
            <v>38887</v>
          </cell>
          <cell r="AH2">
            <v>38918</v>
          </cell>
          <cell r="AI2">
            <v>38949</v>
          </cell>
          <cell r="AJ2">
            <v>38980</v>
          </cell>
          <cell r="AK2">
            <v>39011</v>
          </cell>
          <cell r="AL2">
            <v>39042</v>
          </cell>
          <cell r="AM2">
            <v>39073</v>
          </cell>
          <cell r="AN2">
            <v>39104</v>
          </cell>
          <cell r="AO2">
            <v>39135</v>
          </cell>
          <cell r="AP2">
            <v>39166</v>
          </cell>
          <cell r="AQ2">
            <v>39197</v>
          </cell>
          <cell r="AR2">
            <v>39228</v>
          </cell>
          <cell r="AS2">
            <v>39259</v>
          </cell>
          <cell r="AT2">
            <v>39290</v>
          </cell>
          <cell r="AU2">
            <v>39321</v>
          </cell>
          <cell r="AV2">
            <v>39352</v>
          </cell>
          <cell r="AW2">
            <v>39383</v>
          </cell>
          <cell r="AX2">
            <v>39414</v>
          </cell>
          <cell r="AY2">
            <v>39445</v>
          </cell>
          <cell r="AZ2">
            <v>39476</v>
          </cell>
          <cell r="BA2">
            <v>39507</v>
          </cell>
          <cell r="BB2">
            <v>39538</v>
          </cell>
          <cell r="BC2">
            <v>39568</v>
          </cell>
          <cell r="BD2">
            <v>39598</v>
          </cell>
          <cell r="BE2">
            <v>39628</v>
          </cell>
          <cell r="BF2">
            <v>39658</v>
          </cell>
          <cell r="BG2">
            <v>39688</v>
          </cell>
          <cell r="BH2">
            <v>39718</v>
          </cell>
          <cell r="BI2">
            <v>39748</v>
          </cell>
          <cell r="BJ2">
            <v>39778</v>
          </cell>
          <cell r="BK2">
            <v>39808</v>
          </cell>
          <cell r="BL2">
            <v>39838</v>
          </cell>
          <cell r="BM2">
            <v>39868</v>
          </cell>
          <cell r="BN2">
            <v>39898</v>
          </cell>
          <cell r="BO2">
            <v>39928</v>
          </cell>
          <cell r="BP2">
            <v>39958</v>
          </cell>
          <cell r="BQ2">
            <v>39988</v>
          </cell>
          <cell r="BR2">
            <v>40018</v>
          </cell>
          <cell r="BS2">
            <v>40048</v>
          </cell>
          <cell r="BT2">
            <v>40078</v>
          </cell>
          <cell r="BU2">
            <v>40108</v>
          </cell>
          <cell r="BV2">
            <v>40138</v>
          </cell>
          <cell r="BW2">
            <v>40168</v>
          </cell>
          <cell r="BX2">
            <v>40198</v>
          </cell>
          <cell r="BY2">
            <v>40228</v>
          </cell>
          <cell r="BZ2">
            <v>40258</v>
          </cell>
          <cell r="CA2">
            <v>40288</v>
          </cell>
          <cell r="CB2">
            <v>40318</v>
          </cell>
        </row>
        <row r="3">
          <cell r="A3" t="str">
            <v>AQUAFRESH TOOTHBRUSH</v>
          </cell>
          <cell r="B3">
            <v>261179</v>
          </cell>
          <cell r="C3">
            <v>-281483</v>
          </cell>
          <cell r="D3">
            <v>294494</v>
          </cell>
          <cell r="E3">
            <v>378398</v>
          </cell>
          <cell r="F3">
            <v>317609</v>
          </cell>
          <cell r="G3">
            <v>461122</v>
          </cell>
          <cell r="H3">
            <v>588332</v>
          </cell>
          <cell r="I3">
            <v>585656</v>
          </cell>
          <cell r="J3">
            <v>368687</v>
          </cell>
          <cell r="K3">
            <v>285805</v>
          </cell>
          <cell r="L3">
            <v>261833</v>
          </cell>
          <cell r="M3">
            <v>230945</v>
          </cell>
          <cell r="N3">
            <v>327747</v>
          </cell>
          <cell r="O3">
            <v>181148</v>
          </cell>
          <cell r="P3">
            <v>451881</v>
          </cell>
          <cell r="Q3">
            <v>216137</v>
          </cell>
          <cell r="R3">
            <v>397490</v>
          </cell>
          <cell r="S3">
            <v>244300</v>
          </cell>
          <cell r="T3">
            <v>615765</v>
          </cell>
          <cell r="U3">
            <v>366702</v>
          </cell>
          <cell r="V3">
            <v>333666</v>
          </cell>
          <cell r="W3">
            <v>331467</v>
          </cell>
          <cell r="X3">
            <v>209637</v>
          </cell>
          <cell r="Y3">
            <v>212263</v>
          </cell>
          <cell r="Z3">
            <v>137811</v>
          </cell>
          <cell r="AA3">
            <v>211696</v>
          </cell>
          <cell r="AB3">
            <v>369043</v>
          </cell>
          <cell r="AC3">
            <v>184878</v>
          </cell>
          <cell r="AD3">
            <v>227116</v>
          </cell>
          <cell r="AE3">
            <v>230087</v>
          </cell>
          <cell r="AF3">
            <v>335205</v>
          </cell>
          <cell r="AG3">
            <v>320177</v>
          </cell>
          <cell r="AH3">
            <v>300855</v>
          </cell>
          <cell r="AI3">
            <v>201572</v>
          </cell>
          <cell r="AJ3">
            <v>240226</v>
          </cell>
          <cell r="AK3">
            <v>129947</v>
          </cell>
          <cell r="AL3">
            <v>233306</v>
          </cell>
          <cell r="AM3">
            <v>183223</v>
          </cell>
          <cell r="AN3">
            <v>206609</v>
          </cell>
          <cell r="AO3">
            <v>215162</v>
          </cell>
          <cell r="AP3">
            <v>201385</v>
          </cell>
          <cell r="AQ3">
            <v>236692</v>
          </cell>
          <cell r="AR3">
            <v>235668</v>
          </cell>
          <cell r="AS3">
            <v>234283</v>
          </cell>
          <cell r="AT3">
            <v>204040</v>
          </cell>
          <cell r="AU3">
            <v>201870</v>
          </cell>
          <cell r="AV3">
            <v>202237</v>
          </cell>
          <cell r="AW3">
            <v>179248</v>
          </cell>
          <cell r="AX3">
            <v>182496</v>
          </cell>
          <cell r="AY3">
            <v>189807</v>
          </cell>
          <cell r="AZ3">
            <v>217764</v>
          </cell>
          <cell r="BA3">
            <v>214676</v>
          </cell>
          <cell r="BB3">
            <v>218251</v>
          </cell>
          <cell r="BC3">
            <v>258757</v>
          </cell>
          <cell r="BD3">
            <v>262971</v>
          </cell>
          <cell r="BE3">
            <v>260753</v>
          </cell>
          <cell r="BF3">
            <v>229021</v>
          </cell>
          <cell r="BG3">
            <v>225884</v>
          </cell>
          <cell r="BH3">
            <v>220421</v>
          </cell>
          <cell r="BI3">
            <v>206015</v>
          </cell>
          <cell r="BJ3">
            <v>211613</v>
          </cell>
          <cell r="BK3">
            <v>215839</v>
          </cell>
          <cell r="BL3">
            <v>219878</v>
          </cell>
          <cell r="BM3">
            <v>212293</v>
          </cell>
          <cell r="BN3">
            <v>216331</v>
          </cell>
          <cell r="BO3">
            <v>250421</v>
          </cell>
          <cell r="BP3">
            <v>262812</v>
          </cell>
          <cell r="BQ3">
            <v>263501</v>
          </cell>
          <cell r="BR3">
            <v>231256</v>
          </cell>
          <cell r="BS3">
            <v>228058</v>
          </cell>
          <cell r="BT3">
            <v>218007</v>
          </cell>
          <cell r="BU3">
            <v>206795</v>
          </cell>
          <cell r="BV3">
            <v>203417</v>
          </cell>
          <cell r="BW3">
            <v>215875</v>
          </cell>
          <cell r="BX3">
            <v>230924</v>
          </cell>
          <cell r="BY3">
            <v>221973</v>
          </cell>
          <cell r="BZ3">
            <v>226501</v>
          </cell>
          <cell r="CA3">
            <v>257008</v>
          </cell>
          <cell r="CB3">
            <v>270362</v>
          </cell>
        </row>
        <row r="4">
          <cell r="A4" t="str">
            <v>Panadol Adult</v>
          </cell>
          <cell r="B4">
            <v>1667691</v>
          </cell>
          <cell r="C4">
            <v>2362666</v>
          </cell>
          <cell r="D4">
            <v>1669620</v>
          </cell>
          <cell r="E4">
            <v>2846450</v>
          </cell>
          <cell r="F4">
            <v>5160414</v>
          </cell>
          <cell r="G4">
            <v>5560019</v>
          </cell>
          <cell r="H4">
            <v>1413986</v>
          </cell>
          <cell r="I4">
            <v>2965725</v>
          </cell>
          <cell r="J4">
            <v>3955316</v>
          </cell>
          <cell r="K4">
            <v>5496622</v>
          </cell>
          <cell r="L4">
            <v>2508839</v>
          </cell>
          <cell r="M4">
            <v>2421876</v>
          </cell>
          <cell r="N4">
            <v>4007852</v>
          </cell>
          <cell r="O4">
            <v>3354681</v>
          </cell>
          <cell r="P4">
            <v>3342824</v>
          </cell>
          <cell r="Q4">
            <v>2672144</v>
          </cell>
          <cell r="R4">
            <v>5302328</v>
          </cell>
          <cell r="S4">
            <v>1050734</v>
          </cell>
          <cell r="T4">
            <v>3183575</v>
          </cell>
          <cell r="U4">
            <v>3659268</v>
          </cell>
          <cell r="V4">
            <v>5036733</v>
          </cell>
          <cell r="W4">
            <v>2279637</v>
          </cell>
          <cell r="X4">
            <v>2290645</v>
          </cell>
          <cell r="Y4">
            <v>2435678</v>
          </cell>
          <cell r="Z4">
            <v>5029385</v>
          </cell>
          <cell r="AA4">
            <v>1452841</v>
          </cell>
          <cell r="AB4">
            <v>1665672</v>
          </cell>
          <cell r="AC4">
            <v>3790254</v>
          </cell>
          <cell r="AD4">
            <v>5763005</v>
          </cell>
          <cell r="AE4">
            <v>826909</v>
          </cell>
          <cell r="AF4">
            <v>1490103</v>
          </cell>
          <cell r="AG4">
            <v>1234031</v>
          </cell>
          <cell r="AH4">
            <v>2691153</v>
          </cell>
          <cell r="AI4">
            <v>2183774</v>
          </cell>
          <cell r="AJ4">
            <v>2365239</v>
          </cell>
          <cell r="AK4">
            <v>1290298</v>
          </cell>
          <cell r="AL4">
            <v>1323246</v>
          </cell>
          <cell r="AM4">
            <v>1540753</v>
          </cell>
          <cell r="AN4">
            <v>2885021</v>
          </cell>
          <cell r="AO4">
            <v>1735243</v>
          </cell>
          <cell r="AP4">
            <v>3082942</v>
          </cell>
          <cell r="AQ4">
            <v>3243167</v>
          </cell>
          <cell r="AR4">
            <v>2768681</v>
          </cell>
          <cell r="AS4">
            <v>2128548</v>
          </cell>
          <cell r="AT4">
            <v>2263831</v>
          </cell>
          <cell r="AU4">
            <v>2176664</v>
          </cell>
          <cell r="AV4">
            <v>3030541</v>
          </cell>
          <cell r="AW4">
            <v>3181447</v>
          </cell>
          <cell r="AX4">
            <v>2292918</v>
          </cell>
          <cell r="AY4">
            <v>2295906</v>
          </cell>
          <cell r="AZ4">
            <v>2345209</v>
          </cell>
          <cell r="BA4">
            <v>2372928</v>
          </cell>
          <cell r="BB4">
            <v>2385340</v>
          </cell>
          <cell r="BC4">
            <v>2417919</v>
          </cell>
          <cell r="BD4">
            <v>2459906</v>
          </cell>
          <cell r="BE4">
            <v>2491736</v>
          </cell>
          <cell r="BF4">
            <v>2496747</v>
          </cell>
          <cell r="BG4">
            <v>2545539</v>
          </cell>
          <cell r="BH4">
            <v>2548093</v>
          </cell>
          <cell r="BI4">
            <v>2563367</v>
          </cell>
          <cell r="BJ4">
            <v>2556763</v>
          </cell>
          <cell r="BK4">
            <v>2597443</v>
          </cell>
          <cell r="BL4">
            <v>2620599</v>
          </cell>
          <cell r="BM4">
            <v>2616112</v>
          </cell>
          <cell r="BN4">
            <v>2630963</v>
          </cell>
          <cell r="BO4">
            <v>2628511</v>
          </cell>
          <cell r="BP4">
            <v>2641077</v>
          </cell>
          <cell r="BQ4">
            <v>2651627</v>
          </cell>
          <cell r="BR4">
            <v>2658165</v>
          </cell>
          <cell r="BS4">
            <v>2683894</v>
          </cell>
          <cell r="BT4">
            <v>2667093</v>
          </cell>
          <cell r="BU4">
            <v>2668363</v>
          </cell>
          <cell r="BV4">
            <v>2662745</v>
          </cell>
          <cell r="BW4">
            <v>2688282</v>
          </cell>
          <cell r="BX4">
            <v>2793717</v>
          </cell>
          <cell r="BY4">
            <v>2779551</v>
          </cell>
          <cell r="BZ4">
            <v>2795594</v>
          </cell>
          <cell r="CA4">
            <v>2782760</v>
          </cell>
          <cell r="CB4">
            <v>2787131</v>
          </cell>
        </row>
        <row r="5">
          <cell r="A5" t="str">
            <v>Panadol Menstrual</v>
          </cell>
          <cell r="B5">
            <v>33762</v>
          </cell>
          <cell r="C5">
            <v>38026</v>
          </cell>
          <cell r="D5">
            <v>35669</v>
          </cell>
          <cell r="E5">
            <v>56382</v>
          </cell>
          <cell r="F5">
            <v>35903</v>
          </cell>
          <cell r="G5">
            <v>37603</v>
          </cell>
          <cell r="H5">
            <v>19507</v>
          </cell>
          <cell r="I5">
            <v>26904</v>
          </cell>
          <cell r="J5">
            <v>9848</v>
          </cell>
          <cell r="K5">
            <v>17080</v>
          </cell>
          <cell r="L5">
            <v>63692</v>
          </cell>
          <cell r="M5">
            <v>58378</v>
          </cell>
          <cell r="N5">
            <v>60740</v>
          </cell>
          <cell r="O5">
            <v>14357</v>
          </cell>
          <cell r="P5">
            <v>58330</v>
          </cell>
          <cell r="Q5">
            <v>30757</v>
          </cell>
          <cell r="R5">
            <v>33903</v>
          </cell>
          <cell r="S5">
            <v>52041</v>
          </cell>
          <cell r="T5">
            <v>55762</v>
          </cell>
          <cell r="U5">
            <v>43164</v>
          </cell>
          <cell r="V5">
            <v>41591</v>
          </cell>
          <cell r="W5">
            <v>70196</v>
          </cell>
          <cell r="X5">
            <v>61783</v>
          </cell>
          <cell r="Y5">
            <v>78511</v>
          </cell>
          <cell r="Z5">
            <v>80727</v>
          </cell>
          <cell r="AA5">
            <v>70565</v>
          </cell>
          <cell r="AB5">
            <v>64566</v>
          </cell>
          <cell r="AC5">
            <v>68776</v>
          </cell>
          <cell r="AD5">
            <v>59749</v>
          </cell>
          <cell r="AE5">
            <v>86833</v>
          </cell>
          <cell r="AF5">
            <v>52389</v>
          </cell>
          <cell r="AG5">
            <v>56886</v>
          </cell>
          <cell r="AH5">
            <v>84543</v>
          </cell>
          <cell r="AI5">
            <v>77150</v>
          </cell>
          <cell r="AJ5">
            <v>68543</v>
          </cell>
          <cell r="AK5">
            <v>80394</v>
          </cell>
          <cell r="AL5">
            <v>83272</v>
          </cell>
          <cell r="AM5">
            <v>71725</v>
          </cell>
          <cell r="AN5">
            <v>73608</v>
          </cell>
          <cell r="AO5">
            <v>56040</v>
          </cell>
          <cell r="AP5">
            <v>77439</v>
          </cell>
          <cell r="AQ5">
            <v>63719</v>
          </cell>
          <cell r="AR5">
            <v>69052</v>
          </cell>
          <cell r="AS5">
            <v>69039</v>
          </cell>
          <cell r="AT5">
            <v>69034</v>
          </cell>
          <cell r="AU5">
            <v>69045</v>
          </cell>
          <cell r="AV5">
            <v>69037</v>
          </cell>
          <cell r="AW5">
            <v>69044</v>
          </cell>
          <cell r="AX5">
            <v>69032</v>
          </cell>
          <cell r="AY5">
            <v>69042</v>
          </cell>
          <cell r="AZ5">
            <v>85040</v>
          </cell>
          <cell r="BA5">
            <v>91712</v>
          </cell>
          <cell r="BB5">
            <v>96438</v>
          </cell>
          <cell r="BC5">
            <v>96326</v>
          </cell>
          <cell r="BD5">
            <v>85565</v>
          </cell>
          <cell r="BE5">
            <v>90142</v>
          </cell>
          <cell r="BF5">
            <v>90369</v>
          </cell>
          <cell r="BG5">
            <v>95705</v>
          </cell>
          <cell r="BH5">
            <v>106538</v>
          </cell>
          <cell r="BI5">
            <v>114783</v>
          </cell>
          <cell r="BJ5">
            <v>108480</v>
          </cell>
          <cell r="BK5">
            <v>95045</v>
          </cell>
          <cell r="BL5">
            <v>96575</v>
          </cell>
          <cell r="BM5">
            <v>104013</v>
          </cell>
          <cell r="BN5">
            <v>109230</v>
          </cell>
          <cell r="BO5">
            <v>108963</v>
          </cell>
          <cell r="BP5">
            <v>96668</v>
          </cell>
          <cell r="BQ5">
            <v>101714</v>
          </cell>
          <cell r="BR5">
            <v>101848</v>
          </cell>
          <cell r="BS5">
            <v>107735</v>
          </cell>
          <cell r="BT5">
            <v>119790</v>
          </cell>
          <cell r="BU5">
            <v>128914</v>
          </cell>
          <cell r="BV5">
            <v>121699</v>
          </cell>
          <cell r="BW5">
            <v>106511</v>
          </cell>
          <cell r="BX5">
            <v>115501</v>
          </cell>
          <cell r="BY5">
            <v>124267</v>
          </cell>
          <cell r="BZ5">
            <v>130364</v>
          </cell>
          <cell r="CA5">
            <v>129914</v>
          </cell>
          <cell r="CB5">
            <v>115141</v>
          </cell>
        </row>
        <row r="6">
          <cell r="A6" t="str">
            <v>Panadol Children</v>
          </cell>
          <cell r="B6">
            <v>155016</v>
          </cell>
          <cell r="C6">
            <v>411258</v>
          </cell>
          <cell r="D6">
            <v>200222</v>
          </cell>
          <cell r="E6">
            <v>402936</v>
          </cell>
          <cell r="F6">
            <v>284279</v>
          </cell>
          <cell r="G6">
            <v>210062</v>
          </cell>
          <cell r="H6">
            <v>478802</v>
          </cell>
          <cell r="I6">
            <v>231715</v>
          </cell>
          <cell r="J6">
            <v>232525</v>
          </cell>
          <cell r="K6">
            <v>384775</v>
          </cell>
          <cell r="L6">
            <v>232354</v>
          </cell>
          <cell r="M6">
            <v>228004</v>
          </cell>
          <cell r="N6">
            <v>344842</v>
          </cell>
          <cell r="O6">
            <v>306225</v>
          </cell>
          <cell r="P6">
            <v>267660</v>
          </cell>
          <cell r="Q6">
            <v>197830</v>
          </cell>
          <cell r="R6">
            <v>385074</v>
          </cell>
          <cell r="S6">
            <v>160092</v>
          </cell>
          <cell r="T6">
            <v>397499</v>
          </cell>
          <cell r="U6">
            <v>256314</v>
          </cell>
          <cell r="V6">
            <v>246913</v>
          </cell>
          <cell r="W6">
            <v>326612</v>
          </cell>
          <cell r="X6">
            <v>291026</v>
          </cell>
          <cell r="Y6">
            <v>292136</v>
          </cell>
          <cell r="Z6">
            <v>134116</v>
          </cell>
          <cell r="AA6">
            <v>198243</v>
          </cell>
          <cell r="AB6">
            <v>212225</v>
          </cell>
          <cell r="AC6">
            <v>380170</v>
          </cell>
          <cell r="AD6">
            <v>307677</v>
          </cell>
          <cell r="AE6">
            <v>381157</v>
          </cell>
          <cell r="AF6">
            <v>289624</v>
          </cell>
          <cell r="AG6">
            <v>185308</v>
          </cell>
          <cell r="AH6">
            <v>415040</v>
          </cell>
          <cell r="AI6">
            <v>227180</v>
          </cell>
          <cell r="AJ6">
            <v>284974</v>
          </cell>
          <cell r="AK6">
            <v>218658</v>
          </cell>
          <cell r="AL6">
            <v>273397</v>
          </cell>
          <cell r="AM6">
            <v>162850</v>
          </cell>
          <cell r="AN6">
            <v>397125</v>
          </cell>
          <cell r="AO6">
            <v>301620</v>
          </cell>
          <cell r="AP6">
            <v>395004</v>
          </cell>
          <cell r="AQ6">
            <v>273203</v>
          </cell>
          <cell r="AR6">
            <v>286344</v>
          </cell>
          <cell r="AS6">
            <v>298567</v>
          </cell>
          <cell r="AT6">
            <v>395520</v>
          </cell>
          <cell r="AU6">
            <v>306329</v>
          </cell>
          <cell r="AV6">
            <v>334304</v>
          </cell>
          <cell r="AW6">
            <v>371700</v>
          </cell>
          <cell r="AX6">
            <v>281305</v>
          </cell>
          <cell r="AY6">
            <v>281318</v>
          </cell>
          <cell r="AZ6">
            <v>248830</v>
          </cell>
          <cell r="BA6">
            <v>267625</v>
          </cell>
          <cell r="BB6">
            <v>301880</v>
          </cell>
          <cell r="BC6">
            <v>303265</v>
          </cell>
          <cell r="BD6">
            <v>247988</v>
          </cell>
          <cell r="BE6">
            <v>276704</v>
          </cell>
          <cell r="BF6">
            <v>335333</v>
          </cell>
          <cell r="BG6">
            <v>267629</v>
          </cell>
          <cell r="BH6">
            <v>281710</v>
          </cell>
          <cell r="BI6">
            <v>209415</v>
          </cell>
          <cell r="BJ6">
            <v>363482</v>
          </cell>
          <cell r="BK6">
            <v>266643</v>
          </cell>
          <cell r="BL6">
            <v>294380</v>
          </cell>
          <cell r="BM6">
            <v>243258</v>
          </cell>
          <cell r="BN6">
            <v>319547</v>
          </cell>
          <cell r="BO6">
            <v>295874</v>
          </cell>
          <cell r="BP6">
            <v>223152</v>
          </cell>
          <cell r="BQ6">
            <v>270281</v>
          </cell>
          <cell r="BR6">
            <v>325221</v>
          </cell>
          <cell r="BS6">
            <v>313554</v>
          </cell>
          <cell r="BT6">
            <v>257100</v>
          </cell>
          <cell r="BU6">
            <v>227273</v>
          </cell>
          <cell r="BV6">
            <v>356012</v>
          </cell>
          <cell r="BW6">
            <v>242207</v>
          </cell>
          <cell r="BX6">
            <v>295022</v>
          </cell>
          <cell r="BY6">
            <v>265151</v>
          </cell>
          <cell r="BZ6">
            <v>339802</v>
          </cell>
          <cell r="CA6">
            <v>288236</v>
          </cell>
          <cell r="CB6">
            <v>186610</v>
          </cell>
        </row>
        <row r="7">
          <cell r="A7" t="str">
            <v>Panadol Actifast</v>
          </cell>
          <cell r="B7">
            <v>0</v>
          </cell>
          <cell r="C7">
            <v>0</v>
          </cell>
          <cell r="D7">
            <v>722291</v>
          </cell>
          <cell r="E7">
            <v>733935</v>
          </cell>
          <cell r="F7">
            <v>625431</v>
          </cell>
          <cell r="G7">
            <v>658498</v>
          </cell>
          <cell r="H7">
            <v>539373</v>
          </cell>
          <cell r="I7">
            <v>489376</v>
          </cell>
          <cell r="J7">
            <v>751491</v>
          </cell>
          <cell r="K7">
            <v>627406</v>
          </cell>
          <cell r="L7">
            <v>729022</v>
          </cell>
          <cell r="M7">
            <v>800407</v>
          </cell>
          <cell r="N7">
            <v>794711</v>
          </cell>
          <cell r="O7">
            <v>1132570</v>
          </cell>
          <cell r="P7">
            <v>698603</v>
          </cell>
          <cell r="Q7">
            <v>512189</v>
          </cell>
          <cell r="R7">
            <v>1162848</v>
          </cell>
          <cell r="S7">
            <v>641345</v>
          </cell>
          <cell r="T7">
            <v>928201</v>
          </cell>
          <cell r="U7">
            <v>738179</v>
          </cell>
          <cell r="V7">
            <v>992259</v>
          </cell>
          <cell r="W7">
            <v>1216519</v>
          </cell>
          <cell r="X7">
            <v>1095996</v>
          </cell>
          <cell r="Y7">
            <v>682833</v>
          </cell>
          <cell r="Z7">
            <v>1514807</v>
          </cell>
          <cell r="AA7">
            <v>1292191</v>
          </cell>
          <cell r="AB7">
            <v>1387588</v>
          </cell>
          <cell r="AC7">
            <v>760030</v>
          </cell>
          <cell r="AD7">
            <v>800368</v>
          </cell>
          <cell r="AE7">
            <v>1520098</v>
          </cell>
          <cell r="AF7">
            <v>2030881</v>
          </cell>
          <cell r="AG7">
            <v>1645325</v>
          </cell>
          <cell r="AH7">
            <v>2790938</v>
          </cell>
          <cell r="AI7">
            <v>1074402</v>
          </cell>
          <cell r="AJ7">
            <v>599538</v>
          </cell>
          <cell r="AK7">
            <v>352309</v>
          </cell>
          <cell r="AL7">
            <v>1062452</v>
          </cell>
          <cell r="AM7">
            <v>1346123</v>
          </cell>
          <cell r="AN7">
            <v>2005811</v>
          </cell>
          <cell r="AO7">
            <v>998138</v>
          </cell>
          <cell r="AP7">
            <v>1466322</v>
          </cell>
          <cell r="AQ7">
            <v>1638856</v>
          </cell>
          <cell r="AR7">
            <v>2041618</v>
          </cell>
          <cell r="AS7">
            <v>1964294</v>
          </cell>
          <cell r="AT7">
            <v>1943490</v>
          </cell>
          <cell r="AU7">
            <v>2016271</v>
          </cell>
          <cell r="AV7">
            <v>1975579</v>
          </cell>
          <cell r="AW7">
            <v>2145744</v>
          </cell>
          <cell r="AX7">
            <v>1903916</v>
          </cell>
          <cell r="AY7">
            <v>1944306</v>
          </cell>
          <cell r="AZ7">
            <v>1135042</v>
          </cell>
          <cell r="BA7">
            <v>1219548</v>
          </cell>
          <cell r="BB7">
            <v>1327086</v>
          </cell>
          <cell r="BC7">
            <v>1299714</v>
          </cell>
          <cell r="BD7">
            <v>1193268</v>
          </cell>
          <cell r="BE7">
            <v>992732</v>
          </cell>
          <cell r="BF7">
            <v>1064208</v>
          </cell>
          <cell r="BG7">
            <v>1143199</v>
          </cell>
          <cell r="BH7">
            <v>1211814</v>
          </cell>
          <cell r="BI7">
            <v>1337500</v>
          </cell>
          <cell r="BJ7">
            <v>1285974</v>
          </cell>
          <cell r="BK7">
            <v>1202207</v>
          </cell>
          <cell r="BL7">
            <v>985597</v>
          </cell>
          <cell r="BM7">
            <v>1075022</v>
          </cell>
          <cell r="BN7">
            <v>1129779</v>
          </cell>
          <cell r="BO7">
            <v>1220969</v>
          </cell>
          <cell r="BP7">
            <v>1330531</v>
          </cell>
          <cell r="BQ7">
            <v>1296898</v>
          </cell>
          <cell r="BR7">
            <v>1188876</v>
          </cell>
          <cell r="BS7">
            <v>994811</v>
          </cell>
          <cell r="BT7">
            <v>1068098</v>
          </cell>
          <cell r="BU7">
            <v>1140733</v>
          </cell>
          <cell r="BV7">
            <v>1207662</v>
          </cell>
          <cell r="BW7">
            <v>1339762</v>
          </cell>
          <cell r="BX7">
            <v>1349975</v>
          </cell>
          <cell r="BY7">
            <v>1255427</v>
          </cell>
          <cell r="BZ7">
            <v>1026765</v>
          </cell>
          <cell r="CA7">
            <v>1127024</v>
          </cell>
          <cell r="CB7">
            <v>1186331</v>
          </cell>
        </row>
        <row r="8">
          <cell r="A8" t="str">
            <v>Panadol Extend</v>
          </cell>
          <cell r="B8">
            <v>0</v>
          </cell>
          <cell r="C8">
            <v>0</v>
          </cell>
          <cell r="D8">
            <v>-15409</v>
          </cell>
          <cell r="E8">
            <v>-392</v>
          </cell>
          <cell r="F8">
            <v>0</v>
          </cell>
          <cell r="G8">
            <v>0</v>
          </cell>
          <cell r="H8">
            <v>0</v>
          </cell>
          <cell r="I8">
            <v>0</v>
          </cell>
          <cell r="J8">
            <v>0</v>
          </cell>
          <cell r="K8">
            <v>15801</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78131</v>
          </cell>
          <cell r="AH8">
            <v>982692</v>
          </cell>
          <cell r="AI8">
            <v>546994</v>
          </cell>
          <cell r="AJ8">
            <v>711918</v>
          </cell>
          <cell r="AK8">
            <v>350500</v>
          </cell>
          <cell r="AL8">
            <v>852449</v>
          </cell>
          <cell r="AM8">
            <v>545362</v>
          </cell>
          <cell r="AN8">
            <v>915331</v>
          </cell>
          <cell r="AO8">
            <v>677171</v>
          </cell>
          <cell r="AP8">
            <v>934318</v>
          </cell>
          <cell r="AQ8">
            <v>732623</v>
          </cell>
          <cell r="AR8">
            <v>919538</v>
          </cell>
          <cell r="AS8">
            <v>923394</v>
          </cell>
          <cell r="AT8">
            <v>922394</v>
          </cell>
          <cell r="AU8">
            <v>922394</v>
          </cell>
          <cell r="AV8">
            <v>922394</v>
          </cell>
          <cell r="AW8">
            <v>922394</v>
          </cell>
          <cell r="AX8">
            <v>922394</v>
          </cell>
          <cell r="AY8">
            <v>922394</v>
          </cell>
          <cell r="AZ8">
            <v>595671</v>
          </cell>
          <cell r="BA8">
            <v>595671</v>
          </cell>
          <cell r="BB8">
            <v>595671</v>
          </cell>
          <cell r="BC8">
            <v>595671</v>
          </cell>
          <cell r="BD8">
            <v>595671</v>
          </cell>
          <cell r="BE8">
            <v>595671</v>
          </cell>
          <cell r="BF8">
            <v>595671</v>
          </cell>
          <cell r="BG8">
            <v>595671</v>
          </cell>
          <cell r="BH8">
            <v>595671</v>
          </cell>
          <cell r="BI8">
            <v>595671</v>
          </cell>
          <cell r="BJ8">
            <v>595671</v>
          </cell>
          <cell r="BK8">
            <v>595671</v>
          </cell>
          <cell r="BL8">
            <v>595671</v>
          </cell>
          <cell r="BM8">
            <v>595671</v>
          </cell>
          <cell r="BN8">
            <v>595671</v>
          </cell>
          <cell r="BO8">
            <v>595671</v>
          </cell>
          <cell r="BP8">
            <v>595671</v>
          </cell>
          <cell r="BQ8">
            <v>595671</v>
          </cell>
          <cell r="BR8">
            <v>595671</v>
          </cell>
          <cell r="BS8">
            <v>595671</v>
          </cell>
          <cell r="BT8">
            <v>595671</v>
          </cell>
          <cell r="BU8">
            <v>595671</v>
          </cell>
          <cell r="BV8">
            <v>595671</v>
          </cell>
          <cell r="BW8">
            <v>595671</v>
          </cell>
          <cell r="BX8">
            <v>616636</v>
          </cell>
          <cell r="BY8">
            <v>616636</v>
          </cell>
          <cell r="BZ8">
            <v>616636</v>
          </cell>
          <cell r="CA8">
            <v>616636</v>
          </cell>
          <cell r="CB8">
            <v>616636</v>
          </cell>
        </row>
        <row r="9">
          <cell r="A9" t="str">
            <v>Panasol Soluble</v>
          </cell>
          <cell r="B9">
            <v>347104</v>
          </cell>
          <cell r="C9">
            <v>443190</v>
          </cell>
          <cell r="D9">
            <v>382007</v>
          </cell>
          <cell r="E9">
            <v>875226</v>
          </cell>
          <cell r="F9">
            <v>389446</v>
          </cell>
          <cell r="G9">
            <v>387337</v>
          </cell>
          <cell r="H9">
            <v>319311</v>
          </cell>
          <cell r="I9">
            <v>1228029</v>
          </cell>
          <cell r="J9">
            <v>270723</v>
          </cell>
          <cell r="K9">
            <v>626141</v>
          </cell>
          <cell r="L9">
            <v>265224</v>
          </cell>
          <cell r="M9">
            <v>427628</v>
          </cell>
          <cell r="N9">
            <v>561159</v>
          </cell>
          <cell r="O9">
            <v>403688</v>
          </cell>
          <cell r="P9">
            <v>315250</v>
          </cell>
          <cell r="Q9">
            <v>157497</v>
          </cell>
          <cell r="R9">
            <v>838301</v>
          </cell>
          <cell r="S9">
            <v>281230</v>
          </cell>
          <cell r="T9">
            <v>582168</v>
          </cell>
          <cell r="U9">
            <v>315309</v>
          </cell>
          <cell r="V9">
            <v>225185</v>
          </cell>
          <cell r="W9">
            <v>808816</v>
          </cell>
          <cell r="X9">
            <v>352718</v>
          </cell>
          <cell r="Y9">
            <v>661457</v>
          </cell>
          <cell r="Z9">
            <v>333400</v>
          </cell>
          <cell r="AA9">
            <v>525106</v>
          </cell>
          <cell r="AB9">
            <v>516221</v>
          </cell>
          <cell r="AC9">
            <v>243269</v>
          </cell>
          <cell r="AD9">
            <v>230081</v>
          </cell>
          <cell r="AE9">
            <v>640118</v>
          </cell>
          <cell r="AF9">
            <v>303294</v>
          </cell>
          <cell r="AG9">
            <v>438548</v>
          </cell>
          <cell r="AH9">
            <v>249436</v>
          </cell>
          <cell r="AI9">
            <v>566768</v>
          </cell>
          <cell r="AJ9">
            <v>396274</v>
          </cell>
          <cell r="AK9">
            <v>432613</v>
          </cell>
          <cell r="AL9">
            <v>579934</v>
          </cell>
          <cell r="AM9">
            <v>507420</v>
          </cell>
          <cell r="AN9">
            <v>616854</v>
          </cell>
          <cell r="AO9">
            <v>458579</v>
          </cell>
          <cell r="AP9">
            <v>593827</v>
          </cell>
          <cell r="AQ9">
            <v>596059</v>
          </cell>
          <cell r="AR9">
            <v>713032</v>
          </cell>
          <cell r="AS9">
            <v>713500</v>
          </cell>
          <cell r="AT9">
            <v>713485</v>
          </cell>
          <cell r="AU9">
            <v>713479</v>
          </cell>
          <cell r="AV9">
            <v>713484</v>
          </cell>
          <cell r="AW9">
            <v>731707</v>
          </cell>
          <cell r="AX9">
            <v>802912</v>
          </cell>
          <cell r="AY9">
            <v>802912</v>
          </cell>
          <cell r="AZ9">
            <v>512790</v>
          </cell>
          <cell r="BA9">
            <v>476295</v>
          </cell>
          <cell r="BB9">
            <v>447354</v>
          </cell>
          <cell r="BC9">
            <v>411483</v>
          </cell>
          <cell r="BD9">
            <v>386136</v>
          </cell>
          <cell r="BE9">
            <v>423161</v>
          </cell>
          <cell r="BF9">
            <v>419378</v>
          </cell>
          <cell r="BG9">
            <v>500147</v>
          </cell>
          <cell r="BH9">
            <v>464874</v>
          </cell>
          <cell r="BI9">
            <v>436783</v>
          </cell>
          <cell r="BJ9">
            <v>401873</v>
          </cell>
          <cell r="BK9">
            <v>377266</v>
          </cell>
          <cell r="BL9">
            <v>413587</v>
          </cell>
          <cell r="BM9">
            <v>409993</v>
          </cell>
          <cell r="BN9">
            <v>488941</v>
          </cell>
          <cell r="BO9">
            <v>454406</v>
          </cell>
          <cell r="BP9">
            <v>426972</v>
          </cell>
          <cell r="BQ9">
            <v>392974</v>
          </cell>
          <cell r="BR9">
            <v>369134</v>
          </cell>
          <cell r="BS9">
            <v>404735</v>
          </cell>
          <cell r="BT9">
            <v>401210</v>
          </cell>
          <cell r="BU9">
            <v>478250</v>
          </cell>
          <cell r="BV9">
            <v>444283</v>
          </cell>
          <cell r="BW9">
            <v>417436</v>
          </cell>
          <cell r="BX9">
            <v>399931</v>
          </cell>
          <cell r="BY9">
            <v>375932</v>
          </cell>
          <cell r="BZ9">
            <v>412223</v>
          </cell>
          <cell r="CA9">
            <v>408581</v>
          </cell>
          <cell r="CB9">
            <v>486731</v>
          </cell>
        </row>
        <row r="10">
          <cell r="A10" t="str">
            <v>OXY</v>
          </cell>
          <cell r="B10">
            <v>112564</v>
          </cell>
          <cell r="C10">
            <v>34584</v>
          </cell>
          <cell r="D10">
            <v>151329</v>
          </cell>
          <cell r="E10">
            <v>119310</v>
          </cell>
          <cell r="F10">
            <v>139838</v>
          </cell>
          <cell r="G10">
            <v>118287</v>
          </cell>
          <cell r="H10">
            <v>79477</v>
          </cell>
          <cell r="I10">
            <v>124954</v>
          </cell>
          <cell r="J10">
            <v>261328</v>
          </cell>
          <cell r="K10">
            <v>144094</v>
          </cell>
          <cell r="L10">
            <v>104494</v>
          </cell>
          <cell r="M10">
            <v>83641</v>
          </cell>
          <cell r="N10">
            <v>180125</v>
          </cell>
          <cell r="O10">
            <v>104004</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row>
        <row r="11">
          <cell r="A11" t="str">
            <v>OXY Wash</v>
          </cell>
          <cell r="B11">
            <v>36973</v>
          </cell>
          <cell r="C11">
            <v>32116</v>
          </cell>
          <cell r="D11">
            <v>37061</v>
          </cell>
          <cell r="E11">
            <v>32727</v>
          </cell>
          <cell r="F11">
            <v>35295</v>
          </cell>
          <cell r="G11">
            <v>10851</v>
          </cell>
          <cell r="H11">
            <v>32511</v>
          </cell>
          <cell r="I11">
            <v>48706</v>
          </cell>
          <cell r="J11">
            <v>45063</v>
          </cell>
          <cell r="K11">
            <v>7874</v>
          </cell>
          <cell r="L11">
            <v>7799</v>
          </cell>
          <cell r="M11">
            <v>985</v>
          </cell>
          <cell r="N11">
            <v>-764</v>
          </cell>
          <cell r="O11">
            <v>483</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row>
        <row r="12">
          <cell r="A12" t="str">
            <v>ENO</v>
          </cell>
          <cell r="B12">
            <v>239636</v>
          </cell>
          <cell r="C12">
            <v>243391</v>
          </cell>
          <cell r="D12">
            <v>643008</v>
          </cell>
          <cell r="E12">
            <v>866924</v>
          </cell>
          <cell r="F12">
            <v>262338</v>
          </cell>
          <cell r="G12">
            <v>368890</v>
          </cell>
          <cell r="H12">
            <v>865805</v>
          </cell>
          <cell r="I12">
            <v>937111</v>
          </cell>
          <cell r="J12">
            <v>241971</v>
          </cell>
          <cell r="K12">
            <v>272392</v>
          </cell>
          <cell r="L12">
            <v>374573</v>
          </cell>
          <cell r="M12">
            <v>945330</v>
          </cell>
          <cell r="N12">
            <v>432313</v>
          </cell>
          <cell r="O12">
            <v>226267</v>
          </cell>
          <cell r="P12">
            <v>573360</v>
          </cell>
          <cell r="Q12">
            <v>579734</v>
          </cell>
          <cell r="R12">
            <v>333969</v>
          </cell>
          <cell r="S12">
            <v>278354</v>
          </cell>
          <cell r="T12">
            <v>785343</v>
          </cell>
          <cell r="U12">
            <v>177056</v>
          </cell>
          <cell r="V12">
            <v>491060</v>
          </cell>
          <cell r="W12">
            <v>568750</v>
          </cell>
          <cell r="X12">
            <v>438624</v>
          </cell>
          <cell r="Y12">
            <v>658475</v>
          </cell>
          <cell r="Z12">
            <v>356056</v>
          </cell>
          <cell r="AA12">
            <v>446230</v>
          </cell>
          <cell r="AB12">
            <v>684893</v>
          </cell>
          <cell r="AC12">
            <v>774447</v>
          </cell>
          <cell r="AD12">
            <v>609389</v>
          </cell>
          <cell r="AE12">
            <v>610005</v>
          </cell>
          <cell r="AF12">
            <v>505513</v>
          </cell>
          <cell r="AG12">
            <v>499042</v>
          </cell>
          <cell r="AH12">
            <v>709083</v>
          </cell>
          <cell r="AI12">
            <v>603892</v>
          </cell>
          <cell r="AJ12">
            <v>1162225</v>
          </cell>
          <cell r="AK12">
            <v>702812</v>
          </cell>
          <cell r="AL12">
            <v>436698</v>
          </cell>
          <cell r="AM12">
            <v>401667</v>
          </cell>
          <cell r="AN12">
            <v>847185</v>
          </cell>
          <cell r="AO12">
            <v>391456</v>
          </cell>
          <cell r="AP12">
            <v>699224</v>
          </cell>
          <cell r="AQ12">
            <v>618427</v>
          </cell>
          <cell r="AR12">
            <v>705680</v>
          </cell>
          <cell r="AS12">
            <v>758720</v>
          </cell>
          <cell r="AT12">
            <v>563287</v>
          </cell>
          <cell r="AU12">
            <v>613930</v>
          </cell>
          <cell r="AV12">
            <v>618948</v>
          </cell>
          <cell r="AW12">
            <v>714714</v>
          </cell>
          <cell r="AX12">
            <v>614390</v>
          </cell>
          <cell r="AY12">
            <v>619046</v>
          </cell>
          <cell r="AZ12">
            <v>796048</v>
          </cell>
          <cell r="BA12">
            <v>782801</v>
          </cell>
          <cell r="BB12">
            <v>663672</v>
          </cell>
          <cell r="BC12">
            <v>611268</v>
          </cell>
          <cell r="BD12">
            <v>809882</v>
          </cell>
          <cell r="BE12">
            <v>746380</v>
          </cell>
          <cell r="BF12">
            <v>645651</v>
          </cell>
          <cell r="BG12">
            <v>636797</v>
          </cell>
          <cell r="BH12">
            <v>813987</v>
          </cell>
          <cell r="BI12">
            <v>762578</v>
          </cell>
          <cell r="BJ12">
            <v>625809</v>
          </cell>
          <cell r="BK12">
            <v>589141</v>
          </cell>
          <cell r="BL12">
            <v>826588</v>
          </cell>
          <cell r="BM12">
            <v>803621</v>
          </cell>
          <cell r="BN12">
            <v>687765</v>
          </cell>
          <cell r="BO12">
            <v>645205</v>
          </cell>
          <cell r="BP12">
            <v>845491</v>
          </cell>
          <cell r="BQ12">
            <v>780632</v>
          </cell>
          <cell r="BR12">
            <v>678244</v>
          </cell>
          <cell r="BS12">
            <v>664457</v>
          </cell>
          <cell r="BT12">
            <v>848092</v>
          </cell>
          <cell r="BU12">
            <v>800154</v>
          </cell>
          <cell r="BV12">
            <v>672315</v>
          </cell>
          <cell r="BW12">
            <v>633878</v>
          </cell>
          <cell r="BX12">
            <v>909694</v>
          </cell>
          <cell r="BY12">
            <v>881171</v>
          </cell>
          <cell r="BZ12">
            <v>765226</v>
          </cell>
          <cell r="CA12">
            <v>728333</v>
          </cell>
          <cell r="CB12">
            <v>925865</v>
          </cell>
        </row>
        <row r="13">
          <cell r="A13" t="str">
            <v>ZENTEL</v>
          </cell>
          <cell r="B13">
            <v>371640</v>
          </cell>
          <cell r="C13">
            <v>472644</v>
          </cell>
          <cell r="D13">
            <v>177206</v>
          </cell>
          <cell r="E13">
            <v>244063</v>
          </cell>
          <cell r="F13">
            <v>452124</v>
          </cell>
          <cell r="G13">
            <v>361506</v>
          </cell>
          <cell r="H13">
            <v>205254</v>
          </cell>
          <cell r="I13">
            <v>239320</v>
          </cell>
          <cell r="J13">
            <v>405910</v>
          </cell>
          <cell r="K13">
            <v>232993</v>
          </cell>
          <cell r="L13">
            <v>499624</v>
          </cell>
          <cell r="M13">
            <v>420470</v>
          </cell>
          <cell r="N13">
            <v>134116</v>
          </cell>
          <cell r="O13">
            <v>608235</v>
          </cell>
          <cell r="P13">
            <v>146836</v>
          </cell>
          <cell r="Q13">
            <v>102072</v>
          </cell>
          <cell r="R13">
            <v>306001</v>
          </cell>
          <cell r="S13">
            <v>133894</v>
          </cell>
          <cell r="T13">
            <v>228141</v>
          </cell>
          <cell r="U13">
            <v>197618</v>
          </cell>
          <cell r="V13">
            <v>266814</v>
          </cell>
          <cell r="W13">
            <v>121078</v>
          </cell>
          <cell r="X13">
            <v>208026</v>
          </cell>
          <cell r="Y13">
            <v>306178</v>
          </cell>
          <cell r="Z13">
            <v>268552</v>
          </cell>
          <cell r="AA13">
            <v>375975</v>
          </cell>
          <cell r="AB13">
            <v>255621</v>
          </cell>
          <cell r="AC13">
            <v>288430</v>
          </cell>
          <cell r="AD13">
            <v>376576</v>
          </cell>
          <cell r="AE13">
            <v>162543</v>
          </cell>
          <cell r="AF13">
            <v>249878</v>
          </cell>
          <cell r="AG13">
            <v>262644</v>
          </cell>
          <cell r="AH13">
            <v>193186</v>
          </cell>
          <cell r="AI13">
            <v>248277</v>
          </cell>
          <cell r="AJ13">
            <v>296789</v>
          </cell>
          <cell r="AK13">
            <v>215292</v>
          </cell>
          <cell r="AL13">
            <v>191020</v>
          </cell>
          <cell r="AM13">
            <v>175935</v>
          </cell>
          <cell r="AN13">
            <v>232566</v>
          </cell>
          <cell r="AO13">
            <v>193775</v>
          </cell>
          <cell r="AP13">
            <v>260695</v>
          </cell>
          <cell r="AQ13">
            <v>256080</v>
          </cell>
          <cell r="AR13">
            <v>225261</v>
          </cell>
          <cell r="AS13">
            <v>220588</v>
          </cell>
          <cell r="AT13">
            <v>274897</v>
          </cell>
          <cell r="AU13">
            <v>275100</v>
          </cell>
          <cell r="AV13">
            <v>235734</v>
          </cell>
          <cell r="AW13">
            <v>245519</v>
          </cell>
          <cell r="AX13">
            <v>283879</v>
          </cell>
          <cell r="AY13">
            <v>245726</v>
          </cell>
          <cell r="AZ13">
            <v>262655</v>
          </cell>
          <cell r="BA13">
            <v>264531</v>
          </cell>
          <cell r="BB13">
            <v>288060</v>
          </cell>
          <cell r="BC13">
            <v>280795</v>
          </cell>
          <cell r="BD13">
            <v>275754</v>
          </cell>
          <cell r="BE13">
            <v>263068</v>
          </cell>
          <cell r="BF13">
            <v>269161</v>
          </cell>
          <cell r="BG13">
            <v>259911</v>
          </cell>
          <cell r="BH13">
            <v>279951</v>
          </cell>
          <cell r="BI13">
            <v>282265</v>
          </cell>
          <cell r="BJ13">
            <v>288004</v>
          </cell>
          <cell r="BK13">
            <v>270313</v>
          </cell>
          <cell r="BL13">
            <v>276487</v>
          </cell>
          <cell r="BM13">
            <v>261585</v>
          </cell>
          <cell r="BN13">
            <v>265737</v>
          </cell>
          <cell r="BO13">
            <v>273312</v>
          </cell>
          <cell r="BP13">
            <v>294799</v>
          </cell>
          <cell r="BQ13">
            <v>279641</v>
          </cell>
          <cell r="BR13">
            <v>275528</v>
          </cell>
          <cell r="BS13">
            <v>269318</v>
          </cell>
          <cell r="BT13">
            <v>273727</v>
          </cell>
          <cell r="BU13">
            <v>257028</v>
          </cell>
          <cell r="BV13">
            <v>278257</v>
          </cell>
          <cell r="BW13">
            <v>287396</v>
          </cell>
          <cell r="BX13">
            <v>308257</v>
          </cell>
          <cell r="BY13">
            <v>281888</v>
          </cell>
          <cell r="BZ13">
            <v>289794</v>
          </cell>
          <cell r="CA13">
            <v>281419</v>
          </cell>
          <cell r="CB13">
            <v>284272</v>
          </cell>
        </row>
        <row r="14">
          <cell r="A14" t="str">
            <v>VALDA</v>
          </cell>
          <cell r="B14">
            <v>-63</v>
          </cell>
          <cell r="C14">
            <v>-11012</v>
          </cell>
          <cell r="D14">
            <v>-521</v>
          </cell>
          <cell r="E14">
            <v>-12</v>
          </cell>
          <cell r="F14">
            <v>0</v>
          </cell>
          <cell r="G14">
            <v>-150</v>
          </cell>
          <cell r="H14">
            <v>0</v>
          </cell>
          <cell r="I14">
            <v>0</v>
          </cell>
          <cell r="J14">
            <v>-304</v>
          </cell>
          <cell r="K14">
            <v>0</v>
          </cell>
          <cell r="L14">
            <v>-730</v>
          </cell>
          <cell r="M14">
            <v>-2</v>
          </cell>
          <cell r="N14">
            <v>0</v>
          </cell>
          <cell r="O14">
            <v>-408</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row>
        <row r="15">
          <cell r="A15" t="str">
            <v>CORTAL</v>
          </cell>
          <cell r="B15">
            <v>45123</v>
          </cell>
          <cell r="C15">
            <v>64750</v>
          </cell>
          <cell r="D15">
            <v>62016</v>
          </cell>
          <cell r="E15">
            <v>107662</v>
          </cell>
          <cell r="F15">
            <v>74916</v>
          </cell>
          <cell r="G15">
            <v>272982</v>
          </cell>
          <cell r="H15">
            <v>77538</v>
          </cell>
          <cell r="I15">
            <v>66432</v>
          </cell>
          <cell r="J15">
            <v>125394</v>
          </cell>
          <cell r="K15">
            <v>50767</v>
          </cell>
          <cell r="L15">
            <v>126219</v>
          </cell>
          <cell r="M15">
            <v>55718</v>
          </cell>
          <cell r="N15">
            <v>82341</v>
          </cell>
          <cell r="O15">
            <v>72915</v>
          </cell>
          <cell r="P15">
            <v>62381</v>
          </cell>
          <cell r="Q15">
            <v>48096</v>
          </cell>
          <cell r="R15">
            <v>82856</v>
          </cell>
          <cell r="S15">
            <v>51212</v>
          </cell>
          <cell r="T15">
            <v>192154</v>
          </cell>
          <cell r="U15">
            <v>107810</v>
          </cell>
          <cell r="V15">
            <v>96024</v>
          </cell>
          <cell r="W15">
            <v>76774</v>
          </cell>
          <cell r="X15">
            <v>37376</v>
          </cell>
          <cell r="Y15">
            <v>77145</v>
          </cell>
          <cell r="Z15">
            <v>36952</v>
          </cell>
          <cell r="AA15">
            <v>44298</v>
          </cell>
          <cell r="AB15">
            <v>72397</v>
          </cell>
          <cell r="AC15">
            <v>45861</v>
          </cell>
          <cell r="AD15">
            <v>68720</v>
          </cell>
          <cell r="AE15">
            <v>129560</v>
          </cell>
          <cell r="AF15">
            <v>47732</v>
          </cell>
          <cell r="AG15">
            <v>35792</v>
          </cell>
          <cell r="AH15">
            <v>62764</v>
          </cell>
          <cell r="AI15">
            <v>54396</v>
          </cell>
          <cell r="AJ15">
            <v>129261</v>
          </cell>
          <cell r="AK15">
            <v>23171</v>
          </cell>
          <cell r="AL15">
            <v>129334</v>
          </cell>
          <cell r="AM15">
            <v>5630</v>
          </cell>
          <cell r="AN15">
            <v>78065</v>
          </cell>
          <cell r="AO15">
            <v>60843</v>
          </cell>
          <cell r="AP15">
            <v>75845</v>
          </cell>
          <cell r="AQ15">
            <v>60735</v>
          </cell>
          <cell r="AR15">
            <v>60666</v>
          </cell>
          <cell r="AS15">
            <v>75902</v>
          </cell>
          <cell r="AT15">
            <v>68321</v>
          </cell>
          <cell r="AU15">
            <v>60742</v>
          </cell>
          <cell r="AV15">
            <v>60727</v>
          </cell>
          <cell r="AW15">
            <v>68323</v>
          </cell>
          <cell r="AX15">
            <v>60734</v>
          </cell>
          <cell r="AY15">
            <v>60728</v>
          </cell>
          <cell r="AZ15">
            <v>55819</v>
          </cell>
          <cell r="BA15">
            <v>55110</v>
          </cell>
          <cell r="BB15">
            <v>58287</v>
          </cell>
          <cell r="BC15">
            <v>80086</v>
          </cell>
          <cell r="BD15">
            <v>87315</v>
          </cell>
          <cell r="BE15">
            <v>88644</v>
          </cell>
          <cell r="BF15">
            <v>76782</v>
          </cell>
          <cell r="BG15">
            <v>70728</v>
          </cell>
          <cell r="BH15">
            <v>58046</v>
          </cell>
          <cell r="BI15">
            <v>56010</v>
          </cell>
          <cell r="BJ15">
            <v>53074</v>
          </cell>
          <cell r="BK15">
            <v>58654</v>
          </cell>
          <cell r="BL15">
            <v>55819</v>
          </cell>
          <cell r="BM15">
            <v>55110</v>
          </cell>
          <cell r="BN15">
            <v>58287</v>
          </cell>
          <cell r="BO15">
            <v>80086</v>
          </cell>
          <cell r="BP15">
            <v>87315</v>
          </cell>
          <cell r="BQ15">
            <v>88644</v>
          </cell>
          <cell r="BR15">
            <v>76782</v>
          </cell>
          <cell r="BS15">
            <v>70728</v>
          </cell>
          <cell r="BT15">
            <v>58046</v>
          </cell>
          <cell r="BU15">
            <v>56010</v>
          </cell>
          <cell r="BV15">
            <v>53074</v>
          </cell>
          <cell r="BW15">
            <v>58654</v>
          </cell>
          <cell r="BX15">
            <v>59636</v>
          </cell>
          <cell r="BY15">
            <v>58878</v>
          </cell>
          <cell r="BZ15">
            <v>62272</v>
          </cell>
          <cell r="CA15">
            <v>85562</v>
          </cell>
          <cell r="CB15">
            <v>93285</v>
          </cell>
        </row>
        <row r="16">
          <cell r="A16" t="str">
            <v>Sensodyne</v>
          </cell>
          <cell r="B16">
            <v>567265</v>
          </cell>
          <cell r="C16">
            <v>501680</v>
          </cell>
          <cell r="D16">
            <v>535846</v>
          </cell>
          <cell r="E16">
            <v>144336</v>
          </cell>
          <cell r="F16">
            <v>112321</v>
          </cell>
          <cell r="G16">
            <v>386821</v>
          </cell>
          <cell r="H16">
            <v>795082</v>
          </cell>
          <cell r="I16">
            <v>1179378</v>
          </cell>
          <cell r="J16">
            <v>756831</v>
          </cell>
          <cell r="K16">
            <v>855384</v>
          </cell>
          <cell r="L16">
            <v>553234</v>
          </cell>
          <cell r="M16">
            <v>551936</v>
          </cell>
          <cell r="N16">
            <v>650619</v>
          </cell>
          <cell r="O16">
            <v>642118</v>
          </cell>
          <cell r="P16">
            <v>495226</v>
          </cell>
          <cell r="Q16">
            <v>301399</v>
          </cell>
          <cell r="R16">
            <v>707680</v>
          </cell>
          <cell r="S16">
            <v>547475</v>
          </cell>
          <cell r="T16">
            <v>639572</v>
          </cell>
          <cell r="U16">
            <v>585921</v>
          </cell>
          <cell r="V16">
            <v>764198</v>
          </cell>
          <cell r="W16">
            <v>802788</v>
          </cell>
          <cell r="X16">
            <v>702431</v>
          </cell>
          <cell r="Y16">
            <v>375197</v>
          </cell>
          <cell r="Z16">
            <v>748692</v>
          </cell>
          <cell r="AA16">
            <v>820308</v>
          </cell>
          <cell r="AB16">
            <v>683904</v>
          </cell>
          <cell r="AC16">
            <v>480731</v>
          </cell>
          <cell r="AD16">
            <v>815498</v>
          </cell>
          <cell r="AE16">
            <v>777291</v>
          </cell>
          <cell r="AF16">
            <v>737120</v>
          </cell>
          <cell r="AG16">
            <v>828611</v>
          </cell>
          <cell r="AH16">
            <v>527641</v>
          </cell>
          <cell r="AI16">
            <v>474352</v>
          </cell>
          <cell r="AJ16">
            <v>886453</v>
          </cell>
          <cell r="AK16">
            <v>394384</v>
          </cell>
          <cell r="AL16">
            <v>594405</v>
          </cell>
          <cell r="AM16">
            <v>912805</v>
          </cell>
          <cell r="AN16">
            <v>1328422</v>
          </cell>
          <cell r="AO16">
            <v>338853</v>
          </cell>
          <cell r="AP16">
            <v>1173629</v>
          </cell>
          <cell r="AQ16">
            <v>1299591</v>
          </cell>
          <cell r="AR16">
            <v>1122527</v>
          </cell>
          <cell r="AS16">
            <v>733313</v>
          </cell>
          <cell r="AT16">
            <v>813816</v>
          </cell>
          <cell r="AU16">
            <v>938692</v>
          </cell>
          <cell r="AV16">
            <v>866193</v>
          </cell>
          <cell r="AW16">
            <v>1016175</v>
          </cell>
          <cell r="AX16">
            <v>944557</v>
          </cell>
          <cell r="AY16">
            <v>743233</v>
          </cell>
          <cell r="AZ16">
            <v>755545</v>
          </cell>
          <cell r="BA16">
            <v>665882</v>
          </cell>
          <cell r="BB16">
            <v>1354475</v>
          </cell>
          <cell r="BC16">
            <v>816463</v>
          </cell>
          <cell r="BD16">
            <v>927763</v>
          </cell>
          <cell r="BE16">
            <v>925288</v>
          </cell>
          <cell r="BF16">
            <v>918572</v>
          </cell>
          <cell r="BG16">
            <v>914820</v>
          </cell>
          <cell r="BH16">
            <v>863966</v>
          </cell>
          <cell r="BI16">
            <v>1245177</v>
          </cell>
          <cell r="BJ16">
            <v>1166397</v>
          </cell>
          <cell r="BK16">
            <v>856333</v>
          </cell>
          <cell r="BL16">
            <v>930425</v>
          </cell>
          <cell r="BM16">
            <v>800458</v>
          </cell>
          <cell r="BN16">
            <v>1405881</v>
          </cell>
          <cell r="BO16">
            <v>1219506</v>
          </cell>
          <cell r="BP16">
            <v>1265046</v>
          </cell>
          <cell r="BQ16">
            <v>1177117</v>
          </cell>
          <cell r="BR16">
            <v>1193991</v>
          </cell>
          <cell r="BS16">
            <v>1201586</v>
          </cell>
          <cell r="BT16">
            <v>1240530</v>
          </cell>
          <cell r="BU16">
            <v>1621168</v>
          </cell>
          <cell r="BV16">
            <v>1553397</v>
          </cell>
          <cell r="BW16">
            <v>1181287</v>
          </cell>
          <cell r="BX16">
            <v>1174459</v>
          </cell>
          <cell r="BY16">
            <v>1099621</v>
          </cell>
          <cell r="BZ16">
            <v>1258764</v>
          </cell>
          <cell r="CA16">
            <v>1182061</v>
          </cell>
          <cell r="CB16">
            <v>564092</v>
          </cell>
        </row>
        <row r="17">
          <cell r="A17" t="str">
            <v>POLIDENT</v>
          </cell>
          <cell r="B17">
            <v>13762</v>
          </cell>
          <cell r="C17">
            <v>13192</v>
          </cell>
          <cell r="D17">
            <v>48713</v>
          </cell>
          <cell r="E17">
            <v>20721</v>
          </cell>
          <cell r="F17">
            <v>29524</v>
          </cell>
          <cell r="G17">
            <v>10689</v>
          </cell>
          <cell r="H17">
            <v>6533</v>
          </cell>
          <cell r="I17">
            <v>12168</v>
          </cell>
          <cell r="J17">
            <v>10554</v>
          </cell>
          <cell r="K17">
            <v>11268</v>
          </cell>
          <cell r="L17">
            <v>11660</v>
          </cell>
          <cell r="M17">
            <v>30820</v>
          </cell>
          <cell r="N17">
            <v>12587</v>
          </cell>
          <cell r="O17">
            <v>12296</v>
          </cell>
          <cell r="P17">
            <v>20799</v>
          </cell>
          <cell r="Q17">
            <v>25388</v>
          </cell>
          <cell r="R17">
            <v>17900</v>
          </cell>
          <cell r="S17">
            <v>38760</v>
          </cell>
          <cell r="T17">
            <v>32804</v>
          </cell>
          <cell r="U17">
            <v>11215</v>
          </cell>
          <cell r="V17">
            <v>40729</v>
          </cell>
          <cell r="W17">
            <v>9795</v>
          </cell>
          <cell r="X17">
            <v>11142</v>
          </cell>
          <cell r="Y17">
            <v>15908</v>
          </cell>
          <cell r="Z17">
            <v>38936</v>
          </cell>
          <cell r="AA17">
            <v>23807</v>
          </cell>
          <cell r="AB17">
            <v>13213</v>
          </cell>
          <cell r="AC17">
            <v>18236</v>
          </cell>
          <cell r="AD17">
            <v>32123</v>
          </cell>
          <cell r="AE17">
            <v>9268</v>
          </cell>
          <cell r="AF17">
            <v>24952</v>
          </cell>
          <cell r="AG17">
            <v>107240</v>
          </cell>
          <cell r="AH17">
            <v>-44332</v>
          </cell>
          <cell r="AI17">
            <v>15030</v>
          </cell>
          <cell r="AJ17">
            <v>12989</v>
          </cell>
          <cell r="AK17">
            <v>18593</v>
          </cell>
          <cell r="AL17">
            <v>25152</v>
          </cell>
          <cell r="AM17">
            <v>23246</v>
          </cell>
          <cell r="AN17">
            <v>22055</v>
          </cell>
          <cell r="AO17">
            <v>16280</v>
          </cell>
          <cell r="AP17">
            <v>20004</v>
          </cell>
          <cell r="AQ17">
            <v>42451</v>
          </cell>
          <cell r="AR17">
            <v>38160</v>
          </cell>
          <cell r="AS17">
            <v>27589</v>
          </cell>
          <cell r="AT17">
            <v>31836</v>
          </cell>
          <cell r="AU17">
            <v>37144</v>
          </cell>
          <cell r="AV17">
            <v>31829</v>
          </cell>
          <cell r="AW17">
            <v>31836</v>
          </cell>
          <cell r="AX17">
            <v>27595</v>
          </cell>
          <cell r="AY17">
            <v>23347</v>
          </cell>
          <cell r="AZ17">
            <v>16065</v>
          </cell>
          <cell r="BA17">
            <v>17854</v>
          </cell>
          <cell r="BB17">
            <v>16895</v>
          </cell>
          <cell r="BC17">
            <v>18990</v>
          </cell>
          <cell r="BD17">
            <v>29988</v>
          </cell>
          <cell r="BE17">
            <v>22745</v>
          </cell>
          <cell r="BF17">
            <v>13499</v>
          </cell>
          <cell r="BG17">
            <v>13982</v>
          </cell>
          <cell r="BH17">
            <v>13920</v>
          </cell>
          <cell r="BI17">
            <v>17408</v>
          </cell>
          <cell r="BJ17">
            <v>17219</v>
          </cell>
          <cell r="BK17">
            <v>17718</v>
          </cell>
          <cell r="BL17">
            <v>16065</v>
          </cell>
          <cell r="BM17">
            <v>17854</v>
          </cell>
          <cell r="BN17">
            <v>16895</v>
          </cell>
          <cell r="BO17">
            <v>18990</v>
          </cell>
          <cell r="BP17">
            <v>29988</v>
          </cell>
          <cell r="BQ17">
            <v>22745</v>
          </cell>
          <cell r="BR17">
            <v>13499</v>
          </cell>
          <cell r="BS17">
            <v>13982</v>
          </cell>
          <cell r="BT17">
            <v>13920</v>
          </cell>
          <cell r="BU17">
            <v>17408</v>
          </cell>
          <cell r="BV17">
            <v>17219</v>
          </cell>
          <cell r="BW17">
            <v>17718</v>
          </cell>
          <cell r="BX17">
            <v>16805</v>
          </cell>
          <cell r="BY17">
            <v>18675</v>
          </cell>
          <cell r="BZ17">
            <v>17672</v>
          </cell>
          <cell r="CA17">
            <v>19864</v>
          </cell>
          <cell r="CB17">
            <v>31368</v>
          </cell>
        </row>
        <row r="18">
          <cell r="A18" t="str">
            <v>POLI-GRIP ADHESIVE 60G</v>
          </cell>
          <cell r="B18">
            <v>34242</v>
          </cell>
          <cell r="C18">
            <v>44068</v>
          </cell>
          <cell r="D18">
            <v>75806</v>
          </cell>
          <cell r="E18">
            <v>36674</v>
          </cell>
          <cell r="F18">
            <v>69939</v>
          </cell>
          <cell r="G18">
            <v>44621</v>
          </cell>
          <cell r="H18">
            <v>34995</v>
          </cell>
          <cell r="I18">
            <v>45763</v>
          </cell>
          <cell r="J18">
            <v>37952</v>
          </cell>
          <cell r="K18">
            <v>57367</v>
          </cell>
          <cell r="L18">
            <v>143322</v>
          </cell>
          <cell r="M18">
            <v>99934</v>
          </cell>
          <cell r="N18">
            <v>75509</v>
          </cell>
          <cell r="O18">
            <v>28963</v>
          </cell>
          <cell r="P18">
            <v>47506</v>
          </cell>
          <cell r="Q18">
            <v>89268</v>
          </cell>
          <cell r="R18">
            <v>61721</v>
          </cell>
          <cell r="S18">
            <v>83409</v>
          </cell>
          <cell r="T18">
            <v>107281</v>
          </cell>
          <cell r="U18">
            <v>77420</v>
          </cell>
          <cell r="V18">
            <v>137735</v>
          </cell>
          <cell r="W18">
            <v>49937</v>
          </cell>
          <cell r="X18">
            <v>123571</v>
          </cell>
          <cell r="Y18">
            <v>98814</v>
          </cell>
          <cell r="Z18">
            <v>85740</v>
          </cell>
          <cell r="AA18">
            <v>82456</v>
          </cell>
          <cell r="AB18">
            <v>84954</v>
          </cell>
          <cell r="AC18">
            <v>60995</v>
          </cell>
          <cell r="AD18">
            <v>81624</v>
          </cell>
          <cell r="AE18">
            <v>117645</v>
          </cell>
          <cell r="AF18">
            <v>71279</v>
          </cell>
          <cell r="AG18">
            <v>112668</v>
          </cell>
          <cell r="AH18">
            <v>83612</v>
          </cell>
          <cell r="AI18">
            <v>59540</v>
          </cell>
          <cell r="AJ18">
            <v>85151</v>
          </cell>
          <cell r="AK18">
            <v>70673</v>
          </cell>
          <cell r="AL18">
            <v>76427</v>
          </cell>
          <cell r="AM18">
            <v>89890</v>
          </cell>
          <cell r="AN18">
            <v>97252</v>
          </cell>
          <cell r="AO18">
            <v>76471</v>
          </cell>
          <cell r="AP18">
            <v>94667</v>
          </cell>
          <cell r="AQ18">
            <v>110217</v>
          </cell>
          <cell r="AR18">
            <v>96813</v>
          </cell>
          <cell r="AS18">
            <v>88175</v>
          </cell>
          <cell r="AT18">
            <v>110216</v>
          </cell>
          <cell r="AU18">
            <v>111684</v>
          </cell>
          <cell r="AV18">
            <v>96986</v>
          </cell>
          <cell r="AW18">
            <v>88172</v>
          </cell>
          <cell r="AX18">
            <v>82297</v>
          </cell>
          <cell r="AY18">
            <v>76416</v>
          </cell>
          <cell r="AZ18">
            <v>90850</v>
          </cell>
          <cell r="BA18">
            <v>98637</v>
          </cell>
          <cell r="BB18">
            <v>98311</v>
          </cell>
          <cell r="BC18">
            <v>94533</v>
          </cell>
          <cell r="BD18">
            <v>85263</v>
          </cell>
          <cell r="BE18">
            <v>82356</v>
          </cell>
          <cell r="BF18">
            <v>90481</v>
          </cell>
          <cell r="BG18">
            <v>95362</v>
          </cell>
          <cell r="BH18">
            <v>103149</v>
          </cell>
          <cell r="BI18">
            <v>102824</v>
          </cell>
          <cell r="BJ18">
            <v>99045</v>
          </cell>
          <cell r="BK18">
            <v>89775</v>
          </cell>
          <cell r="BL18">
            <v>86868</v>
          </cell>
          <cell r="BM18">
            <v>94993</v>
          </cell>
          <cell r="BN18">
            <v>99874</v>
          </cell>
          <cell r="BO18">
            <v>107661</v>
          </cell>
          <cell r="BP18">
            <v>107336</v>
          </cell>
          <cell r="BQ18">
            <v>103557</v>
          </cell>
          <cell r="BR18">
            <v>94287</v>
          </cell>
          <cell r="BS18">
            <v>91380</v>
          </cell>
          <cell r="BT18">
            <v>99505</v>
          </cell>
          <cell r="BU18">
            <v>104387</v>
          </cell>
          <cell r="BV18">
            <v>112173</v>
          </cell>
          <cell r="BW18">
            <v>111848</v>
          </cell>
          <cell r="BX18">
            <v>112221</v>
          </cell>
          <cell r="BY18">
            <v>102595</v>
          </cell>
          <cell r="BZ18">
            <v>99577</v>
          </cell>
          <cell r="CA18">
            <v>108014</v>
          </cell>
          <cell r="CB18">
            <v>113083</v>
          </cell>
        </row>
        <row r="19">
          <cell r="A19" t="str">
            <v>HI WHITE F TOOTHPASTE</v>
          </cell>
          <cell r="B19">
            <v>-85</v>
          </cell>
          <cell r="C19">
            <v>-1302</v>
          </cell>
          <cell r="D19">
            <v>0</v>
          </cell>
          <cell r="E19">
            <v>-423</v>
          </cell>
          <cell r="F19">
            <v>-1133</v>
          </cell>
          <cell r="G19">
            <v>-372</v>
          </cell>
          <cell r="H19">
            <v>-947</v>
          </cell>
          <cell r="I19">
            <v>-220</v>
          </cell>
          <cell r="J19">
            <v>-34</v>
          </cell>
          <cell r="K19">
            <v>0</v>
          </cell>
          <cell r="L19">
            <v>-1861</v>
          </cell>
          <cell r="M19">
            <v>0</v>
          </cell>
          <cell r="N19">
            <v>0</v>
          </cell>
          <cell r="O19">
            <v>41</v>
          </cell>
          <cell r="P19">
            <v>-897</v>
          </cell>
          <cell r="Q19">
            <v>-5</v>
          </cell>
          <cell r="R19">
            <v>0</v>
          </cell>
          <cell r="S19">
            <v>0</v>
          </cell>
          <cell r="T19">
            <v>-11</v>
          </cell>
          <cell r="U19">
            <v>-63</v>
          </cell>
          <cell r="V19">
            <v>0</v>
          </cell>
          <cell r="W19">
            <v>0</v>
          </cell>
          <cell r="X19">
            <v>-8</v>
          </cell>
          <cell r="Y19">
            <v>-249</v>
          </cell>
          <cell r="Z19">
            <v>0</v>
          </cell>
          <cell r="AA19">
            <v>-16</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row>
        <row r="20">
          <cell r="A20" t="str">
            <v>Panadol RT</v>
          </cell>
          <cell r="B20">
            <v>280</v>
          </cell>
          <cell r="C20">
            <v>39121</v>
          </cell>
          <cell r="D20">
            <v>115654</v>
          </cell>
          <cell r="E20">
            <v>-25764</v>
          </cell>
          <cell r="F20">
            <v>0</v>
          </cell>
          <cell r="G20">
            <v>21137</v>
          </cell>
          <cell r="H20">
            <v>0</v>
          </cell>
          <cell r="I20">
            <v>13551</v>
          </cell>
          <cell r="J20">
            <v>42120</v>
          </cell>
          <cell r="K20">
            <v>-1507</v>
          </cell>
          <cell r="L20">
            <v>158722</v>
          </cell>
          <cell r="M20">
            <v>80560</v>
          </cell>
          <cell r="N20">
            <v>35434</v>
          </cell>
          <cell r="O20">
            <v>51586</v>
          </cell>
          <cell r="P20">
            <v>3532</v>
          </cell>
          <cell r="Q20">
            <v>67757</v>
          </cell>
          <cell r="R20">
            <v>29098</v>
          </cell>
          <cell r="S20">
            <v>2525</v>
          </cell>
          <cell r="T20">
            <v>65582</v>
          </cell>
          <cell r="U20">
            <v>189272</v>
          </cell>
          <cell r="V20">
            <v>1474</v>
          </cell>
          <cell r="W20">
            <v>-7234</v>
          </cell>
          <cell r="X20">
            <v>46353</v>
          </cell>
          <cell r="Y20">
            <v>402</v>
          </cell>
          <cell r="Z20">
            <v>36145</v>
          </cell>
          <cell r="AA20">
            <v>-2607</v>
          </cell>
          <cell r="AB20">
            <v>64889</v>
          </cell>
          <cell r="AC20">
            <v>67826</v>
          </cell>
          <cell r="AD20">
            <v>31958</v>
          </cell>
          <cell r="AE20">
            <v>27130</v>
          </cell>
          <cell r="AF20">
            <v>44695</v>
          </cell>
          <cell r="AG20">
            <v>45217</v>
          </cell>
          <cell r="AH20">
            <v>61947</v>
          </cell>
          <cell r="AI20">
            <v>26989</v>
          </cell>
          <cell r="AJ20">
            <v>91820</v>
          </cell>
          <cell r="AK20">
            <v>15973</v>
          </cell>
          <cell r="AL20">
            <v>43279</v>
          </cell>
          <cell r="AM20">
            <v>61345</v>
          </cell>
          <cell r="AN20">
            <v>72309</v>
          </cell>
          <cell r="AO20">
            <v>72272</v>
          </cell>
          <cell r="AP20">
            <v>48167</v>
          </cell>
          <cell r="AQ20">
            <v>34855</v>
          </cell>
          <cell r="AR20">
            <v>39814</v>
          </cell>
          <cell r="AS20">
            <v>39800</v>
          </cell>
          <cell r="AT20">
            <v>49759</v>
          </cell>
          <cell r="AU20">
            <v>49774</v>
          </cell>
          <cell r="AV20">
            <v>29854</v>
          </cell>
          <cell r="AW20">
            <v>44785</v>
          </cell>
          <cell r="AX20">
            <v>39288</v>
          </cell>
          <cell r="AY20">
            <v>39301</v>
          </cell>
          <cell r="AZ20">
            <v>57898</v>
          </cell>
          <cell r="BA20">
            <v>66360</v>
          </cell>
          <cell r="BB20">
            <v>31140</v>
          </cell>
          <cell r="BC20">
            <v>34834</v>
          </cell>
          <cell r="BD20">
            <v>46263</v>
          </cell>
          <cell r="BE20">
            <v>54062</v>
          </cell>
          <cell r="BF20">
            <v>46136</v>
          </cell>
          <cell r="BG20">
            <v>27006</v>
          </cell>
          <cell r="BH20">
            <v>67698</v>
          </cell>
          <cell r="BI20">
            <v>36874</v>
          </cell>
          <cell r="BJ20">
            <v>51179</v>
          </cell>
          <cell r="BK20">
            <v>47285</v>
          </cell>
          <cell r="BL20">
            <v>57898</v>
          </cell>
          <cell r="BM20">
            <v>66360</v>
          </cell>
          <cell r="BN20">
            <v>31140</v>
          </cell>
          <cell r="BO20">
            <v>34834</v>
          </cell>
          <cell r="BP20">
            <v>46263</v>
          </cell>
          <cell r="BQ20">
            <v>54062</v>
          </cell>
          <cell r="BR20">
            <v>46136</v>
          </cell>
          <cell r="BS20">
            <v>27006</v>
          </cell>
          <cell r="BT20">
            <v>67698</v>
          </cell>
          <cell r="BU20">
            <v>36874</v>
          </cell>
          <cell r="BV20">
            <v>51179</v>
          </cell>
          <cell r="BW20">
            <v>47285</v>
          </cell>
          <cell r="BX20">
            <v>61529</v>
          </cell>
          <cell r="BY20">
            <v>70520</v>
          </cell>
          <cell r="BZ20">
            <v>33093</v>
          </cell>
          <cell r="CA20">
            <v>37018</v>
          </cell>
          <cell r="CB20">
            <v>49163</v>
          </cell>
        </row>
        <row r="21">
          <cell r="A21" t="str">
            <v>DEQUADIN</v>
          </cell>
          <cell r="B21">
            <v>63568</v>
          </cell>
          <cell r="C21">
            <v>91391</v>
          </cell>
          <cell r="D21">
            <v>39375</v>
          </cell>
          <cell r="E21">
            <v>181522</v>
          </cell>
          <cell r="F21">
            <v>132730</v>
          </cell>
          <cell r="G21">
            <v>147759</v>
          </cell>
          <cell r="H21">
            <v>90928</v>
          </cell>
          <cell r="I21">
            <v>106857</v>
          </cell>
          <cell r="J21">
            <v>97594</v>
          </cell>
          <cell r="K21">
            <v>77687</v>
          </cell>
          <cell r="L21">
            <v>92248</v>
          </cell>
          <cell r="M21">
            <v>78544</v>
          </cell>
          <cell r="N21">
            <v>92432</v>
          </cell>
          <cell r="O21">
            <v>98029</v>
          </cell>
          <cell r="P21">
            <v>90250</v>
          </cell>
          <cell r="Q21">
            <v>78422</v>
          </cell>
          <cell r="R21">
            <v>105061</v>
          </cell>
          <cell r="S21">
            <v>76921</v>
          </cell>
          <cell r="T21">
            <v>106932</v>
          </cell>
          <cell r="U21">
            <v>95822</v>
          </cell>
          <cell r="V21">
            <v>78809</v>
          </cell>
          <cell r="W21">
            <v>98784</v>
          </cell>
          <cell r="X21">
            <v>89383</v>
          </cell>
          <cell r="Y21">
            <v>91261</v>
          </cell>
          <cell r="Z21">
            <v>84096</v>
          </cell>
          <cell r="AA21">
            <v>95552</v>
          </cell>
          <cell r="AB21">
            <v>81945</v>
          </cell>
          <cell r="AC21">
            <v>103569</v>
          </cell>
          <cell r="AD21">
            <v>122853</v>
          </cell>
          <cell r="AE21">
            <v>86852</v>
          </cell>
          <cell r="AF21">
            <v>83175</v>
          </cell>
          <cell r="AG21">
            <v>85804</v>
          </cell>
          <cell r="AH21">
            <v>87207</v>
          </cell>
          <cell r="AI21">
            <v>113327</v>
          </cell>
          <cell r="AJ21">
            <v>85716</v>
          </cell>
          <cell r="AK21">
            <v>70500</v>
          </cell>
          <cell r="AL21">
            <v>71061</v>
          </cell>
          <cell r="AM21">
            <v>67327</v>
          </cell>
          <cell r="AN21">
            <v>103557</v>
          </cell>
          <cell r="AO21">
            <v>84132</v>
          </cell>
          <cell r="AP21">
            <v>107249</v>
          </cell>
          <cell r="AQ21">
            <v>92470</v>
          </cell>
          <cell r="AR21">
            <v>90645</v>
          </cell>
          <cell r="AS21">
            <v>92472</v>
          </cell>
          <cell r="AT21">
            <v>92470</v>
          </cell>
          <cell r="AU21">
            <v>93805</v>
          </cell>
          <cell r="AV21">
            <v>93806</v>
          </cell>
          <cell r="AW21">
            <v>93807</v>
          </cell>
          <cell r="AX21">
            <v>93804</v>
          </cell>
          <cell r="AY21">
            <v>93808</v>
          </cell>
          <cell r="AZ21">
            <v>71175</v>
          </cell>
          <cell r="BA21">
            <v>74715</v>
          </cell>
          <cell r="BB21">
            <v>84571</v>
          </cell>
          <cell r="BC21">
            <v>85440</v>
          </cell>
          <cell r="BD21">
            <v>83641</v>
          </cell>
          <cell r="BE21">
            <v>82392</v>
          </cell>
          <cell r="BF21">
            <v>83110</v>
          </cell>
          <cell r="BG21">
            <v>80463</v>
          </cell>
          <cell r="BH21">
            <v>77669</v>
          </cell>
          <cell r="BI21">
            <v>77382</v>
          </cell>
          <cell r="BJ21">
            <v>80124</v>
          </cell>
          <cell r="BK21">
            <v>71708</v>
          </cell>
          <cell r="BL21">
            <v>71175</v>
          </cell>
          <cell r="BM21">
            <v>74715</v>
          </cell>
          <cell r="BN21">
            <v>84571</v>
          </cell>
          <cell r="BO21">
            <v>85440</v>
          </cell>
          <cell r="BP21">
            <v>83641</v>
          </cell>
          <cell r="BQ21">
            <v>82392</v>
          </cell>
          <cell r="BR21">
            <v>83110</v>
          </cell>
          <cell r="BS21">
            <v>80463</v>
          </cell>
          <cell r="BT21">
            <v>77669</v>
          </cell>
          <cell r="BU21">
            <v>77382</v>
          </cell>
          <cell r="BV21">
            <v>80124</v>
          </cell>
          <cell r="BW21">
            <v>71708</v>
          </cell>
          <cell r="BX21">
            <v>75238</v>
          </cell>
          <cell r="BY21">
            <v>78980</v>
          </cell>
          <cell r="BZ21">
            <v>89398</v>
          </cell>
          <cell r="CA21">
            <v>90317</v>
          </cell>
          <cell r="CB21">
            <v>88415</v>
          </cell>
        </row>
        <row r="22">
          <cell r="A22" t="str">
            <v>CALPOL</v>
          </cell>
          <cell r="B22">
            <v>26736</v>
          </cell>
          <cell r="C22">
            <v>42809</v>
          </cell>
          <cell r="D22">
            <v>17938</v>
          </cell>
          <cell r="E22">
            <v>14108</v>
          </cell>
          <cell r="F22">
            <v>16269</v>
          </cell>
          <cell r="G22">
            <v>24142</v>
          </cell>
          <cell r="H22">
            <v>11501</v>
          </cell>
          <cell r="I22">
            <v>10964</v>
          </cell>
          <cell r="J22">
            <v>21607</v>
          </cell>
          <cell r="K22">
            <v>8955</v>
          </cell>
          <cell r="L22">
            <v>2319</v>
          </cell>
          <cell r="M22">
            <v>-3346</v>
          </cell>
          <cell r="N22">
            <v>-33</v>
          </cell>
          <cell r="O22">
            <v>-2274</v>
          </cell>
          <cell r="P22">
            <v>-3555</v>
          </cell>
          <cell r="Q22">
            <v>-840</v>
          </cell>
          <cell r="R22">
            <v>-525</v>
          </cell>
          <cell r="S22">
            <v>-192</v>
          </cell>
          <cell r="T22">
            <v>-385</v>
          </cell>
          <cell r="U22">
            <v>-668</v>
          </cell>
          <cell r="V22">
            <v>-319</v>
          </cell>
          <cell r="W22">
            <v>-881</v>
          </cell>
          <cell r="X22">
            <v>-1177</v>
          </cell>
          <cell r="Y22">
            <v>-291</v>
          </cell>
          <cell r="Z22">
            <v>-697</v>
          </cell>
          <cell r="AA22">
            <v>-1921</v>
          </cell>
          <cell r="AB22">
            <v>-556</v>
          </cell>
          <cell r="AC22">
            <v>-997</v>
          </cell>
          <cell r="AD22">
            <v>-522</v>
          </cell>
          <cell r="AE22">
            <v>-119</v>
          </cell>
          <cell r="AF22">
            <v>-809</v>
          </cell>
          <cell r="AG22">
            <v>-111</v>
          </cell>
          <cell r="AH22">
            <v>-194</v>
          </cell>
          <cell r="AI22">
            <v>-991</v>
          </cell>
          <cell r="AJ22">
            <v>-288</v>
          </cell>
          <cell r="AK22">
            <v>-109</v>
          </cell>
          <cell r="AL22">
            <v>-51</v>
          </cell>
          <cell r="AM22">
            <v>-170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row>
        <row r="23">
          <cell r="A23" t="str">
            <v>DRAPOLENE</v>
          </cell>
          <cell r="B23">
            <v>157552</v>
          </cell>
          <cell r="C23">
            <v>232014</v>
          </cell>
          <cell r="D23">
            <v>201061</v>
          </cell>
          <cell r="E23">
            <v>219138</v>
          </cell>
          <cell r="F23">
            <v>286303</v>
          </cell>
          <cell r="G23">
            <v>333536</v>
          </cell>
          <cell r="H23">
            <v>244112</v>
          </cell>
          <cell r="I23">
            <v>214773</v>
          </cell>
          <cell r="J23">
            <v>210131</v>
          </cell>
          <cell r="K23">
            <v>244656</v>
          </cell>
          <cell r="L23">
            <v>276972</v>
          </cell>
          <cell r="M23">
            <v>336333</v>
          </cell>
          <cell r="N23">
            <v>244293</v>
          </cell>
          <cell r="O23">
            <v>334538</v>
          </cell>
          <cell r="P23">
            <v>359687</v>
          </cell>
          <cell r="Q23">
            <v>157384</v>
          </cell>
          <cell r="R23">
            <v>271127</v>
          </cell>
          <cell r="S23">
            <v>233040</v>
          </cell>
          <cell r="T23">
            <v>150098</v>
          </cell>
          <cell r="U23">
            <v>548330</v>
          </cell>
          <cell r="V23">
            <v>177851</v>
          </cell>
          <cell r="W23">
            <v>113454</v>
          </cell>
          <cell r="X23">
            <v>186324</v>
          </cell>
          <cell r="Y23">
            <v>205318</v>
          </cell>
          <cell r="Z23">
            <v>218159</v>
          </cell>
          <cell r="AA23">
            <v>151523</v>
          </cell>
          <cell r="AB23">
            <v>302843</v>
          </cell>
          <cell r="AC23">
            <v>175838</v>
          </cell>
          <cell r="AD23">
            <v>277450</v>
          </cell>
          <cell r="AE23">
            <v>404154</v>
          </cell>
          <cell r="AF23">
            <v>313242</v>
          </cell>
          <cell r="AG23">
            <v>400019</v>
          </cell>
          <cell r="AH23">
            <v>201299</v>
          </cell>
          <cell r="AI23">
            <v>106281</v>
          </cell>
          <cell r="AJ23">
            <v>122191</v>
          </cell>
          <cell r="AK23">
            <v>114346</v>
          </cell>
          <cell r="AL23">
            <v>139313</v>
          </cell>
          <cell r="AM23">
            <v>90742</v>
          </cell>
          <cell r="AN23">
            <v>235005</v>
          </cell>
          <cell r="AO23">
            <v>197266</v>
          </cell>
          <cell r="AP23">
            <v>253321</v>
          </cell>
          <cell r="AQ23">
            <v>249809</v>
          </cell>
          <cell r="AR23">
            <v>265392</v>
          </cell>
          <cell r="AS23">
            <v>249809</v>
          </cell>
          <cell r="AT23">
            <v>250545</v>
          </cell>
          <cell r="AU23">
            <v>309962</v>
          </cell>
          <cell r="AV23">
            <v>250547</v>
          </cell>
          <cell r="AW23">
            <v>250547</v>
          </cell>
          <cell r="AX23">
            <v>268704</v>
          </cell>
          <cell r="AY23">
            <v>250544</v>
          </cell>
          <cell r="AZ23">
            <v>163899</v>
          </cell>
          <cell r="BA23">
            <v>180730</v>
          </cell>
          <cell r="BB23">
            <v>222320</v>
          </cell>
          <cell r="BC23">
            <v>242847</v>
          </cell>
          <cell r="BD23">
            <v>375773</v>
          </cell>
          <cell r="BE23">
            <v>259202</v>
          </cell>
          <cell r="BF23">
            <v>221772</v>
          </cell>
          <cell r="BG23">
            <v>225087</v>
          </cell>
          <cell r="BH23">
            <v>180152</v>
          </cell>
          <cell r="BI23">
            <v>189784</v>
          </cell>
          <cell r="BJ23">
            <v>247721</v>
          </cell>
          <cell r="BK23">
            <v>182763</v>
          </cell>
          <cell r="BL23">
            <v>166289</v>
          </cell>
          <cell r="BM23">
            <v>182782</v>
          </cell>
          <cell r="BN23">
            <v>224286</v>
          </cell>
          <cell r="BO23">
            <v>244522</v>
          </cell>
          <cell r="BP23">
            <v>377474</v>
          </cell>
          <cell r="BQ23">
            <v>260289</v>
          </cell>
          <cell r="BR23">
            <v>222498</v>
          </cell>
          <cell r="BS23">
            <v>225511</v>
          </cell>
          <cell r="BT23">
            <v>180512</v>
          </cell>
          <cell r="BU23">
            <v>190080</v>
          </cell>
          <cell r="BV23">
            <v>247950</v>
          </cell>
          <cell r="BW23">
            <v>182937</v>
          </cell>
          <cell r="BX23">
            <v>172627</v>
          </cell>
          <cell r="BY23">
            <v>189718</v>
          </cell>
          <cell r="BZ23">
            <v>232767</v>
          </cell>
          <cell r="CA23">
            <v>253743</v>
          </cell>
          <cell r="CB23">
            <v>330030</v>
          </cell>
        </row>
        <row r="24">
          <cell r="A24" t="str">
            <v>EYE MO</v>
          </cell>
          <cell r="B24">
            <v>292959</v>
          </cell>
          <cell r="C24">
            <v>909119</v>
          </cell>
          <cell r="D24">
            <v>690965</v>
          </cell>
          <cell r="E24">
            <v>914700</v>
          </cell>
          <cell r="F24">
            <v>790426</v>
          </cell>
          <cell r="G24">
            <v>437427</v>
          </cell>
          <cell r="H24">
            <v>802686</v>
          </cell>
          <cell r="I24">
            <v>531675</v>
          </cell>
          <cell r="J24">
            <v>651203</v>
          </cell>
          <cell r="K24">
            <v>369494</v>
          </cell>
          <cell r="L24">
            <v>1278537</v>
          </cell>
          <cell r="M24">
            <v>837748</v>
          </cell>
          <cell r="N24">
            <v>377569</v>
          </cell>
          <cell r="O24">
            <v>415646</v>
          </cell>
          <cell r="P24">
            <v>771317</v>
          </cell>
          <cell r="Q24">
            <v>602659</v>
          </cell>
          <cell r="R24">
            <v>443935</v>
          </cell>
          <cell r="S24">
            <v>748939</v>
          </cell>
          <cell r="T24">
            <v>981488</v>
          </cell>
          <cell r="U24">
            <v>249423</v>
          </cell>
          <cell r="V24">
            <v>651806</v>
          </cell>
          <cell r="W24">
            <v>909320</v>
          </cell>
          <cell r="X24">
            <v>419276</v>
          </cell>
          <cell r="Y24">
            <v>587589</v>
          </cell>
          <cell r="Z24">
            <v>743047</v>
          </cell>
          <cell r="AA24">
            <v>490633</v>
          </cell>
          <cell r="AB24">
            <v>519192</v>
          </cell>
          <cell r="AC24">
            <v>188396</v>
          </cell>
          <cell r="AD24">
            <v>242758</v>
          </cell>
          <cell r="AE24">
            <v>713779</v>
          </cell>
          <cell r="AF24">
            <v>655499</v>
          </cell>
          <cell r="AG24">
            <v>900327</v>
          </cell>
          <cell r="AH24">
            <v>266173</v>
          </cell>
          <cell r="AI24">
            <v>546714</v>
          </cell>
          <cell r="AJ24">
            <v>617760</v>
          </cell>
          <cell r="AK24">
            <v>563850</v>
          </cell>
          <cell r="AL24">
            <v>480105</v>
          </cell>
          <cell r="AM24">
            <v>545482</v>
          </cell>
          <cell r="AN24">
            <v>766920</v>
          </cell>
          <cell r="AO24">
            <v>567914</v>
          </cell>
          <cell r="AP24">
            <v>679466</v>
          </cell>
          <cell r="AQ24">
            <v>784335</v>
          </cell>
          <cell r="AR24">
            <v>633014</v>
          </cell>
          <cell r="AS24">
            <v>577475</v>
          </cell>
          <cell r="AT24">
            <v>580002</v>
          </cell>
          <cell r="AU24">
            <v>1086078</v>
          </cell>
          <cell r="AV24">
            <v>692710</v>
          </cell>
          <cell r="AW24">
            <v>704852</v>
          </cell>
          <cell r="AX24">
            <v>642628</v>
          </cell>
          <cell r="AY24">
            <v>518379</v>
          </cell>
          <cell r="AZ24">
            <v>498346</v>
          </cell>
          <cell r="BA24">
            <v>466610</v>
          </cell>
          <cell r="BB24">
            <v>562641</v>
          </cell>
          <cell r="BC24">
            <v>644033</v>
          </cell>
          <cell r="BD24">
            <v>640190</v>
          </cell>
          <cell r="BE24">
            <v>599919</v>
          </cell>
          <cell r="BF24">
            <v>554912</v>
          </cell>
          <cell r="BG24">
            <v>612754</v>
          </cell>
          <cell r="BH24">
            <v>606220</v>
          </cell>
          <cell r="BI24">
            <v>682455</v>
          </cell>
          <cell r="BJ24">
            <v>578283</v>
          </cell>
          <cell r="BK24">
            <v>507257</v>
          </cell>
          <cell r="BL24">
            <v>499046</v>
          </cell>
          <cell r="BM24">
            <v>479031</v>
          </cell>
          <cell r="BN24">
            <v>512981</v>
          </cell>
          <cell r="BO24">
            <v>633953</v>
          </cell>
          <cell r="BP24">
            <v>720989</v>
          </cell>
          <cell r="BQ24">
            <v>593121</v>
          </cell>
          <cell r="BR24">
            <v>527583</v>
          </cell>
          <cell r="BS24">
            <v>613437</v>
          </cell>
          <cell r="BT24">
            <v>618631</v>
          </cell>
          <cell r="BU24">
            <v>632787</v>
          </cell>
          <cell r="BV24">
            <v>568196</v>
          </cell>
          <cell r="BW24">
            <v>588051</v>
          </cell>
          <cell r="BX24">
            <v>521999</v>
          </cell>
          <cell r="BY24">
            <v>479004</v>
          </cell>
          <cell r="BZ24">
            <v>544711</v>
          </cell>
          <cell r="CA24">
            <v>685433</v>
          </cell>
          <cell r="CB24">
            <v>711899</v>
          </cell>
        </row>
        <row r="25">
          <cell r="A25" t="str">
            <v>Overhead Allocation</v>
          </cell>
          <cell r="B25">
            <v>-6</v>
          </cell>
          <cell r="C25">
            <v>14</v>
          </cell>
          <cell r="D25">
            <v>-5</v>
          </cell>
          <cell r="E25">
            <v>6</v>
          </cell>
          <cell r="F25">
            <v>12</v>
          </cell>
          <cell r="G25">
            <v>4</v>
          </cell>
          <cell r="H25">
            <v>10</v>
          </cell>
          <cell r="I25">
            <v>2</v>
          </cell>
          <cell r="J25">
            <v>0</v>
          </cell>
          <cell r="K25">
            <v>0</v>
          </cell>
          <cell r="L25">
            <v>21</v>
          </cell>
          <cell r="M25">
            <v>0</v>
          </cell>
          <cell r="N25">
            <v>0</v>
          </cell>
          <cell r="O25">
            <v>-16</v>
          </cell>
          <cell r="P25">
            <v>16</v>
          </cell>
          <cell r="Q25">
            <v>1</v>
          </cell>
          <cell r="R25">
            <v>-1</v>
          </cell>
          <cell r="S25">
            <v>0</v>
          </cell>
          <cell r="T25">
            <v>-2</v>
          </cell>
          <cell r="U25">
            <v>2</v>
          </cell>
          <cell r="V25">
            <v>0</v>
          </cell>
          <cell r="W25">
            <v>0</v>
          </cell>
          <cell r="X25">
            <v>-8</v>
          </cell>
          <cell r="Y25">
            <v>15</v>
          </cell>
          <cell r="Z25">
            <v>-8</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LUCOZADE</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row>
        <row r="27">
          <cell r="A27" t="str">
            <v>RIBENA</v>
          </cell>
          <cell r="B27">
            <v>2715401</v>
          </cell>
          <cell r="C27">
            <v>1308646</v>
          </cell>
          <cell r="D27">
            <v>2540516</v>
          </cell>
          <cell r="E27">
            <v>2060852</v>
          </cell>
          <cell r="F27">
            <v>4288688</v>
          </cell>
          <cell r="G27">
            <v>4500198</v>
          </cell>
          <cell r="H27">
            <v>3921035</v>
          </cell>
          <cell r="I27">
            <v>3823388</v>
          </cell>
          <cell r="J27">
            <v>3728155</v>
          </cell>
          <cell r="K27">
            <v>2969154</v>
          </cell>
          <cell r="L27">
            <v>4129188</v>
          </cell>
          <cell r="M27">
            <v>3787411</v>
          </cell>
          <cell r="N27">
            <v>3562051</v>
          </cell>
          <cell r="O27">
            <v>2999280</v>
          </cell>
          <cell r="P27">
            <v>2454298</v>
          </cell>
          <cell r="Q27">
            <v>1653332</v>
          </cell>
          <cell r="R27">
            <v>4019600</v>
          </cell>
          <cell r="S27">
            <v>3350030</v>
          </cell>
          <cell r="T27">
            <v>3921036</v>
          </cell>
          <cell r="U27">
            <v>4086932</v>
          </cell>
          <cell r="V27">
            <v>3134365</v>
          </cell>
          <cell r="W27">
            <v>3933714</v>
          </cell>
          <cell r="X27">
            <v>3108049</v>
          </cell>
          <cell r="Y27">
            <v>3752574</v>
          </cell>
          <cell r="Z27">
            <v>4631017</v>
          </cell>
          <cell r="AA27">
            <v>3855564</v>
          </cell>
          <cell r="AB27">
            <v>3666741</v>
          </cell>
          <cell r="AC27">
            <v>2691260</v>
          </cell>
          <cell r="AD27">
            <v>5993131</v>
          </cell>
          <cell r="AE27">
            <v>4870687</v>
          </cell>
          <cell r="AF27">
            <v>4406757</v>
          </cell>
          <cell r="AG27">
            <v>4966159</v>
          </cell>
          <cell r="AH27">
            <v>4160017</v>
          </cell>
          <cell r="AI27">
            <v>3859973</v>
          </cell>
          <cell r="AJ27">
            <v>3822888</v>
          </cell>
          <cell r="AK27">
            <v>2394948</v>
          </cell>
          <cell r="AL27">
            <v>2851509</v>
          </cell>
          <cell r="AM27">
            <v>2226511</v>
          </cell>
          <cell r="AN27">
            <v>4088254</v>
          </cell>
          <cell r="AO27">
            <v>3062844</v>
          </cell>
          <cell r="AP27">
            <v>4608729</v>
          </cell>
          <cell r="AQ27">
            <v>3856193</v>
          </cell>
          <cell r="AR27">
            <v>3959745</v>
          </cell>
          <cell r="AS27">
            <v>4907220</v>
          </cell>
          <cell r="AT27">
            <v>4227780</v>
          </cell>
          <cell r="AU27">
            <v>4078821</v>
          </cell>
          <cell r="AV27">
            <v>5166593</v>
          </cell>
          <cell r="AW27">
            <v>4189381</v>
          </cell>
          <cell r="AX27">
            <v>4508524</v>
          </cell>
          <cell r="AY27">
            <v>4440699</v>
          </cell>
          <cell r="AZ27">
            <v>4214303</v>
          </cell>
          <cell r="BA27">
            <v>4504203</v>
          </cell>
          <cell r="BB27">
            <v>4963652</v>
          </cell>
          <cell r="BC27">
            <v>5642630</v>
          </cell>
          <cell r="BD27">
            <v>4834992</v>
          </cell>
          <cell r="BE27">
            <v>5206293</v>
          </cell>
          <cell r="BF27">
            <v>4933024</v>
          </cell>
          <cell r="BG27">
            <v>4963944</v>
          </cell>
          <cell r="BH27">
            <v>5179908</v>
          </cell>
          <cell r="BI27">
            <v>5022269</v>
          </cell>
          <cell r="BJ27">
            <v>5181021</v>
          </cell>
          <cell r="BK27">
            <v>5224399</v>
          </cell>
          <cell r="BL27">
            <v>4712131</v>
          </cell>
          <cell r="BM27">
            <v>4955324</v>
          </cell>
          <cell r="BN27">
            <v>5405700</v>
          </cell>
          <cell r="BO27">
            <v>6126767</v>
          </cell>
          <cell r="BP27">
            <v>5544022</v>
          </cell>
          <cell r="BQ27">
            <v>5919307</v>
          </cell>
          <cell r="BR27">
            <v>5682716</v>
          </cell>
          <cell r="BS27">
            <v>5716706</v>
          </cell>
          <cell r="BT27">
            <v>5916875</v>
          </cell>
          <cell r="BU27">
            <v>5767072</v>
          </cell>
          <cell r="BV27">
            <v>5872396</v>
          </cell>
          <cell r="BW27">
            <v>6381757</v>
          </cell>
          <cell r="BX27">
            <v>4733175</v>
          </cell>
          <cell r="BY27">
            <v>5036960</v>
          </cell>
          <cell r="BZ27">
            <v>5518285</v>
          </cell>
          <cell r="CA27">
            <v>5558492</v>
          </cell>
          <cell r="CB27">
            <v>4683806</v>
          </cell>
        </row>
        <row r="28">
          <cell r="A28" t="str">
            <v>RIBENA RTD</v>
          </cell>
          <cell r="B28">
            <v>389946</v>
          </cell>
          <cell r="C28">
            <v>781802</v>
          </cell>
          <cell r="D28">
            <v>504482</v>
          </cell>
          <cell r="E28">
            <v>372689</v>
          </cell>
          <cell r="F28">
            <v>542007</v>
          </cell>
          <cell r="G28">
            <v>512196</v>
          </cell>
          <cell r="H28">
            <v>423097</v>
          </cell>
          <cell r="I28">
            <v>432656</v>
          </cell>
          <cell r="J28">
            <v>384871</v>
          </cell>
          <cell r="K28">
            <v>389097</v>
          </cell>
          <cell r="L28">
            <v>445255</v>
          </cell>
          <cell r="M28">
            <v>491318</v>
          </cell>
          <cell r="N28">
            <v>486071</v>
          </cell>
          <cell r="O28">
            <v>513089</v>
          </cell>
          <cell r="P28">
            <v>400127</v>
          </cell>
          <cell r="Q28">
            <v>300256</v>
          </cell>
          <cell r="R28">
            <v>468008</v>
          </cell>
          <cell r="S28">
            <v>476254</v>
          </cell>
          <cell r="T28">
            <v>389107</v>
          </cell>
          <cell r="U28">
            <v>273690</v>
          </cell>
          <cell r="V28">
            <v>412000</v>
          </cell>
          <cell r="W28">
            <v>311539</v>
          </cell>
          <cell r="X28">
            <v>440509</v>
          </cell>
          <cell r="Y28">
            <v>414624</v>
          </cell>
          <cell r="Z28">
            <v>376273</v>
          </cell>
          <cell r="AA28">
            <v>360092</v>
          </cell>
          <cell r="AB28">
            <v>492314</v>
          </cell>
          <cell r="AC28">
            <v>233865</v>
          </cell>
          <cell r="AD28">
            <v>387907</v>
          </cell>
          <cell r="AE28">
            <v>438922</v>
          </cell>
          <cell r="AF28">
            <v>355216</v>
          </cell>
          <cell r="AG28">
            <v>339709</v>
          </cell>
          <cell r="AH28">
            <v>450618</v>
          </cell>
          <cell r="AI28">
            <v>389964</v>
          </cell>
          <cell r="AJ28">
            <v>458813</v>
          </cell>
          <cell r="AK28">
            <v>413900</v>
          </cell>
          <cell r="AL28">
            <v>593567</v>
          </cell>
          <cell r="AM28">
            <v>406946</v>
          </cell>
          <cell r="AN28">
            <v>689153</v>
          </cell>
          <cell r="AO28">
            <v>446559</v>
          </cell>
          <cell r="AP28">
            <v>643897</v>
          </cell>
          <cell r="AQ28">
            <v>613623</v>
          </cell>
          <cell r="AR28">
            <v>674085</v>
          </cell>
          <cell r="AS28">
            <v>591165</v>
          </cell>
          <cell r="AT28">
            <v>839809</v>
          </cell>
          <cell r="AU28">
            <v>696225</v>
          </cell>
          <cell r="AV28">
            <v>689551</v>
          </cell>
          <cell r="AW28">
            <v>623543</v>
          </cell>
          <cell r="AX28">
            <v>676710</v>
          </cell>
          <cell r="AY28">
            <v>676710</v>
          </cell>
          <cell r="AZ28">
            <v>765528</v>
          </cell>
          <cell r="BA28">
            <v>618856</v>
          </cell>
          <cell r="BB28">
            <v>667030</v>
          </cell>
          <cell r="BC28">
            <v>692252</v>
          </cell>
          <cell r="BD28">
            <v>646700</v>
          </cell>
          <cell r="BE28">
            <v>653441</v>
          </cell>
          <cell r="BF28">
            <v>684136</v>
          </cell>
          <cell r="BG28">
            <v>642575</v>
          </cell>
          <cell r="BH28">
            <v>649366</v>
          </cell>
          <cell r="BI28">
            <v>676564</v>
          </cell>
          <cell r="BJ28">
            <v>639429</v>
          </cell>
          <cell r="BK28">
            <v>665159</v>
          </cell>
          <cell r="BL28">
            <v>816247</v>
          </cell>
          <cell r="BM28">
            <v>670619</v>
          </cell>
          <cell r="BN28">
            <v>718239</v>
          </cell>
          <cell r="BO28">
            <v>743034</v>
          </cell>
          <cell r="BP28">
            <v>697309</v>
          </cell>
          <cell r="BQ28">
            <v>705625</v>
          </cell>
          <cell r="BR28">
            <v>736349</v>
          </cell>
          <cell r="BS28">
            <v>694730</v>
          </cell>
          <cell r="BT28">
            <v>701018</v>
          </cell>
          <cell r="BU28">
            <v>727705</v>
          </cell>
          <cell r="BV28">
            <v>690549</v>
          </cell>
          <cell r="BW28">
            <v>716269</v>
          </cell>
          <cell r="BX28">
            <v>573195</v>
          </cell>
          <cell r="BY28">
            <v>418713</v>
          </cell>
          <cell r="BZ28">
            <v>468987</v>
          </cell>
          <cell r="CA28">
            <v>495014</v>
          </cell>
          <cell r="CB28">
            <v>238438</v>
          </cell>
        </row>
        <row r="29">
          <cell r="A29" t="str">
            <v>SPARKLING RIBENA</v>
          </cell>
          <cell r="B29">
            <v>81399</v>
          </cell>
          <cell r="C29">
            <v>216690</v>
          </cell>
          <cell r="D29">
            <v>84191</v>
          </cell>
          <cell r="E29">
            <v>90885</v>
          </cell>
          <cell r="F29">
            <v>118004</v>
          </cell>
          <cell r="G29">
            <v>84023</v>
          </cell>
          <cell r="H29">
            <v>70582</v>
          </cell>
          <cell r="I29">
            <v>92542</v>
          </cell>
          <cell r="J29">
            <v>103336</v>
          </cell>
          <cell r="K29">
            <v>84670</v>
          </cell>
          <cell r="L29">
            <v>91167</v>
          </cell>
          <cell r="M29">
            <v>48868</v>
          </cell>
          <cell r="N29">
            <v>73125</v>
          </cell>
          <cell r="O29">
            <v>78331</v>
          </cell>
          <cell r="P29">
            <v>109897</v>
          </cell>
          <cell r="Q29">
            <v>76941</v>
          </cell>
          <cell r="R29">
            <v>112470</v>
          </cell>
          <cell r="S29">
            <v>116868</v>
          </cell>
          <cell r="T29">
            <v>76181</v>
          </cell>
          <cell r="U29">
            <v>130998</v>
          </cell>
          <cell r="V29">
            <v>96493</v>
          </cell>
          <cell r="W29">
            <v>98330</v>
          </cell>
          <cell r="X29">
            <v>111238</v>
          </cell>
          <cell r="Y29">
            <v>99772</v>
          </cell>
          <cell r="Z29">
            <v>94996</v>
          </cell>
          <cell r="AA29">
            <v>75485</v>
          </cell>
          <cell r="AB29">
            <v>100147</v>
          </cell>
          <cell r="AC29">
            <v>72408</v>
          </cell>
          <cell r="AD29">
            <v>102733</v>
          </cell>
          <cell r="AE29">
            <v>95419</v>
          </cell>
          <cell r="AF29">
            <v>96917</v>
          </cell>
          <cell r="AG29">
            <v>92293</v>
          </cell>
          <cell r="AH29">
            <v>102333</v>
          </cell>
          <cell r="AI29">
            <v>123771</v>
          </cell>
          <cell r="AJ29">
            <v>95060</v>
          </cell>
          <cell r="AK29">
            <v>79417</v>
          </cell>
          <cell r="AL29">
            <v>100687</v>
          </cell>
          <cell r="AM29">
            <v>79931</v>
          </cell>
          <cell r="AN29">
            <v>100180</v>
          </cell>
          <cell r="AO29">
            <v>66862</v>
          </cell>
          <cell r="AP29">
            <v>80828</v>
          </cell>
          <cell r="AQ29">
            <v>94143</v>
          </cell>
          <cell r="AR29">
            <v>93324</v>
          </cell>
          <cell r="AS29">
            <v>94144</v>
          </cell>
          <cell r="AT29">
            <v>94840</v>
          </cell>
          <cell r="AU29">
            <v>94839</v>
          </cell>
          <cell r="AV29">
            <v>94840</v>
          </cell>
          <cell r="AW29">
            <v>78052</v>
          </cell>
          <cell r="AX29">
            <v>94839</v>
          </cell>
          <cell r="AY29">
            <v>94840</v>
          </cell>
          <cell r="AZ29">
            <v>88779</v>
          </cell>
          <cell r="BA29">
            <v>98041</v>
          </cell>
          <cell r="BB29">
            <v>105008</v>
          </cell>
          <cell r="BC29">
            <v>108514</v>
          </cell>
          <cell r="BD29">
            <v>108626</v>
          </cell>
          <cell r="BE29">
            <v>105566</v>
          </cell>
          <cell r="BF29">
            <v>112131</v>
          </cell>
          <cell r="BG29">
            <v>108891</v>
          </cell>
          <cell r="BH29">
            <v>102420</v>
          </cell>
          <cell r="BI29">
            <v>94232</v>
          </cell>
          <cell r="BJ29">
            <v>88040</v>
          </cell>
          <cell r="BK29">
            <v>88742</v>
          </cell>
          <cell r="BL29">
            <v>88779</v>
          </cell>
          <cell r="BM29">
            <v>98041</v>
          </cell>
          <cell r="BN29">
            <v>105008</v>
          </cell>
          <cell r="BO29">
            <v>108514</v>
          </cell>
          <cell r="BP29">
            <v>108626</v>
          </cell>
          <cell r="BQ29">
            <v>105566</v>
          </cell>
          <cell r="BR29">
            <v>112131</v>
          </cell>
          <cell r="BS29">
            <v>108891</v>
          </cell>
          <cell r="BT29">
            <v>102420</v>
          </cell>
          <cell r="BU29">
            <v>94232</v>
          </cell>
          <cell r="BV29">
            <v>88040</v>
          </cell>
          <cell r="BW29">
            <v>88742</v>
          </cell>
          <cell r="BX29">
            <v>92865</v>
          </cell>
          <cell r="BY29">
            <v>102554</v>
          </cell>
          <cell r="BZ29">
            <v>109841</v>
          </cell>
          <cell r="CA29">
            <v>113508</v>
          </cell>
          <cell r="CB29">
            <v>113625</v>
          </cell>
        </row>
        <row r="30">
          <cell r="A30" t="str">
            <v>RIBENA PASTILLE</v>
          </cell>
          <cell r="B30">
            <v>310321</v>
          </cell>
          <cell r="C30">
            <v>412797</v>
          </cell>
          <cell r="D30">
            <v>333273</v>
          </cell>
          <cell r="E30">
            <v>409282</v>
          </cell>
          <cell r="F30">
            <v>405215</v>
          </cell>
          <cell r="G30">
            <v>409034</v>
          </cell>
          <cell r="H30">
            <v>358664</v>
          </cell>
          <cell r="I30">
            <v>354682</v>
          </cell>
          <cell r="J30">
            <v>347514</v>
          </cell>
          <cell r="K30">
            <v>354603</v>
          </cell>
          <cell r="L30">
            <v>403679</v>
          </cell>
          <cell r="M30">
            <v>330991</v>
          </cell>
          <cell r="N30">
            <v>303114</v>
          </cell>
          <cell r="O30">
            <v>351827</v>
          </cell>
          <cell r="P30">
            <v>320210</v>
          </cell>
          <cell r="Q30">
            <v>250977</v>
          </cell>
          <cell r="R30">
            <v>290354</v>
          </cell>
          <cell r="S30">
            <v>305892</v>
          </cell>
          <cell r="T30">
            <v>335814</v>
          </cell>
          <cell r="U30">
            <v>336463</v>
          </cell>
          <cell r="V30">
            <v>363180</v>
          </cell>
          <cell r="W30">
            <v>234856</v>
          </cell>
          <cell r="X30">
            <v>351717</v>
          </cell>
          <cell r="Y30">
            <v>255907</v>
          </cell>
          <cell r="Z30">
            <v>265646</v>
          </cell>
          <cell r="AA30">
            <v>334074</v>
          </cell>
          <cell r="AB30">
            <v>326304</v>
          </cell>
          <cell r="AC30">
            <v>287523</v>
          </cell>
          <cell r="AD30">
            <v>376469</v>
          </cell>
          <cell r="AE30">
            <v>335179</v>
          </cell>
          <cell r="AF30">
            <v>292999</v>
          </cell>
          <cell r="AG30">
            <v>329022</v>
          </cell>
          <cell r="AH30">
            <v>319874</v>
          </cell>
          <cell r="AI30">
            <v>308708</v>
          </cell>
          <cell r="AJ30">
            <v>342709</v>
          </cell>
          <cell r="AK30">
            <v>299012</v>
          </cell>
          <cell r="AL30">
            <v>334417</v>
          </cell>
          <cell r="AM30">
            <v>266361</v>
          </cell>
          <cell r="AN30">
            <v>274620</v>
          </cell>
          <cell r="AO30">
            <v>248253</v>
          </cell>
          <cell r="AP30">
            <v>294136</v>
          </cell>
          <cell r="AQ30">
            <v>292991</v>
          </cell>
          <cell r="AR30">
            <v>269969</v>
          </cell>
          <cell r="AS30">
            <v>272402</v>
          </cell>
          <cell r="AT30">
            <v>273852</v>
          </cell>
          <cell r="AU30">
            <v>273853</v>
          </cell>
          <cell r="AV30">
            <v>273852</v>
          </cell>
          <cell r="AW30">
            <v>265652</v>
          </cell>
          <cell r="AX30">
            <v>276845</v>
          </cell>
          <cell r="AY30">
            <v>273357</v>
          </cell>
          <cell r="AZ30">
            <v>263597</v>
          </cell>
          <cell r="BA30">
            <v>247692</v>
          </cell>
          <cell r="BB30">
            <v>263310</v>
          </cell>
          <cell r="BC30">
            <v>250097</v>
          </cell>
          <cell r="BD30">
            <v>246175</v>
          </cell>
          <cell r="BE30">
            <v>259479</v>
          </cell>
          <cell r="BF30">
            <v>263139</v>
          </cell>
          <cell r="BG30">
            <v>248126</v>
          </cell>
          <cell r="BH30">
            <v>263010</v>
          </cell>
          <cell r="BI30">
            <v>249115</v>
          </cell>
          <cell r="BJ30">
            <v>246263</v>
          </cell>
          <cell r="BK30">
            <v>260398</v>
          </cell>
          <cell r="BL30">
            <v>262823</v>
          </cell>
          <cell r="BM30">
            <v>246872</v>
          </cell>
          <cell r="BN30">
            <v>263102</v>
          </cell>
          <cell r="BO30">
            <v>250370</v>
          </cell>
          <cell r="BP30">
            <v>246214</v>
          </cell>
          <cell r="BQ30">
            <v>259047</v>
          </cell>
          <cell r="BR30">
            <v>262691</v>
          </cell>
          <cell r="BS30">
            <v>248128</v>
          </cell>
          <cell r="BT30">
            <v>263283</v>
          </cell>
          <cell r="BU30">
            <v>249158</v>
          </cell>
          <cell r="BV30">
            <v>245979</v>
          </cell>
          <cell r="BW30">
            <v>260148</v>
          </cell>
          <cell r="BX30">
            <v>280868</v>
          </cell>
          <cell r="BY30">
            <v>263970</v>
          </cell>
          <cell r="BZ30">
            <v>281112</v>
          </cell>
          <cell r="CA30">
            <v>267276</v>
          </cell>
          <cell r="CB30">
            <v>262900</v>
          </cell>
        </row>
        <row r="31">
          <cell r="A31" t="str">
            <v>RIBENA MOBILE</v>
          </cell>
          <cell r="B31">
            <v>773978</v>
          </cell>
          <cell r="C31">
            <v>992990</v>
          </cell>
          <cell r="D31">
            <v>625026</v>
          </cell>
          <cell r="E31">
            <v>827205</v>
          </cell>
          <cell r="F31">
            <v>876436</v>
          </cell>
          <cell r="G31">
            <v>914346</v>
          </cell>
          <cell r="H31">
            <v>788540</v>
          </cell>
          <cell r="I31">
            <v>897912</v>
          </cell>
          <cell r="J31">
            <v>888037</v>
          </cell>
          <cell r="K31">
            <v>1048913</v>
          </cell>
          <cell r="L31">
            <v>1023853</v>
          </cell>
          <cell r="M31">
            <v>831517</v>
          </cell>
          <cell r="N31">
            <v>705397</v>
          </cell>
          <cell r="O31">
            <v>929340</v>
          </cell>
          <cell r="P31">
            <v>974769</v>
          </cell>
          <cell r="Q31">
            <v>619146</v>
          </cell>
          <cell r="R31">
            <v>1193710</v>
          </cell>
          <cell r="S31">
            <v>918628</v>
          </cell>
          <cell r="T31">
            <v>927771</v>
          </cell>
          <cell r="U31">
            <v>879766</v>
          </cell>
          <cell r="V31">
            <v>963025</v>
          </cell>
          <cell r="W31">
            <v>1085326</v>
          </cell>
          <cell r="X31">
            <v>1249371</v>
          </cell>
          <cell r="Y31">
            <v>1078824</v>
          </cell>
          <cell r="Z31">
            <v>973625</v>
          </cell>
          <cell r="AA31">
            <v>888799</v>
          </cell>
          <cell r="AB31">
            <v>801078</v>
          </cell>
          <cell r="AC31">
            <v>596037</v>
          </cell>
          <cell r="AD31">
            <v>978108</v>
          </cell>
          <cell r="AE31">
            <v>778625</v>
          </cell>
          <cell r="AF31">
            <v>1013372</v>
          </cell>
          <cell r="AG31">
            <v>761621</v>
          </cell>
          <cell r="AH31">
            <v>615487</v>
          </cell>
          <cell r="AI31">
            <v>704509</v>
          </cell>
          <cell r="AJ31">
            <v>734298</v>
          </cell>
          <cell r="AK31">
            <v>570070</v>
          </cell>
          <cell r="AL31">
            <v>628586</v>
          </cell>
          <cell r="AM31">
            <v>590942</v>
          </cell>
          <cell r="AN31">
            <v>718389</v>
          </cell>
          <cell r="AO31">
            <v>566060</v>
          </cell>
          <cell r="AP31">
            <v>711755</v>
          </cell>
          <cell r="AQ31">
            <v>752344</v>
          </cell>
          <cell r="AR31">
            <v>562540</v>
          </cell>
          <cell r="AS31">
            <v>582211</v>
          </cell>
          <cell r="AT31">
            <v>642093</v>
          </cell>
          <cell r="AU31">
            <v>751445</v>
          </cell>
          <cell r="AV31">
            <v>502417</v>
          </cell>
          <cell r="AW31">
            <v>577314</v>
          </cell>
          <cell r="AX31">
            <v>609435</v>
          </cell>
          <cell r="AY31">
            <v>608077</v>
          </cell>
          <cell r="AZ31">
            <v>714441</v>
          </cell>
          <cell r="BA31">
            <v>722251</v>
          </cell>
          <cell r="BB31">
            <v>699739</v>
          </cell>
          <cell r="BC31">
            <v>635259</v>
          </cell>
          <cell r="BD31">
            <v>630569</v>
          </cell>
          <cell r="BE31">
            <v>661230</v>
          </cell>
          <cell r="BF31">
            <v>680421</v>
          </cell>
          <cell r="BG31">
            <v>738563</v>
          </cell>
          <cell r="BH31">
            <v>744323</v>
          </cell>
          <cell r="BI31">
            <v>719509</v>
          </cell>
          <cell r="BJ31">
            <v>652375</v>
          </cell>
          <cell r="BK31">
            <v>646393</v>
          </cell>
          <cell r="BL31">
            <v>678119</v>
          </cell>
          <cell r="BM31">
            <v>696374</v>
          </cell>
          <cell r="BN31">
            <v>754038</v>
          </cell>
          <cell r="BO31">
            <v>758840</v>
          </cell>
          <cell r="BP31">
            <v>732968</v>
          </cell>
          <cell r="BQ31">
            <v>664630</v>
          </cell>
          <cell r="BR31">
            <v>658033</v>
          </cell>
          <cell r="BS31">
            <v>687485</v>
          </cell>
          <cell r="BT31">
            <v>705285</v>
          </cell>
          <cell r="BU31">
            <v>762696</v>
          </cell>
          <cell r="BV31">
            <v>767041</v>
          </cell>
          <cell r="BW31">
            <v>740670</v>
          </cell>
          <cell r="BX31">
            <v>668566</v>
          </cell>
          <cell r="BY31">
            <v>661272</v>
          </cell>
          <cell r="BZ31">
            <v>692183</v>
          </cell>
          <cell r="CA31">
            <v>710754</v>
          </cell>
          <cell r="CB31">
            <v>771290</v>
          </cell>
        </row>
        <row r="32">
          <cell r="A32" t="str">
            <v>HORLICKS MALT</v>
          </cell>
          <cell r="B32">
            <v>3201072</v>
          </cell>
          <cell r="C32">
            <v>2011818</v>
          </cell>
          <cell r="D32">
            <v>2654165</v>
          </cell>
          <cell r="E32">
            <v>3740412</v>
          </cell>
          <cell r="F32">
            <v>4847519</v>
          </cell>
          <cell r="G32">
            <v>3934196</v>
          </cell>
          <cell r="H32">
            <v>3939034</v>
          </cell>
          <cell r="I32">
            <v>3887346</v>
          </cell>
          <cell r="J32">
            <v>3538787</v>
          </cell>
          <cell r="K32">
            <v>3427876</v>
          </cell>
          <cell r="L32">
            <v>4105960</v>
          </cell>
          <cell r="M32">
            <v>3943616</v>
          </cell>
          <cell r="N32">
            <v>3543205</v>
          </cell>
          <cell r="O32">
            <v>3725725</v>
          </cell>
          <cell r="P32">
            <v>2651107</v>
          </cell>
          <cell r="Q32">
            <v>2017048</v>
          </cell>
          <cell r="R32">
            <v>3690144</v>
          </cell>
          <cell r="S32">
            <v>2951556</v>
          </cell>
          <cell r="T32">
            <v>2642082</v>
          </cell>
          <cell r="U32">
            <v>3030291</v>
          </cell>
          <cell r="V32">
            <v>3236211</v>
          </cell>
          <cell r="W32">
            <v>2758150</v>
          </cell>
          <cell r="X32">
            <v>3180577</v>
          </cell>
          <cell r="Y32">
            <v>2351841</v>
          </cell>
          <cell r="Z32">
            <v>2293473</v>
          </cell>
          <cell r="AA32">
            <v>2457938</v>
          </cell>
          <cell r="AB32">
            <v>2266752</v>
          </cell>
          <cell r="AC32">
            <v>2377320</v>
          </cell>
          <cell r="AD32">
            <v>3100192</v>
          </cell>
          <cell r="AE32">
            <v>2364657</v>
          </cell>
          <cell r="AF32">
            <v>2431817</v>
          </cell>
          <cell r="AG32">
            <v>2703622</v>
          </cell>
          <cell r="AH32">
            <v>2619713</v>
          </cell>
          <cell r="AI32">
            <v>2802952</v>
          </cell>
          <cell r="AJ32">
            <v>2631072</v>
          </cell>
          <cell r="AK32">
            <v>2128815</v>
          </cell>
          <cell r="AL32">
            <v>2052258</v>
          </cell>
          <cell r="AM32">
            <v>2120958</v>
          </cell>
          <cell r="AN32">
            <v>2418580</v>
          </cell>
          <cell r="AO32">
            <v>1825572</v>
          </cell>
          <cell r="AP32">
            <v>3286025</v>
          </cell>
          <cell r="AQ32">
            <v>2299992</v>
          </cell>
          <cell r="AR32">
            <v>2501184</v>
          </cell>
          <cell r="AS32">
            <v>2452615</v>
          </cell>
          <cell r="AT32">
            <v>2614449</v>
          </cell>
          <cell r="AU32">
            <v>2362072</v>
          </cell>
          <cell r="AV32">
            <v>2395790</v>
          </cell>
          <cell r="AW32">
            <v>2522053</v>
          </cell>
          <cell r="AX32">
            <v>2606851</v>
          </cell>
          <cell r="AY32">
            <v>2308561</v>
          </cell>
          <cell r="AZ32">
            <v>2488971</v>
          </cell>
          <cell r="BA32">
            <v>2512365</v>
          </cell>
          <cell r="BB32">
            <v>2664012</v>
          </cell>
          <cell r="BC32">
            <v>2699995</v>
          </cell>
          <cell r="BD32">
            <v>2717826</v>
          </cell>
          <cell r="BE32">
            <v>2666097</v>
          </cell>
          <cell r="BF32">
            <v>2690456</v>
          </cell>
          <cell r="BG32">
            <v>2639963</v>
          </cell>
          <cell r="BH32">
            <v>2619657</v>
          </cell>
          <cell r="BI32">
            <v>2628613</v>
          </cell>
          <cell r="BJ32">
            <v>2564199</v>
          </cell>
          <cell r="BK32">
            <v>2613722</v>
          </cell>
          <cell r="BL32">
            <v>2635554</v>
          </cell>
          <cell r="BM32">
            <v>2669811</v>
          </cell>
          <cell r="BN32">
            <v>2595122</v>
          </cell>
          <cell r="BO32">
            <v>2585329</v>
          </cell>
          <cell r="BP32">
            <v>2602166</v>
          </cell>
          <cell r="BQ32">
            <v>2535454</v>
          </cell>
          <cell r="BR32">
            <v>2670385</v>
          </cell>
          <cell r="BS32">
            <v>2785392</v>
          </cell>
          <cell r="BT32">
            <v>2775733</v>
          </cell>
          <cell r="BU32">
            <v>2561315</v>
          </cell>
          <cell r="BV32">
            <v>2453380</v>
          </cell>
          <cell r="BW32">
            <v>2501573</v>
          </cell>
          <cell r="BX32">
            <v>2637432</v>
          </cell>
          <cell r="BY32">
            <v>2787398</v>
          </cell>
          <cell r="BZ32">
            <v>2882656</v>
          </cell>
          <cell r="CA32">
            <v>2886583</v>
          </cell>
          <cell r="CB32">
            <v>2483502</v>
          </cell>
        </row>
        <row r="33">
          <cell r="A33" t="str">
            <v>HORLICKS 3 IN 1</v>
          </cell>
          <cell r="B33">
            <v>38267</v>
          </cell>
          <cell r="C33">
            <v>98625</v>
          </cell>
          <cell r="D33">
            <v>35026</v>
          </cell>
          <cell r="E33">
            <v>45350</v>
          </cell>
          <cell r="F33">
            <v>62202</v>
          </cell>
          <cell r="G33">
            <v>65194</v>
          </cell>
          <cell r="H33">
            <v>44720</v>
          </cell>
          <cell r="I33">
            <v>72450</v>
          </cell>
          <cell r="J33">
            <v>82889</v>
          </cell>
          <cell r="K33">
            <v>59156</v>
          </cell>
          <cell r="L33">
            <v>97571</v>
          </cell>
          <cell r="M33">
            <v>91250</v>
          </cell>
          <cell r="N33">
            <v>83490</v>
          </cell>
          <cell r="O33">
            <v>52830</v>
          </cell>
          <cell r="P33">
            <v>71602</v>
          </cell>
          <cell r="Q33">
            <v>86768</v>
          </cell>
          <cell r="R33">
            <v>62025</v>
          </cell>
          <cell r="S33">
            <v>57632</v>
          </cell>
          <cell r="T33">
            <v>93974</v>
          </cell>
          <cell r="U33">
            <v>40032</v>
          </cell>
          <cell r="V33">
            <v>99097</v>
          </cell>
          <cell r="W33">
            <v>67196</v>
          </cell>
          <cell r="X33">
            <v>73363</v>
          </cell>
          <cell r="Y33">
            <v>68155</v>
          </cell>
          <cell r="Z33">
            <v>55454</v>
          </cell>
          <cell r="AA33">
            <v>50214</v>
          </cell>
          <cell r="AB33">
            <v>58890</v>
          </cell>
          <cell r="AC33">
            <v>64142</v>
          </cell>
          <cell r="AD33">
            <v>63959</v>
          </cell>
          <cell r="AE33">
            <v>85659</v>
          </cell>
          <cell r="AF33">
            <v>49446</v>
          </cell>
          <cell r="AG33">
            <v>49628</v>
          </cell>
          <cell r="AH33">
            <v>94099</v>
          </cell>
          <cell r="AI33">
            <v>76017</v>
          </cell>
          <cell r="AJ33">
            <v>70902</v>
          </cell>
          <cell r="AK33">
            <v>22079</v>
          </cell>
          <cell r="AL33">
            <v>84571</v>
          </cell>
          <cell r="AM33">
            <v>52399</v>
          </cell>
          <cell r="AN33">
            <v>77227</v>
          </cell>
          <cell r="AO33">
            <v>58125</v>
          </cell>
          <cell r="AP33">
            <v>77830</v>
          </cell>
          <cell r="AQ33">
            <v>82325</v>
          </cell>
          <cell r="AR33">
            <v>51722</v>
          </cell>
          <cell r="AS33">
            <v>54473</v>
          </cell>
          <cell r="AT33">
            <v>63461</v>
          </cell>
          <cell r="AU33">
            <v>63461</v>
          </cell>
          <cell r="AV33">
            <v>63463</v>
          </cell>
          <cell r="AW33">
            <v>63461</v>
          </cell>
          <cell r="AX33">
            <v>63462</v>
          </cell>
          <cell r="AY33">
            <v>63459</v>
          </cell>
          <cell r="AZ33">
            <v>53548</v>
          </cell>
          <cell r="BA33">
            <v>55788</v>
          </cell>
          <cell r="BB33">
            <v>64873</v>
          </cell>
          <cell r="BC33">
            <v>66163</v>
          </cell>
          <cell r="BD33">
            <v>63006</v>
          </cell>
          <cell r="BE33">
            <v>69688</v>
          </cell>
          <cell r="BF33">
            <v>65597</v>
          </cell>
          <cell r="BG33">
            <v>73731</v>
          </cell>
          <cell r="BH33">
            <v>68360</v>
          </cell>
          <cell r="BI33">
            <v>68395</v>
          </cell>
          <cell r="BJ33">
            <v>58290</v>
          </cell>
          <cell r="BK33">
            <v>50894</v>
          </cell>
          <cell r="BL33">
            <v>53548</v>
          </cell>
          <cell r="BM33">
            <v>55788</v>
          </cell>
          <cell r="BN33">
            <v>64873</v>
          </cell>
          <cell r="BO33">
            <v>66163</v>
          </cell>
          <cell r="BP33">
            <v>63006</v>
          </cell>
          <cell r="BQ33">
            <v>69688</v>
          </cell>
          <cell r="BR33">
            <v>65597</v>
          </cell>
          <cell r="BS33">
            <v>73731</v>
          </cell>
          <cell r="BT33">
            <v>68360</v>
          </cell>
          <cell r="BU33">
            <v>68395</v>
          </cell>
          <cell r="BV33">
            <v>58290</v>
          </cell>
          <cell r="BW33">
            <v>50894</v>
          </cell>
          <cell r="BX33">
            <v>57210</v>
          </cell>
          <cell r="BY33">
            <v>59603</v>
          </cell>
          <cell r="BZ33">
            <v>69309</v>
          </cell>
          <cell r="CA33">
            <v>70687</v>
          </cell>
          <cell r="CB33">
            <v>67314</v>
          </cell>
        </row>
        <row r="34">
          <cell r="A34" t="str">
            <v>HORLICKS NCD</v>
          </cell>
          <cell r="B34">
            <v>79654</v>
          </cell>
          <cell r="C34">
            <v>56287</v>
          </cell>
          <cell r="D34">
            <v>34132</v>
          </cell>
          <cell r="E34">
            <v>38258</v>
          </cell>
          <cell r="F34">
            <v>92632</v>
          </cell>
          <cell r="G34">
            <v>58283</v>
          </cell>
          <cell r="H34">
            <v>28104</v>
          </cell>
          <cell r="I34">
            <v>33633</v>
          </cell>
          <cell r="J34">
            <v>39678</v>
          </cell>
          <cell r="K34">
            <v>75543</v>
          </cell>
          <cell r="L34">
            <v>63406</v>
          </cell>
          <cell r="M34">
            <v>50475</v>
          </cell>
          <cell r="N34">
            <v>36125</v>
          </cell>
          <cell r="O34">
            <v>30795</v>
          </cell>
          <cell r="P34">
            <v>37156</v>
          </cell>
          <cell r="Q34">
            <v>32370</v>
          </cell>
          <cell r="R34">
            <v>47592</v>
          </cell>
          <cell r="S34">
            <v>35734</v>
          </cell>
          <cell r="T34">
            <v>27713</v>
          </cell>
          <cell r="U34">
            <v>27135</v>
          </cell>
          <cell r="V34">
            <v>38938</v>
          </cell>
          <cell r="W34">
            <v>34679</v>
          </cell>
          <cell r="X34">
            <v>35220</v>
          </cell>
          <cell r="Y34">
            <v>23365</v>
          </cell>
          <cell r="Z34">
            <v>21460</v>
          </cell>
          <cell r="AA34">
            <v>12944</v>
          </cell>
          <cell r="AB34">
            <v>15015</v>
          </cell>
          <cell r="AC34">
            <v>20327</v>
          </cell>
          <cell r="AD34">
            <v>26782</v>
          </cell>
          <cell r="AE34">
            <v>17812</v>
          </cell>
          <cell r="AF34">
            <v>19206</v>
          </cell>
          <cell r="AG34">
            <v>25464</v>
          </cell>
          <cell r="AH34">
            <v>29646</v>
          </cell>
          <cell r="AI34">
            <v>37697</v>
          </cell>
          <cell r="AJ34">
            <v>31971</v>
          </cell>
          <cell r="AK34">
            <v>25122</v>
          </cell>
          <cell r="AL34">
            <v>27622</v>
          </cell>
          <cell r="AM34">
            <v>20425</v>
          </cell>
          <cell r="AN34">
            <v>23606</v>
          </cell>
          <cell r="AO34">
            <v>24011</v>
          </cell>
          <cell r="AP34">
            <v>24765</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row>
        <row r="35">
          <cell r="A35" t="str">
            <v>HORLICKS SAC</v>
          </cell>
          <cell r="B35">
            <v>163742</v>
          </cell>
          <cell r="C35">
            <v>212468</v>
          </cell>
          <cell r="D35">
            <v>139598</v>
          </cell>
          <cell r="E35">
            <v>199690</v>
          </cell>
          <cell r="F35">
            <v>151470</v>
          </cell>
          <cell r="G35">
            <v>232951</v>
          </cell>
          <cell r="H35">
            <v>145869</v>
          </cell>
          <cell r="I35">
            <v>200534</v>
          </cell>
          <cell r="J35">
            <v>173718</v>
          </cell>
          <cell r="K35">
            <v>173380</v>
          </cell>
          <cell r="L35">
            <v>196437</v>
          </cell>
          <cell r="M35">
            <v>158590</v>
          </cell>
          <cell r="N35">
            <v>187319</v>
          </cell>
          <cell r="O35">
            <v>232922</v>
          </cell>
          <cell r="P35">
            <v>129904</v>
          </cell>
          <cell r="Q35">
            <v>131777</v>
          </cell>
          <cell r="R35">
            <v>157063</v>
          </cell>
          <cell r="S35">
            <v>172694</v>
          </cell>
          <cell r="T35">
            <v>140360</v>
          </cell>
          <cell r="U35">
            <v>129771</v>
          </cell>
          <cell r="V35">
            <v>186047</v>
          </cell>
          <cell r="W35">
            <v>125793</v>
          </cell>
          <cell r="X35">
            <v>198680</v>
          </cell>
          <cell r="Y35">
            <v>118645</v>
          </cell>
          <cell r="Z35">
            <v>140025</v>
          </cell>
          <cell r="AA35">
            <v>162782</v>
          </cell>
          <cell r="AB35">
            <v>143404</v>
          </cell>
          <cell r="AC35">
            <v>113795</v>
          </cell>
          <cell r="AD35">
            <v>157926</v>
          </cell>
          <cell r="AE35">
            <v>123953</v>
          </cell>
          <cell r="AF35">
            <v>135736</v>
          </cell>
          <cell r="AG35">
            <v>151344</v>
          </cell>
          <cell r="AH35">
            <v>117789</v>
          </cell>
          <cell r="AI35">
            <v>141650</v>
          </cell>
          <cell r="AJ35">
            <v>122923</v>
          </cell>
          <cell r="AK35">
            <v>89673</v>
          </cell>
          <cell r="AL35">
            <v>130454</v>
          </cell>
          <cell r="AM35">
            <v>102838</v>
          </cell>
          <cell r="AN35">
            <v>145872</v>
          </cell>
          <cell r="AO35">
            <v>109478</v>
          </cell>
          <cell r="AP35">
            <v>155858</v>
          </cell>
          <cell r="AQ35">
            <v>167413</v>
          </cell>
          <cell r="AR35">
            <v>139013</v>
          </cell>
          <cell r="AS35">
            <v>159165</v>
          </cell>
          <cell r="AT35">
            <v>146594</v>
          </cell>
          <cell r="AU35">
            <v>136530</v>
          </cell>
          <cell r="AV35">
            <v>147542</v>
          </cell>
          <cell r="AW35">
            <v>145883</v>
          </cell>
          <cell r="AX35">
            <v>150145</v>
          </cell>
          <cell r="AY35">
            <v>141602</v>
          </cell>
          <cell r="AZ35">
            <v>124750</v>
          </cell>
          <cell r="BA35">
            <v>123692</v>
          </cell>
          <cell r="BB35">
            <v>125899</v>
          </cell>
          <cell r="BC35">
            <v>127062</v>
          </cell>
          <cell r="BD35">
            <v>125776</v>
          </cell>
          <cell r="BE35">
            <v>124590</v>
          </cell>
          <cell r="BF35">
            <v>126744</v>
          </cell>
          <cell r="BG35">
            <v>127828</v>
          </cell>
          <cell r="BH35">
            <v>126430</v>
          </cell>
          <cell r="BI35">
            <v>125163</v>
          </cell>
          <cell r="BJ35">
            <v>127283</v>
          </cell>
          <cell r="BK35">
            <v>128317</v>
          </cell>
          <cell r="BL35">
            <v>126848</v>
          </cell>
          <cell r="BM35">
            <v>125529</v>
          </cell>
          <cell r="BN35">
            <v>127627</v>
          </cell>
          <cell r="BO35">
            <v>128629</v>
          </cell>
          <cell r="BP35">
            <v>127114</v>
          </cell>
          <cell r="BQ35">
            <v>125762</v>
          </cell>
          <cell r="BR35">
            <v>127846</v>
          </cell>
          <cell r="BS35">
            <v>128828</v>
          </cell>
          <cell r="BT35">
            <v>127285</v>
          </cell>
          <cell r="BU35">
            <v>125911</v>
          </cell>
          <cell r="BV35">
            <v>127987</v>
          </cell>
          <cell r="BW35">
            <v>128955</v>
          </cell>
          <cell r="BX35">
            <v>134381</v>
          </cell>
          <cell r="BY35">
            <v>132918</v>
          </cell>
          <cell r="BZ35">
            <v>135102</v>
          </cell>
          <cell r="CA35">
            <v>136115</v>
          </cell>
          <cell r="CB35">
            <v>134455</v>
          </cell>
        </row>
        <row r="36">
          <cell r="A36" t="str">
            <v>Horlicks RTD</v>
          </cell>
          <cell r="B36">
            <v>615433</v>
          </cell>
          <cell r="C36">
            <v>714238</v>
          </cell>
          <cell r="D36">
            <v>338494</v>
          </cell>
          <cell r="E36">
            <v>361307</v>
          </cell>
          <cell r="F36">
            <v>525481</v>
          </cell>
          <cell r="G36">
            <v>297870</v>
          </cell>
          <cell r="H36">
            <v>203950</v>
          </cell>
          <cell r="I36">
            <v>232767</v>
          </cell>
          <cell r="J36">
            <v>203392</v>
          </cell>
          <cell r="K36">
            <v>111447</v>
          </cell>
          <cell r="L36">
            <v>-74457</v>
          </cell>
          <cell r="M36">
            <v>11308</v>
          </cell>
          <cell r="N36">
            <v>68894</v>
          </cell>
          <cell r="O36">
            <v>24001</v>
          </cell>
          <cell r="P36">
            <v>35573</v>
          </cell>
          <cell r="Q36">
            <v>21266</v>
          </cell>
          <cell r="R36">
            <v>13861</v>
          </cell>
          <cell r="S36">
            <v>-5653</v>
          </cell>
          <cell r="T36">
            <v>-36422</v>
          </cell>
          <cell r="U36">
            <v>-22137</v>
          </cell>
          <cell r="V36">
            <v>43449</v>
          </cell>
          <cell r="W36">
            <v>55641</v>
          </cell>
          <cell r="X36">
            <v>69532</v>
          </cell>
          <cell r="Y36">
            <v>12978</v>
          </cell>
          <cell r="Z36">
            <v>9484</v>
          </cell>
          <cell r="AA36">
            <v>10264</v>
          </cell>
          <cell r="AB36">
            <v>65552</v>
          </cell>
          <cell r="AC36">
            <v>39448</v>
          </cell>
          <cell r="AD36">
            <v>41971</v>
          </cell>
          <cell r="AE36">
            <v>36080</v>
          </cell>
          <cell r="AF36">
            <v>19738</v>
          </cell>
          <cell r="AG36">
            <v>1556</v>
          </cell>
          <cell r="AH36">
            <v>-6094</v>
          </cell>
          <cell r="AI36">
            <v>-7391</v>
          </cell>
          <cell r="AJ36">
            <v>-13636</v>
          </cell>
          <cell r="AK36">
            <v>-9783</v>
          </cell>
          <cell r="AL36">
            <v>-14319</v>
          </cell>
          <cell r="AM36">
            <v>-7399</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row>
        <row r="37">
          <cell r="A37" t="str">
            <v>CLO</v>
          </cell>
          <cell r="B37">
            <v>96608</v>
          </cell>
          <cell r="C37">
            <v>73435</v>
          </cell>
          <cell r="D37">
            <v>111127</v>
          </cell>
          <cell r="E37">
            <v>121548</v>
          </cell>
          <cell r="F37">
            <v>69404</v>
          </cell>
          <cell r="G37">
            <v>112985</v>
          </cell>
          <cell r="H37">
            <v>188412</v>
          </cell>
          <cell r="I37">
            <v>86782</v>
          </cell>
          <cell r="J37">
            <v>37457</v>
          </cell>
          <cell r="K37">
            <v>52519</v>
          </cell>
          <cell r="L37">
            <v>133642</v>
          </cell>
          <cell r="M37">
            <v>56345</v>
          </cell>
          <cell r="N37">
            <v>105982</v>
          </cell>
          <cell r="O37">
            <v>97799</v>
          </cell>
          <cell r="P37">
            <v>100575</v>
          </cell>
          <cell r="Q37">
            <v>46457</v>
          </cell>
          <cell r="R37">
            <v>57280</v>
          </cell>
          <cell r="S37">
            <v>112278</v>
          </cell>
          <cell r="T37">
            <v>68359</v>
          </cell>
          <cell r="U37">
            <v>53692</v>
          </cell>
          <cell r="V37">
            <v>95665</v>
          </cell>
          <cell r="W37">
            <v>72250</v>
          </cell>
          <cell r="X37">
            <v>64659</v>
          </cell>
          <cell r="Y37">
            <v>60140</v>
          </cell>
          <cell r="Z37">
            <v>67014</v>
          </cell>
          <cell r="AA37">
            <v>76171</v>
          </cell>
          <cell r="AB37">
            <v>75906</v>
          </cell>
          <cell r="AC37">
            <v>83171</v>
          </cell>
          <cell r="AD37">
            <v>86329</v>
          </cell>
          <cell r="AE37">
            <v>64029</v>
          </cell>
          <cell r="AF37">
            <v>76755</v>
          </cell>
          <cell r="AG37">
            <v>117655</v>
          </cell>
          <cell r="AH37">
            <v>62751</v>
          </cell>
          <cell r="AI37">
            <v>43094</v>
          </cell>
          <cell r="AJ37">
            <v>103020</v>
          </cell>
          <cell r="AK37">
            <v>40696</v>
          </cell>
          <cell r="AL37">
            <v>48081</v>
          </cell>
          <cell r="AM37">
            <v>40556</v>
          </cell>
          <cell r="AN37">
            <v>92970</v>
          </cell>
          <cell r="AO37">
            <v>77102</v>
          </cell>
          <cell r="AP37">
            <v>84158</v>
          </cell>
          <cell r="AQ37">
            <v>107439</v>
          </cell>
          <cell r="AR37">
            <v>87906</v>
          </cell>
          <cell r="AS37">
            <v>85554</v>
          </cell>
          <cell r="AT37">
            <v>86422</v>
          </cell>
          <cell r="AU37">
            <v>90324</v>
          </cell>
          <cell r="AV37">
            <v>86419</v>
          </cell>
          <cell r="AW37">
            <v>90331</v>
          </cell>
          <cell r="AX37">
            <v>86422</v>
          </cell>
          <cell r="AY37">
            <v>86414</v>
          </cell>
          <cell r="AZ37">
            <v>126964</v>
          </cell>
          <cell r="BA37">
            <v>125162</v>
          </cell>
          <cell r="BB37">
            <v>135200</v>
          </cell>
          <cell r="BC37">
            <v>116360</v>
          </cell>
          <cell r="BD37">
            <v>125785</v>
          </cell>
          <cell r="BE37">
            <v>125162</v>
          </cell>
          <cell r="BF37">
            <v>118296</v>
          </cell>
          <cell r="BG37">
            <v>123043</v>
          </cell>
          <cell r="BH37">
            <v>130896</v>
          </cell>
          <cell r="BI37">
            <v>123983</v>
          </cell>
          <cell r="BJ37">
            <v>118296</v>
          </cell>
          <cell r="BK37">
            <v>123043</v>
          </cell>
          <cell r="BL37">
            <v>134512</v>
          </cell>
          <cell r="BM37">
            <v>132710</v>
          </cell>
          <cell r="BN37">
            <v>131269</v>
          </cell>
          <cell r="BO37">
            <v>122650</v>
          </cell>
          <cell r="BP37">
            <v>133144</v>
          </cell>
          <cell r="BQ37">
            <v>132710</v>
          </cell>
          <cell r="BR37">
            <v>125655</v>
          </cell>
          <cell r="BS37">
            <v>130403</v>
          </cell>
          <cell r="BT37">
            <v>139072</v>
          </cell>
          <cell r="BU37">
            <v>131342</v>
          </cell>
          <cell r="BV37">
            <v>125655</v>
          </cell>
          <cell r="BW37">
            <v>130403</v>
          </cell>
          <cell r="BX37">
            <v>142248</v>
          </cell>
          <cell r="BY37">
            <v>83320</v>
          </cell>
          <cell r="BZ37">
            <v>77244</v>
          </cell>
          <cell r="CA37">
            <v>82317</v>
          </cell>
          <cell r="CB37">
            <v>85246</v>
          </cell>
        </row>
        <row r="38">
          <cell r="A38" t="str">
            <v>Scotts Emulsion</v>
          </cell>
          <cell r="B38">
            <v>2126230</v>
          </cell>
          <cell r="C38">
            <v>484144</v>
          </cell>
          <cell r="D38">
            <v>1224567</v>
          </cell>
          <cell r="E38">
            <v>1348047</v>
          </cell>
          <cell r="F38">
            <v>1977825</v>
          </cell>
          <cell r="G38">
            <v>2252577</v>
          </cell>
          <cell r="H38">
            <v>1528339</v>
          </cell>
          <cell r="I38">
            <v>1766581</v>
          </cell>
          <cell r="J38">
            <v>1400156</v>
          </cell>
          <cell r="K38">
            <v>1125315</v>
          </cell>
          <cell r="L38">
            <v>1739532</v>
          </cell>
          <cell r="M38">
            <v>2113349</v>
          </cell>
          <cell r="N38">
            <v>2036460</v>
          </cell>
          <cell r="O38">
            <v>1517582</v>
          </cell>
          <cell r="P38">
            <v>1848420</v>
          </cell>
          <cell r="Q38">
            <v>1075498</v>
          </cell>
          <cell r="R38">
            <v>1488041</v>
          </cell>
          <cell r="S38">
            <v>1494222</v>
          </cell>
          <cell r="T38">
            <v>1134654</v>
          </cell>
          <cell r="U38">
            <v>2214407</v>
          </cell>
          <cell r="V38">
            <v>478131</v>
          </cell>
          <cell r="W38">
            <v>1442293</v>
          </cell>
          <cell r="X38">
            <v>1150335</v>
          </cell>
          <cell r="Y38">
            <v>1257722</v>
          </cell>
          <cell r="Z38">
            <v>1503940</v>
          </cell>
          <cell r="AA38">
            <v>1666290</v>
          </cell>
          <cell r="AB38">
            <v>1420227</v>
          </cell>
          <cell r="AC38">
            <v>1231734</v>
          </cell>
          <cell r="AD38">
            <v>1972276</v>
          </cell>
          <cell r="AE38">
            <v>1166594</v>
          </cell>
          <cell r="AF38">
            <v>1386367</v>
          </cell>
          <cell r="AG38">
            <v>1375679</v>
          </cell>
          <cell r="AH38">
            <v>1400786</v>
          </cell>
          <cell r="AI38">
            <v>1243278</v>
          </cell>
          <cell r="AJ38">
            <v>1115869</v>
          </cell>
          <cell r="AK38">
            <v>855534</v>
          </cell>
          <cell r="AL38">
            <v>637565</v>
          </cell>
          <cell r="AM38">
            <v>619311</v>
          </cell>
          <cell r="AN38">
            <v>1277228</v>
          </cell>
          <cell r="AO38">
            <v>1069006</v>
          </cell>
          <cell r="AP38">
            <v>1268036</v>
          </cell>
          <cell r="AQ38">
            <v>1650578</v>
          </cell>
          <cell r="AR38">
            <v>1185021</v>
          </cell>
          <cell r="AS38">
            <v>1256524</v>
          </cell>
          <cell r="AT38">
            <v>1259354</v>
          </cell>
          <cell r="AU38">
            <v>1229833</v>
          </cell>
          <cell r="AV38">
            <v>1142550</v>
          </cell>
          <cell r="AW38">
            <v>1736093</v>
          </cell>
          <cell r="AX38">
            <v>973484</v>
          </cell>
          <cell r="AY38">
            <v>1145747</v>
          </cell>
          <cell r="AZ38">
            <v>1436579</v>
          </cell>
          <cell r="BA38">
            <v>1420904</v>
          </cell>
          <cell r="BB38">
            <v>1455379</v>
          </cell>
          <cell r="BC38">
            <v>1570005</v>
          </cell>
          <cell r="BD38">
            <v>1598114</v>
          </cell>
          <cell r="BE38">
            <v>1532873</v>
          </cell>
          <cell r="BF38">
            <v>1446883</v>
          </cell>
          <cell r="BG38">
            <v>1424407</v>
          </cell>
          <cell r="BH38">
            <v>1437724</v>
          </cell>
          <cell r="BI38">
            <v>1549615</v>
          </cell>
          <cell r="BJ38">
            <v>1575960</v>
          </cell>
          <cell r="BK38">
            <v>1517948</v>
          </cell>
          <cell r="BL38">
            <v>1444718</v>
          </cell>
          <cell r="BM38">
            <v>1426502</v>
          </cell>
          <cell r="BN38">
            <v>1459322</v>
          </cell>
          <cell r="BO38">
            <v>1573066</v>
          </cell>
          <cell r="BP38">
            <v>1600382</v>
          </cell>
          <cell r="BQ38">
            <v>1534468</v>
          </cell>
          <cell r="BR38">
            <v>1447994</v>
          </cell>
          <cell r="BS38">
            <v>1425196</v>
          </cell>
          <cell r="BT38">
            <v>1438293</v>
          </cell>
          <cell r="BU38">
            <v>1550057</v>
          </cell>
          <cell r="BV38">
            <v>1576292</v>
          </cell>
          <cell r="BW38">
            <v>1518184</v>
          </cell>
          <cell r="BX38">
            <v>1535477</v>
          </cell>
          <cell r="BY38">
            <v>1516070</v>
          </cell>
          <cell r="BZ38">
            <v>1550917</v>
          </cell>
          <cell r="CA38">
            <v>1671774</v>
          </cell>
          <cell r="CB38">
            <v>1700785</v>
          </cell>
        </row>
        <row r="39">
          <cell r="A39" t="str">
            <v>Total</v>
          </cell>
          <cell r="B39">
            <v>15018950</v>
          </cell>
          <cell r="C39">
            <v>13046177</v>
          </cell>
          <cell r="D39">
            <v>14708945</v>
          </cell>
          <cell r="E39">
            <v>17784152</v>
          </cell>
          <cell r="F39">
            <v>23170868</v>
          </cell>
          <cell r="G39">
            <v>23226622</v>
          </cell>
          <cell r="H39">
            <v>18245143</v>
          </cell>
          <cell r="I39">
            <v>20940114</v>
          </cell>
          <cell r="J39">
            <v>19423900</v>
          </cell>
          <cell r="K39">
            <v>19656730</v>
          </cell>
          <cell r="L39">
            <v>20043349</v>
          </cell>
          <cell r="M39">
            <v>19840132</v>
          </cell>
          <cell r="N39">
            <v>20661924</v>
          </cell>
          <cell r="O39">
            <v>19474905</v>
          </cell>
          <cell r="P39">
            <v>17405352</v>
          </cell>
          <cell r="Q39">
            <v>12766418</v>
          </cell>
          <cell r="R39">
            <v>22931395</v>
          </cell>
          <cell r="S39">
            <v>15242985</v>
          </cell>
          <cell r="T39">
            <v>19232104</v>
          </cell>
          <cell r="U39">
            <v>19407395</v>
          </cell>
          <cell r="V39">
            <v>19144551</v>
          </cell>
          <cell r="W39">
            <v>18309365</v>
          </cell>
          <cell r="X39">
            <v>16949987</v>
          </cell>
          <cell r="Y39">
            <v>16607997</v>
          </cell>
          <cell r="Z39">
            <v>20801574</v>
          </cell>
          <cell r="AA39">
            <v>16565073</v>
          </cell>
          <cell r="AB39">
            <v>16604691</v>
          </cell>
          <cell r="AC39">
            <v>15653799</v>
          </cell>
          <cell r="AD39">
            <v>23528285</v>
          </cell>
          <cell r="AE39">
            <v>17228722</v>
          </cell>
          <cell r="AF39">
            <v>17602722</v>
          </cell>
          <cell r="AG39">
            <v>18191957</v>
          </cell>
          <cell r="AH39">
            <v>19616470</v>
          </cell>
          <cell r="AI39">
            <v>16800205</v>
          </cell>
          <cell r="AJ39">
            <v>17568543</v>
          </cell>
          <cell r="AK39">
            <v>11883742</v>
          </cell>
          <cell r="AL39">
            <v>13868094</v>
          </cell>
          <cell r="AM39">
            <v>13148187</v>
          </cell>
          <cell r="AN39">
            <v>20789773</v>
          </cell>
          <cell r="AO39">
            <v>13995086</v>
          </cell>
          <cell r="AP39">
            <v>21399520</v>
          </cell>
          <cell r="AQ39">
            <v>20250332</v>
          </cell>
          <cell r="AR39">
            <v>19836412</v>
          </cell>
          <cell r="AS39">
            <v>19650939</v>
          </cell>
          <cell r="AT39">
            <v>19595594</v>
          </cell>
          <cell r="AU39">
            <v>19760366</v>
          </cell>
          <cell r="AV39">
            <v>20787928</v>
          </cell>
          <cell r="AW39">
            <v>21151777</v>
          </cell>
          <cell r="AX39">
            <v>19559567</v>
          </cell>
          <cell r="AY39">
            <v>19015680</v>
          </cell>
          <cell r="AZ39">
            <v>18186108</v>
          </cell>
          <cell r="BA39">
            <v>18340639</v>
          </cell>
          <cell r="BB39">
            <v>19896494</v>
          </cell>
          <cell r="BC39">
            <v>20200760</v>
          </cell>
          <cell r="BD39">
            <v>19690903</v>
          </cell>
          <cell r="BE39">
            <v>19659371</v>
          </cell>
          <cell r="BF39">
            <v>19271631</v>
          </cell>
          <cell r="BG39">
            <v>19401758</v>
          </cell>
          <cell r="BH39">
            <v>19815973</v>
          </cell>
          <cell r="BI39">
            <v>20173749</v>
          </cell>
          <cell r="BJ39">
            <v>19981864</v>
          </cell>
          <cell r="BK39">
            <v>19360074</v>
          </cell>
          <cell r="BL39">
            <v>19166228</v>
          </cell>
          <cell r="BM39">
            <v>19170440</v>
          </cell>
          <cell r="BN39">
            <v>20502177</v>
          </cell>
          <cell r="BO39">
            <v>21361685</v>
          </cell>
          <cell r="BP39">
            <v>21290175</v>
          </cell>
          <cell r="BQ39">
            <v>21067122</v>
          </cell>
          <cell r="BR39">
            <v>20571226</v>
          </cell>
          <cell r="BS39">
            <v>20585816</v>
          </cell>
          <cell r="BT39">
            <v>21042922</v>
          </cell>
          <cell r="BU39">
            <v>21277159</v>
          </cell>
          <cell r="BV39">
            <v>21230983</v>
          </cell>
          <cell r="BW39">
            <v>21304098</v>
          </cell>
          <cell r="BX39">
            <v>20069589</v>
          </cell>
          <cell r="BY39">
            <v>19962764</v>
          </cell>
          <cell r="BZ39">
            <v>20726798</v>
          </cell>
          <cell r="CA39">
            <v>21074445</v>
          </cell>
          <cell r="CB39">
            <v>19381777</v>
          </cell>
        </row>
      </sheetData>
      <sheetData sheetId="5" refreshError="1"/>
      <sheetData sheetId="6" refreshError="1"/>
      <sheetData sheetId="7"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row>
        <row r="2">
          <cell r="B2">
            <v>37987</v>
          </cell>
          <cell r="C2">
            <v>38018</v>
          </cell>
          <cell r="D2">
            <v>38047</v>
          </cell>
          <cell r="E2">
            <v>38078</v>
          </cell>
          <cell r="F2">
            <v>38108</v>
          </cell>
          <cell r="G2">
            <v>38139</v>
          </cell>
          <cell r="H2">
            <v>38169</v>
          </cell>
          <cell r="I2">
            <v>38200</v>
          </cell>
          <cell r="J2">
            <v>38231</v>
          </cell>
          <cell r="K2">
            <v>38261</v>
          </cell>
          <cell r="L2">
            <v>38292</v>
          </cell>
          <cell r="M2">
            <v>38322</v>
          </cell>
          <cell r="N2">
            <v>38353</v>
          </cell>
          <cell r="O2">
            <v>38384</v>
          </cell>
          <cell r="P2">
            <v>38412</v>
          </cell>
          <cell r="Q2">
            <v>38443</v>
          </cell>
          <cell r="R2">
            <v>38473</v>
          </cell>
          <cell r="S2">
            <v>38504</v>
          </cell>
          <cell r="T2">
            <v>38534</v>
          </cell>
          <cell r="U2">
            <v>38565</v>
          </cell>
          <cell r="V2">
            <v>38596</v>
          </cell>
          <cell r="W2">
            <v>38626</v>
          </cell>
          <cell r="X2">
            <v>38657</v>
          </cell>
          <cell r="Y2">
            <v>38687</v>
          </cell>
          <cell r="Z2">
            <v>38718</v>
          </cell>
          <cell r="AA2">
            <v>38749</v>
          </cell>
          <cell r="AB2">
            <v>38777</v>
          </cell>
          <cell r="AC2">
            <v>38808</v>
          </cell>
          <cell r="AD2">
            <v>38838</v>
          </cell>
          <cell r="AE2">
            <v>38869</v>
          </cell>
          <cell r="AF2">
            <v>38899</v>
          </cell>
          <cell r="AG2">
            <v>38930</v>
          </cell>
          <cell r="AH2">
            <v>38961</v>
          </cell>
          <cell r="AI2">
            <v>38991</v>
          </cell>
          <cell r="AJ2">
            <v>39022</v>
          </cell>
          <cell r="AK2">
            <v>39052</v>
          </cell>
          <cell r="AL2">
            <v>39083</v>
          </cell>
          <cell r="AM2">
            <v>39114</v>
          </cell>
          <cell r="AN2">
            <v>39142</v>
          </cell>
          <cell r="AO2">
            <v>39173</v>
          </cell>
          <cell r="AP2">
            <v>39203</v>
          </cell>
          <cell r="AQ2">
            <v>39234</v>
          </cell>
          <cell r="AR2">
            <v>39264</v>
          </cell>
          <cell r="AS2">
            <v>39295</v>
          </cell>
          <cell r="AT2">
            <v>39326</v>
          </cell>
          <cell r="AU2">
            <v>39356</v>
          </cell>
          <cell r="AV2">
            <v>39387</v>
          </cell>
          <cell r="AW2">
            <v>39417</v>
          </cell>
        </row>
        <row r="3">
          <cell r="A3" t="str">
            <v>RIBENA</v>
          </cell>
          <cell r="B3">
            <v>29375954.75</v>
          </cell>
          <cell r="C3">
            <v>29690147.5</v>
          </cell>
          <cell r="D3">
            <v>29690147.5</v>
          </cell>
          <cell r="E3">
            <v>29792154.25</v>
          </cell>
          <cell r="F3">
            <v>29792154.25</v>
          </cell>
          <cell r="G3">
            <v>29908203.75</v>
          </cell>
          <cell r="H3">
            <v>29908203.75</v>
          </cell>
          <cell r="I3">
            <v>29755022.5</v>
          </cell>
          <cell r="J3">
            <v>29755022.5</v>
          </cell>
          <cell r="K3">
            <v>30321100</v>
          </cell>
          <cell r="L3">
            <v>30321100</v>
          </cell>
          <cell r="M3">
            <v>29894082.25</v>
          </cell>
          <cell r="N3">
            <v>29894082.25</v>
          </cell>
          <cell r="O3">
            <v>29680993.5</v>
          </cell>
          <cell r="P3">
            <v>29680993.5</v>
          </cell>
          <cell r="Q3">
            <v>30179785.5</v>
          </cell>
          <cell r="R3">
            <v>30179785.5</v>
          </cell>
          <cell r="S3">
            <v>29739647.5</v>
          </cell>
          <cell r="T3">
            <v>29739647.5</v>
          </cell>
          <cell r="U3">
            <v>29200449.75</v>
          </cell>
          <cell r="V3">
            <v>29200449.75</v>
          </cell>
          <cell r="W3">
            <v>28220113.25</v>
          </cell>
          <cell r="X3">
            <v>28220113.25</v>
          </cell>
          <cell r="Y3">
            <v>28518627</v>
          </cell>
          <cell r="Z3">
            <v>28518627</v>
          </cell>
          <cell r="AA3">
            <v>28969065.5</v>
          </cell>
          <cell r="AB3">
            <v>28969065.5</v>
          </cell>
          <cell r="AC3">
            <v>28717300</v>
          </cell>
          <cell r="AD3">
            <v>28717300</v>
          </cell>
          <cell r="AE3">
            <v>29151750</v>
          </cell>
          <cell r="AF3">
            <v>29151750</v>
          </cell>
          <cell r="AG3">
            <v>30145325.75</v>
          </cell>
          <cell r="AH3">
            <v>30145325.75</v>
          </cell>
          <cell r="AI3">
            <v>30399737</v>
          </cell>
          <cell r="AJ3">
            <v>30399737</v>
          </cell>
        </row>
        <row r="4">
          <cell r="A4" t="str">
            <v>Ribena RTC</v>
          </cell>
          <cell r="B4">
            <v>20516059.559999999</v>
          </cell>
          <cell r="C4">
            <v>20236813.260000002</v>
          </cell>
          <cell r="D4">
            <v>20236813.260000002</v>
          </cell>
          <cell r="E4">
            <v>20251198.710000001</v>
          </cell>
          <cell r="F4">
            <v>20251198.710000001</v>
          </cell>
          <cell r="G4">
            <v>20214150.329999998</v>
          </cell>
          <cell r="H4">
            <v>20214150.329999998</v>
          </cell>
          <cell r="I4">
            <v>20977122.77</v>
          </cell>
          <cell r="J4">
            <v>20977122.77</v>
          </cell>
          <cell r="K4">
            <v>21460391.030000001</v>
          </cell>
          <cell r="L4">
            <v>21460391.030000001</v>
          </cell>
          <cell r="M4">
            <v>22208001.870000001</v>
          </cell>
          <cell r="N4">
            <v>22208001.870000001</v>
          </cell>
          <cell r="O4">
            <v>22410557.489999998</v>
          </cell>
          <cell r="P4">
            <v>22410557.489999998</v>
          </cell>
          <cell r="Q4">
            <v>21984220.98</v>
          </cell>
          <cell r="R4">
            <v>21984220.98</v>
          </cell>
          <cell r="S4">
            <v>21313950.690000001</v>
          </cell>
          <cell r="T4">
            <v>21313950.690000001</v>
          </cell>
          <cell r="U4">
            <v>20373658.370000001</v>
          </cell>
          <cell r="V4">
            <v>20373658.370000001</v>
          </cell>
          <cell r="W4">
            <v>20077635.359999999</v>
          </cell>
          <cell r="X4">
            <v>20077635.359999999</v>
          </cell>
          <cell r="Y4">
            <v>19737295.609999999</v>
          </cell>
          <cell r="Z4">
            <v>19737295.609999999</v>
          </cell>
          <cell r="AA4">
            <v>19285972.73</v>
          </cell>
          <cell r="AB4">
            <v>19285972.73</v>
          </cell>
          <cell r="AC4">
            <v>19691106.989999998</v>
          </cell>
          <cell r="AD4">
            <v>19691106.989999998</v>
          </cell>
          <cell r="AE4">
            <v>20275756.649999999</v>
          </cell>
          <cell r="AF4">
            <v>20275756.649999999</v>
          </cell>
          <cell r="AG4">
            <v>20398300.850000001</v>
          </cell>
          <cell r="AH4">
            <v>20398300.850000001</v>
          </cell>
          <cell r="AI4">
            <v>20357124.789999999</v>
          </cell>
          <cell r="AJ4">
            <v>20357124.789999999</v>
          </cell>
        </row>
        <row r="5">
          <cell r="A5" t="str">
            <v>HORLICKS MALT</v>
          </cell>
          <cell r="B5">
            <v>0</v>
          </cell>
          <cell r="C5">
            <v>0</v>
          </cell>
          <cell r="D5">
            <v>0</v>
          </cell>
          <cell r="E5">
            <v>0</v>
          </cell>
          <cell r="F5">
            <v>0</v>
          </cell>
          <cell r="G5">
            <v>0</v>
          </cell>
          <cell r="H5">
            <v>0</v>
          </cell>
          <cell r="I5">
            <v>0</v>
          </cell>
          <cell r="J5">
            <v>0</v>
          </cell>
          <cell r="K5">
            <v>0</v>
          </cell>
          <cell r="L5">
            <v>0</v>
          </cell>
          <cell r="M5">
            <v>0</v>
          </cell>
          <cell r="N5">
            <v>35402000</v>
          </cell>
          <cell r="O5">
            <v>35402000</v>
          </cell>
          <cell r="P5">
            <v>35574000</v>
          </cell>
          <cell r="Q5">
            <v>35574000</v>
          </cell>
          <cell r="R5">
            <v>35789000</v>
          </cell>
          <cell r="S5">
            <v>35789000</v>
          </cell>
          <cell r="T5">
            <v>35479000</v>
          </cell>
          <cell r="U5">
            <v>35479000</v>
          </cell>
          <cell r="V5">
            <v>35109000</v>
          </cell>
          <cell r="W5">
            <v>35109000</v>
          </cell>
          <cell r="X5">
            <v>34745000</v>
          </cell>
          <cell r="Y5">
            <v>34745000</v>
          </cell>
          <cell r="Z5">
            <v>32980000</v>
          </cell>
          <cell r="AA5">
            <v>32980000</v>
          </cell>
          <cell r="AB5">
            <v>31612000</v>
          </cell>
          <cell r="AC5">
            <v>31612000</v>
          </cell>
          <cell r="AD5">
            <v>30233000</v>
          </cell>
          <cell r="AE5">
            <v>30233000</v>
          </cell>
          <cell r="AF5">
            <v>29315000</v>
          </cell>
          <cell r="AG5">
            <v>29315000</v>
          </cell>
          <cell r="AH5">
            <v>28577000</v>
          </cell>
          <cell r="AI5">
            <v>28577000</v>
          </cell>
        </row>
        <row r="6">
          <cell r="A6" t="str">
            <v>Eye Mo</v>
          </cell>
        </row>
        <row r="7">
          <cell r="A7" t="str">
            <v>Sensodyne</v>
          </cell>
          <cell r="B7">
            <v>6568299.5</v>
          </cell>
          <cell r="C7">
            <v>6470526.7999999998</v>
          </cell>
          <cell r="D7">
            <v>6470526.7999999998</v>
          </cell>
          <cell r="E7">
            <v>6174408.7000000002</v>
          </cell>
          <cell r="F7">
            <v>6174408.7000000002</v>
          </cell>
          <cell r="G7">
            <v>6502354.4000000004</v>
          </cell>
          <cell r="H7">
            <v>6502354.4000000004</v>
          </cell>
          <cell r="I7">
            <v>6616670.4000000004</v>
          </cell>
          <cell r="J7">
            <v>6616670.4000000004</v>
          </cell>
          <cell r="K7">
            <v>6784106.7000000002</v>
          </cell>
          <cell r="L7">
            <v>6784106.7000000002</v>
          </cell>
          <cell r="M7">
            <v>6940383.7000000002</v>
          </cell>
          <cell r="N7">
            <v>6940383.7000000002</v>
          </cell>
          <cell r="O7">
            <v>7263415.2999999998</v>
          </cell>
          <cell r="P7">
            <v>7263415.2999999998</v>
          </cell>
          <cell r="Q7">
            <v>7614898.9000000004</v>
          </cell>
          <cell r="R7">
            <v>7614898.9000000004</v>
          </cell>
          <cell r="S7">
            <v>7471350.5</v>
          </cell>
          <cell r="T7">
            <v>7471350.5</v>
          </cell>
          <cell r="U7">
            <v>7322405.7999999998</v>
          </cell>
          <cell r="V7">
            <v>7322405.7999999998</v>
          </cell>
          <cell r="W7">
            <v>7219406</v>
          </cell>
          <cell r="X7">
            <v>7219406</v>
          </cell>
          <cell r="Y7">
            <v>7463513.4000000004</v>
          </cell>
          <cell r="Z7">
            <v>7463513.4000000004</v>
          </cell>
          <cell r="AA7">
            <v>7572126.5</v>
          </cell>
          <cell r="AB7">
            <v>7572126.5</v>
          </cell>
          <cell r="AC7">
            <v>7794385</v>
          </cell>
          <cell r="AD7">
            <v>7794385</v>
          </cell>
          <cell r="AE7">
            <v>7947794.2999999998</v>
          </cell>
          <cell r="AF7">
            <v>7947794.2999999998</v>
          </cell>
          <cell r="AG7">
            <v>8118552</v>
          </cell>
          <cell r="AH7">
            <v>8118552</v>
          </cell>
          <cell r="AI7">
            <v>8181604.2000000002</v>
          </cell>
          <cell r="AJ7">
            <v>8181604.2000000002</v>
          </cell>
        </row>
        <row r="8">
          <cell r="A8" t="str">
            <v>Panadol Adult</v>
          </cell>
          <cell r="B8">
            <v>31595493</v>
          </cell>
          <cell r="C8">
            <v>31595493</v>
          </cell>
          <cell r="D8">
            <v>31646709.5</v>
          </cell>
          <cell r="E8">
            <v>31646709.5</v>
          </cell>
          <cell r="F8">
            <v>31685976.5</v>
          </cell>
          <cell r="G8">
            <v>31685976.5</v>
          </cell>
          <cell r="H8">
            <v>32149354</v>
          </cell>
          <cell r="I8">
            <v>32149354</v>
          </cell>
          <cell r="J8">
            <v>32460749</v>
          </cell>
          <cell r="K8">
            <v>32460749</v>
          </cell>
          <cell r="L8">
            <v>32435642</v>
          </cell>
          <cell r="M8">
            <v>32435642</v>
          </cell>
          <cell r="N8">
            <v>31285532</v>
          </cell>
          <cell r="O8">
            <v>31285532</v>
          </cell>
          <cell r="P8">
            <v>30249789.5</v>
          </cell>
          <cell r="Q8">
            <v>30249789.5</v>
          </cell>
          <cell r="R8">
            <v>29618721</v>
          </cell>
          <cell r="S8">
            <v>29618721</v>
          </cell>
          <cell r="T8">
            <v>28536708</v>
          </cell>
          <cell r="U8">
            <v>28536708</v>
          </cell>
          <cell r="V8">
            <v>27711168.5</v>
          </cell>
          <cell r="W8">
            <v>27711168.5</v>
          </cell>
          <cell r="X8">
            <v>27252696</v>
          </cell>
          <cell r="Y8">
            <v>27252696</v>
          </cell>
          <cell r="Z8">
            <v>27590524</v>
          </cell>
          <cell r="AA8">
            <v>27590524</v>
          </cell>
          <cell r="AB8">
            <v>28071299</v>
          </cell>
          <cell r="AC8">
            <v>28071299</v>
          </cell>
          <cell r="AD8">
            <v>28429504</v>
          </cell>
          <cell r="AE8">
            <v>28429504</v>
          </cell>
          <cell r="AF8">
            <v>28585420.5</v>
          </cell>
          <cell r="AG8">
            <v>28585420.5</v>
          </cell>
          <cell r="AH8">
            <v>28950001.5</v>
          </cell>
          <cell r="AI8">
            <v>28950001.5</v>
          </cell>
        </row>
        <row r="9">
          <cell r="A9" t="str">
            <v>Panadol Actifast</v>
          </cell>
          <cell r="B9">
            <v>146680.20000000001</v>
          </cell>
          <cell r="C9">
            <v>146680.20000000001</v>
          </cell>
          <cell r="D9">
            <v>686938.2</v>
          </cell>
          <cell r="E9">
            <v>686938.2</v>
          </cell>
          <cell r="F9">
            <v>1429656.2</v>
          </cell>
          <cell r="G9">
            <v>1429656.2</v>
          </cell>
          <cell r="H9">
            <v>2423075.2999999998</v>
          </cell>
          <cell r="I9">
            <v>2423075.2999999998</v>
          </cell>
          <cell r="J9">
            <v>3516712.1</v>
          </cell>
          <cell r="K9">
            <v>3516712.1</v>
          </cell>
          <cell r="L9">
            <v>4759999.0999999996</v>
          </cell>
          <cell r="M9">
            <v>4759999.0999999996</v>
          </cell>
          <cell r="N9">
            <v>5712921.5</v>
          </cell>
          <cell r="O9">
            <v>5712921.5</v>
          </cell>
          <cell r="P9">
            <v>6332499.2999999998</v>
          </cell>
          <cell r="Q9">
            <v>6332499.2999999998</v>
          </cell>
          <cell r="R9">
            <v>6873163.9000000004</v>
          </cell>
          <cell r="S9">
            <v>6873163.9000000004</v>
          </cell>
          <cell r="T9">
            <v>7167092.2999999998</v>
          </cell>
          <cell r="U9">
            <v>7167092.2999999998</v>
          </cell>
          <cell r="V9">
            <v>7621403.5999999996</v>
          </cell>
          <cell r="W9">
            <v>7621403.5999999996</v>
          </cell>
          <cell r="X9">
            <v>8152660.4000000004</v>
          </cell>
          <cell r="Y9">
            <v>8152660.4000000004</v>
          </cell>
          <cell r="Z9">
            <v>9204763.9000000004</v>
          </cell>
          <cell r="AA9">
            <v>9204763.9000000004</v>
          </cell>
          <cell r="AB9">
            <v>10150203.1</v>
          </cell>
          <cell r="AC9">
            <v>10150203.1</v>
          </cell>
          <cell r="AD9">
            <v>11068451</v>
          </cell>
          <cell r="AE9">
            <v>11068451</v>
          </cell>
          <cell r="AF9">
            <v>12178036.5</v>
          </cell>
          <cell r="AG9">
            <v>12178036.5</v>
          </cell>
          <cell r="AH9">
            <v>13222154.9</v>
          </cell>
          <cell r="AI9">
            <v>13222154.9</v>
          </cell>
        </row>
        <row r="10">
          <cell r="A10" t="str">
            <v>Panadol Extend</v>
          </cell>
          <cell r="AD10">
            <v>5941.6</v>
          </cell>
          <cell r="AE10">
            <v>5941.6</v>
          </cell>
          <cell r="AF10">
            <v>167341.5</v>
          </cell>
          <cell r="AG10">
            <v>167341.5</v>
          </cell>
          <cell r="AH10">
            <v>876999.8</v>
          </cell>
          <cell r="AI10">
            <v>876999.8</v>
          </cell>
        </row>
        <row r="11">
          <cell r="A11" t="str">
            <v>Eno</v>
          </cell>
        </row>
        <row r="12">
          <cell r="A12" t="str">
            <v>Scotts Emulsion</v>
          </cell>
          <cell r="B12">
            <v>12513000</v>
          </cell>
          <cell r="C12">
            <v>12487000</v>
          </cell>
          <cell r="D12">
            <v>12460000</v>
          </cell>
          <cell r="E12">
            <v>12294000</v>
          </cell>
          <cell r="F12">
            <v>12128000</v>
          </cell>
          <cell r="G12">
            <v>11990000</v>
          </cell>
          <cell r="H12">
            <v>11851000</v>
          </cell>
          <cell r="I12">
            <v>11940000</v>
          </cell>
          <cell r="J12">
            <v>12029000</v>
          </cell>
          <cell r="K12">
            <v>12109000</v>
          </cell>
          <cell r="L12">
            <v>12188000</v>
          </cell>
          <cell r="M12">
            <v>12238000</v>
          </cell>
          <cell r="N12">
            <v>12288000</v>
          </cell>
          <cell r="O12">
            <v>12365000</v>
          </cell>
          <cell r="P12">
            <v>12442000</v>
          </cell>
          <cell r="Q12">
            <v>12437000</v>
          </cell>
          <cell r="R12">
            <v>12432000</v>
          </cell>
          <cell r="S12">
            <v>12387000</v>
          </cell>
          <cell r="T12">
            <v>12343000</v>
          </cell>
          <cell r="U12">
            <v>12209000</v>
          </cell>
          <cell r="V12">
            <v>12076000</v>
          </cell>
          <cell r="W12">
            <v>11730000</v>
          </cell>
          <cell r="X12">
            <v>11383000</v>
          </cell>
          <cell r="Y12">
            <v>11303000</v>
          </cell>
          <cell r="Z12">
            <v>11223000</v>
          </cell>
          <cell r="AA12">
            <v>10864000</v>
          </cell>
          <cell r="AB12">
            <v>10504000</v>
          </cell>
          <cell r="AC12">
            <v>10389000</v>
          </cell>
          <cell r="AD12">
            <v>10273000</v>
          </cell>
          <cell r="AE12">
            <v>10121000</v>
          </cell>
          <cell r="AF12">
            <v>9969000</v>
          </cell>
          <cell r="AG12">
            <v>9969000</v>
          </cell>
          <cell r="AH12">
            <v>9969000</v>
          </cell>
          <cell r="AI12">
            <v>9969000</v>
          </cell>
          <cell r="AJ12">
            <v>9969000</v>
          </cell>
          <cell r="AK12">
            <v>9969000</v>
          </cell>
          <cell r="AL12">
            <v>9969000</v>
          </cell>
          <cell r="AM12">
            <v>9969000</v>
          </cell>
          <cell r="AN12">
            <v>9969000</v>
          </cell>
          <cell r="AO12">
            <v>9969000</v>
          </cell>
          <cell r="AP12">
            <v>9969000</v>
          </cell>
          <cell r="AQ12">
            <v>9969000</v>
          </cell>
          <cell r="AR12">
            <v>9969000</v>
          </cell>
          <cell r="AS12">
            <v>9969000</v>
          </cell>
          <cell r="AT12">
            <v>9969000</v>
          </cell>
          <cell r="AU12">
            <v>9969000</v>
          </cell>
          <cell r="AV12">
            <v>9969000</v>
          </cell>
          <cell r="AW12">
            <v>9969000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c Cleaning"/>
      <sheetName val="Fabric Con"/>
      <sheetName val="HHC"/>
      <sheetName val="Oral"/>
      <sheetName val="Hair"/>
      <sheetName val="Skin"/>
      <sheetName val="PW"/>
      <sheetName val="DEO"/>
      <sheetName val="Summary"/>
      <sheetName val="Cover Sheet"/>
      <sheetName val="Consumption"/>
      <sheetName val="SI"/>
      <sheetName val="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R1">
            <v>-0.74</v>
          </cell>
        </row>
      </sheetData>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ariables"/>
      <sheetName val="Summary"/>
      <sheetName val="Perfstat"/>
      <sheetName val="Mag"/>
      <sheetName val="CF and BS"/>
      <sheetName val="Seg"/>
      <sheetName val="Vol"/>
      <sheetName val="Ops"/>
      <sheetName val="CapEx"/>
      <sheetName val="P&amp;L"/>
      <sheetName val="Pur"/>
      <sheetName val="Fin. Inv."/>
      <sheetName val="Graphs"/>
      <sheetName val="Graph Phasing"/>
      <sheetName val="GrfData"/>
      <sheetName val="Mag - Volumes"/>
      <sheetName val="P&amp;L - FDC"/>
      <sheetName val="MNA"/>
      <sheetName val="ROI Denominator"/>
      <sheetName val="CFS 1 - from FDC CFS"/>
      <sheetName val="CFS 2 - from FDC BS Calc'n"/>
      <sheetName val="Account (RUB)"/>
      <sheetName val="Phasing &amp; Prices"/>
      <sheetName val="2110 &amp; 2160"/>
      <sheetName val="1200 &amp; 2200"/>
      <sheetName val="2045 &amp; 2345"/>
      <sheetName val="2115 &amp; 2165"/>
      <sheetName val="2010 &amp; 2180"/>
      <sheetName val="2118 &amp; 2185"/>
      <sheetName val="2130 &amp; 2190"/>
      <sheetName val="2135 &amp; 2195"/>
      <sheetName val="2120 &amp; 2170"/>
      <sheetName val="2150"/>
      <sheetName val="1095 &amp; 2095"/>
      <sheetName val="1999 &amp; 2999"/>
      <sheetName val="1899 &amp; 2899"/>
    </sheetNames>
    <sheetDataSet>
      <sheetData sheetId="0" refreshError="1">
        <row r="27">
          <cell r="C27" t="str">
            <v>Euro</v>
          </cell>
        </row>
        <row r="29">
          <cell r="C29">
            <v>1000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etter"/>
      <sheetName val="Invoice template"/>
      <sheetName val="Invoice Details"/>
      <sheetName val="Support Cost"/>
      <sheetName val="Contacts"/>
      <sheetName val="Markup data"/>
      <sheetName val="Data"/>
      <sheetName val="Variables"/>
    </sheetNames>
    <sheetDataSet>
      <sheetData sheetId="0" refreshError="1"/>
      <sheetData sheetId="1" refreshError="1"/>
      <sheetData sheetId="2" refreshError="1"/>
      <sheetData sheetId="3" refreshError="1"/>
      <sheetData sheetId="4" refreshError="1">
        <row r="2">
          <cell r="D2" t="str">
            <v>Unilever Australia Pty Limited</v>
          </cell>
        </row>
        <row r="3">
          <cell r="D3" t="str">
            <v>Unilever New Zealand Limited</v>
          </cell>
        </row>
        <row r="4">
          <cell r="D4" t="str">
            <v>Unilever Bangladesh Limited</v>
          </cell>
        </row>
        <row r="5">
          <cell r="D5" t="str">
            <v>Unilever (China) Investing Company Limited</v>
          </cell>
        </row>
        <row r="6">
          <cell r="D6" t="str">
            <v>Unilever (Shanghai) Company Limited</v>
          </cell>
        </row>
        <row r="7">
          <cell r="D7" t="str">
            <v>Unilever Foods (China) Company Limited</v>
          </cell>
        </row>
        <row r="8">
          <cell r="D8" t="str">
            <v>Unilever (China) Company Limited</v>
          </cell>
        </row>
        <row r="9">
          <cell r="D9" t="str">
            <v>Unilever Services (Hefei) Company Limited</v>
          </cell>
        </row>
        <row r="10">
          <cell r="D10" t="str">
            <v>Bestfoods (Guangzhou) Company Limited</v>
          </cell>
        </row>
        <row r="11">
          <cell r="D11" t="str">
            <v>Bestfoods (Shandong) Company Limited</v>
          </cell>
        </row>
        <row r="12">
          <cell r="D12" t="str">
            <v>Wall's (China) Company Limited</v>
          </cell>
        </row>
        <row r="13">
          <cell r="D13" t="str">
            <v>Unilever Hong Kong Limited</v>
          </cell>
        </row>
        <row r="14">
          <cell r="D14" t="str">
            <v>Hindustan Unilever Limited</v>
          </cell>
        </row>
        <row r="15">
          <cell r="D15" t="str">
            <v>PT Unilever Indonesia Tbk</v>
          </cell>
        </row>
        <row r="16">
          <cell r="D16" t="str">
            <v>Unilever Israel Foods Limited</v>
          </cell>
        </row>
        <row r="17">
          <cell r="D17" t="str">
            <v>Unilever Japan KK</v>
          </cell>
        </row>
        <row r="18">
          <cell r="D18" t="str">
            <v>Unilever (Malaysia) Holdings Sdn Bhd</v>
          </cell>
        </row>
        <row r="19">
          <cell r="D19" t="str">
            <v>Unilever Foods (Malaysia) Sdn Bhd</v>
          </cell>
        </row>
        <row r="20">
          <cell r="D20" t="str">
            <v>Unilever Maghreb SA (located in Morocco)</v>
          </cell>
        </row>
        <row r="21">
          <cell r="D21" t="str">
            <v>Unilever Tunisia</v>
          </cell>
        </row>
        <row r="22">
          <cell r="D22" t="str">
            <v>Unilever Algérie S.P.A</v>
          </cell>
        </row>
        <row r="23">
          <cell r="D23" t="str">
            <v>Unilever Mashreq Company</v>
          </cell>
        </row>
        <row r="24">
          <cell r="D24" t="str">
            <v>Unilever Pakistan Limited</v>
          </cell>
        </row>
        <row r="25">
          <cell r="D25" t="str">
            <v>Unilever Philippines Inc.</v>
          </cell>
        </row>
        <row r="26">
          <cell r="D26" t="str">
            <v>Unilever Gulf  FZE</v>
          </cell>
        </row>
        <row r="27">
          <cell r="D27" t="str">
            <v>Binzagr Unilever Limited</v>
          </cell>
        </row>
        <row r="28">
          <cell r="D28" t="str">
            <v>Unilever Singapore Pte Limited</v>
          </cell>
        </row>
        <row r="29">
          <cell r="D29" t="str">
            <v>Unilever South Africa (Pty) Ltd</v>
          </cell>
        </row>
        <row r="30">
          <cell r="D30" t="str">
            <v>Unilever Korea Chusik Hoisa</v>
          </cell>
        </row>
        <row r="31">
          <cell r="D31" t="str">
            <v>Unilever Sri Lanka Limited</v>
          </cell>
        </row>
        <row r="32">
          <cell r="D32" t="str">
            <v>Unilever Taiwan Limited</v>
          </cell>
        </row>
        <row r="33">
          <cell r="D33" t="str">
            <v>Unilever Thai Trading Limited</v>
          </cell>
        </row>
        <row r="34">
          <cell r="D34" t="str">
            <v>Unilever Sanayi ve Ticaret Turk A.S</v>
          </cell>
        </row>
        <row r="35">
          <cell r="D35" t="str">
            <v>Unilever Vietnam Joint Venture Company Limited</v>
          </cell>
        </row>
        <row r="36">
          <cell r="D36" t="str">
            <v>Unilever Vietnam Company Limited</v>
          </cell>
        </row>
      </sheetData>
      <sheetData sheetId="5" refreshError="1"/>
      <sheetData sheetId="6" refreshError="1"/>
      <sheetData sheetId="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etter"/>
      <sheetName val="Invoice template"/>
      <sheetName val="Invoice Details"/>
      <sheetName val="Support Cost"/>
      <sheetName val="Contacts"/>
      <sheetName val="Markup data"/>
      <sheetName val="Data"/>
    </sheetNames>
    <sheetDataSet>
      <sheetData sheetId="0" refreshError="1"/>
      <sheetData sheetId="1" refreshError="1"/>
      <sheetData sheetId="2" refreshError="1"/>
      <sheetData sheetId="3" refreshError="1"/>
      <sheetData sheetId="4" refreshError="1">
        <row r="2">
          <cell r="D2" t="str">
            <v>Unilever Australia Pty Limited</v>
          </cell>
        </row>
        <row r="3">
          <cell r="D3" t="str">
            <v>Unilever New Zealand Limited</v>
          </cell>
        </row>
        <row r="4">
          <cell r="D4" t="str">
            <v>Unilever Bangladesh Limited</v>
          </cell>
        </row>
        <row r="5">
          <cell r="D5" t="str">
            <v>Unilever (China) Investing Company Limited</v>
          </cell>
        </row>
        <row r="6">
          <cell r="D6" t="str">
            <v>Unilever (Shanghai) Company Limited</v>
          </cell>
        </row>
        <row r="7">
          <cell r="D7" t="str">
            <v>Unilever Foods (China) Company Limited</v>
          </cell>
        </row>
        <row r="8">
          <cell r="D8" t="str">
            <v>Unilever (China) Company Limited</v>
          </cell>
        </row>
        <row r="9">
          <cell r="D9" t="str">
            <v>Unilever Services (Hefei) Company Limited</v>
          </cell>
        </row>
        <row r="10">
          <cell r="D10" t="str">
            <v>Bestfoods (Guangzhou) Company Limited</v>
          </cell>
        </row>
        <row r="11">
          <cell r="D11" t="str">
            <v>Bestfoods (Shandong) Company Limited</v>
          </cell>
        </row>
        <row r="12">
          <cell r="D12" t="str">
            <v>Wall's (China) Company Limited</v>
          </cell>
        </row>
        <row r="13">
          <cell r="D13" t="str">
            <v>Unilever Hong Kong Limited</v>
          </cell>
        </row>
        <row r="14">
          <cell r="D14" t="str">
            <v>Hindustan Unilever Limited</v>
          </cell>
        </row>
        <row r="15">
          <cell r="D15" t="str">
            <v>PT Unilever Indonesia Tbk</v>
          </cell>
        </row>
        <row r="16">
          <cell r="D16" t="str">
            <v>Unilever Israel Foods Limited</v>
          </cell>
        </row>
        <row r="17">
          <cell r="D17" t="str">
            <v>Unilever Japan KK</v>
          </cell>
        </row>
        <row r="18">
          <cell r="D18" t="str">
            <v>Unilever (Malaysia) Holdings Sdn Bhd</v>
          </cell>
        </row>
        <row r="19">
          <cell r="D19" t="str">
            <v>Unilever Foods (Malaysia) Sdn Bhd</v>
          </cell>
        </row>
        <row r="20">
          <cell r="D20" t="str">
            <v>Unilever Maghreb SA (located in Morocco)</v>
          </cell>
        </row>
        <row r="21">
          <cell r="D21" t="str">
            <v>Unilever Tunisia</v>
          </cell>
        </row>
        <row r="22">
          <cell r="D22" t="str">
            <v>Unilever Algérie S.P.A</v>
          </cell>
        </row>
        <row r="23">
          <cell r="D23" t="str">
            <v>Unilever Mashreq Company</v>
          </cell>
        </row>
        <row r="24">
          <cell r="D24" t="str">
            <v>Unilever Pakistan Limited</v>
          </cell>
        </row>
        <row r="25">
          <cell r="D25" t="str">
            <v>Unilever Philippines Inc.</v>
          </cell>
        </row>
        <row r="26">
          <cell r="D26" t="str">
            <v>Unilever Gulf  FZE</v>
          </cell>
        </row>
        <row r="27">
          <cell r="D27" t="str">
            <v>Binzagr Unilever Limited</v>
          </cell>
        </row>
        <row r="28">
          <cell r="D28" t="str">
            <v>Unilever Singapore Pte Limited</v>
          </cell>
        </row>
        <row r="29">
          <cell r="D29" t="str">
            <v>Unilever South Africa (Pty) Ltd</v>
          </cell>
        </row>
        <row r="30">
          <cell r="D30" t="str">
            <v>Unilever Korea Chusik Hoisa</v>
          </cell>
        </row>
        <row r="31">
          <cell r="D31" t="str">
            <v>Unilever Sri Lanka Limited</v>
          </cell>
        </row>
        <row r="32">
          <cell r="D32" t="str">
            <v>Unilever Taiwan Limited</v>
          </cell>
        </row>
        <row r="33">
          <cell r="D33" t="str">
            <v>Unilever Thai Trading Limited</v>
          </cell>
        </row>
        <row r="34">
          <cell r="D34" t="str">
            <v>Unilever Sanayi ve Ticaret Turk A.S</v>
          </cell>
        </row>
        <row r="35">
          <cell r="D35" t="str">
            <v>Unilever Vietnam Joint Venture Company Limited</v>
          </cell>
        </row>
        <row r="36">
          <cell r="D36" t="str">
            <v>Unilever Vietnam Company Limited</v>
          </cell>
        </row>
      </sheetData>
      <sheetData sheetId="5" refreshError="1"/>
      <sheetData sheetId="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Information Form"/>
      <sheetName val="Countries"/>
      <sheetName val="Contacts"/>
    </sheetNames>
    <sheetDataSet>
      <sheetData sheetId="0" refreshError="1"/>
      <sheetData sheetId="1" refreshError="1">
        <row r="2">
          <cell r="A2" t="str">
            <v>Algeria</v>
          </cell>
          <cell r="B2" t="str">
            <v>Africa</v>
          </cell>
        </row>
        <row r="3">
          <cell r="A3" t="str">
            <v>Argentina</v>
          </cell>
          <cell r="B3" t="str">
            <v>Americas</v>
          </cell>
        </row>
        <row r="4">
          <cell r="A4" t="str">
            <v>Australia</v>
          </cell>
          <cell r="B4" t="str">
            <v>Asia Pacific</v>
          </cell>
        </row>
        <row r="5">
          <cell r="A5" t="str">
            <v>Bahrain</v>
          </cell>
          <cell r="B5" t="str">
            <v>Western Asia and Middle East</v>
          </cell>
        </row>
        <row r="6">
          <cell r="A6" t="str">
            <v>Bangladesh</v>
          </cell>
          <cell r="B6" t="str">
            <v>South-Central Asia</v>
          </cell>
        </row>
        <row r="7">
          <cell r="A7" t="str">
            <v>Bolivia</v>
          </cell>
          <cell r="B7" t="str">
            <v>Americas</v>
          </cell>
        </row>
        <row r="8">
          <cell r="A8" t="str">
            <v>Botswana</v>
          </cell>
          <cell r="B8" t="str">
            <v>Africa</v>
          </cell>
        </row>
        <row r="9">
          <cell r="A9" t="str">
            <v>Brazil</v>
          </cell>
          <cell r="B9" t="str">
            <v>Americas</v>
          </cell>
        </row>
        <row r="10">
          <cell r="A10" t="str">
            <v>Cambodia</v>
          </cell>
          <cell r="B10" t="str">
            <v>South-East Asia</v>
          </cell>
        </row>
        <row r="11">
          <cell r="A11" t="str">
            <v>Cameroon</v>
          </cell>
          <cell r="B11" t="str">
            <v>Africa</v>
          </cell>
        </row>
        <row r="12">
          <cell r="A12" t="str">
            <v>Canada</v>
          </cell>
          <cell r="B12" t="str">
            <v>Americas</v>
          </cell>
        </row>
        <row r="13">
          <cell r="A13" t="str">
            <v>Chile</v>
          </cell>
          <cell r="B13" t="str">
            <v>Americas</v>
          </cell>
        </row>
        <row r="14">
          <cell r="A14" t="str">
            <v>China</v>
          </cell>
          <cell r="B14" t="str">
            <v>Eastern Asia</v>
          </cell>
        </row>
        <row r="15">
          <cell r="A15" t="str">
            <v>China, Hong Kong SAR</v>
          </cell>
          <cell r="B15" t="str">
            <v>Eastern Asia</v>
          </cell>
        </row>
        <row r="16">
          <cell r="A16" t="str">
            <v>Colombia</v>
          </cell>
          <cell r="B16" t="str">
            <v>Americas</v>
          </cell>
        </row>
        <row r="17">
          <cell r="A17" t="str">
            <v>Costa Rica</v>
          </cell>
          <cell r="B17" t="str">
            <v>Americas</v>
          </cell>
        </row>
        <row r="18">
          <cell r="A18" t="str">
            <v>Côte d'Ivoire</v>
          </cell>
          <cell r="B18" t="str">
            <v>Africa</v>
          </cell>
        </row>
        <row r="19">
          <cell r="A19" t="str">
            <v>Dominican Republic</v>
          </cell>
          <cell r="B19" t="str">
            <v>Americas</v>
          </cell>
        </row>
        <row r="20">
          <cell r="A20" t="str">
            <v>Ecuador</v>
          </cell>
          <cell r="B20" t="str">
            <v>Americas</v>
          </cell>
        </row>
        <row r="21">
          <cell r="A21" t="str">
            <v>Egypt</v>
          </cell>
          <cell r="B21" t="str">
            <v>Africa</v>
          </cell>
        </row>
        <row r="22">
          <cell r="A22" t="str">
            <v>El Salvador</v>
          </cell>
          <cell r="B22" t="str">
            <v>Americas</v>
          </cell>
        </row>
        <row r="23">
          <cell r="A23" t="str">
            <v>Ghana</v>
          </cell>
          <cell r="B23" t="str">
            <v>Africa</v>
          </cell>
        </row>
        <row r="24">
          <cell r="A24" t="str">
            <v>Guatemala</v>
          </cell>
          <cell r="B24" t="str">
            <v>Americas</v>
          </cell>
        </row>
        <row r="25">
          <cell r="A25" t="str">
            <v>Honduras</v>
          </cell>
          <cell r="B25" t="str">
            <v>Americas</v>
          </cell>
        </row>
        <row r="26">
          <cell r="A26" t="str">
            <v>India</v>
          </cell>
          <cell r="B26" t="str">
            <v>South-Central Asia</v>
          </cell>
        </row>
        <row r="27">
          <cell r="A27" t="str">
            <v>Indonesia</v>
          </cell>
          <cell r="B27" t="str">
            <v>South-East Asia</v>
          </cell>
        </row>
        <row r="28">
          <cell r="A28" t="str">
            <v>Israel</v>
          </cell>
          <cell r="B28" t="str">
            <v>Western Asia and Middle East</v>
          </cell>
        </row>
        <row r="29">
          <cell r="A29" t="str">
            <v>Japan</v>
          </cell>
          <cell r="B29" t="str">
            <v>Eastern Asia</v>
          </cell>
        </row>
        <row r="30">
          <cell r="A30" t="str">
            <v>Jordan</v>
          </cell>
          <cell r="B30" t="str">
            <v>Western Asia and Middle East</v>
          </cell>
        </row>
        <row r="31">
          <cell r="A31" t="str">
            <v>Kenya</v>
          </cell>
          <cell r="B31" t="str">
            <v>Africa</v>
          </cell>
        </row>
        <row r="32">
          <cell r="A32" t="str">
            <v>Korea (South)</v>
          </cell>
          <cell r="B32" t="str">
            <v>Eastern Asia</v>
          </cell>
        </row>
        <row r="33">
          <cell r="A33" t="str">
            <v>Kuwait</v>
          </cell>
          <cell r="B33" t="str">
            <v>Western Asia and Middle East</v>
          </cell>
        </row>
        <row r="34">
          <cell r="A34" t="str">
            <v>Lebanon</v>
          </cell>
          <cell r="B34" t="str">
            <v>Western Asia and Middle East</v>
          </cell>
        </row>
        <row r="35">
          <cell r="A35" t="str">
            <v>Malawi</v>
          </cell>
          <cell r="B35" t="str">
            <v>Africa</v>
          </cell>
        </row>
        <row r="36">
          <cell r="A36" t="str">
            <v>Malaysia</v>
          </cell>
          <cell r="B36" t="str">
            <v>South-East Asia</v>
          </cell>
        </row>
        <row r="37">
          <cell r="A37" t="str">
            <v>Malaysia</v>
          </cell>
        </row>
        <row r="38">
          <cell r="A38" t="str">
            <v>Mexico</v>
          </cell>
          <cell r="B38" t="str">
            <v>Americas</v>
          </cell>
        </row>
        <row r="39">
          <cell r="A39" t="str">
            <v>Morocco (excluding Western Sahara)</v>
          </cell>
          <cell r="B39" t="str">
            <v>Africa</v>
          </cell>
        </row>
        <row r="40">
          <cell r="A40" t="str">
            <v>Mozambique</v>
          </cell>
          <cell r="B40" t="str">
            <v>Africa</v>
          </cell>
        </row>
        <row r="41">
          <cell r="A41" t="str">
            <v>Namibia</v>
          </cell>
          <cell r="B41" t="str">
            <v>Africa</v>
          </cell>
        </row>
        <row r="42">
          <cell r="A42" t="str">
            <v>New Zealand</v>
          </cell>
          <cell r="B42" t="str">
            <v>Asia Pacific</v>
          </cell>
        </row>
        <row r="43">
          <cell r="A43" t="str">
            <v>Nicaragua</v>
          </cell>
          <cell r="B43" t="str">
            <v>Americas</v>
          </cell>
        </row>
        <row r="44">
          <cell r="A44" t="str">
            <v>Niger</v>
          </cell>
          <cell r="B44" t="str">
            <v>Africa</v>
          </cell>
        </row>
        <row r="45">
          <cell r="A45" t="str">
            <v>Nigeria</v>
          </cell>
          <cell r="B45" t="str">
            <v>Africa</v>
          </cell>
        </row>
        <row r="46">
          <cell r="A46" t="str">
            <v>Oman</v>
          </cell>
          <cell r="B46" t="str">
            <v>Western Asia and Middle East</v>
          </cell>
        </row>
        <row r="47">
          <cell r="A47" t="str">
            <v>Pakistan</v>
          </cell>
          <cell r="B47" t="str">
            <v>South-Central Asia</v>
          </cell>
        </row>
        <row r="48">
          <cell r="A48" t="str">
            <v>Pakistan</v>
          </cell>
        </row>
        <row r="49">
          <cell r="A49" t="str">
            <v>Palestine</v>
          </cell>
          <cell r="B49" t="str">
            <v>Western Asia and Middle East</v>
          </cell>
        </row>
        <row r="50">
          <cell r="A50" t="str">
            <v>Panama</v>
          </cell>
          <cell r="B50" t="str">
            <v>Americas</v>
          </cell>
        </row>
        <row r="51">
          <cell r="A51" t="str">
            <v>Paraguay</v>
          </cell>
          <cell r="B51" t="str">
            <v>Americas</v>
          </cell>
        </row>
        <row r="52">
          <cell r="A52" t="str">
            <v>Peru</v>
          </cell>
          <cell r="B52" t="str">
            <v>Americas</v>
          </cell>
        </row>
        <row r="53">
          <cell r="A53" t="str">
            <v>Philippines</v>
          </cell>
          <cell r="B53" t="str">
            <v>South-East Asia</v>
          </cell>
        </row>
        <row r="54">
          <cell r="A54" t="str">
            <v>Qatar</v>
          </cell>
          <cell r="B54" t="str">
            <v>Western Asia and Middle East</v>
          </cell>
        </row>
        <row r="55">
          <cell r="A55" t="str">
            <v>Saudi Arabia</v>
          </cell>
          <cell r="B55" t="str">
            <v>Western Asia and Middle East</v>
          </cell>
        </row>
        <row r="56">
          <cell r="A56" t="str">
            <v>Singapore</v>
          </cell>
          <cell r="B56" t="str">
            <v>South-East Asia</v>
          </cell>
        </row>
        <row r="57">
          <cell r="A57" t="str">
            <v>South Africa</v>
          </cell>
          <cell r="B57" t="str">
            <v>Africa</v>
          </cell>
        </row>
        <row r="58">
          <cell r="A58" t="str">
            <v>Sri Lanka</v>
          </cell>
          <cell r="B58" t="str">
            <v>South-Central Asia</v>
          </cell>
        </row>
        <row r="59">
          <cell r="A59" t="str">
            <v>Syria</v>
          </cell>
          <cell r="B59" t="str">
            <v>Western Asia and Middle East</v>
          </cell>
        </row>
        <row r="60">
          <cell r="A60" t="str">
            <v>Taiwan</v>
          </cell>
          <cell r="B60" t="str">
            <v>Eastern Asia</v>
          </cell>
        </row>
        <row r="61">
          <cell r="A61" t="str">
            <v>Tanzania</v>
          </cell>
          <cell r="B61" t="str">
            <v>Africa</v>
          </cell>
        </row>
        <row r="62">
          <cell r="A62" t="str">
            <v>Thailand</v>
          </cell>
          <cell r="B62" t="str">
            <v>South-East Asia</v>
          </cell>
        </row>
        <row r="63">
          <cell r="A63" t="str">
            <v>Trinidad and Tobago</v>
          </cell>
          <cell r="B63" t="str">
            <v>Americas</v>
          </cell>
        </row>
        <row r="64">
          <cell r="A64" t="str">
            <v>Tunisia</v>
          </cell>
          <cell r="B64" t="str">
            <v>Africa</v>
          </cell>
        </row>
        <row r="65">
          <cell r="A65" t="str">
            <v>Turkey</v>
          </cell>
          <cell r="B65" t="str">
            <v>Western Asia and Middle East</v>
          </cell>
        </row>
        <row r="66">
          <cell r="A66" t="str">
            <v>Uganda</v>
          </cell>
          <cell r="B66" t="str">
            <v>Africa</v>
          </cell>
        </row>
        <row r="67">
          <cell r="A67" t="str">
            <v>United Arab Emirates</v>
          </cell>
          <cell r="B67" t="str">
            <v>Western Asia and Middle East</v>
          </cell>
        </row>
        <row r="68">
          <cell r="A68" t="str">
            <v>United States</v>
          </cell>
          <cell r="B68" t="str">
            <v>Americas</v>
          </cell>
        </row>
        <row r="69">
          <cell r="A69" t="str">
            <v>Uruguay</v>
          </cell>
          <cell r="B69" t="str">
            <v>Americas</v>
          </cell>
        </row>
        <row r="70">
          <cell r="A70" t="str">
            <v>Venezuela</v>
          </cell>
          <cell r="B70" t="str">
            <v>Americas</v>
          </cell>
        </row>
        <row r="71">
          <cell r="A71" t="str">
            <v>Vietnam</v>
          </cell>
          <cell r="B71" t="str">
            <v>South-East Asia</v>
          </cell>
        </row>
        <row r="72">
          <cell r="A72" t="str">
            <v>Western Sahara (Administered by Morocco)</v>
          </cell>
          <cell r="B72" t="str">
            <v>Africa</v>
          </cell>
        </row>
        <row r="73">
          <cell r="A73" t="str">
            <v>Yemen</v>
          </cell>
          <cell r="B73" t="str">
            <v>Western Asia and Middle East</v>
          </cell>
        </row>
        <row r="74">
          <cell r="A74" t="str">
            <v>Zambia</v>
          </cell>
          <cell r="B74" t="str">
            <v>Africa</v>
          </cell>
        </row>
        <row r="75">
          <cell r="A75" t="str">
            <v>Zimbabwe</v>
          </cell>
          <cell r="B75" t="str">
            <v>Africa</v>
          </cell>
        </row>
      </sheetData>
      <sheetData sheetId="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 Card"/>
      <sheetName val="data"/>
      <sheetName val="ScorecardTemplate_Final"/>
      <sheetName val="Countries"/>
    </sheetNames>
    <sheetDataSet>
      <sheetData sheetId="0" refreshError="1"/>
      <sheetData sheetId="1" refreshError="1">
        <row r="8">
          <cell r="A8" t="str">
            <v>Algeria</v>
          </cell>
        </row>
        <row r="9">
          <cell r="A9" t="str">
            <v>Arabia</v>
          </cell>
        </row>
        <row r="10">
          <cell r="A10" t="str">
            <v>Australia</v>
          </cell>
        </row>
        <row r="11">
          <cell r="A11" t="str">
            <v>Bangladesh</v>
          </cell>
        </row>
        <row r="12">
          <cell r="A12" t="str">
            <v>China</v>
          </cell>
        </row>
        <row r="13">
          <cell r="A13" t="str">
            <v>CDI</v>
          </cell>
        </row>
        <row r="14">
          <cell r="A14" t="str">
            <v>Egypt</v>
          </cell>
        </row>
        <row r="15">
          <cell r="A15" t="str">
            <v>Ghana</v>
          </cell>
        </row>
        <row r="16">
          <cell r="A16" t="str">
            <v>Hongkong</v>
          </cell>
        </row>
        <row r="17">
          <cell r="A17" t="str">
            <v>India</v>
          </cell>
        </row>
        <row r="18">
          <cell r="A18" t="str">
            <v>Indonesia</v>
          </cell>
        </row>
        <row r="19">
          <cell r="A19" t="str">
            <v>Iran</v>
          </cell>
        </row>
        <row r="20">
          <cell r="A20" t="str">
            <v>Israel</v>
          </cell>
        </row>
        <row r="21">
          <cell r="A21" t="str">
            <v>Japan</v>
          </cell>
        </row>
        <row r="22">
          <cell r="A22" t="str">
            <v>Kenya</v>
          </cell>
        </row>
        <row r="23">
          <cell r="A23" t="str">
            <v>Korea</v>
          </cell>
        </row>
        <row r="24">
          <cell r="A24" t="str">
            <v>Maghreb</v>
          </cell>
        </row>
        <row r="25">
          <cell r="A25" t="str">
            <v>Malawi</v>
          </cell>
        </row>
        <row r="26">
          <cell r="A26" t="str">
            <v>Malaysia</v>
          </cell>
        </row>
        <row r="27">
          <cell r="A27" t="str">
            <v>Mashreq</v>
          </cell>
        </row>
        <row r="28">
          <cell r="A28" t="str">
            <v>Morocco</v>
          </cell>
        </row>
        <row r="29">
          <cell r="A29" t="str">
            <v>Mozambique</v>
          </cell>
        </row>
        <row r="30">
          <cell r="A30" t="str">
            <v>Nigeria</v>
          </cell>
        </row>
        <row r="31">
          <cell r="A31" t="str">
            <v>NZ</v>
          </cell>
        </row>
        <row r="32">
          <cell r="A32" t="str">
            <v>Pakistan</v>
          </cell>
        </row>
        <row r="33">
          <cell r="A33" t="str">
            <v xml:space="preserve">Palestine </v>
          </cell>
        </row>
        <row r="34">
          <cell r="A34" t="str">
            <v>Philippines</v>
          </cell>
        </row>
        <row r="35">
          <cell r="A35" t="str">
            <v xml:space="preserve">Singapore </v>
          </cell>
        </row>
        <row r="36">
          <cell r="A36" t="str">
            <v>South Africa</v>
          </cell>
        </row>
        <row r="37">
          <cell r="A37" t="str">
            <v>Srilanka</v>
          </cell>
        </row>
        <row r="38">
          <cell r="A38" t="str">
            <v>Taiwan</v>
          </cell>
        </row>
        <row r="39">
          <cell r="A39" t="str">
            <v>Tanzania</v>
          </cell>
        </row>
        <row r="40">
          <cell r="A40" t="str">
            <v>Thailand</v>
          </cell>
        </row>
        <row r="41">
          <cell r="A41" t="str">
            <v>Tunisia</v>
          </cell>
        </row>
        <row r="42">
          <cell r="A42" t="str">
            <v>Turkey</v>
          </cell>
        </row>
        <row r="43">
          <cell r="A43" t="str">
            <v>Uganda</v>
          </cell>
        </row>
        <row r="44">
          <cell r="A44" t="str">
            <v>Vietnam</v>
          </cell>
        </row>
        <row r="45">
          <cell r="A45" t="str">
            <v>Zambia</v>
          </cell>
        </row>
        <row r="46">
          <cell r="A46" t="str">
            <v>Zimbabwe</v>
          </cell>
        </row>
        <row r="47">
          <cell r="A47" t="str">
            <v>None</v>
          </cell>
        </row>
      </sheetData>
      <sheetData sheetId="2" refreshError="1"/>
      <sheetData sheetId="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X_Rates"/>
      <sheetName val="Top 20 New 2008"/>
      <sheetName val="Feuil2"/>
      <sheetName val="Top 20AinBenian"/>
      <sheetName val="TOP 20 RM &amp; PM AIN SEBAA DEC07"/>
      <sheetName val="Top 20 Laval"/>
      <sheetName val="Top 20 Waltloo"/>
      <sheetName val="Waltloo RMAT3"/>
      <sheetName val="Top 20 Jurong"/>
      <sheetName val="Total"/>
    </sheetNames>
    <sheetDataSet>
      <sheetData sheetId="0" refreshError="1"/>
      <sheetData sheetId="1" refreshError="1">
        <row r="77">
          <cell r="A77" t="str">
            <v>ARS  Argentine Peso</v>
          </cell>
        </row>
        <row r="78">
          <cell r="A78" t="str">
            <v>AUD  Australian Dollar</v>
          </cell>
        </row>
        <row r="79">
          <cell r="A79" t="str">
            <v>BDT  Bangladeshi Taka</v>
          </cell>
        </row>
        <row r="80">
          <cell r="A80" t="str">
            <v>BRL  Brazilian Real</v>
          </cell>
        </row>
        <row r="81">
          <cell r="A81" t="str">
            <v>CAD  Canadian Dollar</v>
          </cell>
        </row>
        <row r="82">
          <cell r="A82" t="str">
            <v>CHF  Swiss Franc</v>
          </cell>
        </row>
        <row r="83">
          <cell r="A83" t="str">
            <v>CLP  Chilean Peso</v>
          </cell>
        </row>
        <row r="84">
          <cell r="A84" t="str">
            <v>CNY  Chinese Yuan</v>
          </cell>
        </row>
        <row r="85">
          <cell r="A85" t="str">
            <v>COP  Colombian Peso</v>
          </cell>
        </row>
        <row r="86">
          <cell r="A86" t="str">
            <v>CZK  Czech Koruna</v>
          </cell>
        </row>
        <row r="87">
          <cell r="A87" t="str">
            <v>DKK  Danish Krone</v>
          </cell>
        </row>
        <row r="88">
          <cell r="A88" t="str">
            <v>DOP  Dominican R. Peso</v>
          </cell>
        </row>
        <row r="89">
          <cell r="A89" t="str">
            <v>DZD  Algerian Dinar</v>
          </cell>
        </row>
        <row r="90">
          <cell r="A90" t="str">
            <v>EEK  Estonian Kroon</v>
          </cell>
        </row>
        <row r="91">
          <cell r="A91" t="str">
            <v>EGP  Egyptian Pound</v>
          </cell>
        </row>
        <row r="92">
          <cell r="A92" t="str">
            <v>EUR  Euro</v>
          </cell>
        </row>
        <row r="93">
          <cell r="A93" t="str">
            <v>GBP  UK Pound</v>
          </cell>
        </row>
        <row r="94">
          <cell r="A94" t="str">
            <v>GTQ  Guatemalan Quetzal</v>
          </cell>
        </row>
        <row r="95">
          <cell r="A95" t="str">
            <v>HKD  Hong Kong Dollar</v>
          </cell>
        </row>
        <row r="96">
          <cell r="A96" t="str">
            <v>HUF  Hungarian Forint</v>
          </cell>
        </row>
        <row r="97">
          <cell r="A97" t="str">
            <v>IDR  Indonesian Rupee</v>
          </cell>
        </row>
        <row r="98">
          <cell r="A98" t="str">
            <v>ILS  Israeli New Shekel</v>
          </cell>
        </row>
        <row r="99">
          <cell r="A99" t="str">
            <v>INR  Indian Rupee</v>
          </cell>
        </row>
        <row r="100">
          <cell r="A100" t="str">
            <v>JPY  Japanese Yen</v>
          </cell>
        </row>
        <row r="101">
          <cell r="A101" t="str">
            <v>KES  Kenyan Schilling</v>
          </cell>
        </row>
        <row r="102">
          <cell r="A102" t="str">
            <v>KRW  Korean Won</v>
          </cell>
        </row>
        <row r="103">
          <cell r="A103" t="str">
            <v>LTL  Lithuanian Litas</v>
          </cell>
        </row>
        <row r="104">
          <cell r="A104" t="str">
            <v>LVL  Latvian Lats</v>
          </cell>
        </row>
        <row r="105">
          <cell r="A105" t="str">
            <v>MAD  Moroccan Dirham</v>
          </cell>
        </row>
        <row r="106">
          <cell r="A106" t="str">
            <v>MXN  Mexican Peso</v>
          </cell>
        </row>
        <row r="107">
          <cell r="A107" t="str">
            <v>MYR  Malaysian Ringgit</v>
          </cell>
        </row>
        <row r="108">
          <cell r="A108" t="str">
            <v>NOK  Norwegian Krone</v>
          </cell>
        </row>
        <row r="109">
          <cell r="A109" t="str">
            <v>NZD  New Zealand Dollar</v>
          </cell>
        </row>
        <row r="110">
          <cell r="A110" t="str">
            <v>PEN  Peruvian New Sol</v>
          </cell>
        </row>
        <row r="111">
          <cell r="A111" t="str">
            <v>PHP  Philippine Peso</v>
          </cell>
        </row>
        <row r="112">
          <cell r="A112" t="str">
            <v>PKR  Pakistan Rupee</v>
          </cell>
        </row>
        <row r="113">
          <cell r="A113" t="str">
            <v>PLN  Polish Zloty</v>
          </cell>
        </row>
        <row r="114">
          <cell r="A114" t="str">
            <v>PYG  Paraguay Guarani</v>
          </cell>
        </row>
        <row r="115">
          <cell r="A115" t="str">
            <v>ROL  Romanian Leu</v>
          </cell>
        </row>
        <row r="116">
          <cell r="A116" t="str">
            <v>RUB  Russian Ruble</v>
          </cell>
        </row>
        <row r="117">
          <cell r="A117" t="str">
            <v>SEK  Swedish Krona</v>
          </cell>
        </row>
        <row r="118">
          <cell r="A118" t="str">
            <v>SGD  Singapore Dollar</v>
          </cell>
        </row>
        <row r="119">
          <cell r="A119" t="str">
            <v>SKK  Slovakian Crown</v>
          </cell>
        </row>
        <row r="120">
          <cell r="A120" t="str">
            <v>THB  Thai Baht</v>
          </cell>
        </row>
        <row r="121">
          <cell r="A121" t="str">
            <v>TND  Tunisian Dinar</v>
          </cell>
        </row>
        <row r="122">
          <cell r="A122" t="str">
            <v>TRY  Turkish Lira</v>
          </cell>
        </row>
        <row r="123">
          <cell r="A123" t="str">
            <v>TWD  Taiwan Dollar</v>
          </cell>
        </row>
        <row r="124">
          <cell r="A124" t="str">
            <v>USD  US Dollar</v>
          </cell>
        </row>
        <row r="125">
          <cell r="A125" t="str">
            <v>UYU  Uruguayan Peso</v>
          </cell>
        </row>
        <row r="126">
          <cell r="A126" t="str">
            <v>VEB  Bolivar</v>
          </cell>
        </row>
        <row r="127">
          <cell r="A127" t="str">
            <v>VND  Vietnamese Dong</v>
          </cell>
        </row>
        <row r="128">
          <cell r="A128" t="str">
            <v>XOF  CFA Franc BCEAO</v>
          </cell>
        </row>
        <row r="129">
          <cell r="A129" t="str">
            <v>ZAR  South African Rand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_code_description"/>
      <sheetName val="X_Rates"/>
      <sheetName val="PPV 08 Summary LC"/>
      <sheetName val="PPV 08 Summary €"/>
      <sheetName val="Top 20-80"/>
    </sheetNames>
    <sheetDataSet>
      <sheetData sheetId="0" refreshError="1">
        <row r="2">
          <cell r="A2" t="str">
            <v>ARS Argentine Peso</v>
          </cell>
        </row>
        <row r="3">
          <cell r="A3" t="str">
            <v>AUD Australian Dollar</v>
          </cell>
        </row>
        <row r="4">
          <cell r="A4" t="str">
            <v>BDT Bangladeshi Taka</v>
          </cell>
        </row>
        <row r="5">
          <cell r="A5" t="str">
            <v>BRL Brazilian Real</v>
          </cell>
        </row>
        <row r="6">
          <cell r="A6" t="str">
            <v>CAD Canadian Dollar</v>
          </cell>
        </row>
        <row r="7">
          <cell r="A7" t="str">
            <v>CHF Swiss Franc</v>
          </cell>
        </row>
        <row r="8">
          <cell r="A8" t="str">
            <v>CLP Chilean Peso</v>
          </cell>
        </row>
        <row r="9">
          <cell r="A9" t="str">
            <v>CNY Chinese Yuan</v>
          </cell>
        </row>
        <row r="10">
          <cell r="A10" t="str">
            <v>COP Colombian Peso</v>
          </cell>
        </row>
        <row r="11">
          <cell r="A11" t="str">
            <v>CZK Czech Koruna</v>
          </cell>
        </row>
        <row r="12">
          <cell r="A12" t="str">
            <v>DKK Danish Krone</v>
          </cell>
        </row>
        <row r="13">
          <cell r="A13" t="str">
            <v>DOP Dominican R. Peso</v>
          </cell>
        </row>
        <row r="14">
          <cell r="A14" t="str">
            <v>DZD Algerian Dinar</v>
          </cell>
        </row>
        <row r="15">
          <cell r="A15" t="str">
            <v>EEK Estonian Kroon</v>
          </cell>
        </row>
        <row r="16">
          <cell r="A16" t="str">
            <v>EGP Egyptian Pound</v>
          </cell>
        </row>
        <row r="17">
          <cell r="A17" t="str">
            <v>EUR Euro</v>
          </cell>
        </row>
        <row r="18">
          <cell r="A18" t="str">
            <v>GBP UK Pound</v>
          </cell>
        </row>
        <row r="19">
          <cell r="A19" t="str">
            <v>GTQ Guatemalan Quetzal</v>
          </cell>
        </row>
        <row r="20">
          <cell r="A20" t="str">
            <v>HKD Hong Kong Dollar</v>
          </cell>
        </row>
        <row r="21">
          <cell r="A21" t="str">
            <v>HUF Hungarian Forint</v>
          </cell>
        </row>
        <row r="22">
          <cell r="A22" t="str">
            <v>IDR Indonesian Rupee</v>
          </cell>
        </row>
        <row r="23">
          <cell r="A23" t="str">
            <v>ILS Israeli New Shekel</v>
          </cell>
        </row>
        <row r="24">
          <cell r="A24" t="str">
            <v>INR Indian Rupee</v>
          </cell>
        </row>
        <row r="25">
          <cell r="A25" t="str">
            <v>JPY Japanese Yen</v>
          </cell>
        </row>
        <row r="26">
          <cell r="A26" t="str">
            <v>KES Kenyan Schilling</v>
          </cell>
        </row>
        <row r="27">
          <cell r="A27" t="str">
            <v>KRW Korean Won</v>
          </cell>
        </row>
        <row r="28">
          <cell r="A28" t="str">
            <v>LTL Lithuanian Litas</v>
          </cell>
        </row>
        <row r="29">
          <cell r="A29" t="str">
            <v>LVL Latvian Lats</v>
          </cell>
        </row>
        <row r="30">
          <cell r="A30" t="str">
            <v>MAD Moroccan Dirham</v>
          </cell>
        </row>
        <row r="31">
          <cell r="A31" t="str">
            <v>MXN Mexican Peso</v>
          </cell>
        </row>
        <row r="32">
          <cell r="A32" t="str">
            <v>MYR Malaysian Ringgit</v>
          </cell>
        </row>
        <row r="33">
          <cell r="A33" t="str">
            <v>NOK Norwegian Krone</v>
          </cell>
        </row>
        <row r="34">
          <cell r="A34" t="str">
            <v>NZD New Zealand Dollar</v>
          </cell>
        </row>
        <row r="35">
          <cell r="A35" t="str">
            <v>PEN Peruvian New Sol</v>
          </cell>
        </row>
        <row r="36">
          <cell r="A36" t="str">
            <v>PHP Philippine Peso</v>
          </cell>
        </row>
        <row r="37">
          <cell r="A37" t="str">
            <v>PKR Pakistan Rupee</v>
          </cell>
        </row>
        <row r="38">
          <cell r="A38" t="str">
            <v>PLN Polish Zloty</v>
          </cell>
        </row>
        <row r="39">
          <cell r="A39" t="str">
            <v>PYG Paraguay Guarani</v>
          </cell>
        </row>
        <row r="40">
          <cell r="A40" t="str">
            <v>ROL Romanian Leu</v>
          </cell>
        </row>
        <row r="41">
          <cell r="A41" t="str">
            <v>RUB Russian Ruble</v>
          </cell>
        </row>
        <row r="42">
          <cell r="A42" t="str">
            <v>SEK Swedish Krona</v>
          </cell>
        </row>
        <row r="43">
          <cell r="A43" t="str">
            <v>SGD Singapore Dollar</v>
          </cell>
        </row>
        <row r="44">
          <cell r="A44" t="str">
            <v>SKK Slovakian Crown</v>
          </cell>
        </row>
        <row r="45">
          <cell r="A45" t="str">
            <v>THB Thai Baht</v>
          </cell>
        </row>
        <row r="46">
          <cell r="A46" t="str">
            <v>TND Tunisian Dinar</v>
          </cell>
        </row>
        <row r="47">
          <cell r="A47" t="str">
            <v>TRY Turkish Lira</v>
          </cell>
        </row>
        <row r="48">
          <cell r="A48" t="str">
            <v>TWD Taiwan Dollar</v>
          </cell>
        </row>
        <row r="49">
          <cell r="A49" t="str">
            <v>USD US Dollar</v>
          </cell>
        </row>
        <row r="50">
          <cell r="A50" t="str">
            <v>UYU Uruguayan Peso</v>
          </cell>
        </row>
        <row r="51">
          <cell r="A51" t="str">
            <v>VEB Bolivar</v>
          </cell>
        </row>
        <row r="52">
          <cell r="A52" t="str">
            <v>VND Vietnamese Dong</v>
          </cell>
        </row>
        <row r="53">
          <cell r="A53" t="str">
            <v>XOF CFA Franc BCEAO</v>
          </cell>
        </row>
        <row r="54">
          <cell r="A54" t="str">
            <v>ZAR South African Rand</v>
          </cell>
        </row>
      </sheetData>
      <sheetData sheetId="1" refreshError="1"/>
      <sheetData sheetId="2" refreshError="1"/>
      <sheetData sheetId="3" refreshError="1"/>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TK"/>
      <sheetName val="SPS"/>
      <sheetName val="NKC"/>
      <sheetName val="socai"/>
      <sheetName val="Sheet6"/>
      <sheetName val="Sheet5"/>
      <sheetName val="Sheet4"/>
      <sheetName val="Sheet3"/>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checkmodul"/>
      <sheetName val="MT Monthly Report"/>
      <sheetName val="Maersk Tankers"/>
      <sheetName val="CFROI"/>
      <sheetName val="CFROI Overview"/>
      <sheetName val="MT Monthly Report Crude"/>
      <sheetName val="Overview Crude"/>
      <sheetName val="MT Monthly Report Product"/>
      <sheetName val="Overview Product"/>
      <sheetName val="MT Monthly Report Gas"/>
      <sheetName val="Overview Gas"/>
      <sheetName val="MT Monthly Report LNG"/>
      <sheetName val="Overview LNG"/>
      <sheetName val="MT Monthly Report PCTC"/>
      <sheetName val="Overview PCTC"/>
      <sheetName val="MT Monthly Report Bulk"/>
      <sheetName val="Overview Bulk"/>
      <sheetName val="General"/>
      <sheetName val="Ratio Debt Interest"/>
      <sheetName val="CPH"/>
      <sheetName val="OWN"/>
      <sheetName val="SIN"/>
      <sheetName val="IOM"/>
      <sheetName val="MHL"/>
      <sheetName val="USA"/>
      <sheetName val="VEN"/>
      <sheetName val="BER"/>
      <sheetName val="RT"/>
      <sheetName val="Elim"/>
      <sheetName val="LNG1 AS"/>
      <sheetName val="KSM1"/>
      <sheetName val="LNG2 AS"/>
      <sheetName val="KSM2"/>
      <sheetName val="MSL"/>
      <sheetName val="LR2 KS"/>
      <sheetName val="LR2 AS"/>
      <sheetName val="ST AS"/>
      <sheetName val="Minority"/>
      <sheetName val="COMPANY_TJEK"/>
      <sheetName val="Chart3"/>
      <sheetName val="Overview Variance"/>
      <sheetName val="GLOBAL_200710"/>
      <sheetName val="Curre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
          <cell r="B3">
            <v>39386</v>
          </cell>
        </row>
        <row r="4">
          <cell r="B4">
            <v>39355</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Content"/>
      <sheetName val="Checks"/>
      <sheetName val="MC_TABLE"/>
      <sheetName val="X_Rates"/>
      <sheetName val="mafeuil"/>
      <sheetName val="B00"/>
      <sheetName val="B01"/>
      <sheetName val="B02_1°1ph"/>
      <sheetName val="B02_1°2ph"/>
      <sheetName val="B02_1°1ch"/>
      <sheetName val="B02_1°2ch"/>
      <sheetName val="B02_1a°1ph"/>
      <sheetName val="B02_1a°2ph"/>
      <sheetName val="B02_3°1"/>
      <sheetName val="B02_3°2"/>
      <sheetName val="B12"/>
      <sheetName val="B21"/>
      <sheetName val="B30"/>
      <sheetName val="B31"/>
      <sheetName val="B32_a"/>
      <sheetName val="B32_b"/>
      <sheetName val="B42_a"/>
      <sheetName val="B42_b"/>
      <sheetName val="B42_c"/>
      <sheetName val="B42_d"/>
      <sheetName val="B42IS"/>
      <sheetName val="B51_a"/>
      <sheetName val="B51_b"/>
      <sheetName val="B51_c"/>
      <sheetName val="B51_d"/>
      <sheetName val="B51_g"/>
      <sheetName val="B52"/>
      <sheetName val="B53"/>
      <sheetName val="B54"/>
      <sheetName val="B55"/>
      <sheetName val="B55_ph"/>
      <sheetName val="B56"/>
      <sheetName val="B57"/>
      <sheetName val="B59"/>
      <sheetName val="B60"/>
      <sheetName val="B61"/>
      <sheetName val="B02_3°1_€"/>
      <sheetName val="B02_3°2_€"/>
      <sheetName val="B21_€"/>
      <sheetName val="B42_c_€"/>
      <sheetName val="B42_d_€"/>
      <sheetName val="B42IS_€"/>
      <sheetName val="B51_a_€"/>
      <sheetName val="B51_aMgt_€"/>
      <sheetName val="B51_b_€"/>
      <sheetName val="B51_c_€"/>
      <sheetName val="B51_d_€"/>
      <sheetName val="B51_g_€"/>
      <sheetName val="B52_€"/>
      <sheetName val="B54_€"/>
      <sheetName val="B55_€"/>
      <sheetName val="B56_€"/>
      <sheetName val="B57_€"/>
      <sheetName val="B59_€"/>
      <sheetName val="B60_€"/>
      <sheetName val="B60Mgt_€"/>
      <sheetName val="B61_€"/>
      <sheetName val="B61Mgt_€"/>
      <sheetName val="General"/>
    </sheetNames>
    <sheetDataSet>
      <sheetData sheetId="0" refreshError="1"/>
      <sheetData sheetId="1" refreshError="1"/>
      <sheetData sheetId="2" refreshError="1"/>
      <sheetData sheetId="3" refreshError="1">
        <row r="2">
          <cell r="B2" t="str">
            <v>AAA02</v>
          </cell>
        </row>
        <row r="3">
          <cell r="B3" t="str">
            <v>AAA07</v>
          </cell>
        </row>
        <row r="4">
          <cell r="B4" t="str">
            <v>AAC01</v>
          </cell>
        </row>
        <row r="5">
          <cell r="B5" t="str">
            <v>AAC02</v>
          </cell>
        </row>
        <row r="6">
          <cell r="B6" t="str">
            <v>AAD01</v>
          </cell>
        </row>
        <row r="7">
          <cell r="B7" t="str">
            <v>AAP01</v>
          </cell>
        </row>
        <row r="8">
          <cell r="B8" t="str">
            <v>AAP02</v>
          </cell>
        </row>
        <row r="9">
          <cell r="B9" t="str">
            <v>AAP03</v>
          </cell>
        </row>
        <row r="10">
          <cell r="B10" t="str">
            <v>AAP04</v>
          </cell>
        </row>
        <row r="11">
          <cell r="B11" t="str">
            <v>AAP05</v>
          </cell>
        </row>
        <row r="12">
          <cell r="B12" t="str">
            <v>AAP07</v>
          </cell>
        </row>
        <row r="13">
          <cell r="B13" t="str">
            <v>AAP08</v>
          </cell>
        </row>
        <row r="14">
          <cell r="B14" t="str">
            <v>AAP09</v>
          </cell>
        </row>
        <row r="15">
          <cell r="B15" t="str">
            <v>AAP10</v>
          </cell>
        </row>
        <row r="16">
          <cell r="B16" t="str">
            <v>AAP11</v>
          </cell>
        </row>
        <row r="17">
          <cell r="B17" t="str">
            <v>AAP12</v>
          </cell>
        </row>
        <row r="18">
          <cell r="B18" t="str">
            <v>AAP14</v>
          </cell>
        </row>
        <row r="19">
          <cell r="B19" t="str">
            <v>ARP01</v>
          </cell>
        </row>
        <row r="20">
          <cell r="B20" t="str">
            <v>ART01</v>
          </cell>
        </row>
        <row r="21">
          <cell r="B21" t="str">
            <v>ATT01</v>
          </cell>
        </row>
        <row r="22">
          <cell r="B22" t="str">
            <v>AUT01</v>
          </cell>
        </row>
        <row r="23">
          <cell r="B23" t="str">
            <v>BDP01</v>
          </cell>
        </row>
        <row r="24">
          <cell r="B24" t="str">
            <v>BDP02</v>
          </cell>
        </row>
        <row r="25">
          <cell r="B25" t="str">
            <v>BDP03</v>
          </cell>
        </row>
        <row r="26">
          <cell r="B26" t="str">
            <v>BDP04</v>
          </cell>
        </row>
        <row r="27">
          <cell r="B27" t="str">
            <v>BRP01</v>
          </cell>
        </row>
        <row r="28">
          <cell r="B28" t="str">
            <v>BRP02</v>
          </cell>
        </row>
        <row r="29">
          <cell r="B29" t="str">
            <v>BRP03</v>
          </cell>
        </row>
        <row r="30">
          <cell r="B30" t="str">
            <v>CAP01</v>
          </cell>
        </row>
        <row r="31">
          <cell r="B31" t="str">
            <v>CAP02</v>
          </cell>
        </row>
        <row r="32">
          <cell r="B32" t="str">
            <v>CAP03</v>
          </cell>
        </row>
        <row r="33">
          <cell r="B33" t="str">
            <v>CAT01</v>
          </cell>
        </row>
        <row r="34">
          <cell r="B34" t="str">
            <v>CHT01</v>
          </cell>
        </row>
        <row r="35">
          <cell r="B35" t="str">
            <v>CLT01</v>
          </cell>
        </row>
        <row r="36">
          <cell r="B36" t="str">
            <v>CNP01</v>
          </cell>
        </row>
        <row r="37">
          <cell r="B37" t="str">
            <v>CNP02</v>
          </cell>
        </row>
        <row r="38">
          <cell r="B38" t="str">
            <v>CNP03</v>
          </cell>
        </row>
        <row r="39">
          <cell r="B39" t="str">
            <v>COP01</v>
          </cell>
        </row>
        <row r="40">
          <cell r="B40" t="str">
            <v>COP02</v>
          </cell>
        </row>
        <row r="41">
          <cell r="B41" t="str">
            <v>COT01</v>
          </cell>
        </row>
        <row r="42">
          <cell r="B42" t="str">
            <v>CZT01</v>
          </cell>
        </row>
        <row r="43">
          <cell r="B43" t="str">
            <v>DEC02</v>
          </cell>
        </row>
        <row r="44">
          <cell r="B44" t="str">
            <v>DEC03</v>
          </cell>
        </row>
        <row r="45">
          <cell r="B45" t="str">
            <v>DEC04</v>
          </cell>
        </row>
        <row r="46">
          <cell r="B46" t="str">
            <v>DEC05</v>
          </cell>
        </row>
        <row r="47">
          <cell r="B47" t="str">
            <v>DEC06</v>
          </cell>
        </row>
        <row r="48">
          <cell r="B48" t="str">
            <v>DEC07</v>
          </cell>
        </row>
        <row r="49">
          <cell r="B49" t="str">
            <v>DEC08</v>
          </cell>
        </row>
        <row r="50">
          <cell r="B50" t="str">
            <v>DEC09</v>
          </cell>
        </row>
        <row r="51">
          <cell r="B51" t="str">
            <v>DEC10</v>
          </cell>
        </row>
        <row r="52">
          <cell r="B52" t="str">
            <v>DED01</v>
          </cell>
        </row>
        <row r="53">
          <cell r="B53" t="str">
            <v>DED02</v>
          </cell>
        </row>
        <row r="54">
          <cell r="B54" t="str">
            <v>DEF01</v>
          </cell>
        </row>
        <row r="55">
          <cell r="B55" t="str">
            <v>DEF02</v>
          </cell>
        </row>
        <row r="56">
          <cell r="B56" t="str">
            <v>DEF03</v>
          </cell>
        </row>
        <row r="57">
          <cell r="B57" t="str">
            <v>DEF04</v>
          </cell>
        </row>
        <row r="58">
          <cell r="B58" t="str">
            <v>DEF05</v>
          </cell>
        </row>
        <row r="59">
          <cell r="B59" t="str">
            <v>DEF06</v>
          </cell>
        </row>
        <row r="60">
          <cell r="B60" t="str">
            <v>DEF07</v>
          </cell>
        </row>
        <row r="61">
          <cell r="B61" t="str">
            <v>DEF08</v>
          </cell>
        </row>
        <row r="62">
          <cell r="B62" t="str">
            <v>DEH02</v>
          </cell>
        </row>
        <row r="63">
          <cell r="B63" t="str">
            <v>DEP01</v>
          </cell>
        </row>
        <row r="64">
          <cell r="B64" t="str">
            <v>DEP02</v>
          </cell>
        </row>
        <row r="65">
          <cell r="B65" t="str">
            <v>DEP03</v>
          </cell>
        </row>
        <row r="66">
          <cell r="B66" t="str">
            <v>DEP04</v>
          </cell>
        </row>
        <row r="67">
          <cell r="B67" t="str">
            <v>DEP05</v>
          </cell>
        </row>
        <row r="68">
          <cell r="B68" t="str">
            <v>DEP06</v>
          </cell>
        </row>
        <row r="69">
          <cell r="B69" t="str">
            <v>DEP07</v>
          </cell>
        </row>
        <row r="70">
          <cell r="B70" t="str">
            <v>DKT01</v>
          </cell>
        </row>
        <row r="71">
          <cell r="B71" t="str">
            <v>DOT01</v>
          </cell>
        </row>
        <row r="72">
          <cell r="B72" t="str">
            <v>DZP01</v>
          </cell>
        </row>
        <row r="73">
          <cell r="B73" t="str">
            <v>DZP02</v>
          </cell>
        </row>
        <row r="74">
          <cell r="B74" t="str">
            <v>DZT01</v>
          </cell>
        </row>
        <row r="75">
          <cell r="B75" t="str">
            <v>ECT01</v>
          </cell>
        </row>
        <row r="76">
          <cell r="B76" t="str">
            <v>EGP01</v>
          </cell>
        </row>
        <row r="77">
          <cell r="B77" t="str">
            <v>EGP02</v>
          </cell>
        </row>
        <row r="78">
          <cell r="B78" t="str">
            <v>ESP01</v>
          </cell>
        </row>
        <row r="79">
          <cell r="B79" t="str">
            <v>ESP02</v>
          </cell>
        </row>
        <row r="80">
          <cell r="B80" t="str">
            <v>ESP03</v>
          </cell>
        </row>
        <row r="81">
          <cell r="B81" t="str">
            <v>ESP04</v>
          </cell>
        </row>
        <row r="82">
          <cell r="B82" t="str">
            <v>ESP05</v>
          </cell>
        </row>
        <row r="83">
          <cell r="B83" t="str">
            <v>FIT01</v>
          </cell>
        </row>
        <row r="84">
          <cell r="B84" t="str">
            <v>FRC01</v>
          </cell>
        </row>
        <row r="85">
          <cell r="B85" t="str">
            <v>FRC02a</v>
          </cell>
        </row>
        <row r="86">
          <cell r="B86" t="str">
            <v>FRC02b</v>
          </cell>
        </row>
        <row r="87">
          <cell r="B87" t="str">
            <v>FRC03</v>
          </cell>
        </row>
        <row r="88">
          <cell r="B88" t="str">
            <v>FRC04</v>
          </cell>
        </row>
        <row r="89">
          <cell r="B89" t="str">
            <v>FRC06</v>
          </cell>
        </row>
        <row r="90">
          <cell r="B90" t="str">
            <v>FRC07</v>
          </cell>
        </row>
        <row r="91">
          <cell r="B91" t="str">
            <v>FRC08</v>
          </cell>
        </row>
        <row r="92">
          <cell r="B92" t="str">
            <v>FRC09</v>
          </cell>
        </row>
        <row r="93">
          <cell r="B93" t="str">
            <v>FRC10</v>
          </cell>
        </row>
        <row r="94">
          <cell r="B94" t="str">
            <v>FRC11</v>
          </cell>
        </row>
        <row r="95">
          <cell r="B95" t="str">
            <v>FRC12a</v>
          </cell>
        </row>
        <row r="96">
          <cell r="B96" t="str">
            <v>FRC12b</v>
          </cell>
        </row>
        <row r="97">
          <cell r="B97" t="str">
            <v>FRC13</v>
          </cell>
        </row>
        <row r="98">
          <cell r="B98" t="str">
            <v>FRC14</v>
          </cell>
        </row>
        <row r="99">
          <cell r="B99" t="str">
            <v>FRC15</v>
          </cell>
        </row>
        <row r="100">
          <cell r="B100" t="str">
            <v>FRC16</v>
          </cell>
        </row>
        <row r="101">
          <cell r="B101" t="str">
            <v>FRC18</v>
          </cell>
        </row>
        <row r="102">
          <cell r="B102" t="str">
            <v>FRC19</v>
          </cell>
        </row>
        <row r="103">
          <cell r="B103" t="str">
            <v>FRC20</v>
          </cell>
        </row>
        <row r="104">
          <cell r="B104" t="str">
            <v>FRC23</v>
          </cell>
        </row>
        <row r="105">
          <cell r="B105" t="str">
            <v>FRC25</v>
          </cell>
        </row>
        <row r="106">
          <cell r="B106" t="str">
            <v>FRC27</v>
          </cell>
        </row>
        <row r="107">
          <cell r="B107" t="str">
            <v>FRC28</v>
          </cell>
        </row>
        <row r="108">
          <cell r="B108" t="str">
            <v>FRC29</v>
          </cell>
        </row>
        <row r="109">
          <cell r="B109" t="str">
            <v>FRC30</v>
          </cell>
        </row>
        <row r="110">
          <cell r="B110" t="str">
            <v>FRC31</v>
          </cell>
        </row>
        <row r="111">
          <cell r="B111" t="str">
            <v>FRC32</v>
          </cell>
        </row>
        <row r="112">
          <cell r="B112" t="str">
            <v>FRD01</v>
          </cell>
        </row>
        <row r="113">
          <cell r="B113" t="str">
            <v>FRD02</v>
          </cell>
        </row>
        <row r="114">
          <cell r="B114" t="str">
            <v>FRD03</v>
          </cell>
        </row>
        <row r="115">
          <cell r="B115" t="str">
            <v>FRD04</v>
          </cell>
        </row>
        <row r="116">
          <cell r="B116" t="str">
            <v>FRD05</v>
          </cell>
        </row>
        <row r="117">
          <cell r="B117" t="str">
            <v>FRD06</v>
          </cell>
        </row>
        <row r="118">
          <cell r="B118" t="str">
            <v>FRD07</v>
          </cell>
        </row>
        <row r="119">
          <cell r="B119" t="str">
            <v>FRD08</v>
          </cell>
        </row>
        <row r="120">
          <cell r="B120" t="str">
            <v>FRD09</v>
          </cell>
        </row>
        <row r="121">
          <cell r="B121" t="str">
            <v>FRD10</v>
          </cell>
        </row>
        <row r="122">
          <cell r="B122" t="str">
            <v>FRF02</v>
          </cell>
        </row>
        <row r="123">
          <cell r="B123" t="str">
            <v>FRF03</v>
          </cell>
        </row>
        <row r="124">
          <cell r="B124" t="str">
            <v>FRF04</v>
          </cell>
        </row>
        <row r="125">
          <cell r="B125" t="str">
            <v>FRF05</v>
          </cell>
        </row>
        <row r="126">
          <cell r="B126" t="str">
            <v>FRF06</v>
          </cell>
        </row>
        <row r="127">
          <cell r="B127" t="str">
            <v>FRF07</v>
          </cell>
        </row>
        <row r="128">
          <cell r="B128" t="str">
            <v>FRF08</v>
          </cell>
        </row>
        <row r="129">
          <cell r="B129" t="str">
            <v>FRF09</v>
          </cell>
        </row>
        <row r="130">
          <cell r="B130" t="str">
            <v>FRF10</v>
          </cell>
        </row>
        <row r="131">
          <cell r="B131" t="str">
            <v>FRF11</v>
          </cell>
        </row>
        <row r="132">
          <cell r="B132" t="str">
            <v>FRF12</v>
          </cell>
        </row>
        <row r="133">
          <cell r="B133" t="str">
            <v>FRF13</v>
          </cell>
        </row>
        <row r="134">
          <cell r="B134" t="str">
            <v>FRF14</v>
          </cell>
        </row>
        <row r="135">
          <cell r="B135" t="str">
            <v>FRF15</v>
          </cell>
        </row>
        <row r="136">
          <cell r="B136" t="str">
            <v>FRF16</v>
          </cell>
        </row>
        <row r="137">
          <cell r="B137" t="str">
            <v>FRH01</v>
          </cell>
        </row>
        <row r="138">
          <cell r="B138" t="str">
            <v>FRH02</v>
          </cell>
        </row>
        <row r="139">
          <cell r="B139" t="str">
            <v>FRH03</v>
          </cell>
        </row>
        <row r="140">
          <cell r="B140" t="str">
            <v>FRH04</v>
          </cell>
        </row>
        <row r="141">
          <cell r="B141" t="str">
            <v>FRH06</v>
          </cell>
        </row>
        <row r="142">
          <cell r="B142" t="str">
            <v>FRH07</v>
          </cell>
        </row>
        <row r="143">
          <cell r="B143" t="str">
            <v>FRP01</v>
          </cell>
        </row>
        <row r="144">
          <cell r="B144" t="str">
            <v>FRP02</v>
          </cell>
        </row>
        <row r="145">
          <cell r="B145" t="str">
            <v>FRP03</v>
          </cell>
        </row>
        <row r="146">
          <cell r="B146" t="str">
            <v>FRP04</v>
          </cell>
        </row>
        <row r="147">
          <cell r="B147" t="str">
            <v>FRP05</v>
          </cell>
        </row>
        <row r="148">
          <cell r="B148" t="str">
            <v>FRP10</v>
          </cell>
        </row>
        <row r="149">
          <cell r="B149" t="str">
            <v>FRP11</v>
          </cell>
        </row>
        <row r="150">
          <cell r="B150" t="str">
            <v>FRP12</v>
          </cell>
        </row>
        <row r="151">
          <cell r="B151" t="str">
            <v>FRP13</v>
          </cell>
        </row>
        <row r="152">
          <cell r="B152" t="str">
            <v>FRP14</v>
          </cell>
        </row>
        <row r="153">
          <cell r="B153" t="str">
            <v>FRP15</v>
          </cell>
        </row>
        <row r="154">
          <cell r="B154" t="str">
            <v>FRP16</v>
          </cell>
        </row>
        <row r="155">
          <cell r="B155" t="str">
            <v>FRP17</v>
          </cell>
        </row>
        <row r="156">
          <cell r="B156" t="str">
            <v>FRP18</v>
          </cell>
        </row>
        <row r="157">
          <cell r="B157" t="str">
            <v>FRP19</v>
          </cell>
        </row>
        <row r="158">
          <cell r="B158" t="str">
            <v>FRP20</v>
          </cell>
        </row>
        <row r="159">
          <cell r="B159" t="str">
            <v>FRP21</v>
          </cell>
        </row>
        <row r="160">
          <cell r="B160" t="str">
            <v>FRP22</v>
          </cell>
        </row>
        <row r="161">
          <cell r="B161" t="str">
            <v>FRP23</v>
          </cell>
        </row>
        <row r="162">
          <cell r="B162" t="str">
            <v>FRP24</v>
          </cell>
        </row>
        <row r="163">
          <cell r="B163" t="str">
            <v>FRP25</v>
          </cell>
        </row>
        <row r="164">
          <cell r="B164" t="str">
            <v>FRP26</v>
          </cell>
        </row>
        <row r="165">
          <cell r="B165" t="str">
            <v>FRP27</v>
          </cell>
        </row>
        <row r="166">
          <cell r="B166" t="str">
            <v>FRP28</v>
          </cell>
        </row>
        <row r="167">
          <cell r="B167" t="str">
            <v>FRP29</v>
          </cell>
        </row>
        <row r="168">
          <cell r="B168" t="str">
            <v>FRP30</v>
          </cell>
        </row>
        <row r="169">
          <cell r="B169" t="str">
            <v>FRT01</v>
          </cell>
        </row>
        <row r="170">
          <cell r="B170" t="str">
            <v>GBD01</v>
          </cell>
        </row>
        <row r="171">
          <cell r="B171" t="str">
            <v>GBH02</v>
          </cell>
        </row>
        <row r="172">
          <cell r="B172" t="str">
            <v>GBP01</v>
          </cell>
        </row>
        <row r="173">
          <cell r="B173" t="str">
            <v>GBP02</v>
          </cell>
        </row>
        <row r="174">
          <cell r="B174" t="str">
            <v>GBP03</v>
          </cell>
        </row>
        <row r="175">
          <cell r="B175" t="str">
            <v>GBP04</v>
          </cell>
        </row>
        <row r="176">
          <cell r="B176" t="str">
            <v>GBP05</v>
          </cell>
        </row>
        <row r="177">
          <cell r="B177" t="str">
            <v>GBP06</v>
          </cell>
        </row>
        <row r="178">
          <cell r="B178" t="str">
            <v>GRT01</v>
          </cell>
        </row>
        <row r="179">
          <cell r="B179" t="str">
            <v>GTP01</v>
          </cell>
        </row>
        <row r="180">
          <cell r="B180" t="str">
            <v>GTP02</v>
          </cell>
        </row>
        <row r="181">
          <cell r="B181" t="str">
            <v>HKT01</v>
          </cell>
        </row>
        <row r="182">
          <cell r="B182" t="str">
            <v>HUC01</v>
          </cell>
        </row>
        <row r="183">
          <cell r="B183" t="str">
            <v>HUC02</v>
          </cell>
        </row>
        <row r="184">
          <cell r="B184" t="str">
            <v>HUC03</v>
          </cell>
        </row>
        <row r="185">
          <cell r="B185" t="str">
            <v>HUD01</v>
          </cell>
        </row>
        <row r="186">
          <cell r="B186" t="str">
            <v>HUF01</v>
          </cell>
        </row>
        <row r="187">
          <cell r="B187" t="str">
            <v>HUP01</v>
          </cell>
        </row>
        <row r="188">
          <cell r="B188" t="str">
            <v>HUP02</v>
          </cell>
        </row>
        <row r="189">
          <cell r="B189" t="str">
            <v>HUP03</v>
          </cell>
        </row>
        <row r="190">
          <cell r="B190" t="str">
            <v>HUP04</v>
          </cell>
        </row>
        <row r="191">
          <cell r="B191" t="str">
            <v>HUP05</v>
          </cell>
        </row>
        <row r="192">
          <cell r="B192" t="str">
            <v>HUP06</v>
          </cell>
        </row>
        <row r="193">
          <cell r="B193" t="str">
            <v>IDP01</v>
          </cell>
        </row>
        <row r="194">
          <cell r="B194" t="str">
            <v>IDP02</v>
          </cell>
        </row>
        <row r="195">
          <cell r="B195" t="str">
            <v>IEP01</v>
          </cell>
        </row>
        <row r="196">
          <cell r="B196" t="str">
            <v>IEP02</v>
          </cell>
        </row>
        <row r="197">
          <cell r="B197" t="str">
            <v>IET01</v>
          </cell>
        </row>
        <row r="198">
          <cell r="B198" t="str">
            <v>ILT01</v>
          </cell>
        </row>
        <row r="199">
          <cell r="B199" t="str">
            <v>INC01</v>
          </cell>
        </row>
        <row r="200">
          <cell r="B200" t="str">
            <v>INH01</v>
          </cell>
        </row>
        <row r="201">
          <cell r="B201" t="str">
            <v>INP01</v>
          </cell>
        </row>
        <row r="202">
          <cell r="B202" t="str">
            <v>INP02</v>
          </cell>
        </row>
        <row r="203">
          <cell r="B203" t="str">
            <v>INP03</v>
          </cell>
        </row>
        <row r="204">
          <cell r="B204" t="str">
            <v>INP04</v>
          </cell>
        </row>
        <row r="205">
          <cell r="B205" t="str">
            <v>INP05</v>
          </cell>
        </row>
        <row r="206">
          <cell r="B206" t="str">
            <v>INT01</v>
          </cell>
        </row>
        <row r="207">
          <cell r="B207" t="str">
            <v>ITC01</v>
          </cell>
        </row>
        <row r="208">
          <cell r="B208" t="str">
            <v>ITC02</v>
          </cell>
        </row>
        <row r="209">
          <cell r="B209" t="str">
            <v>ITC03</v>
          </cell>
        </row>
        <row r="210">
          <cell r="B210" t="str">
            <v>ITD01</v>
          </cell>
        </row>
        <row r="211">
          <cell r="B211" t="str">
            <v>ITP01</v>
          </cell>
        </row>
        <row r="212">
          <cell r="B212" t="str">
            <v>ITP02</v>
          </cell>
        </row>
        <row r="213">
          <cell r="B213" t="str">
            <v>ITP03</v>
          </cell>
        </row>
        <row r="214">
          <cell r="B214" t="str">
            <v>ITP04</v>
          </cell>
        </row>
        <row r="215">
          <cell r="B215" t="str">
            <v>ITP05</v>
          </cell>
        </row>
        <row r="216">
          <cell r="B216" t="str">
            <v>ITP06</v>
          </cell>
        </row>
        <row r="217">
          <cell r="B217" t="str">
            <v>ITP07</v>
          </cell>
        </row>
        <row r="218">
          <cell r="B218" t="str">
            <v>ITP08</v>
          </cell>
        </row>
        <row r="219">
          <cell r="B219" t="str">
            <v>ITT01</v>
          </cell>
        </row>
        <row r="220">
          <cell r="B220" t="str">
            <v>JPD01</v>
          </cell>
        </row>
        <row r="221">
          <cell r="B221" t="str">
            <v>JPP01</v>
          </cell>
        </row>
        <row r="222">
          <cell r="B222" t="str">
            <v>JPP02</v>
          </cell>
        </row>
        <row r="223">
          <cell r="B223" t="str">
            <v>JPP03</v>
          </cell>
        </row>
        <row r="224">
          <cell r="B224" t="str">
            <v>JPP04</v>
          </cell>
        </row>
        <row r="225">
          <cell r="B225" t="str">
            <v>JPT01</v>
          </cell>
        </row>
        <row r="226">
          <cell r="B226" t="str">
            <v>KRP01</v>
          </cell>
        </row>
        <row r="227">
          <cell r="B227" t="str">
            <v>KRT01</v>
          </cell>
        </row>
        <row r="228">
          <cell r="B228" t="str">
            <v>KRT02</v>
          </cell>
        </row>
        <row r="229">
          <cell r="B229" t="str">
            <v>MAP01</v>
          </cell>
        </row>
        <row r="230">
          <cell r="B230" t="str">
            <v>MAP02</v>
          </cell>
        </row>
        <row r="231">
          <cell r="B231" t="str">
            <v>MAP03</v>
          </cell>
        </row>
        <row r="232">
          <cell r="B232" t="str">
            <v>MAP04</v>
          </cell>
        </row>
        <row r="233">
          <cell r="B233" t="str">
            <v>MXP01</v>
          </cell>
        </row>
        <row r="234">
          <cell r="B234" t="str">
            <v>MXP02</v>
          </cell>
        </row>
        <row r="235">
          <cell r="B235" t="str">
            <v>MXP03</v>
          </cell>
        </row>
        <row r="236">
          <cell r="B236" t="str">
            <v>MXT01</v>
          </cell>
        </row>
        <row r="237">
          <cell r="B237" t="str">
            <v>MYT01</v>
          </cell>
        </row>
        <row r="238">
          <cell r="B238" t="str">
            <v>NLT01</v>
          </cell>
        </row>
        <row r="239">
          <cell r="B239" t="str">
            <v>NOT01</v>
          </cell>
        </row>
        <row r="240">
          <cell r="B240" t="str">
            <v>NZT01</v>
          </cell>
        </row>
        <row r="241">
          <cell r="B241" t="str">
            <v>PAD01</v>
          </cell>
        </row>
        <row r="242">
          <cell r="B242" t="str">
            <v>PAT01</v>
          </cell>
        </row>
        <row r="243">
          <cell r="B243" t="str">
            <v>PET01</v>
          </cell>
        </row>
        <row r="244">
          <cell r="B244" t="str">
            <v>PHT01</v>
          </cell>
        </row>
        <row r="245">
          <cell r="B245" t="str">
            <v>PKP01</v>
          </cell>
        </row>
        <row r="246">
          <cell r="B246" t="str">
            <v>PKP02</v>
          </cell>
        </row>
        <row r="247">
          <cell r="B247" t="str">
            <v>PKP03</v>
          </cell>
        </row>
        <row r="248">
          <cell r="B248" t="str">
            <v>PLP01</v>
          </cell>
        </row>
        <row r="249">
          <cell r="B249" t="str">
            <v>PLP02</v>
          </cell>
        </row>
        <row r="250">
          <cell r="B250" t="str">
            <v>PLT01</v>
          </cell>
        </row>
        <row r="251">
          <cell r="B251" t="str">
            <v>PTP01</v>
          </cell>
        </row>
        <row r="252">
          <cell r="B252" t="str">
            <v>PTP02</v>
          </cell>
        </row>
        <row r="253">
          <cell r="B253" t="str">
            <v>PYT01</v>
          </cell>
        </row>
        <row r="254">
          <cell r="B254" t="str">
            <v>RUT01</v>
          </cell>
        </row>
        <row r="255">
          <cell r="B255" t="str">
            <v>SET01</v>
          </cell>
        </row>
        <row r="256">
          <cell r="B256" t="str">
            <v>SGC01</v>
          </cell>
        </row>
        <row r="257">
          <cell r="B257" t="str">
            <v>SGC02</v>
          </cell>
        </row>
        <row r="258">
          <cell r="B258" t="str">
            <v>SGC03</v>
          </cell>
        </row>
        <row r="259">
          <cell r="B259" t="str">
            <v>SGD01</v>
          </cell>
        </row>
        <row r="260">
          <cell r="B260" t="str">
            <v>SGT01</v>
          </cell>
        </row>
        <row r="261">
          <cell r="B261" t="str">
            <v>SKP01</v>
          </cell>
        </row>
        <row r="262">
          <cell r="B262" t="str">
            <v>SKP02</v>
          </cell>
        </row>
        <row r="263">
          <cell r="B263" t="str">
            <v>SKT01</v>
          </cell>
        </row>
        <row r="264">
          <cell r="B264" t="str">
            <v>SNP01</v>
          </cell>
        </row>
        <row r="265">
          <cell r="B265" t="str">
            <v>THT01</v>
          </cell>
        </row>
        <row r="266">
          <cell r="B266" t="str">
            <v>TNP01</v>
          </cell>
        </row>
        <row r="267">
          <cell r="B267" t="str">
            <v>TNP02</v>
          </cell>
        </row>
        <row r="268">
          <cell r="B268" t="str">
            <v>TNP03</v>
          </cell>
        </row>
        <row r="269">
          <cell r="B269" t="str">
            <v>TRP01</v>
          </cell>
        </row>
        <row r="270">
          <cell r="B270" t="str">
            <v>TRT01</v>
          </cell>
        </row>
        <row r="271">
          <cell r="B271" t="str">
            <v>TWT01</v>
          </cell>
        </row>
        <row r="272">
          <cell r="B272" t="str">
            <v>USH02</v>
          </cell>
        </row>
        <row r="273">
          <cell r="B273" t="str">
            <v>USP01</v>
          </cell>
        </row>
        <row r="274">
          <cell r="B274" t="str">
            <v>USP02</v>
          </cell>
        </row>
        <row r="275">
          <cell r="B275" t="str">
            <v>USP03</v>
          </cell>
        </row>
        <row r="276">
          <cell r="B276" t="str">
            <v>USP04</v>
          </cell>
        </row>
        <row r="277">
          <cell r="B277" t="str">
            <v>USP05</v>
          </cell>
        </row>
        <row r="278">
          <cell r="B278" t="str">
            <v>USP06</v>
          </cell>
        </row>
        <row r="279">
          <cell r="B279" t="str">
            <v>USP07</v>
          </cell>
        </row>
        <row r="280">
          <cell r="B280" t="str">
            <v>UST01</v>
          </cell>
        </row>
        <row r="281">
          <cell r="B281" t="str">
            <v>UYT01</v>
          </cell>
        </row>
        <row r="282">
          <cell r="B282" t="str">
            <v>VEP01</v>
          </cell>
        </row>
        <row r="283">
          <cell r="B283" t="str">
            <v>VNP01</v>
          </cell>
        </row>
        <row r="284">
          <cell r="B284" t="str">
            <v>VNP02</v>
          </cell>
        </row>
        <row r="285">
          <cell r="B285" t="str">
            <v>VNP03</v>
          </cell>
        </row>
        <row r="286">
          <cell r="B286" t="str">
            <v>WEF05</v>
          </cell>
        </row>
        <row r="287">
          <cell r="B287" t="str">
            <v>WEF07</v>
          </cell>
        </row>
        <row r="288">
          <cell r="B288" t="str">
            <v>WEF12</v>
          </cell>
        </row>
        <row r="289">
          <cell r="B289" t="str">
            <v>WEF13</v>
          </cell>
        </row>
        <row r="290">
          <cell r="B290" t="str">
            <v>WEF17</v>
          </cell>
        </row>
        <row r="291">
          <cell r="B291" t="str">
            <v>WEF18</v>
          </cell>
        </row>
        <row r="292">
          <cell r="B292" t="str">
            <v>WEF21</v>
          </cell>
        </row>
        <row r="293">
          <cell r="B293" t="str">
            <v>WEF24</v>
          </cell>
        </row>
        <row r="294">
          <cell r="B294" t="str">
            <v>WEF25</v>
          </cell>
        </row>
        <row r="295">
          <cell r="B295" t="str">
            <v>WEF29</v>
          </cell>
        </row>
        <row r="296">
          <cell r="B296" t="str">
            <v>ZAP01</v>
          </cell>
        </row>
        <row r="297">
          <cell r="B297" t="str">
            <v>ZAP02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P&amp;L Summary"/>
      <sheetName val="YTD Net Sales"/>
      <sheetName val="Monthy Net Sales"/>
      <sheetName val="Net Sales Comments"/>
      <sheetName val="Cost of Goods Sold"/>
      <sheetName val="innovation schedule"/>
      <sheetName val="Contribution budget"/>
      <sheetName val="Contribution2004"/>
      <sheetName val="Contribution fc1"/>
      <sheetName val="Media Spend"/>
      <sheetName val="Promo Spend"/>
      <sheetName val="Distri-Overheads-Sundries"/>
      <sheetName val="working capiltal"/>
      <sheetName val="MC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E1" t="str">
            <v>YTD Dec</v>
          </cell>
          <cell r="F1" t="str">
            <v>K Euros</v>
          </cell>
          <cell r="G1" t="str">
            <v>IFRS</v>
          </cell>
          <cell r="H1" t="str">
            <v>Exercise</v>
          </cell>
          <cell r="I1" t="str">
            <v>Account Code</v>
          </cell>
          <cell r="J1" t="str">
            <v>Cost Center</v>
          </cell>
        </row>
        <row r="4">
          <cell r="C4" t="str">
            <v>Contribution Analysis</v>
          </cell>
        </row>
        <row r="5">
          <cell r="C5" t="str">
            <v>IFRS.</v>
          </cell>
        </row>
        <row r="8">
          <cell r="E8" t="str">
            <v>Sales</v>
          </cell>
          <cell r="F8" t="str">
            <v>Cost of Goods Sold</v>
          </cell>
          <cell r="G8" t="str">
            <v>GROSS PROFIT</v>
          </cell>
          <cell r="H8" t="str">
            <v>Advertising</v>
          </cell>
          <cell r="I8" t="str">
            <v>Promotion Marketing</v>
          </cell>
          <cell r="J8" t="str">
            <v>Promotion Commercial</v>
          </cell>
          <cell r="K8" t="str">
            <v>Promotion Trade</v>
          </cell>
          <cell r="L8" t="str">
            <v>Promotion Dental</v>
          </cell>
          <cell r="M8" t="str">
            <v>NLP Promo</v>
          </cell>
          <cell r="N8" t="str">
            <v>Total Promotion</v>
          </cell>
          <cell r="O8" t="str">
            <v>Total Adv &amp; Promo</v>
          </cell>
          <cell r="P8" t="str">
            <v>CONTRIBUTION</v>
          </cell>
          <cell r="R8" t="str">
            <v>GROSS PROFIT</v>
          </cell>
          <cell r="W8" t="str">
            <v>CONTRIBUTION</v>
          </cell>
        </row>
        <row r="9">
          <cell r="E9" t="str">
            <v>Budget Unison 2005</v>
          </cell>
          <cell r="F9" t="str">
            <v>Budget Unison 2005</v>
          </cell>
          <cell r="G9" t="str">
            <v>Budget Unison 2005</v>
          </cell>
          <cell r="H9" t="str">
            <v>Budget Unison 2005</v>
          </cell>
          <cell r="I9" t="str">
            <v>Budget Unison 2005</v>
          </cell>
          <cell r="J9" t="str">
            <v>Budget Unison 2005</v>
          </cell>
          <cell r="K9" t="str">
            <v>Budget Unison 2005</v>
          </cell>
          <cell r="L9" t="str">
            <v>Budget Unison 2005</v>
          </cell>
          <cell r="M9" t="str">
            <v>Budget Unison 2005</v>
          </cell>
          <cell r="N9" t="str">
            <v>Budget Unison 2005</v>
          </cell>
          <cell r="O9" t="str">
            <v>Budget Unison 2005</v>
          </cell>
          <cell r="P9" t="str">
            <v>Budget Unison 2005</v>
          </cell>
          <cell r="R9" t="str">
            <v>Actual 2004</v>
          </cell>
          <cell r="S9" t="str">
            <v>Budget Unison 2005</v>
          </cell>
          <cell r="T9" t="str">
            <v>vs Fcst</v>
          </cell>
          <cell r="U9" t="str">
            <v>vs Bud</v>
          </cell>
          <cell r="W9" t="str">
            <v>Actual 2004</v>
          </cell>
          <cell r="X9" t="str">
            <v>Budget Unison 2005</v>
          </cell>
          <cell r="Y9" t="str">
            <v>vs Fcst</v>
          </cell>
          <cell r="Z9" t="str">
            <v>vs Bud</v>
          </cell>
        </row>
        <row r="10">
          <cell r="D10" t="str">
            <v>Premium toothpaste</v>
          </cell>
          <cell r="E10">
            <v>-3767.5391100000002</v>
          </cell>
          <cell r="F10">
            <v>1493.3818100000001</v>
          </cell>
          <cell r="G10">
            <v>-2274.1573000000003</v>
          </cell>
          <cell r="H10">
            <v>2759.5642800000005</v>
          </cell>
          <cell r="I10">
            <v>119.5</v>
          </cell>
          <cell r="J10" t="str">
            <v>0</v>
          </cell>
          <cell r="K10" t="str">
            <v>0</v>
          </cell>
          <cell r="L10" t="str">
            <v>0</v>
          </cell>
          <cell r="M10" t="str">
            <v>0</v>
          </cell>
          <cell r="N10">
            <v>119.5</v>
          </cell>
          <cell r="O10">
            <v>2879.0642800000005</v>
          </cell>
          <cell r="P10">
            <v>604.90697999999986</v>
          </cell>
          <cell r="R10">
            <v>-2038.3745200000001</v>
          </cell>
          <cell r="S10">
            <v>-2274.1573000000003</v>
          </cell>
          <cell r="T10">
            <v>0.11567196199057679</v>
          </cell>
          <cell r="U10">
            <v>0</v>
          </cell>
          <cell r="W10">
            <v>580.30495999999971</v>
          </cell>
          <cell r="X10">
            <v>604.90697999999986</v>
          </cell>
          <cell r="Y10">
            <v>4.2394984871403071E-2</v>
          </cell>
          <cell r="Z10">
            <v>0</v>
          </cell>
        </row>
        <row r="11">
          <cell r="D11" t="str">
            <v>Regular 3 stripe toothpaste</v>
          </cell>
          <cell r="E11">
            <v>-8822.5440400000007</v>
          </cell>
          <cell r="F11">
            <v>3873.9094800000003</v>
          </cell>
          <cell r="G11">
            <v>-4948.6345600000004</v>
          </cell>
          <cell r="H11">
            <v>264.9999600000001</v>
          </cell>
          <cell r="I11">
            <v>425.37004000000002</v>
          </cell>
          <cell r="J11" t="str">
            <v>0</v>
          </cell>
          <cell r="K11">
            <v>238.66774000000001</v>
          </cell>
          <cell r="L11" t="str">
            <v>0</v>
          </cell>
          <cell r="M11" t="str">
            <v>0</v>
          </cell>
          <cell r="N11">
            <v>664.03778</v>
          </cell>
          <cell r="O11">
            <v>929.03773999999999</v>
          </cell>
          <cell r="P11">
            <v>-4019.5968199999998</v>
          </cell>
          <cell r="R11">
            <v>-5591.4503399999994</v>
          </cell>
          <cell r="S11">
            <v>-4948.6345600000004</v>
          </cell>
          <cell r="T11">
            <v>-0.11496405063305973</v>
          </cell>
          <cell r="U11">
            <v>0</v>
          </cell>
          <cell r="W11">
            <v>-4818.8325999999988</v>
          </cell>
          <cell r="X11">
            <v>-4019.5968199999998</v>
          </cell>
          <cell r="Y11">
            <v>-0.16585672222770287</v>
          </cell>
          <cell r="Z11">
            <v>0</v>
          </cell>
        </row>
        <row r="12">
          <cell r="D12" t="str">
            <v>Whitening toothpaste</v>
          </cell>
          <cell r="E12">
            <v>-9375.1333899999991</v>
          </cell>
          <cell r="F12">
            <v>2849.4105600000003</v>
          </cell>
          <cell r="G12">
            <v>-6525.7228299999988</v>
          </cell>
          <cell r="H12" t="str">
            <v>0</v>
          </cell>
          <cell r="I12">
            <v>58.5</v>
          </cell>
          <cell r="J12" t="str">
            <v>0</v>
          </cell>
          <cell r="K12">
            <v>54</v>
          </cell>
          <cell r="L12" t="str">
            <v>0</v>
          </cell>
          <cell r="M12" t="str">
            <v>0</v>
          </cell>
          <cell r="N12">
            <v>112.5</v>
          </cell>
          <cell r="O12">
            <v>112.5</v>
          </cell>
          <cell r="P12">
            <v>-6413.2228299999988</v>
          </cell>
          <cell r="R12">
            <v>-6168.8628499999995</v>
          </cell>
          <cell r="S12">
            <v>-6525.7228299999988</v>
          </cell>
          <cell r="T12">
            <v>5.7848583876362124E-2</v>
          </cell>
          <cell r="U12">
            <v>0</v>
          </cell>
          <cell r="W12">
            <v>-5921.9233100000001</v>
          </cell>
          <cell r="X12">
            <v>-6413.2228299999988</v>
          </cell>
          <cell r="Y12">
            <v>8.2962830533514401E-2</v>
          </cell>
          <cell r="Z12">
            <v>0</v>
          </cell>
        </row>
        <row r="13">
          <cell r="D13" t="str">
            <v>Child toothpaste</v>
          </cell>
          <cell r="E13">
            <v>-859.24315000000001</v>
          </cell>
          <cell r="F13">
            <v>481.00113999999991</v>
          </cell>
          <cell r="G13">
            <v>-378.24200999999999</v>
          </cell>
          <cell r="H13" t="str">
            <v>0</v>
          </cell>
          <cell r="I13">
            <v>17.5</v>
          </cell>
          <cell r="J13" t="str">
            <v>0</v>
          </cell>
          <cell r="K13" t="str">
            <v>0</v>
          </cell>
          <cell r="L13" t="str">
            <v>0</v>
          </cell>
          <cell r="M13" t="str">
            <v>0</v>
          </cell>
          <cell r="N13">
            <v>17.5</v>
          </cell>
          <cell r="O13">
            <v>17.5</v>
          </cell>
          <cell r="P13">
            <v>-360.74201000000005</v>
          </cell>
          <cell r="R13">
            <v>-31.788649999999961</v>
          </cell>
          <cell r="S13">
            <v>-378.24200999999999</v>
          </cell>
          <cell r="T13">
            <v>10.898649675277197</v>
          </cell>
          <cell r="U13">
            <v>0</v>
          </cell>
          <cell r="W13">
            <v>-14.165739999999987</v>
          </cell>
          <cell r="X13">
            <v>-360.74201000000005</v>
          </cell>
          <cell r="Y13">
            <v>24.465807645770738</v>
          </cell>
          <cell r="Z13">
            <v>0</v>
          </cell>
        </row>
        <row r="14">
          <cell r="D14" t="str">
            <v>Aquafresh Other</v>
          </cell>
          <cell r="E14">
            <v>-107.57728</v>
          </cell>
          <cell r="F14">
            <v>28.645379999999999</v>
          </cell>
          <cell r="G14">
            <v>-78.931899999999999</v>
          </cell>
          <cell r="H14" t="str">
            <v>0</v>
          </cell>
          <cell r="I14" t="str">
            <v>0</v>
          </cell>
          <cell r="J14" t="str">
            <v>0</v>
          </cell>
          <cell r="K14" t="str">
            <v>0</v>
          </cell>
          <cell r="L14" t="str">
            <v>0</v>
          </cell>
          <cell r="M14" t="str">
            <v>0</v>
          </cell>
          <cell r="N14" t="str">
            <v>0</v>
          </cell>
          <cell r="O14" t="str">
            <v>0</v>
          </cell>
          <cell r="P14">
            <v>-78.931899999999999</v>
          </cell>
          <cell r="R14">
            <v>-107.15694999999998</v>
          </cell>
          <cell r="S14">
            <v>-78.931899999999999</v>
          </cell>
          <cell r="T14">
            <v>-0.26339915423124666</v>
          </cell>
          <cell r="U14">
            <v>0</v>
          </cell>
          <cell r="W14">
            <v>-107.15694999999998</v>
          </cell>
          <cell r="X14">
            <v>-78.931899999999999</v>
          </cell>
          <cell r="Y14">
            <v>-0.26339915423124666</v>
          </cell>
          <cell r="Z14">
            <v>0</v>
          </cell>
        </row>
        <row r="15">
          <cell r="D15" t="str">
            <v>Aquafresh Paste</v>
          </cell>
          <cell r="E15">
            <v>-22932.036970000001</v>
          </cell>
          <cell r="F15">
            <v>8726.3483699999997</v>
          </cell>
          <cell r="G15">
            <v>-14205.688599999998</v>
          </cell>
          <cell r="H15">
            <v>3024.5642400000006</v>
          </cell>
          <cell r="I15">
            <v>620.87004000000002</v>
          </cell>
          <cell r="J15" t="str">
            <v>0</v>
          </cell>
          <cell r="K15">
            <v>292.66773999999998</v>
          </cell>
          <cell r="L15" t="str">
            <v>0</v>
          </cell>
          <cell r="M15" t="str">
            <v>0</v>
          </cell>
          <cell r="N15">
            <v>913.53778</v>
          </cell>
          <cell r="O15">
            <v>3938.1020200000003</v>
          </cell>
          <cell r="P15">
            <v>-10267.586579999996</v>
          </cell>
          <cell r="R15">
            <v>-13937.633309999997</v>
          </cell>
          <cell r="S15">
            <v>-14205.688599999998</v>
          </cell>
          <cell r="T15">
            <v>1.9232482591407786E-2</v>
          </cell>
          <cell r="U15">
            <v>0</v>
          </cell>
          <cell r="W15">
            <v>-10281.773640000001</v>
          </cell>
          <cell r="X15">
            <v>-10267.586579999996</v>
          </cell>
          <cell r="Y15">
            <v>-1.3798261366903286E-3</v>
          </cell>
          <cell r="Z15">
            <v>0</v>
          </cell>
        </row>
        <row r="16">
          <cell r="D16" t="str">
            <v>Manual Brushes</v>
          </cell>
          <cell r="E16">
            <v>-11967.247380000001</v>
          </cell>
          <cell r="F16">
            <v>3794.9704299999999</v>
          </cell>
          <cell r="G16">
            <v>-8172.2769500000013</v>
          </cell>
          <cell r="H16">
            <v>2167.2660000000001</v>
          </cell>
          <cell r="I16">
            <v>39.5</v>
          </cell>
          <cell r="J16" t="str">
            <v>0</v>
          </cell>
          <cell r="K16">
            <v>160.43563999999998</v>
          </cell>
          <cell r="L16">
            <v>11</v>
          </cell>
          <cell r="M16" t="str">
            <v>0</v>
          </cell>
          <cell r="N16">
            <v>210.93563999999998</v>
          </cell>
          <cell r="O16">
            <v>2378.2016399999998</v>
          </cell>
          <cell r="P16">
            <v>-5794.0753100000002</v>
          </cell>
          <cell r="R16">
            <v>-8083.8136399999994</v>
          </cell>
          <cell r="S16">
            <v>-8172.2769500000013</v>
          </cell>
          <cell r="T16">
            <v>1.0943264397174045E-2</v>
          </cell>
          <cell r="U16">
            <v>0</v>
          </cell>
          <cell r="W16">
            <v>-5707.8726699999988</v>
          </cell>
          <cell r="X16">
            <v>-5794.0753100000002</v>
          </cell>
          <cell r="Y16">
            <v>1.5102411175545959E-2</v>
          </cell>
          <cell r="Z16">
            <v>0</v>
          </cell>
        </row>
        <row r="17">
          <cell r="D17" t="str">
            <v>Electrical Brushes</v>
          </cell>
          <cell r="E17">
            <v>0</v>
          </cell>
          <cell r="F17" t="str">
            <v>0</v>
          </cell>
          <cell r="G17">
            <v>0</v>
          </cell>
          <cell r="H17" t="str">
            <v>0</v>
          </cell>
          <cell r="I17" t="str">
            <v>0</v>
          </cell>
          <cell r="J17" t="str">
            <v>0</v>
          </cell>
          <cell r="K17">
            <v>46.042800000000007</v>
          </cell>
          <cell r="L17" t="str">
            <v>0</v>
          </cell>
          <cell r="M17" t="str">
            <v>0</v>
          </cell>
          <cell r="N17">
            <v>46.042800000000007</v>
          </cell>
          <cell r="O17">
            <v>46.042800000000007</v>
          </cell>
          <cell r="P17">
            <v>46.042800000000007</v>
          </cell>
          <cell r="R17">
            <v>-65.588519999999988</v>
          </cell>
          <cell r="S17">
            <v>0</v>
          </cell>
          <cell r="T17">
            <v>-1</v>
          </cell>
          <cell r="U17">
            <v>0</v>
          </cell>
          <cell r="W17">
            <v>-7.6717499999999923</v>
          </cell>
          <cell r="X17">
            <v>46.042800000000007</v>
          </cell>
          <cell r="Y17">
            <v>-7.0016032847785779</v>
          </cell>
          <cell r="Z17">
            <v>0</v>
          </cell>
        </row>
        <row r="18">
          <cell r="D18" t="str">
            <v>Aquafresh Brushes</v>
          </cell>
          <cell r="E18">
            <v>-11967.247380000001</v>
          </cell>
          <cell r="F18">
            <v>3794.9704299999999</v>
          </cell>
          <cell r="G18">
            <v>-8172.2769500000013</v>
          </cell>
          <cell r="H18">
            <v>2167.2660000000001</v>
          </cell>
          <cell r="I18">
            <v>39.5</v>
          </cell>
          <cell r="J18" t="str">
            <v>0</v>
          </cell>
          <cell r="K18">
            <v>206.47843999999998</v>
          </cell>
          <cell r="L18">
            <v>11</v>
          </cell>
          <cell r="M18" t="str">
            <v>0</v>
          </cell>
          <cell r="N18">
            <v>256.97843999999998</v>
          </cell>
          <cell r="O18">
            <v>2424.2444399999999</v>
          </cell>
          <cell r="P18">
            <v>-5748.0325099999991</v>
          </cell>
          <cell r="R18">
            <v>-8149.4021599999996</v>
          </cell>
          <cell r="S18">
            <v>-8172.2769500000013</v>
          </cell>
          <cell r="T18">
            <v>2.8069286005148711E-3</v>
          </cell>
          <cell r="U18">
            <v>0</v>
          </cell>
          <cell r="W18">
            <v>-5715.5444199999993</v>
          </cell>
          <cell r="X18">
            <v>-5748.0325099999991</v>
          </cell>
          <cell r="Y18">
            <v>5.6841636793717428E-3</v>
          </cell>
          <cell r="Z18">
            <v>0</v>
          </cell>
        </row>
        <row r="19">
          <cell r="D19" t="str">
            <v>Aquafresh Gum/Lozenges &amp; Mouthwash</v>
          </cell>
          <cell r="E19">
            <v>-288.33203000000003</v>
          </cell>
          <cell r="F19">
            <v>90.195030000000017</v>
          </cell>
          <cell r="G19">
            <v>-198.13699999999994</v>
          </cell>
          <cell r="H19" t="str">
            <v>0</v>
          </cell>
          <cell r="I19" t="str">
            <v>0</v>
          </cell>
          <cell r="J19" t="str">
            <v>0</v>
          </cell>
          <cell r="K19" t="str">
            <v>0</v>
          </cell>
          <cell r="L19" t="str">
            <v>0</v>
          </cell>
          <cell r="M19" t="str">
            <v>0</v>
          </cell>
          <cell r="N19" t="str">
            <v>0</v>
          </cell>
          <cell r="O19" t="str">
            <v>0</v>
          </cell>
          <cell r="P19">
            <v>-198.13699999999994</v>
          </cell>
          <cell r="R19">
            <v>-518.25898999999993</v>
          </cell>
          <cell r="S19">
            <v>-198.13699999999994</v>
          </cell>
          <cell r="T19">
            <v>-0.617687287971599</v>
          </cell>
          <cell r="U19">
            <v>0</v>
          </cell>
          <cell r="W19">
            <v>-517.90807999999993</v>
          </cell>
          <cell r="X19">
            <v>-198.13699999999994</v>
          </cell>
          <cell r="Y19">
            <v>-0.61742825097457454</v>
          </cell>
          <cell r="Z19">
            <v>0</v>
          </cell>
        </row>
        <row r="20">
          <cell r="D20" t="str">
            <v>Aquafresh Exc WKIts</v>
          </cell>
          <cell r="E20">
            <v>-35187.616380000007</v>
          </cell>
          <cell r="F20">
            <v>12611.51383</v>
          </cell>
          <cell r="G20">
            <v>-22576.102549999996</v>
          </cell>
          <cell r="H20">
            <v>5191.8302400000002</v>
          </cell>
          <cell r="I20">
            <v>660.37004000000002</v>
          </cell>
          <cell r="J20" t="str">
            <v>0</v>
          </cell>
          <cell r="K20">
            <v>499.14617999999996</v>
          </cell>
          <cell r="L20">
            <v>11</v>
          </cell>
          <cell r="M20" t="str">
            <v>0</v>
          </cell>
          <cell r="N20">
            <v>1170.51622</v>
          </cell>
          <cell r="O20">
            <v>6362.3464600000007</v>
          </cell>
          <cell r="P20">
            <v>-16213.756089999997</v>
          </cell>
          <cell r="R20">
            <v>-22605.294459999997</v>
          </cell>
          <cell r="S20">
            <v>-22576.102549999996</v>
          </cell>
          <cell r="T20">
            <v>-1.291374905629138E-3</v>
          </cell>
          <cell r="U20">
            <v>0</v>
          </cell>
          <cell r="W20">
            <v>-16515.226139999995</v>
          </cell>
          <cell r="X20">
            <v>-16213.756089999997</v>
          </cell>
          <cell r="Y20">
            <v>-1.8254067334254387E-2</v>
          </cell>
          <cell r="Z20">
            <v>0</v>
          </cell>
        </row>
        <row r="21">
          <cell r="D21" t="str">
            <v>AQF Pure White</v>
          </cell>
          <cell r="E21">
            <v>0</v>
          </cell>
          <cell r="F21">
            <v>0</v>
          </cell>
          <cell r="G21">
            <v>0</v>
          </cell>
          <cell r="H21" t="str">
            <v>0</v>
          </cell>
          <cell r="I21">
            <v>0</v>
          </cell>
          <cell r="J21" t="str">
            <v>0</v>
          </cell>
          <cell r="K21">
            <v>0</v>
          </cell>
          <cell r="L21" t="str">
            <v>0</v>
          </cell>
          <cell r="M21" t="str">
            <v>0</v>
          </cell>
          <cell r="N21">
            <v>0</v>
          </cell>
          <cell r="O21">
            <v>0</v>
          </cell>
          <cell r="P21">
            <v>0</v>
          </cell>
          <cell r="R21">
            <v>-1252.28612</v>
          </cell>
          <cell r="S21">
            <v>0</v>
          </cell>
          <cell r="T21">
            <v>-1</v>
          </cell>
          <cell r="U21">
            <v>0</v>
          </cell>
          <cell r="W21">
            <v>-905.04724999999996</v>
          </cell>
          <cell r="X21">
            <v>0</v>
          </cell>
          <cell r="Y21">
            <v>-1</v>
          </cell>
          <cell r="Z21">
            <v>0</v>
          </cell>
        </row>
        <row r="22">
          <cell r="D22" t="str">
            <v>AQF Pure White Ultra</v>
          </cell>
          <cell r="E22">
            <v>0</v>
          </cell>
          <cell r="F22">
            <v>0</v>
          </cell>
          <cell r="G22">
            <v>0</v>
          </cell>
          <cell r="H22">
            <v>0</v>
          </cell>
          <cell r="I22">
            <v>0</v>
          </cell>
          <cell r="J22" t="str">
            <v>0</v>
          </cell>
          <cell r="K22">
            <v>0</v>
          </cell>
          <cell r="L22" t="str">
            <v>0</v>
          </cell>
          <cell r="M22" t="str">
            <v>0</v>
          </cell>
          <cell r="N22">
            <v>0</v>
          </cell>
          <cell r="O22">
            <v>0</v>
          </cell>
          <cell r="P22">
            <v>0</v>
          </cell>
          <cell r="R22">
            <v>-1593.7933000000003</v>
          </cell>
          <cell r="S22">
            <v>0</v>
          </cell>
          <cell r="T22">
            <v>-1</v>
          </cell>
          <cell r="U22">
            <v>0</v>
          </cell>
          <cell r="W22">
            <v>1333.3091499999998</v>
          </cell>
          <cell r="X22">
            <v>0</v>
          </cell>
          <cell r="Y22">
            <v>-1</v>
          </cell>
          <cell r="Z22">
            <v>0</v>
          </cell>
        </row>
        <row r="23">
          <cell r="D23" t="str">
            <v>Withening Kits</v>
          </cell>
          <cell r="E23">
            <v>0</v>
          </cell>
          <cell r="F23">
            <v>0</v>
          </cell>
          <cell r="G23">
            <v>0</v>
          </cell>
          <cell r="H23">
            <v>0</v>
          </cell>
          <cell r="I23">
            <v>0</v>
          </cell>
          <cell r="J23" t="str">
            <v>0</v>
          </cell>
          <cell r="K23">
            <v>0</v>
          </cell>
          <cell r="L23" t="str">
            <v>0</v>
          </cell>
          <cell r="M23" t="str">
            <v>0</v>
          </cell>
          <cell r="N23">
            <v>0</v>
          </cell>
          <cell r="O23">
            <v>0</v>
          </cell>
          <cell r="P23">
            <v>0</v>
          </cell>
          <cell r="R23">
            <v>-2846.07942</v>
          </cell>
          <cell r="S23">
            <v>0</v>
          </cell>
          <cell r="T23">
            <v>-1</v>
          </cell>
          <cell r="U23">
            <v>0</v>
          </cell>
          <cell r="W23">
            <v>428.26189999999974</v>
          </cell>
          <cell r="X23">
            <v>0</v>
          </cell>
          <cell r="Y23">
            <v>-1</v>
          </cell>
          <cell r="Z23">
            <v>0</v>
          </cell>
        </row>
        <row r="24">
          <cell r="D24" t="str">
            <v>AQUAFRESH</v>
          </cell>
          <cell r="E24">
            <v>-35187.616380000007</v>
          </cell>
          <cell r="F24">
            <v>12611.51383</v>
          </cell>
          <cell r="G24">
            <v>-22576.102549999996</v>
          </cell>
          <cell r="H24">
            <v>5191.8302400000002</v>
          </cell>
          <cell r="I24">
            <v>660.37004000000002</v>
          </cell>
          <cell r="J24" t="str">
            <v>0</v>
          </cell>
          <cell r="K24">
            <v>499.14617999999996</v>
          </cell>
          <cell r="L24">
            <v>11</v>
          </cell>
          <cell r="M24" t="str">
            <v>0</v>
          </cell>
          <cell r="N24">
            <v>1170.51622</v>
          </cell>
          <cell r="O24">
            <v>6362.3464600000007</v>
          </cell>
          <cell r="P24">
            <v>-16213.756089999997</v>
          </cell>
          <cell r="R24">
            <v>-25451.373879999996</v>
          </cell>
          <cell r="S24">
            <v>-22576.102549999996</v>
          </cell>
          <cell r="T24">
            <v>-0.11297116389694874</v>
          </cell>
          <cell r="U24">
            <v>0</v>
          </cell>
          <cell r="W24">
            <v>-16086.964239999994</v>
          </cell>
          <cell r="X24">
            <v>-16213.756089999997</v>
          </cell>
          <cell r="Y24">
            <v>7.8816517590520416E-3</v>
          </cell>
          <cell r="Z24">
            <v>0</v>
          </cell>
        </row>
        <row r="25">
          <cell r="D25" t="str">
            <v>Sensodyne Paste</v>
          </cell>
          <cell r="E25">
            <v>-14613.142950000001</v>
          </cell>
          <cell r="F25">
            <v>3741.9417399999998</v>
          </cell>
          <cell r="G25">
            <v>-10871.201209999999</v>
          </cell>
          <cell r="H25">
            <v>2829.2609200000006</v>
          </cell>
          <cell r="I25">
            <v>148.1</v>
          </cell>
          <cell r="J25" t="str">
            <v>0</v>
          </cell>
          <cell r="K25">
            <v>205.51420000000005</v>
          </cell>
          <cell r="L25">
            <v>356.5</v>
          </cell>
          <cell r="M25" t="str">
            <v>0</v>
          </cell>
          <cell r="N25">
            <v>710.11419999999998</v>
          </cell>
          <cell r="O25">
            <v>3539.3751200000002</v>
          </cell>
          <cell r="P25">
            <v>-7331.8260900000014</v>
          </cell>
          <cell r="R25">
            <v>-11055.50129</v>
          </cell>
          <cell r="S25">
            <v>-10871.201209999999</v>
          </cell>
          <cell r="T25">
            <v>-1.6670440820870356E-2</v>
          </cell>
          <cell r="U25">
            <v>0</v>
          </cell>
          <cell r="W25">
            <v>-7442.9642099999992</v>
          </cell>
          <cell r="X25">
            <v>-7331.8260900000014</v>
          </cell>
          <cell r="Y25">
            <v>-1.4931970229102823E-2</v>
          </cell>
          <cell r="Z25">
            <v>0</v>
          </cell>
        </row>
        <row r="26">
          <cell r="D26" t="str">
            <v>Sensodyne Brushes</v>
          </cell>
          <cell r="E26">
            <v>-1130.66578</v>
          </cell>
          <cell r="F26">
            <v>495.52854000000002</v>
          </cell>
          <cell r="G26">
            <v>-635.13723999999991</v>
          </cell>
          <cell r="H26">
            <v>389.84899999999999</v>
          </cell>
          <cell r="I26">
            <v>52</v>
          </cell>
          <cell r="J26" t="str">
            <v>0</v>
          </cell>
          <cell r="K26">
            <v>77.099999999999994</v>
          </cell>
          <cell r="L26" t="str">
            <v>0</v>
          </cell>
          <cell r="M26" t="str">
            <v>0</v>
          </cell>
          <cell r="N26">
            <v>129.1</v>
          </cell>
          <cell r="O26">
            <v>518.94899999999984</v>
          </cell>
          <cell r="P26">
            <v>-116.18823999999999</v>
          </cell>
          <cell r="R26">
            <v>-1.1492799999999983</v>
          </cell>
          <cell r="S26">
            <v>-635.13723999999991</v>
          </cell>
          <cell r="T26">
            <v>551.63925240150434</v>
          </cell>
          <cell r="U26">
            <v>0</v>
          </cell>
          <cell r="W26">
            <v>76.51033000000001</v>
          </cell>
          <cell r="X26">
            <v>-116.18823999999999</v>
          </cell>
          <cell r="Y26">
            <v>-2.5185954628610281</v>
          </cell>
          <cell r="Z26">
            <v>0</v>
          </cell>
        </row>
        <row r="27">
          <cell r="D27" t="str">
            <v>SENSODYNE</v>
          </cell>
          <cell r="E27">
            <v>-15743.808730000001</v>
          </cell>
          <cell r="F27">
            <v>4237.4702799999995</v>
          </cell>
          <cell r="G27">
            <v>-11506.338449999999</v>
          </cell>
          <cell r="H27">
            <v>3219.1099200000008</v>
          </cell>
          <cell r="I27">
            <v>200.1</v>
          </cell>
          <cell r="J27" t="str">
            <v>0</v>
          </cell>
          <cell r="K27">
            <v>282.61420000000004</v>
          </cell>
          <cell r="L27">
            <v>356.5</v>
          </cell>
          <cell r="M27" t="str">
            <v>0</v>
          </cell>
          <cell r="N27">
            <v>839.21419999999989</v>
          </cell>
          <cell r="O27">
            <v>4058.3241200000002</v>
          </cell>
          <cell r="P27">
            <v>-7448.0143300000009</v>
          </cell>
          <cell r="R27">
            <v>-11056.65057</v>
          </cell>
          <cell r="S27">
            <v>-11506.338449999999</v>
          </cell>
          <cell r="T27">
            <v>4.0671257281127908E-2</v>
          </cell>
          <cell r="U27">
            <v>0</v>
          </cell>
          <cell r="W27">
            <v>-7366.45388</v>
          </cell>
          <cell r="X27">
            <v>-7448.0143300000009</v>
          </cell>
          <cell r="Y27">
            <v>1.1071874110477815E-2</v>
          </cell>
          <cell r="Z27">
            <v>0</v>
          </cell>
        </row>
        <row r="28">
          <cell r="D28" t="str">
            <v>PARODONTAX</v>
          </cell>
          <cell r="E28">
            <v>-2883.1574800000003</v>
          </cell>
          <cell r="F28">
            <v>566.60463000000004</v>
          </cell>
          <cell r="G28">
            <v>-2316.55285</v>
          </cell>
          <cell r="H28">
            <v>135</v>
          </cell>
          <cell r="I28">
            <v>62.5</v>
          </cell>
          <cell r="J28" t="str">
            <v>0</v>
          </cell>
          <cell r="K28">
            <v>12.814500000000001</v>
          </cell>
          <cell r="L28">
            <v>196</v>
          </cell>
          <cell r="M28" t="str">
            <v>0</v>
          </cell>
          <cell r="N28">
            <v>271.31450000000001</v>
          </cell>
          <cell r="O28">
            <v>406.31450000000001</v>
          </cell>
          <cell r="P28">
            <v>-1910.2383499999999</v>
          </cell>
          <cell r="R28">
            <v>-2188.8384600000004</v>
          </cell>
          <cell r="S28">
            <v>-2316.55285</v>
          </cell>
          <cell r="T28">
            <v>5.8348019889964658E-2</v>
          </cell>
          <cell r="U28">
            <v>0</v>
          </cell>
          <cell r="W28">
            <v>-1849.3194200000003</v>
          </cell>
          <cell r="X28">
            <v>-1910.2383499999999</v>
          </cell>
          <cell r="Y28">
            <v>3.2941269821305172E-2</v>
          </cell>
          <cell r="Z28">
            <v>0</v>
          </cell>
        </row>
        <row r="29">
          <cell r="D29" t="str">
            <v>Polident Cleaners</v>
          </cell>
          <cell r="E29">
            <v>-6782.6071300000003</v>
          </cell>
          <cell r="F29">
            <v>3015.6109699999997</v>
          </cell>
          <cell r="G29">
            <v>-3766.9961600000006</v>
          </cell>
          <cell r="H29">
            <v>77.25</v>
          </cell>
          <cell r="I29">
            <v>0.89</v>
          </cell>
          <cell r="J29" t="str">
            <v>0</v>
          </cell>
          <cell r="K29">
            <v>81.497500000000002</v>
          </cell>
          <cell r="L29">
            <v>92.75</v>
          </cell>
          <cell r="M29" t="str">
            <v>0</v>
          </cell>
          <cell r="N29">
            <v>175.13749999999999</v>
          </cell>
          <cell r="O29">
            <v>252.38749999999999</v>
          </cell>
          <cell r="P29">
            <v>-3514.6086599999999</v>
          </cell>
          <cell r="R29">
            <v>-3846.4906500000006</v>
          </cell>
          <cell r="S29">
            <v>-3766.9961600000006</v>
          </cell>
          <cell r="T29">
            <v>-2.0666757632700868E-2</v>
          </cell>
          <cell r="U29">
            <v>0</v>
          </cell>
          <cell r="W29">
            <v>-3659.3179500000006</v>
          </cell>
          <cell r="X29">
            <v>-3514.6086599999999</v>
          </cell>
          <cell r="Y29">
            <v>-3.9545426764569791E-2</v>
          </cell>
          <cell r="Z29">
            <v>0</v>
          </cell>
        </row>
        <row r="30">
          <cell r="D30" t="str">
            <v>Polident Fixatives</v>
          </cell>
          <cell r="E30">
            <v>-9885.2891400000008</v>
          </cell>
          <cell r="F30">
            <v>3303.8333099999995</v>
          </cell>
          <cell r="G30">
            <v>-6581.4558300000008</v>
          </cell>
          <cell r="H30">
            <v>1551.999</v>
          </cell>
          <cell r="I30">
            <v>316.298</v>
          </cell>
          <cell r="J30" t="str">
            <v>0</v>
          </cell>
          <cell r="K30">
            <v>142.29750000000001</v>
          </cell>
          <cell r="L30">
            <v>55</v>
          </cell>
          <cell r="M30" t="str">
            <v>0</v>
          </cell>
          <cell r="N30">
            <v>513.59550000000002</v>
          </cell>
          <cell r="O30">
            <v>2065.5945000000002</v>
          </cell>
          <cell r="P30">
            <v>-4515.8613299999997</v>
          </cell>
          <cell r="R30">
            <v>-6021.8333899999989</v>
          </cell>
          <cell r="S30">
            <v>-6581.4558300000008</v>
          </cell>
          <cell r="T30">
            <v>9.293223570903246E-2</v>
          </cell>
          <cell r="U30">
            <v>0</v>
          </cell>
          <cell r="W30">
            <v>-4853.8276899999983</v>
          </cell>
          <cell r="X30">
            <v>-4515.8613299999997</v>
          </cell>
          <cell r="Y30">
            <v>-6.9628833486670122E-2</v>
          </cell>
          <cell r="Z30">
            <v>0</v>
          </cell>
        </row>
        <row r="31">
          <cell r="D31" t="str">
            <v>POLIDENT</v>
          </cell>
          <cell r="E31">
            <v>-16667.896270000001</v>
          </cell>
          <cell r="F31">
            <v>6319.4442799999997</v>
          </cell>
          <cell r="G31">
            <v>-10348.451990000001</v>
          </cell>
          <cell r="H31">
            <v>1629.249</v>
          </cell>
          <cell r="I31">
            <v>317.18799999999999</v>
          </cell>
          <cell r="J31" t="str">
            <v>0</v>
          </cell>
          <cell r="K31">
            <v>223.79499999999999</v>
          </cell>
          <cell r="L31">
            <v>147.75</v>
          </cell>
          <cell r="M31" t="str">
            <v>0</v>
          </cell>
          <cell r="N31">
            <v>688.73299999999995</v>
          </cell>
          <cell r="O31">
            <v>2317.982</v>
          </cell>
          <cell r="P31">
            <v>-8030.4699900000005</v>
          </cell>
          <cell r="R31">
            <v>-9868.3240399999995</v>
          </cell>
          <cell r="S31">
            <v>-10348.451990000001</v>
          </cell>
          <cell r="T31">
            <v>4.865344389319444E-2</v>
          </cell>
          <cell r="U31">
            <v>0</v>
          </cell>
          <cell r="W31">
            <v>-8513.1456399999988</v>
          </cell>
          <cell r="X31">
            <v>-8030.4699900000005</v>
          </cell>
          <cell r="Y31">
            <v>-5.6697685016933223E-2</v>
          </cell>
          <cell r="Z31">
            <v>0</v>
          </cell>
        </row>
        <row r="32">
          <cell r="D32" t="str">
            <v>Corega Cleaners</v>
          </cell>
          <cell r="E32">
            <v>-811.90970000000004</v>
          </cell>
          <cell r="F32">
            <v>224.2919</v>
          </cell>
          <cell r="G32">
            <v>-587.61779999999987</v>
          </cell>
          <cell r="H32" t="str">
            <v>0</v>
          </cell>
          <cell r="I32">
            <v>0</v>
          </cell>
          <cell r="J32" t="str">
            <v>0</v>
          </cell>
          <cell r="K32" t="str">
            <v>0</v>
          </cell>
          <cell r="L32" t="str">
            <v>0</v>
          </cell>
          <cell r="M32" t="str">
            <v>0</v>
          </cell>
          <cell r="N32">
            <v>0</v>
          </cell>
          <cell r="O32">
            <v>0</v>
          </cell>
          <cell r="P32">
            <v>-587.61779999999987</v>
          </cell>
          <cell r="R32">
            <v>-700.29869000000008</v>
          </cell>
          <cell r="S32">
            <v>-587.61779999999987</v>
          </cell>
          <cell r="T32">
            <v>-0.16090404224517427</v>
          </cell>
          <cell r="U32">
            <v>0</v>
          </cell>
          <cell r="W32">
            <v>-691.31180000000018</v>
          </cell>
          <cell r="X32">
            <v>-587.61779999999987</v>
          </cell>
          <cell r="Y32">
            <v>-0.14999599312495501</v>
          </cell>
          <cell r="Z32">
            <v>0</v>
          </cell>
        </row>
        <row r="33">
          <cell r="D33" t="str">
            <v>Corega Fixatives</v>
          </cell>
          <cell r="E33">
            <v>-3483.0516000000002</v>
          </cell>
          <cell r="F33">
            <v>832.85140999999999</v>
          </cell>
          <cell r="G33">
            <v>-2650.2001900000005</v>
          </cell>
          <cell r="H33" t="str">
            <v>0</v>
          </cell>
          <cell r="I33" t="str">
            <v>0</v>
          </cell>
          <cell r="J33" t="str">
            <v>0</v>
          </cell>
          <cell r="K33">
            <v>32.656060000000004</v>
          </cell>
          <cell r="L33" t="str">
            <v>0</v>
          </cell>
          <cell r="M33" t="str">
            <v>0</v>
          </cell>
          <cell r="N33">
            <v>32.656060000000004</v>
          </cell>
          <cell r="O33">
            <v>32.656060000000004</v>
          </cell>
          <cell r="P33">
            <v>-2617.5441300000002</v>
          </cell>
          <cell r="R33">
            <v>-2889.1072700000004</v>
          </cell>
          <cell r="S33">
            <v>-2650.2001900000005</v>
          </cell>
          <cell r="T33">
            <v>-8.269235361413213E-2</v>
          </cell>
          <cell r="U33">
            <v>0</v>
          </cell>
          <cell r="W33">
            <v>-2881.6313600000003</v>
          </cell>
          <cell r="X33">
            <v>-2617.5441300000002</v>
          </cell>
          <cell r="Y33">
            <v>-9.1645043035622736E-2</v>
          </cell>
          <cell r="Z33">
            <v>0</v>
          </cell>
        </row>
        <row r="34">
          <cell r="D34" t="str">
            <v>COREGA</v>
          </cell>
          <cell r="E34">
            <v>-4294.9613000000008</v>
          </cell>
          <cell r="F34">
            <v>1057.1433099999999</v>
          </cell>
          <cell r="G34">
            <v>-3237.81799</v>
          </cell>
          <cell r="H34" t="str">
            <v>0</v>
          </cell>
          <cell r="I34">
            <v>0</v>
          </cell>
          <cell r="J34" t="str">
            <v>0</v>
          </cell>
          <cell r="K34">
            <v>32.656060000000004</v>
          </cell>
          <cell r="L34" t="str">
            <v>0</v>
          </cell>
          <cell r="M34" t="str">
            <v>0</v>
          </cell>
          <cell r="N34">
            <v>32.656060000000004</v>
          </cell>
          <cell r="O34">
            <v>32.656060000000004</v>
          </cell>
          <cell r="P34">
            <v>-3205.1619300000002</v>
          </cell>
          <cell r="R34">
            <v>-3589.4059600000005</v>
          </cell>
          <cell r="S34">
            <v>-3237.81799</v>
          </cell>
          <cell r="T34">
            <v>-9.7951575808939831E-2</v>
          </cell>
          <cell r="U34">
            <v>0</v>
          </cell>
          <cell r="W34">
            <v>-3572.9431600000007</v>
          </cell>
          <cell r="X34">
            <v>-3205.1619300000002</v>
          </cell>
          <cell r="Y34">
            <v>-0.10293509119243879</v>
          </cell>
          <cell r="Z34">
            <v>0</v>
          </cell>
        </row>
        <row r="35">
          <cell r="D35" t="str">
            <v>POLIGRIP</v>
          </cell>
          <cell r="E35">
            <v>-498.93143999999995</v>
          </cell>
          <cell r="F35">
            <v>122.66923999999999</v>
          </cell>
          <cell r="G35">
            <v>-376.26219999999995</v>
          </cell>
          <cell r="H35" t="str">
            <v>0</v>
          </cell>
          <cell r="I35" t="str">
            <v>0</v>
          </cell>
          <cell r="J35" t="str">
            <v>0</v>
          </cell>
          <cell r="K35">
            <v>3.1248899999999993</v>
          </cell>
          <cell r="L35" t="str">
            <v>0</v>
          </cell>
          <cell r="M35" t="str">
            <v>0</v>
          </cell>
          <cell r="N35">
            <v>3.1248899999999993</v>
          </cell>
          <cell r="O35">
            <v>3.1248899999999993</v>
          </cell>
          <cell r="P35">
            <v>-373.13731000000001</v>
          </cell>
          <cell r="R35">
            <v>-375.64660000000003</v>
          </cell>
          <cell r="S35">
            <v>-376.26219999999995</v>
          </cell>
          <cell r="T35">
            <v>1.6387743160723809E-3</v>
          </cell>
          <cell r="U35">
            <v>0</v>
          </cell>
          <cell r="W35">
            <v>-375.64660000000003</v>
          </cell>
          <cell r="X35">
            <v>-373.13731000000001</v>
          </cell>
          <cell r="Y35">
            <v>-6.6799220331024457E-3</v>
          </cell>
          <cell r="Z35">
            <v>0</v>
          </cell>
        </row>
        <row r="36">
          <cell r="D36" t="str">
            <v>CORSODYL</v>
          </cell>
          <cell r="E36">
            <v>-77.756200000000007</v>
          </cell>
          <cell r="F36">
            <v>23.09939</v>
          </cell>
          <cell r="G36">
            <v>-54.656810000000007</v>
          </cell>
          <cell r="H36" t="str">
            <v>0</v>
          </cell>
          <cell r="I36" t="str">
            <v>0</v>
          </cell>
          <cell r="J36" t="str">
            <v>0</v>
          </cell>
          <cell r="K36" t="str">
            <v>0</v>
          </cell>
          <cell r="L36" t="str">
            <v>0</v>
          </cell>
          <cell r="M36" t="str">
            <v>0</v>
          </cell>
          <cell r="N36" t="str">
            <v>0</v>
          </cell>
          <cell r="O36" t="str">
            <v>0</v>
          </cell>
          <cell r="P36">
            <v>-54.656810000000007</v>
          </cell>
          <cell r="R36">
            <v>-90.435720000000003</v>
          </cell>
          <cell r="S36">
            <v>-54.656810000000007</v>
          </cell>
          <cell r="T36">
            <v>-0.39562807704743208</v>
          </cell>
          <cell r="U36">
            <v>0</v>
          </cell>
          <cell r="W36">
            <v>-88.995559999999998</v>
          </cell>
          <cell r="X36">
            <v>-54.656810000000007</v>
          </cell>
          <cell r="Y36">
            <v>-0.38584790072673281</v>
          </cell>
          <cell r="Z36">
            <v>0</v>
          </cell>
        </row>
        <row r="37">
          <cell r="D37" t="str">
            <v>OTHER ORAL CARE</v>
          </cell>
          <cell r="E37">
            <v>-441</v>
          </cell>
          <cell r="F37">
            <v>227</v>
          </cell>
          <cell r="G37">
            <v>-214</v>
          </cell>
          <cell r="H37" t="str">
            <v>0</v>
          </cell>
          <cell r="I37" t="str">
            <v>0</v>
          </cell>
          <cell r="J37" t="str">
            <v>0</v>
          </cell>
          <cell r="K37" t="str">
            <v>0</v>
          </cell>
          <cell r="L37">
            <v>70.287999999999997</v>
          </cell>
          <cell r="M37" t="str">
            <v>0</v>
          </cell>
          <cell r="N37">
            <v>70.287999999999997</v>
          </cell>
          <cell r="O37">
            <v>70.287999999999997</v>
          </cell>
          <cell r="P37">
            <v>-143.71199999999999</v>
          </cell>
          <cell r="R37">
            <v>-240.93941000000007</v>
          </cell>
          <cell r="S37">
            <v>-214</v>
          </cell>
          <cell r="T37">
            <v>-0.11180989444607696</v>
          </cell>
          <cell r="U37">
            <v>0</v>
          </cell>
          <cell r="W37">
            <v>-198.10613000000009</v>
          </cell>
          <cell r="X37">
            <v>-143.71199999999999</v>
          </cell>
          <cell r="Y37">
            <v>-0.27457065563796579</v>
          </cell>
          <cell r="Z37">
            <v>0</v>
          </cell>
        </row>
        <row r="38">
          <cell r="D38" t="str">
            <v>TOTAL ORAL CARE</v>
          </cell>
          <cell r="E38">
            <v>-75795.127800000017</v>
          </cell>
          <cell r="F38">
            <v>25164.944959999993</v>
          </cell>
          <cell r="G38">
            <v>-50630.182839999994</v>
          </cell>
          <cell r="H38">
            <v>10175.18916</v>
          </cell>
          <cell r="I38">
            <v>1240.1580400000005</v>
          </cell>
          <cell r="J38" t="str">
            <v>0</v>
          </cell>
          <cell r="K38">
            <v>1054.15083</v>
          </cell>
          <cell r="L38">
            <v>781.53800000000001</v>
          </cell>
          <cell r="M38" t="str">
            <v>0</v>
          </cell>
          <cell r="N38">
            <v>3075.8468699999999</v>
          </cell>
          <cell r="O38">
            <v>13251.036029999999</v>
          </cell>
          <cell r="P38">
            <v>-37379.146809999991</v>
          </cell>
          <cell r="R38">
            <v>-52861.61464</v>
          </cell>
          <cell r="S38">
            <v>-50630.182839999994</v>
          </cell>
          <cell r="T38">
            <v>-4.2212706047603347E-2</v>
          </cell>
          <cell r="U38">
            <v>0</v>
          </cell>
          <cell r="W38">
            <v>-38051.574629999981</v>
          </cell>
          <cell r="X38">
            <v>-37379.146809999991</v>
          </cell>
          <cell r="Y38">
            <v>-1.767148472930331E-2</v>
          </cell>
          <cell r="Z38">
            <v>0</v>
          </cell>
        </row>
        <row r="39">
          <cell r="D39" t="str">
            <v>Niquitin Patch</v>
          </cell>
          <cell r="E39">
            <v>-20425.117900000001</v>
          </cell>
          <cell r="F39">
            <v>7991.7225799999987</v>
          </cell>
          <cell r="G39">
            <v>-12433.395320000001</v>
          </cell>
          <cell r="H39">
            <v>3858.3266400000002</v>
          </cell>
          <cell r="I39">
            <v>2071.404</v>
          </cell>
          <cell r="J39" t="str">
            <v>0</v>
          </cell>
          <cell r="K39">
            <v>144.63603000000001</v>
          </cell>
          <cell r="L39" t="str">
            <v>0</v>
          </cell>
          <cell r="M39" t="str">
            <v>0</v>
          </cell>
          <cell r="N39">
            <v>2216.0400300000001</v>
          </cell>
          <cell r="O39">
            <v>6074.3666700000003</v>
          </cell>
          <cell r="P39">
            <v>-6359.0286500000011</v>
          </cell>
          <cell r="R39">
            <v>-9660.9420499999978</v>
          </cell>
          <cell r="S39">
            <v>-12433.395320000001</v>
          </cell>
          <cell r="T39">
            <v>0.28697545805069852</v>
          </cell>
          <cell r="U39">
            <v>0</v>
          </cell>
          <cell r="W39">
            <v>-4017.8981299999982</v>
          </cell>
          <cell r="X39">
            <v>-6359.0286500000011</v>
          </cell>
          <cell r="Y39">
            <v>0.58267542985217591</v>
          </cell>
          <cell r="Z39">
            <v>0</v>
          </cell>
        </row>
        <row r="40">
          <cell r="D40" t="str">
            <v>Niquitin Lozenges</v>
          </cell>
          <cell r="E40">
            <v>-2147.5153700000001</v>
          </cell>
          <cell r="F40">
            <v>614.41926999999998</v>
          </cell>
          <cell r="G40">
            <v>-1533.0960999999995</v>
          </cell>
          <cell r="H40" t="str">
            <v>0</v>
          </cell>
          <cell r="I40" t="str">
            <v>0</v>
          </cell>
          <cell r="J40" t="str">
            <v>0</v>
          </cell>
          <cell r="K40" t="str">
            <v>0</v>
          </cell>
          <cell r="L40" t="str">
            <v>0</v>
          </cell>
          <cell r="M40" t="str">
            <v>0</v>
          </cell>
          <cell r="N40" t="str">
            <v>0</v>
          </cell>
          <cell r="O40" t="str">
            <v>0</v>
          </cell>
          <cell r="P40">
            <v>-1533.0960999999995</v>
          </cell>
          <cell r="R40">
            <v>-1530.85421</v>
          </cell>
          <cell r="S40">
            <v>-1533.0960999999995</v>
          </cell>
          <cell r="T40">
            <v>1.4644699575928641E-3</v>
          </cell>
          <cell r="U40">
            <v>0</v>
          </cell>
          <cell r="W40">
            <v>-1452.6107500000001</v>
          </cell>
          <cell r="X40">
            <v>-1533.0960999999995</v>
          </cell>
          <cell r="Y40">
            <v>5.5407375995255075E-2</v>
          </cell>
          <cell r="Z40">
            <v>0</v>
          </cell>
        </row>
        <row r="41">
          <cell r="D41" t="str">
            <v>NIQUITIN</v>
          </cell>
          <cell r="E41">
            <v>-22572.633270000002</v>
          </cell>
          <cell r="F41">
            <v>8606.1418499999982</v>
          </cell>
          <cell r="G41">
            <v>-13966.49142</v>
          </cell>
          <cell r="H41">
            <v>3858.3266400000002</v>
          </cell>
          <cell r="I41">
            <v>2071.404</v>
          </cell>
          <cell r="J41" t="str">
            <v>0</v>
          </cell>
          <cell r="K41">
            <v>144.63603000000001</v>
          </cell>
          <cell r="L41" t="str">
            <v>0</v>
          </cell>
          <cell r="M41" t="str">
            <v>0</v>
          </cell>
          <cell r="N41">
            <v>2216.0400300000001</v>
          </cell>
          <cell r="O41">
            <v>6074.3666700000003</v>
          </cell>
          <cell r="P41">
            <v>-7892.1247500000009</v>
          </cell>
          <cell r="R41">
            <v>-11191.796259999997</v>
          </cell>
          <cell r="S41">
            <v>-13966.49142</v>
          </cell>
          <cell r="T41">
            <v>0.24792223656866352</v>
          </cell>
          <cell r="U41">
            <v>0</v>
          </cell>
          <cell r="W41">
            <v>-5470.5088799999976</v>
          </cell>
          <cell r="X41">
            <v>-7892.1247500000009</v>
          </cell>
          <cell r="Y41">
            <v>0.44266738673130612</v>
          </cell>
          <cell r="Z41">
            <v>0</v>
          </cell>
        </row>
        <row r="42">
          <cell r="D42" t="str">
            <v>SYNTHOL</v>
          </cell>
          <cell r="E42">
            <v>-11191.398389999998</v>
          </cell>
          <cell r="F42">
            <v>2787.5367499999998</v>
          </cell>
          <cell r="G42">
            <v>-8403.8616399999992</v>
          </cell>
          <cell r="H42">
            <v>2100.4670000000001</v>
          </cell>
          <cell r="I42">
            <v>339.28</v>
          </cell>
          <cell r="J42" t="str">
            <v>0</v>
          </cell>
          <cell r="K42">
            <v>107.14839000000001</v>
          </cell>
          <cell r="L42" t="str">
            <v>0</v>
          </cell>
          <cell r="M42" t="str">
            <v>0</v>
          </cell>
          <cell r="N42">
            <v>446.42838999999998</v>
          </cell>
          <cell r="O42">
            <v>2546.8953900000001</v>
          </cell>
          <cell r="P42">
            <v>-5856.9662500000004</v>
          </cell>
          <cell r="R42">
            <v>-7937.2947999999988</v>
          </cell>
          <cell r="S42">
            <v>-8403.8616399999992</v>
          </cell>
          <cell r="T42">
            <v>5.8781593950624142E-2</v>
          </cell>
          <cell r="U42">
            <v>0</v>
          </cell>
          <cell r="W42">
            <v>-5113.5266999999985</v>
          </cell>
          <cell r="X42">
            <v>-5856.9662500000004</v>
          </cell>
          <cell r="Y42">
            <v>0.14538685209172802</v>
          </cell>
          <cell r="Z42">
            <v>0</v>
          </cell>
        </row>
        <row r="43">
          <cell r="D43" t="str">
            <v>ACTIVIR</v>
          </cell>
          <cell r="E43">
            <v>-7920.2584099999995</v>
          </cell>
          <cell r="F43">
            <v>1543.4894899999999</v>
          </cell>
          <cell r="G43">
            <v>-6376.7689199999995</v>
          </cell>
          <cell r="H43">
            <v>707.69500000000005</v>
          </cell>
          <cell r="I43">
            <v>267.98993999999999</v>
          </cell>
          <cell r="J43" t="str">
            <v>0</v>
          </cell>
          <cell r="K43">
            <v>54.204319999999996</v>
          </cell>
          <cell r="L43">
            <v>30</v>
          </cell>
          <cell r="M43" t="str">
            <v>0</v>
          </cell>
          <cell r="N43">
            <v>352.19425999999999</v>
          </cell>
          <cell r="O43">
            <v>1059.8892600000001</v>
          </cell>
          <cell r="P43">
            <v>-5316.8796599999996</v>
          </cell>
          <cell r="R43">
            <v>-6729.2304200000008</v>
          </cell>
          <cell r="S43">
            <v>-6376.7689199999995</v>
          </cell>
          <cell r="T43">
            <v>-5.2377683330986489E-2</v>
          </cell>
          <cell r="U43">
            <v>0</v>
          </cell>
          <cell r="W43">
            <v>-5333.2766900000006</v>
          </cell>
          <cell r="X43">
            <v>-5316.8796599999996</v>
          </cell>
          <cell r="Y43">
            <v>-3.0744757778544945E-3</v>
          </cell>
          <cell r="Z43">
            <v>0</v>
          </cell>
        </row>
        <row r="44">
          <cell r="D44" t="str">
            <v>Lactacyd Femina</v>
          </cell>
          <cell r="E44">
            <v>-6927.7130000000006</v>
          </cell>
          <cell r="F44">
            <v>1536.8304499999999</v>
          </cell>
          <cell r="G44">
            <v>-5390.8825500000003</v>
          </cell>
          <cell r="H44">
            <v>2100.3020000000001</v>
          </cell>
          <cell r="I44">
            <v>528.75599999999997</v>
          </cell>
          <cell r="J44" t="str">
            <v>0</v>
          </cell>
          <cell r="K44">
            <v>71.687899999999999</v>
          </cell>
          <cell r="L44" t="str">
            <v>0</v>
          </cell>
          <cell r="M44" t="str">
            <v>0</v>
          </cell>
          <cell r="N44">
            <v>600.44389999999987</v>
          </cell>
          <cell r="O44">
            <v>2700.7458999999994</v>
          </cell>
          <cell r="P44">
            <v>-2690.1366500000004</v>
          </cell>
          <cell r="R44">
            <v>-4122.7455399999999</v>
          </cell>
          <cell r="S44">
            <v>-5390.8825500000003</v>
          </cell>
          <cell r="T44">
            <v>0.30759526575098795</v>
          </cell>
          <cell r="U44">
            <v>0</v>
          </cell>
          <cell r="W44">
            <v>-2111.8264199999999</v>
          </cell>
          <cell r="X44">
            <v>-2690.1366500000004</v>
          </cell>
          <cell r="Y44">
            <v>0.27384363815279883</v>
          </cell>
          <cell r="Z44">
            <v>0</v>
          </cell>
        </row>
        <row r="45">
          <cell r="D45" t="str">
            <v>Lactacyd Derma</v>
          </cell>
          <cell r="E45">
            <v>-595.76537000000008</v>
          </cell>
          <cell r="F45">
            <v>172.90581</v>
          </cell>
          <cell r="G45">
            <v>-422.85955999999999</v>
          </cell>
          <cell r="H45" t="str">
            <v>0</v>
          </cell>
          <cell r="I45" t="str">
            <v>0</v>
          </cell>
          <cell r="J45" t="str">
            <v>0</v>
          </cell>
          <cell r="K45" t="str">
            <v>0</v>
          </cell>
          <cell r="L45" t="str">
            <v>0</v>
          </cell>
          <cell r="M45" t="str">
            <v>0</v>
          </cell>
          <cell r="N45" t="str">
            <v>0</v>
          </cell>
          <cell r="O45" t="str">
            <v>0</v>
          </cell>
          <cell r="P45">
            <v>-422.85955999999999</v>
          </cell>
          <cell r="R45">
            <v>-462.16908000000006</v>
          </cell>
          <cell r="S45">
            <v>-422.85955999999999</v>
          </cell>
          <cell r="T45">
            <v>-8.5054413419435315E-2</v>
          </cell>
          <cell r="U45">
            <v>0</v>
          </cell>
          <cell r="W45">
            <v>-462.16908000000006</v>
          </cell>
          <cell r="X45">
            <v>-422.85955999999999</v>
          </cell>
          <cell r="Y45">
            <v>-8.5054413419435315E-2</v>
          </cell>
          <cell r="Z45">
            <v>0</v>
          </cell>
        </row>
        <row r="46">
          <cell r="D46" t="str">
            <v>LACTACYD</v>
          </cell>
          <cell r="E46">
            <v>-7523.4783700000007</v>
          </cell>
          <cell r="F46">
            <v>1709.7362599999999</v>
          </cell>
          <cell r="G46">
            <v>-5813.7421100000001</v>
          </cell>
          <cell r="H46">
            <v>2100.3020000000001</v>
          </cell>
          <cell r="I46">
            <v>528.75599999999997</v>
          </cell>
          <cell r="J46" t="str">
            <v>0</v>
          </cell>
          <cell r="K46">
            <v>71.687899999999999</v>
          </cell>
          <cell r="L46" t="str">
            <v>0</v>
          </cell>
          <cell r="M46" t="str">
            <v>0</v>
          </cell>
          <cell r="N46">
            <v>600.44389999999987</v>
          </cell>
          <cell r="O46">
            <v>2700.7458999999994</v>
          </cell>
          <cell r="P46">
            <v>-3112.9962100000002</v>
          </cell>
          <cell r="R46">
            <v>-4584.77819</v>
          </cell>
          <cell r="S46">
            <v>-5813.7421100000001</v>
          </cell>
          <cell r="T46">
            <v>0.26805308110227249</v>
          </cell>
          <cell r="U46">
            <v>0</v>
          </cell>
          <cell r="W46">
            <v>-2573.85907</v>
          </cell>
          <cell r="X46">
            <v>-3112.9962100000002</v>
          </cell>
          <cell r="Y46">
            <v>0.20946645691832702</v>
          </cell>
          <cell r="Z46">
            <v>0</v>
          </cell>
        </row>
        <row r="47">
          <cell r="D47" t="str">
            <v>VALDA / PULMOLL</v>
          </cell>
          <cell r="E47">
            <v>-3441.6622400000001</v>
          </cell>
          <cell r="F47">
            <v>1559.2033099999999</v>
          </cell>
          <cell r="G47">
            <v>-1882.4589299999998</v>
          </cell>
          <cell r="H47">
            <v>28.1</v>
          </cell>
          <cell r="I47">
            <v>170.267</v>
          </cell>
          <cell r="J47" t="str">
            <v>0</v>
          </cell>
          <cell r="K47">
            <v>17.679960000000001</v>
          </cell>
          <cell r="L47" t="str">
            <v>0</v>
          </cell>
          <cell r="M47" t="str">
            <v>0</v>
          </cell>
          <cell r="N47">
            <v>187.94695999999999</v>
          </cell>
          <cell r="O47">
            <v>216.04695999999998</v>
          </cell>
          <cell r="P47">
            <v>-1666.4119699999999</v>
          </cell>
          <cell r="R47">
            <v>-1913.0349199999998</v>
          </cell>
          <cell r="S47">
            <v>-1882.4589299999998</v>
          </cell>
          <cell r="T47">
            <v>-1.5982975365656186E-2</v>
          </cell>
          <cell r="U47">
            <v>0</v>
          </cell>
          <cell r="W47">
            <v>-1690.6487</v>
          </cell>
          <cell r="X47">
            <v>-1666.4119699999999</v>
          </cell>
          <cell r="Y47">
            <v>-1.4335757629601041E-2</v>
          </cell>
          <cell r="Z47">
            <v>0</v>
          </cell>
        </row>
        <row r="48">
          <cell r="D48" t="str">
            <v>AGEVIT</v>
          </cell>
          <cell r="E48" t="str">
            <v>0</v>
          </cell>
          <cell r="F48" t="str">
            <v>0</v>
          </cell>
          <cell r="G48" t="str">
            <v>0</v>
          </cell>
          <cell r="H48" t="str">
            <v>0</v>
          </cell>
          <cell r="I48" t="str">
            <v>0</v>
          </cell>
          <cell r="J48" t="str">
            <v>0</v>
          </cell>
          <cell r="K48" t="str">
            <v>0</v>
          </cell>
          <cell r="L48" t="str">
            <v>0</v>
          </cell>
          <cell r="M48" t="str">
            <v>0</v>
          </cell>
          <cell r="N48" t="str">
            <v>0</v>
          </cell>
          <cell r="O48" t="str">
            <v>0</v>
          </cell>
          <cell r="P48" t="str">
            <v>0</v>
          </cell>
          <cell r="R48">
            <v>8.5519999999999999E-2</v>
          </cell>
          <cell r="S48" t="str">
            <v>0</v>
          </cell>
          <cell r="T48">
            <v>-1</v>
          </cell>
          <cell r="U48">
            <v>0</v>
          </cell>
          <cell r="W48">
            <v>3.3438899999999996</v>
          </cell>
          <cell r="X48" t="str">
            <v>0</v>
          </cell>
          <cell r="Y48">
            <v>-1</v>
          </cell>
          <cell r="Z48">
            <v>0</v>
          </cell>
        </row>
        <row r="49">
          <cell r="D49" t="str">
            <v>TAMARINE</v>
          </cell>
          <cell r="E49">
            <v>-419.32123000000001</v>
          </cell>
          <cell r="F49">
            <v>98.555290000000014</v>
          </cell>
          <cell r="G49">
            <v>-320.76594</v>
          </cell>
          <cell r="H49">
            <v>4.5</v>
          </cell>
          <cell r="I49" t="str">
            <v>0</v>
          </cell>
          <cell r="J49" t="str">
            <v>0</v>
          </cell>
          <cell r="K49">
            <v>2.1403600000000003</v>
          </cell>
          <cell r="L49" t="str">
            <v>0</v>
          </cell>
          <cell r="M49" t="str">
            <v>0</v>
          </cell>
          <cell r="N49">
            <v>2.1403600000000003</v>
          </cell>
          <cell r="O49">
            <v>6.6403599999999994</v>
          </cell>
          <cell r="P49">
            <v>-314.12557999999996</v>
          </cell>
          <cell r="R49">
            <v>-297.58100000000002</v>
          </cell>
          <cell r="S49">
            <v>-320.76594</v>
          </cell>
          <cell r="T49">
            <v>7.7911358588081833E-2</v>
          </cell>
          <cell r="U49">
            <v>0</v>
          </cell>
          <cell r="W49">
            <v>-294.92055000000005</v>
          </cell>
          <cell r="X49">
            <v>-314.12557999999996</v>
          </cell>
          <cell r="Y49">
            <v>6.5119334681831786E-2</v>
          </cell>
          <cell r="Z49">
            <v>0</v>
          </cell>
        </row>
        <row r="50">
          <cell r="D50" t="str">
            <v>STOMEDINE</v>
          </cell>
          <cell r="E50">
            <v>-1147.2428300000001</v>
          </cell>
          <cell r="F50">
            <v>390.90419999999995</v>
          </cell>
          <cell r="G50">
            <v>-756.33862999999985</v>
          </cell>
          <cell r="H50">
            <v>4.3</v>
          </cell>
          <cell r="I50">
            <v>0.1</v>
          </cell>
          <cell r="J50" t="str">
            <v>0</v>
          </cell>
          <cell r="K50">
            <v>6.7793199999999993</v>
          </cell>
          <cell r="L50" t="str">
            <v>0</v>
          </cell>
          <cell r="M50" t="str">
            <v>0</v>
          </cell>
          <cell r="N50">
            <v>6.8793199999999999</v>
          </cell>
          <cell r="O50">
            <v>11.179319999999997</v>
          </cell>
          <cell r="P50">
            <v>-745.15931</v>
          </cell>
          <cell r="R50">
            <v>-724.36067000000003</v>
          </cell>
          <cell r="S50">
            <v>-756.33862999999985</v>
          </cell>
          <cell r="T50">
            <v>4.4146460906001182E-2</v>
          </cell>
          <cell r="U50">
            <v>0</v>
          </cell>
          <cell r="W50">
            <v>-692.09326999999996</v>
          </cell>
          <cell r="X50">
            <v>-745.15931</v>
          </cell>
          <cell r="Y50">
            <v>7.6674694438222252E-2</v>
          </cell>
          <cell r="Z50">
            <v>0</v>
          </cell>
        </row>
        <row r="51">
          <cell r="D51" t="str">
            <v>OTHER DERMATOLOGICAL</v>
          </cell>
          <cell r="E51">
            <v>-307.74930000000001</v>
          </cell>
          <cell r="F51">
            <v>53.729930000000003</v>
          </cell>
          <cell r="G51">
            <v>-254.01937000000001</v>
          </cell>
          <cell r="H51">
            <v>1</v>
          </cell>
          <cell r="I51" t="str">
            <v>0</v>
          </cell>
          <cell r="J51" t="str">
            <v>0</v>
          </cell>
          <cell r="K51" t="str">
            <v>0</v>
          </cell>
          <cell r="L51" t="str">
            <v>0</v>
          </cell>
          <cell r="M51" t="str">
            <v>0</v>
          </cell>
          <cell r="N51" t="str">
            <v>0</v>
          </cell>
          <cell r="O51">
            <v>1</v>
          </cell>
          <cell r="P51">
            <v>-253.01937000000001</v>
          </cell>
          <cell r="R51">
            <v>-312.56857000000002</v>
          </cell>
          <cell r="S51">
            <v>-254.01937000000001</v>
          </cell>
          <cell r="T51">
            <v>-0.18731633829978495</v>
          </cell>
          <cell r="U51">
            <v>0</v>
          </cell>
          <cell r="W51">
            <v>-309.51652000000001</v>
          </cell>
          <cell r="X51">
            <v>-253.01937000000001</v>
          </cell>
          <cell r="Y51">
            <v>-0.18253355265172921</v>
          </cell>
          <cell r="Z51">
            <v>0</v>
          </cell>
        </row>
        <row r="52">
          <cell r="D52" t="str">
            <v>OTHER ANALGESICS</v>
          </cell>
          <cell r="E52">
            <v>-198.50642000000002</v>
          </cell>
          <cell r="F52">
            <v>38.252339999999997</v>
          </cell>
          <cell r="G52">
            <v>-160.25408000000002</v>
          </cell>
          <cell r="H52">
            <v>19.3</v>
          </cell>
          <cell r="I52" t="str">
            <v>0</v>
          </cell>
          <cell r="J52" t="str">
            <v>0</v>
          </cell>
          <cell r="K52" t="str">
            <v>0</v>
          </cell>
          <cell r="L52" t="str">
            <v>0</v>
          </cell>
          <cell r="M52" t="str">
            <v>0</v>
          </cell>
          <cell r="N52" t="str">
            <v>0</v>
          </cell>
          <cell r="O52">
            <v>19.3</v>
          </cell>
          <cell r="P52">
            <v>-140.95408</v>
          </cell>
          <cell r="R52">
            <v>-215.63236000000001</v>
          </cell>
          <cell r="S52">
            <v>-160.25408000000002</v>
          </cell>
          <cell r="T52">
            <v>-0.25681803974134487</v>
          </cell>
          <cell r="U52">
            <v>0</v>
          </cell>
          <cell r="W52">
            <v>-193.18572999999998</v>
          </cell>
          <cell r="X52">
            <v>-140.95408</v>
          </cell>
          <cell r="Y52">
            <v>-0.27037012516400655</v>
          </cell>
          <cell r="Z52">
            <v>0</v>
          </cell>
        </row>
        <row r="53">
          <cell r="D53" t="str">
            <v>OTHER RESPIRATORY TRACT</v>
          </cell>
          <cell r="E53">
            <v>-763.39878999999996</v>
          </cell>
          <cell r="F53">
            <v>189.06336999999999</v>
          </cell>
          <cell r="G53">
            <v>-574.33542</v>
          </cell>
          <cell r="H53" t="str">
            <v>0</v>
          </cell>
          <cell r="I53" t="str">
            <v>0</v>
          </cell>
          <cell r="J53" t="str">
            <v>0</v>
          </cell>
          <cell r="K53" t="str">
            <v>0</v>
          </cell>
          <cell r="L53" t="str">
            <v>0</v>
          </cell>
          <cell r="M53" t="str">
            <v>0</v>
          </cell>
          <cell r="N53" t="str">
            <v>0</v>
          </cell>
          <cell r="O53" t="str">
            <v>0</v>
          </cell>
          <cell r="P53">
            <v>-574.33542</v>
          </cell>
          <cell r="R53">
            <v>-670.89288999999997</v>
          </cell>
          <cell r="S53">
            <v>-574.33542</v>
          </cell>
          <cell r="T53">
            <v>-0.14392382366729206</v>
          </cell>
          <cell r="U53">
            <v>0</v>
          </cell>
          <cell r="W53">
            <v>-661.66374999999994</v>
          </cell>
          <cell r="X53">
            <v>-574.33542</v>
          </cell>
          <cell r="Y53">
            <v>-0.13198294450920114</v>
          </cell>
          <cell r="Z53">
            <v>0</v>
          </cell>
        </row>
        <row r="54">
          <cell r="D54" t="str">
            <v>OTHER GASTRO INTESTINAL</v>
          </cell>
          <cell r="E54">
            <v>-749.06669999999997</v>
          </cell>
          <cell r="F54">
            <v>304.04538000000002</v>
          </cell>
          <cell r="G54">
            <v>-445.02132</v>
          </cell>
          <cell r="H54" t="str">
            <v>0</v>
          </cell>
          <cell r="I54" t="str">
            <v>0</v>
          </cell>
          <cell r="J54" t="str">
            <v>0</v>
          </cell>
          <cell r="K54" t="str">
            <v>0</v>
          </cell>
          <cell r="L54" t="str">
            <v>0</v>
          </cell>
          <cell r="M54" t="str">
            <v>0</v>
          </cell>
          <cell r="N54" t="str">
            <v>0</v>
          </cell>
          <cell r="O54" t="str">
            <v>0</v>
          </cell>
          <cell r="P54">
            <v>-445.02132</v>
          </cell>
          <cell r="R54">
            <v>-752.71484000000009</v>
          </cell>
          <cell r="S54">
            <v>-445.02132</v>
          </cell>
          <cell r="T54">
            <v>-0.40877833629532273</v>
          </cell>
          <cell r="U54">
            <v>0</v>
          </cell>
          <cell r="W54">
            <v>-750.44428000000005</v>
          </cell>
          <cell r="X54">
            <v>-445.02132</v>
          </cell>
          <cell r="Y54">
            <v>-0.40698952359261109</v>
          </cell>
          <cell r="Z54">
            <v>0</v>
          </cell>
        </row>
        <row r="55">
          <cell r="D55" t="str">
            <v>OTHER VITAMINS</v>
          </cell>
          <cell r="E55">
            <v>-1513.9804200000001</v>
          </cell>
          <cell r="F55">
            <v>598.24704999999994</v>
          </cell>
          <cell r="G55">
            <v>-915.73337000000004</v>
          </cell>
          <cell r="H55">
            <v>5.3</v>
          </cell>
          <cell r="I55" t="str">
            <v>0</v>
          </cell>
          <cell r="J55" t="str">
            <v>0</v>
          </cell>
          <cell r="K55">
            <v>7.7698</v>
          </cell>
          <cell r="L55" t="str">
            <v>0</v>
          </cell>
          <cell r="M55" t="str">
            <v>0</v>
          </cell>
          <cell r="N55">
            <v>7.7698</v>
          </cell>
          <cell r="O55">
            <v>13.069800000000001</v>
          </cell>
          <cell r="P55">
            <v>-902.66357000000005</v>
          </cell>
          <cell r="R55">
            <v>-954.01050000000021</v>
          </cell>
          <cell r="S55">
            <v>-915.73337000000004</v>
          </cell>
          <cell r="T55">
            <v>-4.0122336179738233E-2</v>
          </cell>
          <cell r="U55">
            <v>0</v>
          </cell>
          <cell r="W55">
            <v>-947.34561000000019</v>
          </cell>
          <cell r="X55">
            <v>-902.66357000000005</v>
          </cell>
          <cell r="Y55">
            <v>-4.7165511222456748E-2</v>
          </cell>
          <cell r="Z55">
            <v>0</v>
          </cell>
        </row>
        <row r="56">
          <cell r="D56" t="str">
            <v>MISCELLANEOUS</v>
          </cell>
          <cell r="E56">
            <v>300</v>
          </cell>
          <cell r="F56">
            <v>298.00004000000001</v>
          </cell>
          <cell r="G56">
            <v>598.00004000000001</v>
          </cell>
          <cell r="H56" t="str">
            <v>0</v>
          </cell>
          <cell r="I56" t="str">
            <v>0</v>
          </cell>
          <cell r="J56" t="str">
            <v>0</v>
          </cell>
          <cell r="K56" t="str">
            <v>0</v>
          </cell>
          <cell r="L56" t="str">
            <v>0</v>
          </cell>
          <cell r="M56" t="str">
            <v>0</v>
          </cell>
          <cell r="N56" t="str">
            <v>0</v>
          </cell>
          <cell r="O56" t="str">
            <v>0</v>
          </cell>
          <cell r="P56">
            <v>598.00004000000001</v>
          </cell>
          <cell r="R56">
            <v>1445.4782700000003</v>
          </cell>
          <cell r="S56">
            <v>598.00004000000001</v>
          </cell>
          <cell r="T56">
            <v>-0.58629607071159917</v>
          </cell>
          <cell r="U56">
            <v>0</v>
          </cell>
          <cell r="W56">
            <v>1445.4782700000003</v>
          </cell>
          <cell r="X56">
            <v>598.00004000000001</v>
          </cell>
          <cell r="Y56">
            <v>-0.58629607071159917</v>
          </cell>
          <cell r="Z56">
            <v>0</v>
          </cell>
        </row>
        <row r="57">
          <cell r="D57" t="str">
            <v>OTHER OTC</v>
          </cell>
          <cell r="E57">
            <v>-4799.2656900000002</v>
          </cell>
          <cell r="F57">
            <v>1970.7975999999999</v>
          </cell>
          <cell r="G57">
            <v>-2828.4680899999994</v>
          </cell>
          <cell r="H57">
            <v>34.4</v>
          </cell>
          <cell r="I57">
            <v>0.1</v>
          </cell>
          <cell r="J57" t="str">
            <v>0</v>
          </cell>
          <cell r="K57">
            <v>16.68948</v>
          </cell>
          <cell r="L57" t="str">
            <v>0</v>
          </cell>
          <cell r="M57" t="str">
            <v>0</v>
          </cell>
          <cell r="N57">
            <v>16.789480000000001</v>
          </cell>
          <cell r="O57">
            <v>51.189479999999996</v>
          </cell>
          <cell r="P57">
            <v>-2777.2786099999998</v>
          </cell>
          <cell r="R57">
            <v>-2482.1970400000005</v>
          </cell>
          <cell r="S57">
            <v>-2828.4680899999994</v>
          </cell>
          <cell r="T57">
            <v>0.13950183825857712</v>
          </cell>
          <cell r="U57">
            <v>0</v>
          </cell>
          <cell r="W57">
            <v>-2400.34755</v>
          </cell>
          <cell r="X57">
            <v>-2777.2786099999998</v>
          </cell>
          <cell r="Y57">
            <v>0.15703186815592596</v>
          </cell>
          <cell r="Z57">
            <v>0</v>
          </cell>
        </row>
        <row r="58">
          <cell r="D58" t="str">
            <v>TOTAL OTC</v>
          </cell>
          <cell r="E58">
            <v>-57448.696370000012</v>
          </cell>
          <cell r="F58">
            <v>18176.905259999992</v>
          </cell>
          <cell r="G58">
            <v>-39271.791110000006</v>
          </cell>
          <cell r="H58">
            <v>8829.2906399999993</v>
          </cell>
          <cell r="I58">
            <v>3377.7969400000002</v>
          </cell>
          <cell r="J58" t="str">
            <v>0</v>
          </cell>
          <cell r="K58">
            <v>412.04607999999996</v>
          </cell>
          <cell r="L58">
            <v>30</v>
          </cell>
          <cell r="M58" t="str">
            <v>0</v>
          </cell>
          <cell r="N58">
            <v>3819.8430199999998</v>
          </cell>
          <cell r="O58">
            <v>12649.133659999998</v>
          </cell>
          <cell r="P58">
            <v>-26622.65745000001</v>
          </cell>
          <cell r="R58">
            <v>-34838.331629999986</v>
          </cell>
          <cell r="S58">
            <v>-39271.791110000006</v>
          </cell>
          <cell r="T58">
            <v>0.1272580882197665</v>
          </cell>
          <cell r="U58">
            <v>0</v>
          </cell>
          <cell r="W58">
            <v>-22582.167589999979</v>
          </cell>
          <cell r="X58">
            <v>-26622.65745000001</v>
          </cell>
          <cell r="Y58">
            <v>0.17892391613413025</v>
          </cell>
          <cell r="Z58">
            <v>0</v>
          </cell>
        </row>
        <row r="59">
          <cell r="D59" t="str">
            <v>TOTAL PRODUCT</v>
          </cell>
          <cell r="E59">
            <v>-133243.82417000004</v>
          </cell>
          <cell r="F59">
            <v>43341.850219999993</v>
          </cell>
          <cell r="G59">
            <v>-89901.973949999985</v>
          </cell>
          <cell r="H59">
            <v>19004.479800000001</v>
          </cell>
          <cell r="I59">
            <v>4617.9549800000004</v>
          </cell>
          <cell r="J59" t="str">
            <v>0</v>
          </cell>
          <cell r="K59">
            <v>1466.1969100000003</v>
          </cell>
          <cell r="L59">
            <v>811.53800000000001</v>
          </cell>
          <cell r="M59" t="str">
            <v>0</v>
          </cell>
          <cell r="N59">
            <v>6895.6898900000015</v>
          </cell>
          <cell r="O59">
            <v>25900.169690000002</v>
          </cell>
          <cell r="P59">
            <v>-64001.804260000012</v>
          </cell>
          <cell r="R59">
            <v>-87699.946269999986</v>
          </cell>
          <cell r="S59">
            <v>-89901.973949999985</v>
          </cell>
          <cell r="T59">
            <v>2.5108654835667321E-2</v>
          </cell>
          <cell r="U59">
            <v>0</v>
          </cell>
          <cell r="W59">
            <v>-60633.742220000022</v>
          </cell>
          <cell r="X59">
            <v>-64001.804260000012</v>
          </cell>
          <cell r="Y59">
            <v>5.5547652456935694E-2</v>
          </cell>
          <cell r="Z59">
            <v>0</v>
          </cell>
        </row>
      </sheetData>
      <sheetData sheetId="8" refreshError="1"/>
      <sheetData sheetId="9" refreshError="1"/>
      <sheetData sheetId="10" refreshError="1"/>
      <sheetData sheetId="11" refreshError="1"/>
      <sheetData sheetId="12" refreshError="1">
        <row r="1">
          <cell r="F1" t="str">
            <v>K Euros</v>
          </cell>
          <cell r="G1" t="str">
            <v>IFRS</v>
          </cell>
          <cell r="H1" t="str">
            <v>Exercise</v>
          </cell>
          <cell r="I1" t="str">
            <v>Account Code</v>
          </cell>
          <cell r="J1" t="str">
            <v>Cost Center</v>
          </cell>
        </row>
        <row r="4">
          <cell r="C4" t="str">
            <v>Distri/Overheads/Sundries Summary</v>
          </cell>
        </row>
        <row r="8">
          <cell r="F8" t="str">
            <v>YTD Dec</v>
          </cell>
          <cell r="I8" t="str">
            <v>Variances</v>
          </cell>
          <cell r="M8" t="str">
            <v>Full year</v>
          </cell>
          <cell r="R8" t="str">
            <v>YTG</v>
          </cell>
        </row>
        <row r="9">
          <cell r="E9" t="str">
            <v>Actual 2005</v>
          </cell>
          <cell r="F9" t="str">
            <v>Actual 2004</v>
          </cell>
          <cell r="G9" t="str">
            <v>FLIV 2005</v>
          </cell>
          <cell r="H9" t="str">
            <v>Budget Unison 2005</v>
          </cell>
          <cell r="I9" t="str">
            <v>vs
2004</v>
          </cell>
          <cell r="J9" t="str">
            <v>vs
Fcst</v>
          </cell>
          <cell r="K9" t="str">
            <v>vs
Bud</v>
          </cell>
          <cell r="L9" t="str">
            <v>Actual 2004</v>
          </cell>
          <cell r="M9" t="str">
            <v>FLIV 2005</v>
          </cell>
          <cell r="N9" t="str">
            <v>Budget 2005</v>
          </cell>
          <cell r="O9" t="str">
            <v>vs
2003</v>
          </cell>
          <cell r="P9" t="str">
            <v>vs
Fcst</v>
          </cell>
          <cell r="Q9" t="str">
            <v>vs
Bud</v>
          </cell>
        </row>
        <row r="10">
          <cell r="D10" t="str">
            <v>Distribution Mass Market</v>
          </cell>
          <cell r="E10">
            <v>235.66327000000013</v>
          </cell>
          <cell r="F10">
            <v>541.26294999999993</v>
          </cell>
          <cell r="G10">
            <v>235.66327000000013</v>
          </cell>
          <cell r="H10">
            <v>246.49154000000013</v>
          </cell>
          <cell r="I10">
            <v>-0.56460483763021252</v>
          </cell>
          <cell r="J10">
            <v>0</v>
          </cell>
          <cell r="K10">
            <v>-4.392958070690782E-2</v>
          </cell>
          <cell r="L10">
            <v>1855.5343600000001</v>
          </cell>
          <cell r="M10">
            <v>2145.0265700000004</v>
          </cell>
          <cell r="N10">
            <v>2187.4812499999998</v>
          </cell>
        </row>
        <row r="11">
          <cell r="D11" t="str">
            <v>Distribution Pharmacy</v>
          </cell>
          <cell r="E11">
            <v>646.33672999999987</v>
          </cell>
          <cell r="F11">
            <v>853.76108000000011</v>
          </cell>
          <cell r="G11">
            <v>646.3367300000001</v>
          </cell>
          <cell r="H11">
            <v>929</v>
          </cell>
          <cell r="I11">
            <v>-0.24295362585513994</v>
          </cell>
          <cell r="J11">
            <v>-3.5178826281964822E-16</v>
          </cell>
          <cell r="K11">
            <v>-0.30426616792249744</v>
          </cell>
          <cell r="L11">
            <v>3902.4156399999997</v>
          </cell>
          <cell r="M11">
            <v>3635.8091199999999</v>
          </cell>
          <cell r="N11">
            <v>4254.54259</v>
          </cell>
        </row>
        <row r="12">
          <cell r="D12" t="str">
            <v>DISTRIBUTION</v>
          </cell>
          <cell r="E12">
            <v>882</v>
          </cell>
          <cell r="F12">
            <v>1395.02403</v>
          </cell>
          <cell r="G12">
            <v>882</v>
          </cell>
          <cell r="H12">
            <v>1175</v>
          </cell>
          <cell r="I12">
            <v>-0.36775282645131213</v>
          </cell>
          <cell r="J12">
            <v>0</v>
          </cell>
          <cell r="K12">
            <v>-0.24936170212765957</v>
          </cell>
          <cell r="L12">
            <v>5757.95</v>
          </cell>
          <cell r="M12">
            <v>5780.8356900000008</v>
          </cell>
          <cell r="N12">
            <v>6442.0238399999998</v>
          </cell>
        </row>
        <row r="13">
          <cell r="D13" t="str">
            <v>Selling Mass Market</v>
          </cell>
          <cell r="E13">
            <v>616.25412000000006</v>
          </cell>
          <cell r="F13">
            <v>605.60418000000016</v>
          </cell>
          <cell r="G13">
            <v>616.25411999999983</v>
          </cell>
          <cell r="H13">
            <v>589.21318999999994</v>
          </cell>
          <cell r="I13">
            <v>1.7585644801857047E-2</v>
          </cell>
          <cell r="J13">
            <v>3.6896090113479827E-16</v>
          </cell>
          <cell r="K13">
            <v>4.5893286944238498E-2</v>
          </cell>
          <cell r="L13">
            <v>3881.0027100000002</v>
          </cell>
          <cell r="M13">
            <v>4464.7120800000002</v>
          </cell>
          <cell r="N13">
            <v>4513.0834199999999</v>
          </cell>
        </row>
        <row r="14">
          <cell r="D14" t="str">
            <v>Selling Pharmacy</v>
          </cell>
          <cell r="E14">
            <v>779.85833000000002</v>
          </cell>
          <cell r="F14">
            <v>917.57349000000022</v>
          </cell>
          <cell r="G14">
            <v>779.85833000000002</v>
          </cell>
          <cell r="H14">
            <v>827.62715999999989</v>
          </cell>
          <cell r="I14">
            <v>-0.15008624540798379</v>
          </cell>
          <cell r="J14">
            <v>0</v>
          </cell>
          <cell r="K14">
            <v>-5.7717813417336221E-2</v>
          </cell>
          <cell r="L14">
            <v>5245.6786900000006</v>
          </cell>
          <cell r="M14">
            <v>5234.3645600000009</v>
          </cell>
          <cell r="N14">
            <v>5422.8263699999998</v>
          </cell>
        </row>
        <row r="15">
          <cell r="D15" t="str">
            <v>Dental Detailing</v>
          </cell>
          <cell r="E15">
            <v>308.77356000000003</v>
          </cell>
          <cell r="F15">
            <v>336.84434000000005</v>
          </cell>
          <cell r="G15">
            <v>308.77355999999997</v>
          </cell>
          <cell r="H15">
            <v>290.89568000000003</v>
          </cell>
          <cell r="I15">
            <v>-8.3334575252177343E-2</v>
          </cell>
          <cell r="J15">
            <v>1.8409419142237445E-16</v>
          </cell>
          <cell r="K15">
            <v>6.1458045715907517E-2</v>
          </cell>
          <cell r="L15">
            <v>1912.2071300000002</v>
          </cell>
          <cell r="M15">
            <v>1881.1525700000002</v>
          </cell>
          <cell r="N15">
            <v>1835.72829</v>
          </cell>
        </row>
        <row r="16">
          <cell r="D16" t="str">
            <v>Selling (inc Dental)</v>
          </cell>
          <cell r="E16">
            <v>1704.8860100000002</v>
          </cell>
          <cell r="F16">
            <v>1860.0220100000001</v>
          </cell>
          <cell r="G16">
            <v>1704.8860099999997</v>
          </cell>
          <cell r="H16">
            <v>1707.7360299999998</v>
          </cell>
          <cell r="I16">
            <v>-8.3405464648238198E-2</v>
          </cell>
          <cell r="J16">
            <v>2.6673182149372214E-16</v>
          </cell>
          <cell r="K16">
            <v>-1.6688879018378687E-3</v>
          </cell>
          <cell r="L16">
            <v>11038.888530000002</v>
          </cell>
          <cell r="M16">
            <v>11580.229210000001</v>
          </cell>
          <cell r="N16">
            <v>11771.638080000001</v>
          </cell>
        </row>
        <row r="17">
          <cell r="D17" t="str">
            <v>Finance (inc GM)</v>
          </cell>
          <cell r="E17">
            <v>886.50375999999994</v>
          </cell>
          <cell r="F17">
            <v>1077.9104100000002</v>
          </cell>
          <cell r="G17">
            <v>886.5037600000004</v>
          </cell>
          <cell r="H17">
            <v>847.17690000000005</v>
          </cell>
          <cell r="I17">
            <v>-0.17757194681884575</v>
          </cell>
          <cell r="J17">
            <v>-5.129671992439873E-16</v>
          </cell>
          <cell r="K17">
            <v>4.6421072151518646E-2</v>
          </cell>
          <cell r="L17">
            <v>5966.6890500000009</v>
          </cell>
          <cell r="M17">
            <v>5096.615960000001</v>
          </cell>
          <cell r="N17">
            <v>5083.0614000000005</v>
          </cell>
        </row>
        <row r="18">
          <cell r="D18" t="str">
            <v>Information Technology</v>
          </cell>
          <cell r="E18">
            <v>202.82739999999995</v>
          </cell>
          <cell r="F18">
            <v>234.74193</v>
          </cell>
          <cell r="G18">
            <v>202.82739999999995</v>
          </cell>
          <cell r="H18">
            <v>231.07976000000002</v>
          </cell>
          <cell r="I18">
            <v>-0.1359558132626755</v>
          </cell>
          <cell r="J18">
            <v>0</v>
          </cell>
          <cell r="K18">
            <v>-0.12226237382278771</v>
          </cell>
          <cell r="L18">
            <v>1582.54721</v>
          </cell>
          <cell r="M18">
            <v>1424.7885999999996</v>
          </cell>
          <cell r="N18">
            <v>1386.47856</v>
          </cell>
        </row>
        <row r="19">
          <cell r="D19" t="str">
            <v>Human Ressources</v>
          </cell>
          <cell r="E19">
            <v>127.83750000000001</v>
          </cell>
          <cell r="F19">
            <v>115.36840999999998</v>
          </cell>
          <cell r="G19">
            <v>127.83750000000001</v>
          </cell>
          <cell r="H19">
            <v>173.91215999999997</v>
          </cell>
          <cell r="I19">
            <v>0.10808062623035218</v>
          </cell>
          <cell r="J19">
            <v>0</v>
          </cell>
          <cell r="K19">
            <v>-0.26493064084765533</v>
          </cell>
          <cell r="L19">
            <v>1016.0613000000001</v>
          </cell>
          <cell r="M19">
            <v>1000.3047</v>
          </cell>
          <cell r="N19">
            <v>1188.4729600000001</v>
          </cell>
        </row>
        <row r="20">
          <cell r="D20" t="str">
            <v>Administration Others</v>
          </cell>
          <cell r="E20">
            <v>428.12114999999994</v>
          </cell>
          <cell r="F20">
            <v>425.80667999999991</v>
          </cell>
          <cell r="G20">
            <v>428.12114999999994</v>
          </cell>
          <cell r="H20">
            <v>443.66257999999999</v>
          </cell>
          <cell r="I20">
            <v>5.4354948118710321E-3</v>
          </cell>
          <cell r="J20">
            <v>0</v>
          </cell>
          <cell r="K20">
            <v>-3.5029841822585193E-2</v>
          </cell>
          <cell r="L20">
            <v>2541.7024399999996</v>
          </cell>
          <cell r="M20">
            <v>2657.5785499999997</v>
          </cell>
          <cell r="N20">
            <v>2661.9754800000001</v>
          </cell>
        </row>
        <row r="21">
          <cell r="D21" t="str">
            <v>Administration</v>
          </cell>
          <cell r="E21">
            <v>1645.28981</v>
          </cell>
          <cell r="F21">
            <v>1853.8274300000003</v>
          </cell>
          <cell r="G21">
            <v>1645.2898100000004</v>
          </cell>
          <cell r="H21">
            <v>1695.8314</v>
          </cell>
          <cell r="I21">
            <v>-0.11249030876622657</v>
          </cell>
          <cell r="J21">
            <v>-2.7639346461792282E-16</v>
          </cell>
          <cell r="K21">
            <v>-2.9803428571967733E-2</v>
          </cell>
          <cell r="L21">
            <v>11107</v>
          </cell>
          <cell r="M21">
            <v>10179.28781</v>
          </cell>
          <cell r="N21">
            <v>10319.988400000002</v>
          </cell>
        </row>
        <row r="22">
          <cell r="D22" t="str">
            <v>Mkg Oral care</v>
          </cell>
          <cell r="E22">
            <v>173.05069</v>
          </cell>
          <cell r="F22">
            <v>132.74438000000006</v>
          </cell>
          <cell r="G22">
            <v>173.05069</v>
          </cell>
          <cell r="H22">
            <v>142.00399999999999</v>
          </cell>
          <cell r="I22">
            <v>0.3036385419857317</v>
          </cell>
          <cell r="J22">
            <v>0</v>
          </cell>
          <cell r="K22">
            <v>0.21863250330976602</v>
          </cell>
          <cell r="L22">
            <v>798.30538000000013</v>
          </cell>
          <cell r="M22">
            <v>856.1781900000002</v>
          </cell>
          <cell r="N22">
            <v>887.024</v>
          </cell>
        </row>
        <row r="23">
          <cell r="D23" t="str">
            <v>Mkg OTC</v>
          </cell>
          <cell r="E23">
            <v>151.35411999999999</v>
          </cell>
          <cell r="F23">
            <v>141.29272000000006</v>
          </cell>
          <cell r="G23">
            <v>151.35411999999999</v>
          </cell>
          <cell r="H23">
            <v>178.03416000000001</v>
          </cell>
          <cell r="I23">
            <v>7.120961363048238E-2</v>
          </cell>
          <cell r="J23">
            <v>0</v>
          </cell>
          <cell r="K23">
            <v>-0.14985910569072822</v>
          </cell>
          <cell r="L23">
            <v>1008.39462</v>
          </cell>
          <cell r="M23">
            <v>1060.9950200000001</v>
          </cell>
          <cell r="N23">
            <v>1103.20496</v>
          </cell>
        </row>
        <row r="24">
          <cell r="D24" t="str">
            <v>Marketing</v>
          </cell>
          <cell r="E24">
            <v>324.40481</v>
          </cell>
          <cell r="F24">
            <v>274.03710000000007</v>
          </cell>
          <cell r="G24">
            <v>324.40481</v>
          </cell>
          <cell r="H24">
            <v>320.03816</v>
          </cell>
          <cell r="I24">
            <v>0.18379887248843285</v>
          </cell>
          <cell r="J24">
            <v>0</v>
          </cell>
          <cell r="K24">
            <v>1.3644154184613462E-2</v>
          </cell>
          <cell r="L24">
            <v>1806.7</v>
          </cell>
          <cell r="M24">
            <v>1917.1732100000002</v>
          </cell>
          <cell r="N24">
            <v>1990.2289600000001</v>
          </cell>
        </row>
        <row r="25">
          <cell r="D25" t="str">
            <v>Medical Admin</v>
          </cell>
          <cell r="E25">
            <v>162.65414000000004</v>
          </cell>
          <cell r="F25">
            <v>149.14697000000001</v>
          </cell>
          <cell r="G25">
            <v>162.65414000000004</v>
          </cell>
          <cell r="H25">
            <v>169.51534000000001</v>
          </cell>
          <cell r="I25">
            <v>9.056281867476107E-2</v>
          </cell>
          <cell r="J25">
            <v>0</v>
          </cell>
          <cell r="K25">
            <v>-4.0475392964435947E-2</v>
          </cell>
          <cell r="L25">
            <v>929.8423499999999</v>
          </cell>
          <cell r="M25">
            <v>931.95624000000009</v>
          </cell>
          <cell r="N25">
            <v>1042.09204</v>
          </cell>
        </row>
        <row r="26">
          <cell r="D26" t="str">
            <v>OVERHEADS (exc Distri)</v>
          </cell>
          <cell r="E26">
            <v>3837.2347700000009</v>
          </cell>
          <cell r="F26">
            <v>4137.0335100000011</v>
          </cell>
          <cell r="G26">
            <v>3837.2347700000009</v>
          </cell>
          <cell r="H26">
            <v>3893.1209299999996</v>
          </cell>
          <cell r="I26">
            <v>-7.2467080403223541E-2</v>
          </cell>
          <cell r="J26">
            <v>0</v>
          </cell>
          <cell r="K26">
            <v>-1.4355105069905614E-2</v>
          </cell>
          <cell r="L26">
            <v>24882.43088</v>
          </cell>
          <cell r="M26">
            <v>24608.64647</v>
          </cell>
          <cell r="N26">
            <v>25123.947479999999</v>
          </cell>
        </row>
        <row r="27">
          <cell r="D27" t="str">
            <v>Total Sundries</v>
          </cell>
          <cell r="E27">
            <v>-12</v>
          </cell>
          <cell r="F27">
            <v>-377.11174</v>
          </cell>
          <cell r="G27">
            <v>-12</v>
          </cell>
          <cell r="H27" t="str">
            <v>0</v>
          </cell>
          <cell r="I27">
            <v>-0.96817919272415121</v>
          </cell>
          <cell r="J27">
            <v>0</v>
          </cell>
          <cell r="K27">
            <v>0</v>
          </cell>
          <cell r="L27">
            <v>963.10686999999962</v>
          </cell>
          <cell r="M27">
            <v>-12</v>
          </cell>
          <cell r="N27" t="str">
            <v>0</v>
          </cell>
        </row>
        <row r="31">
          <cell r="D31" t="str">
            <v>COMMENTARY</v>
          </cell>
        </row>
        <row r="33">
          <cell r="D33" t="str">
            <v>DISTRIBUTION.</v>
          </cell>
          <cell r="E33" t="str">
            <v>Savings due to the decrease of sales in OTC</v>
          </cell>
        </row>
        <row r="38">
          <cell r="D38" t="str">
            <v>Selling.</v>
          </cell>
          <cell r="E38" t="str">
            <v>In line with expectations</v>
          </cell>
        </row>
        <row r="43">
          <cell r="D43" t="str">
            <v>Administration.</v>
          </cell>
          <cell r="E43" t="str">
            <v>In line with expectations</v>
          </cell>
        </row>
        <row r="48">
          <cell r="D48" t="str">
            <v>Marketing.</v>
          </cell>
          <cell r="E48" t="str">
            <v>In line with expectations</v>
          </cell>
        </row>
        <row r="53">
          <cell r="D53" t="str">
            <v>Medical Admin.</v>
          </cell>
          <cell r="E53" t="str">
            <v>In line with expectations</v>
          </cell>
        </row>
        <row r="58">
          <cell r="D58" t="str">
            <v>Total Sundries.</v>
          </cell>
          <cell r="E58" t="str">
            <v>In line with expectations</v>
          </cell>
        </row>
      </sheetData>
      <sheetData sheetId="13" refreshError="1"/>
      <sheetData sheetId="1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
      <sheetName val="Yr"/>
      <sheetName val="Flow"/>
      <sheetName val="Pro"/>
      <sheetName val="Adv"/>
      <sheetName val="Pm"/>
      <sheetName val="CostStructure"/>
      <sheetName val="MQty"/>
      <sheetName val="MPrice"/>
      <sheetName val="Demand"/>
      <sheetName val="Qty"/>
      <sheetName val="COG"/>
      <sheetName val="BAF"/>
      <sheetName val="Price"/>
      <sheetName val="T.COG"/>
      <sheetName val="T.BAF"/>
      <sheetName val="MSale"/>
      <sheetName val="Sale"/>
      <sheetName val="Rate"/>
      <sheetName val="OHSale"/>
      <sheetName val="OHMkt"/>
      <sheetName val="OHAdmin"/>
      <sheetName val="Pro-X"/>
      <sheetName val="Fund"/>
      <sheetName val="Sundry"/>
      <sheetName val="AR"/>
      <sheetName val="innovation schedule"/>
      <sheetName val="Distri-Overheads-Sundries"/>
      <sheetName val="Contribution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B1">
            <v>37257</v>
          </cell>
          <cell r="C1">
            <v>37288</v>
          </cell>
          <cell r="D1">
            <v>37316</v>
          </cell>
          <cell r="E1">
            <v>37347</v>
          </cell>
          <cell r="F1">
            <v>37377</v>
          </cell>
          <cell r="G1">
            <v>37408</v>
          </cell>
          <cell r="H1">
            <v>37438</v>
          </cell>
          <cell r="I1">
            <v>37469</v>
          </cell>
          <cell r="J1">
            <v>37500</v>
          </cell>
          <cell r="K1">
            <v>37530</v>
          </cell>
          <cell r="L1">
            <v>37561</v>
          </cell>
          <cell r="M1">
            <v>37591</v>
          </cell>
          <cell r="N1">
            <v>37622</v>
          </cell>
          <cell r="O1">
            <v>37653</v>
          </cell>
          <cell r="P1">
            <v>37681</v>
          </cell>
          <cell r="Q1">
            <v>37712</v>
          </cell>
          <cell r="R1">
            <v>37742</v>
          </cell>
          <cell r="S1">
            <v>37773</v>
          </cell>
          <cell r="T1">
            <v>37803</v>
          </cell>
          <cell r="U1">
            <v>37834</v>
          </cell>
          <cell r="V1">
            <v>37865</v>
          </cell>
          <cell r="W1">
            <v>37895</v>
          </cell>
          <cell r="X1">
            <v>37926</v>
          </cell>
          <cell r="Y1">
            <v>37956</v>
          </cell>
          <cell r="Z1">
            <v>37987</v>
          </cell>
          <cell r="AA1">
            <v>38018</v>
          </cell>
          <cell r="AB1">
            <v>38047</v>
          </cell>
          <cell r="AC1">
            <v>38078</v>
          </cell>
          <cell r="AD1">
            <v>38108</v>
          </cell>
          <cell r="AE1">
            <v>38139</v>
          </cell>
          <cell r="AF1">
            <v>38169</v>
          </cell>
          <cell r="AG1">
            <v>38200</v>
          </cell>
          <cell r="AH1">
            <v>38231</v>
          </cell>
          <cell r="AI1">
            <v>38261</v>
          </cell>
          <cell r="AJ1">
            <v>38292</v>
          </cell>
          <cell r="AK1">
            <v>38322</v>
          </cell>
          <cell r="AL1">
            <v>38353</v>
          </cell>
          <cell r="AM1">
            <v>38384</v>
          </cell>
          <cell r="AN1">
            <v>38412</v>
          </cell>
          <cell r="AO1">
            <v>38443</v>
          </cell>
          <cell r="AP1">
            <v>38473</v>
          </cell>
          <cell r="AQ1">
            <v>38504</v>
          </cell>
          <cell r="AR1">
            <v>38534</v>
          </cell>
          <cell r="AS1">
            <v>38565</v>
          </cell>
          <cell r="AT1">
            <v>38596</v>
          </cell>
          <cell r="AU1">
            <v>38626</v>
          </cell>
          <cell r="AV1">
            <v>38657</v>
          </cell>
          <cell r="AW1">
            <v>38687</v>
          </cell>
          <cell r="AX1">
            <v>38718</v>
          </cell>
          <cell r="AY1">
            <v>38749</v>
          </cell>
          <cell r="AZ1">
            <v>38777</v>
          </cell>
          <cell r="BA1">
            <v>38808</v>
          </cell>
          <cell r="BB1">
            <v>38838</v>
          </cell>
          <cell r="BC1">
            <v>38869</v>
          </cell>
          <cell r="BD1">
            <v>38899</v>
          </cell>
          <cell r="BE1">
            <v>38930</v>
          </cell>
          <cell r="BF1">
            <v>38961</v>
          </cell>
          <cell r="BG1">
            <v>38991</v>
          </cell>
          <cell r="BH1">
            <v>39022</v>
          </cell>
          <cell r="BI1">
            <v>39052</v>
          </cell>
          <cell r="BK1" t="str">
            <v>Q1-02</v>
          </cell>
          <cell r="BL1" t="str">
            <v>Q2-02</v>
          </cell>
          <cell r="BM1" t="str">
            <v>Q3-02</v>
          </cell>
          <cell r="BN1" t="str">
            <v>Q4-02</v>
          </cell>
          <cell r="BO1">
            <v>2002</v>
          </cell>
          <cell r="BP1" t="str">
            <v>Q1</v>
          </cell>
          <cell r="BQ1" t="str">
            <v>Q2</v>
          </cell>
          <cell r="BR1" t="str">
            <v>Q3</v>
          </cell>
          <cell r="BS1" t="str">
            <v>Q4</v>
          </cell>
          <cell r="BT1">
            <v>2003</v>
          </cell>
          <cell r="BU1" t="str">
            <v>Q1</v>
          </cell>
          <cell r="BV1" t="str">
            <v>Q2</v>
          </cell>
          <cell r="BW1" t="str">
            <v>Q3</v>
          </cell>
          <cell r="BX1" t="str">
            <v>Q4</v>
          </cell>
          <cell r="BY1">
            <v>2004</v>
          </cell>
          <cell r="BZ1" t="str">
            <v>Q1</v>
          </cell>
          <cell r="CA1" t="str">
            <v>Q2</v>
          </cell>
          <cell r="CB1" t="str">
            <v>Q3</v>
          </cell>
          <cell r="CC1" t="str">
            <v>Q4</v>
          </cell>
          <cell r="CD1">
            <v>2005</v>
          </cell>
          <cell r="CE1" t="str">
            <v>Q1</v>
          </cell>
          <cell r="CF1" t="str">
            <v>Q2</v>
          </cell>
          <cell r="CG1" t="str">
            <v>Q3</v>
          </cell>
          <cell r="CH1" t="str">
            <v>Q4</v>
          </cell>
          <cell r="CI1">
            <v>2006</v>
          </cell>
          <cell r="CK1" t="str">
            <v>2002YTD1</v>
          </cell>
          <cell r="CL1" t="str">
            <v>2002YTD2</v>
          </cell>
          <cell r="CM1" t="str">
            <v>2002YTD3</v>
          </cell>
          <cell r="CN1" t="str">
            <v>2002YTD4</v>
          </cell>
          <cell r="CO1" t="str">
            <v>2002YTD5</v>
          </cell>
          <cell r="CP1" t="str">
            <v>2002YTD6</v>
          </cell>
          <cell r="CQ1" t="str">
            <v>2002YTD7</v>
          </cell>
          <cell r="CR1" t="str">
            <v>2002YTD8</v>
          </cell>
          <cell r="CS1" t="str">
            <v>2002YTD9</v>
          </cell>
          <cell r="CT1" t="str">
            <v>2002YTD10</v>
          </cell>
          <cell r="CU1" t="str">
            <v>2002YTD11</v>
          </cell>
          <cell r="CV1" t="str">
            <v>2002YTD12</v>
          </cell>
          <cell r="CW1" t="str">
            <v>2003YTD1</v>
          </cell>
          <cell r="CX1" t="str">
            <v>2003YTD2</v>
          </cell>
          <cell r="CY1" t="str">
            <v>2003YTD3</v>
          </cell>
          <cell r="CZ1" t="str">
            <v>2003YTD4</v>
          </cell>
          <cell r="DA1" t="str">
            <v>2003YTD5</v>
          </cell>
          <cell r="DB1" t="str">
            <v>2003YTD6</v>
          </cell>
          <cell r="DC1" t="str">
            <v>2003YTD7</v>
          </cell>
          <cell r="DD1" t="str">
            <v>2003YTD8</v>
          </cell>
          <cell r="DE1" t="str">
            <v>2003YTD9</v>
          </cell>
          <cell r="DF1" t="str">
            <v>2003YTD10</v>
          </cell>
          <cell r="DG1" t="str">
            <v>2003YTD11</v>
          </cell>
          <cell r="DH1" t="str">
            <v>2003YTD12</v>
          </cell>
          <cell r="DI1" t="str">
            <v>2004YTD1</v>
          </cell>
          <cell r="DJ1" t="str">
            <v>2004YTD2</v>
          </cell>
          <cell r="DK1" t="str">
            <v>2004YTD3</v>
          </cell>
          <cell r="DL1" t="str">
            <v>2004YTD4</v>
          </cell>
          <cell r="DM1" t="str">
            <v>2004YTD5</v>
          </cell>
          <cell r="DN1" t="str">
            <v>2004YTD6</v>
          </cell>
          <cell r="DO1" t="str">
            <v>2004YTD7</v>
          </cell>
          <cell r="DP1" t="str">
            <v>2004YTD8</v>
          </cell>
          <cell r="DQ1" t="str">
            <v>2004YTD9</v>
          </cell>
          <cell r="DR1" t="str">
            <v>2004YTD10</v>
          </cell>
          <cell r="DS1" t="str">
            <v>2004YTD11</v>
          </cell>
          <cell r="DT1" t="str">
            <v>2004YTD12</v>
          </cell>
          <cell r="DU1" t="str">
            <v>2005YTD1</v>
          </cell>
          <cell r="DV1" t="str">
            <v>2005YTD2</v>
          </cell>
          <cell r="DW1" t="str">
            <v>2005YTD3</v>
          </cell>
          <cell r="DX1" t="str">
            <v>2005YTD4</v>
          </cell>
          <cell r="DY1" t="str">
            <v>2005YTD5</v>
          </cell>
          <cell r="DZ1" t="str">
            <v>2005YTD6</v>
          </cell>
          <cell r="EA1" t="str">
            <v>2005YTD7</v>
          </cell>
          <cell r="EB1" t="str">
            <v>2005YTD8</v>
          </cell>
          <cell r="EC1" t="str">
            <v>2005YTD9</v>
          </cell>
          <cell r="ED1" t="str">
            <v>2005YTD10</v>
          </cell>
          <cell r="EE1" t="str">
            <v>2005YTD11</v>
          </cell>
          <cell r="EF1" t="str">
            <v>2005YTD12</v>
          </cell>
          <cell r="EG1" t="str">
            <v>2006YTD1</v>
          </cell>
          <cell r="EH1" t="str">
            <v>2006YTD2</v>
          </cell>
          <cell r="EI1" t="str">
            <v>2006YTD3</v>
          </cell>
          <cell r="EJ1" t="str">
            <v>2006YTD4</v>
          </cell>
          <cell r="EK1" t="str">
            <v>2006YTD5</v>
          </cell>
          <cell r="EL1" t="str">
            <v>2006YTD6</v>
          </cell>
          <cell r="EM1" t="str">
            <v>2006YTD7</v>
          </cell>
          <cell r="EN1" t="str">
            <v>2006YTD8</v>
          </cell>
          <cell r="EO1" t="str">
            <v>2006YTD9</v>
          </cell>
          <cell r="EP1" t="str">
            <v>2006YTD10</v>
          </cell>
          <cell r="EQ1" t="str">
            <v>2006YTD11</v>
          </cell>
          <cell r="ER1" t="str">
            <v>2006YTD12</v>
          </cell>
        </row>
        <row r="2">
          <cell r="A2" t="str">
            <v>Oxy 10</v>
          </cell>
          <cell r="B2">
            <v>11204</v>
          </cell>
          <cell r="C2">
            <v>6190</v>
          </cell>
          <cell r="D2">
            <v>846</v>
          </cell>
          <cell r="E2">
            <v>9992</v>
          </cell>
          <cell r="F2">
            <v>2511</v>
          </cell>
          <cell r="G2">
            <v>18045</v>
          </cell>
          <cell r="H2">
            <v>1000</v>
          </cell>
          <cell r="I2">
            <v>13222</v>
          </cell>
          <cell r="J2">
            <v>4426</v>
          </cell>
          <cell r="K2">
            <v>1298</v>
          </cell>
          <cell r="L2">
            <v>4820</v>
          </cell>
          <cell r="M2">
            <v>3623</v>
          </cell>
          <cell r="N2">
            <v>9640</v>
          </cell>
          <cell r="O2">
            <v>4874</v>
          </cell>
          <cell r="P2">
            <v>6364</v>
          </cell>
          <cell r="Q2">
            <v>5886</v>
          </cell>
          <cell r="R2">
            <v>5361</v>
          </cell>
          <cell r="S2">
            <v>7412</v>
          </cell>
          <cell r="T2">
            <v>10307</v>
          </cell>
          <cell r="U2">
            <v>8500</v>
          </cell>
          <cell r="V2">
            <v>7000</v>
          </cell>
          <cell r="W2">
            <v>5000</v>
          </cell>
          <cell r="X2">
            <v>6500</v>
          </cell>
          <cell r="Y2">
            <v>5000</v>
          </cell>
          <cell r="Z2">
            <v>5000</v>
          </cell>
          <cell r="AA2">
            <v>4000</v>
          </cell>
          <cell r="AB2">
            <v>6000</v>
          </cell>
          <cell r="AC2">
            <v>8000</v>
          </cell>
          <cell r="AD2">
            <v>6000</v>
          </cell>
          <cell r="AE2">
            <v>8000</v>
          </cell>
          <cell r="AF2">
            <v>7000</v>
          </cell>
          <cell r="AG2">
            <v>6000</v>
          </cell>
          <cell r="AH2">
            <v>6000</v>
          </cell>
          <cell r="AI2">
            <v>6000</v>
          </cell>
          <cell r="AJ2">
            <v>8000</v>
          </cell>
          <cell r="AK2">
            <v>5000</v>
          </cell>
          <cell r="AL2">
            <v>5000</v>
          </cell>
          <cell r="AM2">
            <v>4000</v>
          </cell>
          <cell r="AN2">
            <v>6000</v>
          </cell>
          <cell r="AO2">
            <v>8000</v>
          </cell>
          <cell r="AP2">
            <v>6000</v>
          </cell>
          <cell r="AQ2">
            <v>8000</v>
          </cell>
          <cell r="AR2">
            <v>7000</v>
          </cell>
          <cell r="AS2">
            <v>6000</v>
          </cell>
          <cell r="AT2">
            <v>6000</v>
          </cell>
          <cell r="AU2">
            <v>6000</v>
          </cell>
          <cell r="AV2">
            <v>8000</v>
          </cell>
          <cell r="AW2">
            <v>5000</v>
          </cell>
          <cell r="AX2">
            <v>5000</v>
          </cell>
          <cell r="AY2">
            <v>4000</v>
          </cell>
          <cell r="AZ2">
            <v>6000</v>
          </cell>
          <cell r="BA2">
            <v>8000</v>
          </cell>
          <cell r="BB2">
            <v>6000</v>
          </cell>
          <cell r="BC2">
            <v>8000</v>
          </cell>
          <cell r="BD2">
            <v>7000</v>
          </cell>
          <cell r="BE2">
            <v>6000</v>
          </cell>
          <cell r="BF2">
            <v>6000</v>
          </cell>
          <cell r="BG2">
            <v>6000</v>
          </cell>
          <cell r="BH2">
            <v>8000</v>
          </cell>
          <cell r="BI2">
            <v>5000</v>
          </cell>
          <cell r="BK2">
            <v>18240</v>
          </cell>
          <cell r="BL2">
            <v>30548</v>
          </cell>
          <cell r="BM2">
            <v>18648</v>
          </cell>
          <cell r="BN2">
            <v>9741</v>
          </cell>
          <cell r="BO2">
            <v>77177</v>
          </cell>
          <cell r="BP2">
            <v>20878</v>
          </cell>
          <cell r="BQ2">
            <v>18659</v>
          </cell>
          <cell r="BR2">
            <v>25807</v>
          </cell>
          <cell r="BS2">
            <v>16500</v>
          </cell>
          <cell r="BT2">
            <v>81844</v>
          </cell>
          <cell r="BU2">
            <v>15000</v>
          </cell>
          <cell r="BV2">
            <v>22000</v>
          </cell>
          <cell r="BW2">
            <v>19000</v>
          </cell>
          <cell r="BX2">
            <v>19000</v>
          </cell>
          <cell r="BY2">
            <v>75000</v>
          </cell>
          <cell r="BZ2">
            <v>15000</v>
          </cell>
          <cell r="CA2">
            <v>22000</v>
          </cell>
          <cell r="CB2">
            <v>19000</v>
          </cell>
          <cell r="CC2">
            <v>19000</v>
          </cell>
          <cell r="CD2">
            <v>75000</v>
          </cell>
          <cell r="CE2">
            <v>15000</v>
          </cell>
          <cell r="CF2">
            <v>22000</v>
          </cell>
          <cell r="CG2">
            <v>19000</v>
          </cell>
          <cell r="CH2">
            <v>19000</v>
          </cell>
          <cell r="CI2">
            <v>75000</v>
          </cell>
          <cell r="CK2">
            <v>11204</v>
          </cell>
          <cell r="CL2">
            <v>17394</v>
          </cell>
          <cell r="CM2">
            <v>18240</v>
          </cell>
          <cell r="CN2">
            <v>28232</v>
          </cell>
          <cell r="CO2">
            <v>30743</v>
          </cell>
          <cell r="CP2">
            <v>48788</v>
          </cell>
          <cell r="CQ2">
            <v>49788</v>
          </cell>
          <cell r="CR2">
            <v>63010</v>
          </cell>
          <cell r="CS2">
            <v>67436</v>
          </cell>
          <cell r="CT2">
            <v>68734</v>
          </cell>
          <cell r="CU2">
            <v>73554</v>
          </cell>
          <cell r="CV2">
            <v>77177</v>
          </cell>
          <cell r="CW2">
            <v>9640</v>
          </cell>
          <cell r="CX2">
            <v>14514</v>
          </cell>
          <cell r="CY2">
            <v>20878</v>
          </cell>
          <cell r="CZ2">
            <v>26764</v>
          </cell>
          <cell r="DA2">
            <v>32125</v>
          </cell>
          <cell r="DB2">
            <v>39537</v>
          </cell>
          <cell r="DC2">
            <v>49844</v>
          </cell>
          <cell r="DD2">
            <v>58344</v>
          </cell>
          <cell r="DE2">
            <v>65344</v>
          </cell>
          <cell r="DF2">
            <v>70344</v>
          </cell>
          <cell r="DG2">
            <v>76844</v>
          </cell>
          <cell r="DH2">
            <v>81844</v>
          </cell>
          <cell r="DI2">
            <v>5000</v>
          </cell>
          <cell r="DJ2">
            <v>9000</v>
          </cell>
          <cell r="DK2">
            <v>15000</v>
          </cell>
          <cell r="DL2">
            <v>23000</v>
          </cell>
          <cell r="DM2">
            <v>29000</v>
          </cell>
          <cell r="DN2">
            <v>37000</v>
          </cell>
          <cell r="DO2">
            <v>44000</v>
          </cell>
          <cell r="DP2">
            <v>50000</v>
          </cell>
          <cell r="DQ2">
            <v>56000</v>
          </cell>
          <cell r="DR2">
            <v>62000</v>
          </cell>
          <cell r="DS2">
            <v>70000</v>
          </cell>
          <cell r="DT2">
            <v>75000</v>
          </cell>
          <cell r="DU2">
            <v>5000</v>
          </cell>
          <cell r="DV2">
            <v>9000</v>
          </cell>
          <cell r="DW2">
            <v>15000</v>
          </cell>
          <cell r="DX2">
            <v>23000</v>
          </cell>
          <cell r="DY2">
            <v>29000</v>
          </cell>
          <cell r="DZ2">
            <v>37000</v>
          </cell>
          <cell r="EA2">
            <v>44000</v>
          </cell>
          <cell r="EB2">
            <v>50000</v>
          </cell>
          <cell r="EC2">
            <v>56000</v>
          </cell>
          <cell r="ED2">
            <v>62000</v>
          </cell>
          <cell r="EE2">
            <v>70000</v>
          </cell>
          <cell r="EF2">
            <v>75000</v>
          </cell>
          <cell r="EG2">
            <v>5000</v>
          </cell>
          <cell r="EH2">
            <v>9000</v>
          </cell>
          <cell r="EI2">
            <v>15000</v>
          </cell>
          <cell r="EJ2">
            <v>23000</v>
          </cell>
          <cell r="EK2">
            <v>29000</v>
          </cell>
          <cell r="EL2">
            <v>37000</v>
          </cell>
          <cell r="EM2">
            <v>44000</v>
          </cell>
          <cell r="EN2">
            <v>50000</v>
          </cell>
          <cell r="EO2">
            <v>56000</v>
          </cell>
          <cell r="EP2">
            <v>62000</v>
          </cell>
          <cell r="EQ2">
            <v>70000</v>
          </cell>
          <cell r="ER2">
            <v>75000</v>
          </cell>
        </row>
        <row r="3">
          <cell r="A3" t="str">
            <v>Oxy 5</v>
          </cell>
          <cell r="B3">
            <v>1235</v>
          </cell>
          <cell r="C3">
            <v>5328</v>
          </cell>
          <cell r="D3">
            <v>6870</v>
          </cell>
          <cell r="E3">
            <v>4631</v>
          </cell>
          <cell r="F3">
            <v>1858</v>
          </cell>
          <cell r="G3">
            <v>447</v>
          </cell>
          <cell r="H3">
            <v>6365</v>
          </cell>
          <cell r="I3">
            <v>6809</v>
          </cell>
          <cell r="J3">
            <v>5554</v>
          </cell>
          <cell r="K3">
            <v>2502</v>
          </cell>
          <cell r="L3">
            <v>8009</v>
          </cell>
          <cell r="M3">
            <v>1897</v>
          </cell>
          <cell r="N3">
            <v>5676</v>
          </cell>
          <cell r="O3">
            <v>292</v>
          </cell>
          <cell r="P3">
            <v>5465</v>
          </cell>
          <cell r="Q3">
            <v>5622</v>
          </cell>
          <cell r="R3">
            <v>3881</v>
          </cell>
          <cell r="S3">
            <v>6751</v>
          </cell>
          <cell r="T3">
            <v>8986</v>
          </cell>
          <cell r="U3">
            <v>7500</v>
          </cell>
          <cell r="V3">
            <v>6000</v>
          </cell>
          <cell r="W3">
            <v>4000</v>
          </cell>
          <cell r="X3">
            <v>5000</v>
          </cell>
          <cell r="Y3">
            <v>4000</v>
          </cell>
          <cell r="Z3">
            <v>5000</v>
          </cell>
          <cell r="AA3">
            <v>3000</v>
          </cell>
          <cell r="AB3">
            <v>5000</v>
          </cell>
          <cell r="AC3">
            <v>6000</v>
          </cell>
          <cell r="AD3">
            <v>6000</v>
          </cell>
          <cell r="AE3">
            <v>5000</v>
          </cell>
          <cell r="AF3">
            <v>5000</v>
          </cell>
          <cell r="AG3">
            <v>6000</v>
          </cell>
          <cell r="AH3">
            <v>4000</v>
          </cell>
          <cell r="AI3">
            <v>6000</v>
          </cell>
          <cell r="AJ3">
            <v>5000</v>
          </cell>
          <cell r="AK3">
            <v>4000</v>
          </cell>
          <cell r="AL3">
            <v>5000</v>
          </cell>
          <cell r="AM3">
            <v>3000</v>
          </cell>
          <cell r="AN3">
            <v>5000</v>
          </cell>
          <cell r="AO3">
            <v>6000</v>
          </cell>
          <cell r="AP3">
            <v>6000</v>
          </cell>
          <cell r="AQ3">
            <v>5000</v>
          </cell>
          <cell r="AR3">
            <v>5000</v>
          </cell>
          <cell r="AS3">
            <v>6000</v>
          </cell>
          <cell r="AT3">
            <v>4000</v>
          </cell>
          <cell r="AU3">
            <v>6000</v>
          </cell>
          <cell r="AV3">
            <v>5000</v>
          </cell>
          <cell r="AW3">
            <v>4000</v>
          </cell>
          <cell r="AX3">
            <v>5000</v>
          </cell>
          <cell r="AY3">
            <v>3000</v>
          </cell>
          <cell r="AZ3">
            <v>5000</v>
          </cell>
          <cell r="BA3">
            <v>6000</v>
          </cell>
          <cell r="BB3">
            <v>6000</v>
          </cell>
          <cell r="BC3">
            <v>5000</v>
          </cell>
          <cell r="BD3">
            <v>5000</v>
          </cell>
          <cell r="BE3">
            <v>6000</v>
          </cell>
          <cell r="BF3">
            <v>4000</v>
          </cell>
          <cell r="BG3">
            <v>6000</v>
          </cell>
          <cell r="BH3">
            <v>5000</v>
          </cell>
          <cell r="BI3">
            <v>4000</v>
          </cell>
          <cell r="BK3">
            <v>13433</v>
          </cell>
          <cell r="BL3">
            <v>6936</v>
          </cell>
          <cell r="BM3">
            <v>18728</v>
          </cell>
          <cell r="BN3">
            <v>12408</v>
          </cell>
          <cell r="BO3">
            <v>51505</v>
          </cell>
          <cell r="BP3">
            <v>11433</v>
          </cell>
          <cell r="BQ3">
            <v>16254</v>
          </cell>
          <cell r="BR3">
            <v>22486</v>
          </cell>
          <cell r="BS3">
            <v>13000</v>
          </cell>
          <cell r="BT3">
            <v>63173</v>
          </cell>
          <cell r="BU3">
            <v>13000</v>
          </cell>
          <cell r="BV3">
            <v>17000</v>
          </cell>
          <cell r="BW3">
            <v>15000</v>
          </cell>
          <cell r="BX3">
            <v>15000</v>
          </cell>
          <cell r="BY3">
            <v>60000</v>
          </cell>
          <cell r="BZ3">
            <v>13000</v>
          </cell>
          <cell r="CA3">
            <v>17000</v>
          </cell>
          <cell r="CB3">
            <v>15000</v>
          </cell>
          <cell r="CC3">
            <v>15000</v>
          </cell>
          <cell r="CD3">
            <v>60000</v>
          </cell>
          <cell r="CE3">
            <v>13000</v>
          </cell>
          <cell r="CF3">
            <v>17000</v>
          </cell>
          <cell r="CG3">
            <v>15000</v>
          </cell>
          <cell r="CH3">
            <v>15000</v>
          </cell>
          <cell r="CI3">
            <v>60000</v>
          </cell>
          <cell r="CK3">
            <v>1235</v>
          </cell>
          <cell r="CL3">
            <v>6563</v>
          </cell>
          <cell r="CM3">
            <v>13433</v>
          </cell>
          <cell r="CN3">
            <v>18064</v>
          </cell>
          <cell r="CO3">
            <v>19922</v>
          </cell>
          <cell r="CP3">
            <v>20369</v>
          </cell>
          <cell r="CQ3">
            <v>26734</v>
          </cell>
          <cell r="CR3">
            <v>33543</v>
          </cell>
          <cell r="CS3">
            <v>39097</v>
          </cell>
          <cell r="CT3">
            <v>41599</v>
          </cell>
          <cell r="CU3">
            <v>49608</v>
          </cell>
          <cell r="CV3">
            <v>51505</v>
          </cell>
          <cell r="CW3">
            <v>5676</v>
          </cell>
          <cell r="CX3">
            <v>5968</v>
          </cell>
          <cell r="CY3">
            <v>11433</v>
          </cell>
          <cell r="CZ3">
            <v>17055</v>
          </cell>
          <cell r="DA3">
            <v>20936</v>
          </cell>
          <cell r="DB3">
            <v>27687</v>
          </cell>
          <cell r="DC3">
            <v>36673</v>
          </cell>
          <cell r="DD3">
            <v>44173</v>
          </cell>
          <cell r="DE3">
            <v>50173</v>
          </cell>
          <cell r="DF3">
            <v>54173</v>
          </cell>
          <cell r="DG3">
            <v>59173</v>
          </cell>
          <cell r="DH3">
            <v>63173</v>
          </cell>
          <cell r="DI3">
            <v>5000</v>
          </cell>
          <cell r="DJ3">
            <v>8000</v>
          </cell>
          <cell r="DK3">
            <v>13000</v>
          </cell>
          <cell r="DL3">
            <v>19000</v>
          </cell>
          <cell r="DM3">
            <v>25000</v>
          </cell>
          <cell r="DN3">
            <v>30000</v>
          </cell>
          <cell r="DO3">
            <v>35000</v>
          </cell>
          <cell r="DP3">
            <v>41000</v>
          </cell>
          <cell r="DQ3">
            <v>45000</v>
          </cell>
          <cell r="DR3">
            <v>51000</v>
          </cell>
          <cell r="DS3">
            <v>56000</v>
          </cell>
          <cell r="DT3">
            <v>60000</v>
          </cell>
          <cell r="DU3">
            <v>5000</v>
          </cell>
          <cell r="DV3">
            <v>8000</v>
          </cell>
          <cell r="DW3">
            <v>13000</v>
          </cell>
          <cell r="DX3">
            <v>19000</v>
          </cell>
          <cell r="DY3">
            <v>25000</v>
          </cell>
          <cell r="DZ3">
            <v>30000</v>
          </cell>
          <cell r="EA3">
            <v>35000</v>
          </cell>
          <cell r="EB3">
            <v>41000</v>
          </cell>
          <cell r="EC3">
            <v>45000</v>
          </cell>
          <cell r="ED3">
            <v>51000</v>
          </cell>
          <cell r="EE3">
            <v>56000</v>
          </cell>
          <cell r="EF3">
            <v>60000</v>
          </cell>
          <cell r="EG3">
            <v>5000</v>
          </cell>
          <cell r="EH3">
            <v>8000</v>
          </cell>
          <cell r="EI3">
            <v>13000</v>
          </cell>
          <cell r="EJ3">
            <v>19000</v>
          </cell>
          <cell r="EK3">
            <v>25000</v>
          </cell>
          <cell r="EL3">
            <v>30000</v>
          </cell>
          <cell r="EM3">
            <v>35000</v>
          </cell>
          <cell r="EN3">
            <v>41000</v>
          </cell>
          <cell r="EO3">
            <v>45000</v>
          </cell>
          <cell r="EP3">
            <v>51000</v>
          </cell>
          <cell r="EQ3">
            <v>56000</v>
          </cell>
          <cell r="ER3">
            <v>60000</v>
          </cell>
        </row>
        <row r="4">
          <cell r="A4" t="str">
            <v>Panadol Caplet</v>
          </cell>
          <cell r="B4">
            <v>131227</v>
          </cell>
          <cell r="C4">
            <v>40007</v>
          </cell>
          <cell r="D4">
            <v>142701</v>
          </cell>
          <cell r="E4">
            <v>86921</v>
          </cell>
          <cell r="F4">
            <v>111513</v>
          </cell>
          <cell r="G4">
            <v>127253</v>
          </cell>
          <cell r="H4">
            <v>73383</v>
          </cell>
          <cell r="I4">
            <v>177445</v>
          </cell>
          <cell r="J4">
            <v>109657</v>
          </cell>
          <cell r="K4">
            <v>68322</v>
          </cell>
          <cell r="L4">
            <v>165023</v>
          </cell>
          <cell r="M4">
            <v>81457</v>
          </cell>
          <cell r="N4">
            <v>193496</v>
          </cell>
          <cell r="O4">
            <v>69690</v>
          </cell>
          <cell r="P4">
            <v>89873</v>
          </cell>
          <cell r="Q4">
            <v>114129</v>
          </cell>
          <cell r="R4">
            <v>119038</v>
          </cell>
          <cell r="S4">
            <v>189984</v>
          </cell>
          <cell r="T4">
            <v>102900</v>
          </cell>
          <cell r="U4">
            <v>155000</v>
          </cell>
          <cell r="V4">
            <v>80000</v>
          </cell>
          <cell r="W4">
            <v>80000</v>
          </cell>
          <cell r="X4">
            <v>135000</v>
          </cell>
          <cell r="Y4">
            <v>75000</v>
          </cell>
          <cell r="Z4">
            <v>120000</v>
          </cell>
          <cell r="AA4">
            <v>70000</v>
          </cell>
          <cell r="AB4">
            <v>100000</v>
          </cell>
          <cell r="AC4">
            <v>120000</v>
          </cell>
          <cell r="AD4">
            <v>105000</v>
          </cell>
          <cell r="AE4">
            <v>120000</v>
          </cell>
          <cell r="AF4">
            <v>100000</v>
          </cell>
          <cell r="AG4">
            <v>125000</v>
          </cell>
          <cell r="AH4">
            <v>110000</v>
          </cell>
          <cell r="AI4">
            <v>120000</v>
          </cell>
          <cell r="AJ4">
            <v>120000</v>
          </cell>
          <cell r="AK4">
            <v>90000</v>
          </cell>
          <cell r="AL4">
            <v>90000</v>
          </cell>
          <cell r="AM4">
            <v>90000</v>
          </cell>
          <cell r="AN4">
            <v>120000</v>
          </cell>
          <cell r="AO4">
            <v>90000</v>
          </cell>
          <cell r="AP4">
            <v>90000</v>
          </cell>
          <cell r="AQ4">
            <v>120000</v>
          </cell>
          <cell r="AR4">
            <v>90000</v>
          </cell>
          <cell r="AS4">
            <v>90000</v>
          </cell>
          <cell r="AT4">
            <v>120000</v>
          </cell>
          <cell r="AU4">
            <v>90000</v>
          </cell>
          <cell r="AV4">
            <v>90000</v>
          </cell>
          <cell r="AW4">
            <v>120000</v>
          </cell>
          <cell r="AX4">
            <v>90000</v>
          </cell>
          <cell r="AY4">
            <v>90000</v>
          </cell>
          <cell r="AZ4">
            <v>120000</v>
          </cell>
          <cell r="BA4">
            <v>90000</v>
          </cell>
          <cell r="BB4">
            <v>90000</v>
          </cell>
          <cell r="BC4">
            <v>120000</v>
          </cell>
          <cell r="BD4">
            <v>90000</v>
          </cell>
          <cell r="BE4">
            <v>90000</v>
          </cell>
          <cell r="BF4">
            <v>120000</v>
          </cell>
          <cell r="BG4">
            <v>90000</v>
          </cell>
          <cell r="BH4">
            <v>90000</v>
          </cell>
          <cell r="BI4">
            <v>120000</v>
          </cell>
          <cell r="BK4">
            <v>313935</v>
          </cell>
          <cell r="BL4">
            <v>325687</v>
          </cell>
          <cell r="BM4">
            <v>360485</v>
          </cell>
          <cell r="BN4">
            <v>314802</v>
          </cell>
          <cell r="BO4">
            <v>1314909</v>
          </cell>
          <cell r="BP4">
            <v>353059</v>
          </cell>
          <cell r="BQ4">
            <v>423151</v>
          </cell>
          <cell r="BR4">
            <v>337900</v>
          </cell>
          <cell r="BS4">
            <v>290000</v>
          </cell>
          <cell r="BT4">
            <v>1404110</v>
          </cell>
          <cell r="BU4">
            <v>290000</v>
          </cell>
          <cell r="BV4">
            <v>345000</v>
          </cell>
          <cell r="BW4">
            <v>335000</v>
          </cell>
          <cell r="BX4">
            <v>330000</v>
          </cell>
          <cell r="BY4">
            <v>1300000</v>
          </cell>
          <cell r="BZ4">
            <v>300000</v>
          </cell>
          <cell r="CA4">
            <v>300000</v>
          </cell>
          <cell r="CB4">
            <v>300000</v>
          </cell>
          <cell r="CC4">
            <v>300000</v>
          </cell>
          <cell r="CD4">
            <v>1200000</v>
          </cell>
          <cell r="CE4">
            <v>300000</v>
          </cell>
          <cell r="CF4">
            <v>300000</v>
          </cell>
          <cell r="CG4">
            <v>300000</v>
          </cell>
          <cell r="CH4">
            <v>300000</v>
          </cell>
          <cell r="CI4">
            <v>1200000</v>
          </cell>
          <cell r="CK4">
            <v>131227</v>
          </cell>
          <cell r="CL4">
            <v>171234</v>
          </cell>
          <cell r="CM4">
            <v>313935</v>
          </cell>
          <cell r="CN4">
            <v>400856</v>
          </cell>
          <cell r="CO4">
            <v>512369</v>
          </cell>
          <cell r="CP4">
            <v>639622</v>
          </cell>
          <cell r="CQ4">
            <v>713005</v>
          </cell>
          <cell r="CR4">
            <v>890450</v>
          </cell>
          <cell r="CS4">
            <v>1000107</v>
          </cell>
          <cell r="CT4">
            <v>1068429</v>
          </cell>
          <cell r="CU4">
            <v>1233452</v>
          </cell>
          <cell r="CV4">
            <v>1314909</v>
          </cell>
          <cell r="CW4">
            <v>193496</v>
          </cell>
          <cell r="CX4">
            <v>263186</v>
          </cell>
          <cell r="CY4">
            <v>353059</v>
          </cell>
          <cell r="CZ4">
            <v>467188</v>
          </cell>
          <cell r="DA4">
            <v>586226</v>
          </cell>
          <cell r="DB4">
            <v>776210</v>
          </cell>
          <cell r="DC4">
            <v>879110</v>
          </cell>
          <cell r="DD4">
            <v>1034110</v>
          </cell>
          <cell r="DE4">
            <v>1114110</v>
          </cell>
          <cell r="DF4">
            <v>1194110</v>
          </cell>
          <cell r="DG4">
            <v>1329110</v>
          </cell>
          <cell r="DH4">
            <v>1404110</v>
          </cell>
          <cell r="DI4">
            <v>120000</v>
          </cell>
          <cell r="DJ4">
            <v>190000</v>
          </cell>
          <cell r="DK4">
            <v>290000</v>
          </cell>
          <cell r="DL4">
            <v>410000</v>
          </cell>
          <cell r="DM4">
            <v>515000</v>
          </cell>
          <cell r="DN4">
            <v>635000</v>
          </cell>
          <cell r="DO4">
            <v>735000</v>
          </cell>
          <cell r="DP4">
            <v>860000</v>
          </cell>
          <cell r="DQ4">
            <v>970000</v>
          </cell>
          <cell r="DR4">
            <v>1090000</v>
          </cell>
          <cell r="DS4">
            <v>1210000</v>
          </cell>
          <cell r="DT4">
            <v>1300000</v>
          </cell>
          <cell r="DU4">
            <v>90000</v>
          </cell>
          <cell r="DV4">
            <v>180000</v>
          </cell>
          <cell r="DW4">
            <v>300000</v>
          </cell>
          <cell r="DX4">
            <v>390000</v>
          </cell>
          <cell r="DY4">
            <v>480000</v>
          </cell>
          <cell r="DZ4">
            <v>600000</v>
          </cell>
          <cell r="EA4">
            <v>690000</v>
          </cell>
          <cell r="EB4">
            <v>780000</v>
          </cell>
          <cell r="EC4">
            <v>900000</v>
          </cell>
          <cell r="ED4">
            <v>990000</v>
          </cell>
          <cell r="EE4">
            <v>1080000</v>
          </cell>
          <cell r="EF4">
            <v>1200000</v>
          </cell>
          <cell r="EG4">
            <v>90000</v>
          </cell>
          <cell r="EH4">
            <v>180000</v>
          </cell>
          <cell r="EI4">
            <v>300000</v>
          </cell>
          <cell r="EJ4">
            <v>390000</v>
          </cell>
          <cell r="EK4">
            <v>480000</v>
          </cell>
          <cell r="EL4">
            <v>600000</v>
          </cell>
          <cell r="EM4">
            <v>690000</v>
          </cell>
          <cell r="EN4">
            <v>780000</v>
          </cell>
          <cell r="EO4">
            <v>900000</v>
          </cell>
          <cell r="EP4">
            <v>990000</v>
          </cell>
          <cell r="EQ4">
            <v>1080000</v>
          </cell>
          <cell r="ER4">
            <v>1200000</v>
          </cell>
        </row>
        <row r="5">
          <cell r="A5" t="str">
            <v>Panadol Effervescent</v>
          </cell>
          <cell r="B5">
            <v>5048</v>
          </cell>
          <cell r="C5">
            <v>9250</v>
          </cell>
          <cell r="D5">
            <v>38330</v>
          </cell>
          <cell r="E5">
            <v>17726</v>
          </cell>
          <cell r="F5">
            <v>26100</v>
          </cell>
          <cell r="G5">
            <v>16834</v>
          </cell>
          <cell r="H5">
            <v>55628</v>
          </cell>
          <cell r="I5">
            <v>47858</v>
          </cell>
          <cell r="J5">
            <v>33267</v>
          </cell>
          <cell r="K5">
            <v>27120</v>
          </cell>
          <cell r="L5">
            <v>42673</v>
          </cell>
          <cell r="M5">
            <v>13630</v>
          </cell>
          <cell r="N5">
            <v>38748</v>
          </cell>
          <cell r="O5">
            <v>8654</v>
          </cell>
          <cell r="P5">
            <v>20883</v>
          </cell>
          <cell r="Q5">
            <v>43982</v>
          </cell>
          <cell r="R5">
            <v>24330</v>
          </cell>
          <cell r="S5">
            <v>33966</v>
          </cell>
          <cell r="T5">
            <v>50513</v>
          </cell>
          <cell r="U5">
            <v>45000</v>
          </cell>
          <cell r="V5">
            <v>30000</v>
          </cell>
          <cell r="W5">
            <v>30000</v>
          </cell>
          <cell r="X5">
            <v>35000</v>
          </cell>
          <cell r="Y5">
            <v>25000</v>
          </cell>
          <cell r="Z5">
            <v>40000</v>
          </cell>
          <cell r="AA5">
            <v>10000</v>
          </cell>
          <cell r="AB5">
            <v>15000</v>
          </cell>
          <cell r="AC5">
            <v>40000</v>
          </cell>
          <cell r="AD5">
            <v>35000</v>
          </cell>
          <cell r="AE5">
            <v>25000</v>
          </cell>
          <cell r="AF5">
            <v>30000</v>
          </cell>
          <cell r="AG5">
            <v>45000</v>
          </cell>
          <cell r="AH5">
            <v>35000</v>
          </cell>
          <cell r="AI5">
            <v>40000</v>
          </cell>
          <cell r="AJ5">
            <v>30000</v>
          </cell>
          <cell r="AK5">
            <v>15000</v>
          </cell>
          <cell r="AL5">
            <v>42222.222222222226</v>
          </cell>
          <cell r="AM5">
            <v>10555.555555555557</v>
          </cell>
          <cell r="AN5">
            <v>15833.333333333334</v>
          </cell>
          <cell r="AO5">
            <v>42222.222222222226</v>
          </cell>
          <cell r="AP5">
            <v>36944.444444444445</v>
          </cell>
          <cell r="AQ5">
            <v>26388.888888888891</v>
          </cell>
          <cell r="AR5">
            <v>31666.666666666668</v>
          </cell>
          <cell r="AS5">
            <v>47500</v>
          </cell>
          <cell r="AT5">
            <v>36944.444444444445</v>
          </cell>
          <cell r="AU5">
            <v>42222.222222222226</v>
          </cell>
          <cell r="AV5">
            <v>31666.666666666668</v>
          </cell>
          <cell r="AW5">
            <v>15833.333333333334</v>
          </cell>
          <cell r="AX5">
            <v>44444.444444444445</v>
          </cell>
          <cell r="AY5">
            <v>11111.111111111111</v>
          </cell>
          <cell r="AZ5">
            <v>16666.666666666668</v>
          </cell>
          <cell r="BA5">
            <v>44444.444444444445</v>
          </cell>
          <cell r="BB5">
            <v>38888.888888888891</v>
          </cell>
          <cell r="BC5">
            <v>27777.777777777777</v>
          </cell>
          <cell r="BD5">
            <v>33333.333333333336</v>
          </cell>
          <cell r="BE5">
            <v>50000</v>
          </cell>
          <cell r="BF5">
            <v>38888.888888888891</v>
          </cell>
          <cell r="BG5">
            <v>44444.444444444445</v>
          </cell>
          <cell r="BH5">
            <v>33333.333333333336</v>
          </cell>
          <cell r="BI5">
            <v>16666.666666666668</v>
          </cell>
          <cell r="BK5">
            <v>52628</v>
          </cell>
          <cell r="BL5">
            <v>60660</v>
          </cell>
          <cell r="BM5">
            <v>136753</v>
          </cell>
          <cell r="BN5">
            <v>83423</v>
          </cell>
          <cell r="BO5">
            <v>333464</v>
          </cell>
          <cell r="BP5">
            <v>68285</v>
          </cell>
          <cell r="BQ5">
            <v>102278</v>
          </cell>
          <cell r="BR5">
            <v>125513</v>
          </cell>
          <cell r="BS5">
            <v>90000</v>
          </cell>
          <cell r="BT5">
            <v>386076</v>
          </cell>
          <cell r="BU5">
            <v>65000</v>
          </cell>
          <cell r="BV5">
            <v>100000</v>
          </cell>
          <cell r="BW5">
            <v>110000</v>
          </cell>
          <cell r="BX5">
            <v>85000</v>
          </cell>
          <cell r="BY5">
            <v>360000</v>
          </cell>
          <cell r="BZ5">
            <v>68611.111111111109</v>
          </cell>
          <cell r="CA5">
            <v>105555.55555555556</v>
          </cell>
          <cell r="CB5">
            <v>116111.11111111112</v>
          </cell>
          <cell r="CC5">
            <v>89722.222222222219</v>
          </cell>
          <cell r="CD5">
            <v>380000</v>
          </cell>
          <cell r="CE5">
            <v>72222.222222222219</v>
          </cell>
          <cell r="CF5">
            <v>111111.11111111112</v>
          </cell>
          <cell r="CG5">
            <v>122222.22222222223</v>
          </cell>
          <cell r="CH5">
            <v>94444.444444444453</v>
          </cell>
          <cell r="CI5">
            <v>400000</v>
          </cell>
          <cell r="CK5">
            <v>5048</v>
          </cell>
          <cell r="CL5">
            <v>14298</v>
          </cell>
          <cell r="CM5">
            <v>52628</v>
          </cell>
          <cell r="CN5">
            <v>70354</v>
          </cell>
          <cell r="CO5">
            <v>96454</v>
          </cell>
          <cell r="CP5">
            <v>113288</v>
          </cell>
          <cell r="CQ5">
            <v>168916</v>
          </cell>
          <cell r="CR5">
            <v>216774</v>
          </cell>
          <cell r="CS5">
            <v>250041</v>
          </cell>
          <cell r="CT5">
            <v>277161</v>
          </cell>
          <cell r="CU5">
            <v>319834</v>
          </cell>
          <cell r="CV5">
            <v>333464</v>
          </cell>
          <cell r="CW5">
            <v>38748</v>
          </cell>
          <cell r="CX5">
            <v>47402</v>
          </cell>
          <cell r="CY5">
            <v>68285</v>
          </cell>
          <cell r="CZ5">
            <v>112267</v>
          </cell>
          <cell r="DA5">
            <v>136597</v>
          </cell>
          <cell r="DB5">
            <v>170563</v>
          </cell>
          <cell r="DC5">
            <v>221076</v>
          </cell>
          <cell r="DD5">
            <v>266076</v>
          </cell>
          <cell r="DE5">
            <v>296076</v>
          </cell>
          <cell r="DF5">
            <v>326076</v>
          </cell>
          <cell r="DG5">
            <v>361076</v>
          </cell>
          <cell r="DH5">
            <v>386076</v>
          </cell>
          <cell r="DI5">
            <v>40000</v>
          </cell>
          <cell r="DJ5">
            <v>50000</v>
          </cell>
          <cell r="DK5">
            <v>65000</v>
          </cell>
          <cell r="DL5">
            <v>105000</v>
          </cell>
          <cell r="DM5">
            <v>140000</v>
          </cell>
          <cell r="DN5">
            <v>165000</v>
          </cell>
          <cell r="DO5">
            <v>195000</v>
          </cell>
          <cell r="DP5">
            <v>240000</v>
          </cell>
          <cell r="DQ5">
            <v>275000</v>
          </cell>
          <cell r="DR5">
            <v>315000</v>
          </cell>
          <cell r="DS5">
            <v>345000</v>
          </cell>
          <cell r="DT5">
            <v>360000</v>
          </cell>
          <cell r="DU5">
            <v>42222.222222222226</v>
          </cell>
          <cell r="DV5">
            <v>52777.777777777781</v>
          </cell>
          <cell r="DW5">
            <v>68611.111111111109</v>
          </cell>
          <cell r="DX5">
            <v>110833.33333333334</v>
          </cell>
          <cell r="DY5">
            <v>147777.77777777778</v>
          </cell>
          <cell r="DZ5">
            <v>174166.66666666669</v>
          </cell>
          <cell r="EA5">
            <v>205833.33333333334</v>
          </cell>
          <cell r="EB5">
            <v>253333.33333333334</v>
          </cell>
          <cell r="EC5">
            <v>290277.77777777781</v>
          </cell>
          <cell r="ED5">
            <v>332500.00000000006</v>
          </cell>
          <cell r="EE5">
            <v>364166.66666666674</v>
          </cell>
          <cell r="EF5">
            <v>380000.00000000006</v>
          </cell>
          <cell r="EG5">
            <v>44444.444444444445</v>
          </cell>
          <cell r="EH5">
            <v>55555.555555555555</v>
          </cell>
          <cell r="EI5">
            <v>72222.222222222219</v>
          </cell>
          <cell r="EJ5">
            <v>116666.66666666666</v>
          </cell>
          <cell r="EK5">
            <v>155555.55555555556</v>
          </cell>
          <cell r="EL5">
            <v>183333.33333333334</v>
          </cell>
          <cell r="EM5">
            <v>216666.66666666669</v>
          </cell>
          <cell r="EN5">
            <v>266666.66666666669</v>
          </cell>
          <cell r="EO5">
            <v>305555.55555555556</v>
          </cell>
          <cell r="EP5">
            <v>350000</v>
          </cell>
          <cell r="EQ5">
            <v>383333.33333333331</v>
          </cell>
          <cell r="ER5">
            <v>400000</v>
          </cell>
        </row>
        <row r="6">
          <cell r="A6" t="str">
            <v>Panadol Caplet-Cambodia</v>
          </cell>
          <cell r="B6">
            <v>0</v>
          </cell>
          <cell r="C6">
            <v>0</v>
          </cell>
          <cell r="D6">
            <v>0</v>
          </cell>
          <cell r="E6">
            <v>0</v>
          </cell>
          <cell r="F6">
            <v>0</v>
          </cell>
          <cell r="G6">
            <v>0</v>
          </cell>
          <cell r="H6">
            <v>2800</v>
          </cell>
          <cell r="I6">
            <v>3224</v>
          </cell>
          <cell r="J6">
            <v>5300</v>
          </cell>
          <cell r="K6">
            <v>4507</v>
          </cell>
          <cell r="L6">
            <v>3026</v>
          </cell>
          <cell r="M6">
            <v>6000</v>
          </cell>
          <cell r="N6">
            <v>2016</v>
          </cell>
          <cell r="O6">
            <v>2411</v>
          </cell>
          <cell r="P6">
            <v>2087</v>
          </cell>
          <cell r="Q6">
            <v>2013</v>
          </cell>
          <cell r="R6">
            <v>3000</v>
          </cell>
          <cell r="S6">
            <v>4000</v>
          </cell>
          <cell r="T6">
            <v>2000</v>
          </cell>
          <cell r="U6">
            <v>2000</v>
          </cell>
          <cell r="V6">
            <v>2500</v>
          </cell>
          <cell r="W6">
            <v>2500</v>
          </cell>
          <cell r="X6">
            <v>2500</v>
          </cell>
          <cell r="Y6">
            <v>2500</v>
          </cell>
          <cell r="Z6">
            <v>2500</v>
          </cell>
          <cell r="AA6">
            <v>2500</v>
          </cell>
          <cell r="AB6">
            <v>2500</v>
          </cell>
          <cell r="AC6">
            <v>2500</v>
          </cell>
          <cell r="AD6">
            <v>2500</v>
          </cell>
          <cell r="AE6">
            <v>2500</v>
          </cell>
          <cell r="AF6">
            <v>2500</v>
          </cell>
          <cell r="AG6">
            <v>2500</v>
          </cell>
          <cell r="AH6">
            <v>2500</v>
          </cell>
          <cell r="AI6">
            <v>2500</v>
          </cell>
          <cell r="AJ6">
            <v>2500</v>
          </cell>
          <cell r="AK6">
            <v>2500</v>
          </cell>
          <cell r="AL6">
            <v>2583.333333333333</v>
          </cell>
          <cell r="AM6">
            <v>2583.333333333333</v>
          </cell>
          <cell r="AN6">
            <v>2583.333333333333</v>
          </cell>
          <cell r="AO6">
            <v>2583.333333333333</v>
          </cell>
          <cell r="AP6">
            <v>2583.333333333333</v>
          </cell>
          <cell r="AQ6">
            <v>2583.333333333333</v>
          </cell>
          <cell r="AR6">
            <v>2583.333333333333</v>
          </cell>
          <cell r="AS6">
            <v>2583.333333333333</v>
          </cell>
          <cell r="AT6">
            <v>2583.333333333333</v>
          </cell>
          <cell r="AU6">
            <v>2583.333333333333</v>
          </cell>
          <cell r="AV6">
            <v>2583.333333333333</v>
          </cell>
          <cell r="AW6">
            <v>2583.333333333333</v>
          </cell>
          <cell r="AX6">
            <v>2772.3577235772364</v>
          </cell>
          <cell r="AY6">
            <v>2772.3577235772364</v>
          </cell>
          <cell r="AZ6">
            <v>2772.3577235772364</v>
          </cell>
          <cell r="BA6">
            <v>2772.3577235772364</v>
          </cell>
          <cell r="BB6">
            <v>2772.3577235772364</v>
          </cell>
          <cell r="BC6">
            <v>2772.3577235772364</v>
          </cell>
          <cell r="BD6">
            <v>2772.3577235772364</v>
          </cell>
          <cell r="BE6">
            <v>2772.3577235772364</v>
          </cell>
          <cell r="BF6">
            <v>2772.3577235772364</v>
          </cell>
          <cell r="BG6">
            <v>2772.3577235772364</v>
          </cell>
          <cell r="BH6">
            <v>2772.3577235772364</v>
          </cell>
          <cell r="BI6">
            <v>2772.3577235772364</v>
          </cell>
          <cell r="BK6">
            <v>0</v>
          </cell>
          <cell r="BL6">
            <v>0</v>
          </cell>
          <cell r="BM6">
            <v>11324</v>
          </cell>
          <cell r="BN6">
            <v>13533</v>
          </cell>
          <cell r="BO6">
            <v>24857</v>
          </cell>
          <cell r="BP6">
            <v>6514</v>
          </cell>
          <cell r="BQ6">
            <v>9013</v>
          </cell>
          <cell r="BR6">
            <v>6500</v>
          </cell>
          <cell r="BS6">
            <v>7500</v>
          </cell>
          <cell r="BT6">
            <v>29527</v>
          </cell>
          <cell r="BU6">
            <v>7500</v>
          </cell>
          <cell r="BV6">
            <v>7500</v>
          </cell>
          <cell r="BW6">
            <v>7500</v>
          </cell>
          <cell r="BX6">
            <v>7500</v>
          </cell>
          <cell r="BY6">
            <v>30000</v>
          </cell>
          <cell r="BZ6">
            <v>7749.9999999999991</v>
          </cell>
          <cell r="CA6">
            <v>7749.9999999999991</v>
          </cell>
          <cell r="CB6">
            <v>7749.9999999999991</v>
          </cell>
          <cell r="CC6">
            <v>7749.9999999999991</v>
          </cell>
          <cell r="CD6">
            <v>30999.999999999996</v>
          </cell>
          <cell r="CE6">
            <v>8317.07317073171</v>
          </cell>
          <cell r="CF6">
            <v>8317.07317073171</v>
          </cell>
          <cell r="CG6">
            <v>8317.07317073171</v>
          </cell>
          <cell r="CH6">
            <v>8317.07317073171</v>
          </cell>
          <cell r="CI6">
            <v>33268.29268292684</v>
          </cell>
          <cell r="CK6">
            <v>0</v>
          </cell>
          <cell r="CL6">
            <v>0</v>
          </cell>
          <cell r="CM6">
            <v>0</v>
          </cell>
          <cell r="CN6">
            <v>0</v>
          </cell>
          <cell r="CO6">
            <v>0</v>
          </cell>
          <cell r="CP6">
            <v>0</v>
          </cell>
          <cell r="CQ6">
            <v>2800</v>
          </cell>
          <cell r="CR6">
            <v>6024</v>
          </cell>
          <cell r="CS6">
            <v>11324</v>
          </cell>
          <cell r="CT6">
            <v>15831</v>
          </cell>
          <cell r="CU6">
            <v>18857</v>
          </cell>
          <cell r="CV6">
            <v>24857</v>
          </cell>
          <cell r="CW6">
            <v>2016</v>
          </cell>
          <cell r="CX6">
            <v>4427</v>
          </cell>
          <cell r="CY6">
            <v>6514</v>
          </cell>
          <cell r="CZ6">
            <v>8527</v>
          </cell>
          <cell r="DA6">
            <v>11527</v>
          </cell>
          <cell r="DB6">
            <v>15527</v>
          </cell>
          <cell r="DC6">
            <v>17527</v>
          </cell>
          <cell r="DD6">
            <v>19527</v>
          </cell>
          <cell r="DE6">
            <v>22027</v>
          </cell>
          <cell r="DF6">
            <v>24527</v>
          </cell>
          <cell r="DG6">
            <v>27027</v>
          </cell>
          <cell r="DH6">
            <v>29527</v>
          </cell>
          <cell r="DI6">
            <v>2500</v>
          </cell>
          <cell r="DJ6">
            <v>5000</v>
          </cell>
          <cell r="DK6">
            <v>7500</v>
          </cell>
          <cell r="DL6">
            <v>10000</v>
          </cell>
          <cell r="DM6">
            <v>12500</v>
          </cell>
          <cell r="DN6">
            <v>15000</v>
          </cell>
          <cell r="DO6">
            <v>17500</v>
          </cell>
          <cell r="DP6">
            <v>20000</v>
          </cell>
          <cell r="DQ6">
            <v>22500</v>
          </cell>
          <cell r="DR6">
            <v>25000</v>
          </cell>
          <cell r="DS6">
            <v>27500</v>
          </cell>
          <cell r="DT6">
            <v>30000</v>
          </cell>
          <cell r="DU6">
            <v>2583.333333333333</v>
          </cell>
          <cell r="DV6">
            <v>5166.6666666666661</v>
          </cell>
          <cell r="DW6">
            <v>7749.9999999999991</v>
          </cell>
          <cell r="DX6">
            <v>10333.333333333332</v>
          </cell>
          <cell r="DY6">
            <v>12916.666666666664</v>
          </cell>
          <cell r="DZ6">
            <v>15499.999999999996</v>
          </cell>
          <cell r="EA6">
            <v>18083.333333333328</v>
          </cell>
          <cell r="EB6">
            <v>20666.666666666661</v>
          </cell>
          <cell r="EC6">
            <v>23249.999999999993</v>
          </cell>
          <cell r="ED6">
            <v>25833.333333333325</v>
          </cell>
          <cell r="EE6">
            <v>28416.666666666657</v>
          </cell>
          <cell r="EF6">
            <v>30999.999999999989</v>
          </cell>
          <cell r="EG6">
            <v>2772.3577235772364</v>
          </cell>
          <cell r="EH6">
            <v>5544.7154471544727</v>
          </cell>
          <cell r="EI6">
            <v>8317.07317073171</v>
          </cell>
          <cell r="EJ6">
            <v>11089.430894308945</v>
          </cell>
          <cell r="EK6">
            <v>13861.788617886181</v>
          </cell>
          <cell r="EL6">
            <v>16634.146341463416</v>
          </cell>
          <cell r="EM6">
            <v>19406.504065040652</v>
          </cell>
          <cell r="EN6">
            <v>22178.861788617887</v>
          </cell>
          <cell r="EO6">
            <v>24951.219512195123</v>
          </cell>
          <cell r="EP6">
            <v>27723.577235772358</v>
          </cell>
          <cell r="EQ6">
            <v>30495.934959349594</v>
          </cell>
          <cell r="ER6">
            <v>33268.292682926833</v>
          </cell>
        </row>
        <row r="7">
          <cell r="A7" t="str">
            <v>Pangran Extra</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50000</v>
          </cell>
          <cell r="W7">
            <v>15000</v>
          </cell>
          <cell r="X7">
            <v>20000</v>
          </cell>
          <cell r="Y7">
            <v>20000</v>
          </cell>
          <cell r="Z7">
            <v>20000</v>
          </cell>
          <cell r="AA7">
            <v>15000</v>
          </cell>
          <cell r="AB7">
            <v>20000</v>
          </cell>
          <cell r="AC7">
            <v>20000</v>
          </cell>
          <cell r="AD7">
            <v>20000</v>
          </cell>
          <cell r="AE7">
            <v>20000</v>
          </cell>
          <cell r="AF7">
            <v>20000</v>
          </cell>
          <cell r="AG7">
            <v>20000</v>
          </cell>
          <cell r="AH7">
            <v>20000</v>
          </cell>
          <cell r="AI7">
            <v>20000</v>
          </cell>
          <cell r="AJ7">
            <v>20000</v>
          </cell>
          <cell r="AK7">
            <v>20000</v>
          </cell>
          <cell r="AL7">
            <v>25000</v>
          </cell>
          <cell r="AM7">
            <v>25000</v>
          </cell>
          <cell r="AN7">
            <v>25000</v>
          </cell>
          <cell r="AO7">
            <v>25000</v>
          </cell>
          <cell r="AP7">
            <v>25000</v>
          </cell>
          <cell r="AQ7">
            <v>25000</v>
          </cell>
          <cell r="AR7">
            <v>25000</v>
          </cell>
          <cell r="AS7">
            <v>25000</v>
          </cell>
          <cell r="AT7">
            <v>25000</v>
          </cell>
          <cell r="AU7">
            <v>25000</v>
          </cell>
          <cell r="AV7">
            <v>25000</v>
          </cell>
          <cell r="AW7">
            <v>25000</v>
          </cell>
          <cell r="AX7">
            <v>30000</v>
          </cell>
          <cell r="AY7">
            <v>20000</v>
          </cell>
          <cell r="AZ7">
            <v>30000</v>
          </cell>
          <cell r="BA7">
            <v>25000</v>
          </cell>
          <cell r="BB7">
            <v>30000</v>
          </cell>
          <cell r="BC7">
            <v>25000</v>
          </cell>
          <cell r="BD7">
            <v>30000</v>
          </cell>
          <cell r="BE7">
            <v>30000</v>
          </cell>
          <cell r="BF7">
            <v>25000</v>
          </cell>
          <cell r="BG7">
            <v>30000</v>
          </cell>
          <cell r="BH7">
            <v>25000</v>
          </cell>
          <cell r="BI7">
            <v>30000</v>
          </cell>
          <cell r="BK7">
            <v>0</v>
          </cell>
          <cell r="BL7">
            <v>0</v>
          </cell>
          <cell r="BM7">
            <v>0</v>
          </cell>
          <cell r="BN7">
            <v>0</v>
          </cell>
          <cell r="BO7">
            <v>0</v>
          </cell>
          <cell r="BP7">
            <v>0</v>
          </cell>
          <cell r="BQ7">
            <v>0</v>
          </cell>
          <cell r="BR7">
            <v>50000</v>
          </cell>
          <cell r="BS7">
            <v>55000</v>
          </cell>
          <cell r="BT7">
            <v>105000</v>
          </cell>
          <cell r="BU7">
            <v>55000</v>
          </cell>
          <cell r="BV7">
            <v>60000</v>
          </cell>
          <cell r="BW7">
            <v>60000</v>
          </cell>
          <cell r="BX7">
            <v>60000</v>
          </cell>
          <cell r="BY7">
            <v>235000</v>
          </cell>
          <cell r="BZ7">
            <v>75000</v>
          </cell>
          <cell r="CA7">
            <v>75000</v>
          </cell>
          <cell r="CB7">
            <v>75000</v>
          </cell>
          <cell r="CC7">
            <v>75000</v>
          </cell>
          <cell r="CD7">
            <v>300000</v>
          </cell>
          <cell r="CE7">
            <v>80000</v>
          </cell>
          <cell r="CF7">
            <v>80000</v>
          </cell>
          <cell r="CG7">
            <v>85000</v>
          </cell>
          <cell r="CH7">
            <v>85000</v>
          </cell>
          <cell r="CI7">
            <v>330000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50000</v>
          </cell>
          <cell r="DF7">
            <v>65000</v>
          </cell>
          <cell r="DG7">
            <v>85000</v>
          </cell>
          <cell r="DH7">
            <v>105000</v>
          </cell>
          <cell r="DI7">
            <v>20000</v>
          </cell>
          <cell r="DJ7">
            <v>35000</v>
          </cell>
          <cell r="DK7">
            <v>55000</v>
          </cell>
          <cell r="DL7">
            <v>75000</v>
          </cell>
          <cell r="DM7">
            <v>95000</v>
          </cell>
          <cell r="DN7">
            <v>115000</v>
          </cell>
          <cell r="DO7">
            <v>135000</v>
          </cell>
          <cell r="DP7">
            <v>155000</v>
          </cell>
          <cell r="DQ7">
            <v>175000</v>
          </cell>
          <cell r="DR7">
            <v>195000</v>
          </cell>
          <cell r="DS7">
            <v>215000</v>
          </cell>
          <cell r="DT7">
            <v>235000</v>
          </cell>
          <cell r="DU7">
            <v>25000</v>
          </cell>
          <cell r="DV7">
            <v>50000</v>
          </cell>
          <cell r="DW7">
            <v>75000</v>
          </cell>
          <cell r="DX7">
            <v>100000</v>
          </cell>
          <cell r="DY7">
            <v>125000</v>
          </cell>
          <cell r="DZ7">
            <v>150000</v>
          </cell>
          <cell r="EA7">
            <v>175000</v>
          </cell>
          <cell r="EB7">
            <v>200000</v>
          </cell>
          <cell r="EC7">
            <v>225000</v>
          </cell>
          <cell r="ED7">
            <v>250000</v>
          </cell>
          <cell r="EE7">
            <v>275000</v>
          </cell>
          <cell r="EF7">
            <v>300000</v>
          </cell>
          <cell r="EG7">
            <v>30000</v>
          </cell>
          <cell r="EH7">
            <v>50000</v>
          </cell>
          <cell r="EI7">
            <v>80000</v>
          </cell>
          <cell r="EJ7">
            <v>105000</v>
          </cell>
          <cell r="EK7">
            <v>135000</v>
          </cell>
          <cell r="EL7">
            <v>160000</v>
          </cell>
          <cell r="EM7">
            <v>190000</v>
          </cell>
          <cell r="EN7">
            <v>220000</v>
          </cell>
          <cell r="EO7">
            <v>245000</v>
          </cell>
          <cell r="EP7">
            <v>275000</v>
          </cell>
          <cell r="EQ7">
            <v>300000</v>
          </cell>
          <cell r="ER7">
            <v>330000</v>
          </cell>
        </row>
        <row r="8">
          <cell r="A8" t="str">
            <v>Granulado Panadol Compuesto</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R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0</v>
          </cell>
          <cell r="EI8">
            <v>0</v>
          </cell>
          <cell r="EJ8">
            <v>0</v>
          </cell>
          <cell r="EK8">
            <v>0</v>
          </cell>
          <cell r="EL8">
            <v>0</v>
          </cell>
          <cell r="EM8">
            <v>0</v>
          </cell>
          <cell r="EN8">
            <v>0</v>
          </cell>
          <cell r="EO8">
            <v>0</v>
          </cell>
          <cell r="EP8">
            <v>0</v>
          </cell>
          <cell r="EQ8">
            <v>0</v>
          </cell>
          <cell r="ER8">
            <v>0</v>
          </cell>
        </row>
        <row r="9">
          <cell r="A9" t="str">
            <v>Pangran Beecham Flu Plus Granules</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50000</v>
          </cell>
          <cell r="AJ9">
            <v>20000</v>
          </cell>
          <cell r="AK9">
            <v>20000</v>
          </cell>
          <cell r="AL9">
            <v>20000</v>
          </cell>
          <cell r="AM9">
            <v>20000</v>
          </cell>
          <cell r="AN9">
            <v>20000</v>
          </cell>
          <cell r="AO9">
            <v>20000</v>
          </cell>
          <cell r="AP9">
            <v>20000</v>
          </cell>
          <cell r="AQ9">
            <v>20000</v>
          </cell>
          <cell r="AR9">
            <v>20000</v>
          </cell>
          <cell r="AS9">
            <v>20000</v>
          </cell>
          <cell r="AT9">
            <v>20000</v>
          </cell>
          <cell r="AU9">
            <v>25000</v>
          </cell>
          <cell r="AV9">
            <v>25000</v>
          </cell>
          <cell r="AW9">
            <v>25000</v>
          </cell>
          <cell r="AX9">
            <v>25000</v>
          </cell>
          <cell r="AY9">
            <v>25000</v>
          </cell>
          <cell r="AZ9">
            <v>25000</v>
          </cell>
          <cell r="BA9">
            <v>25000</v>
          </cell>
          <cell r="BB9">
            <v>25000</v>
          </cell>
          <cell r="BC9">
            <v>25000</v>
          </cell>
          <cell r="BD9">
            <v>25000</v>
          </cell>
          <cell r="BE9">
            <v>25000</v>
          </cell>
          <cell r="BF9">
            <v>35000</v>
          </cell>
          <cell r="BG9">
            <v>35000</v>
          </cell>
          <cell r="BH9">
            <v>35000</v>
          </cell>
          <cell r="BI9">
            <v>35000</v>
          </cell>
          <cell r="BK9">
            <v>0</v>
          </cell>
          <cell r="BL9">
            <v>0</v>
          </cell>
          <cell r="BM9">
            <v>0</v>
          </cell>
          <cell r="BN9">
            <v>0</v>
          </cell>
          <cell r="BO9">
            <v>0</v>
          </cell>
          <cell r="BP9">
            <v>0</v>
          </cell>
          <cell r="BQ9">
            <v>0</v>
          </cell>
          <cell r="BR9">
            <v>0</v>
          </cell>
          <cell r="BS9">
            <v>0</v>
          </cell>
          <cell r="BT9">
            <v>0</v>
          </cell>
          <cell r="BU9">
            <v>0</v>
          </cell>
          <cell r="BV9">
            <v>0</v>
          </cell>
          <cell r="BW9">
            <v>0</v>
          </cell>
          <cell r="BX9">
            <v>90000</v>
          </cell>
          <cell r="BY9">
            <v>90000</v>
          </cell>
          <cell r="BZ9">
            <v>60000</v>
          </cell>
          <cell r="CA9">
            <v>60000</v>
          </cell>
          <cell r="CB9">
            <v>60000</v>
          </cell>
          <cell r="CC9">
            <v>75000</v>
          </cell>
          <cell r="CD9">
            <v>255000</v>
          </cell>
          <cell r="CE9">
            <v>75000</v>
          </cell>
          <cell r="CF9">
            <v>75000</v>
          </cell>
          <cell r="CG9">
            <v>85000</v>
          </cell>
          <cell r="CH9">
            <v>105000</v>
          </cell>
          <cell r="CI9">
            <v>340000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50000</v>
          </cell>
          <cell r="DS9">
            <v>70000</v>
          </cell>
          <cell r="DT9">
            <v>90000</v>
          </cell>
          <cell r="DU9">
            <v>20000</v>
          </cell>
          <cell r="DV9">
            <v>40000</v>
          </cell>
          <cell r="DW9">
            <v>60000</v>
          </cell>
          <cell r="DX9">
            <v>80000</v>
          </cell>
          <cell r="DY9">
            <v>100000</v>
          </cell>
          <cell r="DZ9">
            <v>120000</v>
          </cell>
          <cell r="EA9">
            <v>140000</v>
          </cell>
          <cell r="EB9">
            <v>160000</v>
          </cell>
          <cell r="EC9">
            <v>180000</v>
          </cell>
          <cell r="ED9">
            <v>205000</v>
          </cell>
          <cell r="EE9">
            <v>230000</v>
          </cell>
          <cell r="EF9">
            <v>255000</v>
          </cell>
          <cell r="EG9">
            <v>25000</v>
          </cell>
          <cell r="EH9">
            <v>50000</v>
          </cell>
          <cell r="EI9">
            <v>75000</v>
          </cell>
          <cell r="EJ9">
            <v>100000</v>
          </cell>
          <cell r="EK9">
            <v>125000</v>
          </cell>
          <cell r="EL9">
            <v>150000</v>
          </cell>
          <cell r="EM9">
            <v>175000</v>
          </cell>
          <cell r="EN9">
            <v>200000</v>
          </cell>
          <cell r="EO9">
            <v>235000</v>
          </cell>
          <cell r="EP9">
            <v>270000</v>
          </cell>
          <cell r="EQ9">
            <v>305000</v>
          </cell>
          <cell r="ER9">
            <v>340000</v>
          </cell>
        </row>
        <row r="10">
          <cell r="A10" t="str">
            <v>Pangran Kid Granules</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30000</v>
          </cell>
          <cell r="AG10">
            <v>10000</v>
          </cell>
          <cell r="AH10">
            <v>15000</v>
          </cell>
          <cell r="AI10">
            <v>15000</v>
          </cell>
          <cell r="AJ10">
            <v>15000</v>
          </cell>
          <cell r="AK10">
            <v>15000</v>
          </cell>
          <cell r="AL10">
            <v>15000</v>
          </cell>
          <cell r="AM10">
            <v>15000</v>
          </cell>
          <cell r="AN10">
            <v>15000</v>
          </cell>
          <cell r="AO10">
            <v>15000</v>
          </cell>
          <cell r="AP10">
            <v>15000</v>
          </cell>
          <cell r="AQ10">
            <v>15000</v>
          </cell>
          <cell r="AR10">
            <v>15000</v>
          </cell>
          <cell r="AS10">
            <v>15000</v>
          </cell>
          <cell r="AT10">
            <v>15000</v>
          </cell>
          <cell r="AU10">
            <v>15000</v>
          </cell>
          <cell r="AV10">
            <v>15000</v>
          </cell>
          <cell r="AW10">
            <v>15000</v>
          </cell>
          <cell r="AX10">
            <v>15000</v>
          </cell>
          <cell r="AY10">
            <v>15000</v>
          </cell>
          <cell r="AZ10">
            <v>15000</v>
          </cell>
          <cell r="BA10">
            <v>15000</v>
          </cell>
          <cell r="BB10">
            <v>20000</v>
          </cell>
          <cell r="BC10">
            <v>15000</v>
          </cell>
          <cell r="BD10">
            <v>20000</v>
          </cell>
          <cell r="BE10">
            <v>15000</v>
          </cell>
          <cell r="BF10">
            <v>20000</v>
          </cell>
          <cell r="BG10">
            <v>15000</v>
          </cell>
          <cell r="BH10">
            <v>20000</v>
          </cell>
          <cell r="BI10">
            <v>15000</v>
          </cell>
          <cell r="BK10">
            <v>0</v>
          </cell>
          <cell r="BL10">
            <v>0</v>
          </cell>
          <cell r="BM10">
            <v>0</v>
          </cell>
          <cell r="BN10">
            <v>0</v>
          </cell>
          <cell r="BO10">
            <v>0</v>
          </cell>
          <cell r="BP10">
            <v>0</v>
          </cell>
          <cell r="BQ10">
            <v>0</v>
          </cell>
          <cell r="BR10">
            <v>0</v>
          </cell>
          <cell r="BS10">
            <v>0</v>
          </cell>
          <cell r="BT10">
            <v>0</v>
          </cell>
          <cell r="BU10">
            <v>0</v>
          </cell>
          <cell r="BV10">
            <v>0</v>
          </cell>
          <cell r="BW10">
            <v>55000</v>
          </cell>
          <cell r="BX10">
            <v>45000</v>
          </cell>
          <cell r="BY10">
            <v>100000</v>
          </cell>
          <cell r="BZ10">
            <v>45000</v>
          </cell>
          <cell r="CA10">
            <v>45000</v>
          </cell>
          <cell r="CB10">
            <v>45000</v>
          </cell>
          <cell r="CC10">
            <v>45000</v>
          </cell>
          <cell r="CD10">
            <v>180000</v>
          </cell>
          <cell r="CE10">
            <v>45000</v>
          </cell>
          <cell r="CF10">
            <v>50000</v>
          </cell>
          <cell r="CG10">
            <v>55000</v>
          </cell>
          <cell r="CH10">
            <v>50000</v>
          </cell>
          <cell r="CI10">
            <v>200000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30000</v>
          </cell>
          <cell r="DP10">
            <v>40000</v>
          </cell>
          <cell r="DQ10">
            <v>55000</v>
          </cell>
          <cell r="DR10">
            <v>70000</v>
          </cell>
          <cell r="DS10">
            <v>85000</v>
          </cell>
          <cell r="DT10">
            <v>100000</v>
          </cell>
          <cell r="DU10">
            <v>15000</v>
          </cell>
          <cell r="DV10">
            <v>30000</v>
          </cell>
          <cell r="DW10">
            <v>45000</v>
          </cell>
          <cell r="DX10">
            <v>60000</v>
          </cell>
          <cell r="DY10">
            <v>75000</v>
          </cell>
          <cell r="DZ10">
            <v>90000</v>
          </cell>
          <cell r="EA10">
            <v>105000</v>
          </cell>
          <cell r="EB10">
            <v>120000</v>
          </cell>
          <cell r="EC10">
            <v>135000</v>
          </cell>
          <cell r="ED10">
            <v>150000</v>
          </cell>
          <cell r="EE10">
            <v>165000</v>
          </cell>
          <cell r="EF10">
            <v>180000</v>
          </cell>
          <cell r="EG10">
            <v>15000</v>
          </cell>
          <cell r="EH10">
            <v>30000</v>
          </cell>
          <cell r="EI10">
            <v>45000</v>
          </cell>
          <cell r="EJ10">
            <v>60000</v>
          </cell>
          <cell r="EK10">
            <v>80000</v>
          </cell>
          <cell r="EL10">
            <v>95000</v>
          </cell>
          <cell r="EM10">
            <v>115000</v>
          </cell>
          <cell r="EN10">
            <v>130000</v>
          </cell>
          <cell r="EO10">
            <v>150000</v>
          </cell>
          <cell r="EP10">
            <v>165000</v>
          </cell>
          <cell r="EQ10">
            <v>185000</v>
          </cell>
          <cell r="ER10">
            <v>200000</v>
          </cell>
        </row>
        <row r="11">
          <cell r="A11" t="str">
            <v>ENO ORANGE SACHETS 4.3GX48</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row>
        <row r="12">
          <cell r="A12" t="str">
            <v>ENO LEMON SACHET 48/BOX M</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row>
        <row r="13">
          <cell r="A13" t="str">
            <v>Panadol Susp 120mg</v>
          </cell>
          <cell r="AG13">
            <v>10000</v>
          </cell>
          <cell r="AH13">
            <v>5000</v>
          </cell>
          <cell r="AI13">
            <v>5000</v>
          </cell>
          <cell r="AJ13">
            <v>5000</v>
          </cell>
          <cell r="AK13">
            <v>5000</v>
          </cell>
          <cell r="AL13">
            <v>5000</v>
          </cell>
          <cell r="AM13">
            <v>5000</v>
          </cell>
          <cell r="AN13">
            <v>5000</v>
          </cell>
          <cell r="AO13">
            <v>5000</v>
          </cell>
          <cell r="AP13">
            <v>5000</v>
          </cell>
          <cell r="AQ13">
            <v>5000</v>
          </cell>
          <cell r="AR13">
            <v>7500</v>
          </cell>
          <cell r="AS13">
            <v>7500</v>
          </cell>
          <cell r="AT13">
            <v>7500</v>
          </cell>
          <cell r="AU13">
            <v>7500</v>
          </cell>
          <cell r="AV13">
            <v>7500</v>
          </cell>
          <cell r="AW13">
            <v>7500</v>
          </cell>
          <cell r="AX13">
            <v>10000</v>
          </cell>
          <cell r="AY13">
            <v>10000</v>
          </cell>
          <cell r="AZ13">
            <v>10000</v>
          </cell>
          <cell r="BA13">
            <v>10000</v>
          </cell>
          <cell r="BB13">
            <v>10000</v>
          </cell>
          <cell r="BC13">
            <v>10000</v>
          </cell>
          <cell r="BD13">
            <v>10000</v>
          </cell>
          <cell r="BE13">
            <v>10000</v>
          </cell>
          <cell r="BF13">
            <v>10000</v>
          </cell>
          <cell r="BG13">
            <v>10000</v>
          </cell>
          <cell r="BH13">
            <v>10000</v>
          </cell>
          <cell r="BI13">
            <v>10000</v>
          </cell>
          <cell r="BK13">
            <v>0</v>
          </cell>
          <cell r="BL13">
            <v>0</v>
          </cell>
          <cell r="BM13">
            <v>0</v>
          </cell>
          <cell r="BN13">
            <v>0</v>
          </cell>
          <cell r="BO13">
            <v>0</v>
          </cell>
          <cell r="BP13">
            <v>0</v>
          </cell>
          <cell r="BQ13">
            <v>0</v>
          </cell>
          <cell r="BR13">
            <v>0</v>
          </cell>
          <cell r="BS13">
            <v>0</v>
          </cell>
          <cell r="BT13">
            <v>0</v>
          </cell>
          <cell r="BU13">
            <v>0</v>
          </cell>
          <cell r="BV13">
            <v>0</v>
          </cell>
          <cell r="BW13">
            <v>15000</v>
          </cell>
          <cell r="BX13">
            <v>15000</v>
          </cell>
          <cell r="BY13">
            <v>30000</v>
          </cell>
          <cell r="BZ13">
            <v>15000</v>
          </cell>
          <cell r="CA13">
            <v>15000</v>
          </cell>
          <cell r="CB13">
            <v>22500</v>
          </cell>
          <cell r="CC13">
            <v>22500</v>
          </cell>
          <cell r="CD13">
            <v>75000</v>
          </cell>
          <cell r="CE13">
            <v>30000</v>
          </cell>
          <cell r="CF13">
            <v>30000</v>
          </cell>
          <cell r="CG13">
            <v>30000</v>
          </cell>
          <cell r="CH13">
            <v>30000</v>
          </cell>
          <cell r="CI13">
            <v>120000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10000</v>
          </cell>
          <cell r="DQ13">
            <v>15000</v>
          </cell>
          <cell r="DR13">
            <v>20000</v>
          </cell>
          <cell r="DS13">
            <v>25000</v>
          </cell>
          <cell r="DT13">
            <v>30000</v>
          </cell>
          <cell r="DU13">
            <v>5000</v>
          </cell>
          <cell r="DV13">
            <v>10000</v>
          </cell>
          <cell r="DW13">
            <v>15000</v>
          </cell>
          <cell r="DX13">
            <v>20000</v>
          </cell>
          <cell r="DY13">
            <v>25000</v>
          </cell>
          <cell r="DZ13">
            <v>30000</v>
          </cell>
          <cell r="EA13">
            <v>37500</v>
          </cell>
          <cell r="EB13">
            <v>45000</v>
          </cell>
          <cell r="EC13">
            <v>52500</v>
          </cell>
          <cell r="ED13">
            <v>60000</v>
          </cell>
          <cell r="EE13">
            <v>67500</v>
          </cell>
          <cell r="EF13">
            <v>75000</v>
          </cell>
          <cell r="EG13">
            <v>10000</v>
          </cell>
          <cell r="EH13">
            <v>20000</v>
          </cell>
          <cell r="EI13">
            <v>30000</v>
          </cell>
          <cell r="EJ13">
            <v>40000</v>
          </cell>
          <cell r="EK13">
            <v>50000</v>
          </cell>
          <cell r="EL13">
            <v>60000</v>
          </cell>
          <cell r="EM13">
            <v>70000</v>
          </cell>
          <cell r="EN13">
            <v>80000</v>
          </cell>
          <cell r="EO13">
            <v>90000</v>
          </cell>
          <cell r="EP13">
            <v>100000</v>
          </cell>
          <cell r="EQ13">
            <v>110000</v>
          </cell>
          <cell r="ER13">
            <v>120000</v>
          </cell>
        </row>
        <row r="14">
          <cell r="A14" t="str">
            <v>Scott's Emul. New Flavours</v>
          </cell>
          <cell r="AN14">
            <v>30000</v>
          </cell>
          <cell r="AO14">
            <v>7500</v>
          </cell>
          <cell r="AP14">
            <v>9000</v>
          </cell>
          <cell r="AQ14">
            <v>10500</v>
          </cell>
          <cell r="AR14">
            <v>12000</v>
          </cell>
          <cell r="AS14">
            <v>13500</v>
          </cell>
          <cell r="AT14">
            <v>15000</v>
          </cell>
          <cell r="AU14">
            <v>15000</v>
          </cell>
          <cell r="AV14">
            <v>15000</v>
          </cell>
          <cell r="AW14">
            <v>15000</v>
          </cell>
          <cell r="AX14">
            <v>18000</v>
          </cell>
          <cell r="AY14">
            <v>18000</v>
          </cell>
          <cell r="AZ14">
            <v>18000</v>
          </cell>
          <cell r="BA14">
            <v>18000</v>
          </cell>
          <cell r="BB14">
            <v>18000</v>
          </cell>
          <cell r="BC14">
            <v>18000</v>
          </cell>
          <cell r="BD14">
            <v>19500</v>
          </cell>
          <cell r="BE14">
            <v>19500</v>
          </cell>
          <cell r="BF14">
            <v>19500</v>
          </cell>
          <cell r="BG14">
            <v>19500</v>
          </cell>
          <cell r="BH14">
            <v>19500</v>
          </cell>
          <cell r="BI14">
            <v>19500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30000</v>
          </cell>
          <cell r="CA14">
            <v>27000</v>
          </cell>
          <cell r="CB14">
            <v>40500</v>
          </cell>
          <cell r="CC14">
            <v>45000</v>
          </cell>
          <cell r="CD14">
            <v>142500</v>
          </cell>
          <cell r="CE14">
            <v>54000</v>
          </cell>
          <cell r="CF14">
            <v>54000</v>
          </cell>
          <cell r="CG14">
            <v>58500</v>
          </cell>
          <cell r="CH14">
            <v>58500</v>
          </cell>
          <cell r="CI14">
            <v>225000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30000</v>
          </cell>
          <cell r="DX14">
            <v>37500</v>
          </cell>
          <cell r="DY14">
            <v>46500</v>
          </cell>
          <cell r="DZ14">
            <v>57000</v>
          </cell>
          <cell r="EA14">
            <v>69000</v>
          </cell>
          <cell r="EB14">
            <v>82500</v>
          </cell>
          <cell r="EC14">
            <v>97500</v>
          </cell>
          <cell r="ED14">
            <v>112500</v>
          </cell>
          <cell r="EE14">
            <v>127500</v>
          </cell>
          <cell r="EF14">
            <v>142500</v>
          </cell>
          <cell r="EG14">
            <v>18000</v>
          </cell>
          <cell r="EH14">
            <v>36000</v>
          </cell>
          <cell r="EI14">
            <v>54000</v>
          </cell>
          <cell r="EJ14">
            <v>72000</v>
          </cell>
          <cell r="EK14">
            <v>90000</v>
          </cell>
          <cell r="EL14">
            <v>108000</v>
          </cell>
          <cell r="EM14">
            <v>127500</v>
          </cell>
          <cell r="EN14">
            <v>147000</v>
          </cell>
          <cell r="EO14">
            <v>166500</v>
          </cell>
          <cell r="EP14">
            <v>186000</v>
          </cell>
          <cell r="EQ14">
            <v>205500</v>
          </cell>
          <cell r="ER14">
            <v>225000</v>
          </cell>
        </row>
        <row r="15">
          <cell r="A15" t="str">
            <v>Eno Plus</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row>
        <row r="16">
          <cell r="A16" t="str">
            <v xml:space="preserve">          Panadol Extend</v>
          </cell>
          <cell r="AO16">
            <v>10000</v>
          </cell>
          <cell r="AP16">
            <v>5000</v>
          </cell>
          <cell r="AQ16">
            <v>5000</v>
          </cell>
          <cell r="AR16">
            <v>5000</v>
          </cell>
          <cell r="AS16">
            <v>5000</v>
          </cell>
          <cell r="AT16">
            <v>5000</v>
          </cell>
          <cell r="AU16">
            <v>5000</v>
          </cell>
          <cell r="AV16">
            <v>5000</v>
          </cell>
          <cell r="AW16">
            <v>5000</v>
          </cell>
          <cell r="AX16">
            <v>6000</v>
          </cell>
          <cell r="AY16">
            <v>6000</v>
          </cell>
          <cell r="AZ16">
            <v>6000</v>
          </cell>
          <cell r="BA16">
            <v>6000</v>
          </cell>
          <cell r="BB16">
            <v>6000</v>
          </cell>
          <cell r="BC16">
            <v>6000</v>
          </cell>
          <cell r="BD16">
            <v>6000</v>
          </cell>
          <cell r="BE16">
            <v>6000</v>
          </cell>
          <cell r="BF16">
            <v>6000</v>
          </cell>
          <cell r="BG16">
            <v>7000</v>
          </cell>
          <cell r="BH16">
            <v>7000</v>
          </cell>
          <cell r="BI16">
            <v>7000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20000</v>
          </cell>
          <cell r="CB16">
            <v>15000</v>
          </cell>
          <cell r="CC16">
            <v>15000</v>
          </cell>
          <cell r="CD16">
            <v>50000</v>
          </cell>
          <cell r="CE16">
            <v>18000</v>
          </cell>
          <cell r="CF16">
            <v>18000</v>
          </cell>
          <cell r="CG16">
            <v>18000</v>
          </cell>
          <cell r="CH16">
            <v>21000</v>
          </cell>
          <cell r="CI16">
            <v>75000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10000</v>
          </cell>
          <cell r="DY16">
            <v>15000</v>
          </cell>
          <cell r="DZ16">
            <v>20000</v>
          </cell>
          <cell r="EA16">
            <v>25000</v>
          </cell>
          <cell r="EB16">
            <v>30000</v>
          </cell>
          <cell r="EC16">
            <v>35000</v>
          </cell>
          <cell r="ED16">
            <v>40000</v>
          </cell>
          <cell r="EE16">
            <v>45000</v>
          </cell>
          <cell r="EF16">
            <v>50000</v>
          </cell>
          <cell r="EG16">
            <v>6000</v>
          </cell>
          <cell r="EH16">
            <v>12000</v>
          </cell>
          <cell r="EI16">
            <v>18000</v>
          </cell>
          <cell r="EJ16">
            <v>24000</v>
          </cell>
          <cell r="EK16">
            <v>30000</v>
          </cell>
          <cell r="EL16">
            <v>36000</v>
          </cell>
          <cell r="EM16">
            <v>42000</v>
          </cell>
          <cell r="EN16">
            <v>48000</v>
          </cell>
          <cell r="EO16">
            <v>54000</v>
          </cell>
          <cell r="EP16">
            <v>61000</v>
          </cell>
          <cell r="EQ16">
            <v>68000</v>
          </cell>
          <cell r="ER16">
            <v>75000</v>
          </cell>
        </row>
        <row r="17">
          <cell r="A17" t="str">
            <v xml:space="preserve">          Contac 120 PSE</v>
          </cell>
          <cell r="AO17">
            <v>5000</v>
          </cell>
          <cell r="AP17">
            <v>2000</v>
          </cell>
          <cell r="AQ17">
            <v>2000</v>
          </cell>
          <cell r="AR17">
            <v>2000</v>
          </cell>
          <cell r="AS17">
            <v>2000</v>
          </cell>
          <cell r="AT17">
            <v>2000</v>
          </cell>
          <cell r="AU17">
            <v>2000</v>
          </cell>
          <cell r="AV17">
            <v>2000</v>
          </cell>
          <cell r="AW17">
            <v>2000</v>
          </cell>
          <cell r="AX17">
            <v>2500</v>
          </cell>
          <cell r="AY17">
            <v>2500</v>
          </cell>
          <cell r="AZ17">
            <v>2500</v>
          </cell>
          <cell r="BA17">
            <v>2500</v>
          </cell>
          <cell r="BB17">
            <v>2500</v>
          </cell>
          <cell r="BC17">
            <v>2500</v>
          </cell>
          <cell r="BD17">
            <v>2500</v>
          </cell>
          <cell r="BE17">
            <v>2500</v>
          </cell>
          <cell r="BF17">
            <v>2500</v>
          </cell>
          <cell r="BG17">
            <v>2500</v>
          </cell>
          <cell r="BH17">
            <v>2500</v>
          </cell>
          <cell r="BI17">
            <v>2500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9000</v>
          </cell>
          <cell r="CB17">
            <v>6000</v>
          </cell>
          <cell r="CC17">
            <v>6000</v>
          </cell>
          <cell r="CD17">
            <v>21000</v>
          </cell>
          <cell r="CE17">
            <v>7500</v>
          </cell>
          <cell r="CF17">
            <v>7500</v>
          </cell>
          <cell r="CG17">
            <v>7500</v>
          </cell>
          <cell r="CH17">
            <v>7500</v>
          </cell>
          <cell r="CI17">
            <v>30000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0</v>
          </cell>
          <cell r="DN17">
            <v>0</v>
          </cell>
          <cell r="DO17">
            <v>0</v>
          </cell>
          <cell r="DP17">
            <v>0</v>
          </cell>
          <cell r="DQ17">
            <v>0</v>
          </cell>
          <cell r="DR17">
            <v>0</v>
          </cell>
          <cell r="DS17">
            <v>0</v>
          </cell>
          <cell r="DT17">
            <v>0</v>
          </cell>
          <cell r="DU17">
            <v>0</v>
          </cell>
          <cell r="DV17">
            <v>0</v>
          </cell>
          <cell r="DW17">
            <v>0</v>
          </cell>
          <cell r="DX17">
            <v>5000</v>
          </cell>
          <cell r="DY17">
            <v>7000</v>
          </cell>
          <cell r="DZ17">
            <v>9000</v>
          </cell>
          <cell r="EA17">
            <v>11000</v>
          </cell>
          <cell r="EB17">
            <v>13000</v>
          </cell>
          <cell r="EC17">
            <v>15000</v>
          </cell>
          <cell r="ED17">
            <v>17000</v>
          </cell>
          <cell r="EE17">
            <v>19000</v>
          </cell>
          <cell r="EF17">
            <v>21000</v>
          </cell>
          <cell r="EG17">
            <v>2500</v>
          </cell>
          <cell r="EH17">
            <v>5000</v>
          </cell>
          <cell r="EI17">
            <v>7500</v>
          </cell>
          <cell r="EJ17">
            <v>10000</v>
          </cell>
          <cell r="EK17">
            <v>12500</v>
          </cell>
          <cell r="EL17">
            <v>15000</v>
          </cell>
          <cell r="EM17">
            <v>17500</v>
          </cell>
          <cell r="EN17">
            <v>20000</v>
          </cell>
          <cell r="EO17">
            <v>22500</v>
          </cell>
          <cell r="EP17">
            <v>25000</v>
          </cell>
          <cell r="EQ17">
            <v>27500</v>
          </cell>
          <cell r="ER17">
            <v>30000</v>
          </cell>
        </row>
        <row r="18">
          <cell r="A18" t="str">
            <v>Panadol C&amp;F with Vitamin C</v>
          </cell>
          <cell r="AX18">
            <v>15000</v>
          </cell>
          <cell r="AY18">
            <v>5000</v>
          </cell>
          <cell r="AZ18">
            <v>5000</v>
          </cell>
          <cell r="BA18">
            <v>7500.0022222222242</v>
          </cell>
          <cell r="BB18">
            <v>7500.0022222222242</v>
          </cell>
          <cell r="BC18">
            <v>7500.0022222222242</v>
          </cell>
          <cell r="BD18">
            <v>7500.0022222222242</v>
          </cell>
          <cell r="BE18">
            <v>7500.0022222222242</v>
          </cell>
          <cell r="BF18">
            <v>7500.0022222222242</v>
          </cell>
          <cell r="BG18">
            <v>7500.0022222222242</v>
          </cell>
          <cell r="BH18">
            <v>7500.0022222222242</v>
          </cell>
          <cell r="BI18">
            <v>7500.0022222222242</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25000</v>
          </cell>
          <cell r="CF18">
            <v>22500.006666666672</v>
          </cell>
          <cell r="CG18">
            <v>22500.006666666672</v>
          </cell>
          <cell r="CH18">
            <v>22500.006666666672</v>
          </cell>
          <cell r="CI18">
            <v>92500.02</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R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15000</v>
          </cell>
          <cell r="EH18">
            <v>20000</v>
          </cell>
          <cell r="EI18">
            <v>25000</v>
          </cell>
          <cell r="EJ18">
            <v>32500.002222222225</v>
          </cell>
          <cell r="EK18">
            <v>40000.00444444445</v>
          </cell>
          <cell r="EL18">
            <v>47500.006666666675</v>
          </cell>
          <cell r="EM18">
            <v>55000.0088888889</v>
          </cell>
          <cell r="EN18">
            <v>62500.011111111126</v>
          </cell>
          <cell r="EO18">
            <v>70000.013333333351</v>
          </cell>
          <cell r="EP18">
            <v>77500.015555555568</v>
          </cell>
          <cell r="EQ18">
            <v>85000.017777777786</v>
          </cell>
          <cell r="ER18">
            <v>92500.02</v>
          </cell>
        </row>
        <row r="19">
          <cell r="A19" t="str">
            <v xml:space="preserve">          PANADOL MENSTRUAL 20`S</v>
          </cell>
          <cell r="BE19">
            <v>15000</v>
          </cell>
          <cell r="BF19">
            <v>5000</v>
          </cell>
          <cell r="BG19">
            <v>5000</v>
          </cell>
          <cell r="BH19">
            <v>5000</v>
          </cell>
          <cell r="BI19">
            <v>5000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20000</v>
          </cell>
          <cell r="CH19">
            <v>15000</v>
          </cell>
          <cell r="CI19">
            <v>35000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15000</v>
          </cell>
          <cell r="EO19">
            <v>20000</v>
          </cell>
          <cell r="EP19">
            <v>25000</v>
          </cell>
          <cell r="EQ19">
            <v>30000</v>
          </cell>
          <cell r="ER19">
            <v>35000</v>
          </cell>
        </row>
        <row r="20">
          <cell r="A20" t="str">
            <v xml:space="preserve">          Panadol C&amp;F Syrup</v>
          </cell>
          <cell r="BB20">
            <v>10000</v>
          </cell>
          <cell r="BC20">
            <v>5000</v>
          </cell>
          <cell r="BD20">
            <v>5000</v>
          </cell>
          <cell r="BE20">
            <v>5000</v>
          </cell>
          <cell r="BF20">
            <v>5000</v>
          </cell>
          <cell r="BG20">
            <v>5000</v>
          </cell>
          <cell r="BH20">
            <v>5000</v>
          </cell>
          <cell r="BI20">
            <v>5000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15000</v>
          </cell>
          <cell r="CG20">
            <v>15000</v>
          </cell>
          <cell r="CH20">
            <v>15000</v>
          </cell>
          <cell r="CI20">
            <v>45000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10000</v>
          </cell>
          <cell r="EL20">
            <v>15000</v>
          </cell>
          <cell r="EM20">
            <v>20000</v>
          </cell>
          <cell r="EN20">
            <v>25000</v>
          </cell>
          <cell r="EO20">
            <v>30000</v>
          </cell>
          <cell r="EP20">
            <v>35000</v>
          </cell>
          <cell r="EQ20">
            <v>40000</v>
          </cell>
          <cell r="ER20">
            <v>45000</v>
          </cell>
        </row>
        <row r="21">
          <cell r="A21" t="str">
            <v xml:space="preserve">          Panadol Hot Remedy</v>
          </cell>
          <cell r="BH21">
            <v>20000</v>
          </cell>
          <cell r="BI21">
            <v>10000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30000</v>
          </cell>
          <cell r="CI21">
            <v>30000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20000</v>
          </cell>
          <cell r="ER21">
            <v>30000</v>
          </cell>
        </row>
        <row r="22">
          <cell r="A22" t="str">
            <v>Cetebe 500mg capsule</v>
          </cell>
          <cell r="BG22">
            <v>20000</v>
          </cell>
          <cell r="BH22">
            <v>10000</v>
          </cell>
          <cell r="BI22">
            <v>10000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40000</v>
          </cell>
          <cell r="CI22">
            <v>40000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20000</v>
          </cell>
          <cell r="EQ22">
            <v>30000</v>
          </cell>
          <cell r="ER22">
            <v>40000</v>
          </cell>
        </row>
        <row r="25">
          <cell r="A25" t="str">
            <v>TOTAL OXY</v>
          </cell>
          <cell r="B25">
            <v>12439</v>
          </cell>
          <cell r="C25">
            <v>11518</v>
          </cell>
          <cell r="D25">
            <v>7716</v>
          </cell>
          <cell r="E25">
            <v>14623</v>
          </cell>
          <cell r="F25">
            <v>4369</v>
          </cell>
          <cell r="G25">
            <v>18492</v>
          </cell>
          <cell r="H25">
            <v>7365</v>
          </cell>
          <cell r="I25">
            <v>20031</v>
          </cell>
          <cell r="J25">
            <v>9980</v>
          </cell>
          <cell r="K25">
            <v>3800</v>
          </cell>
          <cell r="L25">
            <v>12829</v>
          </cell>
          <cell r="M25">
            <v>5520</v>
          </cell>
          <cell r="N25">
            <v>15316</v>
          </cell>
          <cell r="O25">
            <v>5166</v>
          </cell>
          <cell r="P25">
            <v>11829</v>
          </cell>
          <cell r="Q25">
            <v>11508</v>
          </cell>
          <cell r="R25">
            <v>9242</v>
          </cell>
          <cell r="S25">
            <v>14163</v>
          </cell>
          <cell r="T25">
            <v>19293</v>
          </cell>
          <cell r="U25">
            <v>16000</v>
          </cell>
          <cell r="V25">
            <v>13000</v>
          </cell>
          <cell r="W25">
            <v>9000</v>
          </cell>
          <cell r="X25">
            <v>11500</v>
          </cell>
          <cell r="Y25">
            <v>9000</v>
          </cell>
          <cell r="Z25">
            <v>10000</v>
          </cell>
          <cell r="AA25">
            <v>7000</v>
          </cell>
          <cell r="AB25">
            <v>11000</v>
          </cell>
          <cell r="AC25">
            <v>14000</v>
          </cell>
          <cell r="AD25">
            <v>12000</v>
          </cell>
          <cell r="AE25">
            <v>13000</v>
          </cell>
          <cell r="AF25">
            <v>12000</v>
          </cell>
          <cell r="AG25">
            <v>12000</v>
          </cell>
          <cell r="AH25">
            <v>10000</v>
          </cell>
          <cell r="AI25">
            <v>12000</v>
          </cell>
          <cell r="AJ25">
            <v>13000</v>
          </cell>
          <cell r="AK25">
            <v>9000</v>
          </cell>
          <cell r="AL25">
            <v>10000</v>
          </cell>
          <cell r="AM25">
            <v>7000</v>
          </cell>
          <cell r="AN25">
            <v>11000</v>
          </cell>
          <cell r="AO25">
            <v>14000</v>
          </cell>
          <cell r="AP25">
            <v>12000</v>
          </cell>
          <cell r="AQ25">
            <v>13000</v>
          </cell>
          <cell r="AR25">
            <v>12000</v>
          </cell>
          <cell r="AS25">
            <v>12000</v>
          </cell>
          <cell r="AT25">
            <v>10000</v>
          </cell>
          <cell r="AU25">
            <v>12000</v>
          </cell>
          <cell r="AV25">
            <v>13000</v>
          </cell>
          <cell r="AW25">
            <v>9000</v>
          </cell>
          <cell r="AX25">
            <v>10000</v>
          </cell>
          <cell r="AY25">
            <v>7000</v>
          </cell>
          <cell r="AZ25">
            <v>11000</v>
          </cell>
          <cell r="BA25">
            <v>14000</v>
          </cell>
          <cell r="BB25">
            <v>12000</v>
          </cell>
          <cell r="BC25">
            <v>13000</v>
          </cell>
          <cell r="BD25">
            <v>12000</v>
          </cell>
          <cell r="BE25">
            <v>12000</v>
          </cell>
          <cell r="BF25">
            <v>10000</v>
          </cell>
          <cell r="BG25">
            <v>12000</v>
          </cell>
          <cell r="BH25">
            <v>13000</v>
          </cell>
          <cell r="BI25">
            <v>9000</v>
          </cell>
          <cell r="BK25">
            <v>31673</v>
          </cell>
          <cell r="BL25">
            <v>37484</v>
          </cell>
          <cell r="BM25">
            <v>37376</v>
          </cell>
          <cell r="BN25">
            <v>22149</v>
          </cell>
          <cell r="BO25">
            <v>128682</v>
          </cell>
          <cell r="BP25">
            <v>32311</v>
          </cell>
          <cell r="BQ25">
            <v>34913</v>
          </cell>
          <cell r="BR25">
            <v>48293</v>
          </cell>
          <cell r="BS25">
            <v>29500</v>
          </cell>
          <cell r="BT25">
            <v>145017</v>
          </cell>
          <cell r="BU25">
            <v>28000</v>
          </cell>
          <cell r="BV25">
            <v>39000</v>
          </cell>
          <cell r="BW25">
            <v>34000</v>
          </cell>
          <cell r="BX25">
            <v>34000</v>
          </cell>
          <cell r="BY25">
            <v>135000</v>
          </cell>
          <cell r="BZ25">
            <v>28000</v>
          </cell>
          <cell r="CA25">
            <v>39000</v>
          </cell>
          <cell r="CB25">
            <v>34000</v>
          </cell>
          <cell r="CC25">
            <v>34000</v>
          </cell>
          <cell r="CD25">
            <v>135000</v>
          </cell>
          <cell r="CE25">
            <v>28000</v>
          </cell>
          <cell r="CF25">
            <v>39000</v>
          </cell>
          <cell r="CG25">
            <v>34000</v>
          </cell>
          <cell r="CH25">
            <v>34000</v>
          </cell>
          <cell r="CI25">
            <v>135000</v>
          </cell>
          <cell r="CK25">
            <v>12439</v>
          </cell>
          <cell r="CL25">
            <v>23957</v>
          </cell>
          <cell r="CM25">
            <v>31673</v>
          </cell>
          <cell r="CN25">
            <v>46296</v>
          </cell>
          <cell r="CO25">
            <v>50665</v>
          </cell>
          <cell r="CP25">
            <v>69157</v>
          </cell>
          <cell r="CQ25">
            <v>76522</v>
          </cell>
          <cell r="CR25">
            <v>96553</v>
          </cell>
          <cell r="CS25">
            <v>106533</v>
          </cell>
          <cell r="CT25">
            <v>110333</v>
          </cell>
          <cell r="CU25">
            <v>123162</v>
          </cell>
          <cell r="CV25">
            <v>128682</v>
          </cell>
          <cell r="CW25">
            <v>15316</v>
          </cell>
          <cell r="CX25">
            <v>20482</v>
          </cell>
          <cell r="CY25">
            <v>32311</v>
          </cell>
          <cell r="CZ25">
            <v>43819</v>
          </cell>
          <cell r="DA25">
            <v>53061</v>
          </cell>
          <cell r="DB25">
            <v>67224</v>
          </cell>
          <cell r="DC25">
            <v>86517</v>
          </cell>
          <cell r="DD25">
            <v>102517</v>
          </cell>
          <cell r="DE25">
            <v>115517</v>
          </cell>
          <cell r="DF25">
            <v>124517</v>
          </cell>
          <cell r="DG25">
            <v>136017</v>
          </cell>
          <cell r="DH25">
            <v>145017</v>
          </cell>
          <cell r="DI25">
            <v>10000</v>
          </cell>
          <cell r="DJ25">
            <v>17000</v>
          </cell>
          <cell r="DK25">
            <v>28000</v>
          </cell>
          <cell r="DL25">
            <v>42000</v>
          </cell>
          <cell r="DM25">
            <v>54000</v>
          </cell>
          <cell r="DN25">
            <v>67000</v>
          </cell>
          <cell r="DO25">
            <v>79000</v>
          </cell>
          <cell r="DP25">
            <v>91000</v>
          </cell>
          <cell r="DQ25">
            <v>101000</v>
          </cell>
          <cell r="DR25">
            <v>113000</v>
          </cell>
          <cell r="DS25">
            <v>126000</v>
          </cell>
          <cell r="DT25">
            <v>135000</v>
          </cell>
          <cell r="DU25">
            <v>10000</v>
          </cell>
          <cell r="DV25">
            <v>17000</v>
          </cell>
          <cell r="DW25">
            <v>28000</v>
          </cell>
          <cell r="DX25">
            <v>42000</v>
          </cell>
          <cell r="DY25">
            <v>54000</v>
          </cell>
          <cell r="DZ25">
            <v>67000</v>
          </cell>
          <cell r="EA25">
            <v>79000</v>
          </cell>
          <cell r="EB25">
            <v>91000</v>
          </cell>
          <cell r="EC25">
            <v>101000</v>
          </cell>
          <cell r="ED25">
            <v>113000</v>
          </cell>
          <cell r="EE25">
            <v>126000</v>
          </cell>
          <cell r="EF25">
            <v>135000</v>
          </cell>
          <cell r="EG25">
            <v>10000</v>
          </cell>
          <cell r="EH25">
            <v>17000</v>
          </cell>
          <cell r="EI25">
            <v>28000</v>
          </cell>
          <cell r="EJ25">
            <v>42000</v>
          </cell>
          <cell r="EK25">
            <v>54000</v>
          </cell>
          <cell r="EL25">
            <v>67000</v>
          </cell>
          <cell r="EM25">
            <v>79000</v>
          </cell>
          <cell r="EN25">
            <v>91000</v>
          </cell>
          <cell r="EO25">
            <v>101000</v>
          </cell>
          <cell r="EP25">
            <v>113000</v>
          </cell>
          <cell r="EQ25">
            <v>126000</v>
          </cell>
          <cell r="ER25">
            <v>135000</v>
          </cell>
        </row>
        <row r="26">
          <cell r="A26" t="str">
            <v>TOTAL PANADOL</v>
          </cell>
          <cell r="B26">
            <v>136275</v>
          </cell>
          <cell r="C26">
            <v>49257</v>
          </cell>
          <cell r="D26">
            <v>181031</v>
          </cell>
          <cell r="E26">
            <v>104647</v>
          </cell>
          <cell r="F26">
            <v>137613</v>
          </cell>
          <cell r="G26">
            <v>144087</v>
          </cell>
          <cell r="H26">
            <v>131811</v>
          </cell>
          <cell r="I26">
            <v>228527</v>
          </cell>
          <cell r="J26">
            <v>148224</v>
          </cell>
          <cell r="K26">
            <v>99949</v>
          </cell>
          <cell r="L26">
            <v>210722</v>
          </cell>
          <cell r="M26">
            <v>101087</v>
          </cell>
          <cell r="N26">
            <v>234260</v>
          </cell>
          <cell r="O26">
            <v>80755</v>
          </cell>
          <cell r="P26">
            <v>112843</v>
          </cell>
          <cell r="Q26">
            <v>160124</v>
          </cell>
          <cell r="R26">
            <v>146368</v>
          </cell>
          <cell r="S26">
            <v>227950</v>
          </cell>
          <cell r="T26">
            <v>155413</v>
          </cell>
          <cell r="U26">
            <v>202000</v>
          </cell>
          <cell r="V26">
            <v>162500</v>
          </cell>
          <cell r="W26">
            <v>127500</v>
          </cell>
          <cell r="X26">
            <v>192500</v>
          </cell>
          <cell r="Y26">
            <v>122500</v>
          </cell>
          <cell r="Z26">
            <v>182500</v>
          </cell>
          <cell r="AA26">
            <v>97500</v>
          </cell>
          <cell r="AB26">
            <v>137500</v>
          </cell>
          <cell r="AC26">
            <v>182500</v>
          </cell>
          <cell r="AD26">
            <v>162500</v>
          </cell>
          <cell r="AE26">
            <v>167500</v>
          </cell>
          <cell r="AF26">
            <v>182500</v>
          </cell>
          <cell r="AG26">
            <v>212500</v>
          </cell>
          <cell r="AH26">
            <v>187500</v>
          </cell>
          <cell r="AI26">
            <v>202500</v>
          </cell>
          <cell r="AJ26">
            <v>192500</v>
          </cell>
          <cell r="AK26">
            <v>147500</v>
          </cell>
          <cell r="AL26">
            <v>179805.55555555556</v>
          </cell>
          <cell r="AM26">
            <v>148138.88888888888</v>
          </cell>
          <cell r="AN26">
            <v>183416.66666666669</v>
          </cell>
          <cell r="AO26">
            <v>179805.55555555556</v>
          </cell>
          <cell r="AP26">
            <v>174527.77777777775</v>
          </cell>
          <cell r="AQ26">
            <v>193972.22222222222</v>
          </cell>
          <cell r="AR26">
            <v>171750</v>
          </cell>
          <cell r="AS26">
            <v>187583.33333333334</v>
          </cell>
          <cell r="AT26">
            <v>207027.77777777778</v>
          </cell>
          <cell r="AU26">
            <v>182305.55555555556</v>
          </cell>
          <cell r="AV26">
            <v>171750</v>
          </cell>
          <cell r="AW26">
            <v>185916.66666666669</v>
          </cell>
          <cell r="AX26">
            <v>192216.80216802168</v>
          </cell>
          <cell r="AY26">
            <v>148883.46883468836</v>
          </cell>
          <cell r="AZ26">
            <v>194439.0243902439</v>
          </cell>
          <cell r="BA26">
            <v>187216.80216802168</v>
          </cell>
          <cell r="BB26">
            <v>191661.24661246612</v>
          </cell>
          <cell r="BC26">
            <v>200550.13550135502</v>
          </cell>
          <cell r="BD26">
            <v>186105.69105691058</v>
          </cell>
          <cell r="BE26">
            <v>197772.35772357724</v>
          </cell>
          <cell r="BF26">
            <v>216661.24661246612</v>
          </cell>
          <cell r="BG26">
            <v>192216.80216802168</v>
          </cell>
          <cell r="BH26">
            <v>181105.69105691058</v>
          </cell>
          <cell r="BI26">
            <v>194439.0243902439</v>
          </cell>
          <cell r="BJ26">
            <v>0</v>
          </cell>
          <cell r="BK26">
            <v>366563</v>
          </cell>
          <cell r="BL26">
            <v>386347</v>
          </cell>
          <cell r="BM26">
            <v>508562</v>
          </cell>
          <cell r="BN26">
            <v>411758</v>
          </cell>
          <cell r="BO26">
            <v>1673230</v>
          </cell>
          <cell r="BP26">
            <v>427858</v>
          </cell>
          <cell r="BQ26">
            <v>534442</v>
          </cell>
          <cell r="BR26">
            <v>519913</v>
          </cell>
          <cell r="BS26">
            <v>442500</v>
          </cell>
          <cell r="BT26">
            <v>1924713</v>
          </cell>
          <cell r="BU26">
            <v>417500</v>
          </cell>
          <cell r="BV26">
            <v>512500</v>
          </cell>
          <cell r="BW26">
            <v>582500</v>
          </cell>
          <cell r="BX26">
            <v>542500</v>
          </cell>
          <cell r="BY26">
            <v>2055000</v>
          </cell>
          <cell r="BZ26">
            <v>511361.11111111112</v>
          </cell>
          <cell r="CA26">
            <v>548305.5555555555</v>
          </cell>
          <cell r="CB26">
            <v>566361.11111111112</v>
          </cell>
          <cell r="CC26">
            <v>539972.22222222225</v>
          </cell>
          <cell r="CD26">
            <v>2166000</v>
          </cell>
          <cell r="CE26">
            <v>535539.29539295402</v>
          </cell>
          <cell r="CF26">
            <v>579428.18428184278</v>
          </cell>
          <cell r="CG26">
            <v>600539.29539295402</v>
          </cell>
          <cell r="CH26">
            <v>567761.51761517616</v>
          </cell>
          <cell r="CI26">
            <v>2283268.2926829271</v>
          </cell>
          <cell r="CJ26">
            <v>0</v>
          </cell>
          <cell r="CK26">
            <v>136275</v>
          </cell>
          <cell r="CL26">
            <v>185532</v>
          </cell>
          <cell r="CM26">
            <v>366563</v>
          </cell>
          <cell r="CN26">
            <v>471210</v>
          </cell>
          <cell r="CO26">
            <v>608823</v>
          </cell>
          <cell r="CP26">
            <v>752910</v>
          </cell>
          <cell r="CQ26">
            <v>884721</v>
          </cell>
          <cell r="CR26">
            <v>1113248</v>
          </cell>
          <cell r="CS26">
            <v>1261472</v>
          </cell>
          <cell r="CT26">
            <v>1361421</v>
          </cell>
          <cell r="CU26">
            <v>1572143</v>
          </cell>
          <cell r="CV26">
            <v>1673230</v>
          </cell>
          <cell r="CW26">
            <v>234260</v>
          </cell>
          <cell r="CX26">
            <v>315015</v>
          </cell>
          <cell r="CY26">
            <v>427858</v>
          </cell>
          <cell r="CZ26">
            <v>587982</v>
          </cell>
          <cell r="DA26">
            <v>734350</v>
          </cell>
          <cell r="DB26">
            <v>962300</v>
          </cell>
          <cell r="DC26">
            <v>1117713</v>
          </cell>
          <cell r="DD26">
            <v>1319713</v>
          </cell>
          <cell r="DE26">
            <v>1482213</v>
          </cell>
          <cell r="DF26">
            <v>1609713</v>
          </cell>
          <cell r="DG26">
            <v>1802213</v>
          </cell>
          <cell r="DH26">
            <v>1924713</v>
          </cell>
          <cell r="DI26">
            <v>182500</v>
          </cell>
          <cell r="DJ26">
            <v>280000</v>
          </cell>
          <cell r="DK26">
            <v>417500</v>
          </cell>
          <cell r="DL26">
            <v>600000</v>
          </cell>
          <cell r="DM26">
            <v>762500</v>
          </cell>
          <cell r="DN26">
            <v>930000</v>
          </cell>
          <cell r="DO26">
            <v>1112500</v>
          </cell>
          <cell r="DP26">
            <v>1325000</v>
          </cell>
          <cell r="DQ26">
            <v>1512500</v>
          </cell>
          <cell r="DR26">
            <v>1715000</v>
          </cell>
          <cell r="DS26">
            <v>1907500</v>
          </cell>
          <cell r="DT26">
            <v>2055000</v>
          </cell>
          <cell r="DU26">
            <v>179805.55555555556</v>
          </cell>
          <cell r="DV26">
            <v>327944.44444444444</v>
          </cell>
          <cell r="DW26">
            <v>511361.11111111112</v>
          </cell>
          <cell r="DX26">
            <v>691166.66666666674</v>
          </cell>
          <cell r="DY26">
            <v>865694.44444444438</v>
          </cell>
          <cell r="DZ26">
            <v>1059666.6666666667</v>
          </cell>
          <cell r="EA26">
            <v>1231416.6666666667</v>
          </cell>
          <cell r="EB26">
            <v>1419000</v>
          </cell>
          <cell r="EC26">
            <v>1626027.7777777778</v>
          </cell>
          <cell r="ED26">
            <v>1808333.3333333333</v>
          </cell>
          <cell r="EE26">
            <v>1980083.3333333335</v>
          </cell>
          <cell r="EF26">
            <v>2166000</v>
          </cell>
          <cell r="EG26">
            <v>192216.80216802168</v>
          </cell>
          <cell r="EH26">
            <v>341100.27100271004</v>
          </cell>
          <cell r="EI26">
            <v>535539.29539295402</v>
          </cell>
          <cell r="EJ26">
            <v>722756.09756097558</v>
          </cell>
          <cell r="EK26">
            <v>914417.34417344164</v>
          </cell>
          <cell r="EL26">
            <v>1114967.4796747968</v>
          </cell>
          <cell r="EM26">
            <v>1301073.1707317075</v>
          </cell>
          <cell r="EN26">
            <v>1498845.5284552847</v>
          </cell>
          <cell r="EO26">
            <v>1715506.7750677506</v>
          </cell>
          <cell r="EP26">
            <v>1907723.5772357723</v>
          </cell>
          <cell r="EQ26">
            <v>2088829.2682926829</v>
          </cell>
          <cell r="ER26">
            <v>2283268.2926829271</v>
          </cell>
        </row>
        <row r="27">
          <cell r="A27" t="str">
            <v>TOTAL PANADOL RT</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50000</v>
          </cell>
          <cell r="AJ27">
            <v>20000</v>
          </cell>
          <cell r="AK27">
            <v>20000</v>
          </cell>
          <cell r="AL27">
            <v>20000</v>
          </cell>
          <cell r="AM27">
            <v>20000</v>
          </cell>
          <cell r="AN27">
            <v>20000</v>
          </cell>
          <cell r="AO27">
            <v>20000</v>
          </cell>
          <cell r="AP27">
            <v>20000</v>
          </cell>
          <cell r="AQ27">
            <v>20000</v>
          </cell>
          <cell r="AR27">
            <v>20000</v>
          </cell>
          <cell r="AS27">
            <v>20000</v>
          </cell>
          <cell r="AT27">
            <v>20000</v>
          </cell>
          <cell r="AU27">
            <v>25000</v>
          </cell>
          <cell r="AV27">
            <v>25000</v>
          </cell>
          <cell r="AW27">
            <v>25000</v>
          </cell>
          <cell r="AX27">
            <v>40000</v>
          </cell>
          <cell r="AY27">
            <v>30000</v>
          </cell>
          <cell r="AZ27">
            <v>30000</v>
          </cell>
          <cell r="BA27">
            <v>32500.002222222225</v>
          </cell>
          <cell r="BB27">
            <v>32500.002222222225</v>
          </cell>
          <cell r="BC27">
            <v>32500.002222222225</v>
          </cell>
          <cell r="BD27">
            <v>32500.002222222225</v>
          </cell>
          <cell r="BE27">
            <v>32500.002222222225</v>
          </cell>
          <cell r="BF27">
            <v>42500.002222222225</v>
          </cell>
          <cell r="BG27">
            <v>42500.002222222225</v>
          </cell>
          <cell r="BH27">
            <v>42500.002222222225</v>
          </cell>
          <cell r="BI27">
            <v>42500.002222222225</v>
          </cell>
          <cell r="BK27">
            <v>0</v>
          </cell>
          <cell r="BL27">
            <v>0</v>
          </cell>
          <cell r="BM27">
            <v>0</v>
          </cell>
          <cell r="BN27">
            <v>0</v>
          </cell>
          <cell r="BO27">
            <v>0</v>
          </cell>
          <cell r="BP27">
            <v>0</v>
          </cell>
          <cell r="BQ27">
            <v>0</v>
          </cell>
          <cell r="BR27">
            <v>0</v>
          </cell>
          <cell r="BS27">
            <v>0</v>
          </cell>
          <cell r="BT27">
            <v>0</v>
          </cell>
          <cell r="BU27">
            <v>0</v>
          </cell>
          <cell r="BV27">
            <v>0</v>
          </cell>
          <cell r="BW27">
            <v>0</v>
          </cell>
          <cell r="BX27">
            <v>90000</v>
          </cell>
          <cell r="BY27">
            <v>90000</v>
          </cell>
          <cell r="BZ27">
            <v>60000</v>
          </cell>
          <cell r="CA27">
            <v>60000</v>
          </cell>
          <cell r="CB27">
            <v>60000</v>
          </cell>
          <cell r="CC27">
            <v>75000</v>
          </cell>
          <cell r="CD27">
            <v>255000</v>
          </cell>
          <cell r="CE27">
            <v>100000</v>
          </cell>
          <cell r="CF27">
            <v>97500.006666666668</v>
          </cell>
          <cell r="CG27">
            <v>107500.00666666667</v>
          </cell>
          <cell r="CH27">
            <v>127500.00666666667</v>
          </cell>
          <cell r="CI27">
            <v>432500.02</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50000</v>
          </cell>
          <cell r="DS27">
            <v>70000</v>
          </cell>
          <cell r="DT27">
            <v>90000</v>
          </cell>
          <cell r="DU27">
            <v>20000</v>
          </cell>
          <cell r="DV27">
            <v>40000</v>
          </cell>
          <cell r="DW27">
            <v>60000</v>
          </cell>
          <cell r="DX27">
            <v>80000</v>
          </cell>
          <cell r="DY27">
            <v>100000</v>
          </cell>
          <cell r="DZ27">
            <v>120000</v>
          </cell>
          <cell r="EA27">
            <v>140000</v>
          </cell>
          <cell r="EB27">
            <v>160000</v>
          </cell>
          <cell r="EC27">
            <v>180000</v>
          </cell>
          <cell r="ED27">
            <v>205000</v>
          </cell>
          <cell r="EE27">
            <v>230000</v>
          </cell>
          <cell r="EF27">
            <v>255000</v>
          </cell>
          <cell r="EG27">
            <v>40000</v>
          </cell>
          <cell r="EH27">
            <v>70000</v>
          </cell>
          <cell r="EI27">
            <v>100000</v>
          </cell>
          <cell r="EJ27">
            <v>132500.00222222222</v>
          </cell>
          <cell r="EK27">
            <v>165000.00444444444</v>
          </cell>
          <cell r="EL27">
            <v>197500.00666666668</v>
          </cell>
          <cell r="EM27">
            <v>230000.0088888889</v>
          </cell>
          <cell r="EN27">
            <v>262500.01111111115</v>
          </cell>
          <cell r="EO27">
            <v>305000.01333333337</v>
          </cell>
          <cell r="EP27">
            <v>347500.01555555558</v>
          </cell>
          <cell r="EQ27">
            <v>390000.0177777778</v>
          </cell>
          <cell r="ER27">
            <v>432500.02</v>
          </cell>
        </row>
        <row r="28">
          <cell r="A28" t="str">
            <v>TOTAL ENO</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v>0</v>
          </cell>
          <cell r="DU28">
            <v>0</v>
          </cell>
          <cell r="DV28">
            <v>0</v>
          </cell>
          <cell r="DW28">
            <v>0</v>
          </cell>
          <cell r="DX28">
            <v>0</v>
          </cell>
          <cell r="DY28">
            <v>0</v>
          </cell>
          <cell r="DZ28">
            <v>0</v>
          </cell>
          <cell r="EA28">
            <v>0</v>
          </cell>
          <cell r="EB28">
            <v>0</v>
          </cell>
          <cell r="EC28">
            <v>0</v>
          </cell>
          <cell r="ED28">
            <v>0</v>
          </cell>
          <cell r="EE28">
            <v>0</v>
          </cell>
          <cell r="EF28">
            <v>0</v>
          </cell>
          <cell r="EG28">
            <v>0</v>
          </cell>
          <cell r="EH28">
            <v>0</v>
          </cell>
          <cell r="EI28">
            <v>0</v>
          </cell>
          <cell r="EJ28">
            <v>0</v>
          </cell>
          <cell r="EK28">
            <v>0</v>
          </cell>
          <cell r="EL28">
            <v>0</v>
          </cell>
          <cell r="EM28">
            <v>0</v>
          </cell>
          <cell r="EN28">
            <v>0</v>
          </cell>
          <cell r="EO28">
            <v>0</v>
          </cell>
          <cell r="EP28">
            <v>0</v>
          </cell>
          <cell r="EQ28">
            <v>0</v>
          </cell>
          <cell r="ER28">
            <v>0</v>
          </cell>
        </row>
        <row r="29">
          <cell r="A29" t="str">
            <v>TOTAL SCOTT'S</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30000</v>
          </cell>
          <cell r="AO29">
            <v>7500</v>
          </cell>
          <cell r="AP29">
            <v>9000</v>
          </cell>
          <cell r="AQ29">
            <v>10500</v>
          </cell>
          <cell r="AR29">
            <v>12000</v>
          </cell>
          <cell r="AS29">
            <v>13500</v>
          </cell>
          <cell r="AT29">
            <v>15000</v>
          </cell>
          <cell r="AU29">
            <v>15000</v>
          </cell>
          <cell r="AV29">
            <v>15000</v>
          </cell>
          <cell r="AW29">
            <v>15000</v>
          </cell>
          <cell r="AX29">
            <v>18000</v>
          </cell>
          <cell r="AY29">
            <v>18000</v>
          </cell>
          <cell r="AZ29">
            <v>18000</v>
          </cell>
          <cell r="BA29">
            <v>18000</v>
          </cell>
          <cell r="BB29">
            <v>18000</v>
          </cell>
          <cell r="BC29">
            <v>18000</v>
          </cell>
          <cell r="BD29">
            <v>19500</v>
          </cell>
          <cell r="BE29">
            <v>19500</v>
          </cell>
          <cell r="BF29">
            <v>19500</v>
          </cell>
          <cell r="BG29">
            <v>19500</v>
          </cell>
          <cell r="BH29">
            <v>19500</v>
          </cell>
          <cell r="BI29">
            <v>19500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30000</v>
          </cell>
          <cell r="CA29">
            <v>27000</v>
          </cell>
          <cell r="CB29">
            <v>40500</v>
          </cell>
          <cell r="CC29">
            <v>45000</v>
          </cell>
          <cell r="CD29">
            <v>142500</v>
          </cell>
          <cell r="CE29">
            <v>54000</v>
          </cell>
          <cell r="CF29">
            <v>54000</v>
          </cell>
          <cell r="CG29">
            <v>58500</v>
          </cell>
          <cell r="CH29">
            <v>58500</v>
          </cell>
          <cell r="CI29">
            <v>225000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cell r="DR29">
            <v>0</v>
          </cell>
          <cell r="DS29">
            <v>0</v>
          </cell>
          <cell r="DT29">
            <v>0</v>
          </cell>
          <cell r="DU29">
            <v>0</v>
          </cell>
          <cell r="DV29">
            <v>0</v>
          </cell>
          <cell r="DW29">
            <v>30000</v>
          </cell>
          <cell r="DX29">
            <v>37500</v>
          </cell>
          <cell r="DY29">
            <v>46500</v>
          </cell>
          <cell r="DZ29">
            <v>57000</v>
          </cell>
          <cell r="EA29">
            <v>69000</v>
          </cell>
          <cell r="EB29">
            <v>82500</v>
          </cell>
          <cell r="EC29">
            <v>97500</v>
          </cell>
          <cell r="ED29">
            <v>112500</v>
          </cell>
          <cell r="EE29">
            <v>127500</v>
          </cell>
          <cell r="EF29">
            <v>142500</v>
          </cell>
          <cell r="EG29">
            <v>18000</v>
          </cell>
          <cell r="EH29">
            <v>36000</v>
          </cell>
          <cell r="EI29">
            <v>54000</v>
          </cell>
          <cell r="EJ29">
            <v>72000</v>
          </cell>
          <cell r="EK29">
            <v>90000</v>
          </cell>
          <cell r="EL29">
            <v>108000</v>
          </cell>
          <cell r="EM29">
            <v>127500</v>
          </cell>
          <cell r="EN29">
            <v>147000</v>
          </cell>
          <cell r="EO29">
            <v>166500</v>
          </cell>
          <cell r="EP29">
            <v>186000</v>
          </cell>
          <cell r="EQ29">
            <v>205500</v>
          </cell>
          <cell r="ER29">
            <v>225000</v>
          </cell>
        </row>
        <row r="30">
          <cell r="A30" t="str">
            <v>TOTAL CETEBE</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20000</v>
          </cell>
          <cell r="BH30">
            <v>10000</v>
          </cell>
          <cell r="BI30">
            <v>10000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40000</v>
          </cell>
          <cell r="CI30">
            <v>40000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20000</v>
          </cell>
          <cell r="EQ30">
            <v>30000</v>
          </cell>
          <cell r="ER30">
            <v>40000</v>
          </cell>
        </row>
        <row r="31">
          <cell r="A31" t="str">
            <v>TOTAL BUDGET</v>
          </cell>
          <cell r="B31">
            <v>148714</v>
          </cell>
          <cell r="C31">
            <v>60775</v>
          </cell>
          <cell r="D31">
            <v>188747</v>
          </cell>
          <cell r="E31">
            <v>119270</v>
          </cell>
          <cell r="F31">
            <v>141982</v>
          </cell>
          <cell r="G31">
            <v>162579</v>
          </cell>
          <cell r="H31">
            <v>139176</v>
          </cell>
          <cell r="I31">
            <v>248558</v>
          </cell>
          <cell r="J31">
            <v>158204</v>
          </cell>
          <cell r="K31">
            <v>103749</v>
          </cell>
          <cell r="L31">
            <v>223551</v>
          </cell>
          <cell r="M31">
            <v>106607</v>
          </cell>
          <cell r="N31">
            <v>249576</v>
          </cell>
          <cell r="O31">
            <v>85921</v>
          </cell>
          <cell r="P31">
            <v>124672</v>
          </cell>
          <cell r="Q31">
            <v>171632</v>
          </cell>
          <cell r="R31">
            <v>155610</v>
          </cell>
          <cell r="S31">
            <v>242113</v>
          </cell>
          <cell r="T31">
            <v>174706</v>
          </cell>
          <cell r="U31">
            <v>218000</v>
          </cell>
          <cell r="V31">
            <v>175500</v>
          </cell>
          <cell r="W31">
            <v>136500</v>
          </cell>
          <cell r="X31">
            <v>204000</v>
          </cell>
          <cell r="Y31">
            <v>131500</v>
          </cell>
          <cell r="Z31">
            <v>192500</v>
          </cell>
          <cell r="AA31">
            <v>104500</v>
          </cell>
          <cell r="AB31">
            <v>148500</v>
          </cell>
          <cell r="AC31">
            <v>196500</v>
          </cell>
          <cell r="AD31">
            <v>174500</v>
          </cell>
          <cell r="AE31">
            <v>180500</v>
          </cell>
          <cell r="AF31">
            <v>194500</v>
          </cell>
          <cell r="AG31">
            <v>224500</v>
          </cell>
          <cell r="AH31">
            <v>197500</v>
          </cell>
          <cell r="AI31">
            <v>264500</v>
          </cell>
          <cell r="AJ31">
            <v>225500</v>
          </cell>
          <cell r="AK31">
            <v>176500</v>
          </cell>
          <cell r="AL31">
            <v>209805.55555555556</v>
          </cell>
          <cell r="AM31">
            <v>175138.88888888888</v>
          </cell>
          <cell r="AN31">
            <v>244416.66666666669</v>
          </cell>
          <cell r="AO31">
            <v>221305.55555555556</v>
          </cell>
          <cell r="AP31">
            <v>215527.77777777775</v>
          </cell>
          <cell r="AQ31">
            <v>237472.22222222222</v>
          </cell>
          <cell r="AR31">
            <v>215750</v>
          </cell>
          <cell r="AS31">
            <v>233083.33333333334</v>
          </cell>
          <cell r="AT31">
            <v>252027.77777777778</v>
          </cell>
          <cell r="AU31">
            <v>234305.55555555556</v>
          </cell>
          <cell r="AV31">
            <v>224750</v>
          </cell>
          <cell r="AW31">
            <v>234916.66666666669</v>
          </cell>
          <cell r="AX31">
            <v>260216.80216802168</v>
          </cell>
          <cell r="AY31">
            <v>203883.46883468836</v>
          </cell>
          <cell r="AZ31">
            <v>253439.0243902439</v>
          </cell>
          <cell r="BA31">
            <v>251716.80439024389</v>
          </cell>
          <cell r="BB31">
            <v>254161.24883468833</v>
          </cell>
          <cell r="BC31">
            <v>264050.13772357721</v>
          </cell>
          <cell r="BD31">
            <v>250105.6932791328</v>
          </cell>
          <cell r="BE31">
            <v>261772.35994579946</v>
          </cell>
          <cell r="BF31">
            <v>288661.24883468833</v>
          </cell>
          <cell r="BG31">
            <v>286216.80439024389</v>
          </cell>
          <cell r="BH31">
            <v>266105.69327913283</v>
          </cell>
          <cell r="BI31">
            <v>275439.02661246608</v>
          </cell>
          <cell r="BK31">
            <v>398236</v>
          </cell>
          <cell r="BL31">
            <v>423831</v>
          </cell>
          <cell r="BM31">
            <v>545938</v>
          </cell>
          <cell r="BN31">
            <v>433907</v>
          </cell>
          <cell r="BO31">
            <v>1801912</v>
          </cell>
          <cell r="BP31">
            <v>460169</v>
          </cell>
          <cell r="BQ31">
            <v>569355</v>
          </cell>
          <cell r="BR31">
            <v>568206</v>
          </cell>
          <cell r="BS31">
            <v>472000</v>
          </cell>
          <cell r="BT31">
            <v>2069730</v>
          </cell>
          <cell r="BU31">
            <v>445500</v>
          </cell>
          <cell r="BV31">
            <v>551500</v>
          </cell>
          <cell r="BW31">
            <v>616500</v>
          </cell>
          <cell r="BX31">
            <v>666500</v>
          </cell>
          <cell r="BY31">
            <v>2280000</v>
          </cell>
          <cell r="BZ31">
            <v>629361.11111111112</v>
          </cell>
          <cell r="CA31">
            <v>674305.5555555555</v>
          </cell>
          <cell r="CB31">
            <v>700861.11111111112</v>
          </cell>
          <cell r="CC31">
            <v>693972.22222222225</v>
          </cell>
          <cell r="CD31">
            <v>2698500</v>
          </cell>
          <cell r="CE31">
            <v>717539.29539295402</v>
          </cell>
          <cell r="CF31">
            <v>769928.19094850949</v>
          </cell>
          <cell r="CG31">
            <v>800539.30205962074</v>
          </cell>
          <cell r="CH31">
            <v>827761.52428184287</v>
          </cell>
          <cell r="CI31">
            <v>3115768.3126829271</v>
          </cell>
          <cell r="CK31">
            <v>148714</v>
          </cell>
          <cell r="CL31">
            <v>209489</v>
          </cell>
          <cell r="CM31">
            <v>398236</v>
          </cell>
          <cell r="CN31">
            <v>517506</v>
          </cell>
          <cell r="CO31">
            <v>659488</v>
          </cell>
          <cell r="CP31">
            <v>822067</v>
          </cell>
          <cell r="CQ31">
            <v>961243</v>
          </cell>
          <cell r="CR31">
            <v>1209801</v>
          </cell>
          <cell r="CS31">
            <v>1368005</v>
          </cell>
          <cell r="CT31">
            <v>1471754</v>
          </cell>
          <cell r="CU31">
            <v>1695305</v>
          </cell>
          <cell r="CV31">
            <v>1801912</v>
          </cell>
          <cell r="CW31">
            <v>249576</v>
          </cell>
          <cell r="CX31">
            <v>335497</v>
          </cell>
          <cell r="CY31">
            <v>460169</v>
          </cell>
          <cell r="CZ31">
            <v>631801</v>
          </cell>
          <cell r="DA31">
            <v>787411</v>
          </cell>
          <cell r="DB31">
            <v>1029524</v>
          </cell>
          <cell r="DC31">
            <v>1204230</v>
          </cell>
          <cell r="DD31">
            <v>1422230</v>
          </cell>
          <cell r="DE31">
            <v>1597730</v>
          </cell>
          <cell r="DF31">
            <v>1734230</v>
          </cell>
          <cell r="DG31">
            <v>1938230</v>
          </cell>
          <cell r="DH31">
            <v>2069730</v>
          </cell>
          <cell r="DI31">
            <v>192500</v>
          </cell>
          <cell r="DJ31">
            <v>297000</v>
          </cell>
          <cell r="DK31">
            <v>445500</v>
          </cell>
          <cell r="DL31">
            <v>642000</v>
          </cell>
          <cell r="DM31">
            <v>816500</v>
          </cell>
          <cell r="DN31">
            <v>997000</v>
          </cell>
          <cell r="DO31">
            <v>1191500</v>
          </cell>
          <cell r="DP31">
            <v>1416000</v>
          </cell>
          <cell r="DQ31">
            <v>1613500</v>
          </cell>
          <cell r="DR31">
            <v>1878000</v>
          </cell>
          <cell r="DS31">
            <v>2103500</v>
          </cell>
          <cell r="DT31">
            <v>2280000</v>
          </cell>
          <cell r="DU31">
            <v>209805.55555555556</v>
          </cell>
          <cell r="DV31">
            <v>384944.44444444444</v>
          </cell>
          <cell r="DW31">
            <v>629361.11111111112</v>
          </cell>
          <cell r="DX31">
            <v>850666.66666666674</v>
          </cell>
          <cell r="DY31">
            <v>1066194.4444444445</v>
          </cell>
          <cell r="DZ31">
            <v>1303666.6666666667</v>
          </cell>
          <cell r="EA31">
            <v>1519416.6666666667</v>
          </cell>
          <cell r="EB31">
            <v>1752500</v>
          </cell>
          <cell r="EC31">
            <v>2004527.7777777778</v>
          </cell>
          <cell r="ED31">
            <v>2238833.333333333</v>
          </cell>
          <cell r="EE31">
            <v>2463583.3333333335</v>
          </cell>
          <cell r="EF31">
            <v>2698500</v>
          </cell>
          <cell r="EG31">
            <v>260216.80216802168</v>
          </cell>
          <cell r="EH31">
            <v>464100.27100271004</v>
          </cell>
          <cell r="EI31">
            <v>717539.29539295402</v>
          </cell>
          <cell r="EJ31">
            <v>969256.09978319774</v>
          </cell>
          <cell r="EK31">
            <v>1223417.3486178862</v>
          </cell>
          <cell r="EL31">
            <v>1487467.4863414634</v>
          </cell>
          <cell r="EM31">
            <v>1737573.1796205963</v>
          </cell>
          <cell r="EN31">
            <v>1999345.5395663958</v>
          </cell>
          <cell r="EO31">
            <v>2288006.788401084</v>
          </cell>
          <cell r="EP31">
            <v>2574223.5927913277</v>
          </cell>
          <cell r="EQ31">
            <v>2840329.2860704609</v>
          </cell>
          <cell r="ER31">
            <v>3115768.3126829271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TKY"/>
      <sheetName val="SOCAI"/>
      <sheetName val="MATK"/>
      <sheetName val="CANDOI"/>
      <sheetName val="CDKT"/>
      <sheetName val="KQKD"/>
      <sheetName val="TKHAI"/>
    </sheetNames>
    <sheetDataSet>
      <sheetData sheetId="0" refreshError="1">
        <row r="7">
          <cell r="E7">
            <v>6423</v>
          </cell>
          <cell r="F7">
            <v>1111</v>
          </cell>
          <cell r="H7">
            <v>417000</v>
          </cell>
        </row>
        <row r="8">
          <cell r="E8">
            <v>64299</v>
          </cell>
          <cell r="F8">
            <v>1111</v>
          </cell>
          <cell r="H8">
            <v>120000</v>
          </cell>
        </row>
        <row r="9">
          <cell r="E9">
            <v>331</v>
          </cell>
          <cell r="F9">
            <v>1111</v>
          </cell>
          <cell r="H9">
            <v>198000000</v>
          </cell>
        </row>
        <row r="10">
          <cell r="E10">
            <v>6423</v>
          </cell>
          <cell r="F10">
            <v>1111</v>
          </cell>
          <cell r="H10">
            <v>76000</v>
          </cell>
        </row>
        <row r="11">
          <cell r="E11">
            <v>64294</v>
          </cell>
          <cell r="F11">
            <v>1111</v>
          </cell>
          <cell r="H11">
            <v>35000</v>
          </cell>
        </row>
        <row r="12">
          <cell r="E12">
            <v>331</v>
          </cell>
          <cell r="F12">
            <v>1111</v>
          </cell>
          <cell r="H12">
            <v>127000000</v>
          </cell>
        </row>
        <row r="13">
          <cell r="E13">
            <v>64293</v>
          </cell>
          <cell r="F13">
            <v>1111</v>
          </cell>
          <cell r="H13">
            <v>50000</v>
          </cell>
        </row>
        <row r="14">
          <cell r="E14">
            <v>64290</v>
          </cell>
          <cell r="F14">
            <v>1111</v>
          </cell>
          <cell r="H14">
            <v>3000000</v>
          </cell>
        </row>
        <row r="15">
          <cell r="E15">
            <v>131</v>
          </cell>
          <cell r="F15">
            <v>33311</v>
          </cell>
          <cell r="H15">
            <v>173790</v>
          </cell>
        </row>
        <row r="16">
          <cell r="E16">
            <v>64299</v>
          </cell>
          <cell r="F16">
            <v>1111</v>
          </cell>
          <cell r="H16">
            <v>129500</v>
          </cell>
        </row>
        <row r="17">
          <cell r="E17">
            <v>1562</v>
          </cell>
          <cell r="F17">
            <v>1111</v>
          </cell>
          <cell r="H17">
            <v>855000</v>
          </cell>
        </row>
        <row r="18">
          <cell r="E18">
            <v>1333</v>
          </cell>
          <cell r="F18">
            <v>1111</v>
          </cell>
          <cell r="H18">
            <v>33000</v>
          </cell>
        </row>
        <row r="19">
          <cell r="E19">
            <v>6423</v>
          </cell>
          <cell r="F19">
            <v>1111</v>
          </cell>
          <cell r="H19">
            <v>768000</v>
          </cell>
        </row>
        <row r="20">
          <cell r="E20">
            <v>1562</v>
          </cell>
          <cell r="F20">
            <v>1111</v>
          </cell>
          <cell r="H20">
            <v>1432804</v>
          </cell>
        </row>
        <row r="21">
          <cell r="E21">
            <v>1333</v>
          </cell>
          <cell r="F21">
            <v>1111</v>
          </cell>
          <cell r="H21">
            <v>49387</v>
          </cell>
        </row>
        <row r="22">
          <cell r="E22">
            <v>1333</v>
          </cell>
          <cell r="F22">
            <v>1111</v>
          </cell>
          <cell r="H22">
            <v>13894</v>
          </cell>
        </row>
        <row r="23">
          <cell r="E23">
            <v>1111</v>
          </cell>
          <cell r="F23">
            <v>131</v>
          </cell>
          <cell r="H23">
            <v>1911690</v>
          </cell>
        </row>
        <row r="24">
          <cell r="E24">
            <v>3333</v>
          </cell>
          <cell r="F24">
            <v>1111</v>
          </cell>
          <cell r="H24">
            <v>1030933</v>
          </cell>
        </row>
        <row r="25">
          <cell r="E25">
            <v>331</v>
          </cell>
          <cell r="F25">
            <v>1111</v>
          </cell>
          <cell r="H25">
            <v>58000000</v>
          </cell>
        </row>
        <row r="26">
          <cell r="E26">
            <v>6418</v>
          </cell>
          <cell r="F26">
            <v>1111</v>
          </cell>
          <cell r="H26">
            <v>31000</v>
          </cell>
        </row>
        <row r="27">
          <cell r="E27">
            <v>1331</v>
          </cell>
          <cell r="F27">
            <v>1111</v>
          </cell>
          <cell r="H27">
            <v>3100</v>
          </cell>
        </row>
        <row r="28">
          <cell r="E28">
            <v>131</v>
          </cell>
          <cell r="F28">
            <v>5111</v>
          </cell>
          <cell r="H28">
            <v>1737900</v>
          </cell>
        </row>
        <row r="29">
          <cell r="E29">
            <v>6423</v>
          </cell>
          <cell r="F29">
            <v>1111</v>
          </cell>
          <cell r="H29">
            <v>11000</v>
          </cell>
        </row>
        <row r="30">
          <cell r="E30">
            <v>6415</v>
          </cell>
          <cell r="F30">
            <v>1111</v>
          </cell>
          <cell r="H30">
            <v>6363636</v>
          </cell>
        </row>
        <row r="31">
          <cell r="E31">
            <v>1331</v>
          </cell>
          <cell r="F31">
            <v>1111</v>
          </cell>
          <cell r="H31">
            <v>636364</v>
          </cell>
        </row>
        <row r="32">
          <cell r="E32">
            <v>3333</v>
          </cell>
          <cell r="F32">
            <v>1111</v>
          </cell>
          <cell r="H32">
            <v>100334533</v>
          </cell>
        </row>
        <row r="33">
          <cell r="E33">
            <v>1111</v>
          </cell>
          <cell r="F33">
            <v>1121</v>
          </cell>
          <cell r="H33">
            <v>35000000</v>
          </cell>
        </row>
        <row r="34">
          <cell r="E34">
            <v>131</v>
          </cell>
          <cell r="F34">
            <v>5111</v>
          </cell>
          <cell r="H34">
            <v>6793596</v>
          </cell>
        </row>
        <row r="35">
          <cell r="E35">
            <v>131</v>
          </cell>
          <cell r="F35">
            <v>33311</v>
          </cell>
          <cell r="H35">
            <v>679360</v>
          </cell>
        </row>
        <row r="36">
          <cell r="E36">
            <v>131</v>
          </cell>
          <cell r="F36">
            <v>5111</v>
          </cell>
          <cell r="H36">
            <v>5302240</v>
          </cell>
        </row>
        <row r="37">
          <cell r="E37">
            <v>131</v>
          </cell>
          <cell r="F37">
            <v>33311</v>
          </cell>
          <cell r="H37">
            <v>530224</v>
          </cell>
        </row>
        <row r="38">
          <cell r="E38">
            <v>131</v>
          </cell>
          <cell r="F38">
            <v>5111</v>
          </cell>
          <cell r="H38">
            <v>10200832</v>
          </cell>
        </row>
        <row r="39">
          <cell r="E39">
            <v>131</v>
          </cell>
          <cell r="F39">
            <v>33311</v>
          </cell>
          <cell r="H39">
            <v>1020083</v>
          </cell>
        </row>
        <row r="40">
          <cell r="E40">
            <v>131</v>
          </cell>
          <cell r="F40">
            <v>5111</v>
          </cell>
          <cell r="H40">
            <v>8952427</v>
          </cell>
        </row>
        <row r="41">
          <cell r="E41">
            <v>131</v>
          </cell>
          <cell r="F41">
            <v>33311</v>
          </cell>
          <cell r="H41">
            <v>895242</v>
          </cell>
        </row>
        <row r="42">
          <cell r="E42">
            <v>6418</v>
          </cell>
          <cell r="F42">
            <v>1111</v>
          </cell>
          <cell r="H42">
            <v>20000</v>
          </cell>
        </row>
        <row r="43">
          <cell r="E43">
            <v>1331</v>
          </cell>
          <cell r="F43">
            <v>1111</v>
          </cell>
          <cell r="H43">
            <v>2000</v>
          </cell>
        </row>
        <row r="44">
          <cell r="E44">
            <v>64295</v>
          </cell>
          <cell r="F44">
            <v>1111</v>
          </cell>
          <cell r="H44">
            <v>999987</v>
          </cell>
        </row>
        <row r="45">
          <cell r="E45">
            <v>6418</v>
          </cell>
          <cell r="F45">
            <v>1111</v>
          </cell>
          <cell r="H45">
            <v>5000</v>
          </cell>
        </row>
        <row r="46">
          <cell r="E46">
            <v>1331</v>
          </cell>
          <cell r="F46">
            <v>1111</v>
          </cell>
          <cell r="H46">
            <v>500</v>
          </cell>
        </row>
        <row r="47">
          <cell r="E47">
            <v>1331</v>
          </cell>
          <cell r="F47">
            <v>1111</v>
          </cell>
          <cell r="H47">
            <v>29300</v>
          </cell>
        </row>
        <row r="48">
          <cell r="E48">
            <v>6417</v>
          </cell>
          <cell r="F48">
            <v>1111</v>
          </cell>
          <cell r="H48">
            <v>255476</v>
          </cell>
        </row>
        <row r="49">
          <cell r="E49">
            <v>1331</v>
          </cell>
          <cell r="F49">
            <v>1111</v>
          </cell>
          <cell r="H49">
            <v>9524</v>
          </cell>
        </row>
        <row r="50">
          <cell r="E50">
            <v>1111</v>
          </cell>
          <cell r="F50">
            <v>5111</v>
          </cell>
          <cell r="H50">
            <v>16000000</v>
          </cell>
        </row>
        <row r="51">
          <cell r="E51">
            <v>1111</v>
          </cell>
          <cell r="F51">
            <v>33311</v>
          </cell>
          <cell r="H51">
            <v>1600000</v>
          </cell>
        </row>
        <row r="52">
          <cell r="E52">
            <v>1111</v>
          </cell>
          <cell r="F52">
            <v>5111</v>
          </cell>
          <cell r="H52">
            <v>16000000</v>
          </cell>
        </row>
        <row r="53">
          <cell r="E53">
            <v>1111</v>
          </cell>
          <cell r="F53">
            <v>33311</v>
          </cell>
          <cell r="H53">
            <v>1600000</v>
          </cell>
        </row>
        <row r="54">
          <cell r="E54">
            <v>131</v>
          </cell>
          <cell r="F54">
            <v>5111</v>
          </cell>
          <cell r="H54">
            <v>33260000</v>
          </cell>
        </row>
        <row r="55">
          <cell r="E55">
            <v>131</v>
          </cell>
          <cell r="F55">
            <v>33311</v>
          </cell>
          <cell r="H55">
            <v>3326000</v>
          </cell>
        </row>
        <row r="56">
          <cell r="E56">
            <v>131</v>
          </cell>
          <cell r="F56">
            <v>5111</v>
          </cell>
          <cell r="H56">
            <v>9477890</v>
          </cell>
        </row>
        <row r="57">
          <cell r="E57">
            <v>131</v>
          </cell>
          <cell r="F57">
            <v>33311</v>
          </cell>
          <cell r="H57">
            <v>947789</v>
          </cell>
        </row>
        <row r="58">
          <cell r="E58">
            <v>6418</v>
          </cell>
          <cell r="F58">
            <v>1111</v>
          </cell>
          <cell r="H58">
            <v>26000</v>
          </cell>
        </row>
        <row r="59">
          <cell r="E59">
            <v>6418</v>
          </cell>
          <cell r="F59">
            <v>1111</v>
          </cell>
          <cell r="H59">
            <v>35000</v>
          </cell>
        </row>
        <row r="60">
          <cell r="E60">
            <v>6418</v>
          </cell>
          <cell r="F60">
            <v>1111</v>
          </cell>
          <cell r="H60">
            <v>40000</v>
          </cell>
        </row>
        <row r="61">
          <cell r="E61">
            <v>64299</v>
          </cell>
          <cell r="F61">
            <v>1111</v>
          </cell>
          <cell r="H61">
            <v>2400000</v>
          </cell>
        </row>
        <row r="62">
          <cell r="E62">
            <v>331</v>
          </cell>
          <cell r="F62">
            <v>1111</v>
          </cell>
          <cell r="H62">
            <v>26200000</v>
          </cell>
        </row>
        <row r="63">
          <cell r="E63">
            <v>3334</v>
          </cell>
          <cell r="F63">
            <v>1111</v>
          </cell>
          <cell r="H63">
            <v>11491000</v>
          </cell>
        </row>
        <row r="64">
          <cell r="E64">
            <v>33311</v>
          </cell>
          <cell r="F64">
            <v>1111</v>
          </cell>
          <cell r="H64">
            <v>16253000</v>
          </cell>
        </row>
        <row r="65">
          <cell r="E65">
            <v>6418</v>
          </cell>
          <cell r="F65">
            <v>1111</v>
          </cell>
          <cell r="H65">
            <v>26750</v>
          </cell>
        </row>
        <row r="66">
          <cell r="E66">
            <v>1331</v>
          </cell>
          <cell r="F66">
            <v>1111</v>
          </cell>
          <cell r="H66">
            <v>750</v>
          </cell>
        </row>
        <row r="67">
          <cell r="E67">
            <v>6428</v>
          </cell>
          <cell r="F67">
            <v>1111</v>
          </cell>
          <cell r="H67">
            <v>480000</v>
          </cell>
        </row>
        <row r="68">
          <cell r="E68">
            <v>64298</v>
          </cell>
          <cell r="F68">
            <v>1111</v>
          </cell>
          <cell r="H68">
            <v>293000</v>
          </cell>
        </row>
        <row r="69">
          <cell r="E69">
            <v>331</v>
          </cell>
          <cell r="F69">
            <v>1111</v>
          </cell>
          <cell r="H69">
            <v>135092</v>
          </cell>
        </row>
        <row r="70">
          <cell r="E70">
            <v>1111</v>
          </cell>
          <cell r="F70">
            <v>1121</v>
          </cell>
          <cell r="H70">
            <v>110000000</v>
          </cell>
        </row>
        <row r="71">
          <cell r="E71">
            <v>64291</v>
          </cell>
          <cell r="F71">
            <v>1111</v>
          </cell>
          <cell r="H71">
            <v>844252</v>
          </cell>
        </row>
        <row r="72">
          <cell r="E72">
            <v>1331</v>
          </cell>
          <cell r="F72">
            <v>1111</v>
          </cell>
          <cell r="H72">
            <v>84425</v>
          </cell>
        </row>
        <row r="73">
          <cell r="E73">
            <v>1111</v>
          </cell>
          <cell r="F73">
            <v>5111</v>
          </cell>
          <cell r="H73">
            <v>22486000</v>
          </cell>
        </row>
        <row r="74">
          <cell r="E74">
            <v>1111</v>
          </cell>
          <cell r="F74">
            <v>33311</v>
          </cell>
          <cell r="H74">
            <v>2248600</v>
          </cell>
        </row>
        <row r="75">
          <cell r="E75">
            <v>6418</v>
          </cell>
          <cell r="F75">
            <v>1111</v>
          </cell>
          <cell r="H75">
            <v>877000</v>
          </cell>
        </row>
        <row r="76">
          <cell r="E76">
            <v>6418</v>
          </cell>
          <cell r="F76">
            <v>1111</v>
          </cell>
          <cell r="H76">
            <v>280000</v>
          </cell>
        </row>
        <row r="77">
          <cell r="E77">
            <v>1111</v>
          </cell>
          <cell r="F77">
            <v>33311</v>
          </cell>
          <cell r="H77">
            <v>1711200</v>
          </cell>
        </row>
        <row r="78">
          <cell r="E78">
            <v>3111</v>
          </cell>
          <cell r="F78">
            <v>1111</v>
          </cell>
          <cell r="H78">
            <v>130000000</v>
          </cell>
        </row>
        <row r="79">
          <cell r="E79">
            <v>64295</v>
          </cell>
          <cell r="F79">
            <v>1111</v>
          </cell>
          <cell r="H79">
            <v>86500</v>
          </cell>
        </row>
        <row r="80">
          <cell r="E80">
            <v>3333</v>
          </cell>
          <cell r="F80">
            <v>1111</v>
          </cell>
          <cell r="H80">
            <v>1724774</v>
          </cell>
        </row>
        <row r="81">
          <cell r="E81">
            <v>6417</v>
          </cell>
          <cell r="F81">
            <v>1111</v>
          </cell>
          <cell r="H81">
            <v>3965965</v>
          </cell>
        </row>
        <row r="82">
          <cell r="E82">
            <v>64292</v>
          </cell>
          <cell r="F82">
            <v>1111</v>
          </cell>
          <cell r="H82">
            <v>2458340</v>
          </cell>
        </row>
        <row r="83">
          <cell r="E83">
            <v>1111</v>
          </cell>
          <cell r="F83">
            <v>5111</v>
          </cell>
          <cell r="H83">
            <v>17112000</v>
          </cell>
        </row>
        <row r="84">
          <cell r="E84">
            <v>6411</v>
          </cell>
          <cell r="F84">
            <v>334</v>
          </cell>
          <cell r="H84">
            <v>15500000</v>
          </cell>
        </row>
        <row r="85">
          <cell r="E85">
            <v>6421</v>
          </cell>
          <cell r="F85">
            <v>334</v>
          </cell>
          <cell r="H85">
            <v>14550000</v>
          </cell>
        </row>
        <row r="86">
          <cell r="E86">
            <v>6424</v>
          </cell>
          <cell r="F86">
            <v>21411</v>
          </cell>
          <cell r="H86">
            <v>623979</v>
          </cell>
        </row>
        <row r="87">
          <cell r="E87">
            <v>6424</v>
          </cell>
          <cell r="F87">
            <v>21412</v>
          </cell>
          <cell r="H87">
            <v>484373</v>
          </cell>
        </row>
        <row r="88">
          <cell r="E88">
            <v>6424</v>
          </cell>
          <cell r="F88">
            <v>21413</v>
          </cell>
          <cell r="H88">
            <v>882449</v>
          </cell>
        </row>
        <row r="89">
          <cell r="E89">
            <v>33311</v>
          </cell>
          <cell r="F89" t="str">
            <v>133DKT</v>
          </cell>
          <cell r="H89">
            <v>14732288</v>
          </cell>
        </row>
        <row r="90">
          <cell r="E90">
            <v>1121</v>
          </cell>
          <cell r="F90">
            <v>131</v>
          </cell>
          <cell r="H90">
            <v>112812641</v>
          </cell>
        </row>
        <row r="91">
          <cell r="E91">
            <v>331</v>
          </cell>
          <cell r="F91">
            <v>1121</v>
          </cell>
          <cell r="H91">
            <v>14765353</v>
          </cell>
        </row>
        <row r="92">
          <cell r="E92">
            <v>331</v>
          </cell>
          <cell r="F92">
            <v>1121</v>
          </cell>
          <cell r="H92">
            <v>97202</v>
          </cell>
        </row>
        <row r="93">
          <cell r="E93">
            <v>331</v>
          </cell>
          <cell r="F93">
            <v>1121</v>
          </cell>
          <cell r="H93">
            <v>215654</v>
          </cell>
        </row>
        <row r="94">
          <cell r="E94">
            <v>1561</v>
          </cell>
          <cell r="F94">
            <v>331</v>
          </cell>
          <cell r="H94">
            <v>106188720</v>
          </cell>
        </row>
        <row r="95">
          <cell r="E95">
            <v>1561</v>
          </cell>
          <cell r="F95">
            <v>331</v>
          </cell>
          <cell r="H95">
            <v>155295080</v>
          </cell>
        </row>
        <row r="96">
          <cell r="E96">
            <v>1561</v>
          </cell>
          <cell r="F96">
            <v>331</v>
          </cell>
          <cell r="H96">
            <v>7554528</v>
          </cell>
        </row>
        <row r="97">
          <cell r="E97">
            <v>1561</v>
          </cell>
          <cell r="F97">
            <v>331</v>
          </cell>
          <cell r="H97">
            <v>9382062</v>
          </cell>
        </row>
        <row r="98">
          <cell r="E98">
            <v>1561</v>
          </cell>
          <cell r="F98">
            <v>331</v>
          </cell>
          <cell r="H98">
            <v>16695679</v>
          </cell>
        </row>
        <row r="99">
          <cell r="E99">
            <v>1561</v>
          </cell>
          <cell r="F99">
            <v>331</v>
          </cell>
          <cell r="H99">
            <v>2249370</v>
          </cell>
        </row>
        <row r="100">
          <cell r="E100">
            <v>1561</v>
          </cell>
          <cell r="F100">
            <v>331</v>
          </cell>
          <cell r="H100">
            <v>13218520</v>
          </cell>
        </row>
        <row r="101">
          <cell r="E101">
            <v>1561</v>
          </cell>
          <cell r="F101">
            <v>331</v>
          </cell>
          <cell r="H101">
            <v>14429292</v>
          </cell>
        </row>
        <row r="102">
          <cell r="E102">
            <v>5111</v>
          </cell>
          <cell r="F102">
            <v>911</v>
          </cell>
          <cell r="H102">
            <v>147322885</v>
          </cell>
        </row>
        <row r="103">
          <cell r="E103">
            <v>1331</v>
          </cell>
          <cell r="F103">
            <v>331</v>
          </cell>
          <cell r="H103">
            <v>6352945</v>
          </cell>
        </row>
        <row r="104">
          <cell r="E104">
            <v>3338</v>
          </cell>
          <cell r="F104">
            <v>4211</v>
          </cell>
          <cell r="H104">
            <v>959</v>
          </cell>
        </row>
        <row r="105">
          <cell r="E105">
            <v>4211</v>
          </cell>
          <cell r="F105">
            <v>3333</v>
          </cell>
          <cell r="H105">
            <v>78</v>
          </cell>
        </row>
        <row r="106">
          <cell r="E106">
            <v>1333</v>
          </cell>
          <cell r="F106">
            <v>33312</v>
          </cell>
          <cell r="H106">
            <v>10618872</v>
          </cell>
        </row>
        <row r="107">
          <cell r="E107">
            <v>1333</v>
          </cell>
          <cell r="F107">
            <v>33312</v>
          </cell>
          <cell r="H107">
            <v>15529508</v>
          </cell>
        </row>
        <row r="108">
          <cell r="E108">
            <v>1562</v>
          </cell>
          <cell r="F108">
            <v>331</v>
          </cell>
          <cell r="H108">
            <v>555800</v>
          </cell>
        </row>
        <row r="109">
          <cell r="E109">
            <v>1562</v>
          </cell>
          <cell r="F109">
            <v>331</v>
          </cell>
          <cell r="H109">
            <v>555800</v>
          </cell>
        </row>
        <row r="110">
          <cell r="E110">
            <v>1562</v>
          </cell>
          <cell r="F110">
            <v>331</v>
          </cell>
          <cell r="H110">
            <v>215654</v>
          </cell>
        </row>
        <row r="111">
          <cell r="E111">
            <v>14221</v>
          </cell>
          <cell r="F111">
            <v>6411</v>
          </cell>
          <cell r="H111">
            <v>15500000</v>
          </cell>
        </row>
        <row r="112">
          <cell r="E112">
            <v>14222</v>
          </cell>
          <cell r="F112">
            <v>64290</v>
          </cell>
          <cell r="H112">
            <v>5000000</v>
          </cell>
        </row>
        <row r="113">
          <cell r="E113">
            <v>14222</v>
          </cell>
          <cell r="F113">
            <v>64299</v>
          </cell>
          <cell r="H113">
            <v>2400000</v>
          </cell>
        </row>
        <row r="114">
          <cell r="E114">
            <v>14222</v>
          </cell>
          <cell r="F114">
            <v>6421</v>
          </cell>
          <cell r="H114">
            <v>14550000</v>
          </cell>
        </row>
        <row r="115">
          <cell r="E115">
            <v>14221</v>
          </cell>
          <cell r="F115">
            <v>6417</v>
          </cell>
          <cell r="H115">
            <v>1500000</v>
          </cell>
        </row>
        <row r="116">
          <cell r="E116">
            <v>6418</v>
          </cell>
          <cell r="F116">
            <v>1111</v>
          </cell>
          <cell r="H116">
            <v>20000</v>
          </cell>
        </row>
        <row r="117">
          <cell r="E117">
            <v>6417</v>
          </cell>
          <cell r="F117">
            <v>1111</v>
          </cell>
          <cell r="H117">
            <v>1500000</v>
          </cell>
        </row>
        <row r="118">
          <cell r="E118">
            <v>3341</v>
          </cell>
          <cell r="F118">
            <v>1111</v>
          </cell>
          <cell r="H118">
            <v>30050000</v>
          </cell>
        </row>
        <row r="119">
          <cell r="E119">
            <v>1111</v>
          </cell>
          <cell r="F119">
            <v>131</v>
          </cell>
          <cell r="H119">
            <v>36586000</v>
          </cell>
        </row>
        <row r="120">
          <cell r="E120">
            <v>33311</v>
          </cell>
          <cell r="F120">
            <v>4211</v>
          </cell>
          <cell r="H120">
            <v>4000</v>
          </cell>
        </row>
        <row r="121">
          <cell r="E121">
            <v>911</v>
          </cell>
          <cell r="F121">
            <v>641</v>
          </cell>
          <cell r="H121">
            <v>11945827</v>
          </cell>
        </row>
        <row r="122">
          <cell r="E122">
            <v>911</v>
          </cell>
          <cell r="F122">
            <v>642</v>
          </cell>
          <cell r="H122">
            <v>6759380</v>
          </cell>
        </row>
        <row r="123">
          <cell r="E123">
            <v>632</v>
          </cell>
          <cell r="F123">
            <v>156</v>
          </cell>
          <cell r="H123">
            <v>129131036</v>
          </cell>
        </row>
        <row r="124">
          <cell r="E124">
            <v>911</v>
          </cell>
          <cell r="F124">
            <v>632</v>
          </cell>
          <cell r="H124">
            <v>129131036</v>
          </cell>
        </row>
        <row r="125">
          <cell r="E125">
            <v>421</v>
          </cell>
          <cell r="F125">
            <v>911</v>
          </cell>
          <cell r="H125">
            <v>513358</v>
          </cell>
        </row>
      </sheetData>
      <sheetData sheetId="1" refreshError="1"/>
      <sheetData sheetId="2" refreshError="1">
        <row r="6">
          <cell r="A6">
            <v>1</v>
          </cell>
          <cell r="B6" t="str">
            <v>1. TSL§ vµ §T ng¾n h¹n</v>
          </cell>
        </row>
        <row r="7">
          <cell r="A7">
            <v>11</v>
          </cell>
          <cell r="B7" t="str">
            <v>1.1. TiÒn</v>
          </cell>
        </row>
        <row r="8">
          <cell r="A8">
            <v>111</v>
          </cell>
          <cell r="B8" t="str">
            <v>TiÒn mÆt</v>
          </cell>
        </row>
        <row r="9">
          <cell r="A9">
            <v>1111</v>
          </cell>
          <cell r="B9" t="str">
            <v>TiÒn ViÖt Nam</v>
          </cell>
        </row>
        <row r="10">
          <cell r="A10">
            <v>1112</v>
          </cell>
          <cell r="B10" t="str">
            <v>Ngo¹i tÖ</v>
          </cell>
        </row>
        <row r="11">
          <cell r="A11">
            <v>112</v>
          </cell>
          <cell r="B11" t="str">
            <v>TiÒn gëi ng©n hµng</v>
          </cell>
        </row>
        <row r="12">
          <cell r="A12">
            <v>1121</v>
          </cell>
          <cell r="B12" t="str">
            <v>TiÒn gëi ViÖt nam</v>
          </cell>
        </row>
        <row r="13">
          <cell r="A13">
            <v>1122</v>
          </cell>
          <cell r="B13" t="str">
            <v>TiÒn gëi Ngo¹i tÖ</v>
          </cell>
        </row>
        <row r="14">
          <cell r="A14">
            <v>113</v>
          </cell>
          <cell r="B14" t="str">
            <v>TiÒn ®ang chuyÓn</v>
          </cell>
        </row>
        <row r="15">
          <cell r="A15">
            <v>1131</v>
          </cell>
          <cell r="B15" t="str">
            <v>TiÒn ViÖt nam ®ang chuyÓn</v>
          </cell>
        </row>
        <row r="16">
          <cell r="A16">
            <v>12</v>
          </cell>
          <cell r="B16" t="str">
            <v>1.2. C¸c kho¶n §TTC ng¾n h¹n</v>
          </cell>
        </row>
        <row r="17">
          <cell r="A17">
            <v>121</v>
          </cell>
          <cell r="B17" t="str">
            <v>§Çu t­ chøng kho¸n ng¾n h¹n</v>
          </cell>
        </row>
        <row r="18">
          <cell r="A18">
            <v>1211</v>
          </cell>
          <cell r="B18" t="str">
            <v>Cæ phiÕu</v>
          </cell>
        </row>
        <row r="19">
          <cell r="A19">
            <v>1212</v>
          </cell>
          <cell r="B19" t="str">
            <v>Tr¸i phiÕu</v>
          </cell>
        </row>
        <row r="20">
          <cell r="A20">
            <v>128</v>
          </cell>
          <cell r="B20" t="str">
            <v>§Çu t­ ng¾n h¹n kh¸c</v>
          </cell>
        </row>
        <row r="21">
          <cell r="A21">
            <v>129</v>
          </cell>
          <cell r="B21" t="str">
            <v>Dù phßng gi¶m ®Çu t­ ng¾n h¹n</v>
          </cell>
        </row>
        <row r="22">
          <cell r="A22">
            <v>13</v>
          </cell>
          <cell r="B22" t="str">
            <v>1.3. C¸c kho¶n ph¶i thu</v>
          </cell>
        </row>
        <row r="23">
          <cell r="A23">
            <v>131</v>
          </cell>
          <cell r="B23" t="str">
            <v>Ph¶i thu cña kh¸ch hµng</v>
          </cell>
          <cell r="C23" t="str">
            <v>Chi tiÕt theo qu¶n lý</v>
          </cell>
        </row>
        <row r="24">
          <cell r="A24">
            <v>133</v>
          </cell>
          <cell r="B24" t="str">
            <v>ThuÕ GTGT ®­îc khÊu trõ</v>
          </cell>
        </row>
        <row r="25">
          <cell r="A25">
            <v>1331</v>
          </cell>
          <cell r="B25" t="str">
            <v>ThuÕ GTGT khÊu trõ cña HH,DV</v>
          </cell>
        </row>
        <row r="26">
          <cell r="A26">
            <v>1332</v>
          </cell>
          <cell r="B26" t="str">
            <v>ThuÕ GTGT khÊu trõ cña TSC§</v>
          </cell>
        </row>
        <row r="27">
          <cell r="A27">
            <v>1333</v>
          </cell>
          <cell r="B27" t="str">
            <v>ThuÕ GTGT hµng nhËp khÈu</v>
          </cell>
        </row>
        <row r="28">
          <cell r="A28">
            <v>1334</v>
          </cell>
          <cell r="B28" t="str">
            <v>ThuÕ tiªu thô ®Æc biÖt</v>
          </cell>
        </row>
        <row r="29">
          <cell r="A29">
            <v>1335</v>
          </cell>
          <cell r="B29" t="str">
            <v>ThuÕ xuÊt nhËp khÈu</v>
          </cell>
        </row>
        <row r="30">
          <cell r="A30" t="str">
            <v>133DKT</v>
          </cell>
          <cell r="B30" t="str">
            <v>ThuÕ GTGT ®· khÊu trõ</v>
          </cell>
        </row>
        <row r="31">
          <cell r="A31" t="str">
            <v>133HT</v>
          </cell>
          <cell r="B31" t="str">
            <v>ThuÕ GTGT ®· ®­îc hoµn l¹i</v>
          </cell>
        </row>
        <row r="32">
          <cell r="A32" t="str">
            <v>133KKT</v>
          </cell>
          <cell r="B32" t="str">
            <v>ThuÕ GTGT kh«ng ®­îc khÊu trõ</v>
          </cell>
        </row>
        <row r="33">
          <cell r="A33">
            <v>136</v>
          </cell>
          <cell r="B33" t="str">
            <v>Ph¶i thu néi bé</v>
          </cell>
        </row>
        <row r="34">
          <cell r="A34">
            <v>1368</v>
          </cell>
          <cell r="B34" t="str">
            <v>Ph¶i thu néi bé kh¸c</v>
          </cell>
        </row>
        <row r="35">
          <cell r="A35">
            <v>138</v>
          </cell>
          <cell r="B35" t="str">
            <v>Ph¶i thu kh¸c</v>
          </cell>
        </row>
        <row r="36">
          <cell r="A36">
            <v>1381</v>
          </cell>
          <cell r="B36" t="str">
            <v>Tµi s¶n thiÕu thõa chê xö lý</v>
          </cell>
        </row>
        <row r="37">
          <cell r="A37">
            <v>1388</v>
          </cell>
          <cell r="B37" t="str">
            <v>C¸c kho¶n ph¶i thu kh¸c</v>
          </cell>
        </row>
        <row r="38">
          <cell r="A38">
            <v>139</v>
          </cell>
          <cell r="B38" t="str">
            <v>Dù phßng ph¶i thu khã ®ßi</v>
          </cell>
        </row>
        <row r="39">
          <cell r="A39">
            <v>14</v>
          </cell>
          <cell r="B39" t="str">
            <v>1.4. C¸c kho¶n ph¶i chi</v>
          </cell>
        </row>
        <row r="40">
          <cell r="A40">
            <v>141</v>
          </cell>
          <cell r="B40" t="str">
            <v>Tµi kho¶n t¹m øng néi bé</v>
          </cell>
          <cell r="C40" t="str">
            <v>Chi tiÕt theo qu¶n lý</v>
          </cell>
        </row>
        <row r="41">
          <cell r="A41">
            <v>142</v>
          </cell>
          <cell r="B41" t="str">
            <v>Chi tr¶ tr­íc</v>
          </cell>
        </row>
        <row r="42">
          <cell r="A42">
            <v>1421</v>
          </cell>
          <cell r="B42" t="str">
            <v>Chi phÝ tr¶ tr­íc</v>
          </cell>
        </row>
        <row r="43">
          <cell r="A43">
            <v>1422</v>
          </cell>
          <cell r="B43" t="str">
            <v>Chi phÝ chê kÕt chuyÓn</v>
          </cell>
        </row>
        <row r="44">
          <cell r="A44">
            <v>14221</v>
          </cell>
          <cell r="B44" t="str">
            <v>CphÝ B¸n hµng chê kÕt chuyÓn</v>
          </cell>
        </row>
        <row r="45">
          <cell r="A45">
            <v>14222</v>
          </cell>
          <cell r="B45" t="str">
            <v>CphÝ Qu¶n lý chê kÕt chuyÓn</v>
          </cell>
        </row>
        <row r="46">
          <cell r="A46">
            <v>14223</v>
          </cell>
          <cell r="B46" t="str">
            <v>CphÝ Thuª NX-VP chê kÕt chuyÓn</v>
          </cell>
        </row>
        <row r="47">
          <cell r="A47">
            <v>14224</v>
          </cell>
          <cell r="B47" t="str">
            <v>CphÝ Söa ch÷a lín chê KC</v>
          </cell>
        </row>
        <row r="48">
          <cell r="A48" t="str">
            <v>142CK</v>
          </cell>
          <cell r="B48" t="str">
            <v>KÕt chuyÓn Chi phÝ tr¶ tr­íc</v>
          </cell>
        </row>
        <row r="49">
          <cell r="A49">
            <v>144</v>
          </cell>
          <cell r="B49" t="str">
            <v>ThÕ chÊp,ký c­îc,ký quü Ng.h¹n</v>
          </cell>
        </row>
        <row r="50">
          <cell r="A50">
            <v>15</v>
          </cell>
          <cell r="B50" t="str">
            <v>1.5. Tµi s¶n hµng hãa</v>
          </cell>
        </row>
        <row r="51">
          <cell r="A51">
            <v>151</v>
          </cell>
          <cell r="B51" t="str">
            <v>Hµng mua ®ang trªn ®­êng</v>
          </cell>
        </row>
        <row r="52">
          <cell r="A52">
            <v>152</v>
          </cell>
          <cell r="B52" t="str">
            <v>Nguyªn liÖu, vËt liÖu</v>
          </cell>
          <cell r="C52" t="str">
            <v>Chi tiÕt theo qu¶n lý</v>
          </cell>
        </row>
        <row r="53">
          <cell r="A53">
            <v>1521</v>
          </cell>
          <cell r="B53" t="str">
            <v>Nguyªn vËt liÖu chÝnh</v>
          </cell>
        </row>
        <row r="54">
          <cell r="A54">
            <v>1522</v>
          </cell>
          <cell r="B54" t="str">
            <v>VËt liÖu phô</v>
          </cell>
        </row>
        <row r="55">
          <cell r="A55">
            <v>1523</v>
          </cell>
          <cell r="B55" t="str">
            <v>Nhiªn liÖu</v>
          </cell>
        </row>
        <row r="56">
          <cell r="A56">
            <v>1524</v>
          </cell>
          <cell r="B56" t="str">
            <v>Phô tïng</v>
          </cell>
        </row>
        <row r="57">
          <cell r="A57">
            <v>1525</v>
          </cell>
          <cell r="B57" t="str">
            <v>ThiÕt bÞ XDCB</v>
          </cell>
        </row>
        <row r="58">
          <cell r="A58">
            <v>1526</v>
          </cell>
          <cell r="B58" t="str">
            <v>VËt liÖu kh¸c</v>
          </cell>
        </row>
        <row r="59">
          <cell r="A59" t="str">
            <v>152K</v>
          </cell>
          <cell r="B59" t="str">
            <v>NVL cho c¸c kho kh¸c</v>
          </cell>
        </row>
        <row r="60">
          <cell r="A60">
            <v>153</v>
          </cell>
          <cell r="B60" t="str">
            <v>C«ng cô, dông cô</v>
          </cell>
        </row>
        <row r="61">
          <cell r="A61">
            <v>1531</v>
          </cell>
          <cell r="B61" t="str">
            <v>C«ng cô, dông cô</v>
          </cell>
        </row>
        <row r="62">
          <cell r="A62">
            <v>1532</v>
          </cell>
          <cell r="B62" t="str">
            <v>Bao b× lu©n chuyÓn</v>
          </cell>
        </row>
        <row r="63">
          <cell r="A63">
            <v>1533</v>
          </cell>
          <cell r="B63" t="str">
            <v>§å dïng cho thuª</v>
          </cell>
        </row>
        <row r="64">
          <cell r="A64">
            <v>154</v>
          </cell>
          <cell r="B64" t="str">
            <v>Chi phÝ SXKD dang dë</v>
          </cell>
        </row>
        <row r="65">
          <cell r="A65">
            <v>1540</v>
          </cell>
          <cell r="B65" t="str">
            <v>Chi phÝ nguyªn vËt liÖu</v>
          </cell>
        </row>
        <row r="66">
          <cell r="A66">
            <v>1541</v>
          </cell>
          <cell r="B66" t="str">
            <v>Chi phÝ nh©n c«ng trùc tiÕp</v>
          </cell>
        </row>
        <row r="67">
          <cell r="A67">
            <v>1542</v>
          </cell>
          <cell r="B67" t="str">
            <v>Chi phÝ SX chung</v>
          </cell>
        </row>
        <row r="68">
          <cell r="A68">
            <v>155</v>
          </cell>
          <cell r="B68" t="str">
            <v>Thµnh phÈm</v>
          </cell>
        </row>
        <row r="69">
          <cell r="A69">
            <v>156</v>
          </cell>
          <cell r="B69" t="str">
            <v>Hµng ho¸</v>
          </cell>
        </row>
        <row r="70">
          <cell r="A70">
            <v>1561</v>
          </cell>
          <cell r="B70" t="str">
            <v>Gi¸ mua hµng hãa ®Ó b¸n</v>
          </cell>
        </row>
        <row r="71">
          <cell r="A71">
            <v>1562</v>
          </cell>
          <cell r="B71" t="str">
            <v>Chi phÝ thu mua hµng ho¸</v>
          </cell>
        </row>
        <row r="72">
          <cell r="A72">
            <v>157</v>
          </cell>
          <cell r="B72" t="str">
            <v>Hµng gëi ®i b¸n</v>
          </cell>
        </row>
        <row r="73">
          <cell r="A73">
            <v>159</v>
          </cell>
          <cell r="B73" t="str">
            <v>Dù phßng gi¶m gi¸ hµng tån kho</v>
          </cell>
        </row>
        <row r="74">
          <cell r="A74">
            <v>16</v>
          </cell>
          <cell r="B74" t="str">
            <v>1.6. Chi sù nghiÖp</v>
          </cell>
        </row>
        <row r="75">
          <cell r="A75">
            <v>161</v>
          </cell>
          <cell r="B75" t="str">
            <v>Chi sù nghiÖp (nguån nhµ n­íc)</v>
          </cell>
        </row>
        <row r="76">
          <cell r="A76">
            <v>1611</v>
          </cell>
          <cell r="B76" t="str">
            <v>Chi sù nghiÖp n¨m tr­íc</v>
          </cell>
        </row>
        <row r="77">
          <cell r="A77">
            <v>1612</v>
          </cell>
          <cell r="B77" t="str">
            <v>Chi sù nghiÖp n¨m nay</v>
          </cell>
        </row>
        <row r="78">
          <cell r="A78">
            <v>2</v>
          </cell>
          <cell r="B78" t="str">
            <v>2. TSC§ vµ §T­ dµi h¹n</v>
          </cell>
        </row>
        <row r="79">
          <cell r="A79">
            <v>21</v>
          </cell>
          <cell r="B79" t="str">
            <v>2.1. Tµi s¶n cè ®Þnh</v>
          </cell>
        </row>
        <row r="80">
          <cell r="A80">
            <v>211</v>
          </cell>
          <cell r="B80" t="str">
            <v>Tµi s¶n cè ®Þnh h÷u h×nh</v>
          </cell>
        </row>
        <row r="81">
          <cell r="A81">
            <v>2111</v>
          </cell>
          <cell r="B81" t="str">
            <v>M¸y mãc thiÕt bÞ</v>
          </cell>
        </row>
        <row r="82">
          <cell r="A82">
            <v>2112</v>
          </cell>
          <cell r="B82" t="str">
            <v>Ph­¬ng tiÖn vËn t¶i truyÒn dÉn</v>
          </cell>
        </row>
        <row r="83">
          <cell r="A83">
            <v>2113</v>
          </cell>
          <cell r="B83" t="str">
            <v>ThiÕt bÞ dông cô qu¶n lý</v>
          </cell>
        </row>
        <row r="84">
          <cell r="A84">
            <v>2114</v>
          </cell>
          <cell r="B84" t="str">
            <v>Nhµ cöa vµ vËt kiÕn tróc</v>
          </cell>
        </row>
        <row r="85">
          <cell r="A85">
            <v>2115</v>
          </cell>
          <cell r="B85" t="str">
            <v>§Êt ®ai</v>
          </cell>
        </row>
        <row r="86">
          <cell r="A86">
            <v>212</v>
          </cell>
          <cell r="B86" t="str">
            <v>TSC§ thuª tµi chÝnh</v>
          </cell>
        </row>
        <row r="87">
          <cell r="A87">
            <v>213</v>
          </cell>
          <cell r="B87" t="str">
            <v>TSC§ v« h×nh</v>
          </cell>
        </row>
        <row r="88">
          <cell r="A88">
            <v>2131</v>
          </cell>
          <cell r="B88" t="str">
            <v>QuyÒn sö dông ®Êt</v>
          </cell>
        </row>
        <row r="89">
          <cell r="A89">
            <v>2132</v>
          </cell>
          <cell r="B89" t="str">
            <v>Chi phÝ thµnh lËp, chuÈn bÞ SX</v>
          </cell>
        </row>
        <row r="90">
          <cell r="A90">
            <v>2133</v>
          </cell>
          <cell r="B90" t="str">
            <v>B»ng ph¸t minh s¸ng chÕ</v>
          </cell>
        </row>
        <row r="91">
          <cell r="A91">
            <v>2134</v>
          </cell>
          <cell r="B91" t="str">
            <v>Chi phÝ nghiªn cøu ph¸t triÓn</v>
          </cell>
        </row>
        <row r="92">
          <cell r="A92">
            <v>2135</v>
          </cell>
          <cell r="B92" t="str">
            <v>Chi phÝ vÒ lîi thÕ th­¬ng m¹i</v>
          </cell>
        </row>
        <row r="93">
          <cell r="A93">
            <v>2136</v>
          </cell>
          <cell r="B93" t="str">
            <v>Chi phÝ héi th¶o</v>
          </cell>
        </row>
        <row r="94">
          <cell r="A94">
            <v>2138</v>
          </cell>
          <cell r="B94" t="str">
            <v>TSC§ v« h×nh kh¸c</v>
          </cell>
        </row>
        <row r="95">
          <cell r="A95">
            <v>214</v>
          </cell>
          <cell r="B95" t="str">
            <v>Hao mßn TSC§</v>
          </cell>
        </row>
        <row r="96">
          <cell r="A96">
            <v>2141</v>
          </cell>
          <cell r="B96" t="str">
            <v>Hao mßn TSC§ h÷u h×nh</v>
          </cell>
        </row>
        <row r="97">
          <cell r="A97">
            <v>21411</v>
          </cell>
          <cell r="B97" t="str">
            <v>Hao mßn m¸y mãc TB - TSC§HH</v>
          </cell>
        </row>
        <row r="98">
          <cell r="A98">
            <v>21412</v>
          </cell>
          <cell r="B98" t="str">
            <v>Hao mßn PT TruyÒn dÉn - TSC§HH</v>
          </cell>
        </row>
        <row r="99">
          <cell r="A99">
            <v>21413</v>
          </cell>
          <cell r="B99" t="str">
            <v>Hao mßn TBDC qu¶n lý - TSC§HH</v>
          </cell>
        </row>
        <row r="100">
          <cell r="A100">
            <v>21414</v>
          </cell>
          <cell r="B100" t="str">
            <v>Hao mßn nhµ vËt KT - TSC§HH</v>
          </cell>
        </row>
        <row r="101">
          <cell r="A101">
            <v>21415</v>
          </cell>
          <cell r="B101" t="str">
            <v>Hao mßn ®Êt ®ai - TSC§HH</v>
          </cell>
        </row>
        <row r="102">
          <cell r="A102">
            <v>2142</v>
          </cell>
          <cell r="B102" t="str">
            <v>Hao mßn TSC§ ®i thuª</v>
          </cell>
        </row>
        <row r="103">
          <cell r="A103">
            <v>2143</v>
          </cell>
          <cell r="B103" t="str">
            <v>Hao mßn TSC§ v« h×nh</v>
          </cell>
        </row>
        <row r="104">
          <cell r="A104">
            <v>22</v>
          </cell>
          <cell r="B104" t="str">
            <v>2.2. §T chøng kho¸n dµi h¹n</v>
          </cell>
        </row>
        <row r="105">
          <cell r="A105">
            <v>221</v>
          </cell>
          <cell r="B105" t="str">
            <v>§Çu t­ chøng kho¸n dµi h¹n</v>
          </cell>
        </row>
        <row r="106">
          <cell r="A106">
            <v>2211</v>
          </cell>
          <cell r="B106" t="str">
            <v>Cæ phiÕu</v>
          </cell>
        </row>
        <row r="107">
          <cell r="A107">
            <v>2212</v>
          </cell>
          <cell r="B107" t="str">
            <v>Tr¸i phiÕu</v>
          </cell>
        </row>
        <row r="108">
          <cell r="A108">
            <v>222</v>
          </cell>
          <cell r="B108" t="str">
            <v>Gãp vèn liªn doanh</v>
          </cell>
        </row>
        <row r="109">
          <cell r="A109">
            <v>228</v>
          </cell>
          <cell r="B109" t="str">
            <v>§Çu t­ dµi h¹n kh¸c</v>
          </cell>
        </row>
        <row r="110">
          <cell r="A110">
            <v>2281</v>
          </cell>
          <cell r="B110" t="str">
            <v>§Çu t­ kinh doanh bÊt ®éng s¶n</v>
          </cell>
        </row>
        <row r="111">
          <cell r="A111">
            <v>2282</v>
          </cell>
          <cell r="B111" t="str">
            <v>Cho vay vèn</v>
          </cell>
        </row>
        <row r="112">
          <cell r="A112">
            <v>2283</v>
          </cell>
          <cell r="B112" t="str">
            <v>Cho thuª TSC§</v>
          </cell>
        </row>
        <row r="113">
          <cell r="A113">
            <v>229</v>
          </cell>
          <cell r="B113" t="str">
            <v>Dù phßng gi¶m gi¸ §T dµi h¹n</v>
          </cell>
        </row>
        <row r="114">
          <cell r="A114">
            <v>24</v>
          </cell>
          <cell r="B114" t="str">
            <v>2.4. Chi phÝ XDCB dë dang</v>
          </cell>
        </row>
        <row r="115">
          <cell r="A115">
            <v>241</v>
          </cell>
          <cell r="B115" t="str">
            <v>X©y dùng c¬ b¶n dë dang</v>
          </cell>
        </row>
        <row r="116">
          <cell r="A116">
            <v>2411</v>
          </cell>
          <cell r="B116" t="str">
            <v>Mua s¾m TSC§</v>
          </cell>
        </row>
        <row r="117">
          <cell r="A117">
            <v>2412</v>
          </cell>
          <cell r="B117" t="str">
            <v>X©y dùng c¬ b¶n-theo h¹ng môc</v>
          </cell>
        </row>
        <row r="118">
          <cell r="A118">
            <v>2413</v>
          </cell>
          <cell r="B118" t="str">
            <v>Söa ch÷a lín TSC§</v>
          </cell>
        </row>
        <row r="119">
          <cell r="A119">
            <v>244</v>
          </cell>
          <cell r="B119" t="str">
            <v>Ký quü , ký c­îc dµi h¹n</v>
          </cell>
        </row>
        <row r="120">
          <cell r="A120">
            <v>244</v>
          </cell>
          <cell r="B120" t="str">
            <v>NhËn ký quü, ký c­îc dµi h¹n</v>
          </cell>
        </row>
        <row r="121">
          <cell r="A121">
            <v>2441</v>
          </cell>
          <cell r="B121" t="str">
            <v>Ký quü dµi h¹n</v>
          </cell>
        </row>
        <row r="122">
          <cell r="A122">
            <v>2442</v>
          </cell>
          <cell r="B122" t="str">
            <v>Ký c­îc dµi h¹n</v>
          </cell>
        </row>
        <row r="123">
          <cell r="A123">
            <v>3</v>
          </cell>
          <cell r="B123" t="str">
            <v>3. Nî ph¶i tr¶</v>
          </cell>
        </row>
        <row r="124">
          <cell r="A124">
            <v>31</v>
          </cell>
          <cell r="B124" t="str">
            <v>3.1. Vay, nî ng¾n h¹n</v>
          </cell>
        </row>
        <row r="125">
          <cell r="A125">
            <v>311</v>
          </cell>
          <cell r="B125" t="str">
            <v>Vay ng¾n h¹n</v>
          </cell>
        </row>
        <row r="126">
          <cell r="A126">
            <v>3110</v>
          </cell>
          <cell r="B126" t="str">
            <v>Vay c¸c ®èi t­îng kh¸c</v>
          </cell>
        </row>
        <row r="127">
          <cell r="A127">
            <v>3111</v>
          </cell>
          <cell r="B127" t="str">
            <v>Vay ng¾n h¹n NH (TiÒn mÆt)</v>
          </cell>
        </row>
        <row r="128">
          <cell r="A128">
            <v>3112</v>
          </cell>
          <cell r="B128" t="str">
            <v>Vay ng¾n h¹n NH (Ngo¹i tÖ)</v>
          </cell>
        </row>
        <row r="129">
          <cell r="A129">
            <v>315</v>
          </cell>
          <cell r="B129" t="str">
            <v>Nî dµi h¹n ®Õn h¹n tr¶</v>
          </cell>
        </row>
        <row r="130">
          <cell r="A130">
            <v>3151</v>
          </cell>
          <cell r="B130" t="str">
            <v>Nî vay dµi h¹n ®Õn h¹n tr¶</v>
          </cell>
        </row>
        <row r="131">
          <cell r="A131">
            <v>3152</v>
          </cell>
          <cell r="B131" t="str">
            <v>Nî ng©n hµng tiÒn VN ®Õn h¹n</v>
          </cell>
        </row>
        <row r="132">
          <cell r="A132">
            <v>3153</v>
          </cell>
          <cell r="B132" t="str">
            <v>Nî ng©n hµng tiÒn NT ®Õn h¹n</v>
          </cell>
        </row>
        <row r="133">
          <cell r="A133">
            <v>3154</v>
          </cell>
          <cell r="B133" t="str">
            <v>Tr¶ nî b»ng thanh to¸n c«ng nî</v>
          </cell>
        </row>
        <row r="134">
          <cell r="A134">
            <v>33</v>
          </cell>
          <cell r="B134" t="str">
            <v>3.3. Ph¶i tr¶, ph¶i nép</v>
          </cell>
        </row>
        <row r="135">
          <cell r="A135">
            <v>331</v>
          </cell>
          <cell r="B135" t="str">
            <v>Ph¶i tr¶ cho ng­êi b¸n</v>
          </cell>
          <cell r="C135" t="str">
            <v>Chi tiÕt theo qu¶n lý</v>
          </cell>
        </row>
        <row r="136">
          <cell r="A136">
            <v>333</v>
          </cell>
          <cell r="B136" t="str">
            <v>ThuÕ vµ c¸c kho¶n ph¶i nép NN</v>
          </cell>
        </row>
        <row r="137">
          <cell r="A137">
            <v>3331</v>
          </cell>
          <cell r="B137" t="str">
            <v>thuÕ GTGT ph¶i nép</v>
          </cell>
        </row>
        <row r="138">
          <cell r="A138">
            <v>33311</v>
          </cell>
          <cell r="B138" t="str">
            <v>thuÕ GTGT hµng néi ®Þa</v>
          </cell>
        </row>
        <row r="139">
          <cell r="A139">
            <v>33312</v>
          </cell>
          <cell r="B139" t="str">
            <v>thuÕ GTGT hµng nhËp khÈu</v>
          </cell>
        </row>
        <row r="140">
          <cell r="A140" t="str">
            <v>3331DGT</v>
          </cell>
          <cell r="B140" t="str">
            <v>thuÕ GTGT ®­îc gi¶m trõ</v>
          </cell>
        </row>
        <row r="141">
          <cell r="A141" t="str">
            <v>3331DKT</v>
          </cell>
          <cell r="B141" t="str">
            <v>thuÕ GTGT ®Çu vµo ®· khÊu trõ</v>
          </cell>
        </row>
        <row r="142">
          <cell r="A142" t="str">
            <v>3331DN</v>
          </cell>
          <cell r="B142" t="str">
            <v>thuÕ GTGT ®· nép</v>
          </cell>
        </row>
        <row r="143">
          <cell r="A143">
            <v>3333</v>
          </cell>
          <cell r="B143" t="str">
            <v>thuÕ xuÊt nhËp khÈu</v>
          </cell>
        </row>
        <row r="144">
          <cell r="A144">
            <v>3334</v>
          </cell>
          <cell r="B144" t="str">
            <v>ThuÕ thu nhËp doanh nghiÖp</v>
          </cell>
        </row>
        <row r="145">
          <cell r="A145">
            <v>3335</v>
          </cell>
          <cell r="B145" t="str">
            <v>Thu trªn vèn</v>
          </cell>
        </row>
        <row r="146">
          <cell r="A146">
            <v>3336</v>
          </cell>
          <cell r="B146" t="str">
            <v>ThuÕ tµi nguyªn</v>
          </cell>
        </row>
        <row r="147">
          <cell r="A147">
            <v>3337</v>
          </cell>
          <cell r="B147" t="str">
            <v>ThuÕ nhµ ®Êt, tiÒn thuª ®Êt</v>
          </cell>
        </row>
        <row r="148">
          <cell r="A148">
            <v>3338</v>
          </cell>
          <cell r="B148" t="str">
            <v>C¸c lo¹i thuÕ kh¸c</v>
          </cell>
        </row>
        <row r="149">
          <cell r="A149">
            <v>3339</v>
          </cell>
          <cell r="B149" t="str">
            <v>PhÝ,lÖ phÝ vµ c¸c kho¶n kh¸c</v>
          </cell>
        </row>
        <row r="150">
          <cell r="A150">
            <v>334</v>
          </cell>
          <cell r="B150" t="str">
            <v>Ph¶i tr¶ c«ng nh©n viªn</v>
          </cell>
        </row>
        <row r="151">
          <cell r="A151">
            <v>3341</v>
          </cell>
          <cell r="B151" t="str">
            <v>TiÒn l­¬ng, tiÒn c«ng</v>
          </cell>
        </row>
        <row r="152">
          <cell r="A152">
            <v>3342</v>
          </cell>
          <cell r="B152" t="str">
            <v>TiÒn th­ëng</v>
          </cell>
        </row>
        <row r="153">
          <cell r="A153">
            <v>3343</v>
          </cell>
          <cell r="B153" t="str">
            <v>TiÒn BHXH</v>
          </cell>
        </row>
        <row r="154">
          <cell r="A154">
            <v>3349</v>
          </cell>
          <cell r="B154" t="str">
            <v>Ph¶i tr¶ kh¸c cho CNV</v>
          </cell>
        </row>
        <row r="155">
          <cell r="A155">
            <v>335</v>
          </cell>
          <cell r="B155" t="str">
            <v>Chi phÝ ph¶i tr¶</v>
          </cell>
        </row>
        <row r="156">
          <cell r="A156">
            <v>336</v>
          </cell>
          <cell r="B156" t="str">
            <v>Ph¶i tr¶ néi bé</v>
          </cell>
        </row>
        <row r="157">
          <cell r="A157">
            <v>338</v>
          </cell>
          <cell r="B157" t="str">
            <v>Ph¶i tr¶, ph¶i nép kh¸c</v>
          </cell>
        </row>
        <row r="158">
          <cell r="A158">
            <v>3381</v>
          </cell>
          <cell r="B158" t="str">
            <v>Tµi s¶n thõa chê gi¶i quyÕt</v>
          </cell>
        </row>
        <row r="159">
          <cell r="A159">
            <v>3382</v>
          </cell>
          <cell r="B159" t="str">
            <v>Kinh phÝ c«ng ®oµn</v>
          </cell>
        </row>
        <row r="160">
          <cell r="A160">
            <v>3383</v>
          </cell>
          <cell r="B160" t="str">
            <v>B¶o hiÓm x· héi</v>
          </cell>
        </row>
        <row r="161">
          <cell r="A161">
            <v>3384</v>
          </cell>
          <cell r="B161" t="str">
            <v>B¶o hiÓm ytÕ</v>
          </cell>
        </row>
        <row r="162">
          <cell r="A162">
            <v>3388</v>
          </cell>
          <cell r="B162" t="str">
            <v>Ph¶i tr¶ ph¶i nép kh¸c</v>
          </cell>
        </row>
        <row r="163">
          <cell r="A163">
            <v>34</v>
          </cell>
          <cell r="B163" t="str">
            <v>3.4. C¸c kho¶n vay, nî</v>
          </cell>
        </row>
        <row r="164">
          <cell r="A164">
            <v>341</v>
          </cell>
          <cell r="B164" t="str">
            <v>Vay dµi h¹n</v>
          </cell>
        </row>
        <row r="165">
          <cell r="A165">
            <v>342</v>
          </cell>
          <cell r="B165" t="str">
            <v>Nî dµi h¹n</v>
          </cell>
        </row>
        <row r="166">
          <cell r="A166">
            <v>4</v>
          </cell>
          <cell r="B166" t="str">
            <v>4. Nguån vèn chñ së h÷u</v>
          </cell>
        </row>
        <row r="167">
          <cell r="A167">
            <v>41</v>
          </cell>
          <cell r="B167" t="str">
            <v>Nguån vèn chñ së h÷u</v>
          </cell>
        </row>
        <row r="168">
          <cell r="A168">
            <v>411</v>
          </cell>
          <cell r="B168" t="str">
            <v>Nguån vèn kinh doanh, vèn gãp</v>
          </cell>
        </row>
        <row r="169">
          <cell r="A169">
            <v>4111</v>
          </cell>
          <cell r="B169" t="str">
            <v>Nguån vèn ban ®Çu (thµnh lËp)</v>
          </cell>
        </row>
        <row r="170">
          <cell r="A170">
            <v>4112</v>
          </cell>
          <cell r="B170" t="str">
            <v>Nguån vèn bæ sung</v>
          </cell>
        </row>
        <row r="171">
          <cell r="A171">
            <v>412</v>
          </cell>
          <cell r="B171" t="str">
            <v>Chªnh lÖch ®¸nh gi¸ l¹i TSC§</v>
          </cell>
        </row>
        <row r="172">
          <cell r="A172">
            <v>413</v>
          </cell>
          <cell r="B172" t="str">
            <v>Chªnh lÖch tû gi¸</v>
          </cell>
        </row>
        <row r="173">
          <cell r="A173">
            <v>414</v>
          </cell>
          <cell r="B173" t="str">
            <v>Quü ph¸t triÓn Kinh doanh</v>
          </cell>
        </row>
        <row r="174">
          <cell r="A174">
            <v>415</v>
          </cell>
          <cell r="B174" t="str">
            <v>Quü dù tr÷</v>
          </cell>
        </row>
        <row r="175">
          <cell r="A175">
            <v>42</v>
          </cell>
          <cell r="B175" t="str">
            <v>4.2. L·i</v>
          </cell>
        </row>
        <row r="176">
          <cell r="A176">
            <v>421</v>
          </cell>
          <cell r="B176" t="str">
            <v>L·i ch­a ph©n phèi</v>
          </cell>
        </row>
        <row r="177">
          <cell r="A177">
            <v>4211</v>
          </cell>
          <cell r="B177" t="str">
            <v>L·i n¨m tr­íc</v>
          </cell>
        </row>
        <row r="178">
          <cell r="A178">
            <v>4212</v>
          </cell>
          <cell r="B178" t="str">
            <v>L·i n¨m nay</v>
          </cell>
        </row>
        <row r="179">
          <cell r="A179">
            <v>43</v>
          </cell>
          <cell r="B179" t="str">
            <v>4.3. Quü khen th­ëng,phóc lîi</v>
          </cell>
        </row>
        <row r="180">
          <cell r="A180">
            <v>431</v>
          </cell>
          <cell r="B180" t="str">
            <v>Quü khen th­ëng, phóc lîi</v>
          </cell>
        </row>
        <row r="181">
          <cell r="A181">
            <v>4311</v>
          </cell>
          <cell r="B181" t="str">
            <v>Quü khen th­ëng</v>
          </cell>
        </row>
        <row r="182">
          <cell r="A182">
            <v>4312</v>
          </cell>
          <cell r="B182" t="str">
            <v>Quü phóc lîi</v>
          </cell>
        </row>
        <row r="183">
          <cell r="A183">
            <v>441</v>
          </cell>
          <cell r="B183" t="str">
            <v>Nguån vèn ®Çu t­ XDCB</v>
          </cell>
        </row>
        <row r="184">
          <cell r="A184">
            <v>45</v>
          </cell>
          <cell r="B184" t="str">
            <v>4.5. Quü qu¶n lý cña cÊp trªn</v>
          </cell>
        </row>
        <row r="185">
          <cell r="A185">
            <v>451</v>
          </cell>
          <cell r="B185" t="str">
            <v>Quü qu¶n lý cña cÊp trªn</v>
          </cell>
        </row>
        <row r="186">
          <cell r="A186">
            <v>46</v>
          </cell>
          <cell r="B186" t="str">
            <v>4.6. Nguån kinh phÝ sù nghiÖp</v>
          </cell>
        </row>
        <row r="187">
          <cell r="A187">
            <v>461</v>
          </cell>
          <cell r="B187" t="str">
            <v>Nguån kinh phÝ sù nghiÖp</v>
          </cell>
        </row>
        <row r="188">
          <cell r="A188">
            <v>4611</v>
          </cell>
          <cell r="B188" t="str">
            <v>Nguån kinh phÝ SN,NSNN­íc NT</v>
          </cell>
        </row>
        <row r="189">
          <cell r="A189">
            <v>4612</v>
          </cell>
          <cell r="B189" t="str">
            <v>Nguån kinh phÝ SN,NSNN­íc NN</v>
          </cell>
        </row>
        <row r="190">
          <cell r="A190">
            <v>5</v>
          </cell>
          <cell r="B190" t="str">
            <v>5. Doanh thu</v>
          </cell>
        </row>
        <row r="191">
          <cell r="A191">
            <v>51</v>
          </cell>
          <cell r="B191" t="str">
            <v>5.1. Doanh thu</v>
          </cell>
        </row>
        <row r="192">
          <cell r="A192">
            <v>511</v>
          </cell>
          <cell r="B192" t="str">
            <v>Doanh thu b¸n hµng</v>
          </cell>
        </row>
        <row r="193">
          <cell r="A193">
            <v>5111</v>
          </cell>
          <cell r="B193" t="str">
            <v>Doanh thu b¸n hµng hãa</v>
          </cell>
        </row>
        <row r="194">
          <cell r="A194">
            <v>5112</v>
          </cell>
          <cell r="B194" t="str">
            <v>Doanh thu b¸n thµnh phÈm</v>
          </cell>
        </row>
        <row r="195">
          <cell r="A195">
            <v>5113</v>
          </cell>
          <cell r="B195" t="str">
            <v>Doanh thu cung cÊp dÞch vô</v>
          </cell>
        </row>
        <row r="196">
          <cell r="A196" t="str">
            <v>511KC</v>
          </cell>
          <cell r="B196" t="str">
            <v>KÕt chuyÓn Doanh thu</v>
          </cell>
        </row>
        <row r="197">
          <cell r="A197">
            <v>512</v>
          </cell>
          <cell r="B197" t="str">
            <v>Doanh thu b¸n hµng néi bé</v>
          </cell>
        </row>
        <row r="198">
          <cell r="A198">
            <v>5121</v>
          </cell>
          <cell r="B198" t="str">
            <v>Doanh thu b¸n hµng hãa</v>
          </cell>
        </row>
        <row r="199">
          <cell r="A199">
            <v>5122</v>
          </cell>
          <cell r="B199" t="str">
            <v>Doanh thu b¸n s¶n phÈm néi bé</v>
          </cell>
        </row>
        <row r="200">
          <cell r="A200">
            <v>5123</v>
          </cell>
          <cell r="B200" t="str">
            <v>Doanh thu ccÊp dÞch vô néi bé</v>
          </cell>
        </row>
        <row r="201">
          <cell r="A201">
            <v>52</v>
          </cell>
          <cell r="B201" t="str">
            <v>5.2. ChiÕt khÊu</v>
          </cell>
        </row>
        <row r="202">
          <cell r="A202">
            <v>521</v>
          </cell>
          <cell r="B202" t="str">
            <v>ChiÕt khÊu b¸n hµng</v>
          </cell>
        </row>
        <row r="203">
          <cell r="A203">
            <v>5211</v>
          </cell>
          <cell r="B203" t="str">
            <v>ChiÕt khÊu hµng hãa</v>
          </cell>
        </row>
        <row r="204">
          <cell r="A204">
            <v>5212</v>
          </cell>
          <cell r="B204" t="str">
            <v>ChiÕt khÊu thµnh phÈm</v>
          </cell>
        </row>
        <row r="205">
          <cell r="A205">
            <v>5213</v>
          </cell>
          <cell r="B205" t="str">
            <v>ChiÕt khÊu dÞch vô</v>
          </cell>
        </row>
        <row r="206">
          <cell r="A206">
            <v>53</v>
          </cell>
          <cell r="B206" t="str">
            <v>5.3. Hµng b¸n tr¶ l¹i,gi¶m gi¸</v>
          </cell>
        </row>
        <row r="207">
          <cell r="A207">
            <v>531</v>
          </cell>
          <cell r="B207" t="str">
            <v>Hµng b¸n bÞ tr¶ l¹i</v>
          </cell>
        </row>
        <row r="208">
          <cell r="A208">
            <v>532</v>
          </cell>
          <cell r="B208" t="str">
            <v>Gi¶m gi¸ hµng b¸n</v>
          </cell>
        </row>
        <row r="209">
          <cell r="A209">
            <v>6</v>
          </cell>
          <cell r="B209" t="str">
            <v>6. Chi phÝ SX,kinh doanh</v>
          </cell>
        </row>
        <row r="210">
          <cell r="A210">
            <v>61</v>
          </cell>
          <cell r="B210" t="str">
            <v>6.1. Mua hµng, nguyªn VL</v>
          </cell>
        </row>
        <row r="211">
          <cell r="A211">
            <v>611</v>
          </cell>
          <cell r="B211" t="str">
            <v>Mua hµng</v>
          </cell>
        </row>
        <row r="212">
          <cell r="A212">
            <v>6111</v>
          </cell>
          <cell r="B212" t="str">
            <v>Mua nguyªn liÖu, vËt liÖu</v>
          </cell>
        </row>
        <row r="213">
          <cell r="A213">
            <v>6112</v>
          </cell>
          <cell r="B213" t="str">
            <v>Mua hµng hãa</v>
          </cell>
        </row>
        <row r="214">
          <cell r="A214">
            <v>62</v>
          </cell>
          <cell r="B214" t="str">
            <v>6.2. Chi phÝ s¶n xuÊt</v>
          </cell>
        </row>
        <row r="215">
          <cell r="A215">
            <v>621</v>
          </cell>
          <cell r="B215" t="str">
            <v>Chi phÝ NVL trùc tiÕp</v>
          </cell>
        </row>
        <row r="216">
          <cell r="A216" t="str">
            <v>622</v>
          </cell>
          <cell r="B216" t="str">
            <v>Chi phÝ nh©n c«ng trùc tiÕp</v>
          </cell>
        </row>
        <row r="217">
          <cell r="A217">
            <v>627</v>
          </cell>
          <cell r="B217" t="str">
            <v>Chi phÝ s¶n xuÊt chung</v>
          </cell>
        </row>
        <row r="218">
          <cell r="A218">
            <v>6271</v>
          </cell>
          <cell r="B218" t="str">
            <v>Chi phÝ nh©n viªn X­ëng</v>
          </cell>
        </row>
        <row r="219">
          <cell r="A219">
            <v>6272</v>
          </cell>
          <cell r="B219" t="str">
            <v>Chi phÝ vËt liÖu, bao b×</v>
          </cell>
        </row>
        <row r="220">
          <cell r="A220">
            <v>6273</v>
          </cell>
          <cell r="B220" t="str">
            <v>Chi phÝ dông cô s¶n xuÊt</v>
          </cell>
        </row>
        <row r="221">
          <cell r="A221">
            <v>6274</v>
          </cell>
          <cell r="B221" t="str">
            <v>Chi phÝ khÊu hao TSC§</v>
          </cell>
        </row>
        <row r="222">
          <cell r="A222">
            <v>6277</v>
          </cell>
          <cell r="B222" t="str">
            <v>Chi phÝ dÞch vô mua ngoµi</v>
          </cell>
        </row>
        <row r="223">
          <cell r="A223">
            <v>6278</v>
          </cell>
          <cell r="B223" t="str">
            <v>Chi phÝ b»ng tiÒn kh¸c</v>
          </cell>
        </row>
        <row r="224">
          <cell r="A224" t="str">
            <v>627KC</v>
          </cell>
          <cell r="B224" t="str">
            <v>KÕt chuyÓn chi phÝ SX chung</v>
          </cell>
        </row>
        <row r="225">
          <cell r="A225">
            <v>63</v>
          </cell>
          <cell r="B225" t="str">
            <v>6.3. Gi¸ thµnh</v>
          </cell>
        </row>
        <row r="226">
          <cell r="A226">
            <v>631</v>
          </cell>
          <cell r="B226" t="str">
            <v>Gi¸ thµnh s¶n xuÊt</v>
          </cell>
        </row>
        <row r="227">
          <cell r="A227">
            <v>632</v>
          </cell>
          <cell r="B227" t="str">
            <v>Gi¸ vèn hµng b¸n</v>
          </cell>
        </row>
        <row r="228">
          <cell r="A228" t="str">
            <v>632KC</v>
          </cell>
          <cell r="B228" t="str">
            <v>KÕt chuyÓn gi¸ vèn hµng b¸n</v>
          </cell>
        </row>
        <row r="229">
          <cell r="A229">
            <v>64</v>
          </cell>
          <cell r="B229" t="str">
            <v>6.4. Chi phÝ l­u th«ng</v>
          </cell>
        </row>
        <row r="230">
          <cell r="A230">
            <v>641</v>
          </cell>
          <cell r="B230" t="str">
            <v>Chi phÝ b¸n hµng</v>
          </cell>
        </row>
        <row r="231">
          <cell r="A231">
            <v>6411</v>
          </cell>
          <cell r="B231" t="str">
            <v>Chi phÝ nh©n viªn b¸n hµng</v>
          </cell>
        </row>
        <row r="232">
          <cell r="A232">
            <v>6413</v>
          </cell>
          <cell r="B232" t="str">
            <v>Chi phÝ dông cô ®å dïng</v>
          </cell>
        </row>
        <row r="233">
          <cell r="A233">
            <v>6414</v>
          </cell>
          <cell r="B233" t="str">
            <v>Chi phÝ khÊu hao TSC§</v>
          </cell>
        </row>
        <row r="234">
          <cell r="A234">
            <v>6415</v>
          </cell>
          <cell r="B234" t="str">
            <v>Chi phÝ qu¶ng c¸o</v>
          </cell>
        </row>
        <row r="235">
          <cell r="A235">
            <v>6416</v>
          </cell>
          <cell r="B235" t="str">
            <v>Chi phÝ héi nghÞ kh¸ch hµng</v>
          </cell>
        </row>
        <row r="236">
          <cell r="A236">
            <v>6417</v>
          </cell>
          <cell r="B236" t="str">
            <v>Chi phÝ dÞch vô mua ngoµi</v>
          </cell>
        </row>
        <row r="237">
          <cell r="A237">
            <v>6418</v>
          </cell>
          <cell r="B237" t="str">
            <v>Chi phÝ b»ng tiÒn kh¸c</v>
          </cell>
        </row>
        <row r="238">
          <cell r="A238" t="str">
            <v>641KC</v>
          </cell>
          <cell r="B238" t="str">
            <v>KÕt chuyÓn chi phÝ b¸n hµng</v>
          </cell>
        </row>
        <row r="239">
          <cell r="A239">
            <v>642</v>
          </cell>
          <cell r="B239" t="str">
            <v>Chi phÝ qu¶n lý xÝ nghiÖp</v>
          </cell>
        </row>
        <row r="240">
          <cell r="A240">
            <v>6421</v>
          </cell>
          <cell r="B240" t="str">
            <v>C/phÝ NV qu¶n lý+c«ng t¸c phÝ</v>
          </cell>
        </row>
        <row r="241">
          <cell r="A241">
            <v>6422</v>
          </cell>
          <cell r="B241" t="str">
            <v>Chi phÝ VËt liÖu bao b×</v>
          </cell>
        </row>
        <row r="242">
          <cell r="A242">
            <v>6423</v>
          </cell>
          <cell r="B242" t="str">
            <v>Chi phÝ ®å dïng v¨n phßng phÈm</v>
          </cell>
        </row>
        <row r="243">
          <cell r="A243">
            <v>6424</v>
          </cell>
          <cell r="B243" t="str">
            <v>Chi phÝ khÊu hao TSC§</v>
          </cell>
        </row>
        <row r="244">
          <cell r="A244">
            <v>6425</v>
          </cell>
          <cell r="B244" t="str">
            <v>Chi phÝ thuÕ, phÝ vµ lÖ phÝ</v>
          </cell>
        </row>
        <row r="245">
          <cell r="A245">
            <v>6426</v>
          </cell>
          <cell r="B245" t="str">
            <v>Chi phÝ dù phßng</v>
          </cell>
        </row>
        <row r="246">
          <cell r="A246">
            <v>6427</v>
          </cell>
          <cell r="B246" t="str">
            <v>Chi phÝ ®µo t¹o</v>
          </cell>
        </row>
        <row r="247">
          <cell r="A247">
            <v>6428</v>
          </cell>
          <cell r="B247" t="str">
            <v>Chi phÝ b»ng tiÒn kh¸c</v>
          </cell>
        </row>
        <row r="248">
          <cell r="A248">
            <v>64290</v>
          </cell>
          <cell r="B248" t="str">
            <v>Chi phÝ thuª nhµ</v>
          </cell>
        </row>
        <row r="249">
          <cell r="A249">
            <v>64291</v>
          </cell>
          <cell r="B249" t="str">
            <v>Chi phÝ ®iÖn th¾p s¸ng</v>
          </cell>
        </row>
        <row r="250">
          <cell r="A250">
            <v>64292</v>
          </cell>
          <cell r="B250" t="str">
            <v>Chi phÝ c­íc ®iÖn thoaÞ</v>
          </cell>
        </row>
        <row r="251">
          <cell r="A251">
            <v>64293</v>
          </cell>
          <cell r="B251" t="str">
            <v>Chi phÝ n­íc sinh ho¹t</v>
          </cell>
        </row>
        <row r="252">
          <cell r="A252">
            <v>64294</v>
          </cell>
          <cell r="B252" t="str">
            <v>Chi phÝ x¨ng dÇu+Söa ch÷a+BH</v>
          </cell>
        </row>
        <row r="253">
          <cell r="A253">
            <v>64295</v>
          </cell>
          <cell r="B253" t="str">
            <v>Chi phÝ s¸ch b¸o</v>
          </cell>
        </row>
        <row r="254">
          <cell r="A254">
            <v>64296</v>
          </cell>
          <cell r="B254" t="str">
            <v>Chi phÝ tiÒn l­¬ng</v>
          </cell>
        </row>
        <row r="255">
          <cell r="A255">
            <v>64297</v>
          </cell>
          <cell r="B255" t="str">
            <v>Chi phÝ vËn chuyÓn hµng b¸n</v>
          </cell>
        </row>
        <row r="256">
          <cell r="A256">
            <v>64298</v>
          </cell>
          <cell r="B256" t="str">
            <v>Chi phÝ tiÕp kh¸ch</v>
          </cell>
        </row>
        <row r="257">
          <cell r="A257">
            <v>64299</v>
          </cell>
          <cell r="B257" t="str">
            <v>Chi phÝ kh¸c</v>
          </cell>
        </row>
        <row r="258">
          <cell r="A258" t="str">
            <v>642KC</v>
          </cell>
          <cell r="B258" t="str">
            <v>KÕt chuyÓn chi phÝ qu¶n lý</v>
          </cell>
        </row>
        <row r="259">
          <cell r="A259">
            <v>7</v>
          </cell>
          <cell r="B259" t="str">
            <v>7. Thu nhËp ho¹t ®éng kh¸c</v>
          </cell>
        </row>
        <row r="260">
          <cell r="A260">
            <v>711</v>
          </cell>
          <cell r="B260" t="str">
            <v>Thu nhËp ho¹t ®éng tµi chÝnh</v>
          </cell>
        </row>
        <row r="261">
          <cell r="A261">
            <v>7111</v>
          </cell>
          <cell r="B261" t="str">
            <v>Thu nhËp gãp vèn LD</v>
          </cell>
        </row>
        <row r="262">
          <cell r="A262">
            <v>7112</v>
          </cell>
          <cell r="B262" t="str">
            <v>Thu nhËp mua b¸n chøng kho¸n</v>
          </cell>
        </row>
        <row r="263">
          <cell r="A263">
            <v>7113</v>
          </cell>
          <cell r="B263" t="str">
            <v>Thu nhËp cho thuª tµi s¶n</v>
          </cell>
        </row>
        <row r="264">
          <cell r="A264">
            <v>7114</v>
          </cell>
          <cell r="B264" t="str">
            <v>Thu nhËp l·i tiÒn göi NHµng</v>
          </cell>
        </row>
        <row r="265">
          <cell r="A265">
            <v>7115</v>
          </cell>
          <cell r="B265" t="str">
            <v>Thu nhËp l·i cho vay vèn</v>
          </cell>
        </row>
        <row r="266">
          <cell r="A266">
            <v>7116</v>
          </cell>
          <cell r="B266" t="str">
            <v>Thu nhËp l·i b¸n ngo¹i tÖ</v>
          </cell>
        </row>
        <row r="267">
          <cell r="A267" t="str">
            <v>711KC</v>
          </cell>
          <cell r="B267" t="str">
            <v>KÕt chuyÓn ho¹t ®éng tµi chÝnh</v>
          </cell>
        </row>
        <row r="268">
          <cell r="A268">
            <v>721</v>
          </cell>
          <cell r="B268" t="str">
            <v>C¸c kho¶n thu nhËp bÊt th­êng</v>
          </cell>
        </row>
        <row r="269">
          <cell r="A269">
            <v>7211</v>
          </cell>
          <cell r="B269" t="str">
            <v>TN do thanh lý, b¸n TSC§</v>
          </cell>
        </row>
        <row r="270">
          <cell r="A270">
            <v>7212</v>
          </cell>
          <cell r="B270" t="str">
            <v>TN do vi ph¹m hîp ®ång</v>
          </cell>
        </row>
        <row r="271">
          <cell r="A271">
            <v>7213</v>
          </cell>
          <cell r="B271" t="str">
            <v>TN nî khã ®ßi kh«ng cã chñ</v>
          </cell>
        </row>
        <row r="272">
          <cell r="A272">
            <v>7214</v>
          </cell>
          <cell r="B272" t="str">
            <v>TN do bá sãt khi h¹ch to¸n</v>
          </cell>
        </row>
        <row r="273">
          <cell r="A273">
            <v>7219</v>
          </cell>
          <cell r="B273" t="str">
            <v>Thu nhËp bÊt th­êng kh¸c</v>
          </cell>
        </row>
        <row r="274">
          <cell r="A274" t="str">
            <v>721GTGT</v>
          </cell>
          <cell r="B274" t="str">
            <v>TN ThuÕ GTGT ®­îc miÔn gi¶m</v>
          </cell>
        </row>
        <row r="275">
          <cell r="A275" t="str">
            <v>721KC</v>
          </cell>
          <cell r="B275" t="str">
            <v>KÕt chuyÓn thu nhËp bÊt th­êng</v>
          </cell>
        </row>
        <row r="276">
          <cell r="A276">
            <v>8</v>
          </cell>
          <cell r="B276" t="str">
            <v>8. Chi phÝ ho¹t ®éng kh¸c</v>
          </cell>
        </row>
        <row r="277">
          <cell r="A277">
            <v>811</v>
          </cell>
          <cell r="B277" t="str">
            <v>Chi phÝ ho¹t ®éng tµi chÝnh</v>
          </cell>
        </row>
        <row r="278">
          <cell r="A278">
            <v>8111</v>
          </cell>
          <cell r="B278" t="str">
            <v>CP liªn doanh</v>
          </cell>
        </row>
        <row r="279">
          <cell r="A279">
            <v>8112</v>
          </cell>
          <cell r="B279" t="str">
            <v>CP cho thuª tµi chÝnh</v>
          </cell>
        </row>
        <row r="280">
          <cell r="A280">
            <v>8113</v>
          </cell>
          <cell r="B280" t="str">
            <v>CP mua b¸n ngo¹i tÖ</v>
          </cell>
        </row>
        <row r="281">
          <cell r="A281">
            <v>8114</v>
          </cell>
          <cell r="B281" t="str">
            <v>CP dù phßng ®Çu t­ chøng kho¸n</v>
          </cell>
        </row>
        <row r="282">
          <cell r="A282">
            <v>8119</v>
          </cell>
          <cell r="B282" t="str">
            <v>CP ho¹t ®éng TC kh¸c</v>
          </cell>
        </row>
        <row r="283">
          <cell r="A283" t="str">
            <v>811KC</v>
          </cell>
          <cell r="B283" t="str">
            <v>KÕt chuyÓn chi phÝ H§TC</v>
          </cell>
        </row>
        <row r="284">
          <cell r="A284">
            <v>821</v>
          </cell>
          <cell r="B284" t="str">
            <v>Chi phÝ bÊt th­êng</v>
          </cell>
        </row>
        <row r="285">
          <cell r="A285">
            <v>8211</v>
          </cell>
          <cell r="B285" t="str">
            <v>CP thanh lý TS</v>
          </cell>
        </row>
        <row r="286">
          <cell r="A286">
            <v>8212</v>
          </cell>
          <cell r="B286" t="str">
            <v>CP tiÒn ph¹t vi ph¹m Hîp ®ång</v>
          </cell>
        </row>
        <row r="287">
          <cell r="A287">
            <v>8213</v>
          </cell>
          <cell r="B287" t="str">
            <v>CP ph¹t, truy thu thuÕ</v>
          </cell>
        </row>
        <row r="288">
          <cell r="A288">
            <v>8219</v>
          </cell>
          <cell r="B288" t="str">
            <v>CP bÊt th­êng kh¸c</v>
          </cell>
        </row>
        <row r="289">
          <cell r="A289" t="str">
            <v>821KC</v>
          </cell>
          <cell r="B289" t="str">
            <v>KÕt chuyÓn chi phÝ bÊt th­êng</v>
          </cell>
        </row>
        <row r="290">
          <cell r="A290">
            <v>9</v>
          </cell>
          <cell r="B290" t="str">
            <v>9. X¸c ®Þnh kÕt qu¶ KD</v>
          </cell>
        </row>
        <row r="291">
          <cell r="A291">
            <v>911</v>
          </cell>
          <cell r="B291" t="str">
            <v>X¸c ®Þnh kÕt qu¶ KD</v>
          </cell>
        </row>
        <row r="292">
          <cell r="A292" t="str">
            <v>911KC</v>
          </cell>
          <cell r="B292" t="str">
            <v>KÕt chuyÓn X¸c ®Þnh kÕt qu¶ KD</v>
          </cell>
        </row>
      </sheetData>
      <sheetData sheetId="3">
        <row r="7">
          <cell r="A7">
            <v>111</v>
          </cell>
          <cell r="B7" t="str">
            <v>TiÒn mÆt</v>
          </cell>
          <cell r="C7">
            <v>600000000</v>
          </cell>
          <cell r="E7">
            <v>262255490</v>
          </cell>
          <cell r="F7">
            <v>728983786</v>
          </cell>
          <cell r="G7">
            <v>133271704</v>
          </cell>
          <cell r="H7">
            <v>0</v>
          </cell>
        </row>
        <row r="8">
          <cell r="A8">
            <v>112</v>
          </cell>
          <cell r="B8" t="str">
            <v>TiÒn gëi ng©n hµng</v>
          </cell>
          <cell r="C8">
            <v>200000000</v>
          </cell>
          <cell r="E8">
            <v>112812641</v>
          </cell>
          <cell r="F8">
            <v>160078209</v>
          </cell>
          <cell r="G8">
            <v>152734432</v>
          </cell>
          <cell r="H8">
            <v>0</v>
          </cell>
        </row>
        <row r="9">
          <cell r="A9">
            <v>113</v>
          </cell>
          <cell r="B9" t="str">
            <v>TiÒn ®ang chuyÓn</v>
          </cell>
          <cell r="C9">
            <v>0</v>
          </cell>
          <cell r="E9">
            <v>0</v>
          </cell>
          <cell r="F9">
            <v>0</v>
          </cell>
          <cell r="G9">
            <v>0</v>
          </cell>
          <cell r="H9">
            <v>0</v>
          </cell>
        </row>
        <row r="10">
          <cell r="A10">
            <v>131</v>
          </cell>
          <cell r="B10" t="str">
            <v>Ph¶i thu cña kh¸ch hµng</v>
          </cell>
          <cell r="C10">
            <v>300000000</v>
          </cell>
          <cell r="E10">
            <v>83297373</v>
          </cell>
          <cell r="F10">
            <v>151310331</v>
          </cell>
          <cell r="G10">
            <v>231987042</v>
          </cell>
          <cell r="H10">
            <v>0</v>
          </cell>
        </row>
        <row r="11">
          <cell r="A11">
            <v>133</v>
          </cell>
          <cell r="B11" t="str">
            <v>ThuÕ GTGT ®­îc khÊu trõ</v>
          </cell>
          <cell r="E11">
            <v>33363569</v>
          </cell>
          <cell r="F11">
            <v>14732288</v>
          </cell>
          <cell r="G11">
            <v>18631281</v>
          </cell>
          <cell r="H11">
            <v>0</v>
          </cell>
        </row>
        <row r="12">
          <cell r="A12">
            <v>136</v>
          </cell>
          <cell r="B12" t="str">
            <v>Ph¶i thu néi bé</v>
          </cell>
          <cell r="E12">
            <v>0</v>
          </cell>
          <cell r="F12">
            <v>0</v>
          </cell>
          <cell r="G12">
            <v>0</v>
          </cell>
          <cell r="H12">
            <v>0</v>
          </cell>
        </row>
        <row r="13">
          <cell r="A13">
            <v>138</v>
          </cell>
          <cell r="B13" t="str">
            <v>Ph¶i thu kh¸c</v>
          </cell>
          <cell r="C13">
            <v>0</v>
          </cell>
          <cell r="E13">
            <v>0</v>
          </cell>
          <cell r="F13">
            <v>0</v>
          </cell>
          <cell r="G13">
            <v>0</v>
          </cell>
          <cell r="H13">
            <v>0</v>
          </cell>
        </row>
        <row r="14">
          <cell r="A14">
            <v>141</v>
          </cell>
          <cell r="B14" t="str">
            <v>Tµi kho¶n t¹m øng néi bé</v>
          </cell>
          <cell r="C14">
            <v>30000000</v>
          </cell>
          <cell r="E14">
            <v>0</v>
          </cell>
          <cell r="F14">
            <v>0</v>
          </cell>
          <cell r="G14">
            <v>30000000</v>
          </cell>
          <cell r="H14">
            <v>0</v>
          </cell>
        </row>
        <row r="15">
          <cell r="A15">
            <v>142</v>
          </cell>
          <cell r="B15" t="str">
            <v>Chi tr¶ tr­íc</v>
          </cell>
          <cell r="E15">
            <v>38950000</v>
          </cell>
          <cell r="F15">
            <v>0</v>
          </cell>
          <cell r="G15">
            <v>38950000</v>
          </cell>
          <cell r="H15">
            <v>0</v>
          </cell>
        </row>
        <row r="16">
          <cell r="A16">
            <v>144</v>
          </cell>
          <cell r="B16" t="str">
            <v>ThÕ chÊp,ký c­îc,ký quü Ng.h¹n</v>
          </cell>
          <cell r="E16">
            <v>0</v>
          </cell>
          <cell r="F16">
            <v>0</v>
          </cell>
          <cell r="G16">
            <v>0</v>
          </cell>
          <cell r="H16">
            <v>0</v>
          </cell>
        </row>
        <row r="17">
          <cell r="A17">
            <v>152</v>
          </cell>
          <cell r="B17" t="str">
            <v>Nguyªn liÖu, vËt liÖu</v>
          </cell>
          <cell r="C17">
            <v>80000000</v>
          </cell>
          <cell r="E17">
            <v>0</v>
          </cell>
          <cell r="F17">
            <v>0</v>
          </cell>
          <cell r="G17">
            <v>80000000</v>
          </cell>
          <cell r="H17">
            <v>0</v>
          </cell>
        </row>
        <row r="18">
          <cell r="A18">
            <v>153</v>
          </cell>
          <cell r="B18" t="str">
            <v>C«ng cô, dông cô</v>
          </cell>
          <cell r="C18">
            <v>20000000</v>
          </cell>
          <cell r="E18">
            <v>0</v>
          </cell>
          <cell r="F18">
            <v>0</v>
          </cell>
          <cell r="G18">
            <v>20000000</v>
          </cell>
          <cell r="H18">
            <v>0</v>
          </cell>
        </row>
        <row r="19">
          <cell r="A19">
            <v>155</v>
          </cell>
          <cell r="B19" t="str">
            <v>Thµnh phÈm</v>
          </cell>
          <cell r="C19">
            <v>0</v>
          </cell>
          <cell r="E19">
            <v>0</v>
          </cell>
          <cell r="F19">
            <v>0</v>
          </cell>
          <cell r="G19">
            <v>0</v>
          </cell>
          <cell r="H19">
            <v>0</v>
          </cell>
        </row>
        <row r="20">
          <cell r="A20">
            <v>156</v>
          </cell>
          <cell r="B20" t="str">
            <v>Hµng ho¸</v>
          </cell>
          <cell r="C20">
            <v>100000000</v>
          </cell>
          <cell r="E20">
            <v>328628309</v>
          </cell>
          <cell r="F20">
            <v>129131036</v>
          </cell>
          <cell r="G20">
            <v>299497273</v>
          </cell>
          <cell r="H20">
            <v>0</v>
          </cell>
        </row>
        <row r="21">
          <cell r="A21">
            <v>159</v>
          </cell>
          <cell r="B21" t="str">
            <v>Dù phßng gi¶m gi¸ hµng tån kho</v>
          </cell>
          <cell r="C21">
            <v>0</v>
          </cell>
          <cell r="E21">
            <v>0</v>
          </cell>
          <cell r="F21">
            <v>0</v>
          </cell>
          <cell r="G21">
            <v>0</v>
          </cell>
          <cell r="H21">
            <v>0</v>
          </cell>
        </row>
        <row r="22">
          <cell r="A22">
            <v>211</v>
          </cell>
          <cell r="B22" t="str">
            <v>Tµi s¶n cè ®Þnh h÷u h×nh</v>
          </cell>
          <cell r="C22">
            <v>50000000</v>
          </cell>
          <cell r="E22">
            <v>0</v>
          </cell>
          <cell r="F22">
            <v>0</v>
          </cell>
          <cell r="G22">
            <v>50000000</v>
          </cell>
          <cell r="H22">
            <v>0</v>
          </cell>
        </row>
        <row r="23">
          <cell r="A23">
            <v>212</v>
          </cell>
          <cell r="B23" t="str">
            <v>TSC§ thuª tµi chÝnh</v>
          </cell>
          <cell r="C23">
            <v>0</v>
          </cell>
          <cell r="E23">
            <v>0</v>
          </cell>
          <cell r="F23">
            <v>0</v>
          </cell>
          <cell r="G23">
            <v>0</v>
          </cell>
          <cell r="H23">
            <v>0</v>
          </cell>
        </row>
        <row r="24">
          <cell r="A24">
            <v>213</v>
          </cell>
          <cell r="B24" t="str">
            <v>TSC§ v« h×nh</v>
          </cell>
          <cell r="C24">
            <v>10000000</v>
          </cell>
          <cell r="E24">
            <v>0</v>
          </cell>
          <cell r="F24">
            <v>0</v>
          </cell>
          <cell r="G24">
            <v>10000000</v>
          </cell>
          <cell r="H24">
            <v>0</v>
          </cell>
        </row>
        <row r="25">
          <cell r="A25">
            <v>214</v>
          </cell>
          <cell r="B25" t="str">
            <v>Hao mßn TSC§</v>
          </cell>
          <cell r="D25">
            <v>40000000</v>
          </cell>
          <cell r="E25">
            <v>0</v>
          </cell>
          <cell r="F25">
            <v>1990801</v>
          </cell>
          <cell r="G25">
            <v>0</v>
          </cell>
          <cell r="H25">
            <v>41990801</v>
          </cell>
        </row>
        <row r="26">
          <cell r="A26">
            <v>222</v>
          </cell>
          <cell r="B26" t="str">
            <v>Gãp vèn liªn doanh</v>
          </cell>
          <cell r="D26">
            <v>0</v>
          </cell>
          <cell r="E26">
            <v>0</v>
          </cell>
          <cell r="F26">
            <v>0</v>
          </cell>
          <cell r="G26">
            <v>0</v>
          </cell>
          <cell r="H26">
            <v>0</v>
          </cell>
        </row>
        <row r="27">
          <cell r="A27">
            <v>241</v>
          </cell>
          <cell r="B27" t="str">
            <v>X©y dùng c¬ b¶n dë dang</v>
          </cell>
          <cell r="D27">
            <v>0</v>
          </cell>
          <cell r="E27">
            <v>0</v>
          </cell>
          <cell r="F27">
            <v>0</v>
          </cell>
          <cell r="G27">
            <v>0</v>
          </cell>
          <cell r="H27">
            <v>0</v>
          </cell>
        </row>
        <row r="28">
          <cell r="A28">
            <v>311</v>
          </cell>
          <cell r="B28" t="str">
            <v>Vay ng¾n h¹n</v>
          </cell>
          <cell r="D28">
            <v>300000000</v>
          </cell>
          <cell r="E28">
            <v>130000000</v>
          </cell>
          <cell r="F28">
            <v>0</v>
          </cell>
          <cell r="G28">
            <v>0</v>
          </cell>
          <cell r="H28">
            <v>170000000</v>
          </cell>
        </row>
        <row r="29">
          <cell r="A29">
            <v>331</v>
          </cell>
          <cell r="B29" t="str">
            <v>Ph¶i tr¶ cho ng­êi b¸n</v>
          </cell>
          <cell r="D29">
            <v>300000000</v>
          </cell>
          <cell r="E29">
            <v>424413301</v>
          </cell>
          <cell r="F29">
            <v>332693450</v>
          </cell>
          <cell r="G29">
            <v>0</v>
          </cell>
          <cell r="H29">
            <v>208280149</v>
          </cell>
        </row>
        <row r="30">
          <cell r="A30">
            <v>333</v>
          </cell>
          <cell r="B30" t="str">
            <v>ThuÕ vµ c¸c kho¶n ph¶i nép NN</v>
          </cell>
          <cell r="D30">
            <v>150000000</v>
          </cell>
          <cell r="E30">
            <v>145571487</v>
          </cell>
          <cell r="F30">
            <v>40880746</v>
          </cell>
          <cell r="G30">
            <v>0</v>
          </cell>
          <cell r="H30">
            <v>45309259</v>
          </cell>
        </row>
        <row r="31">
          <cell r="A31">
            <v>334</v>
          </cell>
          <cell r="B31" t="str">
            <v>Ph¶i tr¶ c«ng nh©n viªn</v>
          </cell>
          <cell r="E31">
            <v>30050000</v>
          </cell>
          <cell r="F31">
            <v>30050000</v>
          </cell>
          <cell r="G31">
            <v>0</v>
          </cell>
          <cell r="H31">
            <v>0</v>
          </cell>
        </row>
        <row r="32">
          <cell r="A32">
            <v>335</v>
          </cell>
          <cell r="B32" t="str">
            <v>Chi phÝ ph¶i tr¶</v>
          </cell>
          <cell r="E32">
            <v>0</v>
          </cell>
          <cell r="F32">
            <v>0</v>
          </cell>
          <cell r="G32">
            <v>0</v>
          </cell>
          <cell r="H32">
            <v>0</v>
          </cell>
        </row>
        <row r="33">
          <cell r="A33">
            <v>336</v>
          </cell>
          <cell r="B33" t="str">
            <v>Ph¶i tr¶ néi bé</v>
          </cell>
          <cell r="E33">
            <v>0</v>
          </cell>
          <cell r="F33">
            <v>0</v>
          </cell>
          <cell r="G33">
            <v>0</v>
          </cell>
          <cell r="H33">
            <v>0</v>
          </cell>
        </row>
        <row r="34">
          <cell r="A34">
            <v>338</v>
          </cell>
          <cell r="B34" t="str">
            <v>Ph¶i tr¶, ph¶i nép kh¸c</v>
          </cell>
          <cell r="C34">
            <v>0</v>
          </cell>
          <cell r="E34">
            <v>0</v>
          </cell>
          <cell r="F34">
            <v>0</v>
          </cell>
          <cell r="G34">
            <v>0</v>
          </cell>
          <cell r="H34">
            <v>0</v>
          </cell>
        </row>
        <row r="35">
          <cell r="A35">
            <v>342</v>
          </cell>
          <cell r="B35" t="str">
            <v>Nî dµi h¹n</v>
          </cell>
          <cell r="E35">
            <v>0</v>
          </cell>
          <cell r="F35">
            <v>0</v>
          </cell>
          <cell r="G35">
            <v>0</v>
          </cell>
          <cell r="H35">
            <v>0</v>
          </cell>
        </row>
        <row r="36">
          <cell r="A36">
            <v>411</v>
          </cell>
          <cell r="B36" t="str">
            <v>Nguån vèn kinh doanh, vèn gãp</v>
          </cell>
          <cell r="D36">
            <v>600000000</v>
          </cell>
          <cell r="E36">
            <v>0</v>
          </cell>
          <cell r="F36">
            <v>0</v>
          </cell>
          <cell r="G36">
            <v>0</v>
          </cell>
          <cell r="H36">
            <v>600000000</v>
          </cell>
        </row>
        <row r="37">
          <cell r="A37">
            <v>414</v>
          </cell>
          <cell r="B37" t="str">
            <v>Quü ph¸t triÓn Kinh doanh</v>
          </cell>
          <cell r="D37">
            <v>0</v>
          </cell>
          <cell r="E37">
            <v>0</v>
          </cell>
          <cell r="F37">
            <v>0</v>
          </cell>
          <cell r="G37">
            <v>0</v>
          </cell>
          <cell r="H37">
            <v>0</v>
          </cell>
        </row>
        <row r="38">
          <cell r="A38">
            <v>415</v>
          </cell>
          <cell r="B38" t="str">
            <v>Quü dù tr÷</v>
          </cell>
          <cell r="D38">
            <v>0</v>
          </cell>
          <cell r="E38">
            <v>0</v>
          </cell>
          <cell r="F38">
            <v>0</v>
          </cell>
          <cell r="G38">
            <v>0</v>
          </cell>
          <cell r="H38">
            <v>0</v>
          </cell>
        </row>
        <row r="39">
          <cell r="A39">
            <v>421</v>
          </cell>
          <cell r="B39" t="str">
            <v>L·i ch­a ph©n phèi</v>
          </cell>
          <cell r="E39">
            <v>513436</v>
          </cell>
          <cell r="F39">
            <v>4959</v>
          </cell>
          <cell r="G39">
            <v>508477</v>
          </cell>
          <cell r="H39">
            <v>0</v>
          </cell>
        </row>
        <row r="40">
          <cell r="A40">
            <v>431</v>
          </cell>
          <cell r="B40" t="str">
            <v>Quü khen th­ëng, phóc lîi</v>
          </cell>
          <cell r="E40">
            <v>0</v>
          </cell>
          <cell r="F40">
            <v>0</v>
          </cell>
          <cell r="G40">
            <v>0</v>
          </cell>
          <cell r="H40">
            <v>0</v>
          </cell>
        </row>
        <row r="41">
          <cell r="A41">
            <v>441</v>
          </cell>
          <cell r="B41" t="str">
            <v>Nguån vèn ®Çu t­ XDCB</v>
          </cell>
          <cell r="E41">
            <v>0</v>
          </cell>
          <cell r="F41">
            <v>0</v>
          </cell>
          <cell r="G41">
            <v>0</v>
          </cell>
          <cell r="H41">
            <v>0</v>
          </cell>
        </row>
        <row r="42">
          <cell r="A42">
            <v>451</v>
          </cell>
          <cell r="B42" t="str">
            <v>Quü qu¶n lý cña cÊp trªn</v>
          </cell>
          <cell r="E42">
            <v>0</v>
          </cell>
          <cell r="F42">
            <v>0</v>
          </cell>
          <cell r="G42">
            <v>0</v>
          </cell>
          <cell r="H42">
            <v>0</v>
          </cell>
        </row>
        <row r="43">
          <cell r="A43">
            <v>511</v>
          </cell>
          <cell r="B43" t="str">
            <v>Doanh thu b¸n hµng</v>
          </cell>
          <cell r="E43">
            <v>147322885</v>
          </cell>
          <cell r="F43">
            <v>147322885</v>
          </cell>
          <cell r="G43">
            <v>0</v>
          </cell>
          <cell r="H43">
            <v>0</v>
          </cell>
        </row>
        <row r="44">
          <cell r="A44">
            <v>521</v>
          </cell>
          <cell r="B44" t="str">
            <v>ChiÕt khÊu b¸n hµng</v>
          </cell>
          <cell r="E44">
            <v>0</v>
          </cell>
          <cell r="F44">
            <v>0</v>
          </cell>
          <cell r="G44">
            <v>0</v>
          </cell>
          <cell r="H44">
            <v>0</v>
          </cell>
        </row>
        <row r="45">
          <cell r="A45">
            <v>531</v>
          </cell>
          <cell r="B45" t="str">
            <v>Hµng b¸n bÞ tr¶ l¹i</v>
          </cell>
          <cell r="E45">
            <v>0</v>
          </cell>
          <cell r="F45">
            <v>0</v>
          </cell>
          <cell r="G45">
            <v>0</v>
          </cell>
          <cell r="H45">
            <v>0</v>
          </cell>
        </row>
        <row r="46">
          <cell r="A46">
            <v>532</v>
          </cell>
          <cell r="B46" t="str">
            <v>Gi¶m gi¸ hµng b¸n</v>
          </cell>
          <cell r="E46">
            <v>0</v>
          </cell>
          <cell r="F46">
            <v>0</v>
          </cell>
          <cell r="G46">
            <v>0</v>
          </cell>
          <cell r="H46">
            <v>0</v>
          </cell>
        </row>
        <row r="47">
          <cell r="A47">
            <v>621</v>
          </cell>
          <cell r="B47" t="str">
            <v>Chi phÝ NVL trùc tiÕp</v>
          </cell>
          <cell r="E47">
            <v>0</v>
          </cell>
          <cell r="F47">
            <v>0</v>
          </cell>
          <cell r="G47">
            <v>0</v>
          </cell>
          <cell r="H47">
            <v>0</v>
          </cell>
        </row>
        <row r="48">
          <cell r="A48" t="str">
            <v>622</v>
          </cell>
          <cell r="B48" t="str">
            <v>Chi phÝ nh©n c«ng trùc tiÕp</v>
          </cell>
          <cell r="E48">
            <v>0</v>
          </cell>
          <cell r="F48">
            <v>0</v>
          </cell>
          <cell r="G48">
            <v>0</v>
          </cell>
          <cell r="H48">
            <v>0</v>
          </cell>
        </row>
        <row r="49">
          <cell r="A49">
            <v>627</v>
          </cell>
          <cell r="B49" t="str">
            <v>Chi phÝ s¶n xuÊt chung</v>
          </cell>
          <cell r="E49">
            <v>0</v>
          </cell>
          <cell r="F49">
            <v>0</v>
          </cell>
          <cell r="G49">
            <v>0</v>
          </cell>
          <cell r="H49">
            <v>0</v>
          </cell>
        </row>
        <row r="50">
          <cell r="A50">
            <v>631</v>
          </cell>
          <cell r="B50" t="str">
            <v>Gi¸ thµnh s¶n xuÊt</v>
          </cell>
          <cell r="E50">
            <v>0</v>
          </cell>
          <cell r="F50">
            <v>0</v>
          </cell>
          <cell r="G50">
            <v>0</v>
          </cell>
          <cell r="H50">
            <v>0</v>
          </cell>
        </row>
        <row r="51">
          <cell r="A51">
            <v>632</v>
          </cell>
          <cell r="B51" t="str">
            <v>Gi¸ vèn hµng b¸n</v>
          </cell>
          <cell r="E51">
            <v>129131036</v>
          </cell>
          <cell r="F51">
            <v>129131036</v>
          </cell>
          <cell r="G51">
            <v>0</v>
          </cell>
          <cell r="H51">
            <v>0</v>
          </cell>
        </row>
        <row r="52">
          <cell r="A52">
            <v>641</v>
          </cell>
          <cell r="B52" t="str">
            <v>Chi phÝ b¸n hµng</v>
          </cell>
          <cell r="E52">
            <v>28945827</v>
          </cell>
          <cell r="F52">
            <v>28945827</v>
          </cell>
          <cell r="G52">
            <v>0</v>
          </cell>
          <cell r="H52">
            <v>0</v>
          </cell>
        </row>
        <row r="53">
          <cell r="A53">
            <v>642</v>
          </cell>
          <cell r="B53" t="str">
            <v>Chi phÝ qu¶n lý xÝ nghiÖp</v>
          </cell>
          <cell r="E53">
            <v>28709380</v>
          </cell>
          <cell r="F53">
            <v>28709380</v>
          </cell>
          <cell r="G53">
            <v>0</v>
          </cell>
          <cell r="H53">
            <v>0</v>
          </cell>
        </row>
        <row r="54">
          <cell r="A54">
            <v>711</v>
          </cell>
          <cell r="B54" t="str">
            <v>Thu nhËp ho¹t ®éng tµi chÝnh</v>
          </cell>
          <cell r="E54">
            <v>0</v>
          </cell>
          <cell r="F54">
            <v>0</v>
          </cell>
          <cell r="G54">
            <v>0</v>
          </cell>
          <cell r="H54">
            <v>0</v>
          </cell>
        </row>
        <row r="55">
          <cell r="A55">
            <v>721</v>
          </cell>
          <cell r="B55" t="str">
            <v>C¸c kho¶n thu nhËp bÊt th­êng</v>
          </cell>
          <cell r="E55">
            <v>0</v>
          </cell>
          <cell r="F55">
            <v>0</v>
          </cell>
          <cell r="G55">
            <v>0</v>
          </cell>
          <cell r="H55">
            <v>0</v>
          </cell>
        </row>
        <row r="56">
          <cell r="A56">
            <v>811</v>
          </cell>
          <cell r="B56" t="str">
            <v>Chi phÝ ho¹t ®éng tµi chÝnh</v>
          </cell>
          <cell r="E56">
            <v>0</v>
          </cell>
          <cell r="F56">
            <v>0</v>
          </cell>
          <cell r="G56">
            <v>0</v>
          </cell>
          <cell r="H56">
            <v>0</v>
          </cell>
        </row>
        <row r="57">
          <cell r="A57">
            <v>821</v>
          </cell>
          <cell r="B57" t="str">
            <v>Chi phÝ bÊt th­êng</v>
          </cell>
          <cell r="E57">
            <v>0</v>
          </cell>
          <cell r="F57">
            <v>0</v>
          </cell>
          <cell r="G57">
            <v>0</v>
          </cell>
          <cell r="H57">
            <v>0</v>
          </cell>
        </row>
        <row r="58">
          <cell r="A58">
            <v>911</v>
          </cell>
          <cell r="B58" t="str">
            <v>X¸c ®Þnh kÕt qu¶ KD</v>
          </cell>
          <cell r="E58">
            <v>147836243</v>
          </cell>
          <cell r="F58">
            <v>147836243</v>
          </cell>
          <cell r="G58">
            <v>0</v>
          </cell>
          <cell r="H58">
            <v>0</v>
          </cell>
        </row>
      </sheetData>
      <sheetData sheetId="4" refreshError="1"/>
      <sheetData sheetId="5" refreshError="1"/>
      <sheetData sheetId="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6787CWFASE2CASE2_00"/>
      <sheetName val="조명시설"/>
      <sheetName val="Sheet1"/>
      <sheetName val="SILICATE"/>
      <sheetName val="THDZ0,4"/>
      <sheetName val="TH DZ35"/>
      <sheetName val="THTram"/>
      <sheetName val="Tro giup"/>
      <sheetName val="DG"/>
      <sheetName val="RAB AR&amp;STR"/>
      <sheetName val="Earthwork"/>
      <sheetName val="Input"/>
      <sheetName val="DANHPHAP"/>
      <sheetName val="chi tiet TBA"/>
      <sheetName val="chi tiet C"/>
      <sheetName val="#REF"/>
      <sheetName val="내역서"/>
      <sheetName val="물량표S"/>
      <sheetName val="Don gia"/>
      <sheetName val="O20"/>
      <sheetName val="BG"/>
      <sheetName val="FitOutConfCentre"/>
      <sheetName val="공통가설"/>
      <sheetName val="ptnc"/>
      <sheetName val="ptvl"/>
      <sheetName val="ptm"/>
      <sheetName val="DATA"/>
      <sheetName val="Customize Your Purchase Order"/>
      <sheetName val="KLHT"/>
      <sheetName val="CHITIET VL-NC-TT -1p"/>
      <sheetName val="CHITIET VL-NC-TT-3p"/>
      <sheetName val="TONG HOP VL-NC TT"/>
      <sheetName val="TDTKP1"/>
      <sheetName val="KPVC-BD "/>
      <sheetName val="VL,NC,MTC"/>
      <sheetName val="Mall"/>
      <sheetName val="CTG"/>
      <sheetName val="DC"/>
      <sheetName val="NL"/>
      <sheetName val="DON GIA TRAM (3)"/>
      <sheetName val="dongia"/>
      <sheetName val="TONGKE-HT"/>
      <sheetName val="DON GIA CAN THO"/>
      <sheetName val="DGTH"/>
      <sheetName val="Control"/>
      <sheetName val="THVATTU"/>
      <sheetName val="HĐ ngoài"/>
      <sheetName val="XT_Buoc 3"/>
      <sheetName val="dongia (2)"/>
      <sheetName val="Don gia chi tiet"/>
      <sheetName val="실행철강하도"/>
      <sheetName val="BETON"/>
      <sheetName val="24-ACMV"/>
      <sheetName val="PU_ITALY_"/>
      <sheetName val="Tro_giup"/>
      <sheetName val="RAB_AR&amp;STR"/>
      <sheetName val="chi_tiet_TBA"/>
      <sheetName val="chi_tiet_C"/>
      <sheetName val="TH_DZ35"/>
      <sheetName val="Customize_Your_Purchase_Order"/>
      <sheetName val="Shdet1"/>
      <sheetName val="402"/>
      <sheetName val="7606 DZ"/>
      <sheetName val="gvl"/>
      <sheetName val="So doi chieu LC"/>
      <sheetName val="S-curve "/>
      <sheetName val="phuluc1"/>
      <sheetName val="THVT"/>
      <sheetName val="dnc4"/>
      <sheetName val="TinhGiaMTC"/>
      <sheetName val="TinhGiaNC"/>
      <sheetName val="침하계"/>
      <sheetName val="project management"/>
      <sheetName val="Adix A"/>
      <sheetName val="갑지"/>
      <sheetName val="chitimc"/>
      <sheetName val="giathanh1"/>
      <sheetName val="CAT_5"/>
      <sheetName val="BQMP"/>
      <sheetName val="산근"/>
      <sheetName val="inter"/>
      <sheetName val="대비"/>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Du toan"/>
      <sheetName val="Keothep"/>
      <sheetName val="Re-bar"/>
      <sheetName val="Du_lieu"/>
      <sheetName val="SL"/>
      <sheetName val="집계표"/>
      <sheetName val="CBKC-110"/>
      <sheetName val="P"/>
      <sheetName val="MAIN GATE HOUSE"/>
      <sheetName val="DLDTLN"/>
      <sheetName val="PU_ITALY_2"/>
      <sheetName val="TH_DZ352"/>
      <sheetName val="Tro_giup2"/>
      <sheetName val="DON_GIA_CAN_THO2"/>
      <sheetName val="Don_gia_chi_tiet"/>
      <sheetName val="Commercial value"/>
      <sheetName val="VL"/>
      <sheetName val="NC"/>
      <sheetName val="Dulieu"/>
      <sheetName val="차액보증"/>
      <sheetName val="Ky Lam Bridge"/>
      <sheetName val="Provisional Sums Item"/>
      <sheetName val="Gas Pressure Welding"/>
      <sheetName val="General Item&amp;General Requiremen"/>
      <sheetName val="General Items"/>
      <sheetName val="Regenral Requirements"/>
      <sheetName val="SITE-E"/>
      <sheetName val="chiet tinh"/>
      <sheetName val="dg67-1"/>
      <sheetName val="Don_gia"/>
      <sheetName val="DON_GIA_TRAM_(3)"/>
      <sheetName val="7606_DZ"/>
      <sheetName val="TONG_HOP_VL-NC_TT"/>
      <sheetName val="CHITIET_VL-NC-TT_-1p"/>
      <sheetName val="KPVC-BD_"/>
      <sheetName val="Ng.hàng xà+bulong"/>
      <sheetName val="Bang KL"/>
      <sheetName val="DG-VL"/>
      <sheetName val="PTDGCT"/>
      <sheetName val="TONG HOP VL-NC"/>
      <sheetName val="lam-moi"/>
      <sheetName val="ALLOWANCE"/>
      <sheetName val="MH RATE"/>
      <sheetName val="Sheet3"/>
      <sheetName val="TH_CNO"/>
      <sheetName val="NK_CHUNG"/>
      <sheetName val="Config"/>
      <sheetName val="DMCP"/>
      <sheetName val="HS_TDT"/>
      <sheetName val="KPTH-T12"/>
      <sheetName val="Thamgia-T10"/>
      <sheetName val="금융비용"/>
      <sheetName val="입찰안"/>
      <sheetName val="BGD"/>
      <sheetName val="KCS"/>
      <sheetName val="KD"/>
      <sheetName val="KT"/>
      <sheetName val="KTNL"/>
      <sheetName val="KH"/>
      <sheetName val="PX-SX"/>
      <sheetName val="TC"/>
      <sheetName val="Lcau - Lxuc"/>
      <sheetName val="TBA"/>
      <sheetName val="DM 6061"/>
      <sheetName val="Gia"/>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CT vat lieu"/>
      <sheetName val="vcdngan"/>
      <sheetName val="K95"/>
      <sheetName val="K98"/>
      <sheetName val="PTDG"/>
      <sheetName val="LaborPY"/>
      <sheetName val="LaborKH"/>
      <sheetName val="Equip "/>
      <sheetName val="Material"/>
      <sheetName val="A1.CN"/>
      <sheetName val="PROFILE"/>
      <sheetName val="Đầu vào"/>
      <sheetName val="Ts"/>
      <sheetName val="EXTERNAL"/>
      <sheetName val="Chi tiet XD TBA"/>
      <sheetName val="JP_List"/>
      <sheetName val="SUBS"/>
      <sheetName val="Feeds"/>
      <sheetName val="final list 2005"/>
      <sheetName val="final_list_2005"/>
      <sheetName val="WORKINGS"/>
      <sheetName val="LV data"/>
      <sheetName val="damgiua"/>
      <sheetName val="dgct"/>
      <sheetName val="Giá"/>
      <sheetName val="DM1776"/>
      <sheetName val="DM228"/>
      <sheetName val="DM4970"/>
      <sheetName val="Camay_DP"/>
      <sheetName val="DM6061"/>
      <sheetName val="Luong2"/>
      <sheetName val="WT-LIST"/>
      <sheetName val="366"/>
      <sheetName val="Trạm biến áp"/>
      <sheetName val="Đơn Giá "/>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BKBANRA"/>
      <sheetName val="BKMUAVAO"/>
      <sheetName val="INFO"/>
      <sheetName val="Summary"/>
      <sheetName val="Cp&gt;10-Ln&lt;10"/>
      <sheetName val="Ln&lt;20"/>
      <sheetName val="EIRR&gt;1&lt;1"/>
      <sheetName val="EIRR&gt; 2"/>
      <sheetName val="EIRR&lt;2"/>
      <sheetName val="Shee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실행"/>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갑지1"/>
      <sheetName val="LEGEND"/>
      <sheetName val="6PILE  (돌출)"/>
      <sheetName val="6MONTHS"/>
      <sheetName val="???S"/>
      <sheetName val="???"/>
      <sheetName val="??"/>
      <sheetName val="HÐ ngoài"/>
      <sheetName val="??????"/>
      <sheetName val="HÐ_ngoài"/>
      <sheetName val="DTXL"/>
      <sheetName val="gia cong tac"/>
      <sheetName val="____"/>
      <sheetName val="Measure 1306"/>
      <sheetName val="0"/>
      <sheetName val="PRI-LS"/>
      <sheetName val="NKC6"/>
      <sheetName val="Cước VC + ĐM CP Tư vấn"/>
      <sheetName val="Hệ số"/>
      <sheetName val="DTXD"/>
      <sheetName val="Door and window"/>
      <sheetName val="DETAIL "/>
      <sheetName val="GV1-D13 (Casement door)"/>
      <sheetName val="MTL$-INTER"/>
      <sheetName val="Gia vat tu"/>
      <sheetName val="bt19"/>
      <sheetName val="Btr25"/>
      <sheetName val="ESTI."/>
      <sheetName val="CPDDII"/>
      <sheetName val="NVL"/>
      <sheetName val="Note"/>
      <sheetName val="DLdauvao"/>
      <sheetName val="CẤP THOÁT NƯỚC"/>
      <sheetName val="TH MTC"/>
      <sheetName val="TH N.Cong"/>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KL san lap"/>
      <sheetName val="bridge # 1"/>
      <sheetName val="dg7606"/>
      <sheetName val="DGsuyrong"/>
      <sheetName val="PhanTichVua"/>
      <sheetName val="PhanTichVT"/>
      <sheetName val="KhoiluongDT"/>
      <sheetName val="Sheet4"/>
      <sheetName val="Supplier"/>
      <sheetName val=" Bill.5-Earthing.2 - Add Works"/>
      <sheetName val="DK"/>
      <sheetName val="Isolasi Luar Dalam"/>
      <sheetName val="Isolasi Luar"/>
      <sheetName val="TK-COL"/>
      <sheetName val="02_Dulieu_Cua"/>
      <sheetName val="HMCV"/>
      <sheetName val="CauKien"/>
      <sheetName val="XD"/>
      <sheetName val="Cuongricc"/>
      <sheetName val="DonGiaLD"/>
      <sheetName val="Chi tiet"/>
      <sheetName val="Active"/>
      <sheetName val="PMS"/>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CT_vat_lieu"/>
      <sheetName val="DM_6061"/>
      <sheetName val="DG_thep_ma_kem"/>
      <sheetName val="DG_DZ"/>
      <sheetName val="DG_TBA"/>
      <sheetName val="Data_Input"/>
      <sheetName val="DG1426"/>
      <sheetName val="KH-Q1,Q2,01"/>
      <sheetName val="Setting"/>
      <sheetName val="Settings"/>
      <sheetName val="Chenh lech ca may"/>
      <sheetName val="TLg CN&amp;Laixe"/>
      <sheetName val="TLg CN&amp;Laixe (2)"/>
      <sheetName val="TLg Laitau"/>
      <sheetName val="TLg Laitau (2)"/>
      <sheetName val="Equipment list (PAC)"/>
      <sheetName val="計算条件"/>
      <sheetName val="TINH KHOI LUONG"/>
      <sheetName val="DATA BASE"/>
      <sheetName val="Mat_Source"/>
      <sheetName val="入力作成表"/>
      <sheetName val="CPA"/>
      <sheetName val="PS-Labour_M"/>
      <sheetName val="Bang 3_Chi tiet phan Dz"/>
      <sheetName val="KHOI LUONG"/>
      <sheetName val="DG7606DZ"/>
      <sheetName val="VND"/>
      <sheetName val="Buy vs. Lease Car"/>
      <sheetName val="___S"/>
      <sheetName val="___"/>
      <sheetName val="__"/>
      <sheetName val="______"/>
      <sheetName val="GTTBA"/>
      <sheetName val="BẢNG KHỐI LƯỢNG TỔNG HỢP"/>
      <sheetName val="Hardware"/>
      <sheetName val="HWW"/>
      <sheetName val="TH_CPTB"/>
      <sheetName val="CP Khac cuoc VC"/>
      <sheetName val="新规"/>
      <sheetName val="Code"/>
      <sheetName val="Budget Code"/>
      <sheetName val="Master"/>
      <sheetName val="CTKL KTX HT"/>
      <sheetName val="2.Chiet tinh"/>
      <sheetName val="I-KAMAR"/>
      <sheetName val="daf-3(OK)"/>
      <sheetName val="daf-7(OK)"/>
      <sheetName val="subcon sched"/>
      <sheetName val="NHÀ NHẬP LIỆU"/>
      <sheetName val="MÓNG SILO"/>
      <sheetName val="PRE (E)"/>
      <sheetName val="HVAC.BLOCK B4"/>
      <sheetName val="SourceData"/>
      <sheetName val="SEX"/>
      <sheetName val="CT1"/>
      <sheetName val="Z"/>
      <sheetName val="Tong du toan"/>
      <sheetName val="Bill 2 - ketcau"/>
      <sheetName val="A1"/>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Chi tiet lan can"/>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CTEMCOST"/>
      <sheetName val="DongiaVL2"/>
      <sheetName val="1_MV"/>
      <sheetName val="D &amp; W sizes"/>
      <sheetName val="Analisa &amp; Upah"/>
      <sheetName val="Ktmo"/>
      <sheetName val="Unit_Div6"/>
      <sheetName val="Purchase Order"/>
      <sheetName val="Main"/>
      <sheetName val="경비2내역"/>
      <sheetName val="Du lieu"/>
      <sheetName val="Cash2"/>
      <sheetName val="dghn"/>
      <sheetName val="Markup"/>
      <sheetName val="BOQ건축"/>
      <sheetName val="Formwork"/>
      <sheetName val="DETAIL_"/>
      <sheetName val="BocXep"/>
      <sheetName val="VCBo"/>
      <sheetName val="VCThuy"/>
      <sheetName val="Phan tich"/>
      <sheetName val="Luong NII"/>
      <sheetName val="Cpbetong"/>
      <sheetName val="366fun"/>
      <sheetName val="DM_60606061"/>
      <sheetName val="DINH MUC THI NGHIEM"/>
      <sheetName val="CUOCVC"/>
      <sheetName val="Luong NI"/>
      <sheetName val="Vatlieu"/>
      <sheetName val="CT"/>
      <sheetName val="don_giaQB"/>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cash budget"/>
      <sheetName val="Criteria"/>
      <sheetName val="ICGSIP"/>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lieu dau vao"/>
      <sheetName val="OT"/>
      <sheetName val="外気負荷"/>
      <sheetName val="BANCO (2)"/>
      <sheetName val="MT DPin (2)"/>
      <sheetName val="CHI PHI"/>
      <sheetName val="MDA"/>
      <sheetName val="MKH"/>
      <sheetName val="DMNV"/>
      <sheetName val="DMNCC"/>
      <sheetName val="MHH"/>
      <sheetName val="TK chi tiet"/>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BẢNG_KHỐI_LƯỢNG_TỔNG_HỢP"/>
      <sheetName val="CP_Khac_cuoc_VC"/>
      <sheetName val="Budget_Code"/>
      <sheetName val="CTKL_KTX_HT"/>
      <sheetName val="2_Chiet_tinh"/>
      <sheetName val="NHÀ_NHẬP_LIỆU"/>
      <sheetName val="MÓNG_SILO"/>
      <sheetName val="CDTK"/>
      <sheetName val="02. PTDG"/>
      <sheetName val="Chiết tính"/>
      <sheetName val="DK1.Don gia"/>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on gia (khong in)"/>
      <sheetName val="1.MONG 1-2"/>
      <sheetName val="TB NẶNG"/>
      <sheetName val="Du tru CP-Bieu 01"/>
      <sheetName val="DM7606"/>
      <sheetName val="XDM22"/>
      <sheetName val="dm 366"/>
      <sheetName val="DM 6060"/>
      <sheetName val="DinhMuc"/>
      <sheetName val="Gvlch"/>
      <sheetName val="DGLX"/>
      <sheetName val="TK-TUBU"/>
      <sheetName val="DGIA"/>
      <sheetName val="TT"/>
      <sheetName val="DM_4970"/>
      <sheetName val="Dự thầu"/>
      <sheetName val="Nhap VT oto"/>
      <sheetName val="MTL(AG)"/>
      <sheetName val="sort2"/>
      <sheetName val="소일위대가코드표"/>
      <sheetName val="DATA1"/>
      <sheetName val="TH TN"/>
      <sheetName val="Bill No.3 - Prov. Sum (Ph2&amp;3)"/>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Hao phí"/>
      <sheetName val="Structure data"/>
      <sheetName val="đọc số"/>
      <sheetName val="Ma don vi"/>
      <sheetName val="bang cc"/>
      <sheetName val="CP Du phong"/>
      <sheetName val="THCP Lap dat"/>
      <sheetName val="THCP xay dung"/>
      <sheetName val="Tong hop kinh phi"/>
      <sheetName val="QD79"/>
      <sheetName val="CP HMC"/>
      <sheetName val="HỆ THỐNG PHÒNG CHÁY CHỮA CHÁY"/>
      <sheetName val="HỆ THỐNG CẤP THOÁT NƯỚC"/>
      <sheetName val="HỆ THỐNG ĐHKK"/>
      <sheetName val="MÁY PHÁT ĐIỆN"/>
      <sheetName val="HỆ THỐNG ĐIỆN"/>
      <sheetName val="Thiết bị chính"/>
      <sheetName val="Dongiaxd"/>
      <sheetName val="Ｎｏ.13"/>
      <sheetName val="tra_vat_lieu"/>
      <sheetName val="DGchitiet "/>
      <sheetName val="wk prgs"/>
      <sheetName val="AG Pipe Qty Analysis"/>
      <sheetName val="Tongke"/>
      <sheetName val="2.1Warehouse 1"/>
      <sheetName val="CĂN HỘ T16-17 "/>
      <sheetName val="TRỤC ĐỨNG THOÁT BẨN T15-17"/>
      <sheetName val="TRỤC ĐỨNG TM T15-17"/>
      <sheetName val="Brick"/>
      <sheetName val="Bill 2-Road HR2"/>
      <sheetName val="Bill 3 - Softscape HR2"/>
      <sheetName val="見積書"/>
      <sheetName val="TNHC"/>
      <sheetName val="THEP TAM"/>
      <sheetName val="THEP HÌNH"/>
      <sheetName val="THEP HINH"/>
      <sheetName val="XA GO"/>
      <sheetName val="BANG TRA"/>
      <sheetName val="trialth"/>
      <sheetName val="1"/>
      <sheetName val="PCCC"/>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nkc"/>
      <sheetName val="Móng, nền "/>
      <sheetName val="1.Requisition(E)"/>
      <sheetName val="So lieu chung"/>
      <sheetName val="NHATKYC"/>
      <sheetName val="BCX_NL"/>
      <sheetName val="TONG HOP"/>
      <sheetName val="gui BKCT"/>
      <sheetName val="Tổng GT"/>
      <sheetName val="GT"/>
      <sheetName val="KL"/>
      <sheetName val="Chi tiết KL"/>
      <sheetName val="ca máy"/>
      <sheetName val="khấu trừ phạt"/>
      <sheetName val="GT  KHAU TRU"/>
      <sheetName val="HAO HUT VAT TU (2)"/>
      <sheetName val="cao độ"/>
      <sheetName val="Specs"/>
      <sheetName val="Data.Wall"/>
      <sheetName val="Dự toán"/>
      <sheetName val="Đơn Giá TH"/>
      <sheetName val="Nhân công"/>
      <sheetName val="Phân tích"/>
      <sheetName val="C.P Thiết bị"/>
      <sheetName val="T.H Kinh phí"/>
      <sheetName val="Vật tư"/>
      <sheetName val="Trang bìa"/>
      <sheetName val="phan tic chi tiet"/>
      <sheetName val="VT190111"/>
      <sheetName val="DG 1426"/>
      <sheetName val="물량표"/>
      <sheetName val="0. Input"/>
      <sheetName val="유림콘도"/>
      <sheetName val="유림골조"/>
      <sheetName val="Btra"/>
      <sheetName val="Door_and_window1"/>
      <sheetName val="Ma_don_vi"/>
      <sheetName val="bang_cc"/>
      <sheetName val="Chi tiet -tong 9 thang"/>
      <sheetName val="BangMa"/>
      <sheetName val="Don gia chi tiet DIEN 2"/>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7606(TT01)"/>
      <sheetName val="7606TBA(TT01)"/>
      <sheetName val="DG7606TBA"/>
      <sheetName val="CTTN"/>
      <sheetName val="Luong_Cnhan"/>
      <sheetName val="DMTN"/>
      <sheetName val="VatTU"/>
      <sheetName val="Thongtin"/>
      <sheetName val="Dongia7606new"/>
      <sheetName val="Theo doi Doanh thu 2017"/>
      <sheetName val="Gia vat lieu"/>
      <sheetName val="Precios unitarios AXH"/>
      <sheetName val=""/>
      <sheetName val="INF"/>
      <sheetName val="lam_moi"/>
      <sheetName val="MTO REV.2(ARMOR)"/>
      <sheetName val="ReadFirst"/>
      <sheetName val="TK_chi_tiet"/>
      <sheetName val="CHI_PHI"/>
      <sheetName val="Income_Statement2"/>
      <sheetName val="Shareholders'_Equity2"/>
      <sheetName val="VC_xd"/>
      <sheetName val="Gia_VLTB"/>
      <sheetName val="B_Luong"/>
      <sheetName val="C_May"/>
      <sheetName val="TB_NẶNG"/>
      <sheetName val="Du_tru_CP-Bieu_01"/>
      <sheetName val="dm_366"/>
      <sheetName val="DM_6060"/>
      <sheetName val="Dự_thầu"/>
      <sheetName val="Nhap_VT_oto"/>
      <sheetName val="NHAP"/>
      <sheetName val="3. CNT"/>
      <sheetName val="unit price list(M)"/>
      <sheetName val="Rate1"/>
      <sheetName val="TH VL, NC, DDHT Thanhphuoc"/>
      <sheetName val="전기"/>
      <sheetName val="DMCT"/>
      <sheetName val="BẢNG ÁP GIÁ (in)"/>
      <sheetName val="NT (KL) IN"/>
      <sheetName val="DOM D2"/>
      <sheetName val="nhà ăn"/>
      <sheetName val="Công nhật"/>
      <sheetName val="btkt cột"/>
      <sheetName val="THÉP"/>
      <sheetName val="Doi so"/>
      <sheetName val="Notes"/>
      <sheetName val="1.2 Staff Schedule"/>
      <sheetName val="SPEC"/>
      <sheetName val="VO-PS02-XD"/>
      <sheetName val="Danh mục"/>
      <sheetName val="Q.A01.2-Sh"/>
      <sheetName val="PNT_QUOT__3"/>
      <sheetName val="COAT_WRAP_QIOT__3"/>
      <sheetName val="125x125"/>
      <sheetName val="Bảng đo bóc KL OLK-09"/>
      <sheetName val="6.3 CHI TIET OLK-09"/>
      <sheetName val="PV Graph Data"/>
      <sheetName val="GJ_06"/>
      <sheetName val="Classification"/>
      <sheetName val="DGiaT"/>
      <sheetName val="DGiaTN"/>
      <sheetName val="NEW-PANEL"/>
      <sheetName val="DuToan"/>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THKL"/>
      <sheetName val="DGCT SƠN BẢ TƯỜNG NLV"/>
      <sheetName val="DGKL TRẦN NHN"/>
      <sheetName val="T2-3"/>
      <sheetName val="Open"/>
      <sheetName val="Function"/>
      <sheetName val="Noisuy-LLL"/>
      <sheetName val="Cotthep.NPT"/>
      <sheetName val="vl.nc.mtc"/>
      <sheetName val="BQ-E20-02(Rp)"/>
      <sheetName val="F4-F7"/>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PERSONNELIST"/>
      <sheetName val="1. Office"/>
      <sheetName val="1.Civil (Org)"/>
      <sheetName val="villa"/>
      <sheetName val="A6"/>
      <sheetName val="KL thep lam sat"/>
      <sheetName val="Steel"/>
      <sheetName val="Order"/>
      <sheetName val="Data-year2001i"/>
      <sheetName val="Tien Thuong"/>
      <sheetName val="NC XL 6T cuoi 01 CTy"/>
      <sheetName val="Data -6T dau"/>
      <sheetName val="Cong 6T"/>
      <sheetName val="Bill Prelim-CDT"/>
      <sheetName val="Prelims"/>
      <sheetName val="Bill BPTC-CDT"/>
      <sheetName val="Chi tiết BPTC"/>
      <sheetName val="Bill BPTC-CDT (PA MCT CDT)"/>
      <sheetName val="Chi tiết BPTC (PA MCT CDT)"/>
      <sheetName val="TOSHIBA-Structure"/>
      <sheetName val="DM-VNT ko sd"/>
      <sheetName val="M1-XL-1c"/>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Bill_No_3_-_Prov__Sum_(Ph2&amp;3)"/>
      <sheetName val="2_1Warehouse_1"/>
      <sheetName val="đọc_số"/>
      <sheetName val="Data_Wall"/>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날개벽수량표"/>
      <sheetName val="Pric塅䕃"/>
      <sheetName val="B3A - TOWER A"/>
      <sheetName val="Annex B"/>
      <sheetName val="음료실행"/>
      <sheetName val="내역서을지"/>
      <sheetName val="TLG Type"/>
      <sheetName val="1.San "/>
      <sheetName val="Tong hop vat tu"/>
      <sheetName val="Assumptions"/>
      <sheetName val="XLR_NoRangeSheet"/>
      <sheetName val="工艺分类库"/>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KHOI LUONG15-4"/>
      <sheetName val="HS"/>
      <sheetName val="Dot 4"/>
      <sheetName val="BTK-Dai Hoc Kien Giang"/>
      <sheetName val="cuocbd"/>
      <sheetName val="CUOC"/>
      <sheetName val="#REF!"/>
      <sheetName val="dgtn"/>
      <sheetName val="DM_336cai tao"/>
      <sheetName val="HRG BHN"/>
      <sheetName val="CĂN ĐH"/>
      <sheetName val="doanh thu"/>
      <sheetName val="Dutoan K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TK_chi_tiet1"/>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TH các CC"/>
      <sheetName val="DLDT"/>
      <sheetName val="Dgia vat tu"/>
      <sheetName val="Don gia_III"/>
      <sheetName val="D÷ liÖu"/>
      <sheetName val="Chi phi van chuyen"/>
      <sheetName val="Div26 - Elect"/>
      <sheetName val="DT hợp đồng"/>
      <sheetName val="Bảng KL đợt 1"/>
      <sheetName val="2.CDPS"/>
      <sheetName val="개산공사비"/>
      <sheetName val="Gld"/>
      <sheetName val="Gxd"/>
      <sheetName val="Duthau"/>
      <sheetName val="7.Khau tru "/>
      <sheetName val="4 CĂN"/>
      <sheetName val="Calculation"/>
      <sheetName val="DMSC"/>
      <sheetName val="Heso DZ"/>
      <sheetName val="DGiaDZ"/>
      <sheetName val="gtrinh"/>
      <sheetName val="A6,MAY"/>
      <sheetName val="DG_BINH THUAN"/>
      <sheetName val="Method_BouyancyFactor"/>
      <sheetName val="Method_PressureArea"/>
      <sheetName val="InputData"/>
      <sheetName val="B-2  (DPP)"/>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Financ. Overview"/>
      <sheetName val="Toolbox"/>
      <sheetName val="13.BANG CT"/>
      <sheetName val="14.MMUS GIUA NHIP"/>
      <sheetName val="4.HSPBngang"/>
      <sheetName val="6.Tinh tai"/>
      <sheetName val="2 NSl"/>
      <sheetName val="17.US CHU tho a_b"/>
      <sheetName val="15.MMUS GOI"/>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Inputs_Sens"/>
      <sheetName val="IS_Sum_CM"/>
      <sheetName val="gia vt,nc,may"/>
      <sheetName val="TINH GIA - SAN XUAT Vertico"/>
      <sheetName val="DGIAgoi1"/>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Bieu gia HD"/>
      <sheetName val="Huong dan"/>
      <sheetName val="Kyhieuloptratsonba"/>
      <sheetName val="BANRA"/>
      <sheetName val="KCCP"/>
      <sheetName val="Danh mục khối"/>
      <sheetName val="Danh mục đơn vị -phòng chức năn"/>
      <sheetName val="MB.DT.02"/>
      <sheetName val="01-&gt;12"/>
      <sheetName val="Article"/>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Giathau"/>
      <sheetName val="KS tuyen"/>
      <sheetName val="THTL"/>
      <sheetName val="CP(dz)"/>
      <sheetName val="DT"/>
      <sheetName val="THCT"/>
      <sheetName val="Bang chiet tinh TBA"/>
      <sheetName val="Gia VT-TB"/>
      <sheetName val="noi suy xa"/>
      <sheetName val="noi suy xa thu hoi"/>
      <sheetName val="5.2.1 Đo bóc KL OLK-06"/>
      <sheetName val="DZ 22KV"/>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T3"/>
      <sheetName val="QUO"/>
      <sheetName val="Hệ_qố2"/>
      <sheetName val="Tổng hợp KPHM"/>
      <sheetName val="Cong"/>
      <sheetName val="Dinh muc"/>
      <sheetName val="TDTKP"/>
      <sheetName val="DK-KH"/>
      <sheetName val="Annual_CFs_Asset"/>
      <sheetName val="현장별"/>
      <sheetName val="Contents"/>
      <sheetName val="Factor_sheet"/>
      <sheetName val="Labour Summary"/>
      <sheetName val="CWN_Consol"/>
      <sheetName val="Labour_Summary"/>
      <sheetName val="PU_ITALY_9"/>
      <sheetName val="final_list_20059"/>
      <sheetName val="final_list_20056"/>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Tro_giup9"/>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Cash Flow"/>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PTVT"/>
      <sheetName val="GIÁ DỰ THẦU 30 CĂN"/>
      <sheetName val="datatt"/>
      <sheetName val="Painting"/>
      <sheetName val="영동(D)"/>
      <sheetName val="electrical"/>
      <sheetName val="So sanh"/>
      <sheetName val="EQUIP LIST"/>
      <sheetName val="DG Chi tiet"/>
      <sheetName val=" 1710 HOINGHINLD"/>
      <sheetName val="99"/>
      <sheetName val="99 (2)"/>
      <sheetName val="134 "/>
      <sheetName val="DG-1776KV4"/>
      <sheetName val="DG 4970"/>
      <sheetName val="DM-1776"/>
      <sheetName val="Electrical Works"/>
      <sheetName val="H_T_ INCOMING SYSTEM"/>
      <sheetName val="CAUDIT"/>
      <sheetName val="SUMDETAIL"/>
      <sheetName val="Factory"/>
      <sheetName val="Matchung"/>
      <sheetName val="BU LONG"/>
      <sheetName val="ĐNVT"/>
      <sheetName val="ĐNBL"/>
      <sheetName val="CTLK"/>
      <sheetName val="DT. NHA XUONG"/>
      <sheetName val="DI_ESTI"/>
      <sheetName val="CTDZTA(5)"/>
      <sheetName val="THONG SO"/>
      <sheetName val="Đơn giá chi tiết TN 39"/>
      <sheetName val="ABUT수량-A1"/>
      <sheetName val="THKP957"/>
      <sheetName val="Tính giá NC"/>
      <sheetName val="Tiên lượng"/>
      <sheetName val="SL cước"/>
      <sheetName val="Thuyết minh"/>
      <sheetName val="Đơn giá máy"/>
      <sheetName val="EQT-ESTN"/>
      <sheetName val="4.2.1 Đo bóc KL OLK-06"/>
      <sheetName val="4.1.1 CHI TIET OLK-06"/>
      <sheetName val="Yield"/>
      <sheetName val="Items"/>
      <sheetName val="Detail"/>
      <sheetName val="¥ "/>
      <sheetName val="KLall"/>
      <sheetName val="DCQ"/>
      <sheetName val="DCS"/>
      <sheetName val="DD"/>
      <sheetName val="係数"/>
      <sheetName val="8521"/>
      <sheetName val="Package1"/>
      <sheetName val="dulieumong"/>
      <sheetName val="Tong DT"/>
      <sheetName val="phan tich don gia"/>
      <sheetName val="Bill No.1.6"/>
      <sheetName val="Bill No.1.10"/>
      <sheetName val="Bill No.3.3"/>
      <sheetName val="Bill No.1.4"/>
      <sheetName val="Bill No.1.7"/>
      <sheetName val="Summary Bill No. 3"/>
      <sheetName val="DI-ESTI"/>
      <sheetName val="SGC RATE"/>
      <sheetName val="RAB_AR&amp;STR7"/>
      <sheetName val="chi_tiet_TBA7"/>
      <sheetName val="chi_tiet_C7"/>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Unit price"/>
      <sheetName val="dg-VTu"/>
      <sheetName val="데리네이타현황"/>
      <sheetName val="BID"/>
      <sheetName val="112016"/>
      <sheetName val="Bán đợt 1 trang"/>
      <sheetName val="Chiet tinh dz35"/>
      <sheetName val="DG3285"/>
      <sheetName val="說明"/>
      <sheetName val="3. KC - PODIUM"/>
      <sheetName val="DW"/>
      <sheetName val="DWD"/>
      <sheetName val="DW1"/>
      <sheetName val="pctg"/>
      <sheetName val="M-work"/>
      <sheetName val="WORK"/>
      <sheetName val="DWi"/>
      <sheetName val="PC=FLAT"/>
      <sheetName val="Cert1"/>
      <sheetName val="설계내역서"/>
      <sheetName val="tuong"/>
      <sheetName val="Tien Luong"/>
      <sheetName val="Bù giá CM"/>
      <sheetName val="Links"/>
      <sheetName val="Lead"/>
      <sheetName val="Breakdown (B)"/>
      <sheetName val="U.P_Breakdown"/>
      <sheetName val="기안"/>
      <sheetName val="갑지(추정)"/>
      <sheetName val="Unit price(Updateting)"/>
      <sheetName val="基本"/>
      <sheetName val="149-2"/>
      <sheetName val="Cost List"/>
      <sheetName val="Detail Cost"/>
      <sheetName val="IC Price New"/>
      <sheetName val="QUOTE-IC"/>
      <sheetName val="Summary Table"/>
      <sheetName val="Sales Person"/>
      <sheetName val="Bidding Entity"/>
      <sheetName val="DOA"/>
      <sheetName val="CTDZ6kv (gd1) "/>
      <sheetName val="CTDZ 0.4+cto (GD1)"/>
      <sheetName val="CTTBA (gd1)"/>
      <sheetName val="선가03C"/>
      <sheetName val="03 Detailed"/>
      <sheetName val="01 Bid Price summary"/>
      <sheetName val="Home Office Manhours"/>
      <sheetName val="Field SPV Barchart"/>
      <sheetName val="95D"/>
      <sheetName val="94D"/>
      <sheetName val="Luong BN"/>
      <sheetName val="Luong TB"/>
      <sheetName val="Ca may TB"/>
      <sheetName val="Ca máy BN"/>
      <sheetName val="Vật liệu"/>
      <sheetName val="LX -TT05"/>
      <sheetName val="NC Moi TT05"/>
      <sheetName val="IMF Code"/>
      <sheetName val="Main_Mech"/>
      <sheetName val="Sub_Mech"/>
      <sheetName val="dats"/>
      <sheetName val="CHITIET VL-NCHT1 (2)"/>
      <sheetName val="COAT&amp;WRAP-QIOT-#3"/>
      <sheetName val="CashFlows"/>
      <sheetName val="tifico"/>
      <sheetName val="BC chi tiết TT"/>
      <sheetName val="DT san XD-So lieu cu"/>
      <sheetName val="Share Price 2002"/>
      <sheetName val="Case"/>
      <sheetName val="SumVal"/>
      <sheetName val="Tabela1"/>
      <sheetName val="STATC"/>
      <sheetName val="FF-2 (1)"/>
      <sheetName val="FSA"/>
      <sheetName val="Menu"/>
      <sheetName val="DSKH"/>
      <sheetName val="표지"/>
      <sheetName val="직종인원"/>
      <sheetName val="총원dB"/>
      <sheetName val="Chao gia T12_RE"/>
      <sheetName val="ThongtinDN"/>
      <sheetName val="DM DU AN"/>
      <sheetName val="DM TP."/>
      <sheetName val="File Chi tiet"/>
      <sheetName val="Bangia"/>
      <sheetName val="D+W"/>
      <sheetName val="chitiet"/>
      <sheetName val="kl3p"/>
      <sheetName val="kl3pct"/>
      <sheetName val="kl3pcto"/>
      <sheetName val="주식"/>
      <sheetName val="Cau tao gia xay to"/>
      <sheetName val="Subsidiary Calculation"/>
      <sheetName val="Tru TT"/>
      <sheetName val="Thg 04"/>
      <sheetName val="Thg 05"/>
      <sheetName val="Thg 06"/>
      <sheetName val="Thg 07"/>
      <sheetName val="Thg 08"/>
      <sheetName val="Thg 09"/>
      <sheetName val="Thg 10"/>
      <sheetName val="Thg 11"/>
      <sheetName val="Thg 12"/>
      <sheetName val="don gia 1426"/>
      <sheetName val="ERECIN"/>
      <sheetName val="5.2.1 Đo bóc KL OLK-10"/>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Abutment"/>
      <sheetName val="inputcua"/>
      <sheetName val="Phu Bai Bridge"/>
      <sheetName val="beam"/>
      <sheetName val="DSNV"/>
      <sheetName val="BILL 34Āᐁë"/>
      <sheetName val="BILL 34Āᐁë_x0000__x0000__x0001__x0000__x0000__x0000_ HẦM"/>
      <sheetName val="THPDMoi  (2)"/>
      <sheetName val="thao-go"/>
      <sheetName val="t-h HA THE"/>
      <sheetName val="TH XL"/>
      <sheetName val="Tiepdia"/>
      <sheetName val="CHITIET VL-NC"/>
      <sheetName val="BẢNG DIỄN GIẢI KL (7)"/>
      <sheetName val="w't table"/>
      <sheetName val="변경내역"/>
      <sheetName val="내역"/>
      <sheetName val="Takeoff"/>
      <sheetName val="Chu dau tu"/>
      <sheetName val="Bia lot"/>
      <sheetName val="NTCV1"/>
      <sheetName val="THÔNG TIN"/>
      <sheetName val="COST_ACC"/>
      <sheetName val="Probbl - Production"/>
      <sheetName val="toyota"/>
      <sheetName val="CTGS"/>
      <sheetName val="Bán_đợt_1_trang"/>
      <sheetName val="Tong_DT"/>
      <sheetName val="phan_tich_don_gia"/>
      <sheetName val="Cost_List"/>
      <sheetName val="Detail_Cost"/>
      <sheetName val="IC_Price_New"/>
      <sheetName val="Summary_Table"/>
      <sheetName val="Sales_Person"/>
      <sheetName val="Bidding_Entity"/>
      <sheetName val="Tcd"/>
      <sheetName val="Solieu"/>
      <sheetName val="Backup"/>
      <sheetName val="CHI PHÍ NHÔM"/>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Currency Rate"/>
      <sheetName val="BQ"/>
      <sheetName val="TABLE-A"/>
      <sheetName val="Dashboard - BQL - VHL"/>
      <sheetName val="Dinh Muc Vat Tu"/>
      <sheetName val="mã "/>
      <sheetName val="DG05new"/>
      <sheetName val="CauHinh"/>
      <sheetName val="DLTA"/>
      <sheetName val="Cot"/>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2. BBNT KLHT"/>
      <sheetName val="Bordereau"/>
      <sheetName val="SucChiuTaiCuaCoc"/>
      <sheetName val="KEILA TP 2020-07"/>
      <sheetName val="lookups"/>
      <sheetName val="B3A-APARTMENT"/>
      <sheetName val="CFA (ME)"/>
      <sheetName val="MEP Building"/>
      <sheetName val="Breakdown"/>
      <sheetName val="DTCT"/>
      <sheetName val="TKXM"/>
      <sheetName val="BANGTRA"/>
      <sheetName val="CHITIET VL-NC-TT1p"/>
      <sheetName val="CFS3"/>
      <sheetName val="AASHTO92"/>
      <sheetName val="재료비단가(VALVE)"/>
      <sheetName val="BOM-13.11-Other(PS1+PS2)"/>
      <sheetName val="Tra_thep"/>
      <sheetName val="PAINT_SPEC"/>
      <sheetName val="SCHEDULE"/>
      <sheetName val="TH khoi luong"/>
      <sheetName val="Chi tiet khoi luong"/>
      <sheetName val="TK thep"/>
      <sheetName val="CT THOÁT WC VP"/>
      <sheetName val="CT CẤP WC VP"/>
      <sheetName val="CT THOÁT MƯA VP TRỤC LỚN"/>
      <sheetName val="CT THOÁT MƯA VP TRỤC NHỎ"/>
      <sheetName val="STAX"/>
      <sheetName val="Aging Sept"/>
      <sheetName val="Invoice"/>
      <sheetName val="Aging_Sept"/>
      <sheetName val="DT_san_XD-So_lieu_cu"/>
      <sheetName val="CFA"/>
      <sheetName val="TKLD"/>
      <sheetName val="NHOM KINH"/>
      <sheetName val="LUONG SCL"/>
      <sheetName val="QSUM"/>
      <sheetName val="BP"/>
      <sheetName val="Gia-VL"/>
      <sheetName val="chitietCS"/>
      <sheetName val="chitietTD"/>
      <sheetName val="PL02"/>
      <sheetName val="Chênh lệch máy thi công"/>
      <sheetName val="Chênh lệch nhân công"/>
      <sheetName val="Chênh lệch vật liệu"/>
      <sheetName val="Charts"/>
      <sheetName val="XREF"/>
      <sheetName val="Fixed asset register"/>
      <sheetName val="YTD"/>
      <sheetName val="Input List"/>
      <sheetName val="SYSTEMS"/>
      <sheetName val="DBASE"/>
      <sheetName val="Valid data revised"/>
      <sheetName val="BUDGET"/>
      <sheetName val="repeatative rejection"/>
      <sheetName val="ﾃﾞ-ﾀ"/>
      <sheetName val="Dec-18"/>
      <sheetName val="Lists"/>
      <sheetName val="General Info"/>
      <sheetName val="Setup"/>
      <sheetName val="Full PBD"/>
      <sheetName val="BOM"/>
      <sheetName val="Dep"/>
      <sheetName val="Currency"/>
      <sheetName val="Non-Statistical Sampling"/>
      <sheetName val="98FORECAST (1)"/>
      <sheetName val="BS-DET"/>
      <sheetName val="Table"/>
      <sheetName val="Sch 18 Bank"/>
      <sheetName val="Stock details"/>
      <sheetName val="Part A General"/>
      <sheetName val="PU_ITALY_22"/>
      <sheetName val="final_list_200522"/>
      <sheetName val="Tro_giup21"/>
      <sheetName val="Labour_Summary13"/>
      <sheetName val="PU_ITALY_23"/>
      <sheetName val="final_list_200523"/>
      <sheetName val="Tro_giup22"/>
      <sheetName val="Labour_Summary14"/>
      <sheetName val="PU_ITALY_24"/>
      <sheetName val="final_list_200524"/>
      <sheetName val="Tro_giup23"/>
      <sheetName val="Labour_Summary15"/>
      <sheetName val="DDT_TDS_TCS"/>
      <sheetName val="FRINGE_BENEFIT_INFO"/>
      <sheetName val="OTHER_INFORMATION"/>
      <sheetName val="GENERAL2"/>
      <sheetName val="80G"/>
      <sheetName val="QUANTITATIVE_DETAILS"/>
      <sheetName val="IT_FBT_DDTP"/>
      <sheetName val="PART_C"/>
      <sheetName val="BP DECLINE IT"/>
      <sheetName val="Bank Rev"/>
      <sheetName val="dlvoid"/>
      <sheetName val="DATAENTRY"/>
      <sheetName val="Merit &amp; Market Grid"/>
      <sheetName val="EXPENSES"/>
      <sheetName val="DETAIL MIX % REPORT"/>
      <sheetName val="LBO"/>
      <sheetName val="Fill this out first..."/>
      <sheetName val="DoanhNghiệp"/>
      <sheetName val="ThôngTin"/>
      <sheetName val=" "/>
      <sheetName val="seido_BS"/>
      <sheetName val="DMKH"/>
      <sheetName val="MSB-DB"/>
      <sheetName val="SLabs"/>
      <sheetName val="KUNGDEVI"/>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DEF"/>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行动跟踪"/>
      <sheetName val="g-vl"/>
      <sheetName val="Nhập liệu"/>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Auto Monthly Inputs "/>
      <sheetName val="Don gia XD"/>
      <sheetName val="tra-vat-lieu"/>
      <sheetName val="Luong_BN"/>
      <sheetName val="Luong_TB"/>
      <sheetName val="Ca_may_TB"/>
      <sheetName val="Ca_máy_BN"/>
      <sheetName val="Vật_liệu"/>
      <sheetName val="Gia NC theo TT05"/>
      <sheetName val="CTtr"/>
      <sheetName val="caocot"/>
      <sheetName val="Bia1"/>
      <sheetName val="Land Dev't. Ph-1"/>
      <sheetName val="Hac.Lots"/>
      <sheetName val="4-Lane bridge"/>
      <sheetName val="Res.Lots"/>
      <sheetName val="Spine Road"/>
      <sheetName val="TienLuong"/>
      <sheetName val="Para"/>
      <sheetName val="PNTEXT"/>
      <sheetName val="DFA"/>
      <sheetName val="DSV6 Summ"/>
      <sheetName val="NTKL"/>
      <sheetName val="Luong (TP Việt Trì)"/>
      <sheetName val="DG "/>
      <sheetName val="기본DATA"/>
      <sheetName val="datta"/>
      <sheetName val="GIAVLIEU"/>
      <sheetName val="BTH"/>
      <sheetName val="sortÔ"/>
      <sheetName val="ChiTietDZ"/>
      <sheetName val="VuaBT"/>
      <sheetName val="264"/>
      <sheetName val="CaiDat"/>
      <sheetName val="CPK"/>
      <sheetName val="BAG-2"/>
      <sheetName val="COPING"/>
      <sheetName val="Elemental Breakdown+20%"/>
      <sheetName val="PHẦN KIẾN TRÚC"/>
      <sheetName val="DS_GioiTinh"/>
      <sheetName val="DS_LoaiNhanVien"/>
      <sheetName val="DS_QuocTich"/>
      <sheetName val="DS_TinhTrangGiaDinh"/>
      <sheetName val="DS_TonGiao"/>
      <sheetName val="CTG-PRECHEx1_4ꀋ"/>
      <sheetName val="BangQuiDoi"/>
      <sheetName val="PHG"/>
      <sheetName val="Utilities"/>
      <sheetName val="Civil_B1"/>
      <sheetName val="Civil_B4"/>
      <sheetName val="THKP"/>
      <sheetName val="Form"/>
      <sheetName val="Bill 2"/>
      <sheetName val="Bill 3"/>
      <sheetName val="Bill 4a - 1A"/>
      <sheetName val="Bill 4a (Fiber) - 1A"/>
      <sheetName val="Bill 4b"/>
      <sheetName val="Bill 4c"/>
      <sheetName val="Bill 5"/>
      <sheetName val="Bill 4a - 1B"/>
      <sheetName val="Bill 4a (Fiber) - 1B"/>
      <sheetName val="Sum ELE  CAP S1-4  "/>
      <sheetName val="TH_DZ351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M_DU_AN"/>
      <sheetName val="DM_TP_"/>
      <sheetName val="File_Chi_tiet"/>
      <sheetName val="THPDMoi__(2)"/>
      <sheetName val="t-h_HA_THE"/>
      <sheetName val="TH_XL"/>
      <sheetName val="CHITIET_VL-NC"/>
      <sheetName val="FF-2_(1)"/>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CT_trtreo"/>
      <sheetName val="pphtAV"/>
      <sheetName val="Boc KL DAT+CAT+BT"/>
      <sheetName val="Boc KL thép"/>
      <sheetName val="Bieu do nhan luc"/>
      <sheetName val="B1_HT"/>
      <sheetName val="DGKL_TRỤC NGOAI NHA"/>
      <sheetName val="5.2.1 Đo bóc KL OLK-07"/>
      <sheetName val="ctiet-KVThanhTri-YUR"/>
      <sheetName val="242_3 summaryOPC"/>
      <sheetName val="afis"/>
      <sheetName val="TAKE-OFF"/>
      <sheetName val="1.1General"/>
      <sheetName val="Cước CG"/>
      <sheetName val="노임이"/>
      <sheetName val="De11A"/>
      <sheetName val="0.Data"/>
      <sheetName val="0.Data_new"/>
      <sheetName val="WEIGHT"/>
      <sheetName val="Overview"/>
      <sheetName val="調整項目マスタ"/>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Dai tu"/>
      <sheetName val="CONSOIDATE 4"/>
      <sheetName val="CONSOIDATE 2"/>
      <sheetName val="1CT-CAUTHANG-TT-T13(TRIU)&lt;16&gt;16"/>
      <sheetName val="3,CT-CAUTHANG-T23-24&gt;50"/>
      <sheetName val="공사개요-C"/>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Khoi luong kenh dan"/>
      <sheetName val="Thep_Be TN(tai_C10)"/>
      <sheetName val="GGBC"/>
      <sheetName val="rc"/>
      <sheetName val="L-Mechanical"/>
      <sheetName val="Committed Items"/>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比率"/>
      <sheetName val="数据库"/>
      <sheetName val="CF -Update 31Jul06"/>
      <sheetName val="Executive Summary"/>
      <sheetName val="XL4Poppy (2)"/>
      <sheetName val="XL4Poppy_(2)"/>
      <sheetName val="NPCPP-70-DS-017"/>
      <sheetName val="1.설계조건"/>
      <sheetName val="Input - Facilities"/>
      <sheetName val="Norms"/>
      <sheetName val="BP CAPEX MoD-100% Area 4 USD"/>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THDT_goi_thauџTB2"/>
      <sheetName val="Define finishing"/>
      <sheetName val="THONG SO KICH THUOC"/>
      <sheetName val="sales current month"/>
      <sheetName val="View Variance"/>
      <sheetName val="Gia giao VL den HT"/>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CDPS SAU KC"/>
      <sheetName val="FORM-16"/>
      <sheetName val="Division"/>
      <sheetName val="DNDN"/>
      <sheetName val="DO AM DT"/>
      <sheetName val="he so dong thoi"/>
      <sheetName val="Cuoc "/>
      <sheetName val="gia chao"/>
      <sheetName val="Vat lieu BTN"/>
      <sheetName val="MTO REV.0"/>
      <sheetName val="6. Scope of work "/>
      <sheetName val="4.6 Phân tích nhân sự "/>
      <sheetName val="4.5 Mức độ tham gia dự án"/>
      <sheetName val="NHOM KINH "/>
      <sheetName val="B15"/>
      <sheetName val="B16"/>
      <sheetName val="B17"/>
      <sheetName val="B4-D3"/>
      <sheetName val="B8"/>
      <sheetName val="DNTT_2"/>
      <sheetName val="DNTT_3"/>
      <sheetName val="DNTT_4"/>
      <sheetName val="HSTV"/>
      <sheetName val="GCM"/>
      <sheetName val="GVT"/>
      <sheetName val="NC CU"/>
      <sheetName val="PLV"/>
      <sheetName val="CSDL"/>
      <sheetName val="토목주소"/>
      <sheetName val="프랜트면허"/>
      <sheetName val="PTdam"/>
      <sheetName val="CAU"/>
      <sheetName val="MD"/>
      <sheetName val="So sanh gia"/>
      <sheetName val="Luong 2622EVN"/>
      <sheetName val="CT -THVLNC"/>
      <sheetName val="Hs_TMDT"/>
      <sheetName val="TMDT"/>
      <sheetName val="02. PHAN TICH"/>
      <sheetName val="03. NGAN SACH"/>
      <sheetName val="ADJ 2011"/>
      <sheetName val="NOVA MEDIC"/>
      <sheetName val="DGKL MEDIC"/>
      <sheetName val="cable, lighting, switch"/>
      <sheetName val="ĐỢT 1"/>
      <sheetName val="INNOVA"/>
      <sheetName val="begin"/>
      <sheetName val="01. Nha xuong"/>
      <sheetName val="data-ma2"/>
      <sheetName val="pt10Èn"/>
      <sheetName val="Request"/>
      <sheetName val="mahang"/>
      <sheetName val="MAHANG BHLD"/>
      <sheetName val="LUONGKHOAN"/>
      <sheetName val="CHITIETHOADON.TT"/>
      <sheetName val="mahang chinh sua moi nhat"/>
      <sheetName val="Da xay dung"/>
      <sheetName val="TCVN 1651-2008"/>
      <sheetName val="QMCT"/>
      <sheetName val="Technal"/>
      <sheetName val="DNTT"/>
      <sheetName val="Product"/>
      <sheetName val="BCC_4054-05"/>
      <sheetName val="Tra1"/>
      <sheetName val="SLTh.ke"/>
      <sheetName val="0,SO LIEU DAU VAO"/>
      <sheetName val="chi tiet TS theo so lieu ktoan"/>
      <sheetName val="LinerWt"/>
      <sheetName val="Bldg Brkdown"/>
      <sheetName val="ca_máy6"/>
      <sheetName val="DG VL KS"/>
      <sheetName val="Price"/>
      <sheetName val="KL T16 BÀN GIAO 19.4"/>
      <sheetName val="proj"/>
      <sheetName val="Thang 01"/>
      <sheetName val="Thống kê"/>
      <sheetName val="BAN IN"/>
      <sheetName val="Noise insl"/>
      <sheetName val="Hot-Piping"/>
      <sheetName val="DTXL( 270)"/>
      <sheetName val="ThiNghiemDZ04"/>
      <sheetName val="OVER VIEW"/>
      <sheetName val="Data (2)"/>
      <sheetName val="Char"/>
      <sheetName val="Book 1 Summary"/>
      <sheetName val="dsnt"/>
      <sheetName val="dat"/>
      <sheetName val="TonDau"/>
      <sheetName val="DG_"/>
      <sheetName val="DG_1"/>
      <sheetName val="DS Cty"/>
      <sheetName val="THÁNG 05"/>
      <sheetName val="TONGKE3p "/>
      <sheetName val="TNHCHINH"/>
      <sheetName val="VCV-BE-TONG"/>
      <sheetName val="NKCT"/>
      <sheetName val="Civil"/>
      <sheetName val="1-Backfilling"/>
      <sheetName val="SCOPE OF WORK"/>
      <sheetName val="4)유동표"/>
      <sheetName val="DIV INC"/>
      <sheetName val="DropZone"/>
      <sheetName val="A1 - Income Statement"/>
      <sheetName val="s"/>
      <sheetName val="SCB - Annexure A"/>
      <sheetName val="PL6-Revenue Bridge"/>
      <sheetName val="APR-MAR-03-04"/>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Process"/>
      <sheetName val="2020 RFS Summary"/>
      <sheetName val="Well Construction Summary"/>
      <sheetName val="Subsurface"/>
      <sheetName val="Offshore"/>
      <sheetName val="Logistics"/>
      <sheetName val="RFS 2020 - Details and Notes"/>
      <sheetName val="CONSTANTES"/>
      <sheetName val="Merit_&amp;_Market_Grid"/>
      <sheetName val="Scraps"/>
      <sheetName val="Mth-Vana"/>
      <sheetName val="DUMP"/>
      <sheetName val="AN 2000"/>
      <sheetName val="Utilization"/>
      <sheetName val="PREV_RICAVI"/>
      <sheetName val="Khaibao"/>
      <sheetName val="List of Staff"/>
      <sheetName val="_ QUOTATION.xlsx"/>
      <sheetName val="2.5.Ducts (2)"/>
      <sheetName val="S N"/>
      <sheetName val="Dynamic Ranges"/>
      <sheetName val="THCP thiet bi"/>
      <sheetName val="Piano Montaggio PO-02 bozza2"/>
      <sheetName val="도로경계단위"/>
      <sheetName val="2. Tổng hợp"/>
      <sheetName val="List Equip"/>
      <sheetName val="LabCost"/>
      <sheetName val="MatCost"/>
      <sheetName val="Concrete"/>
      <sheetName val="Process C (1-166)"/>
      <sheetName val="struktur"/>
      <sheetName val="Ca may"/>
      <sheetName val="DIEN TICH"/>
      <sheetName val="Cal"/>
      <sheetName val="공문"/>
      <sheetName val="PTcphoi"/>
      <sheetName val="Giahientruong"/>
      <sheetName val="Ten"/>
      <sheetName val="GIA NC, CM"/>
      <sheetName val="GIA VL"/>
      <sheetName val="13.Luong"/>
      <sheetName val="Eq. Mobilization"/>
      <sheetName val="Link HG"/>
      <sheetName val="입찰내역 발주처 양식"/>
      <sheetName val="DINH_MUCџTHI_NGHIEM3"/>
      <sheetName val="DSCTEMP"/>
      <sheetName val="Shape"/>
      <sheetName val="Beam reinfocement schedule"/>
      <sheetName val="Thong so dam"/>
      <sheetName val="Wall Block C"/>
      <sheetName val="General Schedule"/>
      <sheetName val="02. THONG_TIN_CHUNG"/>
      <sheetName val="07. DINH_MUC HBC"/>
      <sheetName val="CDSPS"/>
      <sheetName val="NH-KY"/>
      <sheetName val="MTP"/>
      <sheetName val="H.Satuan"/>
      <sheetName val="4.3 Scope of work "/>
      <sheetName val="DanhSach11"/>
      <sheetName val="Danhsach 12"/>
      <sheetName val="DB FEE"/>
      <sheetName val="BHYT Tự Nguyện - Vinschool-Mau "/>
      <sheetName val="merger"/>
      <sheetName val="27850"/>
      <sheetName val="Criteri"/>
      <sheetName val="Income Statement1"/>
      <sheetName val="PU_ITALY_29"/>
      <sheetName val="TH_DZ3517"/>
      <sheetName val="Tro_giup28"/>
      <sheetName val="RAB_AR&amp;STR15"/>
      <sheetName val="chi_tiet_TBA15"/>
      <sheetName val="chi_tiet_C15"/>
      <sheetName val="Customize_Your_Purchase_Order15"/>
      <sheetName val="CHITIET_VL-NC-TT_-1p15"/>
      <sheetName val="CHITIET_VL-NC-TT-3p14"/>
      <sheetName val="TONG_HOP_VL-NC_TT15"/>
      <sheetName val="KPVC-BD_15"/>
      <sheetName val="Don_gia15"/>
      <sheetName val="DON_GIA_TRAM_(3)15"/>
      <sheetName val="DON_GIA_CAN_THO17"/>
      <sheetName val="Don_gia_chi_tiet15"/>
      <sheetName val="HĐ_ngoài14"/>
      <sheetName val="XT_Buoc_314"/>
      <sheetName val="dongia_(2)14"/>
      <sheetName val="7606_DZ15"/>
      <sheetName val="project_management14"/>
      <sheetName val="Adix_A14"/>
      <sheetName val="S-curve_14"/>
      <sheetName val="REINF_14"/>
      <sheetName val="Rates_200914"/>
      <sheetName val="So_doi_chieu_LC14"/>
      <sheetName val="MAIN_GATE_HOUSE14"/>
      <sheetName val="Commercial_value14"/>
      <sheetName val="Du_toan14"/>
      <sheetName val="Ky_Lam_Bridge14"/>
      <sheetName val="Provisional_Sums_Item14"/>
      <sheetName val="Gas_Pressure_Welding14"/>
      <sheetName val="General_Item&amp;General_Requirem14"/>
      <sheetName val="General_Items14"/>
      <sheetName val="Regenral_Requirements14"/>
      <sheetName val="chiet_tinh14"/>
      <sheetName val="Ng_hàng_xà+bulong14"/>
      <sheetName val="MH_RATE14"/>
      <sheetName val="TONG_HOP_VL-NC14"/>
      <sheetName val="Bang_KL14"/>
      <sheetName val="Đầu_vào13"/>
      <sheetName val="Lcau_-_Lxuc14"/>
      <sheetName val="Chi_tiet_XD_TBA13"/>
      <sheetName val="DM_606114"/>
      <sheetName val="DG_thep_ma_kem14"/>
      <sheetName val="CT_vat_lieu14"/>
      <sheetName val="Equip_13"/>
      <sheetName val="A1_CN13"/>
      <sheetName val="TONG_HOP_T5_199813"/>
      <sheetName val="Chenh_lech_vat_tu13"/>
      <sheetName val="Trạm_biến_áp13"/>
      <sheetName val="Đơn_Giá_13"/>
      <sheetName val="Diện_tích13"/>
      <sheetName val="1_Khái_toán13"/>
      <sheetName val="CT-0_4KV13"/>
      <sheetName val="DG_DZ14"/>
      <sheetName val="DG_TBA14"/>
      <sheetName val="rate_material13"/>
      <sheetName val="KL_Chi_tiết_Xây_tô13"/>
      <sheetName val="07Base_Cost13"/>
      <sheetName val="GV1-D13_(Casement_door)13"/>
      <sheetName val="Bill_1_Quy_dinh_chung13"/>
      <sheetName val="1_R18_BF13"/>
      <sheetName val="6_External_works-R1813"/>
      <sheetName val="Phan_khai_KLuong13"/>
      <sheetName val="Chi_tiet_KL13"/>
      <sheetName val="Tổng_hợp_KL13"/>
      <sheetName val="04_-_XUONG_DET_B13"/>
      <sheetName val="_0313"/>
      <sheetName val="chieu_day_san13"/>
      <sheetName val="Podium_Concrete_Works13"/>
      <sheetName val="KLCT-_TOWER13"/>
      <sheetName val="KLCT-_PODIUM13"/>
      <sheetName val="Area_Cal13"/>
      <sheetName val="Gia_thanh_chuoi_su13"/>
      <sheetName val="Tiep_dia13"/>
      <sheetName val="Don_gia_vung_III-Can_Tho13"/>
      <sheetName val="Loại_Vật_tư13"/>
      <sheetName val="Elect_(3)13"/>
      <sheetName val="plan&amp;section_of_foundation13"/>
      <sheetName val="design_criteria13"/>
      <sheetName val="Bond_수수료_계산_포맷13"/>
      <sheetName val="ITB_COST13"/>
      <sheetName val="PAGE_113"/>
      <sheetName val="Xay_lapduongR313"/>
      <sheetName val="DM_6713"/>
      <sheetName val="Project_Data13"/>
      <sheetName val="6787CWFASE2CASE2_00_xls13"/>
      <sheetName val="Đầu_tư13"/>
      <sheetName val="EIRR&gt;_2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Tower_-_Concrete_Works13"/>
      <sheetName val="Bill-04_ket_cau_thap-_UNI13"/>
      <sheetName val="dg_tphcm13"/>
      <sheetName val="T_KÊ_K_CẤU13"/>
      <sheetName val="gia_cong_tac13"/>
      <sheetName val="4_PTDG13"/>
      <sheetName val="A1,_May13"/>
      <sheetName val="Vat_lieu13"/>
      <sheetName val="Data_Input14"/>
      <sheetName val="Measure_130613"/>
      <sheetName val="HÐ_ngoài14"/>
      <sheetName val="6PILE__(돌출)13"/>
      <sheetName val="Bill_01_-_CTN13"/>
      <sheetName val="Bill_2_2_Villa_2_beds13"/>
      <sheetName val="Analisa_Gabungan13"/>
      <sheetName val="Isolasi_Luar_Dalam13"/>
      <sheetName val="Isolasi_Luar13"/>
      <sheetName val="Harga_ME_13"/>
      <sheetName val="TH_N_Cong13"/>
      <sheetName val="ESTI_13"/>
      <sheetName val="KL_san_lap13"/>
      <sheetName val="TH_Vat_tu13"/>
      <sheetName val="_Bill_5-Earthing_2_-_Add_Work13"/>
      <sheetName val="Chenh_lech_ca_may13"/>
      <sheetName val="TLg_CN&amp;Laixe13"/>
      <sheetName val="TLg_CN&amp;Laixe_(2)13"/>
      <sheetName val="TLg_Laitau13"/>
      <sheetName val="TLg_Laitau_(2)13"/>
      <sheetName val="Bang_trong_luong_rieng_thep13"/>
      <sheetName val="Cước_VC_+_ĐM_CP_Tư_vấn13"/>
      <sheetName val="Hệ_số13"/>
      <sheetName val="DETAIL_13"/>
      <sheetName val="final_list_200529"/>
      <sheetName val="LV_data13"/>
      <sheetName val="Gia_vat_tu13"/>
      <sheetName val="CẤP_THOÁT_NƯỚC13"/>
      <sheetName val="THDT_goi_thau_TB13"/>
      <sheetName val="Tien_do_TV13"/>
      <sheetName val="bridge_#_113"/>
      <sheetName val="Bang_3_Chi_tiet_phan_Dz13"/>
      <sheetName val="KHOI_LUONG13"/>
      <sheetName val="TH_MTC13"/>
      <sheetName val="CTKL_KTX_HT12"/>
      <sheetName val="Buy_vs__Lease_Car13"/>
      <sheetName val="DATA_BASE13"/>
      <sheetName val="Equipment_list_(PAC)13"/>
      <sheetName val="TINH_KHOI_LUONG13"/>
      <sheetName val="Chi_tiet13"/>
      <sheetName val="subcon_sched13"/>
      <sheetName val="NHÀ_NHẬP_LIỆU12"/>
      <sheetName val="MÓNG_SILO12"/>
      <sheetName val="PRE_(E)13"/>
      <sheetName val="HVAC_BLOCK_B413"/>
      <sheetName val="2_Chiet_tinh12"/>
      <sheetName val="BẢNG_KHỐI_LƯỢNG_TỔNG_HỢP12"/>
      <sheetName val="CP_Khac_cuoc_VC12"/>
      <sheetName val="Budget_Code12"/>
      <sheetName val="Tong_du_toan12"/>
      <sheetName val="Bill_2_-_ketcau12"/>
      <sheetName val="Chi_tiet_lan_can12"/>
      <sheetName val="13-Cốt_thép_(10mm&lt;D≤18mm)_FO112"/>
      <sheetName val="du_lieu_du_toan12"/>
      <sheetName val="BOQ_THAN12"/>
      <sheetName val="DL_ĐẦU_VÀO12"/>
      <sheetName val="Purchase_Order12"/>
      <sheetName val="D_&amp;_W_sizes12"/>
      <sheetName val="Analisa_&amp;_Upah12"/>
      <sheetName val="Du_lieu13"/>
      <sheetName val="Phan_tich12"/>
      <sheetName val="Luong_NII12"/>
      <sheetName val="DINH_MUC_THI_NGHIEM12"/>
      <sheetName val="Luong_NI12"/>
      <sheetName val="CT_Thang_Mo12"/>
      <sheetName val="CT__PL12"/>
      <sheetName val="cash_budget12"/>
      <sheetName val="dongia__2_12"/>
      <sheetName val="GOC-KO_IN12"/>
      <sheetName val="MAU_8A12"/>
      <sheetName val="MAU_8B12"/>
      <sheetName val="MAU_912"/>
      <sheetName val="MAU_1012"/>
      <sheetName val="Thép_CKN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VC_xd10"/>
      <sheetName val="Gia_VLTB10"/>
      <sheetName val="B_Luong10"/>
      <sheetName val="C_May10"/>
      <sheetName val="Dlieu_dau_vao12"/>
      <sheetName val="Income_Statement12"/>
      <sheetName val="Shareholders'_Equity12"/>
      <sheetName val="BANCO_(2)12"/>
      <sheetName val="MT_DPin_(2)12"/>
      <sheetName val="02__PTDG12"/>
      <sheetName val="Chiết_tính12"/>
      <sheetName val="TB_NẶNG10"/>
      <sheetName val="Du_tru_CP-Bieu_0110"/>
      <sheetName val="Don_gia_(khong_in)12"/>
      <sheetName val="DK1_Don_gia12"/>
      <sheetName val="1_MONG_1-212"/>
      <sheetName val="THEP_TAM10"/>
      <sheetName val="THEP_HÌNH10"/>
      <sheetName val="THEP_HINH10"/>
      <sheetName val="XA_GO10"/>
      <sheetName val="BANG_TRA10"/>
      <sheetName val="wk_prgs10"/>
      <sheetName val="Ma_don_vi10"/>
      <sheetName val="bang_cc10"/>
      <sheetName val="dm_36610"/>
      <sheetName val="DM_606010"/>
      <sheetName val="Dự_thầu10"/>
      <sheetName val="Nhap_VT_oto10"/>
      <sheetName val="Hao_phí10"/>
      <sheetName val="Structure_data10"/>
      <sheetName val="đọc_số10"/>
      <sheetName val="Bill_No_3_-_Prov__Sum_(Ph2&amp;3)10"/>
      <sheetName val="TH_TN10"/>
      <sheetName val="CP_Du_phong10"/>
      <sheetName val="THCP_Lap_dat10"/>
      <sheetName val="THCP_xay_dung10"/>
      <sheetName val="Tong_hop_kinh_phi10"/>
      <sheetName val="Dự_toán10"/>
      <sheetName val="Đơn_Giá_TH10"/>
      <sheetName val="Nhân_công10"/>
      <sheetName val="Phân_tích10"/>
      <sheetName val="C_P_Thiết_bị10"/>
      <sheetName val="T_H_Kinh_phí10"/>
      <sheetName val="Vật_tư10"/>
      <sheetName val="Trang_bìa10"/>
      <sheetName val="Don_gia_chi_tiet_DIEN_29"/>
      <sheetName val="Data_Wall10"/>
      <sheetName val="2_1Warehouse_110"/>
      <sheetName val="AG_Pipe_Qty_Analysis10"/>
      <sheetName val="Main_Bldg-Rev0210"/>
      <sheetName val="D&amp;W_def_10"/>
      <sheetName val="Nhan_cong10"/>
      <sheetName val="Thiet_bi10"/>
      <sheetName val="Vat_tu10"/>
      <sheetName val="DM_ChiPhi10"/>
      <sheetName val="May_TC10"/>
      <sheetName val="TH_Kinh_phi10"/>
      <sheetName val="Ptvl_10"/>
      <sheetName val="Ｎｏ_1310"/>
      <sheetName val="DGchitiet_10"/>
      <sheetName val="CP_HMC10"/>
      <sheetName val="HỆ_THỐNG_PHÒNG_CHÁY_CHỮA_CHÁY10"/>
      <sheetName val="HỆ_THỐNG_CẤP_THOÁT_NƯỚC10"/>
      <sheetName val="HỆ_THỐNG_ĐHKK10"/>
      <sheetName val="MÁY_PHÁT_ĐIỆN10"/>
      <sheetName val="HỆ_THỐNG_ĐIỆN10"/>
      <sheetName val="Thiết_bị_chính10"/>
      <sheetName val="CHI_PHI10"/>
      <sheetName val="TK_chi_tiet10"/>
      <sheetName val="Bill_2-Road_HR210"/>
      <sheetName val="Bill_3_-_Softscape_HR210"/>
      <sheetName val="CĂN_HỘ_T16-17_10"/>
      <sheetName val="TRỤC_ĐỨNG_THOÁT_BẨN_T15-1710"/>
      <sheetName val="TRỤC_ĐỨNG_TM_T15-1710"/>
      <sheetName val="Móng,_nền_10"/>
      <sheetName val="1_Requisition(E)10"/>
      <sheetName val="TONG_HOP10"/>
      <sheetName val="Tổng_GT10"/>
      <sheetName val="Chi_tiết_KL10"/>
      <sheetName val="khấu_trừ_phạt10"/>
      <sheetName val="GT__KHAU_TRU10"/>
      <sheetName val="HAO_HUT_VAT_TU_(2)10"/>
      <sheetName val="cao_độ10"/>
      <sheetName val="phan_tic_chi_tiet10"/>
      <sheetName val="DG_14269"/>
      <sheetName val="Theo_doi_Doanh_thu_20179"/>
      <sheetName val="KL_THEP__GIAM_DO_DUNG_COUPLER9"/>
      <sheetName val="01_KL_THÉP_NHẬP_VỀ9"/>
      <sheetName val="2__NT_VLDV9"/>
      <sheetName val="GHI_CHU9"/>
      <sheetName val="1_BB_LMHT9"/>
      <sheetName val="gui_BKCT9"/>
      <sheetName val="Gia_vat_lieu9"/>
      <sheetName val="Precios_unitarios_AXH9"/>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MB_DT_028"/>
      <sheetName val="3__CNT9"/>
      <sheetName val="unit_price_list(M)9"/>
      <sheetName val="So_lieu_chung9"/>
      <sheetName val="TH_VL,_NC,_DDHT_Thanhphuoc9"/>
      <sheetName val="Chi_tiet_-tong_9_thang9"/>
      <sheetName val="BẢNG_ÁP_GIÁ_(in)9"/>
      <sheetName val="NT_(KL)_IN9"/>
      <sheetName val="DOM_D29"/>
      <sheetName val="nhà_ăn9"/>
      <sheetName val="Công_nhật9"/>
      <sheetName val="btkt_cột9"/>
      <sheetName val="Bê_tông_bảo_vệ9"/>
      <sheetName val="01__Data9"/>
      <sheetName val="Neo,_nối_cốt_thép_dầm,_cột9"/>
      <sheetName val="Uốn_móc_cốt_thép9"/>
      <sheetName val="Tiêu_chuẩn_cốt_thép9"/>
      <sheetName val="Doi_so9"/>
      <sheetName val="1_2_Staff_Schedule9"/>
      <sheetName val="0__Input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Cotthep_NPT9"/>
      <sheetName val="vl_nc_mtc9"/>
      <sheetName val="Heso_DZ9"/>
      <sheetName val="DM_336cai_tao9"/>
      <sheetName val="DG_BINH_THUAN9"/>
      <sheetName val="Tien_Thuong9"/>
      <sheetName val="NC_XL_6T_cuoi_01_CTy9"/>
      <sheetName val="Data_-6T_dau9"/>
      <sheetName val="Cong_6T9"/>
      <sheetName val="KL_thep_lam_sat9"/>
      <sheetName val="B3A_-_TOWER_A9"/>
      <sheetName val="Annex_B9"/>
      <sheetName val="Bill_Prelim-CDT9"/>
      <sheetName val="Bill_BPTC-CDT9"/>
      <sheetName val="Chi_tiết_BPTC9"/>
      <sheetName val="Bill_BPTC-CDT_(PA_MCT_CDT)9"/>
      <sheetName val="Chi_tiết_BPTC_(PA_MCT_CDT)9"/>
      <sheetName val="1_Civil_(Org)9"/>
      <sheetName val="DM-VNT_ko_sd9"/>
      <sheetName val="Bảng_đo_bóc_KL_OLK-099"/>
      <sheetName val="6_3_CHI_TIET_OLK-099"/>
      <sheetName val="1__Office9"/>
      <sheetName val="KHOI_LUONG15-49"/>
      <sheetName val="Tong_hop_vat_tu9"/>
      <sheetName val="1_San_9"/>
      <sheetName val="TLG_Type9"/>
      <sheetName val="Dgia_vat_tu9"/>
      <sheetName val="Don_gia_III9"/>
      <sheetName val="D÷_liÖu9"/>
      <sheetName val="Dot_4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Chi_phi_van_chuyen9"/>
      <sheetName val="TH_các_CC9"/>
      <sheetName val="Div26_-_Elect9"/>
      <sheetName val="7_Khau_tru_9"/>
      <sheetName val="Q_A01_2-Sh9"/>
      <sheetName val="4_CĂN9"/>
      <sheetName val="2_CDPS9"/>
      <sheetName val="Don_gia_NC9"/>
      <sheetName val="DT_hợp_đồng8"/>
      <sheetName val="Bảng_KL_đợt_18"/>
      <sheetName val="Danh_mục8"/>
      <sheetName val="Bieu_gia_HD8"/>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BTK-Dai_Hoc_Kien_Giang8"/>
      <sheetName val="PV_Graph_Data8"/>
      <sheetName val="doanh_thu8"/>
      <sheetName val="Dutoan_KL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B-2__(DPP)9"/>
      <sheetName val="Huong_dan8"/>
      <sheetName val="gia_vt,nc,may8"/>
      <sheetName val="Financ__Overview8"/>
      <sheetName val="TINH_GIA_-_SAN_XUAT_Vertico8"/>
      <sheetName val="13_BANG_CT8"/>
      <sheetName val="14_MMUS_GIUA_NHIP8"/>
      <sheetName val="4_HSPBngang8"/>
      <sheetName val="6_Tinh_tai8"/>
      <sheetName val="2_NSl8"/>
      <sheetName val="17_US_CHU_tho_a_b8"/>
      <sheetName val="15_MMUS_GOI8"/>
      <sheetName val="DZ_22KV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Tổng_hợp_KPHM8"/>
      <sheetName val="Dinh_muc8"/>
      <sheetName val="GIÁ_DỰ_THẦU_30_CĂN8"/>
      <sheetName val="5_2_1_Đo_bóc_KL_OLK-068"/>
      <sheetName val="KS_tuyen8"/>
      <sheetName val="Bang_chiet_tinh_TBA8"/>
      <sheetName val="4_2_1_Đo_bóc_KL_OLK-068"/>
      <sheetName val="4_1_1_CHI_TIET_OLK-068"/>
      <sheetName val="DG_Chi_tiet8"/>
      <sheetName val="_1710_HOINGHINLD8"/>
      <sheetName val="99_(2)8"/>
      <sheetName val="134_8"/>
      <sheetName val="DG_49708"/>
      <sheetName val="Cash_Flow8"/>
      <sheetName val="BU_LONG8"/>
      <sheetName val="DT__NHA_XUONG8"/>
      <sheetName val="EQUIP_LIST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So_sanh8"/>
      <sheetName val="Electrical_Works8"/>
      <sheetName val="H_T__INCOMING_SYSTEM8"/>
      <sheetName val="Tính_giá_NC8"/>
      <sheetName val="Tiên_lượng8"/>
      <sheetName val="SL_cước8"/>
      <sheetName val="¥_8"/>
      <sheetName val="Gia_VT-TB8"/>
      <sheetName val="noi_suy_xa8"/>
      <sheetName val="noi_suy_xa_thu_hoi8"/>
      <sheetName val="Thuyết_minh8"/>
      <sheetName val="Đơn_giá_máy8"/>
      <sheetName val="Tong_DT7"/>
      <sheetName val="phan_tich_don_gia7"/>
      <sheetName val="Bill_No_1_68"/>
      <sheetName val="Bill_No_1_108"/>
      <sheetName val="Bill_No_3_38"/>
      <sheetName val="Bill_No_1_48"/>
      <sheetName val="Bill_No_1_78"/>
      <sheetName val="Summary_Bill_No__38"/>
      <sheetName val="DT_san_XD-So_lieu_cu7"/>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Unit_price7"/>
      <sheetName val="Bán_đợt_1_trang7"/>
      <sheetName val="Chiet_tinh_dz357"/>
      <sheetName val="3__KC_-_PODIUM7"/>
      <sheetName val="CTDZ6kv_(gd1)_7"/>
      <sheetName val="CTDZ_0_4+cto_(GD1)7"/>
      <sheetName val="CTTBA_(gd1)7"/>
      <sheetName val="03_Detailed7"/>
      <sheetName val="01_Bid_Price_summary7"/>
      <sheetName val="Home_Office_Manhours7"/>
      <sheetName val="Field_SPV_Barchart7"/>
      <sheetName val="Tien_Luong7"/>
      <sheetName val="Unit_price(Updateting)7"/>
      <sheetName val="Cost_List7"/>
      <sheetName val="Detail_Cost7"/>
      <sheetName val="IC_Price_New7"/>
      <sheetName val="Summary_Table7"/>
      <sheetName val="Sales_Person7"/>
      <sheetName val="Bidding_Entity7"/>
      <sheetName val="CHITIET_VL-NCHT1_(2)7"/>
      <sheetName val="Bù_giá_CM7"/>
      <sheetName val="Breakdown_(B)7"/>
      <sheetName val="U_P_Breakdown7"/>
      <sheetName val="IMF_Code7"/>
      <sheetName val="Subsidiary_Calculation7"/>
      <sheetName val="Phu_Bai_Bridge7"/>
      <sheetName val="5_2_1_Đo_bóc_KL_OLK-107"/>
      <sheetName val="BẢNG_DIỄN_GIẢI_KL_(7)7"/>
      <sheetName val="don_gia_14267"/>
      <sheetName val="Luong_BN7"/>
      <sheetName val="Luong_TB7"/>
      <sheetName val="Ca_may_TB7"/>
      <sheetName val="Ca_máy_BN7"/>
      <sheetName val="Vật_liệu7"/>
      <sheetName val="LX_-TT057"/>
      <sheetName val="NC_Moi_TT057"/>
      <sheetName val="Bia_lot7"/>
      <sheetName val="Chu_dau_tu3"/>
      <sheetName val="Cau_tao_gia_xay_to3"/>
      <sheetName val="THÔNG_TIN3"/>
      <sheetName val="THPDMoi__(2)3"/>
      <sheetName val="t-h_HA_THE3"/>
      <sheetName val="TH_XL3"/>
      <sheetName val="CHITIET_VL-NC3"/>
      <sheetName val="TK SX"/>
      <sheetName val="ma-pt"/>
      <sheetName val="6.9 DM CTP"/>
      <sheetName val="Aging_Sept1"/>
      <sheetName val="ADJ - RATE"/>
      <sheetName val="BXLDL"/>
      <sheetName val="Bill rekap"/>
      <sheetName val="Cash Flow bulanan"/>
      <sheetName val="PTDG-CL"/>
      <sheetName val="GVL-tuyến"/>
      <sheetName val="GVL-BTN"/>
      <sheetName val="PhaDoMong"/>
      <sheetName val="bdkdt"/>
      <sheetName val="CươcVC tinh"/>
      <sheetName val="Door_and_window7"/>
      <sheetName val="Khai_toan2"/>
      <sheetName val="Phu_luc_01_1_EPC_P11-142"/>
      <sheetName val="TDT_P11-P142"/>
      <sheetName val="Chi_phi_khac_2"/>
      <sheetName val="Hang_muc_Chung2"/>
      <sheetName val="Bia_Phu_Luc2"/>
      <sheetName val="DATA_1_CHUNG2"/>
      <sheetName val="Muc_luc2"/>
      <sheetName val="Tra_cuu_9572"/>
      <sheetName val="SGC_RATE2"/>
      <sheetName val="Tru_TT2"/>
      <sheetName val="Thg_042"/>
      <sheetName val="Thg_052"/>
      <sheetName val="Thg_062"/>
      <sheetName val="Thg_072"/>
      <sheetName val="Thg_082"/>
      <sheetName val="Thg_092"/>
      <sheetName val="Thg_102"/>
      <sheetName val="Thg_112"/>
      <sheetName val="Thg_122"/>
      <sheetName val="Dashboard_-_BQL_-_VHL2"/>
      <sheetName val="DM_DU_AN2"/>
      <sheetName val="DM_TP_2"/>
      <sheetName val="File_Chi_tiet2"/>
      <sheetName val="Luong_(TP_Việt_Trì)"/>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Nhập_liệu"/>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SV6_Summ"/>
      <sheetName val="Don_gia_XD1"/>
      <sheetName val="Share_Price_20021"/>
      <sheetName val="0_Data"/>
      <sheetName val="0_Data_new"/>
      <sheetName val="Service_Cost_1"/>
      <sheetName val="Don_gia_Tay_Ninh1"/>
      <sheetName val="Don_gia_Dak_Lak1"/>
      <sheetName val="streeta_and_cacth_pit1"/>
      <sheetName val="Daf_11"/>
      <sheetName val="Gia_NC_theo_TT05"/>
      <sheetName val="Auto_Monthly_Inputs_"/>
      <sheetName val="Input_-_Facilities"/>
      <sheetName val="BP_CAPEX_MoD-100%_Area_4_USD"/>
      <sheetName val="Committed_Items"/>
      <sheetName val="Corner_Arch"/>
      <sheetName val="End_Arch"/>
      <sheetName val="Intermediate_Arch"/>
      <sheetName val="reinforcement_675"/>
      <sheetName val="ext_wall_fin_qty"/>
      <sheetName val="SL_Plum_"/>
      <sheetName val="Physical_Schedule_3D"/>
      <sheetName val="Tabel_Berat"/>
      <sheetName val="Data_Umum_Penawaran"/>
      <sheetName val="Real_Cost"/>
      <sheetName val="bill_qty"/>
      <sheetName val="REKAP_ARSITEKTUR_"/>
      <sheetName val="RAB_ADMINISTRASI_PUSAT_(1)"/>
      <sheetName val="Hrg_Readymix"/>
      <sheetName val="Land_Dev't__Ph-1"/>
      <sheetName val="Hac_Lots"/>
      <sheetName val="4-Lane_bridge"/>
      <sheetName val="Res_Lots"/>
      <sheetName val="Spine_Road"/>
      <sheetName val="PHẦN_KIẾN_TRÚC"/>
      <sheetName val="DGKL_TRỤC_NGOAI_NHA"/>
      <sheetName val="Sum_ELE__CAP_S1-4__"/>
      <sheetName val="5_2_1_Đo_bóc_KL_OLK-07"/>
      <sheetName val="Elemental_Breakdown+20%"/>
      <sheetName val="Bank_Rev"/>
      <sheetName val="BP_DECLINE_IT"/>
      <sheetName val="Input_List"/>
      <sheetName val="Valid_data_revised"/>
      <sheetName val="DETAIL_MIX_%_REPORT"/>
      <sheetName val="Fill_this_out_first___"/>
      <sheetName val="BC_chi_tiết_TT"/>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Cuoc_"/>
      <sheetName val="gia_chao"/>
      <sheetName val="Vat_lieu_BTN"/>
      <sheetName val="Define_finishing"/>
      <sheetName val="NC_CU"/>
      <sheetName val="0,SO_LIEU_DAU_VAO"/>
      <sheetName val="Da_xay_dung"/>
      <sheetName val="MTO_REV_0"/>
      <sheetName val="Don vi"/>
      <sheetName val="PTDM"/>
      <sheetName val="Don gia vung III"/>
      <sheetName val="Don gia III"/>
      <sheetName val="Don gia CT"/>
      <sheetName val="Tra_bang"/>
      <sheetName val="Loại cọc P2"/>
      <sheetName val="TT04"/>
      <sheetName val="TTPTai"/>
      <sheetName val="DLC DIEN AP"/>
      <sheetName val="SL dau tien"/>
      <sheetName val="HSKVUC"/>
      <sheetName val="TLR"/>
      <sheetName val="Rate Analysis"/>
      <sheetName val="Work-Condition"/>
      <sheetName val="PNT-QUOT-#3"/>
      <sheetName val="Tonghop theo Vendor"/>
      <sheetName val="Tu dien"/>
      <sheetName val="T.kê"/>
      <sheetName val="sat"/>
      <sheetName val="dulieu cot"/>
      <sheetName val="Luong TT05"/>
      <sheetName val="Bank Bal. Dec 22"/>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M"/>
      <sheetName val="Bihar Plant FAR"/>
      <sheetName val="Verification Report"/>
      <sheetName val="SETUP1"/>
      <sheetName val="Sch2 - BalSht Summary"/>
      <sheetName val="Sch1 - P&amp;L Summary"/>
      <sheetName val="Cost of DM Water"/>
      <sheetName val="Imports-dataload"/>
      <sheetName val="Other assumptions"/>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XPRODUCT"/>
      <sheetName val="Rebate"/>
      <sheetName val="项目计划表"/>
      <sheetName val="零购计划表"/>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BASE GRAPHE"/>
      <sheetName val="KL CHI TIẾT (2)"/>
      <sheetName val="SPS"/>
      <sheetName val="MTL__INTER"/>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INDEX HẠ TẦNG"/>
      <sheetName val="CTG HẠ TẦNG"/>
      <sheetName val="DGG HẠ TẦNG"/>
      <sheetName val="DGG_LB CỌC"/>
      <sheetName val="DGG_MT CỌC"/>
      <sheetName val="INFO CỌC"/>
      <sheetName val="INDEX CỌC"/>
      <sheetName val="2. Summary-cash"/>
      <sheetName val="inputs"/>
      <sheetName val="Be tong"/>
      <sheetName val="sht1"/>
      <sheetName val="sht2"/>
      <sheetName val="sht3"/>
      <sheetName val="bar nor"/>
      <sheetName val="table1"/>
      <sheetName val="conc nor"/>
      <sheetName val="conc frus"/>
      <sheetName val="conc trap"/>
      <sheetName val="bar frus"/>
      <sheetName val="bar trap"/>
      <sheetName val="DPVT"/>
      <sheetName val="DL1"/>
      <sheetName val="DL2"/>
      <sheetName val="MHSCT"/>
      <sheetName val="3.공통공사대비"/>
      <sheetName val="Sch_18_Bank"/>
      <sheetName val="Stock_details"/>
      <sheetName val="Part_A_General"/>
      <sheetName val="_"/>
      <sheetName val="Project_ODC_NDEU"/>
      <sheetName val="Inter_connect_Revenue"/>
      <sheetName val="AN_2000"/>
      <sheetName val="Vat lieu cat song rac"/>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CẤP_THO_x0000__x0000__x0000__x0000__x0000__x0000__x0000_"/>
      <sheetName val="Giai trinh"/>
      <sheetName val="CBR"/>
      <sheetName val="dssoi_dieutra"/>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DG4970"/>
      <sheetName val="DVao"/>
      <sheetName val="DM_1781"/>
      <sheetName val="DM_228"/>
      <sheetName val="DG-VLIEU"/>
      <sheetName val="model"/>
      <sheetName val="Assignment Schedule"/>
      <sheetName val="Vendor"/>
      <sheetName val="共機計算"/>
      <sheetName val="共機J"/>
      <sheetName val="VINYL"/>
      <sheetName val="_SYSTEM_CODE"/>
      <sheetName val="Project Info."/>
      <sheetName val="_COST_DATA_LOOKUP"/>
      <sheetName val="Cost Summary"/>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Du lieu ban dau"/>
      <sheetName val="GZ.TP"/>
      <sheetName val="GZ.VT"/>
      <sheetName val="Total"/>
      <sheetName val="BILL 34Āᐁë_x0000__x0000__x0001_"/>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ALL"/>
      <sheetName val="May TT11(TB)"/>
      <sheetName val="May TT11 (HP)"/>
      <sheetName val="May TT11(NB)"/>
      <sheetName val="May TT11(NĐ)"/>
      <sheetName val="Lương theo TT17(Thái Bình)"/>
      <sheetName val="Lương theo TT17 (HP)"/>
      <sheetName val="Lương theo TT17 (Ninh Bình)"/>
      <sheetName val="Lương theo TT17 (Nam Định)"/>
      <sheetName val="QG"/>
      <sheetName val="Dot_1"/>
      <sheetName val="Dot_2"/>
      <sheetName val="Dot_3"/>
      <sheetName val="KL_Tke"/>
      <sheetName val="Dot_1&gt;4"/>
      <sheetName val="5.Gia"/>
      <sheetName val="Danh sach KV2"/>
      <sheetName val="Danh sach doan KT"/>
      <sheetName val="Giacuoc"/>
      <sheetName val="CP NC-MTC XD"/>
      <sheetName val="GOC"/>
      <sheetName val="TTTram"/>
      <sheetName val="SPL4"/>
      <sheetName val="SDDK"/>
      <sheetName val="Kien truc"/>
      <sheetName val="DMTL"/>
      <sheetName val="Gia HĐ"/>
      <sheetName val="unit weight"/>
      <sheetName val="U0030S03"/>
      <sheetName val="EQFRM2"/>
      <sheetName val="금액내역서"/>
      <sheetName val="Factor F Data"/>
      <sheetName val="Dgia_vat_tŵ7"/>
      <sheetName val="TÍNH TOÁN KHỐI LƯỢNG P6"/>
      <sheetName val="COG"/>
      <sheetName val="1.INPUT"/>
      <sheetName val="Phan tich vat tu"/>
      <sheetName val="Bảng dung trọng"/>
      <sheetName val="Du thau dau noi"/>
      <sheetName val="Du Thau"/>
      <sheetName val="Du thau PSBS"/>
      <sheetName val="DG theo HD PSBS"/>
      <sheetName val="Du thau TC11"/>
      <sheetName val="TongHopKL"/>
      <sheetName val="Ã«ÀûÂÊ·ÖÎö±í"/>
      <sheetName val="JUly97"/>
      <sheetName val="P301"/>
      <sheetName val="R"/>
      <sheetName val="FA list"/>
      <sheetName val="Summary - Budget"/>
      <sheetName val=" Payroll Empl (Wkng)"/>
      <sheetName val="DPT-PW"/>
      <sheetName val="ING"/>
      <sheetName val="43B"/>
      <sheetName val="1. Questionnaire"/>
      <sheetName val="Anx 10"/>
      <sheetName val="DataValidation"/>
      <sheetName val="Chiet tinh dz22"/>
      <sheetName val="Sheet5"/>
      <sheetName val="DIV_INC1"/>
      <sheetName val="A1_-_Income_Statement1"/>
      <sheetName val="concil"/>
      <sheetName val="PetroConsultants"/>
      <sheetName val="DG THIET BI"/>
      <sheetName val="DG vat lieu"/>
      <sheetName val="Template"/>
      <sheetName val="SPC-OC"/>
      <sheetName val="Book details"/>
      <sheetName val="YOEMAGUM"/>
      <sheetName val="MAT"/>
      <sheetName val="Power &amp; Fuel (S)"/>
      <sheetName val="Simulator Detail"/>
      <sheetName val="Trnf to Reimb."/>
      <sheetName val="3.NGAN_SACH"/>
      <sheetName val="2.PHAN_TICH"/>
      <sheetName val="TB Worksheet"/>
      <sheetName val="DG1426NEW"/>
      <sheetName val="BB(ACT08)"/>
      <sheetName val="BB Contribution by store_T  "/>
      <sheetName val="BB(ACT09)"/>
      <sheetName val="客户(基本资料)"/>
      <sheetName val="银行(基本资料)"/>
      <sheetName val="Summary Page_VDF"/>
      <sheetName val="Invested capital_VDF"/>
      <sheetName val="Norm"/>
      <sheetName val="KLR-GAS"/>
      <sheetName val="DmChitiet"/>
      <sheetName val="Cost center"/>
      <sheetName val="Gia "/>
      <sheetName val="DSR"/>
      <sheetName val="FX"/>
      <sheetName val="Details Sales (local)"/>
      <sheetName val="Details_Sales_(local)"/>
      <sheetName val="ReservePayout"/>
      <sheetName val="Enc 3A"/>
      <sheetName val="712"/>
      <sheetName val="Resort1"/>
      <sheetName val="Anx-IV"/>
      <sheetName val="Fixed Prof Fees"/>
      <sheetName val="PDN"/>
      <sheetName val="BS, PL, Sch 5 to 9"/>
      <sheetName val="301 RTI"/>
      <sheetName val="Excise on RM"/>
      <sheetName val="Insight 28-6-00"/>
      <sheetName val="DL codes"/>
      <sheetName val="July 06-Mar 07"/>
      <sheetName val="DCF"/>
      <sheetName val="drs"/>
      <sheetName val="RscList"/>
      <sheetName val="080 (2)"/>
      <sheetName val="080_(2)"/>
      <sheetName val="Sch2_-_BalSht_Summary"/>
      <sheetName val="Sch1_-_P&amp;L_Summary"/>
      <sheetName val="Cost_of_DM_Water"/>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DMUC"/>
      <sheetName val="HidePriceList"/>
      <sheetName val="Bearing Capacity"/>
      <sheetName val="List Danh mục nghiệm thu"/>
      <sheetName val="TTL"/>
      <sheetName val="FINANCIAL (FLR)"/>
      <sheetName val="D"/>
      <sheetName val="CTG (GIAM)"/>
      <sheetName val="Beam _2_"/>
      <sheetName val="TS_Rep"/>
      <sheetName val="mep"/>
      <sheetName val="Du thau 03xd"/>
      <sheetName val="bang 1 NCXD"/>
      <sheetName val="bang 1 NCXD (V.I)"/>
      <sheetName val="dg_tonghop"/>
      <sheetName val="Loại 2"/>
      <sheetName val="dm7606tba"/>
      <sheetName val="Chi tiet VL-NC-MTC"/>
      <sheetName val="TT35"/>
      <sheetName val="Temp"/>
      <sheetName val="VL-NC-M"/>
      <sheetName val="May Goc (QD2436)"/>
      <sheetName val="VC theo cuoc tinh"/>
      <sheetName val="BCVC ."/>
      <sheetName val="PTCT"/>
      <sheetName val="Full 2012"/>
      <sheetName val="PL"/>
      <sheetName val="Competitors"/>
      <sheetName val="Tong Luong Thep"/>
      <sheetName val="營業額"/>
      <sheetName val="DG_VL_KS"/>
      <sheetName val="GIA_NC,_CM"/>
      <sheetName val="GIA_VL"/>
      <sheetName val="13_Luong"/>
      <sheetName val="Tabel_Berat1"/>
      <sheetName val="Real_Cost1"/>
      <sheetName val="bill_qty1"/>
      <sheetName val="REKAP_ARSITEKTUR_1"/>
      <sheetName val="RAB_ADMINISTRASI_PUSAT_(1)1"/>
      <sheetName val="Data_Umum_Penawaran1"/>
      <sheetName val="SELISIH HARGA"/>
      <sheetName val="BBM-03"/>
      <sheetName val="(40)G&amp;A"/>
      <sheetName val="Assumption"/>
      <sheetName val="Chart"/>
      <sheetName val="CBL01"/>
      <sheetName val="Data-SỔ KHO"/>
      <sheetName val="SỔ KHO"/>
      <sheetName val="finishing"/>
      <sheetName val="Ctiet Cthe"/>
      <sheetName val="khongin"/>
      <sheetName val="TK22kV"/>
      <sheetName val="Chuong I"/>
      <sheetName val="D.Trong"/>
      <sheetName val="Du lieu TKT"/>
      <sheetName val="SLTh_ke"/>
      <sheetName val="he_so_dong_thoi"/>
      <sheetName val="Thang_01"/>
      <sheetName val="Thống_kê"/>
      <sheetName val="BAN_IN"/>
      <sheetName val="Khoi_luong_kenh_dan"/>
      <sheetName val="Thep_Be_TN(tai_C10)"/>
      <sheetName val="Gia_giao_VL_den_HT"/>
      <sheetName val="THONG_SO_KICH_THUOC"/>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bang tien luong"/>
      <sheetName val="PPT"/>
      <sheetName val="TBGIA"/>
      <sheetName val="DETAIL PROGRESS CLAIM"/>
      <sheetName val="factory area"/>
      <sheetName val="Floor area"/>
      <sheetName val="SNMOI"/>
      <sheetName val="NDK16X20"/>
      <sheetName val="OPY"/>
      <sheetName val="PT-OPY"/>
      <sheetName val="EE-PROP"/>
      <sheetName val="PaintBreak"/>
      <sheetName val="INSSUBCON"/>
      <sheetName val="DWTable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KL Chi tiết BV dự thầu"/>
      <sheetName val="KL chi tiết BV thi công"/>
      <sheetName val="dgctqn"/>
      <sheetName val="물량표(신)"/>
      <sheetName val="Window Door schedule"/>
      <sheetName val="을"/>
      <sheetName val="EstData"/>
      <sheetName val="DW ok"/>
      <sheetName val="calc_menu_déroulant"/>
      <sheetName val="AU_BS"/>
      <sheetName val="EQ_an"/>
      <sheetName val="TinhToan"/>
      <sheetName val="BSD (2)"/>
      <sheetName val="01-BM"/>
      <sheetName val="Varible"/>
      <sheetName val="B-B"/>
      <sheetName val="Analysis"/>
      <sheetName val="C-C"/>
      <sheetName val="D-D"/>
      <sheetName val="Đơn trọng"/>
      <sheetName val="DTCT -XL.4"/>
      <sheetName val="8"/>
      <sheetName val="LS"/>
      <sheetName val="Phan tich don gia de xuat - cau"/>
      <sheetName val="CIM"/>
      <sheetName val="DG SUA CHUA"/>
      <sheetName val="DGTBA"/>
      <sheetName val="TAM TINH"/>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DZ 35"/>
      <sheetName val="Cto"/>
      <sheetName val="NC HY"/>
      <sheetName val="NC HN"/>
      <sheetName val="TOT"/>
      <sheetName val="CDPS"/>
      <sheetName val="Tổng hợp Z"/>
      <sheetName val="SL.DT 2011so sanh"/>
      <sheetName val="1.Staffing"/>
      <sheetName val="TOWN"/>
      <sheetName val="Floor area "/>
      <sheetName val="TEST1"/>
      <sheetName val="6. Pig walk way (have roof GOC)"/>
      <sheetName val="Company"/>
      <sheetName val="Binderies"/>
      <sheetName val="Bang khoi luong"/>
      <sheetName val="Quotation"/>
      <sheetName val="토공분석표"/>
      <sheetName val="luong"/>
      <sheetName val="DP TRUOT GIA"/>
      <sheetName val="VL-NC-M."/>
      <sheetName val="VL+NC+M"/>
      <sheetName val="VH"/>
      <sheetName val="Ban Qua do"/>
      <sheetName val="Dự kiến SL-NT 2013"/>
      <sheetName val="SL.HM-T1.2014"/>
      <sheetName val="PTCM"/>
      <sheetName val="1651-2008"/>
      <sheetName val="VL.NC.M"/>
      <sheetName val="BK04"/>
      <sheetName val="BQD"/>
      <sheetName val="Tra Cứu"/>
      <sheetName val="간접비 총괄표"/>
      <sheetName val="FD"/>
      <sheetName val="EE (3)"/>
      <sheetName val="PAVEMENT"/>
      <sheetName val="TRAFFIC"/>
      <sheetName val="A1.8"/>
      <sheetName val="DGChung"/>
      <sheetName val="TT 16-2019"/>
      <sheetName val="DSQL"/>
      <sheetName val="FF"/>
      <sheetName val="Record CR"/>
      <sheetName val="2.1 NonVessel"/>
      <sheetName val="Modification Cost"/>
      <sheetName val="Fuel"/>
      <sheetName val="1 Max Base - Cost_rep_base"/>
      <sheetName val="Rates2011"/>
      <sheetName val="2 NonVessel"/>
      <sheetName val="MWBSpread"/>
      <sheetName val="Cable Data"/>
      <sheetName val="NP"/>
      <sheetName val="대비표"/>
      <sheetName val="PNT"/>
      <sheetName val="실행기성 갑지"/>
      <sheetName val="242-3 summaryOPC"/>
      <sheetName val="ConversionNames"/>
      <sheetName val="Interdependent CAT"/>
      <sheetName val="Tro_giup29"/>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final_list_200530"/>
      <sheetName val="TH_DZ3518"/>
      <sheetName val="RAB_AR&amp;STR16"/>
      <sheetName val="chi_tiet_TBA16"/>
      <sheetName val="chi_tiet_C16"/>
      <sheetName val="Don_gia16"/>
      <sheetName val="Customize_Your_Purchase_Order16"/>
      <sheetName val="CHITIET_VL-NC-TT_-1p16"/>
      <sheetName val="CHITIET_VL-NC-TT-3p15"/>
      <sheetName val="TONG_HOP_VL-NC_TT16"/>
      <sheetName val="KPVC-BD_16"/>
      <sheetName val="DON_GIA_TRAM_(3)16"/>
      <sheetName val="DON_GIA_CAN_THO18"/>
      <sheetName val="HĐ_ngoài15"/>
      <sheetName val="XT_Buoc_315"/>
      <sheetName val="dongia_(2)15"/>
      <sheetName val="Don_gia_chi_tiet16"/>
      <sheetName val="7606_DZ16"/>
      <sheetName val="So_doi_chieu_LC15"/>
      <sheetName val="S-curve_15"/>
      <sheetName val="project_management15"/>
      <sheetName val="Adix_A15"/>
      <sheetName val="REINF_15"/>
      <sheetName val="Rates_200915"/>
      <sheetName val="Du_toan15"/>
      <sheetName val="MAIN_GATE_HOUSE15"/>
      <sheetName val="Commercial_value15"/>
      <sheetName val="Ky_Lam_Bridge15"/>
      <sheetName val="Provisional_Sums_Item15"/>
      <sheetName val="Gas_Pressure_Welding15"/>
      <sheetName val="General_Item&amp;General_Requirem15"/>
      <sheetName val="General_Items15"/>
      <sheetName val="Regenral_Requirements15"/>
      <sheetName val="chiet_tinh15"/>
      <sheetName val="Ng_hàng_xà+bulong15"/>
      <sheetName val="Bang_KL15"/>
      <sheetName val="TONG_HOP_VL-NC15"/>
      <sheetName val="MH_RATE15"/>
      <sheetName val="Lcau_-_Lxuc15"/>
      <sheetName val="DM_606115"/>
      <sheetName val="DG_thep_ma_kem15"/>
      <sheetName val="CT_vat_lieu15"/>
      <sheetName val="Equip_14"/>
      <sheetName val="A1_CN14"/>
      <sheetName val="Đầu_vào14"/>
      <sheetName val="Chi_tiet_XD_TBA14"/>
      <sheetName val="LV_data14"/>
      <sheetName val="sochitiettaikhoan_13"/>
      <sheetName val="TK_chi_tiet11"/>
      <sheetName val="DG_DZ15"/>
      <sheetName val="DG_TBA15"/>
      <sheetName val="Data_Input15"/>
      <sheetName val="DM_6714"/>
      <sheetName val="Trạm_biến_áp14"/>
      <sheetName val="Gia_vat_tu14"/>
      <sheetName val="Elect_(3)14"/>
      <sheetName val="plan&amp;section_of_foundation14"/>
      <sheetName val="design_criteria14"/>
      <sheetName val="Bond_수수료_계산_포맷14"/>
      <sheetName val="ITB_COST14"/>
      <sheetName val="Đơn_Giá_14"/>
      <sheetName val="Chenh_lech_vat_tu14"/>
      <sheetName val="Diện_tích14"/>
      <sheetName val="1_Khái_toán14"/>
      <sheetName val="TONG_HOP_T5_199814"/>
      <sheetName val="CT-0_4KV14"/>
      <sheetName val="HÐ_ngoài15"/>
      <sheetName val="Bill_1_Quy_dinh_chung14"/>
      <sheetName val="1_R18_BF14"/>
      <sheetName val="6_External_works-R1814"/>
      <sheetName val="6PILE__(돌출)14"/>
      <sheetName val="EIRR&gt;_214"/>
      <sheetName val="DETAIL_14"/>
      <sheetName val="rate_material14"/>
      <sheetName val="KL_Chi_tiết_Xây_tô14"/>
      <sheetName val="Project_Data14"/>
      <sheetName val="Phan_khai_KLuong14"/>
      <sheetName val="04_-_XUONG_DET_B14"/>
      <sheetName val="07Base_Cost14"/>
      <sheetName val="Chi_tiet_KL14"/>
      <sheetName val="Tổng_hợp_KL14"/>
      <sheetName val="_0314"/>
      <sheetName val="chieu_day_san14"/>
      <sheetName val="Podium_Concrete_Works14"/>
      <sheetName val="KLCT-_TOWER14"/>
      <sheetName val="KLCT-_PODIUM14"/>
      <sheetName val="Gia_thanh_chuoi_su14"/>
      <sheetName val="Tiep_dia14"/>
      <sheetName val="Don_gia_vung_III-Can_Tho14"/>
      <sheetName val="Area_Cal14"/>
      <sheetName val="PAGE_114"/>
      <sheetName val="Measure_130614"/>
      <sheetName val="Share_price_data13"/>
      <sheetName val="Xay_lapduongR314"/>
      <sheetName val="Đầu_tư14"/>
      <sheetName val="6787CWFASE2CASE2_00_xls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Loại_Vật_tư14"/>
      <sheetName val="TH_Vat_tu14"/>
      <sheetName val="dg_tphcm14"/>
      <sheetName val="T_KÊ_K_CẤU14"/>
      <sheetName val="Bill_01_-_CTN14"/>
      <sheetName val="Bill_2_2_Villa_2_beds14"/>
      <sheetName val="4_PTDG14"/>
      <sheetName val="A1,_May14"/>
      <sheetName val="Vat_lieu14"/>
      <sheetName val="Bang_trong_luong_rieng_thep14"/>
      <sheetName val="gia_cong_tac14"/>
      <sheetName val="Cước_VC_+_ĐM_CP_Tư_vấn14"/>
      <sheetName val="Hệ_số14"/>
      <sheetName val="Door_and_window8"/>
      <sheetName val="GV1-D13_(Casement_door)14"/>
      <sheetName val="ESTI_14"/>
      <sheetName val="CẤP_THOÁT_NƯỚC14"/>
      <sheetName val="TH_MTC14"/>
      <sheetName val="TH_N_Cong14"/>
      <sheetName val="THDT_goi_thau_TB14"/>
      <sheetName val="Tien_do_TV14"/>
      <sheetName val="Harga_ME_14"/>
      <sheetName val="Analisa_Gabungan14"/>
      <sheetName val="_Bill_5-Earthing_2_-_Add_Work14"/>
      <sheetName val="bridge_#_114"/>
      <sheetName val="Isolasi_Luar_Dalam14"/>
      <sheetName val="Isolasi_Luar14"/>
      <sheetName val="KL_san_lap14"/>
      <sheetName val="Chi_tiet14"/>
      <sheetName val="Chenh_lech_ca_may14"/>
      <sheetName val="TLg_CN&amp;Laixe14"/>
      <sheetName val="TLg_CN&amp;Laixe_(2)14"/>
      <sheetName val="TLg_Laitau14"/>
      <sheetName val="TLg_Laitau_(2)14"/>
      <sheetName val="Equipment_list_(PAC)14"/>
      <sheetName val="TINH_KHOI_LUONG14"/>
      <sheetName val="DATA_BASE14"/>
      <sheetName val="Buy_vs__Lease_Car14"/>
      <sheetName val="Bang_3_Chi_tiet_phan_Dz14"/>
      <sheetName val="KHOI_LUONG14"/>
      <sheetName val="BẢNG_KHỐI_LƯỢNG_TỔNG_HỢP13"/>
      <sheetName val="CP_Khac_cuoc_VC13"/>
      <sheetName val="Budget_Code13"/>
      <sheetName val="CTKL_KTX_HT13"/>
      <sheetName val="2_Chiet_tinh13"/>
      <sheetName val="subcon_sched14"/>
      <sheetName val="NHÀ_NHẬP_LIỆU13"/>
      <sheetName val="MÓNG_SILO13"/>
      <sheetName val="PRE_(E)14"/>
      <sheetName val="HVAC_BLOCK_B414"/>
      <sheetName val="Tong_du_toan13"/>
      <sheetName val="Bill_2_-_ketcau13"/>
      <sheetName val="13-Cốt_thép_(10mm&lt;D≤18mm)_FO113"/>
      <sheetName val="du_lieu_du_toan13"/>
      <sheetName val="Chi_tiet_lan_can13"/>
      <sheetName val="BOQ_THAN13"/>
      <sheetName val="DL_ĐẦU_VÀO13"/>
      <sheetName val="D_&amp;_W_sizes13"/>
      <sheetName val="Analisa_&amp;_Upah13"/>
      <sheetName val="Purchase_Order13"/>
      <sheetName val="Du_lieu14"/>
      <sheetName val="Phan_tich13"/>
      <sheetName val="Luong_NII13"/>
      <sheetName val="DINH_MUC_THI_NGHIEM13"/>
      <sheetName val="Luong_NI13"/>
      <sheetName val="CT_Thang_Mo13"/>
      <sheetName val="CT__PL13"/>
      <sheetName val="dongia__2_13"/>
      <sheetName val="Thép_CKN13"/>
      <sheetName val="GOC-KO_IN13"/>
      <sheetName val="MAU_8A13"/>
      <sheetName val="MAU_8B13"/>
      <sheetName val="MAU_913"/>
      <sheetName val="MAU_1013"/>
      <sheetName val="cash_budget13"/>
      <sheetName val="Dlieu_dau_vao13"/>
      <sheetName val="BANCO_(2)13"/>
      <sheetName val="MT_DPin_(2)13"/>
      <sheetName val="CHI_PHI11"/>
      <sheetName val="02__PTDG13"/>
      <sheetName val="Chiết_tính13"/>
      <sheetName val="DK1_Don_gia13"/>
      <sheetName val="Income_Statement13"/>
      <sheetName val="Shareholders'_Equity13"/>
      <sheetName val="VC_xd11"/>
      <sheetName val="Gia_VLTB11"/>
      <sheetName val="B_Luong11"/>
      <sheetName val="C_May11"/>
      <sheetName val="Don_gia_(khong_in)13"/>
      <sheetName val="1_MONG_1-213"/>
      <sheetName val="TB_NẶNG11"/>
      <sheetName val="Du_tru_CP-Bieu_0111"/>
      <sheetName val="dm_36611"/>
      <sheetName val="DM_606011"/>
      <sheetName val="Dự_thầu11"/>
      <sheetName val="Nhap_VT_oto11"/>
      <sheetName val="TH_TN11"/>
      <sheetName val="Bill_No_3_-_Prov__Sum_(Ph2&amp;3)11"/>
      <sheetName val="Hao_phí11"/>
      <sheetName val="Structure_data11"/>
      <sheetName val="đọc_số11"/>
      <sheetName val="Ma_don_vi11"/>
      <sheetName val="bang_cc11"/>
      <sheetName val="CP_Du_phong11"/>
      <sheetName val="THCP_Lap_dat11"/>
      <sheetName val="THCP_xay_dung11"/>
      <sheetName val="Tong_hop_kinh_phi11"/>
      <sheetName val="CP_HMC11"/>
      <sheetName val="HỆ_THỐNG_PHÒNG_CHÁY_CHỮA_CHÁY11"/>
      <sheetName val="HỆ_THỐNG_CẤP_THOÁT_NƯỚC11"/>
      <sheetName val="HỆ_THỐNG_ĐHKK11"/>
      <sheetName val="MÁY_PHÁT_ĐIỆN11"/>
      <sheetName val="HỆ_THỐNG_ĐIỆN11"/>
      <sheetName val="Thiết_bị_chính11"/>
      <sheetName val="Ｎｏ_1311"/>
      <sheetName val="DGchitiet_11"/>
      <sheetName val="wk_prgs11"/>
      <sheetName val="AG_Pipe_Qty_Analysis11"/>
      <sheetName val="2_1Warehouse_111"/>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Bill_2-Road_HR211"/>
      <sheetName val="Bill_3_-_Softscape_HR211"/>
      <sheetName val="0__Input10"/>
      <sheetName val="CĂN_HỘ_T16-17_11"/>
      <sheetName val="TRỤC_ĐỨNG_THOÁT_BẨN_T15-1711"/>
      <sheetName val="TRỤC_ĐỨNG_TM_T15-1711"/>
      <sheetName val="THEP_TAM11"/>
      <sheetName val="THEP_HÌNH11"/>
      <sheetName val="THEP_HINH11"/>
      <sheetName val="XA_GO11"/>
      <sheetName val="BANG_TRA11"/>
      <sheetName val="Main_Bldg-Rev0211"/>
      <sheetName val="D&amp;W_def_11"/>
      <sheetName val="Nhan_cong11"/>
      <sheetName val="Thiet_bi11"/>
      <sheetName val="Vat_tu11"/>
      <sheetName val="DM_ChiPhi11"/>
      <sheetName val="May_TC11"/>
      <sheetName val="TH_Kinh_phi11"/>
      <sheetName val="Ptvl_11"/>
      <sheetName val="Móng,_nền_11"/>
      <sheetName val="1_Requisition(E)11"/>
      <sheetName val="So_lieu_chung10"/>
      <sheetName val="MTO_REV_2(ARMOR)10"/>
      <sheetName val="Data_Wall11"/>
      <sheetName val="TONG_HOP11"/>
      <sheetName val="Tổng_GT11"/>
      <sheetName val="Chi_tiết_KL11"/>
      <sheetName val="khấu_trừ_phạt11"/>
      <sheetName val="GT__KHAU_TRU11"/>
      <sheetName val="HAO_HUT_VAT_TU_(2)11"/>
      <sheetName val="cao_độ11"/>
      <sheetName val="Dự_toán11"/>
      <sheetName val="Đơn_Giá_TH11"/>
      <sheetName val="Nhân_công11"/>
      <sheetName val="Phân_tích11"/>
      <sheetName val="C_P_Thiết_bị11"/>
      <sheetName val="T_H_Kinh_phí11"/>
      <sheetName val="Vật_tư11"/>
      <sheetName val="Trang_bìa11"/>
      <sheetName val="phan_tic_chi_tiet11"/>
      <sheetName val="gui_BKCT10"/>
      <sheetName val="DG_142610"/>
      <sheetName val="Don_gia_chi_tiet_DIEN_210"/>
      <sheetName val="Theo_doi_Doanh_thu_201710"/>
      <sheetName val="Chi_tiet_cong_no11"/>
      <sheetName val="Chi_tiet_-tong_9_thang10"/>
      <sheetName val="PHÁT_SINH_TẦNG_1_11"/>
      <sheetName val="PHÁT_SINH_TẦNG_211"/>
      <sheetName val="Hầm_chuyển_psinh11"/>
      <sheetName val="Ống_thẳng11"/>
      <sheetName val="Côn_thu11"/>
      <sheetName val="Vuông_tròn11"/>
      <sheetName val="Chân_rẽ11"/>
      <sheetName val="Chạc_ba11"/>
      <sheetName val="1_2_Staff_Schedule10"/>
      <sheetName val="BẢNG_ÁP_GIÁ_(in)10"/>
      <sheetName val="NT_(KL)_IN10"/>
      <sheetName val="DOM_D210"/>
      <sheetName val="nhà_ăn10"/>
      <sheetName val="Công_nhật10"/>
      <sheetName val="btkt_cột10"/>
      <sheetName val="3__CNT10"/>
      <sheetName val="unit_price_list(M)10"/>
      <sheetName val="Gia_vat_lieu10"/>
      <sheetName val="Precios_unitarios_AXH10"/>
      <sheetName val="TH_VL,_NC,_DDHT_Thanhphuoc10"/>
      <sheetName val="KL_THEP__GIAM_DO_DUNG_COUPLER10"/>
      <sheetName val="01_KL_THÉP_NHẬP_VỀ10"/>
      <sheetName val="2__NT_VLDV10"/>
      <sheetName val="GHI_CHU10"/>
      <sheetName val="1_BB_LMHT10"/>
      <sheetName val="B3A_-_TOWER_A10"/>
      <sheetName val="Annex_B10"/>
      <sheetName val="Doi_so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Cotthep_NPT10"/>
      <sheetName val="vl_nc_mtc10"/>
      <sheetName val="1__Office10"/>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1_Civil_(Org)10"/>
      <sheetName val="Bill_Prelim-CDT10"/>
      <sheetName val="Bill_BPTC-CDT10"/>
      <sheetName val="Chi_tiết_BPTC10"/>
      <sheetName val="Bill_BPTC-CDT_(PA_MCT_CDT)10"/>
      <sheetName val="Chi_tiết_BPTC_(PA_MCT_CDT)10"/>
      <sheetName val="DM-VNT_ko_sd10"/>
      <sheetName val="Bê_tông_bảo_vệ10"/>
      <sheetName val="01__Data10"/>
      <sheetName val="Neo,_nối_cốt_thép_dầm,_cột10"/>
      <sheetName val="Uốn_móc_cốt_thép10"/>
      <sheetName val="Tiêu_chuẩn_cốt_thép10"/>
      <sheetName val="Bảng_đo_bóc_KL_OLK-0910"/>
      <sheetName val="6_3_CHI_TIET_OLK-0910"/>
      <sheetName val="KL_thep_lam_sat10"/>
      <sheetName val="Tien_Thuong10"/>
      <sheetName val="NC_XL_6T_cuoi_01_CTy10"/>
      <sheetName val="Data_-6T_dau10"/>
      <sheetName val="Cong_6T10"/>
      <sheetName val="Q_A01_2-Sh10"/>
      <sheetName val="Danh_mục9"/>
      <sheetName val="PV_Graph_Data9"/>
      <sheetName val="TLG_Type10"/>
      <sheetName val="1_San_10"/>
      <sheetName val="Tong_hop_vat_tu10"/>
      <sheetName val="KHOI_LUONG15-410"/>
      <sheetName val="Dot_410"/>
      <sheetName val="BTK-Dai_Hoc_Kien_Giang9"/>
      <sheetName val="DM_336cai_tao10"/>
      <sheetName val="HRG_BHN10"/>
      <sheetName val="CĂN_ĐH10"/>
      <sheetName val="doanh_thu9"/>
      <sheetName val="Dutoan_KL9"/>
      <sheetName val="MB_DT_029"/>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2_CDPS10"/>
      <sheetName val="Chi_phi_van_chuyen10"/>
      <sheetName val="Dgia_vat_tu10"/>
      <sheetName val="Don_gia_III10"/>
      <sheetName val="D÷_liÖu10"/>
      <sheetName val="TH_các_CC10"/>
      <sheetName val="Heso_DZ10"/>
      <sheetName val="DG_BINH_THUAN10"/>
      <sheetName val="7_Khau_tru_10"/>
      <sheetName val="4_CĂN10"/>
      <sheetName val="B-2__(DPP)10"/>
      <sheetName val="Financ__Overview9"/>
      <sheetName val="Div26_-_Elect10"/>
      <sheetName val="DT_hợp_đồng9"/>
      <sheetName val="Bảng_KL_đợt_19"/>
      <sheetName val="13_BANG_CT9"/>
      <sheetName val="14_MMUS_GIUA_NHIP9"/>
      <sheetName val="4_HSPBngang9"/>
      <sheetName val="6_Tinh_tai9"/>
      <sheetName val="2_NSl9"/>
      <sheetName val="17_US_CHU_tho_a_b9"/>
      <sheetName val="15_MMUS_GOI9"/>
      <sheetName val="Don_gia_NC10"/>
      <sheetName val="gia_vt,nc,may9"/>
      <sheetName val="TINH_GIA_-_SAN_XUAT_Vertico9"/>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Bieu_gia_HD9"/>
      <sheetName val="Huong_dan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Tổng_hợp_KPHM9"/>
      <sheetName val="Dinh_muc9"/>
      <sheetName val="DZ_22KV9"/>
      <sheetName val="5_2_1_Đo_bóc_KL_OLK-069"/>
      <sheetName val="KS_tuyen9"/>
      <sheetName val="Bang_chiet_tinh_TBA9"/>
      <sheetName val="GIÁ_DỰ_THẦU_30_CĂN9"/>
      <sheetName val="So_sanh9"/>
      <sheetName val="DT__NHA_XUONG9"/>
      <sheetName val="EQUIP_LIST9"/>
      <sheetName val="DG_Chi_tiet9"/>
      <sheetName val="_1710_HOINGHINLD9"/>
      <sheetName val="99_(2)9"/>
      <sheetName val="134_9"/>
      <sheetName val="DG_49709"/>
      <sheetName val="4_2_1_Đo_bóc_KL_OLK-069"/>
      <sheetName val="4_1_1_CHI_TIET_OLK-069"/>
      <sheetName val="BU_LONG9"/>
      <sheetName val="Electrical_Works9"/>
      <sheetName val="H_T__INCOMING_SYSTEM9"/>
      <sheetName val="Cash_Flow9"/>
      <sheetName val="THONG_SO9"/>
      <sheetName val="Đơn_giá_chi_tiết_TN_399"/>
      <sheetName val="Gia_VT-TB9"/>
      <sheetName val="noi_suy_xa9"/>
      <sheetName val="noi_suy_xa_thu_hoi9"/>
      <sheetName val="Tính_giá_NC9"/>
      <sheetName val="Tiên_lượng9"/>
      <sheetName val="SL_cước9"/>
      <sheetName val="Thuyết_minh9"/>
      <sheetName val="Đơn_giá_máy9"/>
      <sheetName val="¥_9"/>
      <sheetName val="Bill_No_1_69"/>
      <sheetName val="Bill_No_1_109"/>
      <sheetName val="Bill_No_3_39"/>
      <sheetName val="Bill_No_1_49"/>
      <sheetName val="Bill_No_1_79"/>
      <sheetName val="Summary_Bill_No__39"/>
      <sheetName val="Tong_DT8"/>
      <sheetName val="phan_tich_don_gia8"/>
      <sheetName val="Bù_giá_CM8"/>
      <sheetName val="Tien_Luong8"/>
      <sheetName val="Bán_đợt_1_trang8"/>
      <sheetName val="Unit_price8"/>
      <sheetName val="3__KC_-_PODIUM8"/>
      <sheetName val="Chiet_tinh_dz358"/>
      <sheetName val="Breakdown_(B)8"/>
      <sheetName val="U_P_Breakdown8"/>
      <sheetName val="Unit_price(Updateting)8"/>
      <sheetName val="Cost_List8"/>
      <sheetName val="Detail_Cost8"/>
      <sheetName val="IC_Price_New8"/>
      <sheetName val="Summary_Table8"/>
      <sheetName val="Sales_Person8"/>
      <sheetName val="Bidding_Entity8"/>
      <sheetName val="CTDZ6kv_(gd1)_8"/>
      <sheetName val="CTDZ_0_4+cto_(GD1)8"/>
      <sheetName val="CTTBA_(gd1)8"/>
      <sheetName val="03_Detailed8"/>
      <sheetName val="01_Bid_Price_summary8"/>
      <sheetName val="Home_Office_Manhours8"/>
      <sheetName val="Field_SPV_Barchart8"/>
      <sheetName val="Luong_BN8"/>
      <sheetName val="Luong_TB8"/>
      <sheetName val="Ca_may_TB8"/>
      <sheetName val="Ca_máy_BN8"/>
      <sheetName val="Vật_liệu8"/>
      <sheetName val="LX_-TT058"/>
      <sheetName val="NC_Moi_TT058"/>
      <sheetName val="CHITIET_VL-NCHT1_(2)8"/>
      <sheetName val="IMF_Code8"/>
      <sheetName val="Subsidiary_Calculation8"/>
      <sheetName val="5_2_1_Đo_bóc_KL_OLK-108"/>
      <sheetName val="Bia_lot8"/>
      <sheetName val="DT_san_XD-So_lieu_cu8"/>
      <sheetName val="don_gia_14268"/>
      <sheetName val="Cau_tao_gia_xay_to4"/>
      <sheetName val="Phu_Bai_Bridge8"/>
      <sheetName val="Chu_dau_tu4"/>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THÔNG_TIN4"/>
      <sheetName val="BẢNG_DIỄN_GIẢI_KL_(7)8"/>
      <sheetName val="THPDMoi__(2)4"/>
      <sheetName val="t-h_HA_THE4"/>
      <sheetName val="TH_XL4"/>
      <sheetName val="CHITIET_VL-NC4"/>
      <sheetName val="0_Data1"/>
      <sheetName val="0_Data_new1"/>
      <sheetName val="Aging_Sept2"/>
      <sheetName val="Bank_Rev1"/>
      <sheetName val="BP_DECLINE_IT1"/>
      <sheetName val="Input_List1"/>
      <sheetName val="Valid_data_revised1"/>
      <sheetName val="DETAIL_MIX_%_REPORT1"/>
      <sheetName val="Fill_this_out_first___1"/>
      <sheetName val="Interdependent_CAT"/>
      <sheetName val="BANG TONGHOP"/>
      <sheetName val="SUMMARY QUANTITIES"/>
      <sheetName val="PHÁT_SINH_TẦNG_290"/>
      <sheetName val="IV.1.Lkdt"/>
      <sheetName val="III.2.dah"/>
      <sheetName val="II.2.dn"/>
      <sheetName val="IV.2.Lkdd"/>
      <sheetName val="III.1.tai"/>
      <sheetName val="S - Sugar production"/>
      <sheetName val="KL thanh toan-Xuan Dao"/>
      <sheetName val="ca_máy7"/>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PU_ITALY_46"/>
      <sheetName val="SGC_RATE3"/>
      <sheetName val="DM_DU_AN3"/>
      <sheetName val="DM_TP_3"/>
      <sheetName val="File_Chi_tiet3"/>
      <sheetName val="2__BBNT_KLHT3"/>
      <sheetName val="Dashboard_-_BQL_-_VHL3"/>
      <sheetName val="Khai_toan3"/>
      <sheetName val="Phu_luc_01_1_EPC_P11-143"/>
      <sheetName val="TDT_P11-P143"/>
      <sheetName val="Chi_phi_khac_3"/>
      <sheetName val="Hang_muc_Chung3"/>
      <sheetName val="Bia_Phu_Luc3"/>
      <sheetName val="DATA_1_CHUNG3"/>
      <sheetName val="Muc_luc3"/>
      <sheetName val="Tra_cuu_9573"/>
      <sheetName val="Tru_TT3"/>
      <sheetName val="Thg_043"/>
      <sheetName val="Thg_053"/>
      <sheetName val="Thg_063"/>
      <sheetName val="Thg_073"/>
      <sheetName val="Thg_083"/>
      <sheetName val="Thg_093"/>
      <sheetName val="Thg_103"/>
      <sheetName val="Thg_113"/>
      <sheetName val="Thg_123"/>
      <sheetName val="TH_khoi_luong3"/>
      <sheetName val="Chi_tiet_khoi_luong3"/>
      <sheetName val="TK_thep3"/>
      <sheetName val="CT_THOÁT_WC_VP3"/>
      <sheetName val="CT_CẤP_WC_VP3"/>
      <sheetName val="CT_THOÁT_MƯA_VP_TRỤC_LỚN3"/>
      <sheetName val="CT_THOÁT_MƯA_VP_TRỤC_NHỎ3"/>
      <sheetName val="Share_Price_20022"/>
      <sheetName val="Danh_mục_khối3"/>
      <sheetName val="Danh_mục_đơn_vị_-phòng_chức_nă3"/>
      <sheetName val="Currency_Rate3"/>
      <sheetName val="Probbl_-_Production3"/>
      <sheetName val="w't_table3"/>
      <sheetName val="BILL_34Āᐁë3"/>
      <sheetName val="LUONG_SCL3"/>
      <sheetName val="KEILA_TP_2020-073"/>
      <sheetName val="CHI_PHÍ_NHÔM3"/>
      <sheetName val="CHITIET_VL-NC-TT1p3"/>
      <sheetName val="NHOM_KINH2"/>
      <sheetName val="CFA_(ME)3"/>
      <sheetName val="MEP_Building3"/>
      <sheetName val="BOM-13_11-Other(PS1+PS2)3"/>
      <sheetName val="Dinh_Muc_Vat_Tu3"/>
      <sheetName val="mã_3"/>
      <sheetName val="Service_Cost_2"/>
      <sheetName val="Don_gia_Tay_Ninh2"/>
      <sheetName val="Don_gia_Dak_Lak2"/>
      <sheetName val="streeta_and_cacth_pit2"/>
      <sheetName val="Daf_12"/>
      <sheetName val="Chao_gia_T12_RE2"/>
      <sheetName val="Chênh_lệch_máy_thi_công2"/>
      <sheetName val="Chênh_lệch_nhân_công2"/>
      <sheetName val="Chênh_lệch_vật_liệu2"/>
      <sheetName val="Auto_Monthly_Inputs_1"/>
      <sheetName val="Gia_NC_theo_TT051"/>
      <sheetName val="Land_Dev't__Ph-11"/>
      <sheetName val="Hac_Lots1"/>
      <sheetName val="4-Lane_bridge1"/>
      <sheetName val="Res_Lots1"/>
      <sheetName val="Spine_Road1"/>
      <sheetName val="Merit_&amp;_Market_Grid2"/>
      <sheetName val="BC_chi_tiết_TT1"/>
      <sheetName val="Nhập_liệu1"/>
      <sheetName val="Boc_KL_DAT+CAT+BT1"/>
      <sheetName val="Boc_KL_thép1"/>
      <sheetName val="Bieu_do_nhan_luc1"/>
      <sheetName val="Piano_Montaggio_PO-02_bozza2"/>
      <sheetName val="sales_current_month46"/>
      <sheetName val="View_Variance46"/>
      <sheetName val="Don_gia_XD2"/>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5_2_1_Đo_bóc_KL_OLK-071"/>
      <sheetName val="Define_finishing1"/>
      <sheetName val="DGKL_TRỤC_NGOAI_NHA1"/>
      <sheetName val="Sum_ELE__CAP_S1-4__1"/>
      <sheetName val="Luong_(TP_Việt_Trì)1"/>
      <sheetName val="So_sanh_gia1"/>
      <sheetName val="Luong_2622EVN1"/>
      <sheetName val="Cuoc_1"/>
      <sheetName val="gia_chao1"/>
      <sheetName val="Vat_lieu_BTN1"/>
      <sheetName val="Dai_tu1"/>
      <sheetName val="DSV6_Summ1"/>
      <sheetName val="Bill_21"/>
      <sheetName val="Bill_31"/>
      <sheetName val="Bill_4a_-_1A1"/>
      <sheetName val="Bill_4a_(Fiber)_-_1A1"/>
      <sheetName val="Bill_4b1"/>
      <sheetName val="Bill_4c1"/>
      <sheetName val="Bill_51"/>
      <sheetName val="Bill_4a_-_1B1"/>
      <sheetName val="Bill_4a_(Fiber)_-_1B1"/>
      <sheetName val="PHẦN_KIẾN_TRÚC1"/>
      <sheetName val="CONSOIDATE_41"/>
      <sheetName val="CONSOIDATE_21"/>
      <sheetName val="Input_-_Facilities1"/>
      <sheetName val="BP_CAPEX_MoD-100%_Area_4_USD1"/>
      <sheetName val="Danhsach_12"/>
      <sheetName val="Elemental_Breakdown+20%1"/>
      <sheetName val="DB_FEE"/>
      <sheetName val="BHYT_Tự_Nguyện_-_Vinschool-Mau_"/>
      <sheetName val="NC_CU1"/>
      <sheetName val="Committed_Items1"/>
      <sheetName val="Corner_Arch1"/>
      <sheetName val="End_Arch1"/>
      <sheetName val="Intermediate_Arch1"/>
      <sheetName val="reinforcement_6751"/>
      <sheetName val="ext_wall_fin_qty1"/>
      <sheetName val="SL_Plum_1"/>
      <sheetName val="Physical_Schedule_3D1"/>
      <sheetName val="Hrg_Readymix1"/>
      <sheetName val="Cước_CG1"/>
      <sheetName val="MTO_REV_01"/>
      <sheetName val="242_3_summaryOPC1"/>
      <sheetName val="1_1General1"/>
      <sheetName val="6__Scope_of_work_1"/>
      <sheetName val="4_6_Phân_tích_nhân_sự_1"/>
      <sheetName val="4_5_Mức_độ_tham_gia_dự_án1"/>
      <sheetName val="DO_AM_DT1"/>
      <sheetName val="0,SO_LIEU_DAU_VAO1"/>
      <sheetName val="Adj_entries_"/>
      <sheetName val="Annexure_1"/>
      <sheetName val="Annexure_2"/>
      <sheetName val="Updated_2018_COA"/>
      <sheetName val="IC_Listing"/>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CDPS_SAU_KC"/>
      <sheetName val="Income_Statement14"/>
      <sheetName val="02__PHAN_TICH1"/>
      <sheetName val="03__NGAN_SACH1"/>
      <sheetName val="Da_xay_dung1"/>
      <sheetName val="6_9_DM_CTP"/>
      <sheetName val="01__Nha_xuong1"/>
      <sheetName val="SCB_-_Annexure_A1"/>
      <sheetName val="PL6-Revenue_Bridge1"/>
      <sheetName val="Inventory_data46"/>
      <sheetName val="FORECAST_x_FAMILIA43"/>
      <sheetName val="Space_Analysis43"/>
      <sheetName val="CADE_DETAIL19"/>
      <sheetName val="OC5-Push_Diag1"/>
      <sheetName val="Franchise_Input1"/>
      <sheetName val="Project_ODC_NDEU1"/>
      <sheetName val="Inter_connect_Revenue1"/>
      <sheetName val="2020_RFS_Summary1"/>
      <sheetName val="Well_Construction_Summary1"/>
      <sheetName val="RFS_2020_-_Details_and_Notes1"/>
      <sheetName val="AN_20001"/>
      <sheetName val="Loại_cọc_P2"/>
      <sheetName val="DLC_DIEN_AP"/>
      <sheetName val="SL_dau_tien"/>
      <sheetName val="BASE_GRAPHE"/>
      <sheetName val="ADJ_-_RATE"/>
      <sheetName val="Bill_rekap"/>
      <sheetName val="Cash_Flow_bulanan"/>
      <sheetName val="CươcVC_tinh"/>
      <sheetName val="Don_vi"/>
      <sheetName val="Don_gia_vung_III"/>
      <sheetName val="Don_gia_III11"/>
      <sheetName val="Don_gia_CT"/>
      <sheetName val="입찰내역_발주처_양식"/>
      <sheetName val="3_공통공사대비"/>
      <sheetName val="PLHD_doi_cot_ham_0101-04"/>
      <sheetName val="KL_CHI_TIẾT_(2)"/>
      <sheetName val="Ca_may"/>
      <sheetName val="PRB_Expense_Q4_201316"/>
      <sheetName val="P&amp;L_by_Month1"/>
      <sheetName val="Tonghop_theo_Vendor"/>
      <sheetName val="Tu_dien"/>
      <sheetName val="T_kê"/>
      <sheetName val="dulieu_cot"/>
      <sheetName val="Luong_TT05"/>
      <sheetName val="Bank_Bal__Dec_22"/>
      <sheetName val="Vat_lieu_cat_song_rac"/>
      <sheetName val="Other_assumptions1"/>
      <sheetName val="Field_Lists1"/>
      <sheetName val="CUSTOMER_GROUP_WISE"/>
      <sheetName val="Q4_2009_History"/>
      <sheetName val="_Final_Balance_Sheet"/>
      <sheetName val="Interest_on_WC"/>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Giai_trinh"/>
      <sheetName val="2__Summary-cash"/>
      <sheetName val="Beam_reinfocement_schedule"/>
      <sheetName val="Thong_so_dam"/>
      <sheetName val="Wall_Block_C"/>
      <sheetName val="General_Schedule"/>
      <sheetName val="ĐM4970_2016(Lap_dat_TBA)"/>
      <sheetName val="Gia_Nhan_công"/>
      <sheetName val="Đon_gia_228_sua_chua"/>
      <sheetName val="ĐM01_2000(thinghiem_ĐZTTĐL)"/>
      <sheetName val="ĐM1781_2007(T_N_đien_ĐZ&amp;TBA)"/>
      <sheetName val="Cuoc_van_chuyen"/>
      <sheetName val="주주명부&lt;끝&gt;"/>
      <sheetName val="GDLQ"/>
      <sheetName val="Currency Codes"/>
      <sheetName val="Scoping"/>
      <sheetName val="Expectation"/>
      <sheetName val="Variance threshold"/>
      <sheetName val="VIKAR"/>
      <sheetName val="Risk Assessment"/>
      <sheetName val="Exhibit 2"/>
      <sheetName val="FINALPHP"/>
      <sheetName val="CY17"/>
      <sheetName val="Risk_Assessment"/>
      <sheetName val="foumula"/>
      <sheetName val="Form 23"/>
      <sheetName val="Mapping"/>
      <sheetName val="Fx Rates"/>
      <sheetName val="Data 6,7,9"/>
      <sheetName val="Data 8"/>
      <sheetName val="PU_ITALY_47"/>
      <sheetName val="sales_current_month47"/>
      <sheetName val="View_Variance47"/>
      <sheetName val="Inventory_data47"/>
      <sheetName val="FORECAST_x_FAMILIA44"/>
      <sheetName val="Space_Analysis44"/>
      <sheetName val="CADE_DETAIL20"/>
      <sheetName val="PRB_Expense_Q4_201317"/>
      <sheetName val="P&amp;L_by_Month2"/>
      <sheetName val="Committed_Items2"/>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final_list_200531"/>
      <sheetName val="Tro_giup30"/>
      <sheetName val="Labour_Summary22"/>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Share_Price_200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2. A&amp;C Database"/>
      <sheetName val="CMT retrive"/>
      <sheetName val="Sales Seasonality by Month"/>
      <sheetName val="THAM CHIẾU"/>
      <sheetName val="PL-F&amp;B"/>
      <sheetName val="Pcos"/>
      <sheetName val="Sales"/>
      <sheetName val="Main Model"/>
      <sheetName val="EngagementsExportExcel"/>
      <sheetName val="Feuil2"/>
      <sheetName val="Feuil16"/>
      <sheetName val="Feuil1"/>
      <sheetName val="codes transitn"/>
      <sheetName val="CEREAS"/>
      <sheetName val="IMPACTS"/>
      <sheetName val="Phase"/>
      <sheetName val="retenue a la source"/>
      <sheetName val="GSG"/>
      <sheetName val="TOP8"/>
      <sheetName val="VariationsERP"/>
      <sheetName val="Macros"/>
      <sheetName val="AP codes"/>
      <sheetName val="TVA mention"/>
      <sheetName val="IMPACT base"/>
      <sheetName val="bill rate"/>
      <sheetName val="EngagementsExportExcel (2)"/>
      <sheetName val="Feuil17"/>
      <sheetName val="liste AGM"/>
      <sheetName val="hinhhoc"/>
      <sheetName val="XZLC003_PART1"/>
      <sheetName val="Wall Pier"/>
      <sheetName val="Ntt_Form"/>
      <sheetName val="MVT"/>
      <sheetName val="cot_xa"/>
      <sheetName val="Chung"/>
      <sheetName val="cPanel"/>
      <sheetName val="GC"/>
      <sheetName val="HG_Info"/>
      <sheetName val="Nghỉ lễ"/>
      <sheetName val="Mác"/>
      <sheetName val="QC"/>
      <sheetName val="CO"/>
      <sheetName val="Bangtrachieudaicoc"/>
      <sheetName val="Bar"/>
      <sheetName val="DA01.HD-List"/>
      <sheetName val="DM01.CDT"/>
      <sheetName val="DM02.NT"/>
      <sheetName val="NT01.HD-List"/>
      <sheetName val="DG CANTHO"/>
      <sheetName val="M 67"/>
      <sheetName val="NK"/>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단면가정"/>
      <sheetName val="Nhân_cô_x0000_g6"/>
      <sheetName val="Đường dây"/>
      <sheetName val="Vị trí"/>
      <sheetName val="datamong"/>
      <sheetName val="Sheet1 (2)"/>
      <sheetName val="Chi Thao"/>
      <sheetName val="Bang luong"/>
      <sheetName val="Sheet1_(2)"/>
      <sheetName val="Chi_Thao"/>
      <sheetName val="Bang_luong"/>
      <sheetName val="BS_EN"/>
      <sheetName val="BS_VN"/>
      <sheetName val="CF_VN "/>
      <sheetName val="PL_VN"/>
      <sheetName val="Comparative figures EN"/>
      <sheetName val="Related Parties"/>
      <sheetName val="Comparative figures VN"/>
      <sheetName val="Thanh toan"/>
      <sheetName val="3.DT Khu vuc"/>
      <sheetName val="7. DM Vị trí công việc"/>
      <sheetName val="Lưu đồ sx_PÁ sản xuất"/>
      <sheetName val="Total_Cost"/>
      <sheetName val="COMBBOYEOY"/>
      <sheetName val="COA"/>
      <sheetName val="GeneralInfo"/>
      <sheetName val="0220"/>
      <sheetName val="B30"/>
      <sheetName val="XÁC  NHẬN THANH TOÁN"/>
      <sheetName val="XÁC NHẬN GIÁ TRỊ"/>
      <sheetName val="XÁC NHẬN KL"/>
      <sheetName val="DMHHOA"/>
      <sheetName val="DM 1781"/>
      <sheetName val="DM203"/>
      <sheetName val="Giá đến hiện trường"/>
      <sheetName val="DG 285"/>
      <sheetName val="DG  286"/>
      <sheetName val="DG 85"/>
      <sheetName val="DG 89"/>
      <sheetName val="DGVCTC 285"/>
      <sheetName val="M6A-208 Steering dust"/>
      <sheetName val="JT3.0견적-구1"/>
      <sheetName val="CPKS_TK"/>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Du_lieu_ban_dau"/>
      <sheetName val="GZ_TP"/>
      <sheetName val="GZ_VT"/>
      <sheetName val="5_Gia"/>
      <sheetName val="CP_NC-MTC_XD"/>
      <sheetName val="Danh_sach_KV2"/>
      <sheetName val="Danh_sach_doan_KT"/>
      <sheetName val="bar_nor"/>
      <sheetName val="conc_nor"/>
      <sheetName val="conc_frus"/>
      <sheetName val="conc_trap"/>
      <sheetName val="bar_frus"/>
      <sheetName val="bar_trap"/>
      <sheetName val="Gia_HĐ"/>
      <sheetName val="List_Danh_mục_nghiệm_thu"/>
      <sheetName val="unit_weight"/>
      <sheetName val="Factor_F_Data"/>
      <sheetName val="bang_1_NCXD"/>
      <sheetName val="bang_1_NCXD_(V_I)"/>
      <sheetName val="May_Goc_(QD2436)"/>
      <sheetName val="VC_theo_cuoc_tinh"/>
      <sheetName val="BCVC__"/>
      <sheetName val="INDEX_HẠ_TẦNG"/>
      <sheetName val="CTG_HẠ_TẦNG"/>
      <sheetName val="DGG_HẠ_TẦNG"/>
      <sheetName val="DGG_LB_CỌC"/>
      <sheetName val="DGG_MT_CỌC"/>
      <sheetName val="INFO_CỌC"/>
      <sheetName val="INDEX_CỌC"/>
      <sheetName val="Du_lieu_TKT"/>
      <sheetName val="TÍNH_TOÁN_KHỐI_LƯỢNG_P6"/>
      <sheetName val="간접비_총괄표"/>
      <sheetName val="Bảng_dung_trọng"/>
      <sheetName val="TAIKHOAN"/>
      <sheetName val="COST"/>
      <sheetName val="consilidate"/>
      <sheetName val="Building"/>
      <sheetName val="Bang gia 2011.10.12"/>
      <sheetName val="DGCT_TRẦN_NLW7"/>
      <sheetName val="p2-1"/>
      <sheetName val="accom cash"/>
      <sheetName val="Du toan XD"/>
      <sheetName val="AUTOMATIC SELECT"/>
      <sheetName val="U.P List"/>
      <sheetName val="Thong tin DA"/>
      <sheetName val="정부노임단가"/>
      <sheetName val="GIA THEP"/>
      <sheetName val="Hoi gia"/>
      <sheetName val="BUSPLAN"/>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Cashflow Analysis"/>
      <sheetName val="R2564AHDTS"/>
      <sheetName val="Labor Sum"/>
      <sheetName val="石炭性状"/>
      <sheetName val="CMS"/>
      <sheetName val="CuttingList"/>
      <sheetName val="Expediting"/>
      <sheetName val="INVENTORY"/>
      <sheetName val="MIR"/>
      <sheetName val="MIRStatus"/>
      <sheetName val="REM"/>
      <sheetName val="RevLog"/>
      <sheetName val="SUM_MIR"/>
      <sheetName val="Totals"/>
      <sheetName val="FInput"/>
      <sheetName val="extruder"/>
      <sheetName val="Sheet10"/>
      <sheetName val="Sheet19"/>
      <sheetName val="Sheet16"/>
      <sheetName val="Sheet6"/>
      <sheetName val="Sheet11"/>
      <sheetName val="Sheet12"/>
      <sheetName val="Tuning SF"/>
      <sheetName val="M02 TH SP XKGC"/>
      <sheetName val="4. Đo bóc KL"/>
      <sheetName val="Dinh muc CP KTCB khac"/>
      <sheetName val="TH May TC"/>
      <sheetName val="KLDT DIEN"/>
      <sheetName val="PTVT DIEN"/>
      <sheetName val="Thong ke thiet bi"/>
      <sheetName val="General_Item&amp;General_Requireme@"/>
      <sheetName val="V.c noi bo"/>
      <sheetName val="質疑回答書"/>
      <sheetName val="5201.2004"/>
      <sheetName val="sub struc-Omission"/>
      <sheetName val="SUMMARY "/>
      <sheetName val="분석"/>
      <sheetName val="wall"/>
      <sheetName val="fromNga"/>
      <sheetName val="Tinh toan"/>
      <sheetName val="Apt내역"/>
      <sheetName val="Ratio Budget"/>
      <sheetName val="TGR"/>
      <sheetName val="Elim CKR"/>
      <sheetName val="CKR"/>
      <sheetName val="PPh 22"/>
      <sheetName val="PF-OFFICE"/>
      <sheetName val="ALOKASI"/>
      <sheetName val="TB2003"/>
      <sheetName val="SUM Detail"/>
      <sheetName val="Rates"/>
      <sheetName val="Vendors"/>
      <sheetName val="PERHITUNGAN  KEEKONOMIAN"/>
      <sheetName val="SENSITIVITAS"/>
      <sheetName val="AllInEst"/>
      <sheetName val="PT"/>
      <sheetName val=" DKM"/>
      <sheetName val="PropSum"/>
      <sheetName val="rms mek"/>
      <sheetName val="Customer_Country"/>
      <sheetName val="A3"/>
      <sheetName val="LinkData"/>
      <sheetName val="Current Bulk"/>
      <sheetName val="Cumulative Bulk"/>
      <sheetName val="batch"/>
      <sheetName val="Prod99stand"/>
      <sheetName val="T1"/>
      <sheetName val="INVDAYS"/>
      <sheetName val="P&amp;L"/>
      <sheetName val="IS Summary-96"/>
      <sheetName val="作業量(基本工作量)"/>
      <sheetName val="目標"/>
      <sheetName val="Dept"/>
      <sheetName val="Okt"/>
      <sheetName val="Pasuruan"/>
      <sheetName val="Ketapang"/>
      <sheetName val="Pasuruan Fish"/>
      <sheetName val="PST"/>
      <sheetName val="合成単価作成・-BLDG"/>
      <sheetName val="Tabel-tabel"/>
      <sheetName val="SAT-BHN"/>
      <sheetName val="HARGA MATERIAL"/>
      <sheetName val="R&amp;P"/>
      <sheetName val="QMS2007"/>
      <sheetName val="Breadown"/>
      <sheetName val="_Payroll_Empl_(Wkng)"/>
      <sheetName val="Cost_of_DM_Water1"/>
      <sheetName val="_Payroll_Empl_(Wkng)1"/>
      <sheetName val="Merit_&amp;_Market_Grid3"/>
      <sheetName val="BP_DECLINE_IT2"/>
      <sheetName val="Input_List2"/>
      <sheetName val="Valid_data_revised2"/>
      <sheetName val="AN_20002"/>
      <sheetName val="OC5-Push_Diag2"/>
      <sheetName val="Franchise_Input2"/>
      <sheetName val="repeatative_rejection2"/>
      <sheetName val="General_Info2"/>
      <sheetName val="Full_PBD2"/>
      <sheetName val="Non-Statistical_Sampling2"/>
      <sheetName val="98FORECAST_(1)2"/>
      <sheetName val="Fixed_asset_register2"/>
      <sheetName val="DETAIL_MIX_%_REPORT2"/>
      <sheetName val="2020_RFS_Summary2"/>
      <sheetName val="Well_Construction_Summary2"/>
      <sheetName val="RFS_2020_-_Details_and_Notes2"/>
      <sheetName val="Bank_Rev2"/>
      <sheetName val="DIV_INC2"/>
      <sheetName val="A1_-_Income_Statement2"/>
      <sheetName val="SCB_-_Annexure_A2"/>
      <sheetName val="PL6-Revenue_Bridge2"/>
      <sheetName val="Fill_this_out_first___2"/>
      <sheetName val="Inter_connect_Revenue2"/>
      <sheetName val="Cost_of_DM_Water2"/>
      <sheetName val="_Payroll_Empl_(Wkng)2"/>
      <sheetName val="Purchase_Calc_1"/>
      <sheetName val="Balance_Sheet1"/>
      <sheetName val="Report_Summary1"/>
      <sheetName val="Monthly_Notes1"/>
      <sheetName val="Purchase_Calc_2"/>
      <sheetName val="Balance_Sheet2"/>
      <sheetName val="Report_Summary2"/>
      <sheetName val="Monthly_Notes2"/>
      <sheetName val="Visor"/>
      <sheetName val="Original ED&amp;D summary"/>
      <sheetName val="SPC_OC"/>
      <sheetName val="Sales Initiation (5)"/>
      <sheetName val="Timing-1 (6)"/>
      <sheetName val="dashboard (1)"/>
      <sheetName val="standards trend (4)"/>
      <sheetName val="Range"/>
      <sheetName val="TOC"/>
      <sheetName val="月度不良集計"/>
      <sheetName val="LCL P_L10JUl02"/>
      <sheetName val="DN_TIME 02"/>
      <sheetName val="DN_TIME 14"/>
      <sheetName val="REPORT"/>
      <sheetName val="HELP"/>
      <sheetName val="MS６ OUT"/>
      <sheetName val="BASIC DATA"/>
      <sheetName val="C100-KICK"/>
      <sheetName val="表"/>
      <sheetName val="be"/>
      <sheetName val="99.1海業提示コスト(収容数１２,８００)"/>
      <sheetName val="Sales_Initiation_(5)"/>
      <sheetName val="Timing-1_(6)"/>
      <sheetName val="dashboard_(1)"/>
      <sheetName val="standards_trend_(4)"/>
      <sheetName val="LCL_P_L10JUl02"/>
      <sheetName val="DN_TIME_02"/>
      <sheetName val="DN_TIME_14"/>
      <sheetName val="MS６_OUT"/>
      <sheetName val="BASIC_DATA"/>
      <sheetName val="99_1海業提示コスト(収容数１２,８００)"/>
      <sheetName val="Reference"/>
      <sheetName val="Merit_&amp;_Market_Grid4"/>
      <sheetName val="BP_DECLINE_IT3"/>
      <sheetName val="Input_List3"/>
      <sheetName val="Valid_data_revised3"/>
      <sheetName val="AN_20003"/>
      <sheetName val="OC5-Push_Diag3"/>
      <sheetName val="Franchise_Input3"/>
      <sheetName val="repeatative_rejection3"/>
      <sheetName val="General_Info3"/>
      <sheetName val="Full_PBD3"/>
      <sheetName val="Non-Statistical_Sampling3"/>
      <sheetName val="98FORECAST_(1)3"/>
      <sheetName val="Fixed_asset_register3"/>
      <sheetName val="DETAIL_MIX_%_REPORT3"/>
      <sheetName val="2020_RFS_Summary3"/>
      <sheetName val="Well_Construction_Summary3"/>
      <sheetName val="RFS_2020_-_Details_and_Notes3"/>
      <sheetName val="Bank_Rev3"/>
      <sheetName val="DIV_INC3"/>
      <sheetName val="A1_-_Income_Statement3"/>
      <sheetName val="SCB_-_Annexure_A3"/>
      <sheetName val="PL6-Revenue_Bridge3"/>
      <sheetName val="Fill_this_out_first___3"/>
      <sheetName val="Inter_connect_Revenue3"/>
      <sheetName val="Cost_of_DM_Water3"/>
      <sheetName val="_Payroll_Empl_(Wkng)3"/>
      <sheetName val="1__Questionnaire"/>
      <sheetName val="Insight_28-6-00"/>
      <sheetName val="DL_codes"/>
      <sheetName val="Simulator_Detail"/>
      <sheetName val="Trnf_to_Reimb_"/>
      <sheetName val="TCM_EXT_Catalogue2"/>
      <sheetName val="CDN"/>
      <sheetName val="professional Services"/>
      <sheetName val="Merit_&amp;_Market_Grid5"/>
      <sheetName val="BP_DECLINE_IT4"/>
      <sheetName val="Input_List4"/>
      <sheetName val="Valid_data_revised4"/>
      <sheetName val="AN_20004"/>
      <sheetName val="OC5-Push_Diag4"/>
      <sheetName val="Franchise_Input4"/>
      <sheetName val="repeatative_rejection4"/>
      <sheetName val="General_Info4"/>
      <sheetName val="Full_PBD4"/>
      <sheetName val="Non-Statistical_Sampling4"/>
      <sheetName val="98FORECAST_(1)4"/>
      <sheetName val="Fixed_asset_register4"/>
      <sheetName val="DETAIL_MIX_%_REPORT4"/>
      <sheetName val="2020_RFS_Summary4"/>
      <sheetName val="Well_Construction_Summary4"/>
      <sheetName val="RFS_2020_-_Details_and_Notes4"/>
      <sheetName val="Bank_Rev4"/>
      <sheetName val="DIV_INC4"/>
      <sheetName val="A1_-_Income_Statement4"/>
      <sheetName val="SCB_-_Annexure_A4"/>
      <sheetName val="PL6-Revenue_Bridge4"/>
      <sheetName val="Fill_this_out_first___4"/>
      <sheetName val="Inter_connect_Revenue4"/>
      <sheetName val="Cost_of_DM_Water4"/>
      <sheetName val="_Payroll_Empl_(Wkng)4"/>
      <sheetName val="1__Questionnaire1"/>
      <sheetName val="CUSTOMER_GROUP_WISE1"/>
      <sheetName val="080_(2)1"/>
      <sheetName val="Insight_28-6-001"/>
      <sheetName val="DL_codes1"/>
      <sheetName val="Simulator_Detail1"/>
      <sheetName val="Trnf_to_Reimb_1"/>
      <sheetName val="FA_list"/>
      <sheetName val="Chiet_tinh_dz22"/>
      <sheetName val="Anx_10"/>
      <sheetName val="Summary_-_Budget"/>
      <sheetName val="DG_SUA_CHUA"/>
      <sheetName val="TAM_TINH"/>
      <sheetName val="Cost_center"/>
      <sheetName val="Gia_"/>
      <sheetName val="Details_Sales_(local)1"/>
      <sheetName val="Enc_3A"/>
      <sheetName val="Fixed_Prof_Fees"/>
      <sheetName val="BS,_PL,_Sch_5_to_9"/>
      <sheetName val="301_RTI"/>
      <sheetName val="Excise_on_RM"/>
      <sheetName val="Power_&amp;_Fuel_(S)"/>
      <sheetName val="Book_details"/>
      <sheetName val="July_06-Mar_07"/>
      <sheetName val="Assignment_Schedule"/>
      <sheetName val="Bearing_Capacity"/>
      <sheetName val="Kien_truc"/>
      <sheetName val="FINANCIAL_(FLR)"/>
      <sheetName val="CTG_(GIAM)"/>
      <sheetName val="Beam__2_"/>
      <sheetName val="Du_thau_03xd"/>
      <sheetName val="DG_THIET_BI"/>
      <sheetName val="DG_vat_lieu"/>
      <sheetName val="Loại_2"/>
      <sheetName val="Chi_tiet_VL-NC-MTC"/>
      <sheetName val="Du_thau_dau_noi"/>
      <sheetName val="Du_Thau"/>
      <sheetName val="Du_thau_PSBS"/>
      <sheetName val="DG_theo_HD_PSBS"/>
      <sheetName val="Du_thau_TC11"/>
      <sheetName val="Record_CR"/>
      <sheetName val="Full_2012"/>
      <sheetName val="Summary_Page_VDF"/>
      <sheetName val="Invested_capital_VDF"/>
      <sheetName val="F-4"/>
      <sheetName val="SPLIMP97"/>
      <sheetName val="Control-input"/>
      <sheetName val="NB_CSM"/>
      <sheetName val="Cốt thép"/>
      <sheetName val="MBW"/>
      <sheetName val="待摊费用明细表"/>
      <sheetName val="To tied 2001 opening RE"/>
    </sheetNames>
    <sheetDataSet>
      <sheetData sheetId="0">
        <row r="9">
          <cell r="A9" t="str">
            <v>A</v>
          </cell>
        </row>
      </sheetData>
      <sheetData sheetId="1">
        <row r="9">
          <cell r="A9" t="str">
            <v>A</v>
          </cell>
        </row>
      </sheetData>
      <sheetData sheetId="2">
        <row r="9">
          <cell r="A9" t="str">
            <v>A</v>
          </cell>
        </row>
      </sheetData>
      <sheetData sheetId="3">
        <row r="9">
          <cell r="A9" t="str">
            <v>A</v>
          </cell>
        </row>
      </sheetData>
      <sheetData sheetId="4">
        <row r="9">
          <cell r="A9" t="str">
            <v>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ow r="9">
          <cell r="A9" t="str">
            <v>A</v>
          </cell>
        </row>
      </sheetData>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9">
          <cell r="A9" t="str">
            <v>A</v>
          </cell>
        </row>
      </sheetData>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row r="9">
          <cell r="A9" t="str">
            <v>A</v>
          </cell>
        </row>
      </sheetData>
      <sheetData sheetId="611">
        <row r="9">
          <cell r="A9" t="str">
            <v>A</v>
          </cell>
        </row>
      </sheetData>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ow r="9">
          <cell r="A9" t="str">
            <v>A</v>
          </cell>
        </row>
      </sheetData>
      <sheetData sheetId="621">
        <row r="9">
          <cell r="A9" t="str">
            <v>A</v>
          </cell>
        </row>
      </sheetData>
      <sheetData sheetId="622">
        <row r="9">
          <cell r="A9" t="str">
            <v>A</v>
          </cell>
        </row>
      </sheetData>
      <sheetData sheetId="623">
        <row r="9">
          <cell r="A9" t="str">
            <v>A</v>
          </cell>
        </row>
      </sheetData>
      <sheetData sheetId="624">
        <row r="9">
          <cell r="A9" t="str">
            <v>A</v>
          </cell>
        </row>
      </sheetData>
      <sheetData sheetId="625">
        <row r="9">
          <cell r="A9" t="str">
            <v>A</v>
          </cell>
        </row>
      </sheetData>
      <sheetData sheetId="626">
        <row r="9">
          <cell r="A9" t="str">
            <v>A</v>
          </cell>
        </row>
      </sheetData>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efreshError="1"/>
      <sheetData sheetId="637" refreshError="1"/>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sheetData sheetId="706" refreshError="1"/>
      <sheetData sheetId="707">
        <row r="9">
          <cell r="A9" t="str">
            <v>A</v>
          </cell>
        </row>
      </sheetData>
      <sheetData sheetId="708"/>
      <sheetData sheetId="709">
        <row r="9">
          <cell r="A9" t="str">
            <v>A</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ow r="9">
          <cell r="A9" t="str">
            <v>A</v>
          </cell>
        </row>
      </sheetData>
      <sheetData sheetId="723" refreshError="1"/>
      <sheetData sheetId="724">
        <row r="9">
          <cell r="A9" t="str">
            <v>A</v>
          </cell>
        </row>
      </sheetData>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ow r="9">
          <cell r="A9" t="str">
            <v>A</v>
          </cell>
        </row>
      </sheetData>
      <sheetData sheetId="744" refreshError="1"/>
      <sheetData sheetId="745" refreshError="1"/>
      <sheetData sheetId="746" refreshError="1"/>
      <sheetData sheetId="747">
        <row r="9">
          <cell r="A9" t="str">
            <v>A</v>
          </cell>
        </row>
      </sheetData>
      <sheetData sheetId="748" refreshError="1"/>
      <sheetData sheetId="749" refreshError="1"/>
      <sheetData sheetId="750">
        <row r="9">
          <cell r="A9" t="str">
            <v>A</v>
          </cell>
        </row>
      </sheetData>
      <sheetData sheetId="751">
        <row r="9">
          <cell r="A9" t="str">
            <v>A</v>
          </cell>
        </row>
      </sheetData>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row r="9">
          <cell r="A9" t="str">
            <v>A</v>
          </cell>
        </row>
      </sheetData>
      <sheetData sheetId="870"/>
      <sheetData sheetId="871"/>
      <sheetData sheetId="872"/>
      <sheetData sheetId="873"/>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ow r="9">
          <cell r="A9" t="str">
            <v>A</v>
          </cell>
        </row>
      </sheetData>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ow r="9">
          <cell r="A9" t="str">
            <v>A</v>
          </cell>
        </row>
      </sheetData>
      <sheetData sheetId="1343">
        <row r="9">
          <cell r="A9" t="str">
            <v>A</v>
          </cell>
        </row>
      </sheetData>
      <sheetData sheetId="1344" refreshError="1"/>
      <sheetData sheetId="1345" refreshError="1"/>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efreshError="1"/>
      <sheetData sheetId="1352" refreshError="1"/>
      <sheetData sheetId="1353" refreshError="1"/>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efreshError="1"/>
      <sheetData sheetId="1416" refreshError="1"/>
      <sheetData sheetId="1417" refreshError="1"/>
      <sheetData sheetId="1418" refreshError="1"/>
      <sheetData sheetId="1419">
        <row r="9">
          <cell r="A9" t="str">
            <v>A</v>
          </cell>
        </row>
      </sheetData>
      <sheetData sheetId="1420">
        <row r="9">
          <cell r="A9" t="str">
            <v>A</v>
          </cell>
        </row>
      </sheetData>
      <sheetData sheetId="1421">
        <row r="9">
          <cell r="A9" t="str">
            <v>A</v>
          </cell>
        </row>
      </sheetData>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efreshError="1"/>
      <sheetData sheetId="1464" refreshError="1"/>
      <sheetData sheetId="1465" refreshError="1"/>
      <sheetData sheetId="1466" refreshError="1"/>
      <sheetData sheetId="1467" refreshError="1"/>
      <sheetData sheetId="1468" refreshError="1"/>
      <sheetData sheetId="1469">
        <row r="9">
          <cell r="A9" t="str">
            <v>A</v>
          </cell>
        </row>
      </sheetData>
      <sheetData sheetId="1470" refreshError="1"/>
      <sheetData sheetId="1471" refreshError="1"/>
      <sheetData sheetId="1472" refreshError="1"/>
      <sheetData sheetId="1473">
        <row r="9">
          <cell r="A9" t="str">
            <v>A</v>
          </cell>
        </row>
      </sheetData>
      <sheetData sheetId="1474" refreshError="1"/>
      <sheetData sheetId="1475" refreshError="1"/>
      <sheetData sheetId="1476">
        <row r="9">
          <cell r="A9" t="str">
            <v>A</v>
          </cell>
        </row>
      </sheetData>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ow r="9">
          <cell r="A9" t="str">
            <v>A</v>
          </cell>
        </row>
      </sheetData>
      <sheetData sheetId="1493">
        <row r="9">
          <cell r="A9" t="str">
            <v>A</v>
          </cell>
        </row>
      </sheetData>
      <sheetData sheetId="1494" refreshError="1"/>
      <sheetData sheetId="1495" refreshError="1"/>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efreshError="1"/>
      <sheetData sheetId="1549" refreshError="1"/>
      <sheetData sheetId="1550" refreshError="1"/>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efreshError="1"/>
      <sheetData sheetId="1887" refreshError="1"/>
      <sheetData sheetId="1888">
        <row r="9">
          <cell r="A9" t="str">
            <v>A</v>
          </cell>
        </row>
      </sheetData>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sheetData sheetId="1989">
        <row r="9">
          <cell r="A9" t="str">
            <v>A</v>
          </cell>
        </row>
      </sheetData>
      <sheetData sheetId="1990"/>
      <sheetData sheetId="1991">
        <row r="9">
          <cell r="A9" t="str">
            <v>A</v>
          </cell>
        </row>
      </sheetData>
      <sheetData sheetId="1992"/>
      <sheetData sheetId="1993"/>
      <sheetData sheetId="1994"/>
      <sheetData sheetId="1995"/>
      <sheetData sheetId="1996">
        <row r="9">
          <cell r="A9" t="str">
            <v>A</v>
          </cell>
        </row>
      </sheetData>
      <sheetData sheetId="1997">
        <row r="9">
          <cell r="A9" t="str">
            <v>A</v>
          </cell>
        </row>
      </sheetData>
      <sheetData sheetId="1998">
        <row r="9">
          <cell r="A9" t="str">
            <v>A</v>
          </cell>
        </row>
      </sheetData>
      <sheetData sheetId="1999"/>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ow r="9">
          <cell r="A9" t="str">
            <v>A</v>
          </cell>
        </row>
      </sheetData>
      <sheetData sheetId="2431">
        <row r="9">
          <cell r="A9" t="str">
            <v>A</v>
          </cell>
        </row>
      </sheetData>
      <sheetData sheetId="2432">
        <row r="9">
          <cell r="A9" t="str">
            <v>A</v>
          </cell>
        </row>
      </sheetData>
      <sheetData sheetId="2433">
        <row r="9">
          <cell r="A9" t="str">
            <v>A</v>
          </cell>
        </row>
      </sheetData>
      <sheetData sheetId="2434">
        <row r="9">
          <cell r="A9" t="str">
            <v>A</v>
          </cell>
        </row>
      </sheetData>
      <sheetData sheetId="2435">
        <row r="9">
          <cell r="A9" t="str">
            <v>A</v>
          </cell>
        </row>
      </sheetData>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ow r="9">
          <cell r="A9" t="str">
            <v>A</v>
          </cell>
        </row>
      </sheetData>
      <sheetData sheetId="2478">
        <row r="9">
          <cell r="A9" t="str">
            <v>A</v>
          </cell>
        </row>
      </sheetData>
      <sheetData sheetId="2479" refreshError="1"/>
      <sheetData sheetId="2480" refreshError="1"/>
      <sheetData sheetId="2481" refreshError="1"/>
      <sheetData sheetId="2482" refreshError="1"/>
      <sheetData sheetId="2483">
        <row r="9">
          <cell r="A9" t="str">
            <v>A</v>
          </cell>
        </row>
      </sheetData>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ow r="9">
          <cell r="A9" t="str">
            <v>A</v>
          </cell>
        </row>
      </sheetData>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ow r="9">
          <cell r="A9" t="str">
            <v>A</v>
          </cell>
        </row>
      </sheetData>
      <sheetData sheetId="2628" refreshError="1"/>
      <sheetData sheetId="2629" refreshError="1"/>
      <sheetData sheetId="2630" refreshError="1"/>
      <sheetData sheetId="2631" refreshError="1"/>
      <sheetData sheetId="2632" refreshError="1"/>
      <sheetData sheetId="2633" refreshError="1"/>
      <sheetData sheetId="2634" refreshError="1"/>
      <sheetData sheetId="2635">
        <row r="9">
          <cell r="A9" t="str">
            <v>A</v>
          </cell>
        </row>
      </sheetData>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ow r="9">
          <cell r="A9" t="str">
            <v>A</v>
          </cell>
        </row>
      </sheetData>
      <sheetData sheetId="2682">
        <row r="9">
          <cell r="A9" t="str">
            <v>A</v>
          </cell>
        </row>
      </sheetData>
      <sheetData sheetId="2683">
        <row r="9">
          <cell r="A9" t="str">
            <v>A</v>
          </cell>
        </row>
      </sheetData>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efreshError="1"/>
      <sheetData sheetId="3250" refreshError="1"/>
      <sheetData sheetId="3251">
        <row r="9">
          <cell r="A9" t="str">
            <v>A</v>
          </cell>
        </row>
      </sheetData>
      <sheetData sheetId="3252" refreshError="1"/>
      <sheetData sheetId="3253" refreshError="1"/>
      <sheetData sheetId="3254" refreshError="1"/>
      <sheetData sheetId="3255" refreshError="1"/>
      <sheetData sheetId="3256" refreshError="1"/>
      <sheetData sheetId="3257" refreshError="1"/>
      <sheetData sheetId="3258"/>
      <sheetData sheetId="3259">
        <row r="9">
          <cell r="A9" t="str">
            <v>A</v>
          </cell>
        </row>
      </sheetData>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ow r="9">
          <cell r="A9" t="str">
            <v>A</v>
          </cell>
        </row>
      </sheetData>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sheetData sheetId="3282"/>
      <sheetData sheetId="3283"/>
      <sheetData sheetId="3284"/>
      <sheetData sheetId="3285"/>
      <sheetData sheetId="3286"/>
      <sheetData sheetId="3287"/>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ow r="9">
          <cell r="A9" t="str">
            <v>A</v>
          </cell>
        </row>
      </sheetData>
      <sheetData sheetId="3310">
        <row r="9">
          <cell r="A9" t="str">
            <v>A</v>
          </cell>
        </row>
      </sheetData>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refreshError="1"/>
      <sheetData sheetId="3979" refreshError="1"/>
      <sheetData sheetId="3980" refreshError="1"/>
      <sheetData sheetId="3981">
        <row r="9">
          <cell r="A9" t="str">
            <v>A</v>
          </cell>
        </row>
      </sheetData>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efreshError="1"/>
      <sheetData sheetId="4006" refreshError="1"/>
      <sheetData sheetId="4007" refreshError="1"/>
      <sheetData sheetId="4008">
        <row r="4">
          <cell r="A4" t="str">
            <v>BẢNG TÍNH TOÁN, ĐO BÓC KHỐI LƯỢNG HOÀN THÀNH ĐƯA VÀO QUYẾT TOÁN</v>
          </cell>
        </row>
      </sheetData>
      <sheetData sheetId="4009">
        <row r="4">
          <cell r="A4" t="str">
            <v>BẢNG TÍNH TOÁN, ĐO BÓC KHỐI LƯỢNG HOÀN THÀNH ĐƯA VÀO QUYẾT TOÁN</v>
          </cell>
        </row>
      </sheetData>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ow r="4">
          <cell r="A4" t="str">
            <v>BẢNG TÍNH TOÁN, ĐO BÓC KHỐI LƯỢNG HOÀN THÀNH ĐƯA VÀO QUYẾT TOÁN</v>
          </cell>
        </row>
      </sheetData>
      <sheetData sheetId="4050">
        <row r="4">
          <cell r="A4" t="str">
            <v>BẢNG TÍNH TOÁN, ĐO BÓC KHỐI LƯỢNG HOÀN THÀNH ĐƯA VÀO QUYẾT TOÁN</v>
          </cell>
        </row>
      </sheetData>
      <sheetData sheetId="4051">
        <row r="4">
          <cell r="A4" t="str">
            <v>BẢNG TÍNH TOÁN, ĐO BÓC KHỐI LƯỢNG HOÀN THÀNH ĐƯA VÀO QUYẾT TOÁN</v>
          </cell>
        </row>
      </sheetData>
      <sheetData sheetId="4052">
        <row r="4">
          <cell r="A4" t="str">
            <v>BẢNG TÍNH TOÁN, ĐO BÓC KHỐI LƯỢNG HOÀN THÀNH ĐƯA VÀO QUYẾT TOÁN</v>
          </cell>
        </row>
      </sheetData>
      <sheetData sheetId="4053">
        <row r="4">
          <cell r="A4" t="str">
            <v>BẢNG TÍNH TOÁN, ĐO BÓC KHỐI LƯỢNG HOÀN THÀNH ĐƯA VÀO QUYẾT TOÁN</v>
          </cell>
        </row>
      </sheetData>
      <sheetData sheetId="4054">
        <row r="4">
          <cell r="A4" t="str">
            <v>BẢNG TÍNH TOÁN, ĐO BÓC KHỐI LƯỢNG HOÀN THÀNH ĐƯA VÀO QUYẾT TOÁN</v>
          </cell>
        </row>
      </sheetData>
      <sheetData sheetId="4055">
        <row r="4">
          <cell r="A4" t="str">
            <v>BẢNG TÍNH TOÁN, ĐO BÓC KHỐI LƯỢNG HOÀN THÀNH ĐƯA VÀO QUYẾT TOÁN</v>
          </cell>
        </row>
      </sheetData>
      <sheetData sheetId="4056">
        <row r="4">
          <cell r="A4" t="str">
            <v>BẢNG TÍNH TOÁN, ĐO BÓC KHỐI LƯỢNG HOÀN THÀNH ĐƯA VÀO QUYẾT TOÁN</v>
          </cell>
        </row>
      </sheetData>
      <sheetData sheetId="4057">
        <row r="4">
          <cell r="A4" t="str">
            <v>BẢNG TÍNH TOÁN, ĐO BÓC KHỐI LƯỢNG HOÀN THÀNH ĐƯA VÀO QUYẾT TOÁN</v>
          </cell>
        </row>
      </sheetData>
      <sheetData sheetId="4058">
        <row r="4">
          <cell r="A4" t="str">
            <v>BẢNG TÍNH TOÁN, ĐO BÓC KHỐI LƯỢNG HOÀN THÀNH ĐƯA VÀO QUYẾT TOÁN</v>
          </cell>
        </row>
      </sheetData>
      <sheetData sheetId="4059">
        <row r="4">
          <cell r="A4" t="str">
            <v>BẢNG TÍNH TOÁN, ĐO BÓC KHỐI LƯỢNG HOÀN THÀNH ĐƯA VÀO QUYẾT TOÁN</v>
          </cell>
        </row>
      </sheetData>
      <sheetData sheetId="4060">
        <row r="4">
          <cell r="A4" t="str">
            <v>BẢNG TÍNH TOÁN, ĐO BÓC KHỐI LƯỢNG HOÀN THÀNH ĐƯA VÀO QUYẾT TOÁN</v>
          </cell>
        </row>
      </sheetData>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ow r="4">
          <cell r="A4" t="str">
            <v>BẢNG TÍNH TOÁN, ĐO BÓC KHỐI LƯỢNG HOÀN THÀNH ĐƯA VÀO QUYẾT TOÁN</v>
          </cell>
        </row>
      </sheetData>
      <sheetData sheetId="4101">
        <row r="4">
          <cell r="A4" t="str">
            <v>BẢNG TÍNH TOÁN, ĐO BÓC KHỐI LƯỢNG HOÀN THÀNH ĐƯA VÀO QUYẾT TOÁN</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4">
          <cell r="A4" t="str">
            <v>BẢNG TÍNH TOÁN, ĐO BÓC KHỐI LƯỢNG HOÀN THÀNH ĐƯA VÀO QUYẾT TOÁN</v>
          </cell>
        </row>
      </sheetData>
      <sheetData sheetId="4108">
        <row r="4">
          <cell r="A4" t="str">
            <v>BẢNG TÍNH TOÁN, ĐO BÓC KHỐI LƯỢNG HOÀN THÀNH ĐƯA VÀO QUYẾT TOÁN</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ow r="4">
          <cell r="A4" t="str">
            <v>BẢNG TÍNH TOÁN, ĐO BÓC KHỐI LƯỢNG HOÀN THÀNH ĐƯA VÀO QUYẾT TOÁN</v>
          </cell>
        </row>
      </sheetData>
      <sheetData sheetId="4162">
        <row r="4">
          <cell r="A4" t="str">
            <v>BẢNG TÍNH TOÁN, ĐO BÓC KHỐI LƯỢNG HOÀN THÀNH ĐƯA VÀO QUYẾT TOÁN</v>
          </cell>
        </row>
      </sheetData>
      <sheetData sheetId="4163">
        <row r="4">
          <cell r="A4" t="str">
            <v>BẢNG TÍNH TOÁN, ĐO BÓC KHỐI LƯỢNG HOÀN THÀNH ĐƯA VÀO QUYẾT TOÁN</v>
          </cell>
        </row>
      </sheetData>
      <sheetData sheetId="4164">
        <row r="4">
          <cell r="A4" t="str">
            <v>BẢNG TÍNH TOÁN, ĐO BÓC KHỐI LƯỢNG HOÀN THÀNH ĐƯA VÀO QUYẾT TOÁN</v>
          </cell>
        </row>
      </sheetData>
      <sheetData sheetId="4165">
        <row r="4">
          <cell r="A4" t="str">
            <v>BẢNG TÍNH TOÁN, ĐO BÓC KHỐI LƯỢNG HOÀN THÀNH ĐƯA VÀO QUYẾT TOÁN</v>
          </cell>
        </row>
      </sheetData>
      <sheetData sheetId="4166">
        <row r="9">
          <cell r="A9" t="str">
            <v>A</v>
          </cell>
        </row>
      </sheetData>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ow r="4">
          <cell r="A4" t="str">
            <v>BẢNG TÍNH TOÁN, ĐO BÓC KHỐI LƯỢNG HOÀN THÀNH ĐƯA VÀO QUYẾT TOÁN</v>
          </cell>
        </row>
      </sheetData>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ow r="4">
          <cell r="A4" t="str">
            <v>BẢNG TÍNH TOÁN, ĐO BÓC KHỐI LƯỢNG HOÀN THÀNH ĐƯA VÀO QUYẾT TOÁN</v>
          </cell>
        </row>
      </sheetData>
      <sheetData sheetId="4221">
        <row r="4">
          <cell r="A4" t="str">
            <v>BẢNG TÍNH TOÁN, ĐO BÓC KHỐI LƯỢNG HOÀN THÀNH ĐƯA VÀO QUYẾT TOÁN</v>
          </cell>
        </row>
      </sheetData>
      <sheetData sheetId="4222">
        <row r="4">
          <cell r="A4" t="str">
            <v>BẢNG TÍNH TOÁN, ĐO BÓC KHỐI LƯỢNG HOÀN THÀNH ĐƯA VÀO QUYẾT TOÁN</v>
          </cell>
        </row>
      </sheetData>
      <sheetData sheetId="4223">
        <row r="4">
          <cell r="A4" t="str">
            <v>BẢNG TÍNH TOÁN, ĐO BÓC KHỐI LƯỢNG HOÀN THÀNH ĐƯA VÀO QUYẾT TOÁN</v>
          </cell>
        </row>
      </sheetData>
      <sheetData sheetId="4224">
        <row r="4">
          <cell r="A4" t="str">
            <v>BẢNG TÍNH TOÁN, ĐO BÓC KHỐI LƯỢNG HOÀN THÀNH ĐƯA VÀO QUYẾT TOÁN</v>
          </cell>
        </row>
      </sheetData>
      <sheetData sheetId="4225">
        <row r="4">
          <cell r="A4" t="str">
            <v>BẢNG TÍNH TOÁN, ĐO BÓC KHỐI LƯỢNG HOÀN THÀNH ĐƯA VÀO QUYẾT TOÁN</v>
          </cell>
        </row>
      </sheetData>
      <sheetData sheetId="4226">
        <row r="4">
          <cell r="A4" t="str">
            <v>BẢNG TÍNH TOÁN, ĐO BÓC KHỐI LƯỢNG HOÀN THÀNH ĐƯA VÀO QUYẾT TOÁN</v>
          </cell>
        </row>
      </sheetData>
      <sheetData sheetId="4227">
        <row r="4">
          <cell r="A4" t="str">
            <v>BẢNG TÍNH TOÁN, ĐO BÓC KHỐI LƯỢNG HOÀN THÀNH ĐƯA VÀO QUYẾT TOÁN</v>
          </cell>
        </row>
      </sheetData>
      <sheetData sheetId="4228">
        <row r="4">
          <cell r="A4" t="str">
            <v>BẢNG TÍNH TOÁN, ĐO BÓC KHỐI LƯỢNG HOÀN THÀNH ĐƯA VÀO QUYẾT TOÁN</v>
          </cell>
        </row>
      </sheetData>
      <sheetData sheetId="4229">
        <row r="4">
          <cell r="A4" t="str">
            <v>BẢNG TÍNH TOÁN, ĐO BÓC KHỐI LƯỢNG HOÀN THÀNH ĐƯA VÀO QUYẾT TOÁN</v>
          </cell>
        </row>
      </sheetData>
      <sheetData sheetId="4230">
        <row r="4">
          <cell r="A4" t="str">
            <v>BẢNG TÍNH TOÁN, ĐO BÓC KHỐI LƯỢNG HOÀN THÀNH ĐƯA VÀO QUYẾT TOÁN</v>
          </cell>
        </row>
      </sheetData>
      <sheetData sheetId="4231">
        <row r="4">
          <cell r="A4" t="str">
            <v>BẢNG TÍNH TOÁN, ĐO BÓC KHỐI LƯỢNG HOÀN THÀNH ĐƯA VÀO QUYẾT TOÁN</v>
          </cell>
        </row>
      </sheetData>
      <sheetData sheetId="4232">
        <row r="4">
          <cell r="A4" t="str">
            <v>BẢNG TÍNH TOÁN, ĐO BÓC KHỐI LƯỢNG HOÀN THÀNH ĐƯA VÀO QUYẾT TOÁN</v>
          </cell>
        </row>
      </sheetData>
      <sheetData sheetId="4233">
        <row r="4">
          <cell r="A4" t="str">
            <v>BẢNG TÍNH TOÁN, ĐO BÓC KHỐI LƯỢNG HOÀN THÀNH ĐƯA VÀO QUYẾT TOÁN</v>
          </cell>
        </row>
      </sheetData>
      <sheetData sheetId="4234">
        <row r="4">
          <cell r="A4" t="str">
            <v>BẢNG TÍNH TOÁN, ĐO BÓC KHỐI LƯỢNG HOÀN THÀNH ĐƯA VÀO QUYẾT TOÁN</v>
          </cell>
        </row>
      </sheetData>
      <sheetData sheetId="4235">
        <row r="4">
          <cell r="A4" t="str">
            <v>BẢNG TÍNH TOÁN, ĐO BÓC KHỐI LƯỢNG HOÀN THÀNH ĐƯA VÀO QUYẾT TOÁN</v>
          </cell>
        </row>
      </sheetData>
      <sheetData sheetId="4236">
        <row r="4">
          <cell r="A4" t="str">
            <v>BẢNG TÍNH TOÁN, ĐO BÓC KHỐI LƯỢNG HOÀN THÀNH ĐƯA VÀO QUYẾT TOÁN</v>
          </cell>
        </row>
      </sheetData>
      <sheetData sheetId="4237">
        <row r="4">
          <cell r="A4" t="str">
            <v>BẢNG TÍNH TOÁN, ĐO BÓC KHỐI LƯỢNG HOÀN THÀNH ĐƯA VÀO QUYẾT TOÁN</v>
          </cell>
        </row>
      </sheetData>
      <sheetData sheetId="4238">
        <row r="4">
          <cell r="A4" t="str">
            <v>BẢNG TÍNH TOÁN, ĐO BÓC KHỐI LƯỢNG HOÀN THÀNH ĐƯA VÀO QUYẾT TOÁN</v>
          </cell>
        </row>
      </sheetData>
      <sheetData sheetId="4239">
        <row r="4">
          <cell r="A4" t="str">
            <v>BẢNG TÍNH TOÁN, ĐO BÓC KHỐI LƯỢNG HOÀN THÀNH ĐƯA VÀO QUYẾT TOÁN</v>
          </cell>
        </row>
      </sheetData>
      <sheetData sheetId="4240">
        <row r="4">
          <cell r="A4" t="str">
            <v>BẢNG TÍNH TOÁN, ĐO BÓC KHỐI LƯỢNG HOÀN THÀNH ĐƯA VÀO QUYẾT TOÁN</v>
          </cell>
        </row>
      </sheetData>
      <sheetData sheetId="4241">
        <row r="4">
          <cell r="A4" t="str">
            <v>BẢNG TÍNH TOÁN, ĐO BÓC KHỐI LƯỢNG HOÀN THÀNH ĐƯA VÀO QUYẾT TOÁN</v>
          </cell>
        </row>
      </sheetData>
      <sheetData sheetId="4242">
        <row r="4">
          <cell r="A4" t="str">
            <v>BẢNG TÍNH TOÁN, ĐO BÓC KHỐI LƯỢNG HOÀN THÀNH ĐƯA VÀO QUYẾT TOÁN</v>
          </cell>
        </row>
      </sheetData>
      <sheetData sheetId="4243">
        <row r="4">
          <cell r="A4" t="str">
            <v>BẢNG TÍNH TOÁN, ĐO BÓC KHỐI LƯỢNG HOÀN THÀNH ĐƯA VÀO QUYẾT TOÁN</v>
          </cell>
        </row>
      </sheetData>
      <sheetData sheetId="4244">
        <row r="4">
          <cell r="A4" t="str">
            <v>BẢNG TÍNH TOÁN, ĐO BÓC KHỐI LƯỢNG HOÀN THÀNH ĐƯA VÀO QUYẾT TOÁN</v>
          </cell>
        </row>
      </sheetData>
      <sheetData sheetId="4245">
        <row r="4">
          <cell r="A4" t="str">
            <v>BẢNG TÍNH TOÁN, ĐO BÓC KHỐI LƯỢNG HOÀN THÀNH ĐƯA VÀO QUYẾT TOÁN</v>
          </cell>
        </row>
      </sheetData>
      <sheetData sheetId="4246">
        <row r="4">
          <cell r="A4" t="str">
            <v>BẢNG TÍNH TOÁN, ĐO BÓC KHỐI LƯỢNG HOÀN THÀNH ĐƯA VÀO QUYẾT TOÁN</v>
          </cell>
        </row>
      </sheetData>
      <sheetData sheetId="4247">
        <row r="4">
          <cell r="A4" t="str">
            <v>BẢNG TÍNH TOÁN, ĐO BÓC KHỐI LƯỢNG HOÀN THÀNH ĐƯA VÀO QUYẾT TOÁN</v>
          </cell>
        </row>
      </sheetData>
      <sheetData sheetId="4248">
        <row r="4">
          <cell r="A4" t="str">
            <v>BẢNG TÍNH TOÁN, ĐO BÓC KHỐI LƯỢNG HOÀN THÀNH ĐƯA VÀO QUYẾT TOÁN</v>
          </cell>
        </row>
      </sheetData>
      <sheetData sheetId="4249">
        <row r="4">
          <cell r="A4" t="str">
            <v>BẢNG TÍNH TOÁN, ĐO BÓC KHỐI LƯỢNG HOÀN THÀNH ĐƯA VÀO QUYẾT TOÁN</v>
          </cell>
        </row>
      </sheetData>
      <sheetData sheetId="4250">
        <row r="4">
          <cell r="A4" t="str">
            <v>BẢNG TÍNH TOÁN, ĐO BÓC KHỐI LƯỢNG HOÀN THÀNH ĐƯA VÀO QUYẾT TOÁN</v>
          </cell>
        </row>
      </sheetData>
      <sheetData sheetId="4251">
        <row r="4">
          <cell r="A4" t="str">
            <v>BẢNG TÍNH TOÁN, ĐO BÓC KHỐI LƯỢNG HOÀN THÀNH ĐƯA VÀO QUYẾT TOÁN</v>
          </cell>
        </row>
      </sheetData>
      <sheetData sheetId="4252">
        <row r="4">
          <cell r="A4" t="str">
            <v>BẢNG TÍNH TOÁN, ĐO BÓC KHỐI LƯỢNG HOÀN THÀNH ĐƯA VÀO QUYẾT TOÁN</v>
          </cell>
        </row>
      </sheetData>
      <sheetData sheetId="4253">
        <row r="4">
          <cell r="A4" t="str">
            <v>BẢNG TÍNH TOÁN, ĐO BÓC KHỐI LƯỢNG HOÀN THÀNH ĐƯA VÀO QUYẾT TOÁN</v>
          </cell>
        </row>
      </sheetData>
      <sheetData sheetId="4254">
        <row r="4">
          <cell r="A4" t="str">
            <v>BẢNG TÍNH TOÁN, ĐO BÓC KHỐI LƯỢNG HOÀN THÀNH ĐƯA VÀO QUYẾT TOÁN</v>
          </cell>
        </row>
      </sheetData>
      <sheetData sheetId="4255">
        <row r="4">
          <cell r="A4" t="str">
            <v>BẢNG TÍNH TOÁN, ĐO BÓC KHỐI LƯỢNG HOÀN THÀNH ĐƯA VÀO QUYẾT TOÁN</v>
          </cell>
        </row>
      </sheetData>
      <sheetData sheetId="4256">
        <row r="4">
          <cell r="A4" t="str">
            <v>BẢNG TÍNH TOÁN, ĐO BÓC KHỐI LƯỢNG HOÀN THÀNH ĐƯA VÀO QUYẾT TOÁN</v>
          </cell>
        </row>
      </sheetData>
      <sheetData sheetId="4257">
        <row r="4">
          <cell r="A4" t="str">
            <v>BẢNG TÍNH TOÁN, ĐO BÓC KHỐI LƯỢNG HOÀN THÀNH ĐƯA VÀO QUYẾT TOÁN</v>
          </cell>
        </row>
      </sheetData>
      <sheetData sheetId="4258">
        <row r="4">
          <cell r="A4" t="str">
            <v>BẢNG TÍNH TOÁN, ĐO BÓC KHỐI LƯỢNG HOÀN THÀNH ĐƯA VÀO QUYẾT TOÁN</v>
          </cell>
        </row>
      </sheetData>
      <sheetData sheetId="4259">
        <row r="4">
          <cell r="A4" t="str">
            <v>BẢNG TÍNH TOÁN, ĐO BÓC KHỐI LƯỢNG HOÀN THÀNH ĐƯA VÀO QUYẾT TOÁN</v>
          </cell>
        </row>
      </sheetData>
      <sheetData sheetId="4260">
        <row r="4">
          <cell r="A4" t="str">
            <v>BẢNG TÍNH TOÁN, ĐO BÓC KHỐI LƯỢNG HOÀN THÀNH ĐƯA VÀO QUYẾT TOÁN</v>
          </cell>
        </row>
      </sheetData>
      <sheetData sheetId="4261">
        <row r="4">
          <cell r="A4" t="str">
            <v>BẢNG TÍNH TOÁN, ĐO BÓC KHỐI LƯỢNG HOÀN THÀNH ĐƯA VÀO QUYẾT TOÁN</v>
          </cell>
        </row>
      </sheetData>
      <sheetData sheetId="4262">
        <row r="4">
          <cell r="A4" t="str">
            <v>BẢNG TÍNH TOÁN, ĐO BÓC KHỐI LƯỢNG HOÀN THÀNH ĐƯA VÀO QUYẾT TOÁN</v>
          </cell>
        </row>
      </sheetData>
      <sheetData sheetId="4263">
        <row r="4">
          <cell r="A4" t="str">
            <v>BẢNG TÍNH TOÁN, ĐO BÓC KHỐI LƯỢNG HOÀN THÀNH ĐƯA VÀO QUYẾT TOÁN</v>
          </cell>
        </row>
      </sheetData>
      <sheetData sheetId="4264">
        <row r="4">
          <cell r="A4" t="str">
            <v>BẢNG TÍNH TOÁN, ĐO BÓC KHỐI LƯỢNG HOÀN THÀNH ĐƯA VÀO QUYẾT TOÁN</v>
          </cell>
        </row>
      </sheetData>
      <sheetData sheetId="4265">
        <row r="4">
          <cell r="A4" t="str">
            <v>BẢNG TÍNH TOÁN, ĐO BÓC KHỐI LƯỢNG HOÀN THÀNH ĐƯA VÀO QUYẾT TOÁN</v>
          </cell>
        </row>
      </sheetData>
      <sheetData sheetId="4266">
        <row r="4">
          <cell r="A4" t="str">
            <v>BẢNG TÍNH TOÁN, ĐO BÓC KHỐI LƯỢNG HOÀN THÀNH ĐƯA VÀO QUYẾT TOÁN</v>
          </cell>
        </row>
      </sheetData>
      <sheetData sheetId="4267">
        <row r="4">
          <cell r="A4" t="str">
            <v>BẢNG TÍNH TOÁN, ĐO BÓC KHỐI LƯỢNG HOÀN THÀNH ĐƯA VÀO QUYẾT TOÁN</v>
          </cell>
        </row>
      </sheetData>
      <sheetData sheetId="4268">
        <row r="9">
          <cell r="A9" t="str">
            <v>A</v>
          </cell>
        </row>
      </sheetData>
      <sheetData sheetId="4269">
        <row r="4">
          <cell r="A4" t="str">
            <v>BẢNG TÍNH TOÁN, ĐO BÓC KHỐI LƯỢNG HOÀN THÀNH ĐƯA VÀO QUYẾT TOÁN</v>
          </cell>
        </row>
      </sheetData>
      <sheetData sheetId="4270">
        <row r="4">
          <cell r="A4" t="str">
            <v>BẢNG TÍNH TOÁN, ĐO BÓC KHỐI LƯỢNG HOÀN THÀNH ĐƯA VÀO QUYẾT TOÁN</v>
          </cell>
        </row>
      </sheetData>
      <sheetData sheetId="4271">
        <row r="4">
          <cell r="A4" t="str">
            <v>BẢNG TÍNH TOÁN, ĐO BÓC KHỐI LƯỢNG HOÀN THÀNH ĐƯA VÀO QUYẾT TOÁN</v>
          </cell>
        </row>
      </sheetData>
      <sheetData sheetId="4272">
        <row r="4">
          <cell r="A4" t="str">
            <v>BẢNG TÍNH TOÁN, ĐO BÓC KHỐI LƯỢNG HOÀN THÀNH ĐƯA VÀO QUYẾT TOÁN</v>
          </cell>
        </row>
      </sheetData>
      <sheetData sheetId="4273">
        <row r="4">
          <cell r="A4" t="str">
            <v>BẢNG TÍNH TOÁN, ĐO BÓC KHỐI LƯỢNG HOÀN THÀNH ĐƯA VÀO QUYẾT TOÁN</v>
          </cell>
        </row>
      </sheetData>
      <sheetData sheetId="4274">
        <row r="4">
          <cell r="A4" t="str">
            <v>BẢNG TÍNH TOÁN, ĐO BÓC KHỐI LƯỢNG HOÀN THÀNH ĐƯA VÀO QUYẾT TOÁN</v>
          </cell>
        </row>
      </sheetData>
      <sheetData sheetId="4275">
        <row r="4">
          <cell r="A4" t="str">
            <v>BẢNG TÍNH TOÁN, ĐO BÓC KHỐI LƯỢNG HOÀN THÀNH ĐƯA VÀO QUYẾT TOÁN</v>
          </cell>
        </row>
      </sheetData>
      <sheetData sheetId="4276">
        <row r="4">
          <cell r="A4" t="str">
            <v>BẢNG TÍNH TOÁN, ĐO BÓC KHỐI LƯỢNG HOÀN THÀNH ĐƯA VÀO QUYẾT TOÁN</v>
          </cell>
        </row>
      </sheetData>
      <sheetData sheetId="4277">
        <row r="4">
          <cell r="A4" t="str">
            <v>BẢNG TÍNH TOÁN, ĐO BÓC KHỐI LƯỢNG HOÀN THÀNH ĐƯA VÀO QUYẾT TOÁN</v>
          </cell>
        </row>
      </sheetData>
      <sheetData sheetId="4278">
        <row r="4">
          <cell r="A4" t="str">
            <v>BẢNG TÍNH TOÁN, ĐO BÓC KHỐI LƯỢNG HOÀN THÀNH ĐƯA VÀO QUYẾT TOÁN</v>
          </cell>
        </row>
      </sheetData>
      <sheetData sheetId="4279">
        <row r="4">
          <cell r="A4" t="str">
            <v>BẢNG TÍNH TOÁN, ĐO BÓC KHỐI LƯỢNG HOÀN THÀNH ĐƯA VÀO QUYẾT TOÁN</v>
          </cell>
        </row>
      </sheetData>
      <sheetData sheetId="4280">
        <row r="4">
          <cell r="A4" t="str">
            <v>BẢNG TÍNH TOÁN, ĐO BÓC KHỐI LƯỢNG HOÀN THÀNH ĐƯA VÀO QUYẾT TOÁN</v>
          </cell>
        </row>
      </sheetData>
      <sheetData sheetId="4281">
        <row r="4">
          <cell r="A4" t="str">
            <v>BẢNG TÍNH TOÁN, ĐO BÓC KHỐI LƯỢNG HOÀN THÀNH ĐƯA VÀO QUYẾT TOÁN</v>
          </cell>
        </row>
      </sheetData>
      <sheetData sheetId="4282">
        <row r="4">
          <cell r="A4" t="str">
            <v>BẢNG TÍNH TOÁN, ĐO BÓC KHỐI LƯỢNG HOÀN THÀNH ĐƯA VÀO QUYẾT TOÁN</v>
          </cell>
        </row>
      </sheetData>
      <sheetData sheetId="4283">
        <row r="4">
          <cell r="A4" t="str">
            <v>BẢNG TÍNH TOÁN, ĐO BÓC KHỐI LƯỢNG HOÀN THÀNH ĐƯA VÀO QUYẾT TOÁN</v>
          </cell>
        </row>
      </sheetData>
      <sheetData sheetId="4284">
        <row r="4">
          <cell r="A4" t="str">
            <v>BẢNG TÍNH TOÁN, ĐO BÓC KHỐI LƯỢNG HOÀN THÀNH ĐƯA VÀO QUYẾT TOÁN</v>
          </cell>
        </row>
      </sheetData>
      <sheetData sheetId="4285">
        <row r="4">
          <cell r="A4" t="str">
            <v>BẢNG TÍNH TOÁN, ĐO BÓC KHỐI LƯỢNG HOÀN THÀNH ĐƯA VÀO QUYẾT TOÁN</v>
          </cell>
        </row>
      </sheetData>
      <sheetData sheetId="4286">
        <row r="4">
          <cell r="A4" t="str">
            <v>BẢNG TÍNH TOÁN, ĐO BÓC KHỐI LƯỢNG HOÀN THÀNH ĐƯA VÀO QUYẾT TOÁN</v>
          </cell>
        </row>
      </sheetData>
      <sheetData sheetId="4287">
        <row r="4">
          <cell r="A4" t="str">
            <v>BẢNG TÍNH TOÁN, ĐO BÓC KHỐI LƯỢNG HOÀN THÀNH ĐƯA VÀO QUYẾT TOÁN</v>
          </cell>
        </row>
      </sheetData>
      <sheetData sheetId="4288">
        <row r="4">
          <cell r="A4" t="str">
            <v>BẢNG TÍNH TOÁN, ĐO BÓC KHỐI LƯỢNG HOÀN THÀNH ĐƯA VÀO QUYẾT TOÁN</v>
          </cell>
        </row>
      </sheetData>
      <sheetData sheetId="4289">
        <row r="4">
          <cell r="A4" t="str">
            <v>BẢNG TÍNH TOÁN, ĐO BÓC KHỐI LƯỢNG HOÀN THÀNH ĐƯA VÀO QUYẾT TOÁN</v>
          </cell>
        </row>
      </sheetData>
      <sheetData sheetId="4290">
        <row r="4">
          <cell r="A4" t="str">
            <v>BẢNG TÍNH TOÁN, ĐO BÓC KHỐI LƯỢNG HOÀN THÀNH ĐƯA VÀO QUYẾT TOÁN</v>
          </cell>
        </row>
      </sheetData>
      <sheetData sheetId="4291">
        <row r="4">
          <cell r="A4" t="str">
            <v>BẢNG TÍNH TOÁN, ĐO BÓC KHỐI LƯỢNG HOÀN THÀNH ĐƯA VÀO QUYẾT TOÁN</v>
          </cell>
        </row>
      </sheetData>
      <sheetData sheetId="4292">
        <row r="4">
          <cell r="A4" t="str">
            <v>BẢNG TÍNH TOÁN, ĐO BÓC KHỐI LƯỢNG HOÀN THÀNH ĐƯA VÀO QUYẾT TOÁN</v>
          </cell>
        </row>
      </sheetData>
      <sheetData sheetId="4293">
        <row r="4">
          <cell r="A4" t="str">
            <v>BẢNG TÍNH TOÁN, ĐO BÓC KHỐI LƯỢNG HOÀN THÀNH ĐƯA VÀO QUYẾT TOÁN</v>
          </cell>
        </row>
      </sheetData>
      <sheetData sheetId="4294">
        <row r="4">
          <cell r="A4" t="str">
            <v>BẢNG TÍNH TOÁN, ĐO BÓC KHỐI LƯỢNG HOÀN THÀNH ĐƯA VÀO QUYẾT TOÁN</v>
          </cell>
        </row>
      </sheetData>
      <sheetData sheetId="4295">
        <row r="4">
          <cell r="A4" t="str">
            <v>BẢNG TÍNH TOÁN, ĐO BÓC KHỐI LƯỢNG HOÀN THÀNH ĐƯA VÀO QUYẾT TOÁN</v>
          </cell>
        </row>
      </sheetData>
      <sheetData sheetId="4296">
        <row r="4">
          <cell r="A4" t="str">
            <v>BẢNG TÍNH TOÁN, ĐO BÓC KHỐI LƯỢNG HOÀN THÀNH ĐƯA VÀO QUYẾT TOÁN</v>
          </cell>
        </row>
      </sheetData>
      <sheetData sheetId="4297">
        <row r="4">
          <cell r="A4" t="str">
            <v>BẢNG TÍNH TOÁN, ĐO BÓC KHỐI LƯỢNG HOÀN THÀNH ĐƯA VÀO QUYẾT TOÁN</v>
          </cell>
        </row>
      </sheetData>
      <sheetData sheetId="4298">
        <row r="4">
          <cell r="A4" t="str">
            <v>BẢNG TÍNH TOÁN, ĐO BÓC KHỐI LƯỢNG HOÀN THÀNH ĐƯA VÀO QUYẾT TOÁN</v>
          </cell>
        </row>
      </sheetData>
      <sheetData sheetId="4299">
        <row r="4">
          <cell r="A4" t="str">
            <v>BẢNG TÍNH TOÁN, ĐO BÓC KHỐI LƯỢNG HOÀN THÀNH ĐƯA VÀO QUYẾT TOÁN</v>
          </cell>
        </row>
      </sheetData>
      <sheetData sheetId="4300">
        <row r="4">
          <cell r="A4" t="str">
            <v>BẢNG TÍNH TOÁN, ĐO BÓC KHỐI LƯỢNG HOÀN THÀNH ĐƯA VÀO QUYẾT TOÁN</v>
          </cell>
        </row>
      </sheetData>
      <sheetData sheetId="4301">
        <row r="4">
          <cell r="A4" t="str">
            <v>BẢNG TÍNH TOÁN, ĐO BÓC KHỐI LƯỢNG HOÀN THÀNH ĐƯA VÀO QUYẾT TOÁN</v>
          </cell>
        </row>
      </sheetData>
      <sheetData sheetId="4302">
        <row r="4">
          <cell r="A4" t="str">
            <v>BẢNG TÍNH TOÁN, ĐO BÓC KHỐI LƯỢNG HOÀN THÀNH ĐƯA VÀO QUYẾT TOÁN</v>
          </cell>
        </row>
      </sheetData>
      <sheetData sheetId="4303">
        <row r="4">
          <cell r="A4" t="str">
            <v>BẢNG TÍNH TOÁN, ĐO BÓC KHỐI LƯỢNG HOÀN THÀNH ĐƯA VÀO QUYẾT TOÁN</v>
          </cell>
        </row>
      </sheetData>
      <sheetData sheetId="4304">
        <row r="4">
          <cell r="A4" t="str">
            <v>BẢNG TÍNH TOÁN, ĐO BÓC KHỐI LƯỢNG HOÀN THÀNH ĐƯA VÀO QUYẾT TOÁN</v>
          </cell>
        </row>
      </sheetData>
      <sheetData sheetId="4305">
        <row r="4">
          <cell r="A4" t="str">
            <v>BẢNG TÍNH TOÁN, ĐO BÓC KHỐI LƯỢNG HOÀN THÀNH ĐƯA VÀO QUYẾT TOÁN</v>
          </cell>
        </row>
      </sheetData>
      <sheetData sheetId="4306">
        <row r="4">
          <cell r="A4" t="str">
            <v>BẢNG TÍNH TOÁN, ĐO BÓC KHỐI LƯỢNG HOÀN THÀNH ĐƯA VÀO QUYẾT TOÁN</v>
          </cell>
        </row>
      </sheetData>
      <sheetData sheetId="4307">
        <row r="4">
          <cell r="A4" t="str">
            <v>BẢNG TÍNH TOÁN, ĐO BÓC KHỐI LƯỢNG HOÀN THÀNH ĐƯA VÀO QUYẾT TOÁN</v>
          </cell>
        </row>
      </sheetData>
      <sheetData sheetId="4308">
        <row r="4">
          <cell r="A4" t="str">
            <v>BẢNG TÍNH TOÁN, ĐO BÓC KHỐI LƯỢNG HOÀN THÀNH ĐƯA VÀO QUYẾT TOÁN</v>
          </cell>
        </row>
      </sheetData>
      <sheetData sheetId="4309">
        <row r="4">
          <cell r="A4" t="str">
            <v>BẢNG TÍNH TOÁN, ĐO BÓC KHỐI LƯỢNG HOÀN THÀNH ĐƯA VÀO QUYẾT TOÁN</v>
          </cell>
        </row>
      </sheetData>
      <sheetData sheetId="4310">
        <row r="4">
          <cell r="A4" t="str">
            <v>BẢNG TÍNH TOÁN, ĐO BÓC KHỐI LƯỢNG HOÀN THÀNH ĐƯA VÀO QUYẾT TOÁN</v>
          </cell>
        </row>
      </sheetData>
      <sheetData sheetId="4311">
        <row r="4">
          <cell r="A4" t="str">
            <v>BẢNG TÍNH TOÁN, ĐO BÓC KHỐI LƯỢNG HOÀN THÀNH ĐƯA VÀO QUYẾT TOÁN</v>
          </cell>
        </row>
      </sheetData>
      <sheetData sheetId="4312">
        <row r="4">
          <cell r="A4" t="str">
            <v>BẢNG TÍNH TOÁN, ĐO BÓC KHỐI LƯỢNG HOÀN THÀNH ĐƯA VÀO QUYẾT TOÁN</v>
          </cell>
        </row>
      </sheetData>
      <sheetData sheetId="4313">
        <row r="4">
          <cell r="A4" t="str">
            <v>BẢNG TÍNH TOÁN, ĐO BÓC KHỐI LƯỢNG HOÀN THÀNH ĐƯA VÀO QUYẾT TOÁN</v>
          </cell>
        </row>
      </sheetData>
      <sheetData sheetId="4314">
        <row r="4">
          <cell r="A4" t="str">
            <v>BẢNG TÍNH TOÁN, ĐO BÓC KHỐI LƯỢNG HOÀN THÀNH ĐƯA VÀO QUYẾT TOÁN</v>
          </cell>
        </row>
      </sheetData>
      <sheetData sheetId="4315">
        <row r="4">
          <cell r="A4" t="str">
            <v>BẢNG TÍNH TOÁN, ĐO BÓC KHỐI LƯỢNG HOÀN THÀNH ĐƯA VÀO QUYẾT TOÁN</v>
          </cell>
        </row>
      </sheetData>
      <sheetData sheetId="4316">
        <row r="4">
          <cell r="A4" t="str">
            <v>BẢNG TÍNH TOÁN, ĐO BÓC KHỐI LƯỢNG HOÀN THÀNH ĐƯA VÀO QUYẾT TOÁN</v>
          </cell>
        </row>
      </sheetData>
      <sheetData sheetId="4317">
        <row r="4">
          <cell r="A4" t="str">
            <v>BẢNG TÍNH TOÁN, ĐO BÓC KHỐI LƯỢNG HOÀN THÀNH ĐƯA VÀO QUYẾT TOÁN</v>
          </cell>
        </row>
      </sheetData>
      <sheetData sheetId="4318">
        <row r="4">
          <cell r="A4" t="str">
            <v>BẢNG TÍNH TOÁN, ĐO BÓC KHỐI LƯỢNG HOÀN THÀNH ĐƯA VÀO QUYẾT TOÁN</v>
          </cell>
        </row>
      </sheetData>
      <sheetData sheetId="4319">
        <row r="4">
          <cell r="A4" t="str">
            <v>BẢNG TÍNH TOÁN, ĐO BÓC KHỐI LƯỢNG HOÀN THÀNH ĐƯA VÀO QUYẾT TOÁN</v>
          </cell>
        </row>
      </sheetData>
      <sheetData sheetId="4320">
        <row r="4">
          <cell r="A4" t="str">
            <v>BẢNG TÍNH TOÁN, ĐO BÓC KHỐI LƯỢNG HOÀN THÀNH ĐƯA VÀO QUYẾT TOÁN</v>
          </cell>
        </row>
      </sheetData>
      <sheetData sheetId="4321">
        <row r="4">
          <cell r="A4" t="str">
            <v>BẢNG TÍNH TOÁN, ĐO BÓC KHỐI LƯỢNG HOÀN THÀNH ĐƯA VÀO QUYẾT TOÁN</v>
          </cell>
        </row>
      </sheetData>
      <sheetData sheetId="4322">
        <row r="4">
          <cell r="A4" t="str">
            <v>BẢNG TÍNH TOÁN, ĐO BÓC KHỐI LƯỢNG HOÀN THÀNH ĐƯA VÀO QUYẾT TOÁN</v>
          </cell>
        </row>
      </sheetData>
      <sheetData sheetId="4323">
        <row r="4">
          <cell r="A4" t="str">
            <v>BẢNG TÍNH TOÁN, ĐO BÓC KHỐI LƯỢNG HOÀN THÀNH ĐƯA VÀO QUYẾT TOÁN</v>
          </cell>
        </row>
      </sheetData>
      <sheetData sheetId="4324">
        <row r="4">
          <cell r="A4" t="str">
            <v>BẢNG TÍNH TOÁN, ĐO BÓC KHỐI LƯỢNG HOÀN THÀNH ĐƯA VÀO QUYẾT TOÁN</v>
          </cell>
        </row>
      </sheetData>
      <sheetData sheetId="4325">
        <row r="4">
          <cell r="A4" t="str">
            <v>BẢNG TÍNH TOÁN, ĐO BÓC KHỐI LƯỢNG HOÀN THÀNH ĐƯA VÀO QUYẾT TOÁN</v>
          </cell>
        </row>
      </sheetData>
      <sheetData sheetId="4326">
        <row r="4">
          <cell r="A4" t="str">
            <v>BẢNG TÍNH TOÁN, ĐO BÓC KHỐI LƯỢNG HOÀN THÀNH ĐƯA VÀO QUYẾT TOÁN</v>
          </cell>
        </row>
      </sheetData>
      <sheetData sheetId="4327">
        <row r="4">
          <cell r="A4" t="str">
            <v>BẢNG TÍNH TOÁN, ĐO BÓC KHỐI LƯỢNG HOÀN THÀNH ĐƯA VÀO QUYẾT TOÁN</v>
          </cell>
        </row>
      </sheetData>
      <sheetData sheetId="4328">
        <row r="4">
          <cell r="A4" t="str">
            <v>BẢNG TÍNH TOÁN, ĐO BÓC KHỐI LƯỢNG HOÀN THÀNH ĐƯA VÀO QUYẾT TOÁN</v>
          </cell>
        </row>
      </sheetData>
      <sheetData sheetId="4329">
        <row r="4">
          <cell r="A4" t="str">
            <v>BẢNG TÍNH TOÁN, ĐO BÓC KHỐI LƯỢNG HOÀN THÀNH ĐƯA VÀO QUYẾT TOÁN</v>
          </cell>
        </row>
      </sheetData>
      <sheetData sheetId="4330">
        <row r="4">
          <cell r="A4" t="str">
            <v>BẢNG TÍNH TOÁN, ĐO BÓC KHỐI LƯỢNG HOÀN THÀNH ĐƯA VÀO QUYẾT TOÁN</v>
          </cell>
        </row>
      </sheetData>
      <sheetData sheetId="4331">
        <row r="4">
          <cell r="A4" t="str">
            <v>BẢNG TÍNH TOÁN, ĐO BÓC KHỐI LƯỢNG HOÀN THÀNH ĐƯA VÀO QUYẾT TOÁN</v>
          </cell>
        </row>
      </sheetData>
      <sheetData sheetId="4332">
        <row r="4">
          <cell r="A4" t="str">
            <v>BẢNG TÍNH TOÁN, ĐO BÓC KHỐI LƯỢNG HOÀN THÀNH ĐƯA VÀO QUYẾT TOÁN</v>
          </cell>
        </row>
      </sheetData>
      <sheetData sheetId="4333">
        <row r="4">
          <cell r="A4" t="str">
            <v>BẢNG TÍNH TOÁN, ĐO BÓC KHỐI LƯỢNG HOÀN THÀNH ĐƯA VÀO QUYẾT TOÁN</v>
          </cell>
        </row>
      </sheetData>
      <sheetData sheetId="4334">
        <row r="4">
          <cell r="A4" t="str">
            <v>BẢNG TÍNH TOÁN, ĐO BÓC KHỐI LƯỢNG HOÀN THÀNH ĐƯA VÀO QUYẾT TOÁN</v>
          </cell>
        </row>
      </sheetData>
      <sheetData sheetId="4335">
        <row r="4">
          <cell r="A4" t="str">
            <v>BẢNG TÍNH TOÁN, ĐO BÓC KHỐI LƯỢNG HOÀN THÀNH ĐƯA VÀO QUYẾT TOÁN</v>
          </cell>
        </row>
      </sheetData>
      <sheetData sheetId="4336">
        <row r="4">
          <cell r="A4" t="str">
            <v>BẢNG TÍNH TOÁN, ĐO BÓC KHỐI LƯỢNG HOÀN THÀNH ĐƯA VÀO QUYẾT TOÁN</v>
          </cell>
        </row>
      </sheetData>
      <sheetData sheetId="4337">
        <row r="4">
          <cell r="A4" t="str">
            <v>BẢNG TÍNH TOÁN, ĐO BÓC KHỐI LƯỢNG HOÀN THÀNH ĐƯA VÀO QUYẾT TOÁN</v>
          </cell>
        </row>
      </sheetData>
      <sheetData sheetId="4338">
        <row r="4">
          <cell r="A4" t="str">
            <v>BẢNG TÍNH TOÁN, ĐO BÓC KHỐI LƯỢNG HOÀN THÀNH ĐƯA VÀO QUYẾT TOÁN</v>
          </cell>
        </row>
      </sheetData>
      <sheetData sheetId="4339">
        <row r="4">
          <cell r="A4" t="str">
            <v>BẢNG TÍNH TOÁN, ĐO BÓC KHỐI LƯỢNG HOÀN THÀNH ĐƯA VÀO QUYẾT TOÁN</v>
          </cell>
        </row>
      </sheetData>
      <sheetData sheetId="4340">
        <row r="4">
          <cell r="A4" t="str">
            <v>BẢNG TÍNH TOÁN, ĐO BÓC KHỐI LƯỢNG HOÀN THÀNH ĐƯA VÀO QUYẾT TOÁN</v>
          </cell>
        </row>
      </sheetData>
      <sheetData sheetId="4341">
        <row r="4">
          <cell r="A4" t="str">
            <v>BẢNG TÍNH TOÁN, ĐO BÓC KHỐI LƯỢNG HOÀN THÀNH ĐƯA VÀO QUYẾT TOÁN</v>
          </cell>
        </row>
      </sheetData>
      <sheetData sheetId="4342">
        <row r="4">
          <cell r="A4" t="str">
            <v>BẢNG TÍNH TOÁN, ĐO BÓC KHỐI LƯỢNG HOÀN THÀNH ĐƯA VÀO QUYẾT TOÁN</v>
          </cell>
        </row>
      </sheetData>
      <sheetData sheetId="4343">
        <row r="4">
          <cell r="A4" t="str">
            <v>BẢNG TÍNH TOÁN, ĐO BÓC KHỐI LƯỢNG HOÀN THÀNH ĐƯA VÀO QUYẾT TOÁN</v>
          </cell>
        </row>
      </sheetData>
      <sheetData sheetId="4344">
        <row r="9">
          <cell r="A9" t="str">
            <v>A</v>
          </cell>
        </row>
      </sheetData>
      <sheetData sheetId="4345">
        <row r="4">
          <cell r="A4" t="str">
            <v>BẢNG TÍNH TOÁN, ĐO BÓC KHỐI LƯỢNG HOÀN THÀNH ĐƯA VÀO QUYẾT TOÁN</v>
          </cell>
        </row>
      </sheetData>
      <sheetData sheetId="4346">
        <row r="4">
          <cell r="A4" t="str">
            <v>BẢNG TÍNH TOÁN, ĐO BÓC KHỐI LƯỢNG HOÀN THÀNH ĐƯA VÀO QUYẾT TOÁN</v>
          </cell>
        </row>
      </sheetData>
      <sheetData sheetId="4347">
        <row r="4">
          <cell r="A4" t="str">
            <v>BẢNG TÍNH TOÁN, ĐO BÓC KHỐI LƯỢNG HOÀN THÀNH ĐƯA VÀO QUYẾT TOÁN</v>
          </cell>
        </row>
      </sheetData>
      <sheetData sheetId="4348">
        <row r="4">
          <cell r="A4" t="str">
            <v>BẢNG TÍNH TOÁN, ĐO BÓC KHỐI LƯỢNG HOÀN THÀNH ĐƯA VÀO QUYẾT TOÁN</v>
          </cell>
        </row>
      </sheetData>
      <sheetData sheetId="4349">
        <row r="4">
          <cell r="A4" t="str">
            <v>BẢNG TÍNH TOÁN, ĐO BÓC KHỐI LƯỢNG HOÀN THÀNH ĐƯA VÀO QUYẾT TOÁN</v>
          </cell>
        </row>
      </sheetData>
      <sheetData sheetId="4350">
        <row r="4">
          <cell r="A4" t="str">
            <v>BẢNG TÍNH TOÁN, ĐO BÓC KHỐI LƯỢNG HOÀN THÀNH ĐƯA VÀO QUYẾT TOÁN</v>
          </cell>
        </row>
      </sheetData>
      <sheetData sheetId="4351">
        <row r="4">
          <cell r="A4" t="str">
            <v>BẢNG TÍNH TOÁN, ĐO BÓC KHỐI LƯỢNG HOÀN THÀNH ĐƯA VÀO QUYẾT TOÁN</v>
          </cell>
        </row>
      </sheetData>
      <sheetData sheetId="4352">
        <row r="4">
          <cell r="A4" t="str">
            <v>BẢNG TÍNH TOÁN, ĐO BÓC KHỐI LƯỢNG HOÀN THÀNH ĐƯA VÀO QUYẾT TOÁN</v>
          </cell>
        </row>
      </sheetData>
      <sheetData sheetId="4353">
        <row r="4">
          <cell r="A4" t="str">
            <v>BẢNG TÍNH TOÁN, ĐO BÓC KHỐI LƯỢNG HOÀN THÀNH ĐƯA VÀO QUYẾT TOÁN</v>
          </cell>
        </row>
      </sheetData>
      <sheetData sheetId="4354">
        <row r="4">
          <cell r="A4" t="str">
            <v>BẢNG TÍNH TOÁN, ĐO BÓC KHỐI LƯỢNG HOÀN THÀNH ĐƯA VÀO QUYẾT TOÁN</v>
          </cell>
        </row>
      </sheetData>
      <sheetData sheetId="4355">
        <row r="4">
          <cell r="A4" t="str">
            <v>BẢNG TÍNH TOÁN, ĐO BÓC KHỐI LƯỢNG HOÀN THÀNH ĐƯA VÀO QUYẾT TOÁN</v>
          </cell>
        </row>
      </sheetData>
      <sheetData sheetId="4356">
        <row r="4">
          <cell r="A4" t="str">
            <v>BẢNG TÍNH TOÁN, ĐO BÓC KHỐI LƯỢNG HOÀN THÀNH ĐƯA VÀO QUYẾT TOÁN</v>
          </cell>
        </row>
      </sheetData>
      <sheetData sheetId="4357">
        <row r="4">
          <cell r="A4" t="str">
            <v>BẢNG TÍNH TOÁN, ĐO BÓC KHỐI LƯỢNG HOÀN THÀNH ĐƯA VÀO QUYẾT TOÁN</v>
          </cell>
        </row>
      </sheetData>
      <sheetData sheetId="4358">
        <row r="4">
          <cell r="A4" t="str">
            <v>BẢNG TÍNH TOÁN, ĐO BÓC KHỐI LƯỢNG HOÀN THÀNH ĐƯA VÀO QUYẾT TOÁN</v>
          </cell>
        </row>
      </sheetData>
      <sheetData sheetId="4359">
        <row r="4">
          <cell r="A4" t="str">
            <v>BẢNG TÍNH TOÁN, ĐO BÓC KHỐI LƯỢNG HOÀN THÀNH ĐƯA VÀO QUYẾT TOÁN</v>
          </cell>
        </row>
      </sheetData>
      <sheetData sheetId="4360">
        <row r="4">
          <cell r="A4" t="str">
            <v>BẢNG TÍNH TOÁN, ĐO BÓC KHỐI LƯỢNG HOÀN THÀNH ĐƯA VÀO QUYẾT TOÁN</v>
          </cell>
        </row>
      </sheetData>
      <sheetData sheetId="4361">
        <row r="4">
          <cell r="A4" t="str">
            <v>BẢNG TÍNH TOÁN, ĐO BÓC KHỐI LƯỢNG HOÀN THÀNH ĐƯA VÀO QUYẾT TOÁN</v>
          </cell>
        </row>
      </sheetData>
      <sheetData sheetId="4362">
        <row r="4">
          <cell r="A4" t="str">
            <v>BẢNG TÍNH TOÁN, ĐO BÓC KHỐI LƯỢNG HOÀN THÀNH ĐƯA VÀO QUYẾT TOÁN</v>
          </cell>
        </row>
      </sheetData>
      <sheetData sheetId="4363">
        <row r="4">
          <cell r="A4" t="str">
            <v>BẢNG TÍNH TOÁN, ĐO BÓC KHỐI LƯỢNG HOÀN THÀNH ĐƯA VÀO QUYẾT TOÁN</v>
          </cell>
        </row>
      </sheetData>
      <sheetData sheetId="4364">
        <row r="4">
          <cell r="A4" t="str">
            <v>BẢNG TÍNH TOÁN, ĐO BÓC KHỐI LƯỢNG HOÀN THÀNH ĐƯA VÀO QUYẾT TOÁN</v>
          </cell>
        </row>
      </sheetData>
      <sheetData sheetId="4365">
        <row r="4">
          <cell r="A4" t="str">
            <v>BẢNG TÍNH TOÁN, ĐO BÓC KHỐI LƯỢNG HOÀN THÀNH ĐƯA VÀO QUYẾT TOÁN</v>
          </cell>
        </row>
      </sheetData>
      <sheetData sheetId="4366">
        <row r="4">
          <cell r="A4" t="str">
            <v>BẢNG TÍNH TOÁN, ĐO BÓC KHỐI LƯỢNG HOÀN THÀNH ĐƯA VÀO QUYẾT TOÁN</v>
          </cell>
        </row>
      </sheetData>
      <sheetData sheetId="4367">
        <row r="4">
          <cell r="A4" t="str">
            <v>BẢNG TÍNH TOÁN, ĐO BÓC KHỐI LƯỢNG HOÀN THÀNH ĐƯA VÀO QUYẾT TOÁN</v>
          </cell>
        </row>
      </sheetData>
      <sheetData sheetId="4368">
        <row r="4">
          <cell r="A4" t="str">
            <v>BẢNG TÍNH TOÁN, ĐO BÓC KHỐI LƯỢNG HOÀN THÀNH ĐƯA VÀO QUYẾT TOÁN</v>
          </cell>
        </row>
      </sheetData>
      <sheetData sheetId="4369">
        <row r="4">
          <cell r="A4" t="str">
            <v>BẢNG TÍNH TOÁN, ĐO BÓC KHỐI LƯỢNG HOÀN THÀNH ĐƯA VÀO QUYẾT TOÁN</v>
          </cell>
        </row>
      </sheetData>
      <sheetData sheetId="4370">
        <row r="4">
          <cell r="A4" t="str">
            <v>BẢNG TÍNH TOÁN, ĐO BÓC KHỐI LƯỢNG HOÀN THÀNH ĐƯA VÀO QUYẾT TOÁN</v>
          </cell>
        </row>
      </sheetData>
      <sheetData sheetId="4371">
        <row r="4">
          <cell r="A4" t="str">
            <v>BẢNG TÍNH TOÁN, ĐO BÓC KHỐI LƯỢNG HOÀN THÀNH ĐƯA VÀO QUYẾT TOÁN</v>
          </cell>
        </row>
      </sheetData>
      <sheetData sheetId="4372">
        <row r="4">
          <cell r="A4" t="str">
            <v>BẢNG TÍNH TOÁN, ĐO BÓC KHỐI LƯỢNG HOÀN THÀNH ĐƯA VÀO QUYẾT TOÁN</v>
          </cell>
        </row>
      </sheetData>
      <sheetData sheetId="4373">
        <row r="4">
          <cell r="A4" t="str">
            <v>BẢNG TÍNH TOÁN, ĐO BÓC KHỐI LƯỢNG HOÀN THÀNH ĐƯA VÀO QUYẾT TOÁN</v>
          </cell>
        </row>
      </sheetData>
      <sheetData sheetId="4374">
        <row r="4">
          <cell r="A4" t="str">
            <v>BẢNG TÍNH TOÁN, ĐO BÓC KHỐI LƯỢNG HOÀN THÀNH ĐƯA VÀO QUYẾT TOÁN</v>
          </cell>
        </row>
      </sheetData>
      <sheetData sheetId="4375">
        <row r="4">
          <cell r="A4" t="str">
            <v>BẢNG TÍNH TOÁN, ĐO BÓC KHỐI LƯỢNG HOÀN THÀNH ĐƯA VÀO QUYẾT TOÁN</v>
          </cell>
        </row>
      </sheetData>
      <sheetData sheetId="4376">
        <row r="4">
          <cell r="A4" t="str">
            <v>BẢNG TÍNH TOÁN, ĐO BÓC KHỐI LƯỢNG HOÀN THÀNH ĐƯA VÀO QUYẾT TOÁN</v>
          </cell>
        </row>
      </sheetData>
      <sheetData sheetId="4377">
        <row r="4">
          <cell r="A4" t="str">
            <v>BẢNG TÍNH TOÁN, ĐO BÓC KHỐI LƯỢNG HOÀN THÀNH ĐƯA VÀO QUYẾT TOÁN</v>
          </cell>
        </row>
      </sheetData>
      <sheetData sheetId="4378">
        <row r="4">
          <cell r="A4" t="str">
            <v>BẢNG TÍNH TOÁN, ĐO BÓC KHỐI LƯỢNG HOÀN THÀNH ĐƯA VÀO QUYẾT TOÁN</v>
          </cell>
        </row>
      </sheetData>
      <sheetData sheetId="4379">
        <row r="4">
          <cell r="A4" t="str">
            <v>BẢNG TÍNH TOÁN, ĐO BÓC KHỐI LƯỢNG HOÀN THÀNH ĐƯA VÀO QUYẾT TOÁN</v>
          </cell>
        </row>
      </sheetData>
      <sheetData sheetId="4380">
        <row r="4">
          <cell r="A4" t="str">
            <v>BẢNG TÍNH TOÁN, ĐO BÓC KHỐI LƯỢNG HOÀN THÀNH ĐƯA VÀO QUYẾT TOÁN</v>
          </cell>
        </row>
      </sheetData>
      <sheetData sheetId="4381">
        <row r="4">
          <cell r="A4" t="str">
            <v>BẢNG TÍNH TOÁN, ĐO BÓC KHỐI LƯỢNG HOÀN THÀNH ĐƯA VÀO QUYẾT TOÁN</v>
          </cell>
        </row>
      </sheetData>
      <sheetData sheetId="4382">
        <row r="4">
          <cell r="A4" t="str">
            <v>BẢNG TÍNH TOÁN, ĐO BÓC KHỐI LƯỢNG HOÀN THÀNH ĐƯA VÀO QUYẾT TOÁN</v>
          </cell>
        </row>
      </sheetData>
      <sheetData sheetId="4383">
        <row r="4">
          <cell r="A4" t="str">
            <v>BẢNG TÍNH TOÁN, ĐO BÓC KHỐI LƯỢNG HOÀN THÀNH ĐƯA VÀO QUYẾT TOÁN</v>
          </cell>
        </row>
      </sheetData>
      <sheetData sheetId="4384">
        <row r="4">
          <cell r="A4" t="str">
            <v>BẢNG TÍNH TOÁN, ĐO BÓC KHỐI LƯỢNG HOÀN THÀNH ĐƯA VÀO QUYẾT TOÁN</v>
          </cell>
        </row>
      </sheetData>
      <sheetData sheetId="4385">
        <row r="4">
          <cell r="A4" t="str">
            <v>BẢNG TÍNH TOÁN, ĐO BÓC KHỐI LƯỢNG HOÀN THÀNH ĐƯA VÀO QUYẾT TOÁN</v>
          </cell>
        </row>
      </sheetData>
      <sheetData sheetId="4386">
        <row r="4">
          <cell r="A4" t="str">
            <v>BẢNG TÍNH TOÁN, ĐO BÓC KHỐI LƯỢNG HOÀN THÀNH ĐƯA VÀO QUYẾT TOÁN</v>
          </cell>
        </row>
      </sheetData>
      <sheetData sheetId="4387">
        <row r="4">
          <cell r="A4" t="str">
            <v>BẢNG TÍNH TOÁN, ĐO BÓC KHỐI LƯỢNG HOÀN THÀNH ĐƯA VÀO QUYẾT TOÁN</v>
          </cell>
        </row>
      </sheetData>
      <sheetData sheetId="4388">
        <row r="4">
          <cell r="A4" t="str">
            <v>BẢNG TÍNH TOÁN, ĐO BÓC KHỐI LƯỢNG HOÀN THÀNH ĐƯA VÀO QUYẾT TOÁN</v>
          </cell>
        </row>
      </sheetData>
      <sheetData sheetId="4389">
        <row r="4">
          <cell r="A4" t="str">
            <v>BẢNG TÍNH TOÁN, ĐO BÓC KHỐI LƯỢNG HOÀN THÀNH ĐƯA VÀO QUYẾT TOÁN</v>
          </cell>
        </row>
      </sheetData>
      <sheetData sheetId="4390">
        <row r="4">
          <cell r="A4" t="str">
            <v>BẢNG TÍNH TOÁN, ĐO BÓC KHỐI LƯỢNG HOÀN THÀNH ĐƯA VÀO QUYẾT TOÁN</v>
          </cell>
        </row>
      </sheetData>
      <sheetData sheetId="4391">
        <row r="4">
          <cell r="A4" t="str">
            <v>BẢNG TÍNH TOÁN, ĐO BÓC KHỐI LƯỢNG HOÀN THÀNH ĐƯA VÀO QUYẾT TOÁN</v>
          </cell>
        </row>
      </sheetData>
      <sheetData sheetId="4392">
        <row r="4">
          <cell r="A4" t="str">
            <v>BẢNG TÍNH TOÁN, ĐO BÓC KHỐI LƯỢNG HOÀN THÀNH ĐƯA VÀO QUYẾT TOÁN</v>
          </cell>
        </row>
      </sheetData>
      <sheetData sheetId="4393">
        <row r="4">
          <cell r="A4" t="str">
            <v>BẢNG TÍNH TOÁN, ĐO BÓC KHỐI LƯỢNG HOÀN THÀNH ĐƯA VÀO QUYẾT TOÁN</v>
          </cell>
        </row>
      </sheetData>
      <sheetData sheetId="4394">
        <row r="4">
          <cell r="A4" t="str">
            <v>BẢNG TÍNH TOÁN, ĐO BÓC KHỐI LƯỢNG HOÀN THÀNH ĐƯA VÀO QUYẾT TOÁN</v>
          </cell>
        </row>
      </sheetData>
      <sheetData sheetId="4395">
        <row r="4">
          <cell r="A4" t="str">
            <v>BẢNG TÍNH TOÁN, ĐO BÓC KHỐI LƯỢNG HOÀN THÀNH ĐƯA VÀO QUYẾT TOÁN</v>
          </cell>
        </row>
      </sheetData>
      <sheetData sheetId="4396">
        <row r="4">
          <cell r="A4" t="str">
            <v>BẢNG TÍNH TOÁN, ĐO BÓC KHỐI LƯỢNG HOÀN THÀNH ĐƯA VÀO QUYẾT TOÁN</v>
          </cell>
        </row>
      </sheetData>
      <sheetData sheetId="4397">
        <row r="4">
          <cell r="A4" t="str">
            <v>BẢNG TÍNH TOÁN, ĐO BÓC KHỐI LƯỢNG HOÀN THÀNH ĐƯA VÀO QUYẾT TOÁN</v>
          </cell>
        </row>
      </sheetData>
      <sheetData sheetId="4398">
        <row r="4">
          <cell r="A4" t="str">
            <v>BẢNG TÍNH TOÁN, ĐO BÓC KHỐI LƯỢNG HOÀN THÀNH ĐƯA VÀO QUYẾT TOÁN</v>
          </cell>
        </row>
      </sheetData>
      <sheetData sheetId="4399">
        <row r="4">
          <cell r="A4" t="str">
            <v>BẢNG TÍNH TOÁN, ĐO BÓC KHỐI LƯỢNG HOÀN THÀNH ĐƯA VÀO QUYẾT TOÁN</v>
          </cell>
        </row>
      </sheetData>
      <sheetData sheetId="4400">
        <row r="4">
          <cell r="A4" t="str">
            <v>BẢNG TÍNH TOÁN, ĐO BÓC KHỐI LƯỢNG HOÀN THÀNH ĐƯA VÀO QUYẾT TOÁN</v>
          </cell>
        </row>
      </sheetData>
      <sheetData sheetId="4401">
        <row r="9">
          <cell r="A9" t="str">
            <v>A</v>
          </cell>
        </row>
      </sheetData>
      <sheetData sheetId="4402">
        <row r="4">
          <cell r="A4" t="str">
            <v>BẢNG TÍNH TOÁN, ĐO BÓC KHỐI LƯỢNG HOÀN THÀNH ĐƯA VÀO QUYẾT TOÁN</v>
          </cell>
        </row>
      </sheetData>
      <sheetData sheetId="4403">
        <row r="4">
          <cell r="A4" t="str">
            <v>BẢNG TÍNH TOÁN, ĐO BÓC KHỐI LƯỢNG HOÀN THÀNH ĐƯA VÀO QUYẾT TOÁN</v>
          </cell>
        </row>
      </sheetData>
      <sheetData sheetId="4404">
        <row r="4">
          <cell r="A4" t="str">
            <v>BẢNG TÍNH TOÁN, ĐO BÓC KHỐI LƯỢNG HOÀN THÀNH ĐƯA VÀO QUYẾT TOÁN</v>
          </cell>
        </row>
      </sheetData>
      <sheetData sheetId="4405">
        <row r="4">
          <cell r="A4" t="str">
            <v>BẢNG TÍNH TOÁN, ĐO BÓC KHỐI LƯỢNG HOÀN THÀNH ĐƯA VÀO QUYẾT TOÁN</v>
          </cell>
        </row>
      </sheetData>
      <sheetData sheetId="4406">
        <row r="4">
          <cell r="A4" t="str">
            <v>BẢNG TÍNH TOÁN, ĐO BÓC KHỐI LƯỢNG HOÀN THÀNH ĐƯA VÀO QUYẾT TOÁN</v>
          </cell>
        </row>
      </sheetData>
      <sheetData sheetId="4407">
        <row r="4">
          <cell r="A4" t="str">
            <v>BẢNG TÍNH TOÁN, ĐO BÓC KHỐI LƯỢNG HOÀN THÀNH ĐƯA VÀO QUYẾT TOÁN</v>
          </cell>
        </row>
      </sheetData>
      <sheetData sheetId="4408">
        <row r="4">
          <cell r="A4" t="str">
            <v>BẢNG TÍNH TOÁN, ĐO BÓC KHỐI LƯỢNG HOÀN THÀNH ĐƯA VÀO QUYẾT TOÁN</v>
          </cell>
        </row>
      </sheetData>
      <sheetData sheetId="4409">
        <row r="4">
          <cell r="A4" t="str">
            <v>BẢNG TÍNH TOÁN, ĐO BÓC KHỐI LƯỢNG HOÀN THÀNH ĐƯA VÀO QUYẾT TOÁN</v>
          </cell>
        </row>
      </sheetData>
      <sheetData sheetId="4410">
        <row r="4">
          <cell r="A4" t="str">
            <v>BẢNG TÍNH TOÁN, ĐO BÓC KHỐI LƯỢNG HOÀN THÀNH ĐƯA VÀO QUYẾT TOÁN</v>
          </cell>
        </row>
      </sheetData>
      <sheetData sheetId="4411">
        <row r="4">
          <cell r="A4" t="str">
            <v>BẢNG TÍNH TOÁN, ĐO BÓC KHỐI LƯỢNG HOÀN THÀNH ĐƯA VÀO QUYẾT TOÁN</v>
          </cell>
        </row>
      </sheetData>
      <sheetData sheetId="4412">
        <row r="4">
          <cell r="A4" t="str">
            <v>BẢNG TÍNH TOÁN, ĐO BÓC KHỐI LƯỢNG HOÀN THÀNH ĐƯA VÀO QUYẾT TOÁN</v>
          </cell>
        </row>
      </sheetData>
      <sheetData sheetId="4413">
        <row r="4">
          <cell r="A4" t="str">
            <v>BẢNG TÍNH TOÁN, ĐO BÓC KHỐI LƯỢNG HOÀN THÀNH ĐƯA VÀO QUYẾT TOÁN</v>
          </cell>
        </row>
      </sheetData>
      <sheetData sheetId="4414">
        <row r="4">
          <cell r="A4" t="str">
            <v>BẢNG TÍNH TOÁN, ĐO BÓC KHỐI LƯỢNG HOÀN THÀNH ĐƯA VÀO QUYẾT TOÁN</v>
          </cell>
        </row>
      </sheetData>
      <sheetData sheetId="4415">
        <row r="4">
          <cell r="A4" t="str">
            <v>BẢNG TÍNH TOÁN, ĐO BÓC KHỐI LƯỢNG HOÀN THÀNH ĐƯA VÀO QUYẾT TOÁN</v>
          </cell>
        </row>
      </sheetData>
      <sheetData sheetId="4416">
        <row r="4">
          <cell r="A4" t="str">
            <v>BẢNG TÍNH TOÁN, ĐO BÓC KHỐI LƯỢNG HOÀN THÀNH ĐƯA VÀO QUYẾT TOÁN</v>
          </cell>
        </row>
      </sheetData>
      <sheetData sheetId="4417">
        <row r="4">
          <cell r="A4" t="str">
            <v>BẢNG TÍNH TOÁN, ĐO BÓC KHỐI LƯỢNG HOÀN THÀNH ĐƯA VÀO QUYẾT TOÁN</v>
          </cell>
        </row>
      </sheetData>
      <sheetData sheetId="4418">
        <row r="4">
          <cell r="A4" t="str">
            <v>BẢNG TÍNH TOÁN, ĐO BÓC KHỐI LƯỢNG HOÀN THÀNH ĐƯA VÀO QUYẾT TOÁN</v>
          </cell>
        </row>
      </sheetData>
      <sheetData sheetId="4419">
        <row r="4">
          <cell r="A4" t="str">
            <v>BẢNG TÍNH TOÁN, ĐO BÓC KHỐI LƯỢNG HOÀN THÀNH ĐƯA VÀO QUYẾT TOÁN</v>
          </cell>
        </row>
      </sheetData>
      <sheetData sheetId="4420">
        <row r="4">
          <cell r="A4" t="str">
            <v>BẢNG TÍNH TOÁN, ĐO BÓC KHỐI LƯỢNG HOÀN THÀNH ĐƯA VÀO QUYẾT TOÁN</v>
          </cell>
        </row>
      </sheetData>
      <sheetData sheetId="4421">
        <row r="4">
          <cell r="A4" t="str">
            <v>BẢNG TÍNH TOÁN, ĐO BÓC KHỐI LƯỢNG HOÀN THÀNH ĐƯA VÀO QUYẾT TOÁN</v>
          </cell>
        </row>
      </sheetData>
      <sheetData sheetId="4422">
        <row r="4">
          <cell r="A4" t="str">
            <v>BẢNG TÍNH TOÁN, ĐO BÓC KHỐI LƯỢNG HOÀN THÀNH ĐƯA VÀO QUYẾT TOÁN</v>
          </cell>
        </row>
      </sheetData>
      <sheetData sheetId="4423">
        <row r="4">
          <cell r="A4" t="str">
            <v>BẢNG TÍNH TOÁN, ĐO BÓC KHỐI LƯỢNG HOÀN THÀNH ĐƯA VÀO QUYẾT TOÁN</v>
          </cell>
        </row>
      </sheetData>
      <sheetData sheetId="4424">
        <row r="4">
          <cell r="A4" t="str">
            <v>BẢNG TÍNH TOÁN, ĐO BÓC KHỐI LƯỢNG HOÀN THÀNH ĐƯA VÀO QUYẾT TOÁN</v>
          </cell>
        </row>
      </sheetData>
      <sheetData sheetId="4425">
        <row r="4">
          <cell r="A4" t="str">
            <v>BẢNG TÍNH TOÁN, ĐO BÓC KHỐI LƯỢNG HOÀN THÀNH ĐƯA VÀO QUYẾT TOÁN</v>
          </cell>
        </row>
      </sheetData>
      <sheetData sheetId="4426">
        <row r="4">
          <cell r="A4" t="str">
            <v>BẢNG TÍNH TOÁN, ĐO BÓC KHỐI LƯỢNG HOÀN THÀNH ĐƯA VÀO QUYẾT TOÁN</v>
          </cell>
        </row>
      </sheetData>
      <sheetData sheetId="4427">
        <row r="4">
          <cell r="A4" t="str">
            <v>BẢNG TÍNH TOÁN, ĐO BÓC KHỐI LƯỢNG HOÀN THÀNH ĐƯA VÀO QUYẾT TOÁN</v>
          </cell>
        </row>
      </sheetData>
      <sheetData sheetId="4428">
        <row r="4">
          <cell r="A4" t="str">
            <v>BẢNG TÍNH TOÁN, ĐO BÓC KHỐI LƯỢNG HOÀN THÀNH ĐƯA VÀO QUYẾT TOÁN</v>
          </cell>
        </row>
      </sheetData>
      <sheetData sheetId="4429">
        <row r="4">
          <cell r="A4" t="str">
            <v>BẢNG TÍNH TOÁN, ĐO BÓC KHỐI LƯỢNG HOÀN THÀNH ĐƯA VÀO QUYẾT TOÁN</v>
          </cell>
        </row>
      </sheetData>
      <sheetData sheetId="4430">
        <row r="4">
          <cell r="A4" t="str">
            <v>BẢNG TÍNH TOÁN, ĐO BÓC KHỐI LƯỢNG HOÀN THÀNH ĐƯA VÀO QUYẾT TOÁN</v>
          </cell>
        </row>
      </sheetData>
      <sheetData sheetId="4431">
        <row r="4">
          <cell r="A4" t="str">
            <v>BẢNG TÍNH TOÁN, ĐO BÓC KHỐI LƯỢNG HOÀN THÀNH ĐƯA VÀO QUYẾT TOÁN</v>
          </cell>
        </row>
      </sheetData>
      <sheetData sheetId="4432">
        <row r="4">
          <cell r="A4" t="str">
            <v>BẢNG TÍNH TOÁN, ĐO BÓC KHỐI LƯỢNG HOÀN THÀNH ĐƯA VÀO QUYẾT TOÁN</v>
          </cell>
        </row>
      </sheetData>
      <sheetData sheetId="4433">
        <row r="4">
          <cell r="A4" t="str">
            <v>BẢNG TÍNH TOÁN, ĐO BÓC KHỐI LƯỢNG HOÀN THÀNH ĐƯA VÀO QUYẾT TOÁN</v>
          </cell>
        </row>
      </sheetData>
      <sheetData sheetId="4434">
        <row r="4">
          <cell r="A4" t="str">
            <v>BẢNG TÍNH TOÁN, ĐO BÓC KHỐI LƯỢNG HOÀN THÀNH ĐƯA VÀO QUYẾT TOÁN</v>
          </cell>
        </row>
      </sheetData>
      <sheetData sheetId="4435">
        <row r="4">
          <cell r="A4" t="str">
            <v>BẢNG TÍNH TOÁN, ĐO BÓC KHỐI LƯỢNG HOÀN THÀNH ĐƯA VÀO QUYẾT TOÁN</v>
          </cell>
        </row>
      </sheetData>
      <sheetData sheetId="4436">
        <row r="4">
          <cell r="A4" t="str">
            <v>BẢNG TÍNH TOÁN, ĐO BÓC KHỐI LƯỢNG HOÀN THÀNH ĐƯA VÀO QUYẾT TOÁN</v>
          </cell>
        </row>
      </sheetData>
      <sheetData sheetId="4437">
        <row r="4">
          <cell r="A4" t="str">
            <v>BẢNG TÍNH TOÁN, ĐO BÓC KHỐI LƯỢNG HOÀN THÀNH ĐƯA VÀO QUYẾT TOÁN</v>
          </cell>
        </row>
      </sheetData>
      <sheetData sheetId="4438">
        <row r="4">
          <cell r="A4" t="str">
            <v>BẢNG TÍNH TOÁN, ĐO BÓC KHỐI LƯỢNG HOÀN THÀNH ĐƯA VÀO QUYẾT TOÁN</v>
          </cell>
        </row>
      </sheetData>
      <sheetData sheetId="4439">
        <row r="4">
          <cell r="A4" t="str">
            <v>BẢNG TÍNH TOÁN, ĐO BÓC KHỐI LƯỢNG HOÀN THÀNH ĐƯA VÀO QUYẾT TOÁN</v>
          </cell>
        </row>
      </sheetData>
      <sheetData sheetId="4440">
        <row r="4">
          <cell r="A4" t="str">
            <v>BẢNG TÍNH TOÁN, ĐO BÓC KHỐI LƯỢNG HOÀN THÀNH ĐƯA VÀO QUYẾT TOÁN</v>
          </cell>
        </row>
      </sheetData>
      <sheetData sheetId="4441">
        <row r="4">
          <cell r="A4" t="str">
            <v>BẢNG TÍNH TOÁN, ĐO BÓC KHỐI LƯỢNG HOÀN THÀNH ĐƯA VÀO QUYẾT TOÁN</v>
          </cell>
        </row>
      </sheetData>
      <sheetData sheetId="4442">
        <row r="4">
          <cell r="A4" t="str">
            <v>BẢNG TÍNH TOÁN, ĐO BÓC KHỐI LƯỢNG HOÀN THÀNH ĐƯA VÀO QUYẾT TOÁN</v>
          </cell>
        </row>
      </sheetData>
      <sheetData sheetId="4443">
        <row r="4">
          <cell r="A4" t="str">
            <v>BẢNG TÍNH TOÁN, ĐO BÓC KHỐI LƯỢNG HOÀN THÀNH ĐƯA VÀO QUYẾT TOÁN</v>
          </cell>
        </row>
      </sheetData>
      <sheetData sheetId="4444">
        <row r="4">
          <cell r="A4" t="str">
            <v>BẢNG TÍNH TOÁN, ĐO BÓC KHỐI LƯỢNG HOÀN THÀNH ĐƯA VÀO QUYẾT TOÁN</v>
          </cell>
        </row>
      </sheetData>
      <sheetData sheetId="4445">
        <row r="4">
          <cell r="A4" t="str">
            <v>BẢNG TÍNH TOÁN, ĐO BÓC KHỐI LƯỢNG HOÀN THÀNH ĐƯA VÀO QUYẾT TOÁN</v>
          </cell>
        </row>
      </sheetData>
      <sheetData sheetId="4446">
        <row r="4">
          <cell r="A4" t="str">
            <v>BẢNG TÍNH TOÁN, ĐO BÓC KHỐI LƯỢNG HOÀN THÀNH ĐƯA VÀO QUYẾT TOÁN</v>
          </cell>
        </row>
      </sheetData>
      <sheetData sheetId="4447">
        <row r="4">
          <cell r="A4" t="str">
            <v>BẢNG TÍNH TOÁN, ĐO BÓC KHỐI LƯỢNG HOÀN THÀNH ĐƯA VÀO QUYẾT TOÁN</v>
          </cell>
        </row>
      </sheetData>
      <sheetData sheetId="4448">
        <row r="4">
          <cell r="A4" t="str">
            <v>BẢNG TÍNH TOÁN, ĐO BÓC KHỐI LƯỢNG HOÀN THÀNH ĐƯA VÀO QUYẾT TOÁN</v>
          </cell>
        </row>
      </sheetData>
      <sheetData sheetId="4449">
        <row r="4">
          <cell r="A4" t="str">
            <v>BẢNG TÍNH TOÁN, ĐO BÓC KHỐI LƯỢNG HOÀN THÀNH ĐƯA VÀO QUYẾT TOÁN</v>
          </cell>
        </row>
      </sheetData>
      <sheetData sheetId="4450">
        <row r="4">
          <cell r="A4" t="str">
            <v>BẢNG TÍNH TOÁN, ĐO BÓC KHỐI LƯỢNG HOÀN THÀNH ĐƯA VÀO QUYẾT TOÁN</v>
          </cell>
        </row>
      </sheetData>
      <sheetData sheetId="4451">
        <row r="4">
          <cell r="A4" t="str">
            <v>BẢNG TÍNH TOÁN, ĐO BÓC KHỐI LƯỢNG HOÀN THÀNH ĐƯA VÀO QUYẾT TOÁN</v>
          </cell>
        </row>
      </sheetData>
      <sheetData sheetId="4452">
        <row r="4">
          <cell r="A4" t="str">
            <v>BẢNG TÍNH TOÁN, ĐO BÓC KHỐI LƯỢNG HOÀN THÀNH ĐƯA VÀO QUYẾT TOÁN</v>
          </cell>
        </row>
      </sheetData>
      <sheetData sheetId="4453">
        <row r="4">
          <cell r="A4" t="str">
            <v>BẢNG TÍNH TOÁN, ĐO BÓC KHỐI LƯỢNG HOÀN THÀNH ĐƯA VÀO QUYẾT TOÁN</v>
          </cell>
        </row>
      </sheetData>
      <sheetData sheetId="4454">
        <row r="4">
          <cell r="A4" t="str">
            <v>BẢNG TÍNH TOÁN, ĐO BÓC KHỐI LƯỢNG HOÀN THÀNH ĐƯA VÀO QUYẾT TOÁN</v>
          </cell>
        </row>
      </sheetData>
      <sheetData sheetId="4455">
        <row r="4">
          <cell r="A4" t="str">
            <v>BẢNG TÍNH TOÁN, ĐO BÓC KHỐI LƯỢNG HOÀN THÀNH ĐƯA VÀO QUYẾT TOÁN</v>
          </cell>
        </row>
      </sheetData>
      <sheetData sheetId="4456">
        <row r="4">
          <cell r="A4" t="str">
            <v>BẢNG TÍNH TOÁN, ĐO BÓC KHỐI LƯỢNG HOÀN THÀNH ĐƯA VÀO QUYẾT TOÁN</v>
          </cell>
        </row>
      </sheetData>
      <sheetData sheetId="4457">
        <row r="4">
          <cell r="A4" t="str">
            <v>BẢNG TÍNH TOÁN, ĐO BÓC KHỐI LƯỢNG HOÀN THÀNH ĐƯA VÀO QUYẾT TOÁN</v>
          </cell>
        </row>
      </sheetData>
      <sheetData sheetId="4458">
        <row r="4">
          <cell r="A4" t="str">
            <v>BẢNG TÍNH TOÁN, ĐO BÓC KHỐI LƯỢNG HOÀN THÀNH ĐƯA VÀO QUYẾT TOÁN</v>
          </cell>
        </row>
      </sheetData>
      <sheetData sheetId="4459">
        <row r="4">
          <cell r="A4" t="str">
            <v>BẢNG TÍNH TOÁN, ĐO BÓC KHỐI LƯỢNG HOÀN THÀNH ĐƯA VÀO QUYẾT TOÁN</v>
          </cell>
        </row>
      </sheetData>
      <sheetData sheetId="4460">
        <row r="4">
          <cell r="A4" t="str">
            <v>BẢNG TÍNH TOÁN, ĐO BÓC KHỐI LƯỢNG HOÀN THÀNH ĐƯA VÀO QUYẾT TOÁN</v>
          </cell>
        </row>
      </sheetData>
      <sheetData sheetId="4461">
        <row r="4">
          <cell r="A4" t="str">
            <v>BẢNG TÍNH TOÁN, ĐO BÓC KHỐI LƯỢNG HOÀN THÀNH ĐƯA VÀO QUYẾT TOÁN</v>
          </cell>
        </row>
      </sheetData>
      <sheetData sheetId="4462">
        <row r="4">
          <cell r="A4" t="str">
            <v>BẢNG TÍNH TOÁN, ĐO BÓC KHỐI LƯỢNG HOÀN THÀNH ĐƯA VÀO QUYẾT TOÁN</v>
          </cell>
        </row>
      </sheetData>
      <sheetData sheetId="4463">
        <row r="4">
          <cell r="A4" t="str">
            <v>BẢNG TÍNH TOÁN, ĐO BÓC KHỐI LƯỢNG HOÀN THÀNH ĐƯA VÀO QUYẾT TOÁN</v>
          </cell>
        </row>
      </sheetData>
      <sheetData sheetId="4464">
        <row r="4">
          <cell r="A4" t="str">
            <v>BẢNG TÍNH TOÁN, ĐO BÓC KHỐI LƯỢNG HOÀN THÀNH ĐƯA VÀO QUYẾT TOÁN</v>
          </cell>
        </row>
      </sheetData>
      <sheetData sheetId="4465">
        <row r="4">
          <cell r="A4" t="str">
            <v>BẢNG TÍNH TOÁN, ĐO BÓC KHỐI LƯỢNG HOÀN THÀNH ĐƯA VÀO QUYẾT TOÁN</v>
          </cell>
        </row>
      </sheetData>
      <sheetData sheetId="4466">
        <row r="4">
          <cell r="A4" t="str">
            <v>BẢNG TÍNH TOÁN, ĐO BÓC KHỐI LƯỢNG HOÀN THÀNH ĐƯA VÀO QUYẾT TOÁN</v>
          </cell>
        </row>
      </sheetData>
      <sheetData sheetId="4467">
        <row r="4">
          <cell r="A4" t="str">
            <v>BẢNG TÍNH TOÁN, ĐO BÓC KHỐI LƯỢNG HOÀN THÀNH ĐƯA VÀO QUYẾT TOÁN</v>
          </cell>
        </row>
      </sheetData>
      <sheetData sheetId="4468">
        <row r="4">
          <cell r="A4" t="str">
            <v>BẢNG TÍNH TOÁN, ĐO BÓC KHỐI LƯỢNG HOÀN THÀNH ĐƯA VÀO QUYẾT TOÁN</v>
          </cell>
        </row>
      </sheetData>
      <sheetData sheetId="4469">
        <row r="4">
          <cell r="A4" t="str">
            <v>BẢNG TÍNH TOÁN, ĐO BÓC KHỐI LƯỢNG HOÀN THÀNH ĐƯA VÀO QUYẾT TOÁN</v>
          </cell>
        </row>
      </sheetData>
      <sheetData sheetId="4470">
        <row r="4">
          <cell r="A4" t="str">
            <v>BẢNG TÍNH TOÁN, ĐO BÓC KHỐI LƯỢNG HOÀN THÀNH ĐƯA VÀO QUYẾT TOÁN</v>
          </cell>
        </row>
      </sheetData>
      <sheetData sheetId="4471">
        <row r="4">
          <cell r="A4" t="str">
            <v>BẢNG TÍNH TOÁN, ĐO BÓC KHỐI LƯỢNG HOÀN THÀNH ĐƯA VÀO QUYẾT TOÁN</v>
          </cell>
        </row>
      </sheetData>
      <sheetData sheetId="4472">
        <row r="4">
          <cell r="A4" t="str">
            <v>BẢNG TÍNH TOÁN, ĐO BÓC KHỐI LƯỢNG HOÀN THÀNH ĐƯA VÀO QUYẾT TOÁN</v>
          </cell>
        </row>
      </sheetData>
      <sheetData sheetId="4473">
        <row r="4">
          <cell r="A4" t="str">
            <v>BẢNG TÍNH TOÁN, ĐO BÓC KHỐI LƯỢNG HOÀN THÀNH ĐƯA VÀO QUYẾT TOÁN</v>
          </cell>
        </row>
      </sheetData>
      <sheetData sheetId="4474">
        <row r="4">
          <cell r="A4" t="str">
            <v>BẢNG TÍNH TOÁN, ĐO BÓC KHỐI LƯỢNG HOÀN THÀNH ĐƯA VÀO QUYẾT TOÁN</v>
          </cell>
        </row>
      </sheetData>
      <sheetData sheetId="4475">
        <row r="4">
          <cell r="A4" t="str">
            <v>BẢNG TÍNH TOÁN, ĐO BÓC KHỐI LƯỢNG HOÀN THÀNH ĐƯA VÀO QUYẾT TOÁN</v>
          </cell>
        </row>
      </sheetData>
      <sheetData sheetId="4476">
        <row r="4">
          <cell r="A4" t="str">
            <v>BẢNG TÍNH TOÁN, ĐO BÓC KHỐI LƯỢNG HOÀN THÀNH ĐƯA VÀO QUYẾT TOÁN</v>
          </cell>
        </row>
      </sheetData>
      <sheetData sheetId="4477">
        <row r="4">
          <cell r="A4" t="str">
            <v>BẢNG TÍNH TOÁN, ĐO BÓC KHỐI LƯỢNG HOÀN THÀNH ĐƯA VÀO QUYẾT TOÁN</v>
          </cell>
        </row>
      </sheetData>
      <sheetData sheetId="4478">
        <row r="4">
          <cell r="A4" t="str">
            <v>BẢNG TÍNH TOÁN, ĐO BÓC KHỐI LƯỢNG HOÀN THÀNH ĐƯA VÀO QUYẾT TOÁN</v>
          </cell>
        </row>
      </sheetData>
      <sheetData sheetId="4479">
        <row r="4">
          <cell r="A4" t="str">
            <v>BẢNG TÍNH TOÁN, ĐO BÓC KHỐI LƯỢNG HOÀN THÀNH ĐƯA VÀO QUYẾT TOÁN</v>
          </cell>
        </row>
      </sheetData>
      <sheetData sheetId="4480">
        <row r="4">
          <cell r="A4" t="str">
            <v>BẢNG TÍNH TOÁN, ĐO BÓC KHỐI LƯỢNG HOÀN THÀNH ĐƯA VÀO QUYẾT TOÁN</v>
          </cell>
        </row>
      </sheetData>
      <sheetData sheetId="4481">
        <row r="4">
          <cell r="A4" t="str">
            <v>BẢNG TÍNH TOÁN, ĐO BÓC KHỐI LƯỢNG HOÀN THÀNH ĐƯA VÀO QUYẾT TOÁN</v>
          </cell>
        </row>
      </sheetData>
      <sheetData sheetId="4482">
        <row r="4">
          <cell r="A4" t="str">
            <v>BẢNG TÍNH TOÁN, ĐO BÓC KHỐI LƯỢNG HOÀN THÀNH ĐƯA VÀO QUYẾT TOÁN</v>
          </cell>
        </row>
      </sheetData>
      <sheetData sheetId="4483">
        <row r="4">
          <cell r="A4" t="str">
            <v>BẢNG TÍNH TOÁN, ĐO BÓC KHỐI LƯỢNG HOÀN THÀNH ĐƯA VÀO QUYẾT TOÁN</v>
          </cell>
        </row>
      </sheetData>
      <sheetData sheetId="4484">
        <row r="4">
          <cell r="A4" t="str">
            <v>BẢNG TÍNH TOÁN, ĐO BÓC KHỐI LƯỢNG HOÀN THÀNH ĐƯA VÀO QUYẾT TOÁN</v>
          </cell>
        </row>
      </sheetData>
      <sheetData sheetId="4485">
        <row r="4">
          <cell r="A4" t="str">
            <v>BẢNG TÍNH TOÁN, ĐO BÓC KHỐI LƯỢNG HOÀN THÀNH ĐƯA VÀO QUYẾT TOÁN</v>
          </cell>
        </row>
      </sheetData>
      <sheetData sheetId="4486">
        <row r="4">
          <cell r="A4" t="str">
            <v>BẢNG TÍNH TOÁN, ĐO BÓC KHỐI LƯỢNG HOÀN THÀNH ĐƯA VÀO QUYẾT TOÁN</v>
          </cell>
        </row>
      </sheetData>
      <sheetData sheetId="4487">
        <row r="4">
          <cell r="A4" t="str">
            <v>BẢNG TÍNH TOÁN, ĐO BÓC KHỐI LƯỢNG HOÀN THÀNH ĐƯA VÀO QUYẾT TOÁN</v>
          </cell>
        </row>
      </sheetData>
      <sheetData sheetId="4488">
        <row r="4">
          <cell r="A4" t="str">
            <v>BẢNG TÍNH TOÁN, ĐO BÓC KHỐI LƯỢNG HOÀN THÀNH ĐƯA VÀO QUYẾT TOÁN</v>
          </cell>
        </row>
      </sheetData>
      <sheetData sheetId="4489">
        <row r="4">
          <cell r="A4" t="str">
            <v>BẢNG TÍNH TOÁN, ĐO BÓC KHỐI LƯỢNG HOÀN THÀNH ĐƯA VÀO QUYẾT TOÁN</v>
          </cell>
        </row>
      </sheetData>
      <sheetData sheetId="4490">
        <row r="4">
          <cell r="A4" t="str">
            <v>BẢNG TÍNH TOÁN, ĐO BÓC KHỐI LƯỢNG HOÀN THÀNH ĐƯA VÀO QUYẾT TOÁN</v>
          </cell>
        </row>
      </sheetData>
      <sheetData sheetId="4491">
        <row r="4">
          <cell r="A4" t="str">
            <v>BẢNG TÍNH TOÁN, ĐO BÓC KHỐI LƯỢNG HOÀN THÀNH ĐƯA VÀO QUYẾT TOÁN</v>
          </cell>
        </row>
      </sheetData>
      <sheetData sheetId="4492">
        <row r="4">
          <cell r="A4" t="str">
            <v>BẢNG TÍNH TOÁN, ĐO BÓC KHỐI LƯỢNG HOÀN THÀNH ĐƯA VÀO QUYẾT TOÁN</v>
          </cell>
        </row>
      </sheetData>
      <sheetData sheetId="4493">
        <row r="4">
          <cell r="A4" t="str">
            <v>BẢNG TÍNH TOÁN, ĐO BÓC KHỐI LƯỢNG HOÀN THÀNH ĐƯA VÀO QUYẾT TOÁN</v>
          </cell>
        </row>
      </sheetData>
      <sheetData sheetId="4494">
        <row r="4">
          <cell r="A4" t="str">
            <v>BẢNG TÍNH TOÁN, ĐO BÓC KHỐI LƯỢNG HOÀN THÀNH ĐƯA VÀO QUYẾT TOÁN</v>
          </cell>
        </row>
      </sheetData>
      <sheetData sheetId="4495">
        <row r="4">
          <cell r="A4" t="str">
            <v>BẢNG TÍNH TOÁN, ĐO BÓC KHỐI LƯỢNG HOÀN THÀNH ĐƯA VÀO QUYẾT TOÁN</v>
          </cell>
        </row>
      </sheetData>
      <sheetData sheetId="4496">
        <row r="4">
          <cell r="A4" t="str">
            <v>BẢNG TÍNH TOÁN, ĐO BÓC KHỐI LƯỢNG HOÀN THÀNH ĐƯA VÀO QUYẾT TOÁN</v>
          </cell>
        </row>
      </sheetData>
      <sheetData sheetId="4497">
        <row r="4">
          <cell r="A4" t="str">
            <v>BẢNG TÍNH TOÁN, ĐO BÓC KHỐI LƯỢNG HOÀN THÀNH ĐƯA VÀO QUYẾT TOÁN</v>
          </cell>
        </row>
      </sheetData>
      <sheetData sheetId="4498">
        <row r="4">
          <cell r="A4" t="str">
            <v>BẢNG TÍNH TOÁN, ĐO BÓC KHỐI LƯỢNG HOÀN THÀNH ĐƯA VÀO QUYẾT TOÁN</v>
          </cell>
        </row>
      </sheetData>
      <sheetData sheetId="4499">
        <row r="4">
          <cell r="A4" t="str">
            <v>BẢNG TÍNH TOÁN, ĐO BÓC KHỐI LƯỢNG HOÀN THÀNH ĐƯA VÀO QUYẾT TOÁN</v>
          </cell>
        </row>
      </sheetData>
      <sheetData sheetId="4500">
        <row r="4">
          <cell r="A4" t="str">
            <v>BẢNG TÍNH TOÁN, ĐO BÓC KHỐI LƯỢNG HOÀN THÀNH ĐƯA VÀO QUYẾT TOÁN</v>
          </cell>
        </row>
      </sheetData>
      <sheetData sheetId="4501">
        <row r="4">
          <cell r="A4" t="str">
            <v>BẢNG TÍNH TOÁN, ĐO BÓC KHỐI LƯỢNG HOÀN THÀNH ĐƯA VÀO QUYẾT TOÁN</v>
          </cell>
        </row>
      </sheetData>
      <sheetData sheetId="4502">
        <row r="4">
          <cell r="A4" t="str">
            <v>BẢNG TÍNH TOÁN, ĐO BÓC KHỐI LƯỢNG HOÀN THÀNH ĐƯA VÀO QUYẾT TOÁN</v>
          </cell>
        </row>
      </sheetData>
      <sheetData sheetId="4503">
        <row r="4">
          <cell r="A4" t="str">
            <v>BẢNG TÍNH TOÁN, ĐO BÓC KHỐI LƯỢNG HOÀN THÀNH ĐƯA VÀO QUYẾT TOÁN</v>
          </cell>
        </row>
      </sheetData>
      <sheetData sheetId="4504">
        <row r="4">
          <cell r="A4" t="str">
            <v>BẢNG TÍNH TOÁN, ĐO BÓC KHỐI LƯỢNG HOÀN THÀNH ĐƯA VÀO QUYẾT TOÁN</v>
          </cell>
        </row>
      </sheetData>
      <sheetData sheetId="4505">
        <row r="4">
          <cell r="A4" t="str">
            <v>BẢNG TÍNH TOÁN, ĐO BÓC KHỐI LƯỢNG HOÀN THÀNH ĐƯA VÀO QUYẾT TOÁN</v>
          </cell>
        </row>
      </sheetData>
      <sheetData sheetId="4506">
        <row r="4">
          <cell r="A4" t="str">
            <v>BẢNG TÍNH TOÁN, ĐO BÓC KHỐI LƯỢNG HOÀN THÀNH ĐƯA VÀO QUYẾT TOÁN</v>
          </cell>
        </row>
      </sheetData>
      <sheetData sheetId="4507">
        <row r="4">
          <cell r="A4" t="str">
            <v>BẢNG TÍNH TOÁN, ĐO BÓC KHỐI LƯỢNG HOÀN THÀNH ĐƯA VÀO QUYẾT TOÁN</v>
          </cell>
        </row>
      </sheetData>
      <sheetData sheetId="4508">
        <row r="4">
          <cell r="A4" t="str">
            <v>BẢNG TÍNH TOÁN, ĐO BÓC KHỐI LƯỢNG HOÀN THÀNH ĐƯA VÀO QUYẾT TOÁN</v>
          </cell>
        </row>
      </sheetData>
      <sheetData sheetId="4509">
        <row r="4">
          <cell r="A4" t="str">
            <v>BẢNG TÍNH TOÁN, ĐO BÓC KHỐI LƯỢNG HOÀN THÀNH ĐƯA VÀO QUYẾT TOÁN</v>
          </cell>
        </row>
      </sheetData>
      <sheetData sheetId="4510">
        <row r="4">
          <cell r="A4" t="str">
            <v>BẢNG TÍNH TOÁN, ĐO BÓC KHỐI LƯỢNG HOÀN THÀNH ĐƯA VÀO QUYẾT TOÁN</v>
          </cell>
        </row>
      </sheetData>
      <sheetData sheetId="4511">
        <row r="4">
          <cell r="A4" t="str">
            <v>BẢNG TÍNH TOÁN, ĐO BÓC KHỐI LƯỢNG HOÀN THÀNH ĐƯA VÀO QUYẾT TOÁN</v>
          </cell>
        </row>
      </sheetData>
      <sheetData sheetId="4512">
        <row r="4">
          <cell r="A4" t="str">
            <v>BẢNG TÍNH TOÁN, ĐO BÓC KHỐI LƯỢNG HOÀN THÀNH ĐƯA VÀO QUYẾT TOÁN</v>
          </cell>
        </row>
      </sheetData>
      <sheetData sheetId="4513">
        <row r="4">
          <cell r="A4" t="str">
            <v>BẢNG TÍNH TOÁN, ĐO BÓC KHỐI LƯỢNG HOÀN THÀNH ĐƯA VÀO QUYẾT TOÁN</v>
          </cell>
        </row>
      </sheetData>
      <sheetData sheetId="4514">
        <row r="4">
          <cell r="A4" t="str">
            <v>BẢNG TÍNH TOÁN, ĐO BÓC KHỐI LƯỢNG HOÀN THÀNH ĐƯA VÀO QUYẾT TOÁN</v>
          </cell>
        </row>
      </sheetData>
      <sheetData sheetId="4515">
        <row r="4">
          <cell r="A4" t="str">
            <v>BẢNG TÍNH TOÁN, ĐO BÓC KHỐI LƯỢNG HOÀN THÀNH ĐƯA VÀO QUYẾT TOÁN</v>
          </cell>
        </row>
      </sheetData>
      <sheetData sheetId="4516">
        <row r="4">
          <cell r="A4" t="str">
            <v>BẢNG TÍNH TOÁN, ĐO BÓC KHỐI LƯỢNG HOÀN THÀNH ĐƯA VÀO QUYẾT TOÁN</v>
          </cell>
        </row>
      </sheetData>
      <sheetData sheetId="4517">
        <row r="4">
          <cell r="A4" t="str">
            <v>BẢNG TÍNH TOÁN, ĐO BÓC KHỐI LƯỢNG HOÀN THÀNH ĐƯA VÀO QUYẾT TOÁN</v>
          </cell>
        </row>
      </sheetData>
      <sheetData sheetId="4518">
        <row r="4">
          <cell r="A4" t="str">
            <v>BẢNG TÍNH TOÁN, ĐO BÓC KHỐI LƯỢNG HOÀN THÀNH ĐƯA VÀO QUYẾT TOÁN</v>
          </cell>
        </row>
      </sheetData>
      <sheetData sheetId="4519">
        <row r="4">
          <cell r="A4" t="str">
            <v>BẢNG TÍNH TOÁN, ĐO BÓC KHỐI LƯỢNG HOÀN THÀNH ĐƯA VÀO QUYẾT TOÁN</v>
          </cell>
        </row>
      </sheetData>
      <sheetData sheetId="4520">
        <row r="4">
          <cell r="A4" t="str">
            <v>BẢNG TÍNH TOÁN, ĐO BÓC KHỐI LƯỢNG HOÀN THÀNH ĐƯA VÀO QUYẾT TOÁN</v>
          </cell>
        </row>
      </sheetData>
      <sheetData sheetId="4521">
        <row r="4">
          <cell r="A4" t="str">
            <v>BẢNG TÍNH TOÁN, ĐO BÓC KHỐI LƯỢNG HOÀN THÀNH ĐƯA VÀO QUYẾT TOÁN</v>
          </cell>
        </row>
      </sheetData>
      <sheetData sheetId="4522">
        <row r="4">
          <cell r="A4" t="str">
            <v>BẢNG TÍNH TOÁN, ĐO BÓC KHỐI LƯỢNG HOÀN THÀNH ĐƯA VÀO QUYẾT TOÁN</v>
          </cell>
        </row>
      </sheetData>
      <sheetData sheetId="4523">
        <row r="4">
          <cell r="A4" t="str">
            <v>BẢNG TÍNH TOÁN, ĐO BÓC KHỐI LƯỢNG HOÀN THÀNH ĐƯA VÀO QUYẾT TOÁN</v>
          </cell>
        </row>
      </sheetData>
      <sheetData sheetId="4524">
        <row r="4">
          <cell r="A4" t="str">
            <v>BẢNG TÍNH TOÁN, ĐO BÓC KHỐI LƯỢNG HOÀN THÀNH ĐƯA VÀO QUYẾT TOÁN</v>
          </cell>
        </row>
      </sheetData>
      <sheetData sheetId="4525">
        <row r="4">
          <cell r="A4" t="str">
            <v>BẢNG TÍNH TOÁN, ĐO BÓC KHỐI LƯỢNG HOÀN THÀNH ĐƯA VÀO QUYẾT TOÁN</v>
          </cell>
        </row>
      </sheetData>
      <sheetData sheetId="4526">
        <row r="4">
          <cell r="A4" t="str">
            <v>BẢNG TÍNH TOÁN, ĐO BÓC KHỐI LƯỢNG HOÀN THÀNH ĐƯA VÀO QUYẾT TOÁN</v>
          </cell>
        </row>
      </sheetData>
      <sheetData sheetId="4527">
        <row r="4">
          <cell r="A4" t="str">
            <v>BẢNG TÍNH TOÁN, ĐO BÓC KHỐI LƯỢNG HOÀN THÀNH ĐƯA VÀO QUYẾT TOÁN</v>
          </cell>
        </row>
      </sheetData>
      <sheetData sheetId="4528">
        <row r="4">
          <cell r="A4" t="str">
            <v>BẢNG TÍNH TOÁN, ĐO BÓC KHỐI LƯỢNG HOÀN THÀNH ĐƯA VÀO QUYẾT TOÁN</v>
          </cell>
        </row>
      </sheetData>
      <sheetData sheetId="4529">
        <row r="4">
          <cell r="A4" t="str">
            <v>BẢNG TÍNH TOÁN, ĐO BÓC KHỐI LƯỢNG HOÀN THÀNH ĐƯA VÀO QUYẾT TOÁN</v>
          </cell>
        </row>
      </sheetData>
      <sheetData sheetId="4530">
        <row r="4">
          <cell r="A4" t="str">
            <v>BẢNG TÍNH TOÁN, ĐO BÓC KHỐI LƯỢNG HOÀN THÀNH ĐƯA VÀO QUYẾT TOÁN</v>
          </cell>
        </row>
      </sheetData>
      <sheetData sheetId="4531">
        <row r="4">
          <cell r="A4" t="str">
            <v>BẢNG TÍNH TOÁN, ĐO BÓC KHỐI LƯỢNG HOÀN THÀNH ĐƯA VÀO QUYẾT TOÁN</v>
          </cell>
        </row>
      </sheetData>
      <sheetData sheetId="4532">
        <row r="4">
          <cell r="A4" t="str">
            <v>BẢNG TÍNH TOÁN, ĐO BÓC KHỐI LƯỢNG HOÀN THÀNH ĐƯA VÀO QUYẾT TOÁN</v>
          </cell>
        </row>
      </sheetData>
      <sheetData sheetId="4533">
        <row r="4">
          <cell r="A4" t="str">
            <v>BẢNG TÍNH TOÁN, ĐO BÓC KHỐI LƯỢNG HOÀN THÀNH ĐƯA VÀO QUYẾT TOÁN</v>
          </cell>
        </row>
      </sheetData>
      <sheetData sheetId="4534">
        <row r="4">
          <cell r="A4" t="str">
            <v>BẢNG TÍNH TOÁN, ĐO BÓC KHỐI LƯỢNG HOÀN THÀNH ĐƯA VÀO QUYẾT TOÁN</v>
          </cell>
        </row>
      </sheetData>
      <sheetData sheetId="4535">
        <row r="4">
          <cell r="A4" t="str">
            <v>BẢNG TÍNH TOÁN, ĐO BÓC KHỐI LƯỢNG HOÀN THÀNH ĐƯA VÀO QUYẾT TOÁN</v>
          </cell>
        </row>
      </sheetData>
      <sheetData sheetId="4536">
        <row r="4">
          <cell r="A4" t="str">
            <v>BẢNG TÍNH TOÁN, ĐO BÓC KHỐI LƯỢNG HOÀN THÀNH ĐƯA VÀO QUYẾT TOÁN</v>
          </cell>
        </row>
      </sheetData>
      <sheetData sheetId="4537">
        <row r="4">
          <cell r="A4" t="str">
            <v>BẢNG TÍNH TOÁN, ĐO BÓC KHỐI LƯỢNG HOÀN THÀNH ĐƯA VÀO QUYẾT TOÁN</v>
          </cell>
        </row>
      </sheetData>
      <sheetData sheetId="4538">
        <row r="4">
          <cell r="A4" t="str">
            <v>BẢNG TÍNH TOÁN, ĐO BÓC KHỐI LƯỢNG HOÀN THÀNH ĐƯA VÀO QUYẾT TOÁN</v>
          </cell>
        </row>
      </sheetData>
      <sheetData sheetId="4539">
        <row r="4">
          <cell r="A4" t="str">
            <v>BẢNG TÍNH TOÁN, ĐO BÓC KHỐI LƯỢNG HOÀN THÀNH ĐƯA VÀO QUYẾT TOÁN</v>
          </cell>
        </row>
      </sheetData>
      <sheetData sheetId="4540">
        <row r="4">
          <cell r="A4" t="str">
            <v>BẢNG TÍNH TOÁN, ĐO BÓC KHỐI LƯỢNG HOÀN THÀNH ĐƯA VÀO QUYẾT TOÁN</v>
          </cell>
        </row>
      </sheetData>
      <sheetData sheetId="4541">
        <row r="4">
          <cell r="A4" t="str">
            <v>BẢNG TÍNH TOÁN, ĐO BÓC KHỐI LƯỢNG HOÀN THÀNH ĐƯA VÀO QUYẾT TOÁN</v>
          </cell>
        </row>
      </sheetData>
      <sheetData sheetId="4542">
        <row r="4">
          <cell r="A4" t="str">
            <v>BẢNG TÍNH TOÁN, ĐO BÓC KHỐI LƯỢNG HOÀN THÀNH ĐƯA VÀO QUYẾT TOÁN</v>
          </cell>
        </row>
      </sheetData>
      <sheetData sheetId="4543">
        <row r="4">
          <cell r="A4" t="str">
            <v>BẢNG TÍNH TOÁN, ĐO BÓC KHỐI LƯỢNG HOÀN THÀNH ĐƯA VÀO QUYẾT TOÁN</v>
          </cell>
        </row>
      </sheetData>
      <sheetData sheetId="4544">
        <row r="4">
          <cell r="A4" t="str">
            <v>BẢNG TÍNH TOÁN, ĐO BÓC KHỐI LƯỢNG HOÀN THÀNH ĐƯA VÀO QUYẾT TOÁN</v>
          </cell>
        </row>
      </sheetData>
      <sheetData sheetId="4545">
        <row r="4">
          <cell r="A4" t="str">
            <v>BẢNG TÍNH TOÁN, ĐO BÓC KHỐI LƯỢNG HOÀN THÀNH ĐƯA VÀO QUYẾT TOÁN</v>
          </cell>
        </row>
      </sheetData>
      <sheetData sheetId="4546">
        <row r="4">
          <cell r="A4" t="str">
            <v>BẢNG TÍNH TOÁN, ĐO BÓC KHỐI LƯỢNG HOÀN THÀNH ĐƯA VÀO QUYẾT TOÁN</v>
          </cell>
        </row>
      </sheetData>
      <sheetData sheetId="4547">
        <row r="4">
          <cell r="A4" t="str">
            <v>BẢNG TÍNH TOÁN, ĐO BÓC KHỐI LƯỢNG HOÀN THÀNH ĐƯA VÀO QUYẾT TOÁN</v>
          </cell>
        </row>
      </sheetData>
      <sheetData sheetId="4548">
        <row r="4">
          <cell r="A4" t="str">
            <v>BẢNG TÍNH TOÁN, ĐO BÓC KHỐI LƯỢNG HOÀN THÀNH ĐƯA VÀO QUYẾT TOÁN</v>
          </cell>
        </row>
      </sheetData>
      <sheetData sheetId="4549">
        <row r="4">
          <cell r="A4" t="str">
            <v>BẢNG TÍNH TOÁN, ĐO BÓC KHỐI LƯỢNG HOÀN THÀNH ĐƯA VÀO QUYẾT TOÁN</v>
          </cell>
        </row>
      </sheetData>
      <sheetData sheetId="4550">
        <row r="4">
          <cell r="A4" t="str">
            <v>BẢNG TÍNH TOÁN, ĐO BÓC KHỐI LƯỢNG HOÀN THÀNH ĐƯA VÀO QUYẾT TOÁN</v>
          </cell>
        </row>
      </sheetData>
      <sheetData sheetId="4551">
        <row r="4">
          <cell r="A4" t="str">
            <v>BẢNG TÍNH TOÁN, ĐO BÓC KHỐI LƯỢNG HOÀN THÀNH ĐƯA VÀO QUYẾT TOÁN</v>
          </cell>
        </row>
      </sheetData>
      <sheetData sheetId="4552">
        <row r="4">
          <cell r="A4" t="str">
            <v>BẢNG TÍNH TOÁN, ĐO BÓC KHỐI LƯỢNG HOÀN THÀNH ĐƯA VÀO QUYẾT TOÁN</v>
          </cell>
        </row>
      </sheetData>
      <sheetData sheetId="4553">
        <row r="4">
          <cell r="A4" t="str">
            <v>BẢNG TÍNH TOÁN, ĐO BÓC KHỐI LƯỢNG HOÀN THÀNH ĐƯA VÀO QUYẾT TOÁN</v>
          </cell>
        </row>
      </sheetData>
      <sheetData sheetId="4554">
        <row r="4">
          <cell r="A4" t="str">
            <v>BẢNG TÍNH TOÁN, ĐO BÓC KHỐI LƯỢNG HOÀN THÀNH ĐƯA VÀO QUYẾT TOÁN</v>
          </cell>
        </row>
      </sheetData>
      <sheetData sheetId="4555">
        <row r="4">
          <cell r="A4" t="str">
            <v>BẢNG TÍNH TOÁN, ĐO BÓC KHỐI LƯỢNG HOÀN THÀNH ĐƯA VÀO QUYẾT TOÁN</v>
          </cell>
        </row>
      </sheetData>
      <sheetData sheetId="4556">
        <row r="4">
          <cell r="A4" t="str">
            <v>BẢNG TÍNH TOÁN, ĐO BÓC KHỐI LƯỢNG HOÀN THÀNH ĐƯA VÀO QUYẾT TOÁN</v>
          </cell>
        </row>
      </sheetData>
      <sheetData sheetId="4557">
        <row r="4">
          <cell r="A4" t="str">
            <v>BẢNG TÍNH TOÁN, ĐO BÓC KHỐI LƯỢNG HOÀN THÀNH ĐƯA VÀO QUYẾT TOÁN</v>
          </cell>
        </row>
      </sheetData>
      <sheetData sheetId="4558">
        <row r="4">
          <cell r="A4" t="str">
            <v>BẢNG TÍNH TOÁN, ĐO BÓC KHỐI LƯỢNG HOÀN THÀNH ĐƯA VÀO QUYẾT TOÁN</v>
          </cell>
        </row>
      </sheetData>
      <sheetData sheetId="4559">
        <row r="4">
          <cell r="A4" t="str">
            <v>BẢNG TÍNH TOÁN, ĐO BÓC KHỐI LƯỢNG HOÀN THÀNH ĐƯA VÀO QUYẾT TOÁN</v>
          </cell>
        </row>
      </sheetData>
      <sheetData sheetId="4560">
        <row r="4">
          <cell r="A4" t="str">
            <v>BẢNG TÍNH TOÁN, ĐO BÓC KHỐI LƯỢNG HOÀN THÀNH ĐƯA VÀO QUYẾT TOÁN</v>
          </cell>
        </row>
      </sheetData>
      <sheetData sheetId="4561">
        <row r="4">
          <cell r="A4" t="str">
            <v>BẢNG TÍNH TOÁN, ĐO BÓC KHỐI LƯỢNG HOÀN THÀNH ĐƯA VÀO QUYẾT TOÁN</v>
          </cell>
        </row>
      </sheetData>
      <sheetData sheetId="4562">
        <row r="4">
          <cell r="A4" t="str">
            <v>BẢNG TÍNH TOÁN, ĐO BÓC KHỐI LƯỢNG HOÀN THÀNH ĐƯA VÀO QUYẾT TOÁN</v>
          </cell>
        </row>
      </sheetData>
      <sheetData sheetId="4563">
        <row r="4">
          <cell r="A4" t="str">
            <v>BẢNG TÍNH TOÁN, ĐO BÓC KHỐI LƯỢNG HOÀN THÀNH ĐƯA VÀO QUYẾT TOÁN</v>
          </cell>
        </row>
      </sheetData>
      <sheetData sheetId="4564">
        <row r="4">
          <cell r="A4" t="str">
            <v>BẢNG TÍNH TOÁN, ĐO BÓC KHỐI LƯỢNG HOÀN THÀNH ĐƯA VÀO QUYẾT TOÁN</v>
          </cell>
        </row>
      </sheetData>
      <sheetData sheetId="4565">
        <row r="4">
          <cell r="A4" t="str">
            <v>BẢNG TÍNH TOÁN, ĐO BÓC KHỐI LƯỢNG HOÀN THÀNH ĐƯA VÀO QUYẾT TOÁN</v>
          </cell>
        </row>
      </sheetData>
      <sheetData sheetId="4566">
        <row r="4">
          <cell r="A4" t="str">
            <v>BẢNG TÍNH TOÁN, ĐO BÓC KHỐI LƯỢNG HOÀN THÀNH ĐƯA VÀO QUYẾT TOÁN</v>
          </cell>
        </row>
      </sheetData>
      <sheetData sheetId="4567">
        <row r="4">
          <cell r="A4" t="str">
            <v>BẢNG TÍNH TOÁN, ĐO BÓC KHỐI LƯỢNG HOÀN THÀNH ĐƯA VÀO QUYẾT TOÁN</v>
          </cell>
        </row>
      </sheetData>
      <sheetData sheetId="4568">
        <row r="4">
          <cell r="A4" t="str">
            <v>BẢNG TÍNH TOÁN, ĐO BÓC KHỐI LƯỢNG HOÀN THÀNH ĐƯA VÀO QUYẾT TOÁN</v>
          </cell>
        </row>
      </sheetData>
      <sheetData sheetId="4569">
        <row r="4">
          <cell r="A4" t="str">
            <v>BẢNG TÍNH TOÁN, ĐO BÓC KHỐI LƯỢNG HOÀN THÀNH ĐƯA VÀO QUYẾT TOÁN</v>
          </cell>
        </row>
      </sheetData>
      <sheetData sheetId="4570">
        <row r="4">
          <cell r="A4" t="str">
            <v>BẢNG TÍNH TOÁN, ĐO BÓC KHỐI LƯỢNG HOÀN THÀNH ĐƯA VÀO QUYẾT TOÁN</v>
          </cell>
        </row>
      </sheetData>
      <sheetData sheetId="4571">
        <row r="4">
          <cell r="A4" t="str">
            <v>BẢNG TÍNH TOÁN, ĐO BÓC KHỐI LƯỢNG HOÀN THÀNH ĐƯA VÀO QUYẾT TOÁN</v>
          </cell>
        </row>
      </sheetData>
      <sheetData sheetId="4572">
        <row r="4">
          <cell r="A4" t="str">
            <v>BẢNG TÍNH TOÁN, ĐO BÓC KHỐI LƯỢNG HOÀN THÀNH ĐƯA VÀO QUYẾT TOÁN</v>
          </cell>
        </row>
      </sheetData>
      <sheetData sheetId="4573">
        <row r="4">
          <cell r="A4" t="str">
            <v>BẢNG TÍNH TOÁN, ĐO BÓC KHỐI LƯỢNG HOÀN THÀNH ĐƯA VÀO QUYẾT TOÁN</v>
          </cell>
        </row>
      </sheetData>
      <sheetData sheetId="4574">
        <row r="4">
          <cell r="A4" t="str">
            <v>BẢNG TÍNH TOÁN, ĐO BÓC KHỐI LƯỢNG HOÀN THÀNH ĐƯA VÀO QUYẾT TOÁN</v>
          </cell>
        </row>
      </sheetData>
      <sheetData sheetId="4575">
        <row r="4">
          <cell r="A4" t="str">
            <v>BẢNG TÍNH TOÁN, ĐO BÓC KHỐI LƯỢNG HOÀN THÀNH ĐƯA VÀO QUYẾT TOÁN</v>
          </cell>
        </row>
      </sheetData>
      <sheetData sheetId="4576">
        <row r="4">
          <cell r="A4" t="str">
            <v>BẢNG TÍNH TOÁN, ĐO BÓC KHỐI LƯỢNG HOÀN THÀNH ĐƯA VÀO QUYẾT TOÁN</v>
          </cell>
        </row>
      </sheetData>
      <sheetData sheetId="4577">
        <row r="4">
          <cell r="A4" t="str">
            <v>BẢNG TÍNH TOÁN, ĐO BÓC KHỐI LƯỢNG HOÀN THÀNH ĐƯA VÀO QUYẾT TOÁN</v>
          </cell>
        </row>
      </sheetData>
      <sheetData sheetId="4578">
        <row r="4">
          <cell r="A4" t="str">
            <v>BẢNG TÍNH TOÁN, ĐO BÓC KHỐI LƯỢNG HOÀN THÀNH ĐƯA VÀO QUYẾT TOÁN</v>
          </cell>
        </row>
      </sheetData>
      <sheetData sheetId="4579">
        <row r="4">
          <cell r="A4" t="str">
            <v>BẢNG TÍNH TOÁN, ĐO BÓC KHỐI LƯỢNG HOÀN THÀNH ĐƯA VÀO QUYẾT TOÁN</v>
          </cell>
        </row>
      </sheetData>
      <sheetData sheetId="4580">
        <row r="4">
          <cell r="A4" t="str">
            <v>BẢNG TÍNH TOÁN, ĐO BÓC KHỐI LƯỢNG HOÀN THÀNH ĐƯA VÀO QUYẾT TOÁN</v>
          </cell>
        </row>
      </sheetData>
      <sheetData sheetId="4581">
        <row r="4">
          <cell r="A4" t="str">
            <v>BẢNG TÍNH TOÁN, ĐO BÓC KHỐI LƯỢNG HOÀN THÀNH ĐƯA VÀO QUYẾT TOÁN</v>
          </cell>
        </row>
      </sheetData>
      <sheetData sheetId="4582">
        <row r="4">
          <cell r="A4" t="str">
            <v>BẢNG TÍNH TOÁN, ĐO BÓC KHỐI LƯỢNG HOÀN THÀNH ĐƯA VÀO QUYẾT TOÁN</v>
          </cell>
        </row>
      </sheetData>
      <sheetData sheetId="4583">
        <row r="4">
          <cell r="A4" t="str">
            <v>BẢNG TÍNH TOÁN, ĐO BÓC KHỐI LƯỢNG HOÀN THÀNH ĐƯA VÀO QUYẾT TOÁN</v>
          </cell>
        </row>
      </sheetData>
      <sheetData sheetId="4584">
        <row r="4">
          <cell r="A4" t="str">
            <v>BẢNG TÍNH TOÁN, ĐO BÓC KHỐI LƯỢNG HOÀN THÀNH ĐƯA VÀO QUYẾT TOÁN</v>
          </cell>
        </row>
      </sheetData>
      <sheetData sheetId="4585">
        <row r="4">
          <cell r="A4" t="str">
            <v>BẢNG TÍNH TOÁN, ĐO BÓC KHỐI LƯỢNG HOÀN THÀNH ĐƯA VÀO QUYẾT TOÁN</v>
          </cell>
        </row>
      </sheetData>
      <sheetData sheetId="4586">
        <row r="4">
          <cell r="A4" t="str">
            <v>BẢNG TÍNH TOÁN, ĐO BÓC KHỐI LƯỢNG HOÀN THÀNH ĐƯA VÀO QUYẾT TOÁN</v>
          </cell>
        </row>
      </sheetData>
      <sheetData sheetId="4587">
        <row r="4">
          <cell r="A4" t="str">
            <v>BẢNG TÍNH TOÁN, ĐO BÓC KHỐI LƯỢNG HOÀN THÀNH ĐƯA VÀO QUYẾT TOÁN</v>
          </cell>
        </row>
      </sheetData>
      <sheetData sheetId="4588">
        <row r="4">
          <cell r="A4" t="str">
            <v>BẢNG TÍNH TOÁN, ĐO BÓC KHỐI LƯỢNG HOÀN THÀNH ĐƯA VÀO QUYẾT TOÁN</v>
          </cell>
        </row>
      </sheetData>
      <sheetData sheetId="4589">
        <row r="4">
          <cell r="A4" t="str">
            <v>BẢNG TÍNH TOÁN, ĐO BÓC KHỐI LƯỢNG HOÀN THÀNH ĐƯA VÀO QUYẾT TOÁN</v>
          </cell>
        </row>
      </sheetData>
      <sheetData sheetId="4590">
        <row r="4">
          <cell r="A4" t="str">
            <v>BẢNG TÍNH TOÁN, ĐO BÓC KHỐI LƯỢNG HOÀN THÀNH ĐƯA VÀO QUYẾT TOÁN</v>
          </cell>
        </row>
      </sheetData>
      <sheetData sheetId="4591">
        <row r="4">
          <cell r="A4" t="str">
            <v>BẢNG TÍNH TOÁN, ĐO BÓC KHỐI LƯỢNG HOÀN THÀNH ĐƯA VÀO QUYẾT TOÁN</v>
          </cell>
        </row>
      </sheetData>
      <sheetData sheetId="4592">
        <row r="4">
          <cell r="A4" t="str">
            <v>BẢNG TÍNH TOÁN, ĐO BÓC KHỐI LƯỢNG HOÀN THÀNH ĐƯA VÀO QUYẾT TOÁN</v>
          </cell>
        </row>
      </sheetData>
      <sheetData sheetId="4593">
        <row r="4">
          <cell r="A4" t="str">
            <v>BẢNG TÍNH TOÁN, ĐO BÓC KHỐI LƯỢNG HOÀN THÀNH ĐƯA VÀO QUYẾT TOÁN</v>
          </cell>
        </row>
      </sheetData>
      <sheetData sheetId="4594">
        <row r="4">
          <cell r="A4" t="str">
            <v>BẢNG TÍNH TOÁN, ĐO BÓC KHỐI LƯỢNG HOÀN THÀNH ĐƯA VÀO QUYẾT TOÁN</v>
          </cell>
        </row>
      </sheetData>
      <sheetData sheetId="4595">
        <row r="4">
          <cell r="A4" t="str">
            <v>BẢNG TÍNH TOÁN, ĐO BÓC KHỐI LƯỢNG HOÀN THÀNH ĐƯA VÀO QUYẾT TOÁN</v>
          </cell>
        </row>
      </sheetData>
      <sheetData sheetId="4596">
        <row r="4">
          <cell r="A4" t="str">
            <v>BẢNG TÍNH TOÁN, ĐO BÓC KHỐI LƯỢNG HOÀN THÀNH ĐƯA VÀO QUYẾT TOÁN</v>
          </cell>
        </row>
      </sheetData>
      <sheetData sheetId="4597">
        <row r="4">
          <cell r="A4" t="str">
            <v>BẢNG TÍNH TOÁN, ĐO BÓC KHỐI LƯỢNG HOÀN THÀNH ĐƯA VÀO QUYẾT TOÁN</v>
          </cell>
        </row>
      </sheetData>
      <sheetData sheetId="4598">
        <row r="4">
          <cell r="A4" t="str">
            <v>BẢNG TÍNH TOÁN, ĐO BÓC KHỐI LƯỢNG HOÀN THÀNH ĐƯA VÀO QUYẾT TOÁN</v>
          </cell>
        </row>
      </sheetData>
      <sheetData sheetId="4599">
        <row r="4">
          <cell r="A4" t="str">
            <v>BẢNG TÍNH TOÁN, ĐO BÓC KHỐI LƯỢNG HOÀN THÀNH ĐƯA VÀO QUYẾT TOÁN</v>
          </cell>
        </row>
      </sheetData>
      <sheetData sheetId="4600">
        <row r="4">
          <cell r="A4" t="str">
            <v>BẢNG TÍNH TOÁN, ĐO BÓC KHỐI LƯỢNG HOÀN THÀNH ĐƯA VÀO QUYẾT TOÁN</v>
          </cell>
        </row>
      </sheetData>
      <sheetData sheetId="4601">
        <row r="4">
          <cell r="A4" t="str">
            <v>BẢNG TÍNH TOÁN, ĐO BÓC KHỐI LƯỢNG HOÀN THÀNH ĐƯA VÀO QUYẾT TOÁN</v>
          </cell>
        </row>
      </sheetData>
      <sheetData sheetId="4602">
        <row r="4">
          <cell r="A4" t="str">
            <v>BẢNG TÍNH TOÁN, ĐO BÓC KHỐI LƯỢNG HOÀN THÀNH ĐƯA VÀO QUYẾT TOÁN</v>
          </cell>
        </row>
      </sheetData>
      <sheetData sheetId="4603">
        <row r="4">
          <cell r="A4" t="str">
            <v>BẢNG TÍNH TOÁN, ĐO BÓC KHỐI LƯỢNG HOÀN THÀNH ĐƯA VÀO QUYẾT TOÁN</v>
          </cell>
        </row>
      </sheetData>
      <sheetData sheetId="4604">
        <row r="4">
          <cell r="A4" t="str">
            <v>BẢNG TÍNH TOÁN, ĐO BÓC KHỐI LƯỢNG HOÀN THÀNH ĐƯA VÀO QUYẾT TOÁN</v>
          </cell>
        </row>
      </sheetData>
      <sheetData sheetId="4605">
        <row r="4">
          <cell r="A4" t="str">
            <v>BẢNG TÍNH TOÁN, ĐO BÓC KHỐI LƯỢNG HOÀN THÀNH ĐƯA VÀO QUYẾT TOÁN</v>
          </cell>
        </row>
      </sheetData>
      <sheetData sheetId="4606">
        <row r="4">
          <cell r="A4" t="str">
            <v>BẢNG TÍNH TOÁN, ĐO BÓC KHỐI LƯỢNG HOÀN THÀNH ĐƯA VÀO QUYẾT TOÁN</v>
          </cell>
        </row>
      </sheetData>
      <sheetData sheetId="4607">
        <row r="4">
          <cell r="A4" t="str">
            <v>BẢNG TÍNH TOÁN, ĐO BÓC KHỐI LƯỢNG HOÀN THÀNH ĐƯA VÀO QUYẾT TOÁN</v>
          </cell>
        </row>
      </sheetData>
      <sheetData sheetId="4608">
        <row r="4">
          <cell r="A4" t="str">
            <v>BẢNG TÍNH TOÁN, ĐO BÓC KHỐI LƯỢNG HOÀN THÀNH ĐƯA VÀO QUYẾT TOÁN</v>
          </cell>
        </row>
      </sheetData>
      <sheetData sheetId="4609">
        <row r="4">
          <cell r="A4" t="str">
            <v>BẢNG TÍNH TOÁN, ĐO BÓC KHỐI LƯỢNG HOÀN THÀNH ĐƯA VÀO QUYẾT TOÁN</v>
          </cell>
        </row>
      </sheetData>
      <sheetData sheetId="4610">
        <row r="4">
          <cell r="A4" t="str">
            <v>BẢNG TÍNH TOÁN, ĐO BÓC KHỐI LƯỢNG HOÀN THÀNH ĐƯA VÀO QUYẾT TOÁN</v>
          </cell>
        </row>
      </sheetData>
      <sheetData sheetId="4611">
        <row r="4">
          <cell r="A4" t="str">
            <v>BẢNG TÍNH TOÁN, ĐO BÓC KHỐI LƯỢNG HOÀN THÀNH ĐƯA VÀO QUYẾT TOÁN</v>
          </cell>
        </row>
      </sheetData>
      <sheetData sheetId="4612">
        <row r="4">
          <cell r="A4" t="str">
            <v>BẢNG TÍNH TOÁN, ĐO BÓC KHỐI LƯỢNG HOÀN THÀNH ĐƯA VÀO QUYẾT TOÁN</v>
          </cell>
        </row>
      </sheetData>
      <sheetData sheetId="4613">
        <row r="4">
          <cell r="A4" t="str">
            <v>BẢNG TÍNH TOÁN, ĐO BÓC KHỐI LƯỢNG HOÀN THÀNH ĐƯA VÀO QUYẾT TOÁN</v>
          </cell>
        </row>
      </sheetData>
      <sheetData sheetId="4614">
        <row r="4">
          <cell r="A4" t="str">
            <v>BẢNG TÍNH TOÁN, ĐO BÓC KHỐI LƯỢNG HOÀN THÀNH ĐƯA VÀO QUYẾT TOÁN</v>
          </cell>
        </row>
      </sheetData>
      <sheetData sheetId="4615">
        <row r="4">
          <cell r="A4" t="str">
            <v>BẢNG TÍNH TOÁN, ĐO BÓC KHỐI LƯỢNG HOÀN THÀNH ĐƯA VÀO QUYẾT TOÁN</v>
          </cell>
        </row>
      </sheetData>
      <sheetData sheetId="4616">
        <row r="4">
          <cell r="A4" t="str">
            <v>BẢNG TÍNH TOÁN, ĐO BÓC KHỐI LƯỢNG HOÀN THÀNH ĐƯA VÀO QUYẾT TOÁN</v>
          </cell>
        </row>
      </sheetData>
      <sheetData sheetId="4617">
        <row r="4">
          <cell r="A4" t="str">
            <v>BẢNG TÍNH TOÁN, ĐO BÓC KHỐI LƯỢNG HOÀN THÀNH ĐƯA VÀO QUYẾT TOÁN</v>
          </cell>
        </row>
      </sheetData>
      <sheetData sheetId="4618">
        <row r="4">
          <cell r="A4" t="str">
            <v>BẢNG TÍNH TOÁN, ĐO BÓC KHỐI LƯỢNG HOÀN THÀNH ĐƯA VÀO QUYẾT TOÁN</v>
          </cell>
        </row>
      </sheetData>
      <sheetData sheetId="4619">
        <row r="4">
          <cell r="A4" t="str">
            <v>BẢNG TÍNH TOÁN, ĐO BÓC KHỐI LƯỢNG HOÀN THÀNH ĐƯA VÀO QUYẾT TOÁN</v>
          </cell>
        </row>
      </sheetData>
      <sheetData sheetId="4620">
        <row r="4">
          <cell r="A4" t="str">
            <v>BẢNG TÍNH TOÁN, ĐO BÓC KHỐI LƯỢNG HOÀN THÀNH ĐƯA VÀO QUYẾT TOÁN</v>
          </cell>
        </row>
      </sheetData>
      <sheetData sheetId="4621">
        <row r="4">
          <cell r="A4" t="str">
            <v>BẢNG TÍNH TOÁN, ĐO BÓC KHỐI LƯỢNG HOÀN THÀNH ĐƯA VÀO QUYẾT TOÁN</v>
          </cell>
        </row>
      </sheetData>
      <sheetData sheetId="4622">
        <row r="4">
          <cell r="A4" t="str">
            <v>BẢNG TÍNH TOÁN, ĐO BÓC KHỐI LƯỢNG HOÀN THÀNH ĐƯA VÀO QUYẾT TOÁN</v>
          </cell>
        </row>
      </sheetData>
      <sheetData sheetId="4623">
        <row r="4">
          <cell r="A4" t="str">
            <v>BẢNG TÍNH TOÁN, ĐO BÓC KHỐI LƯỢNG HOÀN THÀNH ĐƯA VÀO QUYẾT TOÁN</v>
          </cell>
        </row>
      </sheetData>
      <sheetData sheetId="4624">
        <row r="4">
          <cell r="A4" t="str">
            <v>BẢNG TÍNH TOÁN, ĐO BÓC KHỐI LƯỢNG HOÀN THÀNH ĐƯA VÀO QUYẾT TOÁN</v>
          </cell>
        </row>
      </sheetData>
      <sheetData sheetId="4625">
        <row r="4">
          <cell r="A4" t="str">
            <v>BẢNG TÍNH TOÁN, ĐO BÓC KHỐI LƯỢNG HOÀN THÀNH ĐƯA VÀO QUYẾT TOÁN</v>
          </cell>
        </row>
      </sheetData>
      <sheetData sheetId="4626">
        <row r="4">
          <cell r="A4" t="str">
            <v>BẢNG TÍNH TOÁN, ĐO BÓC KHỐI LƯỢNG HOÀN THÀNH ĐƯA VÀO QUYẾT TOÁN</v>
          </cell>
        </row>
      </sheetData>
      <sheetData sheetId="4627">
        <row r="4">
          <cell r="A4" t="str">
            <v>BẢNG TÍNH TOÁN, ĐO BÓC KHỐI LƯỢNG HOÀN THÀNH ĐƯA VÀO QUYẾT TOÁN</v>
          </cell>
        </row>
      </sheetData>
      <sheetData sheetId="4628">
        <row r="4">
          <cell r="A4" t="str">
            <v>BẢNG TÍNH TOÁN, ĐO BÓC KHỐI LƯỢNG HOÀN THÀNH ĐƯA VÀO QUYẾT TOÁN</v>
          </cell>
        </row>
      </sheetData>
      <sheetData sheetId="4629">
        <row r="4">
          <cell r="A4" t="str">
            <v>BẢNG TÍNH TOÁN, ĐO BÓC KHỐI LƯỢNG HOÀN THÀNH ĐƯA VÀO QUYẾT TOÁN</v>
          </cell>
        </row>
      </sheetData>
      <sheetData sheetId="4630">
        <row r="4">
          <cell r="A4" t="str">
            <v>BẢNG TÍNH TOÁN, ĐO BÓC KHỐI LƯỢNG HOÀN THÀNH ĐƯA VÀO QUYẾT TOÁN</v>
          </cell>
        </row>
      </sheetData>
      <sheetData sheetId="4631">
        <row r="4">
          <cell r="A4" t="str">
            <v>BẢNG TÍNH TOÁN, ĐO BÓC KHỐI LƯỢNG HOÀN THÀNH ĐƯA VÀO QUYẾT TOÁN</v>
          </cell>
        </row>
      </sheetData>
      <sheetData sheetId="4632">
        <row r="4">
          <cell r="A4" t="str">
            <v>BẢNG TÍNH TOÁN, ĐO BÓC KHỐI LƯỢNG HOÀN THÀNH ĐƯA VÀO QUYẾT TOÁN</v>
          </cell>
        </row>
      </sheetData>
      <sheetData sheetId="4633">
        <row r="4">
          <cell r="A4" t="str">
            <v>BẢNG TÍNH TOÁN, ĐO BÓC KHỐI LƯỢNG HOÀN THÀNH ĐƯA VÀO QUYẾT TOÁN</v>
          </cell>
        </row>
      </sheetData>
      <sheetData sheetId="4634">
        <row r="4">
          <cell r="A4" t="str">
            <v>BẢNG TÍNH TOÁN, ĐO BÓC KHỐI LƯỢNG HOÀN THÀNH ĐƯA VÀO QUYẾT TOÁN</v>
          </cell>
        </row>
      </sheetData>
      <sheetData sheetId="4635">
        <row r="4">
          <cell r="A4" t="str">
            <v>BẢNG TÍNH TOÁN, ĐO BÓC KHỐI LƯỢNG HOÀN THÀNH ĐƯA VÀO QUYẾT TOÁN</v>
          </cell>
        </row>
      </sheetData>
      <sheetData sheetId="4636">
        <row r="4">
          <cell r="A4" t="str">
            <v>BẢNG TÍNH TOÁN, ĐO BÓC KHỐI LƯỢNG HOÀN THÀNH ĐƯA VÀO QUYẾT TOÁN</v>
          </cell>
        </row>
      </sheetData>
      <sheetData sheetId="4637">
        <row r="4">
          <cell r="A4" t="str">
            <v>BẢNG TÍNH TOÁN, ĐO BÓC KHỐI LƯỢNG HOÀN THÀNH ĐƯA VÀO QUYẾT TOÁN</v>
          </cell>
        </row>
      </sheetData>
      <sheetData sheetId="4638">
        <row r="4">
          <cell r="A4" t="str">
            <v>BẢNG TÍNH TOÁN, ĐO BÓC KHỐI LƯỢNG HOÀN THÀNH ĐƯA VÀO QUYẾT TOÁN</v>
          </cell>
        </row>
      </sheetData>
      <sheetData sheetId="4639">
        <row r="4">
          <cell r="A4" t="str">
            <v>BẢNG TÍNH TOÁN, ĐO BÓC KHỐI LƯỢNG HOÀN THÀNH ĐƯA VÀO QUYẾT TOÁN</v>
          </cell>
        </row>
      </sheetData>
      <sheetData sheetId="4640">
        <row r="4">
          <cell r="A4" t="str">
            <v>BẢNG TÍNH TOÁN, ĐO BÓC KHỐI LƯỢNG HOÀN THÀNH ĐƯA VÀO QUYẾT TOÁN</v>
          </cell>
        </row>
      </sheetData>
      <sheetData sheetId="4641">
        <row r="4">
          <cell r="A4" t="str">
            <v>BẢNG TÍNH TOÁN, ĐO BÓC KHỐI LƯỢNG HOÀN THÀNH ĐƯA VÀO QUYẾT TOÁN</v>
          </cell>
        </row>
      </sheetData>
      <sheetData sheetId="4642">
        <row r="4">
          <cell r="A4" t="str">
            <v>BẢNG TÍNH TOÁN, ĐO BÓC KHỐI LƯỢNG HOÀN THÀNH ĐƯA VÀO QUYẾT TOÁN</v>
          </cell>
        </row>
      </sheetData>
      <sheetData sheetId="4643">
        <row r="4">
          <cell r="A4" t="str">
            <v>BẢNG TÍNH TOÁN, ĐO BÓC KHỐI LƯỢNG HOÀN THÀNH ĐƯA VÀO QUYẾT TOÁN</v>
          </cell>
        </row>
      </sheetData>
      <sheetData sheetId="4644">
        <row r="4">
          <cell r="A4" t="str">
            <v>BẢNG TÍNH TOÁN, ĐO BÓC KHỐI LƯỢNG HOÀN THÀNH ĐƯA VÀO QUYẾT TOÁN</v>
          </cell>
        </row>
      </sheetData>
      <sheetData sheetId="4645">
        <row r="4">
          <cell r="A4" t="str">
            <v>BẢNG TÍNH TOÁN, ĐO BÓC KHỐI LƯỢNG HOÀN THÀNH ĐƯA VÀO QUYẾT TOÁN</v>
          </cell>
        </row>
      </sheetData>
      <sheetData sheetId="4646">
        <row r="4">
          <cell r="A4" t="str">
            <v>BẢNG TÍNH TOÁN, ĐO BÓC KHỐI LƯỢNG HOÀN THÀNH ĐƯA VÀO QUYẾT TOÁN</v>
          </cell>
        </row>
      </sheetData>
      <sheetData sheetId="4647">
        <row r="4">
          <cell r="A4" t="str">
            <v>BẢNG TÍNH TOÁN, ĐO BÓC KHỐI LƯỢNG HOÀN THÀNH ĐƯA VÀO QUYẾT TOÁN</v>
          </cell>
        </row>
      </sheetData>
      <sheetData sheetId="4648">
        <row r="4">
          <cell r="A4" t="str">
            <v>BẢNG TÍNH TOÁN, ĐO BÓC KHỐI LƯỢNG HOÀN THÀNH ĐƯA VÀO QUYẾT TOÁN</v>
          </cell>
        </row>
      </sheetData>
      <sheetData sheetId="4649">
        <row r="4">
          <cell r="A4" t="str">
            <v>BẢNG TÍNH TOÁN, ĐO BÓC KHỐI LƯỢNG HOÀN THÀNH ĐƯA VÀO QUYẾT TOÁN</v>
          </cell>
        </row>
      </sheetData>
      <sheetData sheetId="4650">
        <row r="4">
          <cell r="A4" t="str">
            <v>BẢNG TÍNH TOÁN, ĐO BÓC KHỐI LƯỢNG HOÀN THÀNH ĐƯA VÀO QUYẾT TOÁN</v>
          </cell>
        </row>
      </sheetData>
      <sheetData sheetId="4651">
        <row r="4">
          <cell r="A4" t="str">
            <v>BẢNG TÍNH TOÁN, ĐO BÓC KHỐI LƯỢNG HOÀN THÀNH ĐƯA VÀO QUYẾT TOÁN</v>
          </cell>
        </row>
      </sheetData>
      <sheetData sheetId="4652">
        <row r="4">
          <cell r="A4" t="str">
            <v>BẢNG TÍNH TOÁN, ĐO BÓC KHỐI LƯỢNG HOÀN THÀNH ĐƯA VÀO QUYẾT TOÁN</v>
          </cell>
        </row>
      </sheetData>
      <sheetData sheetId="4653">
        <row r="4">
          <cell r="A4" t="str">
            <v>BẢNG TÍNH TOÁN, ĐO BÓC KHỐI LƯỢNG HOÀN THÀNH ĐƯA VÀO QUYẾT TOÁN</v>
          </cell>
        </row>
      </sheetData>
      <sheetData sheetId="4654">
        <row r="4">
          <cell r="A4" t="str">
            <v>BẢNG TÍNH TOÁN, ĐO BÓC KHỐI LƯỢNG HOÀN THÀNH ĐƯA VÀO QUYẾT TOÁN</v>
          </cell>
        </row>
      </sheetData>
      <sheetData sheetId="4655">
        <row r="4">
          <cell r="A4" t="str">
            <v>BẢNG TÍNH TOÁN, ĐO BÓC KHỐI LƯỢNG HOÀN THÀNH ĐƯA VÀO QUYẾT TOÁN</v>
          </cell>
        </row>
      </sheetData>
      <sheetData sheetId="4656">
        <row r="4">
          <cell r="A4" t="str">
            <v>BẢNG TÍNH TOÁN, ĐO BÓC KHỐI LƯỢNG HOÀN THÀNH ĐƯA VÀO QUYẾT TOÁN</v>
          </cell>
        </row>
      </sheetData>
      <sheetData sheetId="4657">
        <row r="4">
          <cell r="A4" t="str">
            <v>BẢNG TÍNH TOÁN, ĐO BÓC KHỐI LƯỢNG HOÀN THÀNH ĐƯA VÀO QUYẾT TOÁN</v>
          </cell>
        </row>
      </sheetData>
      <sheetData sheetId="4658">
        <row r="4">
          <cell r="A4" t="str">
            <v>BẢNG TÍNH TOÁN, ĐO BÓC KHỐI LƯỢNG HOÀN THÀNH ĐƯA VÀO QUYẾT TOÁN</v>
          </cell>
        </row>
      </sheetData>
      <sheetData sheetId="4659">
        <row r="4">
          <cell r="A4" t="str">
            <v>BẢNG TÍNH TOÁN, ĐO BÓC KHỐI LƯỢNG HOÀN THÀNH ĐƯA VÀO QUYẾT TOÁN</v>
          </cell>
        </row>
      </sheetData>
      <sheetData sheetId="4660">
        <row r="4">
          <cell r="A4" t="str">
            <v>BẢNG TÍNH TOÁN, ĐO BÓC KHỐI LƯỢNG HOÀN THÀNH ĐƯA VÀO QUYẾT TOÁN</v>
          </cell>
        </row>
      </sheetData>
      <sheetData sheetId="4661">
        <row r="4">
          <cell r="A4" t="str">
            <v>BẢNG TÍNH TOÁN, ĐO BÓC KHỐI LƯỢNG HOÀN THÀNH ĐƯA VÀO QUYẾT TOÁN</v>
          </cell>
        </row>
      </sheetData>
      <sheetData sheetId="4662">
        <row r="4">
          <cell r="A4" t="str">
            <v>BẢNG TÍNH TOÁN, ĐO BÓC KHỐI LƯỢNG HOÀN THÀNH ĐƯA VÀO QUYẾT TOÁN</v>
          </cell>
        </row>
      </sheetData>
      <sheetData sheetId="4663">
        <row r="4">
          <cell r="A4" t="str">
            <v>BẢNG TÍNH TOÁN, ĐO BÓC KHỐI LƯỢNG HOÀN THÀNH ĐƯA VÀO QUYẾT TOÁN</v>
          </cell>
        </row>
      </sheetData>
      <sheetData sheetId="4664">
        <row r="4">
          <cell r="A4" t="str">
            <v>BẢNG TÍNH TOÁN, ĐO BÓC KHỐI LƯỢNG HOÀN THÀNH ĐƯA VÀO QUYẾT TOÁN</v>
          </cell>
        </row>
      </sheetData>
      <sheetData sheetId="4665">
        <row r="4">
          <cell r="A4" t="str">
            <v>BẢNG TÍNH TOÁN, ĐO BÓC KHỐI LƯỢNG HOÀN THÀNH ĐƯA VÀO QUYẾT TOÁN</v>
          </cell>
        </row>
      </sheetData>
      <sheetData sheetId="4666">
        <row r="4">
          <cell r="A4" t="str">
            <v>BẢNG TÍNH TOÁN, ĐO BÓC KHỐI LƯỢNG HOÀN THÀNH ĐƯA VÀO QUYẾT TOÁN</v>
          </cell>
        </row>
      </sheetData>
      <sheetData sheetId="4667">
        <row r="4">
          <cell r="A4" t="str">
            <v>BẢNG TÍNH TOÁN, ĐO BÓC KHỐI LƯỢNG HOÀN THÀNH ĐƯA VÀO QUYẾT TOÁN</v>
          </cell>
        </row>
      </sheetData>
      <sheetData sheetId="4668">
        <row r="4">
          <cell r="A4" t="str">
            <v>BẢNG TÍNH TOÁN, ĐO BÓC KHỐI LƯỢNG HOÀN THÀNH ĐƯA VÀO QUYẾT TOÁN</v>
          </cell>
        </row>
      </sheetData>
      <sheetData sheetId="4669">
        <row r="4">
          <cell r="A4" t="str">
            <v>BẢNG TÍNH TOÁN, ĐO BÓC KHỐI LƯỢNG HOÀN THÀNH ĐƯA VÀO QUYẾT TOÁN</v>
          </cell>
        </row>
      </sheetData>
      <sheetData sheetId="4670">
        <row r="4">
          <cell r="A4" t="str">
            <v>BẢNG TÍNH TOÁN, ĐO BÓC KHỐI LƯỢNG HOÀN THÀNH ĐƯA VÀO QUYẾT TOÁN</v>
          </cell>
        </row>
      </sheetData>
      <sheetData sheetId="4671">
        <row r="4">
          <cell r="A4" t="str">
            <v>BẢNG TÍNH TOÁN, ĐO BÓC KHỐI LƯỢNG HOÀN THÀNH ĐƯA VÀO QUYẾT TOÁN</v>
          </cell>
        </row>
      </sheetData>
      <sheetData sheetId="4672">
        <row r="4">
          <cell r="A4" t="str">
            <v>BẢNG TÍNH TOÁN, ĐO BÓC KHỐI LƯỢNG HOÀN THÀNH ĐƯA VÀO QUYẾT TOÁN</v>
          </cell>
        </row>
      </sheetData>
      <sheetData sheetId="4673">
        <row r="4">
          <cell r="A4" t="str">
            <v>BẢNG TÍNH TOÁN, ĐO BÓC KHỐI LƯỢNG HOÀN THÀNH ĐƯA VÀO QUYẾT TOÁN</v>
          </cell>
        </row>
      </sheetData>
      <sheetData sheetId="4674">
        <row r="4">
          <cell r="A4" t="str">
            <v>BẢNG TÍNH TOÁN, ĐO BÓC KHỐI LƯỢNG HOÀN THÀNH ĐƯA VÀO QUYẾT TOÁN</v>
          </cell>
        </row>
      </sheetData>
      <sheetData sheetId="4675">
        <row r="4">
          <cell r="A4" t="str">
            <v>BẢNG TÍNH TOÁN, ĐO BÓC KHỐI LƯỢNG HOÀN THÀNH ĐƯA VÀO QUYẾT TOÁN</v>
          </cell>
        </row>
      </sheetData>
      <sheetData sheetId="4676">
        <row r="4">
          <cell r="A4" t="str">
            <v>BẢNG TÍNH TOÁN, ĐO BÓC KHỐI LƯỢNG HOÀN THÀNH ĐƯA VÀO QUYẾT TOÁN</v>
          </cell>
        </row>
      </sheetData>
      <sheetData sheetId="4677">
        <row r="4">
          <cell r="A4" t="str">
            <v>BẢNG TÍNH TOÁN, ĐO BÓC KHỐI LƯỢNG HOÀN THÀNH ĐƯA VÀO QUYẾT TOÁN</v>
          </cell>
        </row>
      </sheetData>
      <sheetData sheetId="4678">
        <row r="4">
          <cell r="A4" t="str">
            <v>BẢNG TÍNH TOÁN, ĐO BÓC KHỐI LƯỢNG HOÀN THÀNH ĐƯA VÀO QUYẾT TOÁN</v>
          </cell>
        </row>
      </sheetData>
      <sheetData sheetId="4679">
        <row r="4">
          <cell r="A4" t="str">
            <v>BẢNG TÍNH TOÁN, ĐO BÓC KHỐI LƯỢNG HOÀN THÀNH ĐƯA VÀO QUYẾT TOÁN</v>
          </cell>
        </row>
      </sheetData>
      <sheetData sheetId="4680">
        <row r="4">
          <cell r="A4" t="str">
            <v>BẢNG TÍNH TOÁN, ĐO BÓC KHỐI LƯỢNG HOÀN THÀNH ĐƯA VÀO QUYẾT TOÁN</v>
          </cell>
        </row>
      </sheetData>
      <sheetData sheetId="4681">
        <row r="4">
          <cell r="A4" t="str">
            <v>BẢNG TÍNH TOÁN, ĐO BÓC KHỐI LƯỢNG HOÀN THÀNH ĐƯA VÀO QUYẾT TOÁN</v>
          </cell>
        </row>
      </sheetData>
      <sheetData sheetId="4682">
        <row r="4">
          <cell r="A4" t="str">
            <v>BẢNG TÍNH TOÁN, ĐO BÓC KHỐI LƯỢNG HOÀN THÀNH ĐƯA VÀO QUYẾT TOÁN</v>
          </cell>
        </row>
      </sheetData>
      <sheetData sheetId="4683">
        <row r="4">
          <cell r="A4" t="str">
            <v>BẢNG TÍNH TOÁN, ĐO BÓC KHỐI LƯỢNG HOÀN THÀNH ĐƯA VÀO QUYẾT TOÁN</v>
          </cell>
        </row>
      </sheetData>
      <sheetData sheetId="4684">
        <row r="4">
          <cell r="A4" t="str">
            <v>BẢNG TÍNH TOÁN, ĐO BÓC KHỐI LƯỢNG HOÀN THÀNH ĐƯA VÀO QUYẾT TOÁN</v>
          </cell>
        </row>
      </sheetData>
      <sheetData sheetId="4685">
        <row r="4">
          <cell r="A4" t="str">
            <v>BẢNG TÍNH TOÁN, ĐO BÓC KHỐI LƯỢNG HOÀN THÀNH ĐƯA VÀO QUYẾT TOÁN</v>
          </cell>
        </row>
      </sheetData>
      <sheetData sheetId="4686">
        <row r="4">
          <cell r="A4" t="str">
            <v>BẢNG TÍNH TOÁN, ĐO BÓC KHỐI LƯỢNG HOÀN THÀNH ĐƯA VÀO QUYẾT TOÁN</v>
          </cell>
        </row>
      </sheetData>
      <sheetData sheetId="4687">
        <row r="4">
          <cell r="A4" t="str">
            <v>BẢNG TÍNH TOÁN, ĐO BÓC KHỐI LƯỢNG HOÀN THÀNH ĐƯA VÀO QUYẾT TOÁN</v>
          </cell>
        </row>
      </sheetData>
      <sheetData sheetId="4688">
        <row r="4">
          <cell r="A4" t="str">
            <v>BẢNG TÍNH TOÁN, ĐO BÓC KHỐI LƯỢNG HOÀN THÀNH ĐƯA VÀO QUYẾT TOÁN</v>
          </cell>
        </row>
      </sheetData>
      <sheetData sheetId="4689">
        <row r="4">
          <cell r="A4" t="str">
            <v>BẢNG TÍNH TOÁN, ĐO BÓC KHỐI LƯỢNG HOÀN THÀNH ĐƯA VÀO QUYẾT TOÁN</v>
          </cell>
        </row>
      </sheetData>
      <sheetData sheetId="4690">
        <row r="4">
          <cell r="A4" t="str">
            <v>BẢNG TÍNH TOÁN, ĐO BÓC KHỐI LƯỢNG HOÀN THÀNH ĐƯA VÀO QUYẾT TOÁN</v>
          </cell>
        </row>
      </sheetData>
      <sheetData sheetId="4691">
        <row r="4">
          <cell r="A4" t="str">
            <v>BẢNG TÍNH TOÁN, ĐO BÓC KHỐI LƯỢNG HOÀN THÀNH ĐƯA VÀO QUYẾT TOÁN</v>
          </cell>
        </row>
      </sheetData>
      <sheetData sheetId="4692">
        <row r="4">
          <cell r="A4" t="str">
            <v>BẢNG TÍNH TOÁN, ĐO BÓC KHỐI LƯỢNG HOÀN THÀNH ĐƯA VÀO QUYẾT TOÁN</v>
          </cell>
        </row>
      </sheetData>
      <sheetData sheetId="4693">
        <row r="4">
          <cell r="A4" t="str">
            <v>BẢNG TÍNH TOÁN, ĐO BÓC KHỐI LƯỢNG HOÀN THÀNH ĐƯA VÀO QUYẾT TOÁN</v>
          </cell>
        </row>
      </sheetData>
      <sheetData sheetId="4694">
        <row r="4">
          <cell r="A4" t="str">
            <v>BẢNG TÍNH TOÁN, ĐO BÓC KHỐI LƯỢNG HOÀN THÀNH ĐƯA VÀO QUYẾT TOÁN</v>
          </cell>
        </row>
      </sheetData>
      <sheetData sheetId="4695">
        <row r="4">
          <cell r="A4" t="str">
            <v>BẢNG TÍNH TOÁN, ĐO BÓC KHỐI LƯỢNG HOÀN THÀNH ĐƯA VÀO QUYẾT TOÁN</v>
          </cell>
        </row>
      </sheetData>
      <sheetData sheetId="4696">
        <row r="4">
          <cell r="A4" t="str">
            <v>BẢNG TÍNH TOÁN, ĐO BÓC KHỐI LƯỢNG HOÀN THÀNH ĐƯA VÀO QUYẾT TOÁN</v>
          </cell>
        </row>
      </sheetData>
      <sheetData sheetId="4697">
        <row r="4">
          <cell r="A4" t="str">
            <v>BẢNG TÍNH TOÁN, ĐO BÓC KHỐI LƯỢNG HOÀN THÀNH ĐƯA VÀO QUYẾT TOÁN</v>
          </cell>
        </row>
      </sheetData>
      <sheetData sheetId="4698">
        <row r="4">
          <cell r="A4" t="str">
            <v>BẢNG TÍNH TOÁN, ĐO BÓC KHỐI LƯỢNG HOÀN THÀNH ĐƯA VÀO QUYẾT TOÁN</v>
          </cell>
        </row>
      </sheetData>
      <sheetData sheetId="4699">
        <row r="4">
          <cell r="A4" t="str">
            <v>BẢNG TÍNH TOÁN, ĐO BÓC KHỐI LƯỢNG HOÀN THÀNH ĐƯA VÀO QUYẾT TOÁN</v>
          </cell>
        </row>
      </sheetData>
      <sheetData sheetId="4700">
        <row r="4">
          <cell r="A4" t="str">
            <v>BẢNG TÍNH TOÁN, ĐO BÓC KHỐI LƯỢNG HOÀN THÀNH ĐƯA VÀO QUYẾT TOÁN</v>
          </cell>
        </row>
      </sheetData>
      <sheetData sheetId="4701">
        <row r="4">
          <cell r="A4" t="str">
            <v>BẢNG TÍNH TOÁN, ĐO BÓC KHỐI LƯỢNG HOÀN THÀNH ĐƯA VÀO QUYẾT TOÁN</v>
          </cell>
        </row>
      </sheetData>
      <sheetData sheetId="4702">
        <row r="4">
          <cell r="A4" t="str">
            <v>BẢNG TÍNH TOÁN, ĐO BÓC KHỐI LƯỢNG HOÀN THÀNH ĐƯA VÀO QUYẾT TOÁN</v>
          </cell>
        </row>
      </sheetData>
      <sheetData sheetId="4703">
        <row r="4">
          <cell r="A4" t="str">
            <v>BẢNG TÍNH TOÁN, ĐO BÓC KHỐI LƯỢNG HOÀN THÀNH ĐƯA VÀO QUYẾT TOÁN</v>
          </cell>
        </row>
      </sheetData>
      <sheetData sheetId="4704">
        <row r="4">
          <cell r="A4" t="str">
            <v>BẢNG TÍNH TOÁN, ĐO BÓC KHỐI LƯỢNG HOÀN THÀNH ĐƯA VÀO QUYẾT TOÁN</v>
          </cell>
        </row>
      </sheetData>
      <sheetData sheetId="4705">
        <row r="4">
          <cell r="A4" t="str">
            <v>BẢNG TÍNH TOÁN, ĐO BÓC KHỐI LƯỢNG HOÀN THÀNH ĐƯA VÀO QUYẾT TOÁN</v>
          </cell>
        </row>
      </sheetData>
      <sheetData sheetId="4706">
        <row r="4">
          <cell r="A4" t="str">
            <v>BẢNG TÍNH TOÁN, ĐO BÓC KHỐI LƯỢNG HOÀN THÀNH ĐƯA VÀO QUYẾT TOÁN</v>
          </cell>
        </row>
      </sheetData>
      <sheetData sheetId="4707">
        <row r="4">
          <cell r="A4" t="str">
            <v>BẢNG TÍNH TOÁN, ĐO BÓC KHỐI LƯỢNG HOÀN THÀNH ĐƯA VÀO QUYẾT TOÁN</v>
          </cell>
        </row>
      </sheetData>
      <sheetData sheetId="4708">
        <row r="4">
          <cell r="A4" t="str">
            <v>BẢNG TÍNH TOÁN, ĐO BÓC KHỐI LƯỢNG HOÀN THÀNH ĐƯA VÀO QUYẾT TOÁN</v>
          </cell>
        </row>
      </sheetData>
      <sheetData sheetId="4709">
        <row r="4">
          <cell r="A4" t="str">
            <v>BẢNG TÍNH TOÁN, ĐO BÓC KHỐI LƯỢNG HOÀN THÀNH ĐƯA VÀO QUYẾT TOÁN</v>
          </cell>
        </row>
      </sheetData>
      <sheetData sheetId="4710">
        <row r="4">
          <cell r="A4" t="str">
            <v>BẢNG TÍNH TOÁN, ĐO BÓC KHỐI LƯỢNG HOÀN THÀNH ĐƯA VÀO QUYẾT TOÁN</v>
          </cell>
        </row>
      </sheetData>
      <sheetData sheetId="4711">
        <row r="4">
          <cell r="A4" t="str">
            <v>BẢNG TÍNH TOÁN, ĐO BÓC KHỐI LƯỢNG HOÀN THÀNH ĐƯA VÀO QUYẾT TOÁN</v>
          </cell>
        </row>
      </sheetData>
      <sheetData sheetId="4712">
        <row r="4">
          <cell r="A4" t="str">
            <v>BẢNG TÍNH TOÁN, ĐO BÓC KHỐI LƯỢNG HOÀN THÀNH ĐƯA VÀO QUYẾT TOÁN</v>
          </cell>
        </row>
      </sheetData>
      <sheetData sheetId="4713">
        <row r="4">
          <cell r="A4" t="str">
            <v>BẢNG TÍNH TOÁN, ĐO BÓC KHỐI LƯỢNG HOÀN THÀNH ĐƯA VÀO QUYẾT TOÁN</v>
          </cell>
        </row>
      </sheetData>
      <sheetData sheetId="4714">
        <row r="4">
          <cell r="A4" t="str">
            <v>BẢNG TÍNH TOÁN, ĐO BÓC KHỐI LƯỢNG HOÀN THÀNH ĐƯA VÀO QUYẾT TOÁN</v>
          </cell>
        </row>
      </sheetData>
      <sheetData sheetId="4715">
        <row r="4">
          <cell r="A4" t="str">
            <v>BẢNG TÍNH TOÁN, ĐO BÓC KHỐI LƯỢNG HOÀN THÀNH ĐƯA VÀO QUYẾT TOÁN</v>
          </cell>
        </row>
      </sheetData>
      <sheetData sheetId="4716">
        <row r="4">
          <cell r="A4" t="str">
            <v>BẢNG TÍNH TOÁN, ĐO BÓC KHỐI LƯỢNG HOÀN THÀNH ĐƯA VÀO QUYẾT TOÁN</v>
          </cell>
        </row>
      </sheetData>
      <sheetData sheetId="4717">
        <row r="4">
          <cell r="A4" t="str">
            <v>BẢNG TÍNH TOÁN, ĐO BÓC KHỐI LƯỢNG HOÀN THÀNH ĐƯA VÀO QUYẾT TOÁN</v>
          </cell>
        </row>
      </sheetData>
      <sheetData sheetId="4718">
        <row r="4">
          <cell r="A4" t="str">
            <v>BẢNG TÍNH TOÁN, ĐO BÓC KHỐI LƯỢNG HOÀN THÀNH ĐƯA VÀO QUYẾT TOÁN</v>
          </cell>
        </row>
      </sheetData>
      <sheetData sheetId="4719">
        <row r="4">
          <cell r="A4" t="str">
            <v>BẢNG TÍNH TOÁN, ĐO BÓC KHỐI LƯỢNG HOÀN THÀNH ĐƯA VÀO QUYẾT TOÁN</v>
          </cell>
        </row>
      </sheetData>
      <sheetData sheetId="4720">
        <row r="4">
          <cell r="A4" t="str">
            <v>BẢNG TÍNH TOÁN, ĐO BÓC KHỐI LƯỢNG HOÀN THÀNH ĐƯA VÀO QUYẾT TOÁN</v>
          </cell>
        </row>
      </sheetData>
      <sheetData sheetId="4721">
        <row r="4">
          <cell r="A4" t="str">
            <v>BẢNG TÍNH TOÁN, ĐO BÓC KHỐI LƯỢNG HOÀN THÀNH ĐƯA VÀO QUYẾT TOÁN</v>
          </cell>
        </row>
      </sheetData>
      <sheetData sheetId="4722">
        <row r="4">
          <cell r="A4" t="str">
            <v>BẢNG TÍNH TOÁN, ĐO BÓC KHỐI LƯỢNG HOÀN THÀNH ĐƯA VÀO QUYẾT TOÁN</v>
          </cell>
        </row>
      </sheetData>
      <sheetData sheetId="4723">
        <row r="4">
          <cell r="A4" t="str">
            <v>BẢNG TÍNH TOÁN, ĐO BÓC KHỐI LƯỢNG HOÀN THÀNH ĐƯA VÀO QUYẾT TOÁN</v>
          </cell>
        </row>
      </sheetData>
      <sheetData sheetId="4724">
        <row r="4">
          <cell r="A4" t="str">
            <v>BẢNG TÍNH TOÁN, ĐO BÓC KHỐI LƯỢNG HOÀN THÀNH ĐƯA VÀO QUYẾT TOÁN</v>
          </cell>
        </row>
      </sheetData>
      <sheetData sheetId="4725">
        <row r="4">
          <cell r="A4" t="str">
            <v>BẢNG TÍNH TOÁN, ĐO BÓC KHỐI LƯỢNG HOÀN THÀNH ĐƯA VÀO QUYẾT TOÁN</v>
          </cell>
        </row>
      </sheetData>
      <sheetData sheetId="4726">
        <row r="4">
          <cell r="A4" t="str">
            <v>BẢNG TÍNH TOÁN, ĐO BÓC KHỐI LƯỢNG HOÀN THÀNH ĐƯA VÀO QUYẾT TOÁN</v>
          </cell>
        </row>
      </sheetData>
      <sheetData sheetId="4727">
        <row r="4">
          <cell r="A4" t="str">
            <v>BẢNG TÍNH TOÁN, ĐO BÓC KHỐI LƯỢNG HOÀN THÀNH ĐƯA VÀO QUYẾT TOÁN</v>
          </cell>
        </row>
      </sheetData>
      <sheetData sheetId="4728">
        <row r="4">
          <cell r="A4" t="str">
            <v>BẢNG TÍNH TOÁN, ĐO BÓC KHỐI LƯỢNG HOÀN THÀNH ĐƯA VÀO QUYẾT TOÁN</v>
          </cell>
        </row>
      </sheetData>
      <sheetData sheetId="4729">
        <row r="4">
          <cell r="A4" t="str">
            <v>BẢNG TÍNH TOÁN, ĐO BÓC KHỐI LƯỢNG HOÀN THÀNH ĐƯA VÀO QUYẾT TOÁN</v>
          </cell>
        </row>
      </sheetData>
      <sheetData sheetId="4730">
        <row r="4">
          <cell r="A4" t="str">
            <v>BẢNG TÍNH TOÁN, ĐO BÓC KHỐI LƯỢNG HOÀN THÀNH ĐƯA VÀO QUYẾT TOÁN</v>
          </cell>
        </row>
      </sheetData>
      <sheetData sheetId="4731">
        <row r="4">
          <cell r="A4" t="str">
            <v>BẢNG TÍNH TOÁN, ĐO BÓC KHỐI LƯỢNG HOÀN THÀNH ĐƯA VÀO QUYẾT TOÁN</v>
          </cell>
        </row>
      </sheetData>
      <sheetData sheetId="4732">
        <row r="4">
          <cell r="A4" t="str">
            <v>BẢNG TÍNH TOÁN, ĐO BÓC KHỐI LƯỢNG HOÀN THÀNH ĐƯA VÀO QUYẾT TOÁN</v>
          </cell>
        </row>
      </sheetData>
      <sheetData sheetId="4733">
        <row r="4">
          <cell r="A4" t="str">
            <v>BẢNG TÍNH TOÁN, ĐO BÓC KHỐI LƯỢNG HOÀN THÀNH ĐƯA VÀO QUYẾT TOÁN</v>
          </cell>
        </row>
      </sheetData>
      <sheetData sheetId="4734">
        <row r="4">
          <cell r="A4" t="str">
            <v>BẢNG TÍNH TOÁN, ĐO BÓC KHỐI LƯỢNG HOÀN THÀNH ĐƯA VÀO QUYẾT TOÁN</v>
          </cell>
        </row>
      </sheetData>
      <sheetData sheetId="4735">
        <row r="4">
          <cell r="A4" t="str">
            <v>BẢNG TÍNH TOÁN, ĐO BÓC KHỐI LƯỢNG HOÀN THÀNH ĐƯA VÀO QUYẾT TOÁN</v>
          </cell>
        </row>
      </sheetData>
      <sheetData sheetId="4736">
        <row r="4">
          <cell r="A4" t="str">
            <v>BẢNG TÍNH TOÁN, ĐO BÓC KHỐI LƯỢNG HOÀN THÀNH ĐƯA VÀO QUYẾT TOÁN</v>
          </cell>
        </row>
      </sheetData>
      <sheetData sheetId="4737">
        <row r="4">
          <cell r="A4" t="str">
            <v>BẢNG TÍNH TOÁN, ĐO BÓC KHỐI LƯỢNG HOÀN THÀNH ĐƯA VÀO QUYẾT TOÁN</v>
          </cell>
        </row>
      </sheetData>
      <sheetData sheetId="4738">
        <row r="4">
          <cell r="A4" t="str">
            <v>BẢNG TÍNH TOÁN, ĐO BÓC KHỐI LƯỢNG HOÀN THÀNH ĐƯA VÀO QUYẾT TOÁN</v>
          </cell>
        </row>
      </sheetData>
      <sheetData sheetId="4739">
        <row r="4">
          <cell r="A4" t="str">
            <v>BẢNG TÍNH TOÁN, ĐO BÓC KHỐI LƯỢNG HOÀN THÀNH ĐƯA VÀO QUYẾT TOÁN</v>
          </cell>
        </row>
      </sheetData>
      <sheetData sheetId="4740">
        <row r="4">
          <cell r="A4" t="str">
            <v>BẢNG TÍNH TOÁN, ĐO BÓC KHỐI LƯỢNG HOÀN THÀNH ĐƯA VÀO QUYẾT TOÁN</v>
          </cell>
        </row>
      </sheetData>
      <sheetData sheetId="4741">
        <row r="4">
          <cell r="A4" t="str">
            <v>BẢNG TÍNH TOÁN, ĐO BÓC KHỐI LƯỢNG HOÀN THÀNH ĐƯA VÀO QUYẾT TOÁN</v>
          </cell>
        </row>
      </sheetData>
      <sheetData sheetId="4742">
        <row r="4">
          <cell r="A4" t="str">
            <v>BẢNG TÍNH TOÁN, ĐO BÓC KHỐI LƯỢNG HOÀN THÀNH ĐƯA VÀO QUYẾT TOÁN</v>
          </cell>
        </row>
      </sheetData>
      <sheetData sheetId="4743">
        <row r="4">
          <cell r="A4" t="str">
            <v>BẢNG TÍNH TOÁN, ĐO BÓC KHỐI LƯỢNG HOÀN THÀNH ĐƯA VÀO QUYẾT TOÁN</v>
          </cell>
        </row>
      </sheetData>
      <sheetData sheetId="4744">
        <row r="4">
          <cell r="A4" t="str">
            <v>BẢNG TÍNH TOÁN, ĐO BÓC KHỐI LƯỢNG HOÀN THÀNH ĐƯA VÀO QUYẾT TOÁN</v>
          </cell>
        </row>
      </sheetData>
      <sheetData sheetId="4745">
        <row r="4">
          <cell r="A4" t="str">
            <v>BẢNG TÍNH TOÁN, ĐO BÓC KHỐI LƯỢNG HOÀN THÀNH ĐƯA VÀO QUYẾT TOÁN</v>
          </cell>
        </row>
      </sheetData>
      <sheetData sheetId="4746">
        <row r="4">
          <cell r="A4" t="str">
            <v>BẢNG TÍNH TOÁN, ĐO BÓC KHỐI LƯỢNG HOÀN THÀNH ĐƯA VÀO QUYẾT TOÁN</v>
          </cell>
        </row>
      </sheetData>
      <sheetData sheetId="4747">
        <row r="4">
          <cell r="A4" t="str">
            <v>BẢNG TÍNH TOÁN, ĐO BÓC KHỐI LƯỢNG HOÀN THÀNH ĐƯA VÀO QUYẾT TOÁN</v>
          </cell>
        </row>
      </sheetData>
      <sheetData sheetId="4748">
        <row r="4">
          <cell r="A4" t="str">
            <v>BẢNG TÍNH TOÁN, ĐO BÓC KHỐI LƯỢNG HOÀN THÀNH ĐƯA VÀO QUYẾT TOÁN</v>
          </cell>
        </row>
      </sheetData>
      <sheetData sheetId="4749">
        <row r="4">
          <cell r="A4" t="str">
            <v>BẢNG TÍNH TOÁN, ĐO BÓC KHỐI LƯỢNG HOÀN THÀNH ĐƯA VÀO QUYẾT TOÁN</v>
          </cell>
        </row>
      </sheetData>
      <sheetData sheetId="4750">
        <row r="4">
          <cell r="A4" t="str">
            <v>BẢNG TÍNH TOÁN, ĐO BÓC KHỐI LƯỢNG HOÀN THÀNH ĐƯA VÀO QUYẾT TOÁN</v>
          </cell>
        </row>
      </sheetData>
      <sheetData sheetId="4751">
        <row r="4">
          <cell r="A4" t="str">
            <v>BẢNG TÍNH TOÁN, ĐO BÓC KHỐI LƯỢNG HOÀN THÀNH ĐƯA VÀO QUYẾT TOÁN</v>
          </cell>
        </row>
      </sheetData>
      <sheetData sheetId="4752">
        <row r="4">
          <cell r="A4" t="str">
            <v>BẢNG TÍNH TOÁN, ĐO BÓC KHỐI LƯỢNG HOÀN THÀNH ĐƯA VÀO QUYẾT TOÁN</v>
          </cell>
        </row>
      </sheetData>
      <sheetData sheetId="4753">
        <row r="4">
          <cell r="A4" t="str">
            <v>BẢNG TÍNH TOÁN, ĐO BÓC KHỐI LƯỢNG HOÀN THÀNH ĐƯA VÀO QUYẾT TOÁN</v>
          </cell>
        </row>
      </sheetData>
      <sheetData sheetId="4754">
        <row r="4">
          <cell r="A4" t="str">
            <v>BẢNG TÍNH TOÁN, ĐO BÓC KHỐI LƯỢNG HOÀN THÀNH ĐƯA VÀO QUYẾT TOÁN</v>
          </cell>
        </row>
      </sheetData>
      <sheetData sheetId="4755">
        <row r="4">
          <cell r="A4" t="str">
            <v>BẢNG TÍNH TOÁN, ĐO BÓC KHỐI LƯỢNG HOÀN THÀNH ĐƯA VÀO QUYẾT TOÁN</v>
          </cell>
        </row>
      </sheetData>
      <sheetData sheetId="4756">
        <row r="4">
          <cell r="A4" t="str">
            <v>BẢNG TÍNH TOÁN, ĐO BÓC KHỐI LƯỢNG HOÀN THÀNH ĐƯA VÀO QUYẾT TOÁN</v>
          </cell>
        </row>
      </sheetData>
      <sheetData sheetId="4757">
        <row r="4">
          <cell r="A4" t="str">
            <v>BẢNG TÍNH TOÁN, ĐO BÓC KHỐI LƯỢNG HOÀN THÀNH ĐƯA VÀO QUYẾT TOÁN</v>
          </cell>
        </row>
      </sheetData>
      <sheetData sheetId="4758">
        <row r="4">
          <cell r="A4" t="str">
            <v>BẢNG TÍNH TOÁN, ĐO BÓC KHỐI LƯỢNG HOÀN THÀNH ĐƯA VÀO QUYẾT TOÁN</v>
          </cell>
        </row>
      </sheetData>
      <sheetData sheetId="4759">
        <row r="4">
          <cell r="A4" t="str">
            <v>BẢNG TÍNH TOÁN, ĐO BÓC KHỐI LƯỢNG HOÀN THÀNH ĐƯA VÀO QUYẾT TOÁN</v>
          </cell>
        </row>
      </sheetData>
      <sheetData sheetId="4760">
        <row r="4">
          <cell r="A4" t="str">
            <v>BẢNG TÍNH TOÁN, ĐO BÓC KHỐI LƯỢNG HOÀN THÀNH ĐƯA VÀO QUYẾT TOÁN</v>
          </cell>
        </row>
      </sheetData>
      <sheetData sheetId="4761">
        <row r="4">
          <cell r="A4" t="str">
            <v>BẢNG TÍNH TOÁN, ĐO BÓC KHỐI LƯỢNG HOÀN THÀNH ĐƯA VÀO QUYẾT TOÁN</v>
          </cell>
        </row>
      </sheetData>
      <sheetData sheetId="4762">
        <row r="4">
          <cell r="A4" t="str">
            <v>BẢNG TÍNH TOÁN, ĐO BÓC KHỐI LƯỢNG HOÀN THÀNH ĐƯA VÀO QUYẾT TOÁN</v>
          </cell>
        </row>
      </sheetData>
      <sheetData sheetId="4763">
        <row r="4">
          <cell r="A4" t="str">
            <v>BẢNG TÍNH TOÁN, ĐO BÓC KHỐI LƯỢNG HOÀN THÀNH ĐƯA VÀO QUYẾT TOÁN</v>
          </cell>
        </row>
      </sheetData>
      <sheetData sheetId="4764">
        <row r="4">
          <cell r="A4" t="str">
            <v>BẢNG TÍNH TOÁN, ĐO BÓC KHỐI LƯỢNG HOÀN THÀNH ĐƯA VÀO QUYẾT TOÁN</v>
          </cell>
        </row>
      </sheetData>
      <sheetData sheetId="4765">
        <row r="4">
          <cell r="A4" t="str">
            <v>BẢNG TÍNH TOÁN, ĐO BÓC KHỐI LƯỢNG HOÀN THÀNH ĐƯA VÀO QUYẾT TOÁN</v>
          </cell>
        </row>
      </sheetData>
      <sheetData sheetId="4766">
        <row r="4">
          <cell r="A4" t="str">
            <v>BẢNG TÍNH TOÁN, ĐO BÓC KHỐI LƯỢNG HOÀN THÀNH ĐƯA VÀO QUYẾT TOÁN</v>
          </cell>
        </row>
      </sheetData>
      <sheetData sheetId="4767">
        <row r="4">
          <cell r="A4" t="str">
            <v>BẢNG TÍNH TOÁN, ĐO BÓC KHỐI LƯỢNG HOÀN THÀNH ĐƯA VÀO QUYẾT TOÁN</v>
          </cell>
        </row>
      </sheetData>
      <sheetData sheetId="4768">
        <row r="4">
          <cell r="A4" t="str">
            <v>BẢNG TÍNH TOÁN, ĐO BÓC KHỐI LƯỢNG HOÀN THÀNH ĐƯA VÀO QUYẾT TOÁN</v>
          </cell>
        </row>
      </sheetData>
      <sheetData sheetId="4769">
        <row r="4">
          <cell r="A4" t="str">
            <v>BẢNG TÍNH TOÁN, ĐO BÓC KHỐI LƯỢNG HOÀN THÀNH ĐƯA VÀO QUYẾT TOÁN</v>
          </cell>
        </row>
      </sheetData>
      <sheetData sheetId="4770">
        <row r="4">
          <cell r="A4" t="str">
            <v>BẢNG TÍNH TOÁN, ĐO BÓC KHỐI LƯỢNG HOÀN THÀNH ĐƯA VÀO QUYẾT TOÁN</v>
          </cell>
        </row>
      </sheetData>
      <sheetData sheetId="4771">
        <row r="4">
          <cell r="A4" t="str">
            <v>BẢNG TÍNH TOÁN, ĐO BÓC KHỐI LƯỢNG HOÀN THÀNH ĐƯA VÀO QUYẾT TOÁN</v>
          </cell>
        </row>
      </sheetData>
      <sheetData sheetId="4772">
        <row r="4">
          <cell r="A4" t="str">
            <v>BẢNG TÍNH TOÁN, ĐO BÓC KHỐI LƯỢNG HOÀN THÀNH ĐƯA VÀO QUYẾT TOÁN</v>
          </cell>
        </row>
      </sheetData>
      <sheetData sheetId="4773">
        <row r="4">
          <cell r="A4" t="str">
            <v>BẢNG TÍNH TOÁN, ĐO BÓC KHỐI LƯỢNG HOÀN THÀNH ĐƯA VÀO QUYẾT TOÁN</v>
          </cell>
        </row>
      </sheetData>
      <sheetData sheetId="4774">
        <row r="4">
          <cell r="A4" t="str">
            <v>BẢNG TÍNH TOÁN, ĐO BÓC KHỐI LƯỢNG HOÀN THÀNH ĐƯA VÀO QUYẾT TOÁN</v>
          </cell>
        </row>
      </sheetData>
      <sheetData sheetId="4775">
        <row r="4">
          <cell r="A4" t="str">
            <v>BẢNG TÍNH TOÁN, ĐO BÓC KHỐI LƯỢNG HOÀN THÀNH ĐƯA VÀO QUYẾT TOÁN</v>
          </cell>
        </row>
      </sheetData>
      <sheetData sheetId="4776">
        <row r="4">
          <cell r="A4" t="str">
            <v>BẢNG TÍNH TOÁN, ĐO BÓC KHỐI LƯỢNG HOÀN THÀNH ĐƯA VÀO QUYẾT TOÁN</v>
          </cell>
        </row>
      </sheetData>
      <sheetData sheetId="4777">
        <row r="4">
          <cell r="A4" t="str">
            <v>BẢNG TÍNH TOÁN, ĐO BÓC KHỐI LƯỢNG HOÀN THÀNH ĐƯA VÀO QUYẾT TOÁN</v>
          </cell>
        </row>
      </sheetData>
      <sheetData sheetId="4778">
        <row r="4">
          <cell r="A4" t="str">
            <v>BẢNG TÍNH TOÁN, ĐO BÓC KHỐI LƯỢNG HOÀN THÀNH ĐƯA VÀO QUYẾT TOÁN</v>
          </cell>
        </row>
      </sheetData>
      <sheetData sheetId="4779">
        <row r="4">
          <cell r="A4" t="str">
            <v>BẢNG TÍNH TOÁN, ĐO BÓC KHỐI LƯỢNG HOÀN THÀNH ĐƯA VÀO QUYẾT TOÁN</v>
          </cell>
        </row>
      </sheetData>
      <sheetData sheetId="4780">
        <row r="4">
          <cell r="A4" t="str">
            <v>BẢNG TÍNH TOÁN, ĐO BÓC KHỐI LƯỢNG HOÀN THÀNH ĐƯA VÀO QUYẾT TOÁN</v>
          </cell>
        </row>
      </sheetData>
      <sheetData sheetId="4781">
        <row r="4">
          <cell r="A4" t="str">
            <v>BẢNG TÍNH TOÁN, ĐO BÓC KHỐI LƯỢNG HOÀN THÀNH ĐƯA VÀO QUYẾT TOÁN</v>
          </cell>
        </row>
      </sheetData>
      <sheetData sheetId="4782">
        <row r="4">
          <cell r="A4" t="str">
            <v>BẢNG TÍNH TOÁN, ĐO BÓC KHỐI LƯỢNG HOÀN THÀNH ĐƯA VÀO QUYẾT TOÁN</v>
          </cell>
        </row>
      </sheetData>
      <sheetData sheetId="4783">
        <row r="4">
          <cell r="A4" t="str">
            <v>BẢNG TÍNH TOÁN, ĐO BÓC KHỐI LƯỢNG HOÀN THÀNH ĐƯA VÀO QUYẾT TOÁN</v>
          </cell>
        </row>
      </sheetData>
      <sheetData sheetId="4784">
        <row r="4">
          <cell r="A4" t="str">
            <v>BẢNG TÍNH TOÁN, ĐO BÓC KHỐI LƯỢNG HOÀN THÀNH ĐƯA VÀO QUYẾT TOÁN</v>
          </cell>
        </row>
      </sheetData>
      <sheetData sheetId="4785">
        <row r="4">
          <cell r="A4" t="str">
            <v>BẢNG TÍNH TOÁN, ĐO BÓC KHỐI LƯỢNG HOÀN THÀNH ĐƯA VÀO QUYẾT TOÁN</v>
          </cell>
        </row>
      </sheetData>
      <sheetData sheetId="4786">
        <row r="4">
          <cell r="A4" t="str">
            <v>BẢNG TÍNH TOÁN, ĐO BÓC KHỐI LƯỢNG HOÀN THÀNH ĐƯA VÀO QUYẾT TOÁN</v>
          </cell>
        </row>
      </sheetData>
      <sheetData sheetId="4787">
        <row r="4">
          <cell r="A4" t="str">
            <v>BẢNG TÍNH TOÁN, ĐO BÓC KHỐI LƯỢNG HOÀN THÀNH ĐƯA VÀO QUYẾT TOÁN</v>
          </cell>
        </row>
      </sheetData>
      <sheetData sheetId="4788">
        <row r="4">
          <cell r="A4" t="str">
            <v>BẢNG TÍNH TOÁN, ĐO BÓC KHỐI LƯỢNG HOÀN THÀNH ĐƯA VÀO QUYẾT TOÁN</v>
          </cell>
        </row>
      </sheetData>
      <sheetData sheetId="4789">
        <row r="4">
          <cell r="A4" t="str">
            <v>BẢNG TÍNH TOÁN, ĐO BÓC KHỐI LƯỢNG HOÀN THÀNH ĐƯA VÀO QUYẾT TOÁN</v>
          </cell>
        </row>
      </sheetData>
      <sheetData sheetId="4790">
        <row r="4">
          <cell r="A4" t="str">
            <v>BẢNG TÍNH TOÁN, ĐO BÓC KHỐI LƯỢNG HOÀN THÀNH ĐƯA VÀO QUYẾT TOÁN</v>
          </cell>
        </row>
      </sheetData>
      <sheetData sheetId="4791">
        <row r="4">
          <cell r="A4" t="str">
            <v>BẢNG TÍNH TOÁN, ĐO BÓC KHỐI LƯỢNG HOÀN THÀNH ĐƯA VÀO QUYẾT TOÁN</v>
          </cell>
        </row>
      </sheetData>
      <sheetData sheetId="4792">
        <row r="4">
          <cell r="A4" t="str">
            <v>BẢNG TÍNH TOÁN, ĐO BÓC KHỐI LƯỢNG HOÀN THÀNH ĐƯA VÀO QUYẾT TOÁN</v>
          </cell>
        </row>
      </sheetData>
      <sheetData sheetId="4793">
        <row r="4">
          <cell r="A4" t="str">
            <v>BẢNG TÍNH TOÁN, ĐO BÓC KHỐI LƯỢNG HOÀN THÀNH ĐƯA VÀO QUYẾT TOÁN</v>
          </cell>
        </row>
      </sheetData>
      <sheetData sheetId="4794">
        <row r="4">
          <cell r="A4" t="str">
            <v>BẢNG TÍNH TOÁN, ĐO BÓC KHỐI LƯỢNG HOÀN THÀNH ĐƯA VÀO QUYẾT TOÁN</v>
          </cell>
        </row>
      </sheetData>
      <sheetData sheetId="4795">
        <row r="4">
          <cell r="A4" t="str">
            <v>BẢNG TÍNH TOÁN, ĐO BÓC KHỐI LƯỢNG HOÀN THÀNH ĐƯA VÀO QUYẾT TOÁN</v>
          </cell>
        </row>
      </sheetData>
      <sheetData sheetId="4796">
        <row r="4">
          <cell r="A4" t="str">
            <v>BẢNG TÍNH TOÁN, ĐO BÓC KHỐI LƯỢNG HOÀN THÀNH ĐƯA VÀO QUYẾT TOÁN</v>
          </cell>
        </row>
      </sheetData>
      <sheetData sheetId="4797">
        <row r="4">
          <cell r="A4" t="str">
            <v>BẢNG TÍNH TOÁN, ĐO BÓC KHỐI LƯỢNG HOÀN THÀNH ĐƯA VÀO QUYẾT TOÁN</v>
          </cell>
        </row>
      </sheetData>
      <sheetData sheetId="4798">
        <row r="4">
          <cell r="A4" t="str">
            <v>BẢNG TÍNH TOÁN, ĐO BÓC KHỐI LƯỢNG HOÀN THÀNH ĐƯA VÀO QUYẾT TOÁN</v>
          </cell>
        </row>
      </sheetData>
      <sheetData sheetId="4799">
        <row r="4">
          <cell r="A4" t="str">
            <v>BẢNG TÍNH TOÁN, ĐO BÓC KHỐI LƯỢNG HOÀN THÀNH ĐƯA VÀO QUYẾT TOÁN</v>
          </cell>
        </row>
      </sheetData>
      <sheetData sheetId="4800">
        <row r="4">
          <cell r="A4" t="str">
            <v>BẢNG TÍNH TOÁN, ĐO BÓC KHỐI LƯỢNG HOÀN THÀNH ĐƯA VÀO QUYẾT TOÁN</v>
          </cell>
        </row>
      </sheetData>
      <sheetData sheetId="4801">
        <row r="4">
          <cell r="A4" t="str">
            <v>BẢNG TÍNH TOÁN, ĐO BÓC KHỐI LƯỢNG HOÀN THÀNH ĐƯA VÀO QUYẾT TOÁN</v>
          </cell>
        </row>
      </sheetData>
      <sheetData sheetId="4802">
        <row r="4">
          <cell r="A4" t="str">
            <v>BẢNG TÍNH TOÁN, ĐO BÓC KHỐI LƯỢNG HOÀN THÀNH ĐƯA VÀO QUYẾT TOÁN</v>
          </cell>
        </row>
      </sheetData>
      <sheetData sheetId="4803">
        <row r="4">
          <cell r="A4" t="str">
            <v>BẢNG TÍNH TOÁN, ĐO BÓC KHỐI LƯỢNG HOÀN THÀNH ĐƯA VÀO QUYẾT TOÁN</v>
          </cell>
        </row>
      </sheetData>
      <sheetData sheetId="4804">
        <row r="4">
          <cell r="A4" t="str">
            <v>BẢNG TÍNH TOÁN, ĐO BÓC KHỐI LƯỢNG HOÀN THÀNH ĐƯA VÀO QUYẾT TOÁN</v>
          </cell>
        </row>
      </sheetData>
      <sheetData sheetId="4805">
        <row r="4">
          <cell r="A4" t="str">
            <v>BẢNG TÍNH TOÁN, ĐO BÓC KHỐI LƯỢNG HOÀN THÀNH ĐƯA VÀO QUYẾT TOÁN</v>
          </cell>
        </row>
      </sheetData>
      <sheetData sheetId="4806">
        <row r="4">
          <cell r="A4" t="str">
            <v>BẢNG TÍNH TOÁN, ĐO BÓC KHỐI LƯỢNG HOÀN THÀNH ĐƯA VÀO QUYẾT TOÁN</v>
          </cell>
        </row>
      </sheetData>
      <sheetData sheetId="4807">
        <row r="4">
          <cell r="A4" t="str">
            <v>BẢNG TÍNH TOÁN, ĐO BÓC KHỐI LƯỢNG HOÀN THÀNH ĐƯA VÀO QUYẾT TOÁN</v>
          </cell>
        </row>
      </sheetData>
      <sheetData sheetId="4808">
        <row r="4">
          <cell r="A4" t="str">
            <v>BẢNG TÍNH TOÁN, ĐO BÓC KHỐI LƯỢNG HOÀN THÀNH ĐƯA VÀO QUYẾT TOÁN</v>
          </cell>
        </row>
      </sheetData>
      <sheetData sheetId="4809">
        <row r="4">
          <cell r="A4" t="str">
            <v>BẢNG TÍNH TOÁN, ĐO BÓC KHỐI LƯỢNG HOÀN THÀNH ĐƯA VÀO QUYẾT TOÁN</v>
          </cell>
        </row>
      </sheetData>
      <sheetData sheetId="4810">
        <row r="4">
          <cell r="A4" t="str">
            <v>BẢNG TÍNH TOÁN, ĐO BÓC KHỐI LƯỢNG HOÀN THÀNH ĐƯA VÀO QUYẾT TOÁN</v>
          </cell>
        </row>
      </sheetData>
      <sheetData sheetId="4811">
        <row r="4">
          <cell r="A4" t="str">
            <v>BẢNG TÍNH TOÁN, ĐO BÓC KHỐI LƯỢNG HOÀN THÀNH ĐƯA VÀO QUYẾT TOÁN</v>
          </cell>
        </row>
      </sheetData>
      <sheetData sheetId="4812">
        <row r="4">
          <cell r="A4" t="str">
            <v>BẢNG TÍNH TOÁN, ĐO BÓC KHỐI LƯỢNG HOÀN THÀNH ĐƯA VÀO QUYẾT TOÁN</v>
          </cell>
        </row>
      </sheetData>
      <sheetData sheetId="4813">
        <row r="4">
          <cell r="A4" t="str">
            <v>BẢNG TÍNH TOÁN, ĐO BÓC KHỐI LƯỢNG HOÀN THÀNH ĐƯA VÀO QUYẾT TOÁN</v>
          </cell>
        </row>
      </sheetData>
      <sheetData sheetId="4814">
        <row r="4">
          <cell r="A4" t="str">
            <v>BẢNG TÍNH TOÁN, ĐO BÓC KHỐI LƯỢNG HOÀN THÀNH ĐƯA VÀO QUYẾT TOÁN</v>
          </cell>
        </row>
      </sheetData>
      <sheetData sheetId="4815">
        <row r="4">
          <cell r="A4" t="str">
            <v>BẢNG TÍNH TOÁN, ĐO BÓC KHỐI LƯỢNG HOÀN THÀNH ĐƯA VÀO QUYẾT TOÁN</v>
          </cell>
        </row>
      </sheetData>
      <sheetData sheetId="4816">
        <row r="4">
          <cell r="A4" t="str">
            <v>BẢNG TÍNH TOÁN, ĐO BÓC KHỐI LƯỢNG HOÀN THÀNH ĐƯA VÀO QUYẾT TOÁN</v>
          </cell>
        </row>
      </sheetData>
      <sheetData sheetId="4817">
        <row r="4">
          <cell r="A4" t="str">
            <v>BẢNG TÍNH TOÁN, ĐO BÓC KHỐI LƯỢNG HOÀN THÀNH ĐƯA VÀO QUYẾT TOÁN</v>
          </cell>
        </row>
      </sheetData>
      <sheetData sheetId="4818">
        <row r="4">
          <cell r="A4" t="str">
            <v>BẢNG TÍNH TOÁN, ĐO BÓC KHỐI LƯỢNG HOÀN THÀNH ĐƯA VÀO QUYẾT TOÁN</v>
          </cell>
        </row>
      </sheetData>
      <sheetData sheetId="4819">
        <row r="4">
          <cell r="A4" t="str">
            <v>BẢNG TÍNH TOÁN, ĐO BÓC KHỐI LƯỢNG HOÀN THÀNH ĐƯA VÀO QUYẾT TOÁN</v>
          </cell>
        </row>
      </sheetData>
      <sheetData sheetId="4820">
        <row r="4">
          <cell r="A4" t="str">
            <v>BẢNG TÍNH TOÁN, ĐO BÓC KHỐI LƯỢNG HOÀN THÀNH ĐƯA VÀO QUYẾT TOÁN</v>
          </cell>
        </row>
      </sheetData>
      <sheetData sheetId="4821">
        <row r="4">
          <cell r="A4" t="str">
            <v>BẢNG TÍNH TOÁN, ĐO BÓC KHỐI LƯỢNG HOÀN THÀNH ĐƯA VÀO QUYẾT TOÁN</v>
          </cell>
        </row>
      </sheetData>
      <sheetData sheetId="4822">
        <row r="4">
          <cell r="A4" t="str">
            <v>BẢNG TÍNH TOÁN, ĐO BÓC KHỐI LƯỢNG HOÀN THÀNH ĐƯA VÀO QUYẾT TOÁN</v>
          </cell>
        </row>
      </sheetData>
      <sheetData sheetId="4823">
        <row r="4">
          <cell r="A4" t="str">
            <v>BẢNG TÍNH TOÁN, ĐO BÓC KHỐI LƯỢNG HOÀN THÀNH ĐƯA VÀO QUYẾT TOÁN</v>
          </cell>
        </row>
      </sheetData>
      <sheetData sheetId="4824">
        <row r="4">
          <cell r="A4" t="str">
            <v>BẢNG TÍNH TOÁN, ĐO BÓC KHỐI LƯỢNG HOÀN THÀNH ĐƯA VÀO QUYẾT TOÁN</v>
          </cell>
        </row>
      </sheetData>
      <sheetData sheetId="4825">
        <row r="4">
          <cell r="A4" t="str">
            <v>BẢNG TÍNH TOÁN, ĐO BÓC KHỐI LƯỢNG HOÀN THÀNH ĐƯA VÀO QUYẾT TOÁN</v>
          </cell>
        </row>
      </sheetData>
      <sheetData sheetId="4826">
        <row r="4">
          <cell r="A4" t="str">
            <v>BẢNG TÍNH TOÁN, ĐO BÓC KHỐI LƯỢNG HOÀN THÀNH ĐƯA VÀO QUYẾT TOÁN</v>
          </cell>
        </row>
      </sheetData>
      <sheetData sheetId="4827">
        <row r="4">
          <cell r="A4" t="str">
            <v>BẢNG TÍNH TOÁN, ĐO BÓC KHỐI LƯỢNG HOÀN THÀNH ĐƯA VÀO QUYẾT TOÁN</v>
          </cell>
        </row>
      </sheetData>
      <sheetData sheetId="4828">
        <row r="4">
          <cell r="A4" t="str">
            <v>BẢNG TÍNH TOÁN, ĐO BÓC KHỐI LƯỢNG HOÀN THÀNH ĐƯA VÀO QUYẾT TOÁN</v>
          </cell>
        </row>
      </sheetData>
      <sheetData sheetId="4829">
        <row r="4">
          <cell r="A4" t="str">
            <v>BẢNG TÍNH TOÁN, ĐO BÓC KHỐI LƯỢNG HOÀN THÀNH ĐƯA VÀO QUYẾT TOÁN</v>
          </cell>
        </row>
      </sheetData>
      <sheetData sheetId="4830">
        <row r="4">
          <cell r="A4" t="str">
            <v>BẢNG TÍNH TOÁN, ĐO BÓC KHỐI LƯỢNG HOÀN THÀNH ĐƯA VÀO QUYẾT TOÁN</v>
          </cell>
        </row>
      </sheetData>
      <sheetData sheetId="4831">
        <row r="4">
          <cell r="A4" t="str">
            <v>BẢNG TÍNH TOÁN, ĐO BÓC KHỐI LƯỢNG HOÀN THÀNH ĐƯA VÀO QUYẾT TOÁN</v>
          </cell>
        </row>
      </sheetData>
      <sheetData sheetId="4832">
        <row r="4">
          <cell r="A4" t="str">
            <v>BẢNG TÍNH TOÁN, ĐO BÓC KHỐI LƯỢNG HOÀN THÀNH ĐƯA VÀO QUYẾT TOÁN</v>
          </cell>
        </row>
      </sheetData>
      <sheetData sheetId="4833">
        <row r="4">
          <cell r="A4" t="str">
            <v>BẢNG TÍNH TOÁN, ĐO BÓC KHỐI LƯỢNG HOÀN THÀNH ĐƯA VÀO QUYẾT TOÁN</v>
          </cell>
        </row>
      </sheetData>
      <sheetData sheetId="4834">
        <row r="4">
          <cell r="A4" t="str">
            <v>BẢNG TÍNH TOÁN, ĐO BÓC KHỐI LƯỢNG HOÀN THÀNH ĐƯA VÀO QUYẾT TOÁN</v>
          </cell>
        </row>
      </sheetData>
      <sheetData sheetId="4835">
        <row r="4">
          <cell r="A4" t="str">
            <v>BẢNG TÍNH TOÁN, ĐO BÓC KHỐI LƯỢNG HOÀN THÀNH ĐƯA VÀO QUYẾT TOÁN</v>
          </cell>
        </row>
      </sheetData>
      <sheetData sheetId="4836">
        <row r="4">
          <cell r="A4" t="str">
            <v>BẢNG TÍNH TOÁN, ĐO BÓC KHỐI LƯỢNG HOÀN THÀNH ĐƯA VÀO QUYẾT TOÁN</v>
          </cell>
        </row>
      </sheetData>
      <sheetData sheetId="4837">
        <row r="4">
          <cell r="A4" t="str">
            <v>BẢNG TÍNH TOÁN, ĐO BÓC KHỐI LƯỢNG HOÀN THÀNH ĐƯA VÀO QUYẾT TOÁN</v>
          </cell>
        </row>
      </sheetData>
      <sheetData sheetId="4838">
        <row r="4">
          <cell r="A4" t="str">
            <v>BẢNG TÍNH TOÁN, ĐO BÓC KHỐI LƯỢNG HOÀN THÀNH ĐƯA VÀO QUYẾT TOÁN</v>
          </cell>
        </row>
      </sheetData>
      <sheetData sheetId="4839">
        <row r="4">
          <cell r="A4" t="str">
            <v>BẢNG TÍNH TOÁN, ĐO BÓC KHỐI LƯỢNG HOÀN THÀNH ĐƯA VÀO QUYẾT TOÁN</v>
          </cell>
        </row>
      </sheetData>
      <sheetData sheetId="4840">
        <row r="4">
          <cell r="A4" t="str">
            <v>BẢNG TÍNH TOÁN, ĐO BÓC KHỐI LƯỢNG HOÀN THÀNH ĐƯA VÀO QUYẾT TOÁN</v>
          </cell>
        </row>
      </sheetData>
      <sheetData sheetId="4841">
        <row r="4">
          <cell r="A4" t="str">
            <v>BẢNG TÍNH TOÁN, ĐO BÓC KHỐI LƯỢNG HOÀN THÀNH ĐƯA VÀO QUYẾT TOÁN</v>
          </cell>
        </row>
      </sheetData>
      <sheetData sheetId="4842">
        <row r="9">
          <cell r="A9" t="str">
            <v>A</v>
          </cell>
        </row>
      </sheetData>
      <sheetData sheetId="4843">
        <row r="9">
          <cell r="A9" t="str">
            <v>A</v>
          </cell>
        </row>
      </sheetData>
      <sheetData sheetId="4844">
        <row r="4">
          <cell r="A4" t="str">
            <v>BẢNG TÍNH TOÁN, ĐO BÓC KHỐI LƯỢNG HOÀN THÀNH ĐƯA VÀO QUYẾT TOÁN</v>
          </cell>
        </row>
      </sheetData>
      <sheetData sheetId="4845">
        <row r="4">
          <cell r="A4" t="str">
            <v>BẢNG TÍNH TOÁN, ĐO BÓC KHỐI LƯỢNG HOÀN THÀNH ĐƯA VÀO QUYẾT TOÁN</v>
          </cell>
        </row>
      </sheetData>
      <sheetData sheetId="4846">
        <row r="4">
          <cell r="A4" t="str">
            <v>BẢNG TÍNH TOÁN, ĐO BÓC KHỐI LƯỢNG HOÀN THÀNH ĐƯA VÀO QUYẾT TOÁN</v>
          </cell>
        </row>
      </sheetData>
      <sheetData sheetId="4847">
        <row r="4">
          <cell r="A4" t="str">
            <v>BẢNG TÍNH TOÁN, ĐO BÓC KHỐI LƯỢNG HOÀN THÀNH ĐƯA VÀO QUYẾT TOÁN</v>
          </cell>
        </row>
      </sheetData>
      <sheetData sheetId="4848">
        <row r="4">
          <cell r="A4" t="str">
            <v>BẢNG TÍNH TOÁN, ĐO BÓC KHỐI LƯỢNG HOÀN THÀNH ĐƯA VÀO QUYẾT TOÁN</v>
          </cell>
        </row>
      </sheetData>
      <sheetData sheetId="4849">
        <row r="4">
          <cell r="A4" t="str">
            <v>BẢNG TÍNH TOÁN, ĐO BÓC KHỐI LƯỢNG HOÀN THÀNH ĐƯA VÀO QUYẾT TOÁN</v>
          </cell>
        </row>
      </sheetData>
      <sheetData sheetId="4850">
        <row r="4">
          <cell r="A4" t="str">
            <v>BẢNG TÍNH TOÁN, ĐO BÓC KHỐI LƯỢNG HOÀN THÀNH ĐƯA VÀO QUYẾT TOÁN</v>
          </cell>
        </row>
      </sheetData>
      <sheetData sheetId="4851">
        <row r="4">
          <cell r="A4" t="str">
            <v>BẢNG TÍNH TOÁN, ĐO BÓC KHỐI LƯỢNG HOÀN THÀNH ĐƯA VÀO QUYẾT TOÁN</v>
          </cell>
        </row>
      </sheetData>
      <sheetData sheetId="4852">
        <row r="4">
          <cell r="A4" t="str">
            <v>BẢNG TÍNH TOÁN, ĐO BÓC KHỐI LƯỢNG HOÀN THÀNH ĐƯA VÀO QUYẾT TOÁN</v>
          </cell>
        </row>
      </sheetData>
      <sheetData sheetId="4853">
        <row r="4">
          <cell r="A4" t="str">
            <v>BẢNG TÍNH TOÁN, ĐO BÓC KHỐI LƯỢNG HOÀN THÀNH ĐƯA VÀO QUYẾT TOÁN</v>
          </cell>
        </row>
      </sheetData>
      <sheetData sheetId="4854">
        <row r="4">
          <cell r="A4" t="str">
            <v>BẢNG TÍNH TOÁN, ĐO BÓC KHỐI LƯỢNG HOÀN THÀNH ĐƯA VÀO QUYẾT TOÁN</v>
          </cell>
        </row>
      </sheetData>
      <sheetData sheetId="4855">
        <row r="4">
          <cell r="A4" t="str">
            <v>BẢNG TÍNH TOÁN, ĐO BÓC KHỐI LƯỢNG HOÀN THÀNH ĐƯA VÀO QUYẾT TOÁN</v>
          </cell>
        </row>
      </sheetData>
      <sheetData sheetId="4856">
        <row r="4">
          <cell r="A4" t="str">
            <v>BẢNG TÍNH TOÁN, ĐO BÓC KHỐI LƯỢNG HOÀN THÀNH ĐƯA VÀO QUYẾT TOÁN</v>
          </cell>
        </row>
      </sheetData>
      <sheetData sheetId="4857">
        <row r="4">
          <cell r="A4" t="str">
            <v>BẢNG TÍNH TOÁN, ĐO BÓC KHỐI LƯỢNG HOÀN THÀNH ĐƯA VÀO QUYẾT TOÁN</v>
          </cell>
        </row>
      </sheetData>
      <sheetData sheetId="4858">
        <row r="4">
          <cell r="A4" t="str">
            <v>BẢNG TÍNH TOÁN, ĐO BÓC KHỐI LƯỢNG HOÀN THÀNH ĐƯA VÀO QUYẾT TOÁN</v>
          </cell>
        </row>
      </sheetData>
      <sheetData sheetId="4859">
        <row r="4">
          <cell r="A4" t="str">
            <v>BẢNG TÍNH TOÁN, ĐO BÓC KHỐI LƯỢNG HOÀN THÀNH ĐƯA VÀO QUYẾT TOÁN</v>
          </cell>
        </row>
      </sheetData>
      <sheetData sheetId="4860">
        <row r="4">
          <cell r="A4" t="str">
            <v>BẢNG TÍNH TOÁN, ĐO BÓC KHỐI LƯỢNG HOÀN THÀNH ĐƯA VÀO QUYẾT TOÁN</v>
          </cell>
        </row>
      </sheetData>
      <sheetData sheetId="4861">
        <row r="4">
          <cell r="A4" t="str">
            <v>BẢNG TÍNH TOÁN, ĐO BÓC KHỐI LƯỢNG HOÀN THÀNH ĐƯA VÀO QUYẾT TOÁN</v>
          </cell>
        </row>
      </sheetData>
      <sheetData sheetId="4862">
        <row r="4">
          <cell r="A4" t="str">
            <v>BẢNG TÍNH TOÁN, ĐO BÓC KHỐI LƯỢNG HOÀN THÀNH ĐƯA VÀO QUYẾT TOÁN</v>
          </cell>
        </row>
      </sheetData>
      <sheetData sheetId="4863">
        <row r="4">
          <cell r="A4" t="str">
            <v>BẢNG TÍNH TOÁN, ĐO BÓC KHỐI LƯỢNG HOÀN THÀNH ĐƯA VÀO QUYẾT TOÁN</v>
          </cell>
        </row>
      </sheetData>
      <sheetData sheetId="4864">
        <row r="4">
          <cell r="A4" t="str">
            <v>BẢNG TÍNH TOÁN, ĐO BÓC KHỐI LƯỢNG HOÀN THÀNH ĐƯA VÀO QUYẾT TOÁN</v>
          </cell>
        </row>
      </sheetData>
      <sheetData sheetId="4865">
        <row r="4">
          <cell r="A4" t="str">
            <v>BẢNG TÍNH TOÁN, ĐO BÓC KHỐI LƯỢNG HOÀN THÀNH ĐƯA VÀO QUYẾT TOÁN</v>
          </cell>
        </row>
      </sheetData>
      <sheetData sheetId="4866">
        <row r="4">
          <cell r="A4" t="str">
            <v>BẢNG TÍNH TOÁN, ĐO BÓC KHỐI LƯỢNG HOÀN THÀNH ĐƯA VÀO QUYẾT TOÁN</v>
          </cell>
        </row>
      </sheetData>
      <sheetData sheetId="4867">
        <row r="4">
          <cell r="A4" t="str">
            <v>BẢNG TÍNH TOÁN, ĐO BÓC KHỐI LƯỢNG HOÀN THÀNH ĐƯA VÀO QUYẾT TOÁN</v>
          </cell>
        </row>
      </sheetData>
      <sheetData sheetId="4868">
        <row r="4">
          <cell r="A4" t="str">
            <v>BẢNG TÍNH TOÁN, ĐO BÓC KHỐI LƯỢNG HOÀN THÀNH ĐƯA VÀO QUYẾT TOÁN</v>
          </cell>
        </row>
      </sheetData>
      <sheetData sheetId="4869">
        <row r="4">
          <cell r="A4" t="str">
            <v>BẢNG TÍNH TOÁN, ĐO BÓC KHỐI LƯỢNG HOÀN THÀNH ĐƯA VÀO QUYẾT TOÁN</v>
          </cell>
        </row>
      </sheetData>
      <sheetData sheetId="4870">
        <row r="4">
          <cell r="A4" t="str">
            <v>BẢNG TÍNH TOÁN, ĐO BÓC KHỐI LƯỢNG HOÀN THÀNH ĐƯA VÀO QUYẾT TOÁN</v>
          </cell>
        </row>
      </sheetData>
      <sheetData sheetId="4871">
        <row r="4">
          <cell r="A4" t="str">
            <v>BẢNG TÍNH TOÁN, ĐO BÓC KHỐI LƯỢNG HOÀN THÀNH ĐƯA VÀO QUYẾT TOÁN</v>
          </cell>
        </row>
      </sheetData>
      <sheetData sheetId="4872">
        <row r="4">
          <cell r="A4" t="str">
            <v>BẢNG TÍNH TOÁN, ĐO BÓC KHỐI LƯỢNG HOÀN THÀNH ĐƯA VÀO QUYẾT TOÁN</v>
          </cell>
        </row>
      </sheetData>
      <sheetData sheetId="4873">
        <row r="4">
          <cell r="A4" t="str">
            <v>BẢNG TÍNH TOÁN, ĐO BÓC KHỐI LƯỢNG HOÀN THÀNH ĐƯA VÀO QUYẾT TOÁN</v>
          </cell>
        </row>
      </sheetData>
      <sheetData sheetId="4874">
        <row r="4">
          <cell r="A4" t="str">
            <v>BẢNG TÍNH TOÁN, ĐO BÓC KHỐI LƯỢNG HOÀN THÀNH ĐƯA VÀO QUYẾT TOÁN</v>
          </cell>
        </row>
      </sheetData>
      <sheetData sheetId="4875">
        <row r="4">
          <cell r="A4" t="str">
            <v>BẢNG TÍNH TOÁN, ĐO BÓC KHỐI LƯỢNG HOÀN THÀNH ĐƯA VÀO QUYẾT TOÁN</v>
          </cell>
        </row>
      </sheetData>
      <sheetData sheetId="4876">
        <row r="4">
          <cell r="A4" t="str">
            <v>BẢNG TÍNH TOÁN, ĐO BÓC KHỐI LƯỢNG HOÀN THÀNH ĐƯA VÀO QUYẾT TOÁN</v>
          </cell>
        </row>
      </sheetData>
      <sheetData sheetId="4877">
        <row r="4">
          <cell r="A4" t="str">
            <v>BẢNG TÍNH TOÁN, ĐO BÓC KHỐI LƯỢNG HOÀN THÀNH ĐƯA VÀO QUYẾT TOÁN</v>
          </cell>
        </row>
      </sheetData>
      <sheetData sheetId="4878">
        <row r="4">
          <cell r="A4" t="str">
            <v>BẢNG TÍNH TOÁN, ĐO BÓC KHỐI LƯỢNG HOÀN THÀNH ĐƯA VÀO QUYẾT TOÁN</v>
          </cell>
        </row>
      </sheetData>
      <sheetData sheetId="4879">
        <row r="4">
          <cell r="A4" t="str">
            <v>BẢNG TÍNH TOÁN, ĐO BÓC KHỐI LƯỢNG HOÀN THÀNH ĐƯA VÀO QUYẾT TOÁN</v>
          </cell>
        </row>
      </sheetData>
      <sheetData sheetId="4880">
        <row r="4">
          <cell r="A4" t="str">
            <v>BẢNG TÍNH TOÁN, ĐO BÓC KHỐI LƯỢNG HOÀN THÀNH ĐƯA VÀO QUYẾT TOÁN</v>
          </cell>
        </row>
      </sheetData>
      <sheetData sheetId="4881">
        <row r="4">
          <cell r="A4" t="str">
            <v>BẢNG TÍNH TOÁN, ĐO BÓC KHỐI LƯỢNG HOÀN THÀNH ĐƯA VÀO QUYẾT TOÁN</v>
          </cell>
        </row>
      </sheetData>
      <sheetData sheetId="4882">
        <row r="4">
          <cell r="A4" t="str">
            <v>BẢNG TÍNH TOÁN, ĐO BÓC KHỐI LƯỢNG HOÀN THÀNH ĐƯA VÀO QUYẾT TOÁN</v>
          </cell>
        </row>
      </sheetData>
      <sheetData sheetId="4883">
        <row r="4">
          <cell r="A4" t="str">
            <v>BẢNG TÍNH TOÁN, ĐO BÓC KHỐI LƯỢNG HOÀN THÀNH ĐƯA VÀO QUYẾT TOÁN</v>
          </cell>
        </row>
      </sheetData>
      <sheetData sheetId="4884">
        <row r="4">
          <cell r="A4" t="str">
            <v>BẢNG TÍNH TOÁN, ĐO BÓC KHỐI LƯỢNG HOÀN THÀNH ĐƯA VÀO QUYẾT TOÁN</v>
          </cell>
        </row>
      </sheetData>
      <sheetData sheetId="4885">
        <row r="4">
          <cell r="A4" t="str">
            <v>BẢNG TÍNH TOÁN, ĐO BÓC KHỐI LƯỢNG HOÀN THÀNH ĐƯA VÀO QUYẾT TOÁN</v>
          </cell>
        </row>
      </sheetData>
      <sheetData sheetId="4886">
        <row r="4">
          <cell r="A4" t="str">
            <v>BẢNG TÍNH TOÁN, ĐO BÓC KHỐI LƯỢNG HOÀN THÀNH ĐƯA VÀO QUYẾT TOÁN</v>
          </cell>
        </row>
      </sheetData>
      <sheetData sheetId="4887">
        <row r="4">
          <cell r="A4" t="str">
            <v>BẢNG TÍNH TOÁN, ĐO BÓC KHỐI LƯỢNG HOÀN THÀNH ĐƯA VÀO QUYẾT TOÁN</v>
          </cell>
        </row>
      </sheetData>
      <sheetData sheetId="4888">
        <row r="4">
          <cell r="A4" t="str">
            <v>BẢNG TÍNH TOÁN, ĐO BÓC KHỐI LƯỢNG HOÀN THÀNH ĐƯA VÀO QUYẾT TOÁN</v>
          </cell>
        </row>
      </sheetData>
      <sheetData sheetId="4889">
        <row r="4">
          <cell r="A4" t="str">
            <v>BẢNG TÍNH TOÁN, ĐO BÓC KHỐI LƯỢNG HOÀN THÀNH ĐƯA VÀO QUYẾT TOÁN</v>
          </cell>
        </row>
      </sheetData>
      <sheetData sheetId="4890">
        <row r="4">
          <cell r="A4" t="str">
            <v>BẢNG TÍNH TOÁN, ĐO BÓC KHỐI LƯỢNG HOÀN THÀNH ĐƯA VÀO QUYẾT TOÁN</v>
          </cell>
        </row>
      </sheetData>
      <sheetData sheetId="4891">
        <row r="4">
          <cell r="A4" t="str">
            <v>BẢNG TÍNH TOÁN, ĐO BÓC KHỐI LƯỢNG HOÀN THÀNH ĐƯA VÀO QUYẾT TOÁN</v>
          </cell>
        </row>
      </sheetData>
      <sheetData sheetId="4892">
        <row r="4">
          <cell r="A4" t="str">
            <v>BẢNG TÍNH TOÁN, ĐO BÓC KHỐI LƯỢNG HOÀN THÀNH ĐƯA VÀO QUYẾT TOÁN</v>
          </cell>
        </row>
      </sheetData>
      <sheetData sheetId="4893">
        <row r="4">
          <cell r="A4" t="str">
            <v>BẢNG TÍNH TOÁN, ĐO BÓC KHỐI LƯỢNG HOÀN THÀNH ĐƯA VÀO QUYẾT TOÁN</v>
          </cell>
        </row>
      </sheetData>
      <sheetData sheetId="4894">
        <row r="4">
          <cell r="A4" t="str">
            <v>BẢNG TÍNH TOÁN, ĐO BÓC KHỐI LƯỢNG HOÀN THÀNH ĐƯA VÀO QUYẾT TOÁN</v>
          </cell>
        </row>
      </sheetData>
      <sheetData sheetId="4895">
        <row r="4">
          <cell r="A4" t="str">
            <v>BẢNG TÍNH TOÁN, ĐO BÓC KHỐI LƯỢNG HOÀN THÀNH ĐƯA VÀO QUYẾT TOÁN</v>
          </cell>
        </row>
      </sheetData>
      <sheetData sheetId="4896">
        <row r="4">
          <cell r="A4" t="str">
            <v>BẢNG TÍNH TOÁN, ĐO BÓC KHỐI LƯỢNG HOÀN THÀNH ĐƯA VÀO QUYẾT TOÁN</v>
          </cell>
        </row>
      </sheetData>
      <sheetData sheetId="4897">
        <row r="4">
          <cell r="A4" t="str">
            <v>BẢNG TÍNH TOÁN, ĐO BÓC KHỐI LƯỢNG HOÀN THÀNH ĐƯA VÀO QUYẾT TOÁN</v>
          </cell>
        </row>
      </sheetData>
      <sheetData sheetId="4898">
        <row r="4">
          <cell r="A4" t="str">
            <v>BẢNG TÍNH TOÁN, ĐO BÓC KHỐI LƯỢNG HOÀN THÀNH ĐƯA VÀO QUYẾT TOÁN</v>
          </cell>
        </row>
      </sheetData>
      <sheetData sheetId="4899">
        <row r="4">
          <cell r="A4" t="str">
            <v>BẢNG TÍNH TOÁN, ĐO BÓC KHỐI LƯỢNG HOÀN THÀNH ĐƯA VÀO QUYẾT TOÁN</v>
          </cell>
        </row>
      </sheetData>
      <sheetData sheetId="4900">
        <row r="4">
          <cell r="A4" t="str">
            <v>BẢNG TÍNH TOÁN, ĐO BÓC KHỐI LƯỢNG HOÀN THÀNH ĐƯA VÀO QUYẾT TOÁN</v>
          </cell>
        </row>
      </sheetData>
      <sheetData sheetId="4901">
        <row r="4">
          <cell r="A4" t="str">
            <v>BẢNG TÍNH TOÁN, ĐO BÓC KHỐI LƯỢNG HOÀN THÀNH ĐƯA VÀO QUYẾT TOÁN</v>
          </cell>
        </row>
      </sheetData>
      <sheetData sheetId="4902">
        <row r="4">
          <cell r="A4" t="str">
            <v>BẢNG TÍNH TOÁN, ĐO BÓC KHỐI LƯỢNG HOÀN THÀNH ĐƯA VÀO QUYẾT TOÁN</v>
          </cell>
        </row>
      </sheetData>
      <sheetData sheetId="4903">
        <row r="4">
          <cell r="A4" t="str">
            <v>BẢNG TÍNH TOÁN, ĐO BÓC KHỐI LƯỢNG HOÀN THÀNH ĐƯA VÀO QUYẾT TOÁN</v>
          </cell>
        </row>
      </sheetData>
      <sheetData sheetId="4904">
        <row r="4">
          <cell r="A4" t="str">
            <v>BẢNG TÍNH TOÁN, ĐO BÓC KHỐI LƯỢNG HOÀN THÀNH ĐƯA VÀO QUYẾT TOÁN</v>
          </cell>
        </row>
      </sheetData>
      <sheetData sheetId="4905">
        <row r="4">
          <cell r="A4" t="str">
            <v>BẢNG TÍNH TOÁN, ĐO BÓC KHỐI LƯỢNG HOÀN THÀNH ĐƯA VÀO QUYẾT TOÁN</v>
          </cell>
        </row>
      </sheetData>
      <sheetData sheetId="4906">
        <row r="4">
          <cell r="A4" t="str">
            <v>BẢNG TÍNH TOÁN, ĐO BÓC KHỐI LƯỢNG HOÀN THÀNH ĐƯA VÀO QUYẾT TOÁN</v>
          </cell>
        </row>
      </sheetData>
      <sheetData sheetId="4907">
        <row r="4">
          <cell r="A4" t="str">
            <v>BẢNG TÍNH TOÁN, ĐO BÓC KHỐI LƯỢNG HOÀN THÀNH ĐƯA VÀO QUYẾT TOÁN</v>
          </cell>
        </row>
      </sheetData>
      <sheetData sheetId="4908">
        <row r="4">
          <cell r="A4" t="str">
            <v>BẢNG TÍNH TOÁN, ĐO BÓC KHỐI LƯỢNG HOÀN THÀNH ĐƯA VÀO QUYẾT TOÁN</v>
          </cell>
        </row>
      </sheetData>
      <sheetData sheetId="4909">
        <row r="4">
          <cell r="A4" t="str">
            <v>BẢNG TÍNH TOÁN, ĐO BÓC KHỐI LƯỢNG HOÀN THÀNH ĐƯA VÀO QUYẾT TOÁN</v>
          </cell>
        </row>
      </sheetData>
      <sheetData sheetId="4910">
        <row r="4">
          <cell r="A4" t="str">
            <v>BẢNG TÍNH TOÁN, ĐO BÓC KHỐI LƯỢNG HOÀN THÀNH ĐƯA VÀO QUYẾT TOÁN</v>
          </cell>
        </row>
      </sheetData>
      <sheetData sheetId="4911">
        <row r="4">
          <cell r="A4" t="str">
            <v>BẢNG TÍNH TOÁN, ĐO BÓC KHỐI LƯỢNG HOÀN THÀNH ĐƯA VÀO QUYẾT TOÁN</v>
          </cell>
        </row>
      </sheetData>
      <sheetData sheetId="4912">
        <row r="4">
          <cell r="A4" t="str">
            <v>BẢNG TÍNH TOÁN, ĐO BÓC KHỐI LƯỢNG HOÀN THÀNH ĐƯA VÀO QUYẾT TOÁN</v>
          </cell>
        </row>
      </sheetData>
      <sheetData sheetId="4913">
        <row r="4">
          <cell r="A4" t="str">
            <v>BẢNG TÍNH TOÁN, ĐO BÓC KHỐI LƯỢNG HOÀN THÀNH ĐƯA VÀO QUYẾT TOÁN</v>
          </cell>
        </row>
      </sheetData>
      <sheetData sheetId="4914">
        <row r="4">
          <cell r="A4" t="str">
            <v>BẢNG TÍNH TOÁN, ĐO BÓC KHỐI LƯỢNG HOÀN THÀNH ĐƯA VÀO QUYẾT TOÁN</v>
          </cell>
        </row>
      </sheetData>
      <sheetData sheetId="4915">
        <row r="4">
          <cell r="A4" t="str">
            <v>BẢNG TÍNH TOÁN, ĐO BÓC KHỐI LƯỢNG HOÀN THÀNH ĐƯA VÀO QUYẾT TOÁN</v>
          </cell>
        </row>
      </sheetData>
      <sheetData sheetId="4916">
        <row r="4">
          <cell r="A4" t="str">
            <v>BẢNG TÍNH TOÁN, ĐO BÓC KHỐI LƯỢNG HOÀN THÀNH ĐƯA VÀO QUYẾT TOÁN</v>
          </cell>
        </row>
      </sheetData>
      <sheetData sheetId="4917">
        <row r="4">
          <cell r="A4" t="str">
            <v>BẢNG TÍNH TOÁN, ĐO BÓC KHỐI LƯỢNG HOÀN THÀNH ĐƯA VÀO QUYẾT TOÁN</v>
          </cell>
        </row>
      </sheetData>
      <sheetData sheetId="4918">
        <row r="4">
          <cell r="A4" t="str">
            <v>BẢNG TÍNH TOÁN, ĐO BÓC KHỐI LƯỢNG HOÀN THÀNH ĐƯA VÀO QUYẾT TOÁN</v>
          </cell>
        </row>
      </sheetData>
      <sheetData sheetId="4919">
        <row r="4">
          <cell r="A4" t="str">
            <v>BẢNG TÍNH TOÁN, ĐO BÓC KHỐI LƯỢNG HOÀN THÀNH ĐƯA VÀO QUYẾT TOÁN</v>
          </cell>
        </row>
      </sheetData>
      <sheetData sheetId="4920">
        <row r="4">
          <cell r="A4" t="str">
            <v>BẢNG TÍNH TOÁN, ĐO BÓC KHỐI LƯỢNG HOÀN THÀNH ĐƯA VÀO QUYẾT TOÁN</v>
          </cell>
        </row>
      </sheetData>
      <sheetData sheetId="4921">
        <row r="4">
          <cell r="A4" t="str">
            <v>BẢNG TÍNH TOÁN, ĐO BÓC KHỐI LƯỢNG HOÀN THÀNH ĐƯA VÀO QUYẾT TOÁN</v>
          </cell>
        </row>
      </sheetData>
      <sheetData sheetId="4922">
        <row r="4">
          <cell r="A4" t="str">
            <v>BẢNG TÍNH TOÁN, ĐO BÓC KHỐI LƯỢNG HOÀN THÀNH ĐƯA VÀO QUYẾT TOÁN</v>
          </cell>
        </row>
      </sheetData>
      <sheetData sheetId="4923">
        <row r="4">
          <cell r="A4" t="str">
            <v>BẢNG TÍNH TOÁN, ĐO BÓC KHỐI LƯỢNG HOÀN THÀNH ĐƯA VÀO QUYẾT TOÁN</v>
          </cell>
        </row>
      </sheetData>
      <sheetData sheetId="4924">
        <row r="4">
          <cell r="A4" t="str">
            <v>BẢNG TÍNH TOÁN, ĐO BÓC KHỐI LƯỢNG HOÀN THÀNH ĐƯA VÀO QUYẾT TOÁN</v>
          </cell>
        </row>
      </sheetData>
      <sheetData sheetId="4925">
        <row r="4">
          <cell r="A4" t="str">
            <v>BẢNG TÍNH TOÁN, ĐO BÓC KHỐI LƯỢNG HOÀN THÀNH ĐƯA VÀO QUYẾT TOÁN</v>
          </cell>
        </row>
      </sheetData>
      <sheetData sheetId="4926">
        <row r="4">
          <cell r="A4" t="str">
            <v>BẢNG TÍNH TOÁN, ĐO BÓC KHỐI LƯỢNG HOÀN THÀNH ĐƯA VÀO QUYẾT TOÁN</v>
          </cell>
        </row>
      </sheetData>
      <sheetData sheetId="4927">
        <row r="4">
          <cell r="A4" t="str">
            <v>BẢNG TÍNH TOÁN, ĐO BÓC KHỐI LƯỢNG HOÀN THÀNH ĐƯA VÀO QUYẾT TOÁN</v>
          </cell>
        </row>
      </sheetData>
      <sheetData sheetId="4928">
        <row r="4">
          <cell r="A4" t="str">
            <v>BẢNG TÍNH TOÁN, ĐO BÓC KHỐI LƯỢNG HOÀN THÀNH ĐƯA VÀO QUYẾT TOÁN</v>
          </cell>
        </row>
      </sheetData>
      <sheetData sheetId="4929">
        <row r="4">
          <cell r="A4" t="str">
            <v>BẢNG TÍNH TOÁN, ĐO BÓC KHỐI LƯỢNG HOÀN THÀNH ĐƯA VÀO QUYẾT TOÁN</v>
          </cell>
        </row>
      </sheetData>
      <sheetData sheetId="4930">
        <row r="4">
          <cell r="A4" t="str">
            <v>BẢNG TÍNH TOÁN, ĐO BÓC KHỐI LƯỢNG HOÀN THÀNH ĐƯA VÀO QUYẾT TOÁN</v>
          </cell>
        </row>
      </sheetData>
      <sheetData sheetId="4931">
        <row r="4">
          <cell r="A4" t="str">
            <v>BẢNG TÍNH TOÁN, ĐO BÓC KHỐI LƯỢNG HOÀN THÀNH ĐƯA VÀO QUYẾT TOÁN</v>
          </cell>
        </row>
      </sheetData>
      <sheetData sheetId="4932">
        <row r="4">
          <cell r="A4" t="str">
            <v>BẢNG TÍNH TOÁN, ĐO BÓC KHỐI LƯỢNG HOÀN THÀNH ĐƯA VÀO QUYẾT TOÁN</v>
          </cell>
        </row>
      </sheetData>
      <sheetData sheetId="4933">
        <row r="4">
          <cell r="A4" t="str">
            <v>BẢNG TÍNH TOÁN, ĐO BÓC KHỐI LƯỢNG HOÀN THÀNH ĐƯA VÀO QUYẾT TOÁN</v>
          </cell>
        </row>
      </sheetData>
      <sheetData sheetId="4934">
        <row r="4">
          <cell r="A4" t="str">
            <v>BẢNG TÍNH TOÁN, ĐO BÓC KHỐI LƯỢNG HOÀN THÀNH ĐƯA VÀO QUYẾT TOÁN</v>
          </cell>
        </row>
      </sheetData>
      <sheetData sheetId="4935">
        <row r="4">
          <cell r="A4" t="str">
            <v>BẢNG TÍNH TOÁN, ĐO BÓC KHỐI LƯỢNG HOÀN THÀNH ĐƯA VÀO QUYẾT TOÁN</v>
          </cell>
        </row>
      </sheetData>
      <sheetData sheetId="4936">
        <row r="4">
          <cell r="A4" t="str">
            <v>BẢNG TÍNH TOÁN, ĐO BÓC KHỐI LƯỢNG HOÀN THÀNH ĐƯA VÀO QUYẾT TOÁN</v>
          </cell>
        </row>
      </sheetData>
      <sheetData sheetId="4937">
        <row r="4">
          <cell r="A4" t="str">
            <v>BẢNG TÍNH TOÁN, ĐO BÓC KHỐI LƯỢNG HOÀN THÀNH ĐƯA VÀO QUYẾT TOÁN</v>
          </cell>
        </row>
      </sheetData>
      <sheetData sheetId="4938">
        <row r="4">
          <cell r="A4" t="str">
            <v>BẢNG TÍNH TOÁN, ĐO BÓC KHỐI LƯỢNG HOÀN THÀNH ĐƯA VÀO QUYẾT TOÁN</v>
          </cell>
        </row>
      </sheetData>
      <sheetData sheetId="4939">
        <row r="4">
          <cell r="A4" t="str">
            <v>BẢNG TÍNH TOÁN, ĐO BÓC KHỐI LƯỢNG HOÀN THÀNH ĐƯA VÀO QUYẾT TOÁN</v>
          </cell>
        </row>
      </sheetData>
      <sheetData sheetId="4940">
        <row r="4">
          <cell r="A4" t="str">
            <v>BẢNG TÍNH TOÁN, ĐO BÓC KHỐI LƯỢNG HOÀN THÀNH ĐƯA VÀO QUYẾT TOÁN</v>
          </cell>
        </row>
      </sheetData>
      <sheetData sheetId="4941">
        <row r="4">
          <cell r="A4" t="str">
            <v>BẢNG TÍNH TOÁN, ĐO BÓC KHỐI LƯỢNG HOÀN THÀNH ĐƯA VÀO QUYẾT TOÁN</v>
          </cell>
        </row>
      </sheetData>
      <sheetData sheetId="4942">
        <row r="4">
          <cell r="A4" t="str">
            <v>BẢNG TÍNH TOÁN, ĐO BÓC KHỐI LƯỢNG HOÀN THÀNH ĐƯA VÀO QUYẾT TOÁN</v>
          </cell>
        </row>
      </sheetData>
      <sheetData sheetId="4943">
        <row r="4">
          <cell r="A4" t="str">
            <v>BẢNG TÍNH TOÁN, ĐO BÓC KHỐI LƯỢNG HOÀN THÀNH ĐƯA VÀO QUYẾT TOÁN</v>
          </cell>
        </row>
      </sheetData>
      <sheetData sheetId="4944">
        <row r="4">
          <cell r="A4" t="str">
            <v>BẢNG TÍNH TOÁN, ĐO BÓC KHỐI LƯỢNG HOÀN THÀNH ĐƯA VÀO QUYẾT TOÁN</v>
          </cell>
        </row>
      </sheetData>
      <sheetData sheetId="4945">
        <row r="4">
          <cell r="A4" t="str">
            <v>BẢNG TÍNH TOÁN, ĐO BÓC KHỐI LƯỢNG HOÀN THÀNH ĐƯA VÀO QUYẾT TOÁN</v>
          </cell>
        </row>
      </sheetData>
      <sheetData sheetId="4946">
        <row r="4">
          <cell r="A4" t="str">
            <v>BẢNG TÍNH TOÁN, ĐO BÓC KHỐI LƯỢNG HOÀN THÀNH ĐƯA VÀO QUYẾT TOÁN</v>
          </cell>
        </row>
      </sheetData>
      <sheetData sheetId="4947">
        <row r="4">
          <cell r="A4" t="str">
            <v>BẢNG TÍNH TOÁN, ĐO BÓC KHỐI LƯỢNG HOÀN THÀNH ĐƯA VÀO QUYẾT TOÁN</v>
          </cell>
        </row>
      </sheetData>
      <sheetData sheetId="4948">
        <row r="4">
          <cell r="A4" t="str">
            <v>BẢNG TÍNH TOÁN, ĐO BÓC KHỐI LƯỢNG HOÀN THÀNH ĐƯA VÀO QUYẾT TOÁN</v>
          </cell>
        </row>
      </sheetData>
      <sheetData sheetId="4949">
        <row r="4">
          <cell r="A4" t="str">
            <v>BẢNG TÍNH TOÁN, ĐO BÓC KHỐI LƯỢNG HOÀN THÀNH ĐƯA VÀO QUYẾT TOÁN</v>
          </cell>
        </row>
      </sheetData>
      <sheetData sheetId="4950">
        <row r="4">
          <cell r="A4" t="str">
            <v>BẢNG TÍNH TOÁN, ĐO BÓC KHỐI LƯỢNG HOÀN THÀNH ĐƯA VÀO QUYẾT TOÁN</v>
          </cell>
        </row>
      </sheetData>
      <sheetData sheetId="4951">
        <row r="4">
          <cell r="A4" t="str">
            <v>BẢNG TÍNH TOÁN, ĐO BÓC KHỐI LƯỢNG HOÀN THÀNH ĐƯA VÀO QUYẾT TOÁN</v>
          </cell>
        </row>
      </sheetData>
      <sheetData sheetId="4952">
        <row r="4">
          <cell r="A4" t="str">
            <v>BẢNG TÍNH TOÁN, ĐO BÓC KHỐI LƯỢNG HOÀN THÀNH ĐƯA VÀO QUYẾT TOÁN</v>
          </cell>
        </row>
      </sheetData>
      <sheetData sheetId="4953">
        <row r="4">
          <cell r="A4" t="str">
            <v>BẢNG TÍNH TOÁN, ĐO BÓC KHỐI LƯỢNG HOÀN THÀNH ĐƯA VÀO QUYẾT TOÁN</v>
          </cell>
        </row>
      </sheetData>
      <sheetData sheetId="4954">
        <row r="4">
          <cell r="A4" t="str">
            <v>BẢNG TÍNH TOÁN, ĐO BÓC KHỐI LƯỢNG HOÀN THÀNH ĐƯA VÀO QUYẾT TOÁN</v>
          </cell>
        </row>
      </sheetData>
      <sheetData sheetId="4955">
        <row r="4">
          <cell r="A4" t="str">
            <v>BẢNG TÍNH TOÁN, ĐO BÓC KHỐI LƯỢNG HOÀN THÀNH ĐƯA VÀO QUYẾT TOÁN</v>
          </cell>
        </row>
      </sheetData>
      <sheetData sheetId="4956">
        <row r="4">
          <cell r="A4" t="str">
            <v>BẢNG TÍNH TOÁN, ĐO BÓC KHỐI LƯỢNG HOÀN THÀNH ĐƯA VÀO QUYẾT TOÁN</v>
          </cell>
        </row>
      </sheetData>
      <sheetData sheetId="4957">
        <row r="4">
          <cell r="A4" t="str">
            <v>BẢNG TÍNH TOÁN, ĐO BÓC KHỐI LƯỢNG HOÀN THÀNH ĐƯA VÀO QUYẾT TOÁN</v>
          </cell>
        </row>
      </sheetData>
      <sheetData sheetId="4958">
        <row r="4">
          <cell r="A4" t="str">
            <v>BẢNG TÍNH TOÁN, ĐO BÓC KHỐI LƯỢNG HOÀN THÀNH ĐƯA VÀO QUYẾT TOÁN</v>
          </cell>
        </row>
      </sheetData>
      <sheetData sheetId="4959">
        <row r="4">
          <cell r="A4" t="str">
            <v>BẢNG TÍNH TOÁN, ĐO BÓC KHỐI LƯỢNG HOÀN THÀNH ĐƯA VÀO QUYẾT TOÁN</v>
          </cell>
        </row>
      </sheetData>
      <sheetData sheetId="4960">
        <row r="4">
          <cell r="A4" t="str">
            <v>BẢNG TÍNH TOÁN, ĐO BÓC KHỐI LƯỢNG HOÀN THÀNH ĐƯA VÀO QUYẾT TOÁN</v>
          </cell>
        </row>
      </sheetData>
      <sheetData sheetId="4961">
        <row r="4">
          <cell r="A4" t="str">
            <v>BẢNG TÍNH TOÁN, ĐO BÓC KHỐI LƯỢNG HOÀN THÀNH ĐƯA VÀO QUYẾT TOÁN</v>
          </cell>
        </row>
      </sheetData>
      <sheetData sheetId="4962">
        <row r="4">
          <cell r="A4" t="str">
            <v>BẢNG TÍNH TOÁN, ĐO BÓC KHỐI LƯỢNG HOÀN THÀNH ĐƯA VÀO QUYẾT TOÁN</v>
          </cell>
        </row>
      </sheetData>
      <sheetData sheetId="4963">
        <row r="4">
          <cell r="A4" t="str">
            <v>BẢNG TÍNH TOÁN, ĐO BÓC KHỐI LƯỢNG HOÀN THÀNH ĐƯA VÀO QUYẾT TOÁN</v>
          </cell>
        </row>
      </sheetData>
      <sheetData sheetId="4964">
        <row r="4">
          <cell r="A4" t="str">
            <v>BẢNG TÍNH TOÁN, ĐO BÓC KHỐI LƯỢNG HOÀN THÀNH ĐƯA VÀO QUYẾT TOÁN</v>
          </cell>
        </row>
      </sheetData>
      <sheetData sheetId="4965">
        <row r="4">
          <cell r="A4" t="str">
            <v>BẢNG TÍNH TOÁN, ĐO BÓC KHỐI LƯỢNG HOÀN THÀNH ĐƯA VÀO QUYẾT TOÁN</v>
          </cell>
        </row>
      </sheetData>
      <sheetData sheetId="4966">
        <row r="4">
          <cell r="A4" t="str">
            <v>BẢNG TÍNH TOÁN, ĐO BÓC KHỐI LƯỢNG HOÀN THÀNH ĐƯA VÀO QUYẾT TOÁN</v>
          </cell>
        </row>
      </sheetData>
      <sheetData sheetId="4967">
        <row r="4">
          <cell r="A4" t="str">
            <v>BẢNG TÍNH TOÁN, ĐO BÓC KHỐI LƯỢNG HOÀN THÀNH ĐƯA VÀO QUYẾT TOÁN</v>
          </cell>
        </row>
      </sheetData>
      <sheetData sheetId="4968">
        <row r="4">
          <cell r="A4" t="str">
            <v>BẢNG TÍNH TOÁN, ĐO BÓC KHỐI LƯỢNG HOÀN THÀNH ĐƯA VÀO QUYẾT TOÁN</v>
          </cell>
        </row>
      </sheetData>
      <sheetData sheetId="4969">
        <row r="4">
          <cell r="A4" t="str">
            <v>BẢNG TÍNH TOÁN, ĐO BÓC KHỐI LƯỢNG HOÀN THÀNH ĐƯA VÀO QUYẾT TOÁN</v>
          </cell>
        </row>
      </sheetData>
      <sheetData sheetId="4970">
        <row r="4">
          <cell r="A4" t="str">
            <v>BẢNG TÍNH TOÁN, ĐO BÓC KHỐI LƯỢNG HOÀN THÀNH ĐƯA VÀO QUYẾT TOÁN</v>
          </cell>
        </row>
      </sheetData>
      <sheetData sheetId="4971">
        <row r="4">
          <cell r="A4" t="str">
            <v>BẢNG TÍNH TOÁN, ĐO BÓC KHỐI LƯỢNG HOÀN THÀNH ĐƯA VÀO QUYẾT TOÁN</v>
          </cell>
        </row>
      </sheetData>
      <sheetData sheetId="4972">
        <row r="4">
          <cell r="A4" t="str">
            <v>BẢNG TÍNH TOÁN, ĐO BÓC KHỐI LƯỢNG HOÀN THÀNH ĐƯA VÀO QUYẾT TOÁN</v>
          </cell>
        </row>
      </sheetData>
      <sheetData sheetId="4973">
        <row r="4">
          <cell r="A4" t="str">
            <v>BẢNG TÍNH TOÁN, ĐO BÓC KHỐI LƯỢNG HOÀN THÀNH ĐƯA VÀO QUYẾT TOÁN</v>
          </cell>
        </row>
      </sheetData>
      <sheetData sheetId="4974">
        <row r="4">
          <cell r="A4" t="str">
            <v>BẢNG TÍNH TOÁN, ĐO BÓC KHỐI LƯỢNG HOÀN THÀNH ĐƯA VÀO QUYẾT TOÁN</v>
          </cell>
        </row>
      </sheetData>
      <sheetData sheetId="4975">
        <row r="4">
          <cell r="A4" t="str">
            <v>BẢNG TÍNH TOÁN, ĐO BÓC KHỐI LƯỢNG HOÀN THÀNH ĐƯA VÀO QUYẾT TOÁN</v>
          </cell>
        </row>
      </sheetData>
      <sheetData sheetId="4976">
        <row r="4">
          <cell r="A4" t="str">
            <v>BẢNG TÍNH TOÁN, ĐO BÓC KHỐI LƯỢNG HOÀN THÀNH ĐƯA VÀO QUYẾT TOÁN</v>
          </cell>
        </row>
      </sheetData>
      <sheetData sheetId="4977">
        <row r="4">
          <cell r="A4" t="str">
            <v>BẢNG TÍNH TOÁN, ĐO BÓC KHỐI LƯỢNG HOÀN THÀNH ĐƯA VÀO QUYẾT TOÁN</v>
          </cell>
        </row>
      </sheetData>
      <sheetData sheetId="4978">
        <row r="4">
          <cell r="A4" t="str">
            <v>BẢNG TÍNH TOÁN, ĐO BÓC KHỐI LƯỢNG HOÀN THÀNH ĐƯA VÀO QUYẾT TOÁN</v>
          </cell>
        </row>
      </sheetData>
      <sheetData sheetId="4979">
        <row r="4">
          <cell r="A4" t="str">
            <v>BẢNG TÍNH TOÁN, ĐO BÓC KHỐI LƯỢNG HOÀN THÀNH ĐƯA VÀO QUYẾT TOÁN</v>
          </cell>
        </row>
      </sheetData>
      <sheetData sheetId="4980">
        <row r="4">
          <cell r="A4" t="str">
            <v>BẢNG TÍNH TOÁN, ĐO BÓC KHỐI LƯỢNG HOÀN THÀNH ĐƯA VÀO QUYẾT TOÁN</v>
          </cell>
        </row>
      </sheetData>
      <sheetData sheetId="4981">
        <row r="4">
          <cell r="A4" t="str">
            <v>BẢNG TÍNH TOÁN, ĐO BÓC KHỐI LƯỢNG HOÀN THÀNH ĐƯA VÀO QUYẾT TOÁN</v>
          </cell>
        </row>
      </sheetData>
      <sheetData sheetId="4982">
        <row r="4">
          <cell r="A4" t="str">
            <v>BẢNG TÍNH TOÁN, ĐO BÓC KHỐI LƯỢNG HOÀN THÀNH ĐƯA VÀO QUYẾT TOÁN</v>
          </cell>
        </row>
      </sheetData>
      <sheetData sheetId="4983">
        <row r="4">
          <cell r="A4" t="str">
            <v>BẢNG TÍNH TOÁN, ĐO BÓC KHỐI LƯỢNG HOÀN THÀNH ĐƯA VÀO QUYẾT TOÁN</v>
          </cell>
        </row>
      </sheetData>
      <sheetData sheetId="4984">
        <row r="4">
          <cell r="A4" t="str">
            <v>BẢNG TÍNH TOÁN, ĐO BÓC KHỐI LƯỢNG HOÀN THÀNH ĐƯA VÀO QUYẾT TOÁN</v>
          </cell>
        </row>
      </sheetData>
      <sheetData sheetId="4985">
        <row r="4">
          <cell r="A4" t="str">
            <v>BẢNG TÍNH TOÁN, ĐO BÓC KHỐI LƯỢNG HOÀN THÀNH ĐƯA VÀO QUYẾT TOÁN</v>
          </cell>
        </row>
      </sheetData>
      <sheetData sheetId="4986">
        <row r="4">
          <cell r="A4" t="str">
            <v>BẢNG TÍNH TOÁN, ĐO BÓC KHỐI LƯỢNG HOÀN THÀNH ĐƯA VÀO QUYẾT TOÁN</v>
          </cell>
        </row>
      </sheetData>
      <sheetData sheetId="4987">
        <row r="4">
          <cell r="A4" t="str">
            <v>BẢNG TÍNH TOÁN, ĐO BÓC KHỐI LƯỢNG HOÀN THÀNH ĐƯA VÀO QUYẾT TOÁN</v>
          </cell>
        </row>
      </sheetData>
      <sheetData sheetId="4988">
        <row r="4">
          <cell r="A4" t="str">
            <v>BẢNG TÍNH TOÁN, ĐO BÓC KHỐI LƯỢNG HOÀN THÀNH ĐƯA VÀO QUYẾT TOÁN</v>
          </cell>
        </row>
      </sheetData>
      <sheetData sheetId="4989">
        <row r="4">
          <cell r="A4" t="str">
            <v>BẢNG TÍNH TOÁN, ĐO BÓC KHỐI LƯỢNG HOÀN THÀNH ĐƯA VÀO QUYẾT TOÁN</v>
          </cell>
        </row>
      </sheetData>
      <sheetData sheetId="4990">
        <row r="4">
          <cell r="A4" t="str">
            <v>BẢNG TÍNH TOÁN, ĐO BÓC KHỐI LƯỢNG HOÀN THÀNH ĐƯA VÀO QUYẾT TOÁN</v>
          </cell>
        </row>
      </sheetData>
      <sheetData sheetId="4991">
        <row r="4">
          <cell r="A4" t="str">
            <v>BẢNG TÍNH TOÁN, ĐO BÓC KHỐI LƯỢNG HOÀN THÀNH ĐƯA VÀO QUYẾT TOÁN</v>
          </cell>
        </row>
      </sheetData>
      <sheetData sheetId="4992">
        <row r="4">
          <cell r="A4" t="str">
            <v>BẢNG TÍNH TOÁN, ĐO BÓC KHỐI LƯỢNG HOÀN THÀNH ĐƯA VÀO QUYẾT TOÁN</v>
          </cell>
        </row>
      </sheetData>
      <sheetData sheetId="4993">
        <row r="4">
          <cell r="A4" t="str">
            <v>BẢNG TÍNH TOÁN, ĐO BÓC KHỐI LƯỢNG HOÀN THÀNH ĐƯA VÀO QUYẾT TOÁN</v>
          </cell>
        </row>
      </sheetData>
      <sheetData sheetId="4994">
        <row r="4">
          <cell r="A4" t="str">
            <v>BẢNG TÍNH TOÁN, ĐO BÓC KHỐI LƯỢNG HOÀN THÀNH ĐƯA VÀO QUYẾT TOÁN</v>
          </cell>
        </row>
      </sheetData>
      <sheetData sheetId="4995">
        <row r="4">
          <cell r="A4" t="str">
            <v>BẢNG TÍNH TOÁN, ĐO BÓC KHỐI LƯỢNG HOÀN THÀNH ĐƯA VÀO QUYẾT TOÁN</v>
          </cell>
        </row>
      </sheetData>
      <sheetData sheetId="4996">
        <row r="4">
          <cell r="A4" t="str">
            <v>BẢNG TÍNH TOÁN, ĐO BÓC KHỐI LƯỢNG HOÀN THÀNH ĐƯA VÀO QUYẾT TOÁN</v>
          </cell>
        </row>
      </sheetData>
      <sheetData sheetId="4997">
        <row r="4">
          <cell r="A4" t="str">
            <v>BẢNG TÍNH TOÁN, ĐO BÓC KHỐI LƯỢNG HOÀN THÀNH ĐƯA VÀO QUYẾT TOÁN</v>
          </cell>
        </row>
      </sheetData>
      <sheetData sheetId="4998">
        <row r="4">
          <cell r="A4" t="str">
            <v>BẢNG TÍNH TOÁN, ĐO BÓC KHỐI LƯỢNG HOÀN THÀNH ĐƯA VÀO QUYẾT TOÁN</v>
          </cell>
        </row>
      </sheetData>
      <sheetData sheetId="4999">
        <row r="4">
          <cell r="A4" t="str">
            <v>BẢNG TÍNH TOÁN, ĐO BÓC KHỐI LƯỢNG HOÀN THÀNH ĐƯA VÀO QUYẾT TOÁN</v>
          </cell>
        </row>
      </sheetData>
      <sheetData sheetId="5000">
        <row r="4">
          <cell r="A4" t="str">
            <v>BẢNG TÍNH TOÁN, ĐO BÓC KHỐI LƯỢNG HOÀN THÀNH ĐƯA VÀO QUYẾT TOÁN</v>
          </cell>
        </row>
      </sheetData>
      <sheetData sheetId="5001">
        <row r="4">
          <cell r="A4" t="str">
            <v>BẢNG TÍNH TOÁN, ĐO BÓC KHỐI LƯỢNG HOÀN THÀNH ĐƯA VÀO QUYẾT TOÁN</v>
          </cell>
        </row>
      </sheetData>
      <sheetData sheetId="5002">
        <row r="4">
          <cell r="A4" t="str">
            <v>BẢNG TÍNH TOÁN, ĐO BÓC KHỐI LƯỢNG HOÀN THÀNH ĐƯA VÀO QUYẾT TOÁN</v>
          </cell>
        </row>
      </sheetData>
      <sheetData sheetId="5003">
        <row r="4">
          <cell r="A4" t="str">
            <v>BẢNG TÍNH TOÁN, ĐO BÓC KHỐI LƯỢNG HOÀN THÀNH ĐƯA VÀO QUYẾT TOÁN</v>
          </cell>
        </row>
      </sheetData>
      <sheetData sheetId="5004">
        <row r="4">
          <cell r="A4" t="str">
            <v>BẢNG TÍNH TOÁN, ĐO BÓC KHỐI LƯỢNG HOÀN THÀNH ĐƯA VÀO QUYẾT TOÁN</v>
          </cell>
        </row>
      </sheetData>
      <sheetData sheetId="5005">
        <row r="4">
          <cell r="A4" t="str">
            <v>BẢNG TÍNH TOÁN, ĐO BÓC KHỐI LƯỢNG HOÀN THÀNH ĐƯA VÀO QUYẾT TOÁN</v>
          </cell>
        </row>
      </sheetData>
      <sheetData sheetId="5006">
        <row r="4">
          <cell r="A4" t="str">
            <v>BẢNG TÍNH TOÁN, ĐO BÓC KHỐI LƯỢNG HOÀN THÀNH ĐƯA VÀO QUYẾT TOÁN</v>
          </cell>
        </row>
      </sheetData>
      <sheetData sheetId="5007">
        <row r="4">
          <cell r="A4" t="str">
            <v>BẢNG TÍNH TOÁN, ĐO BÓC KHỐI LƯỢNG HOÀN THÀNH ĐƯA VÀO QUYẾT TOÁN</v>
          </cell>
        </row>
      </sheetData>
      <sheetData sheetId="5008">
        <row r="4">
          <cell r="A4" t="str">
            <v>BẢNG TÍNH TOÁN, ĐO BÓC KHỐI LƯỢNG HOÀN THÀNH ĐƯA VÀO QUYẾT TOÁN</v>
          </cell>
        </row>
      </sheetData>
      <sheetData sheetId="5009">
        <row r="4">
          <cell r="A4" t="str">
            <v>BẢNG TÍNH TOÁN, ĐO BÓC KHỐI LƯỢNG HOÀN THÀNH ĐƯA VÀO QUYẾT TOÁN</v>
          </cell>
        </row>
      </sheetData>
      <sheetData sheetId="5010">
        <row r="4">
          <cell r="A4" t="str">
            <v>BẢNG TÍNH TOÁN, ĐO BÓC KHỐI LƯỢNG HOÀN THÀNH ĐƯA VÀO QUYẾT TOÁN</v>
          </cell>
        </row>
      </sheetData>
      <sheetData sheetId="5011">
        <row r="4">
          <cell r="A4" t="str">
            <v>BẢNG TÍNH TOÁN, ĐO BÓC KHỐI LƯỢNG HOÀN THÀNH ĐƯA VÀO QUYẾT TOÁN</v>
          </cell>
        </row>
      </sheetData>
      <sheetData sheetId="5012">
        <row r="4">
          <cell r="A4" t="str">
            <v>BẢNG TÍNH TOÁN, ĐO BÓC KHỐI LƯỢNG HOÀN THÀNH ĐƯA VÀO QUYẾT TOÁN</v>
          </cell>
        </row>
      </sheetData>
      <sheetData sheetId="5013">
        <row r="4">
          <cell r="A4" t="str">
            <v>BẢNG TÍNH TOÁN, ĐO BÓC KHỐI LƯỢNG HOÀN THÀNH ĐƯA VÀO QUYẾT TOÁN</v>
          </cell>
        </row>
      </sheetData>
      <sheetData sheetId="5014">
        <row r="4">
          <cell r="A4" t="str">
            <v>BẢNG TÍNH TOÁN, ĐO BÓC KHỐI LƯỢNG HOÀN THÀNH ĐƯA VÀO QUYẾT TOÁN</v>
          </cell>
        </row>
      </sheetData>
      <sheetData sheetId="5015">
        <row r="4">
          <cell r="A4" t="str">
            <v>BẢNG TÍNH TOÁN, ĐO BÓC KHỐI LƯỢNG HOÀN THÀNH ĐƯA VÀO QUYẾT TOÁN</v>
          </cell>
        </row>
      </sheetData>
      <sheetData sheetId="5016">
        <row r="4">
          <cell r="A4" t="str">
            <v>BẢNG TÍNH TOÁN, ĐO BÓC KHỐI LƯỢNG HOÀN THÀNH ĐƯA VÀO QUYẾT TOÁN</v>
          </cell>
        </row>
      </sheetData>
      <sheetData sheetId="5017">
        <row r="4">
          <cell r="A4" t="str">
            <v>BẢNG TÍNH TOÁN, ĐO BÓC KHỐI LƯỢNG HOÀN THÀNH ĐƯA VÀO QUYẾT TOÁN</v>
          </cell>
        </row>
      </sheetData>
      <sheetData sheetId="5018">
        <row r="4">
          <cell r="A4" t="str">
            <v>BẢNG TÍNH TOÁN, ĐO BÓC KHỐI LƯỢNG HOÀN THÀNH ĐƯA VÀO QUYẾT TOÁN</v>
          </cell>
        </row>
      </sheetData>
      <sheetData sheetId="5019">
        <row r="4">
          <cell r="A4" t="str">
            <v>BẢNG TÍNH TOÁN, ĐO BÓC KHỐI LƯỢNG HOÀN THÀNH ĐƯA VÀO QUYẾT TOÁN</v>
          </cell>
        </row>
      </sheetData>
      <sheetData sheetId="5020">
        <row r="4">
          <cell r="A4" t="str">
            <v>BẢNG TÍNH TOÁN, ĐO BÓC KHỐI LƯỢNG HOÀN THÀNH ĐƯA VÀO QUYẾT TOÁN</v>
          </cell>
        </row>
      </sheetData>
      <sheetData sheetId="5021">
        <row r="4">
          <cell r="A4" t="str">
            <v>BẢNG TÍNH TOÁN, ĐO BÓC KHỐI LƯỢNG HOÀN THÀNH ĐƯA VÀO QUYẾT TOÁN</v>
          </cell>
        </row>
      </sheetData>
      <sheetData sheetId="5022">
        <row r="4">
          <cell r="A4" t="str">
            <v>BẢNG TÍNH TOÁN, ĐO BÓC KHỐI LƯỢNG HOÀN THÀNH ĐƯA VÀO QUYẾT TOÁN</v>
          </cell>
        </row>
      </sheetData>
      <sheetData sheetId="5023">
        <row r="4">
          <cell r="A4" t="str">
            <v>BẢNG TÍNH TOÁN, ĐO BÓC KHỐI LƯỢNG HOÀN THÀNH ĐƯA VÀO QUYẾT TOÁN</v>
          </cell>
        </row>
      </sheetData>
      <sheetData sheetId="5024">
        <row r="4">
          <cell r="A4" t="str">
            <v>BẢNG TÍNH TOÁN, ĐO BÓC KHỐI LƯỢNG HOÀN THÀNH ĐƯA VÀO QUYẾT TOÁN</v>
          </cell>
        </row>
      </sheetData>
      <sheetData sheetId="5025">
        <row r="4">
          <cell r="A4" t="str">
            <v>BẢNG TÍNH TOÁN, ĐO BÓC KHỐI LƯỢNG HOÀN THÀNH ĐƯA VÀO QUYẾT TOÁN</v>
          </cell>
        </row>
      </sheetData>
      <sheetData sheetId="5026">
        <row r="4">
          <cell r="A4" t="str">
            <v>BẢNG TÍNH TOÁN, ĐO BÓC KHỐI LƯỢNG HOÀN THÀNH ĐƯA VÀO QUYẾT TOÁN</v>
          </cell>
        </row>
      </sheetData>
      <sheetData sheetId="5027">
        <row r="4">
          <cell r="A4" t="str">
            <v>BẢNG TÍNH TOÁN, ĐO BÓC KHỐI LƯỢNG HOÀN THÀNH ĐƯA VÀO QUYẾT TOÁN</v>
          </cell>
        </row>
      </sheetData>
      <sheetData sheetId="5028">
        <row r="4">
          <cell r="A4" t="str">
            <v>BẢNG TÍNH TOÁN, ĐO BÓC KHỐI LƯỢNG HOÀN THÀNH ĐƯA VÀO QUYẾT TOÁN</v>
          </cell>
        </row>
      </sheetData>
      <sheetData sheetId="5029">
        <row r="4">
          <cell r="A4" t="str">
            <v>BẢNG TÍNH TOÁN, ĐO BÓC KHỐI LƯỢNG HOÀN THÀNH ĐƯA VÀO QUYẾT TOÁN</v>
          </cell>
        </row>
      </sheetData>
      <sheetData sheetId="5030">
        <row r="4">
          <cell r="A4" t="str">
            <v>BẢNG TÍNH TOÁN, ĐO BÓC KHỐI LƯỢNG HOÀN THÀNH ĐƯA VÀO QUYẾT TOÁN</v>
          </cell>
        </row>
      </sheetData>
      <sheetData sheetId="5031">
        <row r="4">
          <cell r="A4" t="str">
            <v>BẢNG TÍNH TOÁN, ĐO BÓC KHỐI LƯỢNG HOÀN THÀNH ĐƯA VÀO QUYẾT TOÁN</v>
          </cell>
        </row>
      </sheetData>
      <sheetData sheetId="5032">
        <row r="4">
          <cell r="A4" t="str">
            <v>BẢNG TÍNH TOÁN, ĐO BÓC KHỐI LƯỢNG HOÀN THÀNH ĐƯA VÀO QUYẾT TOÁN</v>
          </cell>
        </row>
      </sheetData>
      <sheetData sheetId="5033">
        <row r="4">
          <cell r="A4" t="str">
            <v>BẢNG TÍNH TOÁN, ĐO BÓC KHỐI LƯỢNG HOÀN THÀNH ĐƯA VÀO QUYẾT TOÁN</v>
          </cell>
        </row>
      </sheetData>
      <sheetData sheetId="5034">
        <row r="4">
          <cell r="A4" t="str">
            <v>BẢNG TÍNH TOÁN, ĐO BÓC KHỐI LƯỢNG HOÀN THÀNH ĐƯA VÀO QUYẾT TOÁN</v>
          </cell>
        </row>
      </sheetData>
      <sheetData sheetId="5035">
        <row r="4">
          <cell r="A4" t="str">
            <v>BẢNG TÍNH TOÁN, ĐO BÓC KHỐI LƯỢNG HOÀN THÀNH ĐƯA VÀO QUYẾT TOÁN</v>
          </cell>
        </row>
      </sheetData>
      <sheetData sheetId="5036">
        <row r="4">
          <cell r="A4" t="str">
            <v>BẢNG TÍNH TOÁN, ĐO BÓC KHỐI LƯỢNG HOÀN THÀNH ĐƯA VÀO QUYẾT TOÁN</v>
          </cell>
        </row>
      </sheetData>
      <sheetData sheetId="5037">
        <row r="4">
          <cell r="A4" t="str">
            <v>BẢNG TÍNH TOÁN, ĐO BÓC KHỐI LƯỢNG HOÀN THÀNH ĐƯA VÀO QUYẾT TOÁN</v>
          </cell>
        </row>
      </sheetData>
      <sheetData sheetId="5038">
        <row r="4">
          <cell r="A4" t="str">
            <v>BẢNG TÍNH TOÁN, ĐO BÓC KHỐI LƯỢNG HOÀN THÀNH ĐƯA VÀO QUYẾT TOÁN</v>
          </cell>
        </row>
      </sheetData>
      <sheetData sheetId="5039">
        <row r="4">
          <cell r="A4" t="str">
            <v>BẢNG TÍNH TOÁN, ĐO BÓC KHỐI LƯỢNG HOÀN THÀNH ĐƯA VÀO QUYẾT TOÁN</v>
          </cell>
        </row>
      </sheetData>
      <sheetData sheetId="5040">
        <row r="4">
          <cell r="A4" t="str">
            <v>BẢNG TÍNH TOÁN, ĐO BÓC KHỐI LƯỢNG HOÀN THÀNH ĐƯA VÀO QUYẾT TOÁN</v>
          </cell>
        </row>
      </sheetData>
      <sheetData sheetId="5041">
        <row r="4">
          <cell r="A4" t="str">
            <v>BẢNG TÍNH TOÁN, ĐO BÓC KHỐI LƯỢNG HOÀN THÀNH ĐƯA VÀO QUYẾT TOÁN</v>
          </cell>
        </row>
      </sheetData>
      <sheetData sheetId="5042">
        <row r="4">
          <cell r="A4" t="str">
            <v>BẢNG TÍNH TOÁN, ĐO BÓC KHỐI LƯỢNG HOÀN THÀNH ĐƯA VÀO QUYẾT TOÁN</v>
          </cell>
        </row>
      </sheetData>
      <sheetData sheetId="5043">
        <row r="4">
          <cell r="A4" t="str">
            <v>BẢNG TÍNH TOÁN, ĐO BÓC KHỐI LƯỢNG HOÀN THÀNH ĐƯA VÀO QUYẾT TOÁN</v>
          </cell>
        </row>
      </sheetData>
      <sheetData sheetId="5044">
        <row r="4">
          <cell r="A4" t="str">
            <v>BẢNG TÍNH TOÁN, ĐO BÓC KHỐI LƯỢNG HOÀN THÀNH ĐƯA VÀO QUYẾT TOÁN</v>
          </cell>
        </row>
      </sheetData>
      <sheetData sheetId="5045">
        <row r="4">
          <cell r="A4" t="str">
            <v>BẢNG TÍNH TOÁN, ĐO BÓC KHỐI LƯỢNG HOÀN THÀNH ĐƯA VÀO QUYẾT TOÁN</v>
          </cell>
        </row>
      </sheetData>
      <sheetData sheetId="5046">
        <row r="4">
          <cell r="A4" t="str">
            <v>BẢNG TÍNH TOÁN, ĐO BÓC KHỐI LƯỢNG HOÀN THÀNH ĐƯA VÀO QUYẾT TOÁN</v>
          </cell>
        </row>
      </sheetData>
      <sheetData sheetId="5047">
        <row r="4">
          <cell r="A4" t="str">
            <v>BẢNG TÍNH TOÁN, ĐO BÓC KHỐI LƯỢNG HOÀN THÀNH ĐƯA VÀO QUYẾT TOÁN</v>
          </cell>
        </row>
      </sheetData>
      <sheetData sheetId="5048">
        <row r="4">
          <cell r="A4" t="str">
            <v>BẢNG TÍNH TOÁN, ĐO BÓC KHỐI LƯỢNG HOÀN THÀNH ĐƯA VÀO QUYẾT TOÁN</v>
          </cell>
        </row>
      </sheetData>
      <sheetData sheetId="5049">
        <row r="4">
          <cell r="A4" t="str">
            <v>BẢNG TÍNH TOÁN, ĐO BÓC KHỐI LƯỢNG HOÀN THÀNH ĐƯA VÀO QUYẾT TOÁN</v>
          </cell>
        </row>
      </sheetData>
      <sheetData sheetId="5050">
        <row r="4">
          <cell r="A4" t="str">
            <v>BẢNG TÍNH TOÁN, ĐO BÓC KHỐI LƯỢNG HOÀN THÀNH ĐƯA VÀO QUYẾT TOÁN</v>
          </cell>
        </row>
      </sheetData>
      <sheetData sheetId="5051">
        <row r="4">
          <cell r="A4" t="str">
            <v>BẢNG TÍNH TOÁN, ĐO BÓC KHỐI LƯỢNG HOÀN THÀNH ĐƯA VÀO QUYẾT TOÁN</v>
          </cell>
        </row>
      </sheetData>
      <sheetData sheetId="5052">
        <row r="4">
          <cell r="A4" t="str">
            <v>BẢNG TÍNH TOÁN, ĐO BÓC KHỐI LƯỢNG HOÀN THÀNH ĐƯA VÀO QUYẾT TOÁN</v>
          </cell>
        </row>
      </sheetData>
      <sheetData sheetId="5053">
        <row r="4">
          <cell r="A4" t="str">
            <v>BẢNG TÍNH TOÁN, ĐO BÓC KHỐI LƯỢNG HOÀN THÀNH ĐƯA VÀO QUYẾT TOÁN</v>
          </cell>
        </row>
      </sheetData>
      <sheetData sheetId="5054">
        <row r="4">
          <cell r="A4" t="str">
            <v>BẢNG TÍNH TOÁN, ĐO BÓC KHỐI LƯỢNG HOÀN THÀNH ĐƯA VÀO QUYẾT TOÁN</v>
          </cell>
        </row>
      </sheetData>
      <sheetData sheetId="5055">
        <row r="4">
          <cell r="A4" t="str">
            <v>BẢNG TÍNH TOÁN, ĐO BÓC KHỐI LƯỢNG HOÀN THÀNH ĐƯA VÀO QUYẾT TOÁN</v>
          </cell>
        </row>
      </sheetData>
      <sheetData sheetId="5056">
        <row r="4">
          <cell r="A4" t="str">
            <v>BẢNG TÍNH TOÁN, ĐO BÓC KHỐI LƯỢNG HOÀN THÀNH ĐƯA VÀO QUYẾT TOÁN</v>
          </cell>
        </row>
      </sheetData>
      <sheetData sheetId="5057">
        <row r="4">
          <cell r="A4" t="str">
            <v>BẢNG TÍNH TOÁN, ĐO BÓC KHỐI LƯỢNG HOÀN THÀNH ĐƯA VÀO QUYẾT TOÁN</v>
          </cell>
        </row>
      </sheetData>
      <sheetData sheetId="5058">
        <row r="4">
          <cell r="A4" t="str">
            <v>BẢNG TÍNH TOÁN, ĐO BÓC KHỐI LƯỢNG HOÀN THÀNH ĐƯA VÀO QUYẾT TOÁN</v>
          </cell>
        </row>
      </sheetData>
      <sheetData sheetId="5059">
        <row r="4">
          <cell r="A4" t="str">
            <v>BẢNG TÍNH TOÁN, ĐO BÓC KHỐI LƯỢNG HOÀN THÀNH ĐƯA VÀO QUYẾT TOÁN</v>
          </cell>
        </row>
      </sheetData>
      <sheetData sheetId="5060">
        <row r="4">
          <cell r="A4" t="str">
            <v>BẢNG TÍNH TOÁN, ĐO BÓC KHỐI LƯỢNG HOÀN THÀNH ĐƯA VÀO QUYẾT TOÁN</v>
          </cell>
        </row>
      </sheetData>
      <sheetData sheetId="5061">
        <row r="4">
          <cell r="A4" t="str">
            <v>BẢNG TÍNH TOÁN, ĐO BÓC KHỐI LƯỢNG HOÀN THÀNH ĐƯA VÀO QUYẾT TOÁN</v>
          </cell>
        </row>
      </sheetData>
      <sheetData sheetId="5062">
        <row r="4">
          <cell r="A4" t="str">
            <v>BẢNG TÍNH TOÁN, ĐO BÓC KHỐI LƯỢNG HOÀN THÀNH ĐƯA VÀO QUYẾT TOÁN</v>
          </cell>
        </row>
      </sheetData>
      <sheetData sheetId="5063">
        <row r="4">
          <cell r="A4" t="str">
            <v>BẢNG TÍNH TOÁN, ĐO BÓC KHỐI LƯỢNG HOÀN THÀNH ĐƯA VÀO QUYẾT TOÁN</v>
          </cell>
        </row>
      </sheetData>
      <sheetData sheetId="5064">
        <row r="4">
          <cell r="A4" t="str">
            <v>BẢNG TÍNH TOÁN, ĐO BÓC KHỐI LƯỢNG HOÀN THÀNH ĐƯA VÀO QUYẾT TOÁN</v>
          </cell>
        </row>
      </sheetData>
      <sheetData sheetId="5065">
        <row r="4">
          <cell r="A4" t="str">
            <v>BẢNG TÍNH TOÁN, ĐO BÓC KHỐI LƯỢNG HOÀN THÀNH ĐƯA VÀO QUYẾT TOÁN</v>
          </cell>
        </row>
      </sheetData>
      <sheetData sheetId="5066">
        <row r="4">
          <cell r="A4" t="str">
            <v>BẢNG TÍNH TOÁN, ĐO BÓC KHỐI LƯỢNG HOÀN THÀNH ĐƯA VÀO QUYẾT TOÁN</v>
          </cell>
        </row>
      </sheetData>
      <sheetData sheetId="5067">
        <row r="4">
          <cell r="A4" t="str">
            <v>BẢNG TÍNH TOÁN, ĐO BÓC KHỐI LƯỢNG HOÀN THÀNH ĐƯA VÀO QUYẾT TOÁN</v>
          </cell>
        </row>
      </sheetData>
      <sheetData sheetId="5068">
        <row r="4">
          <cell r="A4" t="str">
            <v>BẢNG TÍNH TOÁN, ĐO BÓC KHỐI LƯỢNG HOÀN THÀNH ĐƯA VÀO QUYẾT TOÁN</v>
          </cell>
        </row>
      </sheetData>
      <sheetData sheetId="5069">
        <row r="4">
          <cell r="A4" t="str">
            <v>BẢNG TÍNH TOÁN, ĐO BÓC KHỐI LƯỢNG HOÀN THÀNH ĐƯA VÀO QUYẾT TOÁN</v>
          </cell>
        </row>
      </sheetData>
      <sheetData sheetId="5070">
        <row r="4">
          <cell r="A4" t="str">
            <v>BẢNG TÍNH TOÁN, ĐO BÓC KHỐI LƯỢNG HOÀN THÀNH ĐƯA VÀO QUYẾT TOÁN</v>
          </cell>
        </row>
      </sheetData>
      <sheetData sheetId="5071">
        <row r="4">
          <cell r="A4" t="str">
            <v>BẢNG TÍNH TOÁN, ĐO BÓC KHỐI LƯỢNG HOÀN THÀNH ĐƯA VÀO QUYẾT TOÁN</v>
          </cell>
        </row>
      </sheetData>
      <sheetData sheetId="5072">
        <row r="4">
          <cell r="A4" t="str">
            <v>BẢNG TÍNH TOÁN, ĐO BÓC KHỐI LƯỢNG HOÀN THÀNH ĐƯA VÀO QUYẾT TOÁN</v>
          </cell>
        </row>
      </sheetData>
      <sheetData sheetId="5073">
        <row r="4">
          <cell r="A4" t="str">
            <v>BẢNG TÍNH TOÁN, ĐO BÓC KHỐI LƯỢNG HOÀN THÀNH ĐƯA VÀO QUYẾT TOÁN</v>
          </cell>
        </row>
      </sheetData>
      <sheetData sheetId="5074">
        <row r="4">
          <cell r="A4" t="str">
            <v>BẢNG TÍNH TOÁN, ĐO BÓC KHỐI LƯỢNG HOÀN THÀNH ĐƯA VÀO QUYẾT TOÁN</v>
          </cell>
        </row>
      </sheetData>
      <sheetData sheetId="5075">
        <row r="4">
          <cell r="A4" t="str">
            <v>BẢNG TÍNH TOÁN, ĐO BÓC KHỐI LƯỢNG HOÀN THÀNH ĐƯA VÀO QUYẾT TOÁN</v>
          </cell>
        </row>
      </sheetData>
      <sheetData sheetId="5076">
        <row r="4">
          <cell r="A4" t="str">
            <v>BẢNG TÍNH TOÁN, ĐO BÓC KHỐI LƯỢNG HOÀN THÀNH ĐƯA VÀO QUYẾT TOÁN</v>
          </cell>
        </row>
      </sheetData>
      <sheetData sheetId="5077">
        <row r="4">
          <cell r="A4" t="str">
            <v>BẢNG TÍNH TOÁN, ĐO BÓC KHỐI LƯỢNG HOÀN THÀNH ĐƯA VÀO QUYẾT TOÁN</v>
          </cell>
        </row>
      </sheetData>
      <sheetData sheetId="5078">
        <row r="4">
          <cell r="A4" t="str">
            <v>BẢNG TÍNH TOÁN, ĐO BÓC KHỐI LƯỢNG HOÀN THÀNH ĐƯA VÀO QUYẾT TOÁN</v>
          </cell>
        </row>
      </sheetData>
      <sheetData sheetId="5079">
        <row r="4">
          <cell r="A4" t="str">
            <v>BẢNG TÍNH TOÁN, ĐO BÓC KHỐI LƯỢNG HOÀN THÀNH ĐƯA VÀO QUYẾT TOÁN</v>
          </cell>
        </row>
      </sheetData>
      <sheetData sheetId="5080">
        <row r="4">
          <cell r="A4" t="str">
            <v>BẢNG TÍNH TOÁN, ĐO BÓC KHỐI LƯỢNG HOÀN THÀNH ĐƯA VÀO QUYẾT TOÁN</v>
          </cell>
        </row>
      </sheetData>
      <sheetData sheetId="5081">
        <row r="4">
          <cell r="A4" t="str">
            <v>BẢNG TÍNH TOÁN, ĐO BÓC KHỐI LƯỢNG HOÀN THÀNH ĐƯA VÀO QUYẾT TOÁN</v>
          </cell>
        </row>
      </sheetData>
      <sheetData sheetId="5082">
        <row r="4">
          <cell r="A4" t="str">
            <v>BẢNG TÍNH TOÁN, ĐO BÓC KHỐI LƯỢNG HOÀN THÀNH ĐƯA VÀO QUYẾT TOÁN</v>
          </cell>
        </row>
      </sheetData>
      <sheetData sheetId="5083">
        <row r="4">
          <cell r="A4" t="str">
            <v>BẢNG TÍNH TOÁN, ĐO BÓC KHỐI LƯỢNG HOÀN THÀNH ĐƯA VÀO QUYẾT TOÁN</v>
          </cell>
        </row>
      </sheetData>
      <sheetData sheetId="5084">
        <row r="4">
          <cell r="A4" t="str">
            <v>BẢNG TÍNH TOÁN, ĐO BÓC KHỐI LƯỢNG HOÀN THÀNH ĐƯA VÀO QUYẾT TOÁN</v>
          </cell>
        </row>
      </sheetData>
      <sheetData sheetId="5085">
        <row r="4">
          <cell r="A4" t="str">
            <v>BẢNG TÍNH TOÁN, ĐO BÓC KHỐI LƯỢNG HOÀN THÀNH ĐƯA VÀO QUYẾT TOÁN</v>
          </cell>
        </row>
      </sheetData>
      <sheetData sheetId="5086">
        <row r="4">
          <cell r="A4" t="str">
            <v>BẢNG TÍNH TOÁN, ĐO BÓC KHỐI LƯỢNG HOÀN THÀNH ĐƯA VÀO QUYẾT TOÁN</v>
          </cell>
        </row>
      </sheetData>
      <sheetData sheetId="5087">
        <row r="4">
          <cell r="A4" t="str">
            <v>BẢNG TÍNH TOÁN, ĐO BÓC KHỐI LƯỢNG HOÀN THÀNH ĐƯA VÀO QUYẾT TOÁN</v>
          </cell>
        </row>
      </sheetData>
      <sheetData sheetId="5088">
        <row r="4">
          <cell r="A4" t="str">
            <v>BẢNG TÍNH TOÁN, ĐO BÓC KHỐI LƯỢNG HOÀN THÀNH ĐƯA VÀO QUYẾT TOÁN</v>
          </cell>
        </row>
      </sheetData>
      <sheetData sheetId="5089">
        <row r="4">
          <cell r="A4" t="str">
            <v>BẢNG TÍNH TOÁN, ĐO BÓC KHỐI LƯỢNG HOÀN THÀNH ĐƯA VÀO QUYẾT TOÁN</v>
          </cell>
        </row>
      </sheetData>
      <sheetData sheetId="5090">
        <row r="4">
          <cell r="A4" t="str">
            <v>BẢNG TÍNH TOÁN, ĐO BÓC KHỐI LƯỢNG HOÀN THÀNH ĐƯA VÀO QUYẾT TOÁN</v>
          </cell>
        </row>
      </sheetData>
      <sheetData sheetId="5091">
        <row r="4">
          <cell r="A4" t="str">
            <v>BẢNG TÍNH TOÁN, ĐO BÓC KHỐI LƯỢNG HOÀN THÀNH ĐƯA VÀO QUYẾT TOÁN</v>
          </cell>
        </row>
      </sheetData>
      <sheetData sheetId="5092">
        <row r="4">
          <cell r="A4" t="str">
            <v>BẢNG TÍNH TOÁN, ĐO BÓC KHỐI LƯỢNG HOÀN THÀNH ĐƯA VÀO QUYẾT TOÁN</v>
          </cell>
        </row>
      </sheetData>
      <sheetData sheetId="5093">
        <row r="4">
          <cell r="A4" t="str">
            <v>BẢNG TÍNH TOÁN, ĐO BÓC KHỐI LƯỢNG HOÀN THÀNH ĐƯA VÀO QUYẾT TOÁN</v>
          </cell>
        </row>
      </sheetData>
      <sheetData sheetId="5094">
        <row r="4">
          <cell r="A4" t="str">
            <v>BẢNG TÍNH TOÁN, ĐO BÓC KHỐI LƯỢNG HOÀN THÀNH ĐƯA VÀO QUYẾT TOÁN</v>
          </cell>
        </row>
      </sheetData>
      <sheetData sheetId="5095">
        <row r="4">
          <cell r="A4" t="str">
            <v>BẢNG TÍNH TOÁN, ĐO BÓC KHỐI LƯỢNG HOÀN THÀNH ĐƯA VÀO QUYẾT TOÁN</v>
          </cell>
        </row>
      </sheetData>
      <sheetData sheetId="5096">
        <row r="4">
          <cell r="A4" t="str">
            <v>BẢNG TÍNH TOÁN, ĐO BÓC KHỐI LƯỢNG HOÀN THÀNH ĐƯA VÀO QUYẾT TOÁN</v>
          </cell>
        </row>
      </sheetData>
      <sheetData sheetId="5097">
        <row r="4">
          <cell r="A4" t="str">
            <v>BẢNG TÍNH TOÁN, ĐO BÓC KHỐI LƯỢNG HOÀN THÀNH ĐƯA VÀO QUYẾT TOÁN</v>
          </cell>
        </row>
      </sheetData>
      <sheetData sheetId="5098">
        <row r="4">
          <cell r="A4" t="str">
            <v>BẢNG TÍNH TOÁN, ĐO BÓC KHỐI LƯỢNG HOÀN THÀNH ĐƯA VÀO QUYẾT TOÁN</v>
          </cell>
        </row>
      </sheetData>
      <sheetData sheetId="5099">
        <row r="4">
          <cell r="A4" t="str">
            <v>BẢNG TÍNH TOÁN, ĐO BÓC KHỐI LƯỢNG HOÀN THÀNH ĐƯA VÀO QUYẾT TOÁN</v>
          </cell>
        </row>
      </sheetData>
      <sheetData sheetId="5100">
        <row r="4">
          <cell r="A4" t="str">
            <v>BẢNG TÍNH TOÁN, ĐO BÓC KHỐI LƯỢNG HOÀN THÀNH ĐƯA VÀO QUYẾT TOÁN</v>
          </cell>
        </row>
      </sheetData>
      <sheetData sheetId="5101">
        <row r="4">
          <cell r="A4" t="str">
            <v>BẢNG TÍNH TOÁN, ĐO BÓC KHỐI LƯỢNG HOÀN THÀNH ĐƯA VÀO QUYẾT TOÁN</v>
          </cell>
        </row>
      </sheetData>
      <sheetData sheetId="5102">
        <row r="4">
          <cell r="A4" t="str">
            <v>BẢNG TÍNH TOÁN, ĐO BÓC KHỐI LƯỢNG HOÀN THÀNH ĐƯA VÀO QUYẾT TOÁN</v>
          </cell>
        </row>
      </sheetData>
      <sheetData sheetId="5103">
        <row r="4">
          <cell r="A4" t="str">
            <v>BẢNG TÍNH TOÁN, ĐO BÓC KHỐI LƯỢNG HOÀN THÀNH ĐƯA VÀO QUYẾT TOÁN</v>
          </cell>
        </row>
      </sheetData>
      <sheetData sheetId="5104">
        <row r="4">
          <cell r="A4" t="str">
            <v>BẢNG TÍNH TOÁN, ĐO BÓC KHỐI LƯỢNG HOÀN THÀNH ĐƯA VÀO QUYẾT TOÁN</v>
          </cell>
        </row>
      </sheetData>
      <sheetData sheetId="5105">
        <row r="4">
          <cell r="A4" t="str">
            <v>BẢNG TÍNH TOÁN, ĐO BÓC KHỐI LƯỢNG HOÀN THÀNH ĐƯA VÀO QUYẾT TOÁN</v>
          </cell>
        </row>
      </sheetData>
      <sheetData sheetId="5106">
        <row r="4">
          <cell r="A4" t="str">
            <v>BẢNG TÍNH TOÁN, ĐO BÓC KHỐI LƯỢNG HOÀN THÀNH ĐƯA VÀO QUYẾT TOÁN</v>
          </cell>
        </row>
      </sheetData>
      <sheetData sheetId="5107">
        <row r="4">
          <cell r="A4" t="str">
            <v>BẢNG TÍNH TOÁN, ĐO BÓC KHỐI LƯỢNG HOÀN THÀNH ĐƯA VÀO QUYẾT TOÁN</v>
          </cell>
        </row>
      </sheetData>
      <sheetData sheetId="5108">
        <row r="4">
          <cell r="A4" t="str">
            <v>BẢNG TÍNH TOÁN, ĐO BÓC KHỐI LƯỢNG HOÀN THÀNH ĐƯA VÀO QUYẾT TOÁN</v>
          </cell>
        </row>
      </sheetData>
      <sheetData sheetId="5109">
        <row r="4">
          <cell r="A4" t="str">
            <v>BẢNG TÍNH TOÁN, ĐO BÓC KHỐI LƯỢNG HOÀN THÀNH ĐƯA VÀO QUYẾT TOÁN</v>
          </cell>
        </row>
      </sheetData>
      <sheetData sheetId="5110">
        <row r="4">
          <cell r="A4" t="str">
            <v>BẢNG TÍNH TOÁN, ĐO BÓC KHỐI LƯỢNG HOÀN THÀNH ĐƯA VÀO QUYẾT TOÁN</v>
          </cell>
        </row>
      </sheetData>
      <sheetData sheetId="5111">
        <row r="4">
          <cell r="A4" t="str">
            <v>BẢNG TÍNH TOÁN, ĐO BÓC KHỐI LƯỢNG HOÀN THÀNH ĐƯA VÀO QUYẾT TOÁN</v>
          </cell>
        </row>
      </sheetData>
      <sheetData sheetId="5112">
        <row r="4">
          <cell r="A4" t="str">
            <v>BẢNG TÍNH TOÁN, ĐO BÓC KHỐI LƯỢNG HOÀN THÀNH ĐƯA VÀO QUYẾT TOÁN</v>
          </cell>
        </row>
      </sheetData>
      <sheetData sheetId="5113">
        <row r="4">
          <cell r="A4" t="str">
            <v>BẢNG TÍNH TOÁN, ĐO BÓC KHỐI LƯỢNG HOÀN THÀNH ĐƯA VÀO QUYẾT TOÁN</v>
          </cell>
        </row>
      </sheetData>
      <sheetData sheetId="5114">
        <row r="4">
          <cell r="A4" t="str">
            <v>BẢNG TÍNH TOÁN, ĐO BÓC KHỐI LƯỢNG HOÀN THÀNH ĐƯA VÀO QUYẾT TOÁN</v>
          </cell>
        </row>
      </sheetData>
      <sheetData sheetId="5115">
        <row r="4">
          <cell r="A4" t="str">
            <v>BẢNG TÍNH TOÁN, ĐO BÓC KHỐI LƯỢNG HOÀN THÀNH ĐƯA VÀO QUYẾT TOÁN</v>
          </cell>
        </row>
      </sheetData>
      <sheetData sheetId="5116">
        <row r="4">
          <cell r="A4" t="str">
            <v>BẢNG TÍNH TOÁN, ĐO BÓC KHỐI LƯỢNG HOÀN THÀNH ĐƯA VÀO QUYẾT TOÁN</v>
          </cell>
        </row>
      </sheetData>
      <sheetData sheetId="5117">
        <row r="4">
          <cell r="A4" t="str">
            <v>BẢNG TÍNH TOÁN, ĐO BÓC KHỐI LƯỢNG HOÀN THÀNH ĐƯA VÀO QUYẾT TOÁN</v>
          </cell>
        </row>
      </sheetData>
      <sheetData sheetId="5118">
        <row r="4">
          <cell r="A4" t="str">
            <v>BẢNG TÍNH TOÁN, ĐO BÓC KHỐI LƯỢNG HOÀN THÀNH ĐƯA VÀO QUYẾT TOÁN</v>
          </cell>
        </row>
      </sheetData>
      <sheetData sheetId="5119">
        <row r="4">
          <cell r="A4" t="str">
            <v>BẢNG TÍNH TOÁN, ĐO BÓC KHỐI LƯỢNG HOÀN THÀNH ĐƯA VÀO QUYẾT TOÁN</v>
          </cell>
        </row>
      </sheetData>
      <sheetData sheetId="5120">
        <row r="4">
          <cell r="A4" t="str">
            <v>BẢNG TÍNH TOÁN, ĐO BÓC KHỐI LƯỢNG HOÀN THÀNH ĐƯA VÀO QUYẾT TOÁN</v>
          </cell>
        </row>
      </sheetData>
      <sheetData sheetId="5121">
        <row r="4">
          <cell r="A4" t="str">
            <v>BẢNG TÍNH TOÁN, ĐO BÓC KHỐI LƯỢNG HOÀN THÀNH ĐƯA VÀO QUYẾT TOÁN</v>
          </cell>
        </row>
      </sheetData>
      <sheetData sheetId="5122">
        <row r="4">
          <cell r="A4" t="str">
            <v>BẢNG TÍNH TOÁN, ĐO BÓC KHỐI LƯỢNG HOÀN THÀNH ĐƯA VÀO QUYẾT TOÁN</v>
          </cell>
        </row>
      </sheetData>
      <sheetData sheetId="5123">
        <row r="4">
          <cell r="A4" t="str">
            <v>BẢNG TÍNH TOÁN, ĐO BÓC KHỐI LƯỢNG HOÀN THÀNH ĐƯA VÀO QUYẾT TOÁN</v>
          </cell>
        </row>
      </sheetData>
      <sheetData sheetId="5124">
        <row r="4">
          <cell r="A4" t="str">
            <v>BẢNG TÍNH TOÁN, ĐO BÓC KHỐI LƯỢNG HOÀN THÀNH ĐƯA VÀO QUYẾT TOÁN</v>
          </cell>
        </row>
      </sheetData>
      <sheetData sheetId="5125">
        <row r="4">
          <cell r="A4" t="str">
            <v>BẢNG TÍNH TOÁN, ĐO BÓC KHỐI LƯỢNG HOÀN THÀNH ĐƯA VÀO QUYẾT TOÁN</v>
          </cell>
        </row>
      </sheetData>
      <sheetData sheetId="5126">
        <row r="4">
          <cell r="A4" t="str">
            <v>BẢNG TÍNH TOÁN, ĐO BÓC KHỐI LƯỢNG HOÀN THÀNH ĐƯA VÀO QUYẾT TOÁN</v>
          </cell>
        </row>
      </sheetData>
      <sheetData sheetId="5127">
        <row r="4">
          <cell r="A4" t="str">
            <v>BẢNG TÍNH TOÁN, ĐO BÓC KHỐI LƯỢNG HOÀN THÀNH ĐƯA VÀO QUYẾT TOÁN</v>
          </cell>
        </row>
      </sheetData>
      <sheetData sheetId="5128">
        <row r="4">
          <cell r="A4" t="str">
            <v>BẢNG TÍNH TOÁN, ĐO BÓC KHỐI LƯỢNG HOÀN THÀNH ĐƯA VÀO QUYẾT TOÁN</v>
          </cell>
        </row>
      </sheetData>
      <sheetData sheetId="5129">
        <row r="4">
          <cell r="A4" t="str">
            <v>BẢNG TÍNH TOÁN, ĐO BÓC KHỐI LƯỢNG HOÀN THÀNH ĐƯA VÀO QUYẾT TOÁN</v>
          </cell>
        </row>
      </sheetData>
      <sheetData sheetId="5130">
        <row r="4">
          <cell r="A4" t="str">
            <v>BẢNG TÍNH TOÁN, ĐO BÓC KHỐI LƯỢNG HOÀN THÀNH ĐƯA VÀO QUYẾT TOÁN</v>
          </cell>
        </row>
      </sheetData>
      <sheetData sheetId="5131">
        <row r="4">
          <cell r="A4" t="str">
            <v>BẢNG TÍNH TOÁN, ĐO BÓC KHỐI LƯỢNG HOÀN THÀNH ĐƯA VÀO QUYẾT TOÁN</v>
          </cell>
        </row>
      </sheetData>
      <sheetData sheetId="5132">
        <row r="4">
          <cell r="A4" t="str">
            <v>BẢNG TÍNH TOÁN, ĐO BÓC KHỐI LƯỢNG HOÀN THÀNH ĐƯA VÀO QUYẾT TOÁN</v>
          </cell>
        </row>
      </sheetData>
      <sheetData sheetId="5133">
        <row r="4">
          <cell r="A4" t="str">
            <v>BẢNG TÍNH TOÁN, ĐO BÓC KHỐI LƯỢNG HOÀN THÀNH ĐƯA VÀO QUYẾT TOÁN</v>
          </cell>
        </row>
      </sheetData>
      <sheetData sheetId="5134">
        <row r="4">
          <cell r="A4" t="str">
            <v>BẢNG TÍNH TOÁN, ĐO BÓC KHỐI LƯỢNG HOÀN THÀNH ĐƯA VÀO QUYẾT TOÁN</v>
          </cell>
        </row>
      </sheetData>
      <sheetData sheetId="5135">
        <row r="4">
          <cell r="A4" t="str">
            <v>BẢNG TÍNH TOÁN, ĐO BÓC KHỐI LƯỢNG HOÀN THÀNH ĐƯA VÀO QUYẾT TOÁN</v>
          </cell>
        </row>
      </sheetData>
      <sheetData sheetId="5136">
        <row r="4">
          <cell r="A4" t="str">
            <v>BẢNG TÍNH TOÁN, ĐO BÓC KHỐI LƯỢNG HOÀN THÀNH ĐƯA VÀO QUYẾT TOÁN</v>
          </cell>
        </row>
      </sheetData>
      <sheetData sheetId="5137">
        <row r="4">
          <cell r="A4" t="str">
            <v>BẢNG TÍNH TOÁN, ĐO BÓC KHỐI LƯỢNG HOÀN THÀNH ĐƯA VÀO QUYẾT TOÁN</v>
          </cell>
        </row>
      </sheetData>
      <sheetData sheetId="5138">
        <row r="4">
          <cell r="A4" t="str">
            <v>BẢNG TÍNH TOÁN, ĐO BÓC KHỐI LƯỢNG HOÀN THÀNH ĐƯA VÀO QUYẾT TOÁN</v>
          </cell>
        </row>
      </sheetData>
      <sheetData sheetId="5139">
        <row r="4">
          <cell r="A4" t="str">
            <v>BẢNG TÍNH TOÁN, ĐO BÓC KHỐI LƯỢNG HOÀN THÀNH ĐƯA VÀO QUYẾT TOÁN</v>
          </cell>
        </row>
      </sheetData>
      <sheetData sheetId="5140">
        <row r="4">
          <cell r="A4" t="str">
            <v>BẢNG TÍNH TOÁN, ĐO BÓC KHỐI LƯỢNG HOÀN THÀNH ĐƯA VÀO QUYẾT TOÁN</v>
          </cell>
        </row>
      </sheetData>
      <sheetData sheetId="5141">
        <row r="4">
          <cell r="A4" t="str">
            <v>BẢNG TÍNH TOÁN, ĐO BÓC KHỐI LƯỢNG HOÀN THÀNH ĐƯA VÀO QUYẾT TOÁN</v>
          </cell>
        </row>
      </sheetData>
      <sheetData sheetId="5142">
        <row r="4">
          <cell r="A4" t="str">
            <v>BẢNG TÍNH TOÁN, ĐO BÓC KHỐI LƯỢNG HOÀN THÀNH ĐƯA VÀO QUYẾT TOÁN</v>
          </cell>
        </row>
      </sheetData>
      <sheetData sheetId="5143">
        <row r="4">
          <cell r="A4" t="str">
            <v>BẢNG TÍNH TOÁN, ĐO BÓC KHỐI LƯỢNG HOÀN THÀNH ĐƯA VÀO QUYẾT TOÁN</v>
          </cell>
        </row>
      </sheetData>
      <sheetData sheetId="5144">
        <row r="4">
          <cell r="A4" t="str">
            <v>BẢNG TÍNH TOÁN, ĐO BÓC KHỐI LƯỢNG HOÀN THÀNH ĐƯA VÀO QUYẾT TOÁN</v>
          </cell>
        </row>
      </sheetData>
      <sheetData sheetId="5145">
        <row r="4">
          <cell r="A4" t="str">
            <v>BẢNG TÍNH TOÁN, ĐO BÓC KHỐI LƯỢNG HOÀN THÀNH ĐƯA VÀO QUYẾT TOÁN</v>
          </cell>
        </row>
      </sheetData>
      <sheetData sheetId="5146">
        <row r="4">
          <cell r="A4" t="str">
            <v>BẢNG TÍNH TOÁN, ĐO BÓC KHỐI LƯỢNG HOÀN THÀNH ĐƯA VÀO QUYẾT TOÁN</v>
          </cell>
        </row>
      </sheetData>
      <sheetData sheetId="5147">
        <row r="4">
          <cell r="A4" t="str">
            <v>BẢNG TÍNH TOÁN, ĐO BÓC KHỐI LƯỢNG HOÀN THÀNH ĐƯA VÀO QUYẾT TOÁN</v>
          </cell>
        </row>
      </sheetData>
      <sheetData sheetId="5148">
        <row r="4">
          <cell r="A4" t="str">
            <v>BẢNG TÍNH TOÁN, ĐO BÓC KHỐI LƯỢNG HOÀN THÀNH ĐƯA VÀO QUYẾT TOÁN</v>
          </cell>
        </row>
      </sheetData>
      <sheetData sheetId="5149">
        <row r="4">
          <cell r="A4" t="str">
            <v>BẢNG TÍNH TOÁN, ĐO BÓC KHỐI LƯỢNG HOÀN THÀNH ĐƯA VÀO QUYẾT TOÁN</v>
          </cell>
        </row>
      </sheetData>
      <sheetData sheetId="5150">
        <row r="4">
          <cell r="A4" t="str">
            <v>BẢNG TÍNH TOÁN, ĐO BÓC KHỐI LƯỢNG HOÀN THÀNH ĐƯA VÀO QUYẾT TOÁN</v>
          </cell>
        </row>
      </sheetData>
      <sheetData sheetId="5151">
        <row r="4">
          <cell r="A4" t="str">
            <v>BẢNG TÍNH TOÁN, ĐO BÓC KHỐI LƯỢNG HOÀN THÀNH ĐƯA VÀO QUYẾT TOÁN</v>
          </cell>
        </row>
      </sheetData>
      <sheetData sheetId="5152">
        <row r="4">
          <cell r="A4" t="str">
            <v>BẢNG TÍNH TOÁN, ĐO BÓC KHỐI LƯỢNG HOÀN THÀNH ĐƯA VÀO QUYẾT TOÁN</v>
          </cell>
        </row>
      </sheetData>
      <sheetData sheetId="5153">
        <row r="4">
          <cell r="A4" t="str">
            <v>BẢNG TÍNH TOÁN, ĐO BÓC KHỐI LƯỢNG HOÀN THÀNH ĐƯA VÀO QUYẾT TOÁN</v>
          </cell>
        </row>
      </sheetData>
      <sheetData sheetId="5154">
        <row r="4">
          <cell r="A4" t="str">
            <v>BẢNG TÍNH TOÁN, ĐO BÓC KHỐI LƯỢNG HOÀN THÀNH ĐƯA VÀO QUYẾT TOÁN</v>
          </cell>
        </row>
      </sheetData>
      <sheetData sheetId="5155">
        <row r="4">
          <cell r="A4" t="str">
            <v>BẢNG TÍNH TOÁN, ĐO BÓC KHỐI LƯỢNG HOÀN THÀNH ĐƯA VÀO QUYẾT TOÁN</v>
          </cell>
        </row>
      </sheetData>
      <sheetData sheetId="5156">
        <row r="4">
          <cell r="A4" t="str">
            <v>BẢNG TÍNH TOÁN, ĐO BÓC KHỐI LƯỢNG HOÀN THÀNH ĐƯA VÀO QUYẾT TOÁN</v>
          </cell>
        </row>
      </sheetData>
      <sheetData sheetId="5157">
        <row r="4">
          <cell r="A4" t="str">
            <v>BẢNG TÍNH TOÁN, ĐO BÓC KHỐI LƯỢNG HOÀN THÀNH ĐƯA VÀO QUYẾT TOÁN</v>
          </cell>
        </row>
      </sheetData>
      <sheetData sheetId="5158">
        <row r="4">
          <cell r="A4" t="str">
            <v>BẢNG TÍNH TOÁN, ĐO BÓC KHỐI LƯỢNG HOÀN THÀNH ĐƯA VÀO QUYẾT TOÁN</v>
          </cell>
        </row>
      </sheetData>
      <sheetData sheetId="5159">
        <row r="4">
          <cell r="A4" t="str">
            <v>BẢNG TÍNH TOÁN, ĐO BÓC KHỐI LƯỢNG HOÀN THÀNH ĐƯA VÀO QUYẾT TOÁN</v>
          </cell>
        </row>
      </sheetData>
      <sheetData sheetId="5160">
        <row r="4">
          <cell r="A4" t="str">
            <v>BẢNG TÍNH TOÁN, ĐO BÓC KHỐI LƯỢNG HOÀN THÀNH ĐƯA VÀO QUYẾT TOÁN</v>
          </cell>
        </row>
      </sheetData>
      <sheetData sheetId="5161">
        <row r="4">
          <cell r="A4" t="str">
            <v>BẢNG TÍNH TOÁN, ĐO BÓC KHỐI LƯỢNG HOÀN THÀNH ĐƯA VÀO QUYẾT TOÁN</v>
          </cell>
        </row>
      </sheetData>
      <sheetData sheetId="5162">
        <row r="4">
          <cell r="A4" t="str">
            <v>BẢNG TÍNH TOÁN, ĐO BÓC KHỐI LƯỢNG HOÀN THÀNH ĐƯA VÀO QUYẾT TOÁN</v>
          </cell>
        </row>
      </sheetData>
      <sheetData sheetId="5163">
        <row r="4">
          <cell r="A4" t="str">
            <v>BẢNG TÍNH TOÁN, ĐO BÓC KHỐI LƯỢNG HOÀN THÀNH ĐƯA VÀO QUYẾT TOÁN</v>
          </cell>
        </row>
      </sheetData>
      <sheetData sheetId="5164">
        <row r="4">
          <cell r="A4" t="str">
            <v>BẢNG TÍNH TOÁN, ĐO BÓC KHỐI LƯỢNG HOÀN THÀNH ĐƯA VÀO QUYẾT TOÁN</v>
          </cell>
        </row>
      </sheetData>
      <sheetData sheetId="5165">
        <row r="4">
          <cell r="A4" t="str">
            <v>BẢNG TÍNH TOÁN, ĐO BÓC KHỐI LƯỢNG HOÀN THÀNH ĐƯA VÀO QUYẾT TOÁN</v>
          </cell>
        </row>
      </sheetData>
      <sheetData sheetId="5166">
        <row r="4">
          <cell r="A4" t="str">
            <v>BẢNG TÍNH TOÁN, ĐO BÓC KHỐI LƯỢNG HOÀN THÀNH ĐƯA VÀO QUYẾT TOÁN</v>
          </cell>
        </row>
      </sheetData>
      <sheetData sheetId="5167">
        <row r="4">
          <cell r="A4" t="str">
            <v>BẢNG TÍNH TOÁN, ĐO BÓC KHỐI LƯỢNG HOÀN THÀNH ĐƯA VÀO QUYẾT TOÁN</v>
          </cell>
        </row>
      </sheetData>
      <sheetData sheetId="5168">
        <row r="4">
          <cell r="A4" t="str">
            <v>BẢNG TÍNH TOÁN, ĐO BÓC KHỐI LƯỢNG HOÀN THÀNH ĐƯA VÀO QUYẾT TOÁN</v>
          </cell>
        </row>
      </sheetData>
      <sheetData sheetId="5169">
        <row r="4">
          <cell r="A4" t="str">
            <v>BẢNG TÍNH TOÁN, ĐO BÓC KHỐI LƯỢNG HOÀN THÀNH ĐƯA VÀO QUYẾT TOÁN</v>
          </cell>
        </row>
      </sheetData>
      <sheetData sheetId="5170">
        <row r="4">
          <cell r="A4" t="str">
            <v>BẢNG TÍNH TOÁN, ĐO BÓC KHỐI LƯỢNG HOÀN THÀNH ĐƯA VÀO QUYẾT TOÁN</v>
          </cell>
        </row>
      </sheetData>
      <sheetData sheetId="5171">
        <row r="4">
          <cell r="A4" t="str">
            <v>BẢNG TÍNH TOÁN, ĐO BÓC KHỐI LƯỢNG HOÀN THÀNH ĐƯA VÀO QUYẾT TOÁN</v>
          </cell>
        </row>
      </sheetData>
      <sheetData sheetId="5172">
        <row r="4">
          <cell r="A4" t="str">
            <v>BẢNG TÍNH TOÁN, ĐO BÓC KHỐI LƯỢNG HOÀN THÀNH ĐƯA VÀO QUYẾT TOÁN</v>
          </cell>
        </row>
      </sheetData>
      <sheetData sheetId="5173">
        <row r="4">
          <cell r="A4" t="str">
            <v>BẢNG TÍNH TOÁN, ĐO BÓC KHỐI LƯỢNG HOÀN THÀNH ĐƯA VÀO QUYẾT TOÁN</v>
          </cell>
        </row>
      </sheetData>
      <sheetData sheetId="5174">
        <row r="4">
          <cell r="A4" t="str">
            <v>BẢNG TÍNH TOÁN, ĐO BÓC KHỐI LƯỢNG HOÀN THÀNH ĐƯA VÀO QUYẾT TOÁN</v>
          </cell>
        </row>
      </sheetData>
      <sheetData sheetId="5175">
        <row r="4">
          <cell r="A4" t="str">
            <v>BẢNG TÍNH TOÁN, ĐO BÓC KHỐI LƯỢNG HOÀN THÀNH ĐƯA VÀO QUYẾT TOÁN</v>
          </cell>
        </row>
      </sheetData>
      <sheetData sheetId="5176">
        <row r="4">
          <cell r="A4" t="str">
            <v>BẢNG TÍNH TOÁN, ĐO BÓC KHỐI LƯỢNG HOÀN THÀNH ĐƯA VÀO QUYẾT TOÁN</v>
          </cell>
        </row>
      </sheetData>
      <sheetData sheetId="5177">
        <row r="4">
          <cell r="A4" t="str">
            <v>BẢNG TÍNH TOÁN, ĐO BÓC KHỐI LƯỢNG HOÀN THÀNH ĐƯA VÀO QUYẾT TOÁN</v>
          </cell>
        </row>
      </sheetData>
      <sheetData sheetId="5178">
        <row r="4">
          <cell r="A4" t="str">
            <v>BẢNG TÍNH TOÁN, ĐO BÓC KHỐI LƯỢNG HOÀN THÀNH ĐƯA VÀO QUYẾT TOÁN</v>
          </cell>
        </row>
      </sheetData>
      <sheetData sheetId="5179">
        <row r="4">
          <cell r="A4" t="str">
            <v>BẢNG TÍNH TOÁN, ĐO BÓC KHỐI LƯỢNG HOÀN THÀNH ĐƯA VÀO QUYẾT TOÁN</v>
          </cell>
        </row>
      </sheetData>
      <sheetData sheetId="5180">
        <row r="4">
          <cell r="A4" t="str">
            <v>BẢNG TÍNH TOÁN, ĐO BÓC KHỐI LƯỢNG HOÀN THÀNH ĐƯA VÀO QUYẾT TOÁN</v>
          </cell>
        </row>
      </sheetData>
      <sheetData sheetId="5181">
        <row r="4">
          <cell r="A4" t="str">
            <v>BẢNG TÍNH TOÁN, ĐO BÓC KHỐI LƯỢNG HOÀN THÀNH ĐƯA VÀO QUYẾT TOÁN</v>
          </cell>
        </row>
      </sheetData>
      <sheetData sheetId="5182">
        <row r="4">
          <cell r="A4" t="str">
            <v>BẢNG TÍNH TOÁN, ĐO BÓC KHỐI LƯỢNG HOÀN THÀNH ĐƯA VÀO QUYẾT TOÁN</v>
          </cell>
        </row>
      </sheetData>
      <sheetData sheetId="5183">
        <row r="4">
          <cell r="A4" t="str">
            <v>BẢNG TÍNH TOÁN, ĐO BÓC KHỐI LƯỢNG HOÀN THÀNH ĐƯA VÀO QUYẾT TOÁN</v>
          </cell>
        </row>
      </sheetData>
      <sheetData sheetId="5184">
        <row r="4">
          <cell r="A4" t="str">
            <v>BẢNG TÍNH TOÁN, ĐO BÓC KHỐI LƯỢNG HOÀN THÀNH ĐƯA VÀO QUYẾT TOÁN</v>
          </cell>
        </row>
      </sheetData>
      <sheetData sheetId="5185">
        <row r="4">
          <cell r="A4" t="str">
            <v>BẢNG TÍNH TOÁN, ĐO BÓC KHỐI LƯỢNG HOÀN THÀNH ĐƯA VÀO QUYẾT TOÁN</v>
          </cell>
        </row>
      </sheetData>
      <sheetData sheetId="5186">
        <row r="4">
          <cell r="A4" t="str">
            <v>BẢNG TÍNH TOÁN, ĐO BÓC KHỐI LƯỢNG HOÀN THÀNH ĐƯA VÀO QUYẾT TOÁN</v>
          </cell>
        </row>
      </sheetData>
      <sheetData sheetId="5187">
        <row r="4">
          <cell r="A4" t="str">
            <v>BẢNG TÍNH TOÁN, ĐO BÓC KHỐI LƯỢNG HOÀN THÀNH ĐƯA VÀO QUYẾT TOÁN</v>
          </cell>
        </row>
      </sheetData>
      <sheetData sheetId="5188">
        <row r="4">
          <cell r="A4" t="str">
            <v>BẢNG TÍNH TOÁN, ĐO BÓC KHỐI LƯỢNG HOÀN THÀNH ĐƯA VÀO QUYẾT TOÁN</v>
          </cell>
        </row>
      </sheetData>
      <sheetData sheetId="5189">
        <row r="4">
          <cell r="A4" t="str">
            <v>BẢNG TÍNH TOÁN, ĐO BÓC KHỐI LƯỢNG HOÀN THÀNH ĐƯA VÀO QUYẾT TOÁN</v>
          </cell>
        </row>
      </sheetData>
      <sheetData sheetId="5190">
        <row r="4">
          <cell r="A4" t="str">
            <v>BẢNG TÍNH TOÁN, ĐO BÓC KHỐI LƯỢNG HOÀN THÀNH ĐƯA VÀO QUYẾT TOÁN</v>
          </cell>
        </row>
      </sheetData>
      <sheetData sheetId="5191">
        <row r="4">
          <cell r="A4" t="str">
            <v>BẢNG TÍNH TOÁN, ĐO BÓC KHỐI LƯỢNG HOÀN THÀNH ĐƯA VÀO QUYẾT TOÁN</v>
          </cell>
        </row>
      </sheetData>
      <sheetData sheetId="5192">
        <row r="4">
          <cell r="A4" t="str">
            <v>BẢNG TÍNH TOÁN, ĐO BÓC KHỐI LƯỢNG HOÀN THÀNH ĐƯA VÀO QUYẾT TOÁN</v>
          </cell>
        </row>
      </sheetData>
      <sheetData sheetId="5193">
        <row r="4">
          <cell r="A4" t="str">
            <v>BẢNG TÍNH TOÁN, ĐO BÓC KHỐI LƯỢNG HOÀN THÀNH ĐƯA VÀO QUYẾT TOÁN</v>
          </cell>
        </row>
      </sheetData>
      <sheetData sheetId="5194">
        <row r="4">
          <cell r="A4" t="str">
            <v>BẢNG TÍNH TOÁN, ĐO BÓC KHỐI LƯỢNG HOÀN THÀNH ĐƯA VÀO QUYẾT TOÁN</v>
          </cell>
        </row>
      </sheetData>
      <sheetData sheetId="5195">
        <row r="4">
          <cell r="A4" t="str">
            <v>BẢNG TÍNH TOÁN, ĐO BÓC KHỐI LƯỢNG HOÀN THÀNH ĐƯA VÀO QUYẾT TOÁN</v>
          </cell>
        </row>
      </sheetData>
      <sheetData sheetId="5196">
        <row r="4">
          <cell r="A4" t="str">
            <v>BẢNG TÍNH TOÁN, ĐO BÓC KHỐI LƯỢNG HOÀN THÀNH ĐƯA VÀO QUYẾT TOÁN</v>
          </cell>
        </row>
      </sheetData>
      <sheetData sheetId="5197">
        <row r="4">
          <cell r="A4" t="str">
            <v>BẢNG TÍNH TOÁN, ĐO BÓC KHỐI LƯỢNG HOÀN THÀNH ĐƯA VÀO QUYẾT TOÁN</v>
          </cell>
        </row>
      </sheetData>
      <sheetData sheetId="5198">
        <row r="4">
          <cell r="A4" t="str">
            <v>BẢNG TÍNH TOÁN, ĐO BÓC KHỐI LƯỢNG HOÀN THÀNH ĐƯA VÀO QUYẾT TOÁN</v>
          </cell>
        </row>
      </sheetData>
      <sheetData sheetId="5199">
        <row r="4">
          <cell r="A4" t="str">
            <v>BẢNG TÍNH TOÁN, ĐO BÓC KHỐI LƯỢNG HOÀN THÀNH ĐƯA VÀO QUYẾT TOÁN</v>
          </cell>
        </row>
      </sheetData>
      <sheetData sheetId="5200">
        <row r="4">
          <cell r="A4" t="str">
            <v>BẢNG TÍNH TOÁN, ĐO BÓC KHỐI LƯỢNG HOÀN THÀNH ĐƯA VÀO QUYẾT TOÁN</v>
          </cell>
        </row>
      </sheetData>
      <sheetData sheetId="5201">
        <row r="4">
          <cell r="A4" t="str">
            <v>BẢNG TÍNH TOÁN, ĐO BÓC KHỐI LƯỢNG HOÀN THÀNH ĐƯA VÀO QUYẾT TOÁN</v>
          </cell>
        </row>
      </sheetData>
      <sheetData sheetId="5202">
        <row r="4">
          <cell r="A4" t="str">
            <v>BẢNG TÍNH TOÁN, ĐO BÓC KHỐI LƯỢNG HOÀN THÀNH ĐƯA VÀO QUYẾT TOÁN</v>
          </cell>
        </row>
      </sheetData>
      <sheetData sheetId="5203">
        <row r="4">
          <cell r="A4" t="str">
            <v>BẢNG TÍNH TOÁN, ĐO BÓC KHỐI LƯỢNG HOÀN THÀNH ĐƯA VÀO QUYẾT TOÁN</v>
          </cell>
        </row>
      </sheetData>
      <sheetData sheetId="5204">
        <row r="4">
          <cell r="A4" t="str">
            <v>BẢNG TÍNH TOÁN, ĐO BÓC KHỐI LƯỢNG HOÀN THÀNH ĐƯA VÀO QUYẾT TOÁN</v>
          </cell>
        </row>
      </sheetData>
      <sheetData sheetId="5205">
        <row r="4">
          <cell r="A4" t="str">
            <v>BẢNG TÍNH TOÁN, ĐO BÓC KHỐI LƯỢNG HOÀN THÀNH ĐƯA VÀO QUYẾT TOÁN</v>
          </cell>
        </row>
      </sheetData>
      <sheetData sheetId="5206">
        <row r="4">
          <cell r="A4" t="str">
            <v>BẢNG TÍNH TOÁN, ĐO BÓC KHỐI LƯỢNG HOÀN THÀNH ĐƯA VÀO QUYẾT TOÁN</v>
          </cell>
        </row>
      </sheetData>
      <sheetData sheetId="5207">
        <row r="4">
          <cell r="A4" t="str">
            <v>BẢNG TÍNH TOÁN, ĐO BÓC KHỐI LƯỢNG HOÀN THÀNH ĐƯA VÀO QUYẾT TOÁN</v>
          </cell>
        </row>
      </sheetData>
      <sheetData sheetId="5208">
        <row r="4">
          <cell r="A4" t="str">
            <v>BẢNG TÍNH TOÁN, ĐO BÓC KHỐI LƯỢNG HOÀN THÀNH ĐƯA VÀO QUYẾT TOÁN</v>
          </cell>
        </row>
      </sheetData>
      <sheetData sheetId="5209">
        <row r="4">
          <cell r="A4" t="str">
            <v>BẢNG TÍNH TOÁN, ĐO BÓC KHỐI LƯỢNG HOÀN THÀNH ĐƯA VÀO QUYẾT TOÁN</v>
          </cell>
        </row>
      </sheetData>
      <sheetData sheetId="5210">
        <row r="4">
          <cell r="A4" t="str">
            <v>BẢNG TÍNH TOÁN, ĐO BÓC KHỐI LƯỢNG HOÀN THÀNH ĐƯA VÀO QUYẾT TOÁN</v>
          </cell>
        </row>
      </sheetData>
      <sheetData sheetId="5211">
        <row r="4">
          <cell r="A4" t="str">
            <v>BẢNG TÍNH TOÁN, ĐO BÓC KHỐI LƯỢNG HOÀN THÀNH ĐƯA VÀO QUYẾT TOÁN</v>
          </cell>
        </row>
      </sheetData>
      <sheetData sheetId="5212">
        <row r="4">
          <cell r="A4" t="str">
            <v>BẢNG TÍNH TOÁN, ĐO BÓC KHỐI LƯỢNG HOÀN THÀNH ĐƯA VÀO QUYẾT TOÁN</v>
          </cell>
        </row>
      </sheetData>
      <sheetData sheetId="5213">
        <row r="4">
          <cell r="A4" t="str">
            <v>BẢNG TÍNH TOÁN, ĐO BÓC KHỐI LƯỢNG HOÀN THÀNH ĐƯA VÀO QUYẾT TOÁN</v>
          </cell>
        </row>
      </sheetData>
      <sheetData sheetId="5214">
        <row r="4">
          <cell r="A4" t="str">
            <v>BẢNG TÍNH TOÁN, ĐO BÓC KHỐI LƯỢNG HOÀN THÀNH ĐƯA VÀO QUYẾT TOÁN</v>
          </cell>
        </row>
      </sheetData>
      <sheetData sheetId="5215">
        <row r="4">
          <cell r="A4" t="str">
            <v>BẢNG TÍNH TOÁN, ĐO BÓC KHỐI LƯỢNG HOÀN THÀNH ĐƯA VÀO QUYẾT TOÁN</v>
          </cell>
        </row>
      </sheetData>
      <sheetData sheetId="5216">
        <row r="4">
          <cell r="A4" t="str">
            <v>BẢNG TÍNH TOÁN, ĐO BÓC KHỐI LƯỢNG HOÀN THÀNH ĐƯA VÀO QUYẾT TOÁN</v>
          </cell>
        </row>
      </sheetData>
      <sheetData sheetId="5217">
        <row r="4">
          <cell r="A4" t="str">
            <v>BẢNG TÍNH TOÁN, ĐO BÓC KHỐI LƯỢNG HOÀN THÀNH ĐƯA VÀO QUYẾT TOÁN</v>
          </cell>
        </row>
      </sheetData>
      <sheetData sheetId="5218">
        <row r="4">
          <cell r="A4" t="str">
            <v>BẢNG TÍNH TOÁN, ĐO BÓC KHỐI LƯỢNG HOÀN THÀNH ĐƯA VÀO QUYẾT TOÁN</v>
          </cell>
        </row>
      </sheetData>
      <sheetData sheetId="5219">
        <row r="4">
          <cell r="A4" t="str">
            <v>BẢNG TÍNH TOÁN, ĐO BÓC KHỐI LƯỢNG HOÀN THÀNH ĐƯA VÀO QUYẾT TOÁN</v>
          </cell>
        </row>
      </sheetData>
      <sheetData sheetId="5220">
        <row r="4">
          <cell r="A4" t="str">
            <v>BẢNG TÍNH TOÁN, ĐO BÓC KHỐI LƯỢNG HOÀN THÀNH ĐƯA VÀO QUYẾT TOÁN</v>
          </cell>
        </row>
      </sheetData>
      <sheetData sheetId="5221">
        <row r="4">
          <cell r="A4" t="str">
            <v>BẢNG TÍNH TOÁN, ĐO BÓC KHỐI LƯỢNG HOÀN THÀNH ĐƯA VÀO QUYẾT TOÁN</v>
          </cell>
        </row>
      </sheetData>
      <sheetData sheetId="5222">
        <row r="4">
          <cell r="A4" t="str">
            <v>BẢNG TÍNH TOÁN, ĐO BÓC KHỐI LƯỢNG HOÀN THÀNH ĐƯA VÀO QUYẾT TOÁN</v>
          </cell>
        </row>
      </sheetData>
      <sheetData sheetId="5223">
        <row r="4">
          <cell r="A4" t="str">
            <v>BẢNG TÍNH TOÁN, ĐO BÓC KHỐI LƯỢNG HOÀN THÀNH ĐƯA VÀO QUYẾT TOÁN</v>
          </cell>
        </row>
      </sheetData>
      <sheetData sheetId="5224">
        <row r="4">
          <cell r="A4" t="str">
            <v>BẢNG TÍNH TOÁN, ĐO BÓC KHỐI LƯỢNG HOÀN THÀNH ĐƯA VÀO QUYẾT TOÁN</v>
          </cell>
        </row>
      </sheetData>
      <sheetData sheetId="5225">
        <row r="4">
          <cell r="A4" t="str">
            <v>BẢNG TÍNH TOÁN, ĐO BÓC KHỐI LƯỢNG HOÀN THÀNH ĐƯA VÀO QUYẾT TOÁN</v>
          </cell>
        </row>
      </sheetData>
      <sheetData sheetId="5226">
        <row r="4">
          <cell r="A4" t="str">
            <v>BẢNG TÍNH TOÁN, ĐO BÓC KHỐI LƯỢNG HOÀN THÀNH ĐƯA VÀO QUYẾT TOÁN</v>
          </cell>
        </row>
      </sheetData>
      <sheetData sheetId="5227">
        <row r="4">
          <cell r="A4" t="str">
            <v>BẢNG TÍNH TOÁN, ĐO BÓC KHỐI LƯỢNG HOÀN THÀNH ĐƯA VÀO QUYẾT TOÁN</v>
          </cell>
        </row>
      </sheetData>
      <sheetData sheetId="5228">
        <row r="4">
          <cell r="A4" t="str">
            <v>BẢNG TÍNH TOÁN, ĐO BÓC KHỐI LƯỢNG HOÀN THÀNH ĐƯA VÀO QUYẾT TOÁN</v>
          </cell>
        </row>
      </sheetData>
      <sheetData sheetId="5229">
        <row r="4">
          <cell r="A4" t="str">
            <v>BẢNG TÍNH TOÁN, ĐO BÓC KHỐI LƯỢNG HOÀN THÀNH ĐƯA VÀO QUYẾT TOÁN</v>
          </cell>
        </row>
      </sheetData>
      <sheetData sheetId="5230">
        <row r="4">
          <cell r="A4" t="str">
            <v>BẢNG TÍNH TOÁN, ĐO BÓC KHỐI LƯỢNG HOÀN THÀNH ĐƯA VÀO QUYẾT TOÁN</v>
          </cell>
        </row>
      </sheetData>
      <sheetData sheetId="5231">
        <row r="4">
          <cell r="A4" t="str">
            <v>BẢNG TÍNH TOÁN, ĐO BÓC KHỐI LƯỢNG HOÀN THÀNH ĐƯA VÀO QUYẾT TOÁN</v>
          </cell>
        </row>
      </sheetData>
      <sheetData sheetId="5232">
        <row r="4">
          <cell r="A4" t="str">
            <v>BẢNG TÍNH TOÁN, ĐO BÓC KHỐI LƯỢNG HOÀN THÀNH ĐƯA VÀO QUYẾT TOÁN</v>
          </cell>
        </row>
      </sheetData>
      <sheetData sheetId="5233">
        <row r="4">
          <cell r="A4" t="str">
            <v>BẢNG TÍNH TOÁN, ĐO BÓC KHỐI LƯỢNG HOÀN THÀNH ĐƯA VÀO QUYẾT TOÁN</v>
          </cell>
        </row>
      </sheetData>
      <sheetData sheetId="5234">
        <row r="4">
          <cell r="A4" t="str">
            <v>BẢNG TÍNH TOÁN, ĐO BÓC KHỐI LƯỢNG HOÀN THÀNH ĐƯA VÀO QUYẾT TOÁN</v>
          </cell>
        </row>
      </sheetData>
      <sheetData sheetId="5235">
        <row r="4">
          <cell r="A4" t="str">
            <v>BẢNG TÍNH TOÁN, ĐO BÓC KHỐI LƯỢNG HOÀN THÀNH ĐƯA VÀO QUYẾT TOÁN</v>
          </cell>
        </row>
      </sheetData>
      <sheetData sheetId="5236">
        <row r="4">
          <cell r="A4" t="str">
            <v>BẢNG TÍNH TOÁN, ĐO BÓC KHỐI LƯỢNG HOÀN THÀNH ĐƯA VÀO QUYẾT TOÁN</v>
          </cell>
        </row>
      </sheetData>
      <sheetData sheetId="5237">
        <row r="4">
          <cell r="A4" t="str">
            <v>BẢNG TÍNH TOÁN, ĐO BÓC KHỐI LƯỢNG HOÀN THÀNH ĐƯA VÀO QUYẾT TOÁN</v>
          </cell>
        </row>
      </sheetData>
      <sheetData sheetId="5238">
        <row r="4">
          <cell r="A4" t="str">
            <v>BẢNG TÍNH TOÁN, ĐO BÓC KHỐI LƯỢNG HOÀN THÀNH ĐƯA VÀO QUYẾT TOÁN</v>
          </cell>
        </row>
      </sheetData>
      <sheetData sheetId="5239">
        <row r="4">
          <cell r="A4" t="str">
            <v>BẢNG TÍNH TOÁN, ĐO BÓC KHỐI LƯỢNG HOÀN THÀNH ĐƯA VÀO QUYẾT TOÁN</v>
          </cell>
        </row>
      </sheetData>
      <sheetData sheetId="5240">
        <row r="4">
          <cell r="A4" t="str">
            <v>BẢNG TÍNH TOÁN, ĐO BÓC KHỐI LƯỢNG HOÀN THÀNH ĐƯA VÀO QUYẾT TOÁN</v>
          </cell>
        </row>
      </sheetData>
      <sheetData sheetId="5241">
        <row r="4">
          <cell r="A4" t="str">
            <v>BẢNG TÍNH TOÁN, ĐO BÓC KHỐI LƯỢNG HOÀN THÀNH ĐƯA VÀO QUYẾT TOÁN</v>
          </cell>
        </row>
      </sheetData>
      <sheetData sheetId="5242">
        <row r="4">
          <cell r="A4" t="str">
            <v>BẢNG TÍNH TOÁN, ĐO BÓC KHỐI LƯỢNG HOÀN THÀNH ĐƯA VÀO QUYẾT TOÁN</v>
          </cell>
        </row>
      </sheetData>
      <sheetData sheetId="5243">
        <row r="4">
          <cell r="A4" t="str">
            <v>BẢNG TÍNH TOÁN, ĐO BÓC KHỐI LƯỢNG HOÀN THÀNH ĐƯA VÀO QUYẾT TOÁN</v>
          </cell>
        </row>
      </sheetData>
      <sheetData sheetId="5244">
        <row r="4">
          <cell r="A4" t="str">
            <v>BẢNG TÍNH TOÁN, ĐO BÓC KHỐI LƯỢNG HOÀN THÀNH ĐƯA VÀO QUYẾT TOÁN</v>
          </cell>
        </row>
      </sheetData>
      <sheetData sheetId="5245">
        <row r="4">
          <cell r="A4" t="str">
            <v>BẢNG TÍNH TOÁN, ĐO BÓC KHỐI LƯỢNG HOÀN THÀNH ĐƯA VÀO QUYẾT TOÁN</v>
          </cell>
        </row>
      </sheetData>
      <sheetData sheetId="5246">
        <row r="4">
          <cell r="A4" t="str">
            <v>BẢNG TÍNH TOÁN, ĐO BÓC KHỐI LƯỢNG HOÀN THÀNH ĐƯA VÀO QUYẾT TOÁN</v>
          </cell>
        </row>
      </sheetData>
      <sheetData sheetId="5247">
        <row r="4">
          <cell r="A4" t="str">
            <v>BẢNG TÍNH TOÁN, ĐO BÓC KHỐI LƯỢNG HOÀN THÀNH ĐƯA VÀO QUYẾT TOÁN</v>
          </cell>
        </row>
      </sheetData>
      <sheetData sheetId="5248">
        <row r="4">
          <cell r="A4" t="str">
            <v>BẢNG TÍNH TOÁN, ĐO BÓC KHỐI LƯỢNG HOÀN THÀNH ĐƯA VÀO QUYẾT TOÁN</v>
          </cell>
        </row>
      </sheetData>
      <sheetData sheetId="5249">
        <row r="4">
          <cell r="A4" t="str">
            <v>BẢNG TÍNH TOÁN, ĐO BÓC KHỐI LƯỢNG HOÀN THÀNH ĐƯA VÀO QUYẾT TOÁN</v>
          </cell>
        </row>
      </sheetData>
      <sheetData sheetId="5250">
        <row r="4">
          <cell r="A4" t="str">
            <v>BẢNG TÍNH TOÁN, ĐO BÓC KHỐI LƯỢNG HOÀN THÀNH ĐƯA VÀO QUYẾT TOÁN</v>
          </cell>
        </row>
      </sheetData>
      <sheetData sheetId="5251">
        <row r="4">
          <cell r="A4" t="str">
            <v>BẢNG TÍNH TOÁN, ĐO BÓC KHỐI LƯỢNG HOÀN THÀNH ĐƯA VÀO QUYẾT TOÁN</v>
          </cell>
        </row>
      </sheetData>
      <sheetData sheetId="5252">
        <row r="4">
          <cell r="A4" t="str">
            <v>BẢNG TÍNH TOÁN, ĐO BÓC KHỐI LƯỢNG HOÀN THÀNH ĐƯA VÀO QUYẾT TOÁN</v>
          </cell>
        </row>
      </sheetData>
      <sheetData sheetId="5253">
        <row r="4">
          <cell r="A4" t="str">
            <v>BẢNG TÍNH TOÁN, ĐO BÓC KHỐI LƯỢNG HOÀN THÀNH ĐƯA VÀO QUYẾT TOÁN</v>
          </cell>
        </row>
      </sheetData>
      <sheetData sheetId="5254">
        <row r="4">
          <cell r="A4" t="str">
            <v>BẢNG TÍNH TOÁN, ĐO BÓC KHỐI LƯỢNG HOÀN THÀNH ĐƯA VÀO QUYẾT TOÁN</v>
          </cell>
        </row>
      </sheetData>
      <sheetData sheetId="5255">
        <row r="4">
          <cell r="A4" t="str">
            <v>BẢNG TÍNH TOÁN, ĐO BÓC KHỐI LƯỢNG HOÀN THÀNH ĐƯA VÀO QUYẾT TOÁN</v>
          </cell>
        </row>
      </sheetData>
      <sheetData sheetId="5256">
        <row r="4">
          <cell r="A4" t="str">
            <v>BẢNG TÍNH TOÁN, ĐO BÓC KHỐI LƯỢNG HOÀN THÀNH ĐƯA VÀO QUYẾT TOÁN</v>
          </cell>
        </row>
      </sheetData>
      <sheetData sheetId="5257">
        <row r="4">
          <cell r="A4" t="str">
            <v>BẢNG TÍNH TOÁN, ĐO BÓC KHỐI LƯỢNG HOÀN THÀNH ĐƯA VÀO QUYẾT TOÁN</v>
          </cell>
        </row>
      </sheetData>
      <sheetData sheetId="5258">
        <row r="4">
          <cell r="A4" t="str">
            <v>BẢNG TÍNH TOÁN, ĐO BÓC KHỐI LƯỢNG HOÀN THÀNH ĐƯA VÀO QUYẾT TOÁN</v>
          </cell>
        </row>
      </sheetData>
      <sheetData sheetId="5259">
        <row r="4">
          <cell r="A4" t="str">
            <v>BẢNG TÍNH TOÁN, ĐO BÓC KHỐI LƯỢNG HOÀN THÀNH ĐƯA VÀO QUYẾT TOÁN</v>
          </cell>
        </row>
      </sheetData>
      <sheetData sheetId="5260">
        <row r="4">
          <cell r="A4" t="str">
            <v>BẢNG TÍNH TOÁN, ĐO BÓC KHỐI LƯỢNG HOÀN THÀNH ĐƯA VÀO QUYẾT TOÁN</v>
          </cell>
        </row>
      </sheetData>
      <sheetData sheetId="5261">
        <row r="4">
          <cell r="A4" t="str">
            <v>BẢNG TÍNH TOÁN, ĐO BÓC KHỐI LƯỢNG HOÀN THÀNH ĐƯA VÀO QUYẾT TOÁN</v>
          </cell>
        </row>
      </sheetData>
      <sheetData sheetId="5262">
        <row r="4">
          <cell r="A4" t="str">
            <v>BẢNG TÍNH TOÁN, ĐO BÓC KHỐI LƯỢNG HOÀN THÀNH ĐƯA VÀO QUYẾT TOÁN</v>
          </cell>
        </row>
      </sheetData>
      <sheetData sheetId="5263">
        <row r="4">
          <cell r="A4" t="str">
            <v>BẢNG TÍNH TOÁN, ĐO BÓC KHỐI LƯỢNG HOÀN THÀNH ĐƯA VÀO QUYẾT TOÁN</v>
          </cell>
        </row>
      </sheetData>
      <sheetData sheetId="5264">
        <row r="4">
          <cell r="A4" t="str">
            <v>BẢNG TÍNH TOÁN, ĐO BÓC KHỐI LƯỢNG HOÀN THÀNH ĐƯA VÀO QUYẾT TOÁN</v>
          </cell>
        </row>
      </sheetData>
      <sheetData sheetId="5265">
        <row r="4">
          <cell r="A4" t="str">
            <v>BẢNG TÍNH TOÁN, ĐO BÓC KHỐI LƯỢNG HOÀN THÀNH ĐƯA VÀO QUYẾT TOÁN</v>
          </cell>
        </row>
      </sheetData>
      <sheetData sheetId="5266">
        <row r="4">
          <cell r="A4" t="str">
            <v>BẢNG TÍNH TOÁN, ĐO BÓC KHỐI LƯỢNG HOÀN THÀNH ĐƯA VÀO QUYẾT TOÁN</v>
          </cell>
        </row>
      </sheetData>
      <sheetData sheetId="5267">
        <row r="4">
          <cell r="A4" t="str">
            <v>BẢNG TÍNH TOÁN, ĐO BÓC KHỐI LƯỢNG HOÀN THÀNH ĐƯA VÀO QUYẾT TOÁN</v>
          </cell>
        </row>
      </sheetData>
      <sheetData sheetId="5268">
        <row r="4">
          <cell r="A4" t="str">
            <v>BẢNG TÍNH TOÁN, ĐO BÓC KHỐI LƯỢNG HOÀN THÀNH ĐƯA VÀO QUYẾT TOÁN</v>
          </cell>
        </row>
      </sheetData>
      <sheetData sheetId="5269">
        <row r="4">
          <cell r="A4" t="str">
            <v>BẢNG TÍNH TOÁN, ĐO BÓC KHỐI LƯỢNG HOÀN THÀNH ĐƯA VÀO QUYẾT TOÁN</v>
          </cell>
        </row>
      </sheetData>
      <sheetData sheetId="5270">
        <row r="4">
          <cell r="A4" t="str">
            <v>BẢNG TÍNH TOÁN, ĐO BÓC KHỐI LƯỢNG HOÀN THÀNH ĐƯA VÀO QUYẾT TOÁN</v>
          </cell>
        </row>
      </sheetData>
      <sheetData sheetId="5271">
        <row r="4">
          <cell r="A4" t="str">
            <v>BẢNG TÍNH TOÁN, ĐO BÓC KHỐI LƯỢNG HOÀN THÀNH ĐƯA VÀO QUYẾT TOÁN</v>
          </cell>
        </row>
      </sheetData>
      <sheetData sheetId="5272">
        <row r="4">
          <cell r="A4" t="str">
            <v>BẢNG TÍNH TOÁN, ĐO BÓC KHỐI LƯỢNG HOÀN THÀNH ĐƯA VÀO QUYẾT TOÁN</v>
          </cell>
        </row>
      </sheetData>
      <sheetData sheetId="5273">
        <row r="4">
          <cell r="A4" t="str">
            <v>BẢNG TÍNH TOÁN, ĐO BÓC KHỐI LƯỢNG HOÀN THÀNH ĐƯA VÀO QUYẾT TOÁN</v>
          </cell>
        </row>
      </sheetData>
      <sheetData sheetId="5274">
        <row r="4">
          <cell r="A4" t="str">
            <v>BẢNG TÍNH TOÁN, ĐO BÓC KHỐI LƯỢNG HOÀN THÀNH ĐƯA VÀO QUYẾT TOÁN</v>
          </cell>
        </row>
      </sheetData>
      <sheetData sheetId="5275">
        <row r="4">
          <cell r="A4" t="str">
            <v>BẢNG TÍNH TOÁN, ĐO BÓC KHỐI LƯỢNG HOÀN THÀNH ĐƯA VÀO QUYẾT TOÁN</v>
          </cell>
        </row>
      </sheetData>
      <sheetData sheetId="5276">
        <row r="4">
          <cell r="A4" t="str">
            <v>BẢNG TÍNH TOÁN, ĐO BÓC KHỐI LƯỢNG HOÀN THÀNH ĐƯA VÀO QUYẾT TOÁN</v>
          </cell>
        </row>
      </sheetData>
      <sheetData sheetId="5277">
        <row r="4">
          <cell r="A4" t="str">
            <v>BẢNG TÍNH TOÁN, ĐO BÓC KHỐI LƯỢNG HOÀN THÀNH ĐƯA VÀO QUYẾT TOÁN</v>
          </cell>
        </row>
      </sheetData>
      <sheetData sheetId="5278">
        <row r="4">
          <cell r="A4" t="str">
            <v>BẢNG TÍNH TOÁN, ĐO BÓC KHỐI LƯỢNG HOÀN THÀNH ĐƯA VÀO QUYẾT TOÁN</v>
          </cell>
        </row>
      </sheetData>
      <sheetData sheetId="5279">
        <row r="4">
          <cell r="A4" t="str">
            <v>BẢNG TÍNH TOÁN, ĐO BÓC KHỐI LƯỢNG HOÀN THÀNH ĐƯA VÀO QUYẾT TOÁN</v>
          </cell>
        </row>
      </sheetData>
      <sheetData sheetId="5280">
        <row r="4">
          <cell r="A4" t="str">
            <v>BẢNG TÍNH TOÁN, ĐO BÓC KHỐI LƯỢNG HOÀN THÀNH ĐƯA VÀO QUYẾT TOÁN</v>
          </cell>
        </row>
      </sheetData>
      <sheetData sheetId="5281">
        <row r="4">
          <cell r="A4" t="str">
            <v>BẢNG TÍNH TOÁN, ĐO BÓC KHỐI LƯỢNG HOÀN THÀNH ĐƯA VÀO QUYẾT TOÁN</v>
          </cell>
        </row>
      </sheetData>
      <sheetData sheetId="5282">
        <row r="4">
          <cell r="A4" t="str">
            <v>BẢNG TÍNH TOÁN, ĐO BÓC KHỐI LƯỢNG HOÀN THÀNH ĐƯA VÀO QUYẾT TOÁN</v>
          </cell>
        </row>
      </sheetData>
      <sheetData sheetId="5283">
        <row r="4">
          <cell r="A4" t="str">
            <v>BẢNG TÍNH TOÁN, ĐO BÓC KHỐI LƯỢNG HOÀN THÀNH ĐƯA VÀO QUYẾT TOÁN</v>
          </cell>
        </row>
      </sheetData>
      <sheetData sheetId="5284">
        <row r="4">
          <cell r="A4" t="str">
            <v>BẢNG TÍNH TOÁN, ĐO BÓC KHỐI LƯỢNG HOÀN THÀNH ĐƯA VÀO QUYẾT TOÁN</v>
          </cell>
        </row>
      </sheetData>
      <sheetData sheetId="5285">
        <row r="4">
          <cell r="A4" t="str">
            <v>BẢNG TÍNH TOÁN, ĐO BÓC KHỐI LƯỢNG HOÀN THÀNH ĐƯA VÀO QUYẾT TOÁN</v>
          </cell>
        </row>
      </sheetData>
      <sheetData sheetId="5286">
        <row r="4">
          <cell r="A4" t="str">
            <v>BẢNG TÍNH TOÁN, ĐO BÓC KHỐI LƯỢNG HOÀN THÀNH ĐƯA VÀO QUYẾT TOÁN</v>
          </cell>
        </row>
      </sheetData>
      <sheetData sheetId="5287">
        <row r="4">
          <cell r="A4" t="str">
            <v>BẢNG TÍNH TOÁN, ĐO BÓC KHỐI LƯỢNG HOÀN THÀNH ĐƯA VÀO QUYẾT TOÁN</v>
          </cell>
        </row>
      </sheetData>
      <sheetData sheetId="5288">
        <row r="4">
          <cell r="A4" t="str">
            <v>BẢNG TÍNH TOÁN, ĐO BÓC KHỐI LƯỢNG HOÀN THÀNH ĐƯA VÀO QUYẾT TOÁN</v>
          </cell>
        </row>
      </sheetData>
      <sheetData sheetId="5289">
        <row r="4">
          <cell r="A4" t="str">
            <v>BẢNG TÍNH TOÁN, ĐO BÓC KHỐI LƯỢNG HOÀN THÀNH ĐƯA VÀO QUYẾT TOÁN</v>
          </cell>
        </row>
      </sheetData>
      <sheetData sheetId="5290">
        <row r="4">
          <cell r="A4" t="str">
            <v>BẢNG TÍNH TOÁN, ĐO BÓC KHỐI LƯỢNG HOÀN THÀNH ĐƯA VÀO QUYẾT TOÁN</v>
          </cell>
        </row>
      </sheetData>
      <sheetData sheetId="5291">
        <row r="4">
          <cell r="A4" t="str">
            <v>BẢNG TÍNH TOÁN, ĐO BÓC KHỐI LƯỢNG HOÀN THÀNH ĐƯA VÀO QUYẾT TOÁN</v>
          </cell>
        </row>
      </sheetData>
      <sheetData sheetId="5292">
        <row r="4">
          <cell r="A4" t="str">
            <v>BẢNG TÍNH TOÁN, ĐO BÓC KHỐI LƯỢNG HOÀN THÀNH ĐƯA VÀO QUYẾT TOÁN</v>
          </cell>
        </row>
      </sheetData>
      <sheetData sheetId="5293">
        <row r="4">
          <cell r="A4" t="str">
            <v>BẢNG TÍNH TOÁN, ĐO BÓC KHỐI LƯỢNG HOÀN THÀNH ĐƯA VÀO QUYẾT TOÁN</v>
          </cell>
        </row>
      </sheetData>
      <sheetData sheetId="5294">
        <row r="4">
          <cell r="A4" t="str">
            <v>BẢNG TÍNH TOÁN, ĐO BÓC KHỐI LƯỢNG HOÀN THÀNH ĐƯA VÀO QUYẾT TOÁN</v>
          </cell>
        </row>
      </sheetData>
      <sheetData sheetId="5295">
        <row r="4">
          <cell r="A4" t="str">
            <v>BẢNG TÍNH TOÁN, ĐO BÓC KHỐI LƯỢNG HOÀN THÀNH ĐƯA VÀO QUYẾT TOÁN</v>
          </cell>
        </row>
      </sheetData>
      <sheetData sheetId="5296">
        <row r="4">
          <cell r="A4" t="str">
            <v>BẢNG TÍNH TOÁN, ĐO BÓC KHỐI LƯỢNG HOÀN THÀNH ĐƯA VÀO QUYẾT TOÁN</v>
          </cell>
        </row>
      </sheetData>
      <sheetData sheetId="5297">
        <row r="4">
          <cell r="A4" t="str">
            <v>BẢNG TÍNH TOÁN, ĐO BÓC KHỐI LƯỢNG HOÀN THÀNH ĐƯA VÀO QUYẾT TOÁN</v>
          </cell>
        </row>
      </sheetData>
      <sheetData sheetId="5298">
        <row r="4">
          <cell r="A4" t="str">
            <v>BẢNG TÍNH TOÁN, ĐO BÓC KHỐI LƯỢNG HOÀN THÀNH ĐƯA VÀO QUYẾT TOÁN</v>
          </cell>
        </row>
      </sheetData>
      <sheetData sheetId="5299">
        <row r="4">
          <cell r="A4" t="str">
            <v>BẢNG TÍNH TOÁN, ĐO BÓC KHỐI LƯỢNG HOÀN THÀNH ĐƯA VÀO QUYẾT TOÁN</v>
          </cell>
        </row>
      </sheetData>
      <sheetData sheetId="5300">
        <row r="4">
          <cell r="A4" t="str">
            <v>BẢNG TÍNH TOÁN, ĐO BÓC KHỐI LƯỢNG HOÀN THÀNH ĐƯA VÀO QUYẾT TOÁN</v>
          </cell>
        </row>
      </sheetData>
      <sheetData sheetId="5301">
        <row r="4">
          <cell r="A4" t="str">
            <v>BẢNG TÍNH TOÁN, ĐO BÓC KHỐI LƯỢNG HOÀN THÀNH ĐƯA VÀO QUYẾT TOÁN</v>
          </cell>
        </row>
      </sheetData>
      <sheetData sheetId="5302">
        <row r="4">
          <cell r="A4" t="str">
            <v>BẢNG TÍNH TOÁN, ĐO BÓC KHỐI LƯỢNG HOÀN THÀNH ĐƯA VÀO QUYẾT TOÁN</v>
          </cell>
        </row>
      </sheetData>
      <sheetData sheetId="5303">
        <row r="4">
          <cell r="A4" t="str">
            <v>BẢNG TÍNH TOÁN, ĐO BÓC KHỐI LƯỢNG HOÀN THÀNH ĐƯA VÀO QUYẾT TOÁN</v>
          </cell>
        </row>
      </sheetData>
      <sheetData sheetId="5304">
        <row r="4">
          <cell r="A4" t="str">
            <v>BẢNG TÍNH TOÁN, ĐO BÓC KHỐI LƯỢNG HOÀN THÀNH ĐƯA VÀO QUYẾT TOÁN</v>
          </cell>
        </row>
      </sheetData>
      <sheetData sheetId="5305">
        <row r="4">
          <cell r="A4" t="str">
            <v>BẢNG TÍNH TOÁN, ĐO BÓC KHỐI LƯỢNG HOÀN THÀNH ĐƯA VÀO QUYẾT TOÁN</v>
          </cell>
        </row>
      </sheetData>
      <sheetData sheetId="5306">
        <row r="4">
          <cell r="A4" t="str">
            <v>BẢNG TÍNH TOÁN, ĐO BÓC KHỐI LƯỢNG HOÀN THÀNH ĐƯA VÀO QUYẾT TOÁN</v>
          </cell>
        </row>
      </sheetData>
      <sheetData sheetId="5307">
        <row r="4">
          <cell r="A4" t="str">
            <v>BẢNG TÍNH TOÁN, ĐO BÓC KHỐI LƯỢNG HOÀN THÀNH ĐƯA VÀO QUYẾT TOÁN</v>
          </cell>
        </row>
      </sheetData>
      <sheetData sheetId="5308">
        <row r="4">
          <cell r="A4" t="str">
            <v>BẢNG TÍNH TOÁN, ĐO BÓC KHỐI LƯỢNG HOÀN THÀNH ĐƯA VÀO QUYẾT TOÁN</v>
          </cell>
        </row>
      </sheetData>
      <sheetData sheetId="5309">
        <row r="4">
          <cell r="A4" t="str">
            <v>BẢNG TÍNH TOÁN, ĐO BÓC KHỐI LƯỢNG HOÀN THÀNH ĐƯA VÀO QUYẾT TOÁN</v>
          </cell>
        </row>
      </sheetData>
      <sheetData sheetId="5310">
        <row r="4">
          <cell r="A4" t="str">
            <v>BẢNG TÍNH TOÁN, ĐO BÓC KHỐI LƯỢNG HOÀN THÀNH ĐƯA VÀO QUYẾT TOÁN</v>
          </cell>
        </row>
      </sheetData>
      <sheetData sheetId="5311">
        <row r="4">
          <cell r="A4" t="str">
            <v>BẢNG TÍNH TOÁN, ĐO BÓC KHỐI LƯỢNG HOÀN THÀNH ĐƯA VÀO QUYẾT TOÁN</v>
          </cell>
        </row>
      </sheetData>
      <sheetData sheetId="5312">
        <row r="4">
          <cell r="A4" t="str">
            <v>BẢNG TÍNH TOÁN, ĐO BÓC KHỐI LƯỢNG HOÀN THÀNH ĐƯA VÀO QUYẾT TOÁN</v>
          </cell>
        </row>
      </sheetData>
      <sheetData sheetId="5313">
        <row r="4">
          <cell r="A4" t="str">
            <v>BẢNG TÍNH TOÁN, ĐO BÓC KHỐI LƯỢNG HOÀN THÀNH ĐƯA VÀO QUYẾT TOÁN</v>
          </cell>
        </row>
      </sheetData>
      <sheetData sheetId="5314">
        <row r="4">
          <cell r="A4" t="str">
            <v>BẢNG TÍNH TOÁN, ĐO BÓC KHỐI LƯỢNG HOÀN THÀNH ĐƯA VÀO QUYẾT TOÁN</v>
          </cell>
        </row>
      </sheetData>
      <sheetData sheetId="5315">
        <row r="4">
          <cell r="A4" t="str">
            <v>BẢNG TÍNH TOÁN, ĐO BÓC KHỐI LƯỢNG HOÀN THÀNH ĐƯA VÀO QUYẾT TOÁN</v>
          </cell>
        </row>
      </sheetData>
      <sheetData sheetId="5316">
        <row r="4">
          <cell r="A4" t="str">
            <v>BẢNG TÍNH TOÁN, ĐO BÓC KHỐI LƯỢNG HOÀN THÀNH ĐƯA VÀO QUYẾT TOÁN</v>
          </cell>
        </row>
      </sheetData>
      <sheetData sheetId="5317">
        <row r="4">
          <cell r="A4" t="str">
            <v>BẢNG TÍNH TOÁN, ĐO BÓC KHỐI LƯỢNG HOÀN THÀNH ĐƯA VÀO QUYẾT TOÁN</v>
          </cell>
        </row>
      </sheetData>
      <sheetData sheetId="5318">
        <row r="4">
          <cell r="A4" t="str">
            <v>BẢNG TÍNH TOÁN, ĐO BÓC KHỐI LƯỢNG HOÀN THÀNH ĐƯA VÀO QUYẾT TOÁN</v>
          </cell>
        </row>
      </sheetData>
      <sheetData sheetId="5319">
        <row r="4">
          <cell r="A4" t="str">
            <v>BẢNG TÍNH TOÁN, ĐO BÓC KHỐI LƯỢNG HOÀN THÀNH ĐƯA VÀO QUYẾT TOÁN</v>
          </cell>
        </row>
      </sheetData>
      <sheetData sheetId="5320">
        <row r="4">
          <cell r="A4" t="str">
            <v>BẢNG TÍNH TOÁN, ĐO BÓC KHỐI LƯỢNG HOÀN THÀNH ĐƯA VÀO QUYẾT TOÁN</v>
          </cell>
        </row>
      </sheetData>
      <sheetData sheetId="5321">
        <row r="4">
          <cell r="A4" t="str">
            <v>BẢNG TÍNH TOÁN, ĐO BÓC KHỐI LƯỢNG HOÀN THÀNH ĐƯA VÀO QUYẾT TOÁN</v>
          </cell>
        </row>
      </sheetData>
      <sheetData sheetId="5322">
        <row r="4">
          <cell r="A4" t="str">
            <v>BẢNG TÍNH TOÁN, ĐO BÓC KHỐI LƯỢNG HOÀN THÀNH ĐƯA VÀO QUYẾT TOÁN</v>
          </cell>
        </row>
      </sheetData>
      <sheetData sheetId="5323">
        <row r="4">
          <cell r="A4" t="str">
            <v>BẢNG TÍNH TOÁN, ĐO BÓC KHỐI LƯỢNG HOÀN THÀNH ĐƯA VÀO QUYẾT TOÁN</v>
          </cell>
        </row>
      </sheetData>
      <sheetData sheetId="5324">
        <row r="4">
          <cell r="A4" t="str">
            <v>BẢNG TÍNH TOÁN, ĐO BÓC KHỐI LƯỢNG HOÀN THÀNH ĐƯA VÀO QUYẾT TOÁN</v>
          </cell>
        </row>
      </sheetData>
      <sheetData sheetId="5325">
        <row r="4">
          <cell r="A4" t="str">
            <v>BẢNG TÍNH TOÁN, ĐO BÓC KHỐI LƯỢNG HOÀN THÀNH ĐƯA VÀO QUYẾT TOÁN</v>
          </cell>
        </row>
      </sheetData>
      <sheetData sheetId="5326">
        <row r="4">
          <cell r="A4" t="str">
            <v>BẢNG TÍNH TOÁN, ĐO BÓC KHỐI LƯỢNG HOÀN THÀNH ĐƯA VÀO QUYẾT TOÁN</v>
          </cell>
        </row>
      </sheetData>
      <sheetData sheetId="5327">
        <row r="4">
          <cell r="A4" t="str">
            <v>BẢNG TÍNH TOÁN, ĐO BÓC KHỐI LƯỢNG HOÀN THÀNH ĐƯA VÀO QUYẾT TOÁN</v>
          </cell>
        </row>
      </sheetData>
      <sheetData sheetId="5328">
        <row r="4">
          <cell r="A4" t="str">
            <v>BẢNG TÍNH TOÁN, ĐO BÓC KHỐI LƯỢNG HOÀN THÀNH ĐƯA VÀO QUYẾT TOÁN</v>
          </cell>
        </row>
      </sheetData>
      <sheetData sheetId="5329">
        <row r="4">
          <cell r="A4" t="str">
            <v>BẢNG TÍNH TOÁN, ĐO BÓC KHỐI LƯỢNG HOÀN THÀNH ĐƯA VÀO QUYẾT TOÁN</v>
          </cell>
        </row>
      </sheetData>
      <sheetData sheetId="5330">
        <row r="4">
          <cell r="A4" t="str">
            <v>BẢNG TÍNH TOÁN, ĐO BÓC KHỐI LƯỢNG HOÀN THÀNH ĐƯA VÀO QUYẾT TOÁN</v>
          </cell>
        </row>
      </sheetData>
      <sheetData sheetId="5331">
        <row r="4">
          <cell r="A4" t="str">
            <v>BẢNG TÍNH TOÁN, ĐO BÓC KHỐI LƯỢNG HOÀN THÀNH ĐƯA VÀO QUYẾT TOÁN</v>
          </cell>
        </row>
      </sheetData>
      <sheetData sheetId="5332">
        <row r="4">
          <cell r="A4" t="str">
            <v>BẢNG TÍNH TOÁN, ĐO BÓC KHỐI LƯỢNG HOÀN THÀNH ĐƯA VÀO QUYẾT TOÁN</v>
          </cell>
        </row>
      </sheetData>
      <sheetData sheetId="5333">
        <row r="4">
          <cell r="A4" t="str">
            <v>BẢNG TÍNH TOÁN, ĐO BÓC KHỐI LƯỢNG HOÀN THÀNH ĐƯA VÀO QUYẾT TOÁN</v>
          </cell>
        </row>
      </sheetData>
      <sheetData sheetId="5334">
        <row r="4">
          <cell r="A4" t="str">
            <v>BẢNG TÍNH TOÁN, ĐO BÓC KHỐI LƯỢNG HOÀN THÀNH ĐƯA VÀO QUYẾT TOÁN</v>
          </cell>
        </row>
      </sheetData>
      <sheetData sheetId="5335">
        <row r="4">
          <cell r="A4" t="str">
            <v>BẢNG TÍNH TOÁN, ĐO BÓC KHỐI LƯỢNG HOÀN THÀNH ĐƯA VÀO QUYẾT TOÁN</v>
          </cell>
        </row>
      </sheetData>
      <sheetData sheetId="5336">
        <row r="4">
          <cell r="A4" t="str">
            <v>BẢNG TÍNH TOÁN, ĐO BÓC KHỐI LƯỢNG HOÀN THÀNH ĐƯA VÀO QUYẾT TOÁN</v>
          </cell>
        </row>
      </sheetData>
      <sheetData sheetId="5337">
        <row r="4">
          <cell r="A4" t="str">
            <v>BẢNG TÍNH TOÁN, ĐO BÓC KHỐI LƯỢNG HOÀN THÀNH ĐƯA VÀO QUYẾT TOÁN</v>
          </cell>
        </row>
      </sheetData>
      <sheetData sheetId="5338">
        <row r="4">
          <cell r="A4" t="str">
            <v>BẢNG TÍNH TOÁN, ĐO BÓC KHỐI LƯỢNG HOÀN THÀNH ĐƯA VÀO QUYẾT TOÁN</v>
          </cell>
        </row>
      </sheetData>
      <sheetData sheetId="5339">
        <row r="4">
          <cell r="A4" t="str">
            <v>BẢNG TÍNH TOÁN, ĐO BÓC KHỐI LƯỢNG HOÀN THÀNH ĐƯA VÀO QUYẾT TOÁN</v>
          </cell>
        </row>
      </sheetData>
      <sheetData sheetId="5340">
        <row r="4">
          <cell r="A4" t="str">
            <v>BẢNG TÍNH TOÁN, ĐO BÓC KHỐI LƯỢNG HOÀN THÀNH ĐƯA VÀO QUYẾT TOÁN</v>
          </cell>
        </row>
      </sheetData>
      <sheetData sheetId="5341">
        <row r="4">
          <cell r="A4" t="str">
            <v>BẢNG TÍNH TOÁN, ĐO BÓC KHỐI LƯỢNG HOÀN THÀNH ĐƯA VÀO QUYẾT TOÁN</v>
          </cell>
        </row>
      </sheetData>
      <sheetData sheetId="5342">
        <row r="4">
          <cell r="A4" t="str">
            <v>BẢNG TÍNH TOÁN, ĐO BÓC KHỐI LƯỢNG HOÀN THÀNH ĐƯA VÀO QUYẾT TOÁN</v>
          </cell>
        </row>
      </sheetData>
      <sheetData sheetId="5343">
        <row r="4">
          <cell r="A4" t="str">
            <v>BẢNG TÍNH TOÁN, ĐO BÓC KHỐI LƯỢNG HOÀN THÀNH ĐƯA VÀO QUYẾT TOÁN</v>
          </cell>
        </row>
      </sheetData>
      <sheetData sheetId="5344">
        <row r="4">
          <cell r="A4" t="str">
            <v>BẢNG TÍNH TOÁN, ĐO BÓC KHỐI LƯỢNG HOÀN THÀNH ĐƯA VÀO QUYẾT TOÁN</v>
          </cell>
        </row>
      </sheetData>
      <sheetData sheetId="5345">
        <row r="4">
          <cell r="A4" t="str">
            <v>BẢNG TÍNH TOÁN, ĐO BÓC KHỐI LƯỢNG HOÀN THÀNH ĐƯA VÀO QUYẾT TOÁN</v>
          </cell>
        </row>
      </sheetData>
      <sheetData sheetId="5346">
        <row r="4">
          <cell r="A4" t="str">
            <v>BẢNG TÍNH TOÁN, ĐO BÓC KHỐI LƯỢNG HOÀN THÀNH ĐƯA VÀO QUYẾT TOÁN</v>
          </cell>
        </row>
      </sheetData>
      <sheetData sheetId="5347">
        <row r="4">
          <cell r="A4" t="str">
            <v>BẢNG TÍNH TOÁN, ĐO BÓC KHỐI LƯỢNG HOÀN THÀNH ĐƯA VÀO QUYẾT TOÁN</v>
          </cell>
        </row>
      </sheetData>
      <sheetData sheetId="5348">
        <row r="4">
          <cell r="A4" t="str">
            <v>BẢNG TÍNH TOÁN, ĐO BÓC KHỐI LƯỢNG HOÀN THÀNH ĐƯA VÀO QUYẾT TOÁN</v>
          </cell>
        </row>
      </sheetData>
      <sheetData sheetId="5349">
        <row r="4">
          <cell r="A4" t="str">
            <v>BẢNG TÍNH TOÁN, ĐO BÓC KHỐI LƯỢNG HOÀN THÀNH ĐƯA VÀO QUYẾT TOÁN</v>
          </cell>
        </row>
      </sheetData>
      <sheetData sheetId="5350">
        <row r="4">
          <cell r="A4" t="str">
            <v>BẢNG TÍNH TOÁN, ĐO BÓC KHỐI LƯỢNG HOÀN THÀNH ĐƯA VÀO QUYẾT TOÁN</v>
          </cell>
        </row>
      </sheetData>
      <sheetData sheetId="5351">
        <row r="4">
          <cell r="A4" t="str">
            <v>BẢNG TÍNH TOÁN, ĐO BÓC KHỐI LƯỢNG HOÀN THÀNH ĐƯA VÀO QUYẾT TOÁN</v>
          </cell>
        </row>
      </sheetData>
      <sheetData sheetId="5352">
        <row r="4">
          <cell r="A4" t="str">
            <v>BẢNG TÍNH TOÁN, ĐO BÓC KHỐI LƯỢNG HOÀN THÀNH ĐƯA VÀO QUYẾT TOÁN</v>
          </cell>
        </row>
      </sheetData>
      <sheetData sheetId="5353">
        <row r="4">
          <cell r="A4" t="str">
            <v>BẢNG TÍNH TOÁN, ĐO BÓC KHỐI LƯỢNG HOÀN THÀNH ĐƯA VÀO QUYẾT TOÁN</v>
          </cell>
        </row>
      </sheetData>
      <sheetData sheetId="5354">
        <row r="4">
          <cell r="A4" t="str">
            <v>BẢNG TÍNH TOÁN, ĐO BÓC KHỐI LƯỢNG HOÀN THÀNH ĐƯA VÀO QUYẾT TOÁN</v>
          </cell>
        </row>
      </sheetData>
      <sheetData sheetId="5355">
        <row r="4">
          <cell r="A4" t="str">
            <v>BẢNG TÍNH TOÁN, ĐO BÓC KHỐI LƯỢNG HOÀN THÀNH ĐƯA VÀO QUYẾT TOÁN</v>
          </cell>
        </row>
      </sheetData>
      <sheetData sheetId="5356">
        <row r="4">
          <cell r="A4" t="str">
            <v>BẢNG TÍNH TOÁN, ĐO BÓC KHỐI LƯỢNG HOÀN THÀNH ĐƯA VÀO QUYẾT TOÁN</v>
          </cell>
        </row>
      </sheetData>
      <sheetData sheetId="5357">
        <row r="4">
          <cell r="A4" t="str">
            <v>BẢNG TÍNH TOÁN, ĐO BÓC KHỐI LƯỢNG HOÀN THÀNH ĐƯA VÀO QUYẾT TOÁN</v>
          </cell>
        </row>
      </sheetData>
      <sheetData sheetId="5358">
        <row r="4">
          <cell r="A4" t="str">
            <v>BẢNG TÍNH TOÁN, ĐO BÓC KHỐI LƯỢNG HOÀN THÀNH ĐƯA VÀO QUYẾT TOÁN</v>
          </cell>
        </row>
      </sheetData>
      <sheetData sheetId="5359">
        <row r="4">
          <cell r="A4" t="str">
            <v>BẢNG TÍNH TOÁN, ĐO BÓC KHỐI LƯỢNG HOÀN THÀNH ĐƯA VÀO QUYẾT TOÁN</v>
          </cell>
        </row>
      </sheetData>
      <sheetData sheetId="5360">
        <row r="4">
          <cell r="A4" t="str">
            <v>BẢNG TÍNH TOÁN, ĐO BÓC KHỐI LƯỢNG HOÀN THÀNH ĐƯA VÀO QUYẾT TOÁN</v>
          </cell>
        </row>
      </sheetData>
      <sheetData sheetId="5361">
        <row r="4">
          <cell r="A4" t="str">
            <v>BẢNG TÍNH TOÁN, ĐO BÓC KHỐI LƯỢNG HOÀN THÀNH ĐƯA VÀO QUYẾT TOÁN</v>
          </cell>
        </row>
      </sheetData>
      <sheetData sheetId="5362">
        <row r="4">
          <cell r="A4" t="str">
            <v>BẢNG TÍNH TOÁN, ĐO BÓC KHỐI LƯỢNG HOÀN THÀNH ĐƯA VÀO QUYẾT TOÁN</v>
          </cell>
        </row>
      </sheetData>
      <sheetData sheetId="5363">
        <row r="4">
          <cell r="A4" t="str">
            <v>BẢNG TÍNH TOÁN, ĐO BÓC KHỐI LƯỢNG HOÀN THÀNH ĐƯA VÀO QUYẾT TOÁN</v>
          </cell>
        </row>
      </sheetData>
      <sheetData sheetId="5364">
        <row r="4">
          <cell r="A4" t="str">
            <v>BẢNG TÍNH TOÁN, ĐO BÓC KHỐI LƯỢNG HOÀN THÀNH ĐƯA VÀO QUYẾT TOÁN</v>
          </cell>
        </row>
      </sheetData>
      <sheetData sheetId="5365">
        <row r="4">
          <cell r="A4" t="str">
            <v>BẢNG TÍNH TOÁN, ĐO BÓC KHỐI LƯỢNG HOÀN THÀNH ĐƯA VÀO QUYẾT TOÁN</v>
          </cell>
        </row>
      </sheetData>
      <sheetData sheetId="5366">
        <row r="4">
          <cell r="A4" t="str">
            <v>BẢNG TÍNH TOÁN, ĐO BÓC KHỐI LƯỢNG HOÀN THÀNH ĐƯA VÀO QUYẾT TOÁN</v>
          </cell>
        </row>
      </sheetData>
      <sheetData sheetId="5367">
        <row r="4">
          <cell r="A4" t="str">
            <v>BẢNG TÍNH TOÁN, ĐO BÓC KHỐI LƯỢNG HOÀN THÀNH ĐƯA VÀO QUYẾT TOÁN</v>
          </cell>
        </row>
      </sheetData>
      <sheetData sheetId="5368">
        <row r="4">
          <cell r="A4" t="str">
            <v>BẢNG TÍNH TOÁN, ĐO BÓC KHỐI LƯỢNG HOÀN THÀNH ĐƯA VÀO QUYẾT TOÁN</v>
          </cell>
        </row>
      </sheetData>
      <sheetData sheetId="5369">
        <row r="4">
          <cell r="A4" t="str">
            <v>BẢNG TÍNH TOÁN, ĐO BÓC KHỐI LƯỢNG HOÀN THÀNH ĐƯA VÀO QUYẾT TOÁN</v>
          </cell>
        </row>
      </sheetData>
      <sheetData sheetId="5370">
        <row r="4">
          <cell r="A4" t="str">
            <v>BẢNG TÍNH TOÁN, ĐO BÓC KHỐI LƯỢNG HOÀN THÀNH ĐƯA VÀO QUYẾT TOÁN</v>
          </cell>
        </row>
      </sheetData>
      <sheetData sheetId="5371">
        <row r="4">
          <cell r="A4" t="str">
            <v>BẢNG TÍNH TOÁN, ĐO BÓC KHỐI LƯỢNG HOÀN THÀNH ĐƯA VÀO QUYẾT TOÁN</v>
          </cell>
        </row>
      </sheetData>
      <sheetData sheetId="5372">
        <row r="4">
          <cell r="A4" t="str">
            <v>BẢNG TÍNH TOÁN, ĐO BÓC KHỐI LƯỢNG HOÀN THÀNH ĐƯA VÀO QUYẾT TOÁN</v>
          </cell>
        </row>
      </sheetData>
      <sheetData sheetId="5373">
        <row r="4">
          <cell r="A4" t="str">
            <v>BẢNG TÍNH TOÁN, ĐO BÓC KHỐI LƯỢNG HOÀN THÀNH ĐƯA VÀO QUYẾT TOÁN</v>
          </cell>
        </row>
      </sheetData>
      <sheetData sheetId="5374">
        <row r="4">
          <cell r="A4" t="str">
            <v>BẢNG TÍNH TOÁN, ĐO BÓC KHỐI LƯỢNG HOÀN THÀNH ĐƯA VÀO QUYẾT TOÁN</v>
          </cell>
        </row>
      </sheetData>
      <sheetData sheetId="5375">
        <row r="4">
          <cell r="A4" t="str">
            <v>BẢNG TÍNH TOÁN, ĐO BÓC KHỐI LƯỢNG HOÀN THÀNH ĐƯA VÀO QUYẾT TOÁN</v>
          </cell>
        </row>
      </sheetData>
      <sheetData sheetId="5376">
        <row r="4">
          <cell r="A4" t="str">
            <v>BẢNG TÍNH TOÁN, ĐO BÓC KHỐI LƯỢNG HOÀN THÀNH ĐƯA VÀO QUYẾT TOÁN</v>
          </cell>
        </row>
      </sheetData>
      <sheetData sheetId="5377">
        <row r="4">
          <cell r="A4" t="str">
            <v>BẢNG TÍNH TOÁN, ĐO BÓC KHỐI LƯỢNG HOÀN THÀNH ĐƯA VÀO QUYẾT TOÁN</v>
          </cell>
        </row>
      </sheetData>
      <sheetData sheetId="5378">
        <row r="4">
          <cell r="A4" t="str">
            <v>BẢNG TÍNH TOÁN, ĐO BÓC KHỐI LƯỢNG HOÀN THÀNH ĐƯA VÀO QUYẾT TOÁN</v>
          </cell>
        </row>
      </sheetData>
      <sheetData sheetId="5379">
        <row r="4">
          <cell r="A4" t="str">
            <v>BẢNG TÍNH TOÁN, ĐO BÓC KHỐI LƯỢNG HOÀN THÀNH ĐƯA VÀO QUYẾT TOÁN</v>
          </cell>
        </row>
      </sheetData>
      <sheetData sheetId="5380">
        <row r="4">
          <cell r="A4" t="str">
            <v>BẢNG TÍNH TOÁN, ĐO BÓC KHỐI LƯỢNG HOÀN THÀNH ĐƯA VÀO QUYẾT TOÁN</v>
          </cell>
        </row>
      </sheetData>
      <sheetData sheetId="5381">
        <row r="4">
          <cell r="A4" t="str">
            <v>BẢNG TÍNH TOÁN, ĐO BÓC KHỐI LƯỢNG HOÀN THÀNH ĐƯA VÀO QUYẾT TOÁN</v>
          </cell>
        </row>
      </sheetData>
      <sheetData sheetId="5382">
        <row r="4">
          <cell r="A4" t="str">
            <v>BẢNG TÍNH TOÁN, ĐO BÓC KHỐI LƯỢNG HOÀN THÀNH ĐƯA VÀO QUYẾT TOÁN</v>
          </cell>
        </row>
      </sheetData>
      <sheetData sheetId="5383">
        <row r="4">
          <cell r="A4" t="str">
            <v>BẢNG TÍNH TOÁN, ĐO BÓC KHỐI LƯỢNG HOÀN THÀNH ĐƯA VÀO QUYẾT TOÁN</v>
          </cell>
        </row>
      </sheetData>
      <sheetData sheetId="5384">
        <row r="4">
          <cell r="A4" t="str">
            <v>BẢNG TÍNH TOÁN, ĐO BÓC KHỐI LƯỢNG HOÀN THÀNH ĐƯA VÀO QUYẾT TOÁN</v>
          </cell>
        </row>
      </sheetData>
      <sheetData sheetId="5385">
        <row r="4">
          <cell r="A4" t="str">
            <v>BẢNG TÍNH TOÁN, ĐO BÓC KHỐI LƯỢNG HOÀN THÀNH ĐƯA VÀO QUYẾT TOÁN</v>
          </cell>
        </row>
      </sheetData>
      <sheetData sheetId="5386">
        <row r="4">
          <cell r="A4" t="str">
            <v>BẢNG TÍNH TOÁN, ĐO BÓC KHỐI LƯỢNG HOÀN THÀNH ĐƯA VÀO QUYẾT TOÁN</v>
          </cell>
        </row>
      </sheetData>
      <sheetData sheetId="5387">
        <row r="4">
          <cell r="A4" t="str">
            <v>BẢNG TÍNH TOÁN, ĐO BÓC KHỐI LƯỢNG HOÀN THÀNH ĐƯA VÀO QUYẾT TOÁN</v>
          </cell>
        </row>
      </sheetData>
      <sheetData sheetId="5388">
        <row r="4">
          <cell r="A4" t="str">
            <v>BẢNG TÍNH TOÁN, ĐO BÓC KHỐI LƯỢNG HOÀN THÀNH ĐƯA VÀO QUYẾT TOÁN</v>
          </cell>
        </row>
      </sheetData>
      <sheetData sheetId="5389">
        <row r="4">
          <cell r="A4" t="str">
            <v>BẢNG TÍNH TOÁN, ĐO BÓC KHỐI LƯỢNG HOÀN THÀNH ĐƯA VÀO QUYẾT TOÁN</v>
          </cell>
        </row>
      </sheetData>
      <sheetData sheetId="5390">
        <row r="4">
          <cell r="A4" t="str">
            <v>BẢNG TÍNH TOÁN, ĐO BÓC KHỐI LƯỢNG HOÀN THÀNH ĐƯA VÀO QUYẾT TOÁN</v>
          </cell>
        </row>
      </sheetData>
      <sheetData sheetId="5391">
        <row r="4">
          <cell r="A4" t="str">
            <v>BẢNG TÍNH TOÁN, ĐO BÓC KHỐI LƯỢNG HOÀN THÀNH ĐƯA VÀO QUYẾT TOÁN</v>
          </cell>
        </row>
      </sheetData>
      <sheetData sheetId="5392">
        <row r="4">
          <cell r="A4" t="str">
            <v>BẢNG TÍNH TOÁN, ĐO BÓC KHỐI LƯỢNG HOÀN THÀNH ĐƯA VÀO QUYẾT TOÁN</v>
          </cell>
        </row>
      </sheetData>
      <sheetData sheetId="5393">
        <row r="4">
          <cell r="A4" t="str">
            <v>BẢNG TÍNH TOÁN, ĐO BÓC KHỐI LƯỢNG HOÀN THÀNH ĐƯA VÀO QUYẾT TOÁN</v>
          </cell>
        </row>
      </sheetData>
      <sheetData sheetId="5394">
        <row r="4">
          <cell r="A4" t="str">
            <v>BẢNG TÍNH TOÁN, ĐO BÓC KHỐI LƯỢNG HOÀN THÀNH ĐƯA VÀO QUYẾT TOÁN</v>
          </cell>
        </row>
      </sheetData>
      <sheetData sheetId="5395">
        <row r="4">
          <cell r="A4" t="str">
            <v>BẢNG TÍNH TOÁN, ĐO BÓC KHỐI LƯỢNG HOÀN THÀNH ĐƯA VÀO QUYẾT TOÁN</v>
          </cell>
        </row>
      </sheetData>
      <sheetData sheetId="5396">
        <row r="4">
          <cell r="A4" t="str">
            <v>BẢNG TÍNH TOÁN, ĐO BÓC KHỐI LƯỢNG HOÀN THÀNH ĐƯA VÀO QUYẾT TOÁN</v>
          </cell>
        </row>
      </sheetData>
      <sheetData sheetId="5397">
        <row r="4">
          <cell r="A4" t="str">
            <v>BẢNG TÍNH TOÁN, ĐO BÓC KHỐI LƯỢNG HOÀN THÀNH ĐƯA VÀO QUYẾT TOÁN</v>
          </cell>
        </row>
      </sheetData>
      <sheetData sheetId="5398">
        <row r="4">
          <cell r="A4" t="str">
            <v>BẢNG TÍNH TOÁN, ĐO BÓC KHỐI LƯỢNG HOÀN THÀNH ĐƯA VÀO QUYẾT TOÁN</v>
          </cell>
        </row>
      </sheetData>
      <sheetData sheetId="5399">
        <row r="4">
          <cell r="A4" t="str">
            <v>BẢNG TÍNH TOÁN, ĐO BÓC KHỐI LƯỢNG HOÀN THÀNH ĐƯA VÀO QUYẾT TOÁN</v>
          </cell>
        </row>
      </sheetData>
      <sheetData sheetId="5400">
        <row r="4">
          <cell r="A4" t="str">
            <v>BẢNG TÍNH TOÁN, ĐO BÓC KHỐI LƯỢNG HOÀN THÀNH ĐƯA VÀO QUYẾT TOÁN</v>
          </cell>
        </row>
      </sheetData>
      <sheetData sheetId="5401">
        <row r="4">
          <cell r="A4" t="str">
            <v>BẢNG TÍNH TOÁN, ĐO BÓC KHỐI LƯỢNG HOÀN THÀNH ĐƯA VÀO QUYẾT TOÁN</v>
          </cell>
        </row>
      </sheetData>
      <sheetData sheetId="5402">
        <row r="4">
          <cell r="A4" t="str">
            <v>BẢNG TÍNH TOÁN, ĐO BÓC KHỐI LƯỢNG HOÀN THÀNH ĐƯA VÀO QUYẾT TOÁN</v>
          </cell>
        </row>
      </sheetData>
      <sheetData sheetId="5403">
        <row r="4">
          <cell r="A4" t="str">
            <v>BẢNG TÍNH TOÁN, ĐO BÓC KHỐI LƯỢNG HOÀN THÀNH ĐƯA VÀO QUYẾT TOÁN</v>
          </cell>
        </row>
      </sheetData>
      <sheetData sheetId="5404">
        <row r="4">
          <cell r="A4" t="str">
            <v>BẢNG TÍNH TOÁN, ĐO BÓC KHỐI LƯỢNG HOÀN THÀNH ĐƯA VÀO QUYẾT TOÁN</v>
          </cell>
        </row>
      </sheetData>
      <sheetData sheetId="5405">
        <row r="4">
          <cell r="A4" t="str">
            <v>BẢNG TÍNH TOÁN, ĐO BÓC KHỐI LƯỢNG HOÀN THÀNH ĐƯA VÀO QUYẾT TOÁN</v>
          </cell>
        </row>
      </sheetData>
      <sheetData sheetId="5406">
        <row r="4">
          <cell r="A4" t="str">
            <v>BẢNG TÍNH TOÁN, ĐO BÓC KHỐI LƯỢNG HOÀN THÀNH ĐƯA VÀO QUYẾT TOÁN</v>
          </cell>
        </row>
      </sheetData>
      <sheetData sheetId="5407">
        <row r="4">
          <cell r="A4" t="str">
            <v>BẢNG TÍNH TOÁN, ĐO BÓC KHỐI LƯỢNG HOÀN THÀNH ĐƯA VÀO QUYẾT TOÁN</v>
          </cell>
        </row>
      </sheetData>
      <sheetData sheetId="5408">
        <row r="4">
          <cell r="A4" t="str">
            <v>BẢNG TÍNH TOÁN, ĐO BÓC KHỐI LƯỢNG HOÀN THÀNH ĐƯA VÀO QUYẾT TOÁN</v>
          </cell>
        </row>
      </sheetData>
      <sheetData sheetId="5409">
        <row r="4">
          <cell r="A4" t="str">
            <v>BẢNG TÍNH TOÁN, ĐO BÓC KHỐI LƯỢNG HOÀN THÀNH ĐƯA VÀO QUYẾT TOÁN</v>
          </cell>
        </row>
      </sheetData>
      <sheetData sheetId="5410">
        <row r="4">
          <cell r="A4" t="str">
            <v>BẢNG TÍNH TOÁN, ĐO BÓC KHỐI LƯỢNG HOÀN THÀNH ĐƯA VÀO QUYẾT TOÁN</v>
          </cell>
        </row>
      </sheetData>
      <sheetData sheetId="5411">
        <row r="4">
          <cell r="A4" t="str">
            <v>BẢNG TÍNH TOÁN, ĐO BÓC KHỐI LƯỢNG HOÀN THÀNH ĐƯA VÀO QUYẾT TOÁN</v>
          </cell>
        </row>
      </sheetData>
      <sheetData sheetId="5412">
        <row r="4">
          <cell r="A4" t="str">
            <v>BẢNG TÍNH TOÁN, ĐO BÓC KHỐI LƯỢNG HOÀN THÀNH ĐƯA VÀO QUYẾT TOÁN</v>
          </cell>
        </row>
      </sheetData>
      <sheetData sheetId="5413">
        <row r="4">
          <cell r="A4" t="str">
            <v>BẢNG TÍNH TOÁN, ĐO BÓC KHỐI LƯỢNG HOÀN THÀNH ĐƯA VÀO QUYẾT TOÁN</v>
          </cell>
        </row>
      </sheetData>
      <sheetData sheetId="5414">
        <row r="4">
          <cell r="A4" t="str">
            <v>BẢNG TÍNH TOÁN, ĐO BÓC KHỐI LƯỢNG HOÀN THÀNH ĐƯA VÀO QUYẾT TOÁN</v>
          </cell>
        </row>
      </sheetData>
      <sheetData sheetId="5415">
        <row r="4">
          <cell r="A4" t="str">
            <v>BẢNG TÍNH TOÁN, ĐO BÓC KHỐI LƯỢNG HOÀN THÀNH ĐƯA VÀO QUYẾT TOÁN</v>
          </cell>
        </row>
      </sheetData>
      <sheetData sheetId="5416">
        <row r="4">
          <cell r="A4" t="str">
            <v>BẢNG TÍNH TOÁN, ĐO BÓC KHỐI LƯỢNG HOÀN THÀNH ĐƯA VÀO QUYẾT TOÁN</v>
          </cell>
        </row>
      </sheetData>
      <sheetData sheetId="5417">
        <row r="4">
          <cell r="A4" t="str">
            <v>BẢNG TÍNH TOÁN, ĐO BÓC KHỐI LƯỢNG HOÀN THÀNH ĐƯA VÀO QUYẾT TOÁN</v>
          </cell>
        </row>
      </sheetData>
      <sheetData sheetId="5418">
        <row r="4">
          <cell r="A4" t="str">
            <v>BẢNG TÍNH TOÁN, ĐO BÓC KHỐI LƯỢNG HOÀN THÀNH ĐƯA VÀO QUYẾT TOÁN</v>
          </cell>
        </row>
      </sheetData>
      <sheetData sheetId="5419">
        <row r="4">
          <cell r="A4" t="str">
            <v>BẢNG TÍNH TOÁN, ĐO BÓC KHỐI LƯỢNG HOÀN THÀNH ĐƯA VÀO QUYẾT TOÁN</v>
          </cell>
        </row>
      </sheetData>
      <sheetData sheetId="5420">
        <row r="4">
          <cell r="A4" t="str">
            <v>BẢNG TÍNH TOÁN, ĐO BÓC KHỐI LƯỢNG HOÀN THÀNH ĐƯA VÀO QUYẾT TOÁN</v>
          </cell>
        </row>
      </sheetData>
      <sheetData sheetId="5421">
        <row r="4">
          <cell r="A4" t="str">
            <v>BẢNG TÍNH TOÁN, ĐO BÓC KHỐI LƯỢNG HOÀN THÀNH ĐƯA VÀO QUYẾT TOÁN</v>
          </cell>
        </row>
      </sheetData>
      <sheetData sheetId="5422">
        <row r="4">
          <cell r="A4" t="str">
            <v>BẢNG TÍNH TOÁN, ĐO BÓC KHỐI LƯỢNG HOÀN THÀNH ĐƯA VÀO QUYẾT TOÁN</v>
          </cell>
        </row>
      </sheetData>
      <sheetData sheetId="5423">
        <row r="4">
          <cell r="A4" t="str">
            <v>BẢNG TÍNH TOÁN, ĐO BÓC KHỐI LƯỢNG HOÀN THÀNH ĐƯA VÀO QUYẾT TOÁN</v>
          </cell>
        </row>
      </sheetData>
      <sheetData sheetId="5424">
        <row r="4">
          <cell r="A4" t="str">
            <v>BẢNG TÍNH TOÁN, ĐO BÓC KHỐI LƯỢNG HOÀN THÀNH ĐƯA VÀO QUYẾT TOÁN</v>
          </cell>
        </row>
      </sheetData>
      <sheetData sheetId="5425">
        <row r="4">
          <cell r="A4" t="str">
            <v>BẢNG TÍNH TOÁN, ĐO BÓC KHỐI LƯỢNG HOÀN THÀNH ĐƯA VÀO QUYẾT TOÁN</v>
          </cell>
        </row>
      </sheetData>
      <sheetData sheetId="5426">
        <row r="4">
          <cell r="A4" t="str">
            <v>BẢNG TÍNH TOÁN, ĐO BÓC KHỐI LƯỢNG HOÀN THÀNH ĐƯA VÀO QUYẾT TOÁN</v>
          </cell>
        </row>
      </sheetData>
      <sheetData sheetId="5427">
        <row r="4">
          <cell r="A4" t="str">
            <v>BẢNG TÍNH TOÁN, ĐO BÓC KHỐI LƯỢNG HOÀN THÀNH ĐƯA VÀO QUYẾT TOÁN</v>
          </cell>
        </row>
      </sheetData>
      <sheetData sheetId="5428">
        <row r="4">
          <cell r="A4" t="str">
            <v>BẢNG TÍNH TOÁN, ĐO BÓC KHỐI LƯỢNG HOÀN THÀNH ĐƯA VÀO QUYẾT TOÁN</v>
          </cell>
        </row>
      </sheetData>
      <sheetData sheetId="5429">
        <row r="4">
          <cell r="A4" t="str">
            <v>BẢNG TÍNH TOÁN, ĐO BÓC KHỐI LƯỢNG HOÀN THÀNH ĐƯA VÀO QUYẾT TOÁN</v>
          </cell>
        </row>
      </sheetData>
      <sheetData sheetId="5430">
        <row r="4">
          <cell r="A4" t="str">
            <v>BẢNG TÍNH TOÁN, ĐO BÓC KHỐI LƯỢNG HOÀN THÀNH ĐƯA VÀO QUYẾT TOÁN</v>
          </cell>
        </row>
      </sheetData>
      <sheetData sheetId="5431">
        <row r="4">
          <cell r="A4" t="str">
            <v>BẢNG TÍNH TOÁN, ĐO BÓC KHỐI LƯỢNG HOÀN THÀNH ĐƯA VÀO QUYẾT TOÁN</v>
          </cell>
        </row>
      </sheetData>
      <sheetData sheetId="5432">
        <row r="4">
          <cell r="A4" t="str">
            <v>BẢNG TÍNH TOÁN, ĐO BÓC KHỐI LƯỢNG HOÀN THÀNH ĐƯA VÀO QUYẾT TOÁN</v>
          </cell>
        </row>
      </sheetData>
      <sheetData sheetId="5433">
        <row r="4">
          <cell r="A4" t="str">
            <v>BẢNG TÍNH TOÁN, ĐO BÓC KHỐI LƯỢNG HOÀN THÀNH ĐƯA VÀO QUYẾT TOÁN</v>
          </cell>
        </row>
      </sheetData>
      <sheetData sheetId="5434">
        <row r="4">
          <cell r="A4" t="str">
            <v>BẢNG TÍNH TOÁN, ĐO BÓC KHỐI LƯỢNG HOÀN THÀNH ĐƯA VÀO QUYẾT TOÁN</v>
          </cell>
        </row>
      </sheetData>
      <sheetData sheetId="5435">
        <row r="4">
          <cell r="A4" t="str">
            <v>BẢNG TÍNH TOÁN, ĐO BÓC KHỐI LƯỢNG HOÀN THÀNH ĐƯA VÀO QUYẾT TOÁN</v>
          </cell>
        </row>
      </sheetData>
      <sheetData sheetId="5436">
        <row r="4">
          <cell r="A4" t="str">
            <v>BẢNG TÍNH TOÁN, ĐO BÓC KHỐI LƯỢNG HOÀN THÀNH ĐƯA VÀO QUYẾT TOÁN</v>
          </cell>
        </row>
      </sheetData>
      <sheetData sheetId="5437">
        <row r="4">
          <cell r="A4" t="str">
            <v>BẢNG TÍNH TOÁN, ĐO BÓC KHỐI LƯỢNG HOÀN THÀNH ĐƯA VÀO QUYẾT TOÁN</v>
          </cell>
        </row>
      </sheetData>
      <sheetData sheetId="5438">
        <row r="4">
          <cell r="A4" t="str">
            <v>BẢNG TÍNH TOÁN, ĐO BÓC KHỐI LƯỢNG HOÀN THÀNH ĐƯA VÀO QUYẾT TOÁN</v>
          </cell>
        </row>
      </sheetData>
      <sheetData sheetId="5439">
        <row r="4">
          <cell r="A4" t="str">
            <v>BẢNG TÍNH TOÁN, ĐO BÓC KHỐI LƯỢNG HOÀN THÀNH ĐƯA VÀO QUYẾT TOÁN</v>
          </cell>
        </row>
      </sheetData>
      <sheetData sheetId="5440">
        <row r="4">
          <cell r="A4" t="str">
            <v>BẢNG TÍNH TOÁN, ĐO BÓC KHỐI LƯỢNG HOÀN THÀNH ĐƯA VÀO QUYẾT TOÁN</v>
          </cell>
        </row>
      </sheetData>
      <sheetData sheetId="5441">
        <row r="4">
          <cell r="A4" t="str">
            <v>BẢNG TÍNH TOÁN, ĐO BÓC KHỐI LƯỢNG HOÀN THÀNH ĐƯA VÀO QUYẾT TOÁN</v>
          </cell>
        </row>
      </sheetData>
      <sheetData sheetId="5442">
        <row r="4">
          <cell r="A4" t="str">
            <v>BẢNG TÍNH TOÁN, ĐO BÓC KHỐI LƯỢNG HOÀN THÀNH ĐƯA VÀO QUYẾT TOÁN</v>
          </cell>
        </row>
      </sheetData>
      <sheetData sheetId="5443">
        <row r="4">
          <cell r="A4" t="str">
            <v>BẢNG TÍNH TOÁN, ĐO BÓC KHỐI LƯỢNG HOÀN THÀNH ĐƯA VÀO QUYẾT TOÁN</v>
          </cell>
        </row>
      </sheetData>
      <sheetData sheetId="5444">
        <row r="4">
          <cell r="A4" t="str">
            <v>BẢNG TÍNH TOÁN, ĐO BÓC KHỐI LƯỢNG HOÀN THÀNH ĐƯA VÀO QUYẾT TOÁN</v>
          </cell>
        </row>
      </sheetData>
      <sheetData sheetId="5445">
        <row r="4">
          <cell r="A4" t="str">
            <v>BẢNG TÍNH TOÁN, ĐO BÓC KHỐI LƯỢNG HOÀN THÀNH ĐƯA VÀO QUYẾT TOÁN</v>
          </cell>
        </row>
      </sheetData>
      <sheetData sheetId="5446">
        <row r="4">
          <cell r="A4" t="str">
            <v>BẢNG TÍNH TOÁN, ĐO BÓC KHỐI LƯỢNG HOÀN THÀNH ĐƯA VÀO QUYẾT TOÁN</v>
          </cell>
        </row>
      </sheetData>
      <sheetData sheetId="5447">
        <row r="4">
          <cell r="A4" t="str">
            <v>BẢNG TÍNH TOÁN, ĐO BÓC KHỐI LƯỢNG HOÀN THÀNH ĐƯA VÀO QUYẾT TOÁN</v>
          </cell>
        </row>
      </sheetData>
      <sheetData sheetId="5448">
        <row r="4">
          <cell r="A4" t="str">
            <v>BẢNG TÍNH TOÁN, ĐO BÓC KHỐI LƯỢNG HOÀN THÀNH ĐƯA VÀO QUYẾT TOÁN</v>
          </cell>
        </row>
      </sheetData>
      <sheetData sheetId="5449">
        <row r="4">
          <cell r="A4" t="str">
            <v>BẢNG TÍNH TOÁN, ĐO BÓC KHỐI LƯỢNG HOÀN THÀNH ĐƯA VÀO QUYẾT TOÁN</v>
          </cell>
        </row>
      </sheetData>
      <sheetData sheetId="5450">
        <row r="4">
          <cell r="A4" t="str">
            <v>BẢNG TÍNH TOÁN, ĐO BÓC KHỐI LƯỢNG HOÀN THÀNH ĐƯA VÀO QUYẾT TOÁN</v>
          </cell>
        </row>
      </sheetData>
      <sheetData sheetId="5451">
        <row r="4">
          <cell r="A4" t="str">
            <v>BẢNG TÍNH TOÁN, ĐO BÓC KHỐI LƯỢNG HOÀN THÀNH ĐƯA VÀO QUYẾT TOÁN</v>
          </cell>
        </row>
      </sheetData>
      <sheetData sheetId="5452">
        <row r="4">
          <cell r="A4" t="str">
            <v>BẢNG TÍNH TOÁN, ĐO BÓC KHỐI LƯỢNG HOÀN THÀNH ĐƯA VÀO QUYẾT TOÁN</v>
          </cell>
        </row>
      </sheetData>
      <sheetData sheetId="5453">
        <row r="4">
          <cell r="A4" t="str">
            <v>BẢNG TÍNH TOÁN, ĐO BÓC KHỐI LƯỢNG HOÀN THÀNH ĐƯA VÀO QUYẾT TOÁN</v>
          </cell>
        </row>
      </sheetData>
      <sheetData sheetId="5454">
        <row r="4">
          <cell r="A4" t="str">
            <v>BẢNG TÍNH TOÁN, ĐO BÓC KHỐI LƯỢNG HOÀN THÀNH ĐƯA VÀO QUYẾT TOÁN</v>
          </cell>
        </row>
      </sheetData>
      <sheetData sheetId="5455">
        <row r="4">
          <cell r="A4" t="str">
            <v>BẢNG TÍNH TOÁN, ĐO BÓC KHỐI LƯỢNG HOÀN THÀNH ĐƯA VÀO QUYẾT TOÁN</v>
          </cell>
        </row>
      </sheetData>
      <sheetData sheetId="5456">
        <row r="4">
          <cell r="A4" t="str">
            <v>BẢNG TÍNH TOÁN, ĐO BÓC KHỐI LƯỢNG HOÀN THÀNH ĐƯA VÀO QUYẾT TOÁN</v>
          </cell>
        </row>
      </sheetData>
      <sheetData sheetId="5457">
        <row r="4">
          <cell r="A4" t="str">
            <v>BẢNG TÍNH TOÁN, ĐO BÓC KHỐI LƯỢNG HOÀN THÀNH ĐƯA VÀO QUYẾT TOÁN</v>
          </cell>
        </row>
      </sheetData>
      <sheetData sheetId="5458">
        <row r="4">
          <cell r="A4" t="str">
            <v>BẢNG TÍNH TOÁN, ĐO BÓC KHỐI LƯỢNG HOÀN THÀNH ĐƯA VÀO QUYẾT TOÁN</v>
          </cell>
        </row>
      </sheetData>
      <sheetData sheetId="5459">
        <row r="4">
          <cell r="A4" t="str">
            <v>BẢNG TÍNH TOÁN, ĐO BÓC KHỐI LƯỢNG HOÀN THÀNH ĐƯA VÀO QUYẾT TOÁN</v>
          </cell>
        </row>
      </sheetData>
      <sheetData sheetId="5460">
        <row r="4">
          <cell r="A4" t="str">
            <v>BẢNG TÍNH TOÁN, ĐO BÓC KHỐI LƯỢNG HOÀN THÀNH ĐƯA VÀO QUYẾT TOÁN</v>
          </cell>
        </row>
      </sheetData>
      <sheetData sheetId="5461">
        <row r="4">
          <cell r="A4" t="str">
            <v>BẢNG TÍNH TOÁN, ĐO BÓC KHỐI LƯỢNG HOÀN THÀNH ĐƯA VÀO QUYẾT TOÁN</v>
          </cell>
        </row>
      </sheetData>
      <sheetData sheetId="5462">
        <row r="4">
          <cell r="A4" t="str">
            <v>BẢNG TÍNH TOÁN, ĐO BÓC KHỐI LƯỢNG HOÀN THÀNH ĐƯA VÀO QUYẾT TOÁN</v>
          </cell>
        </row>
      </sheetData>
      <sheetData sheetId="5463">
        <row r="4">
          <cell r="A4" t="str">
            <v>BẢNG TÍNH TOÁN, ĐO BÓC KHỐI LƯỢNG HOÀN THÀNH ĐƯA VÀO QUYẾT TOÁN</v>
          </cell>
        </row>
      </sheetData>
      <sheetData sheetId="5464">
        <row r="4">
          <cell r="A4" t="str">
            <v>BẢNG TÍNH TOÁN, ĐO BÓC KHỐI LƯỢNG HOÀN THÀNH ĐƯA VÀO QUYẾT TOÁN</v>
          </cell>
        </row>
      </sheetData>
      <sheetData sheetId="5465">
        <row r="4">
          <cell r="A4" t="str">
            <v>BẢNG TÍNH TOÁN, ĐO BÓC KHỐI LƯỢNG HOÀN THÀNH ĐƯA VÀO QUYẾT TOÁN</v>
          </cell>
        </row>
      </sheetData>
      <sheetData sheetId="5466">
        <row r="4">
          <cell r="A4" t="str">
            <v>BẢNG TÍNH TOÁN, ĐO BÓC KHỐI LƯỢNG HOÀN THÀNH ĐƯA VÀO QUYẾT TOÁN</v>
          </cell>
        </row>
      </sheetData>
      <sheetData sheetId="5467">
        <row r="4">
          <cell r="A4" t="str">
            <v>BẢNG TÍNH TOÁN, ĐO BÓC KHỐI LƯỢNG HOÀN THÀNH ĐƯA VÀO QUYẾT TOÁN</v>
          </cell>
        </row>
      </sheetData>
      <sheetData sheetId="5468">
        <row r="4">
          <cell r="A4" t="str">
            <v>BẢNG TÍNH TOÁN, ĐO BÓC KHỐI LƯỢNG HOÀN THÀNH ĐƯA VÀO QUYẾT TOÁN</v>
          </cell>
        </row>
      </sheetData>
      <sheetData sheetId="5469">
        <row r="4">
          <cell r="A4" t="str">
            <v>BẢNG TÍNH TOÁN, ĐO BÓC KHỐI LƯỢNG HOÀN THÀNH ĐƯA VÀO QUYẾT TOÁN</v>
          </cell>
        </row>
      </sheetData>
      <sheetData sheetId="5470">
        <row r="4">
          <cell r="A4" t="str">
            <v>BẢNG TÍNH TOÁN, ĐO BÓC KHỐI LƯỢNG HOÀN THÀNH ĐƯA VÀO QUYẾT TOÁN</v>
          </cell>
        </row>
      </sheetData>
      <sheetData sheetId="5471">
        <row r="4">
          <cell r="A4" t="str">
            <v>BẢNG TÍNH TOÁN, ĐO BÓC KHỐI LƯỢNG HOÀN THÀNH ĐƯA VÀO QUYẾT TOÁN</v>
          </cell>
        </row>
      </sheetData>
      <sheetData sheetId="5472">
        <row r="4">
          <cell r="A4" t="str">
            <v>BẢNG TÍNH TOÁN, ĐO BÓC KHỐI LƯỢNG HOÀN THÀNH ĐƯA VÀO QUYẾT TOÁN</v>
          </cell>
        </row>
      </sheetData>
      <sheetData sheetId="5473">
        <row r="4">
          <cell r="A4" t="str">
            <v>BẢNG TÍNH TOÁN, ĐO BÓC KHỐI LƯỢNG HOÀN THÀNH ĐƯA VÀO QUYẾT TOÁN</v>
          </cell>
        </row>
      </sheetData>
      <sheetData sheetId="5474">
        <row r="4">
          <cell r="A4" t="str">
            <v>BẢNG TÍNH TOÁN, ĐO BÓC KHỐI LƯỢNG HOÀN THÀNH ĐƯA VÀO QUYẾT TOÁN</v>
          </cell>
        </row>
      </sheetData>
      <sheetData sheetId="5475">
        <row r="4">
          <cell r="A4" t="str">
            <v>BẢNG TÍNH TOÁN, ĐO BÓC KHỐI LƯỢNG HOÀN THÀNH ĐƯA VÀO QUYẾT TOÁN</v>
          </cell>
        </row>
      </sheetData>
      <sheetData sheetId="5476">
        <row r="4">
          <cell r="A4" t="str">
            <v>BẢNG TÍNH TOÁN, ĐO BÓC KHỐI LƯỢNG HOÀN THÀNH ĐƯA VÀO QUYẾT TOÁN</v>
          </cell>
        </row>
      </sheetData>
      <sheetData sheetId="5477">
        <row r="4">
          <cell r="A4" t="str">
            <v>BẢNG TÍNH TOÁN, ĐO BÓC KHỐI LƯỢNG HOÀN THÀNH ĐƯA VÀO QUYẾT TOÁN</v>
          </cell>
        </row>
      </sheetData>
      <sheetData sheetId="5478">
        <row r="4">
          <cell r="A4" t="str">
            <v>BẢNG TÍNH TOÁN, ĐO BÓC KHỐI LƯỢNG HOÀN THÀNH ĐƯA VÀO QUYẾT TOÁN</v>
          </cell>
        </row>
      </sheetData>
      <sheetData sheetId="5479">
        <row r="4">
          <cell r="A4" t="str">
            <v>BẢNG TÍNH TOÁN, ĐO BÓC KHỐI LƯỢNG HOÀN THÀNH ĐƯA VÀO QUYẾT TOÁN</v>
          </cell>
        </row>
      </sheetData>
      <sheetData sheetId="5480">
        <row r="4">
          <cell r="A4" t="str">
            <v>BẢNG TÍNH TOÁN, ĐO BÓC KHỐI LƯỢNG HOÀN THÀNH ĐƯA VÀO QUYẾT TOÁN</v>
          </cell>
        </row>
      </sheetData>
      <sheetData sheetId="5481">
        <row r="4">
          <cell r="A4" t="str">
            <v>BẢNG TÍNH TOÁN, ĐO BÓC KHỐI LƯỢNG HOÀN THÀNH ĐƯA VÀO QUYẾT TOÁN</v>
          </cell>
        </row>
      </sheetData>
      <sheetData sheetId="5482">
        <row r="4">
          <cell r="A4" t="str">
            <v>BẢNG TÍNH TOÁN, ĐO BÓC KHỐI LƯỢNG HOÀN THÀNH ĐƯA VÀO QUYẾT TOÁN</v>
          </cell>
        </row>
      </sheetData>
      <sheetData sheetId="5483">
        <row r="4">
          <cell r="A4" t="str">
            <v>BẢNG TÍNH TOÁN, ĐO BÓC KHỐI LƯỢNG HOÀN THÀNH ĐƯA VÀO QUYẾT TOÁN</v>
          </cell>
        </row>
      </sheetData>
      <sheetData sheetId="5484">
        <row r="4">
          <cell r="A4" t="str">
            <v>BẢNG TÍNH TOÁN, ĐO BÓC KHỐI LƯỢNG HOÀN THÀNH ĐƯA VÀO QUYẾT TOÁN</v>
          </cell>
        </row>
      </sheetData>
      <sheetData sheetId="5485">
        <row r="4">
          <cell r="A4" t="str">
            <v>BẢNG TÍNH TOÁN, ĐO BÓC KHỐI LƯỢNG HOÀN THÀNH ĐƯA VÀO QUYẾT TOÁN</v>
          </cell>
        </row>
      </sheetData>
      <sheetData sheetId="5486">
        <row r="4">
          <cell r="A4" t="str">
            <v>BẢNG TÍNH TOÁN, ĐO BÓC KHỐI LƯỢNG HOÀN THÀNH ĐƯA VÀO QUYẾT TOÁN</v>
          </cell>
        </row>
      </sheetData>
      <sheetData sheetId="5487">
        <row r="4">
          <cell r="A4" t="str">
            <v>BẢNG TÍNH TOÁN, ĐO BÓC KHỐI LƯỢNG HOÀN THÀNH ĐƯA VÀO QUYẾT TOÁN</v>
          </cell>
        </row>
      </sheetData>
      <sheetData sheetId="5488">
        <row r="4">
          <cell r="A4" t="str">
            <v>BẢNG TÍNH TOÁN, ĐO BÓC KHỐI LƯỢNG HOÀN THÀNH ĐƯA VÀO QUYẾT TOÁN</v>
          </cell>
        </row>
      </sheetData>
      <sheetData sheetId="5489">
        <row r="4">
          <cell r="A4" t="str">
            <v>BẢNG TÍNH TOÁN, ĐO BÓC KHỐI LƯỢNG HOÀN THÀNH ĐƯA VÀO QUYẾT TOÁN</v>
          </cell>
        </row>
      </sheetData>
      <sheetData sheetId="5490">
        <row r="4">
          <cell r="A4" t="str">
            <v>BẢNG TÍNH TOÁN, ĐO BÓC KHỐI LƯỢNG HOÀN THÀNH ĐƯA VÀO QUYẾT TOÁN</v>
          </cell>
        </row>
      </sheetData>
      <sheetData sheetId="5491">
        <row r="4">
          <cell r="A4" t="str">
            <v>BẢNG TÍNH TOÁN, ĐO BÓC KHỐI LƯỢNG HOÀN THÀNH ĐƯA VÀO QUYẾT TOÁN</v>
          </cell>
        </row>
      </sheetData>
      <sheetData sheetId="5492">
        <row r="4">
          <cell r="A4" t="str">
            <v>BẢNG TÍNH TOÁN, ĐO BÓC KHỐI LƯỢNG HOÀN THÀNH ĐƯA VÀO QUYẾT TOÁN</v>
          </cell>
        </row>
      </sheetData>
      <sheetData sheetId="5493">
        <row r="4">
          <cell r="A4" t="str">
            <v>BẢNG TÍNH TOÁN, ĐO BÓC KHỐI LƯỢNG HOÀN THÀNH ĐƯA VÀO QUYẾT TOÁN</v>
          </cell>
        </row>
      </sheetData>
      <sheetData sheetId="5494">
        <row r="4">
          <cell r="A4" t="str">
            <v>BẢNG TÍNH TOÁN, ĐO BÓC KHỐI LƯỢNG HOÀN THÀNH ĐƯA VÀO QUYẾT TOÁN</v>
          </cell>
        </row>
      </sheetData>
      <sheetData sheetId="5495">
        <row r="4">
          <cell r="A4" t="str">
            <v>BẢNG TÍNH TOÁN, ĐO BÓC KHỐI LƯỢNG HOÀN THÀNH ĐƯA VÀO QUYẾT TOÁN</v>
          </cell>
        </row>
      </sheetData>
      <sheetData sheetId="5496">
        <row r="4">
          <cell r="A4" t="str">
            <v>BẢNG TÍNH TOÁN, ĐO BÓC KHỐI LƯỢNG HOÀN THÀNH ĐƯA VÀO QUYẾT TOÁN</v>
          </cell>
        </row>
      </sheetData>
      <sheetData sheetId="5497">
        <row r="4">
          <cell r="A4" t="str">
            <v>BẢNG TÍNH TOÁN, ĐO BÓC KHỐI LƯỢNG HOÀN THÀNH ĐƯA VÀO QUYẾT TOÁN</v>
          </cell>
        </row>
      </sheetData>
      <sheetData sheetId="5498">
        <row r="4">
          <cell r="A4" t="str">
            <v>BẢNG TÍNH TOÁN, ĐO BÓC KHỐI LƯỢNG HOÀN THÀNH ĐƯA VÀO QUYẾT TOÁN</v>
          </cell>
        </row>
      </sheetData>
      <sheetData sheetId="5499">
        <row r="4">
          <cell r="A4" t="str">
            <v>BẢNG TÍNH TOÁN, ĐO BÓC KHỐI LƯỢNG HOÀN THÀNH ĐƯA VÀO QUYẾT TOÁN</v>
          </cell>
        </row>
      </sheetData>
      <sheetData sheetId="5500">
        <row r="4">
          <cell r="A4" t="str">
            <v>BẢNG TÍNH TOÁN, ĐO BÓC KHỐI LƯỢNG HOÀN THÀNH ĐƯA VÀO QUYẾT TOÁN</v>
          </cell>
        </row>
      </sheetData>
      <sheetData sheetId="5501">
        <row r="4">
          <cell r="A4" t="str">
            <v>BẢNG TÍNH TOÁN, ĐO BÓC KHỐI LƯỢNG HOÀN THÀNH ĐƯA VÀO QUYẾT TOÁN</v>
          </cell>
        </row>
      </sheetData>
      <sheetData sheetId="5502">
        <row r="4">
          <cell r="A4" t="str">
            <v>BẢNG TÍNH TOÁN, ĐO BÓC KHỐI LƯỢNG HOÀN THÀNH ĐƯA VÀO QUYẾT TOÁN</v>
          </cell>
        </row>
      </sheetData>
      <sheetData sheetId="5503">
        <row r="4">
          <cell r="A4" t="str">
            <v>BẢNG TÍNH TOÁN, ĐO BÓC KHỐI LƯỢNG HOÀN THÀNH ĐƯA VÀO QUYẾT TOÁN</v>
          </cell>
        </row>
      </sheetData>
      <sheetData sheetId="5504">
        <row r="4">
          <cell r="A4" t="str">
            <v>BẢNG TÍNH TOÁN, ĐO BÓC KHỐI LƯỢNG HOÀN THÀNH ĐƯA VÀO QUYẾT TOÁN</v>
          </cell>
        </row>
      </sheetData>
      <sheetData sheetId="5505">
        <row r="4">
          <cell r="A4" t="str">
            <v>BẢNG TÍNH TOÁN, ĐO BÓC KHỐI LƯỢNG HOÀN THÀNH ĐƯA VÀO QUYẾT TOÁN</v>
          </cell>
        </row>
      </sheetData>
      <sheetData sheetId="5506">
        <row r="4">
          <cell r="A4" t="str">
            <v>BẢNG TÍNH TOÁN, ĐO BÓC KHỐI LƯỢNG HOÀN THÀNH ĐƯA VÀO QUYẾT TOÁN</v>
          </cell>
        </row>
      </sheetData>
      <sheetData sheetId="5507">
        <row r="4">
          <cell r="A4" t="str">
            <v>BẢNG TÍNH TOÁN, ĐO BÓC KHỐI LƯỢNG HOÀN THÀNH ĐƯA VÀO QUYẾT TOÁN</v>
          </cell>
        </row>
      </sheetData>
      <sheetData sheetId="5508">
        <row r="4">
          <cell r="A4" t="str">
            <v>BẢNG TÍNH TOÁN, ĐO BÓC KHỐI LƯỢNG HOÀN THÀNH ĐƯA VÀO QUYẾT TOÁN</v>
          </cell>
        </row>
      </sheetData>
      <sheetData sheetId="5509">
        <row r="4">
          <cell r="A4" t="str">
            <v>BẢNG TÍNH TOÁN, ĐO BÓC KHỐI LƯỢNG HOÀN THÀNH ĐƯA VÀO QUYẾT TOÁN</v>
          </cell>
        </row>
      </sheetData>
      <sheetData sheetId="5510">
        <row r="4">
          <cell r="A4" t="str">
            <v>BẢNG TÍNH TOÁN, ĐO BÓC KHỐI LƯỢNG HOÀN THÀNH ĐƯA VÀO QUYẾT TOÁN</v>
          </cell>
        </row>
      </sheetData>
      <sheetData sheetId="5511">
        <row r="4">
          <cell r="A4" t="str">
            <v>BẢNG TÍNH TOÁN, ĐO BÓC KHỐI LƯỢNG HOÀN THÀNH ĐƯA VÀO QUYẾT TOÁN</v>
          </cell>
        </row>
      </sheetData>
      <sheetData sheetId="5512">
        <row r="4">
          <cell r="A4" t="str">
            <v>BẢNG TÍNH TOÁN, ĐO BÓC KHỐI LƯỢNG HOÀN THÀNH ĐƯA VÀO QUYẾT TOÁN</v>
          </cell>
        </row>
      </sheetData>
      <sheetData sheetId="5513">
        <row r="4">
          <cell r="A4" t="str">
            <v>BẢNG TÍNH TOÁN, ĐO BÓC KHỐI LƯỢNG HOÀN THÀNH ĐƯA VÀO QUYẾT TOÁN</v>
          </cell>
        </row>
      </sheetData>
      <sheetData sheetId="5514">
        <row r="4">
          <cell r="A4" t="str">
            <v>BẢNG TÍNH TOÁN, ĐO BÓC KHỐI LƯỢNG HOÀN THÀNH ĐƯA VÀO QUYẾT TOÁN</v>
          </cell>
        </row>
      </sheetData>
      <sheetData sheetId="5515">
        <row r="4">
          <cell r="A4" t="str">
            <v>BẢNG TÍNH TOÁN, ĐO BÓC KHỐI LƯỢNG HOÀN THÀNH ĐƯA VÀO QUYẾT TOÁN</v>
          </cell>
        </row>
      </sheetData>
      <sheetData sheetId="5516">
        <row r="4">
          <cell r="A4" t="str">
            <v>BẢNG TÍNH TOÁN, ĐO BÓC KHỐI LƯỢNG HOÀN THÀNH ĐƯA VÀO QUYẾT TOÁN</v>
          </cell>
        </row>
      </sheetData>
      <sheetData sheetId="5517">
        <row r="4">
          <cell r="A4" t="str">
            <v>BẢNG TÍNH TOÁN, ĐO BÓC KHỐI LƯỢNG HOÀN THÀNH ĐƯA VÀO QUYẾT TOÁN</v>
          </cell>
        </row>
      </sheetData>
      <sheetData sheetId="5518">
        <row r="4">
          <cell r="A4" t="str">
            <v>BẢNG TÍNH TOÁN, ĐO BÓC KHỐI LƯỢNG HOÀN THÀNH ĐƯA VÀO QUYẾT TOÁN</v>
          </cell>
        </row>
      </sheetData>
      <sheetData sheetId="5519">
        <row r="4">
          <cell r="A4" t="str">
            <v>BẢNG TÍNH TOÁN, ĐO BÓC KHỐI LƯỢNG HOÀN THÀNH ĐƯA VÀO QUYẾT TOÁN</v>
          </cell>
        </row>
      </sheetData>
      <sheetData sheetId="5520">
        <row r="4">
          <cell r="A4" t="str">
            <v>BẢNG TÍNH TOÁN, ĐO BÓC KHỐI LƯỢNG HOÀN THÀNH ĐƯA VÀO QUYẾT TOÁN</v>
          </cell>
        </row>
      </sheetData>
      <sheetData sheetId="5521">
        <row r="4">
          <cell r="A4" t="str">
            <v>BẢNG TÍNH TOÁN, ĐO BÓC KHỐI LƯỢNG HOÀN THÀNH ĐƯA VÀO QUYẾT TOÁN</v>
          </cell>
        </row>
      </sheetData>
      <sheetData sheetId="5522">
        <row r="4">
          <cell r="A4" t="str">
            <v>BẢNG TÍNH TOÁN, ĐO BÓC KHỐI LƯỢNG HOÀN THÀNH ĐƯA VÀO QUYẾT TOÁN</v>
          </cell>
        </row>
      </sheetData>
      <sheetData sheetId="5523">
        <row r="4">
          <cell r="A4" t="str">
            <v>BẢNG TÍNH TOÁN, ĐO BÓC KHỐI LƯỢNG HOÀN THÀNH ĐƯA VÀO QUYẾT TOÁN</v>
          </cell>
        </row>
      </sheetData>
      <sheetData sheetId="5524">
        <row r="4">
          <cell r="A4" t="str">
            <v>BẢNG TÍNH TOÁN, ĐO BÓC KHỐI LƯỢNG HOÀN THÀNH ĐƯA VÀO QUYẾT TOÁN</v>
          </cell>
        </row>
      </sheetData>
      <sheetData sheetId="5525">
        <row r="4">
          <cell r="A4" t="str">
            <v>BẢNG TÍNH TOÁN, ĐO BÓC KHỐI LƯỢNG HOÀN THÀNH ĐƯA VÀO QUYẾT TOÁN</v>
          </cell>
        </row>
      </sheetData>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ow r="4">
          <cell r="A4" t="str">
            <v>BẢNG TÍNH TOÁN, ĐO BÓC KHỐI LƯỢNG HOÀN THÀNH ĐƯA VÀO QUYẾT TOÁN</v>
          </cell>
        </row>
      </sheetData>
      <sheetData sheetId="5548">
        <row r="4">
          <cell r="A4" t="str">
            <v>BẢNG TÍNH TOÁN, ĐO BÓC KHỐI LƯỢNG HOÀN THÀNH ĐƯA VÀO QUYẾT TOÁN</v>
          </cell>
        </row>
      </sheetData>
      <sheetData sheetId="5549">
        <row r="4">
          <cell r="A4" t="str">
            <v>BẢNG TÍNH TOÁN, ĐO BÓC KHỐI LƯỢNG HOÀN THÀNH ĐƯA VÀO QUYẾT TOÁN</v>
          </cell>
        </row>
      </sheetData>
      <sheetData sheetId="5550">
        <row r="4">
          <cell r="A4" t="str">
            <v>BẢNG TÍNH TOÁN, ĐO BÓC KHỐI LƯỢNG HOÀN THÀNH ĐƯA VÀO QUYẾT TOÁN</v>
          </cell>
        </row>
      </sheetData>
      <sheetData sheetId="5551">
        <row r="4">
          <cell r="A4" t="str">
            <v>BẢNG TÍNH TOÁN, ĐO BÓC KHỐI LƯỢNG HOÀN THÀNH ĐƯA VÀO QUYẾT TOÁN</v>
          </cell>
        </row>
      </sheetData>
      <sheetData sheetId="5552">
        <row r="4">
          <cell r="A4" t="str">
            <v>BẢNG TÍNH TOÁN, ĐO BÓC KHỐI LƯỢNG HOÀN THÀNH ĐƯA VÀO QUYẾT TOÁN</v>
          </cell>
        </row>
      </sheetData>
      <sheetData sheetId="5553">
        <row r="4">
          <cell r="A4" t="str">
            <v>BẢNG TÍNH TOÁN, ĐO BÓC KHỐI LƯỢNG HOÀN THÀNH ĐƯA VÀO QUYẾT TOÁN</v>
          </cell>
        </row>
      </sheetData>
      <sheetData sheetId="5554">
        <row r="4">
          <cell r="A4" t="str">
            <v>BẢNG TÍNH TOÁN, ĐO BÓC KHỐI LƯỢNG HOÀN THÀNH ĐƯA VÀO QUYẾT TOÁN</v>
          </cell>
        </row>
      </sheetData>
      <sheetData sheetId="5555">
        <row r="4">
          <cell r="A4" t="str">
            <v>BẢNG TÍNH TOÁN, ĐO BÓC KHỐI LƯỢNG HOÀN THÀNH ĐƯA VÀO QUYẾT TOÁN</v>
          </cell>
        </row>
      </sheetData>
      <sheetData sheetId="5556">
        <row r="4">
          <cell r="A4" t="str">
            <v>BẢNG TÍNH TOÁN, ĐO BÓC KHỐI LƯỢNG HOÀN THÀNH ĐƯA VÀO QUYẾT TOÁN</v>
          </cell>
        </row>
      </sheetData>
      <sheetData sheetId="5557">
        <row r="4">
          <cell r="A4" t="str">
            <v>BẢNG TÍNH TOÁN, ĐO BÓC KHỐI LƯỢNG HOÀN THÀNH ĐƯA VÀO QUYẾT TOÁN</v>
          </cell>
        </row>
      </sheetData>
      <sheetData sheetId="5558">
        <row r="4">
          <cell r="A4" t="str">
            <v>BẢNG TÍNH TOÁN, ĐO BÓC KHỐI LƯỢNG HOÀN THÀNH ĐƯA VÀO QUYẾT TOÁN</v>
          </cell>
        </row>
      </sheetData>
      <sheetData sheetId="5559">
        <row r="4">
          <cell r="A4" t="str">
            <v>BẢNG TÍNH TOÁN, ĐO BÓC KHỐI LƯỢNG HOÀN THÀNH ĐƯA VÀO QUYẾT TOÁN</v>
          </cell>
        </row>
      </sheetData>
      <sheetData sheetId="5560">
        <row r="4">
          <cell r="A4" t="str">
            <v>BẢNG TÍNH TOÁN, ĐO BÓC KHỐI LƯỢNG HOÀN THÀNH ĐƯA VÀO QUYẾT TOÁN</v>
          </cell>
        </row>
      </sheetData>
      <sheetData sheetId="5561">
        <row r="4">
          <cell r="A4" t="str">
            <v>BẢNG TÍNH TOÁN, ĐO BÓC KHỐI LƯỢNG HOÀN THÀNH ĐƯA VÀO QUYẾT TOÁN</v>
          </cell>
        </row>
      </sheetData>
      <sheetData sheetId="5562">
        <row r="4">
          <cell r="A4" t="str">
            <v>BẢNG TÍNH TOÁN, ĐO BÓC KHỐI LƯỢNG HOÀN THÀNH ĐƯA VÀO QUYẾT TOÁN</v>
          </cell>
        </row>
      </sheetData>
      <sheetData sheetId="5563">
        <row r="4">
          <cell r="A4" t="str">
            <v>BẢNG TÍNH TOÁN, ĐO BÓC KHỐI LƯỢNG HOÀN THÀNH ĐƯA VÀO QUYẾT TOÁN</v>
          </cell>
        </row>
      </sheetData>
      <sheetData sheetId="5564">
        <row r="4">
          <cell r="A4" t="str">
            <v>BẢNG TÍNH TOÁN, ĐO BÓC KHỐI LƯỢNG HOÀN THÀNH ĐƯA VÀO QUYẾT TOÁN</v>
          </cell>
        </row>
      </sheetData>
      <sheetData sheetId="5565">
        <row r="4">
          <cell r="A4" t="str">
            <v>BẢNG TÍNH TOÁN, ĐO BÓC KHỐI LƯỢNG HOÀN THÀNH ĐƯA VÀO QUYẾT TOÁN</v>
          </cell>
        </row>
      </sheetData>
      <sheetData sheetId="5566">
        <row r="4">
          <cell r="A4" t="str">
            <v>BẢNG TÍNH TOÁN, ĐO BÓC KHỐI LƯỢNG HOÀN THÀNH ĐƯA VÀO QUYẾT TOÁN</v>
          </cell>
        </row>
      </sheetData>
      <sheetData sheetId="5567">
        <row r="4">
          <cell r="A4" t="str">
            <v>BẢNG TÍNH TOÁN, ĐO BÓC KHỐI LƯỢNG HOÀN THÀNH ĐƯA VÀO QUYẾT TOÁN</v>
          </cell>
        </row>
      </sheetData>
      <sheetData sheetId="5568">
        <row r="4">
          <cell r="A4" t="str">
            <v>BẢNG TÍNH TOÁN, ĐO BÓC KHỐI LƯỢNG HOÀN THÀNH ĐƯA VÀO QUYẾT TOÁN</v>
          </cell>
        </row>
      </sheetData>
      <sheetData sheetId="5569">
        <row r="4">
          <cell r="A4" t="str">
            <v>BẢNG TÍNH TOÁN, ĐO BÓC KHỐI LƯỢNG HOÀN THÀNH ĐƯA VÀO QUYẾT TOÁN</v>
          </cell>
        </row>
      </sheetData>
      <sheetData sheetId="5570">
        <row r="4">
          <cell r="A4" t="str">
            <v>BẢNG TÍNH TOÁN, ĐO BÓC KHỐI LƯỢNG HOÀN THÀNH ĐƯA VÀO QUYẾT TOÁN</v>
          </cell>
        </row>
      </sheetData>
      <sheetData sheetId="5571">
        <row r="4">
          <cell r="A4" t="str">
            <v>BẢNG TÍNH TOÁN, ĐO BÓC KHỐI LƯỢNG HOÀN THÀNH ĐƯA VÀO QUYẾT TOÁN</v>
          </cell>
        </row>
      </sheetData>
      <sheetData sheetId="5572">
        <row r="4">
          <cell r="A4" t="str">
            <v>BẢNG TÍNH TOÁN, ĐO BÓC KHỐI LƯỢNG HOÀN THÀNH ĐƯA VÀO QUYẾT TOÁN</v>
          </cell>
        </row>
      </sheetData>
      <sheetData sheetId="5573">
        <row r="4">
          <cell r="A4" t="str">
            <v>BẢNG TÍNH TOÁN, ĐO BÓC KHỐI LƯỢNG HOÀN THÀNH ĐƯA VÀO QUYẾT TOÁN</v>
          </cell>
        </row>
      </sheetData>
      <sheetData sheetId="5574">
        <row r="4">
          <cell r="A4" t="str">
            <v>BẢNG TÍNH TOÁN, ĐO BÓC KHỐI LƯỢNG HOÀN THÀNH ĐƯA VÀO QUYẾT TOÁN</v>
          </cell>
        </row>
      </sheetData>
      <sheetData sheetId="5575">
        <row r="4">
          <cell r="A4" t="str">
            <v>BẢNG TÍNH TOÁN, ĐO BÓC KHỐI LƯỢNG HOÀN THÀNH ĐƯA VÀO QUYẾT TOÁN</v>
          </cell>
        </row>
      </sheetData>
      <sheetData sheetId="5576">
        <row r="4">
          <cell r="A4" t="str">
            <v>BẢNG TÍNH TOÁN, ĐO BÓC KHỐI LƯỢNG HOÀN THÀNH ĐƯA VÀO QUYẾT TOÁN</v>
          </cell>
        </row>
      </sheetData>
      <sheetData sheetId="5577">
        <row r="4">
          <cell r="A4" t="str">
            <v>BẢNG TÍNH TOÁN, ĐO BÓC KHỐI LƯỢNG HOÀN THÀNH ĐƯA VÀO QUYẾT TOÁN</v>
          </cell>
        </row>
      </sheetData>
      <sheetData sheetId="5578">
        <row r="4">
          <cell r="A4" t="str">
            <v>BẢNG TÍNH TOÁN, ĐO BÓC KHỐI LƯỢNG HOÀN THÀNH ĐƯA VÀO QUYẾT TOÁN</v>
          </cell>
        </row>
      </sheetData>
      <sheetData sheetId="5579">
        <row r="4">
          <cell r="A4" t="str">
            <v>BẢNG TÍNH TOÁN, ĐO BÓC KHỐI LƯỢNG HOÀN THÀNH ĐƯA VÀO QUYẾT TOÁN</v>
          </cell>
        </row>
      </sheetData>
      <sheetData sheetId="5580">
        <row r="4">
          <cell r="A4" t="str">
            <v>BẢNG TÍNH TOÁN, ĐO BÓC KHỐI LƯỢNG HOÀN THÀNH ĐƯA VÀO QUYẾT TOÁN</v>
          </cell>
        </row>
      </sheetData>
      <sheetData sheetId="5581">
        <row r="4">
          <cell r="A4" t="str">
            <v>BẢNG TÍNH TOÁN, ĐO BÓC KHỐI LƯỢNG HOÀN THÀNH ĐƯA VÀO QUYẾT TOÁN</v>
          </cell>
        </row>
      </sheetData>
      <sheetData sheetId="5582">
        <row r="4">
          <cell r="A4" t="str">
            <v>BẢNG TÍNH TOÁN, ĐO BÓC KHỐI LƯỢNG HOÀN THÀNH ĐƯA VÀO QUYẾT TOÁN</v>
          </cell>
        </row>
      </sheetData>
      <sheetData sheetId="5583">
        <row r="4">
          <cell r="A4" t="str">
            <v>BẢNG TÍNH TOÁN, ĐO BÓC KHỐI LƯỢNG HOÀN THÀNH ĐƯA VÀO QUYẾT TOÁN</v>
          </cell>
        </row>
      </sheetData>
      <sheetData sheetId="5584">
        <row r="4">
          <cell r="A4" t="str">
            <v>BẢNG TÍNH TOÁN, ĐO BÓC KHỐI LƯỢNG HOÀN THÀNH ĐƯA VÀO QUYẾT TOÁN</v>
          </cell>
        </row>
      </sheetData>
      <sheetData sheetId="5585">
        <row r="4">
          <cell r="A4" t="str">
            <v>BẢNG TÍNH TOÁN, ĐO BÓC KHỐI LƯỢNG HOÀN THÀNH ĐƯA VÀO QUYẾT TOÁN</v>
          </cell>
        </row>
      </sheetData>
      <sheetData sheetId="5586">
        <row r="4">
          <cell r="A4" t="str">
            <v>BẢNG TÍNH TOÁN, ĐO BÓC KHỐI LƯỢNG HOÀN THÀNH ĐƯA VÀO QUYẾT TOÁN</v>
          </cell>
        </row>
      </sheetData>
      <sheetData sheetId="5587">
        <row r="4">
          <cell r="A4" t="str">
            <v>BẢNG TÍNH TOÁN, ĐO BÓC KHỐI LƯỢNG HOÀN THÀNH ĐƯA VÀO QUYẾT TOÁN</v>
          </cell>
        </row>
      </sheetData>
      <sheetData sheetId="5588">
        <row r="4">
          <cell r="A4" t="str">
            <v>BẢNG TÍNH TOÁN, ĐO BÓC KHỐI LƯỢNG HOÀN THÀNH ĐƯA VÀO QUYẾT TOÁN</v>
          </cell>
        </row>
      </sheetData>
      <sheetData sheetId="5589">
        <row r="4">
          <cell r="A4" t="str">
            <v>BẢNG TÍNH TOÁN, ĐO BÓC KHỐI LƯỢNG HOÀN THÀNH ĐƯA VÀO QUYẾT TOÁN</v>
          </cell>
        </row>
      </sheetData>
      <sheetData sheetId="5590">
        <row r="4">
          <cell r="A4" t="str">
            <v>BẢNG TÍNH TOÁN, ĐO BÓC KHỐI LƯỢNG HOÀN THÀNH ĐƯA VÀO QUYẾT TOÁN</v>
          </cell>
        </row>
      </sheetData>
      <sheetData sheetId="5591">
        <row r="4">
          <cell r="A4" t="str">
            <v>BẢNG TÍNH TOÁN, ĐO BÓC KHỐI LƯỢNG HOÀN THÀNH ĐƯA VÀO QUYẾT TOÁN</v>
          </cell>
        </row>
      </sheetData>
      <sheetData sheetId="5592">
        <row r="4">
          <cell r="A4" t="str">
            <v>BẢNG TÍNH TOÁN, ĐO BÓC KHỐI LƯỢNG HOÀN THÀNH ĐƯA VÀO QUYẾT TOÁN</v>
          </cell>
        </row>
      </sheetData>
      <sheetData sheetId="5593">
        <row r="4">
          <cell r="A4" t="str">
            <v>BẢNG TÍNH TOÁN, ĐO BÓC KHỐI LƯỢNG HOÀN THÀNH ĐƯA VÀO QUYẾT TOÁN</v>
          </cell>
        </row>
      </sheetData>
      <sheetData sheetId="5594">
        <row r="4">
          <cell r="A4" t="str">
            <v>BẢNG TÍNH TOÁN, ĐO BÓC KHỐI LƯỢNG HOÀN THÀNH ĐƯA VÀO QUYẾT TOÁN</v>
          </cell>
        </row>
      </sheetData>
      <sheetData sheetId="5595">
        <row r="4">
          <cell r="A4" t="str">
            <v>BẢNG TÍNH TOÁN, ĐO BÓC KHỐI LƯỢNG HOÀN THÀNH ĐƯA VÀO QUYẾT TOÁN</v>
          </cell>
        </row>
      </sheetData>
      <sheetData sheetId="5596">
        <row r="4">
          <cell r="A4" t="str">
            <v>BẢNG TÍNH TOÁN, ĐO BÓC KHỐI LƯỢNG HOÀN THÀNH ĐƯA VÀO QUYẾT TOÁN</v>
          </cell>
        </row>
      </sheetData>
      <sheetData sheetId="5597">
        <row r="4">
          <cell r="A4" t="str">
            <v>BẢNG TÍNH TOÁN, ĐO BÓC KHỐI LƯỢNG HOÀN THÀNH ĐƯA VÀO QUYẾT TOÁN</v>
          </cell>
        </row>
      </sheetData>
      <sheetData sheetId="5598">
        <row r="4">
          <cell r="A4" t="str">
            <v>BẢNG TÍNH TOÁN, ĐO BÓC KHỐI LƯỢNG HOÀN THÀNH ĐƯA VÀO QUYẾT TOÁN</v>
          </cell>
        </row>
      </sheetData>
      <sheetData sheetId="5599">
        <row r="4">
          <cell r="A4" t="str">
            <v>BẢNG TÍNH TOÁN, ĐO BÓC KHỐI LƯỢNG HOÀN THÀNH ĐƯA VÀO QUYẾT TOÁN</v>
          </cell>
        </row>
      </sheetData>
      <sheetData sheetId="5600">
        <row r="4">
          <cell r="A4" t="str">
            <v>BẢNG TÍNH TOÁN, ĐO BÓC KHỐI LƯỢNG HOÀN THÀNH ĐƯA VÀO QUYẾT TOÁN</v>
          </cell>
        </row>
      </sheetData>
      <sheetData sheetId="5601">
        <row r="4">
          <cell r="A4" t="str">
            <v>BẢNG TÍNH TOÁN, ĐO BÓC KHỐI LƯỢNG HOÀN THÀNH ĐƯA VÀO QUYẾT TOÁN</v>
          </cell>
        </row>
      </sheetData>
      <sheetData sheetId="5602">
        <row r="4">
          <cell r="A4" t="str">
            <v>BẢNG TÍNH TOÁN, ĐO BÓC KHỐI LƯỢNG HOÀN THÀNH ĐƯA VÀO QUYẾT TOÁN</v>
          </cell>
        </row>
      </sheetData>
      <sheetData sheetId="5603">
        <row r="4">
          <cell r="A4" t="str">
            <v>BẢNG TÍNH TOÁN, ĐO BÓC KHỐI LƯỢNG HOÀN THÀNH ĐƯA VÀO QUYẾT TOÁN</v>
          </cell>
        </row>
      </sheetData>
      <sheetData sheetId="5604">
        <row r="4">
          <cell r="A4" t="str">
            <v>BẢNG TÍNH TOÁN, ĐO BÓC KHỐI LƯỢNG HOÀN THÀNH ĐƯA VÀO QUYẾT TOÁN</v>
          </cell>
        </row>
      </sheetData>
      <sheetData sheetId="5605">
        <row r="4">
          <cell r="A4" t="str">
            <v>BẢNG TÍNH TOÁN, ĐO BÓC KHỐI LƯỢNG HOÀN THÀNH ĐƯA VÀO QUYẾT TOÁN</v>
          </cell>
        </row>
      </sheetData>
      <sheetData sheetId="5606">
        <row r="4">
          <cell r="A4" t="str">
            <v>BẢNG TÍNH TOÁN, ĐO BÓC KHỐI LƯỢNG HOÀN THÀNH ĐƯA VÀO QUYẾT TOÁN</v>
          </cell>
        </row>
      </sheetData>
      <sheetData sheetId="5607">
        <row r="4">
          <cell r="A4" t="str">
            <v>BẢNG TÍNH TOÁN, ĐO BÓC KHỐI LƯỢNG HOÀN THÀNH ĐƯA VÀO QUYẾT TOÁN</v>
          </cell>
        </row>
      </sheetData>
      <sheetData sheetId="5608">
        <row r="4">
          <cell r="A4" t="str">
            <v>BẢNG TÍNH TOÁN, ĐO BÓC KHỐI LƯỢNG HOÀN THÀNH ĐƯA VÀO QUYẾT TOÁN</v>
          </cell>
        </row>
      </sheetData>
      <sheetData sheetId="5609">
        <row r="4">
          <cell r="A4" t="str">
            <v>BẢNG TÍNH TOÁN, ĐO BÓC KHỐI LƯỢNG HOÀN THÀNH ĐƯA VÀO QUYẾT TOÁN</v>
          </cell>
        </row>
      </sheetData>
      <sheetData sheetId="5610">
        <row r="4">
          <cell r="A4" t="str">
            <v>BẢNG TÍNH TOÁN, ĐO BÓC KHỐI LƯỢNG HOÀN THÀNH ĐƯA VÀO QUYẾT TOÁN</v>
          </cell>
        </row>
      </sheetData>
      <sheetData sheetId="5611">
        <row r="4">
          <cell r="A4" t="str">
            <v>BẢNG TÍNH TOÁN, ĐO BÓC KHỐI LƯỢNG HOÀN THÀNH ĐƯA VÀO QUYẾT TOÁN</v>
          </cell>
        </row>
      </sheetData>
      <sheetData sheetId="5612">
        <row r="4">
          <cell r="A4" t="str">
            <v>BẢNG TÍNH TOÁN, ĐO BÓC KHỐI LƯỢNG HOÀN THÀNH ĐƯA VÀO QUYẾT TOÁN</v>
          </cell>
        </row>
      </sheetData>
      <sheetData sheetId="5613">
        <row r="4">
          <cell r="A4" t="str">
            <v>BẢNG TÍNH TOÁN, ĐO BÓC KHỐI LƯỢNG HOÀN THÀNH ĐƯA VÀO QUYẾT TOÁN</v>
          </cell>
        </row>
      </sheetData>
      <sheetData sheetId="5614">
        <row r="4">
          <cell r="A4" t="str">
            <v>BẢNG TÍNH TOÁN, ĐO BÓC KHỐI LƯỢNG HOÀN THÀNH ĐƯA VÀO QUYẾT TOÁN</v>
          </cell>
        </row>
      </sheetData>
      <sheetData sheetId="5615">
        <row r="4">
          <cell r="A4" t="str">
            <v>BẢNG TÍNH TOÁN, ĐO BÓC KHỐI LƯỢNG HOÀN THÀNH ĐƯA VÀO QUYẾT TOÁN</v>
          </cell>
        </row>
      </sheetData>
      <sheetData sheetId="5616">
        <row r="4">
          <cell r="A4" t="str">
            <v>BẢNG TÍNH TOÁN, ĐO BÓC KHỐI LƯỢNG HOÀN THÀNH ĐƯA VÀO QUYẾT TOÁN</v>
          </cell>
        </row>
      </sheetData>
      <sheetData sheetId="5617">
        <row r="4">
          <cell r="A4" t="str">
            <v>BẢNG TÍNH TOÁN, ĐO BÓC KHỐI LƯỢNG HOÀN THÀNH ĐƯA VÀO QUYẾT TOÁN</v>
          </cell>
        </row>
      </sheetData>
      <sheetData sheetId="5618">
        <row r="4">
          <cell r="A4" t="str">
            <v>BẢNG TÍNH TOÁN, ĐO BÓC KHỐI LƯỢNG HOÀN THÀNH ĐƯA VÀO QUYẾT TOÁN</v>
          </cell>
        </row>
      </sheetData>
      <sheetData sheetId="5619">
        <row r="4">
          <cell r="A4" t="str">
            <v>BẢNG TÍNH TOÁN, ĐO BÓC KHỐI LƯỢNG HOÀN THÀNH ĐƯA VÀO QUYẾT TOÁN</v>
          </cell>
        </row>
      </sheetData>
      <sheetData sheetId="5620">
        <row r="4">
          <cell r="A4" t="str">
            <v>BẢNG TÍNH TOÁN, ĐO BÓC KHỐI LƯỢNG HOÀN THÀNH ĐƯA VÀO QUYẾT TOÁN</v>
          </cell>
        </row>
      </sheetData>
      <sheetData sheetId="5621">
        <row r="4">
          <cell r="A4" t="str">
            <v>BẢNG TÍNH TOÁN, ĐO BÓC KHỐI LƯỢNG HOÀN THÀNH ĐƯA VÀO QUYẾT TOÁN</v>
          </cell>
        </row>
      </sheetData>
      <sheetData sheetId="5622">
        <row r="4">
          <cell r="A4" t="str">
            <v>BẢNG TÍNH TOÁN, ĐO BÓC KHỐI LƯỢNG HOÀN THÀNH ĐƯA VÀO QUYẾT TOÁN</v>
          </cell>
        </row>
      </sheetData>
      <sheetData sheetId="5623">
        <row r="4">
          <cell r="A4" t="str">
            <v>BẢNG TÍNH TOÁN, ĐO BÓC KHỐI LƯỢNG HOÀN THÀNH ĐƯA VÀO QUYẾT TOÁN</v>
          </cell>
        </row>
      </sheetData>
      <sheetData sheetId="5624">
        <row r="4">
          <cell r="A4" t="str">
            <v>BẢNG TÍNH TOÁN, ĐO BÓC KHỐI LƯỢNG HOÀN THÀNH ĐƯA VÀO QUYẾT TOÁN</v>
          </cell>
        </row>
      </sheetData>
      <sheetData sheetId="5625">
        <row r="4">
          <cell r="A4" t="str">
            <v>BẢNG TÍNH TOÁN, ĐO BÓC KHỐI LƯỢNG HOÀN THÀNH ĐƯA VÀO QUYẾT TOÁN</v>
          </cell>
        </row>
      </sheetData>
      <sheetData sheetId="5626">
        <row r="4">
          <cell r="A4" t="str">
            <v>BẢNG TÍNH TOÁN, ĐO BÓC KHỐI LƯỢNG HOÀN THÀNH ĐƯA VÀO QUYẾT TOÁN</v>
          </cell>
        </row>
      </sheetData>
      <sheetData sheetId="5627">
        <row r="4">
          <cell r="A4" t="str">
            <v>BẢNG TÍNH TOÁN, ĐO BÓC KHỐI LƯỢNG HOÀN THÀNH ĐƯA VÀO QUYẾT TOÁN</v>
          </cell>
        </row>
      </sheetData>
      <sheetData sheetId="5628">
        <row r="4">
          <cell r="A4" t="str">
            <v>BẢNG TÍNH TOÁN, ĐO BÓC KHỐI LƯỢNG HOÀN THÀNH ĐƯA VÀO QUYẾT TOÁN</v>
          </cell>
        </row>
      </sheetData>
      <sheetData sheetId="5629">
        <row r="4">
          <cell r="A4" t="str">
            <v>BẢNG TÍNH TOÁN, ĐO BÓC KHỐI LƯỢNG HOÀN THÀNH ĐƯA VÀO QUYẾT TOÁN</v>
          </cell>
        </row>
      </sheetData>
      <sheetData sheetId="5630">
        <row r="4">
          <cell r="A4" t="str">
            <v>BẢNG TÍNH TOÁN, ĐO BÓC KHỐI LƯỢNG HOÀN THÀNH ĐƯA VÀO QUYẾT TOÁN</v>
          </cell>
        </row>
      </sheetData>
      <sheetData sheetId="5631">
        <row r="4">
          <cell r="A4" t="str">
            <v>BẢNG TÍNH TOÁN, ĐO BÓC KHỐI LƯỢNG HOÀN THÀNH ĐƯA VÀO QUYẾT TOÁN</v>
          </cell>
        </row>
      </sheetData>
      <sheetData sheetId="5632">
        <row r="4">
          <cell r="A4" t="str">
            <v>BẢNG TÍNH TOÁN, ĐO BÓC KHỐI LƯỢNG HOÀN THÀNH ĐƯA VÀO QUYẾT TOÁN</v>
          </cell>
        </row>
      </sheetData>
      <sheetData sheetId="5633">
        <row r="4">
          <cell r="A4" t="str">
            <v>BẢNG TÍNH TOÁN, ĐO BÓC KHỐI LƯỢNG HOÀN THÀNH ĐƯA VÀO QUYẾT TOÁN</v>
          </cell>
        </row>
      </sheetData>
      <sheetData sheetId="5634">
        <row r="4">
          <cell r="A4" t="str">
            <v>BẢNG TÍNH TOÁN, ĐO BÓC KHỐI LƯỢNG HOÀN THÀNH ĐƯA VÀO QUYẾT TOÁN</v>
          </cell>
        </row>
      </sheetData>
      <sheetData sheetId="5635">
        <row r="4">
          <cell r="A4" t="str">
            <v>BẢNG TÍNH TOÁN, ĐO BÓC KHỐI LƯỢNG HOÀN THÀNH ĐƯA VÀO QUYẾT TOÁN</v>
          </cell>
        </row>
      </sheetData>
      <sheetData sheetId="5636">
        <row r="4">
          <cell r="A4" t="str">
            <v>BẢNG TÍNH TOÁN, ĐO BÓC KHỐI LƯỢNG HOÀN THÀNH ĐƯA VÀO QUYẾT TOÁN</v>
          </cell>
        </row>
      </sheetData>
      <sheetData sheetId="5637">
        <row r="4">
          <cell r="A4" t="str">
            <v>BẢNG TÍNH TOÁN, ĐO BÓC KHỐI LƯỢNG HOÀN THÀNH ĐƯA VÀO QUYẾT TOÁN</v>
          </cell>
        </row>
      </sheetData>
      <sheetData sheetId="5638">
        <row r="4">
          <cell r="A4" t="str">
            <v>BẢNG TÍNH TOÁN, ĐO BÓC KHỐI LƯỢNG HOÀN THÀNH ĐƯA VÀO QUYẾT TOÁN</v>
          </cell>
        </row>
      </sheetData>
      <sheetData sheetId="5639">
        <row r="4">
          <cell r="A4" t="str">
            <v>BẢNG TÍNH TOÁN, ĐO BÓC KHỐI LƯỢNG HOÀN THÀNH ĐƯA VÀO QUYẾT TOÁN</v>
          </cell>
        </row>
      </sheetData>
      <sheetData sheetId="5640">
        <row r="4">
          <cell r="A4" t="str">
            <v>BẢNG TÍNH TOÁN, ĐO BÓC KHỐI LƯỢNG HOÀN THÀNH ĐƯA VÀO QUYẾT TOÁN</v>
          </cell>
        </row>
      </sheetData>
      <sheetData sheetId="5641">
        <row r="4">
          <cell r="A4" t="str">
            <v>BẢNG TÍNH TOÁN, ĐO BÓC KHỐI LƯỢNG HOÀN THÀNH ĐƯA VÀO QUYẾT TOÁN</v>
          </cell>
        </row>
      </sheetData>
      <sheetData sheetId="5642">
        <row r="4">
          <cell r="A4" t="str">
            <v>BẢNG TÍNH TOÁN, ĐO BÓC KHỐI LƯỢNG HOÀN THÀNH ĐƯA VÀO QUYẾT TOÁN</v>
          </cell>
        </row>
      </sheetData>
      <sheetData sheetId="5643">
        <row r="4">
          <cell r="A4" t="str">
            <v>BẢNG TÍNH TOÁN, ĐO BÓC KHỐI LƯỢNG HOÀN THÀNH ĐƯA VÀO QUYẾT TOÁN</v>
          </cell>
        </row>
      </sheetData>
      <sheetData sheetId="5644">
        <row r="4">
          <cell r="A4" t="str">
            <v>BẢNG TÍNH TOÁN, ĐO BÓC KHỐI LƯỢNG HOÀN THÀNH ĐƯA VÀO QUYẾT TOÁN</v>
          </cell>
        </row>
      </sheetData>
      <sheetData sheetId="5645">
        <row r="4">
          <cell r="A4" t="str">
            <v>BẢNG TÍNH TOÁN, ĐO BÓC KHỐI LƯỢNG HOÀN THÀNH ĐƯA VÀO QUYẾT TOÁN</v>
          </cell>
        </row>
      </sheetData>
      <sheetData sheetId="5646">
        <row r="4">
          <cell r="A4" t="str">
            <v>BẢNG TÍNH TOÁN, ĐO BÓC KHỐI LƯỢNG HOÀN THÀNH ĐƯA VÀO QUYẾT TOÁN</v>
          </cell>
        </row>
      </sheetData>
      <sheetData sheetId="5647">
        <row r="4">
          <cell r="A4" t="str">
            <v>BẢNG TÍNH TOÁN, ĐO BÓC KHỐI LƯỢNG HOÀN THÀNH ĐƯA VÀO QUYẾT TOÁN</v>
          </cell>
        </row>
      </sheetData>
      <sheetData sheetId="5648">
        <row r="4">
          <cell r="A4" t="str">
            <v>BẢNG TÍNH TOÁN, ĐO BÓC KHỐI LƯỢNG HOÀN THÀNH ĐƯA VÀO QUYẾT TOÁN</v>
          </cell>
        </row>
      </sheetData>
      <sheetData sheetId="5649">
        <row r="4">
          <cell r="A4" t="str">
            <v>BẢNG TÍNH TOÁN, ĐO BÓC KHỐI LƯỢNG HOÀN THÀNH ĐƯA VÀO QUYẾT TOÁN</v>
          </cell>
        </row>
      </sheetData>
      <sheetData sheetId="5650">
        <row r="4">
          <cell r="A4" t="str">
            <v>BẢNG TÍNH TOÁN, ĐO BÓC KHỐI LƯỢNG HOÀN THÀNH ĐƯA VÀO QUYẾT TOÁN</v>
          </cell>
        </row>
      </sheetData>
      <sheetData sheetId="5651">
        <row r="4">
          <cell r="A4" t="str">
            <v>BẢNG TÍNH TOÁN, ĐO BÓC KHỐI LƯỢNG HOÀN THÀNH ĐƯA VÀO QUYẾT TOÁN</v>
          </cell>
        </row>
      </sheetData>
      <sheetData sheetId="5652">
        <row r="4">
          <cell r="A4" t="str">
            <v>BẢNG TÍNH TOÁN, ĐO BÓC KHỐI LƯỢNG HOÀN THÀNH ĐƯA VÀO QUYẾT TOÁN</v>
          </cell>
        </row>
      </sheetData>
      <sheetData sheetId="5653">
        <row r="4">
          <cell r="A4" t="str">
            <v>BẢNG TÍNH TOÁN, ĐO BÓC KHỐI LƯỢNG HOÀN THÀNH ĐƯA VÀO QUYẾT TOÁN</v>
          </cell>
        </row>
      </sheetData>
      <sheetData sheetId="5654">
        <row r="4">
          <cell r="A4" t="str">
            <v>BẢNG TÍNH TOÁN, ĐO BÓC KHỐI LƯỢNG HOÀN THÀNH ĐƯA VÀO QUYẾT TOÁN</v>
          </cell>
        </row>
      </sheetData>
      <sheetData sheetId="5655">
        <row r="4">
          <cell r="A4" t="str">
            <v>BẢNG TÍNH TOÁN, ĐO BÓC KHỐI LƯỢNG HOÀN THÀNH ĐƯA VÀO QUYẾT TOÁN</v>
          </cell>
        </row>
      </sheetData>
      <sheetData sheetId="5656">
        <row r="4">
          <cell r="A4" t="str">
            <v>BẢNG TÍNH TOÁN, ĐO BÓC KHỐI LƯỢNG HOÀN THÀNH ĐƯA VÀO QUYẾT TOÁN</v>
          </cell>
        </row>
      </sheetData>
      <sheetData sheetId="5657">
        <row r="4">
          <cell r="A4" t="str">
            <v>BẢNG TÍNH TOÁN, ĐO BÓC KHỐI LƯỢNG HOÀN THÀNH ĐƯA VÀO QUYẾT TOÁN</v>
          </cell>
        </row>
      </sheetData>
      <sheetData sheetId="5658">
        <row r="4">
          <cell r="A4" t="str">
            <v>BẢNG TÍNH TOÁN, ĐO BÓC KHỐI LƯỢNG HOÀN THÀNH ĐƯA VÀO QUYẾT TOÁN</v>
          </cell>
        </row>
      </sheetData>
      <sheetData sheetId="5659">
        <row r="4">
          <cell r="A4" t="str">
            <v>BẢNG TÍNH TOÁN, ĐO BÓC KHỐI LƯỢNG HOÀN THÀNH ĐƯA VÀO QUYẾT TOÁN</v>
          </cell>
        </row>
      </sheetData>
      <sheetData sheetId="5660">
        <row r="4">
          <cell r="A4" t="str">
            <v>BẢNG TÍNH TOÁN, ĐO BÓC KHỐI LƯỢNG HOÀN THÀNH ĐƯA VÀO QUYẾT TOÁN</v>
          </cell>
        </row>
      </sheetData>
      <sheetData sheetId="5661">
        <row r="4">
          <cell r="A4" t="str">
            <v>BẢNG TÍNH TOÁN, ĐO BÓC KHỐI LƯỢNG HOÀN THÀNH ĐƯA VÀO QUYẾT TOÁN</v>
          </cell>
        </row>
      </sheetData>
      <sheetData sheetId="5662">
        <row r="4">
          <cell r="A4" t="str">
            <v>BẢNG TÍNH TOÁN, ĐO BÓC KHỐI LƯỢNG HOÀN THÀNH ĐƯA VÀO QUYẾT TOÁN</v>
          </cell>
        </row>
      </sheetData>
      <sheetData sheetId="5663">
        <row r="4">
          <cell r="A4" t="str">
            <v>BẢNG TÍNH TOÁN, ĐO BÓC KHỐI LƯỢNG HOÀN THÀNH ĐƯA VÀO QUYẾT TOÁN</v>
          </cell>
        </row>
      </sheetData>
      <sheetData sheetId="5664">
        <row r="4">
          <cell r="A4" t="str">
            <v>BẢNG TÍNH TOÁN, ĐO BÓC KHỐI LƯỢNG HOÀN THÀNH ĐƯA VÀO QUYẾT TOÁN</v>
          </cell>
        </row>
      </sheetData>
      <sheetData sheetId="5665">
        <row r="4">
          <cell r="A4" t="str">
            <v>BẢNG TÍNH TOÁN, ĐO BÓC KHỐI LƯỢNG HOÀN THÀNH ĐƯA VÀO QUYẾT TOÁN</v>
          </cell>
        </row>
      </sheetData>
      <sheetData sheetId="5666">
        <row r="4">
          <cell r="A4" t="str">
            <v>BẢNG TÍNH TOÁN, ĐO BÓC KHỐI LƯỢNG HOÀN THÀNH ĐƯA VÀO QUYẾT TOÁN</v>
          </cell>
        </row>
      </sheetData>
      <sheetData sheetId="5667">
        <row r="4">
          <cell r="A4" t="str">
            <v>BẢNG TÍNH TOÁN, ĐO BÓC KHỐI LƯỢNG HOÀN THÀNH ĐƯA VÀO QUYẾT TOÁN</v>
          </cell>
        </row>
      </sheetData>
      <sheetData sheetId="5668">
        <row r="4">
          <cell r="A4" t="str">
            <v>BẢNG TÍNH TOÁN, ĐO BÓC KHỐI LƯỢNG HOÀN THÀNH ĐƯA VÀO QUYẾT TOÁN</v>
          </cell>
        </row>
      </sheetData>
      <sheetData sheetId="5669">
        <row r="4">
          <cell r="A4" t="str">
            <v>BẢNG TÍNH TOÁN, ĐO BÓC KHỐI LƯỢNG HOÀN THÀNH ĐƯA VÀO QUYẾT TOÁN</v>
          </cell>
        </row>
      </sheetData>
      <sheetData sheetId="5670">
        <row r="4">
          <cell r="A4" t="str">
            <v>BẢNG TÍNH TOÁN, ĐO BÓC KHỐI LƯỢNG HOÀN THÀNH ĐƯA VÀO QUYẾT TOÁN</v>
          </cell>
        </row>
      </sheetData>
      <sheetData sheetId="5671">
        <row r="4">
          <cell r="A4" t="str">
            <v>BẢNG TÍNH TOÁN, ĐO BÓC KHỐI LƯỢNG HOÀN THÀNH ĐƯA VÀO QUYẾT TOÁN</v>
          </cell>
        </row>
      </sheetData>
      <sheetData sheetId="5672">
        <row r="4">
          <cell r="A4" t="str">
            <v>BẢNG TÍNH TOÁN, ĐO BÓC KHỐI LƯỢNG HOÀN THÀNH ĐƯA VÀO QUYẾT TOÁN</v>
          </cell>
        </row>
      </sheetData>
      <sheetData sheetId="5673">
        <row r="4">
          <cell r="A4" t="str">
            <v>BẢNG TÍNH TOÁN, ĐO BÓC KHỐI LƯỢNG HOÀN THÀNH ĐƯA VÀO QUYẾT TOÁN</v>
          </cell>
        </row>
      </sheetData>
      <sheetData sheetId="5674">
        <row r="4">
          <cell r="A4" t="str">
            <v>BẢNG TÍNH TOÁN, ĐO BÓC KHỐI LƯỢNG HOÀN THÀNH ĐƯA VÀO QUYẾT TOÁN</v>
          </cell>
        </row>
      </sheetData>
      <sheetData sheetId="5675">
        <row r="4">
          <cell r="A4" t="str">
            <v>BẢNG TÍNH TOÁN, ĐO BÓC KHỐI LƯỢNG HOÀN THÀNH ĐƯA VÀO QUYẾT TOÁN</v>
          </cell>
        </row>
      </sheetData>
      <sheetData sheetId="5676">
        <row r="4">
          <cell r="A4" t="str">
            <v>BẢNG TÍNH TOÁN, ĐO BÓC KHỐI LƯỢNG HOÀN THÀNH ĐƯA VÀO QUYẾT TOÁN</v>
          </cell>
        </row>
      </sheetData>
      <sheetData sheetId="5677">
        <row r="4">
          <cell r="A4" t="str">
            <v>BẢNG TÍNH TOÁN, ĐO BÓC KHỐI LƯỢNG HOÀN THÀNH ĐƯA VÀO QUYẾT TOÁN</v>
          </cell>
        </row>
      </sheetData>
      <sheetData sheetId="5678">
        <row r="4">
          <cell r="A4" t="str">
            <v>BẢNG TÍNH TOÁN, ĐO BÓC KHỐI LƯỢNG HOÀN THÀNH ĐƯA VÀO QUYẾT TOÁN</v>
          </cell>
        </row>
      </sheetData>
      <sheetData sheetId="5679">
        <row r="4">
          <cell r="A4" t="str">
            <v>BẢNG TÍNH TOÁN, ĐO BÓC KHỐI LƯỢNG HOÀN THÀNH ĐƯA VÀO QUYẾT TOÁN</v>
          </cell>
        </row>
      </sheetData>
      <sheetData sheetId="5680">
        <row r="4">
          <cell r="A4" t="str">
            <v>BẢNG TÍNH TOÁN, ĐO BÓC KHỐI LƯỢNG HOÀN THÀNH ĐƯA VÀO QUYẾT TOÁN</v>
          </cell>
        </row>
      </sheetData>
      <sheetData sheetId="5681">
        <row r="4">
          <cell r="A4" t="str">
            <v>BẢNG TÍNH TOÁN, ĐO BÓC KHỐI LƯỢNG HOÀN THÀNH ĐƯA VÀO QUYẾT TOÁN</v>
          </cell>
        </row>
      </sheetData>
      <sheetData sheetId="5682">
        <row r="4">
          <cell r="A4" t="str">
            <v>BẢNG TÍNH TOÁN, ĐO BÓC KHỐI LƯỢNG HOÀN THÀNH ĐƯA VÀO QUYẾT TOÁN</v>
          </cell>
        </row>
      </sheetData>
      <sheetData sheetId="5683">
        <row r="4">
          <cell r="A4" t="str">
            <v>BẢNG TÍNH TOÁN, ĐO BÓC KHỐI LƯỢNG HOÀN THÀNH ĐƯA VÀO QUYẾT TOÁN</v>
          </cell>
        </row>
      </sheetData>
      <sheetData sheetId="5684">
        <row r="4">
          <cell r="A4" t="str">
            <v>BẢNG TÍNH TOÁN, ĐO BÓC KHỐI LƯỢNG HOÀN THÀNH ĐƯA VÀO QUYẾT TOÁN</v>
          </cell>
        </row>
      </sheetData>
      <sheetData sheetId="5685">
        <row r="4">
          <cell r="A4" t="str">
            <v>BẢNG TÍNH TOÁN, ĐO BÓC KHỐI LƯỢNG HOÀN THÀNH ĐƯA VÀO QUYẾT TOÁN</v>
          </cell>
        </row>
      </sheetData>
      <sheetData sheetId="5686">
        <row r="4">
          <cell r="A4" t="str">
            <v>BẢNG TÍNH TOÁN, ĐO BÓC KHỐI LƯỢNG HOÀN THÀNH ĐƯA VÀO QUYẾT TOÁN</v>
          </cell>
        </row>
      </sheetData>
      <sheetData sheetId="5687">
        <row r="4">
          <cell r="A4" t="str">
            <v>BẢNG TÍNH TOÁN, ĐO BÓC KHỐI LƯỢNG HOÀN THÀNH ĐƯA VÀO QUYẾT TOÁN</v>
          </cell>
        </row>
      </sheetData>
      <sheetData sheetId="5688">
        <row r="4">
          <cell r="A4" t="str">
            <v>BẢNG TÍNH TOÁN, ĐO BÓC KHỐI LƯỢNG HOÀN THÀNH ĐƯA VÀO QUYẾT TOÁN</v>
          </cell>
        </row>
      </sheetData>
      <sheetData sheetId="5689">
        <row r="4">
          <cell r="A4" t="str">
            <v>BẢNG TÍNH TOÁN, ĐO BÓC KHỐI LƯỢNG HOÀN THÀNH ĐƯA VÀO QUYẾT TOÁN</v>
          </cell>
        </row>
      </sheetData>
      <sheetData sheetId="5690">
        <row r="4">
          <cell r="A4" t="str">
            <v>BẢNG TÍNH TOÁN, ĐO BÓC KHỐI LƯỢNG HOÀN THÀNH ĐƯA VÀO QUYẾT TOÁN</v>
          </cell>
        </row>
      </sheetData>
      <sheetData sheetId="5691">
        <row r="4">
          <cell r="A4" t="str">
            <v>BẢNG TÍNH TOÁN, ĐO BÓC KHỐI LƯỢNG HOÀN THÀNH ĐƯA VÀO QUYẾT TOÁN</v>
          </cell>
        </row>
      </sheetData>
      <sheetData sheetId="5692">
        <row r="4">
          <cell r="A4" t="str">
            <v>BẢNG TÍNH TOÁN, ĐO BÓC KHỐI LƯỢNG HOÀN THÀNH ĐƯA VÀO QUYẾT TOÁN</v>
          </cell>
        </row>
      </sheetData>
      <sheetData sheetId="5693">
        <row r="4">
          <cell r="A4" t="str">
            <v>BẢNG TÍNH TOÁN, ĐO BÓC KHỐI LƯỢNG HOÀN THÀNH ĐƯA VÀO QUYẾT TOÁN</v>
          </cell>
        </row>
      </sheetData>
      <sheetData sheetId="5694">
        <row r="4">
          <cell r="A4" t="str">
            <v>BẢNG TÍNH TOÁN, ĐO BÓC KHỐI LƯỢNG HOÀN THÀNH ĐƯA VÀO QUYẾT TOÁN</v>
          </cell>
        </row>
      </sheetData>
      <sheetData sheetId="5695">
        <row r="4">
          <cell r="A4" t="str">
            <v>BẢNG TÍNH TOÁN, ĐO BÓC KHỐI LƯỢNG HOÀN THÀNH ĐƯA VÀO QUYẾT TOÁN</v>
          </cell>
        </row>
      </sheetData>
      <sheetData sheetId="5696">
        <row r="4">
          <cell r="A4" t="str">
            <v>BẢNG TÍNH TOÁN, ĐO BÓC KHỐI LƯỢNG HOÀN THÀNH ĐƯA VÀO QUYẾT TOÁN</v>
          </cell>
        </row>
      </sheetData>
      <sheetData sheetId="5697">
        <row r="4">
          <cell r="A4" t="str">
            <v>BẢNG TÍNH TOÁN, ĐO BÓC KHỐI LƯỢNG HOÀN THÀNH ĐƯA VÀO QUYẾT TOÁN</v>
          </cell>
        </row>
      </sheetData>
      <sheetData sheetId="5698">
        <row r="4">
          <cell r="A4" t="str">
            <v>BẢNG TÍNH TOÁN, ĐO BÓC KHỐI LƯỢNG HOÀN THÀNH ĐƯA VÀO QUYẾT TOÁN</v>
          </cell>
        </row>
      </sheetData>
      <sheetData sheetId="5699">
        <row r="4">
          <cell r="A4" t="str">
            <v>BẢNG TÍNH TOÁN, ĐO BÓC KHỐI LƯỢNG HOÀN THÀNH ĐƯA VÀO QUYẾT TOÁN</v>
          </cell>
        </row>
      </sheetData>
      <sheetData sheetId="5700">
        <row r="4">
          <cell r="A4" t="str">
            <v>BẢNG TÍNH TOÁN, ĐO BÓC KHỐI LƯỢNG HOÀN THÀNH ĐƯA VÀO QUYẾT TOÁN</v>
          </cell>
        </row>
      </sheetData>
      <sheetData sheetId="5701">
        <row r="4">
          <cell r="A4" t="str">
            <v>BẢNG TÍNH TOÁN, ĐO BÓC KHỐI LƯỢNG HOÀN THÀNH ĐƯA VÀO QUYẾT TOÁN</v>
          </cell>
        </row>
      </sheetData>
      <sheetData sheetId="5702">
        <row r="4">
          <cell r="A4" t="str">
            <v>BẢNG TÍNH TOÁN, ĐO BÓC KHỐI LƯỢNG HOÀN THÀNH ĐƯA VÀO QUYẾT TOÁN</v>
          </cell>
        </row>
      </sheetData>
      <sheetData sheetId="5703">
        <row r="4">
          <cell r="A4" t="str">
            <v>BẢNG TÍNH TOÁN, ĐO BÓC KHỐI LƯỢNG HOÀN THÀNH ĐƯA VÀO QUYẾT TOÁN</v>
          </cell>
        </row>
      </sheetData>
      <sheetData sheetId="5704">
        <row r="4">
          <cell r="A4" t="str">
            <v>BẢNG TÍNH TOÁN, ĐO BÓC KHỐI LƯỢNG HOÀN THÀNH ĐƯA VÀO QUYẾT TOÁN</v>
          </cell>
        </row>
      </sheetData>
      <sheetData sheetId="5705">
        <row r="4">
          <cell r="A4" t="str">
            <v>BẢNG TÍNH TOÁN, ĐO BÓC KHỐI LƯỢNG HOÀN THÀNH ĐƯA VÀO QUYẾT TOÁN</v>
          </cell>
        </row>
      </sheetData>
      <sheetData sheetId="5706">
        <row r="4">
          <cell r="A4" t="str">
            <v>BẢNG TÍNH TOÁN, ĐO BÓC KHỐI LƯỢNG HOÀN THÀNH ĐƯA VÀO QUYẾT TOÁN</v>
          </cell>
        </row>
      </sheetData>
      <sheetData sheetId="5707">
        <row r="4">
          <cell r="A4" t="str">
            <v>BẢNG TÍNH TOÁN, ĐO BÓC KHỐI LƯỢNG HOÀN THÀNH ĐƯA VÀO QUYẾT TOÁN</v>
          </cell>
        </row>
      </sheetData>
      <sheetData sheetId="5708">
        <row r="4">
          <cell r="A4" t="str">
            <v>BẢNG TÍNH TOÁN, ĐO BÓC KHỐI LƯỢNG HOÀN THÀNH ĐƯA VÀO QUYẾT TOÁN</v>
          </cell>
        </row>
      </sheetData>
      <sheetData sheetId="5709">
        <row r="4">
          <cell r="A4" t="str">
            <v>BẢNG TÍNH TOÁN, ĐO BÓC KHỐI LƯỢNG HOÀN THÀNH ĐƯA VÀO QUYẾT TOÁN</v>
          </cell>
        </row>
      </sheetData>
      <sheetData sheetId="5710">
        <row r="4">
          <cell r="A4" t="str">
            <v>BẢNG TÍNH TOÁN, ĐO BÓC KHỐI LƯỢNG HOÀN THÀNH ĐƯA VÀO QUYẾT TOÁN</v>
          </cell>
        </row>
      </sheetData>
      <sheetData sheetId="5711">
        <row r="4">
          <cell r="A4" t="str">
            <v>BẢNG TÍNH TOÁN, ĐO BÓC KHỐI LƯỢNG HOÀN THÀNH ĐƯA VÀO QUYẾT TOÁN</v>
          </cell>
        </row>
      </sheetData>
      <sheetData sheetId="5712">
        <row r="4">
          <cell r="A4" t="str">
            <v>BẢNG TÍNH TOÁN, ĐO BÓC KHỐI LƯỢNG HOÀN THÀNH ĐƯA VÀO QUYẾT TOÁN</v>
          </cell>
        </row>
      </sheetData>
      <sheetData sheetId="5713">
        <row r="4">
          <cell r="A4" t="str">
            <v>BẢNG TÍNH TOÁN, ĐO BÓC KHỐI LƯỢNG HOÀN THÀNH ĐƯA VÀO QUYẾT TOÁN</v>
          </cell>
        </row>
      </sheetData>
      <sheetData sheetId="5714">
        <row r="4">
          <cell r="A4" t="str">
            <v>BẢNG TÍNH TOÁN, ĐO BÓC KHỐI LƯỢNG HOÀN THÀNH ĐƯA VÀO QUYẾT TOÁN</v>
          </cell>
        </row>
      </sheetData>
      <sheetData sheetId="5715">
        <row r="4">
          <cell r="A4" t="str">
            <v>BẢNG TÍNH TOÁN, ĐO BÓC KHỐI LƯỢNG HOÀN THÀNH ĐƯA VÀO QUYẾT TOÁN</v>
          </cell>
        </row>
      </sheetData>
      <sheetData sheetId="5716">
        <row r="4">
          <cell r="A4" t="str">
            <v>BẢNG TÍNH TOÁN, ĐO BÓC KHỐI LƯỢNG HOÀN THÀNH ĐƯA VÀO QUYẾT TOÁN</v>
          </cell>
        </row>
      </sheetData>
      <sheetData sheetId="5717">
        <row r="4">
          <cell r="A4" t="str">
            <v>BẢNG TÍNH TOÁN, ĐO BÓC KHỐI LƯỢNG HOÀN THÀNH ĐƯA VÀO QUYẾT TOÁN</v>
          </cell>
        </row>
      </sheetData>
      <sheetData sheetId="5718">
        <row r="4">
          <cell r="A4" t="str">
            <v>BẢNG TÍNH TOÁN, ĐO BÓC KHỐI LƯỢNG HOÀN THÀNH ĐƯA VÀO QUYẾT TOÁN</v>
          </cell>
        </row>
      </sheetData>
      <sheetData sheetId="5719">
        <row r="4">
          <cell r="A4" t="str">
            <v>BẢNG TÍNH TOÁN, ĐO BÓC KHỐI LƯỢNG HOÀN THÀNH ĐƯA VÀO QUYẾT TOÁN</v>
          </cell>
        </row>
      </sheetData>
      <sheetData sheetId="5720">
        <row r="4">
          <cell r="A4" t="str">
            <v>BẢNG TÍNH TOÁN, ĐO BÓC KHỐI LƯỢNG HOÀN THÀNH ĐƯA VÀO QUYẾT TOÁN</v>
          </cell>
        </row>
      </sheetData>
      <sheetData sheetId="5721">
        <row r="4">
          <cell r="A4" t="str">
            <v>BẢNG TÍNH TOÁN, ĐO BÓC KHỐI LƯỢNG HOÀN THÀNH ĐƯA VÀO QUYẾT TOÁN</v>
          </cell>
        </row>
      </sheetData>
      <sheetData sheetId="5722">
        <row r="4">
          <cell r="A4" t="str">
            <v>BẢNG TÍNH TOÁN, ĐO BÓC KHỐI LƯỢNG HOÀN THÀNH ĐƯA VÀO QUYẾT TOÁN</v>
          </cell>
        </row>
      </sheetData>
      <sheetData sheetId="5723">
        <row r="4">
          <cell r="A4" t="str">
            <v>BẢNG TÍNH TOÁN, ĐO BÓC KHỐI LƯỢNG HOÀN THÀNH ĐƯA VÀO QUYẾT TOÁN</v>
          </cell>
        </row>
      </sheetData>
      <sheetData sheetId="5724">
        <row r="4">
          <cell r="A4" t="str">
            <v>BẢNG TÍNH TOÁN, ĐO BÓC KHỐI LƯỢNG HOÀN THÀNH ĐƯA VÀO QUYẾT TOÁN</v>
          </cell>
        </row>
      </sheetData>
      <sheetData sheetId="5725">
        <row r="4">
          <cell r="A4" t="str">
            <v>BẢNG TÍNH TOÁN, ĐO BÓC KHỐI LƯỢNG HOÀN THÀNH ĐƯA VÀO QUYẾT TOÁN</v>
          </cell>
        </row>
      </sheetData>
      <sheetData sheetId="5726">
        <row r="4">
          <cell r="A4" t="str">
            <v>BẢNG TÍNH TOÁN, ĐO BÓC KHỐI LƯỢNG HOÀN THÀNH ĐƯA VÀO QUYẾT TOÁN</v>
          </cell>
        </row>
      </sheetData>
      <sheetData sheetId="5727">
        <row r="4">
          <cell r="A4" t="str">
            <v>BẢNG TÍNH TOÁN, ĐO BÓC KHỐI LƯỢNG HOÀN THÀNH ĐƯA VÀO QUYẾT TOÁN</v>
          </cell>
        </row>
      </sheetData>
      <sheetData sheetId="5728">
        <row r="4">
          <cell r="A4" t="str">
            <v>BẢNG TÍNH TOÁN, ĐO BÓC KHỐI LƯỢNG HOÀN THÀNH ĐƯA VÀO QUYẾT TOÁN</v>
          </cell>
        </row>
      </sheetData>
      <sheetData sheetId="5729">
        <row r="4">
          <cell r="A4" t="str">
            <v>BẢNG TÍNH TOÁN, ĐO BÓC KHỐI LƯỢNG HOÀN THÀNH ĐƯA VÀO QUYẾT TOÁN</v>
          </cell>
        </row>
      </sheetData>
      <sheetData sheetId="5730">
        <row r="4">
          <cell r="A4" t="str">
            <v>BẢNG TÍNH TOÁN, ĐO BÓC KHỐI LƯỢNG HOÀN THÀNH ĐƯA VÀO QUYẾT TOÁN</v>
          </cell>
        </row>
      </sheetData>
      <sheetData sheetId="5731">
        <row r="4">
          <cell r="A4" t="str">
            <v>BẢNG TÍNH TOÁN, ĐO BÓC KHỐI LƯỢNG HOÀN THÀNH ĐƯA VÀO QUYẾT TOÁN</v>
          </cell>
        </row>
      </sheetData>
      <sheetData sheetId="5732">
        <row r="4">
          <cell r="A4" t="str">
            <v>BẢNG TÍNH TOÁN, ĐO BÓC KHỐI LƯỢNG HOÀN THÀNH ĐƯA VÀO QUYẾT TOÁN</v>
          </cell>
        </row>
      </sheetData>
      <sheetData sheetId="5733">
        <row r="4">
          <cell r="A4" t="str">
            <v>BẢNG TÍNH TOÁN, ĐO BÓC KHỐI LƯỢNG HOÀN THÀNH ĐƯA VÀO QUYẾT TOÁN</v>
          </cell>
        </row>
      </sheetData>
      <sheetData sheetId="5734">
        <row r="4">
          <cell r="A4" t="str">
            <v>BẢNG TÍNH TOÁN, ĐO BÓC KHỐI LƯỢNG HOÀN THÀNH ĐƯA VÀO QUYẾT TOÁN</v>
          </cell>
        </row>
      </sheetData>
      <sheetData sheetId="5735">
        <row r="4">
          <cell r="A4" t="str">
            <v>BẢNG TÍNH TOÁN, ĐO BÓC KHỐI LƯỢNG HOÀN THÀNH ĐƯA VÀO QUYẾT TOÁN</v>
          </cell>
        </row>
      </sheetData>
      <sheetData sheetId="5736">
        <row r="4">
          <cell r="A4" t="str">
            <v>BẢNG TÍNH TOÁN, ĐO BÓC KHỐI LƯỢNG HOÀN THÀNH ĐƯA VÀO QUYẾT TOÁN</v>
          </cell>
        </row>
      </sheetData>
      <sheetData sheetId="5737">
        <row r="4">
          <cell r="A4" t="str">
            <v>BẢNG TÍNH TOÁN, ĐO BÓC KHỐI LƯỢNG HOÀN THÀNH ĐƯA VÀO QUYẾT TOÁN</v>
          </cell>
        </row>
      </sheetData>
      <sheetData sheetId="5738">
        <row r="4">
          <cell r="A4" t="str">
            <v>BẢNG TÍNH TOÁN, ĐO BÓC KHỐI LƯỢNG HOÀN THÀNH ĐƯA VÀO QUYẾT TOÁN</v>
          </cell>
        </row>
      </sheetData>
      <sheetData sheetId="5739">
        <row r="4">
          <cell r="A4" t="str">
            <v>BẢNG TÍNH TOÁN, ĐO BÓC KHỐI LƯỢNG HOÀN THÀNH ĐƯA VÀO QUYẾT TOÁN</v>
          </cell>
        </row>
      </sheetData>
      <sheetData sheetId="5740">
        <row r="4">
          <cell r="A4" t="str">
            <v>BẢNG TÍNH TOÁN, ĐO BÓC KHỐI LƯỢNG HOÀN THÀNH ĐƯA VÀO QUYẾT TOÁN</v>
          </cell>
        </row>
      </sheetData>
      <sheetData sheetId="5741">
        <row r="4">
          <cell r="A4" t="str">
            <v>BẢNG TÍNH TOÁN, ĐO BÓC KHỐI LƯỢNG HOÀN THÀNH ĐƯA VÀO QUYẾT TOÁN</v>
          </cell>
        </row>
      </sheetData>
      <sheetData sheetId="5742">
        <row r="4">
          <cell r="A4" t="str">
            <v>BẢNG TÍNH TOÁN, ĐO BÓC KHỐI LƯỢNG HOÀN THÀNH ĐƯA VÀO QUYẾT TOÁN</v>
          </cell>
        </row>
      </sheetData>
      <sheetData sheetId="5743">
        <row r="4">
          <cell r="A4" t="str">
            <v>BẢNG TÍNH TOÁN, ĐO BÓC KHỐI LƯỢNG HOÀN THÀNH ĐƯA VÀO QUYẾT TOÁN</v>
          </cell>
        </row>
      </sheetData>
      <sheetData sheetId="5744">
        <row r="4">
          <cell r="A4" t="str">
            <v>BẢNG TÍNH TOÁN, ĐO BÓC KHỐI LƯỢNG HOÀN THÀNH ĐƯA VÀO QUYẾT TOÁN</v>
          </cell>
        </row>
      </sheetData>
      <sheetData sheetId="5745">
        <row r="4">
          <cell r="A4" t="str">
            <v>BẢNG TÍNH TOÁN, ĐO BÓC KHỐI LƯỢNG HOÀN THÀNH ĐƯA VÀO QUYẾT TOÁN</v>
          </cell>
        </row>
      </sheetData>
      <sheetData sheetId="5746">
        <row r="4">
          <cell r="A4" t="str">
            <v>BẢNG TÍNH TOÁN, ĐO BÓC KHỐI LƯỢNG HOÀN THÀNH ĐƯA VÀO QUYẾT TOÁN</v>
          </cell>
        </row>
      </sheetData>
      <sheetData sheetId="5747">
        <row r="4">
          <cell r="A4" t="str">
            <v>BẢNG TÍNH TOÁN, ĐO BÓC KHỐI LƯỢNG HOÀN THÀNH ĐƯA VÀO QUYẾT TOÁN</v>
          </cell>
        </row>
      </sheetData>
      <sheetData sheetId="5748">
        <row r="4">
          <cell r="A4" t="str">
            <v>BẢNG TÍNH TOÁN, ĐO BÓC KHỐI LƯỢNG HOÀN THÀNH ĐƯA VÀO QUYẾT TOÁN</v>
          </cell>
        </row>
      </sheetData>
      <sheetData sheetId="5749">
        <row r="4">
          <cell r="A4" t="str">
            <v>BẢNG TÍNH TOÁN, ĐO BÓC KHỐI LƯỢNG HOÀN THÀNH ĐƯA VÀO QUYẾT TOÁN</v>
          </cell>
        </row>
      </sheetData>
      <sheetData sheetId="5750">
        <row r="4">
          <cell r="A4" t="str">
            <v>BẢNG TÍNH TOÁN, ĐO BÓC KHỐI LƯỢNG HOÀN THÀNH ĐƯA VÀO QUYẾT TOÁN</v>
          </cell>
        </row>
      </sheetData>
      <sheetData sheetId="5751">
        <row r="4">
          <cell r="A4" t="str">
            <v>BẢNG TÍNH TOÁN, ĐO BÓC KHỐI LƯỢNG HOÀN THÀNH ĐƯA VÀO QUYẾT TOÁN</v>
          </cell>
        </row>
      </sheetData>
      <sheetData sheetId="5752">
        <row r="4">
          <cell r="A4" t="str">
            <v>BẢNG TÍNH TOÁN, ĐO BÓC KHỐI LƯỢNG HOÀN THÀNH ĐƯA VÀO QUYẾT TOÁN</v>
          </cell>
        </row>
      </sheetData>
      <sheetData sheetId="5753">
        <row r="4">
          <cell r="A4" t="str">
            <v>BẢNG TÍNH TOÁN, ĐO BÓC KHỐI LƯỢNG HOÀN THÀNH ĐƯA VÀO QUYẾT TOÁN</v>
          </cell>
        </row>
      </sheetData>
      <sheetData sheetId="5754">
        <row r="4">
          <cell r="A4" t="str">
            <v>BẢNG TÍNH TOÁN, ĐO BÓC KHỐI LƯỢNG HOÀN THÀNH ĐƯA VÀO QUYẾT TOÁN</v>
          </cell>
        </row>
      </sheetData>
      <sheetData sheetId="5755">
        <row r="4">
          <cell r="A4" t="str">
            <v>BẢNG TÍNH TOÁN, ĐO BÓC KHỐI LƯỢNG HOÀN THÀNH ĐƯA VÀO QUYẾT TOÁN</v>
          </cell>
        </row>
      </sheetData>
      <sheetData sheetId="5756">
        <row r="4">
          <cell r="A4" t="str">
            <v>BẢNG TÍNH TOÁN, ĐO BÓC KHỐI LƯỢNG HOÀN THÀNH ĐƯA VÀO QUYẾT TOÁN</v>
          </cell>
        </row>
      </sheetData>
      <sheetData sheetId="5757">
        <row r="4">
          <cell r="A4" t="str">
            <v>BẢNG TÍNH TOÁN, ĐO BÓC KHỐI LƯỢNG HOÀN THÀNH ĐƯA VÀO QUYẾT TOÁN</v>
          </cell>
        </row>
      </sheetData>
      <sheetData sheetId="5758">
        <row r="4">
          <cell r="A4" t="str">
            <v>BẢNG TÍNH TOÁN, ĐO BÓC KHỐI LƯỢNG HOÀN THÀNH ĐƯA VÀO QUYẾT TOÁN</v>
          </cell>
        </row>
      </sheetData>
      <sheetData sheetId="5759">
        <row r="4">
          <cell r="A4" t="str">
            <v>BẢNG TÍNH TOÁN, ĐO BÓC KHỐI LƯỢNG HOÀN THÀNH ĐƯA VÀO QUYẾT TOÁN</v>
          </cell>
        </row>
      </sheetData>
      <sheetData sheetId="5760">
        <row r="4">
          <cell r="A4" t="str">
            <v>BẢNG TÍNH TOÁN, ĐO BÓC KHỐI LƯỢNG HOÀN THÀNH ĐƯA VÀO QUYẾT TOÁN</v>
          </cell>
        </row>
      </sheetData>
      <sheetData sheetId="5761">
        <row r="4">
          <cell r="A4" t="str">
            <v>BẢNG TÍNH TOÁN, ĐO BÓC KHỐI LƯỢNG HOÀN THÀNH ĐƯA VÀO QUYẾT TOÁN</v>
          </cell>
        </row>
      </sheetData>
      <sheetData sheetId="5762">
        <row r="4">
          <cell r="A4" t="str">
            <v>BẢNG TÍNH TOÁN, ĐO BÓC KHỐI LƯỢNG HOÀN THÀNH ĐƯA VÀO QUYẾT TOÁN</v>
          </cell>
        </row>
      </sheetData>
      <sheetData sheetId="5763">
        <row r="4">
          <cell r="A4" t="str">
            <v>BẢNG TÍNH TOÁN, ĐO BÓC KHỐI LƯỢNG HOÀN THÀNH ĐƯA VÀO QUYẾT TOÁN</v>
          </cell>
        </row>
      </sheetData>
      <sheetData sheetId="5764">
        <row r="4">
          <cell r="A4" t="str">
            <v>BẢNG TÍNH TOÁN, ĐO BÓC KHỐI LƯỢNG HOÀN THÀNH ĐƯA VÀO QUYẾT TOÁN</v>
          </cell>
        </row>
      </sheetData>
      <sheetData sheetId="5765">
        <row r="4">
          <cell r="A4" t="str">
            <v>BẢNG TÍNH TOÁN, ĐO BÓC KHỐI LƯỢNG HOÀN THÀNH ĐƯA VÀO QUYẾT TOÁN</v>
          </cell>
        </row>
      </sheetData>
      <sheetData sheetId="5766">
        <row r="4">
          <cell r="A4" t="str">
            <v>BẢNG TÍNH TOÁN, ĐO BÓC KHỐI LƯỢNG HOÀN THÀNH ĐƯA VÀO QUYẾT TOÁN</v>
          </cell>
        </row>
      </sheetData>
      <sheetData sheetId="5767">
        <row r="4">
          <cell r="A4" t="str">
            <v>BẢNG TÍNH TOÁN, ĐO BÓC KHỐI LƯỢNG HOÀN THÀNH ĐƯA VÀO QUYẾT TOÁN</v>
          </cell>
        </row>
      </sheetData>
      <sheetData sheetId="5768">
        <row r="4">
          <cell r="A4" t="str">
            <v>BẢNG TÍNH TOÁN, ĐO BÓC KHỐI LƯỢNG HOÀN THÀNH ĐƯA VÀO QUYẾT TOÁN</v>
          </cell>
        </row>
      </sheetData>
      <sheetData sheetId="5769">
        <row r="4">
          <cell r="A4" t="str">
            <v>BẢNG TÍNH TOÁN, ĐO BÓC KHỐI LƯỢNG HOÀN THÀNH ĐƯA VÀO QUYẾT TOÁN</v>
          </cell>
        </row>
      </sheetData>
      <sheetData sheetId="5770">
        <row r="4">
          <cell r="A4" t="str">
            <v>BẢNG TÍNH TOÁN, ĐO BÓC KHỐI LƯỢNG HOÀN THÀNH ĐƯA VÀO QUYẾT TOÁN</v>
          </cell>
        </row>
      </sheetData>
      <sheetData sheetId="5771">
        <row r="4">
          <cell r="A4" t="str">
            <v>BẢNG TÍNH TOÁN, ĐO BÓC KHỐI LƯỢNG HOÀN THÀNH ĐƯA VÀO QUYẾT TOÁN</v>
          </cell>
        </row>
      </sheetData>
      <sheetData sheetId="5772">
        <row r="4">
          <cell r="A4" t="str">
            <v>BẢNG TÍNH TOÁN, ĐO BÓC KHỐI LƯỢNG HOÀN THÀNH ĐƯA VÀO QUYẾT TOÁN</v>
          </cell>
        </row>
      </sheetData>
      <sheetData sheetId="5773">
        <row r="4">
          <cell r="A4" t="str">
            <v>BẢNG TÍNH TOÁN, ĐO BÓC KHỐI LƯỢNG HOÀN THÀNH ĐƯA VÀO QUYẾT TOÁN</v>
          </cell>
        </row>
      </sheetData>
      <sheetData sheetId="5774">
        <row r="4">
          <cell r="A4" t="str">
            <v>BẢNG TÍNH TOÁN, ĐO BÓC KHỐI LƯỢNG HOÀN THÀNH ĐƯA VÀO QUYẾT TOÁN</v>
          </cell>
        </row>
      </sheetData>
      <sheetData sheetId="5775">
        <row r="4">
          <cell r="A4" t="str">
            <v>BẢNG TÍNH TOÁN, ĐO BÓC KHỐI LƯỢNG HOÀN THÀNH ĐƯA VÀO QUYẾT TOÁN</v>
          </cell>
        </row>
      </sheetData>
      <sheetData sheetId="5776">
        <row r="4">
          <cell r="A4" t="str">
            <v>BẢNG TÍNH TOÁN, ĐO BÓC KHỐI LƯỢNG HOÀN THÀNH ĐƯA VÀO QUYẾT TOÁN</v>
          </cell>
        </row>
      </sheetData>
      <sheetData sheetId="5777">
        <row r="4">
          <cell r="A4" t="str">
            <v>BẢNG TÍNH TOÁN, ĐO BÓC KHỐI LƯỢNG HOÀN THÀNH ĐƯA VÀO QUYẾT TOÁN</v>
          </cell>
        </row>
      </sheetData>
      <sheetData sheetId="5778">
        <row r="4">
          <cell r="A4" t="str">
            <v>BẢNG TÍNH TOÁN, ĐO BÓC KHỐI LƯỢNG HOÀN THÀNH ĐƯA VÀO QUYẾT TOÁN</v>
          </cell>
        </row>
      </sheetData>
      <sheetData sheetId="5779">
        <row r="4">
          <cell r="A4" t="str">
            <v>BẢNG TÍNH TOÁN, ĐO BÓC KHỐI LƯỢNG HOÀN THÀNH ĐƯA VÀO QUYẾT TOÁN</v>
          </cell>
        </row>
      </sheetData>
      <sheetData sheetId="5780">
        <row r="4">
          <cell r="A4" t="str">
            <v>BẢNG TÍNH TOÁN, ĐO BÓC KHỐI LƯỢNG HOÀN THÀNH ĐƯA VÀO QUYẾT TOÁN</v>
          </cell>
        </row>
      </sheetData>
      <sheetData sheetId="5781">
        <row r="4">
          <cell r="A4" t="str">
            <v>BẢNG TÍNH TOÁN, ĐO BÓC KHỐI LƯỢNG HOÀN THÀNH ĐƯA VÀO QUYẾT TOÁN</v>
          </cell>
        </row>
      </sheetData>
      <sheetData sheetId="5782">
        <row r="4">
          <cell r="A4" t="str">
            <v>BẢNG TÍNH TOÁN, ĐO BÓC KHỐI LƯỢNG HOÀN THÀNH ĐƯA VÀO QUYẾT TOÁN</v>
          </cell>
        </row>
      </sheetData>
      <sheetData sheetId="5783">
        <row r="4">
          <cell r="A4" t="str">
            <v>BẢNG TÍNH TOÁN, ĐO BÓC KHỐI LƯỢNG HOÀN THÀNH ĐƯA VÀO QUYẾT TOÁN</v>
          </cell>
        </row>
      </sheetData>
      <sheetData sheetId="5784">
        <row r="4">
          <cell r="A4" t="str">
            <v>BẢNG TÍNH TOÁN, ĐO BÓC KHỐI LƯỢNG HOÀN THÀNH ĐƯA VÀO QUYẾT TOÁN</v>
          </cell>
        </row>
      </sheetData>
      <sheetData sheetId="5785">
        <row r="4">
          <cell r="A4" t="str">
            <v>BẢNG TÍNH TOÁN, ĐO BÓC KHỐI LƯỢNG HOÀN THÀNH ĐƯA VÀO QUYẾT TOÁN</v>
          </cell>
        </row>
      </sheetData>
      <sheetData sheetId="5786">
        <row r="4">
          <cell r="A4" t="str">
            <v>BẢNG TÍNH TOÁN, ĐO BÓC KHỐI LƯỢNG HOÀN THÀNH ĐƯA VÀO QUYẾT TOÁN</v>
          </cell>
        </row>
      </sheetData>
      <sheetData sheetId="5787">
        <row r="4">
          <cell r="A4" t="str">
            <v>BẢNG TÍNH TOÁN, ĐO BÓC KHỐI LƯỢNG HOÀN THÀNH ĐƯA VÀO QUYẾT TOÁN</v>
          </cell>
        </row>
      </sheetData>
      <sheetData sheetId="5788">
        <row r="4">
          <cell r="A4" t="str">
            <v>BẢNG TÍNH TOÁN, ĐO BÓC KHỐI LƯỢNG HOÀN THÀNH ĐƯA VÀO QUYẾT TOÁN</v>
          </cell>
        </row>
      </sheetData>
      <sheetData sheetId="5789">
        <row r="4">
          <cell r="A4" t="str">
            <v>BẢNG TÍNH TOÁN, ĐO BÓC KHỐI LƯỢNG HOÀN THÀNH ĐƯA VÀO QUYẾT TOÁN</v>
          </cell>
        </row>
      </sheetData>
      <sheetData sheetId="5790">
        <row r="4">
          <cell r="A4" t="str">
            <v>BẢNG TÍNH TOÁN, ĐO BÓC KHỐI LƯỢNG HOÀN THÀNH ĐƯA VÀO QUYẾT TOÁN</v>
          </cell>
        </row>
      </sheetData>
      <sheetData sheetId="5791">
        <row r="4">
          <cell r="A4" t="str">
            <v>BẢNG TÍNH TOÁN, ĐO BÓC KHỐI LƯỢNG HOÀN THÀNH ĐƯA VÀO QUYẾT TOÁN</v>
          </cell>
        </row>
      </sheetData>
      <sheetData sheetId="5792">
        <row r="4">
          <cell r="A4" t="str">
            <v>BẢNG TÍNH TOÁN, ĐO BÓC KHỐI LƯỢNG HOÀN THÀNH ĐƯA VÀO QUYẾT TOÁN</v>
          </cell>
        </row>
      </sheetData>
      <sheetData sheetId="5793">
        <row r="4">
          <cell r="A4" t="str">
            <v>BẢNG TÍNH TOÁN, ĐO BÓC KHỐI LƯỢNG HOÀN THÀNH ĐƯA VÀO QUYẾT TOÁN</v>
          </cell>
        </row>
      </sheetData>
      <sheetData sheetId="5794">
        <row r="4">
          <cell r="A4" t="str">
            <v>BẢNG TÍNH TOÁN, ĐO BÓC KHỐI LƯỢNG HOÀN THÀNH ĐƯA VÀO QUYẾT TOÁN</v>
          </cell>
        </row>
      </sheetData>
      <sheetData sheetId="5795">
        <row r="4">
          <cell r="A4" t="str">
            <v>BẢNG TÍNH TOÁN, ĐO BÓC KHỐI LƯỢNG HOÀN THÀNH ĐƯA VÀO QUYẾT TOÁN</v>
          </cell>
        </row>
      </sheetData>
      <sheetData sheetId="5796">
        <row r="4">
          <cell r="A4" t="str">
            <v>BẢNG TÍNH TOÁN, ĐO BÓC KHỐI LƯỢNG HOÀN THÀNH ĐƯA VÀO QUYẾT TOÁN</v>
          </cell>
        </row>
      </sheetData>
      <sheetData sheetId="5797">
        <row r="4">
          <cell r="A4" t="str">
            <v>BẢNG TÍNH TOÁN, ĐO BÓC KHỐI LƯỢNG HOÀN THÀNH ĐƯA VÀO QUYẾT TOÁN</v>
          </cell>
        </row>
      </sheetData>
      <sheetData sheetId="5798">
        <row r="4">
          <cell r="A4" t="str">
            <v>BẢNG TÍNH TOÁN, ĐO BÓC KHỐI LƯỢNG HOÀN THÀNH ĐƯA VÀO QUYẾT TOÁN</v>
          </cell>
        </row>
      </sheetData>
      <sheetData sheetId="5799">
        <row r="4">
          <cell r="A4" t="str">
            <v>BẢNG TÍNH TOÁN, ĐO BÓC KHỐI LƯỢNG HOÀN THÀNH ĐƯA VÀO QUYẾT TOÁN</v>
          </cell>
        </row>
      </sheetData>
      <sheetData sheetId="5800">
        <row r="4">
          <cell r="A4" t="str">
            <v>BẢNG TÍNH TOÁN, ĐO BÓC KHỐI LƯỢNG HOÀN THÀNH ĐƯA VÀO QUYẾT TOÁN</v>
          </cell>
        </row>
      </sheetData>
      <sheetData sheetId="5801">
        <row r="4">
          <cell r="A4" t="str">
            <v>BẢNG TÍNH TOÁN, ĐO BÓC KHỐI LƯỢNG HOÀN THÀNH ĐƯA VÀO QUYẾT TOÁN</v>
          </cell>
        </row>
      </sheetData>
      <sheetData sheetId="5802">
        <row r="4">
          <cell r="A4" t="str">
            <v>BẢNG TÍNH TOÁN, ĐO BÓC KHỐI LƯỢNG HOÀN THÀNH ĐƯA VÀO QUYẾT TOÁN</v>
          </cell>
        </row>
      </sheetData>
      <sheetData sheetId="5803">
        <row r="4">
          <cell r="A4" t="str">
            <v>BẢNG TÍNH TOÁN, ĐO BÓC KHỐI LƯỢNG HOÀN THÀNH ĐƯA VÀO QUYẾT TOÁN</v>
          </cell>
        </row>
      </sheetData>
      <sheetData sheetId="5804">
        <row r="4">
          <cell r="A4" t="str">
            <v>BẢNG TÍNH TOÁN, ĐO BÓC KHỐI LƯỢNG HOÀN THÀNH ĐƯA VÀO QUYẾT TOÁN</v>
          </cell>
        </row>
      </sheetData>
      <sheetData sheetId="5805">
        <row r="4">
          <cell r="A4" t="str">
            <v>BẢNG TÍNH TOÁN, ĐO BÓC KHỐI LƯỢNG HOÀN THÀNH ĐƯA VÀO QUYẾT TOÁN</v>
          </cell>
        </row>
      </sheetData>
      <sheetData sheetId="5806">
        <row r="4">
          <cell r="A4" t="str">
            <v>BẢNG TÍNH TOÁN, ĐO BÓC KHỐI LƯỢNG HOÀN THÀNH ĐƯA VÀO QUYẾT TOÁN</v>
          </cell>
        </row>
      </sheetData>
      <sheetData sheetId="5807">
        <row r="4">
          <cell r="A4" t="str">
            <v>BẢNG TÍNH TOÁN, ĐO BÓC KHỐI LƯỢNG HOÀN THÀNH ĐƯA VÀO QUYẾT TOÁN</v>
          </cell>
        </row>
      </sheetData>
      <sheetData sheetId="5808">
        <row r="4">
          <cell r="A4" t="str">
            <v>BẢNG TÍNH TOÁN, ĐO BÓC KHỐI LƯỢNG HOÀN THÀNH ĐƯA VÀO QUYẾT TOÁN</v>
          </cell>
        </row>
      </sheetData>
      <sheetData sheetId="5809">
        <row r="4">
          <cell r="A4" t="str">
            <v>BẢNG TÍNH TOÁN, ĐO BÓC KHỐI LƯỢNG HOÀN THÀNH ĐƯA VÀO QUYẾT TOÁN</v>
          </cell>
        </row>
      </sheetData>
      <sheetData sheetId="5810">
        <row r="4">
          <cell r="A4" t="str">
            <v>BẢNG TÍNH TOÁN, ĐO BÓC KHỐI LƯỢNG HOÀN THÀNH ĐƯA VÀO QUYẾT TOÁN</v>
          </cell>
        </row>
      </sheetData>
      <sheetData sheetId="5811">
        <row r="4">
          <cell r="A4" t="str">
            <v>BẢNG TÍNH TOÁN, ĐO BÓC KHỐI LƯỢNG HOÀN THÀNH ĐƯA VÀO QUYẾT TOÁN</v>
          </cell>
        </row>
      </sheetData>
      <sheetData sheetId="5812">
        <row r="4">
          <cell r="A4" t="str">
            <v>BẢNG TÍNH TOÁN, ĐO BÓC KHỐI LƯỢNG HOÀN THÀNH ĐƯA VÀO QUYẾT TOÁN</v>
          </cell>
        </row>
      </sheetData>
      <sheetData sheetId="5813">
        <row r="4">
          <cell r="A4" t="str">
            <v>BẢNG TÍNH TOÁN, ĐO BÓC KHỐI LƯỢNG HOÀN THÀNH ĐƯA VÀO QUYẾT TOÁN</v>
          </cell>
        </row>
      </sheetData>
      <sheetData sheetId="5814">
        <row r="4">
          <cell r="A4" t="str">
            <v>BẢNG TÍNH TOÁN, ĐO BÓC KHỐI LƯỢNG HOÀN THÀNH ĐƯA VÀO QUYẾT TOÁN</v>
          </cell>
        </row>
      </sheetData>
      <sheetData sheetId="5815">
        <row r="4">
          <cell r="A4" t="str">
            <v>BẢNG TÍNH TOÁN, ĐO BÓC KHỐI LƯỢNG HOÀN THÀNH ĐƯA VÀO QUYẾT TOÁN</v>
          </cell>
        </row>
      </sheetData>
      <sheetData sheetId="5816">
        <row r="4">
          <cell r="A4" t="str">
            <v>BẢNG TÍNH TOÁN, ĐO BÓC KHỐI LƯỢNG HOÀN THÀNH ĐƯA VÀO QUYẾT TOÁN</v>
          </cell>
        </row>
      </sheetData>
      <sheetData sheetId="5817">
        <row r="4">
          <cell r="A4" t="str">
            <v>BẢNG TÍNH TOÁN, ĐO BÓC KHỐI LƯỢNG HOÀN THÀNH ĐƯA VÀO QUYẾT TOÁN</v>
          </cell>
        </row>
      </sheetData>
      <sheetData sheetId="5818">
        <row r="4">
          <cell r="A4" t="str">
            <v>BẢNG TÍNH TOÁN, ĐO BÓC KHỐI LƯỢNG HOÀN THÀNH ĐƯA VÀO QUYẾT TOÁN</v>
          </cell>
        </row>
      </sheetData>
      <sheetData sheetId="5819">
        <row r="4">
          <cell r="A4" t="str">
            <v>BẢNG TÍNH TOÁN, ĐO BÓC KHỐI LƯỢNG HOÀN THÀNH ĐƯA VÀO QUYẾT TOÁN</v>
          </cell>
        </row>
      </sheetData>
      <sheetData sheetId="5820">
        <row r="4">
          <cell r="A4" t="str">
            <v>BẢNG TÍNH TOÁN, ĐO BÓC KHỐI LƯỢNG HOÀN THÀNH ĐƯA VÀO QUYẾT TOÁN</v>
          </cell>
        </row>
      </sheetData>
      <sheetData sheetId="5821">
        <row r="4">
          <cell r="A4" t="str">
            <v>BẢNG TÍNH TOÁN, ĐO BÓC KHỐI LƯỢNG HOÀN THÀNH ĐƯA VÀO QUYẾT TOÁN</v>
          </cell>
        </row>
      </sheetData>
      <sheetData sheetId="5822">
        <row r="4">
          <cell r="A4" t="str">
            <v>BẢNG TÍNH TOÁN, ĐO BÓC KHỐI LƯỢNG HOÀN THÀNH ĐƯA VÀO QUYẾT TOÁN</v>
          </cell>
        </row>
      </sheetData>
      <sheetData sheetId="5823">
        <row r="4">
          <cell r="A4" t="str">
            <v>BẢNG TÍNH TOÁN, ĐO BÓC KHỐI LƯỢNG HOÀN THÀNH ĐƯA VÀO QUYẾT TOÁN</v>
          </cell>
        </row>
      </sheetData>
      <sheetData sheetId="5824">
        <row r="4">
          <cell r="A4" t="str">
            <v>BẢNG TÍNH TOÁN, ĐO BÓC KHỐI LƯỢNG HOÀN THÀNH ĐƯA VÀO QUYẾT TOÁN</v>
          </cell>
        </row>
      </sheetData>
      <sheetData sheetId="5825">
        <row r="4">
          <cell r="A4" t="str">
            <v>BẢNG TÍNH TOÁN, ĐO BÓC KHỐI LƯỢNG HOÀN THÀNH ĐƯA VÀO QUYẾT TOÁN</v>
          </cell>
        </row>
      </sheetData>
      <sheetData sheetId="5826">
        <row r="4">
          <cell r="A4" t="str">
            <v>BẢNG TÍNH TOÁN, ĐO BÓC KHỐI LƯỢNG HOÀN THÀNH ĐƯA VÀO QUYẾT TOÁN</v>
          </cell>
        </row>
      </sheetData>
      <sheetData sheetId="5827">
        <row r="4">
          <cell r="A4" t="str">
            <v>BẢNG TÍNH TOÁN, ĐO BÓC KHỐI LƯỢNG HOÀN THÀNH ĐƯA VÀO QUYẾT TOÁN</v>
          </cell>
        </row>
      </sheetData>
      <sheetData sheetId="5828">
        <row r="4">
          <cell r="A4" t="str">
            <v>BẢNG TÍNH TOÁN, ĐO BÓC KHỐI LƯỢNG HOÀN THÀNH ĐƯA VÀO QUYẾT TOÁN</v>
          </cell>
        </row>
      </sheetData>
      <sheetData sheetId="5829">
        <row r="4">
          <cell r="A4" t="str">
            <v>BẢNG TÍNH TOÁN, ĐO BÓC KHỐI LƯỢNG HOÀN THÀNH ĐƯA VÀO QUYẾT TOÁN</v>
          </cell>
        </row>
      </sheetData>
      <sheetData sheetId="5830">
        <row r="4">
          <cell r="A4" t="str">
            <v>BẢNG TÍNH TOÁN, ĐO BÓC KHỐI LƯỢNG HOÀN THÀNH ĐƯA VÀO QUYẾT TOÁN</v>
          </cell>
        </row>
      </sheetData>
      <sheetData sheetId="5831">
        <row r="4">
          <cell r="A4" t="str">
            <v>BẢNG TÍNH TOÁN, ĐO BÓC KHỐI LƯỢNG HOÀN THÀNH ĐƯA VÀO QUYẾT TOÁN</v>
          </cell>
        </row>
      </sheetData>
      <sheetData sheetId="5832">
        <row r="4">
          <cell r="A4" t="str">
            <v>BẢNG TÍNH TOÁN, ĐO BÓC KHỐI LƯỢNG HOÀN THÀNH ĐƯA VÀO QUYẾT TOÁN</v>
          </cell>
        </row>
      </sheetData>
      <sheetData sheetId="5833">
        <row r="4">
          <cell r="A4" t="str">
            <v>BẢNG TÍNH TOÁN, ĐO BÓC KHỐI LƯỢNG HOÀN THÀNH ĐƯA VÀO QUYẾT TOÁN</v>
          </cell>
        </row>
      </sheetData>
      <sheetData sheetId="5834">
        <row r="4">
          <cell r="A4" t="str">
            <v>BẢNG TÍNH TOÁN, ĐO BÓC KHỐI LƯỢNG HOÀN THÀNH ĐƯA VÀO QUYẾT TOÁN</v>
          </cell>
        </row>
      </sheetData>
      <sheetData sheetId="5835">
        <row r="4">
          <cell r="A4" t="str">
            <v>BẢNG TÍNH TOÁN, ĐO BÓC KHỐI LƯỢNG HOÀN THÀNH ĐƯA VÀO QUYẾT TOÁN</v>
          </cell>
        </row>
      </sheetData>
      <sheetData sheetId="5836">
        <row r="4">
          <cell r="A4" t="str">
            <v>BẢNG TÍNH TOÁN, ĐO BÓC KHỐI LƯỢNG HOÀN THÀNH ĐƯA VÀO QUYẾT TOÁN</v>
          </cell>
        </row>
      </sheetData>
      <sheetData sheetId="5837">
        <row r="4">
          <cell r="A4" t="str">
            <v>BẢNG TÍNH TOÁN, ĐO BÓC KHỐI LƯỢNG HOÀN THÀNH ĐƯA VÀO QUYẾT TOÁN</v>
          </cell>
        </row>
      </sheetData>
      <sheetData sheetId="5838">
        <row r="4">
          <cell r="A4" t="str">
            <v>BẢNG TÍNH TOÁN, ĐO BÓC KHỐI LƯỢNG HOÀN THÀNH ĐƯA VÀO QUYẾT TOÁN</v>
          </cell>
        </row>
      </sheetData>
      <sheetData sheetId="5839">
        <row r="4">
          <cell r="A4" t="str">
            <v>BẢNG TÍNH TOÁN, ĐO BÓC KHỐI LƯỢNG HOÀN THÀNH ĐƯA VÀO QUYẾT TOÁN</v>
          </cell>
        </row>
      </sheetData>
      <sheetData sheetId="5840">
        <row r="4">
          <cell r="A4" t="str">
            <v>BẢNG TÍNH TOÁN, ĐO BÓC KHỐI LƯỢNG HOÀN THÀNH ĐƯA VÀO QUYẾT TOÁN</v>
          </cell>
        </row>
      </sheetData>
      <sheetData sheetId="5841">
        <row r="4">
          <cell r="A4" t="str">
            <v>BẢNG TÍNH TOÁN, ĐO BÓC KHỐI LƯỢNG HOÀN THÀNH ĐƯA VÀO QUYẾT TOÁN</v>
          </cell>
        </row>
      </sheetData>
      <sheetData sheetId="5842">
        <row r="4">
          <cell r="A4" t="str">
            <v>BẢNG TÍNH TOÁN, ĐO BÓC KHỐI LƯỢNG HOÀN THÀNH ĐƯA VÀO QUYẾT TOÁN</v>
          </cell>
        </row>
      </sheetData>
      <sheetData sheetId="5843">
        <row r="4">
          <cell r="A4" t="str">
            <v>BẢNG TÍNH TOÁN, ĐO BÓC KHỐI LƯỢNG HOÀN THÀNH ĐƯA VÀO QUYẾT TOÁN</v>
          </cell>
        </row>
      </sheetData>
      <sheetData sheetId="5844">
        <row r="4">
          <cell r="A4" t="str">
            <v>BẢNG TÍNH TOÁN, ĐO BÓC KHỐI LƯỢNG HOÀN THÀNH ĐƯA VÀO QUYẾT TOÁN</v>
          </cell>
        </row>
      </sheetData>
      <sheetData sheetId="5845">
        <row r="4">
          <cell r="A4" t="str">
            <v>BẢNG TÍNH TOÁN, ĐO BÓC KHỐI LƯỢNG HOÀN THÀNH ĐƯA VÀO QUYẾT TOÁN</v>
          </cell>
        </row>
      </sheetData>
      <sheetData sheetId="5846">
        <row r="4">
          <cell r="A4" t="str">
            <v>BẢNG TÍNH TOÁN, ĐO BÓC KHỐI LƯỢNG HOÀN THÀNH ĐƯA VÀO QUYẾT TOÁN</v>
          </cell>
        </row>
      </sheetData>
      <sheetData sheetId="5847">
        <row r="4">
          <cell r="A4" t="str">
            <v>BẢNG TÍNH TOÁN, ĐO BÓC KHỐI LƯỢNG HOÀN THÀNH ĐƯA VÀO QUYẾT TOÁN</v>
          </cell>
        </row>
      </sheetData>
      <sheetData sheetId="5848">
        <row r="4">
          <cell r="A4" t="str">
            <v>BẢNG TÍNH TOÁN, ĐO BÓC KHỐI LƯỢNG HOÀN THÀNH ĐƯA VÀO QUYẾT TOÁN</v>
          </cell>
        </row>
      </sheetData>
      <sheetData sheetId="5849">
        <row r="4">
          <cell r="A4" t="str">
            <v>BẢNG TÍNH TOÁN, ĐO BÓC KHỐI LƯỢNG HOÀN THÀNH ĐƯA VÀO QUYẾT TOÁN</v>
          </cell>
        </row>
      </sheetData>
      <sheetData sheetId="5850">
        <row r="4">
          <cell r="A4" t="str">
            <v>BẢNG TÍNH TOÁN, ĐO BÓC KHỐI LƯỢNG HOÀN THÀNH ĐƯA VÀO QUYẾT TOÁN</v>
          </cell>
        </row>
      </sheetData>
      <sheetData sheetId="5851">
        <row r="4">
          <cell r="A4" t="str">
            <v>BẢNG TÍNH TOÁN, ĐO BÓC KHỐI LƯỢNG HOÀN THÀNH ĐƯA VÀO QUYẾT TOÁN</v>
          </cell>
        </row>
      </sheetData>
      <sheetData sheetId="5852">
        <row r="4">
          <cell r="A4" t="str">
            <v>BẢNG TÍNH TOÁN, ĐO BÓC KHỐI LƯỢNG HOÀN THÀNH ĐƯA VÀO QUYẾT TOÁN</v>
          </cell>
        </row>
      </sheetData>
      <sheetData sheetId="5853">
        <row r="4">
          <cell r="A4" t="str">
            <v>BẢNG TÍNH TOÁN, ĐO BÓC KHỐI LƯỢNG HOÀN THÀNH ĐƯA VÀO QUYẾT TOÁN</v>
          </cell>
        </row>
      </sheetData>
      <sheetData sheetId="5854">
        <row r="4">
          <cell r="A4" t="str">
            <v>BẢNG TÍNH TOÁN, ĐO BÓC KHỐI LƯỢNG HOÀN THÀNH ĐƯA VÀO QUYẾT TOÁN</v>
          </cell>
        </row>
      </sheetData>
      <sheetData sheetId="5855">
        <row r="4">
          <cell r="A4" t="str">
            <v>BẢNG TÍNH TOÁN, ĐO BÓC KHỐI LƯỢNG HOÀN THÀNH ĐƯA VÀO QUYẾT TOÁN</v>
          </cell>
        </row>
      </sheetData>
      <sheetData sheetId="5856">
        <row r="4">
          <cell r="A4" t="str">
            <v>BẢNG TÍNH TOÁN, ĐO BÓC KHỐI LƯỢNG HOÀN THÀNH ĐƯA VÀO QUYẾT TOÁN</v>
          </cell>
        </row>
      </sheetData>
      <sheetData sheetId="5857">
        <row r="4">
          <cell r="A4" t="str">
            <v>BẢNG TÍNH TOÁN, ĐO BÓC KHỐI LƯỢNG HOÀN THÀNH ĐƯA VÀO QUYẾT TOÁN</v>
          </cell>
        </row>
      </sheetData>
      <sheetData sheetId="5858">
        <row r="4">
          <cell r="A4" t="str">
            <v>BẢNG TÍNH TOÁN, ĐO BÓC KHỐI LƯỢNG HOÀN THÀNH ĐƯA VÀO QUYẾT TOÁN</v>
          </cell>
        </row>
      </sheetData>
      <sheetData sheetId="5859">
        <row r="4">
          <cell r="A4" t="str">
            <v>BẢNG TÍNH TOÁN, ĐO BÓC KHỐI LƯỢNG HOÀN THÀNH ĐƯA VÀO QUYẾT TOÁN</v>
          </cell>
        </row>
      </sheetData>
      <sheetData sheetId="5860">
        <row r="4">
          <cell r="A4" t="str">
            <v>BẢNG TÍNH TOÁN, ĐO BÓC KHỐI LƯỢNG HOÀN THÀNH ĐƯA VÀO QUYẾT TOÁN</v>
          </cell>
        </row>
      </sheetData>
      <sheetData sheetId="5861">
        <row r="4">
          <cell r="A4" t="str">
            <v>BẢNG TÍNH TOÁN, ĐO BÓC KHỐI LƯỢNG HOÀN THÀNH ĐƯA VÀO QUYẾT TOÁN</v>
          </cell>
        </row>
      </sheetData>
      <sheetData sheetId="5862">
        <row r="4">
          <cell r="A4" t="str">
            <v>BẢNG TÍNH TOÁN, ĐO BÓC KHỐI LƯỢNG HOÀN THÀNH ĐƯA VÀO QUYẾT TOÁN</v>
          </cell>
        </row>
      </sheetData>
      <sheetData sheetId="5863">
        <row r="4">
          <cell r="A4" t="str">
            <v>BẢNG TÍNH TOÁN, ĐO BÓC KHỐI LƯỢNG HOÀN THÀNH ĐƯA VÀO QUYẾT TOÁN</v>
          </cell>
        </row>
      </sheetData>
      <sheetData sheetId="5864">
        <row r="4">
          <cell r="A4" t="str">
            <v>BẢNG TÍNH TOÁN, ĐO BÓC KHỐI LƯỢNG HOÀN THÀNH ĐƯA VÀO QUYẾT TOÁN</v>
          </cell>
        </row>
      </sheetData>
      <sheetData sheetId="5865">
        <row r="4">
          <cell r="A4" t="str">
            <v>BẢNG TÍNH TOÁN, ĐO BÓC KHỐI LƯỢNG HOÀN THÀNH ĐƯA VÀO QUYẾT TOÁN</v>
          </cell>
        </row>
      </sheetData>
      <sheetData sheetId="5866">
        <row r="4">
          <cell r="A4" t="str">
            <v>BẢNG TÍNH TOÁN, ĐO BÓC KHỐI LƯỢNG HOÀN THÀNH ĐƯA VÀO QUYẾT TOÁN</v>
          </cell>
        </row>
      </sheetData>
      <sheetData sheetId="5867">
        <row r="4">
          <cell r="A4" t="str">
            <v>BẢNG TÍNH TOÁN, ĐO BÓC KHỐI LƯỢNG HOÀN THÀNH ĐƯA VÀO QUYẾT TOÁN</v>
          </cell>
        </row>
      </sheetData>
      <sheetData sheetId="5868">
        <row r="4">
          <cell r="A4" t="str">
            <v>BẢNG TÍNH TOÁN, ĐO BÓC KHỐI LƯỢNG HOÀN THÀNH ĐƯA VÀO QUYẾT TOÁN</v>
          </cell>
        </row>
      </sheetData>
      <sheetData sheetId="5869">
        <row r="4">
          <cell r="A4" t="str">
            <v>BẢNG TÍNH TOÁN, ĐO BÓC KHỐI LƯỢNG HOÀN THÀNH ĐƯA VÀO QUYẾT TOÁN</v>
          </cell>
        </row>
      </sheetData>
      <sheetData sheetId="5870">
        <row r="4">
          <cell r="A4" t="str">
            <v>BẢNG TÍNH TOÁN, ĐO BÓC KHỐI LƯỢNG HOÀN THÀNH ĐƯA VÀO QUYẾT TOÁN</v>
          </cell>
        </row>
      </sheetData>
      <sheetData sheetId="5871">
        <row r="4">
          <cell r="A4" t="str">
            <v>BẢNG TÍNH TOÁN, ĐO BÓC KHỐI LƯỢNG HOÀN THÀNH ĐƯA VÀO QUYẾT TOÁN</v>
          </cell>
        </row>
      </sheetData>
      <sheetData sheetId="5872">
        <row r="4">
          <cell r="A4" t="str">
            <v>BẢNG TÍNH TOÁN, ĐO BÓC KHỐI LƯỢNG HOÀN THÀNH ĐƯA VÀO QUYẾT TOÁN</v>
          </cell>
        </row>
      </sheetData>
      <sheetData sheetId="5873">
        <row r="4">
          <cell r="A4" t="str">
            <v>BẢNG TÍNH TOÁN, ĐO BÓC KHỐI LƯỢNG HOÀN THÀNH ĐƯA VÀO QUYẾT TOÁN</v>
          </cell>
        </row>
      </sheetData>
      <sheetData sheetId="5874">
        <row r="4">
          <cell r="A4" t="str">
            <v>BẢNG TÍNH TOÁN, ĐO BÓC KHỐI LƯỢNG HOÀN THÀNH ĐƯA VÀO QUYẾT TOÁN</v>
          </cell>
        </row>
      </sheetData>
      <sheetData sheetId="5875">
        <row r="4">
          <cell r="A4" t="str">
            <v>BẢNG TÍNH TOÁN, ĐO BÓC KHỐI LƯỢNG HOÀN THÀNH ĐƯA VÀO QUYẾT TOÁN</v>
          </cell>
        </row>
      </sheetData>
      <sheetData sheetId="5876">
        <row r="4">
          <cell r="A4" t="str">
            <v>BẢNG TÍNH TOÁN, ĐO BÓC KHỐI LƯỢNG HOÀN THÀNH ĐƯA VÀO QUYẾT TOÁN</v>
          </cell>
        </row>
      </sheetData>
      <sheetData sheetId="5877">
        <row r="4">
          <cell r="A4" t="str">
            <v>BẢNG TÍNH TOÁN, ĐO BÓC KHỐI LƯỢNG HOÀN THÀNH ĐƯA VÀO QUYẾT TOÁN</v>
          </cell>
        </row>
      </sheetData>
      <sheetData sheetId="5878">
        <row r="4">
          <cell r="A4" t="str">
            <v>BẢNG TÍNH TOÁN, ĐO BÓC KHỐI LƯỢNG HOÀN THÀNH ĐƯA VÀO QUYẾT TOÁN</v>
          </cell>
        </row>
      </sheetData>
      <sheetData sheetId="5879">
        <row r="4">
          <cell r="A4" t="str">
            <v>BẢNG TÍNH TOÁN, ĐO BÓC KHỐI LƯỢNG HOÀN THÀNH ĐƯA VÀO QUYẾT TOÁN</v>
          </cell>
        </row>
      </sheetData>
      <sheetData sheetId="5880">
        <row r="4">
          <cell r="A4" t="str">
            <v>BẢNG TÍNH TOÁN, ĐO BÓC KHỐI LƯỢNG HOÀN THÀNH ĐƯA VÀO QUYẾT TOÁN</v>
          </cell>
        </row>
      </sheetData>
      <sheetData sheetId="5881">
        <row r="4">
          <cell r="A4" t="str">
            <v>BẢNG TÍNH TOÁN, ĐO BÓC KHỐI LƯỢNG HOÀN THÀNH ĐƯA VÀO QUYẾT TOÁN</v>
          </cell>
        </row>
      </sheetData>
      <sheetData sheetId="5882">
        <row r="4">
          <cell r="A4" t="str">
            <v>BẢNG TÍNH TOÁN, ĐO BÓC KHỐI LƯỢNG HOÀN THÀNH ĐƯA VÀO QUYẾT TOÁN</v>
          </cell>
        </row>
      </sheetData>
      <sheetData sheetId="5883">
        <row r="4">
          <cell r="A4" t="str">
            <v>BẢNG TÍNH TOÁN, ĐO BÓC KHỐI LƯỢNG HOÀN THÀNH ĐƯA VÀO QUYẾT TOÁN</v>
          </cell>
        </row>
      </sheetData>
      <sheetData sheetId="5884">
        <row r="4">
          <cell r="A4" t="str">
            <v>BẢNG TÍNH TOÁN, ĐO BÓC KHỐI LƯỢNG HOÀN THÀNH ĐƯA VÀO QUYẾT TOÁN</v>
          </cell>
        </row>
      </sheetData>
      <sheetData sheetId="5885">
        <row r="4">
          <cell r="A4" t="str">
            <v>BẢNG TÍNH TOÁN, ĐO BÓC KHỐI LƯỢNG HOÀN THÀNH ĐƯA VÀO QUYẾT TOÁN</v>
          </cell>
        </row>
      </sheetData>
      <sheetData sheetId="5886">
        <row r="4">
          <cell r="A4" t="str">
            <v>BẢNG TÍNH TOÁN, ĐO BÓC KHỐI LƯỢNG HOÀN THÀNH ĐƯA VÀO QUYẾT TOÁN</v>
          </cell>
        </row>
      </sheetData>
      <sheetData sheetId="5887">
        <row r="4">
          <cell r="A4" t="str">
            <v>BẢNG TÍNH TOÁN, ĐO BÓC KHỐI LƯỢNG HOÀN THÀNH ĐƯA VÀO QUYẾT TOÁN</v>
          </cell>
        </row>
      </sheetData>
      <sheetData sheetId="5888">
        <row r="4">
          <cell r="A4" t="str">
            <v>BẢNG TÍNH TOÁN, ĐO BÓC KHỐI LƯỢNG HOÀN THÀNH ĐƯA VÀO QUYẾT TOÁN</v>
          </cell>
        </row>
      </sheetData>
      <sheetData sheetId="5889">
        <row r="4">
          <cell r="A4" t="str">
            <v>BẢNG TÍNH TOÁN, ĐO BÓC KHỐI LƯỢNG HOÀN THÀNH ĐƯA VÀO QUYẾT TOÁN</v>
          </cell>
        </row>
      </sheetData>
      <sheetData sheetId="5890">
        <row r="4">
          <cell r="A4" t="str">
            <v>BẢNG TÍNH TOÁN, ĐO BÓC KHỐI LƯỢNG HOÀN THÀNH ĐƯA VÀO QUYẾT TOÁN</v>
          </cell>
        </row>
      </sheetData>
      <sheetData sheetId="5891">
        <row r="4">
          <cell r="A4" t="str">
            <v>BẢNG TÍNH TOÁN, ĐO BÓC KHỐI LƯỢNG HOÀN THÀNH ĐƯA VÀO QUYẾT TOÁN</v>
          </cell>
        </row>
      </sheetData>
      <sheetData sheetId="5892">
        <row r="4">
          <cell r="A4" t="str">
            <v>BẢNG TÍNH TOÁN, ĐO BÓC KHỐI LƯỢNG HOÀN THÀNH ĐƯA VÀO QUYẾT TOÁN</v>
          </cell>
        </row>
      </sheetData>
      <sheetData sheetId="5893">
        <row r="4">
          <cell r="A4" t="str">
            <v>BẢNG TÍNH TOÁN, ĐO BÓC KHỐI LƯỢNG HOÀN THÀNH ĐƯA VÀO QUYẾT TOÁN</v>
          </cell>
        </row>
      </sheetData>
      <sheetData sheetId="5894">
        <row r="4">
          <cell r="A4" t="str">
            <v>BẢNG TÍNH TOÁN, ĐO BÓC KHỐI LƯỢNG HOÀN THÀNH ĐƯA VÀO QUYẾT TOÁN</v>
          </cell>
        </row>
      </sheetData>
      <sheetData sheetId="5895">
        <row r="4">
          <cell r="A4" t="str">
            <v>BẢNG TÍNH TOÁN, ĐO BÓC KHỐI LƯỢNG HOÀN THÀNH ĐƯA VÀO QUYẾT TOÁN</v>
          </cell>
        </row>
      </sheetData>
      <sheetData sheetId="5896">
        <row r="4">
          <cell r="A4" t="str">
            <v>BẢNG TÍNH TOÁN, ĐO BÓC KHỐI LƯỢNG HOÀN THÀNH ĐƯA VÀO QUYẾT TOÁN</v>
          </cell>
        </row>
      </sheetData>
      <sheetData sheetId="5897">
        <row r="4">
          <cell r="A4" t="str">
            <v>BẢNG TÍNH TOÁN, ĐO BÓC KHỐI LƯỢNG HOÀN THÀNH ĐƯA VÀO QUYẾT TOÁN</v>
          </cell>
        </row>
      </sheetData>
      <sheetData sheetId="5898">
        <row r="4">
          <cell r="A4" t="str">
            <v>BẢNG TÍNH TOÁN, ĐO BÓC KHỐI LƯỢNG HOÀN THÀNH ĐƯA VÀO QUYẾT TOÁN</v>
          </cell>
        </row>
      </sheetData>
      <sheetData sheetId="5899">
        <row r="4">
          <cell r="A4" t="str">
            <v>BẢNG TÍNH TOÁN, ĐO BÓC KHỐI LƯỢNG HOÀN THÀNH ĐƯA VÀO QUYẾT TOÁN</v>
          </cell>
        </row>
      </sheetData>
      <sheetData sheetId="5900">
        <row r="4">
          <cell r="A4" t="str">
            <v>BẢNG TÍNH TOÁN, ĐO BÓC KHỐI LƯỢNG HOÀN THÀNH ĐƯA VÀO QUYẾT TOÁN</v>
          </cell>
        </row>
      </sheetData>
      <sheetData sheetId="5901">
        <row r="4">
          <cell r="A4" t="str">
            <v>BẢNG TÍNH TOÁN, ĐO BÓC KHỐI LƯỢNG HOÀN THÀNH ĐƯA VÀO QUYẾT TOÁN</v>
          </cell>
        </row>
      </sheetData>
      <sheetData sheetId="5902">
        <row r="4">
          <cell r="A4" t="str">
            <v>BẢNG TÍNH TOÁN, ĐO BÓC KHỐI LƯỢNG HOÀN THÀNH ĐƯA VÀO QUYẾT TOÁN</v>
          </cell>
        </row>
      </sheetData>
      <sheetData sheetId="5903">
        <row r="4">
          <cell r="A4" t="str">
            <v>BẢNG TÍNH TOÁN, ĐO BÓC KHỐI LƯỢNG HOÀN THÀNH ĐƯA VÀO QUYẾT TOÁN</v>
          </cell>
        </row>
      </sheetData>
      <sheetData sheetId="5904">
        <row r="4">
          <cell r="A4" t="str">
            <v>BẢNG TÍNH TOÁN, ĐO BÓC KHỐI LƯỢNG HOÀN THÀNH ĐƯA VÀO QUYẾT TOÁN</v>
          </cell>
        </row>
      </sheetData>
      <sheetData sheetId="5905">
        <row r="4">
          <cell r="A4" t="str">
            <v>BẢNG TÍNH TOÁN, ĐO BÓC KHỐI LƯỢNG HOÀN THÀNH ĐƯA VÀO QUYẾT TOÁN</v>
          </cell>
        </row>
      </sheetData>
      <sheetData sheetId="5906">
        <row r="4">
          <cell r="A4" t="str">
            <v>BẢNG TÍNH TOÁN, ĐO BÓC KHỐI LƯỢNG HOÀN THÀNH ĐƯA VÀO QUYẾT TOÁN</v>
          </cell>
        </row>
      </sheetData>
      <sheetData sheetId="5907">
        <row r="4">
          <cell r="A4" t="str">
            <v>BẢNG TÍNH TOÁN, ĐO BÓC KHỐI LƯỢNG HOÀN THÀNH ĐƯA VÀO QUYẾT TOÁN</v>
          </cell>
        </row>
      </sheetData>
      <sheetData sheetId="5908">
        <row r="4">
          <cell r="A4" t="str">
            <v>BẢNG TÍNH TOÁN, ĐO BÓC KHỐI LƯỢNG HOÀN THÀNH ĐƯA VÀO QUYẾT TOÁN</v>
          </cell>
        </row>
      </sheetData>
      <sheetData sheetId="5909">
        <row r="4">
          <cell r="A4" t="str">
            <v>BẢNG TÍNH TOÁN, ĐO BÓC KHỐI LƯỢNG HOÀN THÀNH ĐƯA VÀO QUYẾT TOÁN</v>
          </cell>
        </row>
      </sheetData>
      <sheetData sheetId="5910">
        <row r="4">
          <cell r="A4" t="str">
            <v>BẢNG TÍNH TOÁN, ĐO BÓC KHỐI LƯỢNG HOÀN THÀNH ĐƯA VÀO QUYẾT TOÁN</v>
          </cell>
        </row>
      </sheetData>
      <sheetData sheetId="5911">
        <row r="4">
          <cell r="A4" t="str">
            <v>BẢNG TÍNH TOÁN, ĐO BÓC KHỐI LƯỢNG HOÀN THÀNH ĐƯA VÀO QUYẾT TOÁN</v>
          </cell>
        </row>
      </sheetData>
      <sheetData sheetId="5912">
        <row r="4">
          <cell r="A4" t="str">
            <v>BẢNG TÍNH TOÁN, ĐO BÓC KHỐI LƯỢNG HOÀN THÀNH ĐƯA VÀO QUYẾT TOÁN</v>
          </cell>
        </row>
      </sheetData>
      <sheetData sheetId="5913">
        <row r="4">
          <cell r="A4" t="str">
            <v>BẢNG TÍNH TOÁN, ĐO BÓC KHỐI LƯỢNG HOÀN THÀNH ĐƯA VÀO QUYẾT TOÁN</v>
          </cell>
        </row>
      </sheetData>
      <sheetData sheetId="5914">
        <row r="4">
          <cell r="A4" t="str">
            <v>BẢNG TÍNH TOÁN, ĐO BÓC KHỐI LƯỢNG HOÀN THÀNH ĐƯA VÀO QUYẾT TOÁN</v>
          </cell>
        </row>
      </sheetData>
      <sheetData sheetId="5915">
        <row r="4">
          <cell r="A4" t="str">
            <v>BẢNG TÍNH TOÁN, ĐO BÓC KHỐI LƯỢNG HOÀN THÀNH ĐƯA VÀO QUYẾT TOÁN</v>
          </cell>
        </row>
      </sheetData>
      <sheetData sheetId="5916">
        <row r="4">
          <cell r="A4" t="str">
            <v>BẢNG TÍNH TOÁN, ĐO BÓC KHỐI LƯỢNG HOÀN THÀNH ĐƯA VÀO QUYẾT TOÁN</v>
          </cell>
        </row>
      </sheetData>
      <sheetData sheetId="5917">
        <row r="4">
          <cell r="A4" t="str">
            <v>BẢNG TÍNH TOÁN, ĐO BÓC KHỐI LƯỢNG HOÀN THÀNH ĐƯA VÀO QUYẾT TOÁN</v>
          </cell>
        </row>
      </sheetData>
      <sheetData sheetId="5918">
        <row r="4">
          <cell r="A4" t="str">
            <v>BẢNG TÍNH TOÁN, ĐO BÓC KHỐI LƯỢNG HOÀN THÀNH ĐƯA VÀO QUYẾT TOÁN</v>
          </cell>
        </row>
      </sheetData>
      <sheetData sheetId="5919">
        <row r="4">
          <cell r="A4" t="str">
            <v>BẢNG TÍNH TOÁN, ĐO BÓC KHỐI LƯỢNG HOÀN THÀNH ĐƯA VÀO QUYẾT TOÁN</v>
          </cell>
        </row>
      </sheetData>
      <sheetData sheetId="5920">
        <row r="4">
          <cell r="A4" t="str">
            <v>BẢNG TÍNH TOÁN, ĐO BÓC KHỐI LƯỢNG HOÀN THÀNH ĐƯA VÀO QUYẾT TOÁN</v>
          </cell>
        </row>
      </sheetData>
      <sheetData sheetId="5921">
        <row r="4">
          <cell r="A4" t="str">
            <v>BẢNG TÍNH TOÁN, ĐO BÓC KHỐI LƯỢNG HOÀN THÀNH ĐƯA VÀO QUYẾT TOÁN</v>
          </cell>
        </row>
      </sheetData>
      <sheetData sheetId="5922">
        <row r="4">
          <cell r="A4" t="str">
            <v>BẢNG TÍNH TOÁN, ĐO BÓC KHỐI LƯỢNG HOÀN THÀNH ĐƯA VÀO QUYẾT TOÁN</v>
          </cell>
        </row>
      </sheetData>
      <sheetData sheetId="5923">
        <row r="4">
          <cell r="A4" t="str">
            <v>BẢNG TÍNH TOÁN, ĐO BÓC KHỐI LƯỢNG HOÀN THÀNH ĐƯA VÀO QUYẾT TOÁN</v>
          </cell>
        </row>
      </sheetData>
      <sheetData sheetId="5924">
        <row r="4">
          <cell r="A4" t="str">
            <v>BẢNG TÍNH TOÁN, ĐO BÓC KHỐI LƯỢNG HOÀN THÀNH ĐƯA VÀO QUYẾT TOÁN</v>
          </cell>
        </row>
      </sheetData>
      <sheetData sheetId="5925">
        <row r="4">
          <cell r="A4" t="str">
            <v>BẢNG TÍNH TOÁN, ĐO BÓC KHỐI LƯỢNG HOÀN THÀNH ĐƯA VÀO QUYẾT TOÁN</v>
          </cell>
        </row>
      </sheetData>
      <sheetData sheetId="5926">
        <row r="4">
          <cell r="A4" t="str">
            <v>BẢNG TÍNH TOÁN, ĐO BÓC KHỐI LƯỢNG HOÀN THÀNH ĐƯA VÀO QUYẾT TOÁN</v>
          </cell>
        </row>
      </sheetData>
      <sheetData sheetId="5927">
        <row r="4">
          <cell r="A4" t="str">
            <v>BẢNG TÍNH TOÁN, ĐO BÓC KHỐI LƯỢNG HOÀN THÀNH ĐƯA VÀO QUYẾT TOÁN</v>
          </cell>
        </row>
      </sheetData>
      <sheetData sheetId="5928">
        <row r="4">
          <cell r="A4" t="str">
            <v>BẢNG TÍNH TOÁN, ĐO BÓC KHỐI LƯỢNG HOÀN THÀNH ĐƯA VÀO QUYẾT TOÁN</v>
          </cell>
        </row>
      </sheetData>
      <sheetData sheetId="5929">
        <row r="4">
          <cell r="A4" t="str">
            <v>BẢNG TÍNH TOÁN, ĐO BÓC KHỐI LƯỢNG HOÀN THÀNH ĐƯA VÀO QUYẾT TOÁN</v>
          </cell>
        </row>
      </sheetData>
      <sheetData sheetId="5930">
        <row r="4">
          <cell r="A4" t="str">
            <v>BẢNG TÍNH TOÁN, ĐO BÓC KHỐI LƯỢNG HOÀN THÀNH ĐƯA VÀO QUYẾT TOÁN</v>
          </cell>
        </row>
      </sheetData>
      <sheetData sheetId="5931">
        <row r="4">
          <cell r="A4" t="str">
            <v>BẢNG TÍNH TOÁN, ĐO BÓC KHỐI LƯỢNG HOÀN THÀNH ĐƯA VÀO QUYẾT TOÁN</v>
          </cell>
        </row>
      </sheetData>
      <sheetData sheetId="5932">
        <row r="4">
          <cell r="A4" t="str">
            <v>BẢNG TÍNH TOÁN, ĐO BÓC KHỐI LƯỢNG HOÀN THÀNH ĐƯA VÀO QUYẾT TOÁN</v>
          </cell>
        </row>
      </sheetData>
      <sheetData sheetId="5933">
        <row r="4">
          <cell r="A4" t="str">
            <v>BẢNG TÍNH TOÁN, ĐO BÓC KHỐI LƯỢNG HOÀN THÀNH ĐƯA VÀO QUYẾT TOÁN</v>
          </cell>
        </row>
      </sheetData>
      <sheetData sheetId="5934">
        <row r="4">
          <cell r="A4" t="str">
            <v>BẢNG TÍNH TOÁN, ĐO BÓC KHỐI LƯỢNG HOÀN THÀNH ĐƯA VÀO QUYẾT TOÁN</v>
          </cell>
        </row>
      </sheetData>
      <sheetData sheetId="5935">
        <row r="4">
          <cell r="A4" t="str">
            <v>BẢNG TÍNH TOÁN, ĐO BÓC KHỐI LƯỢNG HOÀN THÀNH ĐƯA VÀO QUYẾT TOÁN</v>
          </cell>
        </row>
      </sheetData>
      <sheetData sheetId="5936">
        <row r="4">
          <cell r="A4" t="str">
            <v>BẢNG TÍNH TOÁN, ĐO BÓC KHỐI LƯỢNG HOÀN THÀNH ĐƯA VÀO QUYẾT TOÁN</v>
          </cell>
        </row>
      </sheetData>
      <sheetData sheetId="5937">
        <row r="4">
          <cell r="A4" t="str">
            <v>BẢNG TÍNH TOÁN, ĐO BÓC KHỐI LƯỢNG HOÀN THÀNH ĐƯA VÀO QUYẾT TOÁN</v>
          </cell>
        </row>
      </sheetData>
      <sheetData sheetId="5938">
        <row r="4">
          <cell r="A4" t="str">
            <v>BẢNG TÍNH TOÁN, ĐO BÓC KHỐI LƯỢNG HOÀN THÀNH ĐƯA VÀO QUYẾT TOÁN</v>
          </cell>
        </row>
      </sheetData>
      <sheetData sheetId="5939">
        <row r="4">
          <cell r="A4" t="str">
            <v>BẢNG TÍNH TOÁN, ĐO BÓC KHỐI LƯỢNG HOÀN THÀNH ĐƯA VÀO QUYẾT TOÁN</v>
          </cell>
        </row>
      </sheetData>
      <sheetData sheetId="5940">
        <row r="4">
          <cell r="A4" t="str">
            <v>BẢNG TÍNH TOÁN, ĐO BÓC KHỐI LƯỢNG HOÀN THÀNH ĐƯA VÀO QUYẾT TOÁN</v>
          </cell>
        </row>
      </sheetData>
      <sheetData sheetId="5941">
        <row r="4">
          <cell r="A4" t="str">
            <v>BẢNG TÍNH TOÁN, ĐO BÓC KHỐI LƯỢNG HOÀN THÀNH ĐƯA VÀO QUYẾT TOÁN</v>
          </cell>
        </row>
      </sheetData>
      <sheetData sheetId="5942">
        <row r="4">
          <cell r="A4" t="str">
            <v>BẢNG TÍNH TOÁN, ĐO BÓC KHỐI LƯỢNG HOÀN THÀNH ĐƯA VÀO QUYẾT TOÁN</v>
          </cell>
        </row>
      </sheetData>
      <sheetData sheetId="5943">
        <row r="4">
          <cell r="A4" t="str">
            <v>BẢNG TÍNH TOÁN, ĐO BÓC KHỐI LƯỢNG HOÀN THÀNH ĐƯA VÀO QUYẾT TOÁN</v>
          </cell>
        </row>
      </sheetData>
      <sheetData sheetId="5944">
        <row r="4">
          <cell r="A4" t="str">
            <v>BẢNG TÍNH TOÁN, ĐO BÓC KHỐI LƯỢNG HOÀN THÀNH ĐƯA VÀO QUYẾT TOÁN</v>
          </cell>
        </row>
      </sheetData>
      <sheetData sheetId="5945">
        <row r="4">
          <cell r="A4" t="str">
            <v>BẢNG TÍNH TOÁN, ĐO BÓC KHỐI LƯỢNG HOÀN THÀNH ĐƯA VÀO QUYẾT TOÁN</v>
          </cell>
        </row>
      </sheetData>
      <sheetData sheetId="5946">
        <row r="4">
          <cell r="A4" t="str">
            <v>BẢNG TÍNH TOÁN, ĐO BÓC KHỐI LƯỢNG HOÀN THÀNH ĐƯA VÀO QUYẾT TOÁN</v>
          </cell>
        </row>
      </sheetData>
      <sheetData sheetId="5947">
        <row r="4">
          <cell r="A4" t="str">
            <v>BẢNG TÍNH TOÁN, ĐO BÓC KHỐI LƯỢNG HOÀN THÀNH ĐƯA VÀO QUYẾT TOÁN</v>
          </cell>
        </row>
      </sheetData>
      <sheetData sheetId="5948">
        <row r="4">
          <cell r="A4" t="str">
            <v>BẢNG TÍNH TOÁN, ĐO BÓC KHỐI LƯỢNG HOÀN THÀNH ĐƯA VÀO QUYẾT TOÁN</v>
          </cell>
        </row>
      </sheetData>
      <sheetData sheetId="5949">
        <row r="4">
          <cell r="A4" t="str">
            <v>BẢNG TÍNH TOÁN, ĐO BÓC KHỐI LƯỢNG HOÀN THÀNH ĐƯA VÀO QUYẾT TOÁN</v>
          </cell>
        </row>
      </sheetData>
      <sheetData sheetId="5950">
        <row r="4">
          <cell r="A4" t="str">
            <v>BẢNG TÍNH TOÁN, ĐO BÓC KHỐI LƯỢNG HOÀN THÀNH ĐƯA VÀO QUYẾT TOÁN</v>
          </cell>
        </row>
      </sheetData>
      <sheetData sheetId="5951">
        <row r="4">
          <cell r="A4" t="str">
            <v>BẢNG TÍNH TOÁN, ĐO BÓC KHỐI LƯỢNG HOÀN THÀNH ĐƯA VÀO QUYẾT TOÁN</v>
          </cell>
        </row>
      </sheetData>
      <sheetData sheetId="5952">
        <row r="4">
          <cell r="A4" t="str">
            <v>BẢNG TÍNH TOÁN, ĐO BÓC KHỐI LƯỢNG HOÀN THÀNH ĐƯA VÀO QUYẾT TOÁN</v>
          </cell>
        </row>
      </sheetData>
      <sheetData sheetId="5953">
        <row r="4">
          <cell r="A4" t="str">
            <v>BẢNG TÍNH TOÁN, ĐO BÓC KHỐI LƯỢNG HOÀN THÀNH ĐƯA VÀO QUYẾT TOÁN</v>
          </cell>
        </row>
      </sheetData>
      <sheetData sheetId="5954">
        <row r="4">
          <cell r="A4" t="str">
            <v>BẢNG TÍNH TOÁN, ĐO BÓC KHỐI LƯỢNG HOÀN THÀNH ĐƯA VÀO QUYẾT TOÁN</v>
          </cell>
        </row>
      </sheetData>
      <sheetData sheetId="5955">
        <row r="4">
          <cell r="A4" t="str">
            <v>BẢNG TÍNH TOÁN, ĐO BÓC KHỐI LƯỢNG HOÀN THÀNH ĐƯA VÀO QUYẾT TOÁN</v>
          </cell>
        </row>
      </sheetData>
      <sheetData sheetId="5956">
        <row r="4">
          <cell r="A4" t="str">
            <v>BẢNG TÍNH TOÁN, ĐO BÓC KHỐI LƯỢNG HOÀN THÀNH ĐƯA VÀO QUYẾT TOÁN</v>
          </cell>
        </row>
      </sheetData>
      <sheetData sheetId="5957">
        <row r="4">
          <cell r="A4" t="str">
            <v>BẢNG TÍNH TOÁN, ĐO BÓC KHỐI LƯỢNG HOÀN THÀNH ĐƯA VÀO QUYẾT TOÁN</v>
          </cell>
        </row>
      </sheetData>
      <sheetData sheetId="5958">
        <row r="4">
          <cell r="A4" t="str">
            <v>BẢNG TÍNH TOÁN, ĐO BÓC KHỐI LƯỢNG HOÀN THÀNH ĐƯA VÀO QUYẾT TOÁN</v>
          </cell>
        </row>
      </sheetData>
      <sheetData sheetId="5959">
        <row r="4">
          <cell r="A4" t="str">
            <v>BẢNG TÍNH TOÁN, ĐO BÓC KHỐI LƯỢNG HOÀN THÀNH ĐƯA VÀO QUYẾT TOÁN</v>
          </cell>
        </row>
      </sheetData>
      <sheetData sheetId="5960">
        <row r="4">
          <cell r="A4" t="str">
            <v>BẢNG TÍNH TOÁN, ĐO BÓC KHỐI LƯỢNG HOÀN THÀNH ĐƯA VÀO QUYẾT TOÁN</v>
          </cell>
        </row>
      </sheetData>
      <sheetData sheetId="5961">
        <row r="4">
          <cell r="A4" t="str">
            <v>BẢNG TÍNH TOÁN, ĐO BÓC KHỐI LƯỢNG HOÀN THÀNH ĐƯA VÀO QUYẾT TOÁN</v>
          </cell>
        </row>
      </sheetData>
      <sheetData sheetId="5962">
        <row r="4">
          <cell r="A4" t="str">
            <v>BẢNG TÍNH TOÁN, ĐO BÓC KHỐI LƯỢNG HOÀN THÀNH ĐƯA VÀO QUYẾT TOÁN</v>
          </cell>
        </row>
      </sheetData>
      <sheetData sheetId="5963">
        <row r="4">
          <cell r="A4" t="str">
            <v>BẢNG TÍNH TOÁN, ĐO BÓC KHỐI LƯỢNG HOÀN THÀNH ĐƯA VÀO QUYẾT TOÁN</v>
          </cell>
        </row>
      </sheetData>
      <sheetData sheetId="5964">
        <row r="4">
          <cell r="A4" t="str">
            <v>BẢNG TÍNH TOÁN, ĐO BÓC KHỐI LƯỢNG HOÀN THÀNH ĐƯA VÀO QUYẾT TOÁN</v>
          </cell>
        </row>
      </sheetData>
      <sheetData sheetId="5965">
        <row r="4">
          <cell r="A4" t="str">
            <v>BẢNG TÍNH TOÁN, ĐO BÓC KHỐI LƯỢNG HOÀN THÀNH ĐƯA VÀO QUYẾT TOÁN</v>
          </cell>
        </row>
      </sheetData>
      <sheetData sheetId="5966">
        <row r="4">
          <cell r="A4" t="str">
            <v>BẢNG TÍNH TOÁN, ĐO BÓC KHỐI LƯỢNG HOÀN THÀNH ĐƯA VÀO QUYẾT TOÁN</v>
          </cell>
        </row>
      </sheetData>
      <sheetData sheetId="5967">
        <row r="4">
          <cell r="A4" t="str">
            <v>BẢNG TÍNH TOÁN, ĐO BÓC KHỐI LƯỢNG HOÀN THÀNH ĐƯA VÀO QUYẾT TOÁN</v>
          </cell>
        </row>
      </sheetData>
      <sheetData sheetId="5968">
        <row r="4">
          <cell r="A4" t="str">
            <v>BẢNG TÍNH TOÁN, ĐO BÓC KHỐI LƯỢNG HOÀN THÀNH ĐƯA VÀO QUYẾT TOÁN</v>
          </cell>
        </row>
      </sheetData>
      <sheetData sheetId="5969">
        <row r="4">
          <cell r="A4" t="str">
            <v>BẢNG TÍNH TOÁN, ĐO BÓC KHỐI LƯỢNG HOÀN THÀNH ĐƯA VÀO QUYẾT TOÁN</v>
          </cell>
        </row>
      </sheetData>
      <sheetData sheetId="5970">
        <row r="4">
          <cell r="A4" t="str">
            <v>BẢNG TÍNH TOÁN, ĐO BÓC KHỐI LƯỢNG HOÀN THÀNH ĐƯA VÀO QUYẾT TOÁN</v>
          </cell>
        </row>
      </sheetData>
      <sheetData sheetId="5971">
        <row r="4">
          <cell r="A4" t="str">
            <v>BẢNG TÍNH TOÁN, ĐO BÓC KHỐI LƯỢNG HOÀN THÀNH ĐƯA VÀO QUYẾT TOÁN</v>
          </cell>
        </row>
      </sheetData>
      <sheetData sheetId="5972">
        <row r="4">
          <cell r="A4" t="str">
            <v>BẢNG TÍNH TOÁN, ĐO BÓC KHỐI LƯỢNG HOÀN THÀNH ĐƯA VÀO QUYẾT TOÁN</v>
          </cell>
        </row>
      </sheetData>
      <sheetData sheetId="5973">
        <row r="4">
          <cell r="A4" t="str">
            <v>BẢNG TÍNH TOÁN, ĐO BÓC KHỐI LƯỢNG HOÀN THÀNH ĐƯA VÀO QUYẾT TOÁN</v>
          </cell>
        </row>
      </sheetData>
      <sheetData sheetId="5974">
        <row r="4">
          <cell r="A4" t="str">
            <v>BẢNG TÍNH TOÁN, ĐO BÓC KHỐI LƯỢNG HOÀN THÀNH ĐƯA VÀO QUYẾT TOÁN</v>
          </cell>
        </row>
      </sheetData>
      <sheetData sheetId="5975">
        <row r="4">
          <cell r="A4" t="str">
            <v>BẢNG TÍNH TOÁN, ĐO BÓC KHỐI LƯỢNG HOÀN THÀNH ĐƯA VÀO QUYẾT TOÁN</v>
          </cell>
        </row>
      </sheetData>
      <sheetData sheetId="5976">
        <row r="4">
          <cell r="A4" t="str">
            <v>BẢNG TÍNH TOÁN, ĐO BÓC KHỐI LƯỢNG HOÀN THÀNH ĐƯA VÀO QUYẾT TOÁN</v>
          </cell>
        </row>
      </sheetData>
      <sheetData sheetId="5977">
        <row r="4">
          <cell r="A4" t="str">
            <v>BẢNG TÍNH TOÁN, ĐO BÓC KHỐI LƯỢNG HOÀN THÀNH ĐƯA VÀO QUYẾT TOÁN</v>
          </cell>
        </row>
      </sheetData>
      <sheetData sheetId="5978">
        <row r="4">
          <cell r="A4" t="str">
            <v>BẢNG TÍNH TOÁN, ĐO BÓC KHỐI LƯỢNG HOÀN THÀNH ĐƯA VÀO QUYẾT TOÁN</v>
          </cell>
        </row>
      </sheetData>
      <sheetData sheetId="5979">
        <row r="4">
          <cell r="A4" t="str">
            <v>BẢNG TÍNH TOÁN, ĐO BÓC KHỐI LƯỢNG HOÀN THÀNH ĐƯA VÀO QUYẾT TOÁN</v>
          </cell>
        </row>
      </sheetData>
      <sheetData sheetId="5980">
        <row r="4">
          <cell r="A4" t="str">
            <v>BẢNG TÍNH TOÁN, ĐO BÓC KHỐI LƯỢNG HOÀN THÀNH ĐƯA VÀO QUYẾT TOÁN</v>
          </cell>
        </row>
      </sheetData>
      <sheetData sheetId="5981">
        <row r="4">
          <cell r="A4" t="str">
            <v>BẢNG TÍNH TOÁN, ĐO BÓC KHỐI LƯỢNG HOÀN THÀNH ĐƯA VÀO QUYẾT TOÁN</v>
          </cell>
        </row>
      </sheetData>
      <sheetData sheetId="5982">
        <row r="4">
          <cell r="A4" t="str">
            <v>BẢNG TÍNH TOÁN, ĐO BÓC KHỐI LƯỢNG HOÀN THÀNH ĐƯA VÀO QUYẾT TOÁN</v>
          </cell>
        </row>
      </sheetData>
      <sheetData sheetId="5983">
        <row r="4">
          <cell r="A4" t="str">
            <v>BẢNG TÍNH TOÁN, ĐO BÓC KHỐI LƯỢNG HOÀN THÀNH ĐƯA VÀO QUYẾT TOÁN</v>
          </cell>
        </row>
      </sheetData>
      <sheetData sheetId="5984">
        <row r="4">
          <cell r="A4" t="str">
            <v>BẢNG TÍNH TOÁN, ĐO BÓC KHỐI LƯỢNG HOÀN THÀNH ĐƯA VÀO QUYẾT TOÁN</v>
          </cell>
        </row>
      </sheetData>
      <sheetData sheetId="5985">
        <row r="4">
          <cell r="A4" t="str">
            <v>BẢNG TÍNH TOÁN, ĐO BÓC KHỐI LƯỢNG HOÀN THÀNH ĐƯA VÀO QUYẾT TOÁN</v>
          </cell>
        </row>
      </sheetData>
      <sheetData sheetId="5986">
        <row r="4">
          <cell r="A4" t="str">
            <v>BẢNG TÍNH TOÁN, ĐO BÓC KHỐI LƯỢNG HOÀN THÀNH ĐƯA VÀO QUYẾT TOÁN</v>
          </cell>
        </row>
      </sheetData>
      <sheetData sheetId="5987">
        <row r="4">
          <cell r="A4" t="str">
            <v>BẢNG TÍNH TOÁN, ĐO BÓC KHỐI LƯỢNG HOÀN THÀNH ĐƯA VÀO QUYẾT TOÁN</v>
          </cell>
        </row>
      </sheetData>
      <sheetData sheetId="5988">
        <row r="4">
          <cell r="A4" t="str">
            <v>BẢNG TÍNH TOÁN, ĐO BÓC KHỐI LƯỢNG HOÀN THÀNH ĐƯA VÀO QUYẾT TOÁN</v>
          </cell>
        </row>
      </sheetData>
      <sheetData sheetId="5989">
        <row r="4">
          <cell r="A4" t="str">
            <v>BẢNG TÍNH TOÁN, ĐO BÓC KHỐI LƯỢNG HOÀN THÀNH ĐƯA VÀO QUYẾT TOÁN</v>
          </cell>
        </row>
      </sheetData>
      <sheetData sheetId="5990">
        <row r="4">
          <cell r="A4" t="str">
            <v>BẢNG TÍNH TOÁN, ĐO BÓC KHỐI LƯỢNG HOÀN THÀNH ĐƯA VÀO QUYẾT TOÁN</v>
          </cell>
        </row>
      </sheetData>
      <sheetData sheetId="5991">
        <row r="4">
          <cell r="A4" t="str">
            <v>BẢNG TÍNH TOÁN, ĐO BÓC KHỐI LƯỢNG HOÀN THÀNH ĐƯA VÀO QUYẾT TOÁN</v>
          </cell>
        </row>
      </sheetData>
      <sheetData sheetId="5992">
        <row r="4">
          <cell r="A4" t="str">
            <v>BẢNG TÍNH TOÁN, ĐO BÓC KHỐI LƯỢNG HOÀN THÀNH ĐƯA VÀO QUYẾT TOÁN</v>
          </cell>
        </row>
      </sheetData>
      <sheetData sheetId="5993">
        <row r="4">
          <cell r="A4" t="str">
            <v>BẢNG TÍNH TOÁN, ĐO BÓC KHỐI LƯỢNG HOÀN THÀNH ĐƯA VÀO QUYẾT TOÁN</v>
          </cell>
        </row>
      </sheetData>
      <sheetData sheetId="5994">
        <row r="4">
          <cell r="A4" t="str">
            <v>BẢNG TÍNH TOÁN, ĐO BÓC KHỐI LƯỢNG HOÀN THÀNH ĐƯA VÀO QUYẾT TOÁN</v>
          </cell>
        </row>
      </sheetData>
      <sheetData sheetId="5995">
        <row r="4">
          <cell r="A4" t="str">
            <v>BẢNG TÍNH TOÁN, ĐO BÓC KHỐI LƯỢNG HOÀN THÀNH ĐƯA VÀO QUYẾT TOÁN</v>
          </cell>
        </row>
      </sheetData>
      <sheetData sheetId="5996">
        <row r="4">
          <cell r="A4" t="str">
            <v>BẢNG TÍNH TOÁN, ĐO BÓC KHỐI LƯỢNG HOÀN THÀNH ĐƯA VÀO QUYẾT TOÁN</v>
          </cell>
        </row>
      </sheetData>
      <sheetData sheetId="5997">
        <row r="4">
          <cell r="A4" t="str">
            <v>BẢNG TÍNH TOÁN, ĐO BÓC KHỐI LƯỢNG HOÀN THÀNH ĐƯA VÀO QUYẾT TOÁN</v>
          </cell>
        </row>
      </sheetData>
      <sheetData sheetId="5998">
        <row r="4">
          <cell r="A4" t="str">
            <v>BẢNG TÍNH TOÁN, ĐO BÓC KHỐI LƯỢNG HOÀN THÀNH ĐƯA VÀO QUYẾT TOÁN</v>
          </cell>
        </row>
      </sheetData>
      <sheetData sheetId="5999">
        <row r="4">
          <cell r="A4" t="str">
            <v>BẢNG TÍNH TOÁN, ĐO BÓC KHỐI LƯỢNG HOÀN THÀNH ĐƯA VÀO QUYẾT TOÁN</v>
          </cell>
        </row>
      </sheetData>
      <sheetData sheetId="6000">
        <row r="4">
          <cell r="A4" t="str">
            <v>BẢNG TÍNH TOÁN, ĐO BÓC KHỐI LƯỢNG HOÀN THÀNH ĐƯA VÀO QUYẾT TOÁN</v>
          </cell>
        </row>
      </sheetData>
      <sheetData sheetId="6001">
        <row r="4">
          <cell r="A4" t="str">
            <v>BẢNG TÍNH TOÁN, ĐO BÓC KHỐI LƯỢNG HOÀN THÀNH ĐƯA VÀO QUYẾT TOÁN</v>
          </cell>
        </row>
      </sheetData>
      <sheetData sheetId="6002">
        <row r="4">
          <cell r="A4" t="str">
            <v>BẢNG TÍNH TOÁN, ĐO BÓC KHỐI LƯỢNG HOÀN THÀNH ĐƯA VÀO QUYẾT TOÁN</v>
          </cell>
        </row>
      </sheetData>
      <sheetData sheetId="6003">
        <row r="4">
          <cell r="A4" t="str">
            <v>BẢNG TÍNH TOÁN, ĐO BÓC KHỐI LƯỢNG HOÀN THÀNH ĐƯA VÀO QUYẾT TOÁN</v>
          </cell>
        </row>
      </sheetData>
      <sheetData sheetId="6004">
        <row r="4">
          <cell r="A4" t="str">
            <v>BẢNG TÍNH TOÁN, ĐO BÓC KHỐI LƯỢNG HOÀN THÀNH ĐƯA VÀO QUYẾT TOÁN</v>
          </cell>
        </row>
      </sheetData>
      <sheetData sheetId="6005">
        <row r="4">
          <cell r="A4" t="str">
            <v>BẢNG TÍNH TOÁN, ĐO BÓC KHỐI LƯỢNG HOÀN THÀNH ĐƯA VÀO QUYẾT TOÁN</v>
          </cell>
        </row>
      </sheetData>
      <sheetData sheetId="6006">
        <row r="4">
          <cell r="A4" t="str">
            <v>BẢNG TÍNH TOÁN, ĐO BÓC KHỐI LƯỢNG HOÀN THÀNH ĐƯA VÀO QUYẾT TOÁN</v>
          </cell>
        </row>
      </sheetData>
      <sheetData sheetId="6007">
        <row r="4">
          <cell r="A4" t="str">
            <v>BẢNG TÍNH TOÁN, ĐO BÓC KHỐI LƯỢNG HOÀN THÀNH ĐƯA VÀO QUYẾT TOÁN</v>
          </cell>
        </row>
      </sheetData>
      <sheetData sheetId="6008">
        <row r="4">
          <cell r="A4" t="str">
            <v>BẢNG TÍNH TOÁN, ĐO BÓC KHỐI LƯỢNG HOÀN THÀNH ĐƯA VÀO QUYẾT TOÁN</v>
          </cell>
        </row>
      </sheetData>
      <sheetData sheetId="6009">
        <row r="4">
          <cell r="A4" t="str">
            <v>BẢNG TÍNH TOÁN, ĐO BÓC KHỐI LƯỢNG HOÀN THÀNH ĐƯA VÀO QUYẾT TOÁN</v>
          </cell>
        </row>
      </sheetData>
      <sheetData sheetId="6010">
        <row r="4">
          <cell r="A4" t="str">
            <v>BẢNG TÍNH TOÁN, ĐO BÓC KHỐI LƯỢNG HOÀN THÀNH ĐƯA VÀO QUYẾT TOÁN</v>
          </cell>
        </row>
      </sheetData>
      <sheetData sheetId="6011">
        <row r="4">
          <cell r="A4" t="str">
            <v>BẢNG TÍNH TOÁN, ĐO BÓC KHỐI LƯỢNG HOÀN THÀNH ĐƯA VÀO QUYẾT TOÁN</v>
          </cell>
        </row>
      </sheetData>
      <sheetData sheetId="6012">
        <row r="4">
          <cell r="A4" t="str">
            <v>BẢNG TÍNH TOÁN, ĐO BÓC KHỐI LƯỢNG HOÀN THÀNH ĐƯA VÀO QUYẾT TOÁN</v>
          </cell>
        </row>
      </sheetData>
      <sheetData sheetId="6013">
        <row r="4">
          <cell r="A4" t="str">
            <v>BẢNG TÍNH TOÁN, ĐO BÓC KHỐI LƯỢNG HOÀN THÀNH ĐƯA VÀO QUYẾT TOÁN</v>
          </cell>
        </row>
      </sheetData>
      <sheetData sheetId="6014">
        <row r="4">
          <cell r="A4" t="str">
            <v>BẢNG TÍNH TOÁN, ĐO BÓC KHỐI LƯỢNG HOÀN THÀNH ĐƯA VÀO QUYẾT TOÁN</v>
          </cell>
        </row>
      </sheetData>
      <sheetData sheetId="6015">
        <row r="4">
          <cell r="A4" t="str">
            <v>BẢNG TÍNH TOÁN, ĐO BÓC KHỐI LƯỢNG HOÀN THÀNH ĐƯA VÀO QUYẾT TOÁN</v>
          </cell>
        </row>
      </sheetData>
      <sheetData sheetId="6016">
        <row r="4">
          <cell r="A4" t="str">
            <v>BẢNG TÍNH TOÁN, ĐO BÓC KHỐI LƯỢNG HOÀN THÀNH ĐƯA VÀO QUYẾT TOÁN</v>
          </cell>
        </row>
      </sheetData>
      <sheetData sheetId="6017">
        <row r="4">
          <cell r="A4" t="str">
            <v>BẢNG TÍNH TOÁN, ĐO BÓC KHỐI LƯỢNG HOÀN THÀNH ĐƯA VÀO QUYẾT TOÁN</v>
          </cell>
        </row>
      </sheetData>
      <sheetData sheetId="6018">
        <row r="4">
          <cell r="A4" t="str">
            <v>BẢNG TÍNH TOÁN, ĐO BÓC KHỐI LƯỢNG HOÀN THÀNH ĐƯA VÀO QUYẾT TOÁN</v>
          </cell>
        </row>
      </sheetData>
      <sheetData sheetId="6019">
        <row r="4">
          <cell r="A4" t="str">
            <v>BẢNG TÍNH TOÁN, ĐO BÓC KHỐI LƯỢNG HOÀN THÀNH ĐƯA VÀO QUYẾT TOÁN</v>
          </cell>
        </row>
      </sheetData>
      <sheetData sheetId="6020">
        <row r="4">
          <cell r="A4" t="str">
            <v>BẢNG TÍNH TOÁN, ĐO BÓC KHỐI LƯỢNG HOÀN THÀNH ĐƯA VÀO QUYẾT TOÁN</v>
          </cell>
        </row>
      </sheetData>
      <sheetData sheetId="6021">
        <row r="4">
          <cell r="A4" t="str">
            <v>BẢNG TÍNH TOÁN, ĐO BÓC KHỐI LƯỢNG HOÀN THÀNH ĐƯA VÀO QUYẾT TOÁN</v>
          </cell>
        </row>
      </sheetData>
      <sheetData sheetId="6022">
        <row r="4">
          <cell r="A4" t="str">
            <v>BẢNG TÍNH TOÁN, ĐO BÓC KHỐI LƯỢNG HOÀN THÀNH ĐƯA VÀO QUYẾT TOÁN</v>
          </cell>
        </row>
      </sheetData>
      <sheetData sheetId="6023">
        <row r="4">
          <cell r="A4" t="str">
            <v>BẢNG TÍNH TOÁN, ĐO BÓC KHỐI LƯỢNG HOÀN THÀNH ĐƯA VÀO QUYẾT TOÁN</v>
          </cell>
        </row>
      </sheetData>
      <sheetData sheetId="6024">
        <row r="4">
          <cell r="A4" t="str">
            <v>BẢNG TÍNH TOÁN, ĐO BÓC KHỐI LƯỢNG HOÀN THÀNH ĐƯA VÀO QUYẾT TOÁN</v>
          </cell>
        </row>
      </sheetData>
      <sheetData sheetId="6025">
        <row r="4">
          <cell r="A4" t="str">
            <v>BẢNG TÍNH TOÁN, ĐO BÓC KHỐI LƯỢNG HOÀN THÀNH ĐƯA VÀO QUYẾT TOÁN</v>
          </cell>
        </row>
      </sheetData>
      <sheetData sheetId="6026">
        <row r="4">
          <cell r="A4" t="str">
            <v>BẢNG TÍNH TOÁN, ĐO BÓC KHỐI LƯỢNG HOÀN THÀNH ĐƯA VÀO QUYẾT TOÁN</v>
          </cell>
        </row>
      </sheetData>
      <sheetData sheetId="6027">
        <row r="4">
          <cell r="A4" t="str">
            <v>BẢNG TÍNH TOÁN, ĐO BÓC KHỐI LƯỢNG HOÀN THÀNH ĐƯA VÀO QUYẾT TOÁN</v>
          </cell>
        </row>
      </sheetData>
      <sheetData sheetId="6028">
        <row r="4">
          <cell r="A4" t="str">
            <v>BẢNG TÍNH TOÁN, ĐO BÓC KHỐI LƯỢNG HOÀN THÀNH ĐƯA VÀO QUYẾT TOÁN</v>
          </cell>
        </row>
      </sheetData>
      <sheetData sheetId="6029">
        <row r="4">
          <cell r="A4" t="str">
            <v>BẢNG TÍNH TOÁN, ĐO BÓC KHỐI LƯỢNG HOÀN THÀNH ĐƯA VÀO QUYẾT TOÁN</v>
          </cell>
        </row>
      </sheetData>
      <sheetData sheetId="6030">
        <row r="4">
          <cell r="A4" t="str">
            <v>BẢNG TÍNH TOÁN, ĐO BÓC KHỐI LƯỢNG HOÀN THÀNH ĐƯA VÀO QUYẾT TOÁN</v>
          </cell>
        </row>
      </sheetData>
      <sheetData sheetId="6031">
        <row r="4">
          <cell r="A4" t="str">
            <v>BẢNG TÍNH TOÁN, ĐO BÓC KHỐI LƯỢNG HOÀN THÀNH ĐƯA VÀO QUYẾT TOÁN</v>
          </cell>
        </row>
      </sheetData>
      <sheetData sheetId="6032">
        <row r="4">
          <cell r="A4" t="str">
            <v>BẢNG TÍNH TOÁN, ĐO BÓC KHỐI LƯỢNG HOÀN THÀNH ĐƯA VÀO QUYẾT TOÁN</v>
          </cell>
        </row>
      </sheetData>
      <sheetData sheetId="6033">
        <row r="4">
          <cell r="A4" t="str">
            <v>BẢNG TÍNH TOÁN, ĐO BÓC KHỐI LƯỢNG HOÀN THÀNH ĐƯA VÀO QUYẾT TOÁN</v>
          </cell>
        </row>
      </sheetData>
      <sheetData sheetId="6034">
        <row r="4">
          <cell r="A4" t="str">
            <v>BẢNG TÍNH TOÁN, ĐO BÓC KHỐI LƯỢNG HOÀN THÀNH ĐƯA VÀO QUYẾT TOÁN</v>
          </cell>
        </row>
      </sheetData>
      <sheetData sheetId="6035">
        <row r="4">
          <cell r="A4" t="str">
            <v>BẢNG TÍNH TOÁN, ĐO BÓC KHỐI LƯỢNG HOÀN THÀNH ĐƯA VÀO QUYẾT TOÁN</v>
          </cell>
        </row>
      </sheetData>
      <sheetData sheetId="6036">
        <row r="4">
          <cell r="A4" t="str">
            <v>BẢNG TÍNH TOÁN, ĐO BÓC KHỐI LƯỢNG HOÀN THÀNH ĐƯA VÀO QUYẾT TOÁN</v>
          </cell>
        </row>
      </sheetData>
      <sheetData sheetId="6037">
        <row r="4">
          <cell r="A4" t="str">
            <v>BẢNG TÍNH TOÁN, ĐO BÓC KHỐI LƯỢNG HOÀN THÀNH ĐƯA VÀO QUYẾT TOÁN</v>
          </cell>
        </row>
      </sheetData>
      <sheetData sheetId="6038">
        <row r="4">
          <cell r="A4" t="str">
            <v>BẢNG TÍNH TOÁN, ĐO BÓC KHỐI LƯỢNG HOÀN THÀNH ĐƯA VÀO QUYẾT TOÁN</v>
          </cell>
        </row>
      </sheetData>
      <sheetData sheetId="6039">
        <row r="4">
          <cell r="A4" t="str">
            <v>BẢNG TÍNH TOÁN, ĐO BÓC KHỐI LƯỢNG HOÀN THÀNH ĐƯA VÀO QUYẾT TOÁN</v>
          </cell>
        </row>
      </sheetData>
      <sheetData sheetId="6040">
        <row r="4">
          <cell r="A4" t="str">
            <v>BẢNG TÍNH TOÁN, ĐO BÓC KHỐI LƯỢNG HOÀN THÀNH ĐƯA VÀO QUYẾT TOÁN</v>
          </cell>
        </row>
      </sheetData>
      <sheetData sheetId="6041">
        <row r="4">
          <cell r="A4" t="str">
            <v>BẢNG TÍNH TOÁN, ĐO BÓC KHỐI LƯỢNG HOÀN THÀNH ĐƯA VÀO QUYẾT TOÁN</v>
          </cell>
        </row>
      </sheetData>
      <sheetData sheetId="6042">
        <row r="4">
          <cell r="A4" t="str">
            <v>BẢNG TÍNH TOÁN, ĐO BÓC KHỐI LƯỢNG HOÀN THÀNH ĐƯA VÀO QUYẾT TOÁN</v>
          </cell>
        </row>
      </sheetData>
      <sheetData sheetId="6043">
        <row r="4">
          <cell r="A4" t="str">
            <v>BẢNG TÍNH TOÁN, ĐO BÓC KHỐI LƯỢNG HOÀN THÀNH ĐƯA VÀO QUYẾT TOÁN</v>
          </cell>
        </row>
      </sheetData>
      <sheetData sheetId="6044">
        <row r="4">
          <cell r="A4" t="str">
            <v>BẢNG TÍNH TOÁN, ĐO BÓC KHỐI LƯỢNG HOÀN THÀNH ĐƯA VÀO QUYẾT TOÁN</v>
          </cell>
        </row>
      </sheetData>
      <sheetData sheetId="6045">
        <row r="4">
          <cell r="A4" t="str">
            <v>BẢNG TÍNH TOÁN, ĐO BÓC KHỐI LƯỢNG HOÀN THÀNH ĐƯA VÀO QUYẾT TOÁN</v>
          </cell>
        </row>
      </sheetData>
      <sheetData sheetId="6046">
        <row r="4">
          <cell r="A4" t="str">
            <v>BẢNG TÍNH TOÁN, ĐO BÓC KHỐI LƯỢNG HOÀN THÀNH ĐƯA VÀO QUYẾT TOÁN</v>
          </cell>
        </row>
      </sheetData>
      <sheetData sheetId="6047">
        <row r="4">
          <cell r="A4" t="str">
            <v>BẢNG TÍNH TOÁN, ĐO BÓC KHỐI LƯỢNG HOÀN THÀNH ĐƯA VÀO QUYẾT TOÁN</v>
          </cell>
        </row>
      </sheetData>
      <sheetData sheetId="6048">
        <row r="4">
          <cell r="A4" t="str">
            <v>BẢNG TÍNH TOÁN, ĐO BÓC KHỐI LƯỢNG HOÀN THÀNH ĐƯA VÀO QUYẾT TOÁN</v>
          </cell>
        </row>
      </sheetData>
      <sheetData sheetId="6049">
        <row r="4">
          <cell r="A4" t="str">
            <v>BẢNG TÍNH TOÁN, ĐO BÓC KHỐI LƯỢNG HOÀN THÀNH ĐƯA VÀO QUYẾT TOÁN</v>
          </cell>
        </row>
      </sheetData>
      <sheetData sheetId="6050">
        <row r="4">
          <cell r="A4" t="str">
            <v>BẢNG TÍNH TOÁN, ĐO BÓC KHỐI LƯỢNG HOÀN THÀNH ĐƯA VÀO QUYẾT TOÁN</v>
          </cell>
        </row>
      </sheetData>
      <sheetData sheetId="6051">
        <row r="4">
          <cell r="A4" t="str">
            <v>BẢNG TÍNH TOÁN, ĐO BÓC KHỐI LƯỢNG HOÀN THÀNH ĐƯA VÀO QUYẾT TOÁN</v>
          </cell>
        </row>
      </sheetData>
      <sheetData sheetId="6052">
        <row r="4">
          <cell r="A4" t="str">
            <v>BẢNG TÍNH TOÁN, ĐO BÓC KHỐI LƯỢNG HOÀN THÀNH ĐƯA VÀO QUYẾT TOÁN</v>
          </cell>
        </row>
      </sheetData>
      <sheetData sheetId="6053">
        <row r="4">
          <cell r="A4" t="str">
            <v>BẢNG TÍNH TOÁN, ĐO BÓC KHỐI LƯỢNG HOÀN THÀNH ĐƯA VÀO QUYẾT TOÁN</v>
          </cell>
        </row>
      </sheetData>
      <sheetData sheetId="6054">
        <row r="4">
          <cell r="A4" t="str">
            <v>BẢNG TÍNH TOÁN, ĐO BÓC KHỐI LƯỢNG HOÀN THÀNH ĐƯA VÀO QUYẾT TOÁN</v>
          </cell>
        </row>
      </sheetData>
      <sheetData sheetId="6055">
        <row r="4">
          <cell r="A4" t="str">
            <v>BẢNG TÍNH TOÁN, ĐO BÓC KHỐI LƯỢNG HOÀN THÀNH ĐƯA VÀO QUYẾT TOÁN</v>
          </cell>
        </row>
      </sheetData>
      <sheetData sheetId="6056">
        <row r="4">
          <cell r="A4" t="str">
            <v>BẢNG TÍNH TOÁN, ĐO BÓC KHỐI LƯỢNG HOÀN THÀNH ĐƯA VÀO QUYẾT TOÁN</v>
          </cell>
        </row>
      </sheetData>
      <sheetData sheetId="6057">
        <row r="4">
          <cell r="A4" t="str">
            <v>BẢNG TÍNH TOÁN, ĐO BÓC KHỐI LƯỢNG HOÀN THÀNH ĐƯA VÀO QUYẾT TOÁN</v>
          </cell>
        </row>
      </sheetData>
      <sheetData sheetId="6058">
        <row r="4">
          <cell r="A4" t="str">
            <v>BẢNG TÍNH TOÁN, ĐO BÓC KHỐI LƯỢNG HOÀN THÀNH ĐƯA VÀO QUYẾT TOÁN</v>
          </cell>
        </row>
      </sheetData>
      <sheetData sheetId="6059">
        <row r="4">
          <cell r="A4" t="str">
            <v>BẢNG TÍNH TOÁN, ĐO BÓC KHỐI LƯỢNG HOÀN THÀNH ĐƯA VÀO QUYẾT TOÁN</v>
          </cell>
        </row>
      </sheetData>
      <sheetData sheetId="6060">
        <row r="4">
          <cell r="A4" t="str">
            <v>BẢNG TÍNH TOÁN, ĐO BÓC KHỐI LƯỢNG HOÀN THÀNH ĐƯA VÀO QUYẾT TOÁN</v>
          </cell>
        </row>
      </sheetData>
      <sheetData sheetId="6061">
        <row r="4">
          <cell r="A4" t="str">
            <v>BẢNG TÍNH TOÁN, ĐO BÓC KHỐI LƯỢNG HOÀN THÀNH ĐƯA VÀO QUYẾT TOÁN</v>
          </cell>
        </row>
      </sheetData>
      <sheetData sheetId="6062">
        <row r="4">
          <cell r="A4" t="str">
            <v>BẢNG TÍNH TOÁN, ĐO BÓC KHỐI LƯỢNG HOÀN THÀNH ĐƯA VÀO QUYẾT TOÁN</v>
          </cell>
        </row>
      </sheetData>
      <sheetData sheetId="6063">
        <row r="4">
          <cell r="A4" t="str">
            <v>BẢNG TÍNH TOÁN, ĐO BÓC KHỐI LƯỢNG HOÀN THÀNH ĐƯA VÀO QUYẾT TOÁN</v>
          </cell>
        </row>
      </sheetData>
      <sheetData sheetId="6064">
        <row r="4">
          <cell r="A4" t="str">
            <v>BẢNG TÍNH TOÁN, ĐO BÓC KHỐI LƯỢNG HOÀN THÀNH ĐƯA VÀO QUYẾT TOÁN</v>
          </cell>
        </row>
      </sheetData>
      <sheetData sheetId="6065">
        <row r="4">
          <cell r="A4" t="str">
            <v>BẢNG TÍNH TOÁN, ĐO BÓC KHỐI LƯỢNG HOÀN THÀNH ĐƯA VÀO QUYẾT TOÁN</v>
          </cell>
        </row>
      </sheetData>
      <sheetData sheetId="6066">
        <row r="4">
          <cell r="A4" t="str">
            <v>BẢNG TÍNH TOÁN, ĐO BÓC KHỐI LƯỢNG HOÀN THÀNH ĐƯA VÀO QUYẾT TOÁN</v>
          </cell>
        </row>
      </sheetData>
      <sheetData sheetId="6067">
        <row r="4">
          <cell r="A4" t="str">
            <v>BẢNG TÍNH TOÁN, ĐO BÓC KHỐI LƯỢNG HOÀN THÀNH ĐƯA VÀO QUYẾT TOÁN</v>
          </cell>
        </row>
      </sheetData>
      <sheetData sheetId="6068">
        <row r="4">
          <cell r="A4" t="str">
            <v>BẢNG TÍNH TOÁN, ĐO BÓC KHỐI LƯỢNG HOÀN THÀNH ĐƯA VÀO QUYẾT TOÁN</v>
          </cell>
        </row>
      </sheetData>
      <sheetData sheetId="6069">
        <row r="4">
          <cell r="A4" t="str">
            <v>BẢNG TÍNH TOÁN, ĐO BÓC KHỐI LƯỢNG HOÀN THÀNH ĐƯA VÀO QUYẾT TOÁN</v>
          </cell>
        </row>
      </sheetData>
      <sheetData sheetId="6070">
        <row r="4">
          <cell r="A4" t="str">
            <v>BẢNG TÍNH TOÁN, ĐO BÓC KHỐI LƯỢNG HOÀN THÀNH ĐƯA VÀO QUYẾT TOÁN</v>
          </cell>
        </row>
      </sheetData>
      <sheetData sheetId="6071">
        <row r="4">
          <cell r="A4" t="str">
            <v>BẢNG TÍNH TOÁN, ĐO BÓC KHỐI LƯỢNG HOÀN THÀNH ĐƯA VÀO QUYẾT TOÁN</v>
          </cell>
        </row>
      </sheetData>
      <sheetData sheetId="6072">
        <row r="4">
          <cell r="A4" t="str">
            <v>BẢNG TÍNH TOÁN, ĐO BÓC KHỐI LƯỢNG HOÀN THÀNH ĐƯA VÀO QUYẾT TOÁN</v>
          </cell>
        </row>
      </sheetData>
      <sheetData sheetId="6073">
        <row r="4">
          <cell r="A4" t="str">
            <v>BẢNG TÍNH TOÁN, ĐO BÓC KHỐI LƯỢNG HOÀN THÀNH ĐƯA VÀO QUYẾT TOÁN</v>
          </cell>
        </row>
      </sheetData>
      <sheetData sheetId="6074">
        <row r="4">
          <cell r="A4" t="str">
            <v>BẢNG TÍNH TOÁN, ĐO BÓC KHỐI LƯỢNG HOÀN THÀNH ĐƯA VÀO QUYẾT TOÁN</v>
          </cell>
        </row>
      </sheetData>
      <sheetData sheetId="6075">
        <row r="4">
          <cell r="A4" t="str">
            <v>BẢNG TÍNH TOÁN, ĐO BÓC KHỐI LƯỢNG HOÀN THÀNH ĐƯA VÀO QUYẾT TOÁN</v>
          </cell>
        </row>
      </sheetData>
      <sheetData sheetId="6076">
        <row r="4">
          <cell r="A4" t="str">
            <v>BẢNG TÍNH TOÁN, ĐO BÓC KHỐI LƯỢNG HOÀN THÀNH ĐƯA VÀO QUYẾT TOÁN</v>
          </cell>
        </row>
      </sheetData>
      <sheetData sheetId="6077">
        <row r="4">
          <cell r="A4" t="str">
            <v>BẢNG TÍNH TOÁN, ĐO BÓC KHỐI LƯỢNG HOÀN THÀNH ĐƯA VÀO QUYẾT TOÁN</v>
          </cell>
        </row>
      </sheetData>
      <sheetData sheetId="6078">
        <row r="4">
          <cell r="A4" t="str">
            <v>BẢNG TÍNH TOÁN, ĐO BÓC KHỐI LƯỢNG HOÀN THÀNH ĐƯA VÀO QUYẾT TOÁN</v>
          </cell>
        </row>
      </sheetData>
      <sheetData sheetId="6079">
        <row r="4">
          <cell r="A4" t="str">
            <v>BẢNG TÍNH TOÁN, ĐO BÓC KHỐI LƯỢNG HOÀN THÀNH ĐƯA VÀO QUYẾT TOÁN</v>
          </cell>
        </row>
      </sheetData>
      <sheetData sheetId="6080">
        <row r="4">
          <cell r="A4" t="str">
            <v>BẢNG TÍNH TOÁN, ĐO BÓC KHỐI LƯỢNG HOÀN THÀNH ĐƯA VÀO QUYẾT TOÁN</v>
          </cell>
        </row>
      </sheetData>
      <sheetData sheetId="6081">
        <row r="4">
          <cell r="A4" t="str">
            <v>BẢNG TÍNH TOÁN, ĐO BÓC KHỐI LƯỢNG HOÀN THÀNH ĐƯA VÀO QUYẾT TOÁN</v>
          </cell>
        </row>
      </sheetData>
      <sheetData sheetId="6082">
        <row r="4">
          <cell r="A4" t="str">
            <v>BẢNG TÍNH TOÁN, ĐO BÓC KHỐI LƯỢNG HOÀN THÀNH ĐƯA VÀO QUYẾT TOÁN</v>
          </cell>
        </row>
      </sheetData>
      <sheetData sheetId="6083">
        <row r="4">
          <cell r="A4" t="str">
            <v>BẢNG TÍNH TOÁN, ĐO BÓC KHỐI LƯỢNG HOÀN THÀNH ĐƯA VÀO QUYẾT TOÁN</v>
          </cell>
        </row>
      </sheetData>
      <sheetData sheetId="6084">
        <row r="4">
          <cell r="A4" t="str">
            <v>BẢNG TÍNH TOÁN, ĐO BÓC KHỐI LƯỢNG HOÀN THÀNH ĐƯA VÀO QUYẾT TOÁN</v>
          </cell>
        </row>
      </sheetData>
      <sheetData sheetId="6085">
        <row r="4">
          <cell r="A4" t="str">
            <v>BẢNG TÍNH TOÁN, ĐO BÓC KHỐI LƯỢNG HOÀN THÀNH ĐƯA VÀO QUYẾT TOÁN</v>
          </cell>
        </row>
      </sheetData>
      <sheetData sheetId="6086">
        <row r="4">
          <cell r="A4" t="str">
            <v>BẢNG TÍNH TOÁN, ĐO BÓC KHỐI LƯỢNG HOÀN THÀNH ĐƯA VÀO QUYẾT TOÁN</v>
          </cell>
        </row>
      </sheetData>
      <sheetData sheetId="6087">
        <row r="4">
          <cell r="A4" t="str">
            <v>BẢNG TÍNH TOÁN, ĐO BÓC KHỐI LƯỢNG HOÀN THÀNH ĐƯA VÀO QUYẾT TOÁN</v>
          </cell>
        </row>
      </sheetData>
      <sheetData sheetId="6088">
        <row r="4">
          <cell r="A4" t="str">
            <v>BẢNG TÍNH TOÁN, ĐO BÓC KHỐI LƯỢNG HOÀN THÀNH ĐƯA VÀO QUYẾT TOÁN</v>
          </cell>
        </row>
      </sheetData>
      <sheetData sheetId="6089">
        <row r="4">
          <cell r="A4" t="str">
            <v>BẢNG TÍNH TOÁN, ĐO BÓC KHỐI LƯỢNG HOÀN THÀNH ĐƯA VÀO QUYẾT TOÁN</v>
          </cell>
        </row>
      </sheetData>
      <sheetData sheetId="6090">
        <row r="4">
          <cell r="A4" t="str">
            <v>BẢNG TÍNH TOÁN, ĐO BÓC KHỐI LƯỢNG HOÀN THÀNH ĐƯA VÀO QUYẾT TOÁN</v>
          </cell>
        </row>
      </sheetData>
      <sheetData sheetId="6091">
        <row r="4">
          <cell r="A4" t="str">
            <v>BẢNG TÍNH TOÁN, ĐO BÓC KHỐI LƯỢNG HOÀN THÀNH ĐƯA VÀO QUYẾT TOÁN</v>
          </cell>
        </row>
      </sheetData>
      <sheetData sheetId="6092">
        <row r="4">
          <cell r="A4" t="str">
            <v>BẢNG TÍNH TOÁN, ĐO BÓC KHỐI LƯỢNG HOÀN THÀNH ĐƯA VÀO QUYẾT TOÁN</v>
          </cell>
        </row>
      </sheetData>
      <sheetData sheetId="6093">
        <row r="4">
          <cell r="A4" t="str">
            <v>BẢNG TÍNH TOÁN, ĐO BÓC KHỐI LƯỢNG HOÀN THÀNH ĐƯA VÀO QUYẾT TOÁN</v>
          </cell>
        </row>
      </sheetData>
      <sheetData sheetId="6094">
        <row r="4">
          <cell r="A4" t="str">
            <v>BẢNG TÍNH TOÁN, ĐO BÓC KHỐI LƯỢNG HOÀN THÀNH ĐƯA VÀO QUYẾT TOÁN</v>
          </cell>
        </row>
      </sheetData>
      <sheetData sheetId="6095">
        <row r="4">
          <cell r="A4" t="str">
            <v>BẢNG TÍNH TOÁN, ĐO BÓC KHỐI LƯỢNG HOÀN THÀNH ĐƯA VÀO QUYẾT TOÁN</v>
          </cell>
        </row>
      </sheetData>
      <sheetData sheetId="6096">
        <row r="4">
          <cell r="A4" t="str">
            <v>BẢNG TÍNH TOÁN, ĐO BÓC KHỐI LƯỢNG HOÀN THÀNH ĐƯA VÀO QUYẾT TOÁN</v>
          </cell>
        </row>
      </sheetData>
      <sheetData sheetId="6097">
        <row r="4">
          <cell r="A4" t="str">
            <v>BẢNG TÍNH TOÁN, ĐO BÓC KHỐI LƯỢNG HOÀN THÀNH ĐƯA VÀO QUYẾT TOÁN</v>
          </cell>
        </row>
      </sheetData>
      <sheetData sheetId="6098">
        <row r="4">
          <cell r="A4" t="str">
            <v>BẢNG TÍNH TOÁN, ĐO BÓC KHỐI LƯỢNG HOÀN THÀNH ĐƯA VÀO QUYẾT TOÁN</v>
          </cell>
        </row>
      </sheetData>
      <sheetData sheetId="6099">
        <row r="4">
          <cell r="A4" t="str">
            <v>BẢNG TÍNH TOÁN, ĐO BÓC KHỐI LƯỢNG HOÀN THÀNH ĐƯA VÀO QUYẾT TOÁN</v>
          </cell>
        </row>
      </sheetData>
      <sheetData sheetId="6100">
        <row r="4">
          <cell r="A4" t="str">
            <v>BẢNG TÍNH TOÁN, ĐO BÓC KHỐI LƯỢNG HOÀN THÀNH ĐƯA VÀO QUYẾT TOÁN</v>
          </cell>
        </row>
      </sheetData>
      <sheetData sheetId="6101">
        <row r="4">
          <cell r="A4" t="str">
            <v>BẢNG TÍNH TOÁN, ĐO BÓC KHỐI LƯỢNG HOÀN THÀNH ĐƯA VÀO QUYẾT TOÁN</v>
          </cell>
        </row>
      </sheetData>
      <sheetData sheetId="6102">
        <row r="4">
          <cell r="A4" t="str">
            <v>BẢNG TÍNH TOÁN, ĐO BÓC KHỐI LƯỢNG HOÀN THÀNH ĐƯA VÀO QUYẾT TOÁN</v>
          </cell>
        </row>
      </sheetData>
      <sheetData sheetId="6103">
        <row r="4">
          <cell r="A4" t="str">
            <v>BẢNG TÍNH TOÁN, ĐO BÓC KHỐI LƯỢNG HOÀN THÀNH ĐƯA VÀO QUYẾT TOÁN</v>
          </cell>
        </row>
      </sheetData>
      <sheetData sheetId="6104">
        <row r="4">
          <cell r="A4" t="str">
            <v>BẢNG TÍNH TOÁN, ĐO BÓC KHỐI LƯỢNG HOÀN THÀNH ĐƯA VÀO QUYẾT TOÁN</v>
          </cell>
        </row>
      </sheetData>
      <sheetData sheetId="6105">
        <row r="4">
          <cell r="A4" t="str">
            <v>BẢNG TÍNH TOÁN, ĐO BÓC KHỐI LƯỢNG HOÀN THÀNH ĐƯA VÀO QUYẾT TOÁN</v>
          </cell>
        </row>
      </sheetData>
      <sheetData sheetId="6106">
        <row r="4">
          <cell r="A4" t="str">
            <v>BẢNG TÍNH TOÁN, ĐO BÓC KHỐI LƯỢNG HOÀN THÀNH ĐƯA VÀO QUYẾT TOÁN</v>
          </cell>
        </row>
      </sheetData>
      <sheetData sheetId="6107">
        <row r="4">
          <cell r="A4" t="str">
            <v>BẢNG TÍNH TOÁN, ĐO BÓC KHỐI LƯỢNG HOÀN THÀNH ĐƯA VÀO QUYẾT TOÁN</v>
          </cell>
        </row>
      </sheetData>
      <sheetData sheetId="6108">
        <row r="4">
          <cell r="A4" t="str">
            <v>BẢNG TÍNH TOÁN, ĐO BÓC KHỐI LƯỢNG HOÀN THÀNH ĐƯA VÀO QUYẾT TOÁN</v>
          </cell>
        </row>
      </sheetData>
      <sheetData sheetId="6109">
        <row r="4">
          <cell r="A4" t="str">
            <v>BẢNG TÍNH TOÁN, ĐO BÓC KHỐI LƯỢNG HOÀN THÀNH ĐƯA VÀO QUYẾT TOÁN</v>
          </cell>
        </row>
      </sheetData>
      <sheetData sheetId="6110">
        <row r="4">
          <cell r="A4" t="str">
            <v>BẢNG TÍNH TOÁN, ĐO BÓC KHỐI LƯỢNG HOÀN THÀNH ĐƯA VÀO QUYẾT TOÁN</v>
          </cell>
        </row>
      </sheetData>
      <sheetData sheetId="6111">
        <row r="4">
          <cell r="A4" t="str">
            <v>BẢNG TÍNH TOÁN, ĐO BÓC KHỐI LƯỢNG HOÀN THÀNH ĐƯA VÀO QUYẾT TOÁN</v>
          </cell>
        </row>
      </sheetData>
      <sheetData sheetId="6112">
        <row r="4">
          <cell r="A4" t="str">
            <v>BẢNG TÍNH TOÁN, ĐO BÓC KHỐI LƯỢNG HOÀN THÀNH ĐƯA VÀO QUYẾT TOÁN</v>
          </cell>
        </row>
      </sheetData>
      <sheetData sheetId="6113">
        <row r="4">
          <cell r="A4" t="str">
            <v>BẢNG TÍNH TOÁN, ĐO BÓC KHỐI LƯỢNG HOÀN THÀNH ĐƯA VÀO QUYẾT TOÁN</v>
          </cell>
        </row>
      </sheetData>
      <sheetData sheetId="6114">
        <row r="4">
          <cell r="A4" t="str">
            <v>BẢNG TÍNH TOÁN, ĐO BÓC KHỐI LƯỢNG HOÀN THÀNH ĐƯA VÀO QUYẾT TOÁN</v>
          </cell>
        </row>
      </sheetData>
      <sheetData sheetId="6115">
        <row r="4">
          <cell r="A4" t="str">
            <v>BẢNG TÍNH TOÁN, ĐO BÓC KHỐI LƯỢNG HOÀN THÀNH ĐƯA VÀO QUYẾT TOÁN</v>
          </cell>
        </row>
      </sheetData>
      <sheetData sheetId="6116">
        <row r="4">
          <cell r="A4" t="str">
            <v>BẢNG TÍNH TOÁN, ĐO BÓC KHỐI LƯỢNG HOÀN THÀNH ĐƯA VÀO QUYẾT TOÁN</v>
          </cell>
        </row>
      </sheetData>
      <sheetData sheetId="6117">
        <row r="4">
          <cell r="A4" t="str">
            <v>BẢNG TÍNH TOÁN, ĐO BÓC KHỐI LƯỢNG HOÀN THÀNH ĐƯA VÀO QUYẾT TOÁN</v>
          </cell>
        </row>
      </sheetData>
      <sheetData sheetId="6118">
        <row r="4">
          <cell r="A4" t="str">
            <v>BẢNG TÍNH TOÁN, ĐO BÓC KHỐI LƯỢNG HOÀN THÀNH ĐƯA VÀO QUYẾT TOÁN</v>
          </cell>
        </row>
      </sheetData>
      <sheetData sheetId="6119">
        <row r="4">
          <cell r="A4" t="str">
            <v>BẢNG TÍNH TOÁN, ĐO BÓC KHỐI LƯỢNG HOÀN THÀNH ĐƯA VÀO QUYẾT TOÁN</v>
          </cell>
        </row>
      </sheetData>
      <sheetData sheetId="6120">
        <row r="4">
          <cell r="A4" t="str">
            <v>BẢNG TÍNH TOÁN, ĐO BÓC KHỐI LƯỢNG HOÀN THÀNH ĐƯA VÀO QUYẾT TOÁN</v>
          </cell>
        </row>
      </sheetData>
      <sheetData sheetId="6121">
        <row r="4">
          <cell r="A4" t="str">
            <v>BẢNG TÍNH TOÁN, ĐO BÓC KHỐI LƯỢNG HOÀN THÀNH ĐƯA VÀO QUYẾT TOÁN</v>
          </cell>
        </row>
      </sheetData>
      <sheetData sheetId="6122">
        <row r="4">
          <cell r="A4" t="str">
            <v>BẢNG TÍNH TOÁN, ĐO BÓC KHỐI LƯỢNG HOÀN THÀNH ĐƯA VÀO QUYẾT TOÁN</v>
          </cell>
        </row>
      </sheetData>
      <sheetData sheetId="6123">
        <row r="4">
          <cell r="A4" t="str">
            <v>BẢNG TÍNH TOÁN, ĐO BÓC KHỐI LƯỢNG HOÀN THÀNH ĐƯA VÀO QUYẾT TOÁN</v>
          </cell>
        </row>
      </sheetData>
      <sheetData sheetId="6124">
        <row r="4">
          <cell r="A4" t="str">
            <v>BẢNG TÍNH TOÁN, ĐO BÓC KHỐI LƯỢNG HOÀN THÀNH ĐƯA VÀO QUYẾT TOÁN</v>
          </cell>
        </row>
      </sheetData>
      <sheetData sheetId="6125">
        <row r="4">
          <cell r="A4" t="str">
            <v>BẢNG TÍNH TOÁN, ĐO BÓC KHỐI LƯỢNG HOÀN THÀNH ĐƯA VÀO QUYẾT TOÁN</v>
          </cell>
        </row>
      </sheetData>
      <sheetData sheetId="6126">
        <row r="4">
          <cell r="A4" t="str">
            <v>BẢNG TÍNH TOÁN, ĐO BÓC KHỐI LƯỢNG HOÀN THÀNH ĐƯA VÀO QUYẾT TOÁN</v>
          </cell>
        </row>
      </sheetData>
      <sheetData sheetId="6127">
        <row r="4">
          <cell r="A4" t="str">
            <v>BẢNG TÍNH TOÁN, ĐO BÓC KHỐI LƯỢNG HOÀN THÀNH ĐƯA VÀO QUYẾT TOÁN</v>
          </cell>
        </row>
      </sheetData>
      <sheetData sheetId="6128">
        <row r="4">
          <cell r="A4" t="str">
            <v>BẢNG TÍNH TOÁN, ĐO BÓC KHỐI LƯỢNG HOÀN THÀNH ĐƯA VÀO QUYẾT TOÁN</v>
          </cell>
        </row>
      </sheetData>
      <sheetData sheetId="6129">
        <row r="4">
          <cell r="A4" t="str">
            <v>BẢNG TÍNH TOÁN, ĐO BÓC KHỐI LƯỢNG HOÀN THÀNH ĐƯA VÀO QUYẾT TOÁN</v>
          </cell>
        </row>
      </sheetData>
      <sheetData sheetId="6130">
        <row r="4">
          <cell r="A4" t="str">
            <v>BẢNG TÍNH TOÁN, ĐO BÓC KHỐI LƯỢNG HOÀN THÀNH ĐƯA VÀO QUYẾT TOÁN</v>
          </cell>
        </row>
      </sheetData>
      <sheetData sheetId="6131">
        <row r="4">
          <cell r="A4" t="str">
            <v>BẢNG TÍNH TOÁN, ĐO BÓC KHỐI LƯỢNG HOÀN THÀNH ĐƯA VÀO QUYẾT TOÁN</v>
          </cell>
        </row>
      </sheetData>
      <sheetData sheetId="6132">
        <row r="4">
          <cell r="A4" t="str">
            <v>BẢNG TÍNH TOÁN, ĐO BÓC KHỐI LƯỢNG HOÀN THÀNH ĐƯA VÀO QUYẾT TOÁN</v>
          </cell>
        </row>
      </sheetData>
      <sheetData sheetId="6133">
        <row r="4">
          <cell r="A4" t="str">
            <v>BẢNG TÍNH TOÁN, ĐO BÓC KHỐI LƯỢNG HOÀN THÀNH ĐƯA VÀO QUYẾT TOÁN</v>
          </cell>
        </row>
      </sheetData>
      <sheetData sheetId="6134">
        <row r="4">
          <cell r="A4" t="str">
            <v>BẢNG TÍNH TOÁN, ĐO BÓC KHỐI LƯỢNG HOÀN THÀNH ĐƯA VÀO QUYẾT TOÁN</v>
          </cell>
        </row>
      </sheetData>
      <sheetData sheetId="6135">
        <row r="4">
          <cell r="A4" t="str">
            <v>BẢNG TÍNH TOÁN, ĐO BÓC KHỐI LƯỢNG HOÀN THÀNH ĐƯA VÀO QUYẾT TOÁN</v>
          </cell>
        </row>
      </sheetData>
      <sheetData sheetId="6136">
        <row r="9">
          <cell r="A9" t="str">
            <v>A</v>
          </cell>
        </row>
      </sheetData>
      <sheetData sheetId="6137">
        <row r="4">
          <cell r="A4" t="str">
            <v>BẢNG TÍNH TOÁN, ĐO BÓC KHỐI LƯỢNG HOÀN THÀNH ĐƯA VÀO QUYẾT TOÁN</v>
          </cell>
        </row>
      </sheetData>
      <sheetData sheetId="6138">
        <row r="4">
          <cell r="A4" t="str">
            <v>BẢNG TÍNH TOÁN, ĐO BÓC KHỐI LƯỢNG HOÀN THÀNH ĐƯA VÀO QUYẾT TOÁN</v>
          </cell>
        </row>
      </sheetData>
      <sheetData sheetId="6139">
        <row r="4">
          <cell r="A4" t="str">
            <v>BẢNG TÍNH TOÁN, ĐO BÓC KHỐI LƯỢNG HOÀN THÀNH ĐƯA VÀO QUYẾT TOÁN</v>
          </cell>
        </row>
      </sheetData>
      <sheetData sheetId="6140">
        <row r="4">
          <cell r="A4" t="str">
            <v>BẢNG TÍNH TOÁN, ĐO BÓC KHỐI LƯỢNG HOÀN THÀNH ĐƯA VÀO QUYẾT TOÁN</v>
          </cell>
        </row>
      </sheetData>
      <sheetData sheetId="6141">
        <row r="4">
          <cell r="A4" t="str">
            <v>BẢNG TÍNH TOÁN, ĐO BÓC KHỐI LƯỢNG HOÀN THÀNH ĐƯA VÀO QUYẾT TOÁN</v>
          </cell>
        </row>
      </sheetData>
      <sheetData sheetId="6142">
        <row r="4">
          <cell r="A4" t="str">
            <v>BẢNG TÍNH TOÁN, ĐO BÓC KHỐI LƯỢNG HOÀN THÀNH ĐƯA VÀO QUYẾT TOÁN</v>
          </cell>
        </row>
      </sheetData>
      <sheetData sheetId="6143">
        <row r="4">
          <cell r="A4" t="str">
            <v>BẢNG TÍNH TOÁN, ĐO BÓC KHỐI LƯỢNG HOÀN THÀNH ĐƯA VÀO QUYẾT TOÁN</v>
          </cell>
        </row>
      </sheetData>
      <sheetData sheetId="6144">
        <row r="4">
          <cell r="A4" t="str">
            <v>BẢNG TÍNH TOÁN, ĐO BÓC KHỐI LƯỢNG HOÀN THÀNH ĐƯA VÀO QUYẾT TOÁN</v>
          </cell>
        </row>
      </sheetData>
      <sheetData sheetId="6145">
        <row r="4">
          <cell r="A4" t="str">
            <v>BẢNG TÍNH TOÁN, ĐO BÓC KHỐI LƯỢNG HOÀN THÀNH ĐƯA VÀO QUYẾT TOÁN</v>
          </cell>
        </row>
      </sheetData>
      <sheetData sheetId="6146">
        <row r="4">
          <cell r="A4" t="str">
            <v>BẢNG TÍNH TOÁN, ĐO BÓC KHỐI LƯỢNG HOÀN THÀNH ĐƯA VÀO QUYẾT TOÁN</v>
          </cell>
        </row>
      </sheetData>
      <sheetData sheetId="6147">
        <row r="4">
          <cell r="A4" t="str">
            <v>BẢNG TÍNH TOÁN, ĐO BÓC KHỐI LƯỢNG HOÀN THÀNH ĐƯA VÀO QUYẾT TOÁN</v>
          </cell>
        </row>
      </sheetData>
      <sheetData sheetId="6148">
        <row r="4">
          <cell r="A4" t="str">
            <v>BẢNG TÍNH TOÁN, ĐO BÓC KHỐI LƯỢNG HOÀN THÀNH ĐƯA VÀO QUYẾT TOÁN</v>
          </cell>
        </row>
      </sheetData>
      <sheetData sheetId="6149">
        <row r="4">
          <cell r="A4" t="str">
            <v>BẢNG TÍNH TOÁN, ĐO BÓC KHỐI LƯỢNG HOÀN THÀNH ĐƯA VÀO QUYẾT TOÁN</v>
          </cell>
        </row>
      </sheetData>
      <sheetData sheetId="6150">
        <row r="4">
          <cell r="A4" t="str">
            <v>BẢNG TÍNH TOÁN, ĐO BÓC KHỐI LƯỢNG HOÀN THÀNH ĐƯA VÀO QUYẾT TOÁN</v>
          </cell>
        </row>
      </sheetData>
      <sheetData sheetId="6151">
        <row r="4">
          <cell r="A4" t="str">
            <v>BẢNG TÍNH TOÁN, ĐO BÓC KHỐI LƯỢNG HOÀN THÀNH ĐƯA VÀO QUYẾT TOÁN</v>
          </cell>
        </row>
      </sheetData>
      <sheetData sheetId="6152">
        <row r="4">
          <cell r="A4" t="str">
            <v>BẢNG TÍNH TOÁN, ĐO BÓC KHỐI LƯỢNG HOÀN THÀNH ĐƯA VÀO QUYẾT TOÁN</v>
          </cell>
        </row>
      </sheetData>
      <sheetData sheetId="6153">
        <row r="4">
          <cell r="A4" t="str">
            <v>BẢNG TÍNH TOÁN, ĐO BÓC KHỐI LƯỢNG HOÀN THÀNH ĐƯA VÀO QUYẾT TOÁN</v>
          </cell>
        </row>
      </sheetData>
      <sheetData sheetId="6154">
        <row r="4">
          <cell r="A4" t="str">
            <v>BẢNG TÍNH TOÁN, ĐO BÓC KHỐI LƯỢNG HOÀN THÀNH ĐƯA VÀO QUYẾT TOÁN</v>
          </cell>
        </row>
      </sheetData>
      <sheetData sheetId="6155">
        <row r="4">
          <cell r="A4" t="str">
            <v>BẢNG TÍNH TOÁN, ĐO BÓC KHỐI LƯỢNG HOÀN THÀNH ĐƯA VÀO QUYẾT TOÁN</v>
          </cell>
        </row>
      </sheetData>
      <sheetData sheetId="6156">
        <row r="4">
          <cell r="A4" t="str">
            <v>BẢNG TÍNH TOÁN, ĐO BÓC KHỐI LƯỢNG HOÀN THÀNH ĐƯA VÀO QUYẾT TOÁN</v>
          </cell>
        </row>
      </sheetData>
      <sheetData sheetId="6157">
        <row r="4">
          <cell r="A4" t="str">
            <v>BẢNG TÍNH TOÁN, ĐO BÓC KHỐI LƯỢNG HOÀN THÀNH ĐƯA VÀO QUYẾT TOÁN</v>
          </cell>
        </row>
      </sheetData>
      <sheetData sheetId="6158">
        <row r="4">
          <cell r="A4" t="str">
            <v>BẢNG TÍNH TOÁN, ĐO BÓC KHỐI LƯỢNG HOÀN THÀNH ĐƯA VÀO QUYẾT TOÁN</v>
          </cell>
        </row>
      </sheetData>
      <sheetData sheetId="6159">
        <row r="4">
          <cell r="A4" t="str">
            <v>BẢNG TÍNH TOÁN, ĐO BÓC KHỐI LƯỢNG HOÀN THÀNH ĐƯA VÀO QUYẾT TOÁN</v>
          </cell>
        </row>
      </sheetData>
      <sheetData sheetId="6160">
        <row r="4">
          <cell r="A4" t="str">
            <v>BẢNG TÍNH TOÁN, ĐO BÓC KHỐI LƯỢNG HOÀN THÀNH ĐƯA VÀO QUYẾT TOÁN</v>
          </cell>
        </row>
      </sheetData>
      <sheetData sheetId="6161">
        <row r="4">
          <cell r="A4" t="str">
            <v>BẢNG TÍNH TOÁN, ĐO BÓC KHỐI LƯỢNG HOÀN THÀNH ĐƯA VÀO QUYẾT TOÁN</v>
          </cell>
        </row>
      </sheetData>
      <sheetData sheetId="6162">
        <row r="4">
          <cell r="A4" t="str">
            <v>BẢNG TÍNH TOÁN, ĐO BÓC KHỐI LƯỢNG HOÀN THÀNH ĐƯA VÀO QUYẾT TOÁN</v>
          </cell>
        </row>
      </sheetData>
      <sheetData sheetId="6163">
        <row r="4">
          <cell r="A4" t="str">
            <v>BẢNG TÍNH TOÁN, ĐO BÓC KHỐI LƯỢNG HOÀN THÀNH ĐƯA VÀO QUYẾT TOÁN</v>
          </cell>
        </row>
      </sheetData>
      <sheetData sheetId="6164">
        <row r="4">
          <cell r="A4" t="str">
            <v>BẢNG TÍNH TOÁN, ĐO BÓC KHỐI LƯỢNG HOÀN THÀNH ĐƯA VÀO QUYẾT TOÁN</v>
          </cell>
        </row>
      </sheetData>
      <sheetData sheetId="6165">
        <row r="4">
          <cell r="A4" t="str">
            <v>BẢNG TÍNH TOÁN, ĐO BÓC KHỐI LƯỢNG HOÀN THÀNH ĐƯA VÀO QUYẾT TOÁN</v>
          </cell>
        </row>
      </sheetData>
      <sheetData sheetId="6166">
        <row r="4">
          <cell r="A4" t="str">
            <v>BẢNG TÍNH TOÁN, ĐO BÓC KHỐI LƯỢNG HOÀN THÀNH ĐƯA VÀO QUYẾT TOÁN</v>
          </cell>
        </row>
      </sheetData>
      <sheetData sheetId="6167">
        <row r="4">
          <cell r="A4" t="str">
            <v>BẢNG TÍNH TOÁN, ĐO BÓC KHỐI LƯỢNG HOÀN THÀNH ĐƯA VÀO QUYẾT TOÁN</v>
          </cell>
        </row>
      </sheetData>
      <sheetData sheetId="6168">
        <row r="4">
          <cell r="A4" t="str">
            <v>BẢNG TÍNH TOÁN, ĐO BÓC KHỐI LƯỢNG HOÀN THÀNH ĐƯA VÀO QUYẾT TOÁN</v>
          </cell>
        </row>
      </sheetData>
      <sheetData sheetId="6169">
        <row r="4">
          <cell r="A4" t="str">
            <v>BẢNG TÍNH TOÁN, ĐO BÓC KHỐI LƯỢNG HOÀN THÀNH ĐƯA VÀO QUYẾT TOÁN</v>
          </cell>
        </row>
      </sheetData>
      <sheetData sheetId="6170">
        <row r="4">
          <cell r="A4" t="str">
            <v>BẢNG TÍNH TOÁN, ĐO BÓC KHỐI LƯỢNG HOÀN THÀNH ĐƯA VÀO QUYẾT TOÁN</v>
          </cell>
        </row>
      </sheetData>
      <sheetData sheetId="6171">
        <row r="4">
          <cell r="A4" t="str">
            <v>BẢNG TÍNH TOÁN, ĐO BÓC KHỐI LƯỢNG HOÀN THÀNH ĐƯA VÀO QUYẾT TOÁN</v>
          </cell>
        </row>
      </sheetData>
      <sheetData sheetId="6172">
        <row r="4">
          <cell r="A4" t="str">
            <v>BẢNG TÍNH TOÁN, ĐO BÓC KHỐI LƯỢNG HOÀN THÀNH ĐƯA VÀO QUYẾT TOÁN</v>
          </cell>
        </row>
      </sheetData>
      <sheetData sheetId="6173">
        <row r="4">
          <cell r="A4" t="str">
            <v>BẢNG TÍNH TOÁN, ĐO BÓC KHỐI LƯỢNG HOÀN THÀNH ĐƯA VÀO QUYẾT TOÁN</v>
          </cell>
        </row>
      </sheetData>
      <sheetData sheetId="6174">
        <row r="4">
          <cell r="A4" t="str">
            <v>BẢNG TÍNH TOÁN, ĐO BÓC KHỐI LƯỢNG HOÀN THÀNH ĐƯA VÀO QUYẾT TOÁN</v>
          </cell>
        </row>
      </sheetData>
      <sheetData sheetId="6175">
        <row r="4">
          <cell r="A4" t="str">
            <v>BẢNG TÍNH TOÁN, ĐO BÓC KHỐI LƯỢNG HOÀN THÀNH ĐƯA VÀO QUYẾT TOÁN</v>
          </cell>
        </row>
      </sheetData>
      <sheetData sheetId="6176">
        <row r="4">
          <cell r="A4" t="str">
            <v>BẢNG TÍNH TOÁN, ĐO BÓC KHỐI LƯỢNG HOÀN THÀNH ĐƯA VÀO QUYẾT TOÁN</v>
          </cell>
        </row>
      </sheetData>
      <sheetData sheetId="6177">
        <row r="4">
          <cell r="A4" t="str">
            <v>BẢNG TÍNH TOÁN, ĐO BÓC KHỐI LƯỢNG HOÀN THÀNH ĐƯA VÀO QUYẾT TOÁN</v>
          </cell>
        </row>
      </sheetData>
      <sheetData sheetId="6178">
        <row r="4">
          <cell r="A4" t="str">
            <v>BẢNG TÍNH TOÁN, ĐO BÓC KHỐI LƯỢNG HOÀN THÀNH ĐƯA VÀO QUYẾT TOÁN</v>
          </cell>
        </row>
      </sheetData>
      <sheetData sheetId="6179">
        <row r="4">
          <cell r="A4" t="str">
            <v>BẢNG TÍNH TOÁN, ĐO BÓC KHỐI LƯỢNG HOÀN THÀNH ĐƯA VÀO QUYẾT TOÁN</v>
          </cell>
        </row>
      </sheetData>
      <sheetData sheetId="6180">
        <row r="4">
          <cell r="A4" t="str">
            <v>BẢNG TÍNH TOÁN, ĐO BÓC KHỐI LƯỢNG HOÀN THÀNH ĐƯA VÀO QUYẾT TOÁN</v>
          </cell>
        </row>
      </sheetData>
      <sheetData sheetId="6181">
        <row r="4">
          <cell r="A4" t="str">
            <v>BẢNG TÍNH TOÁN, ĐO BÓC KHỐI LƯỢNG HOÀN THÀNH ĐƯA VÀO QUYẾT TOÁN</v>
          </cell>
        </row>
      </sheetData>
      <sheetData sheetId="6182">
        <row r="4">
          <cell r="A4" t="str">
            <v>BẢNG TÍNH TOÁN, ĐO BÓC KHỐI LƯỢNG HOÀN THÀNH ĐƯA VÀO QUYẾT TOÁN</v>
          </cell>
        </row>
      </sheetData>
      <sheetData sheetId="6183">
        <row r="4">
          <cell r="A4" t="str">
            <v>BẢNG TÍNH TOÁN, ĐO BÓC KHỐI LƯỢNG HOÀN THÀNH ĐƯA VÀO QUYẾT TOÁN</v>
          </cell>
        </row>
      </sheetData>
      <sheetData sheetId="6184">
        <row r="4">
          <cell r="A4" t="str">
            <v>BẢNG TÍNH TOÁN, ĐO BÓC KHỐI LƯỢNG HOÀN THÀNH ĐƯA VÀO QUYẾT TOÁN</v>
          </cell>
        </row>
      </sheetData>
      <sheetData sheetId="6185">
        <row r="4">
          <cell r="A4" t="str">
            <v>BẢNG TÍNH TOÁN, ĐO BÓC KHỐI LƯỢNG HOÀN THÀNH ĐƯA VÀO QUYẾT TOÁN</v>
          </cell>
        </row>
      </sheetData>
      <sheetData sheetId="6186">
        <row r="4">
          <cell r="A4" t="str">
            <v>BẢNG TÍNH TOÁN, ĐO BÓC KHỐI LƯỢNG HOÀN THÀNH ĐƯA VÀO QUYẾT TOÁN</v>
          </cell>
        </row>
      </sheetData>
      <sheetData sheetId="6187">
        <row r="4">
          <cell r="A4" t="str">
            <v>BẢNG TÍNH TOÁN, ĐO BÓC KHỐI LƯỢNG HOÀN THÀNH ĐƯA VÀO QUYẾT TOÁN</v>
          </cell>
        </row>
      </sheetData>
      <sheetData sheetId="6188">
        <row r="4">
          <cell r="A4" t="str">
            <v>BẢNG TÍNH TOÁN, ĐO BÓC KHỐI LƯỢNG HOÀN THÀNH ĐƯA VÀO QUYẾT TOÁN</v>
          </cell>
        </row>
      </sheetData>
      <sheetData sheetId="6189">
        <row r="4">
          <cell r="A4" t="str">
            <v>BẢNG TÍNH TOÁN, ĐO BÓC KHỐI LƯỢNG HOÀN THÀNH ĐƯA VÀO QUYẾT TOÁN</v>
          </cell>
        </row>
      </sheetData>
      <sheetData sheetId="6190">
        <row r="9">
          <cell r="A9" t="str">
            <v>A</v>
          </cell>
        </row>
      </sheetData>
      <sheetData sheetId="6191">
        <row r="4">
          <cell r="A4" t="str">
            <v>BẢNG TÍNH TOÁN, ĐO BÓC KHỐI LƯỢNG HOÀN THÀNH ĐƯA VÀO QUYẾT TOÁN</v>
          </cell>
        </row>
      </sheetData>
      <sheetData sheetId="6192">
        <row r="4">
          <cell r="A4" t="str">
            <v>BẢNG TÍNH TOÁN, ĐO BÓC KHỐI LƯỢNG HOÀN THÀNH ĐƯA VÀO QUYẾT TOÁN</v>
          </cell>
        </row>
      </sheetData>
      <sheetData sheetId="6193">
        <row r="4">
          <cell r="A4" t="str">
            <v>BẢNG TÍNH TOÁN, ĐO BÓC KHỐI LƯỢNG HOÀN THÀNH ĐƯA VÀO QUYẾT TOÁN</v>
          </cell>
        </row>
      </sheetData>
      <sheetData sheetId="6194">
        <row r="4">
          <cell r="A4" t="str">
            <v>BẢNG TÍNH TOÁN, ĐO BÓC KHỐI LƯỢNG HOÀN THÀNH ĐƯA VÀO QUYẾT TOÁN</v>
          </cell>
        </row>
      </sheetData>
      <sheetData sheetId="6195">
        <row r="4">
          <cell r="A4" t="str">
            <v>BẢNG TÍNH TOÁN, ĐO BÓC KHỐI LƯỢNG HOÀN THÀNH ĐƯA VÀO QUYẾT TOÁN</v>
          </cell>
        </row>
      </sheetData>
      <sheetData sheetId="6196">
        <row r="4">
          <cell r="A4" t="str">
            <v>BẢNG TÍNH TOÁN, ĐO BÓC KHỐI LƯỢNG HOÀN THÀNH ĐƯA VÀO QUYẾT TOÁN</v>
          </cell>
        </row>
      </sheetData>
      <sheetData sheetId="6197">
        <row r="4">
          <cell r="A4" t="str">
            <v>BẢNG TÍNH TOÁN, ĐO BÓC KHỐI LƯỢNG HOÀN THÀNH ĐƯA VÀO QUYẾT TOÁN</v>
          </cell>
        </row>
      </sheetData>
      <sheetData sheetId="6198">
        <row r="4">
          <cell r="A4" t="str">
            <v>BẢNG TÍNH TOÁN, ĐO BÓC KHỐI LƯỢNG HOÀN THÀNH ĐƯA VÀO QUYẾT TOÁN</v>
          </cell>
        </row>
      </sheetData>
      <sheetData sheetId="6199">
        <row r="4">
          <cell r="A4" t="str">
            <v>BẢNG TÍNH TOÁN, ĐO BÓC KHỐI LƯỢNG HOÀN THÀNH ĐƯA VÀO QUYẾT TOÁN</v>
          </cell>
        </row>
      </sheetData>
      <sheetData sheetId="6200">
        <row r="4">
          <cell r="A4" t="str">
            <v>BẢNG TÍNH TOÁN, ĐO BÓC KHỐI LƯỢNG HOÀN THÀNH ĐƯA VÀO QUYẾT TOÁN</v>
          </cell>
        </row>
      </sheetData>
      <sheetData sheetId="6201">
        <row r="4">
          <cell r="A4" t="str">
            <v>BẢNG TÍNH TOÁN, ĐO BÓC KHỐI LƯỢNG HOÀN THÀNH ĐƯA VÀO QUYẾT TOÁN</v>
          </cell>
        </row>
      </sheetData>
      <sheetData sheetId="6202">
        <row r="4">
          <cell r="A4" t="str">
            <v>BẢNG TÍNH TOÁN, ĐO BÓC KHỐI LƯỢNG HOÀN THÀNH ĐƯA VÀO QUYẾT TOÁN</v>
          </cell>
        </row>
      </sheetData>
      <sheetData sheetId="6203">
        <row r="4">
          <cell r="A4" t="str">
            <v>BẢNG TÍNH TOÁN, ĐO BÓC KHỐI LƯỢNG HOÀN THÀNH ĐƯA VÀO QUYẾT TOÁN</v>
          </cell>
        </row>
      </sheetData>
      <sheetData sheetId="6204">
        <row r="4">
          <cell r="A4" t="str">
            <v>BẢNG TÍNH TOÁN, ĐO BÓC KHỐI LƯỢNG HOÀN THÀNH ĐƯA VÀO QUYẾT TOÁN</v>
          </cell>
        </row>
      </sheetData>
      <sheetData sheetId="6205">
        <row r="4">
          <cell r="A4" t="str">
            <v>BẢNG TÍNH TOÁN, ĐO BÓC KHỐI LƯỢNG HOÀN THÀNH ĐƯA VÀO QUYẾT TOÁN</v>
          </cell>
        </row>
      </sheetData>
      <sheetData sheetId="6206">
        <row r="4">
          <cell r="A4" t="str">
            <v>BẢNG TÍNH TOÁN, ĐO BÓC KHỐI LƯỢNG HOÀN THÀNH ĐƯA VÀO QUYẾT TOÁN</v>
          </cell>
        </row>
      </sheetData>
      <sheetData sheetId="6207">
        <row r="4">
          <cell r="A4" t="str">
            <v>BẢNG TÍNH TOÁN, ĐO BÓC KHỐI LƯỢNG HOÀN THÀNH ĐƯA VÀO QUYẾT TOÁN</v>
          </cell>
        </row>
      </sheetData>
      <sheetData sheetId="6208">
        <row r="4">
          <cell r="A4" t="str">
            <v>BẢNG TÍNH TOÁN, ĐO BÓC KHỐI LƯỢNG HOÀN THÀNH ĐƯA VÀO QUYẾT TOÁN</v>
          </cell>
        </row>
      </sheetData>
      <sheetData sheetId="6209">
        <row r="4">
          <cell r="A4" t="str">
            <v>BẢNG TÍNH TOÁN, ĐO BÓC KHỐI LƯỢNG HOÀN THÀNH ĐƯA VÀO QUYẾT TOÁN</v>
          </cell>
        </row>
      </sheetData>
      <sheetData sheetId="6210">
        <row r="4">
          <cell r="A4" t="str">
            <v>BẢNG TÍNH TOÁN, ĐO BÓC KHỐI LƯỢNG HOÀN THÀNH ĐƯA VÀO QUYẾT TOÁN</v>
          </cell>
        </row>
      </sheetData>
      <sheetData sheetId="6211">
        <row r="4">
          <cell r="A4" t="str">
            <v>BẢNG TÍNH TOÁN, ĐO BÓC KHỐI LƯỢNG HOÀN THÀNH ĐƯA VÀO QUYẾT TOÁN</v>
          </cell>
        </row>
      </sheetData>
      <sheetData sheetId="6212">
        <row r="4">
          <cell r="A4" t="str">
            <v>BẢNG TÍNH TOÁN, ĐO BÓC KHỐI LƯỢNG HOÀN THÀNH ĐƯA VÀO QUYẾT TOÁN</v>
          </cell>
        </row>
      </sheetData>
      <sheetData sheetId="6213">
        <row r="4">
          <cell r="A4" t="str">
            <v>BẢNG TÍNH TOÁN, ĐO BÓC KHỐI LƯỢNG HOÀN THÀNH ĐƯA VÀO QUYẾT TOÁN</v>
          </cell>
        </row>
      </sheetData>
      <sheetData sheetId="6214">
        <row r="4">
          <cell r="A4" t="str">
            <v>BẢNG TÍNH TOÁN, ĐO BÓC KHỐI LƯỢNG HOÀN THÀNH ĐƯA VÀO QUYẾT TOÁN</v>
          </cell>
        </row>
      </sheetData>
      <sheetData sheetId="6215">
        <row r="4">
          <cell r="A4" t="str">
            <v>BẢNG TÍNH TOÁN, ĐO BÓC KHỐI LƯỢNG HOÀN THÀNH ĐƯA VÀO QUYẾT TOÁN</v>
          </cell>
        </row>
      </sheetData>
      <sheetData sheetId="6216">
        <row r="4">
          <cell r="A4" t="str">
            <v>BẢNG TÍNH TOÁN, ĐO BÓC KHỐI LƯỢNG HOÀN THÀNH ĐƯA VÀO QUYẾT TOÁN</v>
          </cell>
        </row>
      </sheetData>
      <sheetData sheetId="6217">
        <row r="4">
          <cell r="A4" t="str">
            <v>BẢNG TÍNH TOÁN, ĐO BÓC KHỐI LƯỢNG HOÀN THÀNH ĐƯA VÀO QUYẾT TOÁN</v>
          </cell>
        </row>
      </sheetData>
      <sheetData sheetId="6218">
        <row r="4">
          <cell r="A4" t="str">
            <v>BẢNG TÍNH TOÁN, ĐO BÓC KHỐI LƯỢNG HOÀN THÀNH ĐƯA VÀO QUYẾT TOÁN</v>
          </cell>
        </row>
      </sheetData>
      <sheetData sheetId="6219">
        <row r="4">
          <cell r="A4" t="str">
            <v>BẢNG TÍNH TOÁN, ĐO BÓC KHỐI LƯỢNG HOÀN THÀNH ĐƯA VÀO QUYẾT TOÁN</v>
          </cell>
        </row>
      </sheetData>
      <sheetData sheetId="6220">
        <row r="4">
          <cell r="A4" t="str">
            <v>BẢNG TÍNH TOÁN, ĐO BÓC KHỐI LƯỢNG HOÀN THÀNH ĐƯA VÀO QUYẾT TOÁN</v>
          </cell>
        </row>
      </sheetData>
      <sheetData sheetId="6221">
        <row r="4">
          <cell r="A4" t="str">
            <v>BẢNG TÍNH TOÁN, ĐO BÓC KHỐI LƯỢNG HOÀN THÀNH ĐƯA VÀO QUYẾT TOÁN</v>
          </cell>
        </row>
      </sheetData>
      <sheetData sheetId="6222">
        <row r="4">
          <cell r="A4" t="str">
            <v>BẢNG TÍNH TOÁN, ĐO BÓC KHỐI LƯỢNG HOÀN THÀNH ĐƯA VÀO QUYẾT TOÁN</v>
          </cell>
        </row>
      </sheetData>
      <sheetData sheetId="6223">
        <row r="4">
          <cell r="A4" t="str">
            <v>BẢNG TÍNH TOÁN, ĐO BÓC KHỐI LƯỢNG HOÀN THÀNH ĐƯA VÀO QUYẾT TOÁN</v>
          </cell>
        </row>
      </sheetData>
      <sheetData sheetId="6224">
        <row r="4">
          <cell r="A4" t="str">
            <v>BẢNG TÍNH TOÁN, ĐO BÓC KHỐI LƯỢNG HOÀN THÀNH ĐƯA VÀO QUYẾT TOÁN</v>
          </cell>
        </row>
      </sheetData>
      <sheetData sheetId="6225">
        <row r="4">
          <cell r="A4" t="str">
            <v>BẢNG TÍNH TOÁN, ĐO BÓC KHỐI LƯỢNG HOÀN THÀNH ĐƯA VÀO QUYẾT TOÁN</v>
          </cell>
        </row>
      </sheetData>
      <sheetData sheetId="6226">
        <row r="4">
          <cell r="A4" t="str">
            <v>BẢNG TÍNH TOÁN, ĐO BÓC KHỐI LƯỢNG HOÀN THÀNH ĐƯA VÀO QUYẾT TOÁN</v>
          </cell>
        </row>
      </sheetData>
      <sheetData sheetId="6227">
        <row r="4">
          <cell r="A4" t="str">
            <v>BẢNG TÍNH TOÁN, ĐO BÓC KHỐI LƯỢNG HOÀN THÀNH ĐƯA VÀO QUYẾT TOÁN</v>
          </cell>
        </row>
      </sheetData>
      <sheetData sheetId="6228">
        <row r="4">
          <cell r="A4" t="str">
            <v>BẢNG TÍNH TOÁN, ĐO BÓC KHỐI LƯỢNG HOÀN THÀNH ĐƯA VÀO QUYẾT TOÁN</v>
          </cell>
        </row>
      </sheetData>
      <sheetData sheetId="6229">
        <row r="4">
          <cell r="A4" t="str">
            <v>BẢNG TÍNH TOÁN, ĐO BÓC KHỐI LƯỢNG HOÀN THÀNH ĐƯA VÀO QUYẾT TOÁN</v>
          </cell>
        </row>
      </sheetData>
      <sheetData sheetId="6230">
        <row r="4">
          <cell r="A4" t="str">
            <v>BẢNG TÍNH TOÁN, ĐO BÓC KHỐI LƯỢNG HOÀN THÀNH ĐƯA VÀO QUYẾT TOÁN</v>
          </cell>
        </row>
      </sheetData>
      <sheetData sheetId="6231">
        <row r="4">
          <cell r="A4" t="str">
            <v>BẢNG TÍNH TOÁN, ĐO BÓC KHỐI LƯỢNG HOÀN THÀNH ĐƯA VÀO QUYẾT TOÁN</v>
          </cell>
        </row>
      </sheetData>
      <sheetData sheetId="6232">
        <row r="4">
          <cell r="A4" t="str">
            <v>BẢNG TÍNH TOÁN, ĐO BÓC KHỐI LƯỢNG HOÀN THÀNH ĐƯA VÀO QUYẾT TOÁN</v>
          </cell>
        </row>
      </sheetData>
      <sheetData sheetId="6233">
        <row r="4">
          <cell r="A4" t="str">
            <v>BẢNG TÍNH TOÁN, ĐO BÓC KHỐI LƯỢNG HOÀN THÀNH ĐƯA VÀO QUYẾT TOÁN</v>
          </cell>
        </row>
      </sheetData>
      <sheetData sheetId="6234">
        <row r="4">
          <cell r="A4" t="str">
            <v>BẢNG TÍNH TOÁN, ĐO BÓC KHỐI LƯỢNG HOÀN THÀNH ĐƯA VÀO QUYẾT TOÁN</v>
          </cell>
        </row>
      </sheetData>
      <sheetData sheetId="6235">
        <row r="4">
          <cell r="A4" t="str">
            <v>BẢNG TÍNH TOÁN, ĐO BÓC KHỐI LƯỢNG HOÀN THÀNH ĐƯA VÀO QUYẾT TOÁN</v>
          </cell>
        </row>
      </sheetData>
      <sheetData sheetId="6236">
        <row r="4">
          <cell r="A4" t="str">
            <v>BẢNG TÍNH TOÁN, ĐO BÓC KHỐI LƯỢNG HOÀN THÀNH ĐƯA VÀO QUYẾT TOÁN</v>
          </cell>
        </row>
      </sheetData>
      <sheetData sheetId="6237">
        <row r="4">
          <cell r="A4" t="str">
            <v>BẢNG TÍNH TOÁN, ĐO BÓC KHỐI LƯỢNG HOÀN THÀNH ĐƯA VÀO QUYẾT TOÁN</v>
          </cell>
        </row>
      </sheetData>
      <sheetData sheetId="6238">
        <row r="4">
          <cell r="A4" t="str">
            <v>BẢNG TÍNH TOÁN, ĐO BÓC KHỐI LƯỢNG HOÀN THÀNH ĐƯA VÀO QUYẾT TOÁN</v>
          </cell>
        </row>
      </sheetData>
      <sheetData sheetId="6239">
        <row r="4">
          <cell r="A4" t="str">
            <v>BẢNG TÍNH TOÁN, ĐO BÓC KHỐI LƯỢNG HOÀN THÀNH ĐƯA VÀO QUYẾT TOÁN</v>
          </cell>
        </row>
      </sheetData>
      <sheetData sheetId="6240">
        <row r="4">
          <cell r="A4" t="str">
            <v>BẢNG TÍNH TOÁN, ĐO BÓC KHỐI LƯỢNG HOÀN THÀNH ĐƯA VÀO QUYẾT TOÁN</v>
          </cell>
        </row>
      </sheetData>
      <sheetData sheetId="6241">
        <row r="4">
          <cell r="A4" t="str">
            <v>BẢNG TÍNH TOÁN, ĐO BÓC KHỐI LƯỢNG HOÀN THÀNH ĐƯA VÀO QUYẾT TOÁN</v>
          </cell>
        </row>
      </sheetData>
      <sheetData sheetId="6242">
        <row r="4">
          <cell r="A4" t="str">
            <v>BẢNG TÍNH TOÁN, ĐO BÓC KHỐI LƯỢNG HOÀN THÀNH ĐƯA VÀO QUYẾT TOÁN</v>
          </cell>
        </row>
      </sheetData>
      <sheetData sheetId="6243">
        <row r="4">
          <cell r="A4" t="str">
            <v>BẢNG TÍNH TOÁN, ĐO BÓC KHỐI LƯỢNG HOÀN THÀNH ĐƯA VÀO QUYẾT TOÁN</v>
          </cell>
        </row>
      </sheetData>
      <sheetData sheetId="6244">
        <row r="4">
          <cell r="A4" t="str">
            <v>BẢNG TÍNH TOÁN, ĐO BÓC KHỐI LƯỢNG HOÀN THÀNH ĐƯA VÀO QUYẾT TOÁN</v>
          </cell>
        </row>
      </sheetData>
      <sheetData sheetId="6245">
        <row r="4">
          <cell r="A4" t="str">
            <v>BẢNG TÍNH TOÁN, ĐO BÓC KHỐI LƯỢNG HOÀN THÀNH ĐƯA VÀO QUYẾT TOÁN</v>
          </cell>
        </row>
      </sheetData>
      <sheetData sheetId="6246">
        <row r="4">
          <cell r="A4" t="str">
            <v>BẢNG TÍNH TOÁN, ĐO BÓC KHỐI LƯỢNG HOÀN THÀNH ĐƯA VÀO QUYẾT TOÁN</v>
          </cell>
        </row>
      </sheetData>
      <sheetData sheetId="6247">
        <row r="4">
          <cell r="A4" t="str">
            <v>BẢNG TÍNH TOÁN, ĐO BÓC KHỐI LƯỢNG HOÀN THÀNH ĐƯA VÀO QUYẾT TOÁN</v>
          </cell>
        </row>
      </sheetData>
      <sheetData sheetId="6248">
        <row r="4">
          <cell r="A4" t="str">
            <v>BẢNG TÍNH TOÁN, ĐO BÓC KHỐI LƯỢNG HOÀN THÀNH ĐƯA VÀO QUYẾT TOÁN</v>
          </cell>
        </row>
      </sheetData>
      <sheetData sheetId="6249">
        <row r="4">
          <cell r="A4" t="str">
            <v>BẢNG TÍNH TOÁN, ĐO BÓC KHỐI LƯỢNG HOÀN THÀNH ĐƯA VÀO QUYẾT TOÁN</v>
          </cell>
        </row>
      </sheetData>
      <sheetData sheetId="6250">
        <row r="4">
          <cell r="A4" t="str">
            <v>BẢNG TÍNH TOÁN, ĐO BÓC KHỐI LƯỢNG HOÀN THÀNH ĐƯA VÀO QUYẾT TOÁN</v>
          </cell>
        </row>
      </sheetData>
      <sheetData sheetId="6251">
        <row r="4">
          <cell r="A4" t="str">
            <v>BẢNG TÍNH TOÁN, ĐO BÓC KHỐI LƯỢNG HOÀN THÀNH ĐƯA VÀO QUYẾT TOÁN</v>
          </cell>
        </row>
      </sheetData>
      <sheetData sheetId="6252">
        <row r="4">
          <cell r="A4" t="str">
            <v>BẢNG TÍNH TOÁN, ĐO BÓC KHỐI LƯỢNG HOÀN THÀNH ĐƯA VÀO QUYẾT TOÁN</v>
          </cell>
        </row>
      </sheetData>
      <sheetData sheetId="6253">
        <row r="4">
          <cell r="A4" t="str">
            <v>BẢNG TÍNH TOÁN, ĐO BÓC KHỐI LƯỢNG HOÀN THÀNH ĐƯA VÀO QUYẾT TOÁN</v>
          </cell>
        </row>
      </sheetData>
      <sheetData sheetId="6254">
        <row r="4">
          <cell r="A4" t="str">
            <v>BẢNG TÍNH TOÁN, ĐO BÓC KHỐI LƯỢNG HOÀN THÀNH ĐƯA VÀO QUYẾT TOÁN</v>
          </cell>
        </row>
      </sheetData>
      <sheetData sheetId="6255">
        <row r="4">
          <cell r="A4" t="str">
            <v>BẢNG TÍNH TOÁN, ĐO BÓC KHỐI LƯỢNG HOÀN THÀNH ĐƯA VÀO QUYẾT TOÁN</v>
          </cell>
        </row>
      </sheetData>
      <sheetData sheetId="6256">
        <row r="4">
          <cell r="A4" t="str">
            <v>BẢNG TÍNH TOÁN, ĐO BÓC KHỐI LƯỢNG HOÀN THÀNH ĐƯA VÀO QUYẾT TOÁN</v>
          </cell>
        </row>
      </sheetData>
      <sheetData sheetId="6257">
        <row r="4">
          <cell r="A4" t="str">
            <v>BẢNG TÍNH TOÁN, ĐO BÓC KHỐI LƯỢNG HOÀN THÀNH ĐƯA VÀO QUYẾT TOÁN</v>
          </cell>
        </row>
      </sheetData>
      <sheetData sheetId="6258">
        <row r="4">
          <cell r="A4" t="str">
            <v>BẢNG TÍNH TOÁN, ĐO BÓC KHỐI LƯỢNG HOÀN THÀNH ĐƯA VÀO QUYẾT TOÁN</v>
          </cell>
        </row>
      </sheetData>
      <sheetData sheetId="6259">
        <row r="4">
          <cell r="A4" t="str">
            <v>BẢNG TÍNH TOÁN, ĐO BÓC KHỐI LƯỢNG HOÀN THÀNH ĐƯA VÀO QUYẾT TOÁN</v>
          </cell>
        </row>
      </sheetData>
      <sheetData sheetId="6260">
        <row r="4">
          <cell r="A4" t="str">
            <v>BẢNG TÍNH TOÁN, ĐO BÓC KHỐI LƯỢNG HOÀN THÀNH ĐƯA VÀO QUYẾT TOÁN</v>
          </cell>
        </row>
      </sheetData>
      <sheetData sheetId="6261">
        <row r="4">
          <cell r="A4" t="str">
            <v>BẢNG TÍNH TOÁN, ĐO BÓC KHỐI LƯỢNG HOÀN THÀNH ĐƯA VÀO QUYẾT TOÁN</v>
          </cell>
        </row>
      </sheetData>
      <sheetData sheetId="6262">
        <row r="4">
          <cell r="A4" t="str">
            <v>BẢNG TÍNH TOÁN, ĐO BÓC KHỐI LƯỢNG HOÀN THÀNH ĐƯA VÀO QUYẾT TOÁN</v>
          </cell>
        </row>
      </sheetData>
      <sheetData sheetId="6263">
        <row r="4">
          <cell r="A4" t="str">
            <v>BẢNG TÍNH TOÁN, ĐO BÓC KHỐI LƯỢNG HOÀN THÀNH ĐƯA VÀO QUYẾT TOÁN</v>
          </cell>
        </row>
      </sheetData>
      <sheetData sheetId="6264">
        <row r="4">
          <cell r="A4" t="str">
            <v>BẢNG TÍNH TOÁN, ĐO BÓC KHỐI LƯỢNG HOÀN THÀNH ĐƯA VÀO QUYẾT TOÁN</v>
          </cell>
        </row>
      </sheetData>
      <sheetData sheetId="6265">
        <row r="4">
          <cell r="A4" t="str">
            <v>BẢNG TÍNH TOÁN, ĐO BÓC KHỐI LƯỢNG HOÀN THÀNH ĐƯA VÀO QUYẾT TOÁN</v>
          </cell>
        </row>
      </sheetData>
      <sheetData sheetId="6266">
        <row r="4">
          <cell r="A4" t="str">
            <v>BẢNG TÍNH TOÁN, ĐO BÓC KHỐI LƯỢNG HOÀN THÀNH ĐƯA VÀO QUYẾT TOÁN</v>
          </cell>
        </row>
      </sheetData>
      <sheetData sheetId="6267">
        <row r="4">
          <cell r="A4" t="str">
            <v>BẢNG TÍNH TOÁN, ĐO BÓC KHỐI LƯỢNG HOÀN THÀNH ĐƯA VÀO QUYẾT TOÁN</v>
          </cell>
        </row>
      </sheetData>
      <sheetData sheetId="6268">
        <row r="4">
          <cell r="A4" t="str">
            <v>BẢNG TÍNH TOÁN, ĐO BÓC KHỐI LƯỢNG HOÀN THÀNH ĐƯA VÀO QUYẾT TOÁN</v>
          </cell>
        </row>
      </sheetData>
      <sheetData sheetId="6269">
        <row r="4">
          <cell r="A4" t="str">
            <v>BẢNG TÍNH TOÁN, ĐO BÓC KHỐI LƯỢNG HOÀN THÀNH ĐƯA VÀO QUYẾT TOÁN</v>
          </cell>
        </row>
      </sheetData>
      <sheetData sheetId="6270">
        <row r="4">
          <cell r="A4" t="str">
            <v>BẢNG TÍNH TOÁN, ĐO BÓC KHỐI LƯỢNG HOÀN THÀNH ĐƯA VÀO QUYẾT TOÁN</v>
          </cell>
        </row>
      </sheetData>
      <sheetData sheetId="6271">
        <row r="4">
          <cell r="A4" t="str">
            <v>BẢNG TÍNH TOÁN, ĐO BÓC KHỐI LƯỢNG HOÀN THÀNH ĐƯA VÀO QUYẾT TOÁN</v>
          </cell>
        </row>
      </sheetData>
      <sheetData sheetId="6272">
        <row r="4">
          <cell r="A4" t="str">
            <v>BẢNG TÍNH TOÁN, ĐO BÓC KHỐI LƯỢNG HOÀN THÀNH ĐƯA VÀO QUYẾT TOÁN</v>
          </cell>
        </row>
      </sheetData>
      <sheetData sheetId="6273">
        <row r="4">
          <cell r="A4" t="str">
            <v>BẢNG TÍNH TOÁN, ĐO BÓC KHỐI LƯỢNG HOÀN THÀNH ĐƯA VÀO QUYẾT TOÁN</v>
          </cell>
        </row>
      </sheetData>
      <sheetData sheetId="6274">
        <row r="4">
          <cell r="A4" t="str">
            <v>BẢNG TÍNH TOÁN, ĐO BÓC KHỐI LƯỢNG HOÀN THÀNH ĐƯA VÀO QUYẾT TOÁN</v>
          </cell>
        </row>
      </sheetData>
      <sheetData sheetId="6275">
        <row r="4">
          <cell r="A4" t="str">
            <v>BẢNG TÍNH TOÁN, ĐO BÓC KHỐI LƯỢNG HOÀN THÀNH ĐƯA VÀO QUYẾT TOÁN</v>
          </cell>
        </row>
      </sheetData>
      <sheetData sheetId="6276">
        <row r="4">
          <cell r="A4" t="str">
            <v>BẢNG TÍNH TOÁN, ĐO BÓC KHỐI LƯỢNG HOÀN THÀNH ĐƯA VÀO QUYẾT TOÁN</v>
          </cell>
        </row>
      </sheetData>
      <sheetData sheetId="6277">
        <row r="4">
          <cell r="A4" t="str">
            <v>BẢNG TÍNH TOÁN, ĐO BÓC KHỐI LƯỢNG HOÀN THÀNH ĐƯA VÀO QUYẾT TOÁN</v>
          </cell>
        </row>
      </sheetData>
      <sheetData sheetId="6278">
        <row r="4">
          <cell r="A4" t="str">
            <v>BẢNG TÍNH TOÁN, ĐO BÓC KHỐI LƯỢNG HOÀN THÀNH ĐƯA VÀO QUYẾT TOÁN</v>
          </cell>
        </row>
      </sheetData>
      <sheetData sheetId="6279">
        <row r="4">
          <cell r="A4" t="str">
            <v>BẢNG TÍNH TOÁN, ĐO BÓC KHỐI LƯỢNG HOÀN THÀNH ĐƯA VÀO QUYẾT TOÁN</v>
          </cell>
        </row>
      </sheetData>
      <sheetData sheetId="6280">
        <row r="4">
          <cell r="A4" t="str">
            <v>BẢNG TÍNH TOÁN, ĐO BÓC KHỐI LƯỢNG HOÀN THÀNH ĐƯA VÀO QUYẾT TOÁN</v>
          </cell>
        </row>
      </sheetData>
      <sheetData sheetId="6281">
        <row r="4">
          <cell r="A4" t="str">
            <v>BẢNG TÍNH TOÁN, ĐO BÓC KHỐI LƯỢNG HOÀN THÀNH ĐƯA VÀO QUYẾT TOÁN</v>
          </cell>
        </row>
      </sheetData>
      <sheetData sheetId="6282">
        <row r="4">
          <cell r="A4" t="str">
            <v>BẢNG TÍNH TOÁN, ĐO BÓC KHỐI LƯỢNG HOÀN THÀNH ĐƯA VÀO QUYẾT TOÁN</v>
          </cell>
        </row>
      </sheetData>
      <sheetData sheetId="6283">
        <row r="4">
          <cell r="A4" t="str">
            <v>BẢNG TÍNH TOÁN, ĐO BÓC KHỐI LƯỢNG HOÀN THÀNH ĐƯA VÀO QUYẾT TOÁN</v>
          </cell>
        </row>
      </sheetData>
      <sheetData sheetId="6284">
        <row r="4">
          <cell r="A4" t="str">
            <v>BẢNG TÍNH TOÁN, ĐO BÓC KHỐI LƯỢNG HOÀN THÀNH ĐƯA VÀO QUYẾT TOÁN</v>
          </cell>
        </row>
      </sheetData>
      <sheetData sheetId="6285">
        <row r="4">
          <cell r="A4" t="str">
            <v>BẢNG TÍNH TOÁN, ĐO BÓC KHỐI LƯỢNG HOÀN THÀNH ĐƯA VÀO QUYẾT TOÁN</v>
          </cell>
        </row>
      </sheetData>
      <sheetData sheetId="6286">
        <row r="4">
          <cell r="A4" t="str">
            <v>BẢNG TÍNH TOÁN, ĐO BÓC KHỐI LƯỢNG HOÀN THÀNH ĐƯA VÀO QUYẾT TOÁN</v>
          </cell>
        </row>
      </sheetData>
      <sheetData sheetId="6287">
        <row r="4">
          <cell r="A4" t="str">
            <v>BẢNG TÍNH TOÁN, ĐO BÓC KHỐI LƯỢNG HOÀN THÀNH ĐƯA VÀO QUYẾT TOÁN</v>
          </cell>
        </row>
      </sheetData>
      <sheetData sheetId="6288">
        <row r="4">
          <cell r="A4" t="str">
            <v>BẢNG TÍNH TOÁN, ĐO BÓC KHỐI LƯỢNG HOÀN THÀNH ĐƯA VÀO QUYẾT TOÁN</v>
          </cell>
        </row>
      </sheetData>
      <sheetData sheetId="6289">
        <row r="4">
          <cell r="A4" t="str">
            <v>BẢNG TÍNH TOÁN, ĐO BÓC KHỐI LƯỢNG HOÀN THÀNH ĐƯA VÀO QUYẾT TOÁN</v>
          </cell>
        </row>
      </sheetData>
      <sheetData sheetId="6290">
        <row r="4">
          <cell r="A4" t="str">
            <v>BẢNG TÍNH TOÁN, ĐO BÓC KHỐI LƯỢNG HOÀN THÀNH ĐƯA VÀO QUYẾT TOÁN</v>
          </cell>
        </row>
      </sheetData>
      <sheetData sheetId="6291">
        <row r="4">
          <cell r="A4" t="str">
            <v>BẢNG TÍNH TOÁN, ĐO BÓC KHỐI LƯỢNG HOÀN THÀNH ĐƯA VÀO QUYẾT TOÁN</v>
          </cell>
        </row>
      </sheetData>
      <sheetData sheetId="6292">
        <row r="4">
          <cell r="A4" t="str">
            <v>BẢNG TÍNH TOÁN, ĐO BÓC KHỐI LƯỢNG HOÀN THÀNH ĐƯA VÀO QUYẾT TOÁN</v>
          </cell>
        </row>
      </sheetData>
      <sheetData sheetId="6293">
        <row r="4">
          <cell r="A4" t="str">
            <v>BẢNG TÍNH TOÁN, ĐO BÓC KHỐI LƯỢNG HOÀN THÀNH ĐƯA VÀO QUYẾT TOÁN</v>
          </cell>
        </row>
      </sheetData>
      <sheetData sheetId="6294">
        <row r="4">
          <cell r="A4" t="str">
            <v>BẢNG TÍNH TOÁN, ĐO BÓC KHỐI LƯỢNG HOÀN THÀNH ĐƯA VÀO QUYẾT TOÁN</v>
          </cell>
        </row>
      </sheetData>
      <sheetData sheetId="6295">
        <row r="4">
          <cell r="A4" t="str">
            <v>BẢNG TÍNH TOÁN, ĐO BÓC KHỐI LƯỢNG HOÀN THÀNH ĐƯA VÀO QUYẾT TOÁN</v>
          </cell>
        </row>
      </sheetData>
      <sheetData sheetId="6296">
        <row r="4">
          <cell r="A4" t="str">
            <v>BẢNG TÍNH TOÁN, ĐO BÓC KHỐI LƯỢNG HOÀN THÀNH ĐƯA VÀO QUYẾT TOÁN</v>
          </cell>
        </row>
      </sheetData>
      <sheetData sheetId="6297">
        <row r="4">
          <cell r="A4" t="str">
            <v>BẢNG TÍNH TOÁN, ĐO BÓC KHỐI LƯỢNG HOÀN THÀNH ĐƯA VÀO QUYẾT TOÁN</v>
          </cell>
        </row>
      </sheetData>
      <sheetData sheetId="6298">
        <row r="4">
          <cell r="A4" t="str">
            <v>BẢNG TÍNH TOÁN, ĐO BÓC KHỐI LƯỢNG HOÀN THÀNH ĐƯA VÀO QUYẾT TOÁN</v>
          </cell>
        </row>
      </sheetData>
      <sheetData sheetId="6299">
        <row r="4">
          <cell r="A4" t="str">
            <v>BẢNG TÍNH TOÁN, ĐO BÓC KHỐI LƯỢNG HOÀN THÀNH ĐƯA VÀO QUYẾT TOÁN</v>
          </cell>
        </row>
      </sheetData>
      <sheetData sheetId="6300">
        <row r="4">
          <cell r="A4" t="str">
            <v>BẢNG TÍNH TOÁN, ĐO BÓC KHỐI LƯỢNG HOÀN THÀNH ĐƯA VÀO QUYẾT TOÁN</v>
          </cell>
        </row>
      </sheetData>
      <sheetData sheetId="6301">
        <row r="4">
          <cell r="A4" t="str">
            <v>BẢNG TÍNH TOÁN, ĐO BÓC KHỐI LƯỢNG HOÀN THÀNH ĐƯA VÀO QUYẾT TOÁN</v>
          </cell>
        </row>
      </sheetData>
      <sheetData sheetId="6302">
        <row r="4">
          <cell r="A4" t="str">
            <v>BẢNG TÍNH TOÁN, ĐO BÓC KHỐI LƯỢNG HOÀN THÀNH ĐƯA VÀO QUYẾT TOÁN</v>
          </cell>
        </row>
      </sheetData>
      <sheetData sheetId="6303">
        <row r="4">
          <cell r="A4" t="str">
            <v>BẢNG TÍNH TOÁN, ĐO BÓC KHỐI LƯỢNG HOÀN THÀNH ĐƯA VÀO QUYẾT TOÁN</v>
          </cell>
        </row>
      </sheetData>
      <sheetData sheetId="6304">
        <row r="4">
          <cell r="A4" t="str">
            <v>BẢNG TÍNH TOÁN, ĐO BÓC KHỐI LƯỢNG HOÀN THÀNH ĐƯA VÀO QUYẾT TOÁN</v>
          </cell>
        </row>
      </sheetData>
      <sheetData sheetId="6305">
        <row r="4">
          <cell r="A4" t="str">
            <v>BẢNG TÍNH TOÁN, ĐO BÓC KHỐI LƯỢNG HOÀN THÀNH ĐƯA VÀO QUYẾT TOÁN</v>
          </cell>
        </row>
      </sheetData>
      <sheetData sheetId="6306">
        <row r="4">
          <cell r="A4" t="str">
            <v>BẢNG TÍNH TOÁN, ĐO BÓC KHỐI LƯỢNG HOÀN THÀNH ĐƯA VÀO QUYẾT TOÁN</v>
          </cell>
        </row>
      </sheetData>
      <sheetData sheetId="6307">
        <row r="4">
          <cell r="A4" t="str">
            <v>BẢNG TÍNH TOÁN, ĐO BÓC KHỐI LƯỢNG HOÀN THÀNH ĐƯA VÀO QUYẾT TOÁN</v>
          </cell>
        </row>
      </sheetData>
      <sheetData sheetId="6308">
        <row r="4">
          <cell r="A4" t="str">
            <v>BẢNG TÍNH TOÁN, ĐO BÓC KHỐI LƯỢNG HOÀN THÀNH ĐƯA VÀO QUYẾT TOÁN</v>
          </cell>
        </row>
      </sheetData>
      <sheetData sheetId="6309">
        <row r="4">
          <cell r="A4" t="str">
            <v>BẢNG TÍNH TOÁN, ĐO BÓC KHỐI LƯỢNG HOÀN THÀNH ĐƯA VÀO QUYẾT TOÁN</v>
          </cell>
        </row>
      </sheetData>
      <sheetData sheetId="6310">
        <row r="4">
          <cell r="A4" t="str">
            <v>BẢNG TÍNH TOÁN, ĐO BÓC KHỐI LƯỢNG HOÀN THÀNH ĐƯA VÀO QUYẾT TOÁN</v>
          </cell>
        </row>
      </sheetData>
      <sheetData sheetId="6311">
        <row r="4">
          <cell r="A4" t="str">
            <v>BẢNG TÍNH TOÁN, ĐO BÓC KHỐI LƯỢNG HOÀN THÀNH ĐƯA VÀO QUYẾT TOÁN</v>
          </cell>
        </row>
      </sheetData>
      <sheetData sheetId="6312">
        <row r="4">
          <cell r="A4" t="str">
            <v>BẢNG TÍNH TOÁN, ĐO BÓC KHỐI LƯỢNG HOÀN THÀNH ĐƯA VÀO QUYẾT TOÁN</v>
          </cell>
        </row>
      </sheetData>
      <sheetData sheetId="6313">
        <row r="4">
          <cell r="A4" t="str">
            <v>BẢNG TÍNH TOÁN, ĐO BÓC KHỐI LƯỢNG HOÀN THÀNH ĐƯA VÀO QUYẾT TOÁN</v>
          </cell>
        </row>
      </sheetData>
      <sheetData sheetId="6314">
        <row r="4">
          <cell r="A4" t="str">
            <v>BẢNG TÍNH TOÁN, ĐO BÓC KHỐI LƯỢNG HOÀN THÀNH ĐƯA VÀO QUYẾT TOÁN</v>
          </cell>
        </row>
      </sheetData>
      <sheetData sheetId="6315">
        <row r="4">
          <cell r="A4" t="str">
            <v>BẢNG TÍNH TOÁN, ĐO BÓC KHỐI LƯỢNG HOÀN THÀNH ĐƯA VÀO QUYẾT TOÁN</v>
          </cell>
        </row>
      </sheetData>
      <sheetData sheetId="6316">
        <row r="4">
          <cell r="A4" t="str">
            <v>BẢNG TÍNH TOÁN, ĐO BÓC KHỐI LƯỢNG HOÀN THÀNH ĐƯA VÀO QUYẾT TOÁN</v>
          </cell>
        </row>
      </sheetData>
      <sheetData sheetId="6317">
        <row r="4">
          <cell r="A4" t="str">
            <v>BẢNG TÍNH TOÁN, ĐO BÓC KHỐI LƯỢNG HOÀN THÀNH ĐƯA VÀO QUYẾT TOÁN</v>
          </cell>
        </row>
      </sheetData>
      <sheetData sheetId="6318">
        <row r="4">
          <cell r="A4" t="str">
            <v>BẢNG TÍNH TOÁN, ĐO BÓC KHỐI LƯỢNG HOÀN THÀNH ĐƯA VÀO QUYẾT TOÁN</v>
          </cell>
        </row>
      </sheetData>
      <sheetData sheetId="6319">
        <row r="4">
          <cell r="A4" t="str">
            <v>BẢNG TÍNH TOÁN, ĐO BÓC KHỐI LƯỢNG HOÀN THÀNH ĐƯA VÀO QUYẾT TOÁN</v>
          </cell>
        </row>
      </sheetData>
      <sheetData sheetId="6320">
        <row r="4">
          <cell r="A4" t="str">
            <v>BẢNG TÍNH TOÁN, ĐO BÓC KHỐI LƯỢNG HOÀN THÀNH ĐƯA VÀO QUYẾT TOÁN</v>
          </cell>
        </row>
      </sheetData>
      <sheetData sheetId="6321">
        <row r="4">
          <cell r="A4" t="str">
            <v>BẢNG TÍNH TOÁN, ĐO BÓC KHỐI LƯỢNG HOÀN THÀNH ĐƯA VÀO QUYẾT TOÁN</v>
          </cell>
        </row>
      </sheetData>
      <sheetData sheetId="6322">
        <row r="4">
          <cell r="A4" t="str">
            <v>BẢNG TÍNH TOÁN, ĐO BÓC KHỐI LƯỢNG HOÀN THÀNH ĐƯA VÀO QUYẾT TOÁN</v>
          </cell>
        </row>
      </sheetData>
      <sheetData sheetId="6323">
        <row r="4">
          <cell r="A4" t="str">
            <v>BẢNG TÍNH TOÁN, ĐO BÓC KHỐI LƯỢNG HOÀN THÀNH ĐƯA VÀO QUYẾT TOÁN</v>
          </cell>
        </row>
      </sheetData>
      <sheetData sheetId="6324">
        <row r="4">
          <cell r="A4" t="str">
            <v>BẢNG TÍNH TOÁN, ĐO BÓC KHỐI LƯỢNG HOÀN THÀNH ĐƯA VÀO QUYẾT TOÁN</v>
          </cell>
        </row>
      </sheetData>
      <sheetData sheetId="6325">
        <row r="4">
          <cell r="A4" t="str">
            <v>BẢNG TÍNH TOÁN, ĐO BÓC KHỐI LƯỢNG HOÀN THÀNH ĐƯA VÀO QUYẾT TOÁN</v>
          </cell>
        </row>
      </sheetData>
      <sheetData sheetId="6326">
        <row r="4">
          <cell r="A4" t="str">
            <v>BẢNG TÍNH TOÁN, ĐO BÓC KHỐI LƯỢNG HOÀN THÀNH ĐƯA VÀO QUYẾT TOÁN</v>
          </cell>
        </row>
      </sheetData>
      <sheetData sheetId="6327">
        <row r="4">
          <cell r="A4" t="str">
            <v>BẢNG TÍNH TOÁN, ĐO BÓC KHỐI LƯỢNG HOÀN THÀNH ĐƯA VÀO QUYẾT TOÁN</v>
          </cell>
        </row>
      </sheetData>
      <sheetData sheetId="6328">
        <row r="4">
          <cell r="A4" t="str">
            <v>BẢNG TÍNH TOÁN, ĐO BÓC KHỐI LƯỢNG HOÀN THÀNH ĐƯA VÀO QUYẾT TOÁN</v>
          </cell>
        </row>
      </sheetData>
      <sheetData sheetId="6329">
        <row r="4">
          <cell r="A4" t="str">
            <v>BẢNG TÍNH TOÁN, ĐO BÓC KHỐI LƯỢNG HOÀN THÀNH ĐƯA VÀO QUYẾT TOÁN</v>
          </cell>
        </row>
      </sheetData>
      <sheetData sheetId="6330">
        <row r="4">
          <cell r="A4" t="str">
            <v>BẢNG TÍNH TOÁN, ĐO BÓC KHỐI LƯỢNG HOÀN THÀNH ĐƯA VÀO QUYẾT TOÁN</v>
          </cell>
        </row>
      </sheetData>
      <sheetData sheetId="6331">
        <row r="4">
          <cell r="A4" t="str">
            <v>BẢNG TÍNH TOÁN, ĐO BÓC KHỐI LƯỢNG HOÀN THÀNH ĐƯA VÀO QUYẾT TOÁN</v>
          </cell>
        </row>
      </sheetData>
      <sheetData sheetId="6332">
        <row r="4">
          <cell r="A4" t="str">
            <v>BẢNG TÍNH TOÁN, ĐO BÓC KHỐI LƯỢNG HOÀN THÀNH ĐƯA VÀO QUYẾT TOÁN</v>
          </cell>
        </row>
      </sheetData>
      <sheetData sheetId="6333">
        <row r="4">
          <cell r="A4" t="str">
            <v>BẢNG TÍNH TOÁN, ĐO BÓC KHỐI LƯỢNG HOÀN THÀNH ĐƯA VÀO QUYẾT TOÁN</v>
          </cell>
        </row>
      </sheetData>
      <sheetData sheetId="6334">
        <row r="4">
          <cell r="A4" t="str">
            <v>BẢNG TÍNH TOÁN, ĐO BÓC KHỐI LƯỢNG HOÀN THÀNH ĐƯA VÀO QUYẾT TOÁN</v>
          </cell>
        </row>
      </sheetData>
      <sheetData sheetId="6335">
        <row r="4">
          <cell r="A4" t="str">
            <v>BẢNG TÍNH TOÁN, ĐO BÓC KHỐI LƯỢNG HOÀN THÀNH ĐƯA VÀO QUYẾT TOÁN</v>
          </cell>
        </row>
      </sheetData>
      <sheetData sheetId="6336">
        <row r="4">
          <cell r="A4" t="str">
            <v>BẢNG TÍNH TOÁN, ĐO BÓC KHỐI LƯỢNG HOÀN THÀNH ĐƯA VÀO QUYẾT TOÁN</v>
          </cell>
        </row>
      </sheetData>
      <sheetData sheetId="6337">
        <row r="4">
          <cell r="A4" t="str">
            <v>BẢNG TÍNH TOÁN, ĐO BÓC KHỐI LƯỢNG HOÀN THÀNH ĐƯA VÀO QUYẾT TOÁN</v>
          </cell>
        </row>
      </sheetData>
      <sheetData sheetId="6338">
        <row r="4">
          <cell r="A4" t="str">
            <v>BẢNG TÍNH TOÁN, ĐO BÓC KHỐI LƯỢNG HOÀN THÀNH ĐƯA VÀO QUYẾT TOÁN</v>
          </cell>
        </row>
      </sheetData>
      <sheetData sheetId="6339">
        <row r="4">
          <cell r="A4" t="str">
            <v>BẢNG TÍNH TOÁN, ĐO BÓC KHỐI LƯỢNG HOÀN THÀNH ĐƯA VÀO QUYẾT TOÁN</v>
          </cell>
        </row>
      </sheetData>
      <sheetData sheetId="6340">
        <row r="4">
          <cell r="A4" t="str">
            <v>BẢNG TÍNH TOÁN, ĐO BÓC KHỐI LƯỢNG HOÀN THÀNH ĐƯA VÀO QUYẾT TOÁN</v>
          </cell>
        </row>
      </sheetData>
      <sheetData sheetId="6341">
        <row r="4">
          <cell r="A4" t="str">
            <v>BẢNG TÍNH TOÁN, ĐO BÓC KHỐI LƯỢNG HOÀN THÀNH ĐƯA VÀO QUYẾT TOÁN</v>
          </cell>
        </row>
      </sheetData>
      <sheetData sheetId="6342">
        <row r="4">
          <cell r="A4" t="str">
            <v>BẢNG TÍNH TOÁN, ĐO BÓC KHỐI LƯỢNG HOÀN THÀNH ĐƯA VÀO QUYẾT TOÁN</v>
          </cell>
        </row>
      </sheetData>
      <sheetData sheetId="6343">
        <row r="4">
          <cell r="A4" t="str">
            <v>BẢNG TÍNH TOÁN, ĐO BÓC KHỐI LƯỢNG HOÀN THÀNH ĐƯA VÀO QUYẾT TOÁN</v>
          </cell>
        </row>
      </sheetData>
      <sheetData sheetId="6344">
        <row r="4">
          <cell r="A4" t="str">
            <v>BẢNG TÍNH TOÁN, ĐO BÓC KHỐI LƯỢNG HOÀN THÀNH ĐƯA VÀO QUYẾT TOÁN</v>
          </cell>
        </row>
      </sheetData>
      <sheetData sheetId="6345">
        <row r="4">
          <cell r="A4" t="str">
            <v>BẢNG TÍNH TOÁN, ĐO BÓC KHỐI LƯỢNG HOÀN THÀNH ĐƯA VÀO QUYẾT TOÁN</v>
          </cell>
        </row>
      </sheetData>
      <sheetData sheetId="6346">
        <row r="4">
          <cell r="A4" t="str">
            <v>BẢNG TÍNH TOÁN, ĐO BÓC KHỐI LƯỢNG HOÀN THÀNH ĐƯA VÀO QUYẾT TOÁN</v>
          </cell>
        </row>
      </sheetData>
      <sheetData sheetId="6347">
        <row r="4">
          <cell r="A4" t="str">
            <v>BẢNG TÍNH TOÁN, ĐO BÓC KHỐI LƯỢNG HOÀN THÀNH ĐƯA VÀO QUYẾT TOÁN</v>
          </cell>
        </row>
      </sheetData>
      <sheetData sheetId="6348">
        <row r="4">
          <cell r="A4" t="str">
            <v>BẢNG TÍNH TOÁN, ĐO BÓC KHỐI LƯỢNG HOÀN THÀNH ĐƯA VÀO QUYẾT TOÁN</v>
          </cell>
        </row>
      </sheetData>
      <sheetData sheetId="6349">
        <row r="4">
          <cell r="A4" t="str">
            <v>BẢNG TÍNH TOÁN, ĐO BÓC KHỐI LƯỢNG HOÀN THÀNH ĐƯA VÀO QUYẾT TOÁN</v>
          </cell>
        </row>
      </sheetData>
      <sheetData sheetId="6350">
        <row r="4">
          <cell r="A4" t="str">
            <v>BẢNG TÍNH TOÁN, ĐO BÓC KHỐI LƯỢNG HOÀN THÀNH ĐƯA VÀO QUYẾT TOÁN</v>
          </cell>
        </row>
      </sheetData>
      <sheetData sheetId="6351">
        <row r="4">
          <cell r="A4" t="str">
            <v>BẢNG TÍNH TOÁN, ĐO BÓC KHỐI LƯỢNG HOÀN THÀNH ĐƯA VÀO QUYẾT TOÁN</v>
          </cell>
        </row>
      </sheetData>
      <sheetData sheetId="6352">
        <row r="4">
          <cell r="A4" t="str">
            <v>BẢNG TÍNH TOÁN, ĐO BÓC KHỐI LƯỢNG HOÀN THÀNH ĐƯA VÀO QUYẾT TOÁN</v>
          </cell>
        </row>
      </sheetData>
      <sheetData sheetId="6353">
        <row r="4">
          <cell r="A4" t="str">
            <v>BẢNG TÍNH TOÁN, ĐO BÓC KHỐI LƯỢNG HOÀN THÀNH ĐƯA VÀO QUYẾT TOÁN</v>
          </cell>
        </row>
      </sheetData>
      <sheetData sheetId="6354">
        <row r="4">
          <cell r="A4" t="str">
            <v>BẢNG TÍNH TOÁN, ĐO BÓC KHỐI LƯỢNG HOÀN THÀNH ĐƯA VÀO QUYẾT TOÁN</v>
          </cell>
        </row>
      </sheetData>
      <sheetData sheetId="6355">
        <row r="4">
          <cell r="A4" t="str">
            <v>BẢNG TÍNH TOÁN, ĐO BÓC KHỐI LƯỢNG HOÀN THÀNH ĐƯA VÀO QUYẾT TOÁN</v>
          </cell>
        </row>
      </sheetData>
      <sheetData sheetId="6356">
        <row r="4">
          <cell r="A4" t="str">
            <v>BẢNG TÍNH TOÁN, ĐO BÓC KHỐI LƯỢNG HOÀN THÀNH ĐƯA VÀO QUYẾT TOÁN</v>
          </cell>
        </row>
      </sheetData>
      <sheetData sheetId="6357">
        <row r="4">
          <cell r="A4" t="str">
            <v>BẢNG TÍNH TOÁN, ĐO BÓC KHỐI LƯỢNG HOÀN THÀNH ĐƯA VÀO QUYẾT TOÁN</v>
          </cell>
        </row>
      </sheetData>
      <sheetData sheetId="6358">
        <row r="4">
          <cell r="A4" t="str">
            <v>BẢNG TÍNH TOÁN, ĐO BÓC KHỐI LƯỢNG HOÀN THÀNH ĐƯA VÀO QUYẾT TOÁN</v>
          </cell>
        </row>
      </sheetData>
      <sheetData sheetId="6359">
        <row r="4">
          <cell r="A4" t="str">
            <v>BẢNG TÍNH TOÁN, ĐO BÓC KHỐI LƯỢNG HOÀN THÀNH ĐƯA VÀO QUYẾT TOÁN</v>
          </cell>
        </row>
      </sheetData>
      <sheetData sheetId="6360">
        <row r="4">
          <cell r="A4" t="str">
            <v>BẢNG TÍNH TOÁN, ĐO BÓC KHỐI LƯỢNG HOÀN THÀNH ĐƯA VÀO QUYẾT TOÁN</v>
          </cell>
        </row>
      </sheetData>
      <sheetData sheetId="6361">
        <row r="4">
          <cell r="A4" t="str">
            <v>BẢNG TÍNH TOÁN, ĐO BÓC KHỐI LƯỢNG HOÀN THÀNH ĐƯA VÀO QUYẾT TOÁN</v>
          </cell>
        </row>
      </sheetData>
      <sheetData sheetId="6362">
        <row r="4">
          <cell r="A4" t="str">
            <v>BẢNG TÍNH TOÁN, ĐO BÓC KHỐI LƯỢNG HOÀN THÀNH ĐƯA VÀO QUYẾT TOÁN</v>
          </cell>
        </row>
      </sheetData>
      <sheetData sheetId="6363">
        <row r="4">
          <cell r="A4" t="str">
            <v>BẢNG TÍNH TOÁN, ĐO BÓC KHỐI LƯỢNG HOÀN THÀNH ĐƯA VÀO QUYẾT TOÁN</v>
          </cell>
        </row>
      </sheetData>
      <sheetData sheetId="6364">
        <row r="4">
          <cell r="A4" t="str">
            <v>BẢNG TÍNH TOÁN, ĐO BÓC KHỐI LƯỢNG HOÀN THÀNH ĐƯA VÀO QUYẾT TOÁN</v>
          </cell>
        </row>
      </sheetData>
      <sheetData sheetId="6365">
        <row r="4">
          <cell r="A4" t="str">
            <v>BẢNG TÍNH TOÁN, ĐO BÓC KHỐI LƯỢNG HOÀN THÀNH ĐƯA VÀO QUYẾT TOÁN</v>
          </cell>
        </row>
      </sheetData>
      <sheetData sheetId="6366">
        <row r="4">
          <cell r="A4" t="str">
            <v>BẢNG TÍNH TOÁN, ĐO BÓC KHỐI LƯỢNG HOÀN THÀNH ĐƯA VÀO QUYẾT TOÁN</v>
          </cell>
        </row>
      </sheetData>
      <sheetData sheetId="6367">
        <row r="4">
          <cell r="A4" t="str">
            <v>BẢNG TÍNH TOÁN, ĐO BÓC KHỐI LƯỢNG HOÀN THÀNH ĐƯA VÀO QUYẾT TOÁN</v>
          </cell>
        </row>
      </sheetData>
      <sheetData sheetId="6368">
        <row r="4">
          <cell r="A4" t="str">
            <v>BẢNG TÍNH TOÁN, ĐO BÓC KHỐI LƯỢNG HOÀN THÀNH ĐƯA VÀO QUYẾT TOÁN</v>
          </cell>
        </row>
      </sheetData>
      <sheetData sheetId="6369">
        <row r="9">
          <cell r="A9" t="str">
            <v>A</v>
          </cell>
        </row>
      </sheetData>
      <sheetData sheetId="6370">
        <row r="4">
          <cell r="A4" t="str">
            <v>BẢNG TÍNH TOÁN, ĐO BÓC KHỐI LƯỢNG HOÀN THÀNH ĐƯA VÀO QUYẾT TOÁN</v>
          </cell>
        </row>
      </sheetData>
      <sheetData sheetId="6371">
        <row r="4">
          <cell r="A4" t="str">
            <v>BẢNG TÍNH TOÁN, ĐO BÓC KHỐI LƯỢNG HOÀN THÀNH ĐƯA VÀO QUYẾT TOÁN</v>
          </cell>
        </row>
      </sheetData>
      <sheetData sheetId="6372">
        <row r="4">
          <cell r="A4" t="str">
            <v>BẢNG TÍNH TOÁN, ĐO BÓC KHỐI LƯỢNG HOÀN THÀNH ĐƯA VÀO QUYẾT TOÁN</v>
          </cell>
        </row>
      </sheetData>
      <sheetData sheetId="6373">
        <row r="4">
          <cell r="A4" t="str">
            <v>BẢNG TÍNH TOÁN, ĐO BÓC KHỐI LƯỢNG HOÀN THÀNH ĐƯA VÀO QUYẾT TOÁN</v>
          </cell>
        </row>
      </sheetData>
      <sheetData sheetId="6374">
        <row r="4">
          <cell r="A4" t="str">
            <v>BẢNG TÍNH TOÁN, ĐO BÓC KHỐI LƯỢNG HOÀN THÀNH ĐƯA VÀO QUYẾT TOÁN</v>
          </cell>
        </row>
      </sheetData>
      <sheetData sheetId="6375">
        <row r="4">
          <cell r="A4" t="str">
            <v>BẢNG TÍNH TOÁN, ĐO BÓC KHỐI LƯỢNG HOÀN THÀNH ĐƯA VÀO QUYẾT TOÁN</v>
          </cell>
        </row>
      </sheetData>
      <sheetData sheetId="6376">
        <row r="4">
          <cell r="A4" t="str">
            <v>BẢNG TÍNH TOÁN, ĐO BÓC KHỐI LƯỢNG HOÀN THÀNH ĐƯA VÀO QUYẾT TOÁN</v>
          </cell>
        </row>
      </sheetData>
      <sheetData sheetId="6377">
        <row r="4">
          <cell r="A4" t="str">
            <v>BẢNG TÍNH TOÁN, ĐO BÓC KHỐI LƯỢNG HOÀN THÀNH ĐƯA VÀO QUYẾT TOÁN</v>
          </cell>
        </row>
      </sheetData>
      <sheetData sheetId="6378">
        <row r="4">
          <cell r="A4" t="str">
            <v>BẢNG TÍNH TOÁN, ĐO BÓC KHỐI LƯỢNG HOÀN THÀNH ĐƯA VÀO QUYẾT TOÁN</v>
          </cell>
        </row>
      </sheetData>
      <sheetData sheetId="6379">
        <row r="4">
          <cell r="A4" t="str">
            <v>BẢNG TÍNH TOÁN, ĐO BÓC KHỐI LƯỢNG HOÀN THÀNH ĐƯA VÀO QUYẾT TOÁN</v>
          </cell>
        </row>
      </sheetData>
      <sheetData sheetId="6380">
        <row r="4">
          <cell r="A4" t="str">
            <v>BẢNG TÍNH TOÁN, ĐO BÓC KHỐI LƯỢNG HOÀN THÀNH ĐƯA VÀO QUYẾT TOÁN</v>
          </cell>
        </row>
      </sheetData>
      <sheetData sheetId="6381">
        <row r="4">
          <cell r="A4" t="str">
            <v>BẢNG TÍNH TOÁN, ĐO BÓC KHỐI LƯỢNG HOÀN THÀNH ĐƯA VÀO QUYẾT TOÁN</v>
          </cell>
        </row>
      </sheetData>
      <sheetData sheetId="6382">
        <row r="4">
          <cell r="A4" t="str">
            <v>BẢNG TÍNH TOÁN, ĐO BÓC KHỐI LƯỢNG HOÀN THÀNH ĐƯA VÀO QUYẾT TOÁN</v>
          </cell>
        </row>
      </sheetData>
      <sheetData sheetId="6383">
        <row r="4">
          <cell r="A4" t="str">
            <v>BẢNG TÍNH TOÁN, ĐO BÓC KHỐI LƯỢNG HOÀN THÀNH ĐƯA VÀO QUYẾT TOÁN</v>
          </cell>
        </row>
      </sheetData>
      <sheetData sheetId="6384">
        <row r="4">
          <cell r="A4" t="str">
            <v>BẢNG TÍNH TOÁN, ĐO BÓC KHỐI LƯỢNG HOÀN THÀNH ĐƯA VÀO QUYẾT TOÁN</v>
          </cell>
        </row>
      </sheetData>
      <sheetData sheetId="6385">
        <row r="4">
          <cell r="A4" t="str">
            <v>BẢNG TÍNH TOÁN, ĐO BÓC KHỐI LƯỢNG HOÀN THÀNH ĐƯA VÀO QUYẾT TOÁN</v>
          </cell>
        </row>
      </sheetData>
      <sheetData sheetId="6386">
        <row r="4">
          <cell r="A4" t="str">
            <v>BẢNG TÍNH TOÁN, ĐO BÓC KHỐI LƯỢNG HOÀN THÀNH ĐƯA VÀO QUYẾT TOÁN</v>
          </cell>
        </row>
      </sheetData>
      <sheetData sheetId="6387">
        <row r="4">
          <cell r="A4" t="str">
            <v>BẢNG TÍNH TOÁN, ĐO BÓC KHỐI LƯỢNG HOÀN THÀNH ĐƯA VÀO QUYẾT TOÁN</v>
          </cell>
        </row>
      </sheetData>
      <sheetData sheetId="6388">
        <row r="4">
          <cell r="A4" t="str">
            <v>BẢNG TÍNH TOÁN, ĐO BÓC KHỐI LƯỢNG HOÀN THÀNH ĐƯA VÀO QUYẾT TOÁN</v>
          </cell>
        </row>
      </sheetData>
      <sheetData sheetId="6389">
        <row r="4">
          <cell r="A4" t="str">
            <v>BẢNG TÍNH TOÁN, ĐO BÓC KHỐI LƯỢNG HOÀN THÀNH ĐƯA VÀO QUYẾT TOÁN</v>
          </cell>
        </row>
      </sheetData>
      <sheetData sheetId="6390">
        <row r="4">
          <cell r="A4" t="str">
            <v>BẢNG TÍNH TOÁN, ĐO BÓC KHỐI LƯỢNG HOÀN THÀNH ĐƯA VÀO QUYẾT TOÁN</v>
          </cell>
        </row>
      </sheetData>
      <sheetData sheetId="6391">
        <row r="4">
          <cell r="A4" t="str">
            <v>BẢNG TÍNH TOÁN, ĐO BÓC KHỐI LƯỢNG HOÀN THÀNH ĐƯA VÀO QUYẾT TOÁN</v>
          </cell>
        </row>
      </sheetData>
      <sheetData sheetId="6392">
        <row r="4">
          <cell r="A4" t="str">
            <v>BẢNG TÍNH TOÁN, ĐO BÓC KHỐI LƯỢNG HOÀN THÀNH ĐƯA VÀO QUYẾT TOÁN</v>
          </cell>
        </row>
      </sheetData>
      <sheetData sheetId="6393">
        <row r="4">
          <cell r="A4" t="str">
            <v>BẢNG TÍNH TOÁN, ĐO BÓC KHỐI LƯỢNG HOÀN THÀNH ĐƯA VÀO QUYẾT TOÁN</v>
          </cell>
        </row>
      </sheetData>
      <sheetData sheetId="6394">
        <row r="4">
          <cell r="A4" t="str">
            <v>BẢNG TÍNH TOÁN, ĐO BÓC KHỐI LƯỢNG HOÀN THÀNH ĐƯA VÀO QUYẾT TOÁN</v>
          </cell>
        </row>
      </sheetData>
      <sheetData sheetId="6395">
        <row r="4">
          <cell r="A4" t="str">
            <v>BẢNG TÍNH TOÁN, ĐO BÓC KHỐI LƯỢNG HOÀN THÀNH ĐƯA VÀO QUYẾT TOÁN</v>
          </cell>
        </row>
      </sheetData>
      <sheetData sheetId="6396">
        <row r="4">
          <cell r="A4" t="str">
            <v>BẢNG TÍNH TOÁN, ĐO BÓC KHỐI LƯỢNG HOÀN THÀNH ĐƯA VÀO QUYẾT TOÁN</v>
          </cell>
        </row>
      </sheetData>
      <sheetData sheetId="6397">
        <row r="4">
          <cell r="A4" t="str">
            <v>BẢNG TÍNH TOÁN, ĐO BÓC KHỐI LƯỢNG HOÀN THÀNH ĐƯA VÀO QUYẾT TOÁN</v>
          </cell>
        </row>
      </sheetData>
      <sheetData sheetId="6398">
        <row r="4">
          <cell r="A4" t="str">
            <v>BẢNG TÍNH TOÁN, ĐO BÓC KHỐI LƯỢNG HOÀN THÀNH ĐƯA VÀO QUYẾT TOÁN</v>
          </cell>
        </row>
      </sheetData>
      <sheetData sheetId="6399">
        <row r="4">
          <cell r="A4" t="str">
            <v>BẢNG TÍNH TOÁN, ĐO BÓC KHỐI LƯỢNG HOÀN THÀNH ĐƯA VÀO QUYẾT TOÁN</v>
          </cell>
        </row>
      </sheetData>
      <sheetData sheetId="6400">
        <row r="4">
          <cell r="A4" t="str">
            <v>BẢNG TÍNH TOÁN, ĐO BÓC KHỐI LƯỢNG HOÀN THÀNH ĐƯA VÀO QUYẾT TOÁN</v>
          </cell>
        </row>
      </sheetData>
      <sheetData sheetId="6401">
        <row r="4">
          <cell r="A4" t="str">
            <v>BẢNG TÍNH TOÁN, ĐO BÓC KHỐI LƯỢNG HOÀN THÀNH ĐƯA VÀO QUYẾT TOÁN</v>
          </cell>
        </row>
      </sheetData>
      <sheetData sheetId="6402">
        <row r="4">
          <cell r="A4" t="str">
            <v>BẢNG TÍNH TOÁN, ĐO BÓC KHỐI LƯỢNG HOÀN THÀNH ĐƯA VÀO QUYẾT TOÁN</v>
          </cell>
        </row>
      </sheetData>
      <sheetData sheetId="6403">
        <row r="4">
          <cell r="A4" t="str">
            <v>BẢNG TÍNH TOÁN, ĐO BÓC KHỐI LƯỢNG HOÀN THÀNH ĐƯA VÀO QUYẾT TOÁN</v>
          </cell>
        </row>
      </sheetData>
      <sheetData sheetId="6404">
        <row r="4">
          <cell r="A4" t="str">
            <v>BẢNG TÍNH TOÁN, ĐO BÓC KHỐI LƯỢNG HOÀN THÀNH ĐƯA VÀO QUYẾT TOÁN</v>
          </cell>
        </row>
      </sheetData>
      <sheetData sheetId="6405">
        <row r="4">
          <cell r="A4" t="str">
            <v>BẢNG TÍNH TOÁN, ĐO BÓC KHỐI LƯỢNG HOÀN THÀNH ĐƯA VÀO QUYẾT TOÁN</v>
          </cell>
        </row>
      </sheetData>
      <sheetData sheetId="6406">
        <row r="4">
          <cell r="A4" t="str">
            <v>BẢNG TÍNH TOÁN, ĐO BÓC KHỐI LƯỢNG HOÀN THÀNH ĐƯA VÀO QUYẾT TOÁN</v>
          </cell>
        </row>
      </sheetData>
      <sheetData sheetId="6407">
        <row r="4">
          <cell r="A4" t="str">
            <v>BẢNG TÍNH TOÁN, ĐO BÓC KHỐI LƯỢNG HOÀN THÀNH ĐƯA VÀO QUYẾT TOÁN</v>
          </cell>
        </row>
      </sheetData>
      <sheetData sheetId="6408">
        <row r="4">
          <cell r="A4" t="str">
            <v>BẢNG TÍNH TOÁN, ĐO BÓC KHỐI LƯỢNG HOÀN THÀNH ĐƯA VÀO QUYẾT TOÁN</v>
          </cell>
        </row>
      </sheetData>
      <sheetData sheetId="6409">
        <row r="4">
          <cell r="A4" t="str">
            <v>BẢNG TÍNH TOÁN, ĐO BÓC KHỐI LƯỢNG HOÀN THÀNH ĐƯA VÀO QUYẾT TOÁN</v>
          </cell>
        </row>
      </sheetData>
      <sheetData sheetId="6410">
        <row r="4">
          <cell r="A4" t="str">
            <v>BẢNG TÍNH TOÁN, ĐO BÓC KHỐI LƯỢNG HOÀN THÀNH ĐƯA VÀO QUYẾT TOÁN</v>
          </cell>
        </row>
      </sheetData>
      <sheetData sheetId="6411">
        <row r="4">
          <cell r="A4" t="str">
            <v>BẢNG TÍNH TOÁN, ĐO BÓC KHỐI LƯỢNG HOÀN THÀNH ĐƯA VÀO QUYẾT TOÁN</v>
          </cell>
        </row>
      </sheetData>
      <sheetData sheetId="6412">
        <row r="4">
          <cell r="A4" t="str">
            <v>BẢNG TÍNH TOÁN, ĐO BÓC KHỐI LƯỢNG HOÀN THÀNH ĐƯA VÀO QUYẾT TOÁN</v>
          </cell>
        </row>
      </sheetData>
      <sheetData sheetId="6413">
        <row r="4">
          <cell r="A4" t="str">
            <v>BẢNG TÍNH TOÁN, ĐO BÓC KHỐI LƯỢNG HOÀN THÀNH ĐƯA VÀO QUYẾT TOÁN</v>
          </cell>
        </row>
      </sheetData>
      <sheetData sheetId="6414">
        <row r="4">
          <cell r="A4" t="str">
            <v>BẢNG TÍNH TOÁN, ĐO BÓC KHỐI LƯỢNG HOÀN THÀNH ĐƯA VÀO QUYẾT TOÁN</v>
          </cell>
        </row>
      </sheetData>
      <sheetData sheetId="6415">
        <row r="4">
          <cell r="A4" t="str">
            <v>BẢNG TÍNH TOÁN, ĐO BÓC KHỐI LƯỢNG HOÀN THÀNH ĐƯA VÀO QUYẾT TOÁN</v>
          </cell>
        </row>
      </sheetData>
      <sheetData sheetId="6416">
        <row r="4">
          <cell r="A4" t="str">
            <v>BẢNG TÍNH TOÁN, ĐO BÓC KHỐI LƯỢNG HOÀN THÀNH ĐƯA VÀO QUYẾT TOÁN</v>
          </cell>
        </row>
      </sheetData>
      <sheetData sheetId="6417">
        <row r="4">
          <cell r="A4" t="str">
            <v>BẢNG TÍNH TOÁN, ĐO BÓC KHỐI LƯỢNG HOÀN THÀNH ĐƯA VÀO QUYẾT TOÁN</v>
          </cell>
        </row>
      </sheetData>
      <sheetData sheetId="6418">
        <row r="4">
          <cell r="A4" t="str">
            <v>BẢNG TÍNH TOÁN, ĐO BÓC KHỐI LƯỢNG HOÀN THÀNH ĐƯA VÀO QUYẾT TOÁN</v>
          </cell>
        </row>
      </sheetData>
      <sheetData sheetId="6419">
        <row r="4">
          <cell r="A4" t="str">
            <v>BẢNG TÍNH TOÁN, ĐO BÓC KHỐI LƯỢNG HOÀN THÀNH ĐƯA VÀO QUYẾT TOÁN</v>
          </cell>
        </row>
      </sheetData>
      <sheetData sheetId="6420">
        <row r="4">
          <cell r="A4" t="str">
            <v>BẢNG TÍNH TOÁN, ĐO BÓC KHỐI LƯỢNG HOÀN THÀNH ĐƯA VÀO QUYẾT TOÁN</v>
          </cell>
        </row>
      </sheetData>
      <sheetData sheetId="6421">
        <row r="4">
          <cell r="A4" t="str">
            <v>BẢNG TÍNH TOÁN, ĐO BÓC KHỐI LƯỢNG HOÀN THÀNH ĐƯA VÀO QUYẾT TOÁN</v>
          </cell>
        </row>
      </sheetData>
      <sheetData sheetId="6422">
        <row r="4">
          <cell r="A4" t="str">
            <v>BẢNG TÍNH TOÁN, ĐO BÓC KHỐI LƯỢNG HOÀN THÀNH ĐƯA VÀO QUYẾT TOÁN</v>
          </cell>
        </row>
      </sheetData>
      <sheetData sheetId="6423">
        <row r="4">
          <cell r="A4" t="str">
            <v>BẢNG TÍNH TOÁN, ĐO BÓC KHỐI LƯỢNG HOÀN THÀNH ĐƯA VÀO QUYẾT TOÁN</v>
          </cell>
        </row>
      </sheetData>
      <sheetData sheetId="6424">
        <row r="9">
          <cell r="A9" t="str">
            <v>A</v>
          </cell>
        </row>
      </sheetData>
      <sheetData sheetId="6425">
        <row r="4">
          <cell r="A4" t="str">
            <v>BẢNG TÍNH TOÁN, ĐO BÓC KHỐI LƯỢNG HOÀN THÀNH ĐƯA VÀO QUYẾT TOÁN</v>
          </cell>
        </row>
      </sheetData>
      <sheetData sheetId="6426">
        <row r="4">
          <cell r="A4" t="str">
            <v>BẢNG TÍNH TOÁN, ĐO BÓC KHỐI LƯỢNG HOÀN THÀNH ĐƯA VÀO QUYẾT TOÁN</v>
          </cell>
        </row>
      </sheetData>
      <sheetData sheetId="6427">
        <row r="4">
          <cell r="A4" t="str">
            <v>BẢNG TÍNH TOÁN, ĐO BÓC KHỐI LƯỢNG HOÀN THÀNH ĐƯA VÀO QUYẾT TOÁN</v>
          </cell>
        </row>
      </sheetData>
      <sheetData sheetId="6428">
        <row r="4">
          <cell r="A4" t="str">
            <v>BẢNG TÍNH TOÁN, ĐO BÓC KHỐI LƯỢNG HOÀN THÀNH ĐƯA VÀO QUYẾT TOÁN</v>
          </cell>
        </row>
      </sheetData>
      <sheetData sheetId="6429">
        <row r="4">
          <cell r="A4" t="str">
            <v>BẢNG TÍNH TOÁN, ĐO BÓC KHỐI LƯỢNG HOÀN THÀNH ĐƯA VÀO QUYẾT TOÁN</v>
          </cell>
        </row>
      </sheetData>
      <sheetData sheetId="6430">
        <row r="4">
          <cell r="A4" t="str">
            <v>BẢNG TÍNH TOÁN, ĐO BÓC KHỐI LƯỢNG HOÀN THÀNH ĐƯA VÀO QUYẾT TOÁN</v>
          </cell>
        </row>
      </sheetData>
      <sheetData sheetId="6431">
        <row r="4">
          <cell r="A4" t="str">
            <v>BẢNG TÍNH TOÁN, ĐO BÓC KHỐI LƯỢNG HOÀN THÀNH ĐƯA VÀO QUYẾT TOÁN</v>
          </cell>
        </row>
      </sheetData>
      <sheetData sheetId="6432">
        <row r="4">
          <cell r="A4" t="str">
            <v>BẢNG TÍNH TOÁN, ĐO BÓC KHỐI LƯỢNG HOÀN THÀNH ĐƯA VÀO QUYẾT TOÁN</v>
          </cell>
        </row>
      </sheetData>
      <sheetData sheetId="6433">
        <row r="4">
          <cell r="A4" t="str">
            <v>BẢNG TÍNH TOÁN, ĐO BÓC KHỐI LƯỢNG HOÀN THÀNH ĐƯA VÀO QUYẾT TOÁN</v>
          </cell>
        </row>
      </sheetData>
      <sheetData sheetId="6434">
        <row r="4">
          <cell r="A4" t="str">
            <v>BẢNG TÍNH TOÁN, ĐO BÓC KHỐI LƯỢNG HOÀN THÀNH ĐƯA VÀO QUYẾT TOÁN</v>
          </cell>
        </row>
      </sheetData>
      <sheetData sheetId="6435">
        <row r="4">
          <cell r="A4" t="str">
            <v>BẢNG TÍNH TOÁN, ĐO BÓC KHỐI LƯỢNG HOÀN THÀNH ĐƯA VÀO QUYẾT TOÁN</v>
          </cell>
        </row>
      </sheetData>
      <sheetData sheetId="6436">
        <row r="4">
          <cell r="A4" t="str">
            <v>BẢNG TÍNH TOÁN, ĐO BÓC KHỐI LƯỢNG HOÀN THÀNH ĐƯA VÀO QUYẾT TOÁN</v>
          </cell>
        </row>
      </sheetData>
      <sheetData sheetId="6437">
        <row r="4">
          <cell r="A4" t="str">
            <v>BẢNG TÍNH TOÁN, ĐO BÓC KHỐI LƯỢNG HOÀN THÀNH ĐƯA VÀO QUYẾT TOÁN</v>
          </cell>
        </row>
      </sheetData>
      <sheetData sheetId="6438">
        <row r="4">
          <cell r="A4" t="str">
            <v>BẢNG TÍNH TOÁN, ĐO BÓC KHỐI LƯỢNG HOÀN THÀNH ĐƯA VÀO QUYẾT TOÁN</v>
          </cell>
        </row>
      </sheetData>
      <sheetData sheetId="6439">
        <row r="4">
          <cell r="A4" t="str">
            <v>BẢNG TÍNH TOÁN, ĐO BÓC KHỐI LƯỢNG HOÀN THÀNH ĐƯA VÀO QUYẾT TOÁN</v>
          </cell>
        </row>
      </sheetData>
      <sheetData sheetId="6440">
        <row r="4">
          <cell r="A4" t="str">
            <v>BẢNG TÍNH TOÁN, ĐO BÓC KHỐI LƯỢNG HOÀN THÀNH ĐƯA VÀO QUYẾT TOÁN</v>
          </cell>
        </row>
      </sheetData>
      <sheetData sheetId="6441">
        <row r="4">
          <cell r="A4" t="str">
            <v>BẢNG TÍNH TOÁN, ĐO BÓC KHỐI LƯỢNG HOÀN THÀNH ĐƯA VÀO QUYẾT TOÁN</v>
          </cell>
        </row>
      </sheetData>
      <sheetData sheetId="6442">
        <row r="4">
          <cell r="A4" t="str">
            <v>BẢNG TÍNH TOÁN, ĐO BÓC KHỐI LƯỢNG HOÀN THÀNH ĐƯA VÀO QUYẾT TOÁN</v>
          </cell>
        </row>
      </sheetData>
      <sheetData sheetId="6443">
        <row r="4">
          <cell r="A4" t="str">
            <v>BẢNG TÍNH TOÁN, ĐO BÓC KHỐI LƯỢNG HOÀN THÀNH ĐƯA VÀO QUYẾT TOÁN</v>
          </cell>
        </row>
      </sheetData>
      <sheetData sheetId="6444">
        <row r="4">
          <cell r="A4" t="str">
            <v>BẢNG TÍNH TOÁN, ĐO BÓC KHỐI LƯỢNG HOÀN THÀNH ĐƯA VÀO QUYẾT TOÁN</v>
          </cell>
        </row>
      </sheetData>
      <sheetData sheetId="6445">
        <row r="4">
          <cell r="A4" t="str">
            <v>BẢNG TÍNH TOÁN, ĐO BÓC KHỐI LƯỢNG HOÀN THÀNH ĐƯA VÀO QUYẾT TOÁN</v>
          </cell>
        </row>
      </sheetData>
      <sheetData sheetId="6446">
        <row r="4">
          <cell r="A4" t="str">
            <v>BẢNG TÍNH TOÁN, ĐO BÓC KHỐI LƯỢNG HOÀN THÀNH ĐƯA VÀO QUYẾT TOÁN</v>
          </cell>
        </row>
      </sheetData>
      <sheetData sheetId="6447">
        <row r="4">
          <cell r="A4" t="str">
            <v>BẢNG TÍNH TOÁN, ĐO BÓC KHỐI LƯỢNG HOÀN THÀNH ĐƯA VÀO QUYẾT TOÁN</v>
          </cell>
        </row>
      </sheetData>
      <sheetData sheetId="6448">
        <row r="4">
          <cell r="A4" t="str">
            <v>BẢNG TÍNH TOÁN, ĐO BÓC KHỐI LƯỢNG HOÀN THÀNH ĐƯA VÀO QUYẾT TOÁN</v>
          </cell>
        </row>
      </sheetData>
      <sheetData sheetId="6449">
        <row r="4">
          <cell r="A4" t="str">
            <v>BẢNG TÍNH TOÁN, ĐO BÓC KHỐI LƯỢNG HOÀN THÀNH ĐƯA VÀO QUYẾT TOÁN</v>
          </cell>
        </row>
      </sheetData>
      <sheetData sheetId="6450">
        <row r="4">
          <cell r="A4" t="str">
            <v>BẢNG TÍNH TOÁN, ĐO BÓC KHỐI LƯỢNG HOÀN THÀNH ĐƯA VÀO QUYẾT TOÁN</v>
          </cell>
        </row>
      </sheetData>
      <sheetData sheetId="6451">
        <row r="4">
          <cell r="A4" t="str">
            <v>BẢNG TÍNH TOÁN, ĐO BÓC KHỐI LƯỢNG HOÀN THÀNH ĐƯA VÀO QUYẾT TOÁN</v>
          </cell>
        </row>
      </sheetData>
      <sheetData sheetId="6452">
        <row r="4">
          <cell r="A4" t="str">
            <v>BẢNG TÍNH TOÁN, ĐO BÓC KHỐI LƯỢNG HOÀN THÀNH ĐƯA VÀO QUYẾT TOÁN</v>
          </cell>
        </row>
      </sheetData>
      <sheetData sheetId="6453">
        <row r="4">
          <cell r="A4" t="str">
            <v>BẢNG TÍNH TOÁN, ĐO BÓC KHỐI LƯỢNG HOÀN THÀNH ĐƯA VÀO QUYẾT TOÁN</v>
          </cell>
        </row>
      </sheetData>
      <sheetData sheetId="6454">
        <row r="4">
          <cell r="A4" t="str">
            <v>BẢNG TÍNH TOÁN, ĐO BÓC KHỐI LƯỢNG HOÀN THÀNH ĐƯA VÀO QUYẾT TOÁN</v>
          </cell>
        </row>
      </sheetData>
      <sheetData sheetId="6455">
        <row r="4">
          <cell r="A4" t="str">
            <v>BẢNG TÍNH TOÁN, ĐO BÓC KHỐI LƯỢNG HOÀN THÀNH ĐƯA VÀO QUYẾT TOÁN</v>
          </cell>
        </row>
      </sheetData>
      <sheetData sheetId="6456">
        <row r="4">
          <cell r="A4" t="str">
            <v>BẢNG TÍNH TOÁN, ĐO BÓC KHỐI LƯỢNG HOÀN THÀNH ĐƯA VÀO QUYẾT TOÁN</v>
          </cell>
        </row>
      </sheetData>
      <sheetData sheetId="6457">
        <row r="4">
          <cell r="A4" t="str">
            <v>BẢNG TÍNH TOÁN, ĐO BÓC KHỐI LƯỢNG HOÀN THÀNH ĐƯA VÀO QUYẾT TOÁN</v>
          </cell>
        </row>
      </sheetData>
      <sheetData sheetId="6458">
        <row r="4">
          <cell r="A4" t="str">
            <v>BẢNG TÍNH TOÁN, ĐO BÓC KHỐI LƯỢNG HOÀN THÀNH ĐƯA VÀO QUYẾT TOÁN</v>
          </cell>
        </row>
      </sheetData>
      <sheetData sheetId="6459">
        <row r="4">
          <cell r="A4" t="str">
            <v>BẢNG TÍNH TOÁN, ĐO BÓC KHỐI LƯỢNG HOÀN THÀNH ĐƯA VÀO QUYẾT TOÁN</v>
          </cell>
        </row>
      </sheetData>
      <sheetData sheetId="6460">
        <row r="4">
          <cell r="A4" t="str">
            <v>BẢNG TÍNH TOÁN, ĐO BÓC KHỐI LƯỢNG HOÀN THÀNH ĐƯA VÀO QUYẾT TOÁN</v>
          </cell>
        </row>
      </sheetData>
      <sheetData sheetId="6461">
        <row r="4">
          <cell r="A4" t="str">
            <v>BẢNG TÍNH TOÁN, ĐO BÓC KHỐI LƯỢNG HOÀN THÀNH ĐƯA VÀO QUYẾT TOÁN</v>
          </cell>
        </row>
      </sheetData>
      <sheetData sheetId="6462">
        <row r="4">
          <cell r="A4" t="str">
            <v>BẢNG TÍNH TOÁN, ĐO BÓC KHỐI LƯỢNG HOÀN THÀNH ĐƯA VÀO QUYẾT TOÁN</v>
          </cell>
        </row>
      </sheetData>
      <sheetData sheetId="6463">
        <row r="4">
          <cell r="A4" t="str">
            <v>BẢNG TÍNH TOÁN, ĐO BÓC KHỐI LƯỢNG HOÀN THÀNH ĐƯA VÀO QUYẾT TOÁN</v>
          </cell>
        </row>
      </sheetData>
      <sheetData sheetId="6464">
        <row r="4">
          <cell r="A4" t="str">
            <v>BẢNG TÍNH TOÁN, ĐO BÓC KHỐI LƯỢNG HOÀN THÀNH ĐƯA VÀO QUYẾT TOÁN</v>
          </cell>
        </row>
      </sheetData>
      <sheetData sheetId="6465">
        <row r="4">
          <cell r="A4" t="str">
            <v>BẢNG TÍNH TOÁN, ĐO BÓC KHỐI LƯỢNG HOÀN THÀNH ĐƯA VÀO QUYẾT TOÁN</v>
          </cell>
        </row>
      </sheetData>
      <sheetData sheetId="6466">
        <row r="4">
          <cell r="A4" t="str">
            <v>BẢNG TÍNH TOÁN, ĐO BÓC KHỐI LƯỢNG HOÀN THÀNH ĐƯA VÀO QUYẾT TOÁN</v>
          </cell>
        </row>
      </sheetData>
      <sheetData sheetId="6467">
        <row r="4">
          <cell r="A4" t="str">
            <v>BẢNG TÍNH TOÁN, ĐO BÓC KHỐI LƯỢNG HOÀN THÀNH ĐƯA VÀO QUYẾT TOÁN</v>
          </cell>
        </row>
      </sheetData>
      <sheetData sheetId="6468">
        <row r="4">
          <cell r="A4" t="str">
            <v>BẢNG TÍNH TOÁN, ĐO BÓC KHỐI LƯỢNG HOÀN THÀNH ĐƯA VÀO QUYẾT TOÁN</v>
          </cell>
        </row>
      </sheetData>
      <sheetData sheetId="6469">
        <row r="4">
          <cell r="A4" t="str">
            <v>BẢNG TÍNH TOÁN, ĐO BÓC KHỐI LƯỢNG HOÀN THÀNH ĐƯA VÀO QUYẾT TOÁN</v>
          </cell>
        </row>
      </sheetData>
      <sheetData sheetId="6470">
        <row r="4">
          <cell r="A4" t="str">
            <v>BẢNG TÍNH TOÁN, ĐO BÓC KHỐI LƯỢNG HOÀN THÀNH ĐƯA VÀO QUYẾT TOÁN</v>
          </cell>
        </row>
      </sheetData>
      <sheetData sheetId="6471">
        <row r="4">
          <cell r="A4" t="str">
            <v>BẢNG TÍNH TOÁN, ĐO BÓC KHỐI LƯỢNG HOÀN THÀNH ĐƯA VÀO QUYẾT TOÁN</v>
          </cell>
        </row>
      </sheetData>
      <sheetData sheetId="6472">
        <row r="4">
          <cell r="A4" t="str">
            <v>BẢNG TÍNH TOÁN, ĐO BÓC KHỐI LƯỢNG HOÀN THÀNH ĐƯA VÀO QUYẾT TOÁN</v>
          </cell>
        </row>
      </sheetData>
      <sheetData sheetId="6473">
        <row r="4">
          <cell r="A4" t="str">
            <v>BẢNG TÍNH TOÁN, ĐO BÓC KHỐI LƯỢNG HOÀN THÀNH ĐƯA VÀO QUYẾT TOÁN</v>
          </cell>
        </row>
      </sheetData>
      <sheetData sheetId="6474">
        <row r="4">
          <cell r="A4" t="str">
            <v>BẢNG TÍNH TOÁN, ĐO BÓC KHỐI LƯỢNG HOÀN THÀNH ĐƯA VÀO QUYẾT TOÁN</v>
          </cell>
        </row>
      </sheetData>
      <sheetData sheetId="6475">
        <row r="4">
          <cell r="A4" t="str">
            <v>BẢNG TÍNH TOÁN, ĐO BÓC KHỐI LƯỢNG HOÀN THÀNH ĐƯA VÀO QUYẾT TOÁN</v>
          </cell>
        </row>
      </sheetData>
      <sheetData sheetId="6476">
        <row r="4">
          <cell r="A4" t="str">
            <v>BẢNG TÍNH TOÁN, ĐO BÓC KHỐI LƯỢNG HOÀN THÀNH ĐƯA VÀO QUYẾT TOÁN</v>
          </cell>
        </row>
      </sheetData>
      <sheetData sheetId="6477">
        <row r="4">
          <cell r="A4" t="str">
            <v>BẢNG TÍNH TOÁN, ĐO BÓC KHỐI LƯỢNG HOÀN THÀNH ĐƯA VÀO QUYẾT TOÁN</v>
          </cell>
        </row>
      </sheetData>
      <sheetData sheetId="6478">
        <row r="4">
          <cell r="A4" t="str">
            <v>BẢNG TÍNH TOÁN, ĐO BÓC KHỐI LƯỢNG HOÀN THÀNH ĐƯA VÀO QUYẾT TOÁN</v>
          </cell>
        </row>
      </sheetData>
      <sheetData sheetId="6479">
        <row r="4">
          <cell r="A4" t="str">
            <v>BẢNG TÍNH TOÁN, ĐO BÓC KHỐI LƯỢNG HOÀN THÀNH ĐƯA VÀO QUYẾT TOÁN</v>
          </cell>
        </row>
      </sheetData>
      <sheetData sheetId="6480">
        <row r="4">
          <cell r="A4" t="str">
            <v>BẢNG TÍNH TOÁN, ĐO BÓC KHỐI LƯỢNG HOÀN THÀNH ĐƯA VÀO QUYẾT TOÁN</v>
          </cell>
        </row>
      </sheetData>
      <sheetData sheetId="6481">
        <row r="4">
          <cell r="A4" t="str">
            <v>BẢNG TÍNH TOÁN, ĐO BÓC KHỐI LƯỢNG HOÀN THÀNH ĐƯA VÀO QUYẾT TOÁN</v>
          </cell>
        </row>
      </sheetData>
      <sheetData sheetId="6482">
        <row r="4">
          <cell r="A4" t="str">
            <v>BẢNG TÍNH TOÁN, ĐO BÓC KHỐI LƯỢNG HOÀN THÀNH ĐƯA VÀO QUYẾT TOÁN</v>
          </cell>
        </row>
      </sheetData>
      <sheetData sheetId="6483">
        <row r="4">
          <cell r="A4" t="str">
            <v>BẢNG TÍNH TOÁN, ĐO BÓC KHỐI LƯỢNG HOÀN THÀNH ĐƯA VÀO QUYẾT TOÁN</v>
          </cell>
        </row>
      </sheetData>
      <sheetData sheetId="6484">
        <row r="4">
          <cell r="A4" t="str">
            <v>BẢNG TÍNH TOÁN, ĐO BÓC KHỐI LƯỢNG HOÀN THÀNH ĐƯA VÀO QUYẾT TOÁN</v>
          </cell>
        </row>
      </sheetData>
      <sheetData sheetId="6485">
        <row r="4">
          <cell r="A4" t="str">
            <v>BẢNG TÍNH TOÁN, ĐO BÓC KHỐI LƯỢNG HOÀN THÀNH ĐƯA VÀO QUYẾT TOÁN</v>
          </cell>
        </row>
      </sheetData>
      <sheetData sheetId="6486">
        <row r="4">
          <cell r="A4" t="str">
            <v>BẢNG TÍNH TOÁN, ĐO BÓC KHỐI LƯỢNG HOÀN THÀNH ĐƯA VÀO QUYẾT TOÁN</v>
          </cell>
        </row>
      </sheetData>
      <sheetData sheetId="6487">
        <row r="4">
          <cell r="A4" t="str">
            <v>BẢNG TÍNH TOÁN, ĐO BÓC KHỐI LƯỢNG HOÀN THÀNH ĐƯA VÀO QUYẾT TOÁN</v>
          </cell>
        </row>
      </sheetData>
      <sheetData sheetId="6488">
        <row r="4">
          <cell r="A4" t="str">
            <v>BẢNG TÍNH TOÁN, ĐO BÓC KHỐI LƯỢNG HOÀN THÀNH ĐƯA VÀO QUYẾT TOÁN</v>
          </cell>
        </row>
      </sheetData>
      <sheetData sheetId="6489">
        <row r="4">
          <cell r="A4" t="str">
            <v>BẢNG TÍNH TOÁN, ĐO BÓC KHỐI LƯỢNG HOÀN THÀNH ĐƯA VÀO QUYẾT TOÁN</v>
          </cell>
        </row>
      </sheetData>
      <sheetData sheetId="6490">
        <row r="4">
          <cell r="A4" t="str">
            <v>BẢNG TÍNH TOÁN, ĐO BÓC KHỐI LƯỢNG HOÀN THÀNH ĐƯA VÀO QUYẾT TOÁN</v>
          </cell>
        </row>
      </sheetData>
      <sheetData sheetId="6491">
        <row r="4">
          <cell r="A4" t="str">
            <v>BẢNG TÍNH TOÁN, ĐO BÓC KHỐI LƯỢNG HOÀN THÀNH ĐƯA VÀO QUYẾT TOÁN</v>
          </cell>
        </row>
      </sheetData>
      <sheetData sheetId="6492">
        <row r="4">
          <cell r="A4" t="str">
            <v>BẢNG TÍNH TOÁN, ĐO BÓC KHỐI LƯỢNG HOÀN THÀNH ĐƯA VÀO QUYẾT TOÁN</v>
          </cell>
        </row>
      </sheetData>
      <sheetData sheetId="6493">
        <row r="4">
          <cell r="A4" t="str">
            <v>BẢNG TÍNH TOÁN, ĐO BÓC KHỐI LƯỢNG HOÀN THÀNH ĐƯA VÀO QUYẾT TOÁN</v>
          </cell>
        </row>
      </sheetData>
      <sheetData sheetId="6494">
        <row r="4">
          <cell r="A4" t="str">
            <v>BẢNG TÍNH TOÁN, ĐO BÓC KHỐI LƯỢNG HOÀN THÀNH ĐƯA VÀO QUYẾT TOÁN</v>
          </cell>
        </row>
      </sheetData>
      <sheetData sheetId="6495">
        <row r="4">
          <cell r="A4" t="str">
            <v>BẢNG TÍNH TOÁN, ĐO BÓC KHỐI LƯỢNG HOÀN THÀNH ĐƯA VÀO QUYẾT TOÁN</v>
          </cell>
        </row>
      </sheetData>
      <sheetData sheetId="6496">
        <row r="4">
          <cell r="A4" t="str">
            <v>BẢNG TÍNH TOÁN, ĐO BÓC KHỐI LƯỢNG HOÀN THÀNH ĐƯA VÀO QUYẾT TOÁN</v>
          </cell>
        </row>
      </sheetData>
      <sheetData sheetId="6497">
        <row r="4">
          <cell r="A4" t="str">
            <v>BẢNG TÍNH TOÁN, ĐO BÓC KHỐI LƯỢNG HOÀN THÀNH ĐƯA VÀO QUYẾT TOÁN</v>
          </cell>
        </row>
      </sheetData>
      <sheetData sheetId="6498">
        <row r="4">
          <cell r="A4" t="str">
            <v>BẢNG TÍNH TOÁN, ĐO BÓC KHỐI LƯỢNG HOÀN THÀNH ĐƯA VÀO QUYẾT TOÁN</v>
          </cell>
        </row>
      </sheetData>
      <sheetData sheetId="6499">
        <row r="4">
          <cell r="A4" t="str">
            <v>BẢNG TÍNH TOÁN, ĐO BÓC KHỐI LƯỢNG HOÀN THÀNH ĐƯA VÀO QUYẾT TOÁN</v>
          </cell>
        </row>
      </sheetData>
      <sheetData sheetId="6500">
        <row r="4">
          <cell r="A4" t="str">
            <v>BẢNG TÍNH TOÁN, ĐO BÓC KHỐI LƯỢNG HOÀN THÀNH ĐƯA VÀO QUYẾT TOÁN</v>
          </cell>
        </row>
      </sheetData>
      <sheetData sheetId="6501">
        <row r="4">
          <cell r="A4" t="str">
            <v>BẢNG TÍNH TOÁN, ĐO BÓC KHỐI LƯỢNG HOÀN THÀNH ĐƯA VÀO QUYẾT TOÁN</v>
          </cell>
        </row>
      </sheetData>
      <sheetData sheetId="6502">
        <row r="4">
          <cell r="A4" t="str">
            <v>BẢNG TÍNH TOÁN, ĐO BÓC KHỐI LƯỢNG HOÀN THÀNH ĐƯA VÀO QUYẾT TOÁN</v>
          </cell>
        </row>
      </sheetData>
      <sheetData sheetId="6503">
        <row r="4">
          <cell r="A4" t="str">
            <v>BẢNG TÍNH TOÁN, ĐO BÓC KHỐI LƯỢNG HOÀN THÀNH ĐƯA VÀO QUYẾT TOÁN</v>
          </cell>
        </row>
      </sheetData>
      <sheetData sheetId="6504">
        <row r="4">
          <cell r="A4" t="str">
            <v>BẢNG TÍNH TOÁN, ĐO BÓC KHỐI LƯỢNG HOÀN THÀNH ĐƯA VÀO QUYẾT TOÁN</v>
          </cell>
        </row>
      </sheetData>
      <sheetData sheetId="6505">
        <row r="4">
          <cell r="A4" t="str">
            <v>BẢNG TÍNH TOÁN, ĐO BÓC KHỐI LƯỢNG HOÀN THÀNH ĐƯA VÀO QUYẾT TOÁN</v>
          </cell>
        </row>
      </sheetData>
      <sheetData sheetId="6506">
        <row r="4">
          <cell r="A4" t="str">
            <v>BẢNG TÍNH TOÁN, ĐO BÓC KHỐI LƯỢNG HOÀN THÀNH ĐƯA VÀO QUYẾT TOÁN</v>
          </cell>
        </row>
      </sheetData>
      <sheetData sheetId="6507">
        <row r="4">
          <cell r="A4" t="str">
            <v>BẢNG TÍNH TOÁN, ĐO BÓC KHỐI LƯỢNG HOÀN THÀNH ĐƯA VÀO QUYẾT TOÁN</v>
          </cell>
        </row>
      </sheetData>
      <sheetData sheetId="6508">
        <row r="4">
          <cell r="A4" t="str">
            <v>BẢNG TÍNH TOÁN, ĐO BÓC KHỐI LƯỢNG HOÀN THÀNH ĐƯA VÀO QUYẾT TOÁN</v>
          </cell>
        </row>
      </sheetData>
      <sheetData sheetId="6509">
        <row r="4">
          <cell r="A4" t="str">
            <v>BẢNG TÍNH TOÁN, ĐO BÓC KHỐI LƯỢNG HOÀN THÀNH ĐƯA VÀO QUYẾT TOÁN</v>
          </cell>
        </row>
      </sheetData>
      <sheetData sheetId="6510">
        <row r="9">
          <cell r="A9" t="str">
            <v>A</v>
          </cell>
        </row>
      </sheetData>
      <sheetData sheetId="6511">
        <row r="4">
          <cell r="A4" t="str">
            <v>BẢNG TÍNH TOÁN, ĐO BÓC KHỐI LƯỢNG HOÀN THÀNH ĐƯA VÀO QUYẾT TOÁN</v>
          </cell>
        </row>
      </sheetData>
      <sheetData sheetId="6512">
        <row r="4">
          <cell r="A4" t="str">
            <v>BẢNG TÍNH TOÁN, ĐO BÓC KHỐI LƯỢNG HOÀN THÀNH ĐƯA VÀO QUYẾT TOÁN</v>
          </cell>
        </row>
      </sheetData>
      <sheetData sheetId="6513">
        <row r="4">
          <cell r="A4" t="str">
            <v>BẢNG TÍNH TOÁN, ĐO BÓC KHỐI LƯỢNG HOÀN THÀNH ĐƯA VÀO QUYẾT TOÁN</v>
          </cell>
        </row>
      </sheetData>
      <sheetData sheetId="6514">
        <row r="4">
          <cell r="A4" t="str">
            <v>BẢNG TÍNH TOÁN, ĐO BÓC KHỐI LƯỢNG HOÀN THÀNH ĐƯA VÀO QUYẾT TOÁN</v>
          </cell>
        </row>
      </sheetData>
      <sheetData sheetId="6515">
        <row r="4">
          <cell r="A4" t="str">
            <v>BẢNG TÍNH TOÁN, ĐO BÓC KHỐI LƯỢNG HOÀN THÀNH ĐƯA VÀO QUYẾT TOÁN</v>
          </cell>
        </row>
      </sheetData>
      <sheetData sheetId="6516">
        <row r="4">
          <cell r="A4" t="str">
            <v>BẢNG TÍNH TOÁN, ĐO BÓC KHỐI LƯỢNG HOÀN THÀNH ĐƯA VÀO QUYẾT TOÁN</v>
          </cell>
        </row>
      </sheetData>
      <sheetData sheetId="6517">
        <row r="4">
          <cell r="A4" t="str">
            <v>BẢNG TÍNH TOÁN, ĐO BÓC KHỐI LƯỢNG HOÀN THÀNH ĐƯA VÀO QUYẾT TOÁN</v>
          </cell>
        </row>
      </sheetData>
      <sheetData sheetId="6518">
        <row r="4">
          <cell r="A4" t="str">
            <v>BẢNG TÍNH TOÁN, ĐO BÓC KHỐI LƯỢNG HOÀN THÀNH ĐƯA VÀO QUYẾT TOÁN</v>
          </cell>
        </row>
      </sheetData>
      <sheetData sheetId="6519">
        <row r="4">
          <cell r="A4" t="str">
            <v>BẢNG TÍNH TOÁN, ĐO BÓC KHỐI LƯỢNG HOÀN THÀNH ĐƯA VÀO QUYẾT TOÁN</v>
          </cell>
        </row>
      </sheetData>
      <sheetData sheetId="6520">
        <row r="4">
          <cell r="A4" t="str">
            <v>BẢNG TÍNH TOÁN, ĐO BÓC KHỐI LƯỢNG HOÀN THÀNH ĐƯA VÀO QUYẾT TOÁN</v>
          </cell>
        </row>
      </sheetData>
      <sheetData sheetId="6521">
        <row r="4">
          <cell r="A4" t="str">
            <v>BẢNG TÍNH TOÁN, ĐO BÓC KHỐI LƯỢNG HOÀN THÀNH ĐƯA VÀO QUYẾT TOÁN</v>
          </cell>
        </row>
      </sheetData>
      <sheetData sheetId="6522">
        <row r="4">
          <cell r="A4" t="str">
            <v>BẢNG TÍNH TOÁN, ĐO BÓC KHỐI LƯỢNG HOÀN THÀNH ĐƯA VÀO QUYẾT TOÁN</v>
          </cell>
        </row>
      </sheetData>
      <sheetData sheetId="6523">
        <row r="4">
          <cell r="A4" t="str">
            <v>BẢNG TÍNH TOÁN, ĐO BÓC KHỐI LƯỢNG HOÀN THÀNH ĐƯA VÀO QUYẾT TOÁN</v>
          </cell>
        </row>
      </sheetData>
      <sheetData sheetId="6524">
        <row r="9">
          <cell r="A9" t="str">
            <v>A</v>
          </cell>
        </row>
      </sheetData>
      <sheetData sheetId="6525">
        <row r="4">
          <cell r="A4" t="str">
            <v>BẢNG TÍNH TOÁN, ĐO BÓC KHỐI LƯỢNG HOÀN THÀNH ĐƯA VÀO QUYẾT TOÁN</v>
          </cell>
        </row>
      </sheetData>
      <sheetData sheetId="6526">
        <row r="4">
          <cell r="A4" t="str">
            <v>BẢNG TÍNH TOÁN, ĐO BÓC KHỐI LƯỢNG HOÀN THÀNH ĐƯA VÀO QUYẾT TOÁN</v>
          </cell>
        </row>
      </sheetData>
      <sheetData sheetId="6527">
        <row r="4">
          <cell r="A4" t="str">
            <v>BẢNG TÍNH TOÁN, ĐO BÓC KHỐI LƯỢNG HOÀN THÀNH ĐƯA VÀO QUYẾT TOÁN</v>
          </cell>
        </row>
      </sheetData>
      <sheetData sheetId="6528">
        <row r="4">
          <cell r="A4" t="str">
            <v>BẢNG TÍNH TOÁN, ĐO BÓC KHỐI LƯỢNG HOÀN THÀNH ĐƯA VÀO QUYẾT TOÁN</v>
          </cell>
        </row>
      </sheetData>
      <sheetData sheetId="6529">
        <row r="4">
          <cell r="A4" t="str">
            <v>BẢNG TÍNH TOÁN, ĐO BÓC KHỐI LƯỢNG HOÀN THÀNH ĐƯA VÀO QUYẾT TOÁN</v>
          </cell>
        </row>
      </sheetData>
      <sheetData sheetId="6530">
        <row r="4">
          <cell r="A4" t="str">
            <v>BẢNG TÍNH TOÁN, ĐO BÓC KHỐI LƯỢNG HOÀN THÀNH ĐƯA VÀO QUYẾT TOÁN</v>
          </cell>
        </row>
      </sheetData>
      <sheetData sheetId="6531">
        <row r="9">
          <cell r="A9" t="str">
            <v>A</v>
          </cell>
        </row>
      </sheetData>
      <sheetData sheetId="6532">
        <row r="4">
          <cell r="A4" t="str">
            <v>BẢNG TÍNH TOÁN, ĐO BÓC KHỐI LƯỢNG HOÀN THÀNH ĐƯA VÀO QUYẾT TOÁN</v>
          </cell>
        </row>
      </sheetData>
      <sheetData sheetId="6533">
        <row r="4">
          <cell r="A4" t="str">
            <v>BẢNG TÍNH TOÁN, ĐO BÓC KHỐI LƯỢNG HOÀN THÀNH ĐƯA VÀO QUYẾT TOÁN</v>
          </cell>
        </row>
      </sheetData>
      <sheetData sheetId="6534">
        <row r="4">
          <cell r="A4" t="str">
            <v>BẢNG TÍNH TOÁN, ĐO BÓC KHỐI LƯỢNG HOÀN THÀNH ĐƯA VÀO QUYẾT TOÁN</v>
          </cell>
        </row>
      </sheetData>
      <sheetData sheetId="6535">
        <row r="4">
          <cell r="A4" t="str">
            <v>BẢNG TÍNH TOÁN, ĐO BÓC KHỐI LƯỢNG HOÀN THÀNH ĐƯA VÀO QUYẾT TOÁN</v>
          </cell>
        </row>
      </sheetData>
      <sheetData sheetId="6536">
        <row r="4">
          <cell r="A4" t="str">
            <v>BẢNG TÍNH TOÁN, ĐO BÓC KHỐI LƯỢNG HOÀN THÀNH ĐƯA VÀO QUYẾT TOÁN</v>
          </cell>
        </row>
      </sheetData>
      <sheetData sheetId="6537">
        <row r="4">
          <cell r="A4" t="str">
            <v>BẢNG TÍNH TOÁN, ĐO BÓC KHỐI LƯỢNG HOÀN THÀNH ĐƯA VÀO QUYẾT TOÁN</v>
          </cell>
        </row>
      </sheetData>
      <sheetData sheetId="6538">
        <row r="4">
          <cell r="A4" t="str">
            <v>BẢNG TÍNH TOÁN, ĐO BÓC KHỐI LƯỢNG HOÀN THÀNH ĐƯA VÀO QUYẾT TOÁN</v>
          </cell>
        </row>
      </sheetData>
      <sheetData sheetId="6539">
        <row r="4">
          <cell r="A4" t="str">
            <v>BẢNG TÍNH TOÁN, ĐO BÓC KHỐI LƯỢNG HOÀN THÀNH ĐƯA VÀO QUYẾT TOÁN</v>
          </cell>
        </row>
      </sheetData>
      <sheetData sheetId="6540">
        <row r="4">
          <cell r="A4" t="str">
            <v>BẢNG TÍNH TOÁN, ĐO BÓC KHỐI LƯỢNG HOÀN THÀNH ĐƯA VÀO QUYẾT TOÁN</v>
          </cell>
        </row>
      </sheetData>
      <sheetData sheetId="6541">
        <row r="4">
          <cell r="A4" t="str">
            <v>BẢNG TÍNH TOÁN, ĐO BÓC KHỐI LƯỢNG HOÀN THÀNH ĐƯA VÀO QUYẾT TOÁN</v>
          </cell>
        </row>
      </sheetData>
      <sheetData sheetId="6542">
        <row r="4">
          <cell r="A4" t="str">
            <v>BẢNG TÍNH TOÁN, ĐO BÓC KHỐI LƯỢNG HOÀN THÀNH ĐƯA VÀO QUYẾT TOÁN</v>
          </cell>
        </row>
      </sheetData>
      <sheetData sheetId="6543">
        <row r="4">
          <cell r="A4" t="str">
            <v>BẢNG TÍNH TOÁN, ĐO BÓC KHỐI LƯỢNG HOÀN THÀNH ĐƯA VÀO QUYẾT TOÁN</v>
          </cell>
        </row>
      </sheetData>
      <sheetData sheetId="6544">
        <row r="4">
          <cell r="A4" t="str">
            <v>BẢNG TÍNH TOÁN, ĐO BÓC KHỐI LƯỢNG HOÀN THÀNH ĐƯA VÀO QUYẾT TOÁN</v>
          </cell>
        </row>
      </sheetData>
      <sheetData sheetId="6545">
        <row r="4">
          <cell r="A4" t="str">
            <v>BẢNG TÍNH TOÁN, ĐO BÓC KHỐI LƯỢNG HOÀN THÀNH ĐƯA VÀO QUYẾT TOÁN</v>
          </cell>
        </row>
      </sheetData>
      <sheetData sheetId="6546">
        <row r="4">
          <cell r="A4" t="str">
            <v>BẢNG TÍNH TOÁN, ĐO BÓC KHỐI LƯỢNG HOÀN THÀNH ĐƯA VÀO QUYẾT TOÁN</v>
          </cell>
        </row>
      </sheetData>
      <sheetData sheetId="6547">
        <row r="4">
          <cell r="A4" t="str">
            <v>BẢNG TÍNH TOÁN, ĐO BÓC KHỐI LƯỢNG HOÀN THÀNH ĐƯA VÀO QUYẾT TOÁN</v>
          </cell>
        </row>
      </sheetData>
      <sheetData sheetId="6548">
        <row r="4">
          <cell r="A4" t="str">
            <v>BẢNG TÍNH TOÁN, ĐO BÓC KHỐI LƯỢNG HOÀN THÀNH ĐƯA VÀO QUYẾT TOÁN</v>
          </cell>
        </row>
      </sheetData>
      <sheetData sheetId="6549">
        <row r="4">
          <cell r="A4" t="str">
            <v>BẢNG TÍNH TOÁN, ĐO BÓC KHỐI LƯỢNG HOÀN THÀNH ĐƯA VÀO QUYẾT TOÁN</v>
          </cell>
        </row>
      </sheetData>
      <sheetData sheetId="6550">
        <row r="4">
          <cell r="A4" t="str">
            <v>BẢNG TÍNH TOÁN, ĐO BÓC KHỐI LƯỢNG HOÀN THÀNH ĐƯA VÀO QUYẾT TOÁN</v>
          </cell>
        </row>
      </sheetData>
      <sheetData sheetId="6551">
        <row r="4">
          <cell r="A4" t="str">
            <v>BẢNG TÍNH TOÁN, ĐO BÓC KHỐI LƯỢNG HOÀN THÀNH ĐƯA VÀO QUYẾT TOÁN</v>
          </cell>
        </row>
      </sheetData>
      <sheetData sheetId="6552">
        <row r="4">
          <cell r="A4" t="str">
            <v>BẢNG TÍNH TOÁN, ĐO BÓC KHỐI LƯỢNG HOÀN THÀNH ĐƯA VÀO QUYẾT TOÁN</v>
          </cell>
        </row>
      </sheetData>
      <sheetData sheetId="6553">
        <row r="4">
          <cell r="A4" t="str">
            <v>BẢNG TÍNH TOÁN, ĐO BÓC KHỐI LƯỢNG HOÀN THÀNH ĐƯA VÀO QUYẾT TOÁN</v>
          </cell>
        </row>
      </sheetData>
      <sheetData sheetId="6554">
        <row r="4">
          <cell r="A4" t="str">
            <v>BẢNG TÍNH TOÁN, ĐO BÓC KHỐI LƯỢNG HOÀN THÀNH ĐƯA VÀO QUYẾT TOÁN</v>
          </cell>
        </row>
      </sheetData>
      <sheetData sheetId="6555">
        <row r="4">
          <cell r="A4" t="str">
            <v>BẢNG TÍNH TOÁN, ĐO BÓC KHỐI LƯỢNG HOÀN THÀNH ĐƯA VÀO QUYẾT TOÁN</v>
          </cell>
        </row>
      </sheetData>
      <sheetData sheetId="6556">
        <row r="4">
          <cell r="A4" t="str">
            <v>BẢNG TÍNH TOÁN, ĐO BÓC KHỐI LƯỢNG HOÀN THÀNH ĐƯA VÀO QUYẾT TOÁN</v>
          </cell>
        </row>
      </sheetData>
      <sheetData sheetId="6557">
        <row r="4">
          <cell r="A4" t="str">
            <v>BẢNG TÍNH TOÁN, ĐO BÓC KHỐI LƯỢNG HOÀN THÀNH ĐƯA VÀO QUYẾT TOÁN</v>
          </cell>
        </row>
      </sheetData>
      <sheetData sheetId="6558">
        <row r="4">
          <cell r="A4" t="str">
            <v>BẢNG TÍNH TOÁN, ĐO BÓC KHỐI LƯỢNG HOÀN THÀNH ĐƯA VÀO QUYẾT TOÁN</v>
          </cell>
        </row>
      </sheetData>
      <sheetData sheetId="6559">
        <row r="4">
          <cell r="A4" t="str">
            <v>BẢNG TÍNH TOÁN, ĐO BÓC KHỐI LƯỢNG HOÀN THÀNH ĐƯA VÀO QUYẾT TOÁN</v>
          </cell>
        </row>
      </sheetData>
      <sheetData sheetId="6560">
        <row r="4">
          <cell r="A4" t="str">
            <v>BẢNG TÍNH TOÁN, ĐO BÓC KHỐI LƯỢNG HOÀN THÀNH ĐƯA VÀO QUYẾT TOÁN</v>
          </cell>
        </row>
      </sheetData>
      <sheetData sheetId="6561">
        <row r="4">
          <cell r="A4" t="str">
            <v>BẢNG TÍNH TOÁN, ĐO BÓC KHỐI LƯỢNG HOÀN THÀNH ĐƯA VÀO QUYẾT TOÁN</v>
          </cell>
        </row>
      </sheetData>
      <sheetData sheetId="6562">
        <row r="4">
          <cell r="A4" t="str">
            <v>BẢNG TÍNH TOÁN, ĐO BÓC KHỐI LƯỢNG HOÀN THÀNH ĐƯA VÀO QUYẾT TOÁN</v>
          </cell>
        </row>
      </sheetData>
      <sheetData sheetId="6563">
        <row r="4">
          <cell r="A4" t="str">
            <v>BẢNG TÍNH TOÁN, ĐO BÓC KHỐI LƯỢNG HOÀN THÀNH ĐƯA VÀO QUYẾT TOÁN</v>
          </cell>
        </row>
      </sheetData>
      <sheetData sheetId="6564">
        <row r="4">
          <cell r="A4" t="str">
            <v>BẢNG TÍNH TOÁN, ĐO BÓC KHỐI LƯỢNG HOÀN THÀNH ĐƯA VÀO QUYẾT TOÁN</v>
          </cell>
        </row>
      </sheetData>
      <sheetData sheetId="6565">
        <row r="4">
          <cell r="A4" t="str">
            <v>BẢNG TÍNH TOÁN, ĐO BÓC KHỐI LƯỢNG HOÀN THÀNH ĐƯA VÀO QUYẾT TOÁN</v>
          </cell>
        </row>
      </sheetData>
      <sheetData sheetId="6566">
        <row r="4">
          <cell r="A4" t="str">
            <v>BẢNG TÍNH TOÁN, ĐO BÓC KHỐI LƯỢNG HOÀN THÀNH ĐƯA VÀO QUYẾT TOÁN</v>
          </cell>
        </row>
      </sheetData>
      <sheetData sheetId="6567">
        <row r="4">
          <cell r="A4" t="str">
            <v>BẢNG TÍNH TOÁN, ĐO BÓC KHỐI LƯỢNG HOÀN THÀNH ĐƯA VÀO QUYẾT TOÁN</v>
          </cell>
        </row>
      </sheetData>
      <sheetData sheetId="6568">
        <row r="4">
          <cell r="A4" t="str">
            <v>BẢNG TÍNH TOÁN, ĐO BÓC KHỐI LƯỢNG HOÀN THÀNH ĐƯA VÀO QUYẾT TOÁN</v>
          </cell>
        </row>
      </sheetData>
      <sheetData sheetId="6569">
        <row r="4">
          <cell r="A4" t="str">
            <v>BẢNG TÍNH TOÁN, ĐO BÓC KHỐI LƯỢNG HOÀN THÀNH ĐƯA VÀO QUYẾT TOÁN</v>
          </cell>
        </row>
      </sheetData>
      <sheetData sheetId="6570">
        <row r="4">
          <cell r="A4" t="str">
            <v>BẢNG TÍNH TOÁN, ĐO BÓC KHỐI LƯỢNG HOÀN THÀNH ĐƯA VÀO QUYẾT TOÁN</v>
          </cell>
        </row>
      </sheetData>
      <sheetData sheetId="6571">
        <row r="4">
          <cell r="A4" t="str">
            <v>BẢNG TÍNH TOÁN, ĐO BÓC KHỐI LƯỢNG HOÀN THÀNH ĐƯA VÀO QUYẾT TOÁN</v>
          </cell>
        </row>
      </sheetData>
      <sheetData sheetId="6572">
        <row r="4">
          <cell r="A4" t="str">
            <v>BẢNG TÍNH TOÁN, ĐO BÓC KHỐI LƯỢNG HOÀN THÀNH ĐƯA VÀO QUYẾT TOÁN</v>
          </cell>
        </row>
      </sheetData>
      <sheetData sheetId="6573">
        <row r="4">
          <cell r="A4" t="str">
            <v>BẢNG TÍNH TOÁN, ĐO BÓC KHỐI LƯỢNG HOÀN THÀNH ĐƯA VÀO QUYẾT TOÁN</v>
          </cell>
        </row>
      </sheetData>
      <sheetData sheetId="6574">
        <row r="4">
          <cell r="A4" t="str">
            <v>BẢNG TÍNH TOÁN, ĐO BÓC KHỐI LƯỢNG HOÀN THÀNH ĐƯA VÀO QUYẾT TOÁN</v>
          </cell>
        </row>
      </sheetData>
      <sheetData sheetId="6575">
        <row r="4">
          <cell r="A4" t="str">
            <v>BẢNG TÍNH TOÁN, ĐO BÓC KHỐI LƯỢNG HOÀN THÀNH ĐƯA VÀO QUYẾT TOÁN</v>
          </cell>
        </row>
      </sheetData>
      <sheetData sheetId="6576">
        <row r="4">
          <cell r="A4" t="str">
            <v>BẢNG TÍNH TOÁN, ĐO BÓC KHỐI LƯỢNG HOÀN THÀNH ĐƯA VÀO QUYẾT TOÁN</v>
          </cell>
        </row>
      </sheetData>
      <sheetData sheetId="6577">
        <row r="4">
          <cell r="A4" t="str">
            <v>BẢNG TÍNH TOÁN, ĐO BÓC KHỐI LƯỢNG HOÀN THÀNH ĐƯA VÀO QUYẾT TOÁN</v>
          </cell>
        </row>
      </sheetData>
      <sheetData sheetId="6578">
        <row r="4">
          <cell r="A4" t="str">
            <v>BẢNG TÍNH TOÁN, ĐO BÓC KHỐI LƯỢNG HOÀN THÀNH ĐƯA VÀO QUYẾT TOÁN</v>
          </cell>
        </row>
      </sheetData>
      <sheetData sheetId="6579">
        <row r="4">
          <cell r="A4" t="str">
            <v>BẢNG TÍNH TOÁN, ĐO BÓC KHỐI LƯỢNG HOÀN THÀNH ĐƯA VÀO QUYẾT TOÁN</v>
          </cell>
        </row>
      </sheetData>
      <sheetData sheetId="6580">
        <row r="4">
          <cell r="A4" t="str">
            <v>BẢNG TÍNH TOÁN, ĐO BÓC KHỐI LƯỢNG HOÀN THÀNH ĐƯA VÀO QUYẾT TOÁN</v>
          </cell>
        </row>
      </sheetData>
      <sheetData sheetId="6581">
        <row r="4">
          <cell r="A4" t="str">
            <v>BẢNG TÍNH TOÁN, ĐO BÓC KHỐI LƯỢNG HOÀN THÀNH ĐƯA VÀO QUYẾT TOÁN</v>
          </cell>
        </row>
      </sheetData>
      <sheetData sheetId="6582">
        <row r="4">
          <cell r="A4" t="str">
            <v>BẢNG TÍNH TOÁN, ĐO BÓC KHỐI LƯỢNG HOÀN THÀNH ĐƯA VÀO QUYẾT TOÁN</v>
          </cell>
        </row>
      </sheetData>
      <sheetData sheetId="6583">
        <row r="4">
          <cell r="A4" t="str">
            <v>BẢNG TÍNH TOÁN, ĐO BÓC KHỐI LƯỢNG HOÀN THÀNH ĐƯA VÀO QUYẾT TOÁN</v>
          </cell>
        </row>
      </sheetData>
      <sheetData sheetId="6584">
        <row r="4">
          <cell r="A4" t="str">
            <v>BẢNG TÍNH TOÁN, ĐO BÓC KHỐI LƯỢNG HOÀN THÀNH ĐƯA VÀO QUYẾT TOÁN</v>
          </cell>
        </row>
      </sheetData>
      <sheetData sheetId="6585">
        <row r="4">
          <cell r="A4" t="str">
            <v>BẢNG TÍNH TOÁN, ĐO BÓC KHỐI LƯỢNG HOÀN THÀNH ĐƯA VÀO QUYẾT TOÁN</v>
          </cell>
        </row>
      </sheetData>
      <sheetData sheetId="6586">
        <row r="4">
          <cell r="A4" t="str">
            <v>BẢNG TÍNH TOÁN, ĐO BÓC KHỐI LƯỢNG HOÀN THÀNH ĐƯA VÀO QUYẾT TOÁN</v>
          </cell>
        </row>
      </sheetData>
      <sheetData sheetId="6587">
        <row r="4">
          <cell r="A4" t="str">
            <v>BẢNG TÍNH TOÁN, ĐO BÓC KHỐI LƯỢNG HOÀN THÀNH ĐƯA VÀO QUYẾT TOÁN</v>
          </cell>
        </row>
      </sheetData>
      <sheetData sheetId="6588">
        <row r="4">
          <cell r="A4" t="str">
            <v>BẢNG TÍNH TOÁN, ĐO BÓC KHỐI LƯỢNG HOÀN THÀNH ĐƯA VÀO QUYẾT TOÁN</v>
          </cell>
        </row>
      </sheetData>
      <sheetData sheetId="6589">
        <row r="4">
          <cell r="A4" t="str">
            <v>BẢNG TÍNH TOÁN, ĐO BÓC KHỐI LƯỢNG HOÀN THÀNH ĐƯA VÀO QUYẾT TOÁN</v>
          </cell>
        </row>
      </sheetData>
      <sheetData sheetId="6590">
        <row r="4">
          <cell r="A4" t="str">
            <v>BẢNG TÍNH TOÁN, ĐO BÓC KHỐI LƯỢNG HOÀN THÀNH ĐƯA VÀO QUYẾT TOÁN</v>
          </cell>
        </row>
      </sheetData>
      <sheetData sheetId="6591">
        <row r="4">
          <cell r="A4" t="str">
            <v>BẢNG TÍNH TOÁN, ĐO BÓC KHỐI LƯỢNG HOÀN THÀNH ĐƯA VÀO QUYẾT TOÁN</v>
          </cell>
        </row>
      </sheetData>
      <sheetData sheetId="6592">
        <row r="4">
          <cell r="A4" t="str">
            <v>BẢNG TÍNH TOÁN, ĐO BÓC KHỐI LƯỢNG HOÀN THÀNH ĐƯA VÀO QUYẾT TOÁN</v>
          </cell>
        </row>
      </sheetData>
      <sheetData sheetId="6593">
        <row r="4">
          <cell r="A4" t="str">
            <v>BẢNG TÍNH TOÁN, ĐO BÓC KHỐI LƯỢNG HOÀN THÀNH ĐƯA VÀO QUYẾT TOÁN</v>
          </cell>
        </row>
      </sheetData>
      <sheetData sheetId="6594">
        <row r="4">
          <cell r="A4" t="str">
            <v>BẢNG TÍNH TOÁN, ĐO BÓC KHỐI LƯỢNG HOÀN THÀNH ĐƯA VÀO QUYẾT TOÁN</v>
          </cell>
        </row>
      </sheetData>
      <sheetData sheetId="6595">
        <row r="4">
          <cell r="A4" t="str">
            <v>BẢNG TÍNH TOÁN, ĐO BÓC KHỐI LƯỢNG HOÀN THÀNH ĐƯA VÀO QUYẾT TOÁN</v>
          </cell>
        </row>
      </sheetData>
      <sheetData sheetId="6596">
        <row r="9">
          <cell r="A9" t="str">
            <v>A</v>
          </cell>
        </row>
      </sheetData>
      <sheetData sheetId="6597">
        <row r="4">
          <cell r="A4" t="str">
            <v>BẢNG TÍNH TOÁN, ĐO BÓC KHỐI LƯỢNG HOÀN THÀNH ĐƯA VÀO QUYẾT TOÁN</v>
          </cell>
        </row>
      </sheetData>
      <sheetData sheetId="6598">
        <row r="4">
          <cell r="A4" t="str">
            <v>BẢNG TÍNH TOÁN, ĐO BÓC KHỐI LƯỢNG HOÀN THÀNH ĐƯA VÀO QUYẾT TOÁN</v>
          </cell>
        </row>
      </sheetData>
      <sheetData sheetId="6599">
        <row r="4">
          <cell r="A4" t="str">
            <v>BẢNG TÍNH TOÁN, ĐO BÓC KHỐI LƯỢNG HOÀN THÀNH ĐƯA VÀO QUYẾT TOÁN</v>
          </cell>
        </row>
      </sheetData>
      <sheetData sheetId="6600">
        <row r="4">
          <cell r="A4" t="str">
            <v>BẢNG TÍNH TOÁN, ĐO BÓC KHỐI LƯỢNG HOÀN THÀNH ĐƯA VÀO QUYẾT TOÁN</v>
          </cell>
        </row>
      </sheetData>
      <sheetData sheetId="6601">
        <row r="4">
          <cell r="A4" t="str">
            <v>BẢNG TÍNH TOÁN, ĐO BÓC KHỐI LƯỢNG HOÀN THÀNH ĐƯA VÀO QUYẾT TOÁN</v>
          </cell>
        </row>
      </sheetData>
      <sheetData sheetId="6602">
        <row r="4">
          <cell r="A4" t="str">
            <v>BẢNG TÍNH TOÁN, ĐO BÓC KHỐI LƯỢNG HOÀN THÀNH ĐƯA VÀO QUYẾT TOÁN</v>
          </cell>
        </row>
      </sheetData>
      <sheetData sheetId="6603">
        <row r="4">
          <cell r="A4" t="str">
            <v>BẢNG TÍNH TOÁN, ĐO BÓC KHỐI LƯỢNG HOÀN THÀNH ĐƯA VÀO QUYẾT TOÁN</v>
          </cell>
        </row>
      </sheetData>
      <sheetData sheetId="6604">
        <row r="4">
          <cell r="A4" t="str">
            <v>BẢNG TÍNH TOÁN, ĐO BÓC KHỐI LƯỢNG HOÀN THÀNH ĐƯA VÀO QUYẾT TOÁN</v>
          </cell>
        </row>
      </sheetData>
      <sheetData sheetId="6605">
        <row r="4">
          <cell r="A4" t="str">
            <v>BẢNG TÍNH TOÁN, ĐO BÓC KHỐI LƯỢNG HOÀN THÀNH ĐƯA VÀO QUYẾT TOÁN</v>
          </cell>
        </row>
      </sheetData>
      <sheetData sheetId="6606">
        <row r="9">
          <cell r="A9" t="str">
            <v>A</v>
          </cell>
        </row>
      </sheetData>
      <sheetData sheetId="6607">
        <row r="4">
          <cell r="A4" t="str">
            <v>BẢNG TÍNH TOÁN, ĐO BÓC KHỐI LƯỢNG HOÀN THÀNH ĐƯA VÀO QUYẾT TOÁN</v>
          </cell>
        </row>
      </sheetData>
      <sheetData sheetId="6608">
        <row r="4">
          <cell r="A4" t="str">
            <v>BẢNG TÍNH TOÁN, ĐO BÓC KHỐI LƯỢNG HOÀN THÀNH ĐƯA VÀO QUYẾT TOÁN</v>
          </cell>
        </row>
      </sheetData>
      <sheetData sheetId="6609">
        <row r="4">
          <cell r="A4" t="str">
            <v>BẢNG TÍNH TOÁN, ĐO BÓC KHỐI LƯỢNG HOÀN THÀNH ĐƯA VÀO QUYẾT TOÁN</v>
          </cell>
        </row>
      </sheetData>
      <sheetData sheetId="6610">
        <row r="4">
          <cell r="A4" t="str">
            <v>BẢNG TÍNH TOÁN, ĐO BÓC KHỐI LƯỢNG HOÀN THÀNH ĐƯA VÀO QUYẾT TOÁN</v>
          </cell>
        </row>
      </sheetData>
      <sheetData sheetId="6611">
        <row r="4">
          <cell r="A4" t="str">
            <v>BẢNG TÍNH TOÁN, ĐO BÓC KHỐI LƯỢNG HOÀN THÀNH ĐƯA VÀO QUYẾT TOÁN</v>
          </cell>
        </row>
      </sheetData>
      <sheetData sheetId="6612">
        <row r="4">
          <cell r="A4" t="str">
            <v>BẢNG TÍNH TOÁN, ĐO BÓC KHỐI LƯỢNG HOÀN THÀNH ĐƯA VÀO QUYẾT TOÁN</v>
          </cell>
        </row>
      </sheetData>
      <sheetData sheetId="6613">
        <row r="4">
          <cell r="A4" t="str">
            <v>BẢNG TÍNH TOÁN, ĐO BÓC KHỐI LƯỢNG HOÀN THÀNH ĐƯA VÀO QUYẾT TOÁN</v>
          </cell>
        </row>
      </sheetData>
      <sheetData sheetId="6614">
        <row r="4">
          <cell r="A4" t="str">
            <v>BẢNG TÍNH TOÁN, ĐO BÓC KHỐI LƯỢNG HOÀN THÀNH ĐƯA VÀO QUYẾT TOÁN</v>
          </cell>
        </row>
      </sheetData>
      <sheetData sheetId="6615">
        <row r="4">
          <cell r="A4" t="str">
            <v>BẢNG TÍNH TOÁN, ĐO BÓC KHỐI LƯỢNG HOÀN THÀNH ĐƯA VÀO QUYẾT TOÁN</v>
          </cell>
        </row>
      </sheetData>
      <sheetData sheetId="6616">
        <row r="4">
          <cell r="A4" t="str">
            <v>BẢNG TÍNH TOÁN, ĐO BÓC KHỐI LƯỢNG HOÀN THÀNH ĐƯA VÀO QUYẾT TOÁN</v>
          </cell>
        </row>
      </sheetData>
      <sheetData sheetId="6617">
        <row r="4">
          <cell r="A4" t="str">
            <v>BẢNG TÍNH TOÁN, ĐO BÓC KHỐI LƯỢNG HOÀN THÀNH ĐƯA VÀO QUYẾT TOÁN</v>
          </cell>
        </row>
      </sheetData>
      <sheetData sheetId="6618">
        <row r="4">
          <cell r="A4" t="str">
            <v>BẢNG TÍNH TOÁN, ĐO BÓC KHỐI LƯỢNG HOÀN THÀNH ĐƯA VÀO QUYẾT TOÁN</v>
          </cell>
        </row>
      </sheetData>
      <sheetData sheetId="6619">
        <row r="4">
          <cell r="A4" t="str">
            <v>BẢNG TÍNH TOÁN, ĐO BÓC KHỐI LƯỢNG HOÀN THÀNH ĐƯA VÀO QUYẾT TOÁN</v>
          </cell>
        </row>
      </sheetData>
      <sheetData sheetId="6620">
        <row r="9">
          <cell r="A9" t="str">
            <v>A</v>
          </cell>
        </row>
      </sheetData>
      <sheetData sheetId="6621">
        <row r="4">
          <cell r="A4" t="str">
            <v>BẢNG TÍNH TOÁN, ĐO BÓC KHỐI LƯỢNG HOÀN THÀNH ĐƯA VÀO QUYẾT TOÁN</v>
          </cell>
        </row>
      </sheetData>
      <sheetData sheetId="6622">
        <row r="4">
          <cell r="A4" t="str">
            <v>BẢNG TÍNH TOÁN, ĐO BÓC KHỐI LƯỢNG HOÀN THÀNH ĐƯA VÀO QUYẾT TOÁN</v>
          </cell>
        </row>
      </sheetData>
      <sheetData sheetId="6623">
        <row r="4">
          <cell r="A4" t="str">
            <v>BẢNG TÍNH TOÁN, ĐO BÓC KHỐI LƯỢNG HOÀN THÀNH ĐƯA VÀO QUYẾT TOÁN</v>
          </cell>
        </row>
      </sheetData>
      <sheetData sheetId="6624">
        <row r="9">
          <cell r="A9" t="str">
            <v>A</v>
          </cell>
        </row>
      </sheetData>
      <sheetData sheetId="6625">
        <row r="4">
          <cell r="A4" t="str">
            <v>BẢNG TÍNH TOÁN, ĐO BÓC KHỐI LƯỢNG HOÀN THÀNH ĐƯA VÀO QUYẾT TOÁN</v>
          </cell>
        </row>
      </sheetData>
      <sheetData sheetId="6626">
        <row r="4">
          <cell r="A4" t="str">
            <v>BẢNG TÍNH TOÁN, ĐO BÓC KHỐI LƯỢNG HOÀN THÀNH ĐƯA VÀO QUYẾT TOÁN</v>
          </cell>
        </row>
      </sheetData>
      <sheetData sheetId="6627">
        <row r="4">
          <cell r="A4" t="str">
            <v>BẢNG TÍNH TOÁN, ĐO BÓC KHỐI LƯỢNG HOÀN THÀNH ĐƯA VÀO QUYẾT TOÁN</v>
          </cell>
        </row>
      </sheetData>
      <sheetData sheetId="6628">
        <row r="4">
          <cell r="A4" t="str">
            <v>BẢNG TÍNH TOÁN, ĐO BÓC KHỐI LƯỢNG HOÀN THÀNH ĐƯA VÀO QUYẾT TOÁN</v>
          </cell>
        </row>
      </sheetData>
      <sheetData sheetId="6629">
        <row r="4">
          <cell r="A4" t="str">
            <v>BẢNG TÍNH TOÁN, ĐO BÓC KHỐI LƯỢNG HOÀN THÀNH ĐƯA VÀO QUYẾT TOÁN</v>
          </cell>
        </row>
      </sheetData>
      <sheetData sheetId="6630">
        <row r="4">
          <cell r="A4" t="str">
            <v>BẢNG TÍNH TOÁN, ĐO BÓC KHỐI LƯỢNG HOÀN THÀNH ĐƯA VÀO QUYẾT TOÁN</v>
          </cell>
        </row>
      </sheetData>
      <sheetData sheetId="6631">
        <row r="4">
          <cell r="A4" t="str">
            <v>BẢNG TÍNH TOÁN, ĐO BÓC KHỐI LƯỢNG HOÀN THÀNH ĐƯA VÀO QUYẾT TOÁN</v>
          </cell>
        </row>
      </sheetData>
      <sheetData sheetId="6632">
        <row r="4">
          <cell r="A4" t="str">
            <v>BẢNG TÍNH TOÁN, ĐO BÓC KHỐI LƯỢNG HOÀN THÀNH ĐƯA VÀO QUYẾT TOÁN</v>
          </cell>
        </row>
      </sheetData>
      <sheetData sheetId="6633">
        <row r="4">
          <cell r="A4" t="str">
            <v>BẢNG TÍNH TOÁN, ĐO BÓC KHỐI LƯỢNG HOÀN THÀNH ĐƯA VÀO QUYẾT TOÁN</v>
          </cell>
        </row>
      </sheetData>
      <sheetData sheetId="6634">
        <row r="4">
          <cell r="A4" t="str">
            <v>BẢNG TÍNH TOÁN, ĐO BÓC KHỐI LƯỢNG HOÀN THÀNH ĐƯA VÀO QUYẾT TOÁN</v>
          </cell>
        </row>
      </sheetData>
      <sheetData sheetId="6635">
        <row r="4">
          <cell r="A4" t="str">
            <v>BẢNG TÍNH TOÁN, ĐO BÓC KHỐI LƯỢNG HOÀN THÀNH ĐƯA VÀO QUYẾT TOÁN</v>
          </cell>
        </row>
      </sheetData>
      <sheetData sheetId="6636">
        <row r="4">
          <cell r="A4" t="str">
            <v>BẢNG TÍNH TOÁN, ĐO BÓC KHỐI LƯỢNG HOÀN THÀNH ĐƯA VÀO QUYẾT TOÁN</v>
          </cell>
        </row>
      </sheetData>
      <sheetData sheetId="6637">
        <row r="4">
          <cell r="A4" t="str">
            <v>BẢNG TÍNH TOÁN, ĐO BÓC KHỐI LƯỢNG HOÀN THÀNH ĐƯA VÀO QUYẾT TOÁN</v>
          </cell>
        </row>
      </sheetData>
      <sheetData sheetId="6638">
        <row r="4">
          <cell r="A4" t="str">
            <v>BẢNG TÍNH TOÁN, ĐO BÓC KHỐI LƯỢNG HOÀN THÀNH ĐƯA VÀO QUYẾT TOÁN</v>
          </cell>
        </row>
      </sheetData>
      <sheetData sheetId="6639">
        <row r="4">
          <cell r="A4" t="str">
            <v>BẢNG TÍNH TOÁN, ĐO BÓC KHỐI LƯỢNG HOÀN THÀNH ĐƯA VÀO QUYẾT TOÁN</v>
          </cell>
        </row>
      </sheetData>
      <sheetData sheetId="6640">
        <row r="4">
          <cell r="A4" t="str">
            <v>BẢNG TÍNH TOÁN, ĐO BÓC KHỐI LƯỢNG HOÀN THÀNH ĐƯA VÀO QUYẾT TOÁN</v>
          </cell>
        </row>
      </sheetData>
      <sheetData sheetId="6641">
        <row r="9">
          <cell r="A9" t="str">
            <v>A</v>
          </cell>
        </row>
      </sheetData>
      <sheetData sheetId="6642">
        <row r="4">
          <cell r="A4" t="str">
            <v>BẢNG TÍNH TOÁN, ĐO BÓC KHỐI LƯỢNG HOÀN THÀNH ĐƯA VÀO QUYẾT TOÁN</v>
          </cell>
        </row>
      </sheetData>
      <sheetData sheetId="6643">
        <row r="4">
          <cell r="A4" t="str">
            <v>BẢNG TÍNH TOÁN, ĐO BÓC KHỐI LƯỢNG HOÀN THÀNH ĐƯA VÀO QUYẾT TOÁN</v>
          </cell>
        </row>
      </sheetData>
      <sheetData sheetId="6644">
        <row r="4">
          <cell r="A4" t="str">
            <v>BẢNG TÍNH TOÁN, ĐO BÓC KHỐI LƯỢNG HOÀN THÀNH ĐƯA VÀO QUYẾT TOÁN</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4">
          <cell r="A4" t="str">
            <v>BẢNG TÍNH TOÁN, ĐO BÓC KHỐI LƯỢNG HOÀN THÀNH ĐƯA VÀO QUYẾT TOÁN</v>
          </cell>
        </row>
      </sheetData>
      <sheetData sheetId="6650">
        <row r="4">
          <cell r="A4" t="str">
            <v>BẢNG TÍNH TOÁN, ĐO BÓC KHỐI LƯỢNG HOÀN THÀNH ĐƯA VÀO QUYẾT TOÁN</v>
          </cell>
        </row>
      </sheetData>
      <sheetData sheetId="6651">
        <row r="9">
          <cell r="A9" t="str">
            <v>A</v>
          </cell>
        </row>
      </sheetData>
      <sheetData sheetId="6652">
        <row r="4">
          <cell r="A4" t="str">
            <v>BẢNG TÍNH TOÁN, ĐO BÓC KHỐI LƯỢNG HOÀN THÀNH ĐƯA VÀO QUYẾT TOÁN</v>
          </cell>
        </row>
      </sheetData>
      <sheetData sheetId="6653">
        <row r="9">
          <cell r="A9" t="str">
            <v>A</v>
          </cell>
        </row>
      </sheetData>
      <sheetData sheetId="6654">
        <row r="4">
          <cell r="A4" t="str">
            <v>BẢNG TÍNH TOÁN, ĐO BÓC KHỐI LƯỢNG HOÀN THÀNH ĐƯA VÀO QUYẾT TOÁN</v>
          </cell>
        </row>
      </sheetData>
      <sheetData sheetId="6655">
        <row r="9">
          <cell r="A9" t="str">
            <v>A</v>
          </cell>
        </row>
      </sheetData>
      <sheetData sheetId="6656">
        <row r="9">
          <cell r="A9" t="str">
            <v>A</v>
          </cell>
        </row>
      </sheetData>
      <sheetData sheetId="6657">
        <row r="4">
          <cell r="A4" t="str">
            <v>BẢNG TÍNH TOÁN, ĐO BÓC KHỐI LƯỢNG HOÀN THÀNH ĐƯA VÀO QUYẾT TOÁN</v>
          </cell>
        </row>
      </sheetData>
      <sheetData sheetId="6658">
        <row r="4">
          <cell r="A4" t="str">
            <v>BẢNG TÍNH TOÁN, ĐO BÓC KHỐI LƯỢNG HOÀN THÀNH ĐƯA VÀO QUYẾT TOÁN</v>
          </cell>
        </row>
      </sheetData>
      <sheetData sheetId="6659">
        <row r="4">
          <cell r="A4" t="str">
            <v>BẢNG TÍNH TOÁN, ĐO BÓC KHỐI LƯỢNG HOÀN THÀNH ĐƯA VÀO QUYẾT TOÁN</v>
          </cell>
        </row>
      </sheetData>
      <sheetData sheetId="6660">
        <row r="4">
          <cell r="A4" t="str">
            <v>BẢNG TÍNH TOÁN, ĐO BÓC KHỐI LƯỢNG HOÀN THÀNH ĐƯA VÀO QUYẾT TOÁN</v>
          </cell>
        </row>
      </sheetData>
      <sheetData sheetId="6661">
        <row r="4">
          <cell r="A4" t="str">
            <v>BẢNG TÍNH TOÁN, ĐO BÓC KHỐI LƯỢNG HOÀN THÀNH ĐƯA VÀO QUYẾT TOÁN</v>
          </cell>
        </row>
      </sheetData>
      <sheetData sheetId="6662">
        <row r="9">
          <cell r="A9" t="str">
            <v>A</v>
          </cell>
        </row>
      </sheetData>
      <sheetData sheetId="6663">
        <row r="9">
          <cell r="A9" t="str">
            <v>A</v>
          </cell>
        </row>
      </sheetData>
      <sheetData sheetId="6664">
        <row r="4">
          <cell r="A4" t="str">
            <v>BẢNG TÍNH TOÁN, ĐO BÓC KHỐI LƯỢNG HOÀN THÀNH ĐƯA VÀO QUYẾT TOÁN</v>
          </cell>
        </row>
      </sheetData>
      <sheetData sheetId="6665">
        <row r="9">
          <cell r="A9" t="str">
            <v>A</v>
          </cell>
        </row>
      </sheetData>
      <sheetData sheetId="6666">
        <row r="4">
          <cell r="A4" t="str">
            <v>BẢNG TÍNH TOÁN, ĐO BÓC KHỐI LƯỢNG HOÀN THÀNH ĐƯA VÀO QUYẾT TOÁN</v>
          </cell>
        </row>
      </sheetData>
      <sheetData sheetId="6667">
        <row r="4">
          <cell r="A4" t="str">
            <v>BẢNG TÍNH TOÁN, ĐO BÓC KHỐI LƯỢNG HOÀN THÀNH ĐƯA VÀO QUYẾT TOÁN</v>
          </cell>
        </row>
      </sheetData>
      <sheetData sheetId="6668">
        <row r="4">
          <cell r="A4" t="str">
            <v>BẢNG TÍNH TOÁN, ĐO BÓC KHỐI LƯỢNG HOÀN THÀNH ĐƯA VÀO QUYẾT TOÁN</v>
          </cell>
        </row>
      </sheetData>
      <sheetData sheetId="6669">
        <row r="4">
          <cell r="A4" t="str">
            <v>BẢNG TÍNH TOÁN, ĐO BÓC KHỐI LƯỢNG HOÀN THÀNH ĐƯA VÀO QUYẾT TOÁN</v>
          </cell>
        </row>
      </sheetData>
      <sheetData sheetId="6670">
        <row r="9">
          <cell r="A9" t="str">
            <v>A</v>
          </cell>
        </row>
      </sheetData>
      <sheetData sheetId="6671">
        <row r="4">
          <cell r="A4" t="str">
            <v>BẢNG TÍNH TOÁN, ĐO BÓC KHỐI LƯỢNG HOÀN THÀNH ĐƯA VÀO QUYẾT TOÁN</v>
          </cell>
        </row>
      </sheetData>
      <sheetData sheetId="6672">
        <row r="4">
          <cell r="A4" t="str">
            <v>BẢNG TÍNH TOÁN, ĐO BÓC KHỐI LƯỢNG HOÀN THÀNH ĐƯA VÀO QUYẾT TOÁN</v>
          </cell>
        </row>
      </sheetData>
      <sheetData sheetId="6673">
        <row r="4">
          <cell r="A4" t="str">
            <v>BẢNG TÍNH TOÁN, ĐO BÓC KHỐI LƯỢNG HOÀN THÀNH ĐƯA VÀO QUYẾT TOÁN</v>
          </cell>
        </row>
      </sheetData>
      <sheetData sheetId="6674">
        <row r="4">
          <cell r="A4" t="str">
            <v>BẢNG TÍNH TOÁN, ĐO BÓC KHỐI LƯỢNG HOÀN THÀNH ĐƯA VÀO QUYẾT TOÁN</v>
          </cell>
        </row>
      </sheetData>
      <sheetData sheetId="6675">
        <row r="9">
          <cell r="A9" t="str">
            <v>A</v>
          </cell>
        </row>
      </sheetData>
      <sheetData sheetId="6676">
        <row r="4">
          <cell r="A4" t="str">
            <v>BẢNG TÍNH TOÁN, ĐO BÓC KHỐI LƯỢNG HOÀN THÀNH ĐƯA VÀO QUYẾT TOÁN</v>
          </cell>
        </row>
      </sheetData>
      <sheetData sheetId="6677">
        <row r="4">
          <cell r="A4" t="str">
            <v>BẢNG TÍNH TOÁN, ĐO BÓC KHỐI LƯỢNG HOÀN THÀNH ĐƯA VÀO QUYẾT TOÁN</v>
          </cell>
        </row>
      </sheetData>
      <sheetData sheetId="6678">
        <row r="4">
          <cell r="A4" t="str">
            <v>BẢNG TÍNH TOÁN, ĐO BÓC KHỐI LƯỢNG HOÀN THÀNH ĐƯA VÀO QUYẾT TOÁN</v>
          </cell>
        </row>
      </sheetData>
      <sheetData sheetId="6679">
        <row r="9">
          <cell r="A9" t="str">
            <v>A</v>
          </cell>
        </row>
      </sheetData>
      <sheetData sheetId="6680">
        <row r="4">
          <cell r="A4" t="str">
            <v>BẢNG TÍNH TOÁN, ĐO BÓC KHỐI LƯỢNG HOÀN THÀNH ĐƯA VÀO QUYẾT TOÁN</v>
          </cell>
        </row>
      </sheetData>
      <sheetData sheetId="6681">
        <row r="4">
          <cell r="A4" t="str">
            <v>BẢNG TÍNH TOÁN, ĐO BÓC KHỐI LƯỢNG HOÀN THÀNH ĐƯA VÀO QUYẾT TOÁN</v>
          </cell>
        </row>
      </sheetData>
      <sheetData sheetId="6682">
        <row r="4">
          <cell r="A4" t="str">
            <v>BẢNG TÍNH TOÁN, ĐO BÓC KHỐI LƯỢNG HOÀN THÀNH ĐƯA VÀO QUYẾT TOÁN</v>
          </cell>
        </row>
      </sheetData>
      <sheetData sheetId="6683">
        <row r="4">
          <cell r="A4" t="str">
            <v>BẢNG TÍNH TOÁN, ĐO BÓC KHỐI LƯỢNG HOÀN THÀNH ĐƯA VÀO QUYẾT TOÁN</v>
          </cell>
        </row>
      </sheetData>
      <sheetData sheetId="6684">
        <row r="4">
          <cell r="A4" t="str">
            <v>BẢNG TÍNH TOÁN, ĐO BÓC KHỐI LƯỢNG HOÀN THÀNH ĐƯA VÀO QUYẾT TOÁN</v>
          </cell>
        </row>
      </sheetData>
      <sheetData sheetId="6685">
        <row r="4">
          <cell r="A4" t="str">
            <v>BẢNG TÍNH TOÁN, ĐO BÓC KHỐI LƯỢNG HOÀN THÀNH ĐƯA VÀO QUYẾT TOÁN</v>
          </cell>
        </row>
      </sheetData>
      <sheetData sheetId="6686">
        <row r="4">
          <cell r="A4" t="str">
            <v>BẢNG TÍNH TOÁN, ĐO BÓC KHỐI LƯỢNG HOÀN THÀNH ĐƯA VÀO QUYẾT TOÁN</v>
          </cell>
        </row>
      </sheetData>
      <sheetData sheetId="6687">
        <row r="4">
          <cell r="A4" t="str">
            <v>BẢNG TÍNH TOÁN, ĐO BÓC KHỐI LƯỢNG HOÀN THÀNH ĐƯA VÀO QUYẾT TOÁN</v>
          </cell>
        </row>
      </sheetData>
      <sheetData sheetId="6688">
        <row r="4">
          <cell r="A4" t="str">
            <v>BẢNG TÍNH TOÁN, ĐO BÓC KHỐI LƯỢNG HOÀN THÀNH ĐƯA VÀO QUYẾT TOÁN</v>
          </cell>
        </row>
      </sheetData>
      <sheetData sheetId="6689">
        <row r="4">
          <cell r="A4" t="str">
            <v>BẢNG TÍNH TOÁN, ĐO BÓC KHỐI LƯỢNG HOÀN THÀNH ĐƯA VÀO QUYẾT TOÁN</v>
          </cell>
        </row>
      </sheetData>
      <sheetData sheetId="6690">
        <row r="4">
          <cell r="A4" t="str">
            <v>BẢNG TÍNH TOÁN, ĐO BÓC KHỐI LƯỢNG HOÀN THÀNH ĐƯA VÀO QUYẾT TOÁN</v>
          </cell>
        </row>
      </sheetData>
      <sheetData sheetId="6691">
        <row r="9">
          <cell r="A9" t="str">
            <v>A</v>
          </cell>
        </row>
      </sheetData>
      <sheetData sheetId="6692">
        <row r="9">
          <cell r="A9" t="str">
            <v>A</v>
          </cell>
        </row>
      </sheetData>
      <sheetData sheetId="6693">
        <row r="9">
          <cell r="A9" t="str">
            <v>A</v>
          </cell>
        </row>
      </sheetData>
      <sheetData sheetId="6694">
        <row r="4">
          <cell r="A4" t="str">
            <v>BẢNG TÍNH TOÁN, ĐO BÓC KHỐI LƯỢNG HOÀN THÀNH ĐƯA VÀO QUYẾT TOÁN</v>
          </cell>
        </row>
      </sheetData>
      <sheetData sheetId="6695">
        <row r="4">
          <cell r="A4" t="str">
            <v>BẢNG TÍNH TOÁN, ĐO BÓC KHỐI LƯỢNG HOÀN THÀNH ĐƯA VÀO QUYẾT TOÁN</v>
          </cell>
        </row>
      </sheetData>
      <sheetData sheetId="6696">
        <row r="4">
          <cell r="A4" t="str">
            <v>BẢNG TÍNH TOÁN, ĐO BÓC KHỐI LƯỢNG HOÀN THÀNH ĐƯA VÀO QUYẾT TOÁN</v>
          </cell>
        </row>
      </sheetData>
      <sheetData sheetId="6697">
        <row r="4">
          <cell r="A4" t="str">
            <v>BẢNG TÍNH TOÁN, ĐO BÓC KHỐI LƯỢNG HOÀN THÀNH ĐƯA VÀO QUYẾT TOÁN</v>
          </cell>
        </row>
      </sheetData>
      <sheetData sheetId="6698">
        <row r="4">
          <cell r="A4" t="str">
            <v>BẢNG TÍNH TOÁN, ĐO BÓC KHỐI LƯỢNG HOÀN THÀNH ĐƯA VÀO QUYẾT TOÁN</v>
          </cell>
        </row>
      </sheetData>
      <sheetData sheetId="6699">
        <row r="9">
          <cell r="A9" t="str">
            <v>A</v>
          </cell>
        </row>
      </sheetData>
      <sheetData sheetId="6700">
        <row r="4">
          <cell r="A4" t="str">
            <v>BẢNG TÍNH TOÁN, ĐO BÓC KHỐI LƯỢNG HOÀN THÀNH ĐƯA VÀO QUYẾT TOÁN</v>
          </cell>
        </row>
      </sheetData>
      <sheetData sheetId="6701">
        <row r="9">
          <cell r="A9" t="str">
            <v>A</v>
          </cell>
        </row>
      </sheetData>
      <sheetData sheetId="6702">
        <row r="9">
          <cell r="A9" t="str">
            <v>A</v>
          </cell>
        </row>
      </sheetData>
      <sheetData sheetId="6703">
        <row r="9">
          <cell r="A9" t="str">
            <v>A</v>
          </cell>
        </row>
      </sheetData>
      <sheetData sheetId="6704">
        <row r="4">
          <cell r="A4" t="str">
            <v>BẢNG TÍNH TOÁN, ĐO BÓC KHỐI LƯỢNG HOÀN THÀNH ĐƯA VÀO QUYẾT TOÁN</v>
          </cell>
        </row>
      </sheetData>
      <sheetData sheetId="6705">
        <row r="4">
          <cell r="A4" t="str">
            <v>BẢNG TÍNH TOÁN, ĐO BÓC KHỐI LƯỢNG HOÀN THÀNH ĐƯA VÀO QUYẾT TOÁN</v>
          </cell>
        </row>
      </sheetData>
      <sheetData sheetId="6706">
        <row r="4">
          <cell r="A4" t="str">
            <v>BẢNG TÍNH TOÁN, ĐO BÓC KHỐI LƯỢNG HOÀN THÀNH ĐƯA VÀO QUYẾT TOÁN</v>
          </cell>
        </row>
      </sheetData>
      <sheetData sheetId="6707">
        <row r="4">
          <cell r="A4" t="str">
            <v>BẢNG TÍNH TOÁN, ĐO BÓC KHỐI LƯỢNG HOÀN THÀNH ĐƯA VÀO QUYẾT TOÁN</v>
          </cell>
        </row>
      </sheetData>
      <sheetData sheetId="6708">
        <row r="4">
          <cell r="A4" t="str">
            <v>BẢNG TÍNH TOÁN, ĐO BÓC KHỐI LƯỢNG HOÀN THÀNH ĐƯA VÀO QUYẾT TOÁN</v>
          </cell>
        </row>
      </sheetData>
      <sheetData sheetId="6709">
        <row r="9">
          <cell r="A9" t="str">
            <v>A</v>
          </cell>
        </row>
      </sheetData>
      <sheetData sheetId="6710">
        <row r="9">
          <cell r="A9" t="str">
            <v>A</v>
          </cell>
        </row>
      </sheetData>
      <sheetData sheetId="6711">
        <row r="4">
          <cell r="A4" t="str">
            <v>BẢNG TÍNH TOÁN, ĐO BÓC KHỐI LƯỢNG HOÀN THÀNH ĐƯA VÀO QUYẾT TOÁN</v>
          </cell>
        </row>
      </sheetData>
      <sheetData sheetId="6712">
        <row r="4">
          <cell r="A4" t="str">
            <v>BẢNG TÍNH TOÁN, ĐO BÓC KHỐI LƯỢNG HOÀN THÀNH ĐƯA VÀO QUYẾT TOÁN</v>
          </cell>
        </row>
      </sheetData>
      <sheetData sheetId="6713">
        <row r="9">
          <cell r="A9" t="str">
            <v>A</v>
          </cell>
        </row>
      </sheetData>
      <sheetData sheetId="6714">
        <row r="4">
          <cell r="A4" t="str">
            <v>BẢNG TÍNH TOÁN, ĐO BÓC KHỐI LƯỢNG HOÀN THÀNH ĐƯA VÀO QUYẾT TOÁN</v>
          </cell>
        </row>
      </sheetData>
      <sheetData sheetId="6715">
        <row r="4">
          <cell r="A4" t="str">
            <v>BẢNG TÍNH TOÁN, ĐO BÓC KHỐI LƯỢNG HOÀN THÀNH ĐƯA VÀO QUYẾT TOÁN</v>
          </cell>
        </row>
      </sheetData>
      <sheetData sheetId="6716">
        <row r="9">
          <cell r="A9" t="str">
            <v>A</v>
          </cell>
        </row>
      </sheetData>
      <sheetData sheetId="6717">
        <row r="4">
          <cell r="A4" t="str">
            <v>BẢNG TÍNH TOÁN, ĐO BÓC KHỐI LƯỢNG HOÀN THÀNH ĐƯA VÀO QUYẾT TOÁN</v>
          </cell>
        </row>
      </sheetData>
      <sheetData sheetId="6718">
        <row r="4">
          <cell r="A4" t="str">
            <v>BẢNG TÍNH TOÁN, ĐO BÓC KHỐI LƯỢNG HOÀN THÀNH ĐƯA VÀO QUYẾT TOÁN</v>
          </cell>
        </row>
      </sheetData>
      <sheetData sheetId="6719">
        <row r="4">
          <cell r="A4" t="str">
            <v>BẢNG TÍNH TOÁN, ĐO BÓC KHỐI LƯỢNG HOÀN THÀNH ĐƯA VÀO QUYẾT TOÁN</v>
          </cell>
        </row>
      </sheetData>
      <sheetData sheetId="6720">
        <row r="9">
          <cell r="A9" t="str">
            <v>A</v>
          </cell>
        </row>
      </sheetData>
      <sheetData sheetId="6721">
        <row r="9">
          <cell r="A9" t="str">
            <v>A</v>
          </cell>
        </row>
      </sheetData>
      <sheetData sheetId="6722">
        <row r="4">
          <cell r="A4" t="str">
            <v>BẢNG TÍNH TOÁN, ĐO BÓC KHỐI LƯỢNG HOÀN THÀNH ĐƯA VÀO QUYẾT TOÁN</v>
          </cell>
        </row>
      </sheetData>
      <sheetData sheetId="6723">
        <row r="4">
          <cell r="A4" t="str">
            <v>BẢNG TÍNH TOÁN, ĐO BÓC KHỐI LƯỢNG HOÀN THÀNH ĐƯA VÀO QUYẾT TOÁN</v>
          </cell>
        </row>
      </sheetData>
      <sheetData sheetId="6724">
        <row r="9">
          <cell r="A9" t="str">
            <v>A</v>
          </cell>
        </row>
      </sheetData>
      <sheetData sheetId="6725">
        <row r="4">
          <cell r="A4" t="str">
            <v>BẢNG TÍNH TOÁN, ĐO BÓC KHỐI LƯỢNG HOÀN THÀNH ĐƯA VÀO QUYẾT TOÁN</v>
          </cell>
        </row>
      </sheetData>
      <sheetData sheetId="6726">
        <row r="4">
          <cell r="A4" t="str">
            <v>BẢNG TÍNH TOÁN, ĐO BÓC KHỐI LƯỢNG HOÀN THÀNH ĐƯA VÀO QUYẾT TOÁN</v>
          </cell>
        </row>
      </sheetData>
      <sheetData sheetId="6727">
        <row r="9">
          <cell r="A9" t="str">
            <v>A</v>
          </cell>
        </row>
      </sheetData>
      <sheetData sheetId="6728">
        <row r="4">
          <cell r="A4" t="str">
            <v>BẢNG TÍNH TOÁN, ĐO BÓC KHỐI LƯỢNG HOÀN THÀNH ĐƯA VÀO QUYẾT TOÁN</v>
          </cell>
        </row>
      </sheetData>
      <sheetData sheetId="6729">
        <row r="4">
          <cell r="A4" t="str">
            <v>BẢNG TÍNH TOÁN, ĐO BÓC KHỐI LƯỢNG HOÀN THÀNH ĐƯA VÀO QUYẾT TOÁN</v>
          </cell>
        </row>
      </sheetData>
      <sheetData sheetId="6730">
        <row r="4">
          <cell r="A4" t="str">
            <v>BẢNG TÍNH TOÁN, ĐO BÓC KHỐI LƯỢNG HOÀN THÀNH ĐƯA VÀO QUYẾT TOÁN</v>
          </cell>
        </row>
      </sheetData>
      <sheetData sheetId="6731">
        <row r="9">
          <cell r="A9" t="str">
            <v>A</v>
          </cell>
        </row>
      </sheetData>
      <sheetData sheetId="6732">
        <row r="4">
          <cell r="A4" t="str">
            <v>BẢNG TÍNH TOÁN, ĐO BÓC KHỐI LƯỢNG HOÀN THÀNH ĐƯA VÀO QUYẾT TOÁN</v>
          </cell>
        </row>
      </sheetData>
      <sheetData sheetId="6733">
        <row r="4">
          <cell r="A4" t="str">
            <v>BẢNG TÍNH TOÁN, ĐO BÓC KHỐI LƯỢNG HOÀN THÀNH ĐƯA VÀO QUYẾT TOÁN</v>
          </cell>
        </row>
      </sheetData>
      <sheetData sheetId="6734">
        <row r="4">
          <cell r="A4" t="str">
            <v>BẢNG TÍNH TOÁN, ĐO BÓC KHỐI LƯỢNG HOÀN THÀNH ĐƯA VÀO QUYẾT TOÁN</v>
          </cell>
        </row>
      </sheetData>
      <sheetData sheetId="6735">
        <row r="4">
          <cell r="A4" t="str">
            <v>BẢNG TÍNH TOÁN, ĐO BÓC KHỐI LƯỢNG HOÀN THÀNH ĐƯA VÀO QUYẾT TOÁN</v>
          </cell>
        </row>
      </sheetData>
      <sheetData sheetId="6736">
        <row r="4">
          <cell r="A4" t="str">
            <v>BẢNG TÍNH TOÁN, ĐO BÓC KHỐI LƯỢNG HOÀN THÀNH ĐƯA VÀO QUYẾT TOÁN</v>
          </cell>
        </row>
      </sheetData>
      <sheetData sheetId="6737">
        <row r="4">
          <cell r="A4" t="str">
            <v>BẢNG TÍNH TOÁN, ĐO BÓC KHỐI LƯỢNG HOÀN THÀNH ĐƯA VÀO QUYẾT TOÁN</v>
          </cell>
        </row>
      </sheetData>
      <sheetData sheetId="6738">
        <row r="4">
          <cell r="A4" t="str">
            <v>BẢNG TÍNH TOÁN, ĐO BÓC KHỐI LƯỢNG HOÀN THÀNH ĐƯA VÀO QUYẾT TOÁN</v>
          </cell>
        </row>
      </sheetData>
      <sheetData sheetId="6739">
        <row r="4">
          <cell r="A4" t="str">
            <v>BẢNG TÍNH TOÁN, ĐO BÓC KHỐI LƯỢNG HOÀN THÀNH ĐƯA VÀO QUYẾT TOÁN</v>
          </cell>
        </row>
      </sheetData>
      <sheetData sheetId="6740">
        <row r="4">
          <cell r="A4" t="str">
            <v>BẢNG TÍNH TOÁN, ĐO BÓC KHỐI LƯỢNG HOÀN THÀNH ĐƯA VÀO QUYẾT TOÁN</v>
          </cell>
        </row>
      </sheetData>
      <sheetData sheetId="6741">
        <row r="4">
          <cell r="A4" t="str">
            <v>BẢNG TÍNH TOÁN, ĐO BÓC KHỐI LƯỢNG HOÀN THÀNH ĐƯA VÀO QUYẾT TOÁN</v>
          </cell>
        </row>
      </sheetData>
      <sheetData sheetId="6742">
        <row r="9">
          <cell r="A9" t="str">
            <v>A</v>
          </cell>
        </row>
      </sheetData>
      <sheetData sheetId="6743">
        <row r="4">
          <cell r="A4" t="str">
            <v>BẢNG TÍNH TOÁN, ĐO BÓC KHỐI LƯỢNG HOÀN THÀNH ĐƯA VÀO QUYẾT TOÁN</v>
          </cell>
        </row>
      </sheetData>
      <sheetData sheetId="6744">
        <row r="4">
          <cell r="A4" t="str">
            <v>BẢNG TÍNH TOÁN, ĐO BÓC KHỐI LƯỢNG HOÀN THÀNH ĐƯA VÀO QUYẾT TOÁN</v>
          </cell>
        </row>
      </sheetData>
      <sheetData sheetId="6745">
        <row r="4">
          <cell r="A4" t="str">
            <v>BẢNG TÍNH TOÁN, ĐO BÓC KHỐI LƯỢNG HOÀN THÀNH ĐƯA VÀO QUYẾT TOÁN</v>
          </cell>
        </row>
      </sheetData>
      <sheetData sheetId="6746">
        <row r="4">
          <cell r="A4" t="str">
            <v>BẢNG TÍNH TOÁN, ĐO BÓC KHỐI LƯỢNG HOÀN THÀNH ĐƯA VÀO QUYẾT TOÁN</v>
          </cell>
        </row>
      </sheetData>
      <sheetData sheetId="6747">
        <row r="4">
          <cell r="A4" t="str">
            <v>BẢNG TÍNH TOÁN, ĐO BÓC KHỐI LƯỢNG HOÀN THÀNH ĐƯA VÀO QUYẾT TOÁN</v>
          </cell>
        </row>
      </sheetData>
      <sheetData sheetId="6748">
        <row r="4">
          <cell r="A4" t="str">
            <v>BẢNG TÍNH TOÁN, ĐO BÓC KHỐI LƯỢNG HOÀN THÀNH ĐƯA VÀO QUYẾT TOÁN</v>
          </cell>
        </row>
      </sheetData>
      <sheetData sheetId="6749">
        <row r="4">
          <cell r="A4" t="str">
            <v>BẢNG TÍNH TOÁN, ĐO BÓC KHỐI LƯỢNG HOÀN THÀNH ĐƯA VÀO QUYẾT TOÁN</v>
          </cell>
        </row>
      </sheetData>
      <sheetData sheetId="6750">
        <row r="4">
          <cell r="A4" t="str">
            <v>BẢNG TÍNH TOÁN, ĐO BÓC KHỐI LƯỢNG HOÀN THÀNH ĐƯA VÀO QUYẾT TOÁN</v>
          </cell>
        </row>
      </sheetData>
      <sheetData sheetId="6751">
        <row r="4">
          <cell r="A4" t="str">
            <v>BẢNG TÍNH TOÁN, ĐO BÓC KHỐI LƯỢNG HOÀN THÀNH ĐƯA VÀO QUYẾT TOÁN</v>
          </cell>
        </row>
      </sheetData>
      <sheetData sheetId="6752">
        <row r="4">
          <cell r="A4" t="str">
            <v>BẢNG TÍNH TOÁN, ĐO BÓC KHỐI LƯỢNG HOÀN THÀNH ĐƯA VÀO QUYẾT TOÁN</v>
          </cell>
        </row>
      </sheetData>
      <sheetData sheetId="6753">
        <row r="4">
          <cell r="A4" t="str">
            <v>BẢNG TÍNH TOÁN, ĐO BÓC KHỐI LƯỢNG HOÀN THÀNH ĐƯA VÀO QUYẾT TOÁN</v>
          </cell>
        </row>
      </sheetData>
      <sheetData sheetId="6754">
        <row r="4">
          <cell r="A4" t="str">
            <v>BẢNG TÍNH TOÁN, ĐO BÓC KHỐI LƯỢNG HOÀN THÀNH ĐƯA VÀO QUYẾT TOÁN</v>
          </cell>
        </row>
      </sheetData>
      <sheetData sheetId="6755">
        <row r="4">
          <cell r="A4" t="str">
            <v>BẢNG TÍNH TOÁN, ĐO BÓC KHỐI LƯỢNG HOÀN THÀNH ĐƯA VÀO QUYẾT TOÁN</v>
          </cell>
        </row>
      </sheetData>
      <sheetData sheetId="6756">
        <row r="9">
          <cell r="A9" t="str">
            <v>A</v>
          </cell>
        </row>
      </sheetData>
      <sheetData sheetId="6757">
        <row r="4">
          <cell r="A4" t="str">
            <v>BẢNG TÍNH TOÁN, ĐO BÓC KHỐI LƯỢNG HOÀN THÀNH ĐƯA VÀO QUYẾT TOÁN</v>
          </cell>
        </row>
      </sheetData>
      <sheetData sheetId="6758">
        <row r="4">
          <cell r="A4" t="str">
            <v>BẢNG TÍNH TOÁN, ĐO BÓC KHỐI LƯỢNG HOÀN THÀNH ĐƯA VÀO QUYẾT TOÁN</v>
          </cell>
        </row>
      </sheetData>
      <sheetData sheetId="6759">
        <row r="9">
          <cell r="A9" t="str">
            <v>A</v>
          </cell>
        </row>
      </sheetData>
      <sheetData sheetId="6760">
        <row r="9">
          <cell r="A9" t="str">
            <v>A</v>
          </cell>
        </row>
      </sheetData>
      <sheetData sheetId="6761">
        <row r="9">
          <cell r="A9" t="str">
            <v>A</v>
          </cell>
        </row>
      </sheetData>
      <sheetData sheetId="6762">
        <row r="4">
          <cell r="A4" t="str">
            <v>BẢNG TÍNH TOÁN, ĐO BÓC KHỐI LƯỢNG HOÀN THÀNH ĐƯA VÀO QUYẾT TOÁN</v>
          </cell>
        </row>
      </sheetData>
      <sheetData sheetId="6763">
        <row r="9">
          <cell r="A9" t="str">
            <v>A</v>
          </cell>
        </row>
      </sheetData>
      <sheetData sheetId="6764">
        <row r="4">
          <cell r="A4" t="str">
            <v>BẢNG TÍNH TOÁN, ĐO BÓC KHỐI LƯỢNG HOÀN THÀNH ĐƯA VÀO QUYẾT TOÁN</v>
          </cell>
        </row>
      </sheetData>
      <sheetData sheetId="6765">
        <row r="9">
          <cell r="A9" t="str">
            <v>A</v>
          </cell>
        </row>
      </sheetData>
      <sheetData sheetId="6766">
        <row r="4">
          <cell r="A4" t="str">
            <v>BẢNG TÍNH TOÁN, ĐO BÓC KHỐI LƯỢNG HOÀN THÀNH ĐƯA VÀO QUYẾT TOÁN</v>
          </cell>
        </row>
      </sheetData>
      <sheetData sheetId="6767">
        <row r="9">
          <cell r="A9" t="str">
            <v>A</v>
          </cell>
        </row>
      </sheetData>
      <sheetData sheetId="6768">
        <row r="4">
          <cell r="A4" t="str">
            <v>BẢNG TÍNH TOÁN, ĐO BÓC KHỐI LƯỢNG HOÀN THÀNH ĐƯA VÀO QUYẾT TOÁN</v>
          </cell>
        </row>
      </sheetData>
      <sheetData sheetId="6769">
        <row r="9">
          <cell r="A9" t="str">
            <v>A</v>
          </cell>
        </row>
      </sheetData>
      <sheetData sheetId="6770">
        <row r="9">
          <cell r="A9" t="str">
            <v>A</v>
          </cell>
        </row>
      </sheetData>
      <sheetData sheetId="6771">
        <row r="4">
          <cell r="A4" t="str">
            <v>BẢNG TÍNH TOÁN, ĐO BÓC KHỐI LƯỢNG HOÀN THÀNH ĐƯA VÀO QUYẾT TOÁN</v>
          </cell>
        </row>
      </sheetData>
      <sheetData sheetId="6772">
        <row r="9">
          <cell r="A9" t="str">
            <v>A</v>
          </cell>
        </row>
      </sheetData>
      <sheetData sheetId="6773">
        <row r="4">
          <cell r="A4" t="str">
            <v>BẢNG TÍNH TOÁN, ĐO BÓC KHỐI LƯỢNG HOÀN THÀNH ĐƯA VÀO QUYẾT TOÁN</v>
          </cell>
        </row>
      </sheetData>
      <sheetData sheetId="6774">
        <row r="4">
          <cell r="A4" t="str">
            <v>BẢNG TÍNH TOÁN, ĐO BÓC KHỐI LƯỢNG HOÀN THÀNH ĐƯA VÀO QUYẾT TOÁN</v>
          </cell>
        </row>
      </sheetData>
      <sheetData sheetId="6775">
        <row r="4">
          <cell r="A4" t="str">
            <v>BẢNG TÍNH TOÁN, ĐO BÓC KHỐI LƯỢNG HOÀN THÀNH ĐƯA VÀO QUYẾT TOÁN</v>
          </cell>
        </row>
      </sheetData>
      <sheetData sheetId="6776">
        <row r="9">
          <cell r="A9" t="str">
            <v>A</v>
          </cell>
        </row>
      </sheetData>
      <sheetData sheetId="6777">
        <row r="4">
          <cell r="A4" t="str">
            <v>BẢNG TÍNH TOÁN, ĐO BÓC KHỐI LƯỢNG HOÀN THÀNH ĐƯA VÀO QUYẾT TOÁN</v>
          </cell>
        </row>
      </sheetData>
      <sheetData sheetId="6778">
        <row r="4">
          <cell r="A4" t="str">
            <v>BẢNG TÍNH TOÁN, ĐO BÓC KHỐI LƯỢNG HOÀN THÀNH ĐƯA VÀO QUYẾT TOÁN</v>
          </cell>
        </row>
      </sheetData>
      <sheetData sheetId="6779">
        <row r="9">
          <cell r="A9" t="str">
            <v>A</v>
          </cell>
        </row>
      </sheetData>
      <sheetData sheetId="6780">
        <row r="4">
          <cell r="A4" t="str">
            <v>BẢNG TÍNH TOÁN, ĐO BÓC KHỐI LƯỢNG HOÀN THÀNH ĐƯA VÀO QUYẾT TOÁN</v>
          </cell>
        </row>
      </sheetData>
      <sheetData sheetId="6781">
        <row r="4">
          <cell r="A4" t="str">
            <v>BẢNG TÍNH TOÁN, ĐO BÓC KHỐI LƯỢNG HOÀN THÀNH ĐƯA VÀO QUYẾT TOÁN</v>
          </cell>
        </row>
      </sheetData>
      <sheetData sheetId="6782">
        <row r="4">
          <cell r="A4" t="str">
            <v>BẢNG TÍNH TOÁN, ĐO BÓC KHỐI LƯỢNG HOÀN THÀNH ĐƯA VÀO QUYẾT TOÁN</v>
          </cell>
        </row>
      </sheetData>
      <sheetData sheetId="6783">
        <row r="4">
          <cell r="A4" t="str">
            <v>BẢNG TÍNH TOÁN, ĐO BÓC KHỐI LƯỢNG HOÀN THÀNH ĐƯA VÀO QUYẾT TOÁN</v>
          </cell>
        </row>
      </sheetData>
      <sheetData sheetId="6784">
        <row r="4">
          <cell r="A4" t="str">
            <v>BẢNG TÍNH TOÁN, ĐO BÓC KHỐI LƯỢNG HOÀN THÀNH ĐƯA VÀO QUYẾT TOÁN</v>
          </cell>
        </row>
      </sheetData>
      <sheetData sheetId="6785">
        <row r="4">
          <cell r="A4" t="str">
            <v>BẢNG TÍNH TOÁN, ĐO BÓC KHỐI LƯỢNG HOÀN THÀNH ĐƯA VÀO QUYẾT TOÁN</v>
          </cell>
        </row>
      </sheetData>
      <sheetData sheetId="6786">
        <row r="9">
          <cell r="A9" t="str">
            <v>A</v>
          </cell>
        </row>
      </sheetData>
      <sheetData sheetId="6787">
        <row r="9">
          <cell r="A9" t="str">
            <v>A</v>
          </cell>
        </row>
      </sheetData>
      <sheetData sheetId="6788">
        <row r="9">
          <cell r="A9" t="str">
            <v>A</v>
          </cell>
        </row>
      </sheetData>
      <sheetData sheetId="6789">
        <row r="4">
          <cell r="A4" t="str">
            <v>BẢNG TÍNH TOÁN, ĐO BÓC KHỐI LƯỢNG HOÀN THÀNH ĐƯA VÀO QUYẾT TOÁN</v>
          </cell>
        </row>
      </sheetData>
      <sheetData sheetId="6790">
        <row r="4">
          <cell r="A4" t="str">
            <v>BẢNG TÍNH TOÁN, ĐO BÓC KHỐI LƯỢNG HOÀN THÀNH ĐƯA VÀO QUYẾT TOÁN</v>
          </cell>
        </row>
      </sheetData>
      <sheetData sheetId="6791">
        <row r="4">
          <cell r="A4" t="str">
            <v>BẢNG TÍNH TOÁN, ĐO BÓC KHỐI LƯỢNG HOÀN THÀNH ĐƯA VÀO QUYẾT TOÁN</v>
          </cell>
        </row>
      </sheetData>
      <sheetData sheetId="6792">
        <row r="4">
          <cell r="A4" t="str">
            <v>BẢNG TÍNH TOÁN, ĐO BÓC KHỐI LƯỢNG HOÀN THÀNH ĐƯA VÀO QUYẾT TOÁN</v>
          </cell>
        </row>
      </sheetData>
      <sheetData sheetId="6793">
        <row r="4">
          <cell r="A4" t="str">
            <v>BẢNG TÍNH TOÁN, ĐO BÓC KHỐI LƯỢNG HOÀN THÀNH ĐƯA VÀO QUYẾT TOÁN</v>
          </cell>
        </row>
      </sheetData>
      <sheetData sheetId="6794">
        <row r="4">
          <cell r="A4" t="str">
            <v>BẢNG TÍNH TOÁN, ĐO BÓC KHỐI LƯỢNG HOÀN THÀNH ĐƯA VÀO QUYẾT TOÁN</v>
          </cell>
        </row>
      </sheetData>
      <sheetData sheetId="6795">
        <row r="4">
          <cell r="A4" t="str">
            <v>BẢNG TÍNH TOÁN, ĐO BÓC KHỐI LƯỢNG HOÀN THÀNH ĐƯA VÀO QUYẾT TOÁN</v>
          </cell>
        </row>
      </sheetData>
      <sheetData sheetId="6796">
        <row r="4">
          <cell r="A4" t="str">
            <v>BẢNG TÍNH TOÁN, ĐO BÓC KHỐI LƯỢNG HOÀN THÀNH ĐƯA VÀO QUYẾT TOÁN</v>
          </cell>
        </row>
      </sheetData>
      <sheetData sheetId="6797">
        <row r="4">
          <cell r="A4" t="str">
            <v>BẢNG TÍNH TOÁN, ĐO BÓC KHỐI LƯỢNG HOÀN THÀNH ĐƯA VÀO QUYẾT TOÁN</v>
          </cell>
        </row>
      </sheetData>
      <sheetData sheetId="6798">
        <row r="4">
          <cell r="A4" t="str">
            <v>BẢNG TÍNH TOÁN, ĐO BÓC KHỐI LƯỢNG HOÀN THÀNH ĐƯA VÀO QUYẾT TOÁN</v>
          </cell>
        </row>
      </sheetData>
      <sheetData sheetId="6799">
        <row r="4">
          <cell r="A4" t="str">
            <v>BẢNG TÍNH TOÁN, ĐO BÓC KHỐI LƯỢNG HOÀN THÀNH ĐƯA VÀO QUYẾT TOÁN</v>
          </cell>
        </row>
      </sheetData>
      <sheetData sheetId="6800">
        <row r="4">
          <cell r="A4" t="str">
            <v>BẢNG TÍNH TOÁN, ĐO BÓC KHỐI LƯỢNG HOÀN THÀNH ĐƯA VÀO QUYẾT TOÁN</v>
          </cell>
        </row>
      </sheetData>
      <sheetData sheetId="6801">
        <row r="4">
          <cell r="A4" t="str">
            <v>BẢNG TÍNH TOÁN, ĐO BÓC KHỐI LƯỢNG HOÀN THÀNH ĐƯA VÀO QUYẾT TOÁN</v>
          </cell>
        </row>
      </sheetData>
      <sheetData sheetId="6802">
        <row r="4">
          <cell r="A4" t="str">
            <v>BẢNG TÍNH TOÁN, ĐO BÓC KHỐI LƯỢNG HOÀN THÀNH ĐƯA VÀO QUYẾT TOÁN</v>
          </cell>
        </row>
      </sheetData>
      <sheetData sheetId="6803">
        <row r="4">
          <cell r="A4" t="str">
            <v>BẢNG TÍNH TOÁN, ĐO BÓC KHỐI LƯỢNG HOÀN THÀNH ĐƯA VÀO QUYẾT TOÁN</v>
          </cell>
        </row>
      </sheetData>
      <sheetData sheetId="6804">
        <row r="9">
          <cell r="A9" t="str">
            <v>A</v>
          </cell>
        </row>
      </sheetData>
      <sheetData sheetId="6805">
        <row r="4">
          <cell r="A4" t="str">
            <v>BẢNG TÍNH TOÁN, ĐO BÓC KHỐI LƯỢNG HOÀN THÀNH ĐƯA VÀO QUYẾT TOÁN</v>
          </cell>
        </row>
      </sheetData>
      <sheetData sheetId="6806">
        <row r="4">
          <cell r="A4" t="str">
            <v>BẢNG TÍNH TOÁN, ĐO BÓC KHỐI LƯỢNG HOÀN THÀNH ĐƯA VÀO QUYẾT TOÁN</v>
          </cell>
        </row>
      </sheetData>
      <sheetData sheetId="6807">
        <row r="4">
          <cell r="A4" t="str">
            <v>BẢNG TÍNH TOÁN, ĐO BÓC KHỐI LƯỢNG HOÀN THÀNH ĐƯA VÀO QUYẾT TOÁN</v>
          </cell>
        </row>
      </sheetData>
      <sheetData sheetId="6808">
        <row r="9">
          <cell r="A9" t="str">
            <v>A</v>
          </cell>
        </row>
      </sheetData>
      <sheetData sheetId="6809">
        <row r="4">
          <cell r="A4" t="str">
            <v>BẢNG TÍNH TOÁN, ĐO BÓC KHỐI LƯỢNG HOÀN THÀNH ĐƯA VÀO QUYẾT TOÁN</v>
          </cell>
        </row>
      </sheetData>
      <sheetData sheetId="6810">
        <row r="4">
          <cell r="A4" t="str">
            <v>BẢNG TÍNH TOÁN, ĐO BÓC KHỐI LƯỢNG HOÀN THÀNH ĐƯA VÀO QUYẾT TOÁN</v>
          </cell>
        </row>
      </sheetData>
      <sheetData sheetId="6811">
        <row r="9">
          <cell r="A9" t="str">
            <v>A</v>
          </cell>
        </row>
      </sheetData>
      <sheetData sheetId="6812">
        <row r="4">
          <cell r="A4" t="str">
            <v>BẢNG TÍNH TOÁN, ĐO BÓC KHỐI LƯỢNG HOÀN THÀNH ĐƯA VÀO QUYẾT TOÁN</v>
          </cell>
        </row>
      </sheetData>
      <sheetData sheetId="6813">
        <row r="4">
          <cell r="A4" t="str">
            <v>BẢNG TÍNH TOÁN, ĐO BÓC KHỐI LƯỢNG HOÀN THÀNH ĐƯA VÀO QUYẾT TOÁN</v>
          </cell>
        </row>
      </sheetData>
      <sheetData sheetId="6814">
        <row r="4">
          <cell r="A4" t="str">
            <v>BẢNG TÍNH TOÁN, ĐO BÓC KHỐI LƯỢNG HOÀN THÀNH ĐƯA VÀO QUYẾT TOÁN</v>
          </cell>
        </row>
      </sheetData>
      <sheetData sheetId="6815">
        <row r="9">
          <cell r="A9" t="str">
            <v>A</v>
          </cell>
        </row>
      </sheetData>
      <sheetData sheetId="6816">
        <row r="9">
          <cell r="A9" t="str">
            <v>A</v>
          </cell>
        </row>
      </sheetData>
      <sheetData sheetId="6817">
        <row r="4">
          <cell r="A4" t="str">
            <v>BẢNG TÍNH TOÁN, ĐO BÓC KHỐI LƯỢNG HOÀN THÀNH ĐƯA VÀO QUYẾT TOÁN</v>
          </cell>
        </row>
      </sheetData>
      <sheetData sheetId="6818">
        <row r="9">
          <cell r="A9" t="str">
            <v>A</v>
          </cell>
        </row>
      </sheetData>
      <sheetData sheetId="6819">
        <row r="4">
          <cell r="A4" t="str">
            <v>BẢNG TÍNH TOÁN, ĐO BÓC KHỐI LƯỢNG HOÀN THÀNH ĐƯA VÀO QUYẾT TOÁN</v>
          </cell>
        </row>
      </sheetData>
      <sheetData sheetId="6820">
        <row r="4">
          <cell r="A4" t="str">
            <v>BẢNG TÍNH TOÁN, ĐO BÓC KHỐI LƯỢNG HOÀN THÀNH ĐƯA VÀO QUYẾT TOÁN</v>
          </cell>
        </row>
      </sheetData>
      <sheetData sheetId="6821">
        <row r="9">
          <cell r="A9" t="str">
            <v>A</v>
          </cell>
        </row>
      </sheetData>
      <sheetData sheetId="6822">
        <row r="4">
          <cell r="A4" t="str">
            <v>BẢNG TÍNH TOÁN, ĐO BÓC KHỐI LƯỢNG HOÀN THÀNH ĐƯA VÀO QUYẾT TOÁN</v>
          </cell>
        </row>
      </sheetData>
      <sheetData sheetId="6823">
        <row r="9">
          <cell r="A9" t="str">
            <v>A</v>
          </cell>
        </row>
      </sheetData>
      <sheetData sheetId="6824">
        <row r="4">
          <cell r="A4" t="str">
            <v>BẢNG TÍNH TOÁN, ĐO BÓC KHỐI LƯỢNG HOÀN THÀNH ĐƯA VÀO QUYẾT TOÁN</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4">
          <cell r="A4" t="str">
            <v>BẢNG TÍNH TOÁN, ĐO BÓC KHỐI LƯỢNG HOÀN THÀNH ĐƯA VÀO QUYẾT TOÁN</v>
          </cell>
        </row>
      </sheetData>
      <sheetData sheetId="6830">
        <row r="4">
          <cell r="A4" t="str">
            <v>BẢNG TÍNH TOÁN, ĐO BÓC KHỐI LƯỢNG HOÀN THÀNH ĐƯA VÀO QUYẾT TOÁN</v>
          </cell>
        </row>
      </sheetData>
      <sheetData sheetId="6831">
        <row r="9">
          <cell r="A9" t="str">
            <v>A</v>
          </cell>
        </row>
      </sheetData>
      <sheetData sheetId="6832">
        <row r="4">
          <cell r="A4" t="str">
            <v>BẢNG TÍNH TOÁN, ĐO BÓC KHỐI LƯỢNG HOÀN THÀNH ĐƯA VÀO QUYẾT TOÁN</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4">
          <cell r="A4" t="str">
            <v>BẢNG TÍNH TOÁN, ĐO BÓC KHỐI LƯỢNG HOÀN THÀNH ĐƯA VÀO QUYẾT TOÁN</v>
          </cell>
        </row>
      </sheetData>
      <sheetData sheetId="6838">
        <row r="9">
          <cell r="A9" t="str">
            <v>A</v>
          </cell>
        </row>
      </sheetData>
      <sheetData sheetId="6839">
        <row r="4">
          <cell r="A4" t="str">
            <v>BẢNG TÍNH TOÁN, ĐO BÓC KHỐI LƯỢNG HOÀN THÀNH ĐƯA VÀO QUYẾT TOÁN</v>
          </cell>
        </row>
      </sheetData>
      <sheetData sheetId="6840">
        <row r="9">
          <cell r="A9" t="str">
            <v>A</v>
          </cell>
        </row>
      </sheetData>
      <sheetData sheetId="6841">
        <row r="4">
          <cell r="A4" t="str">
            <v>BẢNG TÍNH TOÁN, ĐO BÓC KHỐI LƯỢNG HOÀN THÀNH ĐƯA VÀO QUYẾT TOÁN</v>
          </cell>
        </row>
      </sheetData>
      <sheetData sheetId="6842">
        <row r="4">
          <cell r="A4" t="str">
            <v>BẢNG TÍNH TOÁN, ĐO BÓC KHỐI LƯỢNG HOÀN THÀNH ĐƯA VÀO QUYẾT TOÁN</v>
          </cell>
        </row>
      </sheetData>
      <sheetData sheetId="6843">
        <row r="9">
          <cell r="A9" t="str">
            <v>A</v>
          </cell>
        </row>
      </sheetData>
      <sheetData sheetId="6844">
        <row r="4">
          <cell r="A4" t="str">
            <v>BẢNG TÍNH TOÁN, ĐO BÓC KHỐI LƯỢNG HOÀN THÀNH ĐƯA VÀO QUYẾT TOÁN</v>
          </cell>
        </row>
      </sheetData>
      <sheetData sheetId="6845">
        <row r="4">
          <cell r="A4" t="str">
            <v>BẢNG TÍNH TOÁN, ĐO BÓC KHỐI LƯỢNG HOÀN THÀNH ĐƯA VÀO QUYẾT TOÁN</v>
          </cell>
        </row>
      </sheetData>
      <sheetData sheetId="6846">
        <row r="4">
          <cell r="A4" t="str">
            <v>BẢNG TÍNH TOÁN, ĐO BÓC KHỐI LƯỢNG HOÀN THÀNH ĐƯA VÀO QUYẾT TOÁN</v>
          </cell>
        </row>
      </sheetData>
      <sheetData sheetId="6847">
        <row r="4">
          <cell r="A4" t="str">
            <v>BẢNG TÍNH TOÁN, ĐO BÓC KHỐI LƯỢNG HOÀN THÀNH ĐƯA VÀO QUYẾT TOÁN</v>
          </cell>
        </row>
      </sheetData>
      <sheetData sheetId="6848">
        <row r="4">
          <cell r="A4" t="str">
            <v>BẢNG TÍNH TOÁN, ĐO BÓC KHỐI LƯỢNG HOÀN THÀNH ĐƯA VÀO QUYẾT TOÁN</v>
          </cell>
        </row>
      </sheetData>
      <sheetData sheetId="6849">
        <row r="4">
          <cell r="A4" t="str">
            <v>BẢNG TÍNH TOÁN, ĐO BÓC KHỐI LƯỢNG HOÀN THÀNH ĐƯA VÀO QUYẾT TOÁN</v>
          </cell>
        </row>
      </sheetData>
      <sheetData sheetId="6850">
        <row r="9">
          <cell r="A9" t="str">
            <v>A</v>
          </cell>
        </row>
      </sheetData>
      <sheetData sheetId="6851">
        <row r="4">
          <cell r="A4" t="str">
            <v>BẢNG TÍNH TOÁN, ĐO BÓC KHỐI LƯỢNG HOÀN THÀNH ĐƯA VÀO QUYẾT TOÁN</v>
          </cell>
        </row>
      </sheetData>
      <sheetData sheetId="6852">
        <row r="4">
          <cell r="A4" t="str">
            <v>BẢNG TÍNH TOÁN, ĐO BÓC KHỐI LƯỢNG HOÀN THÀNH ĐƯA VÀO QUYẾT TOÁN</v>
          </cell>
        </row>
      </sheetData>
      <sheetData sheetId="6853">
        <row r="4">
          <cell r="A4" t="str">
            <v>BẢNG TÍNH TOÁN, ĐO BÓC KHỐI LƯỢNG HOÀN THÀNH ĐƯA VÀO QUYẾT TOÁN</v>
          </cell>
        </row>
      </sheetData>
      <sheetData sheetId="6854">
        <row r="4">
          <cell r="A4" t="str">
            <v>BẢNG TÍNH TOÁN, ĐO BÓC KHỐI LƯỢNG HOÀN THÀNH ĐƯA VÀO QUYẾT TOÁN</v>
          </cell>
        </row>
      </sheetData>
      <sheetData sheetId="6855">
        <row r="4">
          <cell r="A4" t="str">
            <v>BẢNG TÍNH TOÁN, ĐO BÓC KHỐI LƯỢNG HOÀN THÀNH ĐƯA VÀO QUYẾT TOÁN</v>
          </cell>
        </row>
      </sheetData>
      <sheetData sheetId="6856">
        <row r="4">
          <cell r="A4" t="str">
            <v>BẢNG TÍNH TOÁN, ĐO BÓC KHỐI LƯỢNG HOÀN THÀNH ĐƯA VÀO QUYẾT TOÁN</v>
          </cell>
        </row>
      </sheetData>
      <sheetData sheetId="6857">
        <row r="4">
          <cell r="A4" t="str">
            <v>BẢNG TÍNH TOÁN, ĐO BÓC KHỐI LƯỢNG HOÀN THÀNH ĐƯA VÀO QUYẾT TOÁN</v>
          </cell>
        </row>
      </sheetData>
      <sheetData sheetId="6858">
        <row r="4">
          <cell r="A4" t="str">
            <v>BẢNG TÍNH TOÁN, ĐO BÓC KHỐI LƯỢNG HOÀN THÀNH ĐƯA VÀO QUYẾT TOÁN</v>
          </cell>
        </row>
      </sheetData>
      <sheetData sheetId="6859">
        <row r="4">
          <cell r="A4" t="str">
            <v>BẢNG TÍNH TOÁN, ĐO BÓC KHỐI LƯỢNG HOÀN THÀNH ĐƯA VÀO QUYẾT TOÁN</v>
          </cell>
        </row>
      </sheetData>
      <sheetData sheetId="6860">
        <row r="4">
          <cell r="A4" t="str">
            <v>BẢNG TÍNH TOÁN, ĐO BÓC KHỐI LƯỢNG HOÀN THÀNH ĐƯA VÀO QUYẾT TOÁN</v>
          </cell>
        </row>
      </sheetData>
      <sheetData sheetId="6861">
        <row r="4">
          <cell r="A4" t="str">
            <v>BẢNG TÍNH TOÁN, ĐO BÓC KHỐI LƯỢNG HOÀN THÀNH ĐƯA VÀO QUYẾT TOÁN</v>
          </cell>
        </row>
      </sheetData>
      <sheetData sheetId="6862">
        <row r="4">
          <cell r="A4" t="str">
            <v>BẢNG TÍNH TOÁN, ĐO BÓC KHỐI LƯỢNG HOÀN THÀNH ĐƯA VÀO QUYẾT TOÁN</v>
          </cell>
        </row>
      </sheetData>
      <sheetData sheetId="6863">
        <row r="9">
          <cell r="A9" t="str">
            <v>A</v>
          </cell>
        </row>
      </sheetData>
      <sheetData sheetId="6864">
        <row r="4">
          <cell r="A4" t="str">
            <v>BẢNG TÍNH TOÁN, ĐO BÓC KHỐI LƯỢNG HOÀN THÀNH ĐƯA VÀO QUYẾT TOÁN</v>
          </cell>
        </row>
      </sheetData>
      <sheetData sheetId="6865">
        <row r="4">
          <cell r="A4" t="str">
            <v>BẢNG TÍNH TOÁN, ĐO BÓC KHỐI LƯỢNG HOÀN THÀNH ĐƯA VÀO QUYẾT TOÁN</v>
          </cell>
        </row>
      </sheetData>
      <sheetData sheetId="6866">
        <row r="9">
          <cell r="A9" t="str">
            <v>A</v>
          </cell>
        </row>
      </sheetData>
      <sheetData sheetId="6867">
        <row r="9">
          <cell r="A9" t="str">
            <v>A</v>
          </cell>
        </row>
      </sheetData>
      <sheetData sheetId="6868">
        <row r="9">
          <cell r="A9" t="str">
            <v>A</v>
          </cell>
        </row>
      </sheetData>
      <sheetData sheetId="6869">
        <row r="4">
          <cell r="A4" t="str">
            <v>BẢNG TÍNH TOÁN, ĐO BÓC KHỐI LƯỢNG HOÀN THÀNH ĐƯA VÀO QUYẾT TOÁN</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4">
          <cell r="A4" t="str">
            <v>BẢNG TÍNH TOÁN, ĐO BÓC KHỐI LƯỢNG HOÀN THÀNH ĐƯA VÀO QUYẾT TOÁN</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4">
          <cell r="A4" t="str">
            <v>BẢNG TÍNH TOÁN, ĐO BÓC KHỐI LƯỢNG HOÀN THÀNH ĐƯA VÀO QUYẾT TOÁN</v>
          </cell>
        </row>
      </sheetData>
      <sheetData sheetId="6892">
        <row r="4">
          <cell r="A4" t="str">
            <v>BẢNG TÍNH TOÁN, ĐO BÓC KHỐI LƯỢNG HOÀN THÀNH ĐƯA VÀO QUYẾT TOÁN</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4">
          <cell r="A4" t="str">
            <v>BẢNG TÍNH TOÁN, ĐO BÓC KHỐI LƯỢNG HOÀN THÀNH ĐƯA VÀO QUYẾT TOÁN</v>
          </cell>
        </row>
      </sheetData>
      <sheetData sheetId="6899">
        <row r="9">
          <cell r="A9" t="str">
            <v>A</v>
          </cell>
        </row>
      </sheetData>
      <sheetData sheetId="6900">
        <row r="4">
          <cell r="A4" t="str">
            <v>BẢNG TÍNH TOÁN, ĐO BÓC KHỐI LƯỢNG HOÀN THÀNH ĐƯA VÀO QUYẾT TOÁN</v>
          </cell>
        </row>
      </sheetData>
      <sheetData sheetId="6901">
        <row r="4">
          <cell r="A4" t="str">
            <v>BẢNG TÍNH TOÁN, ĐO BÓC KHỐI LƯỢNG HOÀN THÀNH ĐƯA VÀO QUYẾT TOÁN</v>
          </cell>
        </row>
      </sheetData>
      <sheetData sheetId="6902">
        <row r="4">
          <cell r="A4" t="str">
            <v>BẢNG TÍNH TOÁN, ĐO BÓC KHỐI LƯỢNG HOÀN THÀNH ĐƯA VÀO QUYẾT TOÁN</v>
          </cell>
        </row>
      </sheetData>
      <sheetData sheetId="6903">
        <row r="9">
          <cell r="A9" t="str">
            <v>A</v>
          </cell>
        </row>
      </sheetData>
      <sheetData sheetId="6904">
        <row r="9">
          <cell r="A9" t="str">
            <v>A</v>
          </cell>
        </row>
      </sheetData>
      <sheetData sheetId="6905">
        <row r="4">
          <cell r="A4" t="str">
            <v>BẢNG TÍNH TOÁN, ĐO BÓC KHỐI LƯỢNG HOÀN THÀNH ĐƯA VÀO QUYẾT TOÁN</v>
          </cell>
        </row>
      </sheetData>
      <sheetData sheetId="6906">
        <row r="9">
          <cell r="A9" t="str">
            <v>A</v>
          </cell>
        </row>
      </sheetData>
      <sheetData sheetId="6907">
        <row r="4">
          <cell r="A4" t="str">
            <v>BẢNG TÍNH TOÁN, ĐO BÓC KHỐI LƯỢNG HOÀN THÀNH ĐƯA VÀO QUYẾT TOÁN</v>
          </cell>
        </row>
      </sheetData>
      <sheetData sheetId="6908">
        <row r="4">
          <cell r="A4" t="str">
            <v>BẢNG TÍNH TOÁN, ĐO BÓC KHỐI LƯỢNG HOÀN THÀNH ĐƯA VÀO QUYẾT TOÁN</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4">
          <cell r="A4" t="str">
            <v>BẢNG TÍNH TOÁN, ĐO BÓC KHỐI LƯỢNG HOÀN THÀNH ĐƯA VÀO QUYẾT TOÁN</v>
          </cell>
        </row>
      </sheetData>
      <sheetData sheetId="6915">
        <row r="4">
          <cell r="A4" t="str">
            <v>BẢNG TÍNH TOÁN, ĐO BÓC KHỐI LƯỢNG HOÀN THÀNH ĐƯA VÀO QUYẾT TOÁN</v>
          </cell>
        </row>
      </sheetData>
      <sheetData sheetId="6916">
        <row r="9">
          <cell r="A9" t="str">
            <v>A</v>
          </cell>
        </row>
      </sheetData>
      <sheetData sheetId="6917">
        <row r="4">
          <cell r="A4" t="str">
            <v>BẢNG TÍNH TOÁN, ĐO BÓC KHỐI LƯỢNG HOÀN THÀNH ĐƯA VÀO QUYẾT TOÁN</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4">
          <cell r="A4" t="str">
            <v>BẢNG TÍNH TOÁN, ĐO BÓC KHỐI LƯỢNG HOÀN THÀNH ĐƯA VÀO QUYẾT TOÁN</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4">
          <cell r="A4" t="str">
            <v>BẢNG TÍNH TOÁN, ĐO BÓC KHỐI LƯỢNG HOÀN THÀNH ĐƯA VÀO QUYẾT TOÁN</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4">
          <cell r="A4" t="str">
            <v>BẢNG TÍNH TOÁN, ĐO BÓC KHỐI LƯỢNG HOÀN THÀNH ĐƯA VÀO QUYẾT TOÁN</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4">
          <cell r="A4" t="str">
            <v>BẢNG TÍNH TOÁN, ĐO BÓC KHỐI LƯỢNG HOÀN THÀNH ĐƯA VÀO QUYẾT TOÁN</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4">
          <cell r="A4" t="str">
            <v>BẢNG TÍNH TOÁN, ĐO BÓC KHỐI LƯỢNG HOÀN THÀNH ĐƯA VÀO QUYẾT TOÁN</v>
          </cell>
        </row>
      </sheetData>
      <sheetData sheetId="6961">
        <row r="4">
          <cell r="A4" t="str">
            <v>BẢNG TÍNH TOÁN, ĐO BÓC KHỐI LƯỢNG HOÀN THÀNH ĐƯA VÀO QUYẾT TOÁN</v>
          </cell>
        </row>
      </sheetData>
      <sheetData sheetId="6962">
        <row r="9">
          <cell r="A9" t="str">
            <v>A</v>
          </cell>
        </row>
      </sheetData>
      <sheetData sheetId="6963">
        <row r="4">
          <cell r="A4" t="str">
            <v>BẢNG TÍNH TOÁN, ĐO BÓC KHỐI LƯỢNG HOÀN THÀNH ĐƯA VÀO QUYẾT TOÁN</v>
          </cell>
        </row>
      </sheetData>
      <sheetData sheetId="6964">
        <row r="4">
          <cell r="A4" t="str">
            <v>BẢNG TÍNH TOÁN, ĐO BÓC KHỐI LƯỢNG HOÀN THÀNH ĐƯA VÀO QUYẾT TOÁN</v>
          </cell>
        </row>
      </sheetData>
      <sheetData sheetId="6965">
        <row r="9">
          <cell r="A9" t="str">
            <v>A</v>
          </cell>
        </row>
      </sheetData>
      <sheetData sheetId="6966">
        <row r="9">
          <cell r="A9" t="str">
            <v>A</v>
          </cell>
        </row>
      </sheetData>
      <sheetData sheetId="6967">
        <row r="9">
          <cell r="A9" t="str">
            <v>A</v>
          </cell>
        </row>
      </sheetData>
      <sheetData sheetId="6968">
        <row r="4">
          <cell r="A4" t="str">
            <v>BẢNG TÍNH TOÁN, ĐO BÓC KHỐI LƯỢNG HOÀN THÀNH ĐƯA VÀO QUYẾT TOÁN</v>
          </cell>
        </row>
      </sheetData>
      <sheetData sheetId="6969">
        <row r="9">
          <cell r="A9" t="str">
            <v>A</v>
          </cell>
        </row>
      </sheetData>
      <sheetData sheetId="6970">
        <row r="4">
          <cell r="A4" t="str">
            <v>BẢNG TÍNH TOÁN, ĐO BÓC KHỐI LƯỢNG HOÀN THÀNH ĐƯA VÀO QUYẾT TOÁN</v>
          </cell>
        </row>
      </sheetData>
      <sheetData sheetId="6971">
        <row r="4">
          <cell r="A4" t="str">
            <v>BẢNG TÍNH TOÁN, ĐO BÓC KHỐI LƯỢNG HOÀN THÀNH ĐƯA VÀO QUYẾT TOÁN</v>
          </cell>
        </row>
      </sheetData>
      <sheetData sheetId="6972">
        <row r="9">
          <cell r="A9" t="str">
            <v>A</v>
          </cell>
        </row>
      </sheetData>
      <sheetData sheetId="6973">
        <row r="9">
          <cell r="A9" t="str">
            <v>A</v>
          </cell>
        </row>
      </sheetData>
      <sheetData sheetId="6974">
        <row r="9">
          <cell r="A9" t="str">
            <v>A</v>
          </cell>
        </row>
      </sheetData>
      <sheetData sheetId="6975">
        <row r="4">
          <cell r="A4" t="str">
            <v>BẢNG TÍNH TOÁN, ĐO BÓC KHỐI LƯỢNG HOÀN THÀNH ĐƯA VÀO QUYẾT TOÁN</v>
          </cell>
        </row>
      </sheetData>
      <sheetData sheetId="6976">
        <row r="9">
          <cell r="A9" t="str">
            <v>A</v>
          </cell>
        </row>
      </sheetData>
      <sheetData sheetId="6977">
        <row r="4">
          <cell r="A4" t="str">
            <v>BẢNG TÍNH TOÁN, ĐO BÓC KHỐI LƯỢNG HOÀN THÀNH ĐƯA VÀO QUYẾT TOÁN</v>
          </cell>
        </row>
      </sheetData>
      <sheetData sheetId="6978">
        <row r="4">
          <cell r="A4" t="str">
            <v>BẢNG TÍNH TOÁN, ĐO BÓC KHỐI LƯỢNG HOÀN THÀNH ĐƯA VÀO QUYẾT TOÁN</v>
          </cell>
        </row>
      </sheetData>
      <sheetData sheetId="6979">
        <row r="9">
          <cell r="A9" t="str">
            <v>A</v>
          </cell>
        </row>
      </sheetData>
      <sheetData sheetId="6980">
        <row r="4">
          <cell r="A4" t="str">
            <v>BẢNG TÍNH TOÁN, ĐO BÓC KHỐI LƯỢNG HOÀN THÀNH ĐƯA VÀO QUYẾT TOÁN</v>
          </cell>
        </row>
      </sheetData>
      <sheetData sheetId="6981">
        <row r="4">
          <cell r="A4" t="str">
            <v>BẢNG TÍNH TOÁN, ĐO BÓC KHỐI LƯỢNG HOÀN THÀNH ĐƯA VÀO QUYẾT TOÁN</v>
          </cell>
        </row>
      </sheetData>
      <sheetData sheetId="6982">
        <row r="4">
          <cell r="A4" t="str">
            <v>BẢNG TÍNH TOÁN, ĐO BÓC KHỐI LƯỢNG HOÀN THÀNH ĐƯA VÀO QUYẾT TOÁN</v>
          </cell>
        </row>
      </sheetData>
      <sheetData sheetId="6983">
        <row r="9">
          <cell r="A9" t="str">
            <v>A</v>
          </cell>
        </row>
      </sheetData>
      <sheetData sheetId="6984">
        <row r="4">
          <cell r="A4" t="str">
            <v>BẢNG TÍNH TOÁN, ĐO BÓC KHỐI LƯỢNG HOÀN THÀNH ĐƯA VÀO QUYẾT TOÁN</v>
          </cell>
        </row>
      </sheetData>
      <sheetData sheetId="6985">
        <row r="4">
          <cell r="A4" t="str">
            <v>BẢNG TÍNH TOÁN, ĐO BÓC KHỐI LƯỢNG HOÀN THÀNH ĐƯA VÀO QUYẾT TOÁN</v>
          </cell>
        </row>
      </sheetData>
      <sheetData sheetId="6986">
        <row r="9">
          <cell r="A9" t="str">
            <v>A</v>
          </cell>
        </row>
      </sheetData>
      <sheetData sheetId="6987">
        <row r="9">
          <cell r="A9" t="str">
            <v>A</v>
          </cell>
        </row>
      </sheetData>
      <sheetData sheetId="6988">
        <row r="4">
          <cell r="A4" t="str">
            <v>BẢNG TÍNH TOÁN, ĐO BÓC KHỐI LƯỢNG HOÀN THÀNH ĐƯA VÀO QUYẾT TOÁN</v>
          </cell>
        </row>
      </sheetData>
      <sheetData sheetId="6989">
        <row r="9">
          <cell r="A9" t="str">
            <v>A</v>
          </cell>
        </row>
      </sheetData>
      <sheetData sheetId="6990">
        <row r="9">
          <cell r="A9" t="str">
            <v>A</v>
          </cell>
        </row>
      </sheetData>
      <sheetData sheetId="6991">
        <row r="9">
          <cell r="A9" t="str">
            <v>A</v>
          </cell>
        </row>
      </sheetData>
      <sheetData sheetId="6992">
        <row r="4">
          <cell r="A4" t="str">
            <v>BẢNG TÍNH TOÁN, ĐO BÓC KHỐI LƯỢNG HOÀN THÀNH ĐƯA VÀO QUYẾT TOÁN</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4">
          <cell r="A4" t="str">
            <v>BẢNG TÍNH TOÁN, ĐO BÓC KHỐI LƯỢNG HOÀN THÀNH ĐƯA VÀO QUYẾT TOÁN</v>
          </cell>
        </row>
      </sheetData>
      <sheetData sheetId="7003">
        <row r="9">
          <cell r="A9" t="str">
            <v>A</v>
          </cell>
        </row>
      </sheetData>
      <sheetData sheetId="7004">
        <row r="4">
          <cell r="A4" t="str">
            <v>BẢNG TÍNH TOÁN, ĐO BÓC KHỐI LƯỢNG HOÀN THÀNH ĐƯA VÀO QUYẾT TOÁN</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4">
          <cell r="A4" t="str">
            <v>BẢNG TÍNH TOÁN, ĐO BÓC KHỐI LƯỢNG HOÀN THÀNH ĐƯA VÀO QUYẾT TOÁN</v>
          </cell>
        </row>
      </sheetData>
      <sheetData sheetId="7010">
        <row r="9">
          <cell r="A9" t="str">
            <v>A</v>
          </cell>
        </row>
      </sheetData>
      <sheetData sheetId="7011">
        <row r="4">
          <cell r="A4" t="str">
            <v>BẢNG TÍNH TOÁN, ĐO BÓC KHỐI LƯỢNG HOÀN THÀNH ĐƯA VÀO QUYẾT TOÁN</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4">
          <cell r="A4" t="str">
            <v>BẢNG TÍNH TOÁN, ĐO BÓC KHỐI LƯỢNG HOÀN THÀNH ĐƯA VÀO QUYẾT TOÁN</v>
          </cell>
        </row>
      </sheetData>
      <sheetData sheetId="7017">
        <row r="9">
          <cell r="A9" t="str">
            <v>A</v>
          </cell>
        </row>
      </sheetData>
      <sheetData sheetId="7018">
        <row r="4">
          <cell r="A4" t="str">
            <v>BẢNG TÍNH TOÁN, ĐO BÓC KHỐI LƯỢNG HOÀN THÀNH ĐƯA VÀO QUYẾT TOÁN</v>
          </cell>
        </row>
      </sheetData>
      <sheetData sheetId="7019">
        <row r="4">
          <cell r="A4" t="str">
            <v>BẢNG TÍNH TOÁN, ĐO BÓC KHỐI LƯỢNG HOÀN THÀNH ĐƯA VÀO QUYẾT TOÁN</v>
          </cell>
        </row>
      </sheetData>
      <sheetData sheetId="7020">
        <row r="9">
          <cell r="A9" t="str">
            <v>A</v>
          </cell>
        </row>
      </sheetData>
      <sheetData sheetId="7021">
        <row r="9">
          <cell r="A9" t="str">
            <v>A</v>
          </cell>
        </row>
      </sheetData>
      <sheetData sheetId="7022">
        <row r="9">
          <cell r="A9" t="str">
            <v>A</v>
          </cell>
        </row>
      </sheetData>
      <sheetData sheetId="7023">
        <row r="4">
          <cell r="A4" t="str">
            <v>BẢNG TÍNH TOÁN, ĐO BÓC KHỐI LƯỢNG HOÀN THÀNH ĐƯA VÀO QUYẾT TOÁN</v>
          </cell>
        </row>
      </sheetData>
      <sheetData sheetId="7024">
        <row r="9">
          <cell r="A9" t="str">
            <v>A</v>
          </cell>
        </row>
      </sheetData>
      <sheetData sheetId="7025">
        <row r="9">
          <cell r="A9" t="str">
            <v>A</v>
          </cell>
        </row>
      </sheetData>
      <sheetData sheetId="7026">
        <row r="4">
          <cell r="A4" t="str">
            <v>BẢNG TÍNH TOÁN, ĐO BÓC KHỐI LƯỢNG HOÀN THÀNH ĐƯA VÀO QUYẾT TOÁN</v>
          </cell>
        </row>
      </sheetData>
      <sheetData sheetId="7027">
        <row r="4">
          <cell r="A4" t="str">
            <v>BẢNG TÍNH TOÁN, ĐO BÓC KHỐI LƯỢNG HOÀN THÀNH ĐƯA VÀO QUYẾT TOÁN</v>
          </cell>
        </row>
      </sheetData>
      <sheetData sheetId="7028">
        <row r="9">
          <cell r="A9" t="str">
            <v>A</v>
          </cell>
        </row>
      </sheetData>
      <sheetData sheetId="7029">
        <row r="9">
          <cell r="A9" t="str">
            <v>A</v>
          </cell>
        </row>
      </sheetData>
      <sheetData sheetId="7030">
        <row r="4">
          <cell r="A4" t="str">
            <v>BẢNG TÍNH TOÁN, ĐO BÓC KHỐI LƯỢNG HOÀN THÀNH ĐƯA VÀO QUYẾT TOÁN</v>
          </cell>
        </row>
      </sheetData>
      <sheetData sheetId="7031">
        <row r="9">
          <cell r="A9" t="str">
            <v>A</v>
          </cell>
        </row>
      </sheetData>
      <sheetData sheetId="7032">
        <row r="4">
          <cell r="A4" t="str">
            <v>BẢNG TÍNH TOÁN, ĐO BÓC KHỐI LƯỢNG HOÀN THÀNH ĐƯA VÀO QUYẾT TOÁN</v>
          </cell>
        </row>
      </sheetData>
      <sheetData sheetId="7033">
        <row r="4">
          <cell r="A4" t="str">
            <v>BẢNG TÍNH TOÁN, ĐO BÓC KHỐI LƯỢNG HOÀN THÀNH ĐƯA VÀO QUYẾT TOÁN</v>
          </cell>
        </row>
      </sheetData>
      <sheetData sheetId="7034">
        <row r="4">
          <cell r="A4" t="str">
            <v>BẢNG TÍNH TOÁN, ĐO BÓC KHỐI LƯỢNG HOÀN THÀNH ĐƯA VÀO QUYẾT TOÁN</v>
          </cell>
        </row>
      </sheetData>
      <sheetData sheetId="7035">
        <row r="4">
          <cell r="A4" t="str">
            <v>BẢNG TÍNH TOÁN, ĐO BÓC KHỐI LƯỢNG HOÀN THÀNH ĐƯA VÀO QUYẾT TOÁN</v>
          </cell>
        </row>
      </sheetData>
      <sheetData sheetId="7036">
        <row r="4">
          <cell r="A4" t="str">
            <v>BẢNG TÍNH TOÁN, ĐO BÓC KHỐI LƯỢNG HOÀN THÀNH ĐƯA VÀO QUYẾT TOÁN</v>
          </cell>
        </row>
      </sheetData>
      <sheetData sheetId="7037">
        <row r="4">
          <cell r="A4" t="str">
            <v>BẢNG TÍNH TOÁN, ĐO BÓC KHỐI LƯỢNG HOÀN THÀNH ĐƯA VÀO QUYẾT TOÁN</v>
          </cell>
        </row>
      </sheetData>
      <sheetData sheetId="7038">
        <row r="9">
          <cell r="A9" t="str">
            <v>A</v>
          </cell>
        </row>
      </sheetData>
      <sheetData sheetId="7039">
        <row r="4">
          <cell r="A4" t="str">
            <v>BẢNG TÍNH TOÁN, ĐO BÓC KHỐI LƯỢNG HOÀN THÀNH ĐƯA VÀO QUYẾT TOÁN</v>
          </cell>
        </row>
      </sheetData>
      <sheetData sheetId="7040">
        <row r="4">
          <cell r="A4" t="str">
            <v>BẢNG TÍNH TOÁN, ĐO BÓC KHỐI LƯỢNG HOÀN THÀNH ĐƯA VÀO QUYẾT TOÁN</v>
          </cell>
        </row>
      </sheetData>
      <sheetData sheetId="7041">
        <row r="4">
          <cell r="A4" t="str">
            <v>BẢNG TÍNH TOÁN, ĐO BÓC KHỐI LƯỢNG HOÀN THÀNH ĐƯA VÀO QUYẾT TOÁN</v>
          </cell>
        </row>
      </sheetData>
      <sheetData sheetId="7042">
        <row r="9">
          <cell r="A9" t="str">
            <v>A</v>
          </cell>
        </row>
      </sheetData>
      <sheetData sheetId="7043">
        <row r="4">
          <cell r="A4" t="str">
            <v>BẢNG TÍNH TOÁN, ĐO BÓC KHỐI LƯỢNG HOÀN THÀNH ĐƯA VÀO QUYẾT TOÁN</v>
          </cell>
        </row>
      </sheetData>
      <sheetData sheetId="7044">
        <row r="4">
          <cell r="A4" t="str">
            <v>BẢNG TÍNH TOÁN, ĐO BÓC KHỐI LƯỢNG HOÀN THÀNH ĐƯA VÀO QUYẾT TOÁN</v>
          </cell>
        </row>
      </sheetData>
      <sheetData sheetId="7045">
        <row r="9">
          <cell r="A9" t="str">
            <v>A</v>
          </cell>
        </row>
      </sheetData>
      <sheetData sheetId="7046">
        <row r="4">
          <cell r="A4" t="str">
            <v>BẢNG TÍNH TOÁN, ĐO BÓC KHỐI LƯỢNG HOÀN THÀNH ĐƯA VÀO QUYẾT TOÁN</v>
          </cell>
        </row>
      </sheetData>
      <sheetData sheetId="7047">
        <row r="4">
          <cell r="A4" t="str">
            <v>BẢNG TÍNH TOÁN, ĐO BÓC KHỐI LƯỢNG HOÀN THÀNH ĐƯA VÀO QUYẾT TOÁN</v>
          </cell>
        </row>
      </sheetData>
      <sheetData sheetId="7048">
        <row r="4">
          <cell r="A4" t="str">
            <v>BẢNG TÍNH TOÁN, ĐO BÓC KHỐI LƯỢNG HOÀN THÀNH ĐƯA VÀO QUYẾT TOÁN</v>
          </cell>
        </row>
      </sheetData>
      <sheetData sheetId="7049">
        <row r="9">
          <cell r="A9" t="str">
            <v>A</v>
          </cell>
        </row>
      </sheetData>
      <sheetData sheetId="7050">
        <row r="9">
          <cell r="A9" t="str">
            <v>A</v>
          </cell>
        </row>
      </sheetData>
      <sheetData sheetId="7051">
        <row r="4">
          <cell r="A4" t="str">
            <v>BẢNG TÍNH TOÁN, ĐO BÓC KHỐI LƯỢNG HOÀN THÀNH ĐƯA VÀO QUYẾT TOÁN</v>
          </cell>
        </row>
      </sheetData>
      <sheetData sheetId="7052">
        <row r="9">
          <cell r="A9" t="str">
            <v>A</v>
          </cell>
        </row>
      </sheetData>
      <sheetData sheetId="7053">
        <row r="9">
          <cell r="A9" t="str">
            <v>A</v>
          </cell>
        </row>
      </sheetData>
      <sheetData sheetId="7054">
        <row r="4">
          <cell r="A4" t="str">
            <v>BẢNG TÍNH TOÁN, ĐO BÓC KHỐI LƯỢNG HOÀN THÀNH ĐƯA VÀO QUYẾT TOÁN</v>
          </cell>
        </row>
      </sheetData>
      <sheetData sheetId="7055">
        <row r="9">
          <cell r="A9" t="str">
            <v>A</v>
          </cell>
        </row>
      </sheetData>
      <sheetData sheetId="7056">
        <row r="9">
          <cell r="A9" t="str">
            <v>A</v>
          </cell>
        </row>
      </sheetData>
      <sheetData sheetId="7057">
        <row r="9">
          <cell r="A9" t="str">
            <v>A</v>
          </cell>
        </row>
      </sheetData>
      <sheetData sheetId="7058">
        <row r="4">
          <cell r="A4" t="str">
            <v>BẢNG TÍNH TOÁN, ĐO BÓC KHỐI LƯỢNG HOÀN THÀNH ĐƯA VÀO QUYẾT TOÁN</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4">
          <cell r="A4" t="str">
            <v>BẢNG TÍNH TOÁN, ĐO BÓC KHỐI LƯỢNG HOÀN THÀNH ĐƯA VÀO QUYẾT TOÁN</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4">
          <cell r="A4" t="str">
            <v>BẢNG TÍNH TOÁN, ĐO BÓC KHỐI LƯỢNG HOÀN THÀNH ĐƯA VÀO QUYẾT TOÁN</v>
          </cell>
        </row>
      </sheetData>
      <sheetData sheetId="7072">
        <row r="9">
          <cell r="A9" t="str">
            <v>A</v>
          </cell>
        </row>
      </sheetData>
      <sheetData sheetId="7073">
        <row r="9">
          <cell r="A9" t="str">
            <v>A</v>
          </cell>
        </row>
      </sheetData>
      <sheetData sheetId="7074">
        <row r="9">
          <cell r="A9" t="str">
            <v>A</v>
          </cell>
        </row>
      </sheetData>
      <sheetData sheetId="7075">
        <row r="4">
          <cell r="A4" t="str">
            <v>BẢNG TÍNH TOÁN, ĐO BÓC KHỐI LƯỢNG HOÀN THÀNH ĐƯA VÀO QUYẾT TOÁN</v>
          </cell>
        </row>
      </sheetData>
      <sheetData sheetId="7076">
        <row r="9">
          <cell r="A9" t="str">
            <v>A</v>
          </cell>
        </row>
      </sheetData>
      <sheetData sheetId="7077">
        <row r="9">
          <cell r="A9" t="str">
            <v>A</v>
          </cell>
        </row>
      </sheetData>
      <sheetData sheetId="7078">
        <row r="4">
          <cell r="A4" t="str">
            <v>BẢNG TÍNH TOÁN, ĐO BÓC KHỐI LƯỢNG HOÀN THÀNH ĐƯA VÀO QUYẾT TOÁN</v>
          </cell>
        </row>
      </sheetData>
      <sheetData sheetId="7079">
        <row r="9">
          <cell r="A9" t="str">
            <v>A</v>
          </cell>
        </row>
      </sheetData>
      <sheetData sheetId="7080">
        <row r="9">
          <cell r="A9" t="str">
            <v>A</v>
          </cell>
        </row>
      </sheetData>
      <sheetData sheetId="7081">
        <row r="4">
          <cell r="A4" t="str">
            <v>BẢNG TÍNH TOÁN, ĐO BÓC KHỐI LƯỢNG HOÀN THÀNH ĐƯA VÀO QUYẾT TOÁN</v>
          </cell>
        </row>
      </sheetData>
      <sheetData sheetId="7082">
        <row r="4">
          <cell r="A4" t="str">
            <v>BẢNG TÍNH TOÁN, ĐO BÓC KHỐI LƯỢNG HOÀN THÀNH ĐƯA VÀO QUYẾT TOÁN</v>
          </cell>
        </row>
      </sheetData>
      <sheetData sheetId="7083">
        <row r="9">
          <cell r="A9" t="str">
            <v>A</v>
          </cell>
        </row>
      </sheetData>
      <sheetData sheetId="7084">
        <row r="9">
          <cell r="A9" t="str">
            <v>A</v>
          </cell>
        </row>
      </sheetData>
      <sheetData sheetId="7085">
        <row r="4">
          <cell r="A4" t="str">
            <v>BẢNG TÍNH TOÁN, ĐO BÓC KHỐI LƯỢNG HOÀN THÀNH ĐƯA VÀO QUYẾT TOÁN</v>
          </cell>
        </row>
      </sheetData>
      <sheetData sheetId="7086">
        <row r="9">
          <cell r="A9" t="str">
            <v>A</v>
          </cell>
        </row>
      </sheetData>
      <sheetData sheetId="7087">
        <row r="9">
          <cell r="A9" t="str">
            <v>A</v>
          </cell>
        </row>
      </sheetData>
      <sheetData sheetId="7088">
        <row r="4">
          <cell r="A4" t="str">
            <v>BẢNG TÍNH TOÁN, ĐO BÓC KHỐI LƯỢNG HOÀN THÀNH ĐƯA VÀO QUYẾT TOÁN</v>
          </cell>
        </row>
      </sheetData>
      <sheetData sheetId="7089">
        <row r="4">
          <cell r="A4" t="str">
            <v>BẢNG TÍNH TOÁN, ĐO BÓC KHỐI LƯỢNG HOÀN THÀNH ĐƯA VÀO QUYẾT TOÁN</v>
          </cell>
        </row>
      </sheetData>
      <sheetData sheetId="7090">
        <row r="9">
          <cell r="A9" t="str">
            <v>A</v>
          </cell>
        </row>
      </sheetData>
      <sheetData sheetId="7091">
        <row r="9">
          <cell r="A9" t="str">
            <v>A</v>
          </cell>
        </row>
      </sheetData>
      <sheetData sheetId="7092">
        <row r="4">
          <cell r="A4" t="str">
            <v>BẢNG TÍNH TOÁN, ĐO BÓC KHỐI LƯỢNG HOÀN THÀNH ĐƯA VÀO QUYẾT TOÁN</v>
          </cell>
        </row>
      </sheetData>
      <sheetData sheetId="7093">
        <row r="9">
          <cell r="A9" t="str">
            <v>A</v>
          </cell>
        </row>
      </sheetData>
      <sheetData sheetId="7094">
        <row r="4">
          <cell r="A4" t="str">
            <v>BẢNG TÍNH TOÁN, ĐO BÓC KHỐI LƯỢNG HOÀN THÀNH ĐƯA VÀO QUYẾT TOÁN</v>
          </cell>
        </row>
      </sheetData>
      <sheetData sheetId="7095">
        <row r="4">
          <cell r="A4" t="str">
            <v>BẢNG TÍNH TOÁN, ĐO BÓC KHỐI LƯỢNG HOÀN THÀNH ĐƯA VÀO QUYẾT TOÁN</v>
          </cell>
        </row>
      </sheetData>
      <sheetData sheetId="7096">
        <row r="9">
          <cell r="A9" t="str">
            <v>A</v>
          </cell>
        </row>
      </sheetData>
      <sheetData sheetId="7097">
        <row r="9">
          <cell r="A9" t="str">
            <v>A</v>
          </cell>
        </row>
      </sheetData>
      <sheetData sheetId="7098">
        <row r="4">
          <cell r="A4" t="str">
            <v>BẢNG TÍNH TOÁN, ĐO BÓC KHỐI LƯỢNG HOÀN THÀNH ĐƯA VÀO QUYẾT TOÁN</v>
          </cell>
        </row>
      </sheetData>
      <sheetData sheetId="7099">
        <row r="4">
          <cell r="A4" t="str">
            <v>BẢNG TÍNH TOÁN, ĐO BÓC KHỐI LƯỢNG HOÀN THÀNH ĐƯA VÀO QUYẾT TOÁN</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4">
          <cell r="A4" t="str">
            <v>BẢNG TÍNH TOÁN, ĐO BÓC KHỐI LƯỢNG HOÀN THÀNH ĐƯA VÀO QUYẾT TOÁN</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4">
          <cell r="A4" t="str">
            <v>BẢNG TÍNH TOÁN, ĐO BÓC KHỐI LƯỢNG HOÀN THÀNH ĐƯA VÀO QUYẾT TOÁN</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4">
          <cell r="A4" t="str">
            <v>BẢNG TÍNH TOÁN, ĐO BÓC KHỐI LƯỢNG HOÀN THÀNH ĐƯA VÀO QUYẾT TOÁN</v>
          </cell>
        </row>
      </sheetData>
      <sheetData sheetId="7126">
        <row r="4">
          <cell r="A4" t="str">
            <v>BẢNG TÍNH TOÁN, ĐO BÓC KHỐI LƯỢNG HOÀN THÀNH ĐƯA VÀO QUYẾT TOÁN</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4">
          <cell r="A4" t="str">
            <v>BẢNG TÍNH TOÁN, ĐO BÓC KHỐI LƯỢNG HOÀN THÀNH ĐƯA VÀO QUYẾT TOÁN</v>
          </cell>
        </row>
      </sheetData>
      <sheetData sheetId="7132">
        <row r="4">
          <cell r="A4" t="str">
            <v>BẢNG TÍNH TOÁN, ĐO BÓC KHỐI LƯỢNG HOÀN THÀNH ĐƯA VÀO QUYẾT TOÁN</v>
          </cell>
        </row>
      </sheetData>
      <sheetData sheetId="7133">
        <row r="9">
          <cell r="A9" t="str">
            <v>A</v>
          </cell>
        </row>
      </sheetData>
      <sheetData sheetId="7134">
        <row r="9">
          <cell r="A9" t="str">
            <v>A</v>
          </cell>
        </row>
      </sheetData>
      <sheetData sheetId="7135">
        <row r="9">
          <cell r="A9" t="str">
            <v>A</v>
          </cell>
        </row>
      </sheetData>
      <sheetData sheetId="7136">
        <row r="4">
          <cell r="A4" t="str">
            <v>BẢNG TÍNH TOÁN, ĐO BÓC KHỐI LƯỢNG HOÀN THÀNH ĐƯA VÀO QUYẾT TOÁN</v>
          </cell>
        </row>
      </sheetData>
      <sheetData sheetId="7137">
        <row r="9">
          <cell r="A9" t="str">
            <v>A</v>
          </cell>
        </row>
      </sheetData>
      <sheetData sheetId="7138">
        <row r="9">
          <cell r="A9" t="str">
            <v>A</v>
          </cell>
        </row>
      </sheetData>
      <sheetData sheetId="7139">
        <row r="4">
          <cell r="A4" t="str">
            <v>BẢNG TÍNH TOÁN, ĐO BÓC KHỐI LƯỢNG HOÀN THÀNH ĐƯA VÀO QUYẾT TOÁN</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4">
          <cell r="A4" t="str">
            <v>BẢNG TÍNH TOÁN, ĐO BÓC KHỐI LƯỢNG HOÀN THÀNH ĐƯA VÀO QUYẾT TOÁN</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4">
          <cell r="A4" t="str">
            <v>BẢNG TÍNH TOÁN, ĐO BÓC KHỐI LƯỢNG HOÀN THÀNH ĐƯA VÀO QUYẾT TOÁN</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4">
          <cell r="A4" t="str">
            <v>BẢNG TÍNH TOÁN, ĐO BÓC KHỐI LƯỢNG HOÀN THÀNH ĐƯA VÀO QUYẾT TOÁN</v>
          </cell>
        </row>
      </sheetData>
      <sheetData sheetId="7180">
        <row r="9">
          <cell r="A9" t="str">
            <v>A</v>
          </cell>
        </row>
      </sheetData>
      <sheetData sheetId="7181">
        <row r="9">
          <cell r="A9" t="str">
            <v>A</v>
          </cell>
        </row>
      </sheetData>
      <sheetData sheetId="7182">
        <row r="9">
          <cell r="A9" t="str">
            <v>A</v>
          </cell>
        </row>
      </sheetData>
      <sheetData sheetId="7183">
        <row r="4">
          <cell r="A4" t="str">
            <v>BẢNG TÍNH TOÁN, ĐO BÓC KHỐI LƯỢNG HOÀN THÀNH ĐƯA VÀO QUYẾT TOÁN</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4">
          <cell r="A4" t="str">
            <v>BẢNG TÍNH TOÁN, ĐO BÓC KHỐI LƯỢNG HOÀN THÀNH ĐƯA VÀO QUYẾT TOÁN</v>
          </cell>
        </row>
      </sheetData>
      <sheetData sheetId="7196">
        <row r="9">
          <cell r="A9" t="str">
            <v>A</v>
          </cell>
        </row>
      </sheetData>
      <sheetData sheetId="7197">
        <row r="9">
          <cell r="A9" t="str">
            <v>A</v>
          </cell>
        </row>
      </sheetData>
      <sheetData sheetId="7198">
        <row r="4">
          <cell r="A4" t="str">
            <v>BẢNG TÍNH TOÁN, ĐO BÓC KHỐI LƯỢNG HOÀN THÀNH ĐƯA VÀO QUYẾT TOÁN</v>
          </cell>
        </row>
      </sheetData>
      <sheetData sheetId="7199">
        <row r="9">
          <cell r="A9" t="str">
            <v>A</v>
          </cell>
        </row>
      </sheetData>
      <sheetData sheetId="7200">
        <row r="9">
          <cell r="A9" t="str">
            <v>A</v>
          </cell>
        </row>
      </sheetData>
      <sheetData sheetId="7201">
        <row r="9">
          <cell r="A9" t="str">
            <v>A</v>
          </cell>
        </row>
      </sheetData>
      <sheetData sheetId="7202">
        <row r="4">
          <cell r="A4" t="str">
            <v>BẢNG TÍNH TOÁN, ĐO BÓC KHỐI LƯỢNG HOÀN THÀNH ĐƯA VÀO QUYẾT TOÁN</v>
          </cell>
        </row>
      </sheetData>
      <sheetData sheetId="7203">
        <row r="9">
          <cell r="A9" t="str">
            <v>A</v>
          </cell>
        </row>
      </sheetData>
      <sheetData sheetId="7204">
        <row r="9">
          <cell r="A9" t="str">
            <v>A</v>
          </cell>
        </row>
      </sheetData>
      <sheetData sheetId="7205">
        <row r="4">
          <cell r="A4" t="str">
            <v>BẢNG TÍNH TOÁN, ĐO BÓC KHỐI LƯỢNG HOÀN THÀNH ĐƯA VÀO QUYẾT TOÁN</v>
          </cell>
        </row>
      </sheetData>
      <sheetData sheetId="7206">
        <row r="9">
          <cell r="A9" t="str">
            <v>A</v>
          </cell>
        </row>
      </sheetData>
      <sheetData sheetId="7207">
        <row r="9">
          <cell r="A9" t="str">
            <v>A</v>
          </cell>
        </row>
      </sheetData>
      <sheetData sheetId="7208">
        <row r="9">
          <cell r="A9" t="str">
            <v>A</v>
          </cell>
        </row>
      </sheetData>
      <sheetData sheetId="7209">
        <row r="4">
          <cell r="A4" t="str">
            <v>BẢNG TÍNH TOÁN, ĐO BÓC KHỐI LƯỢNG HOÀN THÀNH ĐƯA VÀO QUYẾT TOÁN</v>
          </cell>
        </row>
      </sheetData>
      <sheetData sheetId="7210">
        <row r="9">
          <cell r="A9" t="str">
            <v>A</v>
          </cell>
        </row>
      </sheetData>
      <sheetData sheetId="7211">
        <row r="4">
          <cell r="A4" t="str">
            <v>BẢNG TÍNH TOÁN, ĐO BÓC KHỐI LƯỢNG HOÀN THÀNH ĐƯA VÀO QUYẾT TOÁN</v>
          </cell>
        </row>
      </sheetData>
      <sheetData sheetId="7212">
        <row r="4">
          <cell r="A4" t="str">
            <v>BẢNG TÍNH TOÁN, ĐO BÓC KHỐI LƯỢNG HOÀN THÀNH ĐƯA VÀO QUYẾT TOÁN</v>
          </cell>
        </row>
      </sheetData>
      <sheetData sheetId="7213">
        <row r="9">
          <cell r="A9" t="str">
            <v>A</v>
          </cell>
        </row>
      </sheetData>
      <sheetData sheetId="7214">
        <row r="9">
          <cell r="A9" t="str">
            <v>A</v>
          </cell>
        </row>
      </sheetData>
      <sheetData sheetId="7215">
        <row r="4">
          <cell r="A4" t="str">
            <v>BẢNG TÍNH TOÁN, ĐO BÓC KHỐI LƯỢNG HOÀN THÀNH ĐƯA VÀO QUYẾT TOÁN</v>
          </cell>
        </row>
      </sheetData>
      <sheetData sheetId="7216">
        <row r="9">
          <cell r="A9" t="str">
            <v>A</v>
          </cell>
        </row>
      </sheetData>
      <sheetData sheetId="7217">
        <row r="9">
          <cell r="A9" t="str">
            <v>A</v>
          </cell>
        </row>
      </sheetData>
      <sheetData sheetId="7218">
        <row r="4">
          <cell r="A4" t="str">
            <v>BẢNG TÍNH TOÁN, ĐO BÓC KHỐI LƯỢNG HOÀN THÀNH ĐƯA VÀO QUYẾT TOÁN</v>
          </cell>
        </row>
      </sheetData>
      <sheetData sheetId="7219">
        <row r="4">
          <cell r="A4" t="str">
            <v>BẢNG TÍNH TOÁN, ĐO BÓC KHỐI LƯỢNG HOÀN THÀNH ĐƯA VÀO QUYẾT TOÁN</v>
          </cell>
        </row>
      </sheetData>
      <sheetData sheetId="7220">
        <row r="9">
          <cell r="A9" t="str">
            <v>A</v>
          </cell>
        </row>
      </sheetData>
      <sheetData sheetId="7221">
        <row r="9">
          <cell r="A9" t="str">
            <v>A</v>
          </cell>
        </row>
      </sheetData>
      <sheetData sheetId="7222">
        <row r="9">
          <cell r="A9" t="str">
            <v>A</v>
          </cell>
        </row>
      </sheetData>
      <sheetData sheetId="7223">
        <row r="4">
          <cell r="A4" t="str">
            <v>BẢNG TÍNH TOÁN, ĐO BÓC KHỐI LƯỢNG HOÀN THÀNH ĐƯA VÀO QUYẾT TOÁN</v>
          </cell>
        </row>
      </sheetData>
      <sheetData sheetId="7224">
        <row r="4">
          <cell r="A4" t="str">
            <v>BẢNG TÍNH TOÁN, ĐO BÓC KHỐI LƯỢNG HOÀN THÀNH ĐƯA VÀO QUYẾT TOÁN</v>
          </cell>
        </row>
      </sheetData>
      <sheetData sheetId="7225">
        <row r="9">
          <cell r="A9" t="str">
            <v>A</v>
          </cell>
        </row>
      </sheetData>
      <sheetData sheetId="7226">
        <row r="4">
          <cell r="A4" t="str">
            <v>BẢNG TÍNH TOÁN, ĐO BÓC KHỐI LƯỢNG HOÀN THÀNH ĐƯA VÀO QUYẾT TOÁN</v>
          </cell>
        </row>
      </sheetData>
      <sheetData sheetId="7227">
        <row r="9">
          <cell r="A9" t="str">
            <v>A</v>
          </cell>
        </row>
      </sheetData>
      <sheetData sheetId="7228">
        <row r="4">
          <cell r="A4" t="str">
            <v>BẢNG TÍNH TOÁN, ĐO BÓC KHỐI LƯỢNG HOÀN THÀNH ĐƯA VÀO QUYẾT TOÁN</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4">
          <cell r="A4" t="str">
            <v>BẢNG TÍNH TOÁN, ĐO BÓC KHỐI LƯỢNG HOÀN THÀNH ĐƯA VÀO QUYẾT TOÁN</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4">
          <cell r="A4" t="str">
            <v>BẢNG TÍNH TOÁN, ĐO BÓC KHỐI LƯỢNG HOÀN THÀNH ĐƯA VÀO QUYẾT TOÁN</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4">
          <cell r="A4" t="str">
            <v>BẢNG TÍNH TOÁN, ĐO BÓC KHỐI LƯỢNG HOÀN THÀNH ĐƯA VÀO QUYẾT TOÁN</v>
          </cell>
        </row>
      </sheetData>
      <sheetData sheetId="7251">
        <row r="9">
          <cell r="A9" t="str">
            <v>A</v>
          </cell>
        </row>
      </sheetData>
      <sheetData sheetId="7252">
        <row r="4">
          <cell r="A4" t="str">
            <v>BẢNG TÍNH TOÁN, ĐO BÓC KHỐI LƯỢNG HOÀN THÀNH ĐƯA VÀO QUYẾT TOÁN</v>
          </cell>
        </row>
      </sheetData>
      <sheetData sheetId="7253">
        <row r="4">
          <cell r="A4" t="str">
            <v>BẢNG TÍNH TOÁN, ĐO BÓC KHỐI LƯỢNG HOÀN THÀNH ĐƯA VÀO QUYẾT TOÁN</v>
          </cell>
        </row>
      </sheetData>
      <sheetData sheetId="7254">
        <row r="9">
          <cell r="A9" t="str">
            <v>A</v>
          </cell>
        </row>
      </sheetData>
      <sheetData sheetId="7255">
        <row r="9">
          <cell r="A9" t="str">
            <v>A</v>
          </cell>
        </row>
      </sheetData>
      <sheetData sheetId="7256">
        <row r="9">
          <cell r="A9" t="str">
            <v>A</v>
          </cell>
        </row>
      </sheetData>
      <sheetData sheetId="7257">
        <row r="4">
          <cell r="A4" t="str">
            <v>BẢNG TÍNH TOÁN, ĐO BÓC KHỐI LƯỢNG HOÀN THÀNH ĐƯA VÀO QUYẾT TOÁN</v>
          </cell>
        </row>
      </sheetData>
      <sheetData sheetId="7258">
        <row r="9">
          <cell r="A9" t="str">
            <v>A</v>
          </cell>
        </row>
      </sheetData>
      <sheetData sheetId="7259">
        <row r="9">
          <cell r="A9" t="str">
            <v>A</v>
          </cell>
        </row>
      </sheetData>
      <sheetData sheetId="7260">
        <row r="4">
          <cell r="A4" t="str">
            <v>BẢNG TÍNH TOÁN, ĐO BÓC KHỐI LƯỢNG HOÀN THÀNH ĐƯA VÀO QUYẾT TOÁN</v>
          </cell>
        </row>
      </sheetData>
      <sheetData sheetId="7261">
        <row r="4">
          <cell r="A4" t="str">
            <v>BẢNG TÍNH TOÁN, ĐO BÓC KHỐI LƯỢNG HOÀN THÀNH ĐƯA VÀO QUYẾT TOÁN</v>
          </cell>
        </row>
      </sheetData>
      <sheetData sheetId="7262">
        <row r="9">
          <cell r="A9" t="str">
            <v>A</v>
          </cell>
        </row>
      </sheetData>
      <sheetData sheetId="7263">
        <row r="9">
          <cell r="A9" t="str">
            <v>A</v>
          </cell>
        </row>
      </sheetData>
      <sheetData sheetId="7264">
        <row r="4">
          <cell r="A4" t="str">
            <v>BẢNG TÍNH TOÁN, ĐO BÓC KHỐI LƯỢNG HOÀN THÀNH ĐƯA VÀO QUYẾT TOÁN</v>
          </cell>
        </row>
      </sheetData>
      <sheetData sheetId="7265">
        <row r="9">
          <cell r="A9" t="str">
            <v>A</v>
          </cell>
        </row>
      </sheetData>
      <sheetData sheetId="7266">
        <row r="4">
          <cell r="A4" t="str">
            <v>BẢNG TÍNH TOÁN, ĐO BÓC KHỐI LƯỢNG HOÀN THÀNH ĐƯA VÀO QUYẾT TOÁN</v>
          </cell>
        </row>
      </sheetData>
      <sheetData sheetId="7267">
        <row r="4">
          <cell r="A4" t="str">
            <v>BẢNG TÍNH TOÁN, ĐO BÓC KHỐI LƯỢNG HOÀN THÀNH ĐƯA VÀO QUYẾT TOÁN</v>
          </cell>
        </row>
      </sheetData>
      <sheetData sheetId="7268">
        <row r="4">
          <cell r="A4" t="str">
            <v>BẢNG TÍNH TOÁN, ĐO BÓC KHỐI LƯỢNG HOÀN THÀNH ĐƯA VÀO QUYẾT TOÁN</v>
          </cell>
        </row>
      </sheetData>
      <sheetData sheetId="7269">
        <row r="9">
          <cell r="A9" t="str">
            <v>A</v>
          </cell>
        </row>
      </sheetData>
      <sheetData sheetId="7270">
        <row r="4">
          <cell r="A4" t="str">
            <v>BẢNG TÍNH TOÁN, ĐO BÓC KHỐI LƯỢNG HOÀN THÀNH ĐƯA VÀO QUYẾT TOÁN</v>
          </cell>
        </row>
      </sheetData>
      <sheetData sheetId="7271">
        <row r="9">
          <cell r="A9" t="str">
            <v>A</v>
          </cell>
        </row>
      </sheetData>
      <sheetData sheetId="7272">
        <row r="9">
          <cell r="A9" t="str">
            <v>A</v>
          </cell>
        </row>
      </sheetData>
      <sheetData sheetId="7273">
        <row r="4">
          <cell r="A4" t="str">
            <v>BẢNG TÍNH TOÁN, ĐO BÓC KHỐI LƯỢNG HOÀN THÀNH ĐƯA VÀO QUYẾT TOÁN</v>
          </cell>
        </row>
      </sheetData>
      <sheetData sheetId="7274">
        <row r="4">
          <cell r="A4" t="str">
            <v>BẢNG TÍNH TOÁN, ĐO BÓC KHỐI LƯỢNG HOÀN THÀNH ĐƯA VÀO QUYẾT TOÁN</v>
          </cell>
        </row>
      </sheetData>
      <sheetData sheetId="7275">
        <row r="9">
          <cell r="A9" t="str">
            <v>A</v>
          </cell>
        </row>
      </sheetData>
      <sheetData sheetId="7276">
        <row r="9">
          <cell r="A9" t="str">
            <v>A</v>
          </cell>
        </row>
      </sheetData>
      <sheetData sheetId="7277">
        <row r="9">
          <cell r="A9" t="str">
            <v>A</v>
          </cell>
        </row>
      </sheetData>
      <sheetData sheetId="7278">
        <row r="4">
          <cell r="A4" t="str">
            <v>BẢNG TÍNH TOÁN, ĐO BÓC KHỐI LƯỢNG HOÀN THÀNH ĐƯA VÀO QUYẾT TOÁN</v>
          </cell>
        </row>
      </sheetData>
      <sheetData sheetId="7279">
        <row r="4">
          <cell r="A4" t="str">
            <v>BẢNG TÍNH TOÁN, ĐO BÓC KHỐI LƯỢNG HOÀN THÀNH ĐƯA VÀO QUYẾT TOÁN</v>
          </cell>
        </row>
      </sheetData>
      <sheetData sheetId="7280">
        <row r="9">
          <cell r="A9" t="str">
            <v>A</v>
          </cell>
        </row>
      </sheetData>
      <sheetData sheetId="7281">
        <row r="4">
          <cell r="A4" t="str">
            <v>BẢNG TÍNH TOÁN, ĐO BÓC KHỐI LƯỢNG HOÀN THÀNH ĐƯA VÀO QUYẾT TOÁN</v>
          </cell>
        </row>
      </sheetData>
      <sheetData sheetId="7282">
        <row r="9">
          <cell r="A9" t="str">
            <v>A</v>
          </cell>
        </row>
      </sheetData>
      <sheetData sheetId="7283">
        <row r="4">
          <cell r="A4" t="str">
            <v>BẢNG TÍNH TOÁN, ĐO BÓC KHỐI LƯỢNG HOÀN THÀNH ĐƯA VÀO QUYẾT TOÁN</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4">
          <cell r="A4" t="str">
            <v>BẢNG TÍNH TOÁN, ĐO BÓC KHỐI LƯỢNG HOÀN THÀNH ĐƯA VÀO QUYẾT TOÁN</v>
          </cell>
        </row>
      </sheetData>
      <sheetData sheetId="7290">
        <row r="4">
          <cell r="A4" t="str">
            <v>BẢNG TÍNH TOÁN, ĐO BÓC KHỐI LƯỢNG HOÀN THÀNH ĐƯA VÀO QUYẾT TOÁN</v>
          </cell>
        </row>
      </sheetData>
      <sheetData sheetId="7291">
        <row r="9">
          <cell r="A9" t="str">
            <v>A</v>
          </cell>
        </row>
      </sheetData>
      <sheetData sheetId="7292">
        <row r="4">
          <cell r="A4" t="str">
            <v>BẢNG TÍNH TOÁN, ĐO BÓC KHỐI LƯỢNG HOÀN THÀNH ĐƯA VÀO QUYẾT TOÁN</v>
          </cell>
        </row>
      </sheetData>
      <sheetData sheetId="7293">
        <row r="4">
          <cell r="A4" t="str">
            <v>BẢNG TÍNH TOÁN, ĐO BÓC KHỐI LƯỢNG HOÀN THÀNH ĐƯA VÀO QUYẾT TOÁN</v>
          </cell>
        </row>
      </sheetData>
      <sheetData sheetId="7294">
        <row r="4">
          <cell r="A4" t="str">
            <v>BẢNG TÍNH TOÁN, ĐO BÓC KHỐI LƯỢNG HOÀN THÀNH ĐƯA VÀO QUYẾT TOÁN</v>
          </cell>
        </row>
      </sheetData>
      <sheetData sheetId="7295">
        <row r="4">
          <cell r="A4" t="str">
            <v>BẢNG TÍNH TOÁN, ĐO BÓC KHỐI LƯỢNG HOÀN THÀNH ĐƯA VÀO QUYẾT TOÁN</v>
          </cell>
        </row>
      </sheetData>
      <sheetData sheetId="7296">
        <row r="9">
          <cell r="A9" t="str">
            <v>A</v>
          </cell>
        </row>
      </sheetData>
      <sheetData sheetId="7297">
        <row r="4">
          <cell r="A4" t="str">
            <v>BẢNG TÍNH TOÁN, ĐO BÓC KHỐI LƯỢNG HOÀN THÀNH ĐƯA VÀO QUYẾT TOÁN</v>
          </cell>
        </row>
      </sheetData>
      <sheetData sheetId="7298">
        <row r="4">
          <cell r="A4" t="str">
            <v>BẢNG TÍNH TOÁN, ĐO BÓC KHỐI LƯỢNG HOÀN THÀNH ĐƯA VÀO QUYẾT TOÁN</v>
          </cell>
        </row>
      </sheetData>
      <sheetData sheetId="7299">
        <row r="4">
          <cell r="A4" t="str">
            <v>BẢNG TÍNH TOÁN, ĐO BÓC KHỐI LƯỢNG HOÀN THÀNH ĐƯA VÀO QUYẾT TOÁN</v>
          </cell>
        </row>
      </sheetData>
      <sheetData sheetId="7300">
        <row r="9">
          <cell r="A9" t="str">
            <v>A</v>
          </cell>
        </row>
      </sheetData>
      <sheetData sheetId="7301">
        <row r="4">
          <cell r="A4" t="str">
            <v>BẢNG TÍNH TOÁN, ĐO BÓC KHỐI LƯỢNG HOÀN THÀNH ĐƯA VÀO QUYẾT TOÁN</v>
          </cell>
        </row>
      </sheetData>
      <sheetData sheetId="7302">
        <row r="4">
          <cell r="A4" t="str">
            <v>BẢNG TÍNH TOÁN, ĐO BÓC KHỐI LƯỢNG HOÀN THÀNH ĐƯA VÀO QUYẾT TOÁN</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4">
          <cell r="A4" t="str">
            <v>BẢNG TÍNH TOÁN, ĐO BÓC KHỐI LƯỢNG HOÀN THÀNH ĐƯA VÀO QUYẾT TOÁN</v>
          </cell>
        </row>
      </sheetData>
      <sheetData sheetId="7312">
        <row r="4">
          <cell r="A4" t="str">
            <v>BẢNG TÍNH TOÁN, ĐO BÓC KHỐI LƯỢNG HOÀN THÀNH ĐƯA VÀO QUYẾT TOÁN</v>
          </cell>
        </row>
      </sheetData>
      <sheetData sheetId="7313">
        <row r="9">
          <cell r="A9" t="str">
            <v>A</v>
          </cell>
        </row>
      </sheetData>
      <sheetData sheetId="7314">
        <row r="9">
          <cell r="A9" t="str">
            <v>A</v>
          </cell>
        </row>
      </sheetData>
      <sheetData sheetId="7315">
        <row r="4">
          <cell r="A4" t="str">
            <v>BẢNG TÍNH TOÁN, ĐO BÓC KHỐI LƯỢNG HOÀN THÀNH ĐƯA VÀO QUYẾT TOÁN</v>
          </cell>
        </row>
      </sheetData>
      <sheetData sheetId="7316">
        <row r="4">
          <cell r="A4" t="str">
            <v>BẢNG TÍNH TOÁN, ĐO BÓC KHỐI LƯỢNG HOÀN THÀNH ĐƯA VÀO QUYẾT TOÁN</v>
          </cell>
        </row>
      </sheetData>
      <sheetData sheetId="7317">
        <row r="9">
          <cell r="A9" t="str">
            <v>A</v>
          </cell>
        </row>
      </sheetData>
      <sheetData sheetId="7318">
        <row r="4">
          <cell r="A4" t="str">
            <v>BẢNG TÍNH TOÁN, ĐO BÓC KHỐI LƯỢNG HOÀN THÀNH ĐƯA VÀO QUYẾT TOÁN</v>
          </cell>
        </row>
      </sheetData>
      <sheetData sheetId="7319">
        <row r="4">
          <cell r="A4" t="str">
            <v>BẢNG TÍNH TOÁN, ĐO BÓC KHỐI LƯỢNG HOÀN THÀNH ĐƯA VÀO QUYẾT TOÁN</v>
          </cell>
        </row>
      </sheetData>
      <sheetData sheetId="7320">
        <row r="4">
          <cell r="A4" t="str">
            <v>BẢNG TÍNH TOÁN, ĐO BÓC KHỐI LƯỢNG HOÀN THÀNH ĐƯA VÀO QUYẾT TOÁN</v>
          </cell>
        </row>
      </sheetData>
      <sheetData sheetId="7321">
        <row r="4">
          <cell r="A4" t="str">
            <v>BẢNG TÍNH TOÁN, ĐO BÓC KHỐI LƯỢNG HOÀN THÀNH ĐƯA VÀO QUYẾT TOÁN</v>
          </cell>
        </row>
      </sheetData>
      <sheetData sheetId="7322">
        <row r="9">
          <cell r="A9" t="str">
            <v>A</v>
          </cell>
        </row>
      </sheetData>
      <sheetData sheetId="7323">
        <row r="4">
          <cell r="A4" t="str">
            <v>BẢNG TÍNH TOÁN, ĐO BÓC KHỐI LƯỢNG HOÀN THÀNH ĐƯA VÀO QUYẾT TOÁN</v>
          </cell>
        </row>
      </sheetData>
      <sheetData sheetId="7324">
        <row r="9">
          <cell r="A9" t="str">
            <v>A</v>
          </cell>
        </row>
      </sheetData>
      <sheetData sheetId="7325">
        <row r="4">
          <cell r="A4" t="str">
            <v>BẢNG TÍNH TOÁN, ĐO BÓC KHỐI LƯỢNG HOÀN THÀNH ĐƯA VÀO QUYẾT TOÁN</v>
          </cell>
        </row>
      </sheetData>
      <sheetData sheetId="7326">
        <row r="4">
          <cell r="A4" t="str">
            <v>BẢNG TÍNH TOÁN, ĐO BÓC KHỐI LƯỢNG HOÀN THÀNH ĐƯA VÀO QUYẾT TOÁN</v>
          </cell>
        </row>
      </sheetData>
      <sheetData sheetId="7327">
        <row r="9">
          <cell r="A9" t="str">
            <v>A</v>
          </cell>
        </row>
      </sheetData>
      <sheetData sheetId="7328">
        <row r="9">
          <cell r="A9" t="str">
            <v>A</v>
          </cell>
        </row>
      </sheetData>
      <sheetData sheetId="7329">
        <row r="4">
          <cell r="A4" t="str">
            <v>BẢNG TÍNH TOÁN, ĐO BÓC KHỐI LƯỢNG HOÀN THÀNH ĐƯA VÀO QUYẾT TOÁN</v>
          </cell>
        </row>
      </sheetData>
      <sheetData sheetId="7330">
        <row r="9">
          <cell r="A9" t="str">
            <v>A</v>
          </cell>
        </row>
      </sheetData>
      <sheetData sheetId="7331">
        <row r="9">
          <cell r="A9" t="str">
            <v>A</v>
          </cell>
        </row>
      </sheetData>
      <sheetData sheetId="7332">
        <row r="4">
          <cell r="A4" t="str">
            <v>BẢNG TÍNH TOÁN, ĐO BÓC KHỐI LƯỢNG HOÀN THÀNH ĐƯA VÀO QUYẾT TOÁN</v>
          </cell>
        </row>
      </sheetData>
      <sheetData sheetId="7333">
        <row r="4">
          <cell r="A4" t="str">
            <v>BẢNG TÍNH TOÁN, ĐO BÓC KHỐI LƯỢNG HOÀN THÀNH ĐƯA VÀO QUYẾT TOÁN</v>
          </cell>
        </row>
      </sheetData>
      <sheetData sheetId="7334">
        <row r="4">
          <cell r="A4" t="str">
            <v>BẢNG TÍNH TOÁN, ĐO BÓC KHỐI LƯỢNG HOÀN THÀNH ĐƯA VÀO QUYẾT TOÁN</v>
          </cell>
        </row>
      </sheetData>
      <sheetData sheetId="7335">
        <row r="4">
          <cell r="A4" t="str">
            <v>BẢNG TÍNH TOÁN, ĐO BÓC KHỐI LƯỢNG HOÀN THÀNH ĐƯA VÀO QUYẾT TOÁN</v>
          </cell>
        </row>
      </sheetData>
      <sheetData sheetId="7336">
        <row r="4">
          <cell r="A4" t="str">
            <v>BẢNG TÍNH TOÁN, ĐO BÓC KHỐI LƯỢNG HOÀN THÀNH ĐƯA VÀO QUYẾT TOÁN</v>
          </cell>
        </row>
      </sheetData>
      <sheetData sheetId="7337">
        <row r="4">
          <cell r="A4" t="str">
            <v>BẢNG TÍNH TOÁN, ĐO BÓC KHỐI LƯỢNG HOÀN THÀNH ĐƯA VÀO QUYẾT TOÁN</v>
          </cell>
        </row>
      </sheetData>
      <sheetData sheetId="7338">
        <row r="9">
          <cell r="A9" t="str">
            <v>A</v>
          </cell>
        </row>
      </sheetData>
      <sheetData sheetId="7339">
        <row r="4">
          <cell r="A4" t="str">
            <v>BẢNG TÍNH TOÁN, ĐO BÓC KHỐI LƯỢNG HOÀN THÀNH ĐƯA VÀO QUYẾT TOÁN</v>
          </cell>
        </row>
      </sheetData>
      <sheetData sheetId="7340">
        <row r="4">
          <cell r="A4" t="str">
            <v>BẢNG TÍNH TOÁN, ĐO BÓC KHỐI LƯỢNG HOÀN THÀNH ĐƯA VÀO QUYẾT TOÁN</v>
          </cell>
        </row>
      </sheetData>
      <sheetData sheetId="7341">
        <row r="4">
          <cell r="A4" t="str">
            <v>BẢNG TÍNH TOÁN, ĐO BÓC KHỐI LƯỢNG HOÀN THÀNH ĐƯA VÀO QUYẾT TOÁN</v>
          </cell>
        </row>
      </sheetData>
      <sheetData sheetId="7342">
        <row r="4">
          <cell r="A4" t="str">
            <v>BẢNG TÍNH TOÁN, ĐO BÓC KHỐI LƯỢNG HOÀN THÀNH ĐƯA VÀO QUYẾT TOÁN</v>
          </cell>
        </row>
      </sheetData>
      <sheetData sheetId="7343">
        <row r="4">
          <cell r="A4" t="str">
            <v>BẢNG TÍNH TOÁN, ĐO BÓC KHỐI LƯỢNG HOÀN THÀNH ĐƯA VÀO QUYẾT TOÁN</v>
          </cell>
        </row>
      </sheetData>
      <sheetData sheetId="7344">
        <row r="4">
          <cell r="A4" t="str">
            <v>BẢNG TÍNH TOÁN, ĐO BÓC KHỐI LƯỢNG HOÀN THÀNH ĐƯA VÀO QUYẾT TOÁN</v>
          </cell>
        </row>
      </sheetData>
      <sheetData sheetId="7345">
        <row r="4">
          <cell r="A4" t="str">
            <v>BẢNG TÍNH TOÁN, ĐO BÓC KHỐI LƯỢNG HOÀN THÀNH ĐƯA VÀO QUYẾT TOÁN</v>
          </cell>
        </row>
      </sheetData>
      <sheetData sheetId="7346">
        <row r="4">
          <cell r="A4" t="str">
            <v>BẢNG TÍNH TOÁN, ĐO BÓC KHỐI LƯỢNG HOÀN THÀNH ĐƯA VÀO QUYẾT TOÁN</v>
          </cell>
        </row>
      </sheetData>
      <sheetData sheetId="7347">
        <row r="4">
          <cell r="A4" t="str">
            <v>BẢNG TÍNH TOÁN, ĐO BÓC KHỐI LƯỢNG HOÀN THÀNH ĐƯA VÀO QUYẾT TOÁN</v>
          </cell>
        </row>
      </sheetData>
      <sheetData sheetId="7348">
        <row r="4">
          <cell r="A4" t="str">
            <v>BẢNG TÍNH TOÁN, ĐO BÓC KHỐI LƯỢNG HOÀN THÀNH ĐƯA VÀO QUYẾT TOÁN</v>
          </cell>
        </row>
      </sheetData>
      <sheetData sheetId="7349">
        <row r="4">
          <cell r="A4" t="str">
            <v>BẢNG TÍNH TOÁN, ĐO BÓC KHỐI LƯỢNG HOÀN THÀNH ĐƯA VÀO QUYẾT TOÁN</v>
          </cell>
        </row>
      </sheetData>
      <sheetData sheetId="7350">
        <row r="4">
          <cell r="A4" t="str">
            <v>BẢNG TÍNH TOÁN, ĐO BÓC KHỐI LƯỢNG HOÀN THÀNH ĐƯA VÀO QUYẾT TOÁN</v>
          </cell>
        </row>
      </sheetData>
      <sheetData sheetId="7351">
        <row r="4">
          <cell r="A4" t="str">
            <v>BẢNG TÍNH TOÁN, ĐO BÓC KHỐI LƯỢNG HOÀN THÀNH ĐƯA VÀO QUYẾT TOÁN</v>
          </cell>
        </row>
      </sheetData>
      <sheetData sheetId="7352">
        <row r="9">
          <cell r="A9" t="str">
            <v>A</v>
          </cell>
        </row>
      </sheetData>
      <sheetData sheetId="7353">
        <row r="4">
          <cell r="A4" t="str">
            <v>BẢNG TÍNH TOÁN, ĐO BÓC KHỐI LƯỢNG HOÀN THÀNH ĐƯA VÀO QUYẾT TOÁN</v>
          </cell>
        </row>
      </sheetData>
      <sheetData sheetId="7354">
        <row r="9">
          <cell r="A9" t="str">
            <v>A</v>
          </cell>
        </row>
      </sheetData>
      <sheetData sheetId="7355">
        <row r="4">
          <cell r="A4" t="str">
            <v>BẢNG TÍNH TOÁN, ĐO BÓC KHỐI LƯỢNG HOÀN THÀNH ĐƯA VÀO QUYẾT TOÁN</v>
          </cell>
        </row>
      </sheetData>
      <sheetData sheetId="7356">
        <row r="4">
          <cell r="A4" t="str">
            <v>BẢNG TÍNH TOÁN, ĐO BÓC KHỐI LƯỢNG HOÀN THÀNH ĐƯA VÀO QUYẾT TOÁN</v>
          </cell>
        </row>
      </sheetData>
      <sheetData sheetId="7357">
        <row r="4">
          <cell r="A4" t="str">
            <v>BẢNG TÍNH TOÁN, ĐO BÓC KHỐI LƯỢNG HOÀN THÀNH ĐƯA VÀO QUYẾT TOÁN</v>
          </cell>
        </row>
      </sheetData>
      <sheetData sheetId="7358">
        <row r="4">
          <cell r="A4" t="str">
            <v>BẢNG TÍNH TOÁN, ĐO BÓC KHỐI LƯỢNG HOÀN THÀNH ĐƯA VÀO QUYẾT TOÁN</v>
          </cell>
        </row>
      </sheetData>
      <sheetData sheetId="7359">
        <row r="4">
          <cell r="A4" t="str">
            <v>BẢNG TÍNH TOÁN, ĐO BÓC KHỐI LƯỢNG HOÀN THÀNH ĐƯA VÀO QUYẾT TOÁN</v>
          </cell>
        </row>
      </sheetData>
      <sheetData sheetId="7360">
        <row r="4">
          <cell r="A4" t="str">
            <v>BẢNG TÍNH TOÁN, ĐO BÓC KHỐI LƯỢNG HOÀN THÀNH ĐƯA VÀO QUYẾT TOÁN</v>
          </cell>
        </row>
      </sheetData>
      <sheetData sheetId="7361">
        <row r="4">
          <cell r="A4" t="str">
            <v>BẢNG TÍNH TOÁN, ĐO BÓC KHỐI LƯỢNG HOÀN THÀNH ĐƯA VÀO QUYẾT TOÁN</v>
          </cell>
        </row>
      </sheetData>
      <sheetData sheetId="7362">
        <row r="4">
          <cell r="A4" t="str">
            <v>BẢNG TÍNH TOÁN, ĐO BÓC KHỐI LƯỢNG HOÀN THÀNH ĐƯA VÀO QUYẾT TOÁN</v>
          </cell>
        </row>
      </sheetData>
      <sheetData sheetId="7363">
        <row r="4">
          <cell r="A4" t="str">
            <v>BẢNG TÍNH TOÁN, ĐO BÓC KHỐI LƯỢNG HOÀN THÀNH ĐƯA VÀO QUYẾT TOÁN</v>
          </cell>
        </row>
      </sheetData>
      <sheetData sheetId="7364">
        <row r="9">
          <cell r="A9" t="str">
            <v>A</v>
          </cell>
        </row>
      </sheetData>
      <sheetData sheetId="7365">
        <row r="9">
          <cell r="A9" t="str">
            <v>A</v>
          </cell>
        </row>
      </sheetData>
      <sheetData sheetId="7366">
        <row r="4">
          <cell r="A4" t="str">
            <v>BẢNG TÍNH TOÁN, ĐO BÓC KHỐI LƯỢNG HOÀN THÀNH ĐƯA VÀO QUYẾT TOÁN</v>
          </cell>
        </row>
      </sheetData>
      <sheetData sheetId="7367">
        <row r="4">
          <cell r="A4" t="str">
            <v>BẢNG TÍNH TOÁN, ĐO BÓC KHỐI LƯỢNG HOÀN THÀNH ĐƯA VÀO QUYẾT TOÁN</v>
          </cell>
        </row>
      </sheetData>
      <sheetData sheetId="7368">
        <row r="9">
          <cell r="A9" t="str">
            <v>A</v>
          </cell>
        </row>
      </sheetData>
      <sheetData sheetId="7369">
        <row r="9">
          <cell r="A9" t="str">
            <v>A</v>
          </cell>
        </row>
      </sheetData>
      <sheetData sheetId="7370">
        <row r="9">
          <cell r="A9" t="str">
            <v>A</v>
          </cell>
        </row>
      </sheetData>
      <sheetData sheetId="7371">
        <row r="4">
          <cell r="A4" t="str">
            <v>BẢNG TÍNH TOÁN, ĐO BÓC KHỐI LƯỢNG HOÀN THÀNH ĐƯA VÀO QUYẾT TOÁN</v>
          </cell>
        </row>
      </sheetData>
      <sheetData sheetId="7372">
        <row r="9">
          <cell r="A9" t="str">
            <v>A</v>
          </cell>
        </row>
      </sheetData>
      <sheetData sheetId="7373">
        <row r="9">
          <cell r="A9" t="str">
            <v>A</v>
          </cell>
        </row>
      </sheetData>
      <sheetData sheetId="7374">
        <row r="4">
          <cell r="A4" t="str">
            <v>BẢNG TÍNH TOÁN, ĐO BÓC KHỐI LƯỢNG HOÀN THÀNH ĐƯA VÀO QUYẾT TOÁN</v>
          </cell>
        </row>
      </sheetData>
      <sheetData sheetId="7375">
        <row r="4">
          <cell r="A4" t="str">
            <v>BẢNG TÍNH TOÁN, ĐO BÓC KHỐI LƯỢNG HOÀN THÀNH ĐƯA VÀO QUYẾT TOÁN</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4">
          <cell r="A4" t="str">
            <v>BẢNG TÍNH TOÁN, ĐO BÓC KHỐI LƯỢNG HOÀN THÀNH ĐƯA VÀO QUYẾT TOÁN</v>
          </cell>
        </row>
      </sheetData>
      <sheetData sheetId="7385">
        <row r="4">
          <cell r="A4" t="str">
            <v>BẢNG TÍNH TOÁN, ĐO BÓC KHỐI LƯỢNG HOÀN THÀNH ĐƯA VÀO QUYẾT TOÁN</v>
          </cell>
        </row>
      </sheetData>
      <sheetData sheetId="7386">
        <row r="4">
          <cell r="A4" t="str">
            <v>BẢNG TÍNH TOÁN, ĐO BÓC KHỐI LƯỢNG HOÀN THÀNH ĐƯA VÀO QUYẾT TOÁN</v>
          </cell>
        </row>
      </sheetData>
      <sheetData sheetId="7387">
        <row r="4">
          <cell r="A4" t="str">
            <v>BẢNG TÍNH TOÁN, ĐO BÓC KHỐI LƯỢNG HOÀN THÀNH ĐƯA VÀO QUYẾT TOÁN</v>
          </cell>
        </row>
      </sheetData>
      <sheetData sheetId="7388">
        <row r="4">
          <cell r="A4" t="str">
            <v>BẢNG TÍNH TOÁN, ĐO BÓC KHỐI LƯỢNG HOÀN THÀNH ĐƯA VÀO QUYẾT TOÁN</v>
          </cell>
        </row>
      </sheetData>
      <sheetData sheetId="7389">
        <row r="4">
          <cell r="A4" t="str">
            <v>BẢNG TÍNH TOÁN, ĐO BÓC KHỐI LƯỢNG HOÀN THÀNH ĐƯA VÀO QUYẾT TOÁN</v>
          </cell>
        </row>
      </sheetData>
      <sheetData sheetId="7390">
        <row r="4">
          <cell r="A4" t="str">
            <v>BẢNG TÍNH TOÁN, ĐO BÓC KHỐI LƯỢNG HOÀN THÀNH ĐƯA VÀO QUYẾT TOÁN</v>
          </cell>
        </row>
      </sheetData>
      <sheetData sheetId="7391">
        <row r="4">
          <cell r="A4" t="str">
            <v>BẢNG TÍNH TOÁN, ĐO BÓC KHỐI LƯỢNG HOÀN THÀNH ĐƯA VÀO QUYẾT TOÁN</v>
          </cell>
        </row>
      </sheetData>
      <sheetData sheetId="7392">
        <row r="4">
          <cell r="A4" t="str">
            <v>BẢNG TÍNH TOÁN, ĐO BÓC KHỐI LƯỢNG HOÀN THÀNH ĐƯA VÀO QUYẾT TOÁN</v>
          </cell>
        </row>
      </sheetData>
      <sheetData sheetId="7393">
        <row r="4">
          <cell r="A4" t="str">
            <v>BẢNG TÍNH TOÁN, ĐO BÓC KHỐI LƯỢNG HOÀN THÀNH ĐƯA VÀO QUYẾT TOÁN</v>
          </cell>
        </row>
      </sheetData>
      <sheetData sheetId="7394">
        <row r="9">
          <cell r="A9" t="str">
            <v>A</v>
          </cell>
        </row>
      </sheetData>
      <sheetData sheetId="7395">
        <row r="4">
          <cell r="A4" t="str">
            <v>BẢNG TÍNH TOÁN, ĐO BÓC KHỐI LƯỢNG HOÀN THÀNH ĐƯA VÀO QUYẾT TOÁN</v>
          </cell>
        </row>
      </sheetData>
      <sheetData sheetId="7396">
        <row r="4">
          <cell r="A4" t="str">
            <v>BẢNG TÍNH TOÁN, ĐO BÓC KHỐI LƯỢNG HOÀN THÀNH ĐƯA VÀO QUYẾT TOÁN</v>
          </cell>
        </row>
      </sheetData>
      <sheetData sheetId="7397">
        <row r="4">
          <cell r="A4" t="str">
            <v>BẢNG TÍNH TOÁN, ĐO BÓC KHỐI LƯỢNG HOÀN THÀNH ĐƯA VÀO QUYẾT TOÁN</v>
          </cell>
        </row>
      </sheetData>
      <sheetData sheetId="7398">
        <row r="9">
          <cell r="A9" t="str">
            <v>A</v>
          </cell>
        </row>
      </sheetData>
      <sheetData sheetId="7399">
        <row r="9">
          <cell r="A9" t="str">
            <v>A</v>
          </cell>
        </row>
      </sheetData>
      <sheetData sheetId="7400">
        <row r="4">
          <cell r="A4" t="str">
            <v>BẢNG TÍNH TOÁN, ĐO BÓC KHỐI LƯỢNG HOÀN THÀNH ĐƯA VÀO QUYẾT TOÁN</v>
          </cell>
        </row>
      </sheetData>
      <sheetData sheetId="7401">
        <row r="4">
          <cell r="A4" t="str">
            <v>BẢNG TÍNH TOÁN, ĐO BÓC KHỐI LƯỢNG HOÀN THÀNH ĐƯA VÀO QUYẾT TOÁN</v>
          </cell>
        </row>
      </sheetData>
      <sheetData sheetId="7402">
        <row r="9">
          <cell r="A9" t="str">
            <v>A</v>
          </cell>
        </row>
      </sheetData>
      <sheetData sheetId="7403">
        <row r="9">
          <cell r="A9" t="str">
            <v>A</v>
          </cell>
        </row>
      </sheetData>
      <sheetData sheetId="7404">
        <row r="4">
          <cell r="A4" t="str">
            <v>BẢNG TÍNH TOÁN, ĐO BÓC KHỐI LƯỢNG HOÀN THÀNH ĐƯA VÀO QUYẾT TOÁN</v>
          </cell>
        </row>
      </sheetData>
      <sheetData sheetId="7405">
        <row r="4">
          <cell r="A4" t="str">
            <v>BẢNG TÍNH TOÁN, ĐO BÓC KHỐI LƯỢNG HOÀN THÀNH ĐƯA VÀO QUYẾT TOÁN</v>
          </cell>
        </row>
      </sheetData>
      <sheetData sheetId="7406">
        <row r="4">
          <cell r="A4" t="str">
            <v>BẢNG TÍNH TOÁN, ĐO BÓC KHỐI LƯỢNG HOÀN THÀNH ĐƯA VÀO QUYẾT TOÁN</v>
          </cell>
        </row>
      </sheetData>
      <sheetData sheetId="7407">
        <row r="4">
          <cell r="A4" t="str">
            <v>BẢNG TÍNH TOÁN, ĐO BÓC KHỐI LƯỢNG HOÀN THÀNH ĐƯA VÀO QUYẾT TOÁN</v>
          </cell>
        </row>
      </sheetData>
      <sheetData sheetId="7408">
        <row r="4">
          <cell r="A4" t="str">
            <v>BẢNG TÍNH TOÁN, ĐO BÓC KHỐI LƯỢNG HOÀN THÀNH ĐƯA VÀO QUYẾT TOÁN</v>
          </cell>
        </row>
      </sheetData>
      <sheetData sheetId="7409">
        <row r="4">
          <cell r="A4" t="str">
            <v>BẢNG TÍNH TOÁN, ĐO BÓC KHỐI LƯỢNG HOÀN THÀNH ĐƯA VÀO QUYẾT TOÁN</v>
          </cell>
        </row>
      </sheetData>
      <sheetData sheetId="7410">
        <row r="4">
          <cell r="A4" t="str">
            <v>BẢNG TÍNH TOÁN, ĐO BÓC KHỐI LƯỢNG HOÀN THÀNH ĐƯA VÀO QUYẾT TOÁN</v>
          </cell>
        </row>
      </sheetData>
      <sheetData sheetId="7411">
        <row r="4">
          <cell r="A4" t="str">
            <v>BẢNG TÍNH TOÁN, ĐO BÓC KHỐI LƯỢNG HOÀN THÀNH ĐƯA VÀO QUYẾT TOÁN</v>
          </cell>
        </row>
      </sheetData>
      <sheetData sheetId="7412">
        <row r="9">
          <cell r="A9" t="str">
            <v>A</v>
          </cell>
        </row>
      </sheetData>
      <sheetData sheetId="7413">
        <row r="4">
          <cell r="A4" t="str">
            <v>BẢNG TÍNH TOÁN, ĐO BÓC KHỐI LƯỢNG HOÀN THÀNH ĐƯA VÀO QUYẾT TOÁN</v>
          </cell>
        </row>
      </sheetData>
      <sheetData sheetId="7414">
        <row r="4">
          <cell r="A4" t="str">
            <v>BẢNG TÍNH TOÁN, ĐO BÓC KHỐI LƯỢNG HOÀN THÀNH ĐƯA VÀO QUYẾT TOÁN</v>
          </cell>
        </row>
      </sheetData>
      <sheetData sheetId="7415">
        <row r="9">
          <cell r="A9" t="str">
            <v>A</v>
          </cell>
        </row>
      </sheetData>
      <sheetData sheetId="7416">
        <row r="4">
          <cell r="A4" t="str">
            <v>BẢNG TÍNH TOÁN, ĐO BÓC KHỐI LƯỢNG HOÀN THÀNH ĐƯA VÀO QUYẾT TOÁN</v>
          </cell>
        </row>
      </sheetData>
      <sheetData sheetId="7417">
        <row r="9">
          <cell r="A9" t="str">
            <v>A</v>
          </cell>
        </row>
      </sheetData>
      <sheetData sheetId="7418">
        <row r="4">
          <cell r="A4" t="str">
            <v>BẢNG TÍNH TOÁN, ĐO BÓC KHỐI LƯỢNG HOÀN THÀNH ĐƯA VÀO QUYẾT TOÁN</v>
          </cell>
        </row>
      </sheetData>
      <sheetData sheetId="7419">
        <row r="9">
          <cell r="A9" t="str">
            <v>A</v>
          </cell>
        </row>
      </sheetData>
      <sheetData sheetId="7420">
        <row r="9">
          <cell r="A9" t="str">
            <v>A</v>
          </cell>
        </row>
      </sheetData>
      <sheetData sheetId="7421">
        <row r="9">
          <cell r="A9" t="str">
            <v>A</v>
          </cell>
        </row>
      </sheetData>
      <sheetData sheetId="7422">
        <row r="4">
          <cell r="A4" t="str">
            <v>BẢNG TÍNH TOÁN, ĐO BÓC KHỐI LƯỢNG HOÀN THÀNH ĐƯA VÀO QUYẾT TOÁN</v>
          </cell>
        </row>
      </sheetData>
      <sheetData sheetId="7423">
        <row r="4">
          <cell r="A4" t="str">
            <v>BẢNG TÍNH TOÁN, ĐO BÓC KHỐI LƯỢNG HOÀN THÀNH ĐƯA VÀO QUYẾT TOÁN</v>
          </cell>
        </row>
      </sheetData>
      <sheetData sheetId="7424">
        <row r="9">
          <cell r="A9" t="str">
            <v>A</v>
          </cell>
        </row>
      </sheetData>
      <sheetData sheetId="7425">
        <row r="9">
          <cell r="A9" t="str">
            <v>A</v>
          </cell>
        </row>
      </sheetData>
      <sheetData sheetId="7426">
        <row r="4">
          <cell r="A4" t="str">
            <v>BẢNG TÍNH TOÁN, ĐO BÓC KHỐI LƯỢNG HOÀN THÀNH ĐƯA VÀO QUYẾT TOÁN</v>
          </cell>
        </row>
      </sheetData>
      <sheetData sheetId="7427">
        <row r="4">
          <cell r="A4" t="str">
            <v>BẢNG TÍNH TOÁN, ĐO BÓC KHỐI LƯỢNG HOÀN THÀNH ĐƯA VÀO QUYẾT TOÁN</v>
          </cell>
        </row>
      </sheetData>
      <sheetData sheetId="7428">
        <row r="9">
          <cell r="A9" t="str">
            <v>A</v>
          </cell>
        </row>
      </sheetData>
      <sheetData sheetId="7429">
        <row r="4">
          <cell r="A4" t="str">
            <v>BẢNG TÍNH TOÁN, ĐO BÓC KHỐI LƯỢNG HOÀN THÀNH ĐƯA VÀO QUYẾT TOÁN</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4">
          <cell r="A4" t="str">
            <v>BẢNG TÍNH TOÁN, ĐO BÓC KHỐI LƯỢNG HOÀN THÀNH ĐƯA VÀO QUYẾT TOÁN</v>
          </cell>
        </row>
      </sheetData>
      <sheetData sheetId="7435">
        <row r="4">
          <cell r="A4" t="str">
            <v>BẢNG TÍNH TOÁN, ĐO BÓC KHỐI LƯỢNG HOÀN THÀNH ĐƯA VÀO QUYẾT TOÁN</v>
          </cell>
        </row>
      </sheetData>
      <sheetData sheetId="7436">
        <row r="4">
          <cell r="A4" t="str">
            <v>BẢNG TÍNH TOÁN, ĐO BÓC KHỐI LƯỢNG HOÀN THÀNH ĐƯA VÀO QUYẾT TOÁN</v>
          </cell>
        </row>
      </sheetData>
      <sheetData sheetId="7437">
        <row r="4">
          <cell r="A4" t="str">
            <v>BẢNG TÍNH TOÁN, ĐO BÓC KHỐI LƯỢNG HOÀN THÀNH ĐƯA VÀO QUYẾT TOÁN</v>
          </cell>
        </row>
      </sheetData>
      <sheetData sheetId="7438">
        <row r="9">
          <cell r="A9" t="str">
            <v>A</v>
          </cell>
        </row>
      </sheetData>
      <sheetData sheetId="7439">
        <row r="4">
          <cell r="A4" t="str">
            <v>BẢNG TÍNH TOÁN, ĐO BÓC KHỐI LƯỢNG HOÀN THÀNH ĐƯA VÀO QUYẾT TOÁN</v>
          </cell>
        </row>
      </sheetData>
      <sheetData sheetId="7440">
        <row r="4">
          <cell r="A4" t="str">
            <v>BẢNG TÍNH TOÁN, ĐO BÓC KHỐI LƯỢNG HOÀN THÀNH ĐƯA VÀO QUYẾT TOÁN</v>
          </cell>
        </row>
      </sheetData>
      <sheetData sheetId="7441">
        <row r="9">
          <cell r="A9" t="str">
            <v>A</v>
          </cell>
        </row>
      </sheetData>
      <sheetData sheetId="7442">
        <row r="9">
          <cell r="A9" t="str">
            <v>A</v>
          </cell>
        </row>
      </sheetData>
      <sheetData sheetId="7443">
        <row r="4">
          <cell r="A4" t="str">
            <v>BẢNG TÍNH TOÁN, ĐO BÓC KHỐI LƯỢNG HOÀN THÀNH ĐƯA VÀO QUYẾT TOÁN</v>
          </cell>
        </row>
      </sheetData>
      <sheetData sheetId="7444">
        <row r="4">
          <cell r="A4" t="str">
            <v>BẢNG TÍNH TOÁN, ĐO BÓC KHỐI LƯỢNG HOÀN THÀNH ĐƯA VÀO QUYẾT TOÁN</v>
          </cell>
        </row>
      </sheetData>
      <sheetData sheetId="7445">
        <row r="9">
          <cell r="A9" t="str">
            <v>A</v>
          </cell>
        </row>
      </sheetData>
      <sheetData sheetId="7446">
        <row r="4">
          <cell r="A4" t="str">
            <v>BẢNG TÍNH TOÁN, ĐO BÓC KHỐI LƯỢNG HOÀN THÀNH ĐƯA VÀO QUYẾT TOÁN</v>
          </cell>
        </row>
      </sheetData>
      <sheetData sheetId="7447">
        <row r="4">
          <cell r="A4" t="str">
            <v>BẢNG TÍNH TOÁN, ĐO BÓC KHỐI LƯỢNG HOÀN THÀNH ĐƯA VÀO QUYẾT TOÁN</v>
          </cell>
        </row>
      </sheetData>
      <sheetData sheetId="7448">
        <row r="4">
          <cell r="A4" t="str">
            <v>BẢNG TÍNH TOÁN, ĐO BÓC KHỐI LƯỢNG HOÀN THÀNH ĐƯA VÀO QUYẾT TOÁN</v>
          </cell>
        </row>
      </sheetData>
      <sheetData sheetId="7449">
        <row r="4">
          <cell r="A4" t="str">
            <v>BẢNG TÍNH TOÁN, ĐO BÓC KHỐI LƯỢNG HOÀN THÀNH ĐƯA VÀO QUYẾT TOÁN</v>
          </cell>
        </row>
      </sheetData>
      <sheetData sheetId="7450">
        <row r="9">
          <cell r="A9" t="str">
            <v>A</v>
          </cell>
        </row>
      </sheetData>
      <sheetData sheetId="7451">
        <row r="4">
          <cell r="A4" t="str">
            <v>BẢNG TÍNH TOÁN, ĐO BÓC KHỐI LƯỢNG HOÀN THÀNH ĐƯA VÀO QUYẾT TOÁN</v>
          </cell>
        </row>
      </sheetData>
      <sheetData sheetId="7452">
        <row r="9">
          <cell r="A9" t="str">
            <v>A</v>
          </cell>
        </row>
      </sheetData>
      <sheetData sheetId="7453">
        <row r="4">
          <cell r="A4" t="str">
            <v>BẢNG TÍNH TOÁN, ĐO BÓC KHỐI LƯỢNG HOÀN THÀNH ĐƯA VÀO QUYẾT TOÁN</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4">
          <cell r="A4" t="str">
            <v>BẢNG TÍNH TOÁN, ĐO BÓC KHỐI LƯỢNG HOÀN THÀNH ĐƯA VÀO QUYẾT TOÁN</v>
          </cell>
        </row>
      </sheetData>
      <sheetData sheetId="7460">
        <row r="4">
          <cell r="A4" t="str">
            <v>BẢNG TÍNH TOÁN, ĐO BÓC KHỐI LƯỢNG HOÀN THÀNH ĐƯA VÀO QUYẾT TOÁN</v>
          </cell>
        </row>
      </sheetData>
      <sheetData sheetId="7461">
        <row r="4">
          <cell r="A4" t="str">
            <v>BẢNG TÍNH TOÁN, ĐO BÓC KHỐI LƯỢNG HOÀN THÀNH ĐƯA VÀO QUYẾT TOÁN</v>
          </cell>
        </row>
      </sheetData>
      <sheetData sheetId="7462">
        <row r="4">
          <cell r="A4" t="str">
            <v>BẢNG TÍNH TOÁN, ĐO BÓC KHỐI LƯỢNG HOÀN THÀNH ĐƯA VÀO QUYẾT TOÁN</v>
          </cell>
        </row>
      </sheetData>
      <sheetData sheetId="7463">
        <row r="4">
          <cell r="A4" t="str">
            <v>BẢNG TÍNH TOÁN, ĐO BÓC KHỐI LƯỢNG HOÀN THÀNH ĐƯA VÀO QUYẾT TOÁN</v>
          </cell>
        </row>
      </sheetData>
      <sheetData sheetId="7464">
        <row r="9">
          <cell r="A9" t="str">
            <v>A</v>
          </cell>
        </row>
      </sheetData>
      <sheetData sheetId="7465">
        <row r="4">
          <cell r="A4" t="str">
            <v>BẢNG TÍNH TOÁN, ĐO BÓC KHỐI LƯỢNG HOÀN THÀNH ĐƯA VÀO QUYẾT TOÁN</v>
          </cell>
        </row>
      </sheetData>
      <sheetData sheetId="7466">
        <row r="9">
          <cell r="A9" t="str">
            <v>A</v>
          </cell>
        </row>
      </sheetData>
      <sheetData sheetId="7467">
        <row r="9">
          <cell r="A9" t="str">
            <v>A</v>
          </cell>
        </row>
      </sheetData>
      <sheetData sheetId="7468">
        <row r="9">
          <cell r="A9" t="str">
            <v>A</v>
          </cell>
        </row>
      </sheetData>
      <sheetData sheetId="7469">
        <row r="4">
          <cell r="A4" t="str">
            <v>BẢNG TÍNH TOÁN, ĐO BÓC KHỐI LƯỢNG HOÀN THÀNH ĐƯA VÀO QUYẾT TOÁN</v>
          </cell>
        </row>
      </sheetData>
      <sheetData sheetId="7470">
        <row r="9">
          <cell r="A9" t="str">
            <v>A</v>
          </cell>
        </row>
      </sheetData>
      <sheetData sheetId="7471">
        <row r="9">
          <cell r="A9" t="str">
            <v>A</v>
          </cell>
        </row>
      </sheetData>
      <sheetData sheetId="7472">
        <row r="9">
          <cell r="A9" t="str">
            <v>A</v>
          </cell>
        </row>
      </sheetData>
      <sheetData sheetId="7473">
        <row r="4">
          <cell r="A4" t="str">
            <v>BẢNG TÍNH TOÁN, ĐO BÓC KHỐI LƯỢNG HOÀN THÀNH ĐƯA VÀO QUYẾT TOÁN</v>
          </cell>
        </row>
      </sheetData>
      <sheetData sheetId="7474">
        <row r="4">
          <cell r="A4" t="str">
            <v>BẢNG TÍNH TOÁN, ĐO BÓC KHỐI LƯỢNG HOÀN THÀNH ĐƯA VÀO QUYẾT TOÁN</v>
          </cell>
        </row>
      </sheetData>
      <sheetData sheetId="7475">
        <row r="9">
          <cell r="A9" t="str">
            <v>A</v>
          </cell>
        </row>
      </sheetData>
      <sheetData sheetId="7476">
        <row r="9">
          <cell r="A9" t="str">
            <v>A</v>
          </cell>
        </row>
      </sheetData>
      <sheetData sheetId="7477">
        <row r="4">
          <cell r="A4" t="str">
            <v>BẢNG TÍNH TOÁN, ĐO BÓC KHỐI LƯỢNG HOÀN THÀNH ĐƯA VÀO QUYẾT TOÁN</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4">
          <cell r="A4" t="str">
            <v>BẢNG TÍNH TOÁN, ĐO BÓC KHỐI LƯỢNG HOÀN THÀNH ĐƯA VÀO QUYẾT TOÁN</v>
          </cell>
        </row>
      </sheetData>
      <sheetData sheetId="7484">
        <row r="4">
          <cell r="A4" t="str">
            <v>BẢNG TÍNH TOÁN, ĐO BÓC KHỐI LƯỢNG HOÀN THÀNH ĐƯA VÀO QUYẾT TOÁN</v>
          </cell>
        </row>
      </sheetData>
      <sheetData sheetId="7485">
        <row r="9">
          <cell r="A9" t="str">
            <v>A</v>
          </cell>
        </row>
      </sheetData>
      <sheetData sheetId="7486">
        <row r="9">
          <cell r="A9" t="str">
            <v>A</v>
          </cell>
        </row>
      </sheetData>
      <sheetData sheetId="7487">
        <row r="4">
          <cell r="A4" t="str">
            <v>BẢNG TÍNH TOÁN, ĐO BÓC KHỐI LƯỢNG HOÀN THÀNH ĐƯA VÀO QUYẾT TOÁN</v>
          </cell>
        </row>
      </sheetData>
      <sheetData sheetId="7488">
        <row r="9">
          <cell r="A9" t="str">
            <v>A</v>
          </cell>
        </row>
      </sheetData>
      <sheetData sheetId="7489">
        <row r="4">
          <cell r="A4" t="str">
            <v>BẢNG TÍNH TOÁN, ĐO BÓC KHỐI LƯỢNG HOÀN THÀNH ĐƯA VÀO QUYẾT TOÁN</v>
          </cell>
        </row>
      </sheetData>
      <sheetData sheetId="7490">
        <row r="4">
          <cell r="A4" t="str">
            <v>BẢNG TÍNH TOÁN, ĐO BÓC KHỐI LƯỢNG HOÀN THÀNH ĐƯA VÀO QUYẾT TOÁN</v>
          </cell>
        </row>
      </sheetData>
      <sheetData sheetId="7491">
        <row r="4">
          <cell r="A4" t="str">
            <v>BẢNG TÍNH TOÁN, ĐO BÓC KHỐI LƯỢNG HOÀN THÀNH ĐƯA VÀO QUYẾT TOÁN</v>
          </cell>
        </row>
      </sheetData>
      <sheetData sheetId="7492">
        <row r="4">
          <cell r="A4" t="str">
            <v>BẢNG TÍNH TOÁN, ĐO BÓC KHỐI LƯỢNG HOÀN THÀNH ĐƯA VÀO QUYẾT TOÁN</v>
          </cell>
        </row>
      </sheetData>
      <sheetData sheetId="7493">
        <row r="4">
          <cell r="A4" t="str">
            <v>BẢNG TÍNH TOÁN, ĐO BÓC KHỐI LƯỢNG HOÀN THÀNH ĐƯA VÀO QUYẾT TOÁN</v>
          </cell>
        </row>
      </sheetData>
      <sheetData sheetId="7494">
        <row r="4">
          <cell r="A4" t="str">
            <v>BẢNG TÍNH TOÁN, ĐO BÓC KHỐI LƯỢNG HOÀN THÀNH ĐƯA VÀO QUYẾT TOÁN</v>
          </cell>
        </row>
      </sheetData>
      <sheetData sheetId="7495">
        <row r="9">
          <cell r="A9" t="str">
            <v>A</v>
          </cell>
        </row>
      </sheetData>
      <sheetData sheetId="7496">
        <row r="4">
          <cell r="A4" t="str">
            <v>BẢNG TÍNH TOÁN, ĐO BÓC KHỐI LƯỢNG HOÀN THÀNH ĐƯA VÀO QUYẾT TOÁN</v>
          </cell>
        </row>
      </sheetData>
      <sheetData sheetId="7497">
        <row r="4">
          <cell r="A4" t="str">
            <v>BẢNG TÍNH TOÁN, ĐO BÓC KHỐI LƯỢNG HOÀN THÀNH ĐƯA VÀO QUYẾT TOÁN</v>
          </cell>
        </row>
      </sheetData>
      <sheetData sheetId="7498">
        <row r="9">
          <cell r="A9" t="str">
            <v>A</v>
          </cell>
        </row>
      </sheetData>
      <sheetData sheetId="7499">
        <row r="4">
          <cell r="A4" t="str">
            <v>BẢNG TÍNH TOÁN, ĐO BÓC KHỐI LƯỢNG HOÀN THÀNH ĐƯA VÀO QUYẾT TOÁN</v>
          </cell>
        </row>
      </sheetData>
      <sheetData sheetId="7500">
        <row r="9">
          <cell r="A9" t="str">
            <v>A</v>
          </cell>
        </row>
      </sheetData>
      <sheetData sheetId="7501">
        <row r="4">
          <cell r="A4" t="str">
            <v>BẢNG TÍNH TOÁN, ĐO BÓC KHỐI LƯỢNG HOÀN THÀNH ĐƯA VÀO QUYẾT TOÁN</v>
          </cell>
        </row>
      </sheetData>
      <sheetData sheetId="7502">
        <row r="4">
          <cell r="A4" t="str">
            <v>BẢNG TÍNH TOÁN, ĐO BÓC KHỐI LƯỢNG HOÀN THÀNH ĐƯA VÀO QUYẾT TOÁN</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4">
          <cell r="A4" t="str">
            <v>BẢNG TÍNH TOÁN, ĐO BÓC KHỐI LƯỢNG HOÀN THÀNH ĐƯA VÀO QUYẾT TOÁN</v>
          </cell>
        </row>
      </sheetData>
      <sheetData sheetId="7514">
        <row r="9">
          <cell r="A9" t="str">
            <v>A</v>
          </cell>
        </row>
      </sheetData>
      <sheetData sheetId="7515">
        <row r="9">
          <cell r="A9" t="str">
            <v>A</v>
          </cell>
        </row>
      </sheetData>
      <sheetData sheetId="7516">
        <row r="4">
          <cell r="A4" t="str">
            <v>BẢNG TÍNH TOÁN, ĐO BÓC KHỐI LƯỢNG HOÀN THÀNH ĐƯA VÀO QUYẾT TOÁN</v>
          </cell>
        </row>
      </sheetData>
      <sheetData sheetId="7517">
        <row r="9">
          <cell r="A9" t="str">
            <v>A</v>
          </cell>
        </row>
      </sheetData>
      <sheetData sheetId="7518">
        <row r="4">
          <cell r="A4" t="str">
            <v>BẢNG TÍNH TOÁN, ĐO BÓC KHỐI LƯỢNG HOÀN THÀNH ĐƯA VÀO QUYẾT TOÁN</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4">
          <cell r="A4" t="str">
            <v>BẢNG TÍNH TOÁN, ĐO BÓC KHỐI LƯỢNG HOÀN THÀNH ĐƯA VÀO QUYẾT TOÁN</v>
          </cell>
        </row>
      </sheetData>
      <sheetData sheetId="7530">
        <row r="9">
          <cell r="A9" t="str">
            <v>A</v>
          </cell>
        </row>
      </sheetData>
      <sheetData sheetId="7531">
        <row r="4">
          <cell r="A4" t="str">
            <v>BẢNG TÍNH TOÁN, ĐO BÓC KHỐI LƯỢNG HOÀN THÀNH ĐƯA VÀO QUYẾT TOÁN</v>
          </cell>
        </row>
      </sheetData>
      <sheetData sheetId="7532">
        <row r="4">
          <cell r="A4" t="str">
            <v>BẢNG TÍNH TOÁN, ĐO BÓC KHỐI LƯỢNG HOÀN THÀNH ĐƯA VÀO QUYẾT TOÁN</v>
          </cell>
        </row>
      </sheetData>
      <sheetData sheetId="7533">
        <row r="4">
          <cell r="A4" t="str">
            <v>BẢNG TÍNH TOÁN, ĐO BÓC KHỐI LƯỢNG HOÀN THÀNH ĐƯA VÀO QUYẾT TOÁN</v>
          </cell>
        </row>
      </sheetData>
      <sheetData sheetId="7534">
        <row r="9">
          <cell r="A9" t="str">
            <v>A</v>
          </cell>
        </row>
      </sheetData>
      <sheetData sheetId="7535">
        <row r="9">
          <cell r="A9" t="str">
            <v>A</v>
          </cell>
        </row>
      </sheetData>
      <sheetData sheetId="7536">
        <row r="4">
          <cell r="A4" t="str">
            <v>BẢNG TÍNH TOÁN, ĐO BÓC KHỐI LƯỢNG HOÀN THÀNH ĐƯA VÀO QUYẾT TOÁN</v>
          </cell>
        </row>
      </sheetData>
      <sheetData sheetId="7537">
        <row r="4">
          <cell r="A4" t="str">
            <v>BẢNG TÍNH TOÁN, ĐO BÓC KHỐI LƯỢNG HOÀN THÀNH ĐƯA VÀO QUYẾT TOÁN</v>
          </cell>
        </row>
      </sheetData>
      <sheetData sheetId="7538">
        <row r="4">
          <cell r="A4" t="str">
            <v>BẢNG TÍNH TOÁN, ĐO BÓC KHỐI LƯỢNG HOÀN THÀNH ĐƯA VÀO QUYẾT TOÁN</v>
          </cell>
        </row>
      </sheetData>
      <sheetData sheetId="7539">
        <row r="9">
          <cell r="A9" t="str">
            <v>A</v>
          </cell>
        </row>
      </sheetData>
      <sheetData sheetId="7540">
        <row r="9">
          <cell r="A9" t="str">
            <v>A</v>
          </cell>
        </row>
      </sheetData>
      <sheetData sheetId="7541">
        <row r="4">
          <cell r="A4" t="str">
            <v>BẢNG TÍNH TOÁN, ĐO BÓC KHỐI LƯỢNG HOÀN THÀNH ĐƯA VÀO QUYẾT TOÁN</v>
          </cell>
        </row>
      </sheetData>
      <sheetData sheetId="7542">
        <row r="4">
          <cell r="A4" t="str">
            <v>BẢNG TÍNH TOÁN, ĐO BÓC KHỐI LƯỢNG HOÀN THÀNH ĐƯA VÀO QUYẾT TOÁN</v>
          </cell>
        </row>
      </sheetData>
      <sheetData sheetId="7543">
        <row r="4">
          <cell r="A4" t="str">
            <v>BẢNG TÍNH TOÁN, ĐO BÓC KHỐI LƯỢNG HOÀN THÀNH ĐƯA VÀO QUYẾT TOÁN</v>
          </cell>
        </row>
      </sheetData>
      <sheetData sheetId="7544">
        <row r="9">
          <cell r="A9" t="str">
            <v>A</v>
          </cell>
        </row>
      </sheetData>
      <sheetData sheetId="7545">
        <row r="4">
          <cell r="A4" t="str">
            <v>BẢNG TÍNH TOÁN, ĐO BÓC KHỐI LƯỢNG HOÀN THÀNH ĐƯA VÀO QUYẾT TOÁN</v>
          </cell>
        </row>
      </sheetData>
      <sheetData sheetId="7546">
        <row r="9">
          <cell r="A9" t="str">
            <v>A</v>
          </cell>
        </row>
      </sheetData>
      <sheetData sheetId="7547">
        <row r="9">
          <cell r="A9" t="str">
            <v>A</v>
          </cell>
        </row>
      </sheetData>
      <sheetData sheetId="7548">
        <row r="4">
          <cell r="A4" t="str">
            <v>BẢNG TÍNH TOÁN, ĐO BÓC KHỐI LƯỢNG HOÀN THÀNH ĐƯA VÀO QUYẾT TOÁN</v>
          </cell>
        </row>
      </sheetData>
      <sheetData sheetId="7549">
        <row r="9">
          <cell r="A9" t="str">
            <v>A</v>
          </cell>
        </row>
      </sheetData>
      <sheetData sheetId="7550">
        <row r="4">
          <cell r="A4" t="str">
            <v>BẢNG TÍNH TOÁN, ĐO BÓC KHỐI LƯỢNG HOÀN THÀNH ĐƯA VÀO QUYẾT TOÁN</v>
          </cell>
        </row>
      </sheetData>
      <sheetData sheetId="7551">
        <row r="4">
          <cell r="A4" t="str">
            <v>BẢNG TÍNH TOÁN, ĐO BÓC KHỐI LƯỢNG HOÀN THÀNH ĐƯA VÀO QUYẾT TOÁN</v>
          </cell>
        </row>
      </sheetData>
      <sheetData sheetId="7552">
        <row r="9">
          <cell r="A9" t="str">
            <v>A</v>
          </cell>
        </row>
      </sheetData>
      <sheetData sheetId="7553">
        <row r="4">
          <cell r="A4" t="str">
            <v>BẢNG TÍNH TOÁN, ĐO BÓC KHỐI LƯỢNG HOÀN THÀNH ĐƯA VÀO QUYẾT TOÁN</v>
          </cell>
        </row>
      </sheetData>
      <sheetData sheetId="7554">
        <row r="9">
          <cell r="A9" t="str">
            <v>A</v>
          </cell>
        </row>
      </sheetData>
      <sheetData sheetId="7555">
        <row r="9">
          <cell r="A9" t="str">
            <v>A</v>
          </cell>
        </row>
      </sheetData>
      <sheetData sheetId="7556">
        <row r="9">
          <cell r="A9" t="str">
            <v>A</v>
          </cell>
        </row>
      </sheetData>
      <sheetData sheetId="7557">
        <row r="4">
          <cell r="A4" t="str">
            <v>BẢNG TÍNH TOÁN, ĐO BÓC KHỐI LƯỢNG HOÀN THÀNH ĐƯA VÀO QUYẾT TOÁN</v>
          </cell>
        </row>
      </sheetData>
      <sheetData sheetId="7558">
        <row r="4">
          <cell r="A4" t="str">
            <v>BẢNG TÍNH TOÁN, ĐO BÓC KHỐI LƯỢNG HOÀN THÀNH ĐƯA VÀO QUYẾT TOÁN</v>
          </cell>
        </row>
      </sheetData>
      <sheetData sheetId="7559">
        <row r="4">
          <cell r="A4" t="str">
            <v>BẢNG TÍNH TOÁN, ĐO BÓC KHỐI LƯỢNG HOÀN THÀNH ĐƯA VÀO QUYẾT TOÁN</v>
          </cell>
        </row>
      </sheetData>
      <sheetData sheetId="7560">
        <row r="9">
          <cell r="A9" t="str">
            <v>A</v>
          </cell>
        </row>
      </sheetData>
      <sheetData sheetId="7561">
        <row r="9">
          <cell r="A9" t="str">
            <v>A</v>
          </cell>
        </row>
      </sheetData>
      <sheetData sheetId="7562">
        <row r="4">
          <cell r="A4" t="str">
            <v>BẢNG TÍNH TOÁN, ĐO BÓC KHỐI LƯỢNG HOÀN THÀNH ĐƯA VÀO QUYẾT TOÁN</v>
          </cell>
        </row>
      </sheetData>
      <sheetData sheetId="7563">
        <row r="4">
          <cell r="A4" t="str">
            <v>BẢNG TÍNH TOÁN, ĐO BÓC KHỐI LƯỢNG HOÀN THÀNH ĐƯA VÀO QUYẾT TOÁN</v>
          </cell>
        </row>
      </sheetData>
      <sheetData sheetId="7564">
        <row r="4">
          <cell r="A4" t="str">
            <v>BẢNG TÍNH TOÁN, ĐO BÓC KHỐI LƯỢNG HOÀN THÀNH ĐƯA VÀO QUYẾT TOÁN</v>
          </cell>
        </row>
      </sheetData>
      <sheetData sheetId="7565">
        <row r="4">
          <cell r="A4" t="str">
            <v>BẢNG TÍNH TOÁN, ĐO BÓC KHỐI LƯỢNG HOÀN THÀNH ĐƯA VÀO QUYẾT TOÁN</v>
          </cell>
        </row>
      </sheetData>
      <sheetData sheetId="7566">
        <row r="4">
          <cell r="A4" t="str">
            <v>BẢNG TÍNH TOÁN, ĐO BÓC KHỐI LƯỢNG HOÀN THÀNH ĐƯA VÀO QUYẾT TOÁN</v>
          </cell>
        </row>
      </sheetData>
      <sheetData sheetId="7567">
        <row r="4">
          <cell r="A4" t="str">
            <v>BẢNG TÍNH TOÁN, ĐO BÓC KHỐI LƯỢNG HOÀN THÀNH ĐƯA VÀO QUYẾT TOÁN</v>
          </cell>
        </row>
      </sheetData>
      <sheetData sheetId="7568">
        <row r="4">
          <cell r="A4" t="str">
            <v>BẢNG TÍNH TOÁN, ĐO BÓC KHỐI LƯỢNG HOÀN THÀNH ĐƯA VÀO QUYẾT TOÁN</v>
          </cell>
        </row>
      </sheetData>
      <sheetData sheetId="7569">
        <row r="9">
          <cell r="A9" t="str">
            <v>A</v>
          </cell>
        </row>
      </sheetData>
      <sheetData sheetId="7570">
        <row r="4">
          <cell r="A4" t="str">
            <v>BẢNG TÍNH TOÁN, ĐO BÓC KHỐI LƯỢNG HOÀN THÀNH ĐƯA VÀO QUYẾT TOÁN</v>
          </cell>
        </row>
      </sheetData>
      <sheetData sheetId="7571">
        <row r="9">
          <cell r="A9" t="str">
            <v>A</v>
          </cell>
        </row>
      </sheetData>
      <sheetData sheetId="7572">
        <row r="4">
          <cell r="A4" t="str">
            <v>BẢNG TÍNH TOÁN, ĐO BÓC KHỐI LƯỢNG HOÀN THÀNH ĐƯA VÀO QUYẾT TOÁN</v>
          </cell>
        </row>
      </sheetData>
      <sheetData sheetId="7573">
        <row r="9">
          <cell r="A9" t="str">
            <v>A</v>
          </cell>
        </row>
      </sheetData>
      <sheetData sheetId="7574">
        <row r="4">
          <cell r="A4" t="str">
            <v>BẢNG TÍNH TOÁN, ĐO BÓC KHỐI LƯỢNG HOÀN THÀNH ĐƯA VÀO QUYẾT TOÁN</v>
          </cell>
        </row>
      </sheetData>
      <sheetData sheetId="7575">
        <row r="4">
          <cell r="A4" t="str">
            <v>BẢNG TÍNH TOÁN, ĐO BÓC KHỐI LƯỢNG HOÀN THÀNH ĐƯA VÀO QUYẾT TOÁN</v>
          </cell>
        </row>
      </sheetData>
      <sheetData sheetId="7576">
        <row r="9">
          <cell r="A9" t="str">
            <v>A</v>
          </cell>
        </row>
      </sheetData>
      <sheetData sheetId="7577">
        <row r="4">
          <cell r="A4" t="str">
            <v>BẢNG TÍNH TOÁN, ĐO BÓC KHỐI LƯỢNG HOÀN THÀNH ĐƯA VÀO QUYẾT TOÁN</v>
          </cell>
        </row>
      </sheetData>
      <sheetData sheetId="7578">
        <row r="4">
          <cell r="A4" t="str">
            <v>BẢNG TÍNH TOÁN, ĐO BÓC KHỐI LƯỢNG HOÀN THÀNH ĐƯA VÀO QUYẾT TOÁN</v>
          </cell>
        </row>
      </sheetData>
      <sheetData sheetId="7579">
        <row r="4">
          <cell r="A4" t="str">
            <v>BẢNG TÍNH TOÁN, ĐO BÓC KHỐI LƯỢNG HOÀN THÀNH ĐƯA VÀO QUYẾT TOÁN</v>
          </cell>
        </row>
      </sheetData>
      <sheetData sheetId="7580">
        <row r="4">
          <cell r="A4" t="str">
            <v>BẢNG TÍNH TOÁN, ĐO BÓC KHỐI LƯỢNG HOÀN THÀNH ĐƯA VÀO QUYẾT TOÁN</v>
          </cell>
        </row>
      </sheetData>
      <sheetData sheetId="7581">
        <row r="4">
          <cell r="A4" t="str">
            <v>BẢNG TÍNH TOÁN, ĐO BÓC KHỐI LƯỢNG HOÀN THÀNH ĐƯA VÀO QUYẾT TOÁN</v>
          </cell>
        </row>
      </sheetData>
      <sheetData sheetId="7582">
        <row r="4">
          <cell r="A4" t="str">
            <v>BẢNG TÍNH TOÁN, ĐO BÓC KHỐI LƯỢNG HOÀN THÀNH ĐƯA VÀO QUYẾT TOÁN</v>
          </cell>
        </row>
      </sheetData>
      <sheetData sheetId="7583">
        <row r="4">
          <cell r="A4" t="str">
            <v>BẢNG TÍNH TOÁN, ĐO BÓC KHỐI LƯỢNG HOÀN THÀNH ĐƯA VÀO QUYẾT TOÁN</v>
          </cell>
        </row>
      </sheetData>
      <sheetData sheetId="7584">
        <row r="4">
          <cell r="A4" t="str">
            <v>BẢNG TÍNH TOÁN, ĐO BÓC KHỐI LƯỢNG HOÀN THÀNH ĐƯA VÀO QUYẾT TOÁN</v>
          </cell>
        </row>
      </sheetData>
      <sheetData sheetId="7585">
        <row r="4">
          <cell r="A4" t="str">
            <v>BẢNG TÍNH TOÁN, ĐO BÓC KHỐI LƯỢNG HOÀN THÀNH ĐƯA VÀO QUYẾT TOÁN</v>
          </cell>
        </row>
      </sheetData>
      <sheetData sheetId="7586">
        <row r="4">
          <cell r="A4" t="str">
            <v>BẢNG TÍNH TOÁN, ĐO BÓC KHỐI LƯỢNG HOÀN THÀNH ĐƯA VÀO QUYẾT TOÁN</v>
          </cell>
        </row>
      </sheetData>
      <sheetData sheetId="7587">
        <row r="4">
          <cell r="A4" t="str">
            <v>BẢNG TÍNH TOÁN, ĐO BÓC KHỐI LƯỢNG HOÀN THÀNH ĐƯA VÀO QUYẾT TOÁN</v>
          </cell>
        </row>
      </sheetData>
      <sheetData sheetId="7588">
        <row r="4">
          <cell r="A4" t="str">
            <v>BẢNG TÍNH TOÁN, ĐO BÓC KHỐI LƯỢNG HOÀN THÀNH ĐƯA VÀO QUYẾT TOÁN</v>
          </cell>
        </row>
      </sheetData>
      <sheetData sheetId="7589">
        <row r="4">
          <cell r="A4" t="str">
            <v>BẢNG TÍNH TOÁN, ĐO BÓC KHỐI LƯỢNG HOÀN THÀNH ĐƯA VÀO QUYẾT TOÁN</v>
          </cell>
        </row>
      </sheetData>
      <sheetData sheetId="7590">
        <row r="9">
          <cell r="A9" t="str">
            <v>A</v>
          </cell>
        </row>
      </sheetData>
      <sheetData sheetId="7591">
        <row r="4">
          <cell r="A4" t="str">
            <v>BẢNG TÍNH TOÁN, ĐO BÓC KHỐI LƯỢNG HOÀN THÀNH ĐƯA VÀO QUYẾT TOÁN</v>
          </cell>
        </row>
      </sheetData>
      <sheetData sheetId="7592">
        <row r="9">
          <cell r="A9" t="str">
            <v>A</v>
          </cell>
        </row>
      </sheetData>
      <sheetData sheetId="7593">
        <row r="4">
          <cell r="A4" t="str">
            <v>BẢNG TÍNH TOÁN, ĐO BÓC KHỐI LƯỢNG HOÀN THÀNH ĐƯA VÀO QUYẾT TOÁN</v>
          </cell>
        </row>
      </sheetData>
      <sheetData sheetId="7594">
        <row r="4">
          <cell r="A4" t="str">
            <v>BẢNG TÍNH TOÁN, ĐO BÓC KHỐI LƯỢNG HOÀN THÀNH ĐƯA VÀO QUYẾT TOÁN</v>
          </cell>
        </row>
      </sheetData>
      <sheetData sheetId="7595">
        <row r="4">
          <cell r="A4" t="str">
            <v>BẢNG TÍNH TOÁN, ĐO BÓC KHỐI LƯỢNG HOÀN THÀNH ĐƯA VÀO QUYẾT TOÁN</v>
          </cell>
        </row>
      </sheetData>
      <sheetData sheetId="7596">
        <row r="4">
          <cell r="A4" t="str">
            <v>BẢNG TÍNH TOÁN, ĐO BÓC KHỐI LƯỢNG HOÀN THÀNH ĐƯA VÀO QUYẾT TOÁN</v>
          </cell>
        </row>
      </sheetData>
      <sheetData sheetId="7597">
        <row r="4">
          <cell r="A4" t="str">
            <v>BẢNG TÍNH TOÁN, ĐO BÓC KHỐI LƯỢNG HOÀN THÀNH ĐƯA VÀO QUYẾT TOÁN</v>
          </cell>
        </row>
      </sheetData>
      <sheetData sheetId="7598">
        <row r="4">
          <cell r="A4" t="str">
            <v>BẢNG TÍNH TOÁN, ĐO BÓC KHỐI LƯỢNG HOÀN THÀNH ĐƯA VÀO QUYẾT TOÁN</v>
          </cell>
        </row>
      </sheetData>
      <sheetData sheetId="7599">
        <row r="4">
          <cell r="A4" t="str">
            <v>BẢNG TÍNH TOÁN, ĐO BÓC KHỐI LƯỢNG HOÀN THÀNH ĐƯA VÀO QUYẾT TOÁN</v>
          </cell>
        </row>
      </sheetData>
      <sheetData sheetId="7600">
        <row r="4">
          <cell r="A4" t="str">
            <v>BẢNG TÍNH TOÁN, ĐO BÓC KHỐI LƯỢNG HOÀN THÀNH ĐƯA VÀO QUYẾT TOÁN</v>
          </cell>
        </row>
      </sheetData>
      <sheetData sheetId="7601">
        <row r="4">
          <cell r="A4" t="str">
            <v>BẢNG TÍNH TOÁN, ĐO BÓC KHỐI LƯỢNG HOÀN THÀNH ĐƯA VÀO QUYẾT TOÁN</v>
          </cell>
        </row>
      </sheetData>
      <sheetData sheetId="7602">
        <row r="4">
          <cell r="A4" t="str">
            <v>BẢNG TÍNH TOÁN, ĐO BÓC KHỐI LƯỢNG HOÀN THÀNH ĐƯA VÀO QUYẾT TOÁN</v>
          </cell>
        </row>
      </sheetData>
      <sheetData sheetId="7603">
        <row r="9">
          <cell r="A9" t="str">
            <v>A</v>
          </cell>
        </row>
      </sheetData>
      <sheetData sheetId="7604">
        <row r="4">
          <cell r="A4" t="str">
            <v>BẢNG TÍNH TOÁN, ĐO BÓC KHỐI LƯỢNG HOÀN THÀNH ĐƯA VÀO QUYẾT TOÁN</v>
          </cell>
        </row>
      </sheetData>
      <sheetData sheetId="7605">
        <row r="4">
          <cell r="A4" t="str">
            <v>BẢNG TÍNH TOÁN, ĐO BÓC KHỐI LƯỢNG HOÀN THÀNH ĐƯA VÀO QUYẾT TOÁN</v>
          </cell>
        </row>
      </sheetData>
      <sheetData sheetId="7606">
        <row r="4">
          <cell r="A4" t="str">
            <v>BẢNG TÍNH TOÁN, ĐO BÓC KHỐI LƯỢNG HOÀN THÀNH ĐƯA VÀO QUYẾT TOÁN</v>
          </cell>
        </row>
      </sheetData>
      <sheetData sheetId="7607">
        <row r="4">
          <cell r="A4" t="str">
            <v>BẢNG TÍNH TOÁN, ĐO BÓC KHỐI LƯỢNG HOÀN THÀNH ĐƯA VÀO QUYẾT TOÁN</v>
          </cell>
        </row>
      </sheetData>
      <sheetData sheetId="7608">
        <row r="9">
          <cell r="A9" t="str">
            <v>A</v>
          </cell>
        </row>
      </sheetData>
      <sheetData sheetId="7609">
        <row r="4">
          <cell r="A4" t="str">
            <v>BẢNG TÍNH TOÁN, ĐO BÓC KHỐI LƯỢNG HOÀN THÀNH ĐƯA VÀO QUYẾT TOÁN</v>
          </cell>
        </row>
      </sheetData>
      <sheetData sheetId="7610">
        <row r="9">
          <cell r="A9" t="str">
            <v>A</v>
          </cell>
        </row>
      </sheetData>
      <sheetData sheetId="7611">
        <row r="4">
          <cell r="A4" t="str">
            <v>BẢNG TÍNH TOÁN, ĐO BÓC KHỐI LƯỢNG HOÀN THÀNH ĐƯA VÀO QUYẾT TOÁN</v>
          </cell>
        </row>
      </sheetData>
      <sheetData sheetId="7612">
        <row r="9">
          <cell r="A9" t="str">
            <v>A</v>
          </cell>
        </row>
      </sheetData>
      <sheetData sheetId="7613">
        <row r="9">
          <cell r="A9" t="str">
            <v>A</v>
          </cell>
        </row>
      </sheetData>
      <sheetData sheetId="7614">
        <row r="4">
          <cell r="A4" t="str">
            <v>BẢNG TÍNH TOÁN, ĐO BÓC KHỐI LƯỢNG HOÀN THÀNH ĐƯA VÀO QUYẾT TOÁN</v>
          </cell>
        </row>
      </sheetData>
      <sheetData sheetId="7615">
        <row r="9">
          <cell r="A9" t="str">
            <v>A</v>
          </cell>
        </row>
      </sheetData>
      <sheetData sheetId="7616">
        <row r="4">
          <cell r="A4" t="str">
            <v>BẢNG TÍNH TOÁN, ĐO BÓC KHỐI LƯỢNG HOÀN THÀNH ĐƯA VÀO QUYẾT TOÁN</v>
          </cell>
        </row>
      </sheetData>
      <sheetData sheetId="7617">
        <row r="4">
          <cell r="A4" t="str">
            <v>BẢNG TÍNH TOÁN, ĐO BÓC KHỐI LƯỢNG HOÀN THÀNH ĐƯA VÀO QUYẾT TOÁN</v>
          </cell>
        </row>
      </sheetData>
      <sheetData sheetId="7618">
        <row r="4">
          <cell r="A4" t="str">
            <v>BẢNG TÍNH TOÁN, ĐO BÓC KHỐI LƯỢNG HOÀN THÀNH ĐƯA VÀO QUYẾT TOÁN</v>
          </cell>
        </row>
      </sheetData>
      <sheetData sheetId="7619">
        <row r="4">
          <cell r="A4" t="str">
            <v>BẢNG TÍNH TOÁN, ĐO BÓC KHỐI LƯỢNG HOÀN THÀNH ĐƯA VÀO QUYẾT TOÁN</v>
          </cell>
        </row>
      </sheetData>
      <sheetData sheetId="7620">
        <row r="4">
          <cell r="A4" t="str">
            <v>BẢNG TÍNH TOÁN, ĐO BÓC KHỐI LƯỢNG HOÀN THÀNH ĐƯA VÀO QUYẾT TOÁN</v>
          </cell>
        </row>
      </sheetData>
      <sheetData sheetId="7621">
        <row r="4">
          <cell r="A4" t="str">
            <v>BẢNG TÍNH TOÁN, ĐO BÓC KHỐI LƯỢNG HOÀN THÀNH ĐƯA VÀO QUYẾT TOÁN</v>
          </cell>
        </row>
      </sheetData>
      <sheetData sheetId="7622">
        <row r="4">
          <cell r="A4" t="str">
            <v>BẢNG TÍNH TOÁN, ĐO BÓC KHỐI LƯỢNG HOÀN THÀNH ĐƯA VÀO QUYẾT TOÁN</v>
          </cell>
        </row>
      </sheetData>
      <sheetData sheetId="7623">
        <row r="4">
          <cell r="A4" t="str">
            <v>BẢNG TÍNH TOÁN, ĐO BÓC KHỐI LƯỢNG HOÀN THÀNH ĐƯA VÀO QUYẾT TOÁN</v>
          </cell>
        </row>
      </sheetData>
      <sheetData sheetId="7624">
        <row r="9">
          <cell r="A9" t="str">
            <v>A</v>
          </cell>
        </row>
      </sheetData>
      <sheetData sheetId="7625">
        <row r="4">
          <cell r="A4" t="str">
            <v>BẢNG TÍNH TOÁN, ĐO BÓC KHỐI LƯỢNG HOÀN THÀNH ĐƯA VÀO QUYẾT TOÁN</v>
          </cell>
        </row>
      </sheetData>
      <sheetData sheetId="7626">
        <row r="4">
          <cell r="A4" t="str">
            <v>BẢNG TÍNH TOÁN, ĐO BÓC KHỐI LƯỢNG HOÀN THÀNH ĐƯA VÀO QUYẾT TOÁN</v>
          </cell>
        </row>
      </sheetData>
      <sheetData sheetId="7627">
        <row r="4">
          <cell r="A4" t="str">
            <v>BẢNG TÍNH TOÁN, ĐO BÓC KHỐI LƯỢNG HOÀN THÀNH ĐƯA VÀO QUYẾT TOÁN</v>
          </cell>
        </row>
      </sheetData>
      <sheetData sheetId="7628">
        <row r="4">
          <cell r="A4" t="str">
            <v>BẢNG TÍNH TOÁN, ĐO BÓC KHỐI LƯỢNG HOÀN THÀNH ĐƯA VÀO QUYẾT TOÁN</v>
          </cell>
        </row>
      </sheetData>
      <sheetData sheetId="7629">
        <row r="4">
          <cell r="A4" t="str">
            <v>BẢNG TÍNH TOÁN, ĐO BÓC KHỐI LƯỢNG HOÀN THÀNH ĐƯA VÀO QUYẾT TOÁN</v>
          </cell>
        </row>
      </sheetData>
      <sheetData sheetId="7630">
        <row r="4">
          <cell r="A4" t="str">
            <v>BẢNG TÍNH TOÁN, ĐO BÓC KHỐI LƯỢNG HOÀN THÀNH ĐƯA VÀO QUYẾT TOÁN</v>
          </cell>
        </row>
      </sheetData>
      <sheetData sheetId="7631">
        <row r="4">
          <cell r="A4" t="str">
            <v>BẢNG TÍNH TOÁN, ĐO BÓC KHỐI LƯỢNG HOÀN THÀNH ĐƯA VÀO QUYẾT TOÁN</v>
          </cell>
        </row>
      </sheetData>
      <sheetData sheetId="7632">
        <row r="4">
          <cell r="A4" t="str">
            <v>BẢNG TÍNH TOÁN, ĐO BÓC KHỐI LƯỢNG HOÀN THÀNH ĐƯA VÀO QUYẾT TOÁN</v>
          </cell>
        </row>
      </sheetData>
      <sheetData sheetId="7633">
        <row r="4">
          <cell r="A4" t="str">
            <v>BẢNG TÍNH TOÁN, ĐO BÓC KHỐI LƯỢNG HOÀN THÀNH ĐƯA VÀO QUYẾT TOÁN</v>
          </cell>
        </row>
      </sheetData>
      <sheetData sheetId="7634">
        <row r="4">
          <cell r="A4" t="str">
            <v>BẢNG TÍNH TOÁN, ĐO BÓC KHỐI LƯỢNG HOÀN THÀNH ĐƯA VÀO QUYẾT TOÁN</v>
          </cell>
        </row>
      </sheetData>
      <sheetData sheetId="7635">
        <row r="4">
          <cell r="A4" t="str">
            <v>BẢNG TÍNH TOÁN, ĐO BÓC KHỐI LƯỢNG HOÀN THÀNH ĐƯA VÀO QUYẾT TOÁN</v>
          </cell>
        </row>
      </sheetData>
      <sheetData sheetId="7636">
        <row r="4">
          <cell r="A4" t="str">
            <v>BẢNG TÍNH TOÁN, ĐO BÓC KHỐI LƯỢNG HOÀN THÀNH ĐƯA VÀO QUYẾT TOÁN</v>
          </cell>
        </row>
      </sheetData>
      <sheetData sheetId="7637">
        <row r="4">
          <cell r="A4" t="str">
            <v>BẢNG TÍNH TOÁN, ĐO BÓC KHỐI LƯỢNG HOÀN THÀNH ĐƯA VÀO QUYẾT TOÁN</v>
          </cell>
        </row>
      </sheetData>
      <sheetData sheetId="7638">
        <row r="9">
          <cell r="A9" t="str">
            <v>A</v>
          </cell>
        </row>
      </sheetData>
      <sheetData sheetId="7639">
        <row r="4">
          <cell r="A4" t="str">
            <v>BẢNG TÍNH TOÁN, ĐO BÓC KHỐI LƯỢNG HOÀN THÀNH ĐƯA VÀO QUYẾT TOÁN</v>
          </cell>
        </row>
      </sheetData>
      <sheetData sheetId="7640">
        <row r="4">
          <cell r="A4" t="str">
            <v>BẢNG TÍNH TOÁN, ĐO BÓC KHỐI LƯỢNG HOÀN THÀNH ĐƯA VÀO QUYẾT TOÁN</v>
          </cell>
        </row>
      </sheetData>
      <sheetData sheetId="7641">
        <row r="9">
          <cell r="A9" t="str">
            <v>A</v>
          </cell>
        </row>
      </sheetData>
      <sheetData sheetId="7642">
        <row r="4">
          <cell r="A4" t="str">
            <v>BẢNG TÍNH TOÁN, ĐO BÓC KHỐI LƯỢNG HOÀN THÀNH ĐƯA VÀO QUYẾT TOÁN</v>
          </cell>
        </row>
      </sheetData>
      <sheetData sheetId="7643">
        <row r="4">
          <cell r="A4" t="str">
            <v>BẢNG TÍNH TOÁN, ĐO BÓC KHỐI LƯỢNG HOÀN THÀNH ĐƯA VÀO QUYẾT TOÁN</v>
          </cell>
        </row>
      </sheetData>
      <sheetData sheetId="7644">
        <row r="4">
          <cell r="A4" t="str">
            <v>BẢNG TÍNH TOÁN, ĐO BÓC KHỐI LƯỢNG HOÀN THÀNH ĐƯA VÀO QUYẾT TOÁN</v>
          </cell>
        </row>
      </sheetData>
      <sheetData sheetId="7645">
        <row r="4">
          <cell r="A4" t="str">
            <v>BẢNG TÍNH TOÁN, ĐO BÓC KHỐI LƯỢNG HOÀN THÀNH ĐƯA VÀO QUYẾT TOÁN</v>
          </cell>
        </row>
      </sheetData>
      <sheetData sheetId="7646">
        <row r="4">
          <cell r="A4" t="str">
            <v>BẢNG TÍNH TOÁN, ĐO BÓC KHỐI LƯỢNG HOÀN THÀNH ĐƯA VÀO QUYẾT TOÁN</v>
          </cell>
        </row>
      </sheetData>
      <sheetData sheetId="7647">
        <row r="4">
          <cell r="A4" t="str">
            <v>BẢNG TÍNH TOÁN, ĐO BÓC KHỐI LƯỢNG HOÀN THÀNH ĐƯA VÀO QUYẾT TOÁN</v>
          </cell>
        </row>
      </sheetData>
      <sheetData sheetId="7648">
        <row r="4">
          <cell r="A4" t="str">
            <v>BẢNG TÍNH TOÁN, ĐO BÓC KHỐI LƯỢNG HOÀN THÀNH ĐƯA VÀO QUYẾT TOÁN</v>
          </cell>
        </row>
      </sheetData>
      <sheetData sheetId="7649">
        <row r="4">
          <cell r="A4" t="str">
            <v>BẢNG TÍNH TOÁN, ĐO BÓC KHỐI LƯỢNG HOÀN THÀNH ĐƯA VÀO QUYẾT TOÁN</v>
          </cell>
        </row>
      </sheetData>
      <sheetData sheetId="7650">
        <row r="4">
          <cell r="A4" t="str">
            <v>BẢNG TÍNH TOÁN, ĐO BÓC KHỐI LƯỢNG HOÀN THÀNH ĐƯA VÀO QUYẾT TOÁN</v>
          </cell>
        </row>
      </sheetData>
      <sheetData sheetId="7651">
        <row r="4">
          <cell r="A4" t="str">
            <v>BẢNG TÍNH TOÁN, ĐO BÓC KHỐI LƯỢNG HOÀN THÀNH ĐƯA VÀO QUYẾT TOÁN</v>
          </cell>
        </row>
      </sheetData>
      <sheetData sheetId="7652">
        <row r="4">
          <cell r="A4" t="str">
            <v>BẢNG TÍNH TOÁN, ĐO BÓC KHỐI LƯỢNG HOÀN THÀNH ĐƯA VÀO QUYẾT TOÁN</v>
          </cell>
        </row>
      </sheetData>
      <sheetData sheetId="7653">
        <row r="4">
          <cell r="A4" t="str">
            <v>BẢNG TÍNH TOÁN, ĐO BÓC KHỐI LƯỢNG HOÀN THÀNH ĐƯA VÀO QUYẾT TOÁN</v>
          </cell>
        </row>
      </sheetData>
      <sheetData sheetId="7654">
        <row r="4">
          <cell r="A4" t="str">
            <v>BẢNG TÍNH TOÁN, ĐO BÓC KHỐI LƯỢNG HOÀN THÀNH ĐƯA VÀO QUYẾT TOÁN</v>
          </cell>
        </row>
      </sheetData>
      <sheetData sheetId="7655">
        <row r="4">
          <cell r="A4" t="str">
            <v>BẢNG TÍNH TOÁN, ĐO BÓC KHỐI LƯỢNG HOÀN THÀNH ĐƯA VÀO QUYẾT TOÁN</v>
          </cell>
        </row>
      </sheetData>
      <sheetData sheetId="7656">
        <row r="4">
          <cell r="A4" t="str">
            <v>BẢNG TÍNH TOÁN, ĐO BÓC KHỐI LƯỢNG HOÀN THÀNH ĐƯA VÀO QUYẾT TOÁN</v>
          </cell>
        </row>
      </sheetData>
      <sheetData sheetId="7657">
        <row r="4">
          <cell r="A4" t="str">
            <v>BẢNG TÍNH TOÁN, ĐO BÓC KHỐI LƯỢNG HOÀN THÀNH ĐƯA VÀO QUYẾT TOÁN</v>
          </cell>
        </row>
      </sheetData>
      <sheetData sheetId="7658">
        <row r="4">
          <cell r="A4" t="str">
            <v>BẢNG TÍNH TOÁN, ĐO BÓC KHỐI LƯỢNG HOÀN THÀNH ĐƯA VÀO QUYẾT TOÁN</v>
          </cell>
        </row>
      </sheetData>
      <sheetData sheetId="7659">
        <row r="4">
          <cell r="A4" t="str">
            <v>BẢNG TÍNH TOÁN, ĐO BÓC KHỐI LƯỢNG HOÀN THÀNH ĐƯA VÀO QUYẾT TOÁN</v>
          </cell>
        </row>
      </sheetData>
      <sheetData sheetId="7660">
        <row r="4">
          <cell r="A4" t="str">
            <v>BẢNG TÍNH TOÁN, ĐO BÓC KHỐI LƯỢNG HOÀN THÀNH ĐƯA VÀO QUYẾT TOÁN</v>
          </cell>
        </row>
      </sheetData>
      <sheetData sheetId="7661">
        <row r="4">
          <cell r="A4" t="str">
            <v>BẢNG TÍNH TOÁN, ĐO BÓC KHỐI LƯỢNG HOÀN THÀNH ĐƯA VÀO QUYẾT TOÁN</v>
          </cell>
        </row>
      </sheetData>
      <sheetData sheetId="7662">
        <row r="4">
          <cell r="A4" t="str">
            <v>BẢNG TÍNH TOÁN, ĐO BÓC KHỐI LƯỢNG HOÀN THÀNH ĐƯA VÀO QUYẾT TOÁN</v>
          </cell>
        </row>
      </sheetData>
      <sheetData sheetId="7663">
        <row r="4">
          <cell r="A4" t="str">
            <v>BẢNG TÍNH TOÁN, ĐO BÓC KHỐI LƯỢNG HOÀN THÀNH ĐƯA VÀO QUYẾT TOÁN</v>
          </cell>
        </row>
      </sheetData>
      <sheetData sheetId="7664">
        <row r="4">
          <cell r="A4" t="str">
            <v>BẢNG TÍNH TOÁN, ĐO BÓC KHỐI LƯỢNG HOÀN THÀNH ĐƯA VÀO QUYẾT TOÁN</v>
          </cell>
        </row>
      </sheetData>
      <sheetData sheetId="7665">
        <row r="4">
          <cell r="A4" t="str">
            <v>BẢNG TÍNH TOÁN, ĐO BÓC KHỐI LƯỢNG HOÀN THÀNH ĐƯA VÀO QUYẾT TOÁN</v>
          </cell>
        </row>
      </sheetData>
      <sheetData sheetId="7666">
        <row r="4">
          <cell r="A4" t="str">
            <v>BẢNG TÍNH TOÁN, ĐO BÓC KHỐI LƯỢNG HOÀN THÀNH ĐƯA VÀO QUYẾT TOÁN</v>
          </cell>
        </row>
      </sheetData>
      <sheetData sheetId="7667">
        <row r="4">
          <cell r="A4" t="str">
            <v>BẢNG TÍNH TOÁN, ĐO BÓC KHỐI LƯỢNG HOÀN THÀNH ĐƯA VÀO QUYẾT TOÁN</v>
          </cell>
        </row>
      </sheetData>
      <sheetData sheetId="7668">
        <row r="4">
          <cell r="A4" t="str">
            <v>BẢNG TÍNH TOÁN, ĐO BÓC KHỐI LƯỢNG HOÀN THÀNH ĐƯA VÀO QUYẾT TOÁN</v>
          </cell>
        </row>
      </sheetData>
      <sheetData sheetId="7669">
        <row r="4">
          <cell r="A4" t="str">
            <v>BẢNG TÍNH TOÁN, ĐO BÓC KHỐI LƯỢNG HOÀN THÀNH ĐƯA VÀO QUYẾT TOÁN</v>
          </cell>
        </row>
      </sheetData>
      <sheetData sheetId="7670">
        <row r="4">
          <cell r="A4" t="str">
            <v>BẢNG TÍNH TOÁN, ĐO BÓC KHỐI LƯỢNG HOÀN THÀNH ĐƯA VÀO QUYẾT TOÁN</v>
          </cell>
        </row>
      </sheetData>
      <sheetData sheetId="7671">
        <row r="4">
          <cell r="A4" t="str">
            <v>BẢNG TÍNH TOÁN, ĐO BÓC KHỐI LƯỢNG HOÀN THÀNH ĐƯA VÀO QUYẾT TOÁN</v>
          </cell>
        </row>
      </sheetData>
      <sheetData sheetId="7672">
        <row r="4">
          <cell r="A4" t="str">
            <v>BẢNG TÍNH TOÁN, ĐO BÓC KHỐI LƯỢNG HOÀN THÀNH ĐƯA VÀO QUYẾT TOÁN</v>
          </cell>
        </row>
      </sheetData>
      <sheetData sheetId="7673">
        <row r="4">
          <cell r="A4" t="str">
            <v>BẢNG TÍNH TOÁN, ĐO BÓC KHỐI LƯỢNG HOÀN THÀNH ĐƯA VÀO QUYẾT TOÁN</v>
          </cell>
        </row>
      </sheetData>
      <sheetData sheetId="7674">
        <row r="4">
          <cell r="A4" t="str">
            <v>BẢNG TÍNH TOÁN, ĐO BÓC KHỐI LƯỢNG HOÀN THÀNH ĐƯA VÀO QUYẾT TOÁN</v>
          </cell>
        </row>
      </sheetData>
      <sheetData sheetId="7675">
        <row r="4">
          <cell r="A4" t="str">
            <v>BẢNG TÍNH TOÁN, ĐO BÓC KHỐI LƯỢNG HOÀN THÀNH ĐƯA VÀO QUYẾT TOÁN</v>
          </cell>
        </row>
      </sheetData>
      <sheetData sheetId="7676">
        <row r="4">
          <cell r="A4" t="str">
            <v>BẢNG TÍNH TOÁN, ĐO BÓC KHỐI LƯỢNG HOÀN THÀNH ĐƯA VÀO QUYẾT TOÁN</v>
          </cell>
        </row>
      </sheetData>
      <sheetData sheetId="7677">
        <row r="4">
          <cell r="A4" t="str">
            <v>BẢNG TÍNH TOÁN, ĐO BÓC KHỐI LƯỢNG HOÀN THÀNH ĐƯA VÀO QUYẾT TOÁN</v>
          </cell>
        </row>
      </sheetData>
      <sheetData sheetId="7678">
        <row r="4">
          <cell r="A4" t="str">
            <v>BẢNG TÍNH TOÁN, ĐO BÓC KHỐI LƯỢNG HOÀN THÀNH ĐƯA VÀO QUYẾT TOÁN</v>
          </cell>
        </row>
      </sheetData>
      <sheetData sheetId="7679">
        <row r="4">
          <cell r="A4" t="str">
            <v>BẢNG TÍNH TOÁN, ĐO BÓC KHỐI LƯỢNG HOÀN THÀNH ĐƯA VÀO QUYẾT TOÁN</v>
          </cell>
        </row>
      </sheetData>
      <sheetData sheetId="7680">
        <row r="4">
          <cell r="A4" t="str">
            <v>BẢNG TÍNH TOÁN, ĐO BÓC KHỐI LƯỢNG HOÀN THÀNH ĐƯA VÀO QUYẾT TOÁN</v>
          </cell>
        </row>
      </sheetData>
      <sheetData sheetId="7681">
        <row r="4">
          <cell r="A4" t="str">
            <v>BẢNG TÍNH TOÁN, ĐO BÓC KHỐI LƯỢNG HOÀN THÀNH ĐƯA VÀO QUYẾT TOÁN</v>
          </cell>
        </row>
      </sheetData>
      <sheetData sheetId="7682">
        <row r="4">
          <cell r="A4" t="str">
            <v>BẢNG TÍNH TOÁN, ĐO BÓC KHỐI LƯỢNG HOÀN THÀNH ĐƯA VÀO QUYẾT TOÁN</v>
          </cell>
        </row>
      </sheetData>
      <sheetData sheetId="7683">
        <row r="4">
          <cell r="A4" t="str">
            <v>BẢNG TÍNH TOÁN, ĐO BÓC KHỐI LƯỢNG HOÀN THÀNH ĐƯA VÀO QUYẾT TOÁN</v>
          </cell>
        </row>
      </sheetData>
      <sheetData sheetId="7684">
        <row r="4">
          <cell r="A4" t="str">
            <v>BẢNG TÍNH TOÁN, ĐO BÓC KHỐI LƯỢNG HOÀN THÀNH ĐƯA VÀO QUYẾT TOÁN</v>
          </cell>
        </row>
      </sheetData>
      <sheetData sheetId="7685">
        <row r="4">
          <cell r="A4" t="str">
            <v>BẢNG TÍNH TOÁN, ĐO BÓC KHỐI LƯỢNG HOÀN THÀNH ĐƯA VÀO QUYẾT TOÁN</v>
          </cell>
        </row>
      </sheetData>
      <sheetData sheetId="7686">
        <row r="4">
          <cell r="A4" t="str">
            <v>BẢNG TÍNH TOÁN, ĐO BÓC KHỐI LƯỢNG HOÀN THÀNH ĐƯA VÀO QUYẾT TOÁN</v>
          </cell>
        </row>
      </sheetData>
      <sheetData sheetId="7687">
        <row r="4">
          <cell r="A4" t="str">
            <v>BẢNG TÍNH TOÁN, ĐO BÓC KHỐI LƯỢNG HOÀN THÀNH ĐƯA VÀO QUYẾT TOÁN</v>
          </cell>
        </row>
      </sheetData>
      <sheetData sheetId="7688">
        <row r="4">
          <cell r="A4" t="str">
            <v>BẢNG TÍNH TOÁN, ĐO BÓC KHỐI LƯỢNG HOÀN THÀNH ĐƯA VÀO QUYẾT TOÁN</v>
          </cell>
        </row>
      </sheetData>
      <sheetData sheetId="7689">
        <row r="4">
          <cell r="A4" t="str">
            <v>BẢNG TÍNH TOÁN, ĐO BÓC KHỐI LƯỢNG HOÀN THÀNH ĐƯA VÀO QUYẾT TOÁN</v>
          </cell>
        </row>
      </sheetData>
      <sheetData sheetId="7690">
        <row r="4">
          <cell r="A4" t="str">
            <v>BẢNG TÍNH TOÁN, ĐO BÓC KHỐI LƯỢNG HOÀN THÀNH ĐƯA VÀO QUYẾT TOÁN</v>
          </cell>
        </row>
      </sheetData>
      <sheetData sheetId="7691">
        <row r="4">
          <cell r="A4" t="str">
            <v>BẢNG TÍNH TOÁN, ĐO BÓC KHỐI LƯỢNG HOÀN THÀNH ĐƯA VÀO QUYẾT TOÁN</v>
          </cell>
        </row>
      </sheetData>
      <sheetData sheetId="7692">
        <row r="4">
          <cell r="A4" t="str">
            <v>BẢNG TÍNH TOÁN, ĐO BÓC KHỐI LƯỢNG HOÀN THÀNH ĐƯA VÀO QUYẾT TOÁN</v>
          </cell>
        </row>
      </sheetData>
      <sheetData sheetId="7693">
        <row r="4">
          <cell r="A4" t="str">
            <v>BẢNG TÍNH TOÁN, ĐO BÓC KHỐI LƯỢNG HOÀN THÀNH ĐƯA VÀO QUYẾT TOÁN</v>
          </cell>
        </row>
      </sheetData>
      <sheetData sheetId="7694">
        <row r="4">
          <cell r="A4" t="str">
            <v>BẢNG TÍNH TOÁN, ĐO BÓC KHỐI LƯỢNG HOÀN THÀNH ĐƯA VÀO QUYẾT TOÁN</v>
          </cell>
        </row>
      </sheetData>
      <sheetData sheetId="7695">
        <row r="4">
          <cell r="A4" t="str">
            <v>BẢNG TÍNH TOÁN, ĐO BÓC KHỐI LƯỢNG HOÀN THÀNH ĐƯA VÀO QUYẾT TOÁN</v>
          </cell>
        </row>
      </sheetData>
      <sheetData sheetId="7696">
        <row r="4">
          <cell r="A4" t="str">
            <v>BẢNG TÍNH TOÁN, ĐO BÓC KHỐI LƯỢNG HOÀN THÀNH ĐƯA VÀO QUYẾT TOÁN</v>
          </cell>
        </row>
      </sheetData>
      <sheetData sheetId="7697">
        <row r="4">
          <cell r="A4" t="str">
            <v>BẢNG TÍNH TOÁN, ĐO BÓC KHỐI LƯỢNG HOÀN THÀNH ĐƯA VÀO QUYẾT TOÁN</v>
          </cell>
        </row>
      </sheetData>
      <sheetData sheetId="7698">
        <row r="4">
          <cell r="A4" t="str">
            <v>BẢNG TÍNH TOÁN, ĐO BÓC KHỐI LƯỢNG HOÀN THÀNH ĐƯA VÀO QUYẾT TOÁN</v>
          </cell>
        </row>
      </sheetData>
      <sheetData sheetId="7699">
        <row r="4">
          <cell r="A4" t="str">
            <v>BẢNG TÍNH TOÁN, ĐO BÓC KHỐI LƯỢNG HOÀN THÀNH ĐƯA VÀO QUYẾT TOÁN</v>
          </cell>
        </row>
      </sheetData>
      <sheetData sheetId="7700">
        <row r="4">
          <cell r="A4" t="str">
            <v>BẢNG TÍNH TOÁN, ĐO BÓC KHỐI LƯỢNG HOÀN THÀNH ĐƯA VÀO QUYẾT TOÁN</v>
          </cell>
        </row>
      </sheetData>
      <sheetData sheetId="7701">
        <row r="4">
          <cell r="A4" t="str">
            <v>BẢNG TÍNH TOÁN, ĐO BÓC KHỐI LƯỢNG HOÀN THÀNH ĐƯA VÀO QUYẾT TOÁN</v>
          </cell>
        </row>
      </sheetData>
      <sheetData sheetId="7702">
        <row r="4">
          <cell r="A4" t="str">
            <v>BẢNG TÍNH TOÁN, ĐO BÓC KHỐI LƯỢNG HOÀN THÀNH ĐƯA VÀO QUYẾT TOÁN</v>
          </cell>
        </row>
      </sheetData>
      <sheetData sheetId="7703">
        <row r="4">
          <cell r="A4" t="str">
            <v>BẢNG TÍNH TOÁN, ĐO BÓC KHỐI LƯỢNG HOÀN THÀNH ĐƯA VÀO QUYẾT TOÁN</v>
          </cell>
        </row>
      </sheetData>
      <sheetData sheetId="7704">
        <row r="4">
          <cell r="A4" t="str">
            <v>BẢNG TÍNH TOÁN, ĐO BÓC KHỐI LƯỢNG HOÀN THÀNH ĐƯA VÀO QUYẾT TOÁN</v>
          </cell>
        </row>
      </sheetData>
      <sheetData sheetId="7705">
        <row r="4">
          <cell r="A4" t="str">
            <v>BẢNG TÍNH TOÁN, ĐO BÓC KHỐI LƯỢNG HOÀN THÀNH ĐƯA VÀO QUYẾT TOÁN</v>
          </cell>
        </row>
      </sheetData>
      <sheetData sheetId="7706">
        <row r="4">
          <cell r="A4" t="str">
            <v>BẢNG TÍNH TOÁN, ĐO BÓC KHỐI LƯỢNG HOÀN THÀNH ĐƯA VÀO QUYẾT TOÁN</v>
          </cell>
        </row>
      </sheetData>
      <sheetData sheetId="7707">
        <row r="4">
          <cell r="A4" t="str">
            <v>BẢNG TÍNH TOÁN, ĐO BÓC KHỐI LƯỢNG HOÀN THÀNH ĐƯA VÀO QUYẾT TOÁN</v>
          </cell>
        </row>
      </sheetData>
      <sheetData sheetId="7708">
        <row r="4">
          <cell r="A4" t="str">
            <v>BẢNG TÍNH TOÁN, ĐO BÓC KHỐI LƯỢNG HOÀN THÀNH ĐƯA VÀO QUYẾT TOÁN</v>
          </cell>
        </row>
      </sheetData>
      <sheetData sheetId="7709">
        <row r="4">
          <cell r="A4" t="str">
            <v>BẢNG TÍNH TOÁN, ĐO BÓC KHỐI LƯỢNG HOÀN THÀNH ĐƯA VÀO QUYẾT TOÁN</v>
          </cell>
        </row>
      </sheetData>
      <sheetData sheetId="7710">
        <row r="4">
          <cell r="A4" t="str">
            <v>BẢNG TÍNH TOÁN, ĐO BÓC KHỐI LƯỢNG HOÀN THÀNH ĐƯA VÀO QUYẾT TOÁN</v>
          </cell>
        </row>
      </sheetData>
      <sheetData sheetId="7711">
        <row r="4">
          <cell r="A4" t="str">
            <v>BẢNG TÍNH TOÁN, ĐO BÓC KHỐI LƯỢNG HOÀN THÀNH ĐƯA VÀO QUYẾT TOÁN</v>
          </cell>
        </row>
      </sheetData>
      <sheetData sheetId="7712">
        <row r="4">
          <cell r="A4" t="str">
            <v>BẢNG TÍNH TOÁN, ĐO BÓC KHỐI LƯỢNG HOÀN THÀNH ĐƯA VÀO QUYẾT TOÁN</v>
          </cell>
        </row>
      </sheetData>
      <sheetData sheetId="7713">
        <row r="4">
          <cell r="A4" t="str">
            <v>BẢNG TÍNH TOÁN, ĐO BÓC KHỐI LƯỢNG HOÀN THÀNH ĐƯA VÀO QUYẾT TOÁN</v>
          </cell>
        </row>
      </sheetData>
      <sheetData sheetId="7714">
        <row r="4">
          <cell r="A4" t="str">
            <v>BẢNG TÍNH TOÁN, ĐO BÓC KHỐI LƯỢNG HOÀN THÀNH ĐƯA VÀO QUYẾT TOÁN</v>
          </cell>
        </row>
      </sheetData>
      <sheetData sheetId="7715">
        <row r="4">
          <cell r="A4" t="str">
            <v>BẢNG TÍNH TOÁN, ĐO BÓC KHỐI LƯỢNG HOÀN THÀNH ĐƯA VÀO QUYẾT TOÁN</v>
          </cell>
        </row>
      </sheetData>
      <sheetData sheetId="7716">
        <row r="4">
          <cell r="A4" t="str">
            <v>BẢNG TÍNH TOÁN, ĐO BÓC KHỐI LƯỢNG HOÀN THÀNH ĐƯA VÀO QUYẾT TOÁN</v>
          </cell>
        </row>
      </sheetData>
      <sheetData sheetId="7717">
        <row r="4">
          <cell r="A4" t="str">
            <v>BẢNG TÍNH TOÁN, ĐO BÓC KHỐI LƯỢNG HOÀN THÀNH ĐƯA VÀO QUYẾT TOÁN</v>
          </cell>
        </row>
      </sheetData>
      <sheetData sheetId="7718">
        <row r="4">
          <cell r="A4" t="str">
            <v>BẢNG TÍNH TOÁN, ĐO BÓC KHỐI LƯỢNG HOÀN THÀNH ĐƯA VÀO QUYẾT TOÁN</v>
          </cell>
        </row>
      </sheetData>
      <sheetData sheetId="7719">
        <row r="4">
          <cell r="A4" t="str">
            <v>BẢNG TÍNH TOÁN, ĐO BÓC KHỐI LƯỢNG HOÀN THÀNH ĐƯA VÀO QUYẾT TOÁN</v>
          </cell>
        </row>
      </sheetData>
      <sheetData sheetId="7720">
        <row r="4">
          <cell r="A4" t="str">
            <v>BẢNG TÍNH TOÁN, ĐO BÓC KHỐI LƯỢNG HOÀN THÀNH ĐƯA VÀO QUYẾT TOÁN</v>
          </cell>
        </row>
      </sheetData>
      <sheetData sheetId="7721">
        <row r="4">
          <cell r="A4" t="str">
            <v>BẢNG TÍNH TOÁN, ĐO BÓC KHỐI LƯỢNG HOÀN THÀNH ĐƯA VÀO QUYẾT TOÁN</v>
          </cell>
        </row>
      </sheetData>
      <sheetData sheetId="7722">
        <row r="4">
          <cell r="A4" t="str">
            <v>BẢNG TÍNH TOÁN, ĐO BÓC KHỐI LƯỢNG HOÀN THÀNH ĐƯA VÀO QUYẾT TOÁN</v>
          </cell>
        </row>
      </sheetData>
      <sheetData sheetId="7723">
        <row r="4">
          <cell r="A4" t="str">
            <v>BẢNG TÍNH TOÁN, ĐO BÓC KHỐI LƯỢNG HOÀN THÀNH ĐƯA VÀO QUYẾT TOÁN</v>
          </cell>
        </row>
      </sheetData>
      <sheetData sheetId="7724">
        <row r="4">
          <cell r="A4" t="str">
            <v>BẢNG TÍNH TOÁN, ĐO BÓC KHỐI LƯỢNG HOÀN THÀNH ĐƯA VÀO QUYẾT TOÁN</v>
          </cell>
        </row>
      </sheetData>
      <sheetData sheetId="7725">
        <row r="4">
          <cell r="A4" t="str">
            <v>BẢNG TÍNH TOÁN, ĐO BÓC KHỐI LƯỢNG HOÀN THÀNH ĐƯA VÀO QUYẾT TOÁN</v>
          </cell>
        </row>
      </sheetData>
      <sheetData sheetId="7726">
        <row r="4">
          <cell r="A4" t="str">
            <v>BẢNG TÍNH TOÁN, ĐO BÓC KHỐI LƯỢNG HOÀN THÀNH ĐƯA VÀO QUYẾT TOÁN</v>
          </cell>
        </row>
      </sheetData>
      <sheetData sheetId="7727">
        <row r="4">
          <cell r="A4" t="str">
            <v>BẢNG TÍNH TOÁN, ĐO BÓC KHỐI LƯỢNG HOÀN THÀNH ĐƯA VÀO QUYẾT TOÁN</v>
          </cell>
        </row>
      </sheetData>
      <sheetData sheetId="7728">
        <row r="4">
          <cell r="A4" t="str">
            <v>BẢNG TÍNH TOÁN, ĐO BÓC KHỐI LƯỢNG HOÀN THÀNH ĐƯA VÀO QUYẾT TOÁN</v>
          </cell>
        </row>
      </sheetData>
      <sheetData sheetId="7729">
        <row r="4">
          <cell r="A4" t="str">
            <v>BẢNG TÍNH TOÁN, ĐO BÓC KHỐI LƯỢNG HOÀN THÀNH ĐƯA VÀO QUYẾT TOÁN</v>
          </cell>
        </row>
      </sheetData>
      <sheetData sheetId="7730">
        <row r="4">
          <cell r="A4" t="str">
            <v>BẢNG TÍNH TOÁN, ĐO BÓC KHỐI LƯỢNG HOÀN THÀNH ĐƯA VÀO QUYẾT TOÁN</v>
          </cell>
        </row>
      </sheetData>
      <sheetData sheetId="7731">
        <row r="4">
          <cell r="A4" t="str">
            <v>BẢNG TÍNH TOÁN, ĐO BÓC KHỐI LƯỢNG HOÀN THÀNH ĐƯA VÀO QUYẾT TOÁN</v>
          </cell>
        </row>
      </sheetData>
      <sheetData sheetId="7732">
        <row r="4">
          <cell r="A4" t="str">
            <v>BẢNG TÍNH TOÁN, ĐO BÓC KHỐI LƯỢNG HOÀN THÀNH ĐƯA VÀO QUYẾT TOÁN</v>
          </cell>
        </row>
      </sheetData>
      <sheetData sheetId="7733">
        <row r="4">
          <cell r="A4" t="str">
            <v>BẢNG TÍNH TOÁN, ĐO BÓC KHỐI LƯỢNG HOÀN THÀNH ĐƯA VÀO QUYẾT TOÁN</v>
          </cell>
        </row>
      </sheetData>
      <sheetData sheetId="7734">
        <row r="4">
          <cell r="A4" t="str">
            <v>BẢNG TÍNH TOÁN, ĐO BÓC KHỐI LƯỢNG HOÀN THÀNH ĐƯA VÀO QUYẾT TOÁN</v>
          </cell>
        </row>
      </sheetData>
      <sheetData sheetId="7735">
        <row r="4">
          <cell r="A4" t="str">
            <v>BẢNG TÍNH TOÁN, ĐO BÓC KHỐI LƯỢNG HOÀN THÀNH ĐƯA VÀO QUYẾT TOÁN</v>
          </cell>
        </row>
      </sheetData>
      <sheetData sheetId="7736">
        <row r="4">
          <cell r="A4" t="str">
            <v>BẢNG TÍNH TOÁN, ĐO BÓC KHỐI LƯỢNG HOÀN THÀNH ĐƯA VÀO QUYẾT TOÁN</v>
          </cell>
        </row>
      </sheetData>
      <sheetData sheetId="7737">
        <row r="4">
          <cell r="A4" t="str">
            <v>BẢNG TÍNH TOÁN, ĐO BÓC KHỐI LƯỢNG HOÀN THÀNH ĐƯA VÀO QUYẾT TOÁN</v>
          </cell>
        </row>
      </sheetData>
      <sheetData sheetId="7738">
        <row r="4">
          <cell r="A4" t="str">
            <v>BẢNG TÍNH TOÁN, ĐO BÓC KHỐI LƯỢNG HOÀN THÀNH ĐƯA VÀO QUYẾT TOÁN</v>
          </cell>
        </row>
      </sheetData>
      <sheetData sheetId="7739">
        <row r="4">
          <cell r="A4" t="str">
            <v>BẢNG TÍNH TOÁN, ĐO BÓC KHỐI LƯỢNG HOÀN THÀNH ĐƯA VÀO QUYẾT TOÁN</v>
          </cell>
        </row>
      </sheetData>
      <sheetData sheetId="7740">
        <row r="4">
          <cell r="A4" t="str">
            <v>BẢNG TÍNH TOÁN, ĐO BÓC KHỐI LƯỢNG HOÀN THÀNH ĐƯA VÀO QUYẾT TOÁN</v>
          </cell>
        </row>
      </sheetData>
      <sheetData sheetId="7741">
        <row r="4">
          <cell r="A4" t="str">
            <v>BẢNG TÍNH TOÁN, ĐO BÓC KHỐI LƯỢNG HOÀN THÀNH ĐƯA VÀO QUYẾT TOÁN</v>
          </cell>
        </row>
      </sheetData>
      <sheetData sheetId="7742">
        <row r="4">
          <cell r="A4" t="str">
            <v>BẢNG TÍNH TOÁN, ĐO BÓC KHỐI LƯỢNG HOÀN THÀNH ĐƯA VÀO QUYẾT TOÁN</v>
          </cell>
        </row>
      </sheetData>
      <sheetData sheetId="7743">
        <row r="4">
          <cell r="A4" t="str">
            <v>BẢNG TÍNH TOÁN, ĐO BÓC KHỐI LƯỢNG HOÀN THÀNH ĐƯA VÀO QUYẾT TOÁN</v>
          </cell>
        </row>
      </sheetData>
      <sheetData sheetId="7744">
        <row r="4">
          <cell r="A4" t="str">
            <v>BẢNG TÍNH TOÁN, ĐO BÓC KHỐI LƯỢNG HOÀN THÀNH ĐƯA VÀO QUYẾT TOÁN</v>
          </cell>
        </row>
      </sheetData>
      <sheetData sheetId="7745">
        <row r="4">
          <cell r="A4" t="str">
            <v>BẢNG TÍNH TOÁN, ĐO BÓC KHỐI LƯỢNG HOÀN THÀNH ĐƯA VÀO QUYẾT TOÁN</v>
          </cell>
        </row>
      </sheetData>
      <sheetData sheetId="7746">
        <row r="4">
          <cell r="A4" t="str">
            <v>BẢNG TÍNH TOÁN, ĐO BÓC KHỐI LƯỢNG HOÀN THÀNH ĐƯA VÀO QUYẾT TOÁN</v>
          </cell>
        </row>
      </sheetData>
      <sheetData sheetId="7747">
        <row r="4">
          <cell r="A4" t="str">
            <v>BẢNG TÍNH TOÁN, ĐO BÓC KHỐI LƯỢNG HOÀN THÀNH ĐƯA VÀO QUYẾT TOÁN</v>
          </cell>
        </row>
      </sheetData>
      <sheetData sheetId="7748">
        <row r="4">
          <cell r="A4" t="str">
            <v>BẢNG TÍNH TOÁN, ĐO BÓC KHỐI LƯỢNG HOÀN THÀNH ĐƯA VÀO QUYẾT TOÁN</v>
          </cell>
        </row>
      </sheetData>
      <sheetData sheetId="7749">
        <row r="4">
          <cell r="A4" t="str">
            <v>BẢNG TÍNH TOÁN, ĐO BÓC KHỐI LƯỢNG HOÀN THÀNH ĐƯA VÀO QUYẾT TOÁN</v>
          </cell>
        </row>
      </sheetData>
      <sheetData sheetId="7750">
        <row r="4">
          <cell r="A4" t="str">
            <v>BẢNG TÍNH TOÁN, ĐO BÓC KHỐI LƯỢNG HOÀN THÀNH ĐƯA VÀO QUYẾT TOÁN</v>
          </cell>
        </row>
      </sheetData>
      <sheetData sheetId="7751">
        <row r="4">
          <cell r="A4" t="str">
            <v>BẢNG TÍNH TOÁN, ĐO BÓC KHỐI LƯỢNG HOÀN THÀNH ĐƯA VÀO QUYẾT TOÁN</v>
          </cell>
        </row>
      </sheetData>
      <sheetData sheetId="7752">
        <row r="4">
          <cell r="A4" t="str">
            <v>BẢNG TÍNH TOÁN, ĐO BÓC KHỐI LƯỢNG HOÀN THÀNH ĐƯA VÀO QUYẾT TOÁN</v>
          </cell>
        </row>
      </sheetData>
      <sheetData sheetId="7753">
        <row r="4">
          <cell r="A4" t="str">
            <v>BẢNG TÍNH TOÁN, ĐO BÓC KHỐI LƯỢNG HOÀN THÀNH ĐƯA VÀO QUYẾT TOÁN</v>
          </cell>
        </row>
      </sheetData>
      <sheetData sheetId="7754">
        <row r="4">
          <cell r="A4" t="str">
            <v>BẢNG TÍNH TOÁN, ĐO BÓC KHỐI LƯỢNG HOÀN THÀNH ĐƯA VÀO QUYẾT TOÁN</v>
          </cell>
        </row>
      </sheetData>
      <sheetData sheetId="7755">
        <row r="4">
          <cell r="A4" t="str">
            <v>BẢNG TÍNH TOÁN, ĐO BÓC KHỐI LƯỢNG HOÀN THÀNH ĐƯA VÀO QUYẾT TOÁN</v>
          </cell>
        </row>
      </sheetData>
      <sheetData sheetId="7756">
        <row r="4">
          <cell r="A4" t="str">
            <v>BẢNG TÍNH TOÁN, ĐO BÓC KHỐI LƯỢNG HOÀN THÀNH ĐƯA VÀO QUYẾT TOÁN</v>
          </cell>
        </row>
      </sheetData>
      <sheetData sheetId="7757">
        <row r="4">
          <cell r="A4" t="str">
            <v>BẢNG TÍNH TOÁN, ĐO BÓC KHỐI LƯỢNG HOÀN THÀNH ĐƯA VÀO QUYẾT TOÁN</v>
          </cell>
        </row>
      </sheetData>
      <sheetData sheetId="7758">
        <row r="4">
          <cell r="A4" t="str">
            <v>BẢNG TÍNH TOÁN, ĐO BÓC KHỐI LƯỢNG HOÀN THÀNH ĐƯA VÀO QUYẾT TOÁN</v>
          </cell>
        </row>
      </sheetData>
      <sheetData sheetId="7759">
        <row r="4">
          <cell r="A4" t="str">
            <v>BẢNG TÍNH TOÁN, ĐO BÓC KHỐI LƯỢNG HOÀN THÀNH ĐƯA VÀO QUYẾT TOÁN</v>
          </cell>
        </row>
      </sheetData>
      <sheetData sheetId="7760">
        <row r="4">
          <cell r="A4" t="str">
            <v>BẢNG TÍNH TOÁN, ĐO BÓC KHỐI LƯỢNG HOÀN THÀNH ĐƯA VÀO QUYẾT TOÁN</v>
          </cell>
        </row>
      </sheetData>
      <sheetData sheetId="7761">
        <row r="4">
          <cell r="A4" t="str">
            <v>BẢNG TÍNH TOÁN, ĐO BÓC KHỐI LƯỢNG HOÀN THÀNH ĐƯA VÀO QUYẾT TOÁN</v>
          </cell>
        </row>
      </sheetData>
      <sheetData sheetId="7762">
        <row r="4">
          <cell r="A4" t="str">
            <v>BẢNG TÍNH TOÁN, ĐO BÓC KHỐI LƯỢNG HOÀN THÀNH ĐƯA VÀO QUYẾT TOÁN</v>
          </cell>
        </row>
      </sheetData>
      <sheetData sheetId="7763">
        <row r="4">
          <cell r="A4" t="str">
            <v>BẢNG TÍNH TOÁN, ĐO BÓC KHỐI LƯỢNG HOÀN THÀNH ĐƯA VÀO QUYẾT TOÁN</v>
          </cell>
        </row>
      </sheetData>
      <sheetData sheetId="7764">
        <row r="4">
          <cell r="A4" t="str">
            <v>BẢNG TÍNH TOÁN, ĐO BÓC KHỐI LƯỢNG HOÀN THÀNH ĐƯA VÀO QUYẾT TOÁN</v>
          </cell>
        </row>
      </sheetData>
      <sheetData sheetId="7765">
        <row r="4">
          <cell r="A4" t="str">
            <v>BẢNG TÍNH TOÁN, ĐO BÓC KHỐI LƯỢNG HOÀN THÀNH ĐƯA VÀO QUYẾT TOÁN</v>
          </cell>
        </row>
      </sheetData>
      <sheetData sheetId="7766">
        <row r="4">
          <cell r="A4" t="str">
            <v>BẢNG TÍNH TOÁN, ĐO BÓC KHỐI LƯỢNG HOÀN THÀNH ĐƯA VÀO QUYẾT TOÁN</v>
          </cell>
        </row>
      </sheetData>
      <sheetData sheetId="7767">
        <row r="4">
          <cell r="A4" t="str">
            <v>BẢNG TÍNH TOÁN, ĐO BÓC KHỐI LƯỢNG HOÀN THÀNH ĐƯA VÀO QUYẾT TOÁN</v>
          </cell>
        </row>
      </sheetData>
      <sheetData sheetId="7768">
        <row r="4">
          <cell r="A4" t="str">
            <v>BẢNG TÍNH TOÁN, ĐO BÓC KHỐI LƯỢNG HOÀN THÀNH ĐƯA VÀO QUYẾT TOÁN</v>
          </cell>
        </row>
      </sheetData>
      <sheetData sheetId="7769">
        <row r="4">
          <cell r="A4" t="str">
            <v>BẢNG TÍNH TOÁN, ĐO BÓC KHỐI LƯỢNG HOÀN THÀNH ĐƯA VÀO QUYẾT TOÁN</v>
          </cell>
        </row>
      </sheetData>
      <sheetData sheetId="7770">
        <row r="4">
          <cell r="A4" t="str">
            <v>BẢNG TÍNH TOÁN, ĐO BÓC KHỐI LƯỢNG HOÀN THÀNH ĐƯA VÀO QUYẾT TOÁN</v>
          </cell>
        </row>
      </sheetData>
      <sheetData sheetId="7771">
        <row r="4">
          <cell r="A4" t="str">
            <v>BẢNG TÍNH TOÁN, ĐO BÓC KHỐI LƯỢNG HOÀN THÀNH ĐƯA VÀO QUYẾT TOÁN</v>
          </cell>
        </row>
      </sheetData>
      <sheetData sheetId="7772">
        <row r="4">
          <cell r="A4" t="str">
            <v>BẢNG TÍNH TOÁN, ĐO BÓC KHỐI LƯỢNG HOÀN THÀNH ĐƯA VÀO QUYẾT TOÁN</v>
          </cell>
        </row>
      </sheetData>
      <sheetData sheetId="7773">
        <row r="4">
          <cell r="A4" t="str">
            <v>BẢNG TÍNH TOÁN, ĐO BÓC KHỐI LƯỢNG HOÀN THÀNH ĐƯA VÀO QUYẾT TOÁN</v>
          </cell>
        </row>
      </sheetData>
      <sheetData sheetId="7774">
        <row r="4">
          <cell r="A4" t="str">
            <v>BẢNG TÍNH TOÁN, ĐO BÓC KHỐI LƯỢNG HOÀN THÀNH ĐƯA VÀO QUYẾT TOÁN</v>
          </cell>
        </row>
      </sheetData>
      <sheetData sheetId="7775">
        <row r="4">
          <cell r="A4" t="str">
            <v>BẢNG TÍNH TOÁN, ĐO BÓC KHỐI LƯỢNG HOÀN THÀNH ĐƯA VÀO QUYẾT TOÁN</v>
          </cell>
        </row>
      </sheetData>
      <sheetData sheetId="7776">
        <row r="4">
          <cell r="A4" t="str">
            <v>BẢNG TÍNH TOÁN, ĐO BÓC KHỐI LƯỢNG HOÀN THÀNH ĐƯA VÀO QUYẾT TOÁN</v>
          </cell>
        </row>
      </sheetData>
      <sheetData sheetId="7777">
        <row r="4">
          <cell r="A4" t="str">
            <v>BẢNG TÍNH TOÁN, ĐO BÓC KHỐI LƯỢNG HOÀN THÀNH ĐƯA VÀO QUYẾT TOÁN</v>
          </cell>
        </row>
      </sheetData>
      <sheetData sheetId="7778">
        <row r="4">
          <cell r="A4" t="str">
            <v>BẢNG TÍNH TOÁN, ĐO BÓC KHỐI LƯỢNG HOÀN THÀNH ĐƯA VÀO QUYẾT TOÁN</v>
          </cell>
        </row>
      </sheetData>
      <sheetData sheetId="7779">
        <row r="4">
          <cell r="A4" t="str">
            <v>BẢNG TÍNH TOÁN, ĐO BÓC KHỐI LƯỢNG HOÀN THÀNH ĐƯA VÀO QUYẾT TOÁN</v>
          </cell>
        </row>
      </sheetData>
      <sheetData sheetId="7780">
        <row r="4">
          <cell r="A4" t="str">
            <v>BẢNG TÍNH TOÁN, ĐO BÓC KHỐI LƯỢNG HOÀN THÀNH ĐƯA VÀO QUYẾT TOÁN</v>
          </cell>
        </row>
      </sheetData>
      <sheetData sheetId="7781">
        <row r="4">
          <cell r="A4" t="str">
            <v>BẢNG TÍNH TOÁN, ĐO BÓC KHỐI LƯỢNG HOÀN THÀNH ĐƯA VÀO QUYẾT TOÁN</v>
          </cell>
        </row>
      </sheetData>
      <sheetData sheetId="7782">
        <row r="4">
          <cell r="A4" t="str">
            <v>BẢNG TÍNH TOÁN, ĐO BÓC KHỐI LƯỢNG HOÀN THÀNH ĐƯA VÀO QUYẾT TOÁN</v>
          </cell>
        </row>
      </sheetData>
      <sheetData sheetId="7783">
        <row r="4">
          <cell r="A4" t="str">
            <v>BẢNG TÍNH TOÁN, ĐO BÓC KHỐI LƯỢNG HOÀN THÀNH ĐƯA VÀO QUYẾT TOÁN</v>
          </cell>
        </row>
      </sheetData>
      <sheetData sheetId="7784">
        <row r="4">
          <cell r="A4" t="str">
            <v>BẢNG TÍNH TOÁN, ĐO BÓC KHỐI LƯỢNG HOÀN THÀNH ĐƯA VÀO QUYẾT TOÁN</v>
          </cell>
        </row>
      </sheetData>
      <sheetData sheetId="7785">
        <row r="4">
          <cell r="A4" t="str">
            <v>BẢNG TÍNH TOÁN, ĐO BÓC KHỐI LƯỢNG HOÀN THÀNH ĐƯA VÀO QUYẾT TOÁN</v>
          </cell>
        </row>
      </sheetData>
      <sheetData sheetId="7786">
        <row r="4">
          <cell r="A4" t="str">
            <v>BẢNG TÍNH TOÁN, ĐO BÓC KHỐI LƯỢNG HOÀN THÀNH ĐƯA VÀO QUYẾT TOÁN</v>
          </cell>
        </row>
      </sheetData>
      <sheetData sheetId="7787">
        <row r="4">
          <cell r="A4" t="str">
            <v>BẢNG TÍNH TOÁN, ĐO BÓC KHỐI LƯỢNG HOÀN THÀNH ĐƯA VÀO QUYẾT TOÁN</v>
          </cell>
        </row>
      </sheetData>
      <sheetData sheetId="7788">
        <row r="4">
          <cell r="A4" t="str">
            <v>BẢNG TÍNH TOÁN, ĐO BÓC KHỐI LƯỢNG HOÀN THÀNH ĐƯA VÀO QUYẾT TOÁN</v>
          </cell>
        </row>
      </sheetData>
      <sheetData sheetId="7789">
        <row r="4">
          <cell r="A4" t="str">
            <v>BẢNG TÍNH TOÁN, ĐO BÓC KHỐI LƯỢNG HOÀN THÀNH ĐƯA VÀO QUYẾT TOÁN</v>
          </cell>
        </row>
      </sheetData>
      <sheetData sheetId="7790">
        <row r="4">
          <cell r="A4" t="str">
            <v>BẢNG TÍNH TOÁN, ĐO BÓC KHỐI LƯỢNG HOÀN THÀNH ĐƯA VÀO QUYẾT TOÁN</v>
          </cell>
        </row>
      </sheetData>
      <sheetData sheetId="7791">
        <row r="4">
          <cell r="A4" t="str">
            <v>BẢNG TÍNH TOÁN, ĐO BÓC KHỐI LƯỢNG HOÀN THÀNH ĐƯA VÀO QUYẾT TOÁN</v>
          </cell>
        </row>
      </sheetData>
      <sheetData sheetId="7792">
        <row r="4">
          <cell r="A4" t="str">
            <v>BẢNG TÍNH TOÁN, ĐO BÓC KHỐI LƯỢNG HOÀN THÀNH ĐƯA VÀO QUYẾT TOÁN</v>
          </cell>
        </row>
      </sheetData>
      <sheetData sheetId="7793">
        <row r="4">
          <cell r="A4" t="str">
            <v>BẢNG TÍNH TOÁN, ĐO BÓC KHỐI LƯỢNG HOÀN THÀNH ĐƯA VÀO QUYẾT TOÁN</v>
          </cell>
        </row>
      </sheetData>
      <sheetData sheetId="7794">
        <row r="4">
          <cell r="A4" t="str">
            <v>BẢNG TÍNH TOÁN, ĐO BÓC KHỐI LƯỢNG HOÀN THÀNH ĐƯA VÀO QUYẾT TOÁN</v>
          </cell>
        </row>
      </sheetData>
      <sheetData sheetId="7795">
        <row r="4">
          <cell r="A4" t="str">
            <v>BẢNG TÍNH TOÁN, ĐO BÓC KHỐI LƯỢNG HOÀN THÀNH ĐƯA VÀO QUYẾT TOÁN</v>
          </cell>
        </row>
      </sheetData>
      <sheetData sheetId="7796">
        <row r="4">
          <cell r="A4" t="str">
            <v>BẢNG TÍNH TOÁN, ĐO BÓC KHỐI LƯỢNG HOÀN THÀNH ĐƯA VÀO QUYẾT TOÁN</v>
          </cell>
        </row>
      </sheetData>
      <sheetData sheetId="7797">
        <row r="4">
          <cell r="A4" t="str">
            <v>BẢNG TÍNH TOÁN, ĐO BÓC KHỐI LƯỢNG HOÀN THÀNH ĐƯA VÀO QUYẾT TOÁN</v>
          </cell>
        </row>
      </sheetData>
      <sheetData sheetId="7798">
        <row r="4">
          <cell r="A4" t="str">
            <v>BẢNG TÍNH TOÁN, ĐO BÓC KHỐI LƯỢNG HOÀN THÀNH ĐƯA VÀO QUYẾT TOÁN</v>
          </cell>
        </row>
      </sheetData>
      <sheetData sheetId="7799">
        <row r="4">
          <cell r="A4" t="str">
            <v>BẢNG TÍNH TOÁN, ĐO BÓC KHỐI LƯỢNG HOÀN THÀNH ĐƯA VÀO QUYẾT TOÁN</v>
          </cell>
        </row>
      </sheetData>
      <sheetData sheetId="7800">
        <row r="4">
          <cell r="A4" t="str">
            <v>BẢNG TÍNH TOÁN, ĐO BÓC KHỐI LƯỢNG HOÀN THÀNH ĐƯA VÀO QUYẾT TOÁN</v>
          </cell>
        </row>
      </sheetData>
      <sheetData sheetId="7801">
        <row r="4">
          <cell r="A4" t="str">
            <v>BẢNG TÍNH TOÁN, ĐO BÓC KHỐI LƯỢNG HOÀN THÀNH ĐƯA VÀO QUYẾT TOÁN</v>
          </cell>
        </row>
      </sheetData>
      <sheetData sheetId="7802">
        <row r="4">
          <cell r="A4" t="str">
            <v>BẢNG TÍNH TOÁN, ĐO BÓC KHỐI LƯỢNG HOÀN THÀNH ĐƯA VÀO QUYẾT TOÁN</v>
          </cell>
        </row>
      </sheetData>
      <sheetData sheetId="7803">
        <row r="4">
          <cell r="A4" t="str">
            <v>BẢNG TÍNH TOÁN, ĐO BÓC KHỐI LƯỢNG HOÀN THÀNH ĐƯA VÀO QUYẾT TOÁN</v>
          </cell>
        </row>
      </sheetData>
      <sheetData sheetId="7804">
        <row r="4">
          <cell r="A4" t="str">
            <v>BẢNG TÍNH TOÁN, ĐO BÓC KHỐI LƯỢNG HOÀN THÀNH ĐƯA VÀO QUYẾT TOÁN</v>
          </cell>
        </row>
      </sheetData>
      <sheetData sheetId="7805">
        <row r="4">
          <cell r="A4" t="str">
            <v>BẢNG TÍNH TOÁN, ĐO BÓC KHỐI LƯỢNG HOÀN THÀNH ĐƯA VÀO QUYẾT TOÁN</v>
          </cell>
        </row>
      </sheetData>
      <sheetData sheetId="7806">
        <row r="4">
          <cell r="A4" t="str">
            <v>BẢNG TÍNH TOÁN, ĐO BÓC KHỐI LƯỢNG HOÀN THÀNH ĐƯA VÀO QUYẾT TOÁN</v>
          </cell>
        </row>
      </sheetData>
      <sheetData sheetId="7807">
        <row r="4">
          <cell r="A4" t="str">
            <v>BẢNG TÍNH TOÁN, ĐO BÓC KHỐI LƯỢNG HOÀN THÀNH ĐƯA VÀO QUYẾT TOÁN</v>
          </cell>
        </row>
      </sheetData>
      <sheetData sheetId="7808">
        <row r="4">
          <cell r="A4" t="str">
            <v>BẢNG TÍNH TOÁN, ĐO BÓC KHỐI LƯỢNG HOÀN THÀNH ĐƯA VÀO QUYẾT TOÁN</v>
          </cell>
        </row>
      </sheetData>
      <sheetData sheetId="7809">
        <row r="4">
          <cell r="A4" t="str">
            <v>BẢNG TÍNH TOÁN, ĐO BÓC KHỐI LƯỢNG HOÀN THÀNH ĐƯA VÀO QUYẾT TOÁN</v>
          </cell>
        </row>
      </sheetData>
      <sheetData sheetId="7810">
        <row r="4">
          <cell r="A4" t="str">
            <v>BẢNG TÍNH TOÁN, ĐO BÓC KHỐI LƯỢNG HOÀN THÀNH ĐƯA VÀO QUYẾT TOÁN</v>
          </cell>
        </row>
      </sheetData>
      <sheetData sheetId="7811">
        <row r="4">
          <cell r="A4" t="str">
            <v>BẢNG TÍNH TOÁN, ĐO BÓC KHỐI LƯỢNG HOÀN THÀNH ĐƯA VÀO QUYẾT TOÁN</v>
          </cell>
        </row>
      </sheetData>
      <sheetData sheetId="7812">
        <row r="4">
          <cell r="A4" t="str">
            <v>BẢNG TÍNH TOÁN, ĐO BÓC KHỐI LƯỢNG HOÀN THÀNH ĐƯA VÀO QUYẾT TOÁN</v>
          </cell>
        </row>
      </sheetData>
      <sheetData sheetId="7813">
        <row r="4">
          <cell r="A4" t="str">
            <v>BẢNG TÍNH TOÁN, ĐO BÓC KHỐI LƯỢNG HOÀN THÀNH ĐƯA VÀO QUYẾT TOÁN</v>
          </cell>
        </row>
      </sheetData>
      <sheetData sheetId="7814">
        <row r="4">
          <cell r="A4" t="str">
            <v>BẢNG TÍNH TOÁN, ĐO BÓC KHỐI LƯỢNG HOÀN THÀNH ĐƯA VÀO QUYẾT TOÁN</v>
          </cell>
        </row>
      </sheetData>
      <sheetData sheetId="7815">
        <row r="4">
          <cell r="A4" t="str">
            <v>BẢNG TÍNH TOÁN, ĐO BÓC KHỐI LƯỢNG HOÀN THÀNH ĐƯA VÀO QUYẾT TOÁN</v>
          </cell>
        </row>
      </sheetData>
      <sheetData sheetId="7816">
        <row r="4">
          <cell r="A4" t="str">
            <v>BẢNG TÍNH TOÁN, ĐO BÓC KHỐI LƯỢNG HOÀN THÀNH ĐƯA VÀO QUYẾT TOÁN</v>
          </cell>
        </row>
      </sheetData>
      <sheetData sheetId="7817">
        <row r="4">
          <cell r="A4" t="str">
            <v>BẢNG TÍNH TOÁN, ĐO BÓC KHỐI LƯỢNG HOÀN THÀNH ĐƯA VÀO QUYẾT TOÁN</v>
          </cell>
        </row>
      </sheetData>
      <sheetData sheetId="7818">
        <row r="4">
          <cell r="A4" t="str">
            <v>BẢNG TÍNH TOÁN, ĐO BÓC KHỐI LƯỢNG HOÀN THÀNH ĐƯA VÀO QUYẾT TOÁN</v>
          </cell>
        </row>
      </sheetData>
      <sheetData sheetId="7819">
        <row r="4">
          <cell r="A4" t="str">
            <v>BẢNG TÍNH TOÁN, ĐO BÓC KHỐI LƯỢNG HOÀN THÀNH ĐƯA VÀO QUYẾT TOÁN</v>
          </cell>
        </row>
      </sheetData>
      <sheetData sheetId="7820">
        <row r="4">
          <cell r="A4" t="str">
            <v>BẢNG TÍNH TOÁN, ĐO BÓC KHỐI LƯỢNG HOÀN THÀNH ĐƯA VÀO QUYẾT TOÁN</v>
          </cell>
        </row>
      </sheetData>
      <sheetData sheetId="7821">
        <row r="4">
          <cell r="A4" t="str">
            <v>BẢNG TÍNH TOÁN, ĐO BÓC KHỐI LƯỢNG HOÀN THÀNH ĐƯA VÀO QUYẾT TOÁN</v>
          </cell>
        </row>
      </sheetData>
      <sheetData sheetId="7822">
        <row r="4">
          <cell r="A4" t="str">
            <v>BẢNG TÍNH TOÁN, ĐO BÓC KHỐI LƯỢNG HOÀN THÀNH ĐƯA VÀO QUYẾT TOÁN</v>
          </cell>
        </row>
      </sheetData>
      <sheetData sheetId="7823">
        <row r="4">
          <cell r="A4" t="str">
            <v>BẢNG TÍNH TOÁN, ĐO BÓC KHỐI LƯỢNG HOÀN THÀNH ĐƯA VÀO QUYẾT TOÁN</v>
          </cell>
        </row>
      </sheetData>
      <sheetData sheetId="7824">
        <row r="4">
          <cell r="A4" t="str">
            <v>BẢNG TÍNH TOÁN, ĐO BÓC KHỐI LƯỢNG HOÀN THÀNH ĐƯA VÀO QUYẾT TOÁN</v>
          </cell>
        </row>
      </sheetData>
      <sheetData sheetId="7825">
        <row r="4">
          <cell r="A4" t="str">
            <v>BẢNG TÍNH TOÁN, ĐO BÓC KHỐI LƯỢNG HOÀN THÀNH ĐƯA VÀO QUYẾT TOÁN</v>
          </cell>
        </row>
      </sheetData>
      <sheetData sheetId="7826">
        <row r="4">
          <cell r="A4" t="str">
            <v>BẢNG TÍNH TOÁN, ĐO BÓC KHỐI LƯỢNG HOÀN THÀNH ĐƯA VÀO QUYẾT TOÁN</v>
          </cell>
        </row>
      </sheetData>
      <sheetData sheetId="7827">
        <row r="4">
          <cell r="A4" t="str">
            <v>BẢNG TÍNH TOÁN, ĐO BÓC KHỐI LƯỢNG HOÀN THÀNH ĐƯA VÀO QUYẾT TOÁN</v>
          </cell>
        </row>
      </sheetData>
      <sheetData sheetId="7828">
        <row r="4">
          <cell r="A4" t="str">
            <v>BẢNG TÍNH TOÁN, ĐO BÓC KHỐI LƯỢNG HOÀN THÀNH ĐƯA VÀO QUYẾT TOÁN</v>
          </cell>
        </row>
      </sheetData>
      <sheetData sheetId="7829">
        <row r="4">
          <cell r="A4" t="str">
            <v>BẢNG TÍNH TOÁN, ĐO BÓC KHỐI LƯỢNG HOÀN THÀNH ĐƯA VÀO QUYẾT TOÁN</v>
          </cell>
        </row>
      </sheetData>
      <sheetData sheetId="7830">
        <row r="4">
          <cell r="A4" t="str">
            <v>BẢNG TÍNH TOÁN, ĐO BÓC KHỐI LƯỢNG HOÀN THÀNH ĐƯA VÀO QUYẾT TOÁN</v>
          </cell>
        </row>
      </sheetData>
      <sheetData sheetId="7831">
        <row r="4">
          <cell r="A4" t="str">
            <v>BẢNG TÍNH TOÁN, ĐO BÓC KHỐI LƯỢNG HOÀN THÀNH ĐƯA VÀO QUYẾT TOÁN</v>
          </cell>
        </row>
      </sheetData>
      <sheetData sheetId="7832">
        <row r="4">
          <cell r="A4" t="str">
            <v>BẢNG TÍNH TOÁN, ĐO BÓC KHỐI LƯỢNG HOÀN THÀNH ĐƯA VÀO QUYẾT TOÁN</v>
          </cell>
        </row>
      </sheetData>
      <sheetData sheetId="7833">
        <row r="4">
          <cell r="A4" t="str">
            <v>BẢNG TÍNH TOÁN, ĐO BÓC KHỐI LƯỢNG HOÀN THÀNH ĐƯA VÀO QUYẾT TOÁN</v>
          </cell>
        </row>
      </sheetData>
      <sheetData sheetId="7834">
        <row r="4">
          <cell r="A4" t="str">
            <v>BẢNG TÍNH TOÁN, ĐO BÓC KHỐI LƯỢNG HOÀN THÀNH ĐƯA VÀO QUYẾT TOÁN</v>
          </cell>
        </row>
      </sheetData>
      <sheetData sheetId="7835">
        <row r="4">
          <cell r="A4" t="str">
            <v>BẢNG TÍNH TOÁN, ĐO BÓC KHỐI LƯỢNG HOÀN THÀNH ĐƯA VÀO QUYẾT TOÁN</v>
          </cell>
        </row>
      </sheetData>
      <sheetData sheetId="7836">
        <row r="4">
          <cell r="A4" t="str">
            <v>BẢNG TÍNH TOÁN, ĐO BÓC KHỐI LƯỢNG HOÀN THÀNH ĐƯA VÀO QUYẾT TOÁN</v>
          </cell>
        </row>
      </sheetData>
      <sheetData sheetId="7837">
        <row r="4">
          <cell r="A4" t="str">
            <v>BẢNG TÍNH TOÁN, ĐO BÓC KHỐI LƯỢNG HOÀN THÀNH ĐƯA VÀO QUYẾT TOÁN</v>
          </cell>
        </row>
      </sheetData>
      <sheetData sheetId="7838">
        <row r="4">
          <cell r="A4" t="str">
            <v>BẢNG TÍNH TOÁN, ĐO BÓC KHỐI LƯỢNG HOÀN THÀNH ĐƯA VÀO QUYẾT TOÁN</v>
          </cell>
        </row>
      </sheetData>
      <sheetData sheetId="7839">
        <row r="4">
          <cell r="A4" t="str">
            <v>BẢNG TÍNH TOÁN, ĐO BÓC KHỐI LƯỢNG HOÀN THÀNH ĐƯA VÀO QUYẾT TOÁN</v>
          </cell>
        </row>
      </sheetData>
      <sheetData sheetId="7840">
        <row r="4">
          <cell r="A4" t="str">
            <v>BẢNG TÍNH TOÁN, ĐO BÓC KHỐI LƯỢNG HOÀN THÀNH ĐƯA VÀO QUYẾT TOÁN</v>
          </cell>
        </row>
      </sheetData>
      <sheetData sheetId="7841">
        <row r="4">
          <cell r="A4" t="str">
            <v>BẢNG TÍNH TOÁN, ĐO BÓC KHỐI LƯỢNG HOÀN THÀNH ĐƯA VÀO QUYẾT TOÁN</v>
          </cell>
        </row>
      </sheetData>
      <sheetData sheetId="7842">
        <row r="4">
          <cell r="A4" t="str">
            <v>BẢNG TÍNH TOÁN, ĐO BÓC KHỐI LƯỢNG HOÀN THÀNH ĐƯA VÀO QUYẾT TOÁN</v>
          </cell>
        </row>
      </sheetData>
      <sheetData sheetId="7843">
        <row r="4">
          <cell r="A4" t="str">
            <v>BẢNG TÍNH TOÁN, ĐO BÓC KHỐI LƯỢNG HOÀN THÀNH ĐƯA VÀO QUYẾT TOÁN</v>
          </cell>
        </row>
      </sheetData>
      <sheetData sheetId="7844">
        <row r="4">
          <cell r="A4" t="str">
            <v>BẢNG TÍNH TOÁN, ĐO BÓC KHỐI LƯỢNG HOÀN THÀNH ĐƯA VÀO QUYẾT TOÁN</v>
          </cell>
        </row>
      </sheetData>
      <sheetData sheetId="7845">
        <row r="4">
          <cell r="A4" t="str">
            <v>BẢNG TÍNH TOÁN, ĐO BÓC KHỐI LƯỢNG HOÀN THÀNH ĐƯA VÀO QUYẾT TOÁN</v>
          </cell>
        </row>
      </sheetData>
      <sheetData sheetId="7846">
        <row r="4">
          <cell r="A4" t="str">
            <v>BẢNG TÍNH TOÁN, ĐO BÓC KHỐI LƯỢNG HOÀN THÀNH ĐƯA VÀO QUYẾT TOÁN</v>
          </cell>
        </row>
      </sheetData>
      <sheetData sheetId="7847">
        <row r="4">
          <cell r="A4" t="str">
            <v>BẢNG TÍNH TOÁN, ĐO BÓC KHỐI LƯỢNG HOÀN THÀNH ĐƯA VÀO QUYẾT TOÁN</v>
          </cell>
        </row>
      </sheetData>
      <sheetData sheetId="7848">
        <row r="4">
          <cell r="A4" t="str">
            <v>BẢNG TÍNH TOÁN, ĐO BÓC KHỐI LƯỢNG HOÀN THÀNH ĐƯA VÀO QUYẾT TOÁN</v>
          </cell>
        </row>
      </sheetData>
      <sheetData sheetId="7849">
        <row r="4">
          <cell r="A4" t="str">
            <v>BẢNG TÍNH TOÁN, ĐO BÓC KHỐI LƯỢNG HOÀN THÀNH ĐƯA VÀO QUYẾT TOÁN</v>
          </cell>
        </row>
      </sheetData>
      <sheetData sheetId="7850">
        <row r="4">
          <cell r="A4" t="str">
            <v>BẢNG TÍNH TOÁN, ĐO BÓC KHỐI LƯỢNG HOÀN THÀNH ĐƯA VÀO QUYẾT TOÁN</v>
          </cell>
        </row>
      </sheetData>
      <sheetData sheetId="7851">
        <row r="4">
          <cell r="A4" t="str">
            <v>BẢNG TÍNH TOÁN, ĐO BÓC KHỐI LƯỢNG HOÀN THÀNH ĐƯA VÀO QUYẾT TOÁN</v>
          </cell>
        </row>
      </sheetData>
      <sheetData sheetId="7852">
        <row r="4">
          <cell r="A4" t="str">
            <v>BẢNG TÍNH TOÁN, ĐO BÓC KHỐI LƯỢNG HOÀN THÀNH ĐƯA VÀO QUYẾT TOÁN</v>
          </cell>
        </row>
      </sheetData>
      <sheetData sheetId="7853">
        <row r="4">
          <cell r="A4" t="str">
            <v>BẢNG TÍNH TOÁN, ĐO BÓC KHỐI LƯỢNG HOÀN THÀNH ĐƯA VÀO QUYẾT TOÁN</v>
          </cell>
        </row>
      </sheetData>
      <sheetData sheetId="7854">
        <row r="4">
          <cell r="A4" t="str">
            <v>BẢNG TÍNH TOÁN, ĐO BÓC KHỐI LƯỢNG HOÀN THÀNH ĐƯA VÀO QUYẾT TOÁN</v>
          </cell>
        </row>
      </sheetData>
      <sheetData sheetId="7855">
        <row r="4">
          <cell r="A4" t="str">
            <v>BẢNG TÍNH TOÁN, ĐO BÓC KHỐI LƯỢNG HOÀN THÀNH ĐƯA VÀO QUYẾT TOÁN</v>
          </cell>
        </row>
      </sheetData>
      <sheetData sheetId="7856">
        <row r="4">
          <cell r="A4" t="str">
            <v>BẢNG TÍNH TOÁN, ĐO BÓC KHỐI LƯỢNG HOÀN THÀNH ĐƯA VÀO QUYẾT TOÁN</v>
          </cell>
        </row>
      </sheetData>
      <sheetData sheetId="7857">
        <row r="4">
          <cell r="A4" t="str">
            <v>BẢNG TÍNH TOÁN, ĐO BÓC KHỐI LƯỢNG HOÀN THÀNH ĐƯA VÀO QUYẾT TOÁN</v>
          </cell>
        </row>
      </sheetData>
      <sheetData sheetId="7858">
        <row r="4">
          <cell r="A4" t="str">
            <v>BẢNG TÍNH TOÁN, ĐO BÓC KHỐI LƯỢNG HOÀN THÀNH ĐƯA VÀO QUYẾT TOÁN</v>
          </cell>
        </row>
      </sheetData>
      <sheetData sheetId="7859">
        <row r="4">
          <cell r="A4" t="str">
            <v>BẢNG TÍNH TOÁN, ĐO BÓC KHỐI LƯỢNG HOÀN THÀNH ĐƯA VÀO QUYẾT TOÁN</v>
          </cell>
        </row>
      </sheetData>
      <sheetData sheetId="7860">
        <row r="4">
          <cell r="A4" t="str">
            <v>BẢNG TÍNH TOÁN, ĐO BÓC KHỐI LƯỢNG HOÀN THÀNH ĐƯA VÀO QUYẾT TOÁN</v>
          </cell>
        </row>
      </sheetData>
      <sheetData sheetId="7861">
        <row r="4">
          <cell r="A4" t="str">
            <v>BẢNG TÍNH TOÁN, ĐO BÓC KHỐI LƯỢNG HOÀN THÀNH ĐƯA VÀO QUYẾT TOÁN</v>
          </cell>
        </row>
      </sheetData>
      <sheetData sheetId="7862">
        <row r="4">
          <cell r="A4" t="str">
            <v>BẢNG TÍNH TOÁN, ĐO BÓC KHỐI LƯỢNG HOÀN THÀNH ĐƯA VÀO QUYẾT TOÁN</v>
          </cell>
        </row>
      </sheetData>
      <sheetData sheetId="7863">
        <row r="4">
          <cell r="A4" t="str">
            <v>BẢNG TÍNH TOÁN, ĐO BÓC KHỐI LƯỢNG HOÀN THÀNH ĐƯA VÀO QUYẾT TOÁN</v>
          </cell>
        </row>
      </sheetData>
      <sheetData sheetId="7864">
        <row r="4">
          <cell r="A4" t="str">
            <v>BẢNG TÍNH TOÁN, ĐO BÓC KHỐI LƯỢNG HOÀN THÀNH ĐƯA VÀO QUYẾT TOÁN</v>
          </cell>
        </row>
      </sheetData>
      <sheetData sheetId="7865">
        <row r="4">
          <cell r="A4" t="str">
            <v>BẢNG TÍNH TOÁN, ĐO BÓC KHỐI LƯỢNG HOÀN THÀNH ĐƯA VÀO QUYẾT TOÁN</v>
          </cell>
        </row>
      </sheetData>
      <sheetData sheetId="7866">
        <row r="4">
          <cell r="A4" t="str">
            <v>BẢNG TÍNH TOÁN, ĐO BÓC KHỐI LƯỢNG HOÀN THÀNH ĐƯA VÀO QUYẾT TOÁN</v>
          </cell>
        </row>
      </sheetData>
      <sheetData sheetId="7867">
        <row r="4">
          <cell r="A4" t="str">
            <v>BẢNG TÍNH TOÁN, ĐO BÓC KHỐI LƯỢNG HOÀN THÀNH ĐƯA VÀO QUYẾT TOÁN</v>
          </cell>
        </row>
      </sheetData>
      <sheetData sheetId="7868">
        <row r="4">
          <cell r="A4" t="str">
            <v>BẢNG TÍNH TOÁN, ĐO BÓC KHỐI LƯỢNG HOÀN THÀNH ĐƯA VÀO QUYẾT TOÁN</v>
          </cell>
        </row>
      </sheetData>
      <sheetData sheetId="7869">
        <row r="4">
          <cell r="A4" t="str">
            <v>BẢNG TÍNH TOÁN, ĐO BÓC KHỐI LƯỢNG HOÀN THÀNH ĐƯA VÀO QUYẾT TOÁN</v>
          </cell>
        </row>
      </sheetData>
      <sheetData sheetId="7870">
        <row r="4">
          <cell r="A4" t="str">
            <v>BẢNG TÍNH TOÁN, ĐO BÓC KHỐI LƯỢNG HOÀN THÀNH ĐƯA VÀO QUYẾT TOÁN</v>
          </cell>
        </row>
      </sheetData>
      <sheetData sheetId="7871">
        <row r="4">
          <cell r="A4" t="str">
            <v>BẢNG TÍNH TOÁN, ĐO BÓC KHỐI LƯỢNG HOÀN THÀNH ĐƯA VÀO QUYẾT TOÁN</v>
          </cell>
        </row>
      </sheetData>
      <sheetData sheetId="7872">
        <row r="4">
          <cell r="A4" t="str">
            <v>BẢNG TÍNH TOÁN, ĐO BÓC KHỐI LƯỢNG HOÀN THÀNH ĐƯA VÀO QUYẾT TOÁN</v>
          </cell>
        </row>
      </sheetData>
      <sheetData sheetId="7873">
        <row r="4">
          <cell r="A4" t="str">
            <v>BẢNG TÍNH TOÁN, ĐO BÓC KHỐI LƯỢNG HOÀN THÀNH ĐƯA VÀO QUYẾT TOÁN</v>
          </cell>
        </row>
      </sheetData>
      <sheetData sheetId="7874">
        <row r="4">
          <cell r="A4" t="str">
            <v>BẢNG TÍNH TOÁN, ĐO BÓC KHỐI LƯỢNG HOÀN THÀNH ĐƯA VÀO QUYẾT TOÁN</v>
          </cell>
        </row>
      </sheetData>
      <sheetData sheetId="7875">
        <row r="4">
          <cell r="A4" t="str">
            <v>BẢNG TÍNH TOÁN, ĐO BÓC KHỐI LƯỢNG HOÀN THÀNH ĐƯA VÀO QUYẾT TOÁN</v>
          </cell>
        </row>
      </sheetData>
      <sheetData sheetId="7876">
        <row r="4">
          <cell r="A4" t="str">
            <v>BẢNG TÍNH TOÁN, ĐO BÓC KHỐI LƯỢNG HOÀN THÀNH ĐƯA VÀO QUYẾT TOÁN</v>
          </cell>
        </row>
      </sheetData>
      <sheetData sheetId="7877">
        <row r="4">
          <cell r="A4" t="str">
            <v>BẢNG TÍNH TOÁN, ĐO BÓC KHỐI LƯỢNG HOÀN THÀNH ĐƯA VÀO QUYẾT TOÁN</v>
          </cell>
        </row>
      </sheetData>
      <sheetData sheetId="7878">
        <row r="4">
          <cell r="A4" t="str">
            <v>BẢNG TÍNH TOÁN, ĐO BÓC KHỐI LƯỢNG HOÀN THÀNH ĐƯA VÀO QUYẾT TOÁN</v>
          </cell>
        </row>
      </sheetData>
      <sheetData sheetId="7879">
        <row r="4">
          <cell r="A4" t="str">
            <v>BẢNG TÍNH TOÁN, ĐO BÓC KHỐI LƯỢNG HOÀN THÀNH ĐƯA VÀO QUYẾT TOÁN</v>
          </cell>
        </row>
      </sheetData>
      <sheetData sheetId="7880">
        <row r="4">
          <cell r="A4" t="str">
            <v>BẢNG TÍNH TOÁN, ĐO BÓC KHỐI LƯỢNG HOÀN THÀNH ĐƯA VÀO QUYẾT TOÁN</v>
          </cell>
        </row>
      </sheetData>
      <sheetData sheetId="7881">
        <row r="4">
          <cell r="A4" t="str">
            <v>BẢNG TÍNH TOÁN, ĐO BÓC KHỐI LƯỢNG HOÀN THÀNH ĐƯA VÀO QUYẾT TOÁN</v>
          </cell>
        </row>
      </sheetData>
      <sheetData sheetId="7882">
        <row r="4">
          <cell r="A4" t="str">
            <v>BẢNG TÍNH TOÁN, ĐO BÓC KHỐI LƯỢNG HOÀN THÀNH ĐƯA VÀO QUYẾT TOÁN</v>
          </cell>
        </row>
      </sheetData>
      <sheetData sheetId="7883">
        <row r="4">
          <cell r="A4" t="str">
            <v>BẢNG TÍNH TOÁN, ĐO BÓC KHỐI LƯỢNG HOÀN THÀNH ĐƯA VÀO QUYẾT TOÁN</v>
          </cell>
        </row>
      </sheetData>
      <sheetData sheetId="7884">
        <row r="4">
          <cell r="A4" t="str">
            <v>BẢNG TÍNH TOÁN, ĐO BÓC KHỐI LƯỢNG HOÀN THÀNH ĐƯA VÀO QUYẾT TOÁN</v>
          </cell>
        </row>
      </sheetData>
      <sheetData sheetId="7885">
        <row r="4">
          <cell r="A4" t="str">
            <v>BẢNG TÍNH TOÁN, ĐO BÓC KHỐI LƯỢNG HOÀN THÀNH ĐƯA VÀO QUYẾT TOÁN</v>
          </cell>
        </row>
      </sheetData>
      <sheetData sheetId="7886">
        <row r="4">
          <cell r="A4" t="str">
            <v>BẢNG TÍNH TOÁN, ĐO BÓC KHỐI LƯỢNG HOÀN THÀNH ĐƯA VÀO QUYẾT TOÁN</v>
          </cell>
        </row>
      </sheetData>
      <sheetData sheetId="7887">
        <row r="4">
          <cell r="A4" t="str">
            <v>BẢNG TÍNH TOÁN, ĐO BÓC KHỐI LƯỢNG HOÀN THÀNH ĐƯA VÀO QUYẾT TOÁN</v>
          </cell>
        </row>
      </sheetData>
      <sheetData sheetId="7888">
        <row r="4">
          <cell r="A4" t="str">
            <v>BẢNG TÍNH TOÁN, ĐO BÓC KHỐI LƯỢNG HOÀN THÀNH ĐƯA VÀO QUYẾT TOÁN</v>
          </cell>
        </row>
      </sheetData>
      <sheetData sheetId="7889">
        <row r="4">
          <cell r="A4" t="str">
            <v>BẢNG TÍNH TOÁN, ĐO BÓC KHỐI LƯỢNG HOÀN THÀNH ĐƯA VÀO QUYẾT TOÁN</v>
          </cell>
        </row>
      </sheetData>
      <sheetData sheetId="7890">
        <row r="4">
          <cell r="A4" t="str">
            <v>BẢNG TÍNH TOÁN, ĐO BÓC KHỐI LƯỢNG HOÀN THÀNH ĐƯA VÀO QUYẾT TOÁN</v>
          </cell>
        </row>
      </sheetData>
      <sheetData sheetId="7891">
        <row r="4">
          <cell r="A4" t="str">
            <v>BẢNG TÍNH TOÁN, ĐO BÓC KHỐI LƯỢNG HOÀN THÀNH ĐƯA VÀO QUYẾT TOÁN</v>
          </cell>
        </row>
      </sheetData>
      <sheetData sheetId="7892">
        <row r="4">
          <cell r="A4" t="str">
            <v>BẢNG TÍNH TOÁN, ĐO BÓC KHỐI LƯỢNG HOÀN THÀNH ĐƯA VÀO QUYẾT TOÁN</v>
          </cell>
        </row>
      </sheetData>
      <sheetData sheetId="7893">
        <row r="4">
          <cell r="A4" t="str">
            <v>BẢNG TÍNH TOÁN, ĐO BÓC KHỐI LƯỢNG HOÀN THÀNH ĐƯA VÀO QUYẾT TOÁN</v>
          </cell>
        </row>
      </sheetData>
      <sheetData sheetId="7894">
        <row r="4">
          <cell r="A4" t="str">
            <v>BẢNG TÍNH TOÁN, ĐO BÓC KHỐI LƯỢNG HOÀN THÀNH ĐƯA VÀO QUYẾT TOÁN</v>
          </cell>
        </row>
      </sheetData>
      <sheetData sheetId="7895">
        <row r="4">
          <cell r="A4" t="str">
            <v>BẢNG TÍNH TOÁN, ĐO BÓC KHỐI LƯỢNG HOÀN THÀNH ĐƯA VÀO QUYẾT TOÁN</v>
          </cell>
        </row>
      </sheetData>
      <sheetData sheetId="7896">
        <row r="4">
          <cell r="A4" t="str">
            <v>BẢNG TÍNH TOÁN, ĐO BÓC KHỐI LƯỢNG HOÀN THÀNH ĐƯA VÀO QUYẾT TOÁN</v>
          </cell>
        </row>
      </sheetData>
      <sheetData sheetId="7897">
        <row r="4">
          <cell r="A4" t="str">
            <v>BẢNG TÍNH TOÁN, ĐO BÓC KHỐI LƯỢNG HOÀN THÀNH ĐƯA VÀO QUYẾT TOÁN</v>
          </cell>
        </row>
      </sheetData>
      <sheetData sheetId="7898">
        <row r="4">
          <cell r="A4" t="str">
            <v>BẢNG TÍNH TOÁN, ĐO BÓC KHỐI LƯỢNG HOÀN THÀNH ĐƯA VÀO QUYẾT TOÁN</v>
          </cell>
        </row>
      </sheetData>
      <sheetData sheetId="7899">
        <row r="4">
          <cell r="A4" t="str">
            <v>BẢNG TÍNH TOÁN, ĐO BÓC KHỐI LƯỢNG HOÀN THÀNH ĐƯA VÀO QUYẾT TOÁN</v>
          </cell>
        </row>
      </sheetData>
      <sheetData sheetId="7900">
        <row r="4">
          <cell r="A4" t="str">
            <v>BẢNG TÍNH TOÁN, ĐO BÓC KHỐI LƯỢNG HOÀN THÀNH ĐƯA VÀO QUYẾT TOÁN</v>
          </cell>
        </row>
      </sheetData>
      <sheetData sheetId="7901">
        <row r="4">
          <cell r="A4" t="str">
            <v>BẢNG TÍNH TOÁN, ĐO BÓC KHỐI LƯỢNG HOÀN THÀNH ĐƯA VÀO QUYẾT TOÁN</v>
          </cell>
        </row>
      </sheetData>
      <sheetData sheetId="7902">
        <row r="4">
          <cell r="A4" t="str">
            <v>BẢNG TÍNH TOÁN, ĐO BÓC KHỐI LƯỢNG HOÀN THÀNH ĐƯA VÀO QUYẾT TOÁN</v>
          </cell>
        </row>
      </sheetData>
      <sheetData sheetId="7903">
        <row r="4">
          <cell r="A4" t="str">
            <v>BẢNG TÍNH TOÁN, ĐO BÓC KHỐI LƯỢNG HOÀN THÀNH ĐƯA VÀO QUYẾT TOÁN</v>
          </cell>
        </row>
      </sheetData>
      <sheetData sheetId="7904">
        <row r="4">
          <cell r="A4" t="str">
            <v>BẢNG TÍNH TOÁN, ĐO BÓC KHỐI LƯỢNG HOÀN THÀNH ĐƯA VÀO QUYẾT TOÁN</v>
          </cell>
        </row>
      </sheetData>
      <sheetData sheetId="7905">
        <row r="4">
          <cell r="A4" t="str">
            <v>BẢNG TÍNH TOÁN, ĐO BÓC KHỐI LƯỢNG HOÀN THÀNH ĐƯA VÀO QUYẾT TOÁN</v>
          </cell>
        </row>
      </sheetData>
      <sheetData sheetId="7906">
        <row r="4">
          <cell r="A4" t="str">
            <v>BẢNG TÍNH TOÁN, ĐO BÓC KHỐI LƯỢNG HOÀN THÀNH ĐƯA VÀO QUYẾT TOÁN</v>
          </cell>
        </row>
      </sheetData>
      <sheetData sheetId="7907">
        <row r="4">
          <cell r="A4" t="str">
            <v>BẢNG TÍNH TOÁN, ĐO BÓC KHỐI LƯỢNG HOÀN THÀNH ĐƯA VÀO QUYẾT TOÁN</v>
          </cell>
        </row>
      </sheetData>
      <sheetData sheetId="7908">
        <row r="4">
          <cell r="A4" t="str">
            <v>BẢNG TÍNH TOÁN, ĐO BÓC KHỐI LƯỢNG HOÀN THÀNH ĐƯA VÀO QUYẾT TOÁN</v>
          </cell>
        </row>
      </sheetData>
      <sheetData sheetId="7909">
        <row r="4">
          <cell r="A4" t="str">
            <v>BẢNG TÍNH TOÁN, ĐO BÓC KHỐI LƯỢNG HOÀN THÀNH ĐƯA VÀO QUYẾT TOÁN</v>
          </cell>
        </row>
      </sheetData>
      <sheetData sheetId="7910">
        <row r="4">
          <cell r="A4" t="str">
            <v>BẢNG TÍNH TOÁN, ĐO BÓC KHỐI LƯỢNG HOÀN THÀNH ĐƯA VÀO QUYẾT TOÁN</v>
          </cell>
        </row>
      </sheetData>
      <sheetData sheetId="7911">
        <row r="4">
          <cell r="A4" t="str">
            <v>BẢNG TÍNH TOÁN, ĐO BÓC KHỐI LƯỢNG HOÀN THÀNH ĐƯA VÀO QUYẾT TOÁN</v>
          </cell>
        </row>
      </sheetData>
      <sheetData sheetId="7912">
        <row r="4">
          <cell r="A4" t="str">
            <v>BẢNG TÍNH TOÁN, ĐO BÓC KHỐI LƯỢNG HOÀN THÀNH ĐƯA VÀO QUYẾT TOÁN</v>
          </cell>
        </row>
      </sheetData>
      <sheetData sheetId="7913">
        <row r="4">
          <cell r="A4" t="str">
            <v>BẢNG TÍNH TOÁN, ĐO BÓC KHỐI LƯỢNG HOÀN THÀNH ĐƯA VÀO QUYẾT TOÁN</v>
          </cell>
        </row>
      </sheetData>
      <sheetData sheetId="7914">
        <row r="4">
          <cell r="A4" t="str">
            <v>BẢNG TÍNH TOÁN, ĐO BÓC KHỐI LƯỢNG HOÀN THÀNH ĐƯA VÀO QUYẾT TOÁN</v>
          </cell>
        </row>
      </sheetData>
      <sheetData sheetId="7915">
        <row r="4">
          <cell r="A4" t="str">
            <v>BẢNG TÍNH TOÁN, ĐO BÓC KHỐI LƯỢNG HOÀN THÀNH ĐƯA VÀO QUYẾT TOÁN</v>
          </cell>
        </row>
      </sheetData>
      <sheetData sheetId="7916">
        <row r="4">
          <cell r="A4" t="str">
            <v>BẢNG TÍNH TOÁN, ĐO BÓC KHỐI LƯỢNG HOÀN THÀNH ĐƯA VÀO QUYẾT TOÁN</v>
          </cell>
        </row>
      </sheetData>
      <sheetData sheetId="7917">
        <row r="4">
          <cell r="A4" t="str">
            <v>BẢNG TÍNH TOÁN, ĐO BÓC KHỐI LƯỢNG HOÀN THÀNH ĐƯA VÀO QUYẾT TOÁN</v>
          </cell>
        </row>
      </sheetData>
      <sheetData sheetId="7918">
        <row r="4">
          <cell r="A4" t="str">
            <v>BẢNG TÍNH TOÁN, ĐO BÓC KHỐI LƯỢNG HOÀN THÀNH ĐƯA VÀO QUYẾT TOÁN</v>
          </cell>
        </row>
      </sheetData>
      <sheetData sheetId="7919">
        <row r="4">
          <cell r="A4" t="str">
            <v>BẢNG TÍNH TOÁN, ĐO BÓC KHỐI LƯỢNG HOÀN THÀNH ĐƯA VÀO QUYẾT TOÁN</v>
          </cell>
        </row>
      </sheetData>
      <sheetData sheetId="7920">
        <row r="4">
          <cell r="A4" t="str">
            <v>BẢNG TÍNH TOÁN, ĐO BÓC KHỐI LƯỢNG HOÀN THÀNH ĐƯA VÀO QUYẾT TOÁN</v>
          </cell>
        </row>
      </sheetData>
      <sheetData sheetId="7921">
        <row r="4">
          <cell r="A4" t="str">
            <v>BẢNG TÍNH TOÁN, ĐO BÓC KHỐI LƯỢNG HOÀN THÀNH ĐƯA VÀO QUYẾT TOÁN</v>
          </cell>
        </row>
      </sheetData>
      <sheetData sheetId="7922">
        <row r="4">
          <cell r="A4" t="str">
            <v>BẢNG TÍNH TOÁN, ĐO BÓC KHỐI LƯỢNG HOÀN THÀNH ĐƯA VÀO QUYẾT TOÁN</v>
          </cell>
        </row>
      </sheetData>
      <sheetData sheetId="7923">
        <row r="4">
          <cell r="A4" t="str">
            <v>BẢNG TÍNH TOÁN, ĐO BÓC KHỐI LƯỢNG HOÀN THÀNH ĐƯA VÀO QUYẾT TOÁN</v>
          </cell>
        </row>
      </sheetData>
      <sheetData sheetId="7924">
        <row r="4">
          <cell r="A4" t="str">
            <v>BẢNG TÍNH TOÁN, ĐO BÓC KHỐI LƯỢNG HOÀN THÀNH ĐƯA VÀO QUYẾT TOÁN</v>
          </cell>
        </row>
      </sheetData>
      <sheetData sheetId="7925">
        <row r="4">
          <cell r="A4" t="str">
            <v>BẢNG TÍNH TOÁN, ĐO BÓC KHỐI LƯỢNG HOÀN THÀNH ĐƯA VÀO QUYẾT TOÁN</v>
          </cell>
        </row>
      </sheetData>
      <sheetData sheetId="7926">
        <row r="4">
          <cell r="A4" t="str">
            <v>BẢNG TÍNH TOÁN, ĐO BÓC KHỐI LƯỢNG HOÀN THÀNH ĐƯA VÀO QUYẾT TOÁN</v>
          </cell>
        </row>
      </sheetData>
      <sheetData sheetId="7927">
        <row r="4">
          <cell r="A4" t="str">
            <v>BẢNG TÍNH TOÁN, ĐO BÓC KHỐI LƯỢNG HOÀN THÀNH ĐƯA VÀO QUYẾT TOÁN</v>
          </cell>
        </row>
      </sheetData>
      <sheetData sheetId="7928">
        <row r="4">
          <cell r="A4" t="str">
            <v>BẢNG TÍNH TOÁN, ĐO BÓC KHỐI LƯỢNG HOÀN THÀNH ĐƯA VÀO QUYẾT TOÁN</v>
          </cell>
        </row>
      </sheetData>
      <sheetData sheetId="7929">
        <row r="4">
          <cell r="A4" t="str">
            <v>BẢNG TÍNH TOÁN, ĐO BÓC KHỐI LƯỢNG HOÀN THÀNH ĐƯA VÀO QUYẾT TOÁN</v>
          </cell>
        </row>
      </sheetData>
      <sheetData sheetId="7930">
        <row r="4">
          <cell r="A4" t="str">
            <v>BẢNG TÍNH TOÁN, ĐO BÓC KHỐI LƯỢNG HOÀN THÀNH ĐƯA VÀO QUYẾT TOÁN</v>
          </cell>
        </row>
      </sheetData>
      <sheetData sheetId="7931">
        <row r="4">
          <cell r="A4" t="str">
            <v>BẢNG TÍNH TOÁN, ĐO BÓC KHỐI LƯỢNG HOÀN THÀNH ĐƯA VÀO QUYẾT TOÁN</v>
          </cell>
        </row>
      </sheetData>
      <sheetData sheetId="7932">
        <row r="4">
          <cell r="A4" t="str">
            <v>BẢNG TÍNH TOÁN, ĐO BÓC KHỐI LƯỢNG HOÀN THÀNH ĐƯA VÀO QUYẾT TOÁN</v>
          </cell>
        </row>
      </sheetData>
      <sheetData sheetId="7933">
        <row r="4">
          <cell r="A4" t="str">
            <v>BẢNG TÍNH TOÁN, ĐO BÓC KHỐI LƯỢNG HOÀN THÀNH ĐƯA VÀO QUYẾT TOÁN</v>
          </cell>
        </row>
      </sheetData>
      <sheetData sheetId="7934">
        <row r="4">
          <cell r="A4" t="str">
            <v>BẢNG TÍNH TOÁN, ĐO BÓC KHỐI LƯỢNG HOÀN THÀNH ĐƯA VÀO QUYẾT TOÁN</v>
          </cell>
        </row>
      </sheetData>
      <sheetData sheetId="7935">
        <row r="4">
          <cell r="A4" t="str">
            <v>BẢNG TÍNH TOÁN, ĐO BÓC KHỐI LƯỢNG HOÀN THÀNH ĐƯA VÀO QUYẾT TOÁN</v>
          </cell>
        </row>
      </sheetData>
      <sheetData sheetId="7936">
        <row r="4">
          <cell r="A4" t="str">
            <v>BẢNG TÍNH TOÁN, ĐO BÓC KHỐI LƯỢNG HOÀN THÀNH ĐƯA VÀO QUYẾT TOÁN</v>
          </cell>
        </row>
      </sheetData>
      <sheetData sheetId="7937">
        <row r="4">
          <cell r="A4" t="str">
            <v>BẢNG TÍNH TOÁN, ĐO BÓC KHỐI LƯỢNG HOÀN THÀNH ĐƯA VÀO QUYẾT TOÁN</v>
          </cell>
        </row>
      </sheetData>
      <sheetData sheetId="7938">
        <row r="4">
          <cell r="A4" t="str">
            <v>BẢNG TÍNH TOÁN, ĐO BÓC KHỐI LƯỢNG HOÀN THÀNH ĐƯA VÀO QUYẾT TOÁN</v>
          </cell>
        </row>
      </sheetData>
      <sheetData sheetId="7939">
        <row r="4">
          <cell r="A4" t="str">
            <v>BẢNG TÍNH TOÁN, ĐO BÓC KHỐI LƯỢNG HOÀN THÀNH ĐƯA VÀO QUYẾT TOÁN</v>
          </cell>
        </row>
      </sheetData>
      <sheetData sheetId="7940">
        <row r="4">
          <cell r="A4" t="str">
            <v>BẢNG TÍNH TOÁN, ĐO BÓC KHỐI LƯỢNG HOÀN THÀNH ĐƯA VÀO QUYẾT TOÁN</v>
          </cell>
        </row>
      </sheetData>
      <sheetData sheetId="7941">
        <row r="4">
          <cell r="A4" t="str">
            <v>BẢNG TÍNH TOÁN, ĐO BÓC KHỐI LƯỢNG HOÀN THÀNH ĐƯA VÀO QUYẾT TOÁN</v>
          </cell>
        </row>
      </sheetData>
      <sheetData sheetId="7942">
        <row r="4">
          <cell r="A4" t="str">
            <v>BẢNG TÍNH TOÁN, ĐO BÓC KHỐI LƯỢNG HOÀN THÀNH ĐƯA VÀO QUYẾT TOÁN</v>
          </cell>
        </row>
      </sheetData>
      <sheetData sheetId="7943">
        <row r="4">
          <cell r="A4" t="str">
            <v>BẢNG TÍNH TOÁN, ĐO BÓC KHỐI LƯỢNG HOÀN THÀNH ĐƯA VÀO QUYẾT TOÁN</v>
          </cell>
        </row>
      </sheetData>
      <sheetData sheetId="7944">
        <row r="4">
          <cell r="A4" t="str">
            <v>BẢNG TÍNH TOÁN, ĐO BÓC KHỐI LƯỢNG HOÀN THÀNH ĐƯA VÀO QUYẾT TOÁN</v>
          </cell>
        </row>
      </sheetData>
      <sheetData sheetId="7945">
        <row r="4">
          <cell r="A4" t="str">
            <v>BẢNG TÍNH TOÁN, ĐO BÓC KHỐI LƯỢNG HOÀN THÀNH ĐƯA VÀO QUYẾT TOÁN</v>
          </cell>
        </row>
      </sheetData>
      <sheetData sheetId="7946">
        <row r="4">
          <cell r="A4" t="str">
            <v>BẢNG TÍNH TOÁN, ĐO BÓC KHỐI LƯỢNG HOÀN THÀNH ĐƯA VÀO QUYẾT TOÁN</v>
          </cell>
        </row>
      </sheetData>
      <sheetData sheetId="7947">
        <row r="4">
          <cell r="A4" t="str">
            <v>BẢNG TÍNH TOÁN, ĐO BÓC KHỐI LƯỢNG HOÀN THÀNH ĐƯA VÀO QUYẾT TOÁN</v>
          </cell>
        </row>
      </sheetData>
      <sheetData sheetId="7948">
        <row r="4">
          <cell r="A4" t="str">
            <v>BẢNG TÍNH TOÁN, ĐO BÓC KHỐI LƯỢNG HOÀN THÀNH ĐƯA VÀO QUYẾT TOÁN</v>
          </cell>
        </row>
      </sheetData>
      <sheetData sheetId="7949">
        <row r="4">
          <cell r="A4" t="str">
            <v>BẢNG TÍNH TOÁN, ĐO BÓC KHỐI LƯỢNG HOÀN THÀNH ĐƯA VÀO QUYẾT TOÁN</v>
          </cell>
        </row>
      </sheetData>
      <sheetData sheetId="7950">
        <row r="4">
          <cell r="A4" t="str">
            <v>BẢNG TÍNH TOÁN, ĐO BÓC KHỐI LƯỢNG HOÀN THÀNH ĐƯA VÀO QUYẾT TOÁN</v>
          </cell>
        </row>
      </sheetData>
      <sheetData sheetId="7951">
        <row r="4">
          <cell r="A4" t="str">
            <v>BẢNG TÍNH TOÁN, ĐO BÓC KHỐI LƯỢNG HOÀN THÀNH ĐƯA VÀO QUYẾT TOÁN</v>
          </cell>
        </row>
      </sheetData>
      <sheetData sheetId="7952">
        <row r="4">
          <cell r="A4" t="str">
            <v>BẢNG TÍNH TOÁN, ĐO BÓC KHỐI LƯỢNG HOÀN THÀNH ĐƯA VÀO QUYẾT TOÁN</v>
          </cell>
        </row>
      </sheetData>
      <sheetData sheetId="7953">
        <row r="4">
          <cell r="A4" t="str">
            <v>BẢNG TÍNH TOÁN, ĐO BÓC KHỐI LƯỢNG HOÀN THÀNH ĐƯA VÀO QUYẾT TOÁN</v>
          </cell>
        </row>
      </sheetData>
      <sheetData sheetId="7954">
        <row r="4">
          <cell r="A4" t="str">
            <v>BẢNG TÍNH TOÁN, ĐO BÓC KHỐI LƯỢNG HOÀN THÀNH ĐƯA VÀO QUYẾT TOÁN</v>
          </cell>
        </row>
      </sheetData>
      <sheetData sheetId="7955">
        <row r="4">
          <cell r="A4" t="str">
            <v>BẢNG TÍNH TOÁN, ĐO BÓC KHỐI LƯỢNG HOÀN THÀNH ĐƯA VÀO QUYẾT TOÁN</v>
          </cell>
        </row>
      </sheetData>
      <sheetData sheetId="7956">
        <row r="4">
          <cell r="A4" t="str">
            <v>BẢNG TÍNH TOÁN, ĐO BÓC KHỐI LƯỢNG HOÀN THÀNH ĐƯA VÀO QUYẾT TOÁN</v>
          </cell>
        </row>
      </sheetData>
      <sheetData sheetId="7957">
        <row r="4">
          <cell r="A4" t="str">
            <v>BẢNG TÍNH TOÁN, ĐO BÓC KHỐI LƯỢNG HOÀN THÀNH ĐƯA VÀO QUYẾT TOÁN</v>
          </cell>
        </row>
      </sheetData>
      <sheetData sheetId="7958">
        <row r="4">
          <cell r="A4" t="str">
            <v>BẢNG TÍNH TOÁN, ĐO BÓC KHỐI LƯỢNG HOÀN THÀNH ĐƯA VÀO QUYẾT TOÁN</v>
          </cell>
        </row>
      </sheetData>
      <sheetData sheetId="7959">
        <row r="4">
          <cell r="A4" t="str">
            <v>BẢNG TÍNH TOÁN, ĐO BÓC KHỐI LƯỢNG HOÀN THÀNH ĐƯA VÀO QUYẾT TOÁN</v>
          </cell>
        </row>
      </sheetData>
      <sheetData sheetId="7960">
        <row r="4">
          <cell r="A4" t="str">
            <v>BẢNG TÍNH TOÁN, ĐO BÓC KHỐI LƯỢNG HOÀN THÀNH ĐƯA VÀO QUYẾT TOÁN</v>
          </cell>
        </row>
      </sheetData>
      <sheetData sheetId="7961">
        <row r="4">
          <cell r="A4" t="str">
            <v>BẢNG TÍNH TOÁN, ĐO BÓC KHỐI LƯỢNG HOÀN THÀNH ĐƯA VÀO QUYẾT TOÁN</v>
          </cell>
        </row>
      </sheetData>
      <sheetData sheetId="7962">
        <row r="4">
          <cell r="A4" t="str">
            <v>BẢNG TÍNH TOÁN, ĐO BÓC KHỐI LƯỢNG HOÀN THÀNH ĐƯA VÀO QUYẾT TOÁN</v>
          </cell>
        </row>
      </sheetData>
      <sheetData sheetId="7963">
        <row r="4">
          <cell r="A4" t="str">
            <v>BẢNG TÍNH TOÁN, ĐO BÓC KHỐI LƯỢNG HOÀN THÀNH ĐƯA VÀO QUYẾT TOÁN</v>
          </cell>
        </row>
      </sheetData>
      <sheetData sheetId="7964">
        <row r="4">
          <cell r="A4" t="str">
            <v>BẢNG TÍNH TOÁN, ĐO BÓC KHỐI LƯỢNG HOÀN THÀNH ĐƯA VÀO QUYẾT TOÁN</v>
          </cell>
        </row>
      </sheetData>
      <sheetData sheetId="7965">
        <row r="4">
          <cell r="A4" t="str">
            <v>BẢNG TÍNH TOÁN, ĐO BÓC KHỐI LƯỢNG HOÀN THÀNH ĐƯA VÀO QUYẾT TOÁN</v>
          </cell>
        </row>
      </sheetData>
      <sheetData sheetId="7966">
        <row r="4">
          <cell r="A4" t="str">
            <v>BẢNG TÍNH TOÁN, ĐO BÓC KHỐI LƯỢNG HOÀN THÀNH ĐƯA VÀO QUYẾT TOÁN</v>
          </cell>
        </row>
      </sheetData>
      <sheetData sheetId="7967">
        <row r="4">
          <cell r="A4" t="str">
            <v>BẢNG TÍNH TOÁN, ĐO BÓC KHỐI LƯỢNG HOÀN THÀNH ĐƯA VÀO QUYẾT TOÁN</v>
          </cell>
        </row>
      </sheetData>
      <sheetData sheetId="7968">
        <row r="4">
          <cell r="A4" t="str">
            <v>BẢNG TÍNH TOÁN, ĐO BÓC KHỐI LƯỢNG HOÀN THÀNH ĐƯA VÀO QUYẾT TOÁN</v>
          </cell>
        </row>
      </sheetData>
      <sheetData sheetId="7969">
        <row r="4">
          <cell r="A4" t="str">
            <v>BẢNG TÍNH TOÁN, ĐO BÓC KHỐI LƯỢNG HOÀN THÀNH ĐƯA VÀO QUYẾT TOÁN</v>
          </cell>
        </row>
      </sheetData>
      <sheetData sheetId="7970">
        <row r="4">
          <cell r="A4" t="str">
            <v>BẢNG TÍNH TOÁN, ĐO BÓC KHỐI LƯỢNG HOÀN THÀNH ĐƯA VÀO QUYẾT TOÁN</v>
          </cell>
        </row>
      </sheetData>
      <sheetData sheetId="7971">
        <row r="4">
          <cell r="A4" t="str">
            <v>BẢNG TÍNH TOÁN, ĐO BÓC KHỐI LƯỢNG HOÀN THÀNH ĐƯA VÀO QUYẾT TOÁN</v>
          </cell>
        </row>
      </sheetData>
      <sheetData sheetId="7972">
        <row r="4">
          <cell r="A4" t="str">
            <v>BẢNG TÍNH TOÁN, ĐO BÓC KHỐI LƯỢNG HOÀN THÀNH ĐƯA VÀO QUYẾT TOÁN</v>
          </cell>
        </row>
      </sheetData>
      <sheetData sheetId="7973">
        <row r="4">
          <cell r="A4" t="str">
            <v>BẢNG TÍNH TOÁN, ĐO BÓC KHỐI LƯỢNG HOÀN THÀNH ĐƯA VÀO QUYẾT TOÁN</v>
          </cell>
        </row>
      </sheetData>
      <sheetData sheetId="7974">
        <row r="4">
          <cell r="A4" t="str">
            <v>BẢNG TÍNH TOÁN, ĐO BÓC KHỐI LƯỢNG HOÀN THÀNH ĐƯA VÀO QUYẾT TOÁN</v>
          </cell>
        </row>
      </sheetData>
      <sheetData sheetId="7975">
        <row r="4">
          <cell r="A4" t="str">
            <v>BẢNG TÍNH TOÁN, ĐO BÓC KHỐI LƯỢNG HOÀN THÀNH ĐƯA VÀO QUYẾT TOÁN</v>
          </cell>
        </row>
      </sheetData>
      <sheetData sheetId="7976">
        <row r="4">
          <cell r="A4" t="str">
            <v>BẢNG TÍNH TOÁN, ĐO BÓC KHỐI LƯỢNG HOÀN THÀNH ĐƯA VÀO QUYẾT TOÁN</v>
          </cell>
        </row>
      </sheetData>
      <sheetData sheetId="7977">
        <row r="4">
          <cell r="A4" t="str">
            <v>BẢNG TÍNH TOÁN, ĐO BÓC KHỐI LƯỢNG HOÀN THÀNH ĐƯA VÀO QUYẾT TOÁN</v>
          </cell>
        </row>
      </sheetData>
      <sheetData sheetId="7978">
        <row r="4">
          <cell r="A4" t="str">
            <v>BẢNG TÍNH TOÁN, ĐO BÓC KHỐI LƯỢNG HOÀN THÀNH ĐƯA VÀO QUYẾT TOÁN</v>
          </cell>
        </row>
      </sheetData>
      <sheetData sheetId="7979">
        <row r="4">
          <cell r="A4" t="str">
            <v>BẢNG TÍNH TOÁN, ĐO BÓC KHỐI LƯỢNG HOÀN THÀNH ĐƯA VÀO QUYẾT TOÁN</v>
          </cell>
        </row>
      </sheetData>
      <sheetData sheetId="7980">
        <row r="4">
          <cell r="A4" t="str">
            <v>BẢNG TÍNH TOÁN, ĐO BÓC KHỐI LƯỢNG HOÀN THÀNH ĐƯA VÀO QUYẾT TOÁN</v>
          </cell>
        </row>
      </sheetData>
      <sheetData sheetId="7981">
        <row r="4">
          <cell r="A4" t="str">
            <v>BẢNG TÍNH TOÁN, ĐO BÓC KHỐI LƯỢNG HOÀN THÀNH ĐƯA VÀO QUYẾT TOÁN</v>
          </cell>
        </row>
      </sheetData>
      <sheetData sheetId="7982">
        <row r="4">
          <cell r="A4" t="str">
            <v>BẢNG TÍNH TOÁN, ĐO BÓC KHỐI LƯỢNG HOÀN THÀNH ĐƯA VÀO QUYẾT TOÁN</v>
          </cell>
        </row>
      </sheetData>
      <sheetData sheetId="7983">
        <row r="4">
          <cell r="A4" t="str">
            <v>BẢNG TÍNH TOÁN, ĐO BÓC KHỐI LƯỢNG HOÀN THÀNH ĐƯA VÀO QUYẾT TOÁN</v>
          </cell>
        </row>
      </sheetData>
      <sheetData sheetId="7984">
        <row r="4">
          <cell r="A4" t="str">
            <v>BẢNG TÍNH TOÁN, ĐO BÓC KHỐI LƯỢNG HOÀN THÀNH ĐƯA VÀO QUYẾT TOÁN</v>
          </cell>
        </row>
      </sheetData>
      <sheetData sheetId="7985">
        <row r="4">
          <cell r="A4" t="str">
            <v>BẢNG TÍNH TOÁN, ĐO BÓC KHỐI LƯỢNG HOÀN THÀNH ĐƯA VÀO QUYẾT TOÁN</v>
          </cell>
        </row>
      </sheetData>
      <sheetData sheetId="7986">
        <row r="4">
          <cell r="A4" t="str">
            <v>BẢNG TÍNH TOÁN, ĐO BÓC KHỐI LƯỢNG HOÀN THÀNH ĐƯA VÀO QUYẾT TOÁN</v>
          </cell>
        </row>
      </sheetData>
      <sheetData sheetId="7987">
        <row r="4">
          <cell r="A4" t="str">
            <v>BẢNG TÍNH TOÁN, ĐO BÓC KHỐI LƯỢNG HOÀN THÀNH ĐƯA VÀO QUYẾT TOÁN</v>
          </cell>
        </row>
      </sheetData>
      <sheetData sheetId="7988">
        <row r="4">
          <cell r="A4" t="str">
            <v>BẢNG TÍNH TOÁN, ĐO BÓC KHỐI LƯỢNG HOÀN THÀNH ĐƯA VÀO QUYẾT TOÁN</v>
          </cell>
        </row>
      </sheetData>
      <sheetData sheetId="7989">
        <row r="4">
          <cell r="A4" t="str">
            <v>BẢNG TÍNH TOÁN, ĐO BÓC KHỐI LƯỢNG HOÀN THÀNH ĐƯA VÀO QUYẾT TOÁN</v>
          </cell>
        </row>
      </sheetData>
      <sheetData sheetId="7990">
        <row r="4">
          <cell r="A4" t="str">
            <v>BẢNG TÍNH TOÁN, ĐO BÓC KHỐI LƯỢNG HOÀN THÀNH ĐƯA VÀO QUYẾT TOÁN</v>
          </cell>
        </row>
      </sheetData>
      <sheetData sheetId="7991">
        <row r="4">
          <cell r="A4" t="str">
            <v>BẢNG TÍNH TOÁN, ĐO BÓC KHỐI LƯỢNG HOÀN THÀNH ĐƯA VÀO QUYẾT TOÁN</v>
          </cell>
        </row>
      </sheetData>
      <sheetData sheetId="7992">
        <row r="4">
          <cell r="A4" t="str">
            <v>BẢNG TÍNH TOÁN, ĐO BÓC KHỐI LƯỢNG HOÀN THÀNH ĐƯA VÀO QUYẾT TOÁN</v>
          </cell>
        </row>
      </sheetData>
      <sheetData sheetId="7993">
        <row r="4">
          <cell r="A4" t="str">
            <v>BẢNG TÍNH TOÁN, ĐO BÓC KHỐI LƯỢNG HOÀN THÀNH ĐƯA VÀO QUYẾT TOÁN</v>
          </cell>
        </row>
      </sheetData>
      <sheetData sheetId="7994">
        <row r="4">
          <cell r="A4" t="str">
            <v>BẢNG TÍNH TOÁN, ĐO BÓC KHỐI LƯỢNG HOÀN THÀNH ĐƯA VÀO QUYẾT TOÁN</v>
          </cell>
        </row>
      </sheetData>
      <sheetData sheetId="7995">
        <row r="4">
          <cell r="A4" t="str">
            <v>BẢNG TÍNH TOÁN, ĐO BÓC KHỐI LƯỢNG HOÀN THÀNH ĐƯA VÀO QUYẾT TOÁN</v>
          </cell>
        </row>
      </sheetData>
      <sheetData sheetId="7996">
        <row r="4">
          <cell r="A4" t="str">
            <v>BẢNG TÍNH TOÁN, ĐO BÓC KHỐI LƯỢNG HOÀN THÀNH ĐƯA VÀO QUYẾT TOÁN</v>
          </cell>
        </row>
      </sheetData>
      <sheetData sheetId="7997">
        <row r="4">
          <cell r="A4" t="str">
            <v>BẢNG TÍNH TOÁN, ĐO BÓC KHỐI LƯỢNG HOÀN THÀNH ĐƯA VÀO QUYẾT TOÁN</v>
          </cell>
        </row>
      </sheetData>
      <sheetData sheetId="7998">
        <row r="4">
          <cell r="A4" t="str">
            <v>BẢNG TÍNH TOÁN, ĐO BÓC KHỐI LƯỢNG HOÀN THÀNH ĐƯA VÀO QUYẾT TOÁN</v>
          </cell>
        </row>
      </sheetData>
      <sheetData sheetId="7999">
        <row r="4">
          <cell r="A4" t="str">
            <v>BẢNG TÍNH TOÁN, ĐO BÓC KHỐI LƯỢNG HOÀN THÀNH ĐƯA VÀO QUYẾT TOÁN</v>
          </cell>
        </row>
      </sheetData>
      <sheetData sheetId="8000">
        <row r="4">
          <cell r="A4" t="str">
            <v>BẢNG TÍNH TOÁN, ĐO BÓC KHỐI LƯỢNG HOÀN THÀNH ĐƯA VÀO QUYẾT TOÁN</v>
          </cell>
        </row>
      </sheetData>
      <sheetData sheetId="8001">
        <row r="4">
          <cell r="A4" t="str">
            <v>BẢNG TÍNH TOÁN, ĐO BÓC KHỐI LƯỢNG HOÀN THÀNH ĐƯA VÀO QUYẾT TOÁN</v>
          </cell>
        </row>
      </sheetData>
      <sheetData sheetId="8002">
        <row r="4">
          <cell r="A4" t="str">
            <v>BẢNG TÍNH TOÁN, ĐO BÓC KHỐI LƯỢNG HOÀN THÀNH ĐƯA VÀO QUYẾT TOÁN</v>
          </cell>
        </row>
      </sheetData>
      <sheetData sheetId="8003">
        <row r="4">
          <cell r="A4" t="str">
            <v>BẢNG TÍNH TOÁN, ĐO BÓC KHỐI LƯỢNG HOÀN THÀNH ĐƯA VÀO QUYẾT TOÁN</v>
          </cell>
        </row>
      </sheetData>
      <sheetData sheetId="8004">
        <row r="4">
          <cell r="A4" t="str">
            <v>BẢNG TÍNH TOÁN, ĐO BÓC KHỐI LƯỢNG HOÀN THÀNH ĐƯA VÀO QUYẾT TOÁN</v>
          </cell>
        </row>
      </sheetData>
      <sheetData sheetId="8005">
        <row r="4">
          <cell r="A4" t="str">
            <v>BẢNG TÍNH TOÁN, ĐO BÓC KHỐI LƯỢNG HOÀN THÀNH ĐƯA VÀO QUYẾT TOÁN</v>
          </cell>
        </row>
      </sheetData>
      <sheetData sheetId="8006">
        <row r="4">
          <cell r="A4" t="str">
            <v>BẢNG TÍNH TOÁN, ĐO BÓC KHỐI LƯỢNG HOÀN THÀNH ĐƯA VÀO QUYẾT TOÁN</v>
          </cell>
        </row>
      </sheetData>
      <sheetData sheetId="8007">
        <row r="4">
          <cell r="A4" t="str">
            <v>BẢNG TÍNH TOÁN, ĐO BÓC KHỐI LƯỢNG HOÀN THÀNH ĐƯA VÀO QUYẾT TOÁN</v>
          </cell>
        </row>
      </sheetData>
      <sheetData sheetId="8008">
        <row r="4">
          <cell r="A4" t="str">
            <v>BẢNG TÍNH TOÁN, ĐO BÓC KHỐI LƯỢNG HOÀN THÀNH ĐƯA VÀO QUYẾT TOÁN</v>
          </cell>
        </row>
      </sheetData>
      <sheetData sheetId="8009">
        <row r="4">
          <cell r="A4" t="str">
            <v>BẢNG TÍNH TOÁN, ĐO BÓC KHỐI LƯỢNG HOÀN THÀNH ĐƯA VÀO QUYẾT TOÁN</v>
          </cell>
        </row>
      </sheetData>
      <sheetData sheetId="8010">
        <row r="4">
          <cell r="A4" t="str">
            <v>BẢNG TÍNH TOÁN, ĐO BÓC KHỐI LƯỢNG HOÀN THÀNH ĐƯA VÀO QUYẾT TOÁN</v>
          </cell>
        </row>
      </sheetData>
      <sheetData sheetId="8011">
        <row r="4">
          <cell r="A4" t="str">
            <v>BẢNG TÍNH TOÁN, ĐO BÓC KHỐI LƯỢNG HOÀN THÀNH ĐƯA VÀO QUYẾT TOÁN</v>
          </cell>
        </row>
      </sheetData>
      <sheetData sheetId="8012">
        <row r="4">
          <cell r="A4" t="str">
            <v>BẢNG TÍNH TOÁN, ĐO BÓC KHỐI LƯỢNG HOÀN THÀNH ĐƯA VÀO QUYẾT TOÁN</v>
          </cell>
        </row>
      </sheetData>
      <sheetData sheetId="8013" refreshError="1"/>
      <sheetData sheetId="8014" refreshError="1"/>
      <sheetData sheetId="8015" refreshError="1"/>
      <sheetData sheetId="8016" refreshError="1"/>
      <sheetData sheetId="8017" refreshError="1"/>
      <sheetData sheetId="8018" refreshError="1"/>
      <sheetData sheetId="8019">
        <row r="4">
          <cell r="A4" t="str">
            <v>BẢNG TÍNH TOÁN, ĐO BÓC KHỐI LƯỢNG HOÀN THÀNH ĐƯA VÀO QUYẾT TOÁN</v>
          </cell>
        </row>
      </sheetData>
      <sheetData sheetId="8020">
        <row r="4">
          <cell r="A4" t="str">
            <v>BẢNG TÍNH TOÁN, ĐO BÓC KHỐI LƯỢNG HOÀN THÀNH ĐƯA VÀO QUYẾT TOÁN</v>
          </cell>
        </row>
      </sheetData>
      <sheetData sheetId="8021">
        <row r="4">
          <cell r="A4" t="str">
            <v>BẢNG TÍNH TOÁN, ĐO BÓC KHỐI LƯỢNG HOÀN THÀNH ĐƯA VÀO QUYẾT TOÁN</v>
          </cell>
        </row>
      </sheetData>
      <sheetData sheetId="8022">
        <row r="9">
          <cell r="A9" t="str">
            <v>A</v>
          </cell>
        </row>
      </sheetData>
      <sheetData sheetId="8023">
        <row r="9">
          <cell r="A9" t="str">
            <v>A</v>
          </cell>
        </row>
      </sheetData>
      <sheetData sheetId="8024">
        <row r="9">
          <cell r="A9" t="str">
            <v>A</v>
          </cell>
        </row>
      </sheetData>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4">
          <cell r="A4" t="str">
            <v>BẢNG TÍNH TOÁN, ĐO BÓC KHỐI LƯỢNG HOÀN THÀNH ĐƯA VÀO QUYẾT TOÁN</v>
          </cell>
        </row>
      </sheetData>
      <sheetData sheetId="8031">
        <row r="4">
          <cell r="A4" t="str">
            <v>BẢNG TÍNH TOÁN, ĐO BÓC KHỐI LƯỢNG HOÀN THÀNH ĐƯA VÀO QUYẾT TOÁN</v>
          </cell>
        </row>
      </sheetData>
      <sheetData sheetId="8032">
        <row r="4">
          <cell r="A4" t="str">
            <v>BẢNG TÍNH TOÁN, ĐO BÓC KHỐI LƯỢNG HOÀN THÀNH ĐƯA VÀO QUYẾT TOÁN</v>
          </cell>
        </row>
      </sheetData>
      <sheetData sheetId="8033">
        <row r="4">
          <cell r="A4" t="str">
            <v>BẢNG TÍNH TOÁN, ĐO BÓC KHỐI LƯỢNG HOÀN THÀNH ĐƯA VÀO QUYẾT TOÁN</v>
          </cell>
        </row>
      </sheetData>
      <sheetData sheetId="8034">
        <row r="4">
          <cell r="A4" t="str">
            <v>BẢNG TÍNH TOÁN, ĐO BÓC KHỐI LƯỢNG HOÀN THÀNH ĐƯA VÀO QUYẾT TOÁN</v>
          </cell>
        </row>
      </sheetData>
      <sheetData sheetId="8035">
        <row r="4">
          <cell r="A4" t="str">
            <v>BẢNG TÍNH TOÁN, ĐO BÓC KHỐI LƯỢNG HOÀN THÀNH ĐƯA VÀO QUYẾT TOÁN</v>
          </cell>
        </row>
      </sheetData>
      <sheetData sheetId="8036">
        <row r="4">
          <cell r="A4" t="str">
            <v>BẢNG TÍNH TOÁN, ĐO BÓC KHỐI LƯỢNG HOÀN THÀNH ĐƯA VÀO QUYẾT TOÁN</v>
          </cell>
        </row>
      </sheetData>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ow r="4">
          <cell r="A4" t="str">
            <v>BẢNG TÍNH TOÁN, ĐO BÓC KHỐI LƯỢNG HOÀN THÀNH ĐƯA VÀO QUYẾT TOÁN</v>
          </cell>
        </row>
      </sheetData>
      <sheetData sheetId="8117" refreshError="1"/>
      <sheetData sheetId="8118" refreshError="1"/>
      <sheetData sheetId="8119" refreshError="1"/>
      <sheetData sheetId="8120" refreshError="1"/>
      <sheetData sheetId="8121" refreshError="1"/>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4">
          <cell r="A4" t="str">
            <v>BẢNG TÍNH TOÁN, ĐO BÓC KHỐI LƯỢNG HOÀN THÀNH ĐƯA VÀO QUYẾT TOÁN</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4">
          <cell r="A4" t="str">
            <v>BẢNG TÍNH TOÁN, ĐO BÓC KHỐI LƯỢNG HOÀN THÀNH ĐƯA VÀO QUYẾT TOÁN</v>
          </cell>
        </row>
      </sheetData>
      <sheetData sheetId="8137">
        <row r="9">
          <cell r="A9" t="str">
            <v>A</v>
          </cell>
        </row>
      </sheetData>
      <sheetData sheetId="8138">
        <row r="9">
          <cell r="A9" t="str">
            <v>A</v>
          </cell>
        </row>
      </sheetData>
      <sheetData sheetId="8139">
        <row r="9">
          <cell r="A9" t="str">
            <v>A</v>
          </cell>
        </row>
      </sheetData>
      <sheetData sheetId="8140">
        <row r="4">
          <cell r="A4" t="str">
            <v>BẢNG TÍNH TOÁN, ĐO BÓC KHỐI LƯỢNG HOÀN THÀNH ĐƯA VÀO QUYẾT TOÁN</v>
          </cell>
        </row>
      </sheetData>
      <sheetData sheetId="8141">
        <row r="4">
          <cell r="A4" t="str">
            <v>BẢNG TÍNH TOÁN, ĐO BÓC KHỐI LƯỢNG HOÀN THÀNH ĐƯA VÀO QUYẾT TOÁN</v>
          </cell>
        </row>
      </sheetData>
      <sheetData sheetId="8142">
        <row r="4">
          <cell r="A4" t="str">
            <v>BẢNG TÍNH TOÁN, ĐO BÓC KHỐI LƯỢNG HOÀN THÀNH ĐƯA VÀO QUYẾT TOÁN</v>
          </cell>
        </row>
      </sheetData>
      <sheetData sheetId="8143">
        <row r="4">
          <cell r="A4" t="str">
            <v>BẢNG TÍNH TOÁN, ĐO BÓC KHỐI LƯỢNG HOÀN THÀNH ĐƯA VÀO QUYẾT TOÁN</v>
          </cell>
        </row>
      </sheetData>
      <sheetData sheetId="8144">
        <row r="9">
          <cell r="A9" t="str">
            <v>A</v>
          </cell>
        </row>
      </sheetData>
      <sheetData sheetId="8145">
        <row r="9">
          <cell r="A9" t="str">
            <v>A</v>
          </cell>
        </row>
      </sheetData>
      <sheetData sheetId="8146">
        <row r="4">
          <cell r="A4" t="str">
            <v>BẢNG TÍNH TOÁN, ĐO BÓC KHỐI LƯỢNG HOÀN THÀNH ĐƯA VÀO QUYẾT TOÁN</v>
          </cell>
        </row>
      </sheetData>
      <sheetData sheetId="8147">
        <row r="9">
          <cell r="A9" t="str">
            <v>A</v>
          </cell>
        </row>
      </sheetData>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ow r="9">
          <cell r="A9" t="str">
            <v>A</v>
          </cell>
        </row>
      </sheetData>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ow r="4">
          <cell r="A4" t="str">
            <v>BẢNG TÍNH TOÁN, ĐO BÓC KHỐI LƯỢNG HOÀN THÀNH ĐƯA VÀO QUYẾT TOÁN</v>
          </cell>
        </row>
      </sheetData>
      <sheetData sheetId="8190">
        <row r="4">
          <cell r="A4" t="str">
            <v>BẢNG TÍNH TOÁN, ĐO BÓC KHỐI LƯỢNG HOÀN THÀNH ĐƯA VÀO QUYẾT TOÁN</v>
          </cell>
        </row>
      </sheetData>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ow r="4">
          <cell r="A4" t="str">
            <v>BẢNG TÍNH TOÁN, ĐO BÓC KHỐI LƯỢNG HOÀN THÀNH ĐƯA VÀO QUYẾT TOÁN</v>
          </cell>
        </row>
      </sheetData>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ow r="4">
          <cell r="A4" t="str">
            <v>BẢNG TÍNH TOÁN, ĐO BÓC KHỐI LƯỢNG HOÀN THÀNH ĐƯA VÀO QUYẾT TOÁN</v>
          </cell>
        </row>
      </sheetData>
      <sheetData sheetId="8237">
        <row r="4">
          <cell r="A4" t="str">
            <v>BẢNG TÍNH TOÁN, ĐO BÓC KHỐI LƯỢNG HOÀN THÀNH ĐƯA VÀO QUYẾT TOÁN</v>
          </cell>
        </row>
      </sheetData>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ow r="4">
          <cell r="A4" t="str">
            <v>BẢNG TÍNH TOÁN, ĐO BÓC KHỐI LƯỢNG HOÀN THÀNH ĐƯA VÀO QUYẾT TOÁN</v>
          </cell>
        </row>
      </sheetData>
      <sheetData sheetId="8256" refreshError="1"/>
      <sheetData sheetId="8257" refreshError="1"/>
      <sheetData sheetId="8258" refreshError="1"/>
      <sheetData sheetId="8259" refreshError="1"/>
      <sheetData sheetId="8260">
        <row r="4">
          <cell r="A4" t="str">
            <v>BẢNG TÍNH TOÁN, ĐO BÓC KHỐI LƯỢNG HOÀN THÀNH ĐƯA VÀO QUYẾT TOÁN</v>
          </cell>
        </row>
      </sheetData>
      <sheetData sheetId="8261">
        <row r="4">
          <cell r="A4" t="str">
            <v>BẢNG TÍNH TOÁN, ĐO BÓC KHỐI LƯỢNG HOÀN THÀNH ĐƯA VÀO QUYẾT TOÁN</v>
          </cell>
        </row>
      </sheetData>
      <sheetData sheetId="8262">
        <row r="4">
          <cell r="A4" t="str">
            <v>BẢNG TÍNH TOÁN, ĐO BÓC KHỐI LƯỢNG HOÀN THÀNH ĐƯA VÀO QUYẾT TOÁN</v>
          </cell>
        </row>
      </sheetData>
      <sheetData sheetId="8263" refreshError="1"/>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4">
          <cell r="A4" t="str">
            <v>BẢNG TÍNH TOÁN, ĐO BÓC KHỐI LƯỢNG HOÀN THÀNH ĐƯA VÀO QUYẾT TOÁN</v>
          </cell>
        </row>
      </sheetData>
      <sheetData sheetId="8271">
        <row r="4">
          <cell r="A4" t="str">
            <v>BẢNG TÍNH TOÁN, ĐO BÓC KHỐI LƯỢNG HOÀN THÀNH ĐƯA VÀO QUYẾT TOÁN</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efreshError="1"/>
      <sheetData sheetId="8280" refreshError="1"/>
      <sheetData sheetId="8281" refreshError="1"/>
      <sheetData sheetId="8282" refreshError="1"/>
      <sheetData sheetId="8283" refreshError="1"/>
      <sheetData sheetId="8284">
        <row r="4">
          <cell r="A4" t="str">
            <v>BẢNG TÍNH TOÁN, ĐO BÓC KHỐI LƯỢNG HOÀN THÀNH ĐƯA VÀO QUYẾT TOÁN</v>
          </cell>
        </row>
      </sheetData>
      <sheetData sheetId="8285">
        <row r="9">
          <cell r="A9" t="str">
            <v>A</v>
          </cell>
        </row>
      </sheetData>
      <sheetData sheetId="8286">
        <row r="9">
          <cell r="A9" t="str">
            <v>A</v>
          </cell>
        </row>
      </sheetData>
      <sheetData sheetId="8287">
        <row r="4">
          <cell r="A4" t="str">
            <v>BẢNG TÍNH TOÁN, ĐO BÓC KHỐI LƯỢNG HOÀN THÀNH ĐƯA VÀO QUYẾT TOÁN</v>
          </cell>
        </row>
      </sheetData>
      <sheetData sheetId="8288">
        <row r="9">
          <cell r="A9" t="str">
            <v>A</v>
          </cell>
        </row>
      </sheetData>
      <sheetData sheetId="8289">
        <row r="9">
          <cell r="A9" t="str">
            <v>A</v>
          </cell>
        </row>
      </sheetData>
      <sheetData sheetId="8290">
        <row r="4">
          <cell r="A4" t="str">
            <v>BẢNG TÍNH TOÁN, ĐO BÓC KHỐI LƯỢNG HOÀN THÀNH ĐƯA VÀO QUYẾT TOÁN</v>
          </cell>
        </row>
      </sheetData>
      <sheetData sheetId="8291">
        <row r="4">
          <cell r="A4" t="str">
            <v>BẢNG TÍNH TOÁN, ĐO BÓC KHỐI LƯỢNG HOÀN THÀNH ĐƯA VÀO QUYẾT TOÁN</v>
          </cell>
        </row>
      </sheetData>
      <sheetData sheetId="8292">
        <row r="4">
          <cell r="A4" t="str">
            <v>BẢNG TÍNH TOÁN, ĐO BÓC KHỐI LƯỢNG HOÀN THÀNH ĐƯA VÀO QUYẾT TOÁN</v>
          </cell>
        </row>
      </sheetData>
      <sheetData sheetId="8293">
        <row r="9">
          <cell r="A9" t="str">
            <v>A</v>
          </cell>
        </row>
      </sheetData>
      <sheetData sheetId="8294">
        <row r="9">
          <cell r="A9" t="str">
            <v>A</v>
          </cell>
        </row>
      </sheetData>
      <sheetData sheetId="8295">
        <row r="4">
          <cell r="A4" t="str">
            <v>BẢNG TÍNH TOÁN, ĐO BÓC KHỐI LƯỢNG HOÀN THÀNH ĐƯA VÀO QUYẾT TOÁN</v>
          </cell>
        </row>
      </sheetData>
      <sheetData sheetId="8296">
        <row r="9">
          <cell r="A9" t="str">
            <v>A</v>
          </cell>
        </row>
      </sheetData>
      <sheetData sheetId="8297">
        <row r="4">
          <cell r="A4" t="str">
            <v>BẢNG TÍNH TOÁN, ĐO BÓC KHỐI LƯỢNG HOÀN THÀNH ĐƯA VÀO QUYẾT TOÁN</v>
          </cell>
        </row>
      </sheetData>
      <sheetData sheetId="8298">
        <row r="9">
          <cell r="A9" t="str">
            <v>A</v>
          </cell>
        </row>
      </sheetData>
      <sheetData sheetId="8299">
        <row r="9">
          <cell r="A9" t="str">
            <v>A</v>
          </cell>
        </row>
      </sheetData>
      <sheetData sheetId="8300">
        <row r="9">
          <cell r="A9" t="str">
            <v>A</v>
          </cell>
        </row>
      </sheetData>
      <sheetData sheetId="8301">
        <row r="4">
          <cell r="A4" t="str">
            <v>BẢNG TÍNH TOÁN, ĐO BÓC KHỐI LƯỢNG HOÀN THÀNH ĐƯA VÀO QUYẾT TOÁN</v>
          </cell>
        </row>
      </sheetData>
      <sheetData sheetId="8302">
        <row r="4">
          <cell r="A4" t="str">
            <v>BẢNG TÍNH TOÁN, ĐO BÓC KHỐI LƯỢNG HOÀN THÀNH ĐƯA VÀO QUYẾT TOÁN</v>
          </cell>
        </row>
      </sheetData>
      <sheetData sheetId="8303">
        <row r="4">
          <cell r="A4" t="str">
            <v>BẢNG TÍNH TOÁN, ĐO BÓC KHỐI LƯỢNG HOÀN THÀNH ĐƯA VÀO QUYẾT TOÁN</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4">
          <cell r="A4" t="str">
            <v>BẢNG TÍNH TOÁN, ĐO BÓC KHỐI LƯỢNG HOÀN THÀNH ĐƯA VÀO QUYẾT TOÁN</v>
          </cell>
        </row>
      </sheetData>
      <sheetData sheetId="8321">
        <row r="4">
          <cell r="A4" t="str">
            <v>BẢNG TÍNH TOÁN, ĐO BÓC KHỐI LƯỢNG HOÀN THÀNH ĐƯA VÀO QUYẾT TOÁN</v>
          </cell>
        </row>
      </sheetData>
      <sheetData sheetId="8322">
        <row r="4">
          <cell r="A4" t="str">
            <v>BẢNG TÍNH TOÁN, ĐO BÓC KHỐI LƯỢNG HOÀN THÀNH ĐƯA VÀO QUYẾT TOÁN</v>
          </cell>
        </row>
      </sheetData>
      <sheetData sheetId="8323">
        <row r="9">
          <cell r="A9" t="str">
            <v>A</v>
          </cell>
        </row>
      </sheetData>
      <sheetData sheetId="8324">
        <row r="9">
          <cell r="A9" t="str">
            <v>A</v>
          </cell>
        </row>
      </sheetData>
      <sheetData sheetId="8325">
        <row r="4">
          <cell r="A4" t="str">
            <v>BẢNG TÍNH TOÁN, ĐO BÓC KHỐI LƯỢNG HOÀN THÀNH ĐƯA VÀO QUYẾT TOÁN</v>
          </cell>
        </row>
      </sheetData>
      <sheetData sheetId="8326">
        <row r="4">
          <cell r="A4" t="str">
            <v>BẢNG TÍNH TOÁN, ĐO BÓC KHỐI LƯỢNG HOÀN THÀNH ĐƯA VÀO QUYẾT TOÁN</v>
          </cell>
        </row>
      </sheetData>
      <sheetData sheetId="8327">
        <row r="4">
          <cell r="A4" t="str">
            <v>BẢNG TÍNH TOÁN, ĐO BÓC KHỐI LƯỢNG HOÀN THÀNH ĐƯA VÀO QUYẾT TOÁN</v>
          </cell>
        </row>
      </sheetData>
      <sheetData sheetId="8328">
        <row r="9">
          <cell r="A9" t="str">
            <v>A</v>
          </cell>
        </row>
      </sheetData>
      <sheetData sheetId="8329">
        <row r="4">
          <cell r="A4" t="str">
            <v>BẢNG TÍNH TOÁN, ĐO BÓC KHỐI LƯỢNG HOÀN THÀNH ĐƯA VÀO QUYẾT TOÁN</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efreshError="1"/>
      <sheetData sheetId="8340" refreshError="1"/>
      <sheetData sheetId="8341">
        <row r="9">
          <cell r="A9" t="str">
            <v>A</v>
          </cell>
        </row>
      </sheetData>
      <sheetData sheetId="8342">
        <row r="9">
          <cell r="A9" t="str">
            <v>A</v>
          </cell>
        </row>
      </sheetData>
      <sheetData sheetId="8343">
        <row r="9">
          <cell r="A9" t="str">
            <v>A</v>
          </cell>
        </row>
      </sheetData>
      <sheetData sheetId="8344">
        <row r="4">
          <cell r="A4" t="str">
            <v>BẢNG TÍNH TOÁN, ĐO BÓC KHỐI LƯỢNG HOÀN THÀNH ĐƯA VÀO QUYẾT TOÁN</v>
          </cell>
        </row>
      </sheetData>
      <sheetData sheetId="8345">
        <row r="9">
          <cell r="A9" t="str">
            <v>A</v>
          </cell>
        </row>
      </sheetData>
      <sheetData sheetId="8346">
        <row r="9">
          <cell r="A9" t="str">
            <v>A</v>
          </cell>
        </row>
      </sheetData>
      <sheetData sheetId="8347">
        <row r="9">
          <cell r="A9" t="str">
            <v>A</v>
          </cell>
        </row>
      </sheetData>
      <sheetData sheetId="8348">
        <row r="4">
          <cell r="A4" t="str">
            <v>BẢNG TÍNH TOÁN, ĐO BÓC KHỐI LƯỢNG HOÀN THÀNH ĐƯA VÀO QUYẾT TOÁN</v>
          </cell>
        </row>
      </sheetData>
      <sheetData sheetId="8349">
        <row r="4">
          <cell r="A4" t="str">
            <v>BẢNG TÍNH TOÁN, ĐO BÓC KHỐI LƯỢNG HOÀN THÀNH ĐƯA VÀO QUYẾT TOÁN</v>
          </cell>
        </row>
      </sheetData>
      <sheetData sheetId="8350">
        <row r="9">
          <cell r="A9" t="str">
            <v>A</v>
          </cell>
        </row>
      </sheetData>
      <sheetData sheetId="8351">
        <row r="9">
          <cell r="A9" t="str">
            <v>A</v>
          </cell>
        </row>
      </sheetData>
      <sheetData sheetId="8352">
        <row r="9">
          <cell r="A9" t="str">
            <v>A</v>
          </cell>
        </row>
      </sheetData>
      <sheetData sheetId="8353">
        <row r="4">
          <cell r="A4" t="str">
            <v>BẢNG TÍNH TOÁN, ĐO BÓC KHỐI LƯỢNG HOÀN THÀNH ĐƯA VÀO QUYẾT TOÁN</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4">
          <cell r="A4" t="str">
            <v>BẢNG TÍNH TOÁN, ĐO BÓC KHỐI LƯỢNG HOÀN THÀNH ĐƯA VÀO QUYẾT TOÁN</v>
          </cell>
        </row>
      </sheetData>
      <sheetData sheetId="8361" refreshError="1"/>
      <sheetData sheetId="8362" refreshError="1"/>
      <sheetData sheetId="8363" refreshError="1"/>
      <sheetData sheetId="8364" refreshError="1"/>
      <sheetData sheetId="8365" refreshError="1"/>
      <sheetData sheetId="8366">
        <row r="4">
          <cell r="A4" t="str">
            <v>BẢNG TÍNH TOÁN, ĐO BÓC KHỐI LƯỢNG HOÀN THÀNH ĐƯA VÀO QUYẾT TOÁN</v>
          </cell>
        </row>
      </sheetData>
      <sheetData sheetId="8367">
        <row r="4">
          <cell r="A4" t="str">
            <v>BẢNG TÍNH TOÁN, ĐO BÓC KHỐI LƯỢNG HOÀN THÀNH ĐƯA VÀO QUYẾT TOÁN</v>
          </cell>
        </row>
      </sheetData>
      <sheetData sheetId="8368">
        <row r="4">
          <cell r="A4" t="str">
            <v>BẢNG TÍNH TOÁN, ĐO BÓC KHỐI LƯỢNG HOÀN THÀNH ĐƯA VÀO QUYẾT TOÁN</v>
          </cell>
        </row>
      </sheetData>
      <sheetData sheetId="8369">
        <row r="4">
          <cell r="A4" t="str">
            <v>BẢNG TÍNH TOÁN, ĐO BÓC KHỐI LƯỢNG HOÀN THÀNH ĐƯA VÀO QUYẾT TOÁN</v>
          </cell>
        </row>
      </sheetData>
      <sheetData sheetId="8370">
        <row r="4">
          <cell r="A4" t="str">
            <v>BẢNG TÍNH TOÁN, ĐO BÓC KHỐI LƯỢNG HOÀN THÀNH ĐƯA VÀO QUYẾT TOÁN</v>
          </cell>
        </row>
      </sheetData>
      <sheetData sheetId="8371">
        <row r="4">
          <cell r="A4" t="str">
            <v>BẢNG TÍNH TOÁN, ĐO BÓC KHỐI LƯỢNG HOÀN THÀNH ĐƯA VÀO QUYẾT TOÁN</v>
          </cell>
        </row>
      </sheetData>
      <sheetData sheetId="8372">
        <row r="4">
          <cell r="A4" t="str">
            <v>BẢNG TÍNH TOÁN, ĐO BÓC KHỐI LƯỢNG HOÀN THÀNH ĐƯA VÀO QUYẾT TOÁN</v>
          </cell>
        </row>
      </sheetData>
      <sheetData sheetId="8373">
        <row r="4">
          <cell r="A4" t="str">
            <v>BẢNG TÍNH TOÁN, ĐO BÓC KHỐI LƯỢNG HOÀN THÀNH ĐƯA VÀO QUYẾT TOÁN</v>
          </cell>
        </row>
      </sheetData>
      <sheetData sheetId="8374">
        <row r="4">
          <cell r="A4" t="str">
            <v>BẢNG TÍNH TOÁN, ĐO BÓC KHỐI LƯỢNG HOÀN THÀNH ĐƯA VÀO QUYẾT TOÁN</v>
          </cell>
        </row>
      </sheetData>
      <sheetData sheetId="8375">
        <row r="4">
          <cell r="A4" t="str">
            <v>BẢNG TÍNH TOÁN, ĐO BÓC KHỐI LƯỢNG HOÀN THÀNH ĐƯA VÀO QUYẾT TOÁN</v>
          </cell>
        </row>
      </sheetData>
      <sheetData sheetId="8376" refreshError="1"/>
      <sheetData sheetId="8377" refreshError="1"/>
      <sheetData sheetId="8378" refreshError="1"/>
      <sheetData sheetId="8379">
        <row r="4">
          <cell r="A4" t="str">
            <v>BẢNG TÍNH TOÁN, ĐO BÓC KHỐI LƯỢNG HOÀN THÀNH ĐƯA VÀO QUYẾT TOÁN</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4">
          <cell r="A4" t="str">
            <v>BẢNG TÍNH TOÁN, ĐO BÓC KHỐI LƯỢNG HOÀN THÀNH ĐƯA VÀO QUYẾT TOÁN</v>
          </cell>
        </row>
      </sheetData>
      <sheetData sheetId="8386">
        <row r="4">
          <cell r="A4" t="str">
            <v>BẢNG TÍNH TOÁN, ĐO BÓC KHỐI LƯỢNG HOÀN THÀNH ĐƯA VÀO QUYẾT TOÁN</v>
          </cell>
        </row>
      </sheetData>
      <sheetData sheetId="8387">
        <row r="4">
          <cell r="A4" t="str">
            <v>BẢNG TÍNH TOÁN, ĐO BÓC KHỐI LƯỢNG HOÀN THÀNH ĐƯA VÀO QUYẾT TOÁN</v>
          </cell>
        </row>
      </sheetData>
      <sheetData sheetId="8388">
        <row r="4">
          <cell r="A4" t="str">
            <v>BẢNG TÍNH TOÁN, ĐO BÓC KHỐI LƯỢNG HOÀN THÀNH ĐƯA VÀO QUYẾT TOÁN</v>
          </cell>
        </row>
      </sheetData>
      <sheetData sheetId="8389">
        <row r="4">
          <cell r="A4" t="str">
            <v>BẢNG TÍNH TOÁN, ĐO BÓC KHỐI LƯỢNG HOÀN THÀNH ĐƯA VÀO QUYẾT TOÁN</v>
          </cell>
        </row>
      </sheetData>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ow r="4">
          <cell r="A4" t="str">
            <v>BẢNG TÍNH TOÁN, ĐO BÓC KHỐI LƯỢNG HOÀN THÀNH ĐƯA VÀO QUYẾT TOÁN</v>
          </cell>
        </row>
      </sheetData>
      <sheetData sheetId="8401">
        <row r="4">
          <cell r="A4" t="str">
            <v>BẢNG TÍNH TOÁN, ĐO BÓC KHỐI LƯỢNG HOÀN THÀNH ĐƯA VÀO QUYẾT TOÁN</v>
          </cell>
        </row>
      </sheetData>
      <sheetData sheetId="8402">
        <row r="4">
          <cell r="A4" t="str">
            <v>BẢNG TÍNH TOÁN, ĐO BÓC KHỐI LƯỢNG HOÀN THÀNH ĐƯA VÀO QUYẾT TOÁN</v>
          </cell>
        </row>
      </sheetData>
      <sheetData sheetId="8403">
        <row r="4">
          <cell r="A4" t="str">
            <v>BẢNG TÍNH TOÁN, ĐO BÓC KHỐI LƯỢNG HOÀN THÀNH ĐƯA VÀO QUYẾT TOÁN</v>
          </cell>
        </row>
      </sheetData>
      <sheetData sheetId="8404">
        <row r="9">
          <cell r="A9" t="str">
            <v>A</v>
          </cell>
        </row>
      </sheetData>
      <sheetData sheetId="8405">
        <row r="9">
          <cell r="A9" t="str">
            <v>A</v>
          </cell>
        </row>
      </sheetData>
      <sheetData sheetId="8406">
        <row r="4">
          <cell r="A4" t="str">
            <v>BẢNG TÍNH TOÁN, ĐO BÓC KHỐI LƯỢNG HOÀN THÀNH ĐƯA VÀO QUYẾT TOÁN</v>
          </cell>
        </row>
      </sheetData>
      <sheetData sheetId="8407" refreshError="1"/>
      <sheetData sheetId="8408" refreshError="1"/>
      <sheetData sheetId="8409">
        <row r="4">
          <cell r="A4" t="str">
            <v>BẢNG TÍNH TOÁN, ĐO BÓC KHỐI LƯỢNG HOÀN THÀNH ĐƯA VÀO QUYẾT TOÁN</v>
          </cell>
        </row>
      </sheetData>
      <sheetData sheetId="8410">
        <row r="4">
          <cell r="A4" t="str">
            <v>BẢNG TÍNH TOÁN, ĐO BÓC KHỐI LƯỢNG HOÀN THÀNH ĐƯA VÀO QUYẾT TOÁN</v>
          </cell>
        </row>
      </sheetData>
      <sheetData sheetId="8411">
        <row r="4">
          <cell r="A4" t="str">
            <v>BẢNG TÍNH TOÁN, ĐO BÓC KHỐI LƯỢNG HOÀN THÀNH ĐƯA VÀO QUYẾT TOÁN</v>
          </cell>
        </row>
      </sheetData>
      <sheetData sheetId="8412">
        <row r="9">
          <cell r="A9" t="str">
            <v>A</v>
          </cell>
        </row>
      </sheetData>
      <sheetData sheetId="8413">
        <row r="9">
          <cell r="A9" t="str">
            <v>A</v>
          </cell>
        </row>
      </sheetData>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ow r="4">
          <cell r="A4" t="str">
            <v>BẢNG TÍNH TOÁN, ĐO BÓC KHỐI LƯỢNG HOÀN THÀNH ĐƯA VÀO QUYẾT TOÁN</v>
          </cell>
        </row>
      </sheetData>
      <sheetData sheetId="8474">
        <row r="4">
          <cell r="A4" t="str">
            <v>BẢNG TÍNH TOÁN, ĐO BÓC KHỐI LƯỢNG HOÀN THÀNH ĐƯA VÀO QUYẾT TOÁN</v>
          </cell>
        </row>
      </sheetData>
      <sheetData sheetId="8475">
        <row r="4">
          <cell r="A4" t="str">
            <v>BẢNG TÍNH TOÁN, ĐO BÓC KHỐI LƯỢNG HOÀN THÀNH ĐƯA VÀO QUYẾT TOÁN</v>
          </cell>
        </row>
      </sheetData>
      <sheetData sheetId="8476">
        <row r="4">
          <cell r="A4" t="str">
            <v>BẢNG TÍNH TOÁN, ĐO BÓC KHỐI LƯỢNG HOÀN THÀNH ĐƯA VÀO QUYẾT TOÁN</v>
          </cell>
        </row>
      </sheetData>
      <sheetData sheetId="8477">
        <row r="4">
          <cell r="A4" t="str">
            <v>BẢNG TÍNH TOÁN, ĐO BÓC KHỐI LƯỢNG HOÀN THÀNH ĐƯA VÀO QUYẾT TOÁN</v>
          </cell>
        </row>
      </sheetData>
      <sheetData sheetId="8478">
        <row r="4">
          <cell r="A4" t="str">
            <v>BẢNG TÍNH TOÁN, ĐO BÓC KHỐI LƯỢNG HOÀN THÀNH ĐƯA VÀO QUYẾT TOÁN</v>
          </cell>
        </row>
      </sheetData>
      <sheetData sheetId="8479">
        <row r="4">
          <cell r="A4" t="str">
            <v>BẢNG TÍNH TOÁN, ĐO BÓC KHỐI LƯỢNG HOÀN THÀNH ĐƯA VÀO QUYẾT TOÁN</v>
          </cell>
        </row>
      </sheetData>
      <sheetData sheetId="8480">
        <row r="4">
          <cell r="A4" t="str">
            <v>BẢNG TÍNH TOÁN, ĐO BÓC KHỐI LƯỢNG HOÀN THÀNH ĐƯA VÀO QUYẾT TOÁN</v>
          </cell>
        </row>
      </sheetData>
      <sheetData sheetId="8481">
        <row r="4">
          <cell r="A4" t="str">
            <v>BẢNG TÍNH TOÁN, ĐO BÓC KHỐI LƯỢNG HOÀN THÀNH ĐƯA VÀO QUYẾT TOÁN</v>
          </cell>
        </row>
      </sheetData>
      <sheetData sheetId="8482">
        <row r="4">
          <cell r="A4" t="str">
            <v>BẢNG TÍNH TOÁN, ĐO BÓC KHỐI LƯỢNG HOÀN THÀNH ĐƯA VÀO QUYẾT TOÁN</v>
          </cell>
        </row>
      </sheetData>
      <sheetData sheetId="8483">
        <row r="4">
          <cell r="A4" t="str">
            <v>BẢNG TÍNH TOÁN, ĐO BÓC KHỐI LƯỢNG HOÀN THÀNH ĐƯA VÀO QUYẾT TOÁN</v>
          </cell>
        </row>
      </sheetData>
      <sheetData sheetId="8484">
        <row r="4">
          <cell r="A4" t="str">
            <v>BẢNG TÍNH TOÁN, ĐO BÓC KHỐI LƯỢNG HOÀN THÀNH ĐƯA VÀO QUYẾT TOÁN</v>
          </cell>
        </row>
      </sheetData>
      <sheetData sheetId="8485">
        <row r="4">
          <cell r="A4" t="str">
            <v>BẢNG TÍNH TOÁN, ĐO BÓC KHỐI LƯỢNG HOÀN THÀNH ĐƯA VÀO QUYẾT TOÁN</v>
          </cell>
        </row>
      </sheetData>
      <sheetData sheetId="8486">
        <row r="4">
          <cell r="A4" t="str">
            <v>BẢNG TÍNH TOÁN, ĐO BÓC KHỐI LƯỢNG HOÀN THÀNH ĐƯA VÀO QUYẾT TOÁN</v>
          </cell>
        </row>
      </sheetData>
      <sheetData sheetId="8487">
        <row r="4">
          <cell r="A4" t="str">
            <v>BẢNG TÍNH TOÁN, ĐO BÓC KHỐI LƯỢNG HOÀN THÀNH ĐƯA VÀO QUYẾT TOÁN</v>
          </cell>
        </row>
      </sheetData>
      <sheetData sheetId="8488">
        <row r="4">
          <cell r="A4" t="str">
            <v>BẢNG TÍNH TOÁN, ĐO BÓC KHỐI LƯỢNG HOÀN THÀNH ĐƯA VÀO QUYẾT TOÁN</v>
          </cell>
        </row>
      </sheetData>
      <sheetData sheetId="8489">
        <row r="4">
          <cell r="A4" t="str">
            <v>BẢNG TÍNH TOÁN, ĐO BÓC KHỐI LƯỢNG HOÀN THÀNH ĐƯA VÀO QUYẾT TOÁN</v>
          </cell>
        </row>
      </sheetData>
      <sheetData sheetId="8490">
        <row r="4">
          <cell r="A4" t="str">
            <v>BẢNG TÍNH TOÁN, ĐO BÓC KHỐI LƯỢNG HOÀN THÀNH ĐƯA VÀO QUYẾT TOÁN</v>
          </cell>
        </row>
      </sheetData>
      <sheetData sheetId="8491">
        <row r="4">
          <cell r="A4" t="str">
            <v>BẢNG TÍNH TOÁN, ĐO BÓC KHỐI LƯỢNG HOÀN THÀNH ĐƯA VÀO QUYẾT TOÁN</v>
          </cell>
        </row>
      </sheetData>
      <sheetData sheetId="8492">
        <row r="4">
          <cell r="A4" t="str">
            <v>BẢNG TÍNH TOÁN, ĐO BÓC KHỐI LƯỢNG HOÀN THÀNH ĐƯA VÀO QUYẾT TOÁN</v>
          </cell>
        </row>
      </sheetData>
      <sheetData sheetId="8493">
        <row r="4">
          <cell r="A4" t="str">
            <v>BẢNG TÍNH TOÁN, ĐO BÓC KHỐI LƯỢNG HOÀN THÀNH ĐƯA VÀO QUYẾT TOÁN</v>
          </cell>
        </row>
      </sheetData>
      <sheetData sheetId="8494">
        <row r="4">
          <cell r="A4" t="str">
            <v>BẢNG TÍNH TOÁN, ĐO BÓC KHỐI LƯỢNG HOÀN THÀNH ĐƯA VÀO QUYẾT TOÁN</v>
          </cell>
        </row>
      </sheetData>
      <sheetData sheetId="8495">
        <row r="4">
          <cell r="A4" t="str">
            <v>BẢNG TÍNH TOÁN, ĐO BÓC KHỐI LƯỢNG HOÀN THÀNH ĐƯA VÀO QUYẾT TOÁN</v>
          </cell>
        </row>
      </sheetData>
      <sheetData sheetId="8496">
        <row r="4">
          <cell r="A4" t="str">
            <v>BẢNG TÍNH TOÁN, ĐO BÓC KHỐI LƯỢNG HOÀN THÀNH ĐƯA VÀO QUYẾT TOÁN</v>
          </cell>
        </row>
      </sheetData>
      <sheetData sheetId="8497">
        <row r="4">
          <cell r="A4" t="str">
            <v>BẢNG TÍNH TOÁN, ĐO BÓC KHỐI LƯỢNG HOÀN THÀNH ĐƯA VÀO QUYẾT TOÁN</v>
          </cell>
        </row>
      </sheetData>
      <sheetData sheetId="8498">
        <row r="4">
          <cell r="A4" t="str">
            <v>BẢNG TÍNH TOÁN, ĐO BÓC KHỐI LƯỢNG HOÀN THÀNH ĐƯA VÀO QUYẾT TOÁN</v>
          </cell>
        </row>
      </sheetData>
      <sheetData sheetId="8499">
        <row r="4">
          <cell r="A4" t="str">
            <v>BẢNG TÍNH TOÁN, ĐO BÓC KHỐI LƯỢNG HOÀN THÀNH ĐƯA VÀO QUYẾT TOÁN</v>
          </cell>
        </row>
      </sheetData>
      <sheetData sheetId="8500">
        <row r="4">
          <cell r="A4" t="str">
            <v>BẢNG TÍNH TOÁN, ĐO BÓC KHỐI LƯỢNG HOÀN THÀNH ĐƯA VÀO QUYẾT TOÁN</v>
          </cell>
        </row>
      </sheetData>
      <sheetData sheetId="8501">
        <row r="4">
          <cell r="A4" t="str">
            <v>BẢNG TÍNH TOÁN, ĐO BÓC KHỐI LƯỢNG HOÀN THÀNH ĐƯA VÀO QUYẾT TOÁN</v>
          </cell>
        </row>
      </sheetData>
      <sheetData sheetId="8502">
        <row r="4">
          <cell r="A4" t="str">
            <v>BẢNG TÍNH TOÁN, ĐO BÓC KHỐI LƯỢNG HOÀN THÀNH ĐƯA VÀO QUYẾT TOÁN</v>
          </cell>
        </row>
      </sheetData>
      <sheetData sheetId="8503">
        <row r="4">
          <cell r="A4" t="str">
            <v>BẢNG TÍNH TOÁN, ĐO BÓC KHỐI LƯỢNG HOÀN THÀNH ĐƯA VÀO QUYẾT TOÁN</v>
          </cell>
        </row>
      </sheetData>
      <sheetData sheetId="8504">
        <row r="4">
          <cell r="A4" t="str">
            <v>BẢNG TÍNH TOÁN, ĐO BÓC KHỐI LƯỢNG HOÀN THÀNH ĐƯA VÀO QUYẾT TOÁN</v>
          </cell>
        </row>
      </sheetData>
      <sheetData sheetId="8505">
        <row r="4">
          <cell r="A4" t="str">
            <v>BẢNG TÍNH TOÁN, ĐO BÓC KHỐI LƯỢNG HOÀN THÀNH ĐƯA VÀO QUYẾT TOÁN</v>
          </cell>
        </row>
      </sheetData>
      <sheetData sheetId="8506">
        <row r="4">
          <cell r="A4" t="str">
            <v>BẢNG TÍNH TOÁN, ĐO BÓC KHỐI LƯỢNG HOÀN THÀNH ĐƯA VÀO QUYẾT TOÁN</v>
          </cell>
        </row>
      </sheetData>
      <sheetData sheetId="8507">
        <row r="4">
          <cell r="A4" t="str">
            <v>BẢNG TÍNH TOÁN, ĐO BÓC KHỐI LƯỢNG HOÀN THÀNH ĐƯA VÀO QUYẾT TOÁN</v>
          </cell>
        </row>
      </sheetData>
      <sheetData sheetId="8508">
        <row r="4">
          <cell r="A4" t="str">
            <v>BẢNG TÍNH TOÁN, ĐO BÓC KHỐI LƯỢNG HOÀN THÀNH ĐƯA VÀO QUYẾT TOÁN</v>
          </cell>
        </row>
      </sheetData>
      <sheetData sheetId="8509">
        <row r="4">
          <cell r="A4" t="str">
            <v>BẢNG TÍNH TOÁN, ĐO BÓC KHỐI LƯỢNG HOÀN THÀNH ĐƯA VÀO QUYẾT TOÁN</v>
          </cell>
        </row>
      </sheetData>
      <sheetData sheetId="8510">
        <row r="4">
          <cell r="A4" t="str">
            <v>BẢNG TÍNH TOÁN, ĐO BÓC KHỐI LƯỢNG HOÀN THÀNH ĐƯA VÀO QUYẾT TOÁN</v>
          </cell>
        </row>
      </sheetData>
      <sheetData sheetId="8511">
        <row r="4">
          <cell r="A4" t="str">
            <v>BẢNG TÍNH TOÁN, ĐO BÓC KHỐI LƯỢNG HOÀN THÀNH ĐƯA VÀO QUYẾT TOÁN</v>
          </cell>
        </row>
      </sheetData>
      <sheetData sheetId="8512">
        <row r="4">
          <cell r="A4" t="str">
            <v>BẢNG TÍNH TOÁN, ĐO BÓC KHỐI LƯỢNG HOÀN THÀNH ĐƯA VÀO QUYẾT TOÁN</v>
          </cell>
        </row>
      </sheetData>
      <sheetData sheetId="8513">
        <row r="4">
          <cell r="A4" t="str">
            <v>BẢNG TÍNH TOÁN, ĐO BÓC KHỐI LƯỢNG HOÀN THÀNH ĐƯA VÀO QUYẾT TOÁN</v>
          </cell>
        </row>
      </sheetData>
      <sheetData sheetId="8514">
        <row r="4">
          <cell r="A4" t="str">
            <v>BẢNG TÍNH TOÁN, ĐO BÓC KHỐI LƯỢNG HOÀN THÀNH ĐƯA VÀO QUYẾT TOÁN</v>
          </cell>
        </row>
      </sheetData>
      <sheetData sheetId="8515">
        <row r="4">
          <cell r="A4" t="str">
            <v>BẢNG TÍNH TOÁN, ĐO BÓC KHỐI LƯỢNG HOÀN THÀNH ĐƯA VÀO QUYẾT TOÁN</v>
          </cell>
        </row>
      </sheetData>
      <sheetData sheetId="8516">
        <row r="4">
          <cell r="A4" t="str">
            <v>BẢNG TÍNH TOÁN, ĐO BÓC KHỐI LƯỢNG HOÀN THÀNH ĐƯA VÀO QUYẾT TOÁN</v>
          </cell>
        </row>
      </sheetData>
      <sheetData sheetId="8517">
        <row r="4">
          <cell r="A4" t="str">
            <v>BẢNG TÍNH TOÁN, ĐO BÓC KHỐI LƯỢNG HOÀN THÀNH ĐƯA VÀO QUYẾT TOÁN</v>
          </cell>
        </row>
      </sheetData>
      <sheetData sheetId="8518">
        <row r="4">
          <cell r="A4" t="str">
            <v>BẢNG TÍNH TOÁN, ĐO BÓC KHỐI LƯỢNG HOÀN THÀNH ĐƯA VÀO QUYẾT TOÁN</v>
          </cell>
        </row>
      </sheetData>
      <sheetData sheetId="8519">
        <row r="4">
          <cell r="A4" t="str">
            <v>BẢNG TÍNH TOÁN, ĐO BÓC KHỐI LƯỢNG HOÀN THÀNH ĐƯA VÀO QUYẾT TOÁN</v>
          </cell>
        </row>
      </sheetData>
      <sheetData sheetId="8520">
        <row r="4">
          <cell r="A4" t="str">
            <v>BẢNG TÍNH TOÁN, ĐO BÓC KHỐI LƯỢNG HOÀN THÀNH ĐƯA VÀO QUYẾT TOÁN</v>
          </cell>
        </row>
      </sheetData>
      <sheetData sheetId="8521">
        <row r="4">
          <cell r="A4" t="str">
            <v>BẢNG TÍNH TOÁN, ĐO BÓC KHỐI LƯỢNG HOÀN THÀNH ĐƯA VÀO QUYẾT TOÁN</v>
          </cell>
        </row>
      </sheetData>
      <sheetData sheetId="8522">
        <row r="4">
          <cell r="A4" t="str">
            <v>BẢNG TÍNH TOÁN, ĐO BÓC KHỐI LƯỢNG HOÀN THÀNH ĐƯA VÀO QUYẾT TOÁN</v>
          </cell>
        </row>
      </sheetData>
      <sheetData sheetId="8523">
        <row r="4">
          <cell r="A4" t="str">
            <v>BẢNG TÍNH TOÁN, ĐO BÓC KHỐI LƯỢNG HOÀN THÀNH ĐƯA VÀO QUYẾT TOÁN</v>
          </cell>
        </row>
      </sheetData>
      <sheetData sheetId="8524">
        <row r="4">
          <cell r="A4" t="str">
            <v>BẢNG TÍNH TOÁN, ĐO BÓC KHỐI LƯỢNG HOÀN THÀNH ĐƯA VÀO QUYẾT TOÁN</v>
          </cell>
        </row>
      </sheetData>
      <sheetData sheetId="8525">
        <row r="4">
          <cell r="A4" t="str">
            <v>BẢNG TÍNH TOÁN, ĐO BÓC KHỐI LƯỢNG HOÀN THÀNH ĐƯA VÀO QUYẾT TOÁN</v>
          </cell>
        </row>
      </sheetData>
      <sheetData sheetId="8526">
        <row r="4">
          <cell r="A4" t="str">
            <v>BẢNG TÍNH TOÁN, ĐO BÓC KHỐI LƯỢNG HOÀN THÀNH ĐƯA VÀO QUYẾT TOÁN</v>
          </cell>
        </row>
      </sheetData>
      <sheetData sheetId="8527">
        <row r="4">
          <cell r="A4" t="str">
            <v>BẢNG TÍNH TOÁN, ĐO BÓC KHỐI LƯỢNG HOÀN THÀNH ĐƯA VÀO QUYẾT TOÁN</v>
          </cell>
        </row>
      </sheetData>
      <sheetData sheetId="8528">
        <row r="4">
          <cell r="A4" t="str">
            <v>BẢNG TÍNH TOÁN, ĐO BÓC KHỐI LƯỢNG HOÀN THÀNH ĐƯA VÀO QUYẾT TOÁN</v>
          </cell>
        </row>
      </sheetData>
      <sheetData sheetId="8529">
        <row r="4">
          <cell r="A4" t="str">
            <v>BẢNG TÍNH TOÁN, ĐO BÓC KHỐI LƯỢNG HOÀN THÀNH ĐƯA VÀO QUYẾT TOÁN</v>
          </cell>
        </row>
      </sheetData>
      <sheetData sheetId="8530">
        <row r="4">
          <cell r="A4" t="str">
            <v>BẢNG TÍNH TOÁN, ĐO BÓC KHỐI LƯỢNG HOÀN THÀNH ĐƯA VÀO QUYẾT TOÁN</v>
          </cell>
        </row>
      </sheetData>
      <sheetData sheetId="8531">
        <row r="4">
          <cell r="A4" t="str">
            <v>BẢNG TÍNH TOÁN, ĐO BÓC KHỐI LƯỢNG HOÀN THÀNH ĐƯA VÀO QUYẾT TOÁN</v>
          </cell>
        </row>
      </sheetData>
      <sheetData sheetId="8532">
        <row r="4">
          <cell r="A4" t="str">
            <v>BẢNG TÍNH TOÁN, ĐO BÓC KHỐI LƯỢNG HOÀN THÀNH ĐƯA VÀO QUYẾT TOÁN</v>
          </cell>
        </row>
      </sheetData>
      <sheetData sheetId="8533">
        <row r="4">
          <cell r="A4" t="str">
            <v>BẢNG TÍNH TOÁN, ĐO BÓC KHỐI LƯỢNG HOÀN THÀNH ĐƯA VÀO QUYẾT TOÁN</v>
          </cell>
        </row>
      </sheetData>
      <sheetData sheetId="8534">
        <row r="4">
          <cell r="A4" t="str">
            <v>BẢNG TÍNH TOÁN, ĐO BÓC KHỐI LƯỢNG HOÀN THÀNH ĐƯA VÀO QUYẾT TOÁN</v>
          </cell>
        </row>
      </sheetData>
      <sheetData sheetId="8535">
        <row r="4">
          <cell r="A4" t="str">
            <v>BẢNG TÍNH TOÁN, ĐO BÓC KHỐI LƯỢNG HOÀN THÀNH ĐƯA VÀO QUYẾT TOÁN</v>
          </cell>
        </row>
      </sheetData>
      <sheetData sheetId="8536">
        <row r="4">
          <cell r="A4" t="str">
            <v>BẢNG TÍNH TOÁN, ĐO BÓC KHỐI LƯỢNG HOÀN THÀNH ĐƯA VÀO QUYẾT TOÁN</v>
          </cell>
        </row>
      </sheetData>
      <sheetData sheetId="8537">
        <row r="4">
          <cell r="A4" t="str">
            <v>BẢNG TÍNH TOÁN, ĐO BÓC KHỐI LƯỢNG HOÀN THÀNH ĐƯA VÀO QUYẾT TOÁN</v>
          </cell>
        </row>
      </sheetData>
      <sheetData sheetId="8538">
        <row r="4">
          <cell r="A4" t="str">
            <v>BẢNG TÍNH TOÁN, ĐO BÓC KHỐI LƯỢNG HOÀN THÀNH ĐƯA VÀO QUYẾT TOÁN</v>
          </cell>
        </row>
      </sheetData>
      <sheetData sheetId="8539">
        <row r="4">
          <cell r="A4" t="str">
            <v>BẢNG TÍNH TOÁN, ĐO BÓC KHỐI LƯỢNG HOÀN THÀNH ĐƯA VÀO QUYẾT TOÁN</v>
          </cell>
        </row>
      </sheetData>
      <sheetData sheetId="8540">
        <row r="4">
          <cell r="A4" t="str">
            <v>BẢNG TÍNH TOÁN, ĐO BÓC KHỐI LƯỢNG HOÀN THÀNH ĐƯA VÀO QUYẾT TOÁN</v>
          </cell>
        </row>
      </sheetData>
      <sheetData sheetId="8541">
        <row r="4">
          <cell r="A4" t="str">
            <v>BẢNG TÍNH TOÁN, ĐO BÓC KHỐI LƯỢNG HOÀN THÀNH ĐƯA VÀO QUYẾT TOÁN</v>
          </cell>
        </row>
      </sheetData>
      <sheetData sheetId="8542">
        <row r="4">
          <cell r="A4" t="str">
            <v>BẢNG TÍNH TOÁN, ĐO BÓC KHỐI LƯỢNG HOÀN THÀNH ĐƯA VÀO QUYẾT TOÁN</v>
          </cell>
        </row>
      </sheetData>
      <sheetData sheetId="8543">
        <row r="4">
          <cell r="A4" t="str">
            <v>BẢNG TÍNH TOÁN, ĐO BÓC KHỐI LƯỢNG HOÀN THÀNH ĐƯA VÀO QUYẾT TOÁN</v>
          </cell>
        </row>
      </sheetData>
      <sheetData sheetId="8544">
        <row r="4">
          <cell r="A4" t="str">
            <v>BẢNG TÍNH TOÁN, ĐO BÓC KHỐI LƯỢNG HOÀN THÀNH ĐƯA VÀO QUYẾT TOÁN</v>
          </cell>
        </row>
      </sheetData>
      <sheetData sheetId="8545">
        <row r="4">
          <cell r="A4" t="str">
            <v>BẢNG TÍNH TOÁN, ĐO BÓC KHỐI LƯỢNG HOÀN THÀNH ĐƯA VÀO QUYẾT TOÁN</v>
          </cell>
        </row>
      </sheetData>
      <sheetData sheetId="8546">
        <row r="4">
          <cell r="A4" t="str">
            <v>BẢNG TÍNH TOÁN, ĐO BÓC KHỐI LƯỢNG HOÀN THÀNH ĐƯA VÀO QUYẾT TOÁN</v>
          </cell>
        </row>
      </sheetData>
      <sheetData sheetId="8547">
        <row r="4">
          <cell r="A4" t="str">
            <v>BẢNG TÍNH TOÁN, ĐO BÓC KHỐI LƯỢNG HOÀN THÀNH ĐƯA VÀO QUYẾT TOÁN</v>
          </cell>
        </row>
      </sheetData>
      <sheetData sheetId="8548">
        <row r="4">
          <cell r="A4" t="str">
            <v>BẢNG TÍNH TOÁN, ĐO BÓC KHỐI LƯỢNG HOÀN THÀNH ĐƯA VÀO QUYẾT TOÁN</v>
          </cell>
        </row>
      </sheetData>
      <sheetData sheetId="8549">
        <row r="4">
          <cell r="A4" t="str">
            <v>BẢNG TÍNH TOÁN, ĐO BÓC KHỐI LƯỢNG HOÀN THÀNH ĐƯA VÀO QUYẾT TOÁN</v>
          </cell>
        </row>
      </sheetData>
      <sheetData sheetId="8550">
        <row r="4">
          <cell r="A4" t="str">
            <v>BẢNG TÍNH TOÁN, ĐO BÓC KHỐI LƯỢNG HOÀN THÀNH ĐƯA VÀO QUYẾT TOÁN</v>
          </cell>
        </row>
      </sheetData>
      <sheetData sheetId="8551">
        <row r="4">
          <cell r="A4" t="str">
            <v>BẢNG TÍNH TOÁN, ĐO BÓC KHỐI LƯỢNG HOÀN THÀNH ĐƯA VÀO QUYẾT TOÁN</v>
          </cell>
        </row>
      </sheetData>
      <sheetData sheetId="8552">
        <row r="4">
          <cell r="A4" t="str">
            <v>BẢNG TÍNH TOÁN, ĐO BÓC KHỐI LƯỢNG HOÀN THÀNH ĐƯA VÀO QUYẾT TOÁN</v>
          </cell>
        </row>
      </sheetData>
      <sheetData sheetId="8553">
        <row r="4">
          <cell r="A4" t="str">
            <v>BẢNG TÍNH TOÁN, ĐO BÓC KHỐI LƯỢNG HOÀN THÀNH ĐƯA VÀO QUYẾT TOÁN</v>
          </cell>
        </row>
      </sheetData>
      <sheetData sheetId="8554">
        <row r="4">
          <cell r="A4" t="str">
            <v>BẢNG TÍNH TOÁN, ĐO BÓC KHỐI LƯỢNG HOÀN THÀNH ĐƯA VÀO QUYẾT TOÁN</v>
          </cell>
        </row>
      </sheetData>
      <sheetData sheetId="8555">
        <row r="4">
          <cell r="A4" t="str">
            <v>BẢNG TÍNH TOÁN, ĐO BÓC KHỐI LƯỢNG HOÀN THÀNH ĐƯA VÀO QUYẾT TOÁN</v>
          </cell>
        </row>
      </sheetData>
      <sheetData sheetId="8556">
        <row r="4">
          <cell r="A4" t="str">
            <v>BẢNG TÍNH TOÁN, ĐO BÓC KHỐI LƯỢNG HOÀN THÀNH ĐƯA VÀO QUYẾT TOÁN</v>
          </cell>
        </row>
      </sheetData>
      <sheetData sheetId="8557">
        <row r="4">
          <cell r="A4" t="str">
            <v>BẢNG TÍNH TOÁN, ĐO BÓC KHỐI LƯỢNG HOÀN THÀNH ĐƯA VÀO QUYẾT TOÁN</v>
          </cell>
        </row>
      </sheetData>
      <sheetData sheetId="8558">
        <row r="4">
          <cell r="A4" t="str">
            <v>BẢNG TÍNH TOÁN, ĐO BÓC KHỐI LƯỢNG HOÀN THÀNH ĐƯA VÀO QUYẾT TOÁN</v>
          </cell>
        </row>
      </sheetData>
      <sheetData sheetId="8559">
        <row r="4">
          <cell r="A4" t="str">
            <v>BẢNG TÍNH TOÁN, ĐO BÓC KHỐI LƯỢNG HOÀN THÀNH ĐƯA VÀO QUYẾT TOÁN</v>
          </cell>
        </row>
      </sheetData>
      <sheetData sheetId="8560">
        <row r="4">
          <cell r="A4" t="str">
            <v>BẢNG TÍNH TOÁN, ĐO BÓC KHỐI LƯỢNG HOÀN THÀNH ĐƯA VÀO QUYẾT TOÁN</v>
          </cell>
        </row>
      </sheetData>
      <sheetData sheetId="8561">
        <row r="4">
          <cell r="A4" t="str">
            <v>BẢNG TÍNH TOÁN, ĐO BÓC KHỐI LƯỢNG HOÀN THÀNH ĐƯA VÀO QUYẾT TOÁN</v>
          </cell>
        </row>
      </sheetData>
      <sheetData sheetId="8562">
        <row r="4">
          <cell r="A4" t="str">
            <v>BẢNG TÍNH TOÁN, ĐO BÓC KHỐI LƯỢNG HOÀN THÀNH ĐƯA VÀO QUYẾT TOÁN</v>
          </cell>
        </row>
      </sheetData>
      <sheetData sheetId="8563">
        <row r="4">
          <cell r="A4" t="str">
            <v>BẢNG TÍNH TOÁN, ĐO BÓC KHỐI LƯỢNG HOÀN THÀNH ĐƯA VÀO QUYẾT TOÁN</v>
          </cell>
        </row>
      </sheetData>
      <sheetData sheetId="8564">
        <row r="4">
          <cell r="A4" t="str">
            <v>BẢNG TÍNH TOÁN, ĐO BÓC KHỐI LƯỢNG HOÀN THÀNH ĐƯA VÀO QUYẾT TOÁN</v>
          </cell>
        </row>
      </sheetData>
      <sheetData sheetId="8565">
        <row r="4">
          <cell r="A4" t="str">
            <v>BẢNG TÍNH TOÁN, ĐO BÓC KHỐI LƯỢNG HOÀN THÀNH ĐƯA VÀO QUYẾT TOÁN</v>
          </cell>
        </row>
      </sheetData>
      <sheetData sheetId="8566">
        <row r="4">
          <cell r="A4" t="str">
            <v>BẢNG TÍNH TOÁN, ĐO BÓC KHỐI LƯỢNG HOÀN THÀNH ĐƯA VÀO QUYẾT TOÁN</v>
          </cell>
        </row>
      </sheetData>
      <sheetData sheetId="8567">
        <row r="4">
          <cell r="A4" t="str">
            <v>BẢNG TÍNH TOÁN, ĐO BÓC KHỐI LƯỢNG HOÀN THÀNH ĐƯA VÀO QUYẾT TOÁN</v>
          </cell>
        </row>
      </sheetData>
      <sheetData sheetId="8568">
        <row r="4">
          <cell r="A4" t="str">
            <v>BẢNG TÍNH TOÁN, ĐO BÓC KHỐI LƯỢNG HOÀN THÀNH ĐƯA VÀO QUYẾT TOÁN</v>
          </cell>
        </row>
      </sheetData>
      <sheetData sheetId="8569">
        <row r="4">
          <cell r="A4" t="str">
            <v>BẢNG TÍNH TOÁN, ĐO BÓC KHỐI LƯỢNG HOÀN THÀNH ĐƯA VÀO QUYẾT TOÁN</v>
          </cell>
        </row>
      </sheetData>
      <sheetData sheetId="8570">
        <row r="4">
          <cell r="A4" t="str">
            <v>BẢNG TÍNH TOÁN, ĐO BÓC KHỐI LƯỢNG HOÀN THÀNH ĐƯA VÀO QUYẾT TOÁN</v>
          </cell>
        </row>
      </sheetData>
      <sheetData sheetId="8571">
        <row r="4">
          <cell r="A4" t="str">
            <v>BẢNG TÍNH TOÁN, ĐO BÓC KHỐI LƯỢNG HOÀN THÀNH ĐƯA VÀO QUYẾT TOÁN</v>
          </cell>
        </row>
      </sheetData>
      <sheetData sheetId="8572">
        <row r="4">
          <cell r="A4" t="str">
            <v>BẢNG TÍNH TOÁN, ĐO BÓC KHỐI LƯỢNG HOÀN THÀNH ĐƯA VÀO QUYẾT TOÁN</v>
          </cell>
        </row>
      </sheetData>
      <sheetData sheetId="8573">
        <row r="4">
          <cell r="A4" t="str">
            <v>BẢNG TÍNH TOÁN, ĐO BÓC KHỐI LƯỢNG HOÀN THÀNH ĐƯA VÀO QUYẾT TOÁN</v>
          </cell>
        </row>
      </sheetData>
      <sheetData sheetId="8574">
        <row r="4">
          <cell r="A4" t="str">
            <v>BẢNG TÍNH TOÁN, ĐO BÓC KHỐI LƯỢNG HOÀN THÀNH ĐƯA VÀO QUYẾT TOÁN</v>
          </cell>
        </row>
      </sheetData>
      <sheetData sheetId="8575">
        <row r="4">
          <cell r="A4" t="str">
            <v>BẢNG TÍNH TOÁN, ĐO BÓC KHỐI LƯỢNG HOÀN THÀNH ĐƯA VÀO QUYẾT TOÁN</v>
          </cell>
        </row>
      </sheetData>
      <sheetData sheetId="8576">
        <row r="4">
          <cell r="A4" t="str">
            <v>BẢNG TÍNH TOÁN, ĐO BÓC KHỐI LƯỢNG HOÀN THÀNH ĐƯA VÀO QUYẾT TOÁN</v>
          </cell>
        </row>
      </sheetData>
      <sheetData sheetId="8577">
        <row r="4">
          <cell r="A4" t="str">
            <v>BẢNG TÍNH TOÁN, ĐO BÓC KHỐI LƯỢNG HOÀN THÀNH ĐƯA VÀO QUYẾT TOÁN</v>
          </cell>
        </row>
      </sheetData>
      <sheetData sheetId="8578">
        <row r="4">
          <cell r="A4" t="str">
            <v>BẢNG TÍNH TOÁN, ĐO BÓC KHỐI LƯỢNG HOÀN THÀNH ĐƯA VÀO QUYẾT TOÁN</v>
          </cell>
        </row>
      </sheetData>
      <sheetData sheetId="8579">
        <row r="4">
          <cell r="A4" t="str">
            <v>BẢNG TÍNH TOÁN, ĐO BÓC KHỐI LƯỢNG HOÀN THÀNH ĐƯA VÀO QUYẾT TOÁN</v>
          </cell>
        </row>
      </sheetData>
      <sheetData sheetId="8580">
        <row r="4">
          <cell r="A4" t="str">
            <v>BẢNG TÍNH TOÁN, ĐO BÓC KHỐI LƯỢNG HOÀN THÀNH ĐƯA VÀO QUYẾT TOÁN</v>
          </cell>
        </row>
      </sheetData>
      <sheetData sheetId="8581">
        <row r="4">
          <cell r="A4" t="str">
            <v>BẢNG TÍNH TOÁN, ĐO BÓC KHỐI LƯỢNG HOÀN THÀNH ĐƯA VÀO QUYẾT TOÁN</v>
          </cell>
        </row>
      </sheetData>
      <sheetData sheetId="8582">
        <row r="4">
          <cell r="A4" t="str">
            <v>BẢNG TÍNH TOÁN, ĐO BÓC KHỐI LƯỢNG HOÀN THÀNH ĐƯA VÀO QUYẾT TOÁN</v>
          </cell>
        </row>
      </sheetData>
      <sheetData sheetId="8583">
        <row r="4">
          <cell r="A4" t="str">
            <v>BẢNG TÍNH TOÁN, ĐO BÓC KHỐI LƯỢNG HOÀN THÀNH ĐƯA VÀO QUYẾT TOÁN</v>
          </cell>
        </row>
      </sheetData>
      <sheetData sheetId="8584">
        <row r="4">
          <cell r="A4" t="str">
            <v>BẢNG TÍNH TOÁN, ĐO BÓC KHỐI LƯỢNG HOÀN THÀNH ĐƯA VÀO QUYẾT TOÁN</v>
          </cell>
        </row>
      </sheetData>
      <sheetData sheetId="8585">
        <row r="4">
          <cell r="A4" t="str">
            <v>BẢNG TÍNH TOÁN, ĐO BÓC KHỐI LƯỢNG HOÀN THÀNH ĐƯA VÀO QUYẾT TOÁN</v>
          </cell>
        </row>
      </sheetData>
      <sheetData sheetId="8586">
        <row r="4">
          <cell r="A4" t="str">
            <v>BẢNG TÍNH TOÁN, ĐO BÓC KHỐI LƯỢNG HOÀN THÀNH ĐƯA VÀO QUYẾT TOÁN</v>
          </cell>
        </row>
      </sheetData>
      <sheetData sheetId="8587">
        <row r="4">
          <cell r="A4" t="str">
            <v>BẢNG TÍNH TOÁN, ĐO BÓC KHỐI LƯỢNG HOÀN THÀNH ĐƯA VÀO QUYẾT TOÁN</v>
          </cell>
        </row>
      </sheetData>
      <sheetData sheetId="8588">
        <row r="4">
          <cell r="A4" t="str">
            <v>BẢNG TÍNH TOÁN, ĐO BÓC KHỐI LƯỢNG HOÀN THÀNH ĐƯA VÀO QUYẾT TOÁN</v>
          </cell>
        </row>
      </sheetData>
      <sheetData sheetId="8589">
        <row r="4">
          <cell r="A4" t="str">
            <v>BẢNG TÍNH TOÁN, ĐO BÓC KHỐI LƯỢNG HOÀN THÀNH ĐƯA VÀO QUYẾT TOÁN</v>
          </cell>
        </row>
      </sheetData>
      <sheetData sheetId="8590">
        <row r="4">
          <cell r="A4" t="str">
            <v>BẢNG TÍNH TOÁN, ĐO BÓC KHỐI LƯỢNG HOÀN THÀNH ĐƯA VÀO QUYẾT TOÁN</v>
          </cell>
        </row>
      </sheetData>
      <sheetData sheetId="8591">
        <row r="4">
          <cell r="A4" t="str">
            <v>BẢNG TÍNH TOÁN, ĐO BÓC KHỐI LƯỢNG HOÀN THÀNH ĐƯA VÀO QUYẾT TOÁN</v>
          </cell>
        </row>
      </sheetData>
      <sheetData sheetId="8592">
        <row r="4">
          <cell r="A4" t="str">
            <v>BẢNG TÍNH TOÁN, ĐO BÓC KHỐI LƯỢNG HOÀN THÀNH ĐƯA VÀO QUYẾT TOÁN</v>
          </cell>
        </row>
      </sheetData>
      <sheetData sheetId="8593">
        <row r="4">
          <cell r="A4" t="str">
            <v>BẢNG TÍNH TOÁN, ĐO BÓC KHỐI LƯỢNG HOÀN THÀNH ĐƯA VÀO QUYẾT TOÁN</v>
          </cell>
        </row>
      </sheetData>
      <sheetData sheetId="8594">
        <row r="4">
          <cell r="A4" t="str">
            <v>BẢNG TÍNH TOÁN, ĐO BÓC KHỐI LƯỢNG HOÀN THÀNH ĐƯA VÀO QUYẾT TOÁN</v>
          </cell>
        </row>
      </sheetData>
      <sheetData sheetId="8595">
        <row r="4">
          <cell r="A4" t="str">
            <v>BẢNG TÍNH TOÁN, ĐO BÓC KHỐI LƯỢNG HOÀN THÀNH ĐƯA VÀO QUYẾT TOÁN</v>
          </cell>
        </row>
      </sheetData>
      <sheetData sheetId="8596">
        <row r="4">
          <cell r="A4" t="str">
            <v>BẢNG TÍNH TOÁN, ĐO BÓC KHỐI LƯỢNG HOÀN THÀNH ĐƯA VÀO QUYẾT TOÁN</v>
          </cell>
        </row>
      </sheetData>
      <sheetData sheetId="8597">
        <row r="4">
          <cell r="A4" t="str">
            <v>BẢNG TÍNH TOÁN, ĐO BÓC KHỐI LƯỢNG HOÀN THÀNH ĐƯA VÀO QUYẾT TOÁN</v>
          </cell>
        </row>
      </sheetData>
      <sheetData sheetId="8598">
        <row r="4">
          <cell r="A4" t="str">
            <v>BẢNG TÍNH TOÁN, ĐO BÓC KHỐI LƯỢNG HOÀN THÀNH ĐƯA VÀO QUYẾT TOÁN</v>
          </cell>
        </row>
      </sheetData>
      <sheetData sheetId="8599">
        <row r="4">
          <cell r="A4" t="str">
            <v>BẢNG TÍNH TOÁN, ĐO BÓC KHỐI LƯỢNG HOÀN THÀNH ĐƯA VÀO QUYẾT TOÁN</v>
          </cell>
        </row>
      </sheetData>
      <sheetData sheetId="8600">
        <row r="4">
          <cell r="A4" t="str">
            <v>BẢNG TÍNH TOÁN, ĐO BÓC KHỐI LƯỢNG HOÀN THÀNH ĐƯA VÀO QUYẾT TOÁN</v>
          </cell>
        </row>
      </sheetData>
      <sheetData sheetId="8601">
        <row r="4">
          <cell r="A4" t="str">
            <v>BẢNG TÍNH TOÁN, ĐO BÓC KHỐI LƯỢNG HOÀN THÀNH ĐƯA VÀO QUYẾT TOÁN</v>
          </cell>
        </row>
      </sheetData>
      <sheetData sheetId="8602">
        <row r="4">
          <cell r="A4" t="str">
            <v>BẢNG TÍNH TOÁN, ĐO BÓC KHỐI LƯỢNG HOÀN THÀNH ĐƯA VÀO QUYẾT TOÁN</v>
          </cell>
        </row>
      </sheetData>
      <sheetData sheetId="8603">
        <row r="4">
          <cell r="A4" t="str">
            <v>BẢNG TÍNH TOÁN, ĐO BÓC KHỐI LƯỢNG HOÀN THÀNH ĐƯA VÀO QUYẾT TOÁN</v>
          </cell>
        </row>
      </sheetData>
      <sheetData sheetId="8604">
        <row r="4">
          <cell r="A4" t="str">
            <v>BẢNG TÍNH TOÁN, ĐO BÓC KHỐI LƯỢNG HOÀN THÀNH ĐƯA VÀO QUYẾT TOÁN</v>
          </cell>
        </row>
      </sheetData>
      <sheetData sheetId="8605">
        <row r="4">
          <cell r="A4" t="str">
            <v>BẢNG TÍNH TOÁN, ĐO BÓC KHỐI LƯỢNG HOÀN THÀNH ĐƯA VÀO QUYẾT TOÁN</v>
          </cell>
        </row>
      </sheetData>
      <sheetData sheetId="8606">
        <row r="4">
          <cell r="A4" t="str">
            <v>BẢNG TÍNH TOÁN, ĐO BÓC KHỐI LƯỢNG HOÀN THÀNH ĐƯA VÀO QUYẾT TOÁN</v>
          </cell>
        </row>
      </sheetData>
      <sheetData sheetId="8607">
        <row r="4">
          <cell r="A4" t="str">
            <v>BẢNG TÍNH TOÁN, ĐO BÓC KHỐI LƯỢNG HOÀN THÀNH ĐƯA VÀO QUYẾT TOÁN</v>
          </cell>
        </row>
      </sheetData>
      <sheetData sheetId="8608">
        <row r="4">
          <cell r="A4" t="str">
            <v>BẢNG TÍNH TOÁN, ĐO BÓC KHỐI LƯỢNG HOÀN THÀNH ĐƯA VÀO QUYẾT TOÁN</v>
          </cell>
        </row>
      </sheetData>
      <sheetData sheetId="8609">
        <row r="4">
          <cell r="A4" t="str">
            <v>BẢNG TÍNH TOÁN, ĐO BÓC KHỐI LƯỢNG HOÀN THÀNH ĐƯA VÀO QUYẾT TOÁN</v>
          </cell>
        </row>
      </sheetData>
      <sheetData sheetId="8610">
        <row r="4">
          <cell r="A4" t="str">
            <v>BẢNG TÍNH TOÁN, ĐO BÓC KHỐI LƯỢNG HOÀN THÀNH ĐƯA VÀO QUYẾT TOÁN</v>
          </cell>
        </row>
      </sheetData>
      <sheetData sheetId="8611">
        <row r="4">
          <cell r="A4" t="str">
            <v>BẢNG TÍNH TOÁN, ĐO BÓC KHỐI LƯỢNG HOÀN THÀNH ĐƯA VÀO QUYẾT TOÁN</v>
          </cell>
        </row>
      </sheetData>
      <sheetData sheetId="8612">
        <row r="4">
          <cell r="A4" t="str">
            <v>BẢNG TÍNH TOÁN, ĐO BÓC KHỐI LƯỢNG HOÀN THÀNH ĐƯA VÀO QUYẾT TOÁN</v>
          </cell>
        </row>
      </sheetData>
      <sheetData sheetId="8613">
        <row r="4">
          <cell r="A4" t="str">
            <v>BẢNG TÍNH TOÁN, ĐO BÓC KHỐI LƯỢNG HOÀN THÀNH ĐƯA VÀO QUYẾT TOÁN</v>
          </cell>
        </row>
      </sheetData>
      <sheetData sheetId="8614">
        <row r="4">
          <cell r="A4" t="str">
            <v>BẢNG TÍNH TOÁN, ĐO BÓC KHỐI LƯỢNG HOÀN THÀNH ĐƯA VÀO QUYẾT TOÁN</v>
          </cell>
        </row>
      </sheetData>
      <sheetData sheetId="8615">
        <row r="4">
          <cell r="A4" t="str">
            <v>BẢNG TÍNH TOÁN, ĐO BÓC KHỐI LƯỢNG HOÀN THÀNH ĐƯA VÀO QUYẾT TOÁN</v>
          </cell>
        </row>
      </sheetData>
      <sheetData sheetId="8616">
        <row r="4">
          <cell r="A4" t="str">
            <v>BẢNG TÍNH TOÁN, ĐO BÓC KHỐI LƯỢNG HOÀN THÀNH ĐƯA VÀO QUYẾT TOÁN</v>
          </cell>
        </row>
      </sheetData>
      <sheetData sheetId="8617">
        <row r="4">
          <cell r="A4" t="str">
            <v>BẢNG TÍNH TOÁN, ĐO BÓC KHỐI LƯỢNG HOÀN THÀNH ĐƯA VÀO QUYẾT TOÁN</v>
          </cell>
        </row>
      </sheetData>
      <sheetData sheetId="8618">
        <row r="4">
          <cell r="A4" t="str">
            <v>BẢNG TÍNH TOÁN, ĐO BÓC KHỐI LƯỢNG HOÀN THÀNH ĐƯA VÀO QUYẾT TOÁN</v>
          </cell>
        </row>
      </sheetData>
      <sheetData sheetId="8619">
        <row r="4">
          <cell r="A4" t="str">
            <v>BẢNG TÍNH TOÁN, ĐO BÓC KHỐI LƯỢNG HOÀN THÀNH ĐƯA VÀO QUYẾT TOÁN</v>
          </cell>
        </row>
      </sheetData>
      <sheetData sheetId="8620">
        <row r="4">
          <cell r="A4" t="str">
            <v>BẢNG TÍNH TOÁN, ĐO BÓC KHỐI LƯỢNG HOÀN THÀNH ĐƯA VÀO QUYẾT TOÁN</v>
          </cell>
        </row>
      </sheetData>
      <sheetData sheetId="8621">
        <row r="4">
          <cell r="A4" t="str">
            <v>BẢNG TÍNH TOÁN, ĐO BÓC KHỐI LƯỢNG HOÀN THÀNH ĐƯA VÀO QUYẾT TOÁN</v>
          </cell>
        </row>
      </sheetData>
      <sheetData sheetId="8622">
        <row r="4">
          <cell r="A4" t="str">
            <v>BẢNG TÍNH TOÁN, ĐO BÓC KHỐI LƯỢNG HOÀN THÀNH ĐƯA VÀO QUYẾT TOÁN</v>
          </cell>
        </row>
      </sheetData>
      <sheetData sheetId="8623">
        <row r="4">
          <cell r="A4" t="str">
            <v>BẢNG TÍNH TOÁN, ĐO BÓC KHỐI LƯỢNG HOÀN THÀNH ĐƯA VÀO QUYẾT TOÁN</v>
          </cell>
        </row>
      </sheetData>
      <sheetData sheetId="8624">
        <row r="4">
          <cell r="A4" t="str">
            <v>BẢNG TÍNH TOÁN, ĐO BÓC KHỐI LƯỢNG HOÀN THÀNH ĐƯA VÀO QUYẾT TOÁN</v>
          </cell>
        </row>
      </sheetData>
      <sheetData sheetId="8625">
        <row r="4">
          <cell r="A4" t="str">
            <v>BẢNG TÍNH TOÁN, ĐO BÓC KHỐI LƯỢNG HOÀN THÀNH ĐƯA VÀO QUYẾT TOÁN</v>
          </cell>
        </row>
      </sheetData>
      <sheetData sheetId="8626">
        <row r="4">
          <cell r="A4" t="str">
            <v>BẢNG TÍNH TOÁN, ĐO BÓC KHỐI LƯỢNG HOÀN THÀNH ĐƯA VÀO QUYẾT TOÁN</v>
          </cell>
        </row>
      </sheetData>
      <sheetData sheetId="8627">
        <row r="4">
          <cell r="A4" t="str">
            <v>BẢNG TÍNH TOÁN, ĐO BÓC KHỐI LƯỢNG HOÀN THÀNH ĐƯA VÀO QUYẾT TOÁN</v>
          </cell>
        </row>
      </sheetData>
      <sheetData sheetId="8628">
        <row r="4">
          <cell r="A4" t="str">
            <v>BẢNG TÍNH TOÁN, ĐO BÓC KHỐI LƯỢNG HOÀN THÀNH ĐƯA VÀO QUYẾT TOÁN</v>
          </cell>
        </row>
      </sheetData>
      <sheetData sheetId="8629">
        <row r="4">
          <cell r="A4" t="str">
            <v>BẢNG TÍNH TOÁN, ĐO BÓC KHỐI LƯỢNG HOÀN THÀNH ĐƯA VÀO QUYẾT TOÁN</v>
          </cell>
        </row>
      </sheetData>
      <sheetData sheetId="8630">
        <row r="4">
          <cell r="A4" t="str">
            <v>BẢNG TÍNH TOÁN, ĐO BÓC KHỐI LƯỢNG HOÀN THÀNH ĐƯA VÀO QUYẾT TOÁN</v>
          </cell>
        </row>
      </sheetData>
      <sheetData sheetId="8631">
        <row r="4">
          <cell r="A4" t="str">
            <v>BẢNG TÍNH TOÁN, ĐO BÓC KHỐI LƯỢNG HOÀN THÀNH ĐƯA VÀO QUYẾT TOÁN</v>
          </cell>
        </row>
      </sheetData>
      <sheetData sheetId="8632">
        <row r="4">
          <cell r="A4" t="str">
            <v>BẢNG TÍNH TOÁN, ĐO BÓC KHỐI LƯỢNG HOÀN THÀNH ĐƯA VÀO QUYẾT TOÁN</v>
          </cell>
        </row>
      </sheetData>
      <sheetData sheetId="8633">
        <row r="4">
          <cell r="A4" t="str">
            <v>BẢNG TÍNH TOÁN, ĐO BÓC KHỐI LƯỢNG HOÀN THÀNH ĐƯA VÀO QUYẾT TOÁN</v>
          </cell>
        </row>
      </sheetData>
      <sheetData sheetId="8634">
        <row r="4">
          <cell r="A4" t="str">
            <v>BẢNG TÍNH TOÁN, ĐO BÓC KHỐI LƯỢNG HOÀN THÀNH ĐƯA VÀO QUYẾT TOÁN</v>
          </cell>
        </row>
      </sheetData>
      <sheetData sheetId="8635">
        <row r="4">
          <cell r="A4" t="str">
            <v>BẢNG TÍNH TOÁN, ĐO BÓC KHỐI LƯỢNG HOÀN THÀNH ĐƯA VÀO QUYẾT TOÁN</v>
          </cell>
        </row>
      </sheetData>
      <sheetData sheetId="8636">
        <row r="4">
          <cell r="A4" t="str">
            <v>BẢNG TÍNH TOÁN, ĐO BÓC KHỐI LƯỢNG HOÀN THÀNH ĐƯA VÀO QUYẾT TOÁN</v>
          </cell>
        </row>
      </sheetData>
      <sheetData sheetId="8637">
        <row r="4">
          <cell r="A4" t="str">
            <v>BẢNG TÍNH TOÁN, ĐO BÓC KHỐI LƯỢNG HOÀN THÀNH ĐƯA VÀO QUYẾT TOÁN</v>
          </cell>
        </row>
      </sheetData>
      <sheetData sheetId="8638">
        <row r="4">
          <cell r="A4" t="str">
            <v>BẢNG TÍNH TOÁN, ĐO BÓC KHỐI LƯỢNG HOÀN THÀNH ĐƯA VÀO QUYẾT TOÁN</v>
          </cell>
        </row>
      </sheetData>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ow r="4">
          <cell r="A4" t="str">
            <v>BẢNG TÍNH TOÁN, ĐO BÓC KHỐI LƯỢNG HOÀN THÀNH ĐƯA VÀO QUYẾT TOÁN</v>
          </cell>
        </row>
      </sheetData>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ow r="4">
          <cell r="A4" t="str">
            <v>BẢNG TÍNH TOÁN, ĐO BÓC KHỐI LƯỢNG HOÀN THÀNH ĐƯA VÀO QUYẾT TOÁN</v>
          </cell>
        </row>
      </sheetData>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ow r="9">
          <cell r="A9" t="str">
            <v>A</v>
          </cell>
        </row>
      </sheetData>
      <sheetData sheetId="9264">
        <row r="9">
          <cell r="A9" t="str">
            <v>A</v>
          </cell>
        </row>
      </sheetData>
      <sheetData sheetId="9265">
        <row r="9">
          <cell r="A9" t="str">
            <v>A</v>
          </cell>
        </row>
      </sheetData>
      <sheetData sheetId="9266"/>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4">
          <cell r="A4" t="str">
            <v>BẢNG TÍNH TOÁN, ĐO BÓC KHỐI LƯỢNG HOÀN THÀNH ĐƯA VÀO QUYẾT TOÁN</v>
          </cell>
        </row>
      </sheetData>
      <sheetData sheetId="9288">
        <row r="4">
          <cell r="A4" t="str">
            <v>BẢNG TÍNH TOÁN, ĐO BÓC KHỐI LƯỢNG HOÀN THÀNH ĐƯA VÀO QUYẾT TOÁN</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4">
          <cell r="A4" t="str">
            <v>BẢNG TÍNH TOÁN, ĐO BÓC KHỐI LƯỢNG HOÀN THÀNH ĐƯA VÀO QUYẾT TOÁN</v>
          </cell>
        </row>
      </sheetData>
      <sheetData sheetId="9296">
        <row r="4">
          <cell r="A4" t="str">
            <v>BẢNG TÍNH TOÁN, ĐO BÓC KHỐI LƯỢNG HOÀN THÀNH ĐƯA VÀO QUYẾT TOÁN</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sheetData sheetId="9316">
        <row r="9">
          <cell r="A9" t="str">
            <v>A</v>
          </cell>
        </row>
      </sheetData>
      <sheetData sheetId="9317">
        <row r="9">
          <cell r="A9" t="str">
            <v>A</v>
          </cell>
        </row>
      </sheetData>
      <sheetData sheetId="9318" refreshError="1"/>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sheetData sheetId="9328"/>
      <sheetData sheetId="9329">
        <row r="9">
          <cell r="A9" t="str">
            <v>A</v>
          </cell>
        </row>
      </sheetData>
      <sheetData sheetId="9330">
        <row r="9">
          <cell r="A9" t="str">
            <v>A</v>
          </cell>
        </row>
      </sheetData>
      <sheetData sheetId="9331">
        <row r="9">
          <cell r="A9" t="str">
            <v>A</v>
          </cell>
        </row>
      </sheetData>
      <sheetData sheetId="9332"/>
      <sheetData sheetId="9333"/>
      <sheetData sheetId="9334">
        <row r="9">
          <cell r="A9" t="str">
            <v>A</v>
          </cell>
        </row>
      </sheetData>
      <sheetData sheetId="9335" refreshError="1"/>
      <sheetData sheetId="9336"/>
      <sheetData sheetId="9337">
        <row r="9">
          <cell r="A9" t="str">
            <v>A</v>
          </cell>
        </row>
      </sheetData>
      <sheetData sheetId="9338" refreshError="1"/>
      <sheetData sheetId="9339" refreshError="1"/>
      <sheetData sheetId="9340" refreshError="1"/>
      <sheetData sheetId="9341" refreshError="1"/>
      <sheetData sheetId="9342" refreshError="1"/>
      <sheetData sheetId="9343" refreshError="1"/>
      <sheetData sheetId="9344">
        <row r="9">
          <cell r="A9" t="str">
            <v>A</v>
          </cell>
        </row>
      </sheetData>
      <sheetData sheetId="9345">
        <row r="9">
          <cell r="A9" t="str">
            <v>A</v>
          </cell>
        </row>
      </sheetData>
      <sheetData sheetId="9346"/>
      <sheetData sheetId="9347"/>
      <sheetData sheetId="9348"/>
      <sheetData sheetId="9349"/>
      <sheetData sheetId="9350">
        <row r="9">
          <cell r="A9" t="str">
            <v>A</v>
          </cell>
        </row>
      </sheetData>
      <sheetData sheetId="9351"/>
      <sheetData sheetId="9352">
        <row r="9">
          <cell r="A9" t="str">
            <v>A</v>
          </cell>
        </row>
      </sheetData>
      <sheetData sheetId="9353">
        <row r="9">
          <cell r="A9" t="str">
            <v>A</v>
          </cell>
        </row>
      </sheetData>
      <sheetData sheetId="9354"/>
      <sheetData sheetId="9355"/>
      <sheetData sheetId="9356"/>
      <sheetData sheetId="9357"/>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refreshError="1"/>
      <sheetData sheetId="9405" refreshError="1"/>
      <sheetData sheetId="9406" refreshError="1"/>
      <sheetData sheetId="9407" refreshError="1"/>
      <sheetData sheetId="9408">
        <row r="9">
          <cell r="A9" t="str">
            <v>A</v>
          </cell>
        </row>
      </sheetData>
      <sheetData sheetId="9409">
        <row r="9">
          <cell r="A9" t="str">
            <v>A</v>
          </cell>
        </row>
      </sheetData>
      <sheetData sheetId="9410">
        <row r="9">
          <cell r="A9" t="str">
            <v>A</v>
          </cell>
        </row>
      </sheetData>
      <sheetData sheetId="9411"/>
      <sheetData sheetId="9412"/>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efreshError="1"/>
      <sheetData sheetId="9421">
        <row r="9">
          <cell r="A9" t="str">
            <v>A</v>
          </cell>
        </row>
      </sheetData>
      <sheetData sheetId="9422">
        <row r="4">
          <cell r="A4" t="str">
            <v>BẢNG TÍNH TOÁN, ĐO BÓC KHỐI LƯỢNG HOÀN THÀNH ĐƯA VÀO QUYẾT TOÁN</v>
          </cell>
        </row>
      </sheetData>
      <sheetData sheetId="9423">
        <row r="4">
          <cell r="A4" t="str">
            <v>BẢNG TÍNH TOÁN, ĐO BÓC KHỐI LƯỢNG HOÀN THÀNH ĐƯA VÀO QUYẾT TOÁN</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4">
          <cell r="A4" t="str">
            <v>BẢNG TÍNH TOÁN, ĐO BÓC KHỐI LƯỢNG HOÀN THÀNH ĐƯA VÀO QUYẾT TOÁN</v>
          </cell>
        </row>
      </sheetData>
      <sheetData sheetId="9434">
        <row r="4">
          <cell r="A4" t="str">
            <v>BẢNG TÍNH TOÁN, ĐO BÓC KHỐI LƯỢNG HOÀN THÀNH ĐƯA VÀO QUYẾT TOÁN</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4">
          <cell r="A4" t="str">
            <v>BẢNG TÍNH TOÁN, ĐO BÓC KHỐI LƯỢNG HOÀN THÀNH ĐƯA VÀO QUYẾT TOÁN</v>
          </cell>
        </row>
      </sheetData>
      <sheetData sheetId="9446">
        <row r="4">
          <cell r="A4" t="str">
            <v>BẢNG TÍNH TOÁN, ĐO BÓC KHỐI LƯỢNG HOÀN THÀNH ĐƯA VÀO QUYẾT TOÁN</v>
          </cell>
        </row>
      </sheetData>
      <sheetData sheetId="9447">
        <row r="9">
          <cell r="A9" t="str">
            <v>A</v>
          </cell>
        </row>
      </sheetData>
      <sheetData sheetId="9448">
        <row r="9">
          <cell r="A9" t="str">
            <v>A</v>
          </cell>
        </row>
      </sheetData>
      <sheetData sheetId="9449">
        <row r="9">
          <cell r="A9" t="str">
            <v>A</v>
          </cell>
        </row>
      </sheetData>
      <sheetData sheetId="9450"/>
      <sheetData sheetId="9451"/>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4">
          <cell r="A4" t="str">
            <v>BẢNG TÍNH TOÁN, ĐO BÓC KHỐI LƯỢNG HOÀN THÀNH ĐƯA VÀO QUYẾT TOÁN</v>
          </cell>
        </row>
      </sheetData>
      <sheetData sheetId="9458">
        <row r="4">
          <cell r="A4" t="str">
            <v>BẢNG TÍNH TOÁN, ĐO BÓC KHỐI LƯỢNG HOÀN THÀNH ĐƯA VÀO QUYẾT TOÁN</v>
          </cell>
        </row>
      </sheetData>
      <sheetData sheetId="9459">
        <row r="4">
          <cell r="A4" t="str">
            <v>BẢNG TÍNH TOÁN, ĐO BÓC KHỐI LƯỢNG HOÀN THÀNH ĐƯA VÀO QUYẾT TOÁN</v>
          </cell>
        </row>
      </sheetData>
      <sheetData sheetId="9460">
        <row r="9">
          <cell r="A9" t="str">
            <v>A</v>
          </cell>
        </row>
      </sheetData>
      <sheetData sheetId="9461">
        <row r="9">
          <cell r="A9" t="str">
            <v>A</v>
          </cell>
        </row>
      </sheetData>
      <sheetData sheetId="9462">
        <row r="4">
          <cell r="A4" t="str">
            <v>BẢNG TÍNH TOÁN, ĐO BÓC KHỐI LƯỢNG HOÀN THÀNH ĐƯA VÀO QUYẾT TOÁN</v>
          </cell>
        </row>
      </sheetData>
      <sheetData sheetId="9463">
        <row r="4">
          <cell r="A4" t="str">
            <v>BẢNG TÍNH TOÁN, ĐO BÓC KHỐI LƯỢNG HOÀN THÀNH ĐƯA VÀO QUYẾT TOÁN</v>
          </cell>
        </row>
      </sheetData>
      <sheetData sheetId="9464">
        <row r="4">
          <cell r="A4" t="str">
            <v>BẢNG TÍNH TOÁN, ĐO BÓC KHỐI LƯỢNG HOÀN THÀNH ĐƯA VÀO QUYẾT TOÁN</v>
          </cell>
        </row>
      </sheetData>
      <sheetData sheetId="9465">
        <row r="9">
          <cell r="A9" t="str">
            <v>A</v>
          </cell>
        </row>
      </sheetData>
      <sheetData sheetId="9466">
        <row r="9">
          <cell r="A9" t="str">
            <v>A</v>
          </cell>
        </row>
      </sheetData>
      <sheetData sheetId="9467">
        <row r="9">
          <cell r="A9" t="str">
            <v>A</v>
          </cell>
        </row>
      </sheetData>
      <sheetData sheetId="9468">
        <row r="4">
          <cell r="A4" t="str">
            <v>BẢNG TÍNH TOÁN, ĐO BÓC KHỐI LƯỢNG HOÀN THÀNH ĐƯA VÀO QUYẾT TOÁN</v>
          </cell>
        </row>
      </sheetData>
      <sheetData sheetId="9469">
        <row r="4">
          <cell r="A4" t="str">
            <v>BẢNG TÍNH TOÁN, ĐO BÓC KHỐI LƯỢNG HOÀN THÀNH ĐƯA VÀO QUYẾT TOÁN</v>
          </cell>
        </row>
      </sheetData>
      <sheetData sheetId="9470">
        <row r="4">
          <cell r="A4" t="str">
            <v>BẢNG TÍNH TOÁN, ĐO BÓC KHỐI LƯỢNG HOÀN THÀNH ĐƯA VÀO QUYẾT TOÁN</v>
          </cell>
        </row>
      </sheetData>
      <sheetData sheetId="9471">
        <row r="4">
          <cell r="A4" t="str">
            <v>BẢNG TÍNH TOÁN, ĐO BÓC KHỐI LƯỢNG HOÀN THÀNH ĐƯA VÀO QUYẾT TOÁN</v>
          </cell>
        </row>
      </sheetData>
      <sheetData sheetId="9472">
        <row r="4">
          <cell r="A4" t="str">
            <v>BẢNG TÍNH TOÁN, ĐO BÓC KHỐI LƯỢNG HOÀN THÀNH ĐƯA VÀO QUYẾT TOÁN</v>
          </cell>
        </row>
      </sheetData>
      <sheetData sheetId="9473">
        <row r="9">
          <cell r="A9" t="str">
            <v>A</v>
          </cell>
        </row>
      </sheetData>
      <sheetData sheetId="9474">
        <row r="4">
          <cell r="A4" t="str">
            <v>BẢNG TÍNH TOÁN, ĐO BÓC KHỐI LƯỢNG HOÀN THÀNH ĐƯA VÀO QUYẾT TOÁN</v>
          </cell>
        </row>
      </sheetData>
      <sheetData sheetId="9475">
        <row r="4">
          <cell r="A4" t="str">
            <v>BẢNG TÍNH TOÁN, ĐO BÓC KHỐI LƯỢNG HOÀN THÀNH ĐƯA VÀO QUYẾT TOÁN</v>
          </cell>
        </row>
      </sheetData>
      <sheetData sheetId="9476">
        <row r="4">
          <cell r="A4" t="str">
            <v>BẢNG TÍNH TOÁN, ĐO BÓC KHỐI LƯỢNG HOÀN THÀNH ĐƯA VÀO QUYẾT TOÁN</v>
          </cell>
        </row>
      </sheetData>
      <sheetData sheetId="9477">
        <row r="4">
          <cell r="A4" t="str">
            <v>BẢNG TÍNH TOÁN, ĐO BÓC KHỐI LƯỢNG HOÀN THÀNH ĐƯA VÀO QUYẾT TOÁN</v>
          </cell>
        </row>
      </sheetData>
      <sheetData sheetId="9478">
        <row r="9">
          <cell r="A9" t="str">
            <v>A</v>
          </cell>
        </row>
      </sheetData>
      <sheetData sheetId="9479">
        <row r="9">
          <cell r="A9" t="str">
            <v>A</v>
          </cell>
        </row>
      </sheetData>
      <sheetData sheetId="9480">
        <row r="4">
          <cell r="A4" t="str">
            <v>BẢNG TÍNH TOÁN, ĐO BÓC KHỐI LƯỢNG HOÀN THÀNH ĐƯA VÀO QUYẾT TOÁN</v>
          </cell>
        </row>
      </sheetData>
      <sheetData sheetId="9481">
        <row r="4">
          <cell r="A4" t="str">
            <v>BẢNG TÍNH TOÁN, ĐO BÓC KHỐI LƯỢNG HOÀN THÀNH ĐƯA VÀO QUYẾT TOÁN</v>
          </cell>
        </row>
      </sheetData>
      <sheetData sheetId="9482">
        <row r="4">
          <cell r="A4" t="str">
            <v>BẢNG TÍNH TOÁN, ĐO BÓC KHỐI LƯỢNG HOÀN THÀNH ĐƯA VÀO QUYẾT TOÁN</v>
          </cell>
        </row>
      </sheetData>
      <sheetData sheetId="9483">
        <row r="4">
          <cell r="A4" t="str">
            <v>BẢNG TÍNH TOÁN, ĐO BÓC KHỐI LƯỢNG HOÀN THÀNH ĐƯA VÀO QUYẾT TOÁN</v>
          </cell>
        </row>
      </sheetData>
      <sheetData sheetId="9484">
        <row r="4">
          <cell r="A4" t="str">
            <v>BẢNG TÍNH TOÁN, ĐO BÓC KHỐI LƯỢNG HOÀN THÀNH ĐƯA VÀO QUYẾT TOÁN</v>
          </cell>
        </row>
      </sheetData>
      <sheetData sheetId="9485">
        <row r="4">
          <cell r="A4" t="str">
            <v>BẢNG TÍNH TOÁN, ĐO BÓC KHỐI LƯỢNG HOÀN THÀNH ĐƯA VÀO QUYẾT TOÁN</v>
          </cell>
        </row>
      </sheetData>
      <sheetData sheetId="9486">
        <row r="4">
          <cell r="A4" t="str">
            <v>BẢNG TÍNH TOÁN, ĐO BÓC KHỐI LƯỢNG HOÀN THÀNH ĐƯA VÀO QUYẾT TOÁN</v>
          </cell>
        </row>
      </sheetData>
      <sheetData sheetId="9487">
        <row r="4">
          <cell r="A4" t="str">
            <v>BẢNG TÍNH TOÁN, ĐO BÓC KHỐI LƯỢNG HOÀN THÀNH ĐƯA VÀO QUYẾT TOÁN</v>
          </cell>
        </row>
      </sheetData>
      <sheetData sheetId="9488">
        <row r="4">
          <cell r="A4" t="str">
            <v>BẢNG TÍNH TOÁN, ĐO BÓC KHỐI LƯỢNG HOÀN THÀNH ĐƯA VÀO QUYẾT TOÁN</v>
          </cell>
        </row>
      </sheetData>
      <sheetData sheetId="9489">
        <row r="4">
          <cell r="A4" t="str">
            <v>BẢNG TÍNH TOÁN, ĐO BÓC KHỐI LƯỢNG HOÀN THÀNH ĐƯA VÀO QUYẾT TOÁN</v>
          </cell>
        </row>
      </sheetData>
      <sheetData sheetId="9490">
        <row r="4">
          <cell r="A4" t="str">
            <v>BẢNG TÍNH TOÁN, ĐO BÓC KHỐI LƯỢNG HOÀN THÀNH ĐƯA VÀO QUYẾT TOÁN</v>
          </cell>
        </row>
      </sheetData>
      <sheetData sheetId="9491">
        <row r="4">
          <cell r="A4" t="str">
            <v>BẢNG TÍNH TOÁN, ĐO BÓC KHỐI LƯỢNG HOÀN THÀNH ĐƯA VÀO QUYẾT TOÁN</v>
          </cell>
        </row>
      </sheetData>
      <sheetData sheetId="9492">
        <row r="4">
          <cell r="A4" t="str">
            <v>BẢNG TÍNH TOÁN, ĐO BÓC KHỐI LƯỢNG HOÀN THÀNH ĐƯA VÀO QUYẾT TOÁN</v>
          </cell>
        </row>
      </sheetData>
      <sheetData sheetId="9493">
        <row r="4">
          <cell r="A4" t="str">
            <v>BẢNG TÍNH TOÁN, ĐO BÓC KHỐI LƯỢNG HOÀN THÀNH ĐƯA VÀO QUYẾT TOÁN</v>
          </cell>
        </row>
      </sheetData>
      <sheetData sheetId="9494">
        <row r="4">
          <cell r="A4" t="str">
            <v>BẢNG TÍNH TOÁN, ĐO BÓC KHỐI LƯỢNG HOÀN THÀNH ĐƯA VÀO QUYẾT TOÁN</v>
          </cell>
        </row>
      </sheetData>
      <sheetData sheetId="9495">
        <row r="4">
          <cell r="A4" t="str">
            <v>BẢNG TÍNH TOÁN, ĐO BÓC KHỐI LƯỢNG HOÀN THÀNH ĐƯA VÀO QUYẾT TOÁN</v>
          </cell>
        </row>
      </sheetData>
      <sheetData sheetId="9496">
        <row r="9">
          <cell r="A9" t="str">
            <v>A</v>
          </cell>
        </row>
      </sheetData>
      <sheetData sheetId="9497">
        <row r="4">
          <cell r="A4" t="str">
            <v>BẢNG TÍNH TOÁN, ĐO BÓC KHỐI LƯỢNG HOÀN THÀNH ĐƯA VÀO QUYẾT TOÁN</v>
          </cell>
        </row>
      </sheetData>
      <sheetData sheetId="9498">
        <row r="4">
          <cell r="A4" t="str">
            <v>BẢNG TÍNH TOÁN, ĐO BÓC KHỐI LƯỢNG HOÀN THÀNH ĐƯA VÀO QUYẾT TOÁN</v>
          </cell>
        </row>
      </sheetData>
      <sheetData sheetId="9499">
        <row r="4">
          <cell r="A4" t="str">
            <v>BẢNG TÍNH TOÁN, ĐO BÓC KHỐI LƯỢNG HOÀN THÀNH ĐƯA VÀO QUYẾT TOÁN</v>
          </cell>
        </row>
      </sheetData>
      <sheetData sheetId="9500">
        <row r="4">
          <cell r="A4" t="str">
            <v>BẢNG TÍNH TOÁN, ĐO BÓC KHỐI LƯỢNG HOÀN THÀNH ĐƯA VÀO QUYẾT TOÁN</v>
          </cell>
        </row>
      </sheetData>
      <sheetData sheetId="9501">
        <row r="9">
          <cell r="A9" t="str">
            <v>A</v>
          </cell>
        </row>
      </sheetData>
      <sheetData sheetId="9502">
        <row r="4">
          <cell r="A4" t="str">
            <v>BẢNG TÍNH TOÁN, ĐO BÓC KHỐI LƯỢNG HOÀN THÀNH ĐƯA VÀO QUYẾT TOÁN</v>
          </cell>
        </row>
      </sheetData>
      <sheetData sheetId="9503">
        <row r="4">
          <cell r="A4" t="str">
            <v>BẢNG TÍNH TOÁN, ĐO BÓC KHỐI LƯỢNG HOÀN THÀNH ĐƯA VÀO QUYẾT TOÁN</v>
          </cell>
        </row>
      </sheetData>
      <sheetData sheetId="9504">
        <row r="4">
          <cell r="A4" t="str">
            <v>BẢNG TÍNH TOÁN, ĐO BÓC KHỐI LƯỢNG HOÀN THÀNH ĐƯA VÀO QUYẾT TOÁN</v>
          </cell>
        </row>
      </sheetData>
      <sheetData sheetId="9505">
        <row r="4">
          <cell r="A4" t="str">
            <v>BẢNG TÍNH TOÁN, ĐO BÓC KHỐI LƯỢNG HOÀN THÀNH ĐƯA VÀO QUYẾT TOÁN</v>
          </cell>
        </row>
      </sheetData>
      <sheetData sheetId="9506">
        <row r="4">
          <cell r="A4" t="str">
            <v>BẢNG TÍNH TOÁN, ĐO BÓC KHỐI LƯỢNG HOÀN THÀNH ĐƯA VÀO QUYẾT TOÁN</v>
          </cell>
        </row>
      </sheetData>
      <sheetData sheetId="9507">
        <row r="4">
          <cell r="A4" t="str">
            <v>BẢNG TÍNH TOÁN, ĐO BÓC KHỐI LƯỢNG HOÀN THÀNH ĐƯA VÀO QUYẾT TOÁN</v>
          </cell>
        </row>
      </sheetData>
      <sheetData sheetId="9508">
        <row r="4">
          <cell r="A4" t="str">
            <v>BẢNG TÍNH TOÁN, ĐO BÓC KHỐI LƯỢNG HOÀN THÀNH ĐƯA VÀO QUYẾT TOÁN</v>
          </cell>
        </row>
      </sheetData>
      <sheetData sheetId="9509">
        <row r="4">
          <cell r="A4" t="str">
            <v>BẢNG TÍNH TOÁN, ĐO BÓC KHỐI LƯỢNG HOÀN THÀNH ĐƯA VÀO QUYẾT TOÁN</v>
          </cell>
        </row>
      </sheetData>
      <sheetData sheetId="9510">
        <row r="4">
          <cell r="A4" t="str">
            <v>BẢNG TÍNH TOÁN, ĐO BÓC KHỐI LƯỢNG HOÀN THÀNH ĐƯA VÀO QUYẾT TOÁN</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4">
          <cell r="A4" t="str">
            <v>BẢNG TÍNH TOÁN, ĐO BÓC KHỐI LƯỢNG HOÀN THÀNH ĐƯA VÀO QUYẾT TOÁN</v>
          </cell>
        </row>
      </sheetData>
      <sheetData sheetId="9521">
        <row r="4">
          <cell r="A4" t="str">
            <v>BẢNG TÍNH TOÁN, ĐO BÓC KHỐI LƯỢNG HOÀN THÀNH ĐƯA VÀO QUYẾT TOÁN</v>
          </cell>
        </row>
      </sheetData>
      <sheetData sheetId="9522">
        <row r="4">
          <cell r="A4" t="str">
            <v>BẢNG TÍNH TOÁN, ĐO BÓC KHỐI LƯỢNG HOÀN THÀNH ĐƯA VÀO QUYẾT TOÁN</v>
          </cell>
        </row>
      </sheetData>
      <sheetData sheetId="9523" refreshError="1"/>
      <sheetData sheetId="9524" refreshError="1"/>
      <sheetData sheetId="9525" refreshError="1"/>
      <sheetData sheetId="9526" refreshError="1"/>
      <sheetData sheetId="9527">
        <row r="9">
          <cell r="A9" t="str">
            <v>A</v>
          </cell>
        </row>
      </sheetData>
      <sheetData sheetId="9528">
        <row r="9">
          <cell r="A9" t="str">
            <v>A</v>
          </cell>
        </row>
      </sheetData>
      <sheetData sheetId="9529">
        <row r="9">
          <cell r="A9" t="str">
            <v>A</v>
          </cell>
        </row>
      </sheetData>
      <sheetData sheetId="9530">
        <row r="4">
          <cell r="A4" t="str">
            <v>BẢNG TÍNH TOÁN, ĐO BÓC KHỐI LƯỢNG HOÀN THÀNH ĐƯA VÀO QUYẾT TOÁN</v>
          </cell>
        </row>
      </sheetData>
      <sheetData sheetId="9531">
        <row r="4">
          <cell r="A4" t="str">
            <v>BẢNG TÍNH TOÁN, ĐO BÓC KHỐI LƯỢNG HOÀN THÀNH ĐƯA VÀO QUYẾT TOÁN</v>
          </cell>
        </row>
      </sheetData>
      <sheetData sheetId="9532">
        <row r="4">
          <cell r="A4" t="str">
            <v>BẢNG TÍNH TOÁN, ĐO BÓC KHỐI LƯỢNG HOÀN THÀNH ĐƯA VÀO QUYẾT TOÁN</v>
          </cell>
        </row>
      </sheetData>
      <sheetData sheetId="9533">
        <row r="4">
          <cell r="A4" t="str">
            <v>BẢNG TÍNH TOÁN, ĐO BÓC KHỐI LƯỢNG HOÀN THÀNH ĐƯA VÀO QUYẾT TOÁN</v>
          </cell>
        </row>
      </sheetData>
      <sheetData sheetId="9534">
        <row r="4">
          <cell r="A4" t="str">
            <v>BẢNG TÍNH TOÁN, ĐO BÓC KHỐI LƯỢNG HOÀN THÀNH ĐƯA VÀO QUYẾT TOÁN</v>
          </cell>
        </row>
      </sheetData>
      <sheetData sheetId="9535" refreshError="1"/>
      <sheetData sheetId="9536">
        <row r="9">
          <cell r="A9" t="str">
            <v>A</v>
          </cell>
        </row>
      </sheetData>
      <sheetData sheetId="9537">
        <row r="4">
          <cell r="A4" t="str">
            <v>BẢNG TÍNH TOÁN, ĐO BÓC KHỐI LƯỢNG HOÀN THÀNH ĐƯA VÀO QUYẾT TOÁN</v>
          </cell>
        </row>
      </sheetData>
      <sheetData sheetId="9538">
        <row r="4">
          <cell r="A4" t="str">
            <v>BẢNG TÍNH TOÁN, ĐO BÓC KHỐI LƯỢNG HOÀN THÀNH ĐƯA VÀO QUYẾT TOÁN</v>
          </cell>
        </row>
      </sheetData>
      <sheetData sheetId="9539">
        <row r="4">
          <cell r="A4" t="str">
            <v>BẢNG TÍNH TOÁN, ĐO BÓC KHỐI LƯỢNG HOÀN THÀNH ĐƯA VÀO QUYẾT TOÁN</v>
          </cell>
        </row>
      </sheetData>
      <sheetData sheetId="9540">
        <row r="9">
          <cell r="A9" t="str">
            <v>A</v>
          </cell>
        </row>
      </sheetData>
      <sheetData sheetId="9541">
        <row r="9">
          <cell r="A9" t="str">
            <v>A</v>
          </cell>
        </row>
      </sheetData>
      <sheetData sheetId="9542">
        <row r="4">
          <cell r="A4" t="str">
            <v>BẢNG TÍNH TOÁN, ĐO BÓC KHỐI LƯỢNG HOÀN THÀNH ĐƯA VÀO QUYẾT TOÁN</v>
          </cell>
        </row>
      </sheetData>
      <sheetData sheetId="9543">
        <row r="4">
          <cell r="A4" t="str">
            <v>BẢNG TÍNH TOÁN, ĐO BÓC KHỐI LƯỢNG HOÀN THÀNH ĐƯA VÀO QUYẾT TOÁN</v>
          </cell>
        </row>
      </sheetData>
      <sheetData sheetId="9544">
        <row r="4">
          <cell r="A4" t="str">
            <v>BẢNG TÍNH TOÁN, ĐO BÓC KHỐI LƯỢNG HOÀN THÀNH ĐƯA VÀO QUYẾT TOÁN</v>
          </cell>
        </row>
      </sheetData>
      <sheetData sheetId="9545">
        <row r="4">
          <cell r="A4" t="str">
            <v>BẢNG TÍNH TOÁN, ĐO BÓC KHỐI LƯỢNG HOÀN THÀNH ĐƯA VÀO QUYẾT TOÁN</v>
          </cell>
        </row>
      </sheetData>
      <sheetData sheetId="9546">
        <row r="4">
          <cell r="A4" t="str">
            <v>BẢNG TÍNH TOÁN, ĐO BÓC KHỐI LƯỢNG HOÀN THÀNH ĐƯA VÀO QUYẾT TOÁN</v>
          </cell>
        </row>
      </sheetData>
      <sheetData sheetId="9547">
        <row r="4">
          <cell r="A4" t="str">
            <v>BẢNG TÍNH TOÁN, ĐO BÓC KHỐI LƯỢNG HOÀN THÀNH ĐƯA VÀO QUYẾT TOÁN</v>
          </cell>
        </row>
      </sheetData>
      <sheetData sheetId="9548">
        <row r="9">
          <cell r="A9" t="str">
            <v>A</v>
          </cell>
        </row>
      </sheetData>
      <sheetData sheetId="9549">
        <row r="4">
          <cell r="A4" t="str">
            <v>BẢNG TÍNH TOÁN, ĐO BÓC KHỐI LƯỢNG HOÀN THÀNH ĐƯA VÀO QUYẾT TOÁN</v>
          </cell>
        </row>
      </sheetData>
      <sheetData sheetId="9550">
        <row r="4">
          <cell r="A4" t="str">
            <v>BẢNG TÍNH TOÁN, ĐO BÓC KHỐI LƯỢNG HOÀN THÀNH ĐƯA VÀO QUYẾT TOÁN</v>
          </cell>
        </row>
      </sheetData>
      <sheetData sheetId="9551">
        <row r="4">
          <cell r="A4" t="str">
            <v>BẢNG TÍNH TOÁN, ĐO BÓC KHỐI LƯỢNG HOÀN THÀNH ĐƯA VÀO QUYẾT TOÁN</v>
          </cell>
        </row>
      </sheetData>
      <sheetData sheetId="9552">
        <row r="9">
          <cell r="A9" t="str">
            <v>A</v>
          </cell>
        </row>
      </sheetData>
      <sheetData sheetId="9553">
        <row r="9">
          <cell r="A9" t="str">
            <v>A</v>
          </cell>
        </row>
      </sheetData>
      <sheetData sheetId="9554">
        <row r="4">
          <cell r="A4" t="str">
            <v>BẢNG TÍNH TOÁN, ĐO BÓC KHỐI LƯỢNG HOÀN THÀNH ĐƯA VÀO QUYẾT TOÁN</v>
          </cell>
        </row>
      </sheetData>
      <sheetData sheetId="9555">
        <row r="4">
          <cell r="A4" t="str">
            <v>BẢNG TÍNH TOÁN, ĐO BÓC KHỐI LƯỢNG HOÀN THÀNH ĐƯA VÀO QUYẾT TOÁN</v>
          </cell>
        </row>
      </sheetData>
      <sheetData sheetId="9556">
        <row r="9">
          <cell r="A9" t="str">
            <v>A</v>
          </cell>
        </row>
      </sheetData>
      <sheetData sheetId="9557">
        <row r="9">
          <cell r="A9" t="str">
            <v>A</v>
          </cell>
        </row>
      </sheetData>
      <sheetData sheetId="9558">
        <row r="4">
          <cell r="A4" t="str">
            <v>BẢNG TÍNH TOÁN, ĐO BÓC KHỐI LƯỢNG HOÀN THÀNH ĐƯA VÀO QUYẾT TOÁN</v>
          </cell>
        </row>
      </sheetData>
      <sheetData sheetId="9559">
        <row r="4">
          <cell r="A4" t="str">
            <v>BẢNG TÍNH TOÁN, ĐO BÓC KHỐI LƯỢNG HOÀN THÀNH ĐƯA VÀO QUYẾT TOÁN</v>
          </cell>
        </row>
      </sheetData>
      <sheetData sheetId="9560">
        <row r="9">
          <cell r="A9" t="str">
            <v>A</v>
          </cell>
        </row>
      </sheetData>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ow r="9">
          <cell r="A9" t="str">
            <v>A</v>
          </cell>
        </row>
      </sheetData>
      <sheetData sheetId="9571">
        <row r="9">
          <cell r="A9" t="str">
            <v>A</v>
          </cell>
        </row>
      </sheetData>
      <sheetData sheetId="9572" refreshError="1"/>
      <sheetData sheetId="9573" refreshError="1"/>
      <sheetData sheetId="9574" refreshError="1"/>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ow r="9">
          <cell r="A9" t="str">
            <v>A</v>
          </cell>
        </row>
      </sheetData>
      <sheetData sheetId="9591" refreshError="1"/>
      <sheetData sheetId="9592" refreshError="1"/>
      <sheetData sheetId="9593" refreshError="1"/>
      <sheetData sheetId="9594" refreshError="1"/>
      <sheetData sheetId="9595"/>
      <sheetData sheetId="9596"/>
      <sheetData sheetId="9597">
        <row r="9">
          <cell r="A9" t="str">
            <v>A</v>
          </cell>
        </row>
      </sheetData>
      <sheetData sheetId="9598">
        <row r="9">
          <cell r="A9" t="str">
            <v>A</v>
          </cell>
        </row>
      </sheetData>
      <sheetData sheetId="9599"/>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ow r="9">
          <cell r="A9" t="str">
            <v>A</v>
          </cell>
        </row>
      </sheetData>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sheetData sheetId="9756" refreshError="1"/>
      <sheetData sheetId="9757" refreshError="1"/>
      <sheetData sheetId="9758" refreshError="1"/>
      <sheetData sheetId="9759" refreshError="1"/>
      <sheetData sheetId="9760" refreshError="1"/>
      <sheetData sheetId="9761" refreshError="1"/>
      <sheetData sheetId="9762"/>
      <sheetData sheetId="9763"/>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sheetData sheetId="9814"/>
      <sheetData sheetId="9815"/>
      <sheetData sheetId="9816"/>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sheetData sheetId="9831"/>
      <sheetData sheetId="9832"/>
      <sheetData sheetId="9833"/>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sheetData sheetId="9843"/>
      <sheetData sheetId="9844"/>
      <sheetData sheetId="9845"/>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sheetData sheetId="9911"/>
      <sheetData sheetId="9912"/>
      <sheetData sheetId="9913"/>
      <sheetData sheetId="9914"/>
      <sheetData sheetId="9915"/>
      <sheetData sheetId="9916"/>
      <sheetData sheetId="9917"/>
      <sheetData sheetId="9918"/>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sheetData sheetId="10095"/>
      <sheetData sheetId="10096"/>
      <sheetData sheetId="10097"/>
      <sheetData sheetId="10098"/>
      <sheetData sheetId="10099"/>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sheetData sheetId="10105">
        <row r="9">
          <cell r="A9" t="str">
            <v>A</v>
          </cell>
        </row>
      </sheetData>
      <sheetData sheetId="10106"/>
      <sheetData sheetId="10107"/>
      <sheetData sheetId="10108"/>
      <sheetData sheetId="10109">
        <row r="9">
          <cell r="A9" t="str">
            <v>A</v>
          </cell>
        </row>
      </sheetData>
      <sheetData sheetId="10110"/>
      <sheetData sheetId="10111"/>
      <sheetData sheetId="10112"/>
      <sheetData sheetId="10113"/>
      <sheetData sheetId="10114"/>
      <sheetData sheetId="10115">
        <row r="9">
          <cell r="A9" t="str">
            <v>A</v>
          </cell>
        </row>
      </sheetData>
      <sheetData sheetId="10116">
        <row r="9">
          <cell r="A9" t="str">
            <v>A</v>
          </cell>
        </row>
      </sheetData>
      <sheetData sheetId="10117">
        <row r="9">
          <cell r="A9" t="str">
            <v>A</v>
          </cell>
        </row>
      </sheetData>
      <sheetData sheetId="10118"/>
      <sheetData sheetId="10119"/>
      <sheetData sheetId="10120">
        <row r="9">
          <cell r="A9" t="str">
            <v>A</v>
          </cell>
        </row>
      </sheetData>
      <sheetData sheetId="10121"/>
      <sheetData sheetId="10122">
        <row r="9">
          <cell r="A9" t="str">
            <v>A</v>
          </cell>
        </row>
      </sheetData>
      <sheetData sheetId="10123">
        <row r="9">
          <cell r="A9" t="str">
            <v>A</v>
          </cell>
        </row>
      </sheetData>
      <sheetData sheetId="10124"/>
      <sheetData sheetId="10125"/>
      <sheetData sheetId="10126"/>
      <sheetData sheetId="10127"/>
      <sheetData sheetId="10128">
        <row r="9">
          <cell r="A9" t="str">
            <v>A</v>
          </cell>
        </row>
      </sheetData>
      <sheetData sheetId="10129">
        <row r="9">
          <cell r="A9" t="str">
            <v>A</v>
          </cell>
        </row>
      </sheetData>
      <sheetData sheetId="10130"/>
      <sheetData sheetId="10131"/>
      <sheetData sheetId="10132"/>
      <sheetData sheetId="10133"/>
      <sheetData sheetId="10134"/>
      <sheetData sheetId="10135"/>
      <sheetData sheetId="10136"/>
      <sheetData sheetId="10137">
        <row r="9">
          <cell r="A9" t="str">
            <v>A</v>
          </cell>
        </row>
      </sheetData>
      <sheetData sheetId="10138">
        <row r="9">
          <cell r="A9" t="str">
            <v>A</v>
          </cell>
        </row>
      </sheetData>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row r="9">
          <cell r="A9" t="str">
            <v>A</v>
          </cell>
        </row>
      </sheetData>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row r="9">
          <cell r="A9" t="str">
            <v>A</v>
          </cell>
        </row>
      </sheetData>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row r="9">
          <cell r="A9" t="str">
            <v>A</v>
          </cell>
        </row>
      </sheetData>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sheetData sheetId="10283"/>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sheetData sheetId="10312">
        <row r="9">
          <cell r="A9" t="str">
            <v>A</v>
          </cell>
        </row>
      </sheetData>
      <sheetData sheetId="10313"/>
      <sheetData sheetId="10314"/>
      <sheetData sheetId="10315">
        <row r="9">
          <cell r="A9" t="str">
            <v>A</v>
          </cell>
        </row>
      </sheetData>
      <sheetData sheetId="10316">
        <row r="9">
          <cell r="A9" t="str">
            <v>A</v>
          </cell>
        </row>
      </sheetData>
      <sheetData sheetId="10317"/>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sheetData sheetId="10369">
        <row r="9">
          <cell r="A9" t="str">
            <v>A</v>
          </cell>
        </row>
      </sheetData>
      <sheetData sheetId="10370">
        <row r="9">
          <cell r="A9" t="str">
            <v>A</v>
          </cell>
        </row>
      </sheetData>
      <sheetData sheetId="10371">
        <row r="9">
          <cell r="A9" t="str">
            <v>A</v>
          </cell>
        </row>
      </sheetData>
      <sheetData sheetId="10372"/>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sheetData sheetId="10391">
        <row r="9">
          <cell r="A9" t="str">
            <v>A</v>
          </cell>
        </row>
      </sheetData>
      <sheetData sheetId="10392"/>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sheetData sheetId="10402">
        <row r="9">
          <cell r="A9" t="str">
            <v>A</v>
          </cell>
        </row>
      </sheetData>
      <sheetData sheetId="10403"/>
      <sheetData sheetId="10404"/>
      <sheetData sheetId="10405"/>
      <sheetData sheetId="10406"/>
      <sheetData sheetId="10407"/>
      <sheetData sheetId="10408"/>
      <sheetData sheetId="10409">
        <row r="9">
          <cell r="A9" t="str">
            <v>A</v>
          </cell>
        </row>
      </sheetData>
      <sheetData sheetId="10410">
        <row r="9">
          <cell r="A9" t="str">
            <v>A</v>
          </cell>
        </row>
      </sheetData>
      <sheetData sheetId="10411">
        <row r="9">
          <cell r="A9" t="str">
            <v>A</v>
          </cell>
        </row>
      </sheetData>
      <sheetData sheetId="10412"/>
      <sheetData sheetId="10413">
        <row r="9">
          <cell r="A9" t="str">
            <v>A</v>
          </cell>
        </row>
      </sheetData>
      <sheetData sheetId="10414">
        <row r="9">
          <cell r="A9" t="str">
            <v>A</v>
          </cell>
        </row>
      </sheetData>
      <sheetData sheetId="10415">
        <row r="9">
          <cell r="A9" t="str">
            <v>A</v>
          </cell>
        </row>
      </sheetData>
      <sheetData sheetId="10416"/>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sheetData sheetId="10423"/>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sheetData sheetId="10468"/>
      <sheetData sheetId="10469"/>
      <sheetData sheetId="10470"/>
      <sheetData sheetId="10471"/>
      <sheetData sheetId="10472">
        <row r="9">
          <cell r="A9" t="str">
            <v>A</v>
          </cell>
        </row>
      </sheetData>
      <sheetData sheetId="10473"/>
      <sheetData sheetId="10474"/>
      <sheetData sheetId="10475">
        <row r="9">
          <cell r="A9" t="str">
            <v>A</v>
          </cell>
        </row>
      </sheetData>
      <sheetData sheetId="10476">
        <row r="9">
          <cell r="A9" t="str">
            <v>A</v>
          </cell>
        </row>
      </sheetData>
      <sheetData sheetId="10477"/>
      <sheetData sheetId="10478">
        <row r="9">
          <cell r="A9" t="str">
            <v>A</v>
          </cell>
        </row>
      </sheetData>
      <sheetData sheetId="10479"/>
      <sheetData sheetId="10480">
        <row r="9">
          <cell r="A9" t="str">
            <v>A</v>
          </cell>
        </row>
      </sheetData>
      <sheetData sheetId="10481">
        <row r="9">
          <cell r="A9" t="str">
            <v>A</v>
          </cell>
        </row>
      </sheetData>
      <sheetData sheetId="10482"/>
      <sheetData sheetId="10483">
        <row r="9">
          <cell r="A9" t="str">
            <v>A</v>
          </cell>
        </row>
      </sheetData>
      <sheetData sheetId="10484"/>
      <sheetData sheetId="10485"/>
      <sheetData sheetId="10486"/>
      <sheetData sheetId="10487"/>
      <sheetData sheetId="10488">
        <row r="9">
          <cell r="A9" t="str">
            <v>A</v>
          </cell>
        </row>
      </sheetData>
      <sheetData sheetId="10489"/>
      <sheetData sheetId="10490"/>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sheetData sheetId="10512">
        <row r="9">
          <cell r="A9" t="str">
            <v>A</v>
          </cell>
        </row>
      </sheetData>
      <sheetData sheetId="10513"/>
      <sheetData sheetId="10514"/>
      <sheetData sheetId="10515"/>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sheetData sheetId="10525"/>
      <sheetData sheetId="10526"/>
      <sheetData sheetId="10527"/>
      <sheetData sheetId="10528"/>
      <sheetData sheetId="10529"/>
      <sheetData sheetId="10530"/>
      <sheetData sheetId="10531"/>
      <sheetData sheetId="10532"/>
      <sheetData sheetId="10533">
        <row r="9">
          <cell r="A9" t="str">
            <v>A</v>
          </cell>
        </row>
      </sheetData>
      <sheetData sheetId="10534"/>
      <sheetData sheetId="10535"/>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sheetData sheetId="10544">
        <row r="9">
          <cell r="A9" t="str">
            <v>A</v>
          </cell>
        </row>
      </sheetData>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sheetData sheetId="10572"/>
      <sheetData sheetId="10573"/>
      <sheetData sheetId="10574"/>
      <sheetData sheetId="10575"/>
      <sheetData sheetId="10576"/>
      <sheetData sheetId="10577"/>
      <sheetData sheetId="10578"/>
      <sheetData sheetId="10579"/>
      <sheetData sheetId="10580"/>
      <sheetData sheetId="10581">
        <row r="9">
          <cell r="A9" t="str">
            <v>A</v>
          </cell>
        </row>
      </sheetData>
      <sheetData sheetId="10582"/>
      <sheetData sheetId="10583"/>
      <sheetData sheetId="10584">
        <row r="9">
          <cell r="A9" t="str">
            <v>A</v>
          </cell>
        </row>
      </sheetData>
      <sheetData sheetId="10585">
        <row r="9">
          <cell r="A9" t="str">
            <v>A</v>
          </cell>
        </row>
      </sheetData>
      <sheetData sheetId="10586"/>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sheetData sheetId="10594">
        <row r="9">
          <cell r="A9" t="str">
            <v>A</v>
          </cell>
        </row>
      </sheetData>
      <sheetData sheetId="10595">
        <row r="9">
          <cell r="A9" t="str">
            <v>A</v>
          </cell>
        </row>
      </sheetData>
      <sheetData sheetId="10596">
        <row r="9">
          <cell r="A9" t="str">
            <v>A</v>
          </cell>
        </row>
      </sheetData>
      <sheetData sheetId="10597"/>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sheetData sheetId="10610"/>
      <sheetData sheetId="10611"/>
      <sheetData sheetId="10612">
        <row r="9">
          <cell r="A9" t="str">
            <v>A</v>
          </cell>
        </row>
      </sheetData>
      <sheetData sheetId="10613"/>
      <sheetData sheetId="10614">
        <row r="9">
          <cell r="A9" t="str">
            <v>A</v>
          </cell>
        </row>
      </sheetData>
      <sheetData sheetId="10615"/>
      <sheetData sheetId="10616"/>
      <sheetData sheetId="10617">
        <row r="9">
          <cell r="A9" t="str">
            <v>A</v>
          </cell>
        </row>
      </sheetData>
      <sheetData sheetId="10618">
        <row r="9">
          <cell r="A9" t="str">
            <v>A</v>
          </cell>
        </row>
      </sheetData>
      <sheetData sheetId="10619"/>
      <sheetData sheetId="10620"/>
      <sheetData sheetId="10621"/>
      <sheetData sheetId="10622"/>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sheetData sheetId="10635"/>
      <sheetData sheetId="10636">
        <row r="9">
          <cell r="A9" t="str">
            <v>A</v>
          </cell>
        </row>
      </sheetData>
      <sheetData sheetId="10637">
        <row r="9">
          <cell r="A9" t="str">
            <v>A</v>
          </cell>
        </row>
      </sheetData>
      <sheetData sheetId="10638"/>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sheetData sheetId="10646">
        <row r="9">
          <cell r="A9" t="str">
            <v>A</v>
          </cell>
        </row>
      </sheetData>
      <sheetData sheetId="10647"/>
      <sheetData sheetId="10648">
        <row r="9">
          <cell r="A9" t="str">
            <v>A</v>
          </cell>
        </row>
      </sheetData>
      <sheetData sheetId="10649">
        <row r="9">
          <cell r="A9" t="str">
            <v>A</v>
          </cell>
        </row>
      </sheetData>
      <sheetData sheetId="10650"/>
      <sheetData sheetId="10651"/>
      <sheetData sheetId="10652"/>
      <sheetData sheetId="10653">
        <row r="9">
          <cell r="A9" t="str">
            <v>A</v>
          </cell>
        </row>
      </sheetData>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row r="9">
          <cell r="A9" t="str">
            <v>A</v>
          </cell>
        </row>
      </sheetData>
      <sheetData sheetId="10673"/>
      <sheetData sheetId="10674"/>
      <sheetData sheetId="10675"/>
      <sheetData sheetId="10676"/>
      <sheetData sheetId="10677"/>
      <sheetData sheetId="10678"/>
      <sheetData sheetId="10679"/>
      <sheetData sheetId="10680"/>
      <sheetData sheetId="10681"/>
      <sheetData sheetId="10682"/>
      <sheetData sheetId="10683"/>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ow r="9">
          <cell r="A9" t="str">
            <v>A</v>
          </cell>
        </row>
      </sheetData>
      <sheetData sheetId="10695"/>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sheetData sheetId="10758"/>
      <sheetData sheetId="10759"/>
      <sheetData sheetId="10760"/>
      <sheetData sheetId="10761">
        <row r="9">
          <cell r="A9" t="str">
            <v>A</v>
          </cell>
        </row>
      </sheetData>
      <sheetData sheetId="10762">
        <row r="9">
          <cell r="A9" t="str">
            <v>A</v>
          </cell>
        </row>
      </sheetData>
      <sheetData sheetId="10763"/>
      <sheetData sheetId="10764"/>
      <sheetData sheetId="10765"/>
      <sheetData sheetId="10766"/>
      <sheetData sheetId="10767"/>
      <sheetData sheetId="10768"/>
      <sheetData sheetId="10769"/>
      <sheetData sheetId="10770">
        <row r="9">
          <cell r="A9" t="str">
            <v>A</v>
          </cell>
        </row>
      </sheetData>
      <sheetData sheetId="10771"/>
      <sheetData sheetId="10772">
        <row r="9">
          <cell r="A9" t="str">
            <v>A</v>
          </cell>
        </row>
      </sheetData>
      <sheetData sheetId="10773">
        <row r="9">
          <cell r="A9" t="str">
            <v>A</v>
          </cell>
        </row>
      </sheetData>
      <sheetData sheetId="10774">
        <row r="9">
          <cell r="A9" t="str">
            <v>A</v>
          </cell>
        </row>
      </sheetData>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sheetData sheetId="10805"/>
      <sheetData sheetId="10806"/>
      <sheetData sheetId="10807"/>
      <sheetData sheetId="10808"/>
      <sheetData sheetId="10809"/>
      <sheetData sheetId="10810"/>
      <sheetData sheetId="10811">
        <row r="9">
          <cell r="A9" t="str">
            <v>A</v>
          </cell>
        </row>
      </sheetData>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row r="9">
          <cell r="A9" t="str">
            <v>A</v>
          </cell>
        </row>
      </sheetData>
      <sheetData sheetId="10831">
        <row r="9">
          <cell r="A9" t="str">
            <v>A</v>
          </cell>
        </row>
      </sheetData>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row r="9">
          <cell r="A9" t="str">
            <v>A</v>
          </cell>
        </row>
      </sheetData>
      <sheetData sheetId="10947">
        <row r="9">
          <cell r="A9" t="str">
            <v>A</v>
          </cell>
        </row>
      </sheetData>
      <sheetData sheetId="10948"/>
      <sheetData sheetId="10949">
        <row r="9">
          <cell r="A9" t="str">
            <v>A</v>
          </cell>
        </row>
      </sheetData>
      <sheetData sheetId="10950">
        <row r="9">
          <cell r="A9" t="str">
            <v>A</v>
          </cell>
        </row>
      </sheetData>
      <sheetData sheetId="10951"/>
      <sheetData sheetId="10952"/>
      <sheetData sheetId="10953"/>
      <sheetData sheetId="10954"/>
      <sheetData sheetId="10955"/>
      <sheetData sheetId="10956"/>
      <sheetData sheetId="10957"/>
      <sheetData sheetId="10958"/>
      <sheetData sheetId="10959"/>
      <sheetData sheetId="10960"/>
      <sheetData sheetId="10961">
        <row r="9">
          <cell r="A9" t="str">
            <v>A</v>
          </cell>
        </row>
      </sheetData>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sheetData sheetId="11070" refreshError="1"/>
      <sheetData sheetId="11071" refreshError="1"/>
      <sheetData sheetId="11072" refreshError="1"/>
      <sheetData sheetId="11073" refreshError="1"/>
      <sheetData sheetId="11074" refreshError="1"/>
      <sheetData sheetId="11075" refreshError="1"/>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refreshError="1"/>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refreshError="1"/>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sheetData sheetId="11282"/>
      <sheetData sheetId="11283"/>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sheetData sheetId="11297"/>
      <sheetData sheetId="11298"/>
      <sheetData sheetId="11299"/>
      <sheetData sheetId="11300"/>
      <sheetData sheetId="11301"/>
      <sheetData sheetId="11302"/>
      <sheetData sheetId="11303"/>
      <sheetData sheetId="11304"/>
      <sheetData sheetId="11305">
        <row r="9">
          <cell r="A9" t="str">
            <v>A</v>
          </cell>
        </row>
      </sheetData>
      <sheetData sheetId="11306">
        <row r="9">
          <cell r="A9" t="str">
            <v>A</v>
          </cell>
        </row>
      </sheetData>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refreshError="1"/>
      <sheetData sheetId="11356" refreshError="1"/>
      <sheetData sheetId="11357" refreshError="1"/>
      <sheetData sheetId="11358" refreshError="1"/>
      <sheetData sheetId="11359" refreshError="1"/>
      <sheetData sheetId="11360">
        <row r="9">
          <cell r="A9" t="str">
            <v>A</v>
          </cell>
        </row>
      </sheetData>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sheetData sheetId="11369"/>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sheetData sheetId="11472"/>
      <sheetData sheetId="11473"/>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sheetData sheetId="11493"/>
      <sheetData sheetId="11494" refreshError="1"/>
      <sheetData sheetId="11495" refreshError="1"/>
      <sheetData sheetId="11496" refreshError="1"/>
      <sheetData sheetId="11497" refreshError="1"/>
      <sheetData sheetId="11498" refreshError="1"/>
      <sheetData sheetId="11499" refreshError="1"/>
      <sheetData sheetId="11500"/>
      <sheetData sheetId="11501"/>
      <sheetData sheetId="11502"/>
      <sheetData sheetId="11503"/>
      <sheetData sheetId="11504"/>
      <sheetData sheetId="11505"/>
      <sheetData sheetId="11506"/>
      <sheetData sheetId="11507"/>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sheetData sheetId="11530"/>
      <sheetData sheetId="11531"/>
      <sheetData sheetId="11532"/>
      <sheetData sheetId="11533"/>
      <sheetData sheetId="11534"/>
      <sheetData sheetId="11535"/>
      <sheetData sheetId="11536"/>
      <sheetData sheetId="11537"/>
      <sheetData sheetId="11538"/>
      <sheetData sheetId="11539" refreshError="1"/>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Overview"/>
      <sheetName val="Visibility"/>
      <sheetName val="TD sales"/>
      <sheetName val="Notes to Consumption Charts"/>
      <sheetName val="Quarterly Consumption"/>
      <sheetName val="MAT Quarterly Consumption"/>
      <sheetName val="Consumption-Qtrly"/>
      <sheetName val="Consumption-MAT"/>
      <sheetName val="MAT Data (2008)"/>
      <sheetName val="MAT 2008"/>
      <sheetName val="2008 Assumptions"/>
      <sheetName val="Brand assumption"/>
      <sheetName val="Trends"/>
      <sheetName val="Sell-Out"/>
      <sheetName val="Rolling F'Cast P&amp;L"/>
      <sheetName val="Risks &amp; Opportunities Mkt"/>
      <sheetName val="Minutes of previous TC"/>
      <sheetName val="AOB"/>
      <sheetName val="Vaca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C3">
            <v>37987</v>
          </cell>
          <cell r="D3">
            <v>38018</v>
          </cell>
          <cell r="E3">
            <v>38047</v>
          </cell>
          <cell r="F3">
            <v>38078</v>
          </cell>
          <cell r="G3">
            <v>38108</v>
          </cell>
          <cell r="H3">
            <v>38139</v>
          </cell>
          <cell r="I3">
            <v>38169</v>
          </cell>
          <cell r="J3">
            <v>38200</v>
          </cell>
          <cell r="K3">
            <v>38231</v>
          </cell>
          <cell r="L3">
            <v>38261</v>
          </cell>
          <cell r="M3">
            <v>38292</v>
          </cell>
          <cell r="N3">
            <v>38322</v>
          </cell>
          <cell r="O3">
            <v>38353</v>
          </cell>
          <cell r="P3">
            <v>38384</v>
          </cell>
          <cell r="Q3">
            <v>38412</v>
          </cell>
          <cell r="R3">
            <v>38443</v>
          </cell>
          <cell r="S3">
            <v>38473</v>
          </cell>
          <cell r="T3">
            <v>38504</v>
          </cell>
          <cell r="U3">
            <v>38534</v>
          </cell>
          <cell r="V3">
            <v>38565</v>
          </cell>
          <cell r="W3">
            <v>38596</v>
          </cell>
          <cell r="X3">
            <v>38626</v>
          </cell>
          <cell r="Y3">
            <v>38657</v>
          </cell>
          <cell r="Z3">
            <v>38687</v>
          </cell>
          <cell r="AA3">
            <v>38718</v>
          </cell>
          <cell r="AB3">
            <v>38749</v>
          </cell>
          <cell r="AC3">
            <v>38777</v>
          </cell>
          <cell r="AD3">
            <v>38808</v>
          </cell>
          <cell r="AE3">
            <v>38838</v>
          </cell>
          <cell r="AF3">
            <v>38869</v>
          </cell>
          <cell r="AG3">
            <v>38899</v>
          </cell>
          <cell r="AH3">
            <v>38930</v>
          </cell>
          <cell r="AI3">
            <v>38961</v>
          </cell>
          <cell r="AJ3">
            <v>38991</v>
          </cell>
          <cell r="AK3">
            <v>39022</v>
          </cell>
          <cell r="AL3">
            <v>39052</v>
          </cell>
          <cell r="AM3">
            <v>39083</v>
          </cell>
          <cell r="AN3">
            <v>39114</v>
          </cell>
          <cell r="AO3">
            <v>39142</v>
          </cell>
          <cell r="AP3">
            <v>39173</v>
          </cell>
          <cell r="AQ3">
            <v>39203</v>
          </cell>
          <cell r="AR3">
            <v>39234</v>
          </cell>
          <cell r="AS3">
            <v>39264</v>
          </cell>
          <cell r="AT3">
            <v>39295</v>
          </cell>
          <cell r="AU3">
            <v>39326</v>
          </cell>
          <cell r="AV3">
            <v>39356</v>
          </cell>
          <cell r="AW3">
            <v>39387</v>
          </cell>
          <cell r="AX3">
            <v>39417</v>
          </cell>
          <cell r="AY3">
            <v>39448</v>
          </cell>
          <cell r="AZ3">
            <v>39479</v>
          </cell>
          <cell r="BA3">
            <v>39508</v>
          </cell>
          <cell r="BB3">
            <v>39539</v>
          </cell>
          <cell r="BC3">
            <v>39569</v>
          </cell>
          <cell r="BD3">
            <v>39600</v>
          </cell>
          <cell r="BE3">
            <v>39630</v>
          </cell>
          <cell r="BF3">
            <v>39661</v>
          </cell>
          <cell r="BG3">
            <v>39692</v>
          </cell>
          <cell r="BH3">
            <v>39722</v>
          </cell>
          <cell r="BI3">
            <v>39753</v>
          </cell>
          <cell r="BJ3">
            <v>39783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A"/>
      <sheetName val="Deal Summary"/>
      <sheetName val="Version Index"/>
      <sheetName val="Costing &gt;&gt;"/>
      <sheetName val="MDC rate card"/>
      <sheetName val="Resource Planv7"/>
      <sheetName val="Indirect Tax"/>
      <sheetName val="FX_rate"/>
      <sheetName val="Resource Plan 20080123 3.31"/>
      <sheetName val="Resource Details"/>
      <sheetName val="Deployment Plan 20080123"/>
      <sheetName val="Resource-Headcount"/>
      <sheetName val="Payroll and Benefits"/>
      <sheetName val="PD&amp;S Transfer Costs"/>
      <sheetName val="GS-Country Transfer Costs"/>
      <sheetName val="Loaded Payroll"/>
      <sheetName val="DNP FTE Costs Input"/>
      <sheetName val="DNP Costs Report"/>
      <sheetName val="Reimbursement calcs"/>
      <sheetName val="Reimbursement Costs Input"/>
      <sheetName val="Reimbursement Costs Report"/>
      <sheetName val="Other Costs Input"/>
      <sheetName val="Other Costs Report"/>
      <sheetName val="Capital Expenditures"/>
      <sheetName val="Total Costs before Contingency"/>
      <sheetName val="Contingency Costs Input"/>
      <sheetName val="Contingency Costs Report"/>
      <sheetName val="Total Costs"/>
      <sheetName val="Total Hours"/>
      <sheetName val="Cost Per Hour"/>
      <sheetName val="Pricing &gt;&gt;"/>
      <sheetName val="Costs_Billing Structure"/>
      <sheetName val="Billing Milestone(Fees)"/>
      <sheetName val="Billing Milestone(Fees+Reim)"/>
      <sheetName val="Pricing Matrix (USD)"/>
      <sheetName val="Pricing Matrix (EUR)"/>
      <sheetName val="Rate Card"/>
      <sheetName val="Total Billings"/>
      <sheetName val="CTA Link"/>
      <sheetName val="Revenue Recognition"/>
      <sheetName val="Financials &amp; Key Metrics &gt;&gt;"/>
      <sheetName val="Income Statement Summary"/>
      <sheetName val="Target Margin Analysis"/>
      <sheetName val="Key Financial Metric Report"/>
      <sheetName val="Error Checker"/>
      <sheetName val="Tables"/>
      <sheetName val="Formats"/>
      <sheetName val="MAT Data (2008)"/>
    </sheetNames>
    <sheetDataSet>
      <sheetData sheetId="0" refreshError="1"/>
      <sheetData sheetId="1" refreshError="1">
        <row r="27">
          <cell r="D27">
            <v>1.4174500000000001</v>
          </cell>
        </row>
        <row r="29">
          <cell r="D29">
            <v>2.110023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N"/>
      <sheetName val="Ventes"/>
      <sheetName val="arretsfours"/>
      <sheetName val="INV2"/>
      <sheetName val="capacite"/>
      <sheetName val="PRODUCT"/>
      <sheetName val="INV"/>
      <sheetName val="Productivi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BRANCHE CONDITIONNEMENT</v>
          </cell>
        </row>
        <row r="3">
          <cell r="C3" t="str">
            <v>EFFECTIFS MOYENS EQUIVALENTS</v>
          </cell>
        </row>
        <row r="4">
          <cell r="C4" t="str">
            <v>Métier Bouteilles &amp; Pots</v>
          </cell>
        </row>
        <row r="6">
          <cell r="C6" t="str">
            <v>REEL</v>
          </cell>
          <cell r="D6" t="str">
            <v>REEL</v>
          </cell>
          <cell r="E6" t="str">
            <v>REEL</v>
          </cell>
          <cell r="F6" t="str">
            <v>REEL</v>
          </cell>
          <cell r="G6" t="str">
            <v>REEL</v>
          </cell>
          <cell r="H6" t="str">
            <v>REEL</v>
          </cell>
          <cell r="I6" t="str">
            <v>REEL</v>
          </cell>
          <cell r="J6" t="str">
            <v>REEL</v>
          </cell>
          <cell r="K6" t="str">
            <v>REEL</v>
          </cell>
          <cell r="L6" t="str">
            <v>REEL</v>
          </cell>
          <cell r="M6" t="str">
            <v>REEL</v>
          </cell>
          <cell r="N6" t="str">
            <v>REEL</v>
          </cell>
          <cell r="O6" t="str">
            <v>ACTU</v>
          </cell>
          <cell r="P6" t="str">
            <v>PLAN</v>
          </cell>
          <cell r="Q6" t="str">
            <v>PLAN</v>
          </cell>
          <cell r="R6" t="str">
            <v>PLAN</v>
          </cell>
        </row>
        <row r="7">
          <cell r="C7">
            <v>1990</v>
          </cell>
          <cell r="D7">
            <v>1991</v>
          </cell>
          <cell r="E7">
            <v>1992</v>
          </cell>
          <cell r="F7">
            <v>1993</v>
          </cell>
          <cell r="G7">
            <v>1994</v>
          </cell>
          <cell r="H7">
            <v>1995</v>
          </cell>
          <cell r="I7">
            <v>1996</v>
          </cell>
          <cell r="J7">
            <v>1997</v>
          </cell>
          <cell r="K7">
            <v>1998</v>
          </cell>
          <cell r="L7">
            <v>1999</v>
          </cell>
          <cell r="M7">
            <v>2000</v>
          </cell>
          <cell r="N7">
            <v>2001</v>
          </cell>
          <cell r="O7">
            <v>2002</v>
          </cell>
          <cell r="P7">
            <v>2003</v>
          </cell>
          <cell r="Q7">
            <v>2004</v>
          </cell>
          <cell r="R7">
            <v>2005</v>
          </cell>
        </row>
        <row r="9">
          <cell r="B9" t="str">
            <v>S.G.E.</v>
          </cell>
          <cell r="C9">
            <v>3122</v>
          </cell>
          <cell r="D9">
            <v>3071</v>
          </cell>
          <cell r="E9">
            <v>3114</v>
          </cell>
          <cell r="F9">
            <v>2954</v>
          </cell>
          <cell r="G9">
            <v>2812</v>
          </cell>
          <cell r="H9">
            <v>2592</v>
          </cell>
          <cell r="I9">
            <v>2540</v>
          </cell>
          <cell r="J9">
            <v>2415</v>
          </cell>
          <cell r="K9">
            <v>2365</v>
          </cell>
          <cell r="L9">
            <v>2288</v>
          </cell>
          <cell r="M9">
            <v>2229</v>
          </cell>
          <cell r="N9">
            <v>2234</v>
          </cell>
          <cell r="O9">
            <v>2221.1</v>
          </cell>
          <cell r="P9">
            <v>2164.5</v>
          </cell>
          <cell r="Q9">
            <v>2148.5</v>
          </cell>
          <cell r="R9">
            <v>2113.1999999999998</v>
          </cell>
        </row>
        <row r="11">
          <cell r="B11" t="str">
            <v>V.O.A</v>
          </cell>
          <cell r="C11">
            <v>362</v>
          </cell>
          <cell r="D11">
            <v>375</v>
          </cell>
          <cell r="E11">
            <v>394</v>
          </cell>
          <cell r="F11">
            <v>351</v>
          </cell>
          <cell r="G11">
            <v>360</v>
          </cell>
          <cell r="H11">
            <v>354</v>
          </cell>
          <cell r="I11">
            <v>357</v>
          </cell>
          <cell r="J11">
            <v>344</v>
          </cell>
          <cell r="K11">
            <v>332</v>
          </cell>
          <cell r="L11">
            <v>326</v>
          </cell>
          <cell r="M11">
            <v>326</v>
          </cell>
          <cell r="N11">
            <v>330</v>
          </cell>
          <cell r="O11">
            <v>319</v>
          </cell>
          <cell r="P11">
            <v>306</v>
          </cell>
          <cell r="Q11">
            <v>297</v>
          </cell>
          <cell r="R11">
            <v>293</v>
          </cell>
        </row>
        <row r="13">
          <cell r="B13" t="str">
            <v>VICASA</v>
          </cell>
          <cell r="C13">
            <v>2650</v>
          </cell>
          <cell r="D13">
            <v>2586</v>
          </cell>
          <cell r="E13">
            <v>2475</v>
          </cell>
          <cell r="F13">
            <v>2302</v>
          </cell>
          <cell r="G13">
            <v>2171</v>
          </cell>
          <cell r="H13">
            <v>1941</v>
          </cell>
          <cell r="I13">
            <v>1942</v>
          </cell>
          <cell r="J13">
            <v>1526</v>
          </cell>
          <cell r="K13">
            <v>1584</v>
          </cell>
          <cell r="L13">
            <v>1532</v>
          </cell>
          <cell r="M13">
            <v>1482</v>
          </cell>
          <cell r="N13">
            <v>1384</v>
          </cell>
          <cell r="O13">
            <v>1289.4166666666667</v>
          </cell>
          <cell r="P13">
            <v>1306</v>
          </cell>
          <cell r="Q13">
            <v>1314</v>
          </cell>
          <cell r="R13">
            <v>1297</v>
          </cell>
        </row>
        <row r="15">
          <cell r="B15" t="str">
            <v>OBERLAND</v>
          </cell>
          <cell r="C15">
            <v>0</v>
          </cell>
          <cell r="D15">
            <v>2650</v>
          </cell>
          <cell r="E15">
            <v>2506</v>
          </cell>
          <cell r="F15">
            <v>2217</v>
          </cell>
          <cell r="G15">
            <v>2074</v>
          </cell>
          <cell r="H15">
            <v>1957</v>
          </cell>
          <cell r="I15">
            <v>1820</v>
          </cell>
          <cell r="J15">
            <v>1739</v>
          </cell>
          <cell r="K15">
            <v>1667</v>
          </cell>
          <cell r="L15">
            <v>1610</v>
          </cell>
          <cell r="M15">
            <v>1552</v>
          </cell>
          <cell r="N15">
            <v>1534</v>
          </cell>
          <cell r="O15">
            <v>1528</v>
          </cell>
          <cell r="P15">
            <v>1505</v>
          </cell>
          <cell r="Q15">
            <v>1490</v>
          </cell>
          <cell r="R15">
            <v>1470</v>
          </cell>
        </row>
        <row r="17">
          <cell r="B17" t="str">
            <v>VETRI</v>
          </cell>
          <cell r="C17">
            <v>1215</v>
          </cell>
          <cell r="D17">
            <v>1257</v>
          </cell>
          <cell r="E17">
            <v>1287</v>
          </cell>
          <cell r="F17">
            <v>1170</v>
          </cell>
          <cell r="G17">
            <v>1092</v>
          </cell>
          <cell r="H17">
            <v>1179</v>
          </cell>
          <cell r="I17">
            <v>1210</v>
          </cell>
          <cell r="J17">
            <v>1180</v>
          </cell>
          <cell r="K17">
            <v>1262</v>
          </cell>
          <cell r="L17">
            <v>1269</v>
          </cell>
          <cell r="M17">
            <v>1279</v>
          </cell>
          <cell r="N17">
            <v>1289</v>
          </cell>
          <cell r="O17">
            <v>1275</v>
          </cell>
          <cell r="P17">
            <v>1260</v>
          </cell>
          <cell r="Q17">
            <v>1247.5</v>
          </cell>
          <cell r="R17">
            <v>1241</v>
          </cell>
        </row>
        <row r="19">
          <cell r="B19" t="str">
            <v>MONDEGO</v>
          </cell>
          <cell r="C19">
            <v>183</v>
          </cell>
          <cell r="D19">
            <v>206</v>
          </cell>
          <cell r="E19">
            <v>218</v>
          </cell>
          <cell r="F19">
            <v>216</v>
          </cell>
          <cell r="G19">
            <v>218</v>
          </cell>
          <cell r="H19">
            <v>222</v>
          </cell>
          <cell r="I19">
            <v>240</v>
          </cell>
          <cell r="J19">
            <v>247</v>
          </cell>
          <cell r="K19">
            <v>244.9</v>
          </cell>
          <cell r="L19">
            <v>252.5</v>
          </cell>
          <cell r="M19">
            <v>262</v>
          </cell>
          <cell r="N19">
            <v>269.3</v>
          </cell>
          <cell r="O19">
            <v>275.5</v>
          </cell>
          <cell r="P19">
            <v>271.2</v>
          </cell>
          <cell r="Q19">
            <v>294</v>
          </cell>
          <cell r="R19">
            <v>309.2</v>
          </cell>
        </row>
        <row r="21">
          <cell r="B21" t="str">
            <v>VICSA</v>
          </cell>
          <cell r="C21">
            <v>144.30000000000001</v>
          </cell>
          <cell r="D21">
            <v>136.4</v>
          </cell>
          <cell r="E21">
            <v>111.7</v>
          </cell>
          <cell r="F21">
            <v>114.4</v>
          </cell>
          <cell r="G21">
            <v>105.4</v>
          </cell>
          <cell r="H21">
            <v>123.2</v>
          </cell>
          <cell r="I21">
            <v>116.1</v>
          </cell>
          <cell r="J21">
            <v>108.3</v>
          </cell>
          <cell r="K21">
            <v>112.9</v>
          </cell>
          <cell r="L21">
            <v>111</v>
          </cell>
          <cell r="M21">
            <v>127.34</v>
          </cell>
          <cell r="N21">
            <v>128.82999999999998</v>
          </cell>
          <cell r="O21">
            <v>128</v>
          </cell>
          <cell r="P21">
            <v>118</v>
          </cell>
          <cell r="Q21">
            <v>117</v>
          </cell>
          <cell r="R21">
            <v>117</v>
          </cell>
        </row>
        <row r="24">
          <cell r="B24" t="str">
            <v>B&amp;P Europe</v>
          </cell>
          <cell r="C24">
            <v>7676.3</v>
          </cell>
          <cell r="D24">
            <v>10281.4</v>
          </cell>
          <cell r="E24">
            <v>10105.700000000001</v>
          </cell>
          <cell r="F24">
            <v>9324.4</v>
          </cell>
          <cell r="G24">
            <v>8832.4</v>
          </cell>
          <cell r="H24">
            <v>8368.2000000000007</v>
          </cell>
          <cell r="I24">
            <v>8225.1</v>
          </cell>
          <cell r="J24">
            <v>7559.3</v>
          </cell>
          <cell r="K24">
            <v>7567.7999999999993</v>
          </cell>
          <cell r="L24">
            <v>7388.5</v>
          </cell>
          <cell r="M24">
            <v>7257.34</v>
          </cell>
          <cell r="N24">
            <v>7169.13</v>
          </cell>
          <cell r="O24">
            <v>7036.0166666666664</v>
          </cell>
          <cell r="P24">
            <v>6930.7</v>
          </cell>
          <cell r="Q24">
            <v>6908</v>
          </cell>
          <cell r="R24">
            <v>6840.4</v>
          </cell>
        </row>
        <row r="27">
          <cell r="A27" t="str">
            <v>BRANCHE CONDITIONNEMENT</v>
          </cell>
        </row>
        <row r="29">
          <cell r="C29" t="str">
            <v>PRODUCTION EN KT</v>
          </cell>
        </row>
        <row r="30">
          <cell r="C30" t="str">
            <v>Métier Bouteilles &amp; Pots</v>
          </cell>
        </row>
        <row r="32">
          <cell r="C32" t="str">
            <v>REEL</v>
          </cell>
          <cell r="D32" t="str">
            <v>REEL</v>
          </cell>
          <cell r="E32" t="str">
            <v>REEL</v>
          </cell>
          <cell r="F32" t="str">
            <v>REEL</v>
          </cell>
          <cell r="G32" t="str">
            <v>REEL</v>
          </cell>
          <cell r="H32" t="str">
            <v>REEL</v>
          </cell>
          <cell r="I32" t="str">
            <v>REEL</v>
          </cell>
          <cell r="J32" t="str">
            <v>REEL</v>
          </cell>
          <cell r="K32" t="str">
            <v>REEL</v>
          </cell>
          <cell r="L32" t="str">
            <v>REEL</v>
          </cell>
          <cell r="M32" t="str">
            <v>REEL</v>
          </cell>
          <cell r="N32" t="str">
            <v>REEL</v>
          </cell>
          <cell r="O32" t="str">
            <v>ACTU</v>
          </cell>
          <cell r="P32" t="str">
            <v>PLAN</v>
          </cell>
          <cell r="Q32" t="str">
            <v>PLAN</v>
          </cell>
          <cell r="R32" t="str">
            <v>PLAN</v>
          </cell>
        </row>
        <row r="33">
          <cell r="C33">
            <v>1990</v>
          </cell>
          <cell r="D33">
            <v>1991</v>
          </cell>
          <cell r="E33">
            <v>1992</v>
          </cell>
          <cell r="F33">
            <v>1993</v>
          </cell>
          <cell r="G33">
            <v>1994</v>
          </cell>
          <cell r="H33">
            <v>1995</v>
          </cell>
          <cell r="I33">
            <v>1996</v>
          </cell>
          <cell r="J33">
            <v>1997</v>
          </cell>
          <cell r="K33">
            <v>1998</v>
          </cell>
          <cell r="L33">
            <v>1999</v>
          </cell>
          <cell r="M33">
            <v>2000</v>
          </cell>
          <cell r="N33">
            <v>2001</v>
          </cell>
          <cell r="O33">
            <v>2002</v>
          </cell>
          <cell r="P33">
            <v>2003</v>
          </cell>
          <cell r="Q33">
            <v>2004</v>
          </cell>
          <cell r="R33">
            <v>2005</v>
          </cell>
        </row>
        <row r="35">
          <cell r="B35" t="str">
            <v>S.G.E.</v>
          </cell>
          <cell r="C35">
            <v>1117</v>
          </cell>
          <cell r="D35">
            <v>1170</v>
          </cell>
          <cell r="E35">
            <v>1203</v>
          </cell>
          <cell r="F35">
            <v>1161</v>
          </cell>
          <cell r="G35">
            <v>1151</v>
          </cell>
          <cell r="H35">
            <v>1261</v>
          </cell>
          <cell r="I35">
            <v>1326</v>
          </cell>
          <cell r="J35">
            <v>1425.4</v>
          </cell>
          <cell r="K35">
            <v>1446</v>
          </cell>
          <cell r="L35">
            <v>1453.4</v>
          </cell>
          <cell r="M35">
            <v>1478</v>
          </cell>
          <cell r="N35">
            <v>1477</v>
          </cell>
          <cell r="O35">
            <v>1505</v>
          </cell>
          <cell r="P35">
            <v>1560</v>
          </cell>
          <cell r="Q35">
            <v>1571</v>
          </cell>
          <cell r="R35">
            <v>1600</v>
          </cell>
        </row>
        <row r="37">
          <cell r="B37" t="str">
            <v>V.O.A</v>
          </cell>
          <cell r="C37">
            <v>133</v>
          </cell>
          <cell r="D37">
            <v>146</v>
          </cell>
          <cell r="E37">
            <v>151</v>
          </cell>
          <cell r="F37">
            <v>150</v>
          </cell>
          <cell r="G37">
            <v>160</v>
          </cell>
          <cell r="H37">
            <v>152</v>
          </cell>
          <cell r="I37">
            <v>168</v>
          </cell>
          <cell r="J37">
            <v>161</v>
          </cell>
          <cell r="K37">
            <v>178</v>
          </cell>
          <cell r="L37">
            <v>168</v>
          </cell>
          <cell r="M37">
            <v>174</v>
          </cell>
          <cell r="N37">
            <v>176</v>
          </cell>
          <cell r="O37">
            <v>177</v>
          </cell>
          <cell r="P37">
            <v>166</v>
          </cell>
          <cell r="Q37">
            <v>181</v>
          </cell>
          <cell r="R37">
            <v>163</v>
          </cell>
        </row>
        <row r="39">
          <cell r="B39" t="str">
            <v>VICASA</v>
          </cell>
          <cell r="C39">
            <v>674</v>
          </cell>
          <cell r="D39">
            <v>697</v>
          </cell>
          <cell r="E39">
            <v>660</v>
          </cell>
          <cell r="F39">
            <v>607</v>
          </cell>
          <cell r="G39">
            <v>668</v>
          </cell>
          <cell r="H39">
            <v>683</v>
          </cell>
          <cell r="I39">
            <v>763</v>
          </cell>
          <cell r="J39">
            <v>725</v>
          </cell>
          <cell r="K39">
            <v>763</v>
          </cell>
          <cell r="L39">
            <v>776</v>
          </cell>
          <cell r="M39">
            <v>790.56500000000005</v>
          </cell>
          <cell r="N39">
            <v>805.24199999999996</v>
          </cell>
          <cell r="O39">
            <v>824.33299999999997</v>
          </cell>
          <cell r="P39">
            <v>882.3154839</v>
          </cell>
          <cell r="Q39">
            <v>919.66800000000001</v>
          </cell>
          <cell r="R39">
            <v>910.52800000000002</v>
          </cell>
        </row>
        <row r="41">
          <cell r="B41" t="str">
            <v>OBERLAND</v>
          </cell>
          <cell r="C41">
            <v>0</v>
          </cell>
          <cell r="D41">
            <v>1127</v>
          </cell>
          <cell r="E41">
            <v>1100</v>
          </cell>
          <cell r="F41">
            <v>1009</v>
          </cell>
          <cell r="G41">
            <v>1076</v>
          </cell>
          <cell r="H41">
            <v>1087</v>
          </cell>
          <cell r="I41">
            <v>1087</v>
          </cell>
          <cell r="J41">
            <v>1119</v>
          </cell>
          <cell r="K41">
            <v>1086</v>
          </cell>
          <cell r="L41">
            <v>1095</v>
          </cell>
          <cell r="M41">
            <v>1051</v>
          </cell>
          <cell r="N41">
            <v>1073.0999999999999</v>
          </cell>
          <cell r="O41">
            <v>1047.0999999999999</v>
          </cell>
          <cell r="P41">
            <v>1070.2</v>
          </cell>
          <cell r="Q41">
            <v>1068.0999999999999</v>
          </cell>
          <cell r="R41">
            <v>1087.4000000000001</v>
          </cell>
        </row>
        <row r="43">
          <cell r="B43" t="str">
            <v>VETRI</v>
          </cell>
          <cell r="C43">
            <v>551</v>
          </cell>
          <cell r="D43">
            <v>560</v>
          </cell>
          <cell r="E43">
            <v>581</v>
          </cell>
          <cell r="F43">
            <v>650</v>
          </cell>
          <cell r="G43">
            <v>694</v>
          </cell>
          <cell r="H43">
            <v>789</v>
          </cell>
          <cell r="I43">
            <v>847</v>
          </cell>
          <cell r="J43">
            <v>824</v>
          </cell>
          <cell r="K43">
            <v>907</v>
          </cell>
          <cell r="L43">
            <v>932.7</v>
          </cell>
          <cell r="M43">
            <v>979</v>
          </cell>
          <cell r="N43">
            <v>1018</v>
          </cell>
          <cell r="O43">
            <v>999</v>
          </cell>
          <cell r="P43">
            <v>1000</v>
          </cell>
          <cell r="Q43">
            <v>1022</v>
          </cell>
          <cell r="R43">
            <v>1026</v>
          </cell>
        </row>
        <row r="45">
          <cell r="B45" t="str">
            <v>MONDEGO</v>
          </cell>
          <cell r="C45">
            <v>46.286999999999999</v>
          </cell>
          <cell r="D45">
            <v>57.542999999999999</v>
          </cell>
          <cell r="E45">
            <v>71.558999999999997</v>
          </cell>
          <cell r="F45">
            <v>76.186999999999998</v>
          </cell>
          <cell r="G45">
            <v>94.2</v>
          </cell>
          <cell r="H45">
            <v>109.8</v>
          </cell>
          <cell r="I45">
            <v>122.4</v>
          </cell>
          <cell r="J45">
            <v>137.4</v>
          </cell>
          <cell r="K45">
            <v>140.6</v>
          </cell>
          <cell r="L45">
            <v>146.9</v>
          </cell>
          <cell r="M45">
            <v>163.37700000000001</v>
          </cell>
          <cell r="N45">
            <v>167.7</v>
          </cell>
          <cell r="O45">
            <v>168</v>
          </cell>
          <cell r="P45">
            <v>170.1</v>
          </cell>
          <cell r="Q45">
            <v>190.9</v>
          </cell>
          <cell r="R45">
            <v>197.7</v>
          </cell>
        </row>
        <row r="47">
          <cell r="B47" t="str">
            <v>VICSA</v>
          </cell>
          <cell r="C47">
            <v>28.3</v>
          </cell>
          <cell r="D47">
            <v>30.4</v>
          </cell>
          <cell r="E47">
            <v>22.6</v>
          </cell>
          <cell r="F47">
            <v>24.9</v>
          </cell>
          <cell r="G47">
            <v>24.6</v>
          </cell>
          <cell r="H47">
            <v>33</v>
          </cell>
          <cell r="I47">
            <v>35.200000000000003</v>
          </cell>
          <cell r="J47">
            <v>29.3</v>
          </cell>
          <cell r="K47">
            <v>32.700000000000003</v>
          </cell>
          <cell r="L47">
            <v>34.618000000000002</v>
          </cell>
          <cell r="M47">
            <v>35.972000000000001</v>
          </cell>
          <cell r="N47">
            <v>36.866</v>
          </cell>
          <cell r="O47">
            <v>37.579258908570935</v>
          </cell>
          <cell r="P47">
            <v>38.030999999999999</v>
          </cell>
          <cell r="Q47">
            <v>37.217463044595419</v>
          </cell>
          <cell r="R47">
            <v>38.210519514092248</v>
          </cell>
        </row>
        <row r="50">
          <cell r="B50" t="str">
            <v>B&amp;P Europe</v>
          </cell>
          <cell r="C50">
            <v>2549.587</v>
          </cell>
          <cell r="D50">
            <v>3787.9430000000002</v>
          </cell>
          <cell r="E50">
            <v>3789.1590000000001</v>
          </cell>
          <cell r="F50">
            <v>3678.087</v>
          </cell>
          <cell r="G50">
            <v>3867.7999999999997</v>
          </cell>
          <cell r="H50">
            <v>4114.8</v>
          </cell>
          <cell r="I50">
            <v>4348.5999999999995</v>
          </cell>
          <cell r="J50">
            <v>4421.0999999999995</v>
          </cell>
          <cell r="K50">
            <v>4553.3</v>
          </cell>
          <cell r="L50">
            <v>4606.6180000000004</v>
          </cell>
          <cell r="M50">
            <v>4671.9140000000007</v>
          </cell>
          <cell r="N50">
            <v>4753.9080000000004</v>
          </cell>
          <cell r="O50">
            <v>4758.0122589085713</v>
          </cell>
          <cell r="P50">
            <v>4886.6464839</v>
          </cell>
          <cell r="Q50">
            <v>4989.8854630445949</v>
          </cell>
          <cell r="R50">
            <v>5022.8385195140918</v>
          </cell>
        </row>
        <row r="53">
          <cell r="A53" t="str">
            <v>BRANCHE CONDITIONNEMENT</v>
          </cell>
        </row>
        <row r="55">
          <cell r="C55" t="str">
            <v>PRODUCTIVITE en Tonnes / Agent</v>
          </cell>
        </row>
        <row r="56">
          <cell r="C56" t="str">
            <v>Métier Bouteilles &amp; Pots</v>
          </cell>
        </row>
        <row r="58">
          <cell r="C58" t="str">
            <v>REEL</v>
          </cell>
          <cell r="D58" t="str">
            <v>REEL</v>
          </cell>
          <cell r="E58" t="str">
            <v>REEL</v>
          </cell>
          <cell r="F58" t="str">
            <v>REEL</v>
          </cell>
          <cell r="G58" t="str">
            <v>REEL</v>
          </cell>
          <cell r="H58" t="str">
            <v>REEL</v>
          </cell>
          <cell r="I58" t="str">
            <v>REEL</v>
          </cell>
          <cell r="J58" t="str">
            <v>REEL</v>
          </cell>
          <cell r="K58" t="str">
            <v>REEL</v>
          </cell>
          <cell r="L58" t="str">
            <v>REEL</v>
          </cell>
          <cell r="M58" t="str">
            <v>REEL</v>
          </cell>
          <cell r="N58" t="str">
            <v>REEL</v>
          </cell>
          <cell r="O58" t="str">
            <v>ACTU</v>
          </cell>
          <cell r="P58" t="str">
            <v>PLAN</v>
          </cell>
          <cell r="Q58" t="str">
            <v>PLAN</v>
          </cell>
          <cell r="R58" t="str">
            <v>PLAN</v>
          </cell>
        </row>
        <row r="59">
          <cell r="C59">
            <v>1990</v>
          </cell>
          <cell r="D59">
            <v>1991</v>
          </cell>
          <cell r="E59">
            <v>1992</v>
          </cell>
          <cell r="F59">
            <v>1993</v>
          </cell>
          <cell r="G59">
            <v>1994</v>
          </cell>
          <cell r="H59">
            <v>1995</v>
          </cell>
          <cell r="I59">
            <v>1996</v>
          </cell>
          <cell r="J59">
            <v>1997</v>
          </cell>
          <cell r="K59">
            <v>1998</v>
          </cell>
          <cell r="L59">
            <v>1999</v>
          </cell>
          <cell r="M59">
            <v>2000</v>
          </cell>
          <cell r="N59">
            <v>2001</v>
          </cell>
          <cell r="O59">
            <v>2002</v>
          </cell>
          <cell r="P59">
            <v>2003</v>
          </cell>
          <cell r="Q59">
            <v>2004</v>
          </cell>
          <cell r="R59">
            <v>2005</v>
          </cell>
        </row>
        <row r="61">
          <cell r="B61" t="str">
            <v>S.G.E.</v>
          </cell>
          <cell r="C61">
            <v>357.78347213324793</v>
          </cell>
          <cell r="D61">
            <v>380.98339303158582</v>
          </cell>
          <cell r="E61">
            <v>386.31984585741816</v>
          </cell>
          <cell r="F61">
            <v>393.02640487474611</v>
          </cell>
          <cell r="G61">
            <v>409.31721194879088</v>
          </cell>
          <cell r="H61">
            <v>486.49691358024694</v>
          </cell>
          <cell r="I61">
            <v>522.04724409448818</v>
          </cell>
          <cell r="J61">
            <v>590.22774327122147</v>
          </cell>
          <cell r="K61">
            <v>611.41649048625789</v>
          </cell>
          <cell r="L61">
            <v>635.22727272727275</v>
          </cell>
          <cell r="M61">
            <v>663.07761327949754</v>
          </cell>
          <cell r="N61">
            <v>661.14592658907793</v>
          </cell>
          <cell r="O61">
            <v>677.59218405294678</v>
          </cell>
          <cell r="P61">
            <v>720.72072072072069</v>
          </cell>
          <cell r="Q61">
            <v>731.20781940888992</v>
          </cell>
          <cell r="R61">
            <v>757.14556123414729</v>
          </cell>
        </row>
        <row r="63">
          <cell r="B63" t="str">
            <v>V.O.A</v>
          </cell>
          <cell r="C63">
            <v>367.40331491712709</v>
          </cell>
          <cell r="D63">
            <v>389.33333333333331</v>
          </cell>
          <cell r="E63">
            <v>383.24873096446697</v>
          </cell>
          <cell r="F63">
            <v>427.35042735042731</v>
          </cell>
          <cell r="G63">
            <v>444.4444444444444</v>
          </cell>
          <cell r="H63">
            <v>429.37853107344631</v>
          </cell>
          <cell r="I63">
            <v>470.58823529411762</v>
          </cell>
          <cell r="J63">
            <v>468.02325581395348</v>
          </cell>
          <cell r="K63">
            <v>536.14457831325296</v>
          </cell>
          <cell r="L63">
            <v>515.3374233128834</v>
          </cell>
          <cell r="M63">
            <v>533.74233128834362</v>
          </cell>
          <cell r="N63">
            <v>533.33333333333337</v>
          </cell>
          <cell r="O63">
            <v>554.858934169279</v>
          </cell>
          <cell r="P63">
            <v>542.48366013071893</v>
          </cell>
          <cell r="Q63">
            <v>609.42760942760947</v>
          </cell>
          <cell r="R63">
            <v>556.31399317406135</v>
          </cell>
        </row>
        <row r="65">
          <cell r="B65" t="str">
            <v>VICASA</v>
          </cell>
          <cell r="C65">
            <v>254.33962264150944</v>
          </cell>
          <cell r="D65">
            <v>269.52822892498068</v>
          </cell>
          <cell r="E65">
            <v>266.66666666666669</v>
          </cell>
          <cell r="F65">
            <v>263.68375325803652</v>
          </cell>
          <cell r="G65">
            <v>307.69230769230774</v>
          </cell>
          <cell r="H65">
            <v>351.88047398248324</v>
          </cell>
          <cell r="I65">
            <v>392.89392378990726</v>
          </cell>
          <cell r="J65">
            <v>475.09829619921362</v>
          </cell>
          <cell r="K65">
            <v>481.69191919191917</v>
          </cell>
          <cell r="L65">
            <v>506.52741514360309</v>
          </cell>
          <cell r="M65">
            <v>533.44466936572201</v>
          </cell>
          <cell r="N65">
            <v>581.82225433526014</v>
          </cell>
          <cell r="O65">
            <v>639.30692173463444</v>
          </cell>
          <cell r="P65">
            <v>675.58612856049001</v>
          </cell>
          <cell r="Q65">
            <v>699.89954337899542</v>
          </cell>
          <cell r="R65">
            <v>702.02621434078651</v>
          </cell>
        </row>
        <row r="67">
          <cell r="B67" t="str">
            <v>OBERLAND</v>
          </cell>
          <cell r="D67">
            <v>425.28301886792451</v>
          </cell>
          <cell r="E67">
            <v>438.9465283320032</v>
          </cell>
          <cell r="F67">
            <v>455.11953089760937</v>
          </cell>
          <cell r="G67">
            <v>518.8042430086789</v>
          </cell>
          <cell r="H67">
            <v>555.44200306591722</v>
          </cell>
          <cell r="I67">
            <v>597.25274725274721</v>
          </cell>
          <cell r="J67">
            <v>643.47326049453716</v>
          </cell>
          <cell r="K67">
            <v>651.46970605878823</v>
          </cell>
          <cell r="L67">
            <v>680.12422360248445</v>
          </cell>
          <cell r="M67">
            <v>677.19072164948454</v>
          </cell>
          <cell r="N67">
            <v>699.54367666232065</v>
          </cell>
          <cell r="O67">
            <v>685.27486910994764</v>
          </cell>
          <cell r="P67">
            <v>711.09634551495014</v>
          </cell>
          <cell r="Q67">
            <v>716.84563758389254</v>
          </cell>
          <cell r="R67">
            <v>739.72789115646265</v>
          </cell>
        </row>
        <row r="69">
          <cell r="B69" t="str">
            <v>VETRI</v>
          </cell>
          <cell r="C69">
            <v>453.49794238683126</v>
          </cell>
          <cell r="D69">
            <v>445.50517104216385</v>
          </cell>
          <cell r="E69">
            <v>451.43745143745144</v>
          </cell>
          <cell r="F69">
            <v>555.55555555555554</v>
          </cell>
          <cell r="G69">
            <v>635.53113553113553</v>
          </cell>
          <cell r="H69">
            <v>669.21119592875323</v>
          </cell>
          <cell r="I69">
            <v>700</v>
          </cell>
          <cell r="J69">
            <v>698.30508474576266</v>
          </cell>
          <cell r="K69">
            <v>718.7004754358162</v>
          </cell>
          <cell r="L69">
            <v>734.98817966903073</v>
          </cell>
          <cell r="M69">
            <v>765.4417513682564</v>
          </cell>
          <cell r="N69">
            <v>789.75950349107836</v>
          </cell>
          <cell r="O69">
            <v>783.52941176470597</v>
          </cell>
          <cell r="P69">
            <v>793.65079365079362</v>
          </cell>
          <cell r="Q69">
            <v>819.23847695390782</v>
          </cell>
          <cell r="R69">
            <v>826.75261885576151</v>
          </cell>
        </row>
        <row r="71">
          <cell r="B71" t="str">
            <v>MONDEGO</v>
          </cell>
          <cell r="C71">
            <v>252.93442622950818</v>
          </cell>
          <cell r="D71">
            <v>279.33495145631065</v>
          </cell>
          <cell r="E71">
            <v>328.25229357798162</v>
          </cell>
          <cell r="F71">
            <v>352.71759259259255</v>
          </cell>
          <cell r="G71">
            <v>432.11009174311926</v>
          </cell>
          <cell r="H71">
            <v>494.59459459459458</v>
          </cell>
          <cell r="I71">
            <v>510</v>
          </cell>
          <cell r="J71">
            <v>556.27530364372467</v>
          </cell>
          <cell r="K71">
            <v>574.11188240097999</v>
          </cell>
          <cell r="L71">
            <v>581.78217821782187</v>
          </cell>
          <cell r="M71">
            <v>623.57633587786268</v>
          </cell>
          <cell r="N71">
            <v>622.72558484961007</v>
          </cell>
          <cell r="O71">
            <v>609.80036297640652</v>
          </cell>
          <cell r="P71">
            <v>627.21238938053102</v>
          </cell>
          <cell r="Q71">
            <v>649.31972789115639</v>
          </cell>
          <cell r="R71">
            <v>639.39197930142302</v>
          </cell>
        </row>
        <row r="73">
          <cell r="B73" t="str">
            <v>VICSA</v>
          </cell>
          <cell r="C73">
            <v>196.11919611919612</v>
          </cell>
          <cell r="D73">
            <v>222.8739002932551</v>
          </cell>
          <cell r="E73">
            <v>202.32766338406446</v>
          </cell>
          <cell r="F73">
            <v>217.65734265734264</v>
          </cell>
          <cell r="G73">
            <v>233.39658444022771</v>
          </cell>
          <cell r="H73">
            <v>267.85714285714283</v>
          </cell>
          <cell r="I73">
            <v>303.18690783807068</v>
          </cell>
          <cell r="J73">
            <v>270.544783010157</v>
          </cell>
          <cell r="K73">
            <v>289.63684676705049</v>
          </cell>
          <cell r="L73">
            <v>311.87387387387389</v>
          </cell>
          <cell r="M73">
            <v>282.4878278624156</v>
          </cell>
          <cell r="N73">
            <v>286.16005588760385</v>
          </cell>
          <cell r="O73">
            <v>293.58796022321042</v>
          </cell>
          <cell r="P73">
            <v>322.29661016949149</v>
          </cell>
          <cell r="Q73">
            <v>318.0979747401318</v>
          </cell>
          <cell r="R73">
            <v>326.58563687258328</v>
          </cell>
        </row>
        <row r="76">
          <cell r="B76" t="str">
            <v>B&amp;P Europe</v>
          </cell>
          <cell r="D76">
            <v>368.42677067325462</v>
          </cell>
          <cell r="E76">
            <v>374.95265048438011</v>
          </cell>
          <cell r="F76">
            <v>394.45830294710652</v>
          </cell>
          <cell r="G76">
            <v>437.91042072369908</v>
          </cell>
          <cell r="H76">
            <v>491.71864917186491</v>
          </cell>
          <cell r="I76">
            <v>528.69873922505496</v>
          </cell>
          <cell r="J76">
            <v>584.85574061090301</v>
          </cell>
          <cell r="K76">
            <v>601.66759163825691</v>
          </cell>
          <cell r="L76">
            <v>623.48487514380463</v>
          </cell>
          <cell r="M76">
            <v>643.75018946335717</v>
          </cell>
          <cell r="N76">
            <v>663.10807587531554</v>
          </cell>
          <cell r="O76">
            <v>676.23663847327032</v>
          </cell>
          <cell r="P76">
            <v>705.07257331871244</v>
          </cell>
          <cell r="Q76">
            <v>722.3343171749558</v>
          </cell>
          <cell r="R76">
            <v>734.29017594206357</v>
          </cell>
        </row>
      </sheetData>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ster"/>
      <sheetName val="Variables"/>
      <sheetName val="2004-05"/>
      <sheetName val="Budget"/>
      <sheetName val="Prior"/>
      <sheetName val="INDIVIDUAL"/>
      <sheetName val="Sheet3"/>
      <sheetName val="Productivite"/>
    </sheetNames>
    <sheetDataSet>
      <sheetData sheetId="0" refreshError="1"/>
      <sheetData sheetId="1" refreshError="1">
        <row r="26">
          <cell r="F26" t="str">
            <v>arp</v>
          </cell>
          <cell r="G26">
            <v>5.2</v>
          </cell>
        </row>
        <row r="27">
          <cell r="F27" t="str">
            <v>brl</v>
          </cell>
          <cell r="G27">
            <v>5.0999999999999996</v>
          </cell>
        </row>
        <row r="28">
          <cell r="F28" t="str">
            <v>cad</v>
          </cell>
          <cell r="G28">
            <v>2.2999999999999998</v>
          </cell>
        </row>
        <row r="29">
          <cell r="G29">
            <v>1060</v>
          </cell>
        </row>
        <row r="30">
          <cell r="F30" t="str">
            <v>rmb</v>
          </cell>
          <cell r="G30">
            <v>14.8</v>
          </cell>
        </row>
        <row r="31">
          <cell r="F31" t="str">
            <v>czc</v>
          </cell>
          <cell r="G31">
            <v>46</v>
          </cell>
        </row>
        <row r="32">
          <cell r="F32" t="str">
            <v>dkk</v>
          </cell>
          <cell r="G32">
            <v>10.45</v>
          </cell>
        </row>
        <row r="33">
          <cell r="F33" t="str">
            <v>egp</v>
          </cell>
          <cell r="G33">
            <v>11.5</v>
          </cell>
        </row>
        <row r="34">
          <cell r="F34" t="str">
            <v>eur</v>
          </cell>
          <cell r="G34">
            <v>1.45</v>
          </cell>
        </row>
        <row r="35">
          <cell r="F35" t="str">
            <v>huf</v>
          </cell>
          <cell r="G35">
            <v>371</v>
          </cell>
        </row>
        <row r="36">
          <cell r="F36" t="str">
            <v>inr</v>
          </cell>
          <cell r="G36">
            <v>85</v>
          </cell>
        </row>
        <row r="37">
          <cell r="F37" t="str">
            <v>nok</v>
          </cell>
          <cell r="G37">
            <v>11.8</v>
          </cell>
        </row>
        <row r="38">
          <cell r="F38" t="str">
            <v>plm</v>
          </cell>
          <cell r="G38">
            <v>6.7</v>
          </cell>
        </row>
        <row r="39">
          <cell r="F39" t="str">
            <v>zar</v>
          </cell>
          <cell r="G39">
            <v>11.9</v>
          </cell>
        </row>
        <row r="40">
          <cell r="F40" t="str">
            <v>sek</v>
          </cell>
          <cell r="G40">
            <v>12.8</v>
          </cell>
        </row>
        <row r="41">
          <cell r="F41" t="str">
            <v>chf</v>
          </cell>
          <cell r="G41">
            <v>2.17</v>
          </cell>
        </row>
        <row r="42">
          <cell r="F42" t="str">
            <v>thb</v>
          </cell>
          <cell r="G42">
            <v>70</v>
          </cell>
        </row>
        <row r="43">
          <cell r="F43" t="str">
            <v>usd</v>
          </cell>
          <cell r="G43">
            <v>1.75</v>
          </cell>
        </row>
        <row r="44">
          <cell r="F44" t="str">
            <v>zid</v>
          </cell>
          <cell r="G44">
            <v>40000</v>
          </cell>
        </row>
        <row r="45">
          <cell r="F45" t="str">
            <v>gbp</v>
          </cell>
          <cell r="G45">
            <v>1</v>
          </cell>
        </row>
        <row r="46">
          <cell r="F46" t="str">
            <v>skk</v>
          </cell>
          <cell r="G46">
            <v>58</v>
          </cell>
        </row>
        <row r="47">
          <cell r="F47" t="str">
            <v>myr</v>
          </cell>
          <cell r="G47">
            <v>6.8</v>
          </cell>
        </row>
        <row r="48">
          <cell r="F48" t="str">
            <v>mxn</v>
          </cell>
          <cell r="G48">
            <v>20</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sheetName val="Paramètres"/>
      <sheetName val="acquisresult"/>
      <sheetName val="Détailcessions"/>
      <sheetName val="R32"/>
      <sheetName val="R56"/>
      <sheetName val="R59"/>
      <sheetName val="R63"/>
      <sheetName val="R67"/>
      <sheetName val="Bilan"/>
      <sheetName val="ROI"/>
      <sheetName val="ROA"/>
      <sheetName val="Tabfi"/>
      <sheetName val="Module1"/>
    </sheetNames>
    <sheetDataSet>
      <sheetData sheetId="0"/>
      <sheetData sheetId="1" refreshError="1">
        <row r="5">
          <cell r="O5" t="str">
            <v>T=CS</v>
          </cell>
        </row>
        <row r="6">
          <cell r="O6" t="str">
            <v>P=2000.12</v>
          </cell>
        </row>
        <row r="7">
          <cell r="O7" t="str">
            <v>U=2000.12</v>
          </cell>
        </row>
        <row r="8">
          <cell r="O8" t="str">
            <v>Z=conso</v>
          </cell>
        </row>
        <row r="9">
          <cell r="O9" t="str">
            <v>R=STGOBAIN</v>
          </cell>
        </row>
        <row r="10">
          <cell r="O10" t="str">
            <v>V=DEF</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Drilling"/>
      <sheetName val="FPSO"/>
      <sheetName val="Consolidation FPSOs + LNG"/>
      <sheetName val="LNG"/>
      <sheetName val="FPSO+LNG "/>
      <sheetName val="MSS"/>
      <sheetName val="CFROI + EP"/>
      <sheetName val="CFROI + EP (MSS)"/>
      <sheetName val="Paramètres"/>
    </sheetNames>
    <sheetDataSet>
      <sheetData sheetId="0" refreshError="1">
        <row r="5">
          <cell r="C5" t="str">
            <v>January</v>
          </cell>
        </row>
        <row r="6">
          <cell r="C6">
            <v>2010</v>
          </cell>
        </row>
        <row r="8">
          <cell r="C8">
            <v>2009</v>
          </cell>
        </row>
        <row r="9">
          <cell r="C9" t="str">
            <v>January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G BETS"/>
      <sheetName val="P&amp;L"/>
      <sheetName val="P&amp;L (Opps)"/>
      <sheetName val="Topli YTD-YTG"/>
      <sheetName val="SalProfit"/>
      <sheetName val="Vitsal YTD-YTG"/>
      <sheetName val="Monthly Sales"/>
      <sheetName val="SalesGrowth"/>
      <sheetName val="Profit-Machine DACH"/>
      <sheetName val="Profit-Machine Austria"/>
      <sheetName val="Profit-Machine Switzerland"/>
      <sheetName val="Sales per Employee"/>
      <sheetName val="Risks"/>
      <sheetName val="A&amp;P"/>
      <sheetName val="PromoShare"/>
      <sheetName val="Promotion Split"/>
      <sheetName val="NPDs"/>
      <sheetName val="Portfolio2006"/>
      <sheetName val="Opps"/>
      <sheetName val="AS-Ratio"/>
      <sheetName val="Zovirax-Fenistil"/>
      <sheetName val="Vitsal A-CH"/>
      <sheetName val="A-CH Profit Split"/>
      <sheetName val="A-CH Abtei Sales History"/>
      <sheetName val="A-CH Sales Split"/>
      <sheetName val="P&amp;L A-CH"/>
      <sheetName val="P&amp;L A"/>
      <sheetName val="P&amp;L CH"/>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 99"/>
      <sheetName val="LE99"/>
      <sheetName val="AP 2000"/>
      <sheetName val="IOP2002 Expats"/>
      <sheetName val="IOP2002 CM"/>
      <sheetName val="IOP2002 SUMMARY"/>
      <sheetName val=" IOP2002 Expats Phased"/>
      <sheetName val="IOP2002 CM Phased"/>
      <sheetName val="ALLOCATION By Category"/>
      <sheetName val="ALLOCATION Legal Entity"/>
      <sheetName val="ALLOCATION CRG"/>
      <sheetName val="Feb 02"/>
      <sheetName val="NPDs"/>
    </sheetNames>
    <sheetDataSet>
      <sheetData sheetId="0" refreshError="1"/>
      <sheetData sheetId="1" refreshError="1"/>
      <sheetData sheetId="2" refreshError="1"/>
      <sheetData sheetId="3" refreshError="1"/>
      <sheetData sheetId="4" refreshError="1"/>
      <sheetData sheetId="5" refreshError="1"/>
      <sheetData sheetId="6" refreshError="1">
        <row r="8">
          <cell r="C8" t="str">
            <v>Michel</v>
          </cell>
          <cell r="D8" t="str">
            <v>Damian</v>
          </cell>
          <cell r="E8" t="str">
            <v>Theo</v>
          </cell>
          <cell r="H8" t="str">
            <v>Paul</v>
          </cell>
          <cell r="I8" t="str">
            <v>Bing</v>
          </cell>
          <cell r="K8" t="str">
            <v>Rob</v>
          </cell>
          <cell r="L8" t="str">
            <v>Ad</v>
          </cell>
          <cell r="M8" t="str">
            <v>Marius</v>
          </cell>
          <cell r="U8" t="str">
            <v>Alison</v>
          </cell>
          <cell r="V8" t="str">
            <v>Bunny</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JV"/>
      <sheetName val="JVDEPOSIT"/>
      <sheetName val="JVSCI"/>
      <sheetName val="FORMRV"/>
      <sheetName val="JVDEPRE"/>
      <sheetName val="JVMEDICAL"/>
      <sheetName val="Amtcount"/>
      <sheetName val="PVVND"/>
      <sheetName val="Chart99"/>
    </sheetNames>
    <sheetDataSet>
      <sheetData sheetId="0"/>
      <sheetData sheetId="1"/>
      <sheetData sheetId="2"/>
      <sheetData sheetId="3"/>
      <sheetData sheetId="4"/>
      <sheetData sheetId="5"/>
      <sheetData sheetId="6"/>
      <sheetData sheetId="7"/>
      <sheetData sheetId="8" refreshError="1">
        <row r="1">
          <cell r="A1" t="str">
            <v>ACCOUNT</v>
          </cell>
          <cell r="B1" t="str">
            <v>DESCRIPTION</v>
          </cell>
        </row>
        <row r="2">
          <cell r="A2" t="str">
            <v>1100000</v>
          </cell>
          <cell r="B2" t="str">
            <v>CURRENT ASSETS</v>
          </cell>
        </row>
        <row r="3">
          <cell r="A3" t="str">
            <v>1110000</v>
          </cell>
          <cell r="B3" t="str">
            <v>CASH ON HAND</v>
          </cell>
        </row>
        <row r="4">
          <cell r="A4" t="str">
            <v>1111000</v>
          </cell>
          <cell r="B4" t="str">
            <v>CASH ON HAND - VIETNAM DONG</v>
          </cell>
        </row>
        <row r="5">
          <cell r="A5" t="str">
            <v>1111101</v>
          </cell>
          <cell r="B5" t="str">
            <v>CASH ON HAND - HCMC -VND</v>
          </cell>
        </row>
        <row r="6">
          <cell r="A6" t="str">
            <v>1111201</v>
          </cell>
          <cell r="B6" t="str">
            <v>CASH ON HAND - HANOI - VND</v>
          </cell>
        </row>
        <row r="7">
          <cell r="A7" t="str">
            <v>1111301</v>
          </cell>
          <cell r="B7" t="str">
            <v>CASH ON HAND - CANTHO - VND</v>
          </cell>
        </row>
        <row r="8">
          <cell r="A8" t="str">
            <v>1111401</v>
          </cell>
          <cell r="B8" t="str">
            <v>CASH ON HAND - DANANG - VND</v>
          </cell>
        </row>
        <row r="9">
          <cell r="A9" t="str">
            <v>1112000</v>
          </cell>
          <cell r="B9" t="str">
            <v>CASH ON HAND -FOREIGN CURRENCY</v>
          </cell>
        </row>
        <row r="10">
          <cell r="A10" t="str">
            <v>1112102</v>
          </cell>
          <cell r="B10" t="str">
            <v>CASH ON HAND - HCMC - USD</v>
          </cell>
        </row>
        <row r="11">
          <cell r="A11" t="str">
            <v>1112103</v>
          </cell>
          <cell r="B11" t="str">
            <v>CASH ON HAND - HCMC - SGD</v>
          </cell>
        </row>
        <row r="12">
          <cell r="A12" t="str">
            <v>1112202</v>
          </cell>
          <cell r="B12" t="str">
            <v>CASH ON HAND - HANOI - USD</v>
          </cell>
        </row>
        <row r="13">
          <cell r="A13" t="str">
            <v>1112402</v>
          </cell>
          <cell r="B13" t="str">
            <v>CASH ON HAND - DANANG- USD</v>
          </cell>
        </row>
        <row r="14">
          <cell r="A14" t="str">
            <v>1120000</v>
          </cell>
          <cell r="B14" t="str">
            <v>CASH IN BANK</v>
          </cell>
        </row>
        <row r="15">
          <cell r="A15" t="str">
            <v>1121000</v>
          </cell>
          <cell r="B15" t="str">
            <v>CASH IN BANK - VIETNAM DONG</v>
          </cell>
        </row>
        <row r="16">
          <cell r="A16" t="str">
            <v>1121111</v>
          </cell>
          <cell r="B16" t="str">
            <v>CASH IN BANK-HCMC-BNP-VND</v>
          </cell>
        </row>
        <row r="17">
          <cell r="A17" t="str">
            <v>1121241</v>
          </cell>
          <cell r="B17" t="str">
            <v>CASH IN BANK-HANOI-ANZ-VND</v>
          </cell>
        </row>
        <row r="18">
          <cell r="A18" t="str">
            <v>1121351</v>
          </cell>
          <cell r="B18" t="str">
            <v>CASH IN BANK-CANTHO-VCB-VND</v>
          </cell>
        </row>
        <row r="19">
          <cell r="A19" t="str">
            <v>1121461</v>
          </cell>
          <cell r="B19" t="str">
            <v>CASH IN BANK-DANANG-VPB-VND</v>
          </cell>
        </row>
        <row r="20">
          <cell r="A20" t="str">
            <v>1122000</v>
          </cell>
          <cell r="B20" t="str">
            <v>CASH IN BANK -FOREIGN CURRENCY</v>
          </cell>
        </row>
        <row r="21">
          <cell r="A21" t="str">
            <v>1122112</v>
          </cell>
          <cell r="B21" t="str">
            <v>CASH IN BANK-HCMC-BNP-USD</v>
          </cell>
        </row>
        <row r="22">
          <cell r="A22" t="str">
            <v>1122242</v>
          </cell>
          <cell r="B22" t="str">
            <v>CASH IN BANK-HANOI-ANZ-USD</v>
          </cell>
        </row>
        <row r="23">
          <cell r="A23" t="str">
            <v>1122462</v>
          </cell>
          <cell r="B23" t="str">
            <v>CASH IN BANK-DANANG-VPB-USD</v>
          </cell>
        </row>
        <row r="24">
          <cell r="A24" t="str">
            <v>1130000</v>
          </cell>
          <cell r="B24" t="str">
            <v>CASH IN TRANSIT</v>
          </cell>
        </row>
        <row r="25">
          <cell r="A25" t="str">
            <v>1132000</v>
          </cell>
          <cell r="B25" t="str">
            <v>CASH IN TRANSIT - FOREIGN CURR</v>
          </cell>
        </row>
        <row r="26">
          <cell r="A26" t="str">
            <v>1210000</v>
          </cell>
          <cell r="B26" t="str">
            <v>SHORT TERM INVESTMENT</v>
          </cell>
        </row>
        <row r="27">
          <cell r="A27" t="str">
            <v>1280000</v>
          </cell>
          <cell r="B27" t="str">
            <v>OTHER SHORT TERM INVESTMENTS</v>
          </cell>
        </row>
        <row r="28">
          <cell r="A28" t="str">
            <v>1290000</v>
          </cell>
          <cell r="B28" t="str">
            <v>PROVN -DIM IN VALUE OF ST INV</v>
          </cell>
        </row>
        <row r="29">
          <cell r="A29" t="str">
            <v>1310000</v>
          </cell>
          <cell r="B29" t="str">
            <v>ACCOUNT RECEIVABLE - TRADE</v>
          </cell>
        </row>
        <row r="30">
          <cell r="A30" t="str">
            <v>1311000</v>
          </cell>
          <cell r="B30" t="str">
            <v>ACCOUNTS RECEIVABLE - TRADE</v>
          </cell>
        </row>
        <row r="31">
          <cell r="A31" t="str">
            <v>1331001</v>
          </cell>
          <cell r="B31" t="str">
            <v>INPUT VAT - MISC</v>
          </cell>
        </row>
        <row r="32">
          <cell r="A32" t="str">
            <v>1360000</v>
          </cell>
          <cell r="B32" t="str">
            <v>INTERCOMPANY RECEIVABLE</v>
          </cell>
        </row>
        <row r="33">
          <cell r="A33" t="str">
            <v>1368000</v>
          </cell>
          <cell r="B33" t="str">
            <v>OTHER RECEIVABLE FR SUBSIDIARY</v>
          </cell>
        </row>
        <row r="34">
          <cell r="A34" t="str">
            <v>1368100</v>
          </cell>
          <cell r="B34" t="str">
            <v>INTRA GROUP RECEIVABLE</v>
          </cell>
        </row>
        <row r="35">
          <cell r="A35" t="str">
            <v>1368200</v>
          </cell>
          <cell r="B35" t="str">
            <v>INTER GROUP RECEIVABLE</v>
          </cell>
        </row>
        <row r="36">
          <cell r="A36" t="str">
            <v>1380000</v>
          </cell>
          <cell r="B36" t="str">
            <v>OTHER RECEIVABLE</v>
          </cell>
        </row>
        <row r="37">
          <cell r="A37" t="str">
            <v>1388000</v>
          </cell>
          <cell r="B37" t="str">
            <v>OTHER RECEIVABLE</v>
          </cell>
        </row>
        <row r="38">
          <cell r="A38" t="str">
            <v>1388100</v>
          </cell>
          <cell r="B38" t="str">
            <v>SUSPENSE</v>
          </cell>
        </row>
        <row r="39">
          <cell r="A39" t="str">
            <v>1388101</v>
          </cell>
          <cell r="B39" t="str">
            <v>SUSPENSE - UZBAT</v>
          </cell>
        </row>
        <row r="40">
          <cell r="A40" t="str">
            <v>1388102</v>
          </cell>
          <cell r="B40" t="str">
            <v>SUSPENSE - STC</v>
          </cell>
        </row>
        <row r="41">
          <cell r="A41" t="str">
            <v>1388103</v>
          </cell>
          <cell r="B41" t="str">
            <v>SUSPENSE - FINANCE</v>
          </cell>
        </row>
        <row r="42">
          <cell r="A42" t="str">
            <v>1388105</v>
          </cell>
          <cell r="B42" t="str">
            <v>SUSPENSE - BDD COST</v>
          </cell>
        </row>
        <row r="43">
          <cell r="A43" t="str">
            <v>1388106</v>
          </cell>
          <cell r="B43" t="str">
            <v>SUSPENSE - ACB</v>
          </cell>
        </row>
        <row r="44">
          <cell r="A44" t="str">
            <v>1388107</v>
          </cell>
          <cell r="B44" t="str">
            <v>SUSPENSE - BATCO(MERCHANDISING)</v>
          </cell>
        </row>
        <row r="45">
          <cell r="A45" t="str">
            <v>1388186</v>
          </cell>
          <cell r="B45" t="str">
            <v>SUSPENSE - BANK SERVICES</v>
          </cell>
        </row>
        <row r="46">
          <cell r="A46" t="str">
            <v>1388187</v>
          </cell>
          <cell r="B46" t="str">
            <v>SUSPENSE - ACCOUNTS RECEIVABLE</v>
          </cell>
        </row>
        <row r="47">
          <cell r="A47" t="str">
            <v>1388188</v>
          </cell>
          <cell r="B47" t="str">
            <v>SUSPENSE - ACCOUNTS PAYABLE</v>
          </cell>
        </row>
        <row r="48">
          <cell r="A48" t="str">
            <v>1388189</v>
          </cell>
          <cell r="B48" t="str">
            <v>SUSPENSE - INVENTORY CONTROL</v>
          </cell>
        </row>
        <row r="49">
          <cell r="A49" t="str">
            <v>1388199</v>
          </cell>
          <cell r="B49" t="str">
            <v>SUSPENSE - OTHERS</v>
          </cell>
        </row>
        <row r="50">
          <cell r="A50" t="str">
            <v>1390000</v>
          </cell>
          <cell r="B50" t="str">
            <v>PROVISION FOR BAD DEBTS</v>
          </cell>
        </row>
        <row r="51">
          <cell r="A51" t="str">
            <v>1391000</v>
          </cell>
          <cell r="B51" t="str">
            <v>PROVISION FOR BAD DEBTS</v>
          </cell>
        </row>
        <row r="52">
          <cell r="A52" t="str">
            <v>1410000</v>
          </cell>
          <cell r="B52" t="str">
            <v>ADVANCES</v>
          </cell>
        </row>
        <row r="53">
          <cell r="A53" t="str">
            <v>1411000</v>
          </cell>
          <cell r="B53" t="str">
            <v>ADVANCES - TRAVEL</v>
          </cell>
        </row>
        <row r="54">
          <cell r="A54" t="str">
            <v>1411001</v>
          </cell>
          <cell r="B54" t="str">
            <v>ADVANCES - TRAVEL - OTHER</v>
          </cell>
        </row>
        <row r="55">
          <cell r="A55" t="str">
            <v>1411999</v>
          </cell>
          <cell r="B55" t="str">
            <v>ADVANCES - RESERVE</v>
          </cell>
        </row>
        <row r="56">
          <cell r="A56" t="str">
            <v>1412000</v>
          </cell>
          <cell r="B56" t="str">
            <v>ADVANCES - CONTINGENT FUND</v>
          </cell>
        </row>
        <row r="57">
          <cell r="A57" t="str">
            <v>1412002</v>
          </cell>
          <cell r="B57" t="str">
            <v>CONTINGENT FUND -HT HOA</v>
          </cell>
        </row>
        <row r="58">
          <cell r="A58" t="str">
            <v>1412003</v>
          </cell>
          <cell r="B58" t="str">
            <v>CONTINGENT FUND -MAI TH SON A</v>
          </cell>
        </row>
        <row r="59">
          <cell r="A59" t="str">
            <v>1419000</v>
          </cell>
          <cell r="B59" t="str">
            <v>ADVANCES - OTHERS</v>
          </cell>
        </row>
        <row r="60">
          <cell r="A60" t="str">
            <v>1419001</v>
          </cell>
          <cell r="B60" t="str">
            <v>ADVANCES - OTHERS</v>
          </cell>
        </row>
        <row r="61">
          <cell r="A61" t="str">
            <v>1419002</v>
          </cell>
          <cell r="B61" t="str">
            <v>ADVANCES - MYSTERY SHOPPER</v>
          </cell>
        </row>
        <row r="62">
          <cell r="A62" t="str">
            <v>1419003</v>
          </cell>
          <cell r="B62" t="str">
            <v>ADVANCES - VUNG TAU</v>
          </cell>
        </row>
        <row r="63">
          <cell r="A63" t="str">
            <v>1419004</v>
          </cell>
          <cell r="B63" t="str">
            <v>ADVANCES - RMA</v>
          </cell>
        </row>
        <row r="64">
          <cell r="A64" t="str">
            <v>1419005</v>
          </cell>
          <cell r="B64" t="str">
            <v>ADVANCES - BATES</v>
          </cell>
        </row>
        <row r="65">
          <cell r="A65" t="str">
            <v>1419006</v>
          </cell>
          <cell r="B65" t="str">
            <v>ADVANCE AEGIS</v>
          </cell>
        </row>
        <row r="66">
          <cell r="A66" t="str">
            <v>1419007</v>
          </cell>
          <cell r="B66" t="str">
            <v>ADVANCE ENGLISH TUITION</v>
          </cell>
        </row>
        <row r="67">
          <cell r="A67" t="str">
            <v>1420000</v>
          </cell>
          <cell r="B67" t="str">
            <v>PREPAID EXPENSES (PE)</v>
          </cell>
        </row>
        <row r="68">
          <cell r="A68" t="str">
            <v>1421100</v>
          </cell>
          <cell r="B68" t="str">
            <v>PE HOUSING (PE HSG)</v>
          </cell>
        </row>
        <row r="69">
          <cell r="A69" t="str">
            <v>1421101</v>
          </cell>
          <cell r="B69" t="str">
            <v>PE HSG- OTHER</v>
          </cell>
        </row>
        <row r="70">
          <cell r="A70" t="str">
            <v>1421102</v>
          </cell>
          <cell r="B70" t="str">
            <v>PE HSG-164/14 TRAN QUOC THAO (HAU)</v>
          </cell>
        </row>
        <row r="71">
          <cell r="A71" t="str">
            <v>1421104</v>
          </cell>
          <cell r="B71" t="str">
            <v>PE HSG - 38/1 NGUYEN VAN TROI</v>
          </cell>
        </row>
        <row r="72">
          <cell r="A72" t="str">
            <v>1421105</v>
          </cell>
          <cell r="B72" t="str">
            <v>PE HSG - NGUYEN AN NINH (CNT)</v>
          </cell>
        </row>
        <row r="73">
          <cell r="A73" t="str">
            <v>1421106</v>
          </cell>
          <cell r="B73" t="str">
            <v>PE HSG - 14 PHAN TON</v>
          </cell>
        </row>
        <row r="74">
          <cell r="A74" t="str">
            <v>1421107</v>
          </cell>
          <cell r="B74" t="str">
            <v>PE HSG - 140/140B CMT8</v>
          </cell>
        </row>
        <row r="75">
          <cell r="A75" t="str">
            <v>1421108</v>
          </cell>
          <cell r="B75" t="str">
            <v>PE HSG - 134/1/26B TO HIEN THANH (TAM)</v>
          </cell>
        </row>
        <row r="76">
          <cell r="A76" t="str">
            <v>1421109</v>
          </cell>
          <cell r="B76" t="str">
            <v>PE HSG - 44 HUYNH THINH CUA Q3</v>
          </cell>
        </row>
        <row r="77">
          <cell r="A77" t="str">
            <v>1421110</v>
          </cell>
          <cell r="B77" t="str">
            <v>PE HSG - 36 TIEN GIANG</v>
          </cell>
        </row>
        <row r="78">
          <cell r="A78" t="str">
            <v>1421111</v>
          </cell>
          <cell r="B78" t="str">
            <v>PE HSG - NAM QUOC CANG</v>
          </cell>
        </row>
        <row r="79">
          <cell r="A79" t="str">
            <v>1421112</v>
          </cell>
          <cell r="B79" t="str">
            <v>PE HSG - 133C NG DINH CHINH</v>
          </cell>
        </row>
        <row r="80">
          <cell r="A80" t="str">
            <v>1421113</v>
          </cell>
          <cell r="B80" t="str">
            <v>PE HSG - 10/C CONG VI (HAN)</v>
          </cell>
        </row>
        <row r="81">
          <cell r="A81" t="str">
            <v>1421114</v>
          </cell>
          <cell r="B81" t="str">
            <v>PE HSG - 215A DOI CAN (HAN)</v>
          </cell>
        </row>
        <row r="82">
          <cell r="A82" t="str">
            <v>1421115</v>
          </cell>
          <cell r="B82" t="str">
            <v>PE HSG - 20D THU LE (HAN)</v>
          </cell>
        </row>
        <row r="83">
          <cell r="A83" t="str">
            <v>1421116</v>
          </cell>
          <cell r="B83" t="str">
            <v>PE HSG - 155 T22 TO HIEN THANH (SG)</v>
          </cell>
        </row>
        <row r="84">
          <cell r="A84" t="str">
            <v>1421117</v>
          </cell>
          <cell r="B84" t="str">
            <v>PE HSG - 730M AN DIEN Q2</v>
          </cell>
        </row>
        <row r="85">
          <cell r="A85" t="str">
            <v>1421118</v>
          </cell>
          <cell r="B85" t="str">
            <v>PE HSG - 6E1 NGO THOI  NHIEM (FC)</v>
          </cell>
        </row>
        <row r="86">
          <cell r="A86" t="str">
            <v>1421119</v>
          </cell>
          <cell r="B86" t="str">
            <v>PE HSG - 22 TRUONG QUYEN (TV)</v>
          </cell>
        </row>
        <row r="87">
          <cell r="A87" t="str">
            <v>1421120</v>
          </cell>
          <cell r="B87" t="str">
            <v>PE HSG - 1138E AN PHU Q2 (PN)</v>
          </cell>
        </row>
        <row r="88">
          <cell r="A88" t="str">
            <v>1421121</v>
          </cell>
          <cell r="B88" t="str">
            <v>PE HSG - 549 NG TRI PHUONG Q10</v>
          </cell>
        </row>
        <row r="89">
          <cell r="A89" t="str">
            <v>1421122</v>
          </cell>
          <cell r="B89" t="str">
            <v>PE HSG - 2BIS NG THI MINH KHAI (LN)</v>
          </cell>
        </row>
        <row r="90">
          <cell r="A90" t="str">
            <v>1421123</v>
          </cell>
          <cell r="B90" t="str">
            <v>PE HSG - BACHMYAN (DNG)</v>
          </cell>
        </row>
        <row r="91">
          <cell r="A91" t="str">
            <v>1421124</v>
          </cell>
          <cell r="B91" t="str">
            <v>PE HSG - 30/2 TRAN PHU (DNG)</v>
          </cell>
        </row>
        <row r="92">
          <cell r="A92" t="str">
            <v>1421125</v>
          </cell>
          <cell r="B92" t="str">
            <v>PE HSG - PHU TRUNG VU'S HOUSE</v>
          </cell>
        </row>
        <row r="93">
          <cell r="A93" t="str">
            <v>1421126</v>
          </cell>
          <cell r="B93" t="str">
            <v>PE HSG - 12 E3-4 NGO TAT TO (AY)</v>
          </cell>
        </row>
        <row r="94">
          <cell r="A94" t="str">
            <v>1421128</v>
          </cell>
          <cell r="B94" t="str">
            <v>PE HSG - 155 BA TRIEU (HAN)</v>
          </cell>
        </row>
        <row r="95">
          <cell r="A95" t="str">
            <v>1421129</v>
          </cell>
          <cell r="B95" t="str">
            <v>PE HSG - 72 HUYNH TINH CUA (SC)</v>
          </cell>
        </row>
        <row r="96">
          <cell r="A96" t="str">
            <v>1421130</v>
          </cell>
          <cell r="B96" t="str">
            <v>PE HSG - XCHUA HOTAY (HAN)</v>
          </cell>
        </row>
        <row r="97">
          <cell r="A97" t="str">
            <v>1421131</v>
          </cell>
          <cell r="B97" t="str">
            <v>PE HSG - 38/61 NGUYEN VAN TROI (PC)</v>
          </cell>
        </row>
        <row r="98">
          <cell r="A98" t="str">
            <v>1421132</v>
          </cell>
          <cell r="B98" t="str">
            <v>PE HSG - 711 AN PHU Q2 (DW)</v>
          </cell>
        </row>
        <row r="99">
          <cell r="A99" t="str">
            <v>1421133</v>
          </cell>
          <cell r="B99" t="str">
            <v>PE HSG - 705B AN DIEN TD (MC)</v>
          </cell>
        </row>
        <row r="100">
          <cell r="A100" t="str">
            <v>1421134</v>
          </cell>
          <cell r="B100" t="str">
            <v>PE HSG - SEDONA</v>
          </cell>
        </row>
        <row r="101">
          <cell r="A101" t="str">
            <v>1421135</v>
          </cell>
          <cell r="B101" t="str">
            <v>PE HSG - PACIFIC GARDEN</v>
          </cell>
        </row>
        <row r="102">
          <cell r="A102" t="str">
            <v>1421136</v>
          </cell>
          <cell r="B102" t="str">
            <v>PE HSG - 425 GIA PHU DIST6</v>
          </cell>
        </row>
        <row r="103">
          <cell r="A103" t="str">
            <v>1421137</v>
          </cell>
          <cell r="B103" t="str">
            <v>PE HSG - B80 BACH DANG TAN BINH (PQT</v>
          </cell>
        </row>
        <row r="104">
          <cell r="A104" t="str">
            <v>1421138</v>
          </cell>
          <cell r="B104" t="str">
            <v>PE HSG - 9B/100C NG TRI PHUONG (NGAN)</v>
          </cell>
        </row>
        <row r="105">
          <cell r="A105" t="str">
            <v>1421139</v>
          </cell>
          <cell r="B105" t="str">
            <v>PE HSG - INDOCHINA</v>
          </cell>
        </row>
        <row r="106">
          <cell r="A106" t="str">
            <v>1421140</v>
          </cell>
          <cell r="B106" t="str">
            <v>PE HSG - 520C/67 NGUYEN TRI PHUONG (LQV)</v>
          </cell>
        </row>
        <row r="107">
          <cell r="A107" t="str">
            <v>1421141</v>
          </cell>
          <cell r="B107" t="str">
            <v>PE HSG - 1216 THAO DIEN (PN)</v>
          </cell>
        </row>
        <row r="108">
          <cell r="A108" t="str">
            <v>1421200</v>
          </cell>
          <cell r="B108" t="str">
            <v>PREPAID INSURANCE</v>
          </cell>
        </row>
        <row r="109">
          <cell r="A109" t="str">
            <v>1421201</v>
          </cell>
          <cell r="B109" t="str">
            <v>PE INSURANCE - OTHERS</v>
          </cell>
        </row>
        <row r="110">
          <cell r="A110" t="str">
            <v>1421299</v>
          </cell>
          <cell r="B110" t="str">
            <v>PE INSURANCE - RESERVED</v>
          </cell>
        </row>
        <row r="111">
          <cell r="A111" t="str">
            <v>1421400</v>
          </cell>
          <cell r="B111" t="str">
            <v>PREPAID OTHERS</v>
          </cell>
        </row>
        <row r="112">
          <cell r="A112" t="str">
            <v>1421401</v>
          </cell>
          <cell r="B112" t="str">
            <v>PREPAID OTHERS - OTHERS</v>
          </cell>
        </row>
        <row r="113">
          <cell r="A113" t="str">
            <v>1421499</v>
          </cell>
          <cell r="B113" t="str">
            <v>PREPAID OTHERS - RESERVE</v>
          </cell>
        </row>
        <row r="114">
          <cell r="A114" t="str">
            <v>1422000</v>
          </cell>
          <cell r="B114" t="str">
            <v>DEFERRED EXPENSES</v>
          </cell>
        </row>
        <row r="115">
          <cell r="A115" t="str">
            <v>1440000</v>
          </cell>
          <cell r="B115" t="str">
            <v>MORTGAGE, DEPOSIT, S.T COLLATE</v>
          </cell>
        </row>
        <row r="116">
          <cell r="A116" t="str">
            <v>1510000</v>
          </cell>
          <cell r="B116" t="str">
            <v>GOODS IN TRANSIT</v>
          </cell>
        </row>
        <row r="117">
          <cell r="A117" t="str">
            <v>1520000</v>
          </cell>
          <cell r="B117" t="str">
            <v>RAW MATERIALS</v>
          </cell>
        </row>
        <row r="118">
          <cell r="A118" t="str">
            <v>1530000</v>
          </cell>
          <cell r="B118" t="str">
            <v>TOOLS AND SUPPLIES (R&amp;RS)</v>
          </cell>
        </row>
        <row r="119">
          <cell r="A119" t="str">
            <v>1531100</v>
          </cell>
          <cell r="B119" t="str">
            <v>R&amp;RS - ELECTRONICS SPARES</v>
          </cell>
        </row>
        <row r="120">
          <cell r="A120" t="str">
            <v>1531200</v>
          </cell>
          <cell r="B120" t="str">
            <v>R&amp;RS - MECHANICAL SPARES</v>
          </cell>
        </row>
        <row r="121">
          <cell r="A121" t="str">
            <v>1532000</v>
          </cell>
          <cell r="B121" t="str">
            <v>REUSUABLE PACKING MATERIALS</v>
          </cell>
        </row>
        <row r="122">
          <cell r="A122" t="str">
            <v>1533000</v>
          </cell>
          <cell r="B122" t="str">
            <v>TOOLS FOR LEASING</v>
          </cell>
        </row>
        <row r="123">
          <cell r="A123" t="str">
            <v>1540000</v>
          </cell>
          <cell r="B123" t="str">
            <v>WORK IN PROGRESS</v>
          </cell>
        </row>
        <row r="124">
          <cell r="A124" t="str">
            <v>1550000</v>
          </cell>
          <cell r="B124" t="str">
            <v>FINISHED GOODS</v>
          </cell>
        </row>
        <row r="125">
          <cell r="A125" t="str">
            <v>1560000</v>
          </cell>
          <cell r="B125" t="str">
            <v>MERCHANDISE INVENTORY</v>
          </cell>
        </row>
        <row r="126">
          <cell r="A126" t="str">
            <v>1561000</v>
          </cell>
          <cell r="B126" t="str">
            <v>COST OF PURCHASES</v>
          </cell>
        </row>
        <row r="127">
          <cell r="A127" t="str">
            <v>1561100</v>
          </cell>
          <cell r="B127" t="str">
            <v>CIGARETTES</v>
          </cell>
        </row>
        <row r="128">
          <cell r="A128" t="str">
            <v>1561109</v>
          </cell>
          <cell r="B128" t="str">
            <v>CIGARETTES - COST VARIANCE</v>
          </cell>
        </row>
        <row r="129">
          <cell r="A129" t="str">
            <v>1561500</v>
          </cell>
          <cell r="B129" t="str">
            <v>MERCHANDISE INVENTORY</v>
          </cell>
        </row>
        <row r="130">
          <cell r="A130" t="str">
            <v>1562000</v>
          </cell>
          <cell r="B130" t="str">
            <v>OTHER CHARGES</v>
          </cell>
        </row>
        <row r="131">
          <cell r="A131" t="str">
            <v>1570000</v>
          </cell>
          <cell r="B131" t="str">
            <v>GOODS ON CONSIGNMENT</v>
          </cell>
        </row>
        <row r="132">
          <cell r="A132" t="str">
            <v>1590000</v>
          </cell>
          <cell r="B132" t="str">
            <v>PROVN FOR DECLINE ON INVENTORY</v>
          </cell>
        </row>
        <row r="133">
          <cell r="A133" t="str">
            <v>2000000</v>
          </cell>
          <cell r="B133" t="str">
            <v>FIXED ASSETS (FA)</v>
          </cell>
        </row>
        <row r="134">
          <cell r="A134" t="str">
            <v>2110000</v>
          </cell>
          <cell r="B134" t="str">
            <v>TANGIBLE FIXED ASSETS</v>
          </cell>
        </row>
        <row r="135">
          <cell r="A135" t="str">
            <v>2111110</v>
          </cell>
          <cell r="B135" t="str">
            <v>FA COST - LAND</v>
          </cell>
        </row>
        <row r="136">
          <cell r="A136" t="str">
            <v>2112120</v>
          </cell>
          <cell r="B136" t="str">
            <v>FA COST - BUILDING</v>
          </cell>
        </row>
        <row r="137">
          <cell r="A137" t="str">
            <v>2113130</v>
          </cell>
          <cell r="B137" t="str">
            <v>FA COST - MACHINERY AND EQUIP</v>
          </cell>
        </row>
        <row r="138">
          <cell r="A138" t="str">
            <v>2113135</v>
          </cell>
          <cell r="B138" t="str">
            <v>FA COST - WAREHOUSE</v>
          </cell>
        </row>
        <row r="139">
          <cell r="A139" t="str">
            <v>2113137</v>
          </cell>
          <cell r="B139" t="str">
            <v>FA COST - LABORATORY</v>
          </cell>
        </row>
        <row r="140">
          <cell r="A140" t="str">
            <v>2114140</v>
          </cell>
          <cell r="B140" t="str">
            <v>FA COST - TRANSPORTATION/FACIL</v>
          </cell>
        </row>
        <row r="141">
          <cell r="A141" t="str">
            <v>2115150</v>
          </cell>
          <cell r="B141" t="str">
            <v>FA COST - OFFICE EQUIPMENT</v>
          </cell>
        </row>
        <row r="142">
          <cell r="A142" t="str">
            <v>2116160</v>
          </cell>
          <cell r="B142" t="str">
            <v>FA COST - HOUSEHOLD EQUIPMENT</v>
          </cell>
        </row>
        <row r="143">
          <cell r="A143" t="str">
            <v>2118190</v>
          </cell>
          <cell r="B143" t="str">
            <v>FA COST - OTHER TANGIBLE FA</v>
          </cell>
        </row>
        <row r="144">
          <cell r="A144" t="str">
            <v>2120000</v>
          </cell>
          <cell r="B144" t="str">
            <v>FINANCE LEASE ASSETS</v>
          </cell>
        </row>
        <row r="145">
          <cell r="A145" t="str">
            <v>2130000</v>
          </cell>
          <cell r="B145" t="str">
            <v>INTANGIBLE ASSETS</v>
          </cell>
        </row>
        <row r="146">
          <cell r="A146" t="str">
            <v>2140000</v>
          </cell>
          <cell r="B146" t="str">
            <v>ACCU DEPRECIATION &amp; AMORTISN</v>
          </cell>
        </row>
        <row r="147">
          <cell r="A147" t="str">
            <v>2141000</v>
          </cell>
          <cell r="B147" t="str">
            <v>ACCU DEPN &amp; FIXED ASSETS</v>
          </cell>
        </row>
        <row r="148">
          <cell r="A148" t="str">
            <v>2141110</v>
          </cell>
          <cell r="B148" t="str">
            <v>DEPN - LAND</v>
          </cell>
        </row>
        <row r="149">
          <cell r="A149" t="str">
            <v>2141120</v>
          </cell>
          <cell r="B149" t="str">
            <v>DEPN - BUILDING</v>
          </cell>
        </row>
        <row r="150">
          <cell r="A150" t="str">
            <v>2141130</v>
          </cell>
          <cell r="B150" t="str">
            <v>DEPN - MACHINERY AND EQUIP</v>
          </cell>
        </row>
        <row r="151">
          <cell r="A151" t="str">
            <v>2141135</v>
          </cell>
          <cell r="B151" t="str">
            <v>DEPN - WAREHOUSE</v>
          </cell>
        </row>
        <row r="152">
          <cell r="A152" t="str">
            <v>2141137</v>
          </cell>
          <cell r="B152" t="str">
            <v>DEPN - LABORATORY</v>
          </cell>
        </row>
        <row r="153">
          <cell r="A153" t="str">
            <v>2141140</v>
          </cell>
          <cell r="B153" t="str">
            <v>DEPN - TRANSPORTATION/FACILITI</v>
          </cell>
        </row>
        <row r="154">
          <cell r="A154" t="str">
            <v>2141150</v>
          </cell>
          <cell r="B154" t="str">
            <v>DEPN - OFFICE EQUIPMENT</v>
          </cell>
        </row>
        <row r="155">
          <cell r="A155" t="str">
            <v>2141160</v>
          </cell>
          <cell r="B155" t="str">
            <v>DEPN - HOUSEHOLD EQUIPMENT</v>
          </cell>
        </row>
        <row r="156">
          <cell r="A156" t="str">
            <v>2141190</v>
          </cell>
          <cell r="B156" t="str">
            <v>DEPN - OTHER TANGIBLE</v>
          </cell>
        </row>
        <row r="157">
          <cell r="A157" t="str">
            <v>2142000</v>
          </cell>
          <cell r="B157" t="str">
            <v>ACCU DEPN - FINANCE LEASE ASSE</v>
          </cell>
        </row>
        <row r="158">
          <cell r="A158" t="str">
            <v>2143000</v>
          </cell>
          <cell r="B158" t="str">
            <v>AMORTISION OF INTANGIBLE ASSET</v>
          </cell>
        </row>
        <row r="159">
          <cell r="A159" t="str">
            <v>2210000</v>
          </cell>
          <cell r="B159" t="str">
            <v>LONG TERM INVESTMENTS</v>
          </cell>
        </row>
        <row r="160">
          <cell r="A160" t="str">
            <v>2211000</v>
          </cell>
          <cell r="B160" t="str">
            <v>LT INVEST - EQUITY SECURITIES</v>
          </cell>
        </row>
        <row r="161">
          <cell r="A161" t="str">
            <v>2212000</v>
          </cell>
          <cell r="B161" t="str">
            <v>LT INVEST - DEBT SECURITIES</v>
          </cell>
        </row>
        <row r="162">
          <cell r="A162" t="str">
            <v>2220000</v>
          </cell>
          <cell r="B162" t="str">
            <v>SHARES IN JOINT VENTURES</v>
          </cell>
        </row>
        <row r="163">
          <cell r="A163" t="str">
            <v>2280000</v>
          </cell>
          <cell r="B163" t="str">
            <v>OTHER LONG TERM INVESTMENTS</v>
          </cell>
        </row>
        <row r="164">
          <cell r="A164" t="str">
            <v>2290000</v>
          </cell>
          <cell r="B164" t="str">
            <v>PROVN ON DECLINE IN LT INVEST</v>
          </cell>
        </row>
        <row r="165">
          <cell r="A165" t="str">
            <v>2410000</v>
          </cell>
          <cell r="B165" t="str">
            <v>CONSTRUCTION IN PROGRESS (CIP)</v>
          </cell>
        </row>
        <row r="166">
          <cell r="A166" t="str">
            <v>2411000</v>
          </cell>
          <cell r="B166" t="str">
            <v>CIP - FA ACQUISITION</v>
          </cell>
        </row>
        <row r="167">
          <cell r="A167" t="str">
            <v>2412000</v>
          </cell>
          <cell r="B167" t="str">
            <v>CONSTRUCTION IN PROGRESS</v>
          </cell>
        </row>
        <row r="168">
          <cell r="A168" t="str">
            <v>2440000</v>
          </cell>
          <cell r="B168" t="str">
            <v>LONG TERM DEPOSITS (LT)</v>
          </cell>
        </row>
        <row r="169">
          <cell r="A169" t="str">
            <v>2441000</v>
          </cell>
          <cell r="B169" t="str">
            <v>LT DEPOSIT - HOUSING</v>
          </cell>
        </row>
        <row r="170">
          <cell r="A170" t="str">
            <v>2441001</v>
          </cell>
          <cell r="B170" t="str">
            <v>LT DEPOSIT - HSG - TECASIN</v>
          </cell>
        </row>
        <row r="171">
          <cell r="A171" t="str">
            <v>2441002</v>
          </cell>
          <cell r="B171" t="str">
            <v>LT DEPOSIT -HSG - SEDONA SUITE</v>
          </cell>
        </row>
        <row r="172">
          <cell r="A172" t="str">
            <v>2441003</v>
          </cell>
          <cell r="B172" t="str">
            <v>LT DEPOSIT - HSG - FORTUNA HOTEL</v>
          </cell>
        </row>
        <row r="173">
          <cell r="A173" t="str">
            <v>2441004</v>
          </cell>
          <cell r="B173" t="str">
            <v>LT DEPOSIT - HSG - RECENCY</v>
          </cell>
        </row>
        <row r="174">
          <cell r="A174" t="str">
            <v>2441005</v>
          </cell>
          <cell r="B174" t="str">
            <v>LT DEPOSIT - HSG - WEST LAKE</v>
          </cell>
        </row>
        <row r="175">
          <cell r="A175" t="str">
            <v>2441006</v>
          </cell>
          <cell r="B175" t="str">
            <v>LT DEPOSIT - HSG - 549 NTP</v>
          </cell>
        </row>
        <row r="176">
          <cell r="A176" t="str">
            <v>2441007</v>
          </cell>
          <cell r="B176" t="str">
            <v>LT DEPOSIT - HSG - PACIFIC GARDEN</v>
          </cell>
        </row>
        <row r="177">
          <cell r="A177" t="str">
            <v>2441008</v>
          </cell>
          <cell r="B177" t="str">
            <v>LT DEPOSIT - HSG - INDOCHINE</v>
          </cell>
        </row>
        <row r="178">
          <cell r="A178" t="str">
            <v>2441009</v>
          </cell>
          <cell r="B178" t="str">
            <v>LT DEPOSIT - HSG - DIOMOND PLAZA</v>
          </cell>
        </row>
        <row r="179">
          <cell r="A179" t="str">
            <v>2449000</v>
          </cell>
          <cell r="B179" t="str">
            <v>LT DEPOSIT - OTHERS</v>
          </cell>
        </row>
        <row r="180">
          <cell r="A180" t="str">
            <v>2449001</v>
          </cell>
          <cell r="B180" t="str">
            <v>LT DEPOSIT - OTHERS - OTHERS</v>
          </cell>
        </row>
        <row r="181">
          <cell r="A181" t="str">
            <v>2449002</v>
          </cell>
          <cell r="B181" t="str">
            <v>LT DEPOSIT - OTHERS -DISPENSER</v>
          </cell>
        </row>
        <row r="182">
          <cell r="A182" t="str">
            <v>2449003</v>
          </cell>
          <cell r="B182" t="str">
            <v>LT DEPOSIT - OTHERS - TELECOM</v>
          </cell>
        </row>
        <row r="183">
          <cell r="A183" t="str">
            <v>2449004</v>
          </cell>
          <cell r="B183" t="str">
            <v>LT DEPOSIT - OTHERS - INTERNATIONAL GRAMMAR SCHOOL</v>
          </cell>
        </row>
        <row r="184">
          <cell r="A184" t="str">
            <v>2449199</v>
          </cell>
          <cell r="B184" t="str">
            <v>LT DEPOSIT - OTHERS - OTHERS</v>
          </cell>
        </row>
        <row r="185">
          <cell r="A185" t="str">
            <v>3000000</v>
          </cell>
          <cell r="B185" t="str">
            <v>LIABILITIES</v>
          </cell>
        </row>
        <row r="186">
          <cell r="A186" t="str">
            <v>3110000</v>
          </cell>
          <cell r="B186" t="str">
            <v>SHORT TERM BORROWINGS (ST)</v>
          </cell>
        </row>
        <row r="187">
          <cell r="A187" t="str">
            <v>3110300</v>
          </cell>
          <cell r="B187" t="str">
            <v>ST BORROWINGS -HO LOAN ACCOUNT</v>
          </cell>
        </row>
        <row r="188">
          <cell r="A188" t="str">
            <v>3111112</v>
          </cell>
          <cell r="B188" t="str">
            <v>ST BORROWINGS -HCMC-BNP-USD</v>
          </cell>
        </row>
        <row r="189">
          <cell r="A189" t="str">
            <v>3150000</v>
          </cell>
          <cell r="B189" t="str">
            <v>CURRENT PORTION OF LT DEBTS</v>
          </cell>
        </row>
        <row r="190">
          <cell r="A190" t="str">
            <v>3310000</v>
          </cell>
          <cell r="B190" t="str">
            <v>ACCOUNTS PAYABLE - TRADE (AP)</v>
          </cell>
        </row>
        <row r="191">
          <cell r="A191" t="str">
            <v>3311000</v>
          </cell>
          <cell r="B191" t="str">
            <v>AP - TRADE</v>
          </cell>
        </row>
        <row r="192">
          <cell r="A192" t="str">
            <v>3312000</v>
          </cell>
          <cell r="B192" t="str">
            <v>PAP - TRADE</v>
          </cell>
        </row>
        <row r="193">
          <cell r="A193" t="str">
            <v>3313000</v>
          </cell>
          <cell r="B193" t="str">
            <v>PAP - TRADE (SCF STOCKS)</v>
          </cell>
        </row>
        <row r="194">
          <cell r="A194" t="str">
            <v>3330000</v>
          </cell>
          <cell r="B194" t="str">
            <v>TAXES AND PAYABLE TO STATE BGT</v>
          </cell>
        </row>
        <row r="195">
          <cell r="A195" t="str">
            <v>3331000</v>
          </cell>
          <cell r="B195" t="str">
            <v>TAX PAYABLE - SALES TAX</v>
          </cell>
        </row>
        <row r="196">
          <cell r="A196" t="str">
            <v>3331200</v>
          </cell>
          <cell r="B196" t="str">
            <v>OUTPUT VAT - MISC</v>
          </cell>
        </row>
        <row r="197">
          <cell r="A197" t="str">
            <v>3332000</v>
          </cell>
          <cell r="B197" t="str">
            <v>TAX PAYABLE - EXCISE TAX</v>
          </cell>
        </row>
        <row r="198">
          <cell r="A198" t="str">
            <v>3333000</v>
          </cell>
          <cell r="B198" t="str">
            <v>TAX PAYABLE - IMP/EXP DUTIES</v>
          </cell>
        </row>
        <row r="199">
          <cell r="A199" t="str">
            <v>3334000</v>
          </cell>
          <cell r="B199" t="str">
            <v>TAX PAYABLE - PROFIT TAX</v>
          </cell>
        </row>
        <row r="200">
          <cell r="A200" t="str">
            <v>3335000</v>
          </cell>
          <cell r="B200" t="str">
            <v>TAX PAYABLE - CAPITAL TAX</v>
          </cell>
        </row>
        <row r="201">
          <cell r="A201" t="str">
            <v>3337000</v>
          </cell>
          <cell r="B201" t="str">
            <v>TAX PAYABLE - LAND/HOUSING TAX</v>
          </cell>
        </row>
        <row r="202">
          <cell r="A202" t="str">
            <v>3338000</v>
          </cell>
          <cell r="B202" t="str">
            <v>TAX PAYABLE - OTHER</v>
          </cell>
        </row>
        <row r="203">
          <cell r="A203" t="str">
            <v>3339000</v>
          </cell>
          <cell r="B203" t="str">
            <v>FEES, DUTIES AND OTHER OBLIGAN</v>
          </cell>
        </row>
        <row r="204">
          <cell r="A204" t="str">
            <v>3340000</v>
          </cell>
          <cell r="B204" t="str">
            <v>PAYABLE TO EMPLOYEES (P.T.E)</v>
          </cell>
        </row>
        <row r="205">
          <cell r="A205" t="str">
            <v>3340100</v>
          </cell>
          <cell r="B205" t="str">
            <v>P.T.E - SALARIES</v>
          </cell>
        </row>
        <row r="206">
          <cell r="A206" t="str">
            <v>3340101</v>
          </cell>
          <cell r="B206" t="str">
            <v>P.T.E-SALARIES-TOM VOVERS</v>
          </cell>
        </row>
        <row r="207">
          <cell r="A207" t="str">
            <v>3340102</v>
          </cell>
          <cell r="B207" t="str">
            <v>P.T.E-SALARIES-ANDREAS THOMPSON</v>
          </cell>
        </row>
        <row r="208">
          <cell r="A208" t="str">
            <v>3340103</v>
          </cell>
          <cell r="B208" t="str">
            <v>P.T.E-SALARIES-CAT. MALCOM</v>
          </cell>
        </row>
        <row r="209">
          <cell r="A209" t="str">
            <v>3340104</v>
          </cell>
          <cell r="B209" t="str">
            <v>P.T.E-SALARIES-PHILIPPES CHARL</v>
          </cell>
        </row>
        <row r="210">
          <cell r="A210" t="str">
            <v>3340105</v>
          </cell>
          <cell r="B210" t="str">
            <v>P.T.E-SALARIES-LARRY HO</v>
          </cell>
        </row>
        <row r="211">
          <cell r="A211" t="str">
            <v>3340106</v>
          </cell>
          <cell r="B211" t="str">
            <v>P.T.E-SALARIES-KARSTEN WACHOWITZ</v>
          </cell>
        </row>
        <row r="212">
          <cell r="A212" t="str">
            <v>3340107</v>
          </cell>
          <cell r="B212" t="str">
            <v>P.T.E-SALARIES-BERNARD LIM</v>
          </cell>
        </row>
        <row r="213">
          <cell r="A213" t="str">
            <v>3340108</v>
          </cell>
          <cell r="B213" t="str">
            <v>P.T.E-SALARIES-LIM KEOK SENG</v>
          </cell>
        </row>
        <row r="214">
          <cell r="A214" t="str">
            <v>3340109</v>
          </cell>
          <cell r="B214" t="str">
            <v>P.T.E-SALARIES-CHUA SIM WEE</v>
          </cell>
        </row>
        <row r="215">
          <cell r="A215" t="str">
            <v>3340110</v>
          </cell>
          <cell r="B215" t="str">
            <v>P.T.E-SALARIES-JITEN V PARAG</v>
          </cell>
        </row>
        <row r="216">
          <cell r="A216" t="str">
            <v>3340112</v>
          </cell>
          <cell r="B216" t="str">
            <v>P.T.E-SALARIES-LONG SIEW MING</v>
          </cell>
        </row>
        <row r="217">
          <cell r="A217" t="str">
            <v>3340113</v>
          </cell>
          <cell r="B217" t="str">
            <v>P.T.E-SALARIES-LOW POH LOCK</v>
          </cell>
        </row>
        <row r="218">
          <cell r="A218" t="str">
            <v>3340114</v>
          </cell>
          <cell r="B218" t="str">
            <v>P.T.E-SALARIES-ALAN KING</v>
          </cell>
        </row>
        <row r="219">
          <cell r="A219" t="str">
            <v>3340115</v>
          </cell>
          <cell r="B219" t="str">
            <v>P.T.E-SALARIES-STEVEN GOH</v>
          </cell>
        </row>
        <row r="220">
          <cell r="A220" t="str">
            <v>3340116</v>
          </cell>
          <cell r="B220" t="str">
            <v>P.T.E-SALARIES-DAVID WILSON</v>
          </cell>
        </row>
        <row r="221">
          <cell r="A221" t="str">
            <v>3340117</v>
          </cell>
          <cell r="B221" t="str">
            <v>P.T.E-SALARIES-GABRIEL ZAURRIN</v>
          </cell>
        </row>
        <row r="222">
          <cell r="A222" t="str">
            <v>3340118</v>
          </cell>
          <cell r="B222" t="str">
            <v>P.T.E-SALARIES-STACEY HUNT</v>
          </cell>
        </row>
        <row r="223">
          <cell r="A223" t="str">
            <v>3340119</v>
          </cell>
          <cell r="B223" t="str">
            <v>P.T.E-SALARIES-PATRICK HO</v>
          </cell>
        </row>
        <row r="224">
          <cell r="A224" t="str">
            <v>3340120</v>
          </cell>
          <cell r="B224" t="str">
            <v>P.T.E-SALARIES-IAN BRAGG</v>
          </cell>
        </row>
        <row r="225">
          <cell r="A225" t="str">
            <v>3340121</v>
          </cell>
          <cell r="B225" t="str">
            <v>P.T.E-SALARIES-DARREN NEWLAND</v>
          </cell>
        </row>
        <row r="226">
          <cell r="A226" t="str">
            <v>3340122</v>
          </cell>
          <cell r="B226" t="str">
            <v>P.T.E-SALARIES-SCOTT GUTHRIE</v>
          </cell>
        </row>
        <row r="227">
          <cell r="A227" t="str">
            <v>3340123</v>
          </cell>
          <cell r="B227" t="str">
            <v>P.T.E-SALARIES-FRED COMBE</v>
          </cell>
        </row>
        <row r="228">
          <cell r="A228" t="str">
            <v>3340124</v>
          </cell>
          <cell r="B228" t="str">
            <v>P.T.E-SALARIES-JOHN BARKER</v>
          </cell>
        </row>
        <row r="229">
          <cell r="A229" t="str">
            <v>3340125</v>
          </cell>
          <cell r="B229" t="str">
            <v>P.T.E-SALARIES-JAVED AHMED</v>
          </cell>
        </row>
        <row r="230">
          <cell r="A230" t="str">
            <v>3340126</v>
          </cell>
          <cell r="B230" t="str">
            <v>P.T.E-SALARIES-SAQUIB MAHMOOD</v>
          </cell>
        </row>
        <row r="231">
          <cell r="A231" t="str">
            <v>3340127</v>
          </cell>
          <cell r="B231" t="str">
            <v>P.T.E-SALARIES-HOWARD TARR</v>
          </cell>
        </row>
        <row r="232">
          <cell r="A232" t="str">
            <v>3340128</v>
          </cell>
          <cell r="B232" t="str">
            <v>P.T.E-SALARIES-HENG EK SIANG</v>
          </cell>
        </row>
        <row r="233">
          <cell r="A233" t="str">
            <v>3340129</v>
          </cell>
          <cell r="B233" t="str">
            <v>P.T.E-SALARIES-GEOFF FAULKNER</v>
          </cell>
        </row>
        <row r="234">
          <cell r="A234" t="str">
            <v>3340130</v>
          </cell>
          <cell r="B234" t="str">
            <v>P.T.E-SALARIES-PHU TRUNG VU</v>
          </cell>
        </row>
        <row r="235">
          <cell r="A235" t="str">
            <v>3340131</v>
          </cell>
          <cell r="B235" t="str">
            <v>P.T.E-SALARIES-NIGEL VENNING</v>
          </cell>
        </row>
        <row r="236">
          <cell r="A236" t="str">
            <v>3340132</v>
          </cell>
          <cell r="B236" t="str">
            <v>P.T.E-SALARIES-MIKE LAVIN</v>
          </cell>
        </row>
        <row r="237">
          <cell r="A237" t="str">
            <v>3340133</v>
          </cell>
          <cell r="B237" t="str">
            <v>P.T.E-SALARIES-ANDY YAP</v>
          </cell>
        </row>
        <row r="238">
          <cell r="A238" t="str">
            <v>3340134</v>
          </cell>
          <cell r="B238" t="str">
            <v>P.T.E-SALARIES-MARJORIE COX</v>
          </cell>
        </row>
        <row r="239">
          <cell r="A239" t="str">
            <v>3340135</v>
          </cell>
          <cell r="B239" t="str">
            <v>P.T.E-SALARIES-EVGENVY NAUMO</v>
          </cell>
        </row>
        <row r="240">
          <cell r="A240" t="str">
            <v>3340136</v>
          </cell>
          <cell r="B240" t="str">
            <v>P.T.E-SALARIES-WONG KWEECHEONG</v>
          </cell>
        </row>
        <row r="241">
          <cell r="A241" t="str">
            <v>3340137</v>
          </cell>
          <cell r="B241" t="str">
            <v>P.T.E-SALARIES-TRAN HUU DUC</v>
          </cell>
        </row>
        <row r="242">
          <cell r="A242" t="str">
            <v>3340138</v>
          </cell>
          <cell r="B242" t="str">
            <v>P.T.E-SALARIES-SOMCHAI KULSAMR</v>
          </cell>
        </row>
        <row r="243">
          <cell r="A243" t="str">
            <v>3340139</v>
          </cell>
          <cell r="B243" t="str">
            <v>P.T.E-SALARIES-WONG HON CHEONG</v>
          </cell>
        </row>
        <row r="244">
          <cell r="A244" t="str">
            <v>3340140</v>
          </cell>
          <cell r="B244" t="str">
            <v>P.T.E-SALARIES-PETER NORDWALL</v>
          </cell>
        </row>
        <row r="245">
          <cell r="A245" t="str">
            <v>3340141</v>
          </cell>
          <cell r="B245" t="str">
            <v>P.T.E-SALARIES-REGINA LEE</v>
          </cell>
        </row>
        <row r="246">
          <cell r="A246" t="str">
            <v>3340200</v>
          </cell>
          <cell r="B246" t="str">
            <v>P.T.E-OTHERS</v>
          </cell>
        </row>
        <row r="247">
          <cell r="A247" t="str">
            <v>3340201</v>
          </cell>
          <cell r="B247" t="str">
            <v>P.T.E - PAYROLL</v>
          </cell>
        </row>
        <row r="248">
          <cell r="A248" t="str">
            <v>3340202</v>
          </cell>
          <cell r="B248" t="str">
            <v>P.T.E - PAYROLL NO 2</v>
          </cell>
        </row>
        <row r="249">
          <cell r="A249" t="str">
            <v>3340209</v>
          </cell>
          <cell r="B249" t="str">
            <v>P.T.E - OTHERS</v>
          </cell>
        </row>
        <row r="250">
          <cell r="A250" t="str">
            <v>3350000</v>
          </cell>
          <cell r="B250" t="str">
            <v>ACCRUED EXPENSES PAYABLE</v>
          </cell>
        </row>
        <row r="251">
          <cell r="A251" t="str">
            <v>3351000</v>
          </cell>
          <cell r="B251" t="str">
            <v>AP - ACCRUED EXPENSES</v>
          </cell>
        </row>
        <row r="252">
          <cell r="A252" t="str">
            <v>3352000</v>
          </cell>
          <cell r="B252" t="str">
            <v>PAP - ACCRUED EXPENSES</v>
          </cell>
        </row>
        <row r="253">
          <cell r="A253" t="str">
            <v>3352100</v>
          </cell>
          <cell r="B253" t="str">
            <v>PAP - AUDIT FEES</v>
          </cell>
        </row>
        <row r="254">
          <cell r="A254" t="str">
            <v>3353000</v>
          </cell>
          <cell r="B254" t="str">
            <v>PAP - ACCRUED EXPENSES - MERCH</v>
          </cell>
        </row>
        <row r="255">
          <cell r="A255" t="str">
            <v>3360000</v>
          </cell>
          <cell r="B255" t="str">
            <v>INTERCOMPANY PAYABLE</v>
          </cell>
        </row>
        <row r="256">
          <cell r="A256" t="str">
            <v>3360100</v>
          </cell>
          <cell r="B256" t="str">
            <v>INTRA GROUP PAYABLE</v>
          </cell>
        </row>
        <row r="257">
          <cell r="A257" t="str">
            <v>3360200</v>
          </cell>
          <cell r="B257" t="str">
            <v>INTER GROUP PAYABLE</v>
          </cell>
        </row>
        <row r="258">
          <cell r="A258" t="str">
            <v>3360300</v>
          </cell>
          <cell r="B258" t="str">
            <v>HEAD OFFICE CURRENT ACCOUNT</v>
          </cell>
        </row>
        <row r="259">
          <cell r="A259" t="str">
            <v>3380000</v>
          </cell>
          <cell r="B259" t="str">
            <v>OTHER PAYABLE</v>
          </cell>
        </row>
        <row r="260">
          <cell r="A260" t="str">
            <v>3381000</v>
          </cell>
          <cell r="B260" t="str">
            <v>AP- OTHERS</v>
          </cell>
        </row>
        <row r="261">
          <cell r="A261" t="str">
            <v>3381500</v>
          </cell>
          <cell r="B261" t="str">
            <v>PAP - OTHERS</v>
          </cell>
        </row>
        <row r="262">
          <cell r="A262" t="str">
            <v>3382000</v>
          </cell>
          <cell r="B262" t="str">
            <v>TRADE UNION FEES</v>
          </cell>
        </row>
        <row r="263">
          <cell r="A263" t="str">
            <v>3383000</v>
          </cell>
          <cell r="B263" t="str">
            <v>SOCIAL INSURANCE PAYABLE</v>
          </cell>
        </row>
        <row r="264">
          <cell r="A264" t="str">
            <v>3384000</v>
          </cell>
          <cell r="B264" t="str">
            <v>HEALTH INSURANCE PAYABLE</v>
          </cell>
        </row>
        <row r="265">
          <cell r="A265" t="str">
            <v>3388000</v>
          </cell>
          <cell r="B265" t="str">
            <v>OTHER OBLIGATIONS PAYABLE</v>
          </cell>
        </row>
        <row r="266">
          <cell r="A266" t="str">
            <v>3410000</v>
          </cell>
          <cell r="B266" t="str">
            <v>LONG TERM BORROWINGS (LT)</v>
          </cell>
        </row>
        <row r="267">
          <cell r="A267" t="str">
            <v>3411000</v>
          </cell>
          <cell r="B267" t="str">
            <v>LT BORROWINGS - BANK</v>
          </cell>
        </row>
        <row r="268">
          <cell r="A268" t="str">
            <v>3416000</v>
          </cell>
          <cell r="B268" t="str">
            <v>LT BORROWINGS - INTERCOMPANY</v>
          </cell>
        </row>
        <row r="269">
          <cell r="A269" t="str">
            <v>3416100</v>
          </cell>
          <cell r="B269" t="str">
            <v>LT BORROWINGS - HO OFFICE</v>
          </cell>
        </row>
        <row r="270">
          <cell r="A270" t="str">
            <v>3420000</v>
          </cell>
          <cell r="B270" t="str">
            <v>LONG TERM LIABILITIES</v>
          </cell>
        </row>
        <row r="271">
          <cell r="A271" t="str">
            <v>4000000</v>
          </cell>
          <cell r="B271" t="str">
            <v>OWNER'S EQUITY</v>
          </cell>
        </row>
        <row r="272">
          <cell r="A272" t="str">
            <v>4110000</v>
          </cell>
          <cell r="B272" t="str">
            <v>PAID IN CAPITAL</v>
          </cell>
        </row>
        <row r="273">
          <cell r="A273" t="str">
            <v>4120000</v>
          </cell>
          <cell r="B273" t="str">
            <v>DIFFERENCES UPON ASSET REVALN</v>
          </cell>
        </row>
        <row r="274">
          <cell r="A274" t="str">
            <v>4130000</v>
          </cell>
          <cell r="B274" t="str">
            <v>FOREIGN EXCHANGE DIFFERENCES</v>
          </cell>
        </row>
        <row r="275">
          <cell r="A275" t="str">
            <v>4140000</v>
          </cell>
          <cell r="B275" t="str">
            <v>BUSINESS DEVELOPMENT FUNDS</v>
          </cell>
        </row>
        <row r="276">
          <cell r="A276" t="str">
            <v>4150000</v>
          </cell>
          <cell r="B276" t="str">
            <v>RESERVE FUNDS</v>
          </cell>
        </row>
        <row r="277">
          <cell r="A277" t="str">
            <v>4210000</v>
          </cell>
          <cell r="B277" t="str">
            <v>UNDISTRIBUTED EARNINGS</v>
          </cell>
        </row>
        <row r="278">
          <cell r="A278" t="str">
            <v>4211000</v>
          </cell>
          <cell r="B278" t="str">
            <v>PRIOR YEAR EARNINGS</v>
          </cell>
        </row>
        <row r="279">
          <cell r="A279" t="str">
            <v>4212000</v>
          </cell>
          <cell r="B279" t="str">
            <v>CURRENT YEAR EARNINGS</v>
          </cell>
        </row>
        <row r="280">
          <cell r="A280" t="str">
            <v>4310000</v>
          </cell>
          <cell r="B280" t="str">
            <v>BONUS &amp; WELFARE FUNDS</v>
          </cell>
        </row>
        <row r="281">
          <cell r="A281" t="str">
            <v>4410000</v>
          </cell>
          <cell r="B281" t="str">
            <v>FUNDS FOR CAPITAL EXPENDITURES</v>
          </cell>
        </row>
        <row r="282">
          <cell r="A282" t="str">
            <v>5000000</v>
          </cell>
          <cell r="B282" t="str">
            <v>REVENUES</v>
          </cell>
        </row>
        <row r="283">
          <cell r="A283" t="str">
            <v>5110000</v>
          </cell>
          <cell r="B283" t="str">
            <v>REVENUES - SALES</v>
          </cell>
        </row>
        <row r="284">
          <cell r="A284" t="str">
            <v>5111000</v>
          </cell>
          <cell r="B284" t="str">
            <v>SALES OF MERCHANDISE</v>
          </cell>
        </row>
        <row r="285">
          <cell r="A285" t="str">
            <v>5111110</v>
          </cell>
          <cell r="B285" t="str">
            <v>SALES - CIGARETTES</v>
          </cell>
        </row>
        <row r="286">
          <cell r="A286" t="str">
            <v>5111115</v>
          </cell>
          <cell r="B286" t="str">
            <v>SALES - TURNOVER TAX</v>
          </cell>
        </row>
        <row r="287">
          <cell r="A287" t="str">
            <v>5111119</v>
          </cell>
          <cell r="B287" t="str">
            <v>SALES - TURNOVER TAX REALLOCATION</v>
          </cell>
        </row>
        <row r="288">
          <cell r="A288" t="str">
            <v>5111910</v>
          </cell>
          <cell r="B288" t="str">
            <v>SALES - CIGARETTES MKT ISSUE</v>
          </cell>
        </row>
        <row r="289">
          <cell r="A289" t="str">
            <v>5111915</v>
          </cell>
          <cell r="B289" t="str">
            <v>SALES - TURNOVER TAX  - MKT ISSUE</v>
          </cell>
        </row>
        <row r="290">
          <cell r="A290" t="str">
            <v>5120000</v>
          </cell>
          <cell r="B290" t="str">
            <v>REVENUES - INTERCOMPANY SALES</v>
          </cell>
        </row>
        <row r="291">
          <cell r="A291" t="str">
            <v>5210000</v>
          </cell>
          <cell r="B291" t="str">
            <v>SALES DISCOUNTS</v>
          </cell>
        </row>
        <row r="292">
          <cell r="A292" t="str">
            <v>5310000</v>
          </cell>
          <cell r="B292" t="str">
            <v>SALES RETURNS</v>
          </cell>
        </row>
        <row r="293">
          <cell r="A293" t="str">
            <v>5311110</v>
          </cell>
          <cell r="B293" t="str">
            <v>SALES RETURNS-CIGARETTE</v>
          </cell>
        </row>
        <row r="294">
          <cell r="A294" t="str">
            <v>5320000</v>
          </cell>
          <cell r="B294" t="str">
            <v>SALES ALLOWANCE</v>
          </cell>
        </row>
        <row r="295">
          <cell r="A295" t="str">
            <v>6000000</v>
          </cell>
          <cell r="B295" t="str">
            <v>PRODUCTION AND BUSINESS COSTS</v>
          </cell>
        </row>
        <row r="296">
          <cell r="A296" t="str">
            <v>6320000</v>
          </cell>
          <cell r="B296" t="str">
            <v>COST OF GOODS SOLD (COGS)</v>
          </cell>
        </row>
        <row r="297">
          <cell r="A297" t="str">
            <v>6321000</v>
          </cell>
          <cell r="B297" t="str">
            <v>COST OF MERCHANDISE</v>
          </cell>
        </row>
        <row r="298">
          <cell r="A298" t="str">
            <v>6321100</v>
          </cell>
          <cell r="B298" t="str">
            <v>COGS - CIGARETTES</v>
          </cell>
        </row>
        <row r="299">
          <cell r="A299" t="str">
            <v>6321111</v>
          </cell>
          <cell r="B299" t="str">
            <v>CIGARETTES - STD COST</v>
          </cell>
        </row>
        <row r="300">
          <cell r="A300" t="str">
            <v>6321112</v>
          </cell>
          <cell r="B300" t="str">
            <v>CIGARETTES - STD COST VARIANCE</v>
          </cell>
        </row>
        <row r="301">
          <cell r="A301" t="str">
            <v>6321113</v>
          </cell>
          <cell r="B301" t="str">
            <v>SPECIAL CONSUMPTION TAX</v>
          </cell>
        </row>
        <row r="302">
          <cell r="A302" t="str">
            <v>6321911</v>
          </cell>
          <cell r="B302" t="str">
            <v>CIGARETTES - STD COST- MKT ISSUE</v>
          </cell>
        </row>
        <row r="303">
          <cell r="A303" t="str">
            <v>6321913</v>
          </cell>
          <cell r="B303" t="str">
            <v>SPECIAL CONSUMPTION TAX-MKT ISSUE</v>
          </cell>
        </row>
        <row r="304">
          <cell r="A304" t="str">
            <v>6322000</v>
          </cell>
          <cell r="B304" t="str">
            <v>COST OF PRODUCTS</v>
          </cell>
        </row>
        <row r="305">
          <cell r="A305" t="str">
            <v>6323000</v>
          </cell>
          <cell r="B305" t="str">
            <v>COST OF SERVICE</v>
          </cell>
        </row>
        <row r="306">
          <cell r="A306" t="str">
            <v>641000055100</v>
          </cell>
          <cell r="B306" t="str">
            <v>SELLING EXPENSES</v>
          </cell>
        </row>
        <row r="307">
          <cell r="A307" t="str">
            <v>641000055110</v>
          </cell>
          <cell r="B307" t="str">
            <v>SELLING EXPENSES</v>
          </cell>
        </row>
        <row r="308">
          <cell r="A308" t="str">
            <v>641000055120</v>
          </cell>
          <cell r="B308" t="str">
            <v>SELLING EXPENSES</v>
          </cell>
        </row>
        <row r="309">
          <cell r="A309" t="str">
            <v>641000055130</v>
          </cell>
          <cell r="B309" t="str">
            <v>SELLING EXPENSES</v>
          </cell>
        </row>
        <row r="310">
          <cell r="A310" t="str">
            <v>641000055140</v>
          </cell>
          <cell r="B310" t="str">
            <v>SELLING EXPENSES</v>
          </cell>
        </row>
        <row r="311">
          <cell r="A311" t="str">
            <v>641100055100</v>
          </cell>
          <cell r="B311" t="str">
            <v>SALES SELLING EXPENSES</v>
          </cell>
        </row>
        <row r="312">
          <cell r="A312" t="str">
            <v>641100055110</v>
          </cell>
          <cell r="B312" t="str">
            <v>SALES SELLING EXPENSES</v>
          </cell>
        </row>
        <row r="313">
          <cell r="A313" t="str">
            <v>641100055120</v>
          </cell>
          <cell r="B313" t="str">
            <v>SALES SELLING EXPENSES</v>
          </cell>
        </row>
        <row r="314">
          <cell r="A314" t="str">
            <v>641100055130</v>
          </cell>
          <cell r="B314" t="str">
            <v>SALES SELLING EXPENSES</v>
          </cell>
        </row>
        <row r="315">
          <cell r="A315" t="str">
            <v>641100055140</v>
          </cell>
          <cell r="B315" t="str">
            <v>SALES SELLING EXPENSES</v>
          </cell>
        </row>
        <row r="316">
          <cell r="A316" t="str">
            <v>641110155000</v>
          </cell>
          <cell r="B316" t="str">
            <v>LOCAL - SALARIES</v>
          </cell>
        </row>
        <row r="317">
          <cell r="A317" t="str">
            <v>641110155100</v>
          </cell>
          <cell r="B317" t="str">
            <v>LOCAL - SALARIES</v>
          </cell>
        </row>
        <row r="318">
          <cell r="A318" t="str">
            <v>641110155110</v>
          </cell>
          <cell r="B318" t="str">
            <v>LOCAL - SALARIES</v>
          </cell>
        </row>
        <row r="319">
          <cell r="A319" t="str">
            <v>641110155120</v>
          </cell>
          <cell r="B319" t="str">
            <v>LOCAL - SALARIES</v>
          </cell>
        </row>
        <row r="320">
          <cell r="A320" t="str">
            <v>641110155130</v>
          </cell>
          <cell r="B320" t="str">
            <v>LOCAL - SALARIES</v>
          </cell>
        </row>
        <row r="321">
          <cell r="A321" t="str">
            <v>641110155140</v>
          </cell>
          <cell r="B321" t="str">
            <v>LOCAL - SALARIES</v>
          </cell>
        </row>
        <row r="322">
          <cell r="A322" t="str">
            <v>641110155150</v>
          </cell>
          <cell r="B322" t="str">
            <v>LOCAL - SALARIES</v>
          </cell>
        </row>
        <row r="323">
          <cell r="A323" t="str">
            <v>641110255000</v>
          </cell>
          <cell r="B323" t="str">
            <v>LOCAL - OVERTIME</v>
          </cell>
        </row>
        <row r="324">
          <cell r="A324" t="str">
            <v>641110255100</v>
          </cell>
          <cell r="B324" t="str">
            <v>LOCAL - OVERTIME</v>
          </cell>
        </row>
        <row r="325">
          <cell r="A325" t="str">
            <v>641110255110</v>
          </cell>
          <cell r="B325" t="str">
            <v>LOCAL - OVERTIME</v>
          </cell>
        </row>
        <row r="326">
          <cell r="A326" t="str">
            <v>641110255120</v>
          </cell>
          <cell r="B326" t="str">
            <v>LOCAL - OVERTIME</v>
          </cell>
        </row>
        <row r="327">
          <cell r="A327" t="str">
            <v>641110255130</v>
          </cell>
          <cell r="B327" t="str">
            <v>LOCAL - OVERTIME</v>
          </cell>
        </row>
        <row r="328">
          <cell r="A328" t="str">
            <v>641110255140</v>
          </cell>
          <cell r="B328" t="str">
            <v>LOCAL - OVERTIME</v>
          </cell>
        </row>
        <row r="329">
          <cell r="A329" t="str">
            <v>641110255150</v>
          </cell>
          <cell r="B329" t="str">
            <v>LOCAL - OVERTIME</v>
          </cell>
        </row>
        <row r="330">
          <cell r="A330" t="str">
            <v>641110355100</v>
          </cell>
          <cell r="B330" t="str">
            <v>LOCAL - BONUS</v>
          </cell>
        </row>
        <row r="331">
          <cell r="A331" t="str">
            <v>641110355110</v>
          </cell>
          <cell r="B331" t="str">
            <v>LOCAL - BONUS</v>
          </cell>
        </row>
        <row r="332">
          <cell r="A332" t="str">
            <v>641110355120</v>
          </cell>
          <cell r="B332" t="str">
            <v>LOCAL - BONUS</v>
          </cell>
        </row>
        <row r="333">
          <cell r="A333" t="str">
            <v>641110355130</v>
          </cell>
          <cell r="B333" t="str">
            <v>LOCAL - BONUS</v>
          </cell>
        </row>
        <row r="334">
          <cell r="A334" t="str">
            <v>641110355140</v>
          </cell>
          <cell r="B334" t="str">
            <v>LOCAL - BONUS</v>
          </cell>
        </row>
        <row r="335">
          <cell r="A335" t="str">
            <v>641110355150</v>
          </cell>
          <cell r="B335" t="str">
            <v>LOCAL - BONUS</v>
          </cell>
        </row>
        <row r="336">
          <cell r="A336" t="str">
            <v>641110455000</v>
          </cell>
          <cell r="B336" t="str">
            <v>LOCAL - SOCIAL INSURANCE</v>
          </cell>
        </row>
        <row r="337">
          <cell r="A337" t="str">
            <v>641110455100</v>
          </cell>
          <cell r="B337" t="str">
            <v>LOCAL - SOCIAL INSURANCE</v>
          </cell>
        </row>
        <row r="338">
          <cell r="A338" t="str">
            <v>641110455000</v>
          </cell>
          <cell r="B338" t="str">
            <v>LOCAL - SOCIAL INSURANCE</v>
          </cell>
        </row>
        <row r="339">
          <cell r="A339" t="str">
            <v>641110455110</v>
          </cell>
          <cell r="B339" t="str">
            <v>LOCAL - SOCIAL INSURANCE</v>
          </cell>
        </row>
        <row r="340">
          <cell r="A340" t="str">
            <v>641110455120</v>
          </cell>
          <cell r="B340" t="str">
            <v>LOCAL - SOCIAL INSURANCE</v>
          </cell>
        </row>
        <row r="341">
          <cell r="A341" t="str">
            <v>641110455130</v>
          </cell>
          <cell r="B341" t="str">
            <v>LOCAL - SOCIAL INSURANCE</v>
          </cell>
        </row>
        <row r="342">
          <cell r="A342" t="str">
            <v>641110455140</v>
          </cell>
          <cell r="B342" t="str">
            <v>LOCAL - SOCIAL INSURANCE</v>
          </cell>
        </row>
        <row r="343">
          <cell r="A343" t="str">
            <v>641110455150</v>
          </cell>
          <cell r="B343" t="str">
            <v>LOCAL - SOCIAL INSURANCE</v>
          </cell>
        </row>
        <row r="344">
          <cell r="A344" t="str">
            <v>641110555000</v>
          </cell>
          <cell r="B344" t="str">
            <v>LOCAL - MEDICAL INSURANCE</v>
          </cell>
        </row>
        <row r="345">
          <cell r="A345" t="str">
            <v>641110555100</v>
          </cell>
          <cell r="B345" t="str">
            <v>LOCAL - MEDICAL INSURANCE</v>
          </cell>
        </row>
        <row r="346">
          <cell r="A346" t="str">
            <v>641110555110</v>
          </cell>
          <cell r="B346" t="str">
            <v>LOCAL - MEDICAL INSURANCE</v>
          </cell>
        </row>
        <row r="347">
          <cell r="A347" t="str">
            <v>641110555120</v>
          </cell>
          <cell r="B347" t="str">
            <v>LOCAL - MEDICAL INSURANCE</v>
          </cell>
        </row>
        <row r="348">
          <cell r="A348" t="str">
            <v>641110555130</v>
          </cell>
          <cell r="B348" t="str">
            <v>LOCAL - MEDICAL INSURANCE</v>
          </cell>
        </row>
        <row r="349">
          <cell r="A349" t="str">
            <v>641110555140</v>
          </cell>
          <cell r="B349" t="str">
            <v>LOCAL - MEDICAL INSURANCE</v>
          </cell>
        </row>
        <row r="350">
          <cell r="A350" t="str">
            <v>641110555150</v>
          </cell>
          <cell r="B350" t="str">
            <v>LOCAL - MEDICAL INSURANCE</v>
          </cell>
        </row>
        <row r="351">
          <cell r="A351" t="str">
            <v>641110655100</v>
          </cell>
          <cell r="B351" t="str">
            <v>LOCAL - PERSONAL TAX</v>
          </cell>
        </row>
        <row r="352">
          <cell r="A352" t="str">
            <v>641110655110</v>
          </cell>
          <cell r="B352" t="str">
            <v>LOCAL - PERSONAL TAX</v>
          </cell>
        </row>
        <row r="353">
          <cell r="A353" t="str">
            <v>641110655120</v>
          </cell>
          <cell r="B353" t="str">
            <v>LOCAL - PERSONAL TAX</v>
          </cell>
        </row>
        <row r="354">
          <cell r="A354" t="str">
            <v>641110655130</v>
          </cell>
          <cell r="B354" t="str">
            <v>LOCAL - PERSONAL TAX</v>
          </cell>
        </row>
        <row r="355">
          <cell r="A355" t="str">
            <v>641110655140</v>
          </cell>
          <cell r="B355" t="str">
            <v>LOCAL - PERSONAL TAX</v>
          </cell>
        </row>
        <row r="356">
          <cell r="A356" t="str">
            <v>641112055100</v>
          </cell>
          <cell r="B356" t="str">
            <v>LOCAL - RELOCATION COST</v>
          </cell>
        </row>
        <row r="357">
          <cell r="A357" t="str">
            <v>641112055110</v>
          </cell>
          <cell r="B357" t="str">
            <v>LOCAL - RELOCATION COST</v>
          </cell>
        </row>
        <row r="358">
          <cell r="A358" t="str">
            <v>641112055120</v>
          </cell>
          <cell r="B358" t="str">
            <v>LOCAL - RELOCATION COST</v>
          </cell>
        </row>
        <row r="359">
          <cell r="A359" t="str">
            <v>641112055130</v>
          </cell>
          <cell r="B359" t="str">
            <v>LOCAL - RELOCATION COST</v>
          </cell>
        </row>
        <row r="360">
          <cell r="A360" t="str">
            <v>641112055140</v>
          </cell>
          <cell r="B360" t="str">
            <v>LOCAL - RELOCATION COST</v>
          </cell>
        </row>
        <row r="361">
          <cell r="A361" t="str">
            <v>641112355000</v>
          </cell>
          <cell r="B361" t="str">
            <v>LOCAL - CAR LEASE</v>
          </cell>
        </row>
        <row r="362">
          <cell r="A362" t="str">
            <v>641112355100</v>
          </cell>
          <cell r="B362" t="str">
            <v>LOCAL - CAR LEASE</v>
          </cell>
        </row>
        <row r="363">
          <cell r="A363" t="str">
            <v>641112355110</v>
          </cell>
          <cell r="B363" t="str">
            <v>LOCAL - CAR LEASE</v>
          </cell>
        </row>
        <row r="364">
          <cell r="A364" t="str">
            <v>641112355120</v>
          </cell>
          <cell r="B364" t="str">
            <v>LOCAL - CAR LEASE</v>
          </cell>
        </row>
        <row r="365">
          <cell r="A365" t="str">
            <v>641112355130</v>
          </cell>
          <cell r="B365" t="str">
            <v>LOCAL - CAR LEASE</v>
          </cell>
        </row>
        <row r="366">
          <cell r="A366" t="str">
            <v>641112355140</v>
          </cell>
          <cell r="B366" t="str">
            <v>LOCAL - CAR LEASE</v>
          </cell>
        </row>
        <row r="367">
          <cell r="A367" t="str">
            <v>641112355150</v>
          </cell>
          <cell r="B367" t="str">
            <v>LOCAL - CAR LEASE</v>
          </cell>
        </row>
        <row r="368">
          <cell r="A368" t="str">
            <v>641114055100</v>
          </cell>
          <cell r="B368" t="str">
            <v>LOCAL - UNIFORMS</v>
          </cell>
        </row>
        <row r="369">
          <cell r="A369" t="str">
            <v>641114055110</v>
          </cell>
          <cell r="B369" t="str">
            <v>LOCAL - UNIFORMS</v>
          </cell>
        </row>
        <row r="370">
          <cell r="A370" t="str">
            <v>641114055120</v>
          </cell>
          <cell r="B370" t="str">
            <v>LOCAL - UNIFORMS</v>
          </cell>
        </row>
        <row r="371">
          <cell r="A371" t="str">
            <v>641114055130</v>
          </cell>
          <cell r="B371" t="str">
            <v>LOCAL - UNIFORMS</v>
          </cell>
        </row>
        <row r="372">
          <cell r="A372" t="str">
            <v>641114055140</v>
          </cell>
          <cell r="B372" t="str">
            <v>LOCAL - UNIFORMS</v>
          </cell>
        </row>
        <row r="373">
          <cell r="A373" t="str">
            <v>641114155100</v>
          </cell>
          <cell r="B373" t="str">
            <v>LOCAL - LAUNDRY</v>
          </cell>
        </row>
        <row r="374">
          <cell r="A374" t="str">
            <v>641114155110</v>
          </cell>
          <cell r="B374" t="str">
            <v>LOCAL - LAUNDRY</v>
          </cell>
        </row>
        <row r="375">
          <cell r="A375" t="str">
            <v>641114155120</v>
          </cell>
          <cell r="B375" t="str">
            <v>LOCAL - LAUNDRY</v>
          </cell>
        </row>
        <row r="376">
          <cell r="A376" t="str">
            <v>641114155130</v>
          </cell>
          <cell r="B376" t="str">
            <v>LOCAL - LAUNDRY</v>
          </cell>
        </row>
        <row r="377">
          <cell r="A377" t="str">
            <v>641114155140</v>
          </cell>
          <cell r="B377" t="str">
            <v>LOCAL - LAUNDRY</v>
          </cell>
        </row>
        <row r="378">
          <cell r="A378" t="str">
            <v>641115055000</v>
          </cell>
          <cell r="B378" t="str">
            <v>LOCAL - HOUSING</v>
          </cell>
        </row>
        <row r="379">
          <cell r="A379" t="str">
            <v>641115055100</v>
          </cell>
          <cell r="B379" t="str">
            <v>LOCAL - HOUSING</v>
          </cell>
        </row>
        <row r="380">
          <cell r="A380" t="str">
            <v>641115055110</v>
          </cell>
          <cell r="B380" t="str">
            <v>LOCAL - HOUSING</v>
          </cell>
        </row>
        <row r="381">
          <cell r="A381" t="str">
            <v>641115055120</v>
          </cell>
          <cell r="B381" t="str">
            <v>LOCAL - HOUSING</v>
          </cell>
        </row>
        <row r="382">
          <cell r="A382" t="str">
            <v>641115055130</v>
          </cell>
          <cell r="B382" t="str">
            <v>LOCAL - HOUSING</v>
          </cell>
        </row>
        <row r="383">
          <cell r="A383" t="str">
            <v>641115055140</v>
          </cell>
          <cell r="B383" t="str">
            <v xml:space="preserve">LOCAL - HOUSING </v>
          </cell>
        </row>
        <row r="384">
          <cell r="A384" t="str">
            <v>641120155000</v>
          </cell>
          <cell r="B384" t="str">
            <v>EXPAT - SALARIES</v>
          </cell>
        </row>
        <row r="385">
          <cell r="A385" t="str">
            <v>641120155100</v>
          </cell>
          <cell r="B385" t="str">
            <v>EXPAT - SALARIES</v>
          </cell>
        </row>
        <row r="386">
          <cell r="A386" t="str">
            <v>641120155110</v>
          </cell>
          <cell r="B386" t="str">
            <v>EXPAT - SALARIES</v>
          </cell>
        </row>
        <row r="387">
          <cell r="A387" t="str">
            <v>641120155120</v>
          </cell>
          <cell r="B387" t="str">
            <v>EXPAT - SALARIES</v>
          </cell>
        </row>
        <row r="388">
          <cell r="A388" t="str">
            <v>641120155130</v>
          </cell>
          <cell r="B388" t="str">
            <v>EXPAT - SALARIES</v>
          </cell>
        </row>
        <row r="389">
          <cell r="A389" t="str">
            <v>641120155140</v>
          </cell>
          <cell r="B389" t="str">
            <v>EXPAT - SALARIES</v>
          </cell>
        </row>
        <row r="390">
          <cell r="A390" t="str">
            <v>641120255100</v>
          </cell>
          <cell r="B390" t="str">
            <v>EXPAT - OVERTIME</v>
          </cell>
        </row>
        <row r="391">
          <cell r="A391" t="str">
            <v>641120255110</v>
          </cell>
          <cell r="B391" t="str">
            <v>EXPAT - OVERTIME</v>
          </cell>
        </row>
        <row r="392">
          <cell r="A392" t="str">
            <v>641120255120</v>
          </cell>
          <cell r="B392" t="str">
            <v>EXPAT - OVERTIME</v>
          </cell>
        </row>
        <row r="393">
          <cell r="A393" t="str">
            <v>641120255130</v>
          </cell>
          <cell r="B393" t="str">
            <v>EXPAT - OVERTIME</v>
          </cell>
        </row>
        <row r="394">
          <cell r="A394" t="str">
            <v>641120255140</v>
          </cell>
          <cell r="B394" t="str">
            <v>EXPAT - OVERTIME</v>
          </cell>
        </row>
        <row r="395">
          <cell r="A395" t="str">
            <v>641120355100</v>
          </cell>
          <cell r="B395" t="str">
            <v>EXPAT - BONUS</v>
          </cell>
        </row>
        <row r="396">
          <cell r="A396" t="str">
            <v>641120355110</v>
          </cell>
          <cell r="B396" t="str">
            <v>EXPAT - BONUS</v>
          </cell>
        </row>
        <row r="397">
          <cell r="A397" t="str">
            <v>641120355120</v>
          </cell>
          <cell r="B397" t="str">
            <v>EXPAT - BONUS</v>
          </cell>
        </row>
        <row r="398">
          <cell r="A398" t="str">
            <v>641120355130</v>
          </cell>
          <cell r="B398" t="str">
            <v>EXPAT - BONUS</v>
          </cell>
        </row>
        <row r="399">
          <cell r="A399" t="str">
            <v>641120355140</v>
          </cell>
          <cell r="B399" t="str">
            <v>EXPAT - BONUS</v>
          </cell>
        </row>
        <row r="400">
          <cell r="A400" t="str">
            <v>641120455100</v>
          </cell>
          <cell r="B400" t="str">
            <v>EXPAT - SOCIAL INSURANCE</v>
          </cell>
        </row>
        <row r="401">
          <cell r="A401" t="str">
            <v>641120455110</v>
          </cell>
          <cell r="B401" t="str">
            <v>EXPAT - SOCIAL INSURANCE</v>
          </cell>
        </row>
        <row r="402">
          <cell r="A402" t="str">
            <v>641120455120</v>
          </cell>
          <cell r="B402" t="str">
            <v>EXPAT - SOCIAL INSURANCE</v>
          </cell>
        </row>
        <row r="403">
          <cell r="A403" t="str">
            <v>641120455130</v>
          </cell>
          <cell r="B403" t="str">
            <v>EXPAT - SOCIAL INSURANCE</v>
          </cell>
        </row>
        <row r="404">
          <cell r="A404" t="str">
            <v>641120455140</v>
          </cell>
          <cell r="B404" t="str">
            <v>EXPAT - SOCIAL INSURANCE</v>
          </cell>
        </row>
        <row r="405">
          <cell r="A405" t="str">
            <v>641120555000</v>
          </cell>
          <cell r="B405" t="str">
            <v>EXPAT - MEDICAL INSURANCE</v>
          </cell>
        </row>
        <row r="406">
          <cell r="A406" t="str">
            <v>641120555100</v>
          </cell>
          <cell r="B406" t="str">
            <v>EXPAT - MEDICAL INSURANCE</v>
          </cell>
        </row>
        <row r="407">
          <cell r="A407" t="str">
            <v>641120555110</v>
          </cell>
          <cell r="B407" t="str">
            <v>EXPAT - MEDICAL INSURANCE</v>
          </cell>
        </row>
        <row r="408">
          <cell r="A408" t="str">
            <v>641120555120</v>
          </cell>
          <cell r="B408" t="str">
            <v>EXPAT - MEDICAL INSURANCE</v>
          </cell>
        </row>
        <row r="409">
          <cell r="A409" t="str">
            <v>641120555130</v>
          </cell>
          <cell r="B409" t="str">
            <v>EXPAT - MEDICAL INSURANCE</v>
          </cell>
        </row>
        <row r="410">
          <cell r="A410" t="str">
            <v>641120555140</v>
          </cell>
          <cell r="B410" t="str">
            <v>EXPAT - MEDICAL INSURANCE</v>
          </cell>
        </row>
        <row r="411">
          <cell r="A411" t="str">
            <v>641120655000</v>
          </cell>
          <cell r="B411" t="str">
            <v>EXPAT - PERSONAL TAX</v>
          </cell>
        </row>
        <row r="412">
          <cell r="A412" t="str">
            <v>641120655100</v>
          </cell>
          <cell r="B412" t="str">
            <v>EXPAT - PERSONAL TAX</v>
          </cell>
        </row>
        <row r="413">
          <cell r="A413" t="str">
            <v>641120655110</v>
          </cell>
          <cell r="B413" t="str">
            <v>EXPAT - PERSONAL TAX</v>
          </cell>
        </row>
        <row r="414">
          <cell r="A414" t="str">
            <v>641120655120</v>
          </cell>
          <cell r="B414" t="str">
            <v>EXPAT - PERSONAL TAX</v>
          </cell>
        </row>
        <row r="415">
          <cell r="A415" t="str">
            <v>641120655130</v>
          </cell>
          <cell r="B415" t="str">
            <v>EXPAT - PERSONAL TAX</v>
          </cell>
        </row>
        <row r="416">
          <cell r="A416" t="str">
            <v>641120655140</v>
          </cell>
          <cell r="B416" t="str">
            <v>EXPAT - PERSONAL TAX</v>
          </cell>
        </row>
        <row r="417">
          <cell r="A417" t="str">
            <v>641120755100</v>
          </cell>
          <cell r="B417" t="str">
            <v>EXPAT - MEAL ALLOWANCE</v>
          </cell>
        </row>
        <row r="418">
          <cell r="A418" t="str">
            <v>641120755110</v>
          </cell>
          <cell r="B418" t="str">
            <v>EXPAT - MEAL ALLOWANCE</v>
          </cell>
        </row>
        <row r="419">
          <cell r="A419" t="str">
            <v>641120755120</v>
          </cell>
          <cell r="B419" t="str">
            <v>EXPAT - MEAL ALLOWANCE</v>
          </cell>
        </row>
        <row r="420">
          <cell r="A420" t="str">
            <v>641120755130</v>
          </cell>
          <cell r="B420" t="str">
            <v>EXPAT - MEAL ALLOWANCE</v>
          </cell>
        </row>
        <row r="421">
          <cell r="A421" t="str">
            <v>641120755140</v>
          </cell>
          <cell r="B421" t="str">
            <v>EXPAT - MEAL ALLOWANCE</v>
          </cell>
        </row>
        <row r="422">
          <cell r="A422" t="str">
            <v>641121955100</v>
          </cell>
          <cell r="B422" t="str">
            <v>EXPAT - SETTLING IN GRANT</v>
          </cell>
        </row>
        <row r="423">
          <cell r="A423" t="str">
            <v>641121955110</v>
          </cell>
          <cell r="B423" t="str">
            <v>EXPAT - SETTLING IN GRANT</v>
          </cell>
        </row>
        <row r="424">
          <cell r="A424" t="str">
            <v>641121955120</v>
          </cell>
          <cell r="B424" t="str">
            <v>EXPAT - SETTLING IN GRANT</v>
          </cell>
        </row>
        <row r="425">
          <cell r="A425" t="str">
            <v>641121955130</v>
          </cell>
          <cell r="B425" t="str">
            <v>EXPAT - SETTLING IN GRANT</v>
          </cell>
        </row>
        <row r="426">
          <cell r="A426" t="str">
            <v>641121955140</v>
          </cell>
          <cell r="B426" t="str">
            <v>EXPAT - SETTLING IN GRANT</v>
          </cell>
        </row>
        <row r="427">
          <cell r="A427" t="str">
            <v>641122055100</v>
          </cell>
          <cell r="B427" t="str">
            <v>EXPAT - RELOCATION COST</v>
          </cell>
        </row>
        <row r="428">
          <cell r="A428" t="str">
            <v>641122055110</v>
          </cell>
          <cell r="B428" t="str">
            <v>EXPAT - RELOCATION COST</v>
          </cell>
        </row>
        <row r="429">
          <cell r="A429" t="str">
            <v>641122055120</v>
          </cell>
          <cell r="B429" t="str">
            <v>EXPAT - RELOCATION COST</v>
          </cell>
        </row>
        <row r="430">
          <cell r="A430" t="str">
            <v>641122055130</v>
          </cell>
          <cell r="B430" t="str">
            <v>EXPAT - RELOCATION COST</v>
          </cell>
        </row>
        <row r="431">
          <cell r="A431" t="str">
            <v>641122055140</v>
          </cell>
          <cell r="B431" t="str">
            <v>EXPAT - RELOCATION COST</v>
          </cell>
        </row>
        <row r="432">
          <cell r="A432" t="str">
            <v>641122155000</v>
          </cell>
          <cell r="B432" t="str">
            <v>EXPAT - HOME LEAVE</v>
          </cell>
        </row>
        <row r="433">
          <cell r="A433" t="str">
            <v>641122155100</v>
          </cell>
          <cell r="B433" t="str">
            <v>EXPAT - HOME LEAVE</v>
          </cell>
        </row>
        <row r="434">
          <cell r="A434" t="str">
            <v>641122155110</v>
          </cell>
          <cell r="B434" t="str">
            <v>EXPAT - HOME LEAVE</v>
          </cell>
        </row>
        <row r="435">
          <cell r="A435" t="str">
            <v>641122155120</v>
          </cell>
          <cell r="B435" t="str">
            <v>EXPAT - HOME LEAVE</v>
          </cell>
        </row>
        <row r="436">
          <cell r="A436" t="str">
            <v>641122155130</v>
          </cell>
          <cell r="B436" t="str">
            <v>EXPAT - HOME LEAVE</v>
          </cell>
        </row>
        <row r="437">
          <cell r="A437" t="str">
            <v>641122155140</v>
          </cell>
          <cell r="B437" t="str">
            <v>EXPAT - HOME LEAVE</v>
          </cell>
        </row>
        <row r="438">
          <cell r="A438">
            <v>6421222100</v>
          </cell>
          <cell r="B438" t="str">
            <v>EXPAT - TELEPHONE</v>
          </cell>
        </row>
        <row r="439">
          <cell r="A439">
            <v>6421222005</v>
          </cell>
          <cell r="B439" t="str">
            <v>EXPAT - TELEPHONE</v>
          </cell>
        </row>
        <row r="440">
          <cell r="A440">
            <v>6421222008</v>
          </cell>
          <cell r="B440" t="str">
            <v>EXPAT - TELEPHONE</v>
          </cell>
        </row>
        <row r="441">
          <cell r="A441">
            <v>6421222220</v>
          </cell>
          <cell r="B441" t="str">
            <v>EXPAT - TELEPHONE</v>
          </cell>
        </row>
        <row r="442">
          <cell r="A442">
            <v>6421222222</v>
          </cell>
          <cell r="B442" t="str">
            <v>EXPAT - TELEPHONE</v>
          </cell>
        </row>
        <row r="443">
          <cell r="A443">
            <v>6421222332</v>
          </cell>
          <cell r="B443" t="str">
            <v>EXPAT - TELEPHONE</v>
          </cell>
        </row>
        <row r="444">
          <cell r="A444">
            <v>6421222334</v>
          </cell>
          <cell r="B444" t="str">
            <v>EXPAT - TELEPHONE</v>
          </cell>
        </row>
        <row r="445">
          <cell r="A445" t="str">
            <v>641122255000</v>
          </cell>
          <cell r="B445" t="str">
            <v>EXPAT - TELEPHONE</v>
          </cell>
        </row>
        <row r="446">
          <cell r="A446" t="str">
            <v>641122255100</v>
          </cell>
          <cell r="B446" t="str">
            <v>EXPAT - TELEPHONE</v>
          </cell>
        </row>
        <row r="447">
          <cell r="A447" t="str">
            <v>641122255110</v>
          </cell>
          <cell r="B447" t="str">
            <v>EXPAT - TELEPHONE</v>
          </cell>
        </row>
        <row r="448">
          <cell r="A448" t="str">
            <v>641122255120</v>
          </cell>
          <cell r="B448" t="str">
            <v>EXPAT - TELEPHONE</v>
          </cell>
        </row>
        <row r="449">
          <cell r="A449" t="str">
            <v>641122255130</v>
          </cell>
          <cell r="B449" t="str">
            <v>EXPAT - TELEPHONE</v>
          </cell>
        </row>
        <row r="450">
          <cell r="A450" t="str">
            <v>641122255140</v>
          </cell>
          <cell r="B450" t="str">
            <v>EXPAT - TELEPHONE</v>
          </cell>
        </row>
        <row r="451">
          <cell r="A451" t="str">
            <v>641122355000</v>
          </cell>
          <cell r="B451" t="str">
            <v>EXPAT - CAR LEASE</v>
          </cell>
        </row>
        <row r="452">
          <cell r="A452" t="str">
            <v>641122355100</v>
          </cell>
          <cell r="B452" t="str">
            <v>EXPAT - CAR LEASE</v>
          </cell>
        </row>
        <row r="453">
          <cell r="A453" t="str">
            <v>641122355101</v>
          </cell>
          <cell r="B453" t="str">
            <v>EXPAT - CAR LEASE</v>
          </cell>
        </row>
        <row r="454">
          <cell r="A454" t="str">
            <v>641122355102</v>
          </cell>
          <cell r="B454" t="str">
            <v>EXPAT - CAR LEASE</v>
          </cell>
        </row>
        <row r="455">
          <cell r="A455" t="str">
            <v>641122355110</v>
          </cell>
          <cell r="B455" t="str">
            <v>EXPAT - CAR LEASE</v>
          </cell>
        </row>
        <row r="456">
          <cell r="A456" t="str">
            <v>641122355120</v>
          </cell>
          <cell r="B456" t="str">
            <v>EXPAT - CAR LEASE</v>
          </cell>
        </row>
        <row r="457">
          <cell r="A457" t="str">
            <v>641122355130</v>
          </cell>
          <cell r="B457" t="str">
            <v>EXPAT - CAR LEASE</v>
          </cell>
        </row>
        <row r="458">
          <cell r="A458" t="str">
            <v>641122355140</v>
          </cell>
          <cell r="B458" t="str">
            <v>EXPAT - CAR LEASE</v>
          </cell>
        </row>
        <row r="459">
          <cell r="A459" t="str">
            <v>641122555000</v>
          </cell>
          <cell r="B459" t="str">
            <v>EXPAT - EDUCATION</v>
          </cell>
        </row>
        <row r="460">
          <cell r="A460" t="str">
            <v>641122555100</v>
          </cell>
          <cell r="B460" t="str">
            <v>EXPAT - EDUCATION</v>
          </cell>
        </row>
        <row r="461">
          <cell r="A461" t="str">
            <v>641122555110</v>
          </cell>
          <cell r="B461" t="str">
            <v>EXPAT - EDUCATION</v>
          </cell>
        </row>
        <row r="462">
          <cell r="A462" t="str">
            <v>641122555120</v>
          </cell>
          <cell r="B462" t="str">
            <v>EXPAT - EDUCATION</v>
          </cell>
        </row>
        <row r="463">
          <cell r="A463" t="str">
            <v>641122555130</v>
          </cell>
          <cell r="B463" t="str">
            <v>EXPAT - EDUCATION</v>
          </cell>
        </row>
        <row r="464">
          <cell r="A464" t="str">
            <v>641122555140</v>
          </cell>
          <cell r="B464" t="str">
            <v>EXPAT - EDUCATION</v>
          </cell>
        </row>
        <row r="465">
          <cell r="A465" t="str">
            <v>6421255005</v>
          </cell>
          <cell r="B465" t="str">
            <v>EXPAT - HSG - FRED COMBE</v>
          </cell>
        </row>
        <row r="466">
          <cell r="A466" t="str">
            <v>641125855100</v>
          </cell>
          <cell r="B466" t="str">
            <v>EXPAT - HSG - IAN BRAGG</v>
          </cell>
        </row>
        <row r="467">
          <cell r="A467" t="str">
            <v>641125955000</v>
          </cell>
          <cell r="B467" t="str">
            <v>EXPAT - HSG - MARJORIE</v>
          </cell>
        </row>
        <row r="468">
          <cell r="A468" t="str">
            <v>641125955100</v>
          </cell>
          <cell r="B468" t="str">
            <v>EXPAT - HSG - MARJORIE</v>
          </cell>
        </row>
        <row r="469">
          <cell r="A469" t="str">
            <v>641126055100</v>
          </cell>
          <cell r="B469" t="str">
            <v>EXPAT - HSG - PETER NORDWALL</v>
          </cell>
        </row>
        <row r="470">
          <cell r="A470" t="str">
            <v>641126355101</v>
          </cell>
          <cell r="B470" t="str">
            <v>EXPAT - HSG - CATHERINE</v>
          </cell>
        </row>
        <row r="471">
          <cell r="A471" t="str">
            <v>641126455000</v>
          </cell>
          <cell r="B471" t="str">
            <v>EXPAT - HSG - STACEY HUNT</v>
          </cell>
        </row>
        <row r="472">
          <cell r="A472" t="str">
            <v>641126455100</v>
          </cell>
          <cell r="B472" t="str">
            <v>EXPAT - HSG - STACEY HUNT</v>
          </cell>
        </row>
        <row r="473">
          <cell r="A473" t="str">
            <v>641126555000</v>
          </cell>
          <cell r="B473" t="str">
            <v>EXPAT - HSG - LILI NGUYEN</v>
          </cell>
        </row>
        <row r="474">
          <cell r="A474" t="str">
            <v>641126555100</v>
          </cell>
          <cell r="B474" t="str">
            <v>EXPAT - HSG - LILI NGUYEN</v>
          </cell>
        </row>
        <row r="475">
          <cell r="A475" t="str">
            <v>641126655100</v>
          </cell>
          <cell r="B475" t="str">
            <v>EXPAT - HSG - ANDY</v>
          </cell>
        </row>
        <row r="476">
          <cell r="A476" t="str">
            <v>641126755000</v>
          </cell>
          <cell r="B476" t="str">
            <v>EXPAT - HSG - PARTICK HO</v>
          </cell>
        </row>
        <row r="477">
          <cell r="A477" t="str">
            <v>641126755100</v>
          </cell>
          <cell r="B477" t="str">
            <v>EXPAT - HSG - PARTICK HO</v>
          </cell>
        </row>
        <row r="478">
          <cell r="A478" t="str">
            <v>641126755120</v>
          </cell>
          <cell r="B478" t="str">
            <v>EXPAT - HSG - PARTICK HO</v>
          </cell>
        </row>
        <row r="479">
          <cell r="A479" t="str">
            <v>641126955110</v>
          </cell>
          <cell r="B479" t="str">
            <v>EXPAT - HSG - JITU PARAG</v>
          </cell>
        </row>
        <row r="480">
          <cell r="A480" t="str">
            <v>641127455110</v>
          </cell>
          <cell r="B480" t="str">
            <v>EXPAT - HSG - SOMCHAI KULSAMRI</v>
          </cell>
        </row>
        <row r="481">
          <cell r="A481" t="str">
            <v>641127555000</v>
          </cell>
          <cell r="B481" t="str">
            <v>EXPAT - HSG - PHLIPPE CHARLES</v>
          </cell>
        </row>
        <row r="482">
          <cell r="A482" t="str">
            <v>641127555100</v>
          </cell>
          <cell r="B482" t="str">
            <v>EXPAT - HSG - PHLIPPE CHARLES</v>
          </cell>
        </row>
        <row r="483">
          <cell r="A483" t="str">
            <v>641127555110</v>
          </cell>
          <cell r="B483" t="str">
            <v>EXPAT - HSG - PHLIPPE CHARLES</v>
          </cell>
        </row>
        <row r="484">
          <cell r="A484" t="str">
            <v>641127655120</v>
          </cell>
          <cell r="B484" t="str">
            <v>EXPAT - HSG - SCOTT GUTHRIE</v>
          </cell>
        </row>
        <row r="485">
          <cell r="A485" t="str">
            <v>641127755120</v>
          </cell>
          <cell r="B485" t="str">
            <v>EXPAT - HSG - PHU TRUNG VU</v>
          </cell>
        </row>
        <row r="486">
          <cell r="A486" t="str">
            <v>641200055100</v>
          </cell>
          <cell r="B486" t="str">
            <v>PACKAGING &amp; INDIRECT MATERIALS</v>
          </cell>
        </row>
        <row r="487">
          <cell r="A487" t="str">
            <v>641200055101</v>
          </cell>
          <cell r="B487" t="str">
            <v>PACKAGING &amp; INDIRECT MATERIALS</v>
          </cell>
        </row>
        <row r="488">
          <cell r="A488" t="str">
            <v>641200055102</v>
          </cell>
          <cell r="B488" t="str">
            <v>PACKAGING &amp; INDIRECT MATERIALS</v>
          </cell>
        </row>
        <row r="489">
          <cell r="A489" t="str">
            <v>641200055110</v>
          </cell>
          <cell r="B489" t="str">
            <v>PACKAGING &amp; INDIRECT MATERIALS</v>
          </cell>
        </row>
        <row r="490">
          <cell r="A490" t="str">
            <v>641200055120</v>
          </cell>
          <cell r="B490" t="str">
            <v>PACKAGING &amp; INDIRECT MATERIALS</v>
          </cell>
        </row>
        <row r="491">
          <cell r="A491" t="str">
            <v>641200055130</v>
          </cell>
          <cell r="B491" t="str">
            <v>PACKAGING &amp; INDIRECT MATERIALS</v>
          </cell>
        </row>
        <row r="492">
          <cell r="A492" t="str">
            <v>641200055140</v>
          </cell>
          <cell r="B492" t="str">
            <v>PACKAGING &amp; INDIRECT MATERIALS</v>
          </cell>
        </row>
        <row r="493">
          <cell r="A493" t="str">
            <v>641300055100</v>
          </cell>
          <cell r="B493" t="str">
            <v>CONSUMABLE AND OFFICE SUPPLIES</v>
          </cell>
        </row>
        <row r="494">
          <cell r="A494" t="str">
            <v>641300055101</v>
          </cell>
          <cell r="B494" t="str">
            <v>CONSUMABLE AND OFFICE SUPPLIES</v>
          </cell>
        </row>
        <row r="495">
          <cell r="A495" t="str">
            <v>641300055102</v>
          </cell>
          <cell r="B495" t="str">
            <v>CONSUMABLE AND OFFICE SUPPLIES</v>
          </cell>
        </row>
        <row r="496">
          <cell r="A496" t="str">
            <v>641300055110</v>
          </cell>
          <cell r="B496" t="str">
            <v>CONSUMABLE AND OFFICE SUPPLIES</v>
          </cell>
        </row>
        <row r="497">
          <cell r="A497" t="str">
            <v>641300055120</v>
          </cell>
          <cell r="B497" t="str">
            <v>CONSUMABLE AND OFFICE SUPPLIES</v>
          </cell>
        </row>
        <row r="498">
          <cell r="A498" t="str">
            <v>641300055130</v>
          </cell>
          <cell r="B498" t="str">
            <v>CONSUMABLE AND OFFICE SUPPLIES</v>
          </cell>
        </row>
        <row r="499">
          <cell r="A499" t="str">
            <v>641300055140</v>
          </cell>
          <cell r="B499" t="str">
            <v>CONSUMABLE AND OFFICE SUPPLIES</v>
          </cell>
        </row>
        <row r="500">
          <cell r="A500" t="str">
            <v>641341155100</v>
          </cell>
          <cell r="B500" t="str">
            <v>STATIONERY AND SUPPLIES</v>
          </cell>
        </row>
        <row r="501">
          <cell r="A501" t="str">
            <v>641341155101</v>
          </cell>
          <cell r="B501" t="str">
            <v>STATIONERY AND SUPPLIES</v>
          </cell>
        </row>
        <row r="502">
          <cell r="A502" t="str">
            <v>641341155102</v>
          </cell>
          <cell r="B502" t="str">
            <v>STATIONERY AND SUPPLIES</v>
          </cell>
        </row>
        <row r="503">
          <cell r="A503" t="str">
            <v>641341155110</v>
          </cell>
          <cell r="B503" t="str">
            <v>STATIONERY AND SUPPLIES</v>
          </cell>
        </row>
        <row r="504">
          <cell r="A504" t="str">
            <v>641341155120</v>
          </cell>
          <cell r="B504" t="str">
            <v>STATIONERY AND SUPPLIES</v>
          </cell>
        </row>
        <row r="505">
          <cell r="A505" t="str">
            <v>641341155130</v>
          </cell>
          <cell r="B505" t="str">
            <v>STATIONERY AND SUPPLIES</v>
          </cell>
        </row>
        <row r="506">
          <cell r="A506" t="str">
            <v>641341155140</v>
          </cell>
          <cell r="B506" t="str">
            <v>STATIONERY AND SUPPLIES</v>
          </cell>
        </row>
        <row r="507">
          <cell r="A507" t="str">
            <v>641341855000</v>
          </cell>
          <cell r="B507" t="str">
            <v>SMALL ASSETS</v>
          </cell>
        </row>
        <row r="508">
          <cell r="A508" t="str">
            <v>641341855100</v>
          </cell>
          <cell r="B508" t="str">
            <v>SMALL ASSETS</v>
          </cell>
        </row>
        <row r="509">
          <cell r="A509" t="str">
            <v>641341855101</v>
          </cell>
          <cell r="B509" t="str">
            <v>SMALL ASSETS</v>
          </cell>
        </row>
        <row r="510">
          <cell r="A510" t="str">
            <v>641341855102</v>
          </cell>
          <cell r="B510" t="str">
            <v>SMALL ASSETS</v>
          </cell>
        </row>
        <row r="511">
          <cell r="A511" t="str">
            <v>641341855110</v>
          </cell>
          <cell r="B511" t="str">
            <v>SMALL ASSETS</v>
          </cell>
        </row>
        <row r="512">
          <cell r="A512" t="str">
            <v>641341855120</v>
          </cell>
          <cell r="B512" t="str">
            <v>SMALL ASSETS</v>
          </cell>
        </row>
        <row r="513">
          <cell r="A513" t="str">
            <v>641341855130</v>
          </cell>
          <cell r="B513" t="str">
            <v>SMALL ASSETS</v>
          </cell>
        </row>
        <row r="514">
          <cell r="A514" t="str">
            <v>641341855140</v>
          </cell>
          <cell r="B514" t="str">
            <v>SMALL ASSETS</v>
          </cell>
        </row>
        <row r="515">
          <cell r="A515" t="str">
            <v>641400055100</v>
          </cell>
          <cell r="B515" t="str">
            <v>DEPRECIATION</v>
          </cell>
        </row>
        <row r="516">
          <cell r="A516" t="str">
            <v>641400055101</v>
          </cell>
          <cell r="B516" t="str">
            <v>DEPRECIATION</v>
          </cell>
        </row>
        <row r="517">
          <cell r="A517" t="str">
            <v>641400055102</v>
          </cell>
          <cell r="B517" t="str">
            <v>DEPRECIATION</v>
          </cell>
        </row>
        <row r="518">
          <cell r="A518" t="str">
            <v>641400055110</v>
          </cell>
          <cell r="B518" t="str">
            <v>DEPRECIATION</v>
          </cell>
        </row>
        <row r="519">
          <cell r="A519" t="str">
            <v>641400055120</v>
          </cell>
          <cell r="B519" t="str">
            <v>DEPRECIATION</v>
          </cell>
        </row>
        <row r="520">
          <cell r="A520" t="str">
            <v>641400055130</v>
          </cell>
          <cell r="B520" t="str">
            <v>DEPRECIATION</v>
          </cell>
        </row>
        <row r="521">
          <cell r="A521" t="str">
            <v>641400055140</v>
          </cell>
          <cell r="B521" t="str">
            <v>DEPRECIATION</v>
          </cell>
        </row>
        <row r="522">
          <cell r="A522" t="str">
            <v>641414055100</v>
          </cell>
          <cell r="B522" t="str">
            <v>DEPN - TRANSPORTATION &amp; FACI</v>
          </cell>
        </row>
        <row r="523">
          <cell r="A523" t="str">
            <v>641414055101</v>
          </cell>
          <cell r="B523" t="str">
            <v>DEPN - TRANSPORTATION &amp; FACI</v>
          </cell>
        </row>
        <row r="524">
          <cell r="A524" t="str">
            <v>641414055102</v>
          </cell>
          <cell r="B524" t="str">
            <v>DEPN - TRANSPORTATION &amp; FACI</v>
          </cell>
        </row>
        <row r="525">
          <cell r="A525" t="str">
            <v>641414055110</v>
          </cell>
          <cell r="B525" t="str">
            <v>DEPN - TRANSPORTATION &amp; FACI</v>
          </cell>
        </row>
        <row r="526">
          <cell r="A526" t="str">
            <v>641414055120</v>
          </cell>
          <cell r="B526" t="str">
            <v>DEPN - TRANSPORTATION &amp; FACI</v>
          </cell>
        </row>
        <row r="527">
          <cell r="A527" t="str">
            <v>641414055130</v>
          </cell>
          <cell r="B527" t="str">
            <v>DEPN - TRANSPORTATION &amp; FACI</v>
          </cell>
        </row>
        <row r="528">
          <cell r="A528" t="str">
            <v>641414055140</v>
          </cell>
          <cell r="B528" t="str">
            <v>DEPN - TRANSPORTATION &amp; FACI</v>
          </cell>
        </row>
        <row r="529">
          <cell r="A529" t="str">
            <v>641744255120</v>
          </cell>
          <cell r="B529" t="str">
            <v>SECURITY</v>
          </cell>
        </row>
        <row r="530">
          <cell r="A530" t="str">
            <v>641700055100</v>
          </cell>
          <cell r="B530" t="str">
            <v>SERVICES BOUGHT</v>
          </cell>
        </row>
        <row r="531">
          <cell r="A531" t="str">
            <v>641700055101</v>
          </cell>
          <cell r="B531" t="str">
            <v>SERVICES BOUGHT</v>
          </cell>
        </row>
        <row r="532">
          <cell r="A532" t="str">
            <v>641700055102</v>
          </cell>
          <cell r="B532" t="str">
            <v>SERVICES BOUGHT</v>
          </cell>
        </row>
        <row r="533">
          <cell r="A533" t="str">
            <v>641700055110</v>
          </cell>
          <cell r="B533" t="str">
            <v>SERVICES BOUGHT</v>
          </cell>
        </row>
        <row r="534">
          <cell r="A534" t="str">
            <v>641700055120</v>
          </cell>
          <cell r="B534" t="str">
            <v>SERVICES BOUGHT</v>
          </cell>
        </row>
        <row r="535">
          <cell r="A535" t="str">
            <v>641700055130</v>
          </cell>
          <cell r="B535" t="str">
            <v>SERVICES BOUGHT</v>
          </cell>
        </row>
        <row r="536">
          <cell r="A536" t="str">
            <v>641700055140</v>
          </cell>
          <cell r="B536" t="str">
            <v>SERVICES BOUGHT</v>
          </cell>
        </row>
        <row r="537">
          <cell r="A537" t="str">
            <v>641705055100</v>
          </cell>
          <cell r="B537" t="str">
            <v>CONTRACT STAFF</v>
          </cell>
        </row>
        <row r="538">
          <cell r="A538" t="str">
            <v>641705055110</v>
          </cell>
          <cell r="B538" t="str">
            <v>CONTRACT STAFF</v>
          </cell>
        </row>
        <row r="539">
          <cell r="A539" t="str">
            <v>641705055111</v>
          </cell>
          <cell r="B539" t="str">
            <v>CONTRACT STAFF</v>
          </cell>
        </row>
        <row r="540">
          <cell r="A540" t="str">
            <v>641705055112</v>
          </cell>
          <cell r="B540" t="str">
            <v>CONTRACT STAFF</v>
          </cell>
        </row>
        <row r="541">
          <cell r="A541" t="str">
            <v>641705055113</v>
          </cell>
          <cell r="B541" t="str">
            <v>CONTRACT STAFF</v>
          </cell>
        </row>
        <row r="542">
          <cell r="A542" t="str">
            <v>641705055120</v>
          </cell>
          <cell r="B542" t="str">
            <v>CONTRACT STAFF</v>
          </cell>
        </row>
        <row r="543">
          <cell r="A543" t="str">
            <v>641705055130</v>
          </cell>
          <cell r="B543" t="str">
            <v>CONTRACT STAFF</v>
          </cell>
        </row>
        <row r="544">
          <cell r="A544" t="str">
            <v>641705055140</v>
          </cell>
          <cell r="B544" t="str">
            <v>CONTRACT STAFF</v>
          </cell>
        </row>
        <row r="545">
          <cell r="A545" t="str">
            <v>641730155100</v>
          </cell>
          <cell r="B545" t="str">
            <v>SUBSCRIPTION</v>
          </cell>
        </row>
        <row r="546">
          <cell r="A546" t="str">
            <v>641730155000</v>
          </cell>
          <cell r="B546" t="str">
            <v>SUBSCRIPTION</v>
          </cell>
        </row>
        <row r="547">
          <cell r="A547" t="str">
            <v>641730155110</v>
          </cell>
          <cell r="B547" t="str">
            <v>SUBSCRIPTION</v>
          </cell>
        </row>
        <row r="548">
          <cell r="A548" t="str">
            <v>641730155120</v>
          </cell>
          <cell r="B548" t="str">
            <v>SUBSCRIPTION</v>
          </cell>
        </row>
        <row r="549">
          <cell r="A549" t="str">
            <v>641730155130</v>
          </cell>
          <cell r="B549" t="str">
            <v>SUBSCRIPTION</v>
          </cell>
        </row>
        <row r="550">
          <cell r="A550" t="str">
            <v>641730155140</v>
          </cell>
          <cell r="B550" t="str">
            <v>SUBSCRIPTION</v>
          </cell>
        </row>
        <row r="551">
          <cell r="A551" t="str">
            <v>641730255100</v>
          </cell>
          <cell r="B551" t="str">
            <v>MAGAZINES &amp; PERIODICALS</v>
          </cell>
        </row>
        <row r="552">
          <cell r="A552" t="str">
            <v>641730255101</v>
          </cell>
          <cell r="B552" t="str">
            <v>MAGAZINES &amp; PERIODICALS</v>
          </cell>
        </row>
        <row r="553">
          <cell r="A553" t="str">
            <v>641730255102</v>
          </cell>
          <cell r="B553" t="str">
            <v>MAGAZINES &amp; PERIODICALS</v>
          </cell>
        </row>
        <row r="554">
          <cell r="A554" t="str">
            <v>641730255110</v>
          </cell>
          <cell r="B554" t="str">
            <v>MAGAZINES &amp; PERIODICALS</v>
          </cell>
        </row>
        <row r="555">
          <cell r="A555" t="str">
            <v>641730255120</v>
          </cell>
          <cell r="B555" t="str">
            <v>MAGAZINES &amp; PERIODICALS</v>
          </cell>
        </row>
        <row r="556">
          <cell r="A556" t="str">
            <v>641730255130</v>
          </cell>
          <cell r="B556" t="str">
            <v>MAGAZINES &amp; PERIODICALS</v>
          </cell>
        </row>
        <row r="557">
          <cell r="A557" t="str">
            <v>641730255140</v>
          </cell>
          <cell r="B557" t="str">
            <v>MAGAZINES &amp; PERIODICALS</v>
          </cell>
        </row>
        <row r="558">
          <cell r="A558" t="str">
            <v>641730355100</v>
          </cell>
          <cell r="B558" t="str">
            <v>EQUIPMENT RENTAL</v>
          </cell>
        </row>
        <row r="559">
          <cell r="A559" t="str">
            <v>641730355101</v>
          </cell>
          <cell r="B559" t="str">
            <v>EQUIPMENT RENTAL</v>
          </cell>
        </row>
        <row r="560">
          <cell r="A560" t="str">
            <v>641730355102</v>
          </cell>
          <cell r="B560" t="str">
            <v>EQUIPMENT RENTAL</v>
          </cell>
        </row>
        <row r="561">
          <cell r="A561" t="str">
            <v>641730355110</v>
          </cell>
          <cell r="B561" t="str">
            <v>EQUIPMENT RENTAL</v>
          </cell>
        </row>
        <row r="562">
          <cell r="A562" t="str">
            <v>641730355120</v>
          </cell>
          <cell r="B562" t="str">
            <v>EQUIPMENT RENTAL</v>
          </cell>
        </row>
        <row r="563">
          <cell r="A563" t="str">
            <v>641730355130</v>
          </cell>
          <cell r="B563" t="str">
            <v>EQUIPMENT RENTAL</v>
          </cell>
        </row>
        <row r="564">
          <cell r="A564" t="str">
            <v>641730355140</v>
          </cell>
          <cell r="B564" t="str">
            <v>EQUIPMENT RENTAL</v>
          </cell>
        </row>
        <row r="565">
          <cell r="A565" t="str">
            <v>641730655100</v>
          </cell>
          <cell r="B565" t="str">
            <v>MEETING/CONFERENCES</v>
          </cell>
        </row>
        <row r="566">
          <cell r="A566" t="str">
            <v>641730655000</v>
          </cell>
          <cell r="B566" t="str">
            <v>MEETING/CONFERENCES</v>
          </cell>
        </row>
        <row r="567">
          <cell r="A567" t="str">
            <v>641730655102</v>
          </cell>
          <cell r="B567" t="str">
            <v>MEETING/CONFERENCES</v>
          </cell>
        </row>
        <row r="568">
          <cell r="A568" t="str">
            <v>641730655110</v>
          </cell>
          <cell r="B568" t="str">
            <v>MEETING/CONFERENCES</v>
          </cell>
        </row>
        <row r="569">
          <cell r="A569" t="str">
            <v>641730655120</v>
          </cell>
          <cell r="B569" t="str">
            <v>MEETING/CONFERENCES</v>
          </cell>
        </row>
        <row r="570">
          <cell r="A570" t="str">
            <v>641730655130</v>
          </cell>
          <cell r="B570" t="str">
            <v>MEETING/CONFERENCES</v>
          </cell>
        </row>
        <row r="571">
          <cell r="A571" t="str">
            <v>641730655140</v>
          </cell>
          <cell r="B571" t="str">
            <v>MEETING/CONFERENCES</v>
          </cell>
        </row>
        <row r="572">
          <cell r="A572" t="str">
            <v>641730755100</v>
          </cell>
          <cell r="B572" t="str">
            <v>ENTERTAINMENT</v>
          </cell>
        </row>
        <row r="573">
          <cell r="A573" t="str">
            <v>641730755000</v>
          </cell>
          <cell r="B573" t="str">
            <v>ENTERTAINMENT</v>
          </cell>
        </row>
        <row r="574">
          <cell r="A574" t="str">
            <v>641730755102</v>
          </cell>
          <cell r="B574" t="str">
            <v>ENTERTAINMENT</v>
          </cell>
        </row>
        <row r="575">
          <cell r="A575" t="str">
            <v>641730755110</v>
          </cell>
          <cell r="B575" t="str">
            <v>ENTERTAINMENT</v>
          </cell>
        </row>
        <row r="576">
          <cell r="A576" t="str">
            <v>641730755120</v>
          </cell>
          <cell r="B576" t="str">
            <v>ENTERTAINMENT</v>
          </cell>
        </row>
        <row r="577">
          <cell r="A577" t="str">
            <v>641730755130</v>
          </cell>
          <cell r="B577" t="str">
            <v>ENTERTAINMENT</v>
          </cell>
        </row>
        <row r="578">
          <cell r="A578" t="str">
            <v>641730755140</v>
          </cell>
          <cell r="B578" t="str">
            <v>ENTERTAINMENT</v>
          </cell>
        </row>
        <row r="579">
          <cell r="A579" t="str">
            <v>641732155110</v>
          </cell>
          <cell r="B579" t="str">
            <v>TRAVEL LOCAL</v>
          </cell>
        </row>
        <row r="580">
          <cell r="A580" t="str">
            <v>641732155120</v>
          </cell>
          <cell r="B580" t="str">
            <v>TRAVEL LOCAL</v>
          </cell>
        </row>
        <row r="581">
          <cell r="A581" t="str">
            <v>641732155130</v>
          </cell>
          <cell r="B581" t="str">
            <v>TRAVEL LOCAL</v>
          </cell>
        </row>
        <row r="582">
          <cell r="A582" t="str">
            <v>641732155140</v>
          </cell>
          <cell r="B582" t="str">
            <v>TRAVEL LOCAL</v>
          </cell>
        </row>
        <row r="583">
          <cell r="A583" t="str">
            <v>641732255110</v>
          </cell>
          <cell r="B583" t="str">
            <v>TRAVEL OVERSEAS</v>
          </cell>
        </row>
        <row r="584">
          <cell r="A584" t="str">
            <v>641732255120</v>
          </cell>
          <cell r="B584" t="str">
            <v>TRAVEL OVERSEAS</v>
          </cell>
        </row>
        <row r="585">
          <cell r="A585" t="str">
            <v>641732255130</v>
          </cell>
          <cell r="B585" t="str">
            <v>TRAVEL OVERSEAS</v>
          </cell>
        </row>
        <row r="586">
          <cell r="A586" t="str">
            <v>641732255140</v>
          </cell>
          <cell r="B586" t="str">
            <v>TRAVEL OVERSEAS</v>
          </cell>
        </row>
        <row r="587">
          <cell r="A587" t="str">
            <v>641732455000</v>
          </cell>
          <cell r="B587" t="str">
            <v>TRAVEL - FRED/RESEARCH</v>
          </cell>
        </row>
        <row r="588">
          <cell r="A588" t="str">
            <v>641732455100</v>
          </cell>
          <cell r="B588" t="str">
            <v>TRAVEL - FRED/RESEARCH</v>
          </cell>
        </row>
        <row r="589">
          <cell r="A589" t="str">
            <v>641732555000</v>
          </cell>
          <cell r="B589" t="str">
            <v>TRAVEL - BRAND</v>
          </cell>
        </row>
        <row r="590">
          <cell r="A590" t="str">
            <v>641732555100</v>
          </cell>
          <cell r="B590" t="str">
            <v>TRAVEL - BRAND</v>
          </cell>
        </row>
        <row r="591">
          <cell r="A591" t="str">
            <v>641732555101</v>
          </cell>
          <cell r="B591" t="str">
            <v>TRAVEL - BRAND</v>
          </cell>
        </row>
        <row r="592">
          <cell r="A592" t="str">
            <v>641732655100</v>
          </cell>
          <cell r="B592" t="str">
            <v>TRAVEL - TRADE</v>
          </cell>
        </row>
        <row r="593">
          <cell r="A593" t="str">
            <v>641732655102</v>
          </cell>
          <cell r="B593" t="str">
            <v>TRAVEL - TRADE</v>
          </cell>
        </row>
        <row r="594">
          <cell r="A594" t="str">
            <v>641740255100</v>
          </cell>
          <cell r="B594" t="str">
            <v>CONSULTANCY FEES</v>
          </cell>
        </row>
        <row r="595">
          <cell r="A595" t="str">
            <v>641740255000</v>
          </cell>
          <cell r="B595" t="str">
            <v>CONSULTANCY FEES</v>
          </cell>
        </row>
        <row r="596">
          <cell r="A596" t="str">
            <v>641740255101</v>
          </cell>
          <cell r="B596" t="str">
            <v>CONSULTANCY FEES</v>
          </cell>
        </row>
        <row r="597">
          <cell r="A597" t="str">
            <v>641740255102</v>
          </cell>
          <cell r="B597" t="str">
            <v>CONSULTANCY FEES</v>
          </cell>
        </row>
        <row r="598">
          <cell r="A598" t="str">
            <v>641740255110</v>
          </cell>
          <cell r="B598" t="str">
            <v>CONSULTANCY FEES</v>
          </cell>
        </row>
        <row r="599">
          <cell r="A599" t="str">
            <v>641740255120</v>
          </cell>
          <cell r="B599" t="str">
            <v>CONSULTANCY FEES</v>
          </cell>
        </row>
        <row r="600">
          <cell r="A600" t="str">
            <v>641740255130</v>
          </cell>
          <cell r="B600" t="str">
            <v>CONSULTANCY FEES</v>
          </cell>
        </row>
        <row r="601">
          <cell r="A601" t="str">
            <v>641740255140</v>
          </cell>
          <cell r="B601" t="str">
            <v>CONSULTANCY FEES</v>
          </cell>
        </row>
        <row r="602">
          <cell r="A602" t="str">
            <v>641741055000</v>
          </cell>
          <cell r="B602" t="str">
            <v>VISITOR EXPENSES</v>
          </cell>
        </row>
        <row r="603">
          <cell r="A603" t="str">
            <v>641741055100</v>
          </cell>
          <cell r="B603" t="str">
            <v>VISITOR EXPENSES</v>
          </cell>
        </row>
        <row r="604">
          <cell r="A604" t="str">
            <v>641741055101</v>
          </cell>
          <cell r="B604" t="str">
            <v>VISITOR EXPENSES</v>
          </cell>
        </row>
        <row r="605">
          <cell r="A605" t="str">
            <v>641741055102</v>
          </cell>
          <cell r="B605" t="str">
            <v>VISITOR EXPENSES</v>
          </cell>
        </row>
        <row r="606">
          <cell r="A606" t="str">
            <v>641741055110</v>
          </cell>
          <cell r="B606" t="str">
            <v>VISITOR EXPENSES</v>
          </cell>
        </row>
        <row r="607">
          <cell r="A607" t="str">
            <v>641741055120</v>
          </cell>
          <cell r="B607" t="str">
            <v>VISITOR EXPENSES</v>
          </cell>
        </row>
        <row r="608">
          <cell r="A608" t="str">
            <v>641741055130</v>
          </cell>
          <cell r="B608" t="str">
            <v>VISITOR EXPENSES</v>
          </cell>
        </row>
        <row r="609">
          <cell r="A609" t="str">
            <v>641741055140</v>
          </cell>
          <cell r="B609" t="str">
            <v>VISITOR EXPENSES</v>
          </cell>
        </row>
        <row r="610">
          <cell r="A610" t="str">
            <v>641741255100</v>
          </cell>
          <cell r="B610" t="str">
            <v>OFFICE RENTAL</v>
          </cell>
        </row>
        <row r="611">
          <cell r="A611" t="str">
            <v>641741255101</v>
          </cell>
          <cell r="B611" t="str">
            <v>OFFICE RENTAL</v>
          </cell>
        </row>
        <row r="612">
          <cell r="A612" t="str">
            <v>641741255102</v>
          </cell>
          <cell r="B612" t="str">
            <v>OFFICE RENTAL</v>
          </cell>
        </row>
        <row r="613">
          <cell r="A613" t="str">
            <v>641741255110</v>
          </cell>
          <cell r="B613" t="str">
            <v>OFFICE RENTAL</v>
          </cell>
        </row>
        <row r="614">
          <cell r="A614" t="str">
            <v>641741255120</v>
          </cell>
          <cell r="B614" t="str">
            <v>OFFICE RENTAL</v>
          </cell>
        </row>
        <row r="615">
          <cell r="A615" t="str">
            <v>641741255130</v>
          </cell>
          <cell r="B615" t="str">
            <v>OFFICE RENTAL</v>
          </cell>
        </row>
        <row r="616">
          <cell r="A616" t="str">
            <v>641741255140</v>
          </cell>
          <cell r="B616" t="str">
            <v>OFFICE RENTAL</v>
          </cell>
        </row>
        <row r="617">
          <cell r="A617" t="str">
            <v>641741255150</v>
          </cell>
          <cell r="B617" t="str">
            <v>OFFICE RENTAL</v>
          </cell>
        </row>
        <row r="618">
          <cell r="A618" t="str">
            <v>641741355100</v>
          </cell>
          <cell r="B618" t="str">
            <v>OFFICE MAINTENANCE</v>
          </cell>
        </row>
        <row r="619">
          <cell r="A619" t="str">
            <v>641741355101</v>
          </cell>
          <cell r="B619" t="str">
            <v>OFFICE MAINTENANCE</v>
          </cell>
        </row>
        <row r="620">
          <cell r="A620" t="str">
            <v>641741355102</v>
          </cell>
          <cell r="B620" t="str">
            <v>OFFICE MAINTENANCE</v>
          </cell>
        </row>
        <row r="621">
          <cell r="A621" t="str">
            <v>641741355110</v>
          </cell>
          <cell r="B621" t="str">
            <v>OFFICE MAINTENANCE</v>
          </cell>
        </row>
        <row r="622">
          <cell r="A622" t="str">
            <v>641741355120</v>
          </cell>
          <cell r="B622" t="str">
            <v>OFFICE MAINTENANCE</v>
          </cell>
        </row>
        <row r="623">
          <cell r="A623" t="str">
            <v>641741355130</v>
          </cell>
          <cell r="B623" t="str">
            <v>OFFICE MAINTENANCE</v>
          </cell>
        </row>
        <row r="624">
          <cell r="A624" t="str">
            <v>641741355140</v>
          </cell>
          <cell r="B624" t="str">
            <v>OFFICE MAINTENANCE</v>
          </cell>
        </row>
        <row r="625">
          <cell r="A625" t="str">
            <v>641741455100</v>
          </cell>
          <cell r="B625" t="str">
            <v>OFFICE TELEPHONE</v>
          </cell>
        </row>
        <row r="626">
          <cell r="A626" t="str">
            <v>641741455000</v>
          </cell>
          <cell r="B626" t="str">
            <v>OFFICE TELEPHONE</v>
          </cell>
        </row>
        <row r="627">
          <cell r="A627" t="str">
            <v>641741455102</v>
          </cell>
          <cell r="B627" t="str">
            <v>OFFICE TELEPHONE</v>
          </cell>
        </row>
        <row r="628">
          <cell r="A628" t="str">
            <v>641741455110</v>
          </cell>
          <cell r="B628" t="str">
            <v>OFFICE TELEPHONE</v>
          </cell>
        </row>
        <row r="629">
          <cell r="A629" t="str">
            <v>641741455120</v>
          </cell>
          <cell r="B629" t="str">
            <v>OFFICE TELEPHONE</v>
          </cell>
        </row>
        <row r="630">
          <cell r="A630" t="str">
            <v>641741455130</v>
          </cell>
          <cell r="B630" t="str">
            <v>OFFICE TELEPHONE</v>
          </cell>
        </row>
        <row r="631">
          <cell r="A631" t="str">
            <v>641741455140</v>
          </cell>
          <cell r="B631" t="str">
            <v>OFFICE TELEPHONE</v>
          </cell>
        </row>
        <row r="632">
          <cell r="A632" t="str">
            <v>641741455150</v>
          </cell>
          <cell r="B632" t="str">
            <v>OFFICE TELEPHONE</v>
          </cell>
        </row>
        <row r="633">
          <cell r="A633" t="str">
            <v>641741555100</v>
          </cell>
          <cell r="B633" t="str">
            <v>OFFICE POWER</v>
          </cell>
        </row>
        <row r="634">
          <cell r="A634" t="str">
            <v>641741555101</v>
          </cell>
          <cell r="B634" t="str">
            <v>OFFICE POWER</v>
          </cell>
        </row>
        <row r="635">
          <cell r="A635" t="str">
            <v>641741555102</v>
          </cell>
          <cell r="B635" t="str">
            <v>OFFICE POWER</v>
          </cell>
        </row>
        <row r="636">
          <cell r="A636" t="str">
            <v>641741555110</v>
          </cell>
          <cell r="B636" t="str">
            <v>OFFICE POWER</v>
          </cell>
        </row>
        <row r="637">
          <cell r="A637" t="str">
            <v>641741555120</v>
          </cell>
          <cell r="B637" t="str">
            <v>OFFICE POWER</v>
          </cell>
        </row>
        <row r="638">
          <cell r="A638" t="str">
            <v>641741555130</v>
          </cell>
          <cell r="B638" t="str">
            <v>OFFICE POWER</v>
          </cell>
        </row>
        <row r="639">
          <cell r="A639" t="str">
            <v>641741555140</v>
          </cell>
          <cell r="B639" t="str">
            <v>OFFICE POWER</v>
          </cell>
        </row>
        <row r="640">
          <cell r="A640" t="str">
            <v>641741655000</v>
          </cell>
          <cell r="B640" t="str">
            <v>COURIER/POSTAGES</v>
          </cell>
        </row>
        <row r="641">
          <cell r="A641" t="str">
            <v>641741655100</v>
          </cell>
          <cell r="B641" t="str">
            <v>COURIER/POSTAGES</v>
          </cell>
        </row>
        <row r="642">
          <cell r="A642" t="str">
            <v>641741655101</v>
          </cell>
          <cell r="B642" t="str">
            <v>COURIER/POSTAGES</v>
          </cell>
        </row>
        <row r="643">
          <cell r="A643" t="str">
            <v>641741655102</v>
          </cell>
          <cell r="B643" t="str">
            <v>COURIER/POSTAGES</v>
          </cell>
        </row>
        <row r="644">
          <cell r="A644" t="str">
            <v>641741655110</v>
          </cell>
          <cell r="B644" t="str">
            <v>COURIER/POSTAGES</v>
          </cell>
        </row>
        <row r="645">
          <cell r="A645" t="str">
            <v>641741655120</v>
          </cell>
          <cell r="B645" t="str">
            <v>COURIER/POSTAGES</v>
          </cell>
        </row>
        <row r="646">
          <cell r="A646" t="str">
            <v>641741655130</v>
          </cell>
          <cell r="B646" t="str">
            <v>COURIER/POSTAGES</v>
          </cell>
        </row>
        <row r="647">
          <cell r="A647" t="str">
            <v>641741655140</v>
          </cell>
          <cell r="B647" t="str">
            <v>COURIER/POSTAGES</v>
          </cell>
        </row>
        <row r="648">
          <cell r="A648" t="str">
            <v>641741755100</v>
          </cell>
          <cell r="B648" t="str">
            <v>REPAIRS AND RENEWALS</v>
          </cell>
        </row>
        <row r="649">
          <cell r="A649" t="str">
            <v>641741755101</v>
          </cell>
          <cell r="B649" t="str">
            <v>REPAIRS AND RENEWALS</v>
          </cell>
        </row>
        <row r="650">
          <cell r="A650" t="str">
            <v>641741755102</v>
          </cell>
          <cell r="B650" t="str">
            <v>REPAIRS AND RENEWALS</v>
          </cell>
        </row>
        <row r="651">
          <cell r="A651" t="str">
            <v>641741755110</v>
          </cell>
          <cell r="B651" t="str">
            <v>REPAIRS AND RENEWALS</v>
          </cell>
        </row>
        <row r="652">
          <cell r="A652" t="str">
            <v>641741755120</v>
          </cell>
          <cell r="B652" t="str">
            <v>REPAIRS AND RENEWALS</v>
          </cell>
        </row>
        <row r="653">
          <cell r="A653" t="str">
            <v>641741755130</v>
          </cell>
          <cell r="B653" t="str">
            <v>REPAIRS AND RENEWALS</v>
          </cell>
        </row>
        <row r="654">
          <cell r="A654" t="str">
            <v>641741755140</v>
          </cell>
          <cell r="B654" t="str">
            <v>REPAIRS AND RENEWALS</v>
          </cell>
        </row>
        <row r="655">
          <cell r="A655" t="str">
            <v>641741955120</v>
          </cell>
          <cell r="B655" t="str">
            <v>SAFETY EQPT &amp; TRAINING ACCT</v>
          </cell>
        </row>
        <row r="656">
          <cell r="A656" t="str">
            <v>641741955130</v>
          </cell>
          <cell r="B656" t="str">
            <v>SAFETY EQPT &amp; TRAINING ACCT</v>
          </cell>
        </row>
        <row r="657">
          <cell r="A657" t="str">
            <v>641741955140</v>
          </cell>
          <cell r="B657" t="str">
            <v>SAFETY EQPT &amp; TRAINING ACCT</v>
          </cell>
        </row>
        <row r="658">
          <cell r="A658" t="str">
            <v>641745855100</v>
          </cell>
          <cell r="B658" t="str">
            <v>REGIONAL CONFERENCES</v>
          </cell>
        </row>
        <row r="659">
          <cell r="A659" t="str">
            <v>641745855101</v>
          </cell>
          <cell r="B659" t="str">
            <v>REGIONAL CONFERENCES</v>
          </cell>
        </row>
        <row r="660">
          <cell r="A660" t="str">
            <v>641745855102</v>
          </cell>
          <cell r="B660" t="str">
            <v>REGIONAL CONFERENCES</v>
          </cell>
        </row>
        <row r="661">
          <cell r="A661" t="str">
            <v>641746055110</v>
          </cell>
          <cell r="B661" t="str">
            <v>AGENT EXPENSES</v>
          </cell>
        </row>
        <row r="662">
          <cell r="A662" t="str">
            <v>641746055120</v>
          </cell>
          <cell r="B662" t="str">
            <v>AGENT EXPENSES</v>
          </cell>
        </row>
        <row r="663">
          <cell r="A663" t="str">
            <v>641746055130</v>
          </cell>
          <cell r="B663" t="str">
            <v>AGENT EXPENSES</v>
          </cell>
        </row>
        <row r="664">
          <cell r="A664" t="str">
            <v>641746055140</v>
          </cell>
          <cell r="B664" t="str">
            <v>AGENT EXPENSES</v>
          </cell>
        </row>
        <row r="665">
          <cell r="A665" t="str">
            <v>641746155110</v>
          </cell>
          <cell r="B665" t="str">
            <v>DISTRIBUTION EXPENSES</v>
          </cell>
        </row>
        <row r="666">
          <cell r="A666" t="str">
            <v>641746155120</v>
          </cell>
          <cell r="B666" t="str">
            <v>DISTRIBUTION EXPENSES</v>
          </cell>
        </row>
        <row r="667">
          <cell r="A667" t="str">
            <v>641746155130</v>
          </cell>
          <cell r="B667" t="str">
            <v>DISTRIBUTION EXPENSES</v>
          </cell>
        </row>
        <row r="668">
          <cell r="A668" t="str">
            <v>641746155140</v>
          </cell>
          <cell r="B668" t="str">
            <v>DISTRIBUTION EXPENSES</v>
          </cell>
        </row>
        <row r="669">
          <cell r="A669" t="str">
            <v>641746255100</v>
          </cell>
          <cell r="B669" t="str">
            <v>OWNED VEHICLE RUNNING COST</v>
          </cell>
        </row>
        <row r="670">
          <cell r="A670" t="str">
            <v>641746255101</v>
          </cell>
          <cell r="B670" t="str">
            <v>OWNED VEHICLE RUNNING COST</v>
          </cell>
        </row>
        <row r="671">
          <cell r="A671" t="str">
            <v>641746255102</v>
          </cell>
          <cell r="B671" t="str">
            <v>OWNED VEHICLE RUNNING COST</v>
          </cell>
        </row>
        <row r="672">
          <cell r="A672" t="str">
            <v>641746255110</v>
          </cell>
          <cell r="B672" t="str">
            <v>OWNED VEHICLE RUNNING COST</v>
          </cell>
        </row>
        <row r="673">
          <cell r="A673" t="str">
            <v>641746255120</v>
          </cell>
          <cell r="B673" t="str">
            <v>OWNED VEHICLE RUNNING COST</v>
          </cell>
        </row>
        <row r="674">
          <cell r="A674" t="str">
            <v>641746255130</v>
          </cell>
          <cell r="B674" t="str">
            <v>OWNED VEHICLE RUNNING COST</v>
          </cell>
        </row>
        <row r="675">
          <cell r="A675" t="str">
            <v>641746255140</v>
          </cell>
          <cell r="B675" t="str">
            <v>OWNED VEHICLE RUNNING COST</v>
          </cell>
        </row>
        <row r="676">
          <cell r="A676" t="str">
            <v>641746255150</v>
          </cell>
          <cell r="B676" t="str">
            <v>OWNED VEHICLE RUNNING COST</v>
          </cell>
        </row>
        <row r="677">
          <cell r="A677" t="str">
            <v>641746355100</v>
          </cell>
          <cell r="B677" t="str">
            <v>OWNED VEHICLE SUNDRY &amp; REPAIRS</v>
          </cell>
        </row>
        <row r="678">
          <cell r="A678" t="str">
            <v>641746355101</v>
          </cell>
          <cell r="B678" t="str">
            <v>OWNED VEHICLE SUNDRY &amp; REPAIRS</v>
          </cell>
        </row>
        <row r="679">
          <cell r="A679" t="str">
            <v>641746355102</v>
          </cell>
          <cell r="B679" t="str">
            <v>OWNED VEHICLE SUNDRY &amp; REPAIRS</v>
          </cell>
        </row>
        <row r="680">
          <cell r="A680" t="str">
            <v>641746355110</v>
          </cell>
          <cell r="B680" t="str">
            <v>OWNED VEHICLE SUNDRY &amp; REPAIRS</v>
          </cell>
        </row>
        <row r="681">
          <cell r="A681" t="str">
            <v>641746355120</v>
          </cell>
          <cell r="B681" t="str">
            <v>OWNED VEHICLE SUNDRY &amp; REPAIRS</v>
          </cell>
        </row>
        <row r="682">
          <cell r="A682" t="str">
            <v>641746355130</v>
          </cell>
          <cell r="B682" t="str">
            <v>OWNED VEHICLE SUNDRY &amp; REPAIRS</v>
          </cell>
        </row>
        <row r="683">
          <cell r="A683" t="str">
            <v>641746355140</v>
          </cell>
          <cell r="B683" t="str">
            <v>OWNED VEHICLE SUNDRY &amp; REPAIRS</v>
          </cell>
        </row>
        <row r="684">
          <cell r="A684" t="str">
            <v>641746355150</v>
          </cell>
          <cell r="B684" t="str">
            <v>OWNED VEHICLE SUNDRY &amp; REPAIRS</v>
          </cell>
        </row>
        <row r="685">
          <cell r="A685" t="str">
            <v>641746455100</v>
          </cell>
          <cell r="B685" t="str">
            <v>FIELD FORCE EXPENSES</v>
          </cell>
        </row>
        <row r="686">
          <cell r="A686" t="str">
            <v>641746455101</v>
          </cell>
          <cell r="B686" t="str">
            <v>FIELD FORCE EXPENSES</v>
          </cell>
        </row>
        <row r="687">
          <cell r="A687" t="str">
            <v>641746455102</v>
          </cell>
          <cell r="B687" t="str">
            <v>FIELD FORCE EXPENSES</v>
          </cell>
        </row>
        <row r="688">
          <cell r="A688" t="str">
            <v>641746455110</v>
          </cell>
          <cell r="B688" t="str">
            <v>FIELD FORCE EXPENSES</v>
          </cell>
        </row>
        <row r="689">
          <cell r="A689" t="str">
            <v>641746455120</v>
          </cell>
          <cell r="B689" t="str">
            <v>FIELD FORCE EXPENSES</v>
          </cell>
        </row>
        <row r="690">
          <cell r="A690" t="str">
            <v>641746455130</v>
          </cell>
          <cell r="B690" t="str">
            <v>FIELD FORCE EXPENSES</v>
          </cell>
        </row>
        <row r="691">
          <cell r="A691" t="str">
            <v>641746455140</v>
          </cell>
          <cell r="B691" t="str">
            <v>FIELD FORCE EXPENSES</v>
          </cell>
        </row>
        <row r="692">
          <cell r="A692" t="str">
            <v>641746455150</v>
          </cell>
          <cell r="B692" t="str">
            <v>FIELD FORCE EXPENSES</v>
          </cell>
        </row>
        <row r="693">
          <cell r="A693" t="str">
            <v>641746555100</v>
          </cell>
          <cell r="B693" t="str">
            <v>LASER REPAIRS/MAINTENANCE</v>
          </cell>
        </row>
        <row r="694">
          <cell r="A694" t="str">
            <v>641746555101</v>
          </cell>
          <cell r="B694" t="str">
            <v>LASER REPAIRS/MAINTENANCE</v>
          </cell>
        </row>
        <row r="695">
          <cell r="A695" t="str">
            <v>641746555102</v>
          </cell>
          <cell r="B695" t="str">
            <v>LASER REPAIRS/MAINTENANCE</v>
          </cell>
        </row>
        <row r="696">
          <cell r="A696" t="str">
            <v>641746555110</v>
          </cell>
          <cell r="B696" t="str">
            <v>LASER REPAIRS/MAINTENANCE</v>
          </cell>
        </row>
        <row r="697">
          <cell r="A697" t="str">
            <v>641746555120</v>
          </cell>
          <cell r="B697" t="str">
            <v>LASER REPAIRS/MAINTENANCE</v>
          </cell>
        </row>
        <row r="698">
          <cell r="A698" t="str">
            <v>641746555130</v>
          </cell>
          <cell r="B698" t="str">
            <v>LASER REPAIRS/MAINTENANCE</v>
          </cell>
        </row>
        <row r="699">
          <cell r="A699" t="str">
            <v>641746555140</v>
          </cell>
          <cell r="B699" t="str">
            <v>LASER REPAIRS/MAINTENANCE</v>
          </cell>
        </row>
        <row r="700">
          <cell r="A700" t="str">
            <v>641746655100</v>
          </cell>
          <cell r="B700" t="str">
            <v>DAMAGED STOCK</v>
          </cell>
        </row>
        <row r="701">
          <cell r="A701" t="str">
            <v>641746655101</v>
          </cell>
          <cell r="B701" t="str">
            <v>DAMAGED STOCK</v>
          </cell>
        </row>
        <row r="702">
          <cell r="A702" t="str">
            <v>641746655102</v>
          </cell>
          <cell r="B702" t="str">
            <v>DAMAGED STOCK</v>
          </cell>
        </row>
        <row r="703">
          <cell r="A703" t="str">
            <v>641746655110</v>
          </cell>
          <cell r="B703" t="str">
            <v>DAMAGED STOCK</v>
          </cell>
        </row>
        <row r="704">
          <cell r="A704" t="str">
            <v>641746655120</v>
          </cell>
          <cell r="B704" t="str">
            <v>DAMAGED STOCK</v>
          </cell>
        </row>
        <row r="705">
          <cell r="A705" t="str">
            <v>641746655130</v>
          </cell>
          <cell r="B705" t="str">
            <v>DAMAGED STOCK</v>
          </cell>
        </row>
        <row r="706">
          <cell r="A706" t="str">
            <v>641746655140</v>
          </cell>
          <cell r="B706" t="str">
            <v>DAMAGED STOCK</v>
          </cell>
        </row>
        <row r="707">
          <cell r="A707" t="str">
            <v>641746755120</v>
          </cell>
          <cell r="B707" t="str">
            <v>SHOWROOM RENTAL</v>
          </cell>
        </row>
        <row r="708">
          <cell r="A708" t="str">
            <v>641746755130</v>
          </cell>
          <cell r="B708" t="str">
            <v>SHOWROOM RENTAL</v>
          </cell>
        </row>
        <row r="709">
          <cell r="A709" t="str">
            <v>641746755140</v>
          </cell>
          <cell r="B709" t="str">
            <v>SHOWROOM RENTAL</v>
          </cell>
        </row>
        <row r="710">
          <cell r="A710" t="str">
            <v>641746855100</v>
          </cell>
          <cell r="B710" t="str">
            <v>LEASED VEHICLE RENTAL</v>
          </cell>
        </row>
        <row r="711">
          <cell r="A711" t="str">
            <v>641746855101</v>
          </cell>
          <cell r="B711" t="str">
            <v>LEASED VEHICLE RENTAL</v>
          </cell>
        </row>
        <row r="712">
          <cell r="A712" t="str">
            <v>641746855102</v>
          </cell>
          <cell r="B712" t="str">
            <v>LEASED VEHICLE RENTAL</v>
          </cell>
        </row>
        <row r="713">
          <cell r="A713" t="str">
            <v>641746855110</v>
          </cell>
          <cell r="B713" t="str">
            <v>LEASED VEHICLE RENTAL</v>
          </cell>
        </row>
        <row r="714">
          <cell r="A714" t="str">
            <v>641746855120</v>
          </cell>
          <cell r="B714" t="str">
            <v>LEASED VEHICLE RENTAL</v>
          </cell>
        </row>
        <row r="715">
          <cell r="A715" t="str">
            <v>641746855130</v>
          </cell>
          <cell r="B715" t="str">
            <v>LEASED VEHICLE RENTAL</v>
          </cell>
        </row>
        <row r="716">
          <cell r="A716" t="str">
            <v>641746855140</v>
          </cell>
          <cell r="B716" t="str">
            <v>LEASED VEHICLE RENTAL</v>
          </cell>
        </row>
        <row r="717">
          <cell r="A717" t="str">
            <v>641746855150</v>
          </cell>
          <cell r="B717" t="str">
            <v>LEASED VEHICLE RENTAL</v>
          </cell>
        </row>
        <row r="718">
          <cell r="A718" t="str">
            <v>641746955110</v>
          </cell>
          <cell r="B718" t="str">
            <v xml:space="preserve">LEASED VEHICLE RUNNING COST </v>
          </cell>
        </row>
        <row r="719">
          <cell r="A719" t="str">
            <v>641746955120</v>
          </cell>
          <cell r="B719" t="str">
            <v xml:space="preserve">LEASED VEHICLE RUNNING COST </v>
          </cell>
        </row>
        <row r="720">
          <cell r="A720" t="str">
            <v>641746955130</v>
          </cell>
          <cell r="B720" t="str">
            <v xml:space="preserve">LEASED VEHICLE RUNNING COST </v>
          </cell>
        </row>
        <row r="721">
          <cell r="A721" t="str">
            <v>641746955140</v>
          </cell>
          <cell r="B721" t="str">
            <v xml:space="preserve">LEASED VEHICLE RUNNING COST </v>
          </cell>
        </row>
        <row r="722">
          <cell r="A722" t="str">
            <v>641746955150</v>
          </cell>
          <cell r="B722" t="str">
            <v xml:space="preserve">LEASED VEHICLE RUNNING COST </v>
          </cell>
        </row>
        <row r="723">
          <cell r="A723" t="str">
            <v>641747055100</v>
          </cell>
          <cell r="B723" t="str">
            <v>LEASE COST - OTHER</v>
          </cell>
        </row>
        <row r="724">
          <cell r="A724" t="str">
            <v>641747055101</v>
          </cell>
          <cell r="B724" t="str">
            <v>LEASE COST - OTHER</v>
          </cell>
        </row>
        <row r="725">
          <cell r="A725" t="str">
            <v>641747055102</v>
          </cell>
          <cell r="B725" t="str">
            <v>LEASE COST - OTHER</v>
          </cell>
        </row>
        <row r="726">
          <cell r="A726" t="str">
            <v>641747055110</v>
          </cell>
          <cell r="B726" t="str">
            <v>LEASE COST - OTHER</v>
          </cell>
        </row>
        <row r="727">
          <cell r="A727" t="str">
            <v>641747055120</v>
          </cell>
          <cell r="B727" t="str">
            <v>LEASE COST - OTHER</v>
          </cell>
        </row>
        <row r="728">
          <cell r="A728" t="str">
            <v>641747055130</v>
          </cell>
          <cell r="B728" t="str">
            <v>LEASE COST - OTHER</v>
          </cell>
        </row>
        <row r="729">
          <cell r="A729" t="str">
            <v>641747055140</v>
          </cell>
          <cell r="B729" t="str">
            <v>LEASE COST - OTHER</v>
          </cell>
        </row>
        <row r="730">
          <cell r="A730" t="str">
            <v>641747155110</v>
          </cell>
          <cell r="B730" t="str">
            <v>RUNNING COST - OTHER</v>
          </cell>
        </row>
        <row r="731">
          <cell r="A731" t="str">
            <v>641747155120</v>
          </cell>
          <cell r="B731" t="str">
            <v>RUNNING COST - OTHER</v>
          </cell>
        </row>
        <row r="732">
          <cell r="A732" t="str">
            <v>641747155130</v>
          </cell>
          <cell r="B732" t="str">
            <v>RUNNING COST - OTHER</v>
          </cell>
        </row>
        <row r="733">
          <cell r="A733" t="str">
            <v>641747155140</v>
          </cell>
          <cell r="B733" t="str">
            <v>RUNNING COST - OTHER</v>
          </cell>
        </row>
        <row r="734">
          <cell r="A734" t="str">
            <v>641747255100</v>
          </cell>
          <cell r="B734" t="str">
            <v>WAREHOUSE RENTAL</v>
          </cell>
        </row>
        <row r="735">
          <cell r="A735" t="str">
            <v>641747255110</v>
          </cell>
          <cell r="B735" t="str">
            <v>WAREHOUSE RENTAL</v>
          </cell>
        </row>
        <row r="736">
          <cell r="A736" t="str">
            <v>641747255120</v>
          </cell>
          <cell r="B736" t="str">
            <v>WAREHOUSE RENTAL</v>
          </cell>
        </row>
        <row r="737">
          <cell r="A737" t="str">
            <v>641747255130</v>
          </cell>
          <cell r="B737" t="str">
            <v>WAREHOUSE RENTAL</v>
          </cell>
        </row>
        <row r="738">
          <cell r="A738" t="str">
            <v>641747255140</v>
          </cell>
          <cell r="B738" t="str">
            <v>WAREHOUSE RENTAL</v>
          </cell>
        </row>
        <row r="739">
          <cell r="A739" t="str">
            <v>641747255150</v>
          </cell>
          <cell r="B739" t="str">
            <v>WAREHOUSE RENTAL</v>
          </cell>
        </row>
        <row r="740">
          <cell r="A740" t="str">
            <v>641800055100</v>
          </cell>
          <cell r="B740" t="str">
            <v>SUNDRY CASH EXPENSE</v>
          </cell>
        </row>
        <row r="741">
          <cell r="A741" t="str">
            <v>641800055101</v>
          </cell>
          <cell r="B741" t="str">
            <v>SUNDRY CASH EXPENSE</v>
          </cell>
        </row>
        <row r="742">
          <cell r="A742" t="str">
            <v>641800055102</v>
          </cell>
          <cell r="B742" t="str">
            <v>SUNDRY CASH EXPENSE</v>
          </cell>
        </row>
        <row r="743">
          <cell r="A743" t="str">
            <v>641800055110</v>
          </cell>
          <cell r="B743" t="str">
            <v>SUNDRY CASH EXPENSE</v>
          </cell>
        </row>
        <row r="744">
          <cell r="A744" t="str">
            <v>641800055120</v>
          </cell>
          <cell r="B744" t="str">
            <v>SUNDRY CASH EXPENSE</v>
          </cell>
        </row>
        <row r="745">
          <cell r="A745" t="str">
            <v>641800055130</v>
          </cell>
          <cell r="B745" t="str">
            <v>SUNDRY CASH EXPENSE</v>
          </cell>
        </row>
        <row r="746">
          <cell r="A746" t="str">
            <v>641800055140</v>
          </cell>
          <cell r="B746" t="str">
            <v>SUNDRY CASH EXPENSE</v>
          </cell>
        </row>
        <row r="747">
          <cell r="A747" t="str">
            <v>641800155000</v>
          </cell>
          <cell r="B747" t="str">
            <v>STAFF REFRESHMENT &amp; LUNCH</v>
          </cell>
        </row>
        <row r="748">
          <cell r="A748" t="str">
            <v>641800155100</v>
          </cell>
          <cell r="B748" t="str">
            <v>STAFF REFRESHMENT &amp; LUNCH</v>
          </cell>
        </row>
        <row r="749">
          <cell r="A749" t="str">
            <v>641800155101</v>
          </cell>
          <cell r="B749" t="str">
            <v>STAFF REFRESHMENT &amp; LUNCH</v>
          </cell>
        </row>
        <row r="750">
          <cell r="A750" t="str">
            <v>641800155102</v>
          </cell>
          <cell r="B750" t="str">
            <v>STAFF REFRESHMENT &amp; LUNCH</v>
          </cell>
        </row>
        <row r="751">
          <cell r="A751" t="str">
            <v>641800155110</v>
          </cell>
          <cell r="B751" t="str">
            <v>STAFF REFRESHMENT &amp; LUNCH</v>
          </cell>
        </row>
        <row r="752">
          <cell r="A752" t="str">
            <v>641800155111</v>
          </cell>
          <cell r="B752" t="str">
            <v>STAFF REFRESHMENT &amp; LUNCH</v>
          </cell>
        </row>
        <row r="753">
          <cell r="A753" t="str">
            <v>641800155112</v>
          </cell>
          <cell r="B753" t="str">
            <v>STAFF REFRESHMENT &amp; LUNCH</v>
          </cell>
        </row>
        <row r="754">
          <cell r="A754" t="str">
            <v>641800155113</v>
          </cell>
          <cell r="B754" t="str">
            <v>STAFF REFRESHMENT &amp; LUNCH</v>
          </cell>
        </row>
        <row r="755">
          <cell r="A755" t="str">
            <v>641800155120</v>
          </cell>
          <cell r="B755" t="str">
            <v>STAFF REFRESHMENT &amp; LUNCH</v>
          </cell>
        </row>
        <row r="756">
          <cell r="A756" t="str">
            <v>641800155130</v>
          </cell>
          <cell r="B756" t="str">
            <v>STAFF REFRESHMENT &amp; LUNCH</v>
          </cell>
        </row>
        <row r="757">
          <cell r="A757" t="str">
            <v>641800155140</v>
          </cell>
          <cell r="B757" t="str">
            <v>STAFF REFRESHMENT &amp; LUNCH</v>
          </cell>
        </row>
        <row r="758">
          <cell r="A758" t="str">
            <v>641800155150</v>
          </cell>
          <cell r="B758" t="str">
            <v>STAFF REFRESHMENT &amp; LUNCH</v>
          </cell>
        </row>
        <row r="759">
          <cell r="A759" t="str">
            <v>641800255100</v>
          </cell>
          <cell r="B759" t="str">
            <v>STAFF SPORTS &amp; RECREATION</v>
          </cell>
        </row>
        <row r="760">
          <cell r="A760" t="str">
            <v>641800255000</v>
          </cell>
          <cell r="B760" t="str">
            <v>STAFF SPORTS &amp; RECREATION</v>
          </cell>
        </row>
        <row r="761">
          <cell r="A761" t="str">
            <v>641800255102</v>
          </cell>
          <cell r="B761" t="str">
            <v>STAFF SPORTS &amp; RECREATION</v>
          </cell>
        </row>
        <row r="762">
          <cell r="A762" t="str">
            <v>641800255110</v>
          </cell>
          <cell r="B762" t="str">
            <v>STAFF SPORTS &amp; RECREATION</v>
          </cell>
        </row>
        <row r="763">
          <cell r="A763" t="str">
            <v>641800255120</v>
          </cell>
          <cell r="B763" t="str">
            <v>STAFF SPORTS &amp; RECREATION</v>
          </cell>
        </row>
        <row r="764">
          <cell r="A764" t="str">
            <v>641800255130</v>
          </cell>
          <cell r="B764" t="str">
            <v>STAFF SPORTS &amp; RECREATION</v>
          </cell>
        </row>
        <row r="765">
          <cell r="A765" t="str">
            <v>641800255140</v>
          </cell>
          <cell r="B765" t="str">
            <v>STAFF SPORTS &amp; RECREATION</v>
          </cell>
        </row>
        <row r="766">
          <cell r="A766" t="str">
            <v>641830855000</v>
          </cell>
          <cell r="B766" t="str">
            <v>MISCELLANEOUS</v>
          </cell>
        </row>
        <row r="767">
          <cell r="A767" t="str">
            <v>641830855100</v>
          </cell>
          <cell r="B767" t="str">
            <v>MISCELLANEOUS</v>
          </cell>
        </row>
        <row r="768">
          <cell r="A768" t="str">
            <v>641830855101</v>
          </cell>
          <cell r="B768" t="str">
            <v>MISCELLANEOUS</v>
          </cell>
        </row>
        <row r="769">
          <cell r="A769" t="str">
            <v>641830855102</v>
          </cell>
          <cell r="B769" t="str">
            <v>MISCELLANEOUS</v>
          </cell>
        </row>
        <row r="770">
          <cell r="A770" t="str">
            <v>641830855110</v>
          </cell>
          <cell r="B770" t="str">
            <v>MISCELLANEOUS</v>
          </cell>
        </row>
        <row r="771">
          <cell r="A771" t="str">
            <v>641830855111</v>
          </cell>
          <cell r="B771" t="str">
            <v>MISCELLANEOUS</v>
          </cell>
        </row>
        <row r="772">
          <cell r="A772" t="str">
            <v>641830855112</v>
          </cell>
          <cell r="B772" t="str">
            <v>MISCELLANEOUS</v>
          </cell>
        </row>
        <row r="773">
          <cell r="A773" t="str">
            <v>641830855113</v>
          </cell>
          <cell r="B773" t="str">
            <v>MISCELLANEOUS</v>
          </cell>
        </row>
        <row r="774">
          <cell r="A774" t="str">
            <v>641830855120</v>
          </cell>
          <cell r="B774" t="str">
            <v>MISCELLANEOUS</v>
          </cell>
        </row>
        <row r="775">
          <cell r="A775" t="str">
            <v>641830855130</v>
          </cell>
          <cell r="B775" t="str">
            <v>MISCELLANEOUS</v>
          </cell>
        </row>
        <row r="776">
          <cell r="A776" t="str">
            <v>641830855140</v>
          </cell>
          <cell r="B776" t="str">
            <v>MISCELLANEOUS</v>
          </cell>
        </row>
        <row r="777">
          <cell r="A777" t="str">
            <v>6419000000</v>
          </cell>
          <cell r="B777" t="str">
            <v>BRAND SUPPORT/RESEARCH</v>
          </cell>
        </row>
        <row r="778">
          <cell r="A778" t="str">
            <v>6419601554000</v>
          </cell>
          <cell r="B778" t="str">
            <v>GENERAL-GCS/TRACKER ORACLE</v>
          </cell>
        </row>
        <row r="779">
          <cell r="A779" t="str">
            <v>6419602554000</v>
          </cell>
          <cell r="B779" t="str">
            <v>GENERAL-GCS/TRACKER BRAND</v>
          </cell>
        </row>
        <row r="780">
          <cell r="A780" t="str">
            <v>6419603554000</v>
          </cell>
          <cell r="B780" t="str">
            <v>GENERAL-GCS/TRACKER TRADE</v>
          </cell>
        </row>
        <row r="781">
          <cell r="A781" t="str">
            <v>6419604554000</v>
          </cell>
          <cell r="B781" t="str">
            <v>GENERAL-GCS/TRACKER OTHER</v>
          </cell>
        </row>
        <row r="782">
          <cell r="A782" t="str">
            <v>6419605554000</v>
          </cell>
          <cell r="B782" t="str">
            <v>GENERAL-SEGMENTATION</v>
          </cell>
        </row>
        <row r="783">
          <cell r="A783" t="str">
            <v>6419606554000</v>
          </cell>
          <cell r="B783" t="str">
            <v>GENERAL-PRICING/ELASTICITY</v>
          </cell>
        </row>
        <row r="784">
          <cell r="A784" t="str">
            <v>6419607554000</v>
          </cell>
          <cell r="B784" t="str">
            <v>GENERAL-MASQ</v>
          </cell>
        </row>
        <row r="785">
          <cell r="A785" t="str">
            <v>6419608554000</v>
          </cell>
          <cell r="B785" t="str">
            <v>GENERAL-TRADE MARKETING INTELLIGENCE</v>
          </cell>
        </row>
        <row r="786">
          <cell r="A786" t="str">
            <v>6419609554000</v>
          </cell>
          <cell r="B786" t="str">
            <v>GENERAL-RETAIL AUDIT</v>
          </cell>
        </row>
        <row r="787">
          <cell r="A787" t="str">
            <v>6419610554000</v>
          </cell>
          <cell r="B787" t="str">
            <v>GENERAL-TRADE RESEARCH</v>
          </cell>
        </row>
        <row r="788">
          <cell r="A788" t="str">
            <v>6419611554000</v>
          </cell>
          <cell r="B788" t="str">
            <v>GENERAL-MISCELANEOUS</v>
          </cell>
        </row>
        <row r="789">
          <cell r="A789" t="str">
            <v>6419620554001</v>
          </cell>
          <cell r="B789" t="str">
            <v>SE555 - AD HOC QUANTITATIVE - FILTER KING</v>
          </cell>
        </row>
        <row r="790">
          <cell r="A790" t="str">
            <v>6419621554001</v>
          </cell>
          <cell r="B790" t="str">
            <v>SE555 - AD HOC QUALITATIVE - FILTER KING</v>
          </cell>
        </row>
        <row r="791">
          <cell r="A791" t="str">
            <v>6419620554002</v>
          </cell>
          <cell r="B791" t="str">
            <v>SE555 - AD HOC QUANTITATIVE - LIGHTS</v>
          </cell>
        </row>
        <row r="792">
          <cell r="A792" t="str">
            <v>6419621554002</v>
          </cell>
          <cell r="B792" t="str">
            <v>SE555 - AD HOC QUALITATIVE - LIGHTS</v>
          </cell>
        </row>
        <row r="793">
          <cell r="A793" t="str">
            <v>6419620554003</v>
          </cell>
          <cell r="B793" t="str">
            <v>SE555 - AD HOC QUANTITATIVE - MENTHOL</v>
          </cell>
        </row>
        <row r="794">
          <cell r="A794" t="str">
            <v>6419621554003</v>
          </cell>
          <cell r="B794" t="str">
            <v>SE555 - AD HOC QUALITATIVE - MENTHOL</v>
          </cell>
        </row>
        <row r="795">
          <cell r="A795" t="str">
            <v>6419622554001</v>
          </cell>
          <cell r="B795" t="str">
            <v>SE555 MILLY - AD HOC QUANTITATIVE - FILTER KING</v>
          </cell>
        </row>
        <row r="796">
          <cell r="A796" t="str">
            <v>6419623554001</v>
          </cell>
          <cell r="B796" t="str">
            <v>SE555 MILLY - AD HOC QUALITATIVE - FILTER KING</v>
          </cell>
        </row>
        <row r="797">
          <cell r="A797" t="str">
            <v>6419622554002</v>
          </cell>
          <cell r="B797" t="str">
            <v>SE555 MILLY - AD HOC QUANTITATIVE - LIGHTS</v>
          </cell>
        </row>
        <row r="798">
          <cell r="A798" t="str">
            <v>6419623554002</v>
          </cell>
          <cell r="B798" t="str">
            <v>SE555 MILLY - AD HOC QUALITATIVE - LIGHTS</v>
          </cell>
        </row>
        <row r="799">
          <cell r="A799" t="str">
            <v>6419622554003</v>
          </cell>
          <cell r="B799" t="str">
            <v>SE555 MILLY - AD HOC QUANTITATIVE - MENTHOL</v>
          </cell>
        </row>
        <row r="800">
          <cell r="A800" t="str">
            <v>6419623554003</v>
          </cell>
          <cell r="B800" t="str">
            <v>SE555 MILLY - AD HOC QUALITATIVE - MENTHOL</v>
          </cell>
        </row>
        <row r="801">
          <cell r="A801" t="str">
            <v>6419630554004</v>
          </cell>
          <cell r="B801" t="str">
            <v>NEW BRAND - AD HOC QUANTITATIVE</v>
          </cell>
        </row>
        <row r="802">
          <cell r="A802" t="str">
            <v>6419631554004</v>
          </cell>
          <cell r="B802" t="str">
            <v>NEW BRAND - AD HOC QUALITATIVE</v>
          </cell>
        </row>
        <row r="803">
          <cell r="A803" t="str">
            <v>64198015520010010</v>
          </cell>
          <cell r="B803" t="str">
            <v>AOR DEVELOPMENT COSTS</v>
          </cell>
        </row>
        <row r="804">
          <cell r="A804" t="str">
            <v>64198025520010010</v>
          </cell>
          <cell r="B804" t="str">
            <v>AOR AGENCY FEES</v>
          </cell>
        </row>
        <row r="805">
          <cell r="A805" t="str">
            <v>64198035520010010</v>
          </cell>
          <cell r="B805" t="str">
            <v>AOR AGENCY BONUS</v>
          </cell>
        </row>
        <row r="806">
          <cell r="A806" t="str">
            <v>64198045520010010</v>
          </cell>
          <cell r="B806" t="str">
            <v>AEGIS AGENCY FEES</v>
          </cell>
        </row>
        <row r="807">
          <cell r="A807" t="str">
            <v>64198055520010010</v>
          </cell>
          <cell r="B807" t="str">
            <v>AEGIS AGENCY BONUS</v>
          </cell>
        </row>
        <row r="808">
          <cell r="A808" t="str">
            <v>64198065520010010</v>
          </cell>
          <cell r="B808" t="str">
            <v>AEGIS DEVELOPMENT COSTS</v>
          </cell>
        </row>
        <row r="809">
          <cell r="A809" t="str">
            <v>64198075520010010</v>
          </cell>
          <cell r="B809" t="str">
            <v>AEGIS WIC</v>
          </cell>
        </row>
        <row r="810">
          <cell r="A810" t="str">
            <v>64198015520010020</v>
          </cell>
          <cell r="B810" t="str">
            <v>AOR DEVELOPMENT COSTS</v>
          </cell>
        </row>
        <row r="811">
          <cell r="A811" t="str">
            <v>64198115520010020</v>
          </cell>
          <cell r="B811" t="str">
            <v>PR DEVELOPMENT COST</v>
          </cell>
        </row>
        <row r="812">
          <cell r="A812" t="str">
            <v>64198125520010020</v>
          </cell>
          <cell r="B812" t="str">
            <v>DISPLAY MERCHANDISE DEVELOPMENT</v>
          </cell>
        </row>
        <row r="813">
          <cell r="A813" t="str">
            <v>64198135520010020</v>
          </cell>
          <cell r="B813" t="str">
            <v>CONSUMER MERCHANDISE DEVELOPMENT</v>
          </cell>
        </row>
        <row r="814">
          <cell r="A814" t="str">
            <v>64198145520010020</v>
          </cell>
          <cell r="B814" t="str">
            <v>FREIGHT/DUTY/LICENSE/OTHER COSTS</v>
          </cell>
        </row>
        <row r="815">
          <cell r="A815" t="str">
            <v>64198015520020020</v>
          </cell>
          <cell r="B815" t="str">
            <v>AOR DEVELOPMENT COSTS</v>
          </cell>
        </row>
        <row r="816">
          <cell r="A816" t="str">
            <v>64198115520020020</v>
          </cell>
          <cell r="B816" t="str">
            <v>PR DEVELOPMENT COST</v>
          </cell>
        </row>
        <row r="817">
          <cell r="A817" t="str">
            <v>64198125520020020</v>
          </cell>
          <cell r="B817" t="str">
            <v>DISPLAY MERCHANDISE DEVELOPMENT</v>
          </cell>
        </row>
        <row r="818">
          <cell r="A818" t="str">
            <v>64198135520020020</v>
          </cell>
          <cell r="B818" t="str">
            <v>CONSUMER MERCHANDISE DEVELOPMENT</v>
          </cell>
        </row>
        <row r="819">
          <cell r="A819" t="str">
            <v>64198145520020020</v>
          </cell>
          <cell r="B819" t="str">
            <v>FREIGHT/DUTY/LICENSE/OTHER COSTS</v>
          </cell>
        </row>
        <row r="820">
          <cell r="A820" t="str">
            <v>64198145520020050</v>
          </cell>
          <cell r="B820" t="str">
            <v>FREIGHT/DUTY/LICENSE/OTHER COSTS</v>
          </cell>
        </row>
        <row r="821">
          <cell r="A821" t="str">
            <v>64198015520010021</v>
          </cell>
          <cell r="B821" t="str">
            <v>AOR DEVELOPMENT COSTS</v>
          </cell>
        </row>
        <row r="822">
          <cell r="A822" t="str">
            <v>64198115520010021</v>
          </cell>
          <cell r="B822" t="str">
            <v>PR DEVELOPMENT COST</v>
          </cell>
        </row>
        <row r="823">
          <cell r="A823" t="str">
            <v>64198125520010021</v>
          </cell>
          <cell r="B823" t="str">
            <v>DISPLAY MERCHANDISE DEVELOPMENT</v>
          </cell>
        </row>
        <row r="824">
          <cell r="A824" t="str">
            <v>64198135520010021</v>
          </cell>
          <cell r="B824" t="str">
            <v>CONSUMER MERCHANDISE DEVELOPMENT</v>
          </cell>
        </row>
        <row r="825">
          <cell r="A825" t="str">
            <v>64198145520010021</v>
          </cell>
          <cell r="B825" t="str">
            <v>FREIGHT/DUTY/LICENSE/OTHER COSTS</v>
          </cell>
        </row>
        <row r="826">
          <cell r="A826" t="str">
            <v>64198015520020021</v>
          </cell>
          <cell r="B826" t="str">
            <v>AOR DEVELOPMENT COSTS</v>
          </cell>
        </row>
        <row r="827">
          <cell r="A827" t="str">
            <v>64198115520020021</v>
          </cell>
          <cell r="B827" t="str">
            <v>PR DEVELOPMENT COST</v>
          </cell>
        </row>
        <row r="828">
          <cell r="A828" t="str">
            <v>64198125520020021</v>
          </cell>
          <cell r="B828" t="str">
            <v>DISPLAY MERCHANDISE DEVELOPMENT</v>
          </cell>
        </row>
        <row r="829">
          <cell r="A829" t="str">
            <v>64198135520020021</v>
          </cell>
          <cell r="B829" t="str">
            <v>CONSUMER MERCHANDISE DEVELOPMENT</v>
          </cell>
        </row>
        <row r="830">
          <cell r="A830" t="str">
            <v>64198145520020021</v>
          </cell>
          <cell r="B830" t="str">
            <v>FREIGHT/DUTY/LICENSE/OTHER COSTS</v>
          </cell>
        </row>
        <row r="831">
          <cell r="A831" t="str">
            <v>64198015520010041</v>
          </cell>
          <cell r="B831" t="str">
            <v>AOR DEVELOPMENT COSTS</v>
          </cell>
        </row>
        <row r="832">
          <cell r="A832" t="str">
            <v>64198115520010041</v>
          </cell>
          <cell r="B832" t="str">
            <v>PR DEVELOPMENT COST</v>
          </cell>
        </row>
        <row r="833">
          <cell r="A833" t="str">
            <v>64198125520010041</v>
          </cell>
          <cell r="B833" t="str">
            <v>DISPLAY MERCHANDISE DEVELOPMENT</v>
          </cell>
        </row>
        <row r="834">
          <cell r="A834" t="str">
            <v>64198135520010041</v>
          </cell>
          <cell r="B834" t="str">
            <v>CONSUMER MERCHANDISE DEVELOPMENT</v>
          </cell>
        </row>
        <row r="835">
          <cell r="A835" t="str">
            <v>64198145520010041</v>
          </cell>
          <cell r="B835" t="str">
            <v>FREIGHT/DUTY/LICENSE/OTHER COSTS</v>
          </cell>
        </row>
        <row r="836">
          <cell r="A836" t="str">
            <v>64198015520020041</v>
          </cell>
          <cell r="B836" t="str">
            <v>AOR DEVELOPMENT COSTS</v>
          </cell>
        </row>
        <row r="837">
          <cell r="A837" t="str">
            <v>64198115520020041</v>
          </cell>
          <cell r="B837" t="str">
            <v>PR DEVELOPMENT COST</v>
          </cell>
        </row>
        <row r="838">
          <cell r="A838" t="str">
            <v>64198125520020041</v>
          </cell>
          <cell r="B838" t="str">
            <v>DISPLAY MERCHANDISE DEVELOPMENT</v>
          </cell>
        </row>
        <row r="839">
          <cell r="A839" t="str">
            <v>64198135520020041</v>
          </cell>
          <cell r="B839" t="str">
            <v>CONSUMER MERCHANDISE DEVELOPMENT</v>
          </cell>
        </row>
        <row r="840">
          <cell r="A840" t="str">
            <v>64198145520020041</v>
          </cell>
          <cell r="B840" t="str">
            <v>FREIGHT/DUTY/LICENSE/OTHER COSTS</v>
          </cell>
        </row>
        <row r="841">
          <cell r="A841" t="str">
            <v>64198015520010042</v>
          </cell>
          <cell r="B841" t="str">
            <v>AOR DEVELOPMENT COSTS</v>
          </cell>
        </row>
        <row r="842">
          <cell r="A842" t="str">
            <v>64198115520010042</v>
          </cell>
          <cell r="B842" t="str">
            <v>PR DEVELOPMENT COST</v>
          </cell>
        </row>
        <row r="843">
          <cell r="A843" t="str">
            <v>64198125520010042</v>
          </cell>
          <cell r="B843" t="str">
            <v>DISPLAY MERCHANDISE DEVELOPMENT</v>
          </cell>
        </row>
        <row r="844">
          <cell r="A844" t="str">
            <v>64198135520010042</v>
          </cell>
          <cell r="B844" t="str">
            <v>CONSUMER MERCHANDISE DEVELOPMENT</v>
          </cell>
        </row>
        <row r="845">
          <cell r="A845" t="str">
            <v>64198145520010042</v>
          </cell>
          <cell r="B845" t="str">
            <v>FREIGHT/DUTY/LICENSE/OTHER COSTS</v>
          </cell>
        </row>
        <row r="846">
          <cell r="A846" t="str">
            <v>64198015520020042</v>
          </cell>
          <cell r="B846" t="str">
            <v>AOR DEVELOPMENT COSTS</v>
          </cell>
        </row>
        <row r="847">
          <cell r="A847" t="str">
            <v>64198115520020042</v>
          </cell>
          <cell r="B847" t="str">
            <v>PR DEVELOPMENT COST</v>
          </cell>
        </row>
        <row r="848">
          <cell r="A848" t="str">
            <v>64198125520020042</v>
          </cell>
          <cell r="B848" t="str">
            <v>DISPLAY MERCHANDISE DEVELOPMENT</v>
          </cell>
        </row>
        <row r="849">
          <cell r="A849" t="str">
            <v>64198135520020042</v>
          </cell>
          <cell r="B849" t="str">
            <v>CONSUMER MERCHANDISE DEVELOPMENT</v>
          </cell>
        </row>
        <row r="850">
          <cell r="A850" t="str">
            <v>64198145520020042</v>
          </cell>
          <cell r="B850" t="str">
            <v>FREIGHT/DUTY/LICENSE/OTHER COSTS</v>
          </cell>
        </row>
        <row r="851">
          <cell r="A851" t="str">
            <v>64198015520010043</v>
          </cell>
          <cell r="B851" t="str">
            <v>AOR DEVELOPMENT COSTS</v>
          </cell>
        </row>
        <row r="852">
          <cell r="A852" t="str">
            <v>64198115520010043</v>
          </cell>
          <cell r="B852" t="str">
            <v>PR DEVELOPMENT COST</v>
          </cell>
        </row>
        <row r="853">
          <cell r="A853" t="str">
            <v>64198125520010043</v>
          </cell>
          <cell r="B853" t="str">
            <v>DISPLAY MERCHANDISE DEVELOPMENT</v>
          </cell>
        </row>
        <row r="854">
          <cell r="A854" t="str">
            <v>64198135520010043</v>
          </cell>
          <cell r="B854" t="str">
            <v>CONSUMER MERCHANDISE DEVELOPMENT</v>
          </cell>
        </row>
        <row r="855">
          <cell r="A855" t="str">
            <v>64198145520010043</v>
          </cell>
          <cell r="B855" t="str">
            <v>FREIGHT/DUTY/LICENSE/OTHER COSTS</v>
          </cell>
        </row>
        <row r="856">
          <cell r="A856" t="str">
            <v>64198015520020043</v>
          </cell>
          <cell r="B856" t="str">
            <v>AOR DEVELOPMENT COSTS</v>
          </cell>
        </row>
        <row r="857">
          <cell r="A857" t="str">
            <v>64198115520020043</v>
          </cell>
          <cell r="B857" t="str">
            <v>PR DEVELOPMENT COST</v>
          </cell>
        </row>
        <row r="858">
          <cell r="A858" t="str">
            <v>64198125520020043</v>
          </cell>
          <cell r="B858" t="str">
            <v>DISPLAY MERCHANDISE DEVELOPMENT</v>
          </cell>
        </row>
        <row r="859">
          <cell r="A859" t="str">
            <v>64198135520020043</v>
          </cell>
          <cell r="B859" t="str">
            <v>CONSUMER MERCHANDISE DEVELOPMENT</v>
          </cell>
        </row>
        <row r="860">
          <cell r="A860" t="str">
            <v>64198145520020043</v>
          </cell>
          <cell r="B860" t="str">
            <v>FREIGHT/DUTY/LICENSE/OTHER COSTS</v>
          </cell>
        </row>
        <row r="861">
          <cell r="A861" t="str">
            <v>64198015520030044</v>
          </cell>
          <cell r="B861" t="str">
            <v>AOR DEVELOPMENT COSTS</v>
          </cell>
        </row>
        <row r="862">
          <cell r="A862" t="str">
            <v>64198115520030044</v>
          </cell>
          <cell r="B862" t="str">
            <v>PR DEVELOPMENT COST</v>
          </cell>
        </row>
        <row r="863">
          <cell r="A863" t="str">
            <v>64198125520030044</v>
          </cell>
          <cell r="B863" t="str">
            <v>DISPLAY MERCHANDISE DEVELOPMENT</v>
          </cell>
        </row>
        <row r="864">
          <cell r="A864" t="str">
            <v>64198135520030044</v>
          </cell>
          <cell r="B864" t="str">
            <v>CONSUMER MERCHANDISE DEVELOPMENT</v>
          </cell>
        </row>
        <row r="865">
          <cell r="A865" t="str">
            <v>64198145520030044</v>
          </cell>
          <cell r="B865" t="str">
            <v>FREIGHT/DUTY/LICENSE/OTHER COSTS</v>
          </cell>
        </row>
        <row r="866">
          <cell r="A866" t="str">
            <v>64198015520030045</v>
          </cell>
          <cell r="B866" t="str">
            <v>AOR DEVELOPMENT COSTS</v>
          </cell>
        </row>
        <row r="867">
          <cell r="A867" t="str">
            <v>64198115520030045</v>
          </cell>
          <cell r="B867" t="str">
            <v>PR DEVELOPMENT COST</v>
          </cell>
        </row>
        <row r="868">
          <cell r="A868" t="str">
            <v>64198125520030045</v>
          </cell>
          <cell r="B868" t="str">
            <v>DISPLAY MERCHANDISE DEVELOPMENT</v>
          </cell>
        </row>
        <row r="869">
          <cell r="A869" t="str">
            <v>64198135520030045</v>
          </cell>
          <cell r="B869" t="str">
            <v>CONSUMER MERCHANDISE DEVELOPMENT</v>
          </cell>
        </row>
        <row r="870">
          <cell r="A870" t="str">
            <v>64198145520030045</v>
          </cell>
          <cell r="B870" t="str">
            <v>FREIGHT/DUTY/LICENSE/OTHER COSTS</v>
          </cell>
        </row>
        <row r="871">
          <cell r="A871" t="str">
            <v>64198015520010046</v>
          </cell>
          <cell r="B871" t="str">
            <v>AOR DEVELOPMENT COSTS</v>
          </cell>
        </row>
        <row r="872">
          <cell r="A872" t="str">
            <v>64198115520010046</v>
          </cell>
          <cell r="B872" t="str">
            <v>PR DEVELOPMENT COST</v>
          </cell>
        </row>
        <row r="873">
          <cell r="A873" t="str">
            <v>64198125520010046</v>
          </cell>
          <cell r="B873" t="str">
            <v>DISPLAY MERCHANDISE DEVELOPMENT</v>
          </cell>
        </row>
        <row r="874">
          <cell r="A874" t="str">
            <v>64198135520010046</v>
          </cell>
          <cell r="B874" t="str">
            <v>CONSUMER MERCHANDISE DEVELOPMENT</v>
          </cell>
        </row>
        <row r="875">
          <cell r="A875" t="str">
            <v>64198145520010046</v>
          </cell>
          <cell r="B875" t="str">
            <v>FREIGHT/DUTY/LICENSE/OTHER COSTS</v>
          </cell>
        </row>
        <row r="876">
          <cell r="A876" t="str">
            <v>64198015520020046</v>
          </cell>
          <cell r="B876" t="str">
            <v>AOR DEVELOPMENT COSTS</v>
          </cell>
        </row>
        <row r="877">
          <cell r="A877" t="str">
            <v>64198115520020046</v>
          </cell>
          <cell r="B877" t="str">
            <v>PR DEVELOPMENT COST</v>
          </cell>
        </row>
        <row r="878">
          <cell r="A878" t="str">
            <v>64198125520020046</v>
          </cell>
          <cell r="B878" t="str">
            <v>DISPLAY MERCHANDISE DEVELOPMENT</v>
          </cell>
        </row>
        <row r="879">
          <cell r="A879" t="str">
            <v>64198135520020046</v>
          </cell>
          <cell r="B879" t="str">
            <v>CONSUMER MERCHANDISE DEVELOPMENT</v>
          </cell>
        </row>
        <row r="880">
          <cell r="A880" t="str">
            <v>64198145520020046</v>
          </cell>
          <cell r="B880" t="str">
            <v>FREIGHT/DUTY/LICENSE/OTHER COSTS</v>
          </cell>
        </row>
        <row r="881">
          <cell r="A881" t="str">
            <v>64198015520010047</v>
          </cell>
          <cell r="B881" t="str">
            <v>AOR DEVELOPMENT COSTS</v>
          </cell>
        </row>
        <row r="882">
          <cell r="A882" t="str">
            <v>64198115520010047</v>
          </cell>
          <cell r="B882" t="str">
            <v>PR DEVELOPMENT COST</v>
          </cell>
        </row>
        <row r="883">
          <cell r="A883" t="str">
            <v>64198125520010047</v>
          </cell>
          <cell r="B883" t="str">
            <v>DISPLAY MERCHANDISE DEVELOPMENT</v>
          </cell>
        </row>
        <row r="884">
          <cell r="A884" t="str">
            <v>64198135520010047</v>
          </cell>
          <cell r="B884" t="str">
            <v>CONSUMER MERCHANDISE DEVELOPMENT</v>
          </cell>
        </row>
        <row r="885">
          <cell r="A885" t="str">
            <v>64198145520010047</v>
          </cell>
          <cell r="B885" t="str">
            <v>FREIGHT/DUTY/LICENSE/OTHER COSTS</v>
          </cell>
        </row>
        <row r="886">
          <cell r="A886" t="str">
            <v>64198015520020047</v>
          </cell>
          <cell r="B886" t="str">
            <v>AOR DEVELOPMENT COSTS</v>
          </cell>
        </row>
        <row r="887">
          <cell r="A887" t="str">
            <v>64198115520020047</v>
          </cell>
          <cell r="B887" t="str">
            <v>PR DEVELOPMENT COST</v>
          </cell>
        </row>
        <row r="888">
          <cell r="A888" t="str">
            <v>64198125520020047</v>
          </cell>
          <cell r="B888" t="str">
            <v>DISPLAY MERCHANDISE DEVELOPMENT</v>
          </cell>
        </row>
        <row r="889">
          <cell r="A889" t="str">
            <v>64198135520020047</v>
          </cell>
          <cell r="B889" t="str">
            <v>CONSUMER MERCHANDISE DEVELOPMENT</v>
          </cell>
        </row>
        <row r="890">
          <cell r="A890" t="str">
            <v>64198145520020047</v>
          </cell>
          <cell r="B890" t="str">
            <v>FREIGHT/DUTY/LICENSE/OTHER COSTS</v>
          </cell>
        </row>
        <row r="891">
          <cell r="A891" t="str">
            <v>64198015520010048</v>
          </cell>
          <cell r="B891" t="str">
            <v>AOR DEVELOPMENT COSTS</v>
          </cell>
        </row>
        <row r="892">
          <cell r="A892" t="str">
            <v>64198115520010048</v>
          </cell>
          <cell r="B892" t="str">
            <v>PR DEVELOPMENT COST</v>
          </cell>
        </row>
        <row r="893">
          <cell r="A893" t="str">
            <v>64198125520010048</v>
          </cell>
          <cell r="B893" t="str">
            <v>DISPLAY MERCHANDISE DEVELOPMENT</v>
          </cell>
        </row>
        <row r="894">
          <cell r="A894" t="str">
            <v>64198135520010048</v>
          </cell>
          <cell r="B894" t="str">
            <v>CONSUMER MERCHANDISE DEVELOPMENT</v>
          </cell>
        </row>
        <row r="895">
          <cell r="A895" t="str">
            <v>64198145520010048</v>
          </cell>
          <cell r="B895" t="str">
            <v>FREIGHT/DUTY/LICENSE/OTHER COSTS</v>
          </cell>
        </row>
        <row r="896">
          <cell r="A896" t="str">
            <v>64198015520020048</v>
          </cell>
          <cell r="B896" t="str">
            <v>AOR DEVELOPMENT COSTS</v>
          </cell>
        </row>
        <row r="897">
          <cell r="A897" t="str">
            <v>64198115520020048</v>
          </cell>
          <cell r="B897" t="str">
            <v>PR DEVELOPMENT COST</v>
          </cell>
        </row>
        <row r="898">
          <cell r="A898" t="str">
            <v>64198125520020048</v>
          </cell>
          <cell r="B898" t="str">
            <v>DISPLAY MERCHANDISE DEVELOPMENT</v>
          </cell>
        </row>
        <row r="899">
          <cell r="A899" t="str">
            <v>64198135520020048</v>
          </cell>
          <cell r="B899" t="str">
            <v>CONSUMER MERCHANDISE DEVELOPMENT</v>
          </cell>
        </row>
        <row r="900">
          <cell r="A900" t="str">
            <v>64198145520020048</v>
          </cell>
          <cell r="B900" t="str">
            <v>FREIGHT/DUTY/LICENSE/OTHER COSTS</v>
          </cell>
        </row>
        <row r="901">
          <cell r="A901" t="str">
            <v>64198015520010049</v>
          </cell>
          <cell r="B901" t="str">
            <v>AOR DEVELOPMENT COSTS</v>
          </cell>
        </row>
        <row r="902">
          <cell r="A902" t="str">
            <v>64198115520010049</v>
          </cell>
          <cell r="B902" t="str">
            <v>PR DEVELOPMENT COST</v>
          </cell>
        </row>
        <row r="903">
          <cell r="A903" t="str">
            <v>64198125520010049</v>
          </cell>
          <cell r="B903" t="str">
            <v>DISPLAY MERCHANDISE DEVELOPMENT</v>
          </cell>
        </row>
        <row r="904">
          <cell r="A904" t="str">
            <v>64198135520010049</v>
          </cell>
          <cell r="B904" t="str">
            <v>CONSUMER MERCHANDISE DEVELOPMENT</v>
          </cell>
        </row>
        <row r="905">
          <cell r="A905" t="str">
            <v>64198145520010049</v>
          </cell>
          <cell r="B905" t="str">
            <v>FREIGHT/DUTY/LICENSE/OTHER COSTS</v>
          </cell>
        </row>
        <row r="906">
          <cell r="A906" t="str">
            <v>64198015520020049</v>
          </cell>
          <cell r="B906" t="str">
            <v>AOR DEVELOPMENT COSTS</v>
          </cell>
        </row>
        <row r="907">
          <cell r="A907" t="str">
            <v>64198115520020049</v>
          </cell>
          <cell r="B907" t="str">
            <v>PR DEVELOPMENT COST</v>
          </cell>
        </row>
        <row r="908">
          <cell r="A908" t="str">
            <v>64198125520020049</v>
          </cell>
          <cell r="B908" t="str">
            <v>DISPLAY MERCHANDISE DEVELOPMENT</v>
          </cell>
        </row>
        <row r="909">
          <cell r="A909" t="str">
            <v>64198135520020049</v>
          </cell>
          <cell r="B909" t="str">
            <v>CONSUMER MERCHANDISE DEVELOPMENT</v>
          </cell>
        </row>
        <row r="910">
          <cell r="A910" t="str">
            <v>64198015520020050</v>
          </cell>
          <cell r="B910" t="str">
            <v>AOR DEVELOPMENT COSTS</v>
          </cell>
        </row>
        <row r="911">
          <cell r="A911" t="str">
            <v>64198115520020050</v>
          </cell>
          <cell r="B911" t="str">
            <v>PR DEVELOPMENT COST</v>
          </cell>
        </row>
        <row r="912">
          <cell r="A912" t="str">
            <v>64198125520020050</v>
          </cell>
          <cell r="B912" t="str">
            <v>DISPLAY MERCHANDISE DEVELOPMENT</v>
          </cell>
        </row>
        <row r="913">
          <cell r="A913" t="str">
            <v>64198135520020050</v>
          </cell>
          <cell r="B913" t="str">
            <v>CONSUMER MERCHANDISE DEVELOPMENT</v>
          </cell>
        </row>
        <row r="914">
          <cell r="A914" t="str">
            <v>64198145520010050</v>
          </cell>
          <cell r="B914" t="str">
            <v>FREIGHT/DUTY/LICENSE/OTHER COSTS</v>
          </cell>
        </row>
        <row r="915">
          <cell r="A915" t="str">
            <v>64198015520010060</v>
          </cell>
          <cell r="B915" t="str">
            <v>AOR DEVELOPMENT COSTS</v>
          </cell>
        </row>
        <row r="916">
          <cell r="A916" t="str">
            <v>64198115520010060</v>
          </cell>
          <cell r="B916" t="str">
            <v>PR DEVELOPMENT COST</v>
          </cell>
        </row>
        <row r="917">
          <cell r="A917" t="str">
            <v>64198125520010060</v>
          </cell>
          <cell r="B917" t="str">
            <v>DISPLAY MERCHANDISE DEVELOPMENT</v>
          </cell>
        </row>
        <row r="918">
          <cell r="A918" t="str">
            <v>64198135520010060</v>
          </cell>
          <cell r="B918" t="str">
            <v>CONSUMER MERCHANDISE DEVELOPMENT</v>
          </cell>
        </row>
        <row r="919">
          <cell r="A919" t="str">
            <v>64198145520010060</v>
          </cell>
          <cell r="B919" t="str">
            <v>FREIGHT/DUTY/LICENSE/OTHER COSTS</v>
          </cell>
        </row>
        <row r="920">
          <cell r="A920" t="str">
            <v>64198215520010060</v>
          </cell>
          <cell r="B920" t="str">
            <v>SITE COST</v>
          </cell>
        </row>
        <row r="921">
          <cell r="A921" t="str">
            <v>64198225520010060</v>
          </cell>
          <cell r="B921" t="str">
            <v>MAINTENANCE COST</v>
          </cell>
        </row>
        <row r="922">
          <cell r="A922" t="str">
            <v>64198015520020060</v>
          </cell>
          <cell r="B922" t="str">
            <v>AOR DEVELOPMENT COSTS</v>
          </cell>
        </row>
        <row r="923">
          <cell r="A923" t="str">
            <v>64198115520020060</v>
          </cell>
          <cell r="B923" t="str">
            <v>PR DEVELOPMENT COST</v>
          </cell>
        </row>
        <row r="924">
          <cell r="A924" t="str">
            <v>64198125520020060</v>
          </cell>
          <cell r="B924" t="str">
            <v>DISPLAY MERCHANDISE DEVELOPMENT</v>
          </cell>
        </row>
        <row r="925">
          <cell r="A925" t="str">
            <v>64198135520020060</v>
          </cell>
          <cell r="B925" t="str">
            <v>CONSUMER MERCHANDISE DEVELOPMENT</v>
          </cell>
        </row>
        <row r="926">
          <cell r="A926" t="str">
            <v>64198145520020060</v>
          </cell>
          <cell r="B926" t="str">
            <v>FREIGHT/DUTY/LICENSE/OTHER COSTS</v>
          </cell>
        </row>
        <row r="927">
          <cell r="A927" t="str">
            <v>64198215520020060</v>
          </cell>
          <cell r="B927" t="str">
            <v>SITE COST</v>
          </cell>
        </row>
        <row r="928">
          <cell r="A928" t="str">
            <v>64198225520020060</v>
          </cell>
          <cell r="B928" t="str">
            <v>MAINTENANCE COST</v>
          </cell>
        </row>
        <row r="929">
          <cell r="A929" t="str">
            <v>64198015520010070</v>
          </cell>
          <cell r="B929" t="str">
            <v>AOR DEVELOPMENT COSTS</v>
          </cell>
        </row>
        <row r="930">
          <cell r="A930" t="str">
            <v>64198115520010070</v>
          </cell>
          <cell r="B930" t="str">
            <v>PR DEVELOPMENT COST</v>
          </cell>
        </row>
        <row r="931">
          <cell r="A931" t="str">
            <v>64198125520010020</v>
          </cell>
          <cell r="B931" t="str">
            <v>DISPLAY MERCHANDISE DEVELOPMENT</v>
          </cell>
        </row>
        <row r="932">
          <cell r="A932" t="str">
            <v>64198125520010070</v>
          </cell>
          <cell r="B932" t="str">
            <v>DISPLAY MERCHANDISE DEVELOPMENT</v>
          </cell>
        </row>
        <row r="933">
          <cell r="A933" t="str">
            <v>64198135520010070</v>
          </cell>
          <cell r="B933" t="str">
            <v>CONSUMER MERCHANDISE DEVELOPMENT</v>
          </cell>
        </row>
        <row r="934">
          <cell r="A934" t="str">
            <v>64198145520010070</v>
          </cell>
          <cell r="B934" t="str">
            <v>FREIGHT/DUTY/LICENSE/OTHER COSTS</v>
          </cell>
        </row>
        <row r="935">
          <cell r="A935" t="str">
            <v>64198015520020070</v>
          </cell>
          <cell r="B935" t="str">
            <v>AOR DEVELOPMENT COSTS</v>
          </cell>
        </row>
        <row r="936">
          <cell r="A936" t="str">
            <v>64198115520020070</v>
          </cell>
          <cell r="B936" t="str">
            <v>PR DEVELOPMENT COST</v>
          </cell>
        </row>
        <row r="937">
          <cell r="A937" t="str">
            <v>64198125520020070</v>
          </cell>
          <cell r="B937" t="str">
            <v>DISPLAY MERCHANDISE DEVELOPMENT</v>
          </cell>
        </row>
        <row r="938">
          <cell r="A938" t="str">
            <v>64198135520020070</v>
          </cell>
          <cell r="B938" t="str">
            <v>CONSUMER MERCHANDISE DEVELOPMENT</v>
          </cell>
        </row>
        <row r="939">
          <cell r="A939" t="str">
            <v>64198145520020070</v>
          </cell>
          <cell r="B939" t="str">
            <v>FREIGHT/DUTY/LICENSE/OTHER COSTS</v>
          </cell>
        </row>
        <row r="940">
          <cell r="A940" t="str">
            <v>64198015520011570</v>
          </cell>
          <cell r="B940" t="str">
            <v>AOR DEVELOPMENT COSTS</v>
          </cell>
        </row>
        <row r="941">
          <cell r="A941" t="str">
            <v>64198115520011570</v>
          </cell>
          <cell r="B941" t="str">
            <v>PR DEVELOPMENT COST</v>
          </cell>
        </row>
        <row r="942">
          <cell r="A942" t="str">
            <v>64198125520011570</v>
          </cell>
          <cell r="B942" t="str">
            <v>DISPLAY MERCHANDISE DEVELOPMENT</v>
          </cell>
        </row>
        <row r="943">
          <cell r="A943" t="str">
            <v>64198135520011570</v>
          </cell>
          <cell r="B943" t="str">
            <v>CONSUMER MERCHANDISE DEVELOPMENT</v>
          </cell>
        </row>
        <row r="944">
          <cell r="A944" t="str">
            <v>64198145520011570</v>
          </cell>
          <cell r="B944" t="str">
            <v>FREIGHT/DUTY/LICENSE/OTHER COSTS</v>
          </cell>
        </row>
        <row r="945">
          <cell r="A945" t="str">
            <v>64198015520021570</v>
          </cell>
          <cell r="B945" t="str">
            <v>AOR DEVELOPMENT COSTS</v>
          </cell>
        </row>
        <row r="946">
          <cell r="A946" t="str">
            <v>64198115520021570</v>
          </cell>
          <cell r="B946" t="str">
            <v>PR DEVELOPMENT COST</v>
          </cell>
        </row>
        <row r="947">
          <cell r="A947" t="str">
            <v>64198125520021570</v>
          </cell>
          <cell r="B947" t="str">
            <v>DISPLAY MERCHANDISE DEVELOPMENT</v>
          </cell>
        </row>
        <row r="948">
          <cell r="A948" t="str">
            <v>64198135520021570</v>
          </cell>
          <cell r="B948" t="str">
            <v>CONSUMER MERCHANDISE DEVELOPMENT</v>
          </cell>
        </row>
        <row r="949">
          <cell r="A949" t="str">
            <v>64198145520021570</v>
          </cell>
          <cell r="B949" t="str">
            <v>FREIGHT/DUTY/LICENSE/OTHER COSTS</v>
          </cell>
        </row>
        <row r="950">
          <cell r="A950" t="str">
            <v>64198015520012070</v>
          </cell>
          <cell r="B950" t="str">
            <v>AOR DEVELOPMENT COSTS</v>
          </cell>
        </row>
        <row r="951">
          <cell r="A951" t="str">
            <v>64198115520012070</v>
          </cell>
          <cell r="B951" t="str">
            <v>PR DEVELOPMENT COST</v>
          </cell>
        </row>
        <row r="952">
          <cell r="A952" t="str">
            <v>64198125520012070</v>
          </cell>
          <cell r="B952" t="str">
            <v>DISPLAY MERCHANDISE DEVELOPMENT</v>
          </cell>
        </row>
        <row r="953">
          <cell r="A953" t="str">
            <v>64198135520012070</v>
          </cell>
          <cell r="B953" t="str">
            <v>CONSUMER MERCHANDISE DEVELOPMENT</v>
          </cell>
        </row>
        <row r="954">
          <cell r="A954" t="str">
            <v>64198145520012070</v>
          </cell>
          <cell r="B954" t="str">
            <v>FREIGHT/DUTY/LICENSE/OTHER COSTS</v>
          </cell>
        </row>
        <row r="955">
          <cell r="A955" t="str">
            <v>64198015520022070</v>
          </cell>
          <cell r="B955" t="str">
            <v>AOR DEVELOPMENT COSTS</v>
          </cell>
        </row>
        <row r="956">
          <cell r="A956" t="str">
            <v>64198115520022070</v>
          </cell>
          <cell r="B956" t="str">
            <v>PR DEVELOPMENT COST</v>
          </cell>
        </row>
        <row r="957">
          <cell r="A957" t="str">
            <v>64198125520022070</v>
          </cell>
          <cell r="B957" t="str">
            <v>DISPLAY MERCHANDISE DEVELOPMENT</v>
          </cell>
        </row>
        <row r="958">
          <cell r="A958" t="str">
            <v>64198135520022070</v>
          </cell>
          <cell r="B958" t="str">
            <v>CONSUMER MERCHANDISE DEVELOPMENT</v>
          </cell>
        </row>
        <row r="959">
          <cell r="A959" t="str">
            <v>64198145520022070</v>
          </cell>
          <cell r="B959" t="str">
            <v>FREIGHT/DUTY/LICENSE/OTHER COSTS</v>
          </cell>
        </row>
        <row r="960">
          <cell r="A960" t="str">
            <v>64198015520012570</v>
          </cell>
          <cell r="B960" t="str">
            <v>AOR DEVELOPMENT COSTS</v>
          </cell>
        </row>
        <row r="961">
          <cell r="A961" t="str">
            <v>64198115520012570</v>
          </cell>
          <cell r="B961" t="str">
            <v>PR DEVELOPMENT COST</v>
          </cell>
        </row>
        <row r="962">
          <cell r="A962" t="str">
            <v>64198125520012570</v>
          </cell>
          <cell r="B962" t="str">
            <v>DISPLAY MERCHANDISE DEVELOPMENT</v>
          </cell>
        </row>
        <row r="963">
          <cell r="A963" t="str">
            <v>64198135520012570</v>
          </cell>
          <cell r="B963" t="str">
            <v>CONSUMER MERCHANDISE DEVELOPMENT</v>
          </cell>
        </row>
        <row r="964">
          <cell r="A964" t="str">
            <v>64198145520012570</v>
          </cell>
          <cell r="B964" t="str">
            <v>FREIGHT/DUTY/LICENSE/OTHER COSTS</v>
          </cell>
        </row>
        <row r="965">
          <cell r="A965" t="str">
            <v>64198015520022570</v>
          </cell>
          <cell r="B965" t="str">
            <v>AOR DEVELOPMENT COSTS</v>
          </cell>
        </row>
        <row r="966">
          <cell r="A966" t="str">
            <v>64198115520022570</v>
          </cell>
          <cell r="B966" t="str">
            <v>PR DEVELOPMENT COST</v>
          </cell>
        </row>
        <row r="967">
          <cell r="A967" t="str">
            <v>64198125520022570</v>
          </cell>
          <cell r="B967" t="str">
            <v>DISPLAY MERCHANDISE DEVELOPMENT</v>
          </cell>
        </row>
        <row r="968">
          <cell r="A968" t="str">
            <v>64198135520022570</v>
          </cell>
          <cell r="B968" t="str">
            <v>CONSUMER MERCHANDISE DEVELOPMENT</v>
          </cell>
        </row>
        <row r="969">
          <cell r="A969" t="str">
            <v>64198145520022570</v>
          </cell>
          <cell r="B969" t="str">
            <v>FREIGHT/DUTY/LICENSE/OTHER COSTS</v>
          </cell>
        </row>
        <row r="970">
          <cell r="A970" t="str">
            <v>641990155310110</v>
          </cell>
          <cell r="B970" t="str">
            <v>MERCHANDISING MATERIALS</v>
          </cell>
        </row>
        <row r="971">
          <cell r="A971" t="str">
            <v>641990255310110</v>
          </cell>
          <cell r="B971" t="str">
            <v>MERCHANDISING MAINTENANCE</v>
          </cell>
        </row>
        <row r="972">
          <cell r="A972" t="str">
            <v>641990355310110</v>
          </cell>
          <cell r="B972" t="str">
            <v>CONTRACT PAYMENT</v>
          </cell>
        </row>
        <row r="973">
          <cell r="A973" t="str">
            <v>641990455310110</v>
          </cell>
          <cell r="B973" t="str">
            <v>MERCHANDISING MATERIALS DEVELOPMENT</v>
          </cell>
        </row>
        <row r="974">
          <cell r="A974" t="str">
            <v>641990555310110</v>
          </cell>
          <cell r="B974" t="str">
            <v>TRADE PRS</v>
          </cell>
        </row>
        <row r="975">
          <cell r="A975" t="str">
            <v>641990155320110</v>
          </cell>
          <cell r="B975" t="str">
            <v>MERCHANDISING MATERIALS</v>
          </cell>
        </row>
        <row r="976">
          <cell r="A976" t="str">
            <v>641990255320110</v>
          </cell>
          <cell r="B976" t="str">
            <v>MERCHANDISING MAINTENANCE</v>
          </cell>
        </row>
        <row r="977">
          <cell r="A977" t="str">
            <v>641990355320110</v>
          </cell>
          <cell r="B977" t="str">
            <v>CONTRACT PAYMENT</v>
          </cell>
        </row>
        <row r="978">
          <cell r="A978" t="str">
            <v>641990455320110</v>
          </cell>
          <cell r="B978" t="str">
            <v>MERCHANDISING MATERIALS DEVELOPMENT</v>
          </cell>
        </row>
        <row r="979">
          <cell r="A979" t="str">
            <v>641990555320110</v>
          </cell>
          <cell r="B979" t="str">
            <v>TRADE PRS</v>
          </cell>
        </row>
        <row r="980">
          <cell r="A980" t="str">
            <v>641990155330110</v>
          </cell>
          <cell r="B980" t="str">
            <v>MERCHANDISING MATERIALS</v>
          </cell>
        </row>
        <row r="981">
          <cell r="A981" t="str">
            <v>641990255330110</v>
          </cell>
          <cell r="B981" t="str">
            <v>MERCHANDISING MAINTENANCE</v>
          </cell>
        </row>
        <row r="982">
          <cell r="A982" t="str">
            <v>641990355330110</v>
          </cell>
          <cell r="B982" t="str">
            <v>CONTRACT PAYMENT</v>
          </cell>
        </row>
        <row r="983">
          <cell r="A983" t="str">
            <v>641990455330110</v>
          </cell>
          <cell r="B983" t="str">
            <v>MERCHANDISING MATERIALS DEVELOPMENT</v>
          </cell>
        </row>
        <row r="984">
          <cell r="A984" t="str">
            <v>641990555330110</v>
          </cell>
          <cell r="B984" t="str">
            <v>TRADE PRS</v>
          </cell>
        </row>
        <row r="985">
          <cell r="A985" t="str">
            <v>641990155340110</v>
          </cell>
          <cell r="B985" t="str">
            <v>MERCHANDISING MATERIALS</v>
          </cell>
        </row>
        <row r="986">
          <cell r="A986" t="str">
            <v>641990255340110</v>
          </cell>
          <cell r="B986" t="str">
            <v>MERCHANDISING MAINTENANCE</v>
          </cell>
        </row>
        <row r="987">
          <cell r="A987" t="str">
            <v>641990355340110</v>
          </cell>
          <cell r="B987" t="str">
            <v>CONTRACT PAYMENT</v>
          </cell>
        </row>
        <row r="988">
          <cell r="A988" t="str">
            <v>641990455340110</v>
          </cell>
          <cell r="B988" t="str">
            <v>MERCHANDISING MATERIALS DEVELOPMENT</v>
          </cell>
        </row>
        <row r="989">
          <cell r="A989" t="str">
            <v>641990555340110</v>
          </cell>
          <cell r="B989" t="str">
            <v>TRADE PRS</v>
          </cell>
        </row>
        <row r="990">
          <cell r="A990" t="str">
            <v>641990155350110</v>
          </cell>
          <cell r="B990" t="str">
            <v>MERCHANDISING MATERIALS</v>
          </cell>
        </row>
        <row r="991">
          <cell r="A991" t="str">
            <v>641990255350110</v>
          </cell>
          <cell r="B991" t="str">
            <v>MERCHANDISING MAINTENANCE</v>
          </cell>
        </row>
        <row r="992">
          <cell r="A992" t="str">
            <v>641990355350110</v>
          </cell>
          <cell r="B992" t="str">
            <v>CONTRACT PAYMENT</v>
          </cell>
        </row>
        <row r="993">
          <cell r="A993" t="str">
            <v>641990455350110</v>
          </cell>
          <cell r="B993" t="str">
            <v>MERCHANDISING MATERIALS DEVELOPMENT</v>
          </cell>
        </row>
        <row r="994">
          <cell r="A994" t="str">
            <v>641990555350110</v>
          </cell>
          <cell r="B994" t="str">
            <v>TRADE PRS</v>
          </cell>
        </row>
        <row r="995">
          <cell r="A995" t="str">
            <v>641990155310210</v>
          </cell>
          <cell r="B995" t="str">
            <v>MERCHANDISING MATERIALS</v>
          </cell>
        </row>
        <row r="996">
          <cell r="A996" t="str">
            <v>641990255310210</v>
          </cell>
          <cell r="B996" t="str">
            <v>MERCHANDISING MAINTENANCE</v>
          </cell>
        </row>
        <row r="997">
          <cell r="A997" t="str">
            <v>641990355310210</v>
          </cell>
          <cell r="B997" t="str">
            <v>CONTRACT PAYMENT</v>
          </cell>
        </row>
        <row r="998">
          <cell r="A998" t="str">
            <v>641990455310210</v>
          </cell>
          <cell r="B998" t="str">
            <v>MERCHANDISING MATERIALS DEVELOPMENT</v>
          </cell>
        </row>
        <row r="999">
          <cell r="A999" t="str">
            <v>641990555310210</v>
          </cell>
          <cell r="B999" t="str">
            <v>TRADE PRS</v>
          </cell>
        </row>
        <row r="1000">
          <cell r="A1000" t="str">
            <v>641990155320210</v>
          </cell>
          <cell r="B1000" t="str">
            <v>MERCHANDISING MATERIALS</v>
          </cell>
        </row>
        <row r="1001">
          <cell r="A1001" t="str">
            <v>641990255320210</v>
          </cell>
          <cell r="B1001" t="str">
            <v>MERCHANDISING MAINTENANCE</v>
          </cell>
        </row>
        <row r="1002">
          <cell r="A1002" t="str">
            <v>641990355320210</v>
          </cell>
          <cell r="B1002" t="str">
            <v>CONTRACT PAYMENT</v>
          </cell>
        </row>
        <row r="1003">
          <cell r="A1003" t="str">
            <v>641990455320210</v>
          </cell>
          <cell r="B1003" t="str">
            <v>MERCHANDISING MATERIALS DEVELOPMENT</v>
          </cell>
        </row>
        <row r="1004">
          <cell r="A1004" t="str">
            <v>641990555320210</v>
          </cell>
          <cell r="B1004" t="str">
            <v>TRADE PRS</v>
          </cell>
        </row>
        <row r="1005">
          <cell r="A1005" t="str">
            <v>641990155330210</v>
          </cell>
          <cell r="B1005" t="str">
            <v>MERCHANDISING MATERIALS</v>
          </cell>
        </row>
        <row r="1006">
          <cell r="A1006" t="str">
            <v>641990255330210</v>
          </cell>
          <cell r="B1006" t="str">
            <v>MERCHANDISING MAINTENANCE</v>
          </cell>
        </row>
        <row r="1007">
          <cell r="A1007" t="str">
            <v>641990355330210</v>
          </cell>
          <cell r="B1007" t="str">
            <v>CONTRACT PAYMENT</v>
          </cell>
        </row>
        <row r="1008">
          <cell r="A1008" t="str">
            <v>641990455330210</v>
          </cell>
          <cell r="B1008" t="str">
            <v>MERCHANDISING MATERIALS DEVELOPMENT</v>
          </cell>
        </row>
        <row r="1009">
          <cell r="A1009" t="str">
            <v>641990555330210</v>
          </cell>
          <cell r="B1009" t="str">
            <v>TRADE PRS</v>
          </cell>
        </row>
        <row r="1010">
          <cell r="A1010" t="str">
            <v>641990155340210</v>
          </cell>
          <cell r="B1010" t="str">
            <v>MERCHANDISING MATERIALS</v>
          </cell>
        </row>
        <row r="1011">
          <cell r="A1011" t="str">
            <v>641990255340210</v>
          </cell>
          <cell r="B1011" t="str">
            <v>MERCHANDISING MAINTENANCE</v>
          </cell>
        </row>
        <row r="1012">
          <cell r="A1012" t="str">
            <v>641990355340210</v>
          </cell>
          <cell r="B1012" t="str">
            <v>CONTRACT PAYMENT</v>
          </cell>
        </row>
        <row r="1013">
          <cell r="A1013" t="str">
            <v>641990455340210</v>
          </cell>
          <cell r="B1013" t="str">
            <v>MERCHANDISING MATERIALS DEVELOPMENT</v>
          </cell>
        </row>
        <row r="1014">
          <cell r="A1014" t="str">
            <v>641990555340210</v>
          </cell>
          <cell r="B1014" t="str">
            <v>TRADE PRS</v>
          </cell>
        </row>
        <row r="1015">
          <cell r="A1015" t="str">
            <v>641990155350210</v>
          </cell>
          <cell r="B1015" t="str">
            <v>MERCHANDISING MATERIALS</v>
          </cell>
        </row>
        <row r="1016">
          <cell r="A1016" t="str">
            <v>641990255350210</v>
          </cell>
          <cell r="B1016" t="str">
            <v>MERCHANDISING MAINTENANCE</v>
          </cell>
        </row>
        <row r="1017">
          <cell r="A1017" t="str">
            <v>641990355350210</v>
          </cell>
          <cell r="B1017" t="str">
            <v>CONTRACT PAYMENT</v>
          </cell>
        </row>
        <row r="1018">
          <cell r="A1018" t="str">
            <v>641990455350210</v>
          </cell>
          <cell r="B1018" t="str">
            <v>MERCHANDISING MATERIALS DEVELOPMENT</v>
          </cell>
        </row>
        <row r="1019">
          <cell r="A1019" t="str">
            <v>641990555350210</v>
          </cell>
          <cell r="B1019" t="str">
            <v>TRADE PRS</v>
          </cell>
        </row>
        <row r="1020">
          <cell r="A1020" t="str">
            <v>641990155310125</v>
          </cell>
          <cell r="B1020" t="str">
            <v>MERCHANDISING MATERIALS</v>
          </cell>
        </row>
        <row r="1021">
          <cell r="A1021" t="str">
            <v>641990255310125</v>
          </cell>
          <cell r="B1021" t="str">
            <v>MERCHANDISING MAINTENANCE</v>
          </cell>
        </row>
        <row r="1022">
          <cell r="A1022" t="str">
            <v>641990355310125</v>
          </cell>
          <cell r="B1022" t="str">
            <v>CONTRACT PAYMENT</v>
          </cell>
        </row>
        <row r="1023">
          <cell r="A1023" t="str">
            <v>641990455310125</v>
          </cell>
          <cell r="B1023" t="str">
            <v>MERCHANDISING MATERIALS DEVELOPMENT</v>
          </cell>
        </row>
        <row r="1024">
          <cell r="A1024" t="str">
            <v>641990555310125</v>
          </cell>
          <cell r="B1024" t="str">
            <v>TRADE PRS</v>
          </cell>
        </row>
        <row r="1025">
          <cell r="A1025" t="str">
            <v>641991055310125</v>
          </cell>
          <cell r="B1025" t="str">
            <v>GOODWILL SUPPORT</v>
          </cell>
        </row>
        <row r="1026">
          <cell r="A1026" t="str">
            <v>641991555310125</v>
          </cell>
          <cell r="B1026" t="str">
            <v>TRANSPORTATION/LOGISTIC SUPPORT</v>
          </cell>
        </row>
        <row r="1027">
          <cell r="A1027" t="str">
            <v>641990155310225</v>
          </cell>
          <cell r="B1027" t="str">
            <v>MERCHANDISING MATERIALS</v>
          </cell>
        </row>
        <row r="1028">
          <cell r="A1028" t="str">
            <v>641990255310225</v>
          </cell>
          <cell r="B1028" t="str">
            <v>MERCHANDISING MAINTENANCE</v>
          </cell>
        </row>
        <row r="1029">
          <cell r="A1029" t="str">
            <v>641990355310225</v>
          </cell>
          <cell r="B1029" t="str">
            <v>CONTRACT PAYMENT</v>
          </cell>
        </row>
        <row r="1030">
          <cell r="A1030" t="str">
            <v>641990455310225</v>
          </cell>
          <cell r="B1030" t="str">
            <v>MERCHANDISING MATERIALS DEVELOPMENT</v>
          </cell>
        </row>
        <row r="1031">
          <cell r="A1031" t="str">
            <v>641990555310225</v>
          </cell>
          <cell r="B1031" t="str">
            <v>TRADE PRS</v>
          </cell>
        </row>
        <row r="1032">
          <cell r="A1032" t="str">
            <v>641991055310225</v>
          </cell>
          <cell r="B1032" t="str">
            <v>GOODWILL SUPPORT</v>
          </cell>
        </row>
        <row r="1033">
          <cell r="A1033" t="str">
            <v>641991555310225</v>
          </cell>
          <cell r="B1033" t="str">
            <v>TRANSPORTATION/LOGISTIC SUPPORT</v>
          </cell>
        </row>
        <row r="1034">
          <cell r="A1034" t="str">
            <v>641990155320125</v>
          </cell>
          <cell r="B1034" t="str">
            <v>MERCHANDISING MATERIALS</v>
          </cell>
        </row>
        <row r="1035">
          <cell r="A1035" t="str">
            <v>641990255320125</v>
          </cell>
          <cell r="B1035" t="str">
            <v>MERCHANDISING MAINTENANCE</v>
          </cell>
        </row>
        <row r="1036">
          <cell r="A1036" t="str">
            <v>641990355320125</v>
          </cell>
          <cell r="B1036" t="str">
            <v>CONTRACT PAYMENT</v>
          </cell>
        </row>
        <row r="1037">
          <cell r="A1037" t="str">
            <v>641990455320125</v>
          </cell>
          <cell r="B1037" t="str">
            <v>MERCHANDISING MATERIALS DEVELOPMENT</v>
          </cell>
        </row>
        <row r="1038">
          <cell r="A1038" t="str">
            <v>641990555320125</v>
          </cell>
          <cell r="B1038" t="str">
            <v>TRADE PRS</v>
          </cell>
        </row>
        <row r="1039">
          <cell r="A1039" t="str">
            <v>641991055320125</v>
          </cell>
          <cell r="B1039" t="str">
            <v>GOODWILL SUPPORT</v>
          </cell>
        </row>
        <row r="1040">
          <cell r="A1040" t="str">
            <v>641991555320125</v>
          </cell>
          <cell r="B1040" t="str">
            <v>TRANSPORTATION/LOGISTIC SUPPORT</v>
          </cell>
        </row>
        <row r="1041">
          <cell r="A1041" t="str">
            <v>641990155320225</v>
          </cell>
          <cell r="B1041" t="str">
            <v>MERCHANDISING MATERIALS</v>
          </cell>
        </row>
        <row r="1042">
          <cell r="A1042" t="str">
            <v>641990255320225</v>
          </cell>
          <cell r="B1042" t="str">
            <v>MERCHANDISING MAINTENANCE</v>
          </cell>
        </row>
        <row r="1043">
          <cell r="A1043" t="str">
            <v>641990355320225</v>
          </cell>
          <cell r="B1043" t="str">
            <v>CONTRACT PAYMENT</v>
          </cell>
        </row>
        <row r="1044">
          <cell r="A1044" t="str">
            <v>641990455320225</v>
          </cell>
          <cell r="B1044" t="str">
            <v>MERCHANDISING MATERIALS DEVELOPMENT</v>
          </cell>
        </row>
        <row r="1045">
          <cell r="A1045" t="str">
            <v>641990555320225</v>
          </cell>
          <cell r="B1045" t="str">
            <v>TRADE PRS</v>
          </cell>
        </row>
        <row r="1046">
          <cell r="A1046" t="str">
            <v>641991055320225</v>
          </cell>
          <cell r="B1046" t="str">
            <v>GOODWILL SUPPORT</v>
          </cell>
        </row>
        <row r="1047">
          <cell r="A1047" t="str">
            <v>641991555320225</v>
          </cell>
          <cell r="B1047" t="str">
            <v>TRANSPORTATION/LOGISTIC SUPPORT</v>
          </cell>
        </row>
        <row r="1048">
          <cell r="A1048" t="str">
            <v>641990155300120</v>
          </cell>
          <cell r="B1048" t="str">
            <v>MERCHANDISING MATERIALS</v>
          </cell>
        </row>
        <row r="1049">
          <cell r="A1049" t="str">
            <v>641990255300120</v>
          </cell>
          <cell r="B1049" t="str">
            <v>MERCHANDISING MAINTENANCE</v>
          </cell>
        </row>
        <row r="1050">
          <cell r="A1050" t="str">
            <v>641990555300120</v>
          </cell>
          <cell r="B1050" t="str">
            <v>TRADE PRS</v>
          </cell>
        </row>
        <row r="1051">
          <cell r="A1051" t="str">
            <v>641990455300120</v>
          </cell>
          <cell r="B1051" t="str">
            <v>MERCHANDISING MATERIALS DEVELOPMENT</v>
          </cell>
        </row>
        <row r="1052">
          <cell r="A1052" t="str">
            <v>641991555300120</v>
          </cell>
          <cell r="B1052" t="str">
            <v>TRANSPORTATION/LOGISTIC SUPPORT</v>
          </cell>
        </row>
        <row r="1053">
          <cell r="A1053" t="str">
            <v>641991655300120</v>
          </cell>
          <cell r="B1053" t="str">
            <v>SAMPLING STOCK</v>
          </cell>
        </row>
        <row r="1054">
          <cell r="A1054" t="str">
            <v>641991755300120</v>
          </cell>
          <cell r="B1054" t="str">
            <v>DISPLAY/PLACEMENT INCENTIVES</v>
          </cell>
        </row>
        <row r="1055">
          <cell r="A1055" t="str">
            <v>641991855300120</v>
          </cell>
          <cell r="B1055" t="str">
            <v>STRATEGIC ACCOUNTS DEVELOPMENT</v>
          </cell>
        </row>
        <row r="1056">
          <cell r="A1056" t="str">
            <v>641991955300120</v>
          </cell>
          <cell r="B1056" t="str">
            <v>TET INCENTIVES</v>
          </cell>
        </row>
        <row r="1057">
          <cell r="A1057" t="str">
            <v>641992055300120</v>
          </cell>
          <cell r="B1057" t="str">
            <v>MERCHANDISING MANUAL UPDATE</v>
          </cell>
        </row>
        <row r="1058">
          <cell r="A1058" t="str">
            <v>641990155310120</v>
          </cell>
          <cell r="B1058" t="str">
            <v>MERCHANDISING MATERIALS</v>
          </cell>
        </row>
        <row r="1059">
          <cell r="A1059" t="str">
            <v>641990255310120</v>
          </cell>
          <cell r="B1059" t="str">
            <v>MERCHANDISING MAINTENANCE</v>
          </cell>
        </row>
        <row r="1060">
          <cell r="A1060" t="str">
            <v>641990455310120</v>
          </cell>
          <cell r="B1060" t="str">
            <v>MERCHANDISING MATERIALS DEVELOPMENT</v>
          </cell>
        </row>
        <row r="1061">
          <cell r="A1061" t="str">
            <v>641990555310120</v>
          </cell>
          <cell r="B1061" t="str">
            <v>TRADE PRS</v>
          </cell>
        </row>
        <row r="1062">
          <cell r="A1062" t="str">
            <v>641991555310120</v>
          </cell>
          <cell r="B1062" t="str">
            <v>TRANSPORTATION/LOGISTIC SUPPORT</v>
          </cell>
        </row>
        <row r="1063">
          <cell r="A1063" t="str">
            <v>641991655310120</v>
          </cell>
          <cell r="B1063" t="str">
            <v>SAMPLING STOCK</v>
          </cell>
        </row>
        <row r="1064">
          <cell r="A1064" t="str">
            <v>641991755310120</v>
          </cell>
          <cell r="B1064" t="str">
            <v>DISPLAY/PLACEMENT INCENTIVES</v>
          </cell>
        </row>
        <row r="1065">
          <cell r="A1065" t="str">
            <v>641991855310120</v>
          </cell>
          <cell r="B1065" t="str">
            <v>STRATEGIC ACCOUNTS DEVELOPMENT</v>
          </cell>
        </row>
        <row r="1066">
          <cell r="A1066" t="str">
            <v>641991955310120</v>
          </cell>
          <cell r="B1066" t="str">
            <v>TET INCENTIVES</v>
          </cell>
        </row>
        <row r="1067">
          <cell r="A1067" t="str">
            <v>641992055310120</v>
          </cell>
          <cell r="B1067" t="str">
            <v>MERCHANDISING MANUAL UPDATE</v>
          </cell>
        </row>
        <row r="1068">
          <cell r="A1068" t="str">
            <v>641990155320120</v>
          </cell>
          <cell r="B1068" t="str">
            <v>MERCHANDISING MATERIALS</v>
          </cell>
        </row>
        <row r="1069">
          <cell r="A1069" t="str">
            <v>641990255320120</v>
          </cell>
          <cell r="B1069" t="str">
            <v>MERCHANDISING MAINTENANCE</v>
          </cell>
        </row>
        <row r="1070">
          <cell r="A1070" t="str">
            <v>641990455320120</v>
          </cell>
          <cell r="B1070" t="str">
            <v>MERCHANDISING MATERIALS DEVELOPMENT</v>
          </cell>
        </row>
        <row r="1071">
          <cell r="A1071" t="str">
            <v>641990555320120</v>
          </cell>
          <cell r="B1071" t="str">
            <v>TRADE PRS</v>
          </cell>
        </row>
        <row r="1072">
          <cell r="A1072" t="str">
            <v>641991555320120</v>
          </cell>
          <cell r="B1072" t="str">
            <v>TRANSPORTATION/LOGISTIC SUPPORT</v>
          </cell>
        </row>
        <row r="1073">
          <cell r="A1073" t="str">
            <v>641991655320120</v>
          </cell>
          <cell r="B1073" t="str">
            <v>SAMPLING STOCK</v>
          </cell>
        </row>
        <row r="1074">
          <cell r="A1074" t="str">
            <v>641991755320120</v>
          </cell>
          <cell r="B1074" t="str">
            <v>DISPLAY/PLACEMENT INCENTIVES</v>
          </cell>
        </row>
        <row r="1075">
          <cell r="A1075" t="str">
            <v>641991855320120</v>
          </cell>
          <cell r="B1075" t="str">
            <v>STRATEGIC ACCOUNTS DEVELOPMENT</v>
          </cell>
        </row>
        <row r="1076">
          <cell r="A1076" t="str">
            <v>641991955320120</v>
          </cell>
          <cell r="B1076" t="str">
            <v>TET INCENTIVES</v>
          </cell>
        </row>
        <row r="1077">
          <cell r="A1077" t="str">
            <v>641992055320120</v>
          </cell>
          <cell r="B1077" t="str">
            <v>MERCHANDISING MANUAL UPDATE</v>
          </cell>
        </row>
        <row r="1078">
          <cell r="A1078" t="str">
            <v>641990155330120</v>
          </cell>
          <cell r="B1078" t="str">
            <v>MERCHANDISING MATERIALS</v>
          </cell>
        </row>
        <row r="1079">
          <cell r="A1079" t="str">
            <v>641990255330120</v>
          </cell>
          <cell r="B1079" t="str">
            <v>MERCHANDISING MAINTENANCE</v>
          </cell>
        </row>
        <row r="1080">
          <cell r="A1080" t="str">
            <v>641990455330120</v>
          </cell>
          <cell r="B1080" t="str">
            <v>MERCHANDISING MATERIALS DEVELOPMENT</v>
          </cell>
        </row>
        <row r="1081">
          <cell r="A1081" t="str">
            <v>641990555330120</v>
          </cell>
          <cell r="B1081" t="str">
            <v>TRADE PRS</v>
          </cell>
        </row>
        <row r="1082">
          <cell r="A1082" t="str">
            <v>641991555330120</v>
          </cell>
          <cell r="B1082" t="str">
            <v>TRANSPORTATION/LOGISTIC SUPPORT</v>
          </cell>
        </row>
        <row r="1083">
          <cell r="A1083" t="str">
            <v>641991655330120</v>
          </cell>
          <cell r="B1083" t="str">
            <v>SAMPLING STOCK</v>
          </cell>
        </row>
        <row r="1084">
          <cell r="A1084" t="str">
            <v>641991755330120</v>
          </cell>
          <cell r="B1084" t="str">
            <v>DISPLAY/PLACEMENT INCENTIVES</v>
          </cell>
        </row>
        <row r="1085">
          <cell r="A1085" t="str">
            <v>641991855330120</v>
          </cell>
          <cell r="B1085" t="str">
            <v>STRATEGIC ACCOUNTS DEVELOPMENT</v>
          </cell>
        </row>
        <row r="1086">
          <cell r="A1086" t="str">
            <v>641991955330120</v>
          </cell>
          <cell r="B1086" t="str">
            <v>TET INCENTIVES</v>
          </cell>
        </row>
        <row r="1087">
          <cell r="A1087" t="str">
            <v>641992055330120</v>
          </cell>
          <cell r="B1087" t="str">
            <v>MERCHANDISING MANUAL UPDATE</v>
          </cell>
        </row>
        <row r="1088">
          <cell r="A1088" t="str">
            <v>641990155340120</v>
          </cell>
          <cell r="B1088" t="str">
            <v>MERCHANDISING MATERIALS</v>
          </cell>
        </row>
        <row r="1089">
          <cell r="A1089" t="str">
            <v>641990255340120</v>
          </cell>
          <cell r="B1089" t="str">
            <v>MERCHANDISING MAINTENANCE</v>
          </cell>
        </row>
        <row r="1090">
          <cell r="A1090" t="str">
            <v>641990455340120</v>
          </cell>
          <cell r="B1090" t="str">
            <v>MERCHANDISING MATERIALS DEVELOPMENT</v>
          </cell>
        </row>
        <row r="1091">
          <cell r="A1091" t="str">
            <v>641990555340120</v>
          </cell>
          <cell r="B1091" t="str">
            <v>TRADE PRS</v>
          </cell>
        </row>
        <row r="1092">
          <cell r="A1092" t="str">
            <v>641991555340120</v>
          </cell>
          <cell r="B1092" t="str">
            <v>TRANSPORTATION/LOGISTIC SUPPORT</v>
          </cell>
        </row>
        <row r="1093">
          <cell r="A1093" t="str">
            <v>641991655340120</v>
          </cell>
          <cell r="B1093" t="str">
            <v>SAMPLING STOCK</v>
          </cell>
        </row>
        <row r="1094">
          <cell r="A1094" t="str">
            <v>641991755340120</v>
          </cell>
          <cell r="B1094" t="str">
            <v>DISPLAY/PLACEMENT INCENTIVES</v>
          </cell>
        </row>
        <row r="1095">
          <cell r="A1095" t="str">
            <v>641991855340120</v>
          </cell>
          <cell r="B1095" t="str">
            <v>STRATEGIC ACCOUNTS DEVELOPMENT</v>
          </cell>
        </row>
        <row r="1096">
          <cell r="A1096" t="str">
            <v>641991955340120</v>
          </cell>
          <cell r="B1096" t="str">
            <v>TET INCENTIVES</v>
          </cell>
        </row>
        <row r="1097">
          <cell r="A1097" t="str">
            <v>641992055340120</v>
          </cell>
          <cell r="B1097" t="str">
            <v>MERCHANDISING MANUAL UPDATE</v>
          </cell>
        </row>
        <row r="1098">
          <cell r="A1098" t="str">
            <v>641990155350120</v>
          </cell>
          <cell r="B1098" t="str">
            <v>MERCHANDISING MATERIALS</v>
          </cell>
        </row>
        <row r="1099">
          <cell r="A1099" t="str">
            <v>641990255350120</v>
          </cell>
          <cell r="B1099" t="str">
            <v>MERCHANDISING MAINTENANCE</v>
          </cell>
        </row>
        <row r="1100">
          <cell r="A1100" t="str">
            <v>641990455350120</v>
          </cell>
          <cell r="B1100" t="str">
            <v>MERCHANDISING MATERIALS DEVELOPMENT</v>
          </cell>
        </row>
        <row r="1101">
          <cell r="A1101" t="str">
            <v>641990555350120</v>
          </cell>
          <cell r="B1101" t="str">
            <v>TRADE PRS</v>
          </cell>
        </row>
        <row r="1102">
          <cell r="A1102" t="str">
            <v>641991555350120</v>
          </cell>
          <cell r="B1102" t="str">
            <v>TRANSPORTATION/LOGISTIC SUPPORT</v>
          </cell>
        </row>
        <row r="1103">
          <cell r="A1103" t="str">
            <v>641991655350120</v>
          </cell>
          <cell r="B1103" t="str">
            <v>SAMPLING STOCK</v>
          </cell>
        </row>
        <row r="1104">
          <cell r="A1104" t="str">
            <v>641991755350120</v>
          </cell>
          <cell r="B1104" t="str">
            <v>DISPLAY/PLACEMENT INCENTIVES</v>
          </cell>
        </row>
        <row r="1105">
          <cell r="A1105" t="str">
            <v>641991855350120</v>
          </cell>
          <cell r="B1105" t="str">
            <v>STRATEGIC ACCOUNTS DEVELOPMENT</v>
          </cell>
        </row>
        <row r="1106">
          <cell r="A1106" t="str">
            <v>641991955350120</v>
          </cell>
          <cell r="B1106" t="str">
            <v>TET INCENTIVES</v>
          </cell>
        </row>
        <row r="1107">
          <cell r="A1107" t="str">
            <v>641992055350120</v>
          </cell>
          <cell r="B1107" t="str">
            <v>MERCHANDISING MANUAL UPDATE</v>
          </cell>
        </row>
        <row r="1108">
          <cell r="A1108" t="str">
            <v>641990155300220</v>
          </cell>
          <cell r="B1108" t="str">
            <v>MERCHANDISING MATERIALS</v>
          </cell>
        </row>
        <row r="1109">
          <cell r="A1109" t="str">
            <v>641990255300220</v>
          </cell>
          <cell r="B1109" t="str">
            <v>MERCHANDISING MAINTENANCE</v>
          </cell>
        </row>
        <row r="1110">
          <cell r="A1110" t="str">
            <v>641990455300220</v>
          </cell>
          <cell r="B1110" t="str">
            <v>MERCHANDISING MATERIALS DEVELOPMENT</v>
          </cell>
        </row>
        <row r="1111">
          <cell r="A1111" t="str">
            <v>641990555300220</v>
          </cell>
          <cell r="B1111" t="str">
            <v>TRADE PRS</v>
          </cell>
        </row>
        <row r="1112">
          <cell r="A1112" t="str">
            <v>641991555300220</v>
          </cell>
          <cell r="B1112" t="str">
            <v>TRANSPORTATION/LOGISTIC SUPPORT</v>
          </cell>
        </row>
        <row r="1113">
          <cell r="A1113" t="str">
            <v>641991655300220</v>
          </cell>
          <cell r="B1113" t="str">
            <v>SAMPLING STOCK</v>
          </cell>
        </row>
        <row r="1114">
          <cell r="A1114" t="str">
            <v>641991755300220</v>
          </cell>
          <cell r="B1114" t="str">
            <v>DISPLAY/PLACEMENT INCENTIVES</v>
          </cell>
        </row>
        <row r="1115">
          <cell r="A1115" t="str">
            <v>641991855300220</v>
          </cell>
          <cell r="B1115" t="str">
            <v>STRATEGIC ACCOUNTS DEVELOPMENT</v>
          </cell>
        </row>
        <row r="1116">
          <cell r="A1116" t="str">
            <v>641991955300220</v>
          </cell>
          <cell r="B1116" t="str">
            <v>TET INCENTIVES</v>
          </cell>
        </row>
        <row r="1117">
          <cell r="A1117" t="str">
            <v>641992055300220</v>
          </cell>
          <cell r="B1117" t="str">
            <v>MERCHANDISING MANUAL UPDATE</v>
          </cell>
        </row>
        <row r="1118">
          <cell r="A1118" t="str">
            <v>641990155310220</v>
          </cell>
          <cell r="B1118" t="str">
            <v>MERCHANDISING MATERIALS</v>
          </cell>
        </row>
        <row r="1119">
          <cell r="A1119" t="str">
            <v>641990255310220</v>
          </cell>
          <cell r="B1119" t="str">
            <v>MERCHANDISING MAINTENANCE</v>
          </cell>
        </row>
        <row r="1120">
          <cell r="A1120" t="str">
            <v>641990455310220</v>
          </cell>
          <cell r="B1120" t="str">
            <v>MERCHANDISING MATERIALS DEVELOPMENT</v>
          </cell>
        </row>
        <row r="1121">
          <cell r="A1121" t="str">
            <v>641990555310220</v>
          </cell>
          <cell r="B1121" t="str">
            <v>TRADE PRS</v>
          </cell>
        </row>
        <row r="1122">
          <cell r="A1122" t="str">
            <v>641991555310220</v>
          </cell>
          <cell r="B1122" t="str">
            <v>TRANSPORTATION/LOGISTIC SUPPORT</v>
          </cell>
        </row>
        <row r="1123">
          <cell r="A1123" t="str">
            <v>641991655310220</v>
          </cell>
          <cell r="B1123" t="str">
            <v>SAMPLING STOCK</v>
          </cell>
        </row>
        <row r="1124">
          <cell r="A1124" t="str">
            <v>641991755310220</v>
          </cell>
          <cell r="B1124" t="str">
            <v>DISPLAY/PLACEMENT INCENTIVES</v>
          </cell>
        </row>
        <row r="1125">
          <cell r="A1125" t="str">
            <v>641991855310220</v>
          </cell>
          <cell r="B1125" t="str">
            <v>STRATEGIC ACCOUNTS DEVELOPMENT</v>
          </cell>
        </row>
        <row r="1126">
          <cell r="A1126" t="str">
            <v>641991955310220</v>
          </cell>
          <cell r="B1126" t="str">
            <v>TET INCENTIVES</v>
          </cell>
        </row>
        <row r="1127">
          <cell r="A1127" t="str">
            <v>641992055310220</v>
          </cell>
          <cell r="B1127" t="str">
            <v>MERCHANDISING MANUAL UPDATE</v>
          </cell>
        </row>
        <row r="1128">
          <cell r="A1128" t="str">
            <v>641990155320220</v>
          </cell>
          <cell r="B1128" t="str">
            <v>MERCHANDISING MATERIALS</v>
          </cell>
        </row>
        <row r="1129">
          <cell r="A1129" t="str">
            <v>641990255320220</v>
          </cell>
          <cell r="B1129" t="str">
            <v>MERCHANDISING MAINTENANCE</v>
          </cell>
        </row>
        <row r="1130">
          <cell r="A1130" t="str">
            <v>641990455320220</v>
          </cell>
          <cell r="B1130" t="str">
            <v>MERCHANDISING MATERIALS DEVELOPMENT</v>
          </cell>
        </row>
        <row r="1131">
          <cell r="A1131" t="str">
            <v>641990555320220</v>
          </cell>
          <cell r="B1131" t="str">
            <v>TRADE PRS</v>
          </cell>
        </row>
        <row r="1132">
          <cell r="A1132" t="str">
            <v>641991555320220</v>
          </cell>
          <cell r="B1132" t="str">
            <v>TRANSPORTATION/LOGISTIC SUPPORT</v>
          </cell>
        </row>
        <row r="1133">
          <cell r="A1133" t="str">
            <v>641991655320220</v>
          </cell>
          <cell r="B1133" t="str">
            <v>SAMPLING STOCK</v>
          </cell>
        </row>
        <row r="1134">
          <cell r="A1134" t="str">
            <v>641991755320220</v>
          </cell>
          <cell r="B1134" t="str">
            <v>DISPLAY/PLACEMENT INCENTIVES</v>
          </cell>
        </row>
        <row r="1135">
          <cell r="A1135" t="str">
            <v>641991855320220</v>
          </cell>
          <cell r="B1135" t="str">
            <v>STRATEGIC ACCOUNTS DEVELOPMENT</v>
          </cell>
        </row>
        <row r="1136">
          <cell r="A1136" t="str">
            <v>641991955320220</v>
          </cell>
          <cell r="B1136" t="str">
            <v>TET INCENTIVES</v>
          </cell>
        </row>
        <row r="1137">
          <cell r="A1137" t="str">
            <v>641992055320220</v>
          </cell>
          <cell r="B1137" t="str">
            <v>MERCHANDISING MANUAL UPDATE</v>
          </cell>
        </row>
        <row r="1138">
          <cell r="A1138" t="str">
            <v>641990155330220</v>
          </cell>
          <cell r="B1138" t="str">
            <v>MERCHANDISING MATERIALS</v>
          </cell>
        </row>
        <row r="1139">
          <cell r="A1139" t="str">
            <v>641990255330220</v>
          </cell>
          <cell r="B1139" t="str">
            <v>MERCHANDISING MAINTENANCE</v>
          </cell>
        </row>
        <row r="1140">
          <cell r="A1140" t="str">
            <v>641990455330220</v>
          </cell>
          <cell r="B1140" t="str">
            <v>MERCHANDISING MATERIALS DEVELOPMENT</v>
          </cell>
        </row>
        <row r="1141">
          <cell r="A1141" t="str">
            <v>641990555330220</v>
          </cell>
          <cell r="B1141" t="str">
            <v>TRADE PRS</v>
          </cell>
        </row>
        <row r="1142">
          <cell r="A1142" t="str">
            <v>641991555330220</v>
          </cell>
          <cell r="B1142" t="str">
            <v>TRANSPORTATION/LOGISTIC SUPPORT</v>
          </cell>
        </row>
        <row r="1143">
          <cell r="A1143" t="str">
            <v>641991655330220</v>
          </cell>
          <cell r="B1143" t="str">
            <v>SAMPLING STOCK</v>
          </cell>
        </row>
        <row r="1144">
          <cell r="A1144" t="str">
            <v>641991755330220</v>
          </cell>
          <cell r="B1144" t="str">
            <v>DISPLAY/PLACEMENT INCENTIVES</v>
          </cell>
        </row>
        <row r="1145">
          <cell r="A1145" t="str">
            <v>641991855330220</v>
          </cell>
          <cell r="B1145" t="str">
            <v>STRATEGIC ACCOUNTS DEVELOPMENT</v>
          </cell>
        </row>
        <row r="1146">
          <cell r="A1146" t="str">
            <v>641991955330220</v>
          </cell>
          <cell r="B1146" t="str">
            <v>TET INCENTIVES</v>
          </cell>
        </row>
        <row r="1147">
          <cell r="A1147" t="str">
            <v>641992055330220</v>
          </cell>
          <cell r="B1147" t="str">
            <v>MERCHANDISING MANUAL UPDATE</v>
          </cell>
        </row>
        <row r="1148">
          <cell r="A1148" t="str">
            <v>641990155340220</v>
          </cell>
          <cell r="B1148" t="str">
            <v>MERCHANDISING MATERIALS</v>
          </cell>
        </row>
        <row r="1149">
          <cell r="A1149" t="str">
            <v>641990255340220</v>
          </cell>
          <cell r="B1149" t="str">
            <v>MERCHANDISING MAINTENANCE</v>
          </cell>
        </row>
        <row r="1150">
          <cell r="A1150" t="str">
            <v>641990455340220</v>
          </cell>
          <cell r="B1150" t="str">
            <v>MERCHANDISING MATERIALS DEVELOPMENT</v>
          </cell>
        </row>
        <row r="1151">
          <cell r="A1151" t="str">
            <v>641990555340220</v>
          </cell>
          <cell r="B1151" t="str">
            <v>TRADE PRS</v>
          </cell>
        </row>
        <row r="1152">
          <cell r="A1152" t="str">
            <v>641991555340220</v>
          </cell>
          <cell r="B1152" t="str">
            <v>TRANSPORTATION/LOGISTIC SUPPORT</v>
          </cell>
        </row>
        <row r="1153">
          <cell r="A1153" t="str">
            <v>641991655340220</v>
          </cell>
          <cell r="B1153" t="str">
            <v>SAMPLING STOCK</v>
          </cell>
        </row>
        <row r="1154">
          <cell r="A1154" t="str">
            <v>641991755340220</v>
          </cell>
          <cell r="B1154" t="str">
            <v>DISPLAY/PLACEMENT INCENTIVES</v>
          </cell>
        </row>
        <row r="1155">
          <cell r="A1155" t="str">
            <v>641991855340220</v>
          </cell>
          <cell r="B1155" t="str">
            <v>STRATEGIC ACCOUNTS DEVELOPMENT</v>
          </cell>
        </row>
        <row r="1156">
          <cell r="A1156" t="str">
            <v>641991955340220</v>
          </cell>
          <cell r="B1156" t="str">
            <v>TET INCENTIVES</v>
          </cell>
        </row>
        <row r="1157">
          <cell r="A1157" t="str">
            <v>641992055340220</v>
          </cell>
          <cell r="B1157" t="str">
            <v>MERCHANDISING MANUAL UPDATE</v>
          </cell>
        </row>
        <row r="1158">
          <cell r="A1158" t="str">
            <v>641990155350220</v>
          </cell>
          <cell r="B1158" t="str">
            <v>MERCHANDISING MATERIALS</v>
          </cell>
        </row>
        <row r="1159">
          <cell r="A1159" t="str">
            <v>641990255350220</v>
          </cell>
          <cell r="B1159" t="str">
            <v>MERCHANDISING MAINTENANCE</v>
          </cell>
        </row>
        <row r="1160">
          <cell r="A1160" t="str">
            <v>641990455350220</v>
          </cell>
          <cell r="B1160" t="str">
            <v>MERCHANDISING MATERIALS DEVELOPMENT</v>
          </cell>
        </row>
        <row r="1161">
          <cell r="A1161" t="str">
            <v>641990555350220</v>
          </cell>
          <cell r="B1161" t="str">
            <v>TRADE PRS</v>
          </cell>
        </row>
        <row r="1162">
          <cell r="A1162" t="str">
            <v>641991555350220</v>
          </cell>
          <cell r="B1162" t="str">
            <v>TRANSPORTATION/LOGISTIC SUPPORT</v>
          </cell>
        </row>
        <row r="1163">
          <cell r="A1163" t="str">
            <v>641991655350220</v>
          </cell>
          <cell r="B1163" t="str">
            <v>SAMPLING STOCK</v>
          </cell>
        </row>
        <row r="1164">
          <cell r="A1164" t="str">
            <v>641991755350220</v>
          </cell>
          <cell r="B1164" t="str">
            <v>DISPLAY/PLACEMENT INCENTIVES</v>
          </cell>
        </row>
        <row r="1165">
          <cell r="A1165" t="str">
            <v>641991855350220</v>
          </cell>
          <cell r="B1165" t="str">
            <v>STRATEGIC ACCOUNTS DEVELOPMENT</v>
          </cell>
        </row>
        <row r="1166">
          <cell r="A1166" t="str">
            <v>641991955350220</v>
          </cell>
          <cell r="B1166" t="str">
            <v>TET INCENTIVES</v>
          </cell>
        </row>
        <row r="1167">
          <cell r="A1167" t="str">
            <v>641992055350220</v>
          </cell>
          <cell r="B1167" t="str">
            <v>MERCHANDISING MANUAL UPDATE</v>
          </cell>
        </row>
        <row r="1168">
          <cell r="A1168" t="str">
            <v>641990155300115</v>
          </cell>
          <cell r="B1168" t="str">
            <v>MERCHANDISING MATERIALS</v>
          </cell>
        </row>
        <row r="1169">
          <cell r="A1169" t="str">
            <v>641990355300115</v>
          </cell>
          <cell r="B1169" t="str">
            <v>CONTRACT PAYMENT</v>
          </cell>
        </row>
        <row r="1170">
          <cell r="A1170" t="str">
            <v>641990455300115</v>
          </cell>
          <cell r="B1170" t="str">
            <v>MERCHANDISING MATERIALS DEVELOPMENT</v>
          </cell>
        </row>
        <row r="1171">
          <cell r="A1171" t="str">
            <v>641991555300115</v>
          </cell>
          <cell r="B1171" t="str">
            <v>TRANSPORTATION/LOGISTIC SUPPORT</v>
          </cell>
        </row>
        <row r="1172">
          <cell r="A1172" t="str">
            <v>641991655300115</v>
          </cell>
          <cell r="B1172" t="str">
            <v>SAMPLING STOCK</v>
          </cell>
        </row>
        <row r="1173">
          <cell r="A1173" t="str">
            <v>641993055300115</v>
          </cell>
          <cell r="B1173" t="str">
            <v>OUTLET MAINTENANCE</v>
          </cell>
        </row>
        <row r="1174">
          <cell r="A1174" t="str">
            <v>641993155300115</v>
          </cell>
          <cell r="B1174" t="str">
            <v>NIGHT CLUB PROMOTIONS</v>
          </cell>
        </row>
        <row r="1175">
          <cell r="A1175" t="str">
            <v>641993255300115</v>
          </cell>
          <cell r="B1175" t="str">
            <v>MAJOR PROMOTER DRIVEN ACTIVITIES 1</v>
          </cell>
        </row>
        <row r="1176">
          <cell r="A1176" t="str">
            <v>641993355300115</v>
          </cell>
          <cell r="B1176" t="str">
            <v>MAJOR PROMOTER DRIVEN ACTIVITIES 2</v>
          </cell>
        </row>
        <row r="1177">
          <cell r="A1177" t="str">
            <v>641993455300115</v>
          </cell>
          <cell r="B1177" t="str">
            <v>MAJOR PROMOTER DRIVEN ACTIVITIES 3</v>
          </cell>
        </row>
        <row r="1178">
          <cell r="A1178" t="str">
            <v>641993555300115</v>
          </cell>
          <cell r="B1178" t="str">
            <v>LASER MOVEMENT</v>
          </cell>
        </row>
        <row r="1179">
          <cell r="A1179" t="str">
            <v>641993655300115</v>
          </cell>
          <cell r="B1179" t="str">
            <v>TACTICAL PROMOTIONS</v>
          </cell>
        </row>
        <row r="1180">
          <cell r="A1180" t="str">
            <v>641993755300115</v>
          </cell>
          <cell r="B1180" t="str">
            <v>PROMOTER UNIFORMS</v>
          </cell>
        </row>
        <row r="1181">
          <cell r="A1181" t="str">
            <v>641993855300115</v>
          </cell>
          <cell r="B1181" t="str">
            <v>CONSUMER MERCHANDISE</v>
          </cell>
        </row>
        <row r="1182">
          <cell r="A1182" t="str">
            <v>641993955300115</v>
          </cell>
          <cell r="B1182" t="str">
            <v>AREA INITIATED ACTIVITES/EVENTS</v>
          </cell>
        </row>
        <row r="1183">
          <cell r="A1183" t="str">
            <v>641994055300115</v>
          </cell>
          <cell r="B1183" t="str">
            <v>TRADE PROMOTION MATERIALS</v>
          </cell>
        </row>
        <row r="1184">
          <cell r="A1184" t="str">
            <v>641990155310115</v>
          </cell>
          <cell r="B1184" t="str">
            <v>MERCHANDISING MATERIALS</v>
          </cell>
        </row>
        <row r="1185">
          <cell r="A1185" t="str">
            <v>641990355310115</v>
          </cell>
          <cell r="B1185" t="str">
            <v>CONTRACT PAYMENT</v>
          </cell>
        </row>
        <row r="1186">
          <cell r="A1186" t="str">
            <v>641990455310115</v>
          </cell>
          <cell r="B1186" t="str">
            <v>MERCHANDISING MATERIALS DEVELOPMENT</v>
          </cell>
        </row>
        <row r="1187">
          <cell r="A1187" t="str">
            <v>641991555310115</v>
          </cell>
          <cell r="B1187" t="str">
            <v>TRANSPORTATION/LOGISTIC SUPPORT</v>
          </cell>
        </row>
        <row r="1188">
          <cell r="A1188" t="str">
            <v>641991655310115</v>
          </cell>
          <cell r="B1188" t="str">
            <v>SAMPLING STOCK</v>
          </cell>
        </row>
        <row r="1189">
          <cell r="A1189" t="str">
            <v>641993055310115</v>
          </cell>
          <cell r="B1189" t="str">
            <v>OUTLET MAINTENANCE</v>
          </cell>
        </row>
        <row r="1190">
          <cell r="A1190" t="str">
            <v>641993155310115</v>
          </cell>
          <cell r="B1190" t="str">
            <v>NIGHT CLUB PROMOTIONS</v>
          </cell>
        </row>
        <row r="1191">
          <cell r="A1191" t="str">
            <v>641993255310115</v>
          </cell>
          <cell r="B1191" t="str">
            <v>MAJOR PROMOTER DRIVEN ACTIVITIES 1</v>
          </cell>
        </row>
        <row r="1192">
          <cell r="A1192" t="str">
            <v>641993355310115</v>
          </cell>
          <cell r="B1192" t="str">
            <v>MAJOR PROMOTER DRIVEN ACTIVITIES 2</v>
          </cell>
        </row>
        <row r="1193">
          <cell r="A1193" t="str">
            <v>641993455310115</v>
          </cell>
          <cell r="B1193" t="str">
            <v>MAJOR PROMOTER DRIVEN ACTIVITIES 3</v>
          </cell>
        </row>
        <row r="1194">
          <cell r="A1194" t="str">
            <v>641993555310115</v>
          </cell>
          <cell r="B1194" t="str">
            <v>LASER MOVEMENT</v>
          </cell>
        </row>
        <row r="1195">
          <cell r="A1195" t="str">
            <v>641993655310115</v>
          </cell>
          <cell r="B1195" t="str">
            <v>TACTICAL PROMOTIONS</v>
          </cell>
        </row>
        <row r="1196">
          <cell r="A1196" t="str">
            <v>641993755310115</v>
          </cell>
          <cell r="B1196" t="str">
            <v>PROMOTER UNIFORMS</v>
          </cell>
        </row>
        <row r="1197">
          <cell r="A1197" t="str">
            <v>641993855310115</v>
          </cell>
          <cell r="B1197" t="str">
            <v>CONSUMER MERCHANDISE</v>
          </cell>
        </row>
        <row r="1198">
          <cell r="A1198" t="str">
            <v>641993955310115</v>
          </cell>
          <cell r="B1198" t="str">
            <v>AREA INITIATED ACTIVITES/EVENTS</v>
          </cell>
        </row>
        <row r="1199">
          <cell r="A1199" t="str">
            <v>641994055310115</v>
          </cell>
          <cell r="B1199" t="str">
            <v>TRADE PROMOTION MATERIALS</v>
          </cell>
        </row>
        <row r="1200">
          <cell r="A1200" t="str">
            <v>641990155320115</v>
          </cell>
          <cell r="B1200" t="str">
            <v>MERCHANDISING MATERIALS</v>
          </cell>
        </row>
        <row r="1201">
          <cell r="A1201" t="str">
            <v>641990355320115</v>
          </cell>
          <cell r="B1201" t="str">
            <v>CONTRACT PAYMENT</v>
          </cell>
        </row>
        <row r="1202">
          <cell r="A1202" t="str">
            <v>641990455320115</v>
          </cell>
          <cell r="B1202" t="str">
            <v>MERCHANDISING MATERIALS DEVELOPMENT</v>
          </cell>
        </row>
        <row r="1203">
          <cell r="A1203" t="str">
            <v>641991555320115</v>
          </cell>
          <cell r="B1203" t="str">
            <v>TRANSPORTATION/LOGISTIC SUPPORT</v>
          </cell>
        </row>
        <row r="1204">
          <cell r="A1204" t="str">
            <v>641991655320115</v>
          </cell>
          <cell r="B1204" t="str">
            <v>SAMPLING STOCK</v>
          </cell>
        </row>
        <row r="1205">
          <cell r="A1205" t="str">
            <v>641993055320115</v>
          </cell>
          <cell r="B1205" t="str">
            <v>OUTLET MAINTENANCE</v>
          </cell>
        </row>
        <row r="1206">
          <cell r="A1206" t="str">
            <v>641993155320115</v>
          </cell>
          <cell r="B1206" t="str">
            <v>NIGHT CLUB PROMOTIONS</v>
          </cell>
        </row>
        <row r="1207">
          <cell r="A1207" t="str">
            <v>641993255320115</v>
          </cell>
          <cell r="B1207" t="str">
            <v>MAJOR PROMOTER DRIVEN ACTIVITIES 1</v>
          </cell>
        </row>
        <row r="1208">
          <cell r="A1208" t="str">
            <v>641993355320115</v>
          </cell>
          <cell r="B1208" t="str">
            <v>MAJOR PROMOTER DRIVEN ACTIVITIES 2</v>
          </cell>
        </row>
        <row r="1209">
          <cell r="A1209" t="str">
            <v>641993455320115</v>
          </cell>
          <cell r="B1209" t="str">
            <v>MAJOR PROMOTER DRIVEN ACTIVITIES 3</v>
          </cell>
        </row>
        <row r="1210">
          <cell r="A1210" t="str">
            <v>641993555320115</v>
          </cell>
          <cell r="B1210" t="str">
            <v>LASER MOVEMENT</v>
          </cell>
        </row>
        <row r="1211">
          <cell r="A1211" t="str">
            <v>641993655320115</v>
          </cell>
          <cell r="B1211" t="str">
            <v>TACTICAL PROMOTIONS</v>
          </cell>
        </row>
        <row r="1212">
          <cell r="A1212" t="str">
            <v>641993755320115</v>
          </cell>
          <cell r="B1212" t="str">
            <v>PROMOTER UNIFORMS</v>
          </cell>
        </row>
        <row r="1213">
          <cell r="A1213" t="str">
            <v>641993855320115</v>
          </cell>
          <cell r="B1213" t="str">
            <v>CONSUMER MERCHANDISE</v>
          </cell>
        </row>
        <row r="1214">
          <cell r="A1214" t="str">
            <v>641993955320115</v>
          </cell>
          <cell r="B1214" t="str">
            <v>AREA INITIATED ACTIVITES/EVENTS</v>
          </cell>
        </row>
        <row r="1215">
          <cell r="A1215" t="str">
            <v>641994055320115</v>
          </cell>
          <cell r="B1215" t="str">
            <v>TRADE PROMOTION MATERIALS</v>
          </cell>
        </row>
        <row r="1216">
          <cell r="A1216" t="str">
            <v>641990155330115</v>
          </cell>
          <cell r="B1216" t="str">
            <v>MERCHANDISING MATERIALS</v>
          </cell>
        </row>
        <row r="1217">
          <cell r="A1217" t="str">
            <v>641990355330115</v>
          </cell>
          <cell r="B1217" t="str">
            <v>CONTRACT PAYMENT</v>
          </cell>
        </row>
        <row r="1218">
          <cell r="A1218" t="str">
            <v>641990455330115</v>
          </cell>
          <cell r="B1218" t="str">
            <v>MERCHANDISING MATERIALS DEVELOPMENT</v>
          </cell>
        </row>
        <row r="1219">
          <cell r="A1219" t="str">
            <v>641991555330115</v>
          </cell>
          <cell r="B1219" t="str">
            <v>TRANSPORTATION/LOGISTIC SUPPORT</v>
          </cell>
        </row>
        <row r="1220">
          <cell r="A1220" t="str">
            <v>641991655330115</v>
          </cell>
          <cell r="B1220" t="str">
            <v>SAMPLING STOCK</v>
          </cell>
        </row>
        <row r="1221">
          <cell r="A1221" t="str">
            <v>641993055330115</v>
          </cell>
          <cell r="B1221" t="str">
            <v>OUTLET MAINTENANCE</v>
          </cell>
        </row>
        <row r="1222">
          <cell r="A1222" t="str">
            <v>641993155330115</v>
          </cell>
          <cell r="B1222" t="str">
            <v>NIGHT CLUB PROMOTIONS</v>
          </cell>
        </row>
        <row r="1223">
          <cell r="A1223" t="str">
            <v>641993255330115</v>
          </cell>
          <cell r="B1223" t="str">
            <v>MAJOR PROMOTER DRIVEN ACTIVITIES 1</v>
          </cell>
        </row>
        <row r="1224">
          <cell r="A1224" t="str">
            <v>641993355330115</v>
          </cell>
          <cell r="B1224" t="str">
            <v>MAJOR PROMOTER DRIVEN ACTIVITIES 2</v>
          </cell>
        </row>
        <row r="1225">
          <cell r="A1225" t="str">
            <v>641993455330115</v>
          </cell>
          <cell r="B1225" t="str">
            <v>MAJOR PROMOTER DRIVEN ACTIVITIES 3</v>
          </cell>
        </row>
        <row r="1226">
          <cell r="A1226" t="str">
            <v>641993555330115</v>
          </cell>
          <cell r="B1226" t="str">
            <v>LASER MOVEMENT</v>
          </cell>
        </row>
        <row r="1227">
          <cell r="A1227" t="str">
            <v>641993655330115</v>
          </cell>
          <cell r="B1227" t="str">
            <v>TACTICAL PROMOTIONS</v>
          </cell>
        </row>
        <row r="1228">
          <cell r="A1228" t="str">
            <v>641993755330115</v>
          </cell>
          <cell r="B1228" t="str">
            <v>PROMOTER UNIFORMS</v>
          </cell>
        </row>
        <row r="1229">
          <cell r="A1229" t="str">
            <v>641993855330115</v>
          </cell>
          <cell r="B1229" t="str">
            <v>CONSUMER MERCHANDISE</v>
          </cell>
        </row>
        <row r="1230">
          <cell r="A1230" t="str">
            <v>641993955330115</v>
          </cell>
          <cell r="B1230" t="str">
            <v>AREA INITIATED ACTIVITES/EVENTS</v>
          </cell>
        </row>
        <row r="1231">
          <cell r="A1231" t="str">
            <v>641994055330115</v>
          </cell>
          <cell r="B1231" t="str">
            <v>TRADE PROMOTION MATERIALS</v>
          </cell>
        </row>
        <row r="1232">
          <cell r="A1232" t="str">
            <v>641990155340115</v>
          </cell>
          <cell r="B1232" t="str">
            <v>MERCHANDISING MATERIALS</v>
          </cell>
        </row>
        <row r="1233">
          <cell r="A1233" t="str">
            <v>641990355340115</v>
          </cell>
          <cell r="B1233" t="str">
            <v>CONTRACT PAYMENT</v>
          </cell>
        </row>
        <row r="1234">
          <cell r="A1234" t="str">
            <v>641990455340115</v>
          </cell>
          <cell r="B1234" t="str">
            <v>MERCHANDISING MATERIALS DEVELOPMENT</v>
          </cell>
        </row>
        <row r="1235">
          <cell r="A1235" t="str">
            <v>641991555340115</v>
          </cell>
          <cell r="B1235" t="str">
            <v>TRANSPORTATION/LOGISTIC SUPPORT</v>
          </cell>
        </row>
        <row r="1236">
          <cell r="A1236" t="str">
            <v>641991655340115</v>
          </cell>
          <cell r="B1236" t="str">
            <v>SAMPLING STOCK</v>
          </cell>
        </row>
        <row r="1237">
          <cell r="A1237" t="str">
            <v>641993055340115</v>
          </cell>
          <cell r="B1237" t="str">
            <v>OUTLET MAINTENANCE</v>
          </cell>
        </row>
        <row r="1238">
          <cell r="A1238" t="str">
            <v>641993155340115</v>
          </cell>
          <cell r="B1238" t="str">
            <v>NIGHT CLUB PROMOTIONS</v>
          </cell>
        </row>
        <row r="1239">
          <cell r="A1239" t="str">
            <v>641993255340115</v>
          </cell>
          <cell r="B1239" t="str">
            <v>MAJOR PROMOTER DRIVEN ACTIVITIES 1</v>
          </cell>
        </row>
        <row r="1240">
          <cell r="A1240" t="str">
            <v>641993355340115</v>
          </cell>
          <cell r="B1240" t="str">
            <v>MAJOR PROMOTER DRIVEN ACTIVITIES 2</v>
          </cell>
        </row>
        <row r="1241">
          <cell r="A1241" t="str">
            <v>641993455340115</v>
          </cell>
          <cell r="B1241" t="str">
            <v>MAJOR PROMOTER DRIVEN ACTIVITIES 3</v>
          </cell>
        </row>
        <row r="1242">
          <cell r="A1242" t="str">
            <v>641993555340115</v>
          </cell>
          <cell r="B1242" t="str">
            <v>LASER MOVEMENT</v>
          </cell>
        </row>
        <row r="1243">
          <cell r="A1243" t="str">
            <v>641993655340115</v>
          </cell>
          <cell r="B1243" t="str">
            <v>TACTICAL PROMOTIONS</v>
          </cell>
        </row>
        <row r="1244">
          <cell r="A1244" t="str">
            <v>641993755340115</v>
          </cell>
          <cell r="B1244" t="str">
            <v>PROMOTER UNIFORMS</v>
          </cell>
        </row>
        <row r="1245">
          <cell r="A1245" t="str">
            <v>641993855340115</v>
          </cell>
          <cell r="B1245" t="str">
            <v>CONSUMER MERCHANDISE</v>
          </cell>
        </row>
        <row r="1246">
          <cell r="A1246" t="str">
            <v>641993955340115</v>
          </cell>
          <cell r="B1246" t="str">
            <v>AREA INITIATED ACTIVITES/EVENTS</v>
          </cell>
        </row>
        <row r="1247">
          <cell r="A1247" t="str">
            <v>641994055340115</v>
          </cell>
          <cell r="B1247" t="str">
            <v>TRADE PROMOTION MATERIALS</v>
          </cell>
        </row>
        <row r="1248">
          <cell r="A1248" t="str">
            <v>641990155350115</v>
          </cell>
          <cell r="B1248" t="str">
            <v>MERCHANDISING MATERIALS</v>
          </cell>
        </row>
        <row r="1249">
          <cell r="A1249" t="str">
            <v>641990355350115</v>
          </cell>
          <cell r="B1249" t="str">
            <v>CONTRACT PAYMENT</v>
          </cell>
        </row>
        <row r="1250">
          <cell r="A1250" t="str">
            <v>641990455350115</v>
          </cell>
          <cell r="B1250" t="str">
            <v>MERCHANDISING MATERIALS DEVELOPMENT</v>
          </cell>
        </row>
        <row r="1251">
          <cell r="A1251" t="str">
            <v>641991555350115</v>
          </cell>
          <cell r="B1251" t="str">
            <v>TRANSPORTATION/LOGISTIC SUPPORT</v>
          </cell>
        </row>
        <row r="1252">
          <cell r="A1252" t="str">
            <v>641991655350115</v>
          </cell>
          <cell r="B1252" t="str">
            <v>SAMPLING STOCK</v>
          </cell>
        </row>
        <row r="1253">
          <cell r="A1253" t="str">
            <v>641993055350115</v>
          </cell>
          <cell r="B1253" t="str">
            <v>OUTLET MAINTENANCE</v>
          </cell>
        </row>
        <row r="1254">
          <cell r="A1254" t="str">
            <v>641993155350115</v>
          </cell>
          <cell r="B1254" t="str">
            <v>NIGHT CLUB PROMOTIONS</v>
          </cell>
        </row>
        <row r="1255">
          <cell r="A1255" t="str">
            <v>641993255350115</v>
          </cell>
          <cell r="B1255" t="str">
            <v>MAJOR PROMOTER DRIVEN ACTIVITIES 1</v>
          </cell>
        </row>
        <row r="1256">
          <cell r="A1256" t="str">
            <v>641993355350115</v>
          </cell>
          <cell r="B1256" t="str">
            <v>MAJOR PROMOTER DRIVEN ACTIVITIES 2</v>
          </cell>
        </row>
        <row r="1257">
          <cell r="A1257" t="str">
            <v>641993455350115</v>
          </cell>
          <cell r="B1257" t="str">
            <v>MAJOR PROMOTER DRIVEN ACTIVITIES 3</v>
          </cell>
        </row>
        <row r="1258">
          <cell r="A1258" t="str">
            <v>641993555350115</v>
          </cell>
          <cell r="B1258" t="str">
            <v>LASER MOVEMENT</v>
          </cell>
        </row>
        <row r="1259">
          <cell r="A1259" t="str">
            <v>641993655350115</v>
          </cell>
          <cell r="B1259" t="str">
            <v>TACTICAL PROMOTIONS</v>
          </cell>
        </row>
        <row r="1260">
          <cell r="A1260" t="str">
            <v>641993755350115</v>
          </cell>
          <cell r="B1260" t="str">
            <v>PROMOTER UNIFORMS</v>
          </cell>
        </row>
        <row r="1261">
          <cell r="A1261" t="str">
            <v>641993855350115</v>
          </cell>
          <cell r="B1261" t="str">
            <v>CONSUMER MERCHANDISE</v>
          </cell>
        </row>
        <row r="1262">
          <cell r="A1262" t="str">
            <v>641993955350115</v>
          </cell>
          <cell r="B1262" t="str">
            <v>AREA INITIATED ACTIVITES/EVENTS</v>
          </cell>
        </row>
        <row r="1263">
          <cell r="A1263" t="str">
            <v>641994055350115</v>
          </cell>
          <cell r="B1263" t="str">
            <v>TRADE PROMOTION MATERIALS</v>
          </cell>
        </row>
        <row r="1264">
          <cell r="A1264" t="str">
            <v>641990155300215</v>
          </cell>
          <cell r="B1264" t="str">
            <v>MERCHANDISING MATERIALS</v>
          </cell>
        </row>
        <row r="1265">
          <cell r="A1265" t="str">
            <v>641990355300215</v>
          </cell>
          <cell r="B1265" t="str">
            <v>CONTRACT PAYMENT</v>
          </cell>
        </row>
        <row r="1266">
          <cell r="A1266" t="str">
            <v>641990455300215</v>
          </cell>
          <cell r="B1266" t="str">
            <v>MERCHANDISING MATERIALS DEVELOPMENT</v>
          </cell>
        </row>
        <row r="1267">
          <cell r="A1267" t="str">
            <v>641991555300215</v>
          </cell>
          <cell r="B1267" t="str">
            <v>TRANSPORTATION/LOGISTIC SUPPORT</v>
          </cell>
        </row>
        <row r="1268">
          <cell r="A1268" t="str">
            <v>641991655300215</v>
          </cell>
          <cell r="B1268" t="str">
            <v>SAMPLING STOCK</v>
          </cell>
        </row>
        <row r="1269">
          <cell r="A1269" t="str">
            <v>641993055300215</v>
          </cell>
          <cell r="B1269" t="str">
            <v>OUTLET MAINTENANCE</v>
          </cell>
        </row>
        <row r="1270">
          <cell r="A1270" t="str">
            <v>641993155300215</v>
          </cell>
          <cell r="B1270" t="str">
            <v>NIGHT CLUB PROMOTIONS</v>
          </cell>
        </row>
        <row r="1271">
          <cell r="A1271" t="str">
            <v>641993255300215</v>
          </cell>
          <cell r="B1271" t="str">
            <v>MAJOR PROMOTER DRIVEN ACTIVITIES 1</v>
          </cell>
        </row>
        <row r="1272">
          <cell r="A1272" t="str">
            <v>641993355300215</v>
          </cell>
          <cell r="B1272" t="str">
            <v>MAJOR PROMOTER DRIVEN ACTIVITIES 2</v>
          </cell>
        </row>
        <row r="1273">
          <cell r="A1273" t="str">
            <v>641993455300215</v>
          </cell>
          <cell r="B1273" t="str">
            <v>MAJOR PROMOTER DRIVEN ACTIVITIES 3</v>
          </cell>
        </row>
        <row r="1274">
          <cell r="A1274" t="str">
            <v>641993555300215</v>
          </cell>
          <cell r="B1274" t="str">
            <v>LASER MOVEMENT</v>
          </cell>
        </row>
        <row r="1275">
          <cell r="A1275" t="str">
            <v>641993655300215</v>
          </cell>
          <cell r="B1275" t="str">
            <v>TACTICAL PROMOTIONS</v>
          </cell>
        </row>
        <row r="1276">
          <cell r="A1276" t="str">
            <v>641993755300215</v>
          </cell>
          <cell r="B1276" t="str">
            <v>PROMOTER UNIFORMS</v>
          </cell>
        </row>
        <row r="1277">
          <cell r="A1277" t="str">
            <v>641993855300215</v>
          </cell>
          <cell r="B1277" t="str">
            <v>CONSUMER MERCHANDISE</v>
          </cell>
        </row>
        <row r="1278">
          <cell r="A1278" t="str">
            <v>641993955300215</v>
          </cell>
          <cell r="B1278" t="str">
            <v>AREA INITIATED ACTIVITES/EVENTS</v>
          </cell>
        </row>
        <row r="1279">
          <cell r="A1279" t="str">
            <v>641994055300215</v>
          </cell>
          <cell r="B1279" t="str">
            <v>TRADE PROMOTION MATERIALS</v>
          </cell>
        </row>
        <row r="1280">
          <cell r="A1280" t="str">
            <v>641990155310215</v>
          </cell>
          <cell r="B1280" t="str">
            <v>MERCHANDISING MATERIALS</v>
          </cell>
        </row>
        <row r="1281">
          <cell r="A1281" t="str">
            <v>641990355310215</v>
          </cell>
          <cell r="B1281" t="str">
            <v>CONTRACT PAYMENT</v>
          </cell>
        </row>
        <row r="1282">
          <cell r="A1282" t="str">
            <v>641990455310215</v>
          </cell>
          <cell r="B1282" t="str">
            <v>MERCHANDISING MATERIALS DEVELOPMENT</v>
          </cell>
        </row>
        <row r="1283">
          <cell r="A1283" t="str">
            <v>641991555310215</v>
          </cell>
          <cell r="B1283" t="str">
            <v>TRANSPORTATION/LOGISTIC SUPPORT</v>
          </cell>
        </row>
        <row r="1284">
          <cell r="A1284" t="str">
            <v>641991655310215</v>
          </cell>
          <cell r="B1284" t="str">
            <v>SAMPLING STOCK</v>
          </cell>
        </row>
        <row r="1285">
          <cell r="A1285" t="str">
            <v>641993055310215</v>
          </cell>
          <cell r="B1285" t="str">
            <v>OUTLET MAINTENANCE</v>
          </cell>
        </row>
        <row r="1286">
          <cell r="A1286" t="str">
            <v>641993155310215</v>
          </cell>
          <cell r="B1286" t="str">
            <v>NIGHT CLUB PROMOTIONS</v>
          </cell>
        </row>
        <row r="1287">
          <cell r="A1287" t="str">
            <v>641993255310215</v>
          </cell>
          <cell r="B1287" t="str">
            <v>MAJOR PROMOTER DRIVEN ACTIVITIES 1</v>
          </cell>
        </row>
        <row r="1288">
          <cell r="A1288" t="str">
            <v>641993355310215</v>
          </cell>
          <cell r="B1288" t="str">
            <v>MAJOR PROMOTER DRIVEN ACTIVITIES 2</v>
          </cell>
        </row>
        <row r="1289">
          <cell r="A1289" t="str">
            <v>641993455310215</v>
          </cell>
          <cell r="B1289" t="str">
            <v>MAJOR PROMOTER DRIVEN ACTIVITIES 3</v>
          </cell>
        </row>
        <row r="1290">
          <cell r="A1290" t="str">
            <v>641993555310215</v>
          </cell>
          <cell r="B1290" t="str">
            <v>LASER MOVEMENT</v>
          </cell>
        </row>
        <row r="1291">
          <cell r="A1291" t="str">
            <v>641993655310215</v>
          </cell>
          <cell r="B1291" t="str">
            <v>TACTICAL PROMOTIONS</v>
          </cell>
        </row>
        <row r="1292">
          <cell r="A1292" t="str">
            <v>641993755310215</v>
          </cell>
          <cell r="B1292" t="str">
            <v>PROMOTER UNIFORMS</v>
          </cell>
        </row>
        <row r="1293">
          <cell r="A1293" t="str">
            <v>641993855310215</v>
          </cell>
          <cell r="B1293" t="str">
            <v>CONSUMER MERCHANDISE</v>
          </cell>
        </row>
        <row r="1294">
          <cell r="A1294" t="str">
            <v>641993955310215</v>
          </cell>
          <cell r="B1294" t="str">
            <v>AREA INITIATED ACTIVITES/EVENTS</v>
          </cell>
        </row>
        <row r="1295">
          <cell r="A1295" t="str">
            <v>641994055310215</v>
          </cell>
          <cell r="B1295" t="str">
            <v>TRADE PROMOTION MATERIALS</v>
          </cell>
        </row>
        <row r="1296">
          <cell r="A1296" t="str">
            <v>641990155320215</v>
          </cell>
          <cell r="B1296" t="str">
            <v>MERCHANDISING MATERIALS</v>
          </cell>
        </row>
        <row r="1297">
          <cell r="A1297" t="str">
            <v>641990355320215</v>
          </cell>
          <cell r="B1297" t="str">
            <v>CONTRACT PAYMENT</v>
          </cell>
        </row>
        <row r="1298">
          <cell r="A1298" t="str">
            <v>641990455320215</v>
          </cell>
          <cell r="B1298" t="str">
            <v>MERCHANDISING MATERIALS DEVELOPMENT</v>
          </cell>
        </row>
        <row r="1299">
          <cell r="A1299" t="str">
            <v>641991555320215</v>
          </cell>
          <cell r="B1299" t="str">
            <v>TRANSPORTATION/LOGISTIC SUPPORT</v>
          </cell>
        </row>
        <row r="1300">
          <cell r="A1300" t="str">
            <v>641991655320215</v>
          </cell>
          <cell r="B1300" t="str">
            <v>SAMPLING STOCK</v>
          </cell>
        </row>
        <row r="1301">
          <cell r="A1301" t="str">
            <v>641993055320215</v>
          </cell>
          <cell r="B1301" t="str">
            <v>OUTLET MAINTENANCE</v>
          </cell>
        </row>
        <row r="1302">
          <cell r="A1302" t="str">
            <v>641993155320215</v>
          </cell>
          <cell r="B1302" t="str">
            <v>NIGHT CLUB PROMOTIONS</v>
          </cell>
        </row>
        <row r="1303">
          <cell r="A1303" t="str">
            <v>641993255320215</v>
          </cell>
          <cell r="B1303" t="str">
            <v>MAJOR PROMOTER DRIVEN ACTIVITIES 1</v>
          </cell>
        </row>
        <row r="1304">
          <cell r="A1304" t="str">
            <v>641993355320215</v>
          </cell>
          <cell r="B1304" t="str">
            <v>MAJOR PROMOTER DRIVEN ACTIVITIES 2</v>
          </cell>
        </row>
        <row r="1305">
          <cell r="A1305" t="str">
            <v>641993455320215</v>
          </cell>
          <cell r="B1305" t="str">
            <v>MAJOR PROMOTER DRIVEN ACTIVITIES 3</v>
          </cell>
        </row>
        <row r="1306">
          <cell r="A1306" t="str">
            <v>641993555320215</v>
          </cell>
          <cell r="B1306" t="str">
            <v>LASER MOVEMENT</v>
          </cell>
        </row>
        <row r="1307">
          <cell r="A1307" t="str">
            <v>641993655320215</v>
          </cell>
          <cell r="B1307" t="str">
            <v>TACTICAL PROMOTIONS</v>
          </cell>
        </row>
        <row r="1308">
          <cell r="A1308" t="str">
            <v>641993755320215</v>
          </cell>
          <cell r="B1308" t="str">
            <v>PROMOTER UNIFORMS</v>
          </cell>
        </row>
        <row r="1309">
          <cell r="A1309" t="str">
            <v>641993855320215</v>
          </cell>
          <cell r="B1309" t="str">
            <v>CONSUMER MERCHANDISE</v>
          </cell>
        </row>
        <row r="1310">
          <cell r="A1310" t="str">
            <v>641993955320215</v>
          </cell>
          <cell r="B1310" t="str">
            <v>AREA INITIATED ACTIVITES/EVENTS</v>
          </cell>
        </row>
        <row r="1311">
          <cell r="A1311" t="str">
            <v>641994055320215</v>
          </cell>
          <cell r="B1311" t="str">
            <v>TRADE PROMOTION MATERIALS</v>
          </cell>
        </row>
        <row r="1312">
          <cell r="A1312" t="str">
            <v>641990155330215</v>
          </cell>
          <cell r="B1312" t="str">
            <v>MERCHANDISING MATERIALS</v>
          </cell>
        </row>
        <row r="1313">
          <cell r="A1313" t="str">
            <v>641990355330215</v>
          </cell>
          <cell r="B1313" t="str">
            <v>CONTRACT PAYMENT</v>
          </cell>
        </row>
        <row r="1314">
          <cell r="A1314" t="str">
            <v>641990455330215</v>
          </cell>
          <cell r="B1314" t="str">
            <v>MERCHANDISING MATERIALS DEVELOPMENT</v>
          </cell>
        </row>
        <row r="1315">
          <cell r="A1315" t="str">
            <v>641991555330215</v>
          </cell>
          <cell r="B1315" t="str">
            <v>TRANSPORTATION/LOGISTIC SUPPORT</v>
          </cell>
        </row>
        <row r="1316">
          <cell r="A1316" t="str">
            <v>641991655330215</v>
          </cell>
          <cell r="B1316" t="str">
            <v>SAMPLING STOCK</v>
          </cell>
        </row>
        <row r="1317">
          <cell r="A1317" t="str">
            <v>641993055330215</v>
          </cell>
          <cell r="B1317" t="str">
            <v>OUTLET MAINTENANCE</v>
          </cell>
        </row>
        <row r="1318">
          <cell r="A1318" t="str">
            <v>641993155330215</v>
          </cell>
          <cell r="B1318" t="str">
            <v>NIGHT CLUB PROMOTIONS</v>
          </cell>
        </row>
        <row r="1319">
          <cell r="A1319" t="str">
            <v>641993255330215</v>
          </cell>
          <cell r="B1319" t="str">
            <v>MAJOR PROMOTER DRIVEN ACTIVITIES 1</v>
          </cell>
        </row>
        <row r="1320">
          <cell r="A1320" t="str">
            <v>641993355330215</v>
          </cell>
          <cell r="B1320" t="str">
            <v>MAJOR PROMOTER DRIVEN ACTIVITIES 2</v>
          </cell>
        </row>
        <row r="1321">
          <cell r="A1321" t="str">
            <v>641993455330215</v>
          </cell>
          <cell r="B1321" t="str">
            <v>MAJOR PROMOTER DRIVEN ACTIVITIES 3</v>
          </cell>
        </row>
        <row r="1322">
          <cell r="A1322" t="str">
            <v>641993555330215</v>
          </cell>
          <cell r="B1322" t="str">
            <v>LASER MOVEMENT</v>
          </cell>
        </row>
        <row r="1323">
          <cell r="A1323" t="str">
            <v>641993655330215</v>
          </cell>
          <cell r="B1323" t="str">
            <v>TACTICAL PROMOTIONS</v>
          </cell>
        </row>
        <row r="1324">
          <cell r="A1324" t="str">
            <v>641993755330215</v>
          </cell>
          <cell r="B1324" t="str">
            <v>PROMOTER UNIFORMS</v>
          </cell>
        </row>
        <row r="1325">
          <cell r="A1325" t="str">
            <v>641993855330215</v>
          </cell>
          <cell r="B1325" t="str">
            <v>CONSUMER MERCHANDISE</v>
          </cell>
        </row>
        <row r="1326">
          <cell r="A1326" t="str">
            <v>641993955330215</v>
          </cell>
          <cell r="B1326" t="str">
            <v>AREA INITIATED ACTIVITES/EVENTS</v>
          </cell>
        </row>
        <row r="1327">
          <cell r="A1327" t="str">
            <v>641994055330215</v>
          </cell>
          <cell r="B1327" t="str">
            <v>TRADE PROMOTION MATERIALS</v>
          </cell>
        </row>
        <row r="1328">
          <cell r="A1328" t="str">
            <v>641990155340215</v>
          </cell>
          <cell r="B1328" t="str">
            <v>MERCHANDISING MATERIALS</v>
          </cell>
        </row>
        <row r="1329">
          <cell r="A1329" t="str">
            <v>641990355340215</v>
          </cell>
          <cell r="B1329" t="str">
            <v>CONTRACT PAYMENT</v>
          </cell>
        </row>
        <row r="1330">
          <cell r="A1330" t="str">
            <v>641990455340215</v>
          </cell>
          <cell r="B1330" t="str">
            <v>MERCHANDISING MATERIALS DEVELOPMENT</v>
          </cell>
        </row>
        <row r="1331">
          <cell r="A1331" t="str">
            <v>641991555340215</v>
          </cell>
          <cell r="B1331" t="str">
            <v>TRANSPORTATION/LOGISTIC SUPPORT</v>
          </cell>
        </row>
        <row r="1332">
          <cell r="A1332" t="str">
            <v>641991655340215</v>
          </cell>
          <cell r="B1332" t="str">
            <v>SAMPLING STOCK</v>
          </cell>
        </row>
        <row r="1333">
          <cell r="A1333" t="str">
            <v>641993055340215</v>
          </cell>
          <cell r="B1333" t="str">
            <v>OUTLET MAINTENANCE</v>
          </cell>
        </row>
        <row r="1334">
          <cell r="A1334" t="str">
            <v>641993155340215</v>
          </cell>
          <cell r="B1334" t="str">
            <v>NIGHT CLUB PROMOTIONS</v>
          </cell>
        </row>
        <row r="1335">
          <cell r="A1335" t="str">
            <v>641993255340215</v>
          </cell>
          <cell r="B1335" t="str">
            <v>MAJOR PROMOTER DRIVEN ACTIVITIES 1</v>
          </cell>
        </row>
        <row r="1336">
          <cell r="A1336" t="str">
            <v>641993355340215</v>
          </cell>
          <cell r="B1336" t="str">
            <v>MAJOR PROMOTER DRIVEN ACTIVITIES 2</v>
          </cell>
        </row>
        <row r="1337">
          <cell r="A1337" t="str">
            <v>641993455340215</v>
          </cell>
          <cell r="B1337" t="str">
            <v>MAJOR PROMOTER DRIVEN ACTIVITIES 3</v>
          </cell>
        </row>
        <row r="1338">
          <cell r="A1338" t="str">
            <v>641993555340215</v>
          </cell>
          <cell r="B1338" t="str">
            <v>LASER MOVEMENT</v>
          </cell>
        </row>
        <row r="1339">
          <cell r="A1339" t="str">
            <v>641993655340215</v>
          </cell>
          <cell r="B1339" t="str">
            <v>TACTICAL PROMOTIONS</v>
          </cell>
        </row>
        <row r="1340">
          <cell r="A1340" t="str">
            <v>641993755340215</v>
          </cell>
          <cell r="B1340" t="str">
            <v>PROMOTER UNIFORMS</v>
          </cell>
        </row>
        <row r="1341">
          <cell r="A1341" t="str">
            <v>641993855340215</v>
          </cell>
          <cell r="B1341" t="str">
            <v>CONSUMER MERCHANDISE</v>
          </cell>
        </row>
        <row r="1342">
          <cell r="A1342" t="str">
            <v>641993955340215</v>
          </cell>
          <cell r="B1342" t="str">
            <v>AREA INITIATED ACTIVITES/EVENTS</v>
          </cell>
        </row>
        <row r="1343">
          <cell r="A1343" t="str">
            <v>641994055340215</v>
          </cell>
          <cell r="B1343" t="str">
            <v>TRADE PROMOTION MATERIALS</v>
          </cell>
        </row>
        <row r="1344">
          <cell r="A1344" t="str">
            <v>641990155350215</v>
          </cell>
          <cell r="B1344" t="str">
            <v>MERCHANDISING MATERIALS</v>
          </cell>
        </row>
        <row r="1345">
          <cell r="A1345" t="str">
            <v>641990355350215</v>
          </cell>
          <cell r="B1345" t="str">
            <v>CONTRACT PAYMENT</v>
          </cell>
        </row>
        <row r="1346">
          <cell r="A1346" t="str">
            <v>641990455350215</v>
          </cell>
          <cell r="B1346" t="str">
            <v>MERCHANDISING MATERIALS DEVELOPMENT</v>
          </cell>
        </row>
        <row r="1347">
          <cell r="A1347" t="str">
            <v>641991555350215</v>
          </cell>
          <cell r="B1347" t="str">
            <v>TRANSPORTATION/LOGISTIC SUPPORT</v>
          </cell>
        </row>
        <row r="1348">
          <cell r="A1348" t="str">
            <v>641991655350215</v>
          </cell>
          <cell r="B1348" t="str">
            <v>SAMPLING STOCK</v>
          </cell>
        </row>
        <row r="1349">
          <cell r="A1349" t="str">
            <v>641993055350215</v>
          </cell>
          <cell r="B1349" t="str">
            <v>OUTLET MAINTENANCE</v>
          </cell>
        </row>
        <row r="1350">
          <cell r="A1350" t="str">
            <v>641993155350215</v>
          </cell>
          <cell r="B1350" t="str">
            <v>NIGHT CLUB PROMOTIONS</v>
          </cell>
        </row>
        <row r="1351">
          <cell r="A1351" t="str">
            <v>641993255350215</v>
          </cell>
          <cell r="B1351" t="str">
            <v>MAJOR PROMOTER DRIVEN ACTIVITIES 1</v>
          </cell>
        </row>
        <row r="1352">
          <cell r="A1352" t="str">
            <v>641993355350215</v>
          </cell>
          <cell r="B1352" t="str">
            <v>MAJOR PROMOTER DRIVEN ACTIVITIES 2</v>
          </cell>
        </row>
        <row r="1353">
          <cell r="A1353" t="str">
            <v>641993455350215</v>
          </cell>
          <cell r="B1353" t="str">
            <v>MAJOR PROMOTER DRIVEN ACTIVITIES 3</v>
          </cell>
        </row>
        <row r="1354">
          <cell r="A1354" t="str">
            <v>641993555350215</v>
          </cell>
          <cell r="B1354" t="str">
            <v>LASER MOVEMENT</v>
          </cell>
        </row>
        <row r="1355">
          <cell r="A1355" t="str">
            <v>641993655350215</v>
          </cell>
          <cell r="B1355" t="str">
            <v>TACTICAL PROMOTIONS</v>
          </cell>
        </row>
        <row r="1356">
          <cell r="A1356" t="str">
            <v>641993755350215</v>
          </cell>
          <cell r="B1356" t="str">
            <v>PROMOTER UNIFORMS</v>
          </cell>
        </row>
        <row r="1357">
          <cell r="A1357" t="str">
            <v>641993855350215</v>
          </cell>
          <cell r="B1357" t="str">
            <v>CONSUMER MERCHANDISE</v>
          </cell>
        </row>
        <row r="1358">
          <cell r="A1358" t="str">
            <v>641993955350215</v>
          </cell>
          <cell r="B1358" t="str">
            <v>AREA INITIATED ACTIVITES/EVENTS</v>
          </cell>
        </row>
        <row r="1359">
          <cell r="A1359" t="str">
            <v>641994055350215</v>
          </cell>
          <cell r="B1359" t="str">
            <v>TRADE PROMOTION MATERIALS</v>
          </cell>
        </row>
        <row r="1360">
          <cell r="A1360" t="str">
            <v>641994555310135</v>
          </cell>
          <cell r="B1360" t="str">
            <v>SMOKING LOUNGE</v>
          </cell>
        </row>
        <row r="1361">
          <cell r="A1361" t="str">
            <v>641994655310135</v>
          </cell>
          <cell r="B1361" t="str">
            <v>SITE PAYMENT</v>
          </cell>
        </row>
        <row r="1362">
          <cell r="A1362" t="str">
            <v>641994755310135</v>
          </cell>
          <cell r="B1362" t="str">
            <v>DEVELOPMENT</v>
          </cell>
        </row>
        <row r="1363">
          <cell r="A1363" t="str">
            <v>641994555310235</v>
          </cell>
          <cell r="B1363" t="str">
            <v>SMOKING LOUNGE</v>
          </cell>
        </row>
        <row r="1364">
          <cell r="A1364" t="str">
            <v>641994655310235</v>
          </cell>
          <cell r="B1364" t="str">
            <v>SITE PAYMENT</v>
          </cell>
        </row>
        <row r="1365">
          <cell r="A1365" t="str">
            <v>641994755310235</v>
          </cell>
          <cell r="B1365" t="str">
            <v>DEVELOPMENT</v>
          </cell>
        </row>
        <row r="1366">
          <cell r="A1366" t="str">
            <v>641995155300130</v>
          </cell>
          <cell r="B1366" t="str">
            <v>OUTLET DEVELOPMENT/MAINTENANCE - SEACO</v>
          </cell>
        </row>
        <row r="1367">
          <cell r="A1367" t="str">
            <v>641995255300130</v>
          </cell>
          <cell r="B1367" t="str">
            <v>OUTLET DEVELOPMENT/MAINTENANCE - MTP</v>
          </cell>
        </row>
        <row r="1368">
          <cell r="A1368" t="str">
            <v>641995355300130</v>
          </cell>
          <cell r="B1368" t="str">
            <v>OUTLET DEVELOPMENT/MAINTENANCE - ORIENT</v>
          </cell>
        </row>
        <row r="1369">
          <cell r="A1369" t="str">
            <v>641995455300130</v>
          </cell>
          <cell r="B1369" t="str">
            <v>OUTLET DEVELOPMENT/MAINTENANCE - ASIA</v>
          </cell>
        </row>
        <row r="1370">
          <cell r="A1370" t="str">
            <v>641995555300130</v>
          </cell>
          <cell r="B1370" t="str">
            <v>OUTLET DEVELOPMENT/MAINTENANCE - NORTH FOOD</v>
          </cell>
        </row>
        <row r="1371">
          <cell r="A1371" t="str">
            <v>641996155300130</v>
          </cell>
          <cell r="B1371" t="str">
            <v>DISTRIBUTOR SUPPORT - SEACO</v>
          </cell>
        </row>
        <row r="1372">
          <cell r="A1372" t="str">
            <v>641996255300130</v>
          </cell>
          <cell r="B1372" t="str">
            <v>DISTRIBUTOR SUPPORT - MTP</v>
          </cell>
        </row>
        <row r="1373">
          <cell r="A1373" t="str">
            <v>641996355300130</v>
          </cell>
          <cell r="B1373" t="str">
            <v>DISTRIBUTOR SUPPORT - ORIENT</v>
          </cell>
        </row>
        <row r="1374">
          <cell r="A1374" t="str">
            <v>641996455300130</v>
          </cell>
          <cell r="B1374" t="str">
            <v>DISTRIBUTOR SUPPORT - ASIA</v>
          </cell>
        </row>
        <row r="1375">
          <cell r="A1375" t="str">
            <v>641996555300130</v>
          </cell>
          <cell r="B1375" t="str">
            <v>DISTRIBUTOR SUPPORT - NORTH FOOD</v>
          </cell>
        </row>
        <row r="1376">
          <cell r="A1376" t="str">
            <v>641996655300130</v>
          </cell>
          <cell r="B1376" t="str">
            <v>DISTRIBUTOR SUPPORT - SASCO</v>
          </cell>
        </row>
        <row r="1377">
          <cell r="A1377" t="str">
            <v>641997155300130</v>
          </cell>
          <cell r="B1377" t="str">
            <v>DISTRIBUTOR PURCHASE INCENTIVE - SEACO</v>
          </cell>
        </row>
        <row r="1378">
          <cell r="A1378" t="str">
            <v>641997255300130</v>
          </cell>
          <cell r="B1378" t="str">
            <v>DISTRIBUTOR PURCHASE INCENTIVE - MTP</v>
          </cell>
        </row>
        <row r="1379">
          <cell r="A1379" t="str">
            <v>641997355300130</v>
          </cell>
          <cell r="B1379" t="str">
            <v>DISTRIBUTOR PURCHASE INCENTIVE - ORIENT</v>
          </cell>
        </row>
        <row r="1380">
          <cell r="A1380" t="str">
            <v>641997455300130</v>
          </cell>
          <cell r="B1380" t="str">
            <v>DISTRIBUTOR PURCHASE INCENTIVE - ASIA</v>
          </cell>
        </row>
        <row r="1381">
          <cell r="A1381" t="str">
            <v>641997555300130</v>
          </cell>
          <cell r="B1381" t="str">
            <v>DISTRIBUTOR PURCHASE INCENTIVE - NORTH FOOD</v>
          </cell>
        </row>
        <row r="1382">
          <cell r="A1382" t="str">
            <v>641998155300130</v>
          </cell>
          <cell r="B1382" t="str">
            <v>DISTRIBUTOR BONUS PAYMENT - SEACO</v>
          </cell>
        </row>
        <row r="1383">
          <cell r="A1383" t="str">
            <v>641998255300130</v>
          </cell>
          <cell r="B1383" t="str">
            <v>DISTRIBUTOR BONUS PAYMENT - MTP</v>
          </cell>
        </row>
        <row r="1384">
          <cell r="A1384" t="str">
            <v>641998355300130</v>
          </cell>
          <cell r="B1384" t="str">
            <v>DISTRIBUTOR BONUS PAYMENT - ORIENT</v>
          </cell>
        </row>
        <row r="1385">
          <cell r="A1385" t="str">
            <v>641998455300130</v>
          </cell>
          <cell r="B1385" t="str">
            <v>DISTRIBUTOR BONUS PAYMENT - ASIA</v>
          </cell>
        </row>
        <row r="1386">
          <cell r="A1386" t="str">
            <v>641998555300130</v>
          </cell>
          <cell r="B1386" t="str">
            <v>DISTRIBUTOR BONUS PAYMENT - NORTH FOOD</v>
          </cell>
        </row>
        <row r="1387">
          <cell r="A1387" t="str">
            <v>641999055300130</v>
          </cell>
          <cell r="B1387" t="str">
            <v>DINNER &amp; GIFTS</v>
          </cell>
        </row>
        <row r="1388">
          <cell r="A1388" t="str">
            <v>641999055310130</v>
          </cell>
          <cell r="B1388" t="str">
            <v>DINNER &amp; GIFTS</v>
          </cell>
        </row>
        <row r="1389">
          <cell r="A1389" t="str">
            <v>641999055320130</v>
          </cell>
          <cell r="B1389" t="str">
            <v>DINNER &amp; GIFTS</v>
          </cell>
        </row>
        <row r="1390">
          <cell r="A1390" t="str">
            <v>641999055330130</v>
          </cell>
          <cell r="B1390" t="str">
            <v>DINNER &amp; GIFTS</v>
          </cell>
        </row>
        <row r="1391">
          <cell r="A1391" t="str">
            <v>641999055340130</v>
          </cell>
          <cell r="B1391" t="str">
            <v>DINNER &amp; GIFTS</v>
          </cell>
        </row>
        <row r="1392">
          <cell r="A1392" t="str">
            <v>641999055350130</v>
          </cell>
          <cell r="B1392" t="str">
            <v>DINNER &amp; GIFTS</v>
          </cell>
        </row>
        <row r="1393">
          <cell r="A1393" t="str">
            <v>641995155300230</v>
          </cell>
          <cell r="B1393" t="str">
            <v>OUTLET DEVELOPMENT/MAINTENANCE - SEACO</v>
          </cell>
        </row>
        <row r="1394">
          <cell r="A1394" t="str">
            <v>641995255300230</v>
          </cell>
          <cell r="B1394" t="str">
            <v>OUTLET DEVELOPMENT/MAINTENANCE - MTP</v>
          </cell>
        </row>
        <row r="1395">
          <cell r="A1395" t="str">
            <v>641995355300230</v>
          </cell>
          <cell r="B1395" t="str">
            <v>OUTLET DEVELOPMENT/MAINTENANCE - ORIENT</v>
          </cell>
        </row>
        <row r="1396">
          <cell r="A1396" t="str">
            <v>641995455300230</v>
          </cell>
          <cell r="B1396" t="str">
            <v>OUTLET DEVELOPMENT/MAINTENANCE - ASIA</v>
          </cell>
        </row>
        <row r="1397">
          <cell r="A1397" t="str">
            <v>641995555300230</v>
          </cell>
          <cell r="B1397" t="str">
            <v>OUTLET DEVELOPMENT/MAINTENANCE - NORTH FOOD</v>
          </cell>
        </row>
        <row r="1398">
          <cell r="A1398" t="str">
            <v>641996155300230</v>
          </cell>
          <cell r="B1398" t="str">
            <v>DISTRIBUTOR SUPPORT - SEACO</v>
          </cell>
        </row>
        <row r="1399">
          <cell r="A1399" t="str">
            <v>641996255300230</v>
          </cell>
          <cell r="B1399" t="str">
            <v>DISTRIBUTOR SUPPORT - MTP</v>
          </cell>
        </row>
        <row r="1400">
          <cell r="A1400" t="str">
            <v>641996355300230</v>
          </cell>
          <cell r="B1400" t="str">
            <v>DISTRIBUTOR SUPPORT - ORIENT</v>
          </cell>
        </row>
        <row r="1401">
          <cell r="A1401" t="str">
            <v>641996455300230</v>
          </cell>
          <cell r="B1401" t="str">
            <v>DISTRIBUTOR SUPPORT - ASIA</v>
          </cell>
        </row>
        <row r="1402">
          <cell r="A1402" t="str">
            <v>641996555300230</v>
          </cell>
          <cell r="B1402" t="str">
            <v>DISTRIBUTOR SUPPORT - NORTH FOOD</v>
          </cell>
        </row>
        <row r="1403">
          <cell r="A1403" t="str">
            <v>641997155300230</v>
          </cell>
          <cell r="B1403" t="str">
            <v>DISTRIBUTOR PURCHASE INCENTIVE - SEACO</v>
          </cell>
        </row>
        <row r="1404">
          <cell r="A1404" t="str">
            <v>641997255300230</v>
          </cell>
          <cell r="B1404" t="str">
            <v>DISTRIBUTOR PURCHASE INCENTIVE - MTP</v>
          </cell>
        </row>
        <row r="1405">
          <cell r="A1405" t="str">
            <v>641997355300230</v>
          </cell>
          <cell r="B1405" t="str">
            <v>DISTRIBUTOR PURCHASE INCENTIVE - ORIENT</v>
          </cell>
        </row>
        <row r="1406">
          <cell r="A1406" t="str">
            <v>641997455300230</v>
          </cell>
          <cell r="B1406" t="str">
            <v>DISTRIBUTOR PURCHASE INCENTIVE - ASIA</v>
          </cell>
        </row>
        <row r="1407">
          <cell r="A1407" t="str">
            <v>641997555300230</v>
          </cell>
          <cell r="B1407" t="str">
            <v>DISTRIBUTOR PURCHASE INCENTIVE - NORTH FOOD</v>
          </cell>
        </row>
        <row r="1408">
          <cell r="A1408" t="str">
            <v>641998155300230</v>
          </cell>
          <cell r="B1408" t="str">
            <v>DISTRIBUTOR BONUS PAYMENT - SEACO</v>
          </cell>
        </row>
        <row r="1409">
          <cell r="A1409" t="str">
            <v>641998255300230</v>
          </cell>
          <cell r="B1409" t="str">
            <v>DISTRIBUTOR BONUS PAYMENT - MTP</v>
          </cell>
        </row>
        <row r="1410">
          <cell r="A1410" t="str">
            <v>641998355300230</v>
          </cell>
          <cell r="B1410" t="str">
            <v>DISTRIBUTOR BONUS PAYMENT - ORIENT</v>
          </cell>
        </row>
        <row r="1411">
          <cell r="A1411" t="str">
            <v>641998455300230</v>
          </cell>
          <cell r="B1411" t="str">
            <v>DISTRIBUTOR BONUS PAYMENT - ASIA</v>
          </cell>
        </row>
        <row r="1412">
          <cell r="A1412" t="str">
            <v>641998555300230</v>
          </cell>
          <cell r="B1412" t="str">
            <v>DISTRIBUTOR BONUS PAYMENT - NORTH FOOD</v>
          </cell>
        </row>
        <row r="1413">
          <cell r="A1413" t="str">
            <v>6419995553000</v>
          </cell>
          <cell r="B1413" t="str">
            <v>AGENCY FEE - UNDERLINE</v>
          </cell>
        </row>
        <row r="1414">
          <cell r="A1414" t="str">
            <v>6419996553000</v>
          </cell>
          <cell r="B1414" t="str">
            <v>TM PROJECT RECOVERRY</v>
          </cell>
        </row>
        <row r="1415">
          <cell r="A1415" t="str">
            <v>6419997553000</v>
          </cell>
          <cell r="B1415" t="str">
            <v>DISTRIBUTION CHECK</v>
          </cell>
        </row>
        <row r="1416">
          <cell r="A1416" t="str">
            <v>6420000005</v>
          </cell>
          <cell r="B1416" t="str">
            <v>GENERAL AND ADMIN EXPENSES</v>
          </cell>
        </row>
        <row r="1417">
          <cell r="A1417" t="str">
            <v>6420000008</v>
          </cell>
          <cell r="B1417" t="str">
            <v>GENERAL AND ADMIN EXPENSES</v>
          </cell>
        </row>
        <row r="1418">
          <cell r="A1418" t="str">
            <v>6420000100</v>
          </cell>
          <cell r="B1418" t="str">
            <v>GENERAL AND ADMIN EXPENSES</v>
          </cell>
        </row>
        <row r="1419">
          <cell r="A1419" t="str">
            <v>6420000220</v>
          </cell>
          <cell r="B1419" t="str">
            <v>GENERAL AND ADMIN EXPENSES</v>
          </cell>
        </row>
        <row r="1420">
          <cell r="A1420" t="str">
            <v>6420000222</v>
          </cell>
          <cell r="B1420" t="str">
            <v>GENERAL AND ADMIN EXPENSES</v>
          </cell>
        </row>
        <row r="1421">
          <cell r="A1421" t="str">
            <v>6420000332</v>
          </cell>
          <cell r="B1421" t="str">
            <v>GENERAL AND ADMIN EXPENSES</v>
          </cell>
        </row>
        <row r="1422">
          <cell r="A1422" t="str">
            <v>6420000334</v>
          </cell>
          <cell r="B1422" t="str">
            <v>GENERAL AND ADMIN EXPENSES</v>
          </cell>
        </row>
        <row r="1423">
          <cell r="A1423" t="str">
            <v>6421000005</v>
          </cell>
          <cell r="B1423" t="str">
            <v>OFFICE SALARIES</v>
          </cell>
        </row>
        <row r="1424">
          <cell r="A1424" t="str">
            <v>6421000008</v>
          </cell>
          <cell r="B1424" t="str">
            <v>OFFICE SALARIES</v>
          </cell>
        </row>
        <row r="1425">
          <cell r="A1425" t="str">
            <v>6421000100</v>
          </cell>
          <cell r="B1425" t="str">
            <v>OFFICE SALARIES</v>
          </cell>
        </row>
        <row r="1426">
          <cell r="A1426" t="str">
            <v>6421000220</v>
          </cell>
          <cell r="B1426" t="str">
            <v>OFFICE SALARIES</v>
          </cell>
        </row>
        <row r="1427">
          <cell r="A1427" t="str">
            <v>6421000222</v>
          </cell>
          <cell r="B1427" t="str">
            <v>OFFICE SALARIES</v>
          </cell>
        </row>
        <row r="1428">
          <cell r="A1428" t="str">
            <v>6421000332</v>
          </cell>
          <cell r="B1428" t="str">
            <v>OFFICE SALARIES</v>
          </cell>
        </row>
        <row r="1429">
          <cell r="A1429" t="str">
            <v>6421000334</v>
          </cell>
          <cell r="B1429" t="str">
            <v>OFFICE SALARIES</v>
          </cell>
        </row>
        <row r="1430">
          <cell r="A1430" t="str">
            <v>6421101005</v>
          </cell>
          <cell r="B1430" t="str">
            <v>LOCAL - SALARIES</v>
          </cell>
        </row>
        <row r="1431">
          <cell r="A1431" t="str">
            <v>6421101008</v>
          </cell>
          <cell r="B1431" t="str">
            <v>LOCAL - SALARIES</v>
          </cell>
        </row>
        <row r="1432">
          <cell r="A1432" t="str">
            <v>6421101100</v>
          </cell>
          <cell r="B1432" t="str">
            <v>LOCAL - SALARIES</v>
          </cell>
        </row>
        <row r="1433">
          <cell r="A1433" t="str">
            <v>6421101220</v>
          </cell>
          <cell r="B1433" t="str">
            <v>LOCAL - SALARIES</v>
          </cell>
        </row>
        <row r="1434">
          <cell r="A1434" t="str">
            <v>6421101222</v>
          </cell>
          <cell r="B1434" t="str">
            <v>LOCAL - SALARIES</v>
          </cell>
        </row>
        <row r="1435">
          <cell r="A1435" t="str">
            <v>6421101332</v>
          </cell>
          <cell r="B1435" t="str">
            <v>LOCAL - SALARIES</v>
          </cell>
        </row>
        <row r="1436">
          <cell r="A1436" t="str">
            <v>6421101334</v>
          </cell>
          <cell r="B1436" t="str">
            <v>LOCAL - SALARIES</v>
          </cell>
        </row>
        <row r="1437">
          <cell r="A1437" t="str">
            <v>6421102005</v>
          </cell>
          <cell r="B1437" t="str">
            <v>LOCAL - OVERTIME</v>
          </cell>
        </row>
        <row r="1438">
          <cell r="A1438" t="str">
            <v>6421102008</v>
          </cell>
          <cell r="B1438" t="str">
            <v>LOCAL - OVERTIME</v>
          </cell>
        </row>
        <row r="1439">
          <cell r="A1439" t="str">
            <v>6421102100</v>
          </cell>
          <cell r="B1439" t="str">
            <v>LOCAL - OVERTIME</v>
          </cell>
        </row>
        <row r="1440">
          <cell r="A1440" t="str">
            <v>6421102220</v>
          </cell>
          <cell r="B1440" t="str">
            <v>LOCAL - OVERTIME</v>
          </cell>
        </row>
        <row r="1441">
          <cell r="A1441" t="str">
            <v>6421102222</v>
          </cell>
          <cell r="B1441" t="str">
            <v>LOCAL - OVERTIME</v>
          </cell>
        </row>
        <row r="1442">
          <cell r="A1442" t="str">
            <v>6421102332</v>
          </cell>
          <cell r="B1442" t="str">
            <v>LOCAL - OVERTIME</v>
          </cell>
        </row>
        <row r="1443">
          <cell r="A1443" t="str">
            <v>6421102334</v>
          </cell>
          <cell r="B1443" t="str">
            <v>LOCAL - OVERTIME</v>
          </cell>
        </row>
        <row r="1444">
          <cell r="A1444" t="str">
            <v>6421103005</v>
          </cell>
          <cell r="B1444" t="str">
            <v>LOCAL - BONUS</v>
          </cell>
        </row>
        <row r="1445">
          <cell r="A1445" t="str">
            <v>6421103008</v>
          </cell>
          <cell r="B1445" t="str">
            <v>LOCAL - BONUS</v>
          </cell>
        </row>
        <row r="1446">
          <cell r="A1446" t="str">
            <v>6421103100</v>
          </cell>
          <cell r="B1446" t="str">
            <v>LOCAL - BONUS</v>
          </cell>
        </row>
        <row r="1447">
          <cell r="A1447" t="str">
            <v>6421103220</v>
          </cell>
          <cell r="B1447" t="str">
            <v>LOCAL - BONUS</v>
          </cell>
        </row>
        <row r="1448">
          <cell r="A1448" t="str">
            <v>6421103222</v>
          </cell>
          <cell r="B1448" t="str">
            <v>LOCAL - BONUS</v>
          </cell>
        </row>
        <row r="1449">
          <cell r="A1449" t="str">
            <v>6421103332</v>
          </cell>
          <cell r="B1449" t="str">
            <v>LOCAL - BONUS</v>
          </cell>
        </row>
        <row r="1450">
          <cell r="A1450" t="str">
            <v>6421103334</v>
          </cell>
          <cell r="B1450" t="str">
            <v>LOCAL - BONUS</v>
          </cell>
        </row>
        <row r="1451">
          <cell r="A1451" t="str">
            <v>6421104005</v>
          </cell>
          <cell r="B1451" t="str">
            <v>LOCAL - SOCIAL INSURANCE</v>
          </cell>
        </row>
        <row r="1452">
          <cell r="A1452" t="str">
            <v>6421104008</v>
          </cell>
          <cell r="B1452" t="str">
            <v>LOCAL - SOCIAL INSURANCE</v>
          </cell>
        </row>
        <row r="1453">
          <cell r="A1453" t="str">
            <v>6421104100</v>
          </cell>
          <cell r="B1453" t="str">
            <v>LOCAL - SOCIAL INSURANCE</v>
          </cell>
        </row>
        <row r="1454">
          <cell r="A1454" t="str">
            <v>6421104220</v>
          </cell>
          <cell r="B1454" t="str">
            <v>LOCAL - SOCIAL INSURANCE</v>
          </cell>
        </row>
        <row r="1455">
          <cell r="A1455" t="str">
            <v>6421104222</v>
          </cell>
          <cell r="B1455" t="str">
            <v>LOCAL - SOCIAL INSURANCE</v>
          </cell>
        </row>
        <row r="1456">
          <cell r="A1456" t="str">
            <v>6421104332</v>
          </cell>
          <cell r="B1456" t="str">
            <v>LOCAL - SOCIAL INSURANCE</v>
          </cell>
        </row>
        <row r="1457">
          <cell r="A1457" t="str">
            <v>6421105005</v>
          </cell>
          <cell r="B1457" t="str">
            <v>LOCAL - MEDICAL INSURANCE</v>
          </cell>
        </row>
        <row r="1458">
          <cell r="A1458" t="str">
            <v>6421105008</v>
          </cell>
          <cell r="B1458" t="str">
            <v>LOCAL - MEDICAL INSURANCE</v>
          </cell>
        </row>
        <row r="1459">
          <cell r="A1459" t="str">
            <v>6421105100</v>
          </cell>
          <cell r="B1459" t="str">
            <v>LOCAL - MEDICAL INSURANCE</v>
          </cell>
        </row>
        <row r="1460">
          <cell r="A1460" t="str">
            <v>6421105220</v>
          </cell>
          <cell r="B1460" t="str">
            <v>LOCAL - MEDICAL INSURANCE</v>
          </cell>
        </row>
        <row r="1461">
          <cell r="A1461" t="str">
            <v>6421105222</v>
          </cell>
          <cell r="B1461" t="str">
            <v>LOCAL - MEDICAL INSURANCE</v>
          </cell>
        </row>
        <row r="1462">
          <cell r="A1462" t="str">
            <v>6421105332</v>
          </cell>
          <cell r="B1462" t="str">
            <v>LOCAL - MEDICAL INSURANCE</v>
          </cell>
        </row>
        <row r="1463">
          <cell r="A1463" t="str">
            <v>6421105334</v>
          </cell>
          <cell r="B1463" t="str">
            <v>LOCAL - MEDICAL INSURANCE</v>
          </cell>
        </row>
        <row r="1464">
          <cell r="A1464" t="str">
            <v>6421106005</v>
          </cell>
          <cell r="B1464" t="str">
            <v>LOCAL - PERSONAL TAX</v>
          </cell>
        </row>
        <row r="1465">
          <cell r="A1465" t="str">
            <v>6421106008</v>
          </cell>
          <cell r="B1465" t="str">
            <v>LOCAL - PERSONAL TAX</v>
          </cell>
        </row>
        <row r="1466">
          <cell r="A1466" t="str">
            <v>6421106100</v>
          </cell>
          <cell r="B1466" t="str">
            <v>LOCAL - PERSONAL TAX</v>
          </cell>
        </row>
        <row r="1467">
          <cell r="A1467" t="str">
            <v>6421106220</v>
          </cell>
          <cell r="B1467" t="str">
            <v>LOCAL - PERSONAL TAX</v>
          </cell>
        </row>
        <row r="1468">
          <cell r="A1468" t="str">
            <v>6421106222</v>
          </cell>
          <cell r="B1468" t="str">
            <v>LOCAL - PERSONAL TAX</v>
          </cell>
        </row>
        <row r="1469">
          <cell r="A1469" t="str">
            <v>6421106332</v>
          </cell>
          <cell r="B1469" t="str">
            <v>LOCAL - PERSONAL TAX</v>
          </cell>
        </row>
        <row r="1470">
          <cell r="A1470" t="str">
            <v>6421106334</v>
          </cell>
          <cell r="B1470" t="str">
            <v>LOCAL - PERSONAL TAX</v>
          </cell>
        </row>
        <row r="1471">
          <cell r="A1471" t="str">
            <v>6421120005</v>
          </cell>
          <cell r="B1471" t="str">
            <v>LOCAL - RELOCATION COST</v>
          </cell>
        </row>
        <row r="1472">
          <cell r="A1472" t="str">
            <v>6421120008</v>
          </cell>
          <cell r="B1472" t="str">
            <v>LOCAL - RELOCATION COST</v>
          </cell>
        </row>
        <row r="1473">
          <cell r="A1473" t="str">
            <v>6421120100</v>
          </cell>
          <cell r="B1473" t="str">
            <v>LOCAL - RELOCATION COST</v>
          </cell>
        </row>
        <row r="1474">
          <cell r="A1474" t="str">
            <v>6421120220</v>
          </cell>
          <cell r="B1474" t="str">
            <v>LOCAL - RELOCATION COST</v>
          </cell>
        </row>
        <row r="1475">
          <cell r="A1475" t="str">
            <v>6421120222</v>
          </cell>
          <cell r="B1475" t="str">
            <v>LOCAL - RELOCATION COST</v>
          </cell>
        </row>
        <row r="1476">
          <cell r="A1476" t="str">
            <v>6421120332</v>
          </cell>
          <cell r="B1476" t="str">
            <v>LOCAL - RELOCATION COST</v>
          </cell>
        </row>
        <row r="1477">
          <cell r="A1477" t="str">
            <v>6421120334</v>
          </cell>
          <cell r="B1477" t="str">
            <v>LOCAL - RELOCATION COST</v>
          </cell>
        </row>
        <row r="1478">
          <cell r="A1478" t="str">
            <v>6421140005</v>
          </cell>
          <cell r="B1478" t="str">
            <v>LOCAL - UNIFORMS</v>
          </cell>
        </row>
        <row r="1479">
          <cell r="A1479" t="str">
            <v>6421140008</v>
          </cell>
          <cell r="B1479" t="str">
            <v>LOCAL - UNIFORMS</v>
          </cell>
        </row>
        <row r="1480">
          <cell r="A1480" t="str">
            <v>6421140100</v>
          </cell>
          <cell r="B1480" t="str">
            <v>LOCAL - UNIFORMS</v>
          </cell>
        </row>
        <row r="1481">
          <cell r="A1481" t="str">
            <v>6421140220</v>
          </cell>
          <cell r="B1481" t="str">
            <v>LOCAL - UNIFORMS</v>
          </cell>
        </row>
        <row r="1482">
          <cell r="A1482" t="str">
            <v>6421140222</v>
          </cell>
          <cell r="B1482" t="str">
            <v>LOCAL - UNIFORMS</v>
          </cell>
        </row>
        <row r="1483">
          <cell r="A1483" t="str">
            <v>6421140332</v>
          </cell>
          <cell r="B1483" t="str">
            <v>LOCAL - UNIFORMS</v>
          </cell>
        </row>
        <row r="1484">
          <cell r="A1484" t="str">
            <v>6421140334</v>
          </cell>
          <cell r="B1484" t="str">
            <v>LOCAL - UNIFORMS</v>
          </cell>
        </row>
        <row r="1485">
          <cell r="A1485" t="str">
            <v>6421141005</v>
          </cell>
          <cell r="B1485" t="str">
            <v>LOCAL - LAUNDRY</v>
          </cell>
        </row>
        <row r="1486">
          <cell r="A1486" t="str">
            <v>6421141008</v>
          </cell>
          <cell r="B1486" t="str">
            <v>LOCAL - LAUNDRY</v>
          </cell>
        </row>
        <row r="1487">
          <cell r="A1487" t="str">
            <v>6421141100</v>
          </cell>
          <cell r="B1487" t="str">
            <v>LOCAL - LAUNDRY</v>
          </cell>
        </row>
        <row r="1488">
          <cell r="A1488" t="str">
            <v>6421141220</v>
          </cell>
          <cell r="B1488" t="str">
            <v>LOCAL - LAUNDRY</v>
          </cell>
        </row>
        <row r="1489">
          <cell r="A1489" t="str">
            <v>6421141222</v>
          </cell>
          <cell r="B1489" t="str">
            <v>LOCAL - LAUNDRY</v>
          </cell>
        </row>
        <row r="1490">
          <cell r="A1490" t="str">
            <v>6421141332</v>
          </cell>
          <cell r="B1490" t="str">
            <v>LOCAL - LAUNDRY</v>
          </cell>
        </row>
        <row r="1491">
          <cell r="A1491" t="str">
            <v>6421141334</v>
          </cell>
          <cell r="B1491" t="str">
            <v>LOCAL - LAUNDRY</v>
          </cell>
        </row>
        <row r="1492">
          <cell r="A1492" t="str">
            <v>6421150100</v>
          </cell>
          <cell r="B1492" t="str">
            <v>LOCAL - HOUSING</v>
          </cell>
        </row>
        <row r="1493">
          <cell r="A1493" t="str">
            <v>6421150220</v>
          </cell>
          <cell r="B1493" t="str">
            <v>LOCAL - HOUSING</v>
          </cell>
        </row>
        <row r="1494">
          <cell r="A1494" t="str">
            <v>6421150222</v>
          </cell>
          <cell r="B1494" t="str">
            <v>LOCAL - HOUSING</v>
          </cell>
        </row>
        <row r="1495">
          <cell r="A1495" t="str">
            <v>6421150334</v>
          </cell>
          <cell r="B1495" t="str">
            <v>LOCAL - HOUSING</v>
          </cell>
        </row>
        <row r="1496">
          <cell r="A1496" t="str">
            <v>6421201005</v>
          </cell>
          <cell r="B1496" t="str">
            <v>EXPAT - SALARIES</v>
          </cell>
        </row>
        <row r="1497">
          <cell r="A1497" t="str">
            <v>6421201008</v>
          </cell>
          <cell r="B1497" t="str">
            <v>EXPAT - SALARIES</v>
          </cell>
        </row>
        <row r="1498">
          <cell r="A1498" t="str">
            <v>6421201100</v>
          </cell>
          <cell r="B1498" t="str">
            <v>EXPAT - SALARIES</v>
          </cell>
        </row>
        <row r="1499">
          <cell r="A1499" t="str">
            <v>6421201220</v>
          </cell>
          <cell r="B1499" t="str">
            <v>EXPAT - SALARIES</v>
          </cell>
        </row>
        <row r="1500">
          <cell r="A1500" t="str">
            <v>6421201222</v>
          </cell>
          <cell r="B1500" t="str">
            <v>EXPAT - SALARIES</v>
          </cell>
        </row>
        <row r="1501">
          <cell r="A1501" t="str">
            <v>6421201332</v>
          </cell>
          <cell r="B1501" t="str">
            <v>EXPAT - SALARIES</v>
          </cell>
        </row>
        <row r="1502">
          <cell r="A1502" t="str">
            <v>6421201334</v>
          </cell>
          <cell r="B1502" t="str">
            <v>EXPAT - SALARIES</v>
          </cell>
        </row>
        <row r="1503">
          <cell r="A1503" t="str">
            <v>6421202005</v>
          </cell>
          <cell r="B1503" t="str">
            <v>EXPAT - OVERTIME</v>
          </cell>
        </row>
        <row r="1504">
          <cell r="A1504" t="str">
            <v>6421202008</v>
          </cell>
          <cell r="B1504" t="str">
            <v>EXPAT - OVERTIME</v>
          </cell>
        </row>
        <row r="1505">
          <cell r="A1505" t="str">
            <v>6421202100</v>
          </cell>
          <cell r="B1505" t="str">
            <v>EXPAT - OVERTIME</v>
          </cell>
        </row>
        <row r="1506">
          <cell r="A1506" t="str">
            <v>6421202220</v>
          </cell>
          <cell r="B1506" t="str">
            <v>EXPAT - OVERTIME</v>
          </cell>
        </row>
        <row r="1507">
          <cell r="A1507" t="str">
            <v>6421202222</v>
          </cell>
          <cell r="B1507" t="str">
            <v>EXPAT - OVERTIME</v>
          </cell>
        </row>
        <row r="1508">
          <cell r="A1508" t="str">
            <v>6421202332</v>
          </cell>
          <cell r="B1508" t="str">
            <v>EXPAT - OVERTIME</v>
          </cell>
        </row>
        <row r="1509">
          <cell r="A1509" t="str">
            <v>6421202334</v>
          </cell>
          <cell r="B1509" t="str">
            <v>EXPAT - OVERTIME</v>
          </cell>
        </row>
        <row r="1510">
          <cell r="A1510" t="str">
            <v>6421203005</v>
          </cell>
          <cell r="B1510" t="str">
            <v>EXPAT - BONUS</v>
          </cell>
        </row>
        <row r="1511">
          <cell r="A1511" t="str">
            <v>6421203008</v>
          </cell>
          <cell r="B1511" t="str">
            <v>EXPAT - BONUS</v>
          </cell>
        </row>
        <row r="1512">
          <cell r="A1512" t="str">
            <v>6421203100</v>
          </cell>
          <cell r="B1512" t="str">
            <v>EXPAT - BONUS</v>
          </cell>
        </row>
        <row r="1513">
          <cell r="A1513" t="str">
            <v>6421203220</v>
          </cell>
          <cell r="B1513" t="str">
            <v>EXPAT - BONUS</v>
          </cell>
        </row>
        <row r="1514">
          <cell r="A1514" t="str">
            <v>6421203222</v>
          </cell>
          <cell r="B1514" t="str">
            <v>EXPAT - BONUS</v>
          </cell>
        </row>
        <row r="1515">
          <cell r="A1515" t="str">
            <v>6421203332</v>
          </cell>
          <cell r="B1515" t="str">
            <v>EXPAT - BONUS</v>
          </cell>
        </row>
        <row r="1516">
          <cell r="A1516" t="str">
            <v>6421203334</v>
          </cell>
          <cell r="B1516" t="str">
            <v>EXPAT - BONUS</v>
          </cell>
        </row>
        <row r="1517">
          <cell r="A1517" t="str">
            <v>6421204005</v>
          </cell>
          <cell r="B1517" t="str">
            <v>EXPAT - SOCIAL INSURANCE</v>
          </cell>
        </row>
        <row r="1518">
          <cell r="A1518" t="str">
            <v>6421204008</v>
          </cell>
          <cell r="B1518" t="str">
            <v>EXPAT - SOCIAL INSURANCE</v>
          </cell>
        </row>
        <row r="1519">
          <cell r="A1519" t="str">
            <v>6421204100</v>
          </cell>
          <cell r="B1519" t="str">
            <v>EXPAT - SOCIAL INSURANCE</v>
          </cell>
        </row>
        <row r="1520">
          <cell r="A1520" t="str">
            <v>6421204220</v>
          </cell>
          <cell r="B1520" t="str">
            <v>EXPAT - SOCIAL INSURANCE</v>
          </cell>
        </row>
        <row r="1521">
          <cell r="A1521" t="str">
            <v>6421204222</v>
          </cell>
          <cell r="B1521" t="str">
            <v>EXPAT - SOCIAL INSURANCE</v>
          </cell>
        </row>
        <row r="1522">
          <cell r="A1522" t="str">
            <v>6421204332</v>
          </cell>
          <cell r="B1522" t="str">
            <v>EXPAT - SOCIAL INSURANCE</v>
          </cell>
        </row>
        <row r="1523">
          <cell r="A1523" t="str">
            <v>6421204334</v>
          </cell>
          <cell r="B1523" t="str">
            <v>EXPAT - SOCIAL INSURANCE</v>
          </cell>
        </row>
        <row r="1524">
          <cell r="A1524" t="str">
            <v>6421205005</v>
          </cell>
          <cell r="B1524" t="str">
            <v>EXPAT - MEDICAL INSURANCE</v>
          </cell>
        </row>
        <row r="1525">
          <cell r="A1525" t="str">
            <v>6421205008</v>
          </cell>
          <cell r="B1525" t="str">
            <v>EXPAT - MEDICAL INSURANCE</v>
          </cell>
        </row>
        <row r="1526">
          <cell r="A1526" t="str">
            <v>6421205100</v>
          </cell>
          <cell r="B1526" t="str">
            <v>EXPAT - MEDICAL INSURANCE</v>
          </cell>
        </row>
        <row r="1527">
          <cell r="A1527" t="str">
            <v>6421205220</v>
          </cell>
          <cell r="B1527" t="str">
            <v>EXPAT - MEDICAL INSURANCE</v>
          </cell>
        </row>
        <row r="1528">
          <cell r="A1528" t="str">
            <v>6421205222</v>
          </cell>
          <cell r="B1528" t="str">
            <v>EXPAT - MEDICAL INSURANCE</v>
          </cell>
        </row>
        <row r="1529">
          <cell r="A1529" t="str">
            <v>6421205332</v>
          </cell>
          <cell r="B1529" t="str">
            <v>EXPAT - MEDICAL INSURANCE</v>
          </cell>
        </row>
        <row r="1530">
          <cell r="A1530" t="str">
            <v>6421205334</v>
          </cell>
          <cell r="B1530" t="str">
            <v>EXPAT - MEDICAL INSURANCE</v>
          </cell>
        </row>
        <row r="1531">
          <cell r="A1531" t="str">
            <v>6421206005</v>
          </cell>
          <cell r="B1531" t="str">
            <v>EXPAT - PERSONAL TAX</v>
          </cell>
        </row>
        <row r="1532">
          <cell r="A1532" t="str">
            <v>6421206008</v>
          </cell>
          <cell r="B1532" t="str">
            <v>EXPAT - PERSONAL TAX</v>
          </cell>
        </row>
        <row r="1533">
          <cell r="A1533" t="str">
            <v>6421206100</v>
          </cell>
          <cell r="B1533" t="str">
            <v>EXPAT - PERSONAL TAX</v>
          </cell>
        </row>
        <row r="1534">
          <cell r="A1534" t="str">
            <v>6421206220</v>
          </cell>
          <cell r="B1534" t="str">
            <v>EXPAT - PERSONAL TAX</v>
          </cell>
        </row>
        <row r="1535">
          <cell r="A1535" t="str">
            <v>6421206222</v>
          </cell>
          <cell r="B1535" t="str">
            <v>EXPAT - PERSONAL TAX</v>
          </cell>
        </row>
        <row r="1536">
          <cell r="A1536" t="str">
            <v>6421206332</v>
          </cell>
          <cell r="B1536" t="str">
            <v>EXPAT - PERSONAL TAX</v>
          </cell>
        </row>
        <row r="1537">
          <cell r="A1537" t="str">
            <v>6421206334</v>
          </cell>
          <cell r="B1537" t="str">
            <v>EXPAT - PERSONAL TAX</v>
          </cell>
        </row>
        <row r="1538">
          <cell r="A1538" t="str">
            <v>6421207005</v>
          </cell>
          <cell r="B1538" t="str">
            <v>EXPAT - MEAL ALLOWANCE</v>
          </cell>
        </row>
        <row r="1539">
          <cell r="A1539" t="str">
            <v>6421207008</v>
          </cell>
          <cell r="B1539" t="str">
            <v>EXPAT - MEAL ALLOWANCE</v>
          </cell>
        </row>
        <row r="1540">
          <cell r="A1540" t="str">
            <v>6421207100</v>
          </cell>
          <cell r="B1540" t="str">
            <v>EXPAT - MEAL ALLOWANCE</v>
          </cell>
        </row>
        <row r="1541">
          <cell r="A1541" t="str">
            <v>6421207220</v>
          </cell>
          <cell r="B1541" t="str">
            <v>EXPAT - MEAL ALLOWANCE</v>
          </cell>
        </row>
        <row r="1542">
          <cell r="A1542" t="str">
            <v>6421207222</v>
          </cell>
          <cell r="B1542" t="str">
            <v>EXPAT - MEAL ALLOWANCE</v>
          </cell>
        </row>
        <row r="1543">
          <cell r="A1543" t="str">
            <v>6421207332</v>
          </cell>
          <cell r="B1543" t="str">
            <v>EXPAT - MEAL ALLOWANCE</v>
          </cell>
        </row>
        <row r="1544">
          <cell r="A1544" t="str">
            <v>6421207334</v>
          </cell>
          <cell r="B1544" t="str">
            <v>EXPAT - MEAL ALLOWANCE</v>
          </cell>
        </row>
        <row r="1545">
          <cell r="A1545" t="str">
            <v>6421219005</v>
          </cell>
          <cell r="B1545" t="str">
            <v>EXPAT - SETTLING IN GRANT</v>
          </cell>
        </row>
        <row r="1546">
          <cell r="A1546" t="str">
            <v>6421219008</v>
          </cell>
          <cell r="B1546" t="str">
            <v>EXPAT - SETTLING IN GRANT</v>
          </cell>
        </row>
        <row r="1547">
          <cell r="A1547" t="str">
            <v>6421219100</v>
          </cell>
          <cell r="B1547" t="str">
            <v>EXPAT - SETTLING IN GRANT</v>
          </cell>
        </row>
        <row r="1548">
          <cell r="A1548" t="str">
            <v>6421219220</v>
          </cell>
          <cell r="B1548" t="str">
            <v>EXPAT - SETTLING IN GRANT</v>
          </cell>
        </row>
        <row r="1549">
          <cell r="A1549" t="str">
            <v>6421219222</v>
          </cell>
          <cell r="B1549" t="str">
            <v>EXPAT - SETTLING IN GRANT</v>
          </cell>
        </row>
        <row r="1550">
          <cell r="A1550" t="str">
            <v>6421219332</v>
          </cell>
          <cell r="B1550" t="str">
            <v>EXPAT - SETTLING IN GRANT</v>
          </cell>
        </row>
        <row r="1551">
          <cell r="A1551" t="str">
            <v>6421219334</v>
          </cell>
          <cell r="B1551" t="str">
            <v>EXPAT - SETTLING IN GRANT</v>
          </cell>
        </row>
        <row r="1552">
          <cell r="A1552" t="str">
            <v>6421220005</v>
          </cell>
          <cell r="B1552" t="str">
            <v>EXPAT - RELOCATION COST</v>
          </cell>
        </row>
        <row r="1553">
          <cell r="A1553" t="str">
            <v>6421220008</v>
          </cell>
          <cell r="B1553" t="str">
            <v>EXPAT - RELOCATION COST</v>
          </cell>
        </row>
        <row r="1554">
          <cell r="A1554" t="str">
            <v>6421220100</v>
          </cell>
          <cell r="B1554" t="str">
            <v>EXPAT - RELOCATION COST</v>
          </cell>
        </row>
        <row r="1555">
          <cell r="A1555" t="str">
            <v>6421220220</v>
          </cell>
          <cell r="B1555" t="str">
            <v>EXPAT - RELOCATION COST</v>
          </cell>
        </row>
        <row r="1556">
          <cell r="A1556" t="str">
            <v>6421220222</v>
          </cell>
          <cell r="B1556" t="str">
            <v>EXPAT - RELOCATION COST</v>
          </cell>
        </row>
        <row r="1557">
          <cell r="A1557" t="str">
            <v>6421220332</v>
          </cell>
          <cell r="B1557" t="str">
            <v>EXPAT - RELOCATION COST</v>
          </cell>
        </row>
        <row r="1558">
          <cell r="A1558" t="str">
            <v>6421220334</v>
          </cell>
          <cell r="B1558" t="str">
            <v>EXPAT - RELOCATION COST</v>
          </cell>
        </row>
        <row r="1559">
          <cell r="A1559" t="str">
            <v>6421221005</v>
          </cell>
          <cell r="B1559" t="str">
            <v>EXPAT - HOME LEAVE</v>
          </cell>
        </row>
        <row r="1560">
          <cell r="A1560" t="str">
            <v>6421221008</v>
          </cell>
          <cell r="B1560" t="str">
            <v>EXPAT - HOME LEAVE</v>
          </cell>
        </row>
        <row r="1561">
          <cell r="A1561" t="str">
            <v>6421221100</v>
          </cell>
          <cell r="B1561" t="str">
            <v>EXPAT - HOME LEAVE</v>
          </cell>
        </row>
        <row r="1562">
          <cell r="A1562" t="str">
            <v>6421221220</v>
          </cell>
          <cell r="B1562" t="str">
            <v>EXPAT - HOME LEAVE</v>
          </cell>
        </row>
        <row r="1563">
          <cell r="A1563" t="str">
            <v>6421221222</v>
          </cell>
          <cell r="B1563" t="str">
            <v>EXPAT - HOME LEAVE</v>
          </cell>
        </row>
        <row r="1564">
          <cell r="A1564" t="str">
            <v>6421221332</v>
          </cell>
          <cell r="B1564" t="str">
            <v>EXPAT - HOME LEAVE</v>
          </cell>
        </row>
        <row r="1565">
          <cell r="A1565" t="str">
            <v>6421221334</v>
          </cell>
          <cell r="B1565" t="str">
            <v>EXPAT - HOME LEAVE</v>
          </cell>
        </row>
        <row r="1566">
          <cell r="A1566" t="str">
            <v>6421222005</v>
          </cell>
          <cell r="B1566" t="str">
            <v>EXPAT - TELEPHONE</v>
          </cell>
        </row>
        <row r="1567">
          <cell r="A1567" t="str">
            <v>6421222008</v>
          </cell>
          <cell r="B1567" t="str">
            <v>EXPAT - TELEPHONE</v>
          </cell>
        </row>
        <row r="1568">
          <cell r="A1568" t="str">
            <v>6421222100</v>
          </cell>
          <cell r="B1568" t="str">
            <v>EXPAT - TELEPHONE</v>
          </cell>
        </row>
        <row r="1569">
          <cell r="A1569" t="str">
            <v>6421222220</v>
          </cell>
          <cell r="B1569" t="str">
            <v>EXPAT - TELEPHONE</v>
          </cell>
        </row>
        <row r="1570">
          <cell r="A1570" t="str">
            <v>6421222222</v>
          </cell>
          <cell r="B1570" t="str">
            <v>EXPAT - TELEPHONE</v>
          </cell>
        </row>
        <row r="1571">
          <cell r="A1571" t="str">
            <v>6421222332</v>
          </cell>
          <cell r="B1571" t="str">
            <v>EXPAT - TELEPHONE</v>
          </cell>
        </row>
        <row r="1572">
          <cell r="A1572" t="str">
            <v>6421222334</v>
          </cell>
          <cell r="B1572" t="str">
            <v>EXPAT - TELEPHONE</v>
          </cell>
        </row>
        <row r="1573">
          <cell r="A1573" t="str">
            <v>6421223100</v>
          </cell>
          <cell r="B1573" t="str">
            <v>EXPAT - CAR LEASE</v>
          </cell>
        </row>
        <row r="1574">
          <cell r="A1574" t="str">
            <v>6421223334</v>
          </cell>
          <cell r="B1574" t="str">
            <v>EXPAT - CAR LEASE</v>
          </cell>
        </row>
        <row r="1575">
          <cell r="A1575" t="str">
            <v>6421225005</v>
          </cell>
          <cell r="B1575" t="str">
            <v>EXPAT - EDUCATION</v>
          </cell>
        </row>
        <row r="1576">
          <cell r="A1576" t="str">
            <v>6421225008</v>
          </cell>
          <cell r="B1576" t="str">
            <v>EXPAT - EDUCATION</v>
          </cell>
        </row>
        <row r="1577">
          <cell r="A1577" t="str">
            <v>6421225100</v>
          </cell>
          <cell r="B1577" t="str">
            <v>EXPAT - EDUCATION</v>
          </cell>
        </row>
        <row r="1578">
          <cell r="A1578" t="str">
            <v>6421225220</v>
          </cell>
          <cell r="B1578" t="str">
            <v>EXPAT - EDUCATION</v>
          </cell>
        </row>
        <row r="1579">
          <cell r="A1579" t="str">
            <v>6421225222</v>
          </cell>
          <cell r="B1579" t="str">
            <v>EXPAT - EDUCATION</v>
          </cell>
        </row>
        <row r="1580">
          <cell r="A1580" t="str">
            <v>6421225332</v>
          </cell>
          <cell r="B1580" t="str">
            <v>EXPAT - EDUCATION</v>
          </cell>
        </row>
        <row r="1581">
          <cell r="A1581" t="str">
            <v>6421225334</v>
          </cell>
          <cell r="B1581" t="str">
            <v>EXPAT - EDUCATION</v>
          </cell>
        </row>
        <row r="1582">
          <cell r="A1582" t="str">
            <v>6421250100</v>
          </cell>
          <cell r="B1582" t="str">
            <v>EXPAT - HSG - SEDONA</v>
          </cell>
        </row>
        <row r="1583">
          <cell r="A1583" t="str">
            <v>6421251100</v>
          </cell>
          <cell r="B1583" t="str">
            <v>EXPAT - HSG - WONG KWEE CHEONG</v>
          </cell>
        </row>
        <row r="1584">
          <cell r="A1584" t="str">
            <v>6421252220</v>
          </cell>
          <cell r="B1584" t="str">
            <v>EXPAT - HSG - STEVEN GOH</v>
          </cell>
        </row>
        <row r="1585">
          <cell r="A1585" t="str">
            <v>6421252334</v>
          </cell>
          <cell r="B1585" t="str">
            <v>EXPAT - HSG - STEVEN GOH</v>
          </cell>
        </row>
        <row r="1586">
          <cell r="A1586" t="str">
            <v>6421253220</v>
          </cell>
          <cell r="B1586" t="str">
            <v>EXPAT - HSG - ALAN KING</v>
          </cell>
        </row>
        <row r="1587">
          <cell r="A1587" t="str">
            <v>6421253334</v>
          </cell>
          <cell r="B1587" t="str">
            <v>EXPAT - HSG - ALAN KING</v>
          </cell>
        </row>
        <row r="1588">
          <cell r="A1588" t="str">
            <v>6421254334</v>
          </cell>
          <cell r="B1588" t="str">
            <v>EXPAT - HSG - TOM VOVERS</v>
          </cell>
        </row>
        <row r="1589">
          <cell r="A1589" t="str">
            <v>6421255334</v>
          </cell>
          <cell r="B1589" t="str">
            <v>EXPAT - HSG - FRED COMBE</v>
          </cell>
        </row>
        <row r="1590">
          <cell r="A1590" t="str">
            <v>6421256334</v>
          </cell>
          <cell r="B1590" t="str">
            <v>EXPAT - HSG - LARRY HO</v>
          </cell>
        </row>
        <row r="1591">
          <cell r="A1591" t="str">
            <v>6421268334</v>
          </cell>
          <cell r="B1591" t="str">
            <v>EXPAT - HSG - DAVID WILSON</v>
          </cell>
        </row>
        <row r="1592">
          <cell r="A1592" t="str">
            <v>6421268008</v>
          </cell>
          <cell r="B1592" t="str">
            <v>EXPAT - HSG - DAVID WILSON</v>
          </cell>
        </row>
        <row r="1593">
          <cell r="A1593" t="str">
            <v>6421270334</v>
          </cell>
          <cell r="B1593" t="str">
            <v>EXPAT - HSG - ANDREAS</v>
          </cell>
        </row>
        <row r="1594">
          <cell r="A1594" t="str">
            <v>6421299334</v>
          </cell>
          <cell r="B1594" t="str">
            <v>EXPAT - HSG - OTHERS</v>
          </cell>
        </row>
        <row r="1595">
          <cell r="A1595" t="str">
            <v>6422000005</v>
          </cell>
          <cell r="B1595" t="str">
            <v>CONSUMABLE AND OFFICE SUPPLIES</v>
          </cell>
        </row>
        <row r="1596">
          <cell r="A1596" t="str">
            <v>6422000008</v>
          </cell>
          <cell r="B1596" t="str">
            <v>CONSUMABLE AND OFFICE SUPPLIES</v>
          </cell>
        </row>
        <row r="1597">
          <cell r="A1597" t="str">
            <v>6422000100</v>
          </cell>
          <cell r="B1597" t="str">
            <v>CONSUMABLE AND OFFICE SUPPLIES</v>
          </cell>
        </row>
        <row r="1598">
          <cell r="A1598" t="str">
            <v>6422000220</v>
          </cell>
          <cell r="B1598" t="str">
            <v>CONSUMABLE AND OFFICE SUPPLIES</v>
          </cell>
        </row>
        <row r="1599">
          <cell r="A1599" t="str">
            <v>6422000222</v>
          </cell>
          <cell r="B1599" t="str">
            <v>CONSUMABLE AND OFFICE SUPPLIES</v>
          </cell>
        </row>
        <row r="1600">
          <cell r="A1600" t="str">
            <v>6422000332</v>
          </cell>
          <cell r="B1600" t="str">
            <v>CONSUMABLE AND OFFICE SUPPLIES</v>
          </cell>
        </row>
        <row r="1601">
          <cell r="A1601" t="str">
            <v>6422000334</v>
          </cell>
          <cell r="B1601" t="str">
            <v>CONSUMABLE AND OFFICE SUPPLIES</v>
          </cell>
        </row>
        <row r="1602">
          <cell r="A1602" t="str">
            <v>6423000005</v>
          </cell>
          <cell r="B1602" t="str">
            <v>OFFICE SUPPLIES</v>
          </cell>
        </row>
        <row r="1603">
          <cell r="A1603" t="str">
            <v>6423000008</v>
          </cell>
          <cell r="B1603" t="str">
            <v>OFFICE SUPPLIES</v>
          </cell>
        </row>
        <row r="1604">
          <cell r="A1604" t="str">
            <v>6423000100</v>
          </cell>
          <cell r="B1604" t="str">
            <v>OFFICE SUPPLIES</v>
          </cell>
        </row>
        <row r="1605">
          <cell r="A1605" t="str">
            <v>6423000220</v>
          </cell>
          <cell r="B1605" t="str">
            <v>OFFICE SUPPLIES</v>
          </cell>
        </row>
        <row r="1606">
          <cell r="A1606" t="str">
            <v>6423000222</v>
          </cell>
          <cell r="B1606" t="str">
            <v>OFFICE SUPPLIES</v>
          </cell>
        </row>
        <row r="1607">
          <cell r="A1607" t="str">
            <v>6423000332</v>
          </cell>
          <cell r="B1607" t="str">
            <v>OFFICE SUPPLIES</v>
          </cell>
        </row>
        <row r="1608">
          <cell r="A1608" t="str">
            <v>6423000334</v>
          </cell>
          <cell r="B1608" t="str">
            <v>OFFICE SUPPLIES</v>
          </cell>
        </row>
        <row r="1609">
          <cell r="A1609" t="str">
            <v>6423411334</v>
          </cell>
          <cell r="B1609" t="str">
            <v>STATIONERY AND SUPPLIES</v>
          </cell>
        </row>
        <row r="1610">
          <cell r="A1610" t="str">
            <v>6423421222</v>
          </cell>
          <cell r="B1610" t="str">
            <v>SOFTWARES</v>
          </cell>
        </row>
        <row r="1611">
          <cell r="A1611" t="str">
            <v>6423424222</v>
          </cell>
          <cell r="B1611" t="str">
            <v>COMPUTER PARTS AND SUPPLIES</v>
          </cell>
        </row>
        <row r="1612">
          <cell r="A1612" t="str">
            <v>6424000000</v>
          </cell>
          <cell r="B1612" t="str">
            <v>DEPRECIATION</v>
          </cell>
        </row>
        <row r="1613">
          <cell r="A1613" t="str">
            <v>6424120000</v>
          </cell>
          <cell r="B1613" t="str">
            <v>DEPN - BUILDING/RENOVATION</v>
          </cell>
        </row>
        <row r="1614">
          <cell r="A1614" t="str">
            <v>6424130000</v>
          </cell>
          <cell r="B1614" t="str">
            <v>DEPN - MACHINERY AND EQPT</v>
          </cell>
        </row>
        <row r="1615">
          <cell r="A1615" t="str">
            <v>6424135000</v>
          </cell>
          <cell r="B1615" t="str">
            <v>DEPN - WAREHOUSE</v>
          </cell>
        </row>
        <row r="1616">
          <cell r="A1616" t="str">
            <v>6424137000</v>
          </cell>
          <cell r="B1616" t="str">
            <v>DEPN - LABORATORY</v>
          </cell>
        </row>
        <row r="1617">
          <cell r="A1617" t="str">
            <v>6424140000</v>
          </cell>
          <cell r="B1617" t="str">
            <v>DEPN - TRANSPORTATION &amp; FACILI</v>
          </cell>
        </row>
        <row r="1618">
          <cell r="A1618" t="str">
            <v>6424150000</v>
          </cell>
          <cell r="B1618" t="str">
            <v>DEPN - OFFICE EQUIPMENT/FURN</v>
          </cell>
        </row>
        <row r="1619">
          <cell r="A1619" t="str">
            <v>6424160000</v>
          </cell>
          <cell r="B1619" t="str">
            <v>DEPN - HOUSEHOLD EQUIPMENT</v>
          </cell>
        </row>
        <row r="1620">
          <cell r="A1620" t="str">
            <v>6424190000</v>
          </cell>
          <cell r="B1620" t="str">
            <v>DEPN - OTHER TANGIBLE ASSETS</v>
          </cell>
        </row>
        <row r="1621">
          <cell r="A1621" t="str">
            <v>6425000005</v>
          </cell>
          <cell r="B1621" t="str">
            <v>TAXES FEE AND CHARGES</v>
          </cell>
        </row>
        <row r="1622">
          <cell r="A1622" t="str">
            <v>6425000008</v>
          </cell>
          <cell r="B1622" t="str">
            <v>TAXES FEE AND CHARGES</v>
          </cell>
        </row>
        <row r="1623">
          <cell r="A1623" t="str">
            <v>6425000220</v>
          </cell>
          <cell r="B1623" t="str">
            <v>TAXES FEE AND CHARGES</v>
          </cell>
        </row>
        <row r="1624">
          <cell r="A1624" t="str">
            <v>6425000222</v>
          </cell>
          <cell r="B1624" t="str">
            <v>TAXES FEE AND CHARGES</v>
          </cell>
        </row>
        <row r="1625">
          <cell r="A1625" t="str">
            <v>6425000332</v>
          </cell>
          <cell r="B1625" t="str">
            <v>TAXES FEE AND CHARGES</v>
          </cell>
        </row>
        <row r="1626">
          <cell r="A1626" t="str">
            <v>6425000334</v>
          </cell>
          <cell r="B1626" t="str">
            <v>TAXES FEE AND CHARGES</v>
          </cell>
        </row>
        <row r="1627">
          <cell r="A1627" t="str">
            <v>6425490220</v>
          </cell>
          <cell r="B1627" t="str">
            <v>BUSINESS TAX</v>
          </cell>
        </row>
        <row r="1628">
          <cell r="A1628" t="str">
            <v>6425491220</v>
          </cell>
          <cell r="B1628" t="str">
            <v>CAPITAL TAX</v>
          </cell>
        </row>
        <row r="1629">
          <cell r="A1629" t="str">
            <v>6425492220</v>
          </cell>
          <cell r="B1629" t="str">
            <v>OTHER TAXES</v>
          </cell>
        </row>
        <row r="1630">
          <cell r="A1630" t="str">
            <v>6426000005</v>
          </cell>
          <cell r="B1630" t="str">
            <v>EXPENSES FROM PROVISION</v>
          </cell>
        </row>
        <row r="1631">
          <cell r="A1631" t="str">
            <v>6426000008</v>
          </cell>
          <cell r="B1631" t="str">
            <v>EXPENSES FROM PROVISION</v>
          </cell>
        </row>
        <row r="1632">
          <cell r="A1632" t="str">
            <v>6426000220</v>
          </cell>
          <cell r="B1632" t="str">
            <v>EXPENSES FROM PROVISION</v>
          </cell>
        </row>
        <row r="1633">
          <cell r="A1633" t="str">
            <v>6426000222</v>
          </cell>
          <cell r="B1633" t="str">
            <v>EXPENSES FROM PROVISION</v>
          </cell>
        </row>
        <row r="1634">
          <cell r="A1634" t="str">
            <v>6426000332</v>
          </cell>
          <cell r="B1634" t="str">
            <v>EXPENSES FROM PROVISION</v>
          </cell>
        </row>
        <row r="1635">
          <cell r="A1635" t="str">
            <v>6426000334</v>
          </cell>
          <cell r="B1635" t="str">
            <v>EXPENSES FROM PROVISION</v>
          </cell>
        </row>
        <row r="1636">
          <cell r="A1636" t="str">
            <v>6426499220</v>
          </cell>
          <cell r="B1636" t="str">
            <v>BAD DEBTS</v>
          </cell>
        </row>
        <row r="1637">
          <cell r="A1637" t="str">
            <v>6427000005</v>
          </cell>
          <cell r="B1637" t="str">
            <v>SERVICES RENDERED BY OUTSIDER</v>
          </cell>
        </row>
        <row r="1638">
          <cell r="A1638" t="str">
            <v>6427000008</v>
          </cell>
          <cell r="B1638" t="str">
            <v>SERVICES RENDERED BY OUTSIDER</v>
          </cell>
        </row>
        <row r="1639">
          <cell r="A1639" t="str">
            <v>6427000100</v>
          </cell>
          <cell r="B1639" t="str">
            <v>SERVICES RENDERED BY OUTSIDER</v>
          </cell>
        </row>
        <row r="1640">
          <cell r="A1640" t="str">
            <v>6427000220</v>
          </cell>
          <cell r="B1640" t="str">
            <v>SERVICES RENDERED BY OUTSIDER</v>
          </cell>
        </row>
        <row r="1641">
          <cell r="A1641" t="str">
            <v>6427000222</v>
          </cell>
          <cell r="B1641" t="str">
            <v>SERVICES RENDERED BY OUTSIDER</v>
          </cell>
        </row>
        <row r="1642">
          <cell r="A1642" t="str">
            <v>6427000332</v>
          </cell>
          <cell r="B1642" t="str">
            <v>SERVICES RENDERED BY OUTSIDER</v>
          </cell>
        </row>
        <row r="1643">
          <cell r="A1643" t="str">
            <v>6427000334</v>
          </cell>
          <cell r="B1643" t="str">
            <v>SERVICES RENDERED BY OUTSIDER</v>
          </cell>
        </row>
        <row r="1644">
          <cell r="A1644" t="str">
            <v>6427050100</v>
          </cell>
          <cell r="B1644" t="str">
            <v>CONTRACT STAFF</v>
          </cell>
        </row>
        <row r="1645">
          <cell r="A1645" t="str">
            <v>6427050220</v>
          </cell>
          <cell r="B1645" t="str">
            <v>CONTRACT STAFF</v>
          </cell>
        </row>
        <row r="1646">
          <cell r="A1646" t="str">
            <v>6427050222</v>
          </cell>
          <cell r="B1646" t="str">
            <v>CONTRACT STAFF</v>
          </cell>
        </row>
        <row r="1647">
          <cell r="A1647" t="str">
            <v>6427050332</v>
          </cell>
          <cell r="B1647" t="str">
            <v>CONTRACT STAFF</v>
          </cell>
        </row>
        <row r="1648">
          <cell r="A1648" t="str">
            <v>6427050334</v>
          </cell>
          <cell r="B1648" t="str">
            <v>CONTRACT STAFF</v>
          </cell>
        </row>
        <row r="1649">
          <cell r="A1649" t="str">
            <v>6427301005</v>
          </cell>
          <cell r="B1649" t="str">
            <v>SUBSCRIPTION</v>
          </cell>
        </row>
        <row r="1650">
          <cell r="A1650" t="str">
            <v>6427301008</v>
          </cell>
          <cell r="B1650" t="str">
            <v>SUBSCRIPTION</v>
          </cell>
        </row>
        <row r="1651">
          <cell r="A1651" t="str">
            <v>6427301100</v>
          </cell>
          <cell r="B1651" t="str">
            <v>SUBSCRIPTION</v>
          </cell>
        </row>
        <row r="1652">
          <cell r="A1652" t="str">
            <v>6427301220</v>
          </cell>
          <cell r="B1652" t="str">
            <v>SUBSCRIPTION</v>
          </cell>
        </row>
        <row r="1653">
          <cell r="A1653" t="str">
            <v>6427301222</v>
          </cell>
          <cell r="B1653" t="str">
            <v>SUBSCRIPTION</v>
          </cell>
        </row>
        <row r="1654">
          <cell r="A1654" t="str">
            <v>6427301332</v>
          </cell>
          <cell r="B1654" t="str">
            <v>SUBSCRIPTION</v>
          </cell>
        </row>
        <row r="1655">
          <cell r="A1655" t="str">
            <v>6427301334</v>
          </cell>
          <cell r="B1655" t="str">
            <v>SUBSCRIPTION</v>
          </cell>
        </row>
        <row r="1656">
          <cell r="A1656" t="str">
            <v>6427302005</v>
          </cell>
          <cell r="B1656" t="str">
            <v>MAGAZINES &amp; PERIODICALS</v>
          </cell>
        </row>
        <row r="1657">
          <cell r="A1657" t="str">
            <v>6427302008</v>
          </cell>
          <cell r="B1657" t="str">
            <v>MAGAZINES &amp; PERIODICALS</v>
          </cell>
        </row>
        <row r="1658">
          <cell r="A1658" t="str">
            <v>6427302220</v>
          </cell>
          <cell r="B1658" t="str">
            <v>MAGAZINES &amp; PERIODICALS</v>
          </cell>
        </row>
        <row r="1659">
          <cell r="A1659" t="str">
            <v>6427302222</v>
          </cell>
          <cell r="B1659" t="str">
            <v>MAGAZINES &amp; PERIODICALS</v>
          </cell>
        </row>
        <row r="1660">
          <cell r="A1660" t="str">
            <v>6427302332</v>
          </cell>
          <cell r="B1660" t="str">
            <v>MAGAZINES &amp; PERIODICALS</v>
          </cell>
        </row>
        <row r="1661">
          <cell r="A1661" t="str">
            <v>6427302334</v>
          </cell>
          <cell r="B1661" t="str">
            <v>MAGAZINES &amp; PERIODICALS</v>
          </cell>
        </row>
        <row r="1662">
          <cell r="A1662" t="str">
            <v>6427303005</v>
          </cell>
          <cell r="B1662" t="str">
            <v>EQUIPMENT RENTAL</v>
          </cell>
        </row>
        <row r="1663">
          <cell r="A1663" t="str">
            <v>6427303008</v>
          </cell>
          <cell r="B1663" t="str">
            <v>EQUIPMENT RENTAL</v>
          </cell>
        </row>
        <row r="1664">
          <cell r="A1664" t="str">
            <v>6427303220</v>
          </cell>
          <cell r="B1664" t="str">
            <v>EQUIPMENT RENTAL</v>
          </cell>
        </row>
        <row r="1665">
          <cell r="A1665" t="str">
            <v>6427303222</v>
          </cell>
          <cell r="B1665" t="str">
            <v>EQUIPMENT RENTAL</v>
          </cell>
        </row>
        <row r="1666">
          <cell r="A1666" t="str">
            <v>6427303332</v>
          </cell>
          <cell r="B1666" t="str">
            <v>EQUIPMENT RENTAL</v>
          </cell>
        </row>
        <row r="1667">
          <cell r="A1667" t="str">
            <v>6427303334</v>
          </cell>
          <cell r="B1667" t="str">
            <v>EQUIPMENT RENTAL</v>
          </cell>
        </row>
        <row r="1668">
          <cell r="A1668" t="str">
            <v>6427306005</v>
          </cell>
          <cell r="B1668" t="str">
            <v>MEETING/CONFERENCES</v>
          </cell>
        </row>
        <row r="1669">
          <cell r="A1669" t="str">
            <v>6427306008</v>
          </cell>
          <cell r="B1669" t="str">
            <v>MEETING/CONFERENCES</v>
          </cell>
        </row>
        <row r="1670">
          <cell r="A1670" t="str">
            <v>6427306100</v>
          </cell>
          <cell r="B1670" t="str">
            <v>MEETING/CONFERENCES</v>
          </cell>
        </row>
        <row r="1671">
          <cell r="A1671" t="str">
            <v>6427306220</v>
          </cell>
          <cell r="B1671" t="str">
            <v>MEETING/CONFERENCES</v>
          </cell>
        </row>
        <row r="1672">
          <cell r="A1672" t="str">
            <v>6427306222</v>
          </cell>
          <cell r="B1672" t="str">
            <v>MEETING/CONFERENCES</v>
          </cell>
        </row>
        <row r="1673">
          <cell r="A1673" t="str">
            <v>6427306332</v>
          </cell>
          <cell r="B1673" t="str">
            <v>MEETING/CONFERENCES</v>
          </cell>
        </row>
        <row r="1674">
          <cell r="A1674" t="str">
            <v>6427306334</v>
          </cell>
          <cell r="B1674" t="str">
            <v>MEETING/CONFERENCES</v>
          </cell>
        </row>
        <row r="1675">
          <cell r="A1675" t="str">
            <v>6427307005</v>
          </cell>
          <cell r="B1675" t="str">
            <v>ENTERTAINMENT</v>
          </cell>
        </row>
        <row r="1676">
          <cell r="A1676" t="str">
            <v>6427307008</v>
          </cell>
          <cell r="B1676" t="str">
            <v>ENTERTAINMENT</v>
          </cell>
        </row>
        <row r="1677">
          <cell r="A1677" t="str">
            <v>6427307100</v>
          </cell>
          <cell r="B1677" t="str">
            <v>ENTERTAINMENT</v>
          </cell>
        </row>
        <row r="1678">
          <cell r="A1678" t="str">
            <v>6427307220</v>
          </cell>
          <cell r="B1678" t="str">
            <v>ENTERTAINMENT</v>
          </cell>
        </row>
        <row r="1679">
          <cell r="A1679" t="str">
            <v>6427307222</v>
          </cell>
          <cell r="B1679" t="str">
            <v>ENTERTAINMENT</v>
          </cell>
        </row>
        <row r="1680">
          <cell r="A1680" t="str">
            <v>6427307332</v>
          </cell>
          <cell r="B1680" t="str">
            <v>ENTERTAINMENT</v>
          </cell>
        </row>
        <row r="1681">
          <cell r="A1681" t="str">
            <v>6427307334</v>
          </cell>
          <cell r="B1681" t="str">
            <v>ENTERTAINMENT</v>
          </cell>
        </row>
        <row r="1682">
          <cell r="A1682" t="str">
            <v>6427309334</v>
          </cell>
          <cell r="B1682" t="str">
            <v>VISA</v>
          </cell>
        </row>
        <row r="1683">
          <cell r="A1683" t="str">
            <v>6427321005</v>
          </cell>
          <cell r="B1683" t="str">
            <v>TRAVEL LOCAL</v>
          </cell>
        </row>
        <row r="1684">
          <cell r="A1684" t="str">
            <v>6427321008</v>
          </cell>
          <cell r="B1684" t="str">
            <v>TRAVEL LOCAL</v>
          </cell>
        </row>
        <row r="1685">
          <cell r="A1685" t="str">
            <v>6427321100</v>
          </cell>
          <cell r="B1685" t="str">
            <v>TRAVEL LOCAL</v>
          </cell>
        </row>
        <row r="1686">
          <cell r="A1686" t="str">
            <v>6427321220</v>
          </cell>
          <cell r="B1686" t="str">
            <v>TRAVEL LOCAL</v>
          </cell>
        </row>
        <row r="1687">
          <cell r="A1687" t="str">
            <v>6427321222</v>
          </cell>
          <cell r="B1687" t="str">
            <v>TRAVEL LOCAL</v>
          </cell>
        </row>
        <row r="1688">
          <cell r="A1688" t="str">
            <v>6427321332</v>
          </cell>
          <cell r="B1688" t="str">
            <v>TRAVEL LOCAL</v>
          </cell>
        </row>
        <row r="1689">
          <cell r="A1689" t="str">
            <v>6427321334</v>
          </cell>
          <cell r="B1689" t="str">
            <v>TRAVEL LOCAL</v>
          </cell>
        </row>
        <row r="1690">
          <cell r="A1690" t="str">
            <v>6427322005</v>
          </cell>
          <cell r="B1690" t="str">
            <v>TRAVEL OVERSEAS</v>
          </cell>
        </row>
        <row r="1691">
          <cell r="A1691" t="str">
            <v>6427322008</v>
          </cell>
          <cell r="B1691" t="str">
            <v>TRAVEL OVERSEAS</v>
          </cell>
        </row>
        <row r="1692">
          <cell r="A1692" t="str">
            <v>6427322100</v>
          </cell>
          <cell r="B1692" t="str">
            <v>TRAVEL OVERSEAS</v>
          </cell>
        </row>
        <row r="1693">
          <cell r="A1693" t="str">
            <v>6427322220</v>
          </cell>
          <cell r="B1693" t="str">
            <v>TRAVEL OVERSEAS</v>
          </cell>
        </row>
        <row r="1694">
          <cell r="A1694" t="str">
            <v>6427322222</v>
          </cell>
          <cell r="B1694" t="str">
            <v>TRAVEL OVERSEAS</v>
          </cell>
        </row>
        <row r="1695">
          <cell r="A1695" t="str">
            <v>6427322332</v>
          </cell>
          <cell r="B1695" t="str">
            <v>TRAVEL OVERSEAS</v>
          </cell>
        </row>
        <row r="1696">
          <cell r="A1696" t="str">
            <v>6427322334</v>
          </cell>
          <cell r="B1696" t="str">
            <v>TRAVEL OVERSEAS</v>
          </cell>
        </row>
        <row r="1697">
          <cell r="A1697" t="str">
            <v>6427401220</v>
          </cell>
          <cell r="B1697" t="str">
            <v>INSURANCE</v>
          </cell>
        </row>
        <row r="1698">
          <cell r="A1698" t="str">
            <v>6427402005</v>
          </cell>
          <cell r="B1698" t="str">
            <v>CONSULTANCY FEES</v>
          </cell>
        </row>
        <row r="1699">
          <cell r="A1699" t="str">
            <v>6427402008</v>
          </cell>
          <cell r="B1699" t="str">
            <v>CONSULTANCY FEES</v>
          </cell>
        </row>
        <row r="1700">
          <cell r="A1700" t="str">
            <v>6427402220</v>
          </cell>
          <cell r="B1700" t="str">
            <v>CONSULTANCY FEES</v>
          </cell>
        </row>
        <row r="1701">
          <cell r="A1701" t="str">
            <v>6427402222</v>
          </cell>
          <cell r="B1701" t="str">
            <v>CONSULTANCY FEES</v>
          </cell>
        </row>
        <row r="1702">
          <cell r="A1702" t="str">
            <v>6427402332</v>
          </cell>
          <cell r="B1702" t="str">
            <v>CONSULTANCY FEES</v>
          </cell>
        </row>
        <row r="1703">
          <cell r="A1703" t="str">
            <v>6427402334</v>
          </cell>
          <cell r="B1703" t="str">
            <v>CONSULTANCY FEES</v>
          </cell>
        </row>
        <row r="1704">
          <cell r="A1704" t="str">
            <v>6427403220</v>
          </cell>
          <cell r="B1704" t="str">
            <v>AUDIT FEES</v>
          </cell>
        </row>
        <row r="1705">
          <cell r="A1705" t="str">
            <v>6427404220</v>
          </cell>
          <cell r="B1705" t="str">
            <v>TAXATION FEES</v>
          </cell>
        </row>
        <row r="1706">
          <cell r="A1706" t="str">
            <v>6427405220</v>
          </cell>
          <cell r="B1706" t="str">
            <v>LEGAL FEES</v>
          </cell>
        </row>
        <row r="1707">
          <cell r="A1707" t="str">
            <v>6427406220</v>
          </cell>
          <cell r="B1707" t="str">
            <v>SECRETARIAL EXPENSES</v>
          </cell>
        </row>
        <row r="1708">
          <cell r="A1708" t="str">
            <v>6427407220</v>
          </cell>
          <cell r="B1708" t="str">
            <v>BANK FACILITY FEES</v>
          </cell>
        </row>
        <row r="1709">
          <cell r="A1709" t="str">
            <v>6427408220</v>
          </cell>
          <cell r="B1709" t="str">
            <v>BANK CHARGES</v>
          </cell>
        </row>
        <row r="1710">
          <cell r="A1710" t="str">
            <v>6427410005</v>
          </cell>
          <cell r="B1710" t="str">
            <v>VISITOR EXPENSES</v>
          </cell>
        </row>
        <row r="1711">
          <cell r="A1711" t="str">
            <v>6427410008</v>
          </cell>
          <cell r="B1711" t="str">
            <v>VISITOR EXPENSES</v>
          </cell>
        </row>
        <row r="1712">
          <cell r="A1712" t="str">
            <v>6427410100</v>
          </cell>
          <cell r="B1712" t="str">
            <v>VISITOR EXPENSES</v>
          </cell>
        </row>
        <row r="1713">
          <cell r="A1713" t="str">
            <v>6427410220</v>
          </cell>
          <cell r="B1713" t="str">
            <v>VISITOR EXPENSES</v>
          </cell>
        </row>
        <row r="1714">
          <cell r="A1714" t="str">
            <v>6427410222</v>
          </cell>
          <cell r="B1714" t="str">
            <v>VISITOR EXPENSES</v>
          </cell>
        </row>
        <row r="1715">
          <cell r="A1715" t="str">
            <v>6427410332</v>
          </cell>
          <cell r="B1715" t="str">
            <v>VISITOR EXPENSES</v>
          </cell>
        </row>
        <row r="1716">
          <cell r="A1716" t="str">
            <v>6427412005</v>
          </cell>
          <cell r="B1716" t="str">
            <v>OFFICE RENTAL</v>
          </cell>
        </row>
        <row r="1717">
          <cell r="A1717" t="str">
            <v>6427412008</v>
          </cell>
          <cell r="B1717" t="str">
            <v>OFFICE RENTAL</v>
          </cell>
        </row>
        <row r="1718">
          <cell r="A1718" t="str">
            <v>6427412220</v>
          </cell>
          <cell r="B1718" t="str">
            <v>OFFICE RENTAL</v>
          </cell>
        </row>
        <row r="1719">
          <cell r="A1719" t="str">
            <v>6427412332</v>
          </cell>
          <cell r="B1719" t="str">
            <v>OFFICE RENTAL</v>
          </cell>
        </row>
        <row r="1720">
          <cell r="A1720" t="str">
            <v>6427412334</v>
          </cell>
          <cell r="B1720" t="str">
            <v>OFFICE RENTAL</v>
          </cell>
        </row>
        <row r="1721">
          <cell r="A1721" t="str">
            <v>6427413005</v>
          </cell>
          <cell r="B1721" t="str">
            <v>OFFICE MAINTENANCE</v>
          </cell>
        </row>
        <row r="1722">
          <cell r="A1722" t="str">
            <v>6427413008</v>
          </cell>
          <cell r="B1722" t="str">
            <v>OFFICE MAINTENANCE</v>
          </cell>
        </row>
        <row r="1723">
          <cell r="A1723" t="str">
            <v>6427413220</v>
          </cell>
          <cell r="B1723" t="str">
            <v>OFFICE MAINTENANCE</v>
          </cell>
        </row>
        <row r="1724">
          <cell r="A1724" t="str">
            <v>6427413332</v>
          </cell>
          <cell r="B1724" t="str">
            <v>OFFICE MAINTENANCE</v>
          </cell>
        </row>
        <row r="1725">
          <cell r="A1725" t="str">
            <v>6427413334</v>
          </cell>
          <cell r="B1725" t="str">
            <v>OFFICE MAINTENANCE</v>
          </cell>
        </row>
        <row r="1726">
          <cell r="A1726" t="str">
            <v>6427414005</v>
          </cell>
          <cell r="B1726" t="str">
            <v>OFFICE TELEPHONE</v>
          </cell>
        </row>
        <row r="1727">
          <cell r="A1727" t="str">
            <v>6427414008</v>
          </cell>
          <cell r="B1727" t="str">
            <v>OFFICE TELEPHONE</v>
          </cell>
        </row>
        <row r="1728">
          <cell r="A1728" t="str">
            <v>6427414100</v>
          </cell>
          <cell r="B1728" t="str">
            <v>OFFICE TELEPHONE</v>
          </cell>
        </row>
        <row r="1729">
          <cell r="A1729" t="str">
            <v>6427414220</v>
          </cell>
          <cell r="B1729" t="str">
            <v>OFFICE TELEPHONE</v>
          </cell>
        </row>
        <row r="1730">
          <cell r="A1730" t="str">
            <v>6427414222</v>
          </cell>
          <cell r="B1730" t="str">
            <v>OFFICE TELEPHONE</v>
          </cell>
        </row>
        <row r="1731">
          <cell r="A1731" t="str">
            <v>6427414332</v>
          </cell>
          <cell r="B1731" t="str">
            <v>OFFICE TELEPHONE</v>
          </cell>
        </row>
        <row r="1732">
          <cell r="A1732" t="str">
            <v>6427414334</v>
          </cell>
          <cell r="B1732" t="str">
            <v>OFFICE TELEPHONE</v>
          </cell>
        </row>
        <row r="1733">
          <cell r="A1733" t="str">
            <v>6427415005</v>
          </cell>
          <cell r="B1733" t="str">
            <v>OFFICE POWER</v>
          </cell>
        </row>
        <row r="1734">
          <cell r="A1734" t="str">
            <v>6427415008</v>
          </cell>
          <cell r="B1734" t="str">
            <v>OFFICE POWER</v>
          </cell>
        </row>
        <row r="1735">
          <cell r="A1735" t="str">
            <v>6427415100</v>
          </cell>
          <cell r="B1735" t="str">
            <v>OFFICE POWER</v>
          </cell>
        </row>
        <row r="1736">
          <cell r="A1736" t="str">
            <v>6427415220</v>
          </cell>
          <cell r="B1736" t="str">
            <v>OFFICE POWER</v>
          </cell>
        </row>
        <row r="1737">
          <cell r="A1737" t="str">
            <v>6427415332</v>
          </cell>
          <cell r="B1737" t="str">
            <v>OFFICE POWER</v>
          </cell>
        </row>
        <row r="1738">
          <cell r="A1738" t="str">
            <v>6427415334</v>
          </cell>
          <cell r="B1738" t="str">
            <v>OFFICE POWER</v>
          </cell>
        </row>
        <row r="1739">
          <cell r="A1739" t="str">
            <v>6427416005</v>
          </cell>
          <cell r="B1739" t="str">
            <v>COURIER/POSTAGES</v>
          </cell>
        </row>
        <row r="1740">
          <cell r="A1740" t="str">
            <v>6427416008</v>
          </cell>
          <cell r="B1740" t="str">
            <v>COURIER/POSTAGES</v>
          </cell>
        </row>
        <row r="1741">
          <cell r="A1741" t="str">
            <v>6427416100</v>
          </cell>
          <cell r="B1741" t="str">
            <v>COURIER/POSTAGES</v>
          </cell>
        </row>
        <row r="1742">
          <cell r="A1742" t="str">
            <v>6427416220</v>
          </cell>
          <cell r="B1742" t="str">
            <v>COURIER/POSTAGES</v>
          </cell>
        </row>
        <row r="1743">
          <cell r="A1743" t="str">
            <v>6427416332</v>
          </cell>
          <cell r="B1743" t="str">
            <v>COURIER/POSTAGES</v>
          </cell>
        </row>
        <row r="1744">
          <cell r="A1744" t="str">
            <v>6427416334</v>
          </cell>
          <cell r="B1744" t="str">
            <v>COURIER/POSTAGES</v>
          </cell>
        </row>
        <row r="1745">
          <cell r="A1745" t="str">
            <v>6427417005</v>
          </cell>
          <cell r="B1745" t="str">
            <v>REPAIRS AND RENEWALS</v>
          </cell>
        </row>
        <row r="1746">
          <cell r="A1746" t="str">
            <v>6427417008</v>
          </cell>
          <cell r="B1746" t="str">
            <v>REPAIRS AND RENEWALS</v>
          </cell>
        </row>
        <row r="1747">
          <cell r="A1747" t="str">
            <v>6427417100</v>
          </cell>
          <cell r="B1747" t="str">
            <v>REPAIRS AND RENEWALS</v>
          </cell>
        </row>
        <row r="1748">
          <cell r="A1748" t="str">
            <v>6427417220</v>
          </cell>
          <cell r="B1748" t="str">
            <v>REPAIRS AND RENEWALS</v>
          </cell>
        </row>
        <row r="1749">
          <cell r="A1749" t="str">
            <v>6427417222</v>
          </cell>
          <cell r="B1749" t="str">
            <v>REPAIRS AND RENEWALS</v>
          </cell>
        </row>
        <row r="1750">
          <cell r="A1750" t="str">
            <v>6427417332</v>
          </cell>
          <cell r="B1750" t="str">
            <v>REPAIRS AND RENEWALS</v>
          </cell>
        </row>
        <row r="1751">
          <cell r="A1751" t="str">
            <v>6427417334</v>
          </cell>
          <cell r="B1751" t="str">
            <v>REPAIRS AND RENEWALS</v>
          </cell>
        </row>
        <row r="1752">
          <cell r="A1752" t="str">
            <v>6427418005</v>
          </cell>
          <cell r="B1752" t="str">
            <v>SMALL ASSETS</v>
          </cell>
        </row>
        <row r="1753">
          <cell r="A1753" t="str">
            <v>6427418008</v>
          </cell>
          <cell r="B1753" t="str">
            <v>SMALL ASSETS</v>
          </cell>
        </row>
        <row r="1754">
          <cell r="A1754" t="str">
            <v>6427418100</v>
          </cell>
          <cell r="B1754" t="str">
            <v>SMALL ASSETS</v>
          </cell>
        </row>
        <row r="1755">
          <cell r="A1755" t="str">
            <v>6427418220</v>
          </cell>
          <cell r="B1755" t="str">
            <v>SMALL ASSETS</v>
          </cell>
        </row>
        <row r="1756">
          <cell r="A1756" t="str">
            <v>6427418222</v>
          </cell>
          <cell r="B1756" t="str">
            <v>SMALL ASSETS</v>
          </cell>
        </row>
        <row r="1757">
          <cell r="A1757" t="str">
            <v>6427418332</v>
          </cell>
          <cell r="B1757" t="str">
            <v>SMALL ASSETS</v>
          </cell>
        </row>
        <row r="1758">
          <cell r="A1758" t="str">
            <v>6427418334</v>
          </cell>
          <cell r="B1758" t="str">
            <v>SMALL ASSETS</v>
          </cell>
        </row>
        <row r="1759">
          <cell r="A1759" t="str">
            <v>6427419332</v>
          </cell>
          <cell r="B1759" t="str">
            <v>SAFETY EQPT &amp; TRAINING ACCT</v>
          </cell>
        </row>
        <row r="1760">
          <cell r="A1760" t="str">
            <v>6427422222</v>
          </cell>
          <cell r="B1760" t="str">
            <v>SOFTWARE MAINTENANCE</v>
          </cell>
        </row>
        <row r="1761">
          <cell r="A1761" t="str">
            <v>6427423222</v>
          </cell>
          <cell r="B1761" t="str">
            <v>HARDWARE MAINTENANCE</v>
          </cell>
        </row>
        <row r="1762">
          <cell r="A1762" t="str">
            <v>6427425222</v>
          </cell>
          <cell r="B1762" t="str">
            <v>COMMUNICATIONS</v>
          </cell>
        </row>
        <row r="1763">
          <cell r="A1763" t="str">
            <v>6427426222</v>
          </cell>
          <cell r="B1763" t="str">
            <v>CONTRACTORS</v>
          </cell>
        </row>
        <row r="1764">
          <cell r="A1764" t="str">
            <v>6427431005</v>
          </cell>
          <cell r="B1764" t="str">
            <v>ATFA FEE</v>
          </cell>
        </row>
        <row r="1765">
          <cell r="A1765" t="str">
            <v>6427440332</v>
          </cell>
          <cell r="B1765" t="str">
            <v>RECRUITMENT</v>
          </cell>
        </row>
        <row r="1766">
          <cell r="A1766" t="str">
            <v>6427441332</v>
          </cell>
          <cell r="B1766" t="str">
            <v>GRADUATE RECRUITMENT</v>
          </cell>
        </row>
        <row r="1767">
          <cell r="A1767" t="str">
            <v>6427442334</v>
          </cell>
          <cell r="B1767" t="str">
            <v>SECURITY</v>
          </cell>
        </row>
        <row r="1768">
          <cell r="A1768" t="str">
            <v>6427443332</v>
          </cell>
          <cell r="B1768" t="str">
            <v>SURVEY PARTICIPATION</v>
          </cell>
        </row>
        <row r="1769">
          <cell r="A1769" t="str">
            <v>6427446332</v>
          </cell>
          <cell r="B1769" t="str">
            <v>INDUSTRIAL RELATIONS COSTS</v>
          </cell>
        </row>
        <row r="1770">
          <cell r="A1770" t="str">
            <v>6427447332</v>
          </cell>
          <cell r="B1770" t="str">
            <v>STAFF FAMILY INDUCTION COSTS</v>
          </cell>
        </row>
        <row r="1771">
          <cell r="A1771" t="str">
            <v>6427448332</v>
          </cell>
          <cell r="B1771" t="str">
            <v>TRAINING</v>
          </cell>
        </row>
        <row r="1772">
          <cell r="A1772" t="str">
            <v>6427449332</v>
          </cell>
          <cell r="B1772" t="str">
            <v>TRAINING - TRAVEL COST</v>
          </cell>
        </row>
        <row r="1773">
          <cell r="A1773" t="str">
            <v>6427450008</v>
          </cell>
          <cell r="B1773" t="str">
            <v>ECONOMIC ANALYSIS</v>
          </cell>
        </row>
        <row r="1774">
          <cell r="A1774" t="str">
            <v>6427451008</v>
          </cell>
          <cell r="B1774" t="str">
            <v>DONATION</v>
          </cell>
        </row>
        <row r="1775">
          <cell r="A1775" t="str">
            <v>6427452008</v>
          </cell>
          <cell r="B1775" t="str">
            <v>REGIONAL CORA CHARGES</v>
          </cell>
        </row>
        <row r="1776">
          <cell r="A1776" t="str">
            <v>6427452222</v>
          </cell>
          <cell r="B1776" t="str">
            <v>REGIONAL IT CHARGES</v>
          </cell>
        </row>
        <row r="1777">
          <cell r="A1777" t="str">
            <v>6427453005</v>
          </cell>
          <cell r="B1777" t="str">
            <v>GM EXPENSES</v>
          </cell>
        </row>
        <row r="1778">
          <cell r="A1778" t="str">
            <v>6427454008</v>
          </cell>
          <cell r="B1778" t="str">
            <v>INTERNAL PUBLICATIONS</v>
          </cell>
        </row>
        <row r="1779">
          <cell r="A1779" t="str">
            <v>6427455008</v>
          </cell>
          <cell r="B1779" t="str">
            <v>EXTERNAL RELATIONS</v>
          </cell>
        </row>
        <row r="1780">
          <cell r="A1780" t="str">
            <v>6427456008</v>
          </cell>
          <cell r="B1780" t="str">
            <v>CORPORATE ID</v>
          </cell>
        </row>
        <row r="1781">
          <cell r="A1781" t="str">
            <v>6427457008</v>
          </cell>
          <cell r="B1781" t="str">
            <v>CORPORATE IMAGE</v>
          </cell>
        </row>
        <row r="1782">
          <cell r="A1782" t="str">
            <v>6427458008</v>
          </cell>
          <cell r="B1782" t="str">
            <v>REGIONAL CONFERENCES</v>
          </cell>
        </row>
        <row r="1783">
          <cell r="A1783" t="str">
            <v>6427458332</v>
          </cell>
          <cell r="B1783" t="str">
            <v>REGIONAL CONFERENCES</v>
          </cell>
        </row>
        <row r="1784">
          <cell r="A1784" t="str">
            <v>6427459005</v>
          </cell>
          <cell r="B1784" t="str">
            <v>BDD COST</v>
          </cell>
        </row>
        <row r="1785">
          <cell r="A1785" t="str">
            <v>6427468100</v>
          </cell>
          <cell r="B1785" t="str">
            <v>VAN RENTAL</v>
          </cell>
        </row>
        <row r="1786">
          <cell r="A1786" t="str">
            <v>6427500100</v>
          </cell>
          <cell r="B1786" t="str">
            <v>REPAIRS/MAINT-ME4-12 OVERWRAP</v>
          </cell>
        </row>
        <row r="1787">
          <cell r="A1787" t="str">
            <v>6427501100</v>
          </cell>
          <cell r="B1787" t="str">
            <v>REPAIRS/MAINT - OTHER</v>
          </cell>
        </row>
        <row r="1788">
          <cell r="A1788" t="str">
            <v>6427502100</v>
          </cell>
          <cell r="B1788" t="str">
            <v>REPAIRS/MAINT - KDF</v>
          </cell>
        </row>
        <row r="1789">
          <cell r="A1789" t="str">
            <v>6427503100</v>
          </cell>
          <cell r="B1789" t="str">
            <v>REPAIRS/MAINT - AF2</v>
          </cell>
        </row>
        <row r="1790">
          <cell r="A1790" t="str">
            <v>6427504100</v>
          </cell>
          <cell r="B1790" t="str">
            <v>REPAIRS/MAINT - HCF</v>
          </cell>
        </row>
        <row r="1791">
          <cell r="A1791" t="str">
            <v>6427505100</v>
          </cell>
          <cell r="B1791" t="str">
            <v>REPAIRS/MAINT - M9 MECH SPARES</v>
          </cell>
        </row>
        <row r="1792">
          <cell r="A1792" t="str">
            <v>6427506100</v>
          </cell>
          <cell r="B1792" t="str">
            <v>REPAIRS/MAINT-MAXS MECH SPARE</v>
          </cell>
        </row>
        <row r="1793">
          <cell r="A1793" t="str">
            <v>6427507100</v>
          </cell>
          <cell r="B1793" t="str">
            <v>REPAIRS/MAINT-HINGELID PACKER</v>
          </cell>
        </row>
        <row r="1794">
          <cell r="A1794" t="str">
            <v>6427508100</v>
          </cell>
          <cell r="B1794" t="str">
            <v>REPAIRS/MAINT - WMH2 PACKER</v>
          </cell>
        </row>
        <row r="1795">
          <cell r="A1795" t="str">
            <v>6427509100</v>
          </cell>
          <cell r="B1795" t="str">
            <v>REPAIRS/MAINT - MOLINS BOXER</v>
          </cell>
        </row>
        <row r="1796">
          <cell r="A1796" t="str">
            <v>6427511100</v>
          </cell>
          <cell r="B1796" t="str">
            <v>REPAIRS/MAINT-FOCKE 485L CASE</v>
          </cell>
        </row>
        <row r="1797">
          <cell r="A1797" t="str">
            <v>6427512100</v>
          </cell>
          <cell r="B1797" t="str">
            <v>REPAIRS/MAINT-TRAFFIC L CONVEY</v>
          </cell>
        </row>
        <row r="1798">
          <cell r="A1798" t="str">
            <v>6427513100</v>
          </cell>
          <cell r="B1798" t="str">
            <v>REPAIRS/MAINT-COP5 RIPPING MC</v>
          </cell>
        </row>
        <row r="1799">
          <cell r="A1799" t="str">
            <v>6427514100</v>
          </cell>
          <cell r="B1799" t="str">
            <v>REPAIRS/MAINT - AIR COMPRESSOR</v>
          </cell>
        </row>
        <row r="1800">
          <cell r="A1800" t="str">
            <v>6427515100</v>
          </cell>
          <cell r="B1800" t="str">
            <v>REPAIRS/MAINT - MARK 9 N</v>
          </cell>
        </row>
        <row r="1801">
          <cell r="A1801" t="str">
            <v>6427516100</v>
          </cell>
          <cell r="B1801" t="str">
            <v>REPAIRS/MAINT- ACCURAY C7000M</v>
          </cell>
        </row>
        <row r="1802">
          <cell r="A1802" t="str">
            <v>6427517100</v>
          </cell>
          <cell r="B1802" t="str">
            <v>REPAIRS/MAINT - SVS TOOL KIT</v>
          </cell>
        </row>
        <row r="1803">
          <cell r="A1803" t="str">
            <v>6427518100</v>
          </cell>
          <cell r="B1803" t="str">
            <v>REPAIRS/MAINT - ME4-12 OVERWRA</v>
          </cell>
        </row>
        <row r="1804">
          <cell r="A1804" t="str">
            <v>6427519100</v>
          </cell>
          <cell r="B1804" t="str">
            <v>REPAIRS/MAINT - CME WRAPPER</v>
          </cell>
        </row>
        <row r="1805">
          <cell r="A1805" t="str">
            <v>6427520100</v>
          </cell>
          <cell r="B1805" t="str">
            <v>REPAIRS/MAINT - QA</v>
          </cell>
        </row>
        <row r="1806">
          <cell r="A1806" t="str">
            <v>6427530100</v>
          </cell>
          <cell r="B1806" t="str">
            <v>GEN MAINT - CLEANING/DISINFECT</v>
          </cell>
        </row>
        <row r="1807">
          <cell r="A1807" t="str">
            <v>6427531100</v>
          </cell>
          <cell r="B1807" t="str">
            <v>GEN MAINT - LUBRICANTS</v>
          </cell>
        </row>
        <row r="1808">
          <cell r="A1808" t="str">
            <v>6427532100</v>
          </cell>
          <cell r="B1808" t="str">
            <v>GEN MAINT - ELECT &amp; INSTALLATN</v>
          </cell>
        </row>
        <row r="1809">
          <cell r="A1809" t="str">
            <v>6427533100</v>
          </cell>
          <cell r="B1809" t="str">
            <v>GEN MAINT - OTHER</v>
          </cell>
        </row>
        <row r="1810">
          <cell r="A1810" t="str">
            <v>6427550100</v>
          </cell>
          <cell r="B1810" t="str">
            <v>FORKLIFT TRUCKS</v>
          </cell>
        </row>
        <row r="1811">
          <cell r="A1811" t="str">
            <v>6427555100</v>
          </cell>
          <cell r="B1811" t="str">
            <v>VFT 500 VACUUM PUMP</v>
          </cell>
        </row>
        <row r="1812">
          <cell r="A1812" t="str">
            <v>6427560100</v>
          </cell>
          <cell r="B1812" t="str">
            <v>LABORATARY</v>
          </cell>
        </row>
        <row r="1813">
          <cell r="A1813" t="str">
            <v>6427570100</v>
          </cell>
          <cell r="B1813" t="str">
            <v>SPARE PARTS - FREIGHT/DUTY</v>
          </cell>
        </row>
        <row r="1814">
          <cell r="A1814" t="str">
            <v>6427309334</v>
          </cell>
          <cell r="B1814" t="str">
            <v>VISA</v>
          </cell>
        </row>
        <row r="1815">
          <cell r="A1815" t="str">
            <v>6428000005</v>
          </cell>
          <cell r="B1815" t="str">
            <v>SUNDRY CASH EXPENSES</v>
          </cell>
        </row>
        <row r="1816">
          <cell r="A1816" t="str">
            <v>6428000008</v>
          </cell>
          <cell r="B1816" t="str">
            <v>SUNDRY CASH EXPENSES</v>
          </cell>
        </row>
        <row r="1817">
          <cell r="A1817" t="str">
            <v>6428000100</v>
          </cell>
          <cell r="B1817" t="str">
            <v>SUNDRY CASH EXPENSES</v>
          </cell>
        </row>
        <row r="1818">
          <cell r="A1818" t="str">
            <v>6428000220</v>
          </cell>
          <cell r="B1818" t="str">
            <v>SUNDRY CASH EXPENSES</v>
          </cell>
        </row>
        <row r="1819">
          <cell r="A1819" t="str">
            <v>6428000222</v>
          </cell>
          <cell r="B1819" t="str">
            <v>SUNDRY CASH EXPENSES</v>
          </cell>
        </row>
        <row r="1820">
          <cell r="A1820" t="str">
            <v>6428000332</v>
          </cell>
          <cell r="B1820" t="str">
            <v>SUNDRY CASH EXPENSES</v>
          </cell>
        </row>
        <row r="1821">
          <cell r="A1821" t="str">
            <v>6428000334</v>
          </cell>
          <cell r="B1821" t="str">
            <v>SUNDRY CASH EXPENSES</v>
          </cell>
        </row>
        <row r="1822">
          <cell r="A1822" t="str">
            <v>6428001005</v>
          </cell>
          <cell r="B1822" t="str">
            <v>STAFF REFRESHMENT &amp; LUNCH</v>
          </cell>
        </row>
        <row r="1823">
          <cell r="A1823" t="str">
            <v>6428001008</v>
          </cell>
          <cell r="B1823" t="str">
            <v>STAFF REFRESHMENT &amp; LUNCH</v>
          </cell>
        </row>
        <row r="1824">
          <cell r="A1824" t="str">
            <v>6428001100</v>
          </cell>
          <cell r="B1824" t="str">
            <v>STAFF REFRESHMENT &amp; LUNCH</v>
          </cell>
        </row>
        <row r="1825">
          <cell r="A1825" t="str">
            <v>6428001220</v>
          </cell>
          <cell r="B1825" t="str">
            <v>STAFF REFRESHMENT &amp; LUNCH</v>
          </cell>
        </row>
        <row r="1826">
          <cell r="A1826" t="str">
            <v>6428001222</v>
          </cell>
          <cell r="B1826" t="str">
            <v>STAFF REFRESHMENT &amp; LUNCH</v>
          </cell>
        </row>
        <row r="1827">
          <cell r="A1827" t="str">
            <v>6428001332</v>
          </cell>
          <cell r="B1827" t="str">
            <v>STAFF REFRESHMENT &amp; LUNCH</v>
          </cell>
        </row>
        <row r="1828">
          <cell r="A1828" t="str">
            <v>6428001334</v>
          </cell>
          <cell r="B1828" t="str">
            <v>STAFF REFRESHMENT &amp; LUNCH</v>
          </cell>
        </row>
        <row r="1829">
          <cell r="A1829" t="str">
            <v>6428002005</v>
          </cell>
          <cell r="B1829" t="str">
            <v>STAFF SPORTS &amp; RECREATION</v>
          </cell>
        </row>
        <row r="1830">
          <cell r="A1830" t="str">
            <v>6428002008</v>
          </cell>
          <cell r="B1830" t="str">
            <v>STAFF SPORTS &amp; RECREATION</v>
          </cell>
        </row>
        <row r="1831">
          <cell r="A1831" t="str">
            <v>6428002100</v>
          </cell>
          <cell r="B1831" t="str">
            <v>STAFF SPORTS &amp; RECREATION</v>
          </cell>
        </row>
        <row r="1832">
          <cell r="A1832" t="str">
            <v>6428002220</v>
          </cell>
          <cell r="B1832" t="str">
            <v>STAFF SPORTS &amp; RECREATION</v>
          </cell>
        </row>
        <row r="1833">
          <cell r="A1833" t="str">
            <v>6428002222</v>
          </cell>
          <cell r="B1833" t="str">
            <v>STAFF SPORTS &amp; RECREATION</v>
          </cell>
        </row>
        <row r="1834">
          <cell r="A1834" t="str">
            <v>6428002332</v>
          </cell>
          <cell r="B1834" t="str">
            <v>STAFF SPORTS &amp; RECREATION</v>
          </cell>
        </row>
        <row r="1835">
          <cell r="A1835" t="str">
            <v>6428002334</v>
          </cell>
          <cell r="B1835" t="str">
            <v>STAFF SPORTS &amp; RECREATION</v>
          </cell>
        </row>
        <row r="1836">
          <cell r="A1836" t="str">
            <v>6428308005</v>
          </cell>
          <cell r="B1836" t="str">
            <v>MISCELLANEOUS</v>
          </cell>
        </row>
        <row r="1837">
          <cell r="A1837" t="str">
            <v>6428308008</v>
          </cell>
          <cell r="B1837" t="str">
            <v>MISCELLANEOUS</v>
          </cell>
        </row>
        <row r="1838">
          <cell r="A1838" t="str">
            <v>6428308100</v>
          </cell>
          <cell r="B1838" t="str">
            <v>MISCELLANEOUS</v>
          </cell>
        </row>
        <row r="1839">
          <cell r="A1839" t="str">
            <v>6428308220</v>
          </cell>
          <cell r="B1839" t="str">
            <v>MISCELLANEOUS</v>
          </cell>
        </row>
        <row r="1840">
          <cell r="A1840" t="str">
            <v>6428308222</v>
          </cell>
          <cell r="B1840" t="str">
            <v>MISCELLANEOUS</v>
          </cell>
        </row>
        <row r="1841">
          <cell r="A1841" t="str">
            <v>6428308332</v>
          </cell>
          <cell r="B1841" t="str">
            <v>MISCELLANEOUS</v>
          </cell>
        </row>
        <row r="1842">
          <cell r="A1842" t="str">
            <v>6428308334</v>
          </cell>
          <cell r="B1842" t="str">
            <v>MISCELLANEOUS</v>
          </cell>
        </row>
        <row r="1843">
          <cell r="A1843" t="str">
            <v>6428444332</v>
          </cell>
          <cell r="B1843" t="str">
            <v>STAFF FUNCTION</v>
          </cell>
        </row>
        <row r="1844">
          <cell r="A1844" t="str">
            <v>6428445332</v>
          </cell>
          <cell r="B1844" t="str">
            <v>STAFF SOCIAL FUND</v>
          </cell>
        </row>
        <row r="1845">
          <cell r="A1845" t="str">
            <v>7000000</v>
          </cell>
          <cell r="B1845" t="str">
            <v>OTHER INCOME</v>
          </cell>
        </row>
        <row r="1846">
          <cell r="A1846" t="str">
            <v>7110000</v>
          </cell>
          <cell r="B1846" t="str">
            <v>FINANCIAL INCOME</v>
          </cell>
        </row>
        <row r="1847">
          <cell r="A1847" t="str">
            <v>7110100</v>
          </cell>
          <cell r="B1847" t="str">
            <v>LEASING REVENUE</v>
          </cell>
        </row>
        <row r="1848">
          <cell r="A1848" t="str">
            <v>7110200</v>
          </cell>
          <cell r="B1848" t="str">
            <v>GAIN ON EXCHANGE - REALISED</v>
          </cell>
        </row>
        <row r="1849">
          <cell r="A1849" t="str">
            <v>7110210</v>
          </cell>
          <cell r="B1849" t="str">
            <v>GAIN ON EXCHANGE - UNREALISED</v>
          </cell>
        </row>
        <row r="1850">
          <cell r="A1850" t="str">
            <v>7110400</v>
          </cell>
          <cell r="B1850" t="str">
            <v>INTEREST INCOME</v>
          </cell>
        </row>
        <row r="1851">
          <cell r="A1851" t="str">
            <v>7110900</v>
          </cell>
          <cell r="B1851" t="str">
            <v>OTHERS INCOME</v>
          </cell>
        </row>
        <row r="1852">
          <cell r="A1852" t="str">
            <v>7210000</v>
          </cell>
          <cell r="B1852" t="str">
            <v>EXTRAORDINARY INCOME</v>
          </cell>
        </row>
        <row r="1853">
          <cell r="A1853" t="str">
            <v>7210100</v>
          </cell>
          <cell r="B1853" t="str">
            <v>PROCEEDS FROM SALES OF FIXED A</v>
          </cell>
        </row>
        <row r="1854">
          <cell r="A1854" t="str">
            <v>7210200</v>
          </cell>
          <cell r="B1854" t="str">
            <v>BAD DEBTS RECOVERED</v>
          </cell>
        </row>
        <row r="1855">
          <cell r="A1855" t="str">
            <v>8000000</v>
          </cell>
          <cell r="B1855" t="str">
            <v>OTHER EXPENSES</v>
          </cell>
        </row>
        <row r="1856">
          <cell r="A1856" t="str">
            <v>8110000</v>
          </cell>
          <cell r="B1856" t="str">
            <v>FINANCIAL EXPENSES</v>
          </cell>
        </row>
        <row r="1857">
          <cell r="A1857" t="str">
            <v>8110100</v>
          </cell>
          <cell r="B1857" t="str">
            <v>LEASING EXPENSE</v>
          </cell>
        </row>
        <row r="1858">
          <cell r="A1858" t="str">
            <v>8110200</v>
          </cell>
          <cell r="B1858" t="str">
            <v>LOSS ON EXCHANGE - REALISED</v>
          </cell>
        </row>
        <row r="1859">
          <cell r="A1859" t="str">
            <v>8110210</v>
          </cell>
          <cell r="B1859" t="str">
            <v>LOSS ON EXCHANGE - UNREALISED</v>
          </cell>
        </row>
        <row r="1860">
          <cell r="A1860" t="str">
            <v>8110300</v>
          </cell>
          <cell r="B1860" t="str">
            <v>INTEREST ON BORROWINGS - HO</v>
          </cell>
        </row>
        <row r="1861">
          <cell r="A1861" t="str">
            <v>8110310</v>
          </cell>
          <cell r="B1861" t="str">
            <v>INTEREST ON BORROWINGS - BNP</v>
          </cell>
        </row>
        <row r="1862">
          <cell r="A1862" t="str">
            <v>8110900</v>
          </cell>
          <cell r="B1862" t="str">
            <v>OTHERS</v>
          </cell>
        </row>
        <row r="1863">
          <cell r="A1863" t="str">
            <v>8210000</v>
          </cell>
          <cell r="B1863" t="str">
            <v>EXTRAORDINARY EXPENSES</v>
          </cell>
        </row>
        <row r="1864">
          <cell r="A1864" t="str">
            <v>8210100</v>
          </cell>
          <cell r="B1864" t="str">
            <v>DISPOSAL OF FIXED ASSETS</v>
          </cell>
        </row>
        <row r="1865">
          <cell r="A1865" t="str">
            <v>8210200</v>
          </cell>
          <cell r="B1865" t="str">
            <v>BAD DEBTS WRITTEN OFF</v>
          </cell>
        </row>
        <row r="1866">
          <cell r="A1866" t="str">
            <v>9999999</v>
          </cell>
          <cell r="B1866" t="str">
            <v xml:space="preserve">    </v>
          </cell>
        </row>
      </sheetData>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zenarien"/>
      <sheetName val="MEE-IFRS"/>
      <sheetName val="MGE-IFRS"/>
      <sheetName val="MAE-IFRS"/>
      <sheetName val="MSE-IFRS"/>
      <sheetName val="MSL-IFRS"/>
      <sheetName val="Zellennamen"/>
      <sheetName val="Distribution"/>
      <sheetName val="DLMGE"/>
      <sheetName val="Currency"/>
      <sheetName val="DLMAE"/>
      <sheetName val="DLMSL"/>
      <sheetName val="A2Overview"/>
      <sheetName val=" IOP2002 Expats Pha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
          <cell r="M6">
            <v>0.65610859728506787</v>
          </cell>
        </row>
      </sheetData>
      <sheetData sheetId="11" refreshError="1"/>
      <sheetData sheetId="12" refreshError="1"/>
      <sheetData sheetId="13" refreshError="1"/>
      <sheetData sheetId="1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8"/>
      <sheetName val="P and L CM1"/>
      <sheetName val="Currency"/>
    </sheetNames>
    <sheetDataSet>
      <sheetData sheetId="0" refreshError="1">
        <row r="122">
          <cell r="F122" t="str">
            <v>Cambodia</v>
          </cell>
        </row>
        <row r="123">
          <cell r="F123" t="str">
            <v>Indonesia</v>
          </cell>
        </row>
        <row r="124">
          <cell r="F124" t="str">
            <v>Malaysia</v>
          </cell>
        </row>
        <row r="125">
          <cell r="F125" t="str">
            <v>Philippines</v>
          </cell>
        </row>
        <row r="126">
          <cell r="F126" t="str">
            <v>Singapore</v>
          </cell>
        </row>
        <row r="127">
          <cell r="F127" t="str">
            <v>Thailand</v>
          </cell>
        </row>
        <row r="128">
          <cell r="F128" t="str">
            <v>Vietnam</v>
          </cell>
        </row>
        <row r="129">
          <cell r="F129" t="str">
            <v>Australia</v>
          </cell>
        </row>
        <row r="130">
          <cell r="F130" t="str">
            <v>New Zealand</v>
          </cell>
        </row>
      </sheetData>
      <sheetData sheetId="1" refreshError="1"/>
      <sheetData sheetId="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Drilling"/>
      <sheetName val="FPSO"/>
      <sheetName val="Consolidation FPSOs + LNG"/>
      <sheetName val="LNG"/>
      <sheetName val="FPSO+LNG "/>
      <sheetName val="MSS"/>
      <sheetName val="CFROI + EP"/>
      <sheetName val="CFROI + EP (MSS)"/>
      <sheetName val="2008"/>
    </sheetNames>
    <sheetDataSet>
      <sheetData sheetId="0" refreshError="1">
        <row r="5">
          <cell r="C5" t="str">
            <v>April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MD Summary"/>
      <sheetName val="Summary woTMD"/>
      <sheetName val="Sheet2"/>
      <sheetName val="Gross Pay Staff"/>
      <sheetName val="Net Pay staff"/>
      <sheetName val="LHKhanh"/>
      <sheetName val="PTTVan"/>
      <sheetName val="NDKhoa"/>
      <sheetName val="VMTri"/>
      <sheetName val="NTVan"/>
      <sheetName val="DTAnh"/>
      <sheetName val="NHLong"/>
      <sheetName val="LTAnh"/>
      <sheetName val="NHNam"/>
      <sheetName val="DHAnh"/>
      <sheetName val="NHSon"/>
      <sheetName val="NHHoai"/>
      <sheetName val="HTHoa"/>
      <sheetName val="PDKhanh"/>
      <sheetName val="VCLinh"/>
      <sheetName val="TTTHang"/>
      <sheetName val="LTHMai"/>
      <sheetName val="LBCoung"/>
      <sheetName val="PMKhoi"/>
      <sheetName val="PQViet"/>
      <sheetName val="LHongKhanh"/>
      <sheetName val="PHATuan"/>
      <sheetName val="NNHung"/>
      <sheetName val="NTTan"/>
      <sheetName val="VHPhong"/>
      <sheetName val="NTrVan"/>
      <sheetName val="LHPhong"/>
      <sheetName val="LTKDuy"/>
      <sheetName val="PDCanh"/>
      <sheetName val="DQHoa"/>
      <sheetName val="NACuong"/>
      <sheetName val="NTSi"/>
      <sheetName val="PHHoan"/>
      <sheetName val="TTPLam"/>
      <sheetName val="NHHoang"/>
      <sheetName val="TVTuan"/>
      <sheetName val="DTNgan"/>
      <sheetName val="HNQuang"/>
      <sheetName val="DTTu"/>
      <sheetName val="NTDuyen"/>
      <sheetName val="NMHung"/>
      <sheetName val="NTMTr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OMO"/>
      <sheetName val="VISO"/>
      <sheetName val="Sheet1"/>
      <sheetName val="Comfort"/>
      <sheetName val="Volume"/>
      <sheetName val="NPS"/>
      <sheetName val="Raw Material Q2"/>
      <sheetName val="Raw Material Q3"/>
      <sheetName val="Raw Material Q4"/>
      <sheetName val="Packing Material"/>
      <sheetName val="Production"/>
      <sheetName val="Distribution"/>
      <sheetName val="SCO&amp;IWC"/>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1">
          <cell r="E21">
            <v>-251.21483452010438</v>
          </cell>
          <cell r="F21">
            <v>1089.9880080227529</v>
          </cell>
          <cell r="G21">
            <v>-1086.0483093974269</v>
          </cell>
          <cell r="H21">
            <v>-2424.3729613903402</v>
          </cell>
          <cell r="I21">
            <v>-414.0043456401778</v>
          </cell>
        </row>
        <row r="22">
          <cell r="E22">
            <v>1737.9902759060512</v>
          </cell>
          <cell r="F22">
            <v>3473.6520392233078</v>
          </cell>
          <cell r="G22">
            <v>-775.59358737467073</v>
          </cell>
          <cell r="H22">
            <v>9557.6620313030908</v>
          </cell>
          <cell r="I22">
            <v>3957.7634328334666</v>
          </cell>
        </row>
        <row r="23">
          <cell r="E23">
            <v>-2937.604025745356</v>
          </cell>
          <cell r="F23">
            <v>-16155.860509954098</v>
          </cell>
          <cell r="G23">
            <v>462.0114446044945</v>
          </cell>
          <cell r="H23">
            <v>738.7345643849477</v>
          </cell>
          <cell r="I23">
            <v>-1097.9057588737264</v>
          </cell>
        </row>
        <row r="24">
          <cell r="E24" t="e">
            <v>#DIV/0!</v>
          </cell>
          <cell r="F24" t="e">
            <v>#DIV/0!</v>
          </cell>
          <cell r="G24">
            <v>-174.49134644209917</v>
          </cell>
          <cell r="H24">
            <v>-10281.920558241522</v>
          </cell>
          <cell r="I24" t="e">
            <v>#DIV/0!</v>
          </cell>
        </row>
        <row r="25">
          <cell r="E25">
            <v>-2107.8010687510373</v>
          </cell>
          <cell r="F25">
            <v>2728.3174615376633</v>
          </cell>
          <cell r="G25">
            <v>-2386.2501590681686</v>
          </cell>
          <cell r="H25">
            <v>-420.93783530631322</v>
          </cell>
          <cell r="I25">
            <v>-688.35002856018775</v>
          </cell>
        </row>
        <row r="26">
          <cell r="E26" t="e">
            <v>#DIV/0!</v>
          </cell>
          <cell r="F26" t="e">
            <v>#DIV/0!</v>
          </cell>
          <cell r="G26">
            <v>-15046.732959999332</v>
          </cell>
          <cell r="H26">
            <v>-1818.3840613058117</v>
          </cell>
          <cell r="I26" t="e">
            <v>#DIV/0!</v>
          </cell>
        </row>
        <row r="27">
          <cell r="E27">
            <v>4462.4708816882121</v>
          </cell>
          <cell r="F27">
            <v>3107.1797784910323</v>
          </cell>
          <cell r="G27">
            <v>305.16765544050378</v>
          </cell>
          <cell r="H27">
            <v>3347.0436064595783</v>
          </cell>
          <cell r="I27">
            <v>2744.6241273189589</v>
          </cell>
        </row>
        <row r="28">
          <cell r="E28">
            <v>33017.374553687638</v>
          </cell>
          <cell r="F28">
            <v>35871.526401966432</v>
          </cell>
          <cell r="G28">
            <v>19205.893962644568</v>
          </cell>
          <cell r="H28">
            <v>36103.74286953931</v>
          </cell>
          <cell r="I28">
            <v>30782.059769565221</v>
          </cell>
        </row>
      </sheetData>
      <sheetData sheetId="1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L1"/>
      <sheetName val="DL2"/>
      <sheetName val="KQKD"/>
      <sheetName val="THUE"/>
      <sheetName val="TGTGT"/>
      <sheetName val="XL4Poppy"/>
      <sheetName val="#REF"/>
    </sheetNames>
    <sheetDataSet>
      <sheetData sheetId="0"/>
      <sheetData sheetId="1">
        <row r="3">
          <cell r="I3">
            <v>2000000</v>
          </cell>
          <cell r="K3" t="str">
            <v>KY1/632/133</v>
          </cell>
        </row>
        <row r="4">
          <cell r="I4">
            <v>227600000</v>
          </cell>
          <cell r="K4" t="str">
            <v>KY1/511/911</v>
          </cell>
        </row>
        <row r="5">
          <cell r="I5">
            <v>99000000</v>
          </cell>
          <cell r="K5" t="str">
            <v>KY1/511/911</v>
          </cell>
        </row>
        <row r="6">
          <cell r="I6">
            <v>400000</v>
          </cell>
          <cell r="K6" t="str">
            <v>KY1/511/521</v>
          </cell>
        </row>
        <row r="7">
          <cell r="I7">
            <v>269851487.46751332</v>
          </cell>
          <cell r="K7" t="str">
            <v>KY1/911/632</v>
          </cell>
        </row>
        <row r="8">
          <cell r="I8">
            <v>4840000</v>
          </cell>
          <cell r="K8" t="str">
            <v>KY1/911/641</v>
          </cell>
        </row>
        <row r="9">
          <cell r="I9">
            <v>1000000</v>
          </cell>
          <cell r="K9" t="str">
            <v>KY1/911/641</v>
          </cell>
        </row>
        <row r="10">
          <cell r="I10">
            <v>4000000</v>
          </cell>
          <cell r="K10" t="str">
            <v>KY1/911/641</v>
          </cell>
        </row>
        <row r="11">
          <cell r="I11">
            <v>1000000</v>
          </cell>
          <cell r="K11" t="str">
            <v>KY1/911/641</v>
          </cell>
        </row>
        <row r="12">
          <cell r="I12">
            <v>9520000</v>
          </cell>
          <cell r="K12" t="str">
            <v>KY1/911/642</v>
          </cell>
        </row>
        <row r="13">
          <cell r="I13">
            <v>1000000</v>
          </cell>
          <cell r="K13" t="str">
            <v>KY1/911/642</v>
          </cell>
        </row>
        <row r="14">
          <cell r="I14">
            <v>2000000</v>
          </cell>
          <cell r="K14" t="str">
            <v>KY1/911/642</v>
          </cell>
        </row>
        <row r="15">
          <cell r="I15">
            <v>8000000</v>
          </cell>
          <cell r="K15" t="str">
            <v>KY1/911/642</v>
          </cell>
        </row>
        <row r="16">
          <cell r="I16">
            <v>6800000</v>
          </cell>
          <cell r="K16" t="str">
            <v>KY1/911/642</v>
          </cell>
        </row>
        <row r="17">
          <cell r="I17">
            <v>7500000</v>
          </cell>
          <cell r="K17" t="str">
            <v>KY1/911/642</v>
          </cell>
        </row>
        <row r="18">
          <cell r="I18">
            <v>1002819.02</v>
          </cell>
          <cell r="K18" t="str">
            <v>KY1/711/911</v>
          </cell>
        </row>
        <row r="19">
          <cell r="I19">
            <v>4000000</v>
          </cell>
          <cell r="K19" t="str">
            <v>KY1/711/911</v>
          </cell>
        </row>
        <row r="20">
          <cell r="I20">
            <v>16091331.552486699</v>
          </cell>
          <cell r="K20" t="str">
            <v>KY1/911/421</v>
          </cell>
        </row>
      </sheetData>
      <sheetData sheetId="2">
        <row r="3">
          <cell r="B3" t="str">
            <v>TSLD</v>
          </cell>
          <cell r="E3">
            <v>0</v>
          </cell>
          <cell r="F3">
            <v>0</v>
          </cell>
          <cell r="G3">
            <v>29498900</v>
          </cell>
          <cell r="H3">
            <v>19498900</v>
          </cell>
          <cell r="I3">
            <v>29498900</v>
          </cell>
          <cell r="J3">
            <v>19498900</v>
          </cell>
        </row>
        <row r="4">
          <cell r="A4">
            <v>10</v>
          </cell>
          <cell r="B4">
            <v>1331</v>
          </cell>
          <cell r="E4">
            <v>0</v>
          </cell>
          <cell r="F4">
            <v>0</v>
          </cell>
          <cell r="G4">
            <v>19498900</v>
          </cell>
          <cell r="H4">
            <v>19498900</v>
          </cell>
          <cell r="I4">
            <v>19498900</v>
          </cell>
          <cell r="J4">
            <v>19498900</v>
          </cell>
        </row>
        <row r="5">
          <cell r="A5">
            <v>10</v>
          </cell>
          <cell r="B5">
            <v>1332</v>
          </cell>
          <cell r="E5">
            <v>0</v>
          </cell>
          <cell r="F5">
            <v>0</v>
          </cell>
          <cell r="G5">
            <v>0</v>
          </cell>
          <cell r="H5">
            <v>0</v>
          </cell>
          <cell r="I5">
            <v>0</v>
          </cell>
          <cell r="J5">
            <v>0</v>
          </cell>
        </row>
        <row r="6">
          <cell r="A6">
            <v>10</v>
          </cell>
          <cell r="B6">
            <v>1333</v>
          </cell>
          <cell r="E6">
            <v>0</v>
          </cell>
          <cell r="F6">
            <v>0</v>
          </cell>
          <cell r="G6">
            <v>10000000</v>
          </cell>
          <cell r="H6">
            <v>0</v>
          </cell>
          <cell r="I6">
            <v>10000000</v>
          </cell>
          <cell r="J6">
            <v>0</v>
          </cell>
        </row>
        <row r="7">
          <cell r="B7" t="str">
            <v>PTRA</v>
          </cell>
          <cell r="E7">
            <v>0</v>
          </cell>
          <cell r="F7">
            <v>84702794</v>
          </cell>
          <cell r="G7">
            <v>60597800</v>
          </cell>
          <cell r="H7">
            <v>22800000</v>
          </cell>
          <cell r="I7">
            <v>60597800</v>
          </cell>
          <cell r="J7">
            <v>22800000</v>
          </cell>
        </row>
        <row r="8">
          <cell r="A8">
            <v>11</v>
          </cell>
          <cell r="B8">
            <v>33311</v>
          </cell>
          <cell r="E8">
            <v>0</v>
          </cell>
          <cell r="F8">
            <v>28098900</v>
          </cell>
          <cell r="G8">
            <v>35597800</v>
          </cell>
          <cell r="H8">
            <v>22800000</v>
          </cell>
          <cell r="I8">
            <v>35597800</v>
          </cell>
          <cell r="J8">
            <v>22800000</v>
          </cell>
        </row>
        <row r="9">
          <cell r="A9">
            <v>12</v>
          </cell>
          <cell r="B9">
            <v>33312</v>
          </cell>
          <cell r="E9">
            <v>0</v>
          </cell>
          <cell r="F9">
            <v>0</v>
          </cell>
          <cell r="G9">
            <v>0</v>
          </cell>
          <cell r="H9">
            <v>0</v>
          </cell>
          <cell r="I9">
            <v>0</v>
          </cell>
          <cell r="J9">
            <v>0</v>
          </cell>
        </row>
        <row r="10">
          <cell r="A10">
            <v>11</v>
          </cell>
          <cell r="B10">
            <v>33313</v>
          </cell>
          <cell r="E10">
            <v>0</v>
          </cell>
          <cell r="F10">
            <v>0</v>
          </cell>
        </row>
        <row r="11">
          <cell r="A11">
            <v>13</v>
          </cell>
          <cell r="B11">
            <v>3332</v>
          </cell>
          <cell r="E11">
            <v>0</v>
          </cell>
          <cell r="F11">
            <v>0</v>
          </cell>
          <cell r="G11">
            <v>0</v>
          </cell>
          <cell r="H11">
            <v>0</v>
          </cell>
          <cell r="I11">
            <v>0</v>
          </cell>
          <cell r="J11">
            <v>0</v>
          </cell>
        </row>
        <row r="12">
          <cell r="A12">
            <v>14</v>
          </cell>
          <cell r="B12">
            <v>3333</v>
          </cell>
          <cell r="E12">
            <v>0</v>
          </cell>
          <cell r="F12">
            <v>24000395</v>
          </cell>
          <cell r="G12">
            <v>0</v>
          </cell>
          <cell r="H12">
            <v>0</v>
          </cell>
          <cell r="I12">
            <v>0</v>
          </cell>
          <cell r="J12">
            <v>0</v>
          </cell>
        </row>
        <row r="13">
          <cell r="A13">
            <v>15</v>
          </cell>
          <cell r="B13">
            <v>3334</v>
          </cell>
          <cell r="E13">
            <v>0</v>
          </cell>
          <cell r="F13">
            <v>30454406</v>
          </cell>
          <cell r="G13">
            <v>25000000</v>
          </cell>
          <cell r="H13">
            <v>0</v>
          </cell>
          <cell r="I13">
            <v>25000000</v>
          </cell>
          <cell r="J13">
            <v>0</v>
          </cell>
        </row>
        <row r="14">
          <cell r="A14">
            <v>16</v>
          </cell>
          <cell r="B14">
            <v>3335</v>
          </cell>
          <cell r="E14">
            <v>0</v>
          </cell>
          <cell r="F14">
            <v>0</v>
          </cell>
          <cell r="G14">
            <v>0</v>
          </cell>
          <cell r="H14">
            <v>0</v>
          </cell>
          <cell r="I14">
            <v>0</v>
          </cell>
          <cell r="J14">
            <v>0</v>
          </cell>
        </row>
        <row r="15">
          <cell r="A15">
            <v>17</v>
          </cell>
          <cell r="B15">
            <v>3336</v>
          </cell>
          <cell r="E15">
            <v>0</v>
          </cell>
          <cell r="F15">
            <v>0</v>
          </cell>
          <cell r="G15">
            <v>0</v>
          </cell>
          <cell r="H15">
            <v>0</v>
          </cell>
          <cell r="I15">
            <v>0</v>
          </cell>
          <cell r="J15">
            <v>0</v>
          </cell>
        </row>
        <row r="16">
          <cell r="A16">
            <v>18</v>
          </cell>
          <cell r="B16">
            <v>3337</v>
          </cell>
          <cell r="E16">
            <v>0</v>
          </cell>
          <cell r="F16">
            <v>0</v>
          </cell>
          <cell r="G16">
            <v>0</v>
          </cell>
          <cell r="H16">
            <v>0</v>
          </cell>
          <cell r="I16">
            <v>0</v>
          </cell>
          <cell r="J16">
            <v>0</v>
          </cell>
        </row>
        <row r="17">
          <cell r="A17">
            <v>20</v>
          </cell>
          <cell r="B17">
            <v>3338</v>
          </cell>
          <cell r="E17">
            <v>0</v>
          </cell>
          <cell r="F17">
            <v>703458</v>
          </cell>
          <cell r="G17">
            <v>0</v>
          </cell>
          <cell r="H17">
            <v>0</v>
          </cell>
          <cell r="I17">
            <v>0</v>
          </cell>
          <cell r="J17">
            <v>0</v>
          </cell>
        </row>
        <row r="18">
          <cell r="A18">
            <v>33</v>
          </cell>
          <cell r="B18">
            <v>3339</v>
          </cell>
          <cell r="E18">
            <v>0</v>
          </cell>
          <cell r="F18">
            <v>1445635</v>
          </cell>
          <cell r="G18">
            <v>0</v>
          </cell>
          <cell r="H18">
            <v>0</v>
          </cell>
          <cell r="I18">
            <v>0</v>
          </cell>
          <cell r="J18">
            <v>0</v>
          </cell>
        </row>
      </sheetData>
      <sheetData sheetId="3"/>
      <sheetData sheetId="4"/>
      <sheetData sheetId="5"/>
      <sheetData sheetId="6"/>
      <sheetData sheetId="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STK"/>
      <sheetName val="SCTCN"/>
      <sheetName val="SVBT"/>
      <sheetName val="SCTHTK"/>
      <sheetName val="SCT"/>
      <sheetName val="HTTK"/>
      <sheetName val="MHSCT"/>
      <sheetName val="LDS"/>
    </sheetNames>
    <sheetDataSet>
      <sheetData sheetId="0"/>
      <sheetData sheetId="1"/>
      <sheetData sheetId="2"/>
      <sheetData sheetId="3"/>
      <sheetData sheetId="4"/>
      <sheetData sheetId="5"/>
      <sheetData sheetId="6"/>
      <sheetData sheetId="7">
        <row r="7">
          <cell r="U7" t="str">
            <v>TSLD</v>
          </cell>
        </row>
        <row r="8">
          <cell r="U8" t="str">
            <v>TSTK</v>
          </cell>
        </row>
        <row r="9">
          <cell r="U9" t="str">
            <v>TSCD</v>
          </cell>
        </row>
        <row r="10">
          <cell r="U10" t="str">
            <v>PTRA</v>
          </cell>
        </row>
        <row r="11">
          <cell r="U11" t="str">
            <v>NVKD</v>
          </cell>
        </row>
        <row r="12">
          <cell r="U12" t="str">
            <v>DTHU</v>
          </cell>
        </row>
        <row r="13">
          <cell r="U13" t="str">
            <v>CPHI</v>
          </cell>
        </row>
        <row r="14">
          <cell r="U14" t="str">
            <v>TNHD</v>
          </cell>
        </row>
        <row r="15">
          <cell r="U15" t="str">
            <v>CPHD</v>
          </cell>
        </row>
        <row r="16">
          <cell r="U16" t="str">
            <v>KQKD</v>
          </cell>
        </row>
        <row r="17">
          <cell r="U17" t="str">
            <v>TSNB</v>
          </cell>
        </row>
      </sheetData>
      <sheetData sheetId="8"/>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2 P&amp;L"/>
      <sheetName val="FC2 Sales"/>
      <sheetName val="FC2 Adv"/>
      <sheetName val="FC2 Promo"/>
      <sheetName val="FC2 A&amp;P"/>
      <sheetName val="Plan P&amp;L"/>
      <sheetName val="Plan Sales"/>
      <sheetName val="Plan Adv"/>
      <sheetName val="Plan Promo"/>
      <sheetName val="Plan A&amp;P"/>
      <sheetName val="Plan GM"/>
      <sheetName val="Plan BAF"/>
      <sheetName val="Plan CGS"/>
      <sheetName val="Plan Contribution"/>
      <sheetName val="TM1 FC2"/>
      <sheetName val="TM1 Adv"/>
      <sheetName val="TM1 Promo"/>
      <sheetName val="TM1 A&amp;P"/>
      <sheetName val="TM1Plan"/>
      <sheetName val="TM1 Adv Plan"/>
      <sheetName val="TM1 Promo Plan"/>
      <sheetName val="TM1 A&amp;P Plan"/>
      <sheetName val="TM1 GM Plan"/>
      <sheetName val="TM1 Contrib Plan"/>
      <sheetName val="Rolling F'Cast P&amp;L"/>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t="str">
            <v xml:space="preserve"> 4813 INTERNATIONAL (CH)                </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 Evolution"/>
      <sheetName val="Sales Evolution"/>
      <sheetName val="YTD YTG Slide"/>
      <sheetName val="FC1 Slide"/>
      <sheetName val="FC2 P&amp;L"/>
      <sheetName val="FC2 Sales"/>
      <sheetName val="FC2 Gross Margin"/>
      <sheetName val="FC2 Adv"/>
      <sheetName val="FC2 Promo"/>
      <sheetName val="FC2 A&amp;P"/>
      <sheetName val="FC2 Brand Contr"/>
      <sheetName val="2008 FY Summary"/>
      <sheetName val="2009 FY Summary"/>
      <sheetName val="2010 FY Summary"/>
      <sheetName val="Plan P&amp;L"/>
      <sheetName val="Plan Sales"/>
      <sheetName val="Plan Adv"/>
      <sheetName val="Plan Promo"/>
      <sheetName val="Plan A&amp;P"/>
      <sheetName val="Plan GM"/>
      <sheetName val="Plan Contribution"/>
      <sheetName val="TM1Plan"/>
      <sheetName val="TM1 Adv Plan"/>
      <sheetName val="TM1 Promo Plan"/>
      <sheetName val="TM1 A&amp;P Plan"/>
      <sheetName val="TM1 GM Plan"/>
      <sheetName val="TM1 Contrib Plan"/>
      <sheetName val="TM1 P&amp;L"/>
      <sheetName val="TM1 Sales"/>
      <sheetName val="TM1 CGS"/>
      <sheetName val="TM1 GM%"/>
      <sheetName val="TM1 Adv"/>
      <sheetName val="TM1 Promo"/>
      <sheetName val="TM1 A&amp;P"/>
      <sheetName val="TM1 Brand Contr"/>
      <sheetName val="Insight"/>
      <sheetName val="TM1 F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Graphs"/>
      <sheetName val="TF1 +TF2"/>
      <sheetName val="Text"/>
      <sheetName val="Table"/>
      <sheetName val="Table_LTA"/>
      <sheetName val="Table_MTC"/>
      <sheetName val="Table_GRA"/>
      <sheetName val="Data Safety"/>
      <sheetName val="Data Safety_SG"/>
      <sheetName val="12monthLTR"/>
      <sheetName val="12monthMTR"/>
      <sheetName val="DataGraphs"/>
      <sheetName val="Lookup"/>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AA5" t="str">
            <v>January</v>
          </cell>
          <cell r="AB5" t="str">
            <v>February</v>
          </cell>
          <cell r="AC5" t="str">
            <v>March</v>
          </cell>
          <cell r="AD5" t="str">
            <v>April</v>
          </cell>
          <cell r="AE5" t="str">
            <v>May</v>
          </cell>
          <cell r="AF5" t="str">
            <v>June</v>
          </cell>
          <cell r="AG5" t="str">
            <v>July</v>
          </cell>
          <cell r="AH5" t="str">
            <v>August</v>
          </cell>
          <cell r="AI5" t="str">
            <v>September</v>
          </cell>
          <cell r="AJ5" t="str">
            <v>October</v>
          </cell>
          <cell r="AK5" t="str">
            <v>November</v>
          </cell>
          <cell r="AL5" t="str">
            <v>December</v>
          </cell>
        </row>
        <row r="6">
          <cell r="AA6">
            <v>1</v>
          </cell>
          <cell r="AB6">
            <v>2</v>
          </cell>
          <cell r="AC6">
            <v>3</v>
          </cell>
          <cell r="AD6">
            <v>4</v>
          </cell>
          <cell r="AE6">
            <v>5</v>
          </cell>
          <cell r="AF6">
            <v>6</v>
          </cell>
          <cell r="AG6">
            <v>7</v>
          </cell>
          <cell r="AH6">
            <v>8</v>
          </cell>
          <cell r="AI6">
            <v>9</v>
          </cell>
          <cell r="AJ6">
            <v>10</v>
          </cell>
          <cell r="AK6">
            <v>11</v>
          </cell>
          <cell r="AL6">
            <v>12</v>
          </cell>
        </row>
        <row r="9">
          <cell r="AA9">
            <v>3.5</v>
          </cell>
          <cell r="AB9">
            <v>3.6</v>
          </cell>
          <cell r="AC9">
            <v>3.6698711556105148</v>
          </cell>
          <cell r="AD9">
            <v>3.4005535784895216</v>
          </cell>
          <cell r="AE9">
            <v>3.8567493112947662</v>
          </cell>
          <cell r="AF9">
            <v>3.7472773687867411</v>
          </cell>
          <cell r="AG9">
            <v>3.871647153565013</v>
          </cell>
          <cell r="AH9">
            <v>3.8189059224216542</v>
          </cell>
          <cell r="AI9">
            <v>3.7363390104928857</v>
          </cell>
          <cell r="AJ9">
            <v>3.5135662697638104</v>
          </cell>
          <cell r="AK9">
            <v>3.5798222540428646</v>
          </cell>
          <cell r="AL9">
            <v>3.8065329621963695</v>
          </cell>
        </row>
        <row r="10">
          <cell r="AA10">
            <v>3.5</v>
          </cell>
          <cell r="AB10">
            <v>3.6</v>
          </cell>
          <cell r="AC10">
            <v>3.6698711556105148</v>
          </cell>
          <cell r="AD10">
            <v>3.4005535784895216</v>
          </cell>
          <cell r="AE10">
            <v>3.8567493112947662</v>
          </cell>
          <cell r="AF10">
            <v>3.7472773687867411</v>
          </cell>
          <cell r="AG10">
            <v>3.871647153565013</v>
          </cell>
          <cell r="AH10">
            <v>3.8189059224216542</v>
          </cell>
          <cell r="AI10">
            <v>3.7363390104928857</v>
          </cell>
          <cell r="AJ10">
            <v>3.5135662697638104</v>
          </cell>
          <cell r="AK10">
            <v>3.5798222540428646</v>
          </cell>
          <cell r="AL10">
            <v>3.8065329621963695</v>
          </cell>
        </row>
        <row r="13">
          <cell r="AA13">
            <v>3.5</v>
          </cell>
          <cell r="AB13">
            <v>3.6</v>
          </cell>
          <cell r="AC13">
            <v>3.6698711556105148</v>
          </cell>
          <cell r="AD13">
            <v>3.4005535784895216</v>
          </cell>
          <cell r="AE13">
            <v>3.8567493112947662</v>
          </cell>
          <cell r="AF13">
            <v>3.7472773687867411</v>
          </cell>
          <cell r="AG13">
            <v>3.871647153565013</v>
          </cell>
          <cell r="AH13">
            <v>3.8189059224216542</v>
          </cell>
          <cell r="AI13">
            <v>3.7363390104928857</v>
          </cell>
          <cell r="AJ13">
            <v>3.5135662697638104</v>
          </cell>
          <cell r="AK13">
            <v>3.5798222540428646</v>
          </cell>
          <cell r="AL13">
            <v>3.8065329621963695</v>
          </cell>
        </row>
        <row r="14">
          <cell r="AA14">
            <v>4.4000000000000004</v>
          </cell>
          <cell r="AB14">
            <v>4.3</v>
          </cell>
          <cell r="AC14">
            <v>4.5271629778672038</v>
          </cell>
          <cell r="AD14">
            <v>4.4340436014287476</v>
          </cell>
          <cell r="AE14">
            <v>4.6683046683046685</v>
          </cell>
          <cell r="AF14">
            <v>4.5161605311981257</v>
          </cell>
          <cell r="AG14">
            <v>4.8315597482757378</v>
          </cell>
          <cell r="AH14">
            <v>4.8547224312449933</v>
          </cell>
          <cell r="AI14">
            <v>4.8392170146870237</v>
          </cell>
          <cell r="AJ14">
            <v>4.602434445588325</v>
          </cell>
          <cell r="AK14">
            <v>4.4830552627433873</v>
          </cell>
          <cell r="AL14">
            <v>4.5861041045631739</v>
          </cell>
        </row>
        <row r="15">
          <cell r="AA15">
            <v>2</v>
          </cell>
          <cell r="AB15">
            <v>2.4</v>
          </cell>
          <cell r="AC15">
            <v>2.4449877750611249</v>
          </cell>
          <cell r="AD15">
            <v>1.4677103718199609</v>
          </cell>
          <cell r="AE15">
            <v>1.4619883040935671</v>
          </cell>
          <cell r="AF15">
            <v>1.4556040756914119</v>
          </cell>
          <cell r="AG15">
            <v>0.96758587324625056</v>
          </cell>
          <cell r="AH15">
            <v>0.96618357487922701</v>
          </cell>
          <cell r="AI15">
            <v>0.96805421103581801</v>
          </cell>
          <cell r="AJ15">
            <v>0.49875311720698251</v>
          </cell>
          <cell r="AK15">
            <v>0.99601593625498008</v>
          </cell>
          <cell r="AL15">
            <v>1.1648223645894002</v>
          </cell>
        </row>
        <row r="16">
          <cell r="AA16">
            <v>2.2000000000000002</v>
          </cell>
          <cell r="AB16">
            <v>2.7</v>
          </cell>
          <cell r="AC16">
            <v>2.164970772894566</v>
          </cell>
          <cell r="AD16">
            <v>1.7072129748186087</v>
          </cell>
          <cell r="AE16">
            <v>3.3898305084745761</v>
          </cell>
          <cell r="AF16">
            <v>3.3229491173416408</v>
          </cell>
          <cell r="AG16">
            <v>3.28879753340185</v>
          </cell>
          <cell r="AH16">
            <v>2.9307096504082062</v>
          </cell>
          <cell r="AI16">
            <v>2.5199496010079798</v>
          </cell>
          <cell r="AJ16">
            <v>2.4844720496894412</v>
          </cell>
          <cell r="AK16">
            <v>2.8461069323033139</v>
          </cell>
          <cell r="AL16">
            <v>3.2323232323232323</v>
          </cell>
        </row>
        <row r="19">
          <cell r="AA19">
            <v>7.8</v>
          </cell>
          <cell r="AB19">
            <v>7.8</v>
          </cell>
          <cell r="AC19">
            <v>7.3</v>
          </cell>
          <cell r="AD19">
            <v>6.1</v>
          </cell>
          <cell r="AE19">
            <v>8.1</v>
          </cell>
          <cell r="AF19">
            <v>8</v>
          </cell>
          <cell r="AG19">
            <v>7.8</v>
          </cell>
          <cell r="AH19">
            <v>8.6</v>
          </cell>
          <cell r="AI19">
            <v>8.6</v>
          </cell>
          <cell r="AJ19">
            <v>8.1</v>
          </cell>
          <cell r="AK19">
            <v>7.1</v>
          </cell>
          <cell r="AL19">
            <v>6</v>
          </cell>
        </row>
        <row r="20">
          <cell r="AA20">
            <v>2.1</v>
          </cell>
          <cell r="AB20">
            <v>4.0999999999999996</v>
          </cell>
          <cell r="AC20">
            <v>2.0661157024793391</v>
          </cell>
          <cell r="AD20">
            <v>2.1186440677966103</v>
          </cell>
          <cell r="AE20">
            <v>4.2372881355932206</v>
          </cell>
          <cell r="AF20">
            <v>4.1322314049586781</v>
          </cell>
          <cell r="AG20">
            <v>6.1099796334012222</v>
          </cell>
          <cell r="AH20">
            <v>6.1728395061728394</v>
          </cell>
          <cell r="AI20">
            <v>6.2893081761006293</v>
          </cell>
          <cell r="AJ20">
            <v>6.1475409836065573</v>
          </cell>
          <cell r="AK20">
            <v>6.1475409836065573</v>
          </cell>
          <cell r="AL20">
            <v>6.224066390041493</v>
          </cell>
        </row>
        <row r="21">
          <cell r="AA21">
            <v>2.2000000000000002</v>
          </cell>
          <cell r="AB21">
            <v>2.9</v>
          </cell>
          <cell r="AC21">
            <v>3</v>
          </cell>
          <cell r="AD21">
            <v>2.2000000000000002</v>
          </cell>
          <cell r="AE21">
            <v>2.2000000000000002</v>
          </cell>
          <cell r="AF21">
            <v>2.2000000000000002</v>
          </cell>
          <cell r="AG21">
            <v>1.5</v>
          </cell>
          <cell r="AH21">
            <v>1.5</v>
          </cell>
          <cell r="AI21">
            <v>1.5</v>
          </cell>
          <cell r="AJ21">
            <v>0.7</v>
          </cell>
          <cell r="AK21">
            <v>0.8</v>
          </cell>
          <cell r="AL21">
            <v>0.8</v>
          </cell>
        </row>
        <row r="22">
          <cell r="AA22">
            <v>7.2</v>
          </cell>
          <cell r="AB22">
            <v>7.2</v>
          </cell>
          <cell r="AC22">
            <v>7.2</v>
          </cell>
          <cell r="AD22">
            <v>7.2</v>
          </cell>
          <cell r="AE22">
            <v>7</v>
          </cell>
          <cell r="AF22">
            <v>3.5</v>
          </cell>
          <cell r="AG22">
            <v>0</v>
          </cell>
          <cell r="AH22">
            <v>0</v>
          </cell>
          <cell r="AI22">
            <v>0</v>
          </cell>
          <cell r="AJ22">
            <v>0</v>
          </cell>
          <cell r="AK22">
            <v>0</v>
          </cell>
          <cell r="AL22">
            <v>0</v>
          </cell>
        </row>
        <row r="23">
          <cell r="AJ23">
            <v>0</v>
          </cell>
        </row>
        <row r="24">
          <cell r="AA24">
            <v>3.5</v>
          </cell>
          <cell r="AB24">
            <v>3.6</v>
          </cell>
          <cell r="AC24">
            <v>3.6698711556105148</v>
          </cell>
          <cell r="AD24">
            <v>3.4005535784895216</v>
          </cell>
          <cell r="AE24">
            <v>3.8567493112947662</v>
          </cell>
          <cell r="AF24">
            <v>3.7472773687867411</v>
          </cell>
          <cell r="AG24">
            <v>3.871647153565013</v>
          </cell>
          <cell r="AH24">
            <v>3.8189059224216542</v>
          </cell>
          <cell r="AI24">
            <v>3.7363390104928857</v>
          </cell>
          <cell r="AJ24">
            <v>3.5135662697638104</v>
          </cell>
          <cell r="AK24">
            <v>3.5798222540428646</v>
          </cell>
          <cell r="AL24">
            <v>3.8065329621963695</v>
          </cell>
        </row>
        <row r="27">
          <cell r="AA27">
            <v>9.9</v>
          </cell>
          <cell r="AB27">
            <v>10.4</v>
          </cell>
          <cell r="AC27">
            <v>8.8000000000000007</v>
          </cell>
          <cell r="AD27">
            <v>9.1</v>
          </cell>
          <cell r="AE27">
            <v>8.1</v>
          </cell>
          <cell r="AF27">
            <v>6.54</v>
          </cell>
          <cell r="AG27">
            <v>6.9</v>
          </cell>
          <cell r="AH27">
            <v>7.1</v>
          </cell>
          <cell r="AI27">
            <v>6.1</v>
          </cell>
          <cell r="AJ27">
            <v>6.6</v>
          </cell>
          <cell r="AK27">
            <v>6.6</v>
          </cell>
          <cell r="AL27">
            <v>6</v>
          </cell>
        </row>
        <row r="28">
          <cell r="AA28">
            <v>2.1</v>
          </cell>
          <cell r="AB28">
            <v>4.0999999999999996</v>
          </cell>
          <cell r="AC28">
            <v>6.1983471074380168</v>
          </cell>
          <cell r="AD28">
            <v>8.4745762711864412</v>
          </cell>
          <cell r="AE28">
            <v>10.59322033898305</v>
          </cell>
          <cell r="AF28">
            <v>10.330578512396695</v>
          </cell>
          <cell r="AG28">
            <v>10.183299389002038</v>
          </cell>
          <cell r="AH28">
            <v>10.2880658436214</v>
          </cell>
          <cell r="AI28">
            <v>8.3857442348008391</v>
          </cell>
          <cell r="AJ28">
            <v>8.1967213114754109</v>
          </cell>
          <cell r="AK28">
            <v>8.1967213114754109</v>
          </cell>
          <cell r="AL28">
            <v>8.2987551867219924</v>
          </cell>
        </row>
        <row r="29">
          <cell r="AA29">
            <v>7.3</v>
          </cell>
          <cell r="AB29">
            <v>8.8000000000000007</v>
          </cell>
          <cell r="AC29">
            <v>8.9</v>
          </cell>
          <cell r="AD29">
            <v>5.9</v>
          </cell>
          <cell r="AE29">
            <v>5.9</v>
          </cell>
          <cell r="AF29">
            <v>8.1</v>
          </cell>
          <cell r="AG29">
            <v>8.1</v>
          </cell>
          <cell r="AH29">
            <v>9.5</v>
          </cell>
          <cell r="AI29">
            <v>9.5</v>
          </cell>
          <cell r="AJ29">
            <v>9.1</v>
          </cell>
          <cell r="AK29">
            <v>8.3000000000000007</v>
          </cell>
          <cell r="AL29">
            <v>9</v>
          </cell>
        </row>
        <row r="30">
          <cell r="AA30">
            <v>3.6</v>
          </cell>
          <cell r="AB30">
            <v>3.6</v>
          </cell>
          <cell r="AC30">
            <v>3.6</v>
          </cell>
          <cell r="AD30">
            <v>3.6</v>
          </cell>
          <cell r="AE30">
            <v>3.5</v>
          </cell>
          <cell r="AF30">
            <v>3.5</v>
          </cell>
          <cell r="AG30">
            <v>3.3</v>
          </cell>
          <cell r="AH30">
            <v>3.3</v>
          </cell>
          <cell r="AI30">
            <v>3.5</v>
          </cell>
          <cell r="AJ30">
            <v>6.8</v>
          </cell>
          <cell r="AK30">
            <v>6.8</v>
          </cell>
          <cell r="AL30">
            <v>3.4</v>
          </cell>
        </row>
        <row r="31">
          <cell r="AJ31">
            <v>0</v>
          </cell>
        </row>
        <row r="32">
          <cell r="AA32">
            <v>3.9</v>
          </cell>
          <cell r="AB32">
            <v>4.2</v>
          </cell>
          <cell r="AC32">
            <v>4.0687701942638315</v>
          </cell>
          <cell r="AD32">
            <v>4.0332147093712925</v>
          </cell>
          <cell r="AE32">
            <v>4.0928768201495478</v>
          </cell>
          <cell r="AF32">
            <v>4.6840967109834262</v>
          </cell>
          <cell r="AG32">
            <v>4.5685436412067153</v>
          </cell>
          <cell r="AH32">
            <v>4.5203376224582845</v>
          </cell>
          <cell r="AI32">
            <v>4.4369025749603024</v>
          </cell>
          <cell r="AJ32">
            <v>4.3724380245949641</v>
          </cell>
          <cell r="AK32">
            <v>4.5915111519245437</v>
          </cell>
          <cell r="AL32">
            <v>4.3616523525166739</v>
          </cell>
        </row>
        <row r="35">
          <cell r="AA35">
            <v>17.7</v>
          </cell>
          <cell r="AB35">
            <v>18.2</v>
          </cell>
          <cell r="AC35">
            <v>16.100000000000001</v>
          </cell>
          <cell r="AD35">
            <v>15.2</v>
          </cell>
          <cell r="AE35">
            <v>16.2</v>
          </cell>
          <cell r="AF35">
            <v>14.54</v>
          </cell>
          <cell r="AG35">
            <v>14.7</v>
          </cell>
          <cell r="AH35">
            <v>15.7</v>
          </cell>
          <cell r="AI35">
            <v>14.7</v>
          </cell>
          <cell r="AJ35">
            <v>14.7</v>
          </cell>
          <cell r="AK35">
            <v>13.7</v>
          </cell>
          <cell r="AL35">
            <v>12</v>
          </cell>
        </row>
        <row r="36">
          <cell r="AA36">
            <v>4.2</v>
          </cell>
          <cell r="AB36">
            <v>8.1999999999999993</v>
          </cell>
          <cell r="AC36">
            <v>8.2644628099173563</v>
          </cell>
          <cell r="AD36">
            <v>10.593220338983052</v>
          </cell>
          <cell r="AE36">
            <v>14.83050847457627</v>
          </cell>
          <cell r="AF36">
            <v>14.462809917355372</v>
          </cell>
          <cell r="AG36">
            <v>16.293279022403262</v>
          </cell>
          <cell r="AH36">
            <v>16.460905349794238</v>
          </cell>
          <cell r="AI36">
            <v>14.675052410901468</v>
          </cell>
          <cell r="AJ36">
            <v>14.344262295081968</v>
          </cell>
          <cell r="AK36">
            <v>14.344262295081968</v>
          </cell>
          <cell r="AL36">
            <v>14.522821576763485</v>
          </cell>
        </row>
        <row r="37">
          <cell r="AA37">
            <v>9.5</v>
          </cell>
          <cell r="AB37">
            <v>11.7</v>
          </cell>
          <cell r="AC37">
            <v>11.9</v>
          </cell>
          <cell r="AD37">
            <v>8.1</v>
          </cell>
          <cell r="AE37">
            <v>8.1</v>
          </cell>
          <cell r="AF37">
            <v>10.3</v>
          </cell>
          <cell r="AG37">
            <v>9.6</v>
          </cell>
          <cell r="AH37">
            <v>11</v>
          </cell>
          <cell r="AI37">
            <v>11</v>
          </cell>
          <cell r="AJ37">
            <v>9.8000000000000007</v>
          </cell>
          <cell r="AK37">
            <v>9.1</v>
          </cell>
          <cell r="AL37">
            <v>9.8000000000000007</v>
          </cell>
        </row>
        <row r="38">
          <cell r="AA38">
            <v>10.8</v>
          </cell>
          <cell r="AB38">
            <v>10.8</v>
          </cell>
          <cell r="AC38">
            <v>10.8</v>
          </cell>
          <cell r="AD38">
            <v>10.8</v>
          </cell>
          <cell r="AE38">
            <v>10.5</v>
          </cell>
          <cell r="AF38">
            <v>7</v>
          </cell>
          <cell r="AG38">
            <v>3.3</v>
          </cell>
          <cell r="AH38">
            <v>3.3</v>
          </cell>
          <cell r="AI38">
            <v>3.5</v>
          </cell>
          <cell r="AJ38">
            <v>6.8</v>
          </cell>
          <cell r="AK38">
            <v>6.8</v>
          </cell>
          <cell r="AL38">
            <v>3.4</v>
          </cell>
        </row>
        <row r="39">
          <cell r="AJ39">
            <v>0</v>
          </cell>
        </row>
        <row r="40">
          <cell r="AA40">
            <v>7.4</v>
          </cell>
          <cell r="AB40">
            <v>7.8</v>
          </cell>
          <cell r="AC40">
            <v>7.7386413498743458</v>
          </cell>
          <cell r="AD40">
            <v>7.433768287860814</v>
          </cell>
          <cell r="AE40">
            <v>7.9496261314443135</v>
          </cell>
          <cell r="AF40">
            <v>8.4313740797701673</v>
          </cell>
          <cell r="AG40">
            <v>8.4401907947717287</v>
          </cell>
          <cell r="AH40">
            <v>8.3392435448799382</v>
          </cell>
          <cell r="AI40">
            <v>8.1732415854531872</v>
          </cell>
          <cell r="AJ40">
            <v>7.8860042943587745</v>
          </cell>
          <cell r="AK40">
            <v>8.1713334059674079</v>
          </cell>
          <cell r="AL40">
            <v>8.1681853147130425</v>
          </cell>
        </row>
      </sheetData>
      <sheetData sheetId="13" refreshError="1">
        <row r="1">
          <cell r="A1" t="str">
            <v>Period</v>
          </cell>
          <cell r="B1">
            <v>1</v>
          </cell>
          <cell r="C1">
            <v>2</v>
          </cell>
          <cell r="D1">
            <v>3</v>
          </cell>
          <cell r="E1">
            <v>4</v>
          </cell>
          <cell r="F1">
            <v>5</v>
          </cell>
          <cell r="G1">
            <v>6</v>
          </cell>
          <cell r="H1">
            <v>7</v>
          </cell>
          <cell r="I1">
            <v>8</v>
          </cell>
          <cell r="J1">
            <v>9</v>
          </cell>
          <cell r="K1">
            <v>10</v>
          </cell>
          <cell r="L1">
            <v>11</v>
          </cell>
          <cell r="M1">
            <v>12</v>
          </cell>
        </row>
        <row r="2">
          <cell r="A2">
            <v>1</v>
          </cell>
          <cell r="B2">
            <v>2</v>
          </cell>
          <cell r="C2">
            <v>3</v>
          </cell>
          <cell r="D2">
            <v>4</v>
          </cell>
          <cell r="E2">
            <v>5</v>
          </cell>
          <cell r="F2">
            <v>6</v>
          </cell>
          <cell r="G2">
            <v>7</v>
          </cell>
          <cell r="H2">
            <v>8</v>
          </cell>
          <cell r="I2">
            <v>9</v>
          </cell>
          <cell r="J2">
            <v>10</v>
          </cell>
          <cell r="K2">
            <v>11</v>
          </cell>
          <cell r="L2">
            <v>12</v>
          </cell>
          <cell r="M2">
            <v>1</v>
          </cell>
        </row>
        <row r="3">
          <cell r="A3">
            <v>2</v>
          </cell>
          <cell r="B3">
            <v>3</v>
          </cell>
          <cell r="C3">
            <v>4</v>
          </cell>
          <cell r="D3">
            <v>5</v>
          </cell>
          <cell r="E3">
            <v>6</v>
          </cell>
          <cell r="F3">
            <v>7</v>
          </cell>
          <cell r="G3">
            <v>8</v>
          </cell>
          <cell r="H3">
            <v>9</v>
          </cell>
          <cell r="I3">
            <v>10</v>
          </cell>
          <cell r="J3">
            <v>11</v>
          </cell>
          <cell r="K3">
            <v>12</v>
          </cell>
          <cell r="L3">
            <v>1</v>
          </cell>
          <cell r="M3">
            <v>2</v>
          </cell>
        </row>
        <row r="4">
          <cell r="A4">
            <v>3</v>
          </cell>
          <cell r="B4">
            <v>4</v>
          </cell>
          <cell r="C4">
            <v>5</v>
          </cell>
          <cell r="D4">
            <v>6</v>
          </cell>
          <cell r="E4">
            <v>7</v>
          </cell>
          <cell r="F4">
            <v>8</v>
          </cell>
          <cell r="G4">
            <v>9</v>
          </cell>
          <cell r="H4">
            <v>10</v>
          </cell>
          <cell r="I4">
            <v>11</v>
          </cell>
          <cell r="J4">
            <v>12</v>
          </cell>
          <cell r="K4">
            <v>1</v>
          </cell>
          <cell r="L4">
            <v>2</v>
          </cell>
          <cell r="M4">
            <v>3</v>
          </cell>
        </row>
        <row r="5">
          <cell r="A5">
            <v>4</v>
          </cell>
          <cell r="B5">
            <v>5</v>
          </cell>
          <cell r="C5">
            <v>6</v>
          </cell>
          <cell r="D5">
            <v>7</v>
          </cell>
          <cell r="E5">
            <v>8</v>
          </cell>
          <cell r="F5">
            <v>9</v>
          </cell>
          <cell r="G5">
            <v>10</v>
          </cell>
          <cell r="H5">
            <v>11</v>
          </cell>
          <cell r="I5">
            <v>12</v>
          </cell>
          <cell r="J5">
            <v>1</v>
          </cell>
          <cell r="K5">
            <v>2</v>
          </cell>
          <cell r="L5">
            <v>3</v>
          </cell>
          <cell r="M5">
            <v>4</v>
          </cell>
        </row>
        <row r="6">
          <cell r="A6">
            <v>5</v>
          </cell>
          <cell r="B6">
            <v>6</v>
          </cell>
          <cell r="C6">
            <v>7</v>
          </cell>
          <cell r="D6">
            <v>8</v>
          </cell>
          <cell r="E6">
            <v>9</v>
          </cell>
          <cell r="F6">
            <v>10</v>
          </cell>
          <cell r="G6">
            <v>11</v>
          </cell>
          <cell r="H6">
            <v>12</v>
          </cell>
          <cell r="I6">
            <v>1</v>
          </cell>
          <cell r="J6">
            <v>2</v>
          </cell>
          <cell r="K6">
            <v>3</v>
          </cell>
          <cell r="L6">
            <v>4</v>
          </cell>
          <cell r="M6">
            <v>5</v>
          </cell>
        </row>
        <row r="7">
          <cell r="A7">
            <v>6</v>
          </cell>
          <cell r="B7">
            <v>7</v>
          </cell>
          <cell r="C7">
            <v>8</v>
          </cell>
          <cell r="D7">
            <v>9</v>
          </cell>
          <cell r="E7">
            <v>10</v>
          </cell>
          <cell r="F7">
            <v>11</v>
          </cell>
          <cell r="G7">
            <v>12</v>
          </cell>
          <cell r="H7">
            <v>1</v>
          </cell>
          <cell r="I7">
            <v>2</v>
          </cell>
          <cell r="J7">
            <v>3</v>
          </cell>
          <cell r="K7">
            <v>4</v>
          </cell>
          <cell r="L7">
            <v>5</v>
          </cell>
          <cell r="M7">
            <v>6</v>
          </cell>
        </row>
        <row r="8">
          <cell r="A8">
            <v>7</v>
          </cell>
          <cell r="B8">
            <v>8</v>
          </cell>
          <cell r="C8">
            <v>9</v>
          </cell>
          <cell r="D8">
            <v>10</v>
          </cell>
          <cell r="E8">
            <v>11</v>
          </cell>
          <cell r="F8">
            <v>12</v>
          </cell>
          <cell r="G8">
            <v>1</v>
          </cell>
          <cell r="H8">
            <v>2</v>
          </cell>
          <cell r="I8">
            <v>3</v>
          </cell>
          <cell r="J8">
            <v>4</v>
          </cell>
          <cell r="K8">
            <v>5</v>
          </cell>
          <cell r="L8">
            <v>6</v>
          </cell>
          <cell r="M8">
            <v>7</v>
          </cell>
        </row>
        <row r="9">
          <cell r="A9">
            <v>8</v>
          </cell>
          <cell r="B9">
            <v>9</v>
          </cell>
          <cell r="C9">
            <v>10</v>
          </cell>
          <cell r="D9">
            <v>11</v>
          </cell>
          <cell r="E9">
            <v>12</v>
          </cell>
          <cell r="F9">
            <v>1</v>
          </cell>
          <cell r="G9">
            <v>2</v>
          </cell>
          <cell r="H9">
            <v>3</v>
          </cell>
          <cell r="I9">
            <v>4</v>
          </cell>
          <cell r="J9">
            <v>5</v>
          </cell>
          <cell r="K9">
            <v>6</v>
          </cell>
          <cell r="L9">
            <v>7</v>
          </cell>
          <cell r="M9">
            <v>8</v>
          </cell>
        </row>
        <row r="10">
          <cell r="A10">
            <v>9</v>
          </cell>
          <cell r="B10">
            <v>10</v>
          </cell>
          <cell r="C10">
            <v>11</v>
          </cell>
          <cell r="D10">
            <v>12</v>
          </cell>
          <cell r="E10">
            <v>1</v>
          </cell>
          <cell r="F10">
            <v>2</v>
          </cell>
          <cell r="G10">
            <v>3</v>
          </cell>
          <cell r="H10">
            <v>4</v>
          </cell>
          <cell r="I10">
            <v>5</v>
          </cell>
          <cell r="J10">
            <v>6</v>
          </cell>
          <cell r="K10">
            <v>7</v>
          </cell>
          <cell r="L10">
            <v>8</v>
          </cell>
          <cell r="M10">
            <v>9</v>
          </cell>
        </row>
        <row r="11">
          <cell r="A11">
            <v>10</v>
          </cell>
          <cell r="B11">
            <v>11</v>
          </cell>
          <cell r="C11">
            <v>12</v>
          </cell>
          <cell r="D11">
            <v>1</v>
          </cell>
          <cell r="E11">
            <v>2</v>
          </cell>
          <cell r="F11">
            <v>3</v>
          </cell>
          <cell r="G11">
            <v>4</v>
          </cell>
          <cell r="H11">
            <v>5</v>
          </cell>
          <cell r="I11">
            <v>6</v>
          </cell>
          <cell r="J11">
            <v>7</v>
          </cell>
          <cell r="K11">
            <v>8</v>
          </cell>
          <cell r="L11">
            <v>9</v>
          </cell>
          <cell r="M11">
            <v>10</v>
          </cell>
        </row>
        <row r="12">
          <cell r="A12">
            <v>11</v>
          </cell>
          <cell r="B12">
            <v>12</v>
          </cell>
          <cell r="C12">
            <v>1</v>
          </cell>
          <cell r="D12">
            <v>2</v>
          </cell>
          <cell r="E12">
            <v>3</v>
          </cell>
          <cell r="F12">
            <v>4</v>
          </cell>
          <cell r="G12">
            <v>5</v>
          </cell>
          <cell r="H12">
            <v>6</v>
          </cell>
          <cell r="I12">
            <v>7</v>
          </cell>
          <cell r="J12">
            <v>8</v>
          </cell>
          <cell r="K12">
            <v>9</v>
          </cell>
          <cell r="L12">
            <v>10</v>
          </cell>
          <cell r="M12">
            <v>11</v>
          </cell>
        </row>
        <row r="13">
          <cell r="A13">
            <v>12</v>
          </cell>
          <cell r="B13">
            <v>1</v>
          </cell>
          <cell r="C13">
            <v>2</v>
          </cell>
          <cell r="D13">
            <v>3</v>
          </cell>
          <cell r="E13">
            <v>4</v>
          </cell>
          <cell r="F13">
            <v>5</v>
          </cell>
          <cell r="G13">
            <v>6</v>
          </cell>
          <cell r="H13">
            <v>7</v>
          </cell>
          <cell r="I13">
            <v>8</v>
          </cell>
          <cell r="J13">
            <v>9</v>
          </cell>
          <cell r="K13">
            <v>10</v>
          </cell>
          <cell r="L13">
            <v>11</v>
          </cell>
          <cell r="M13">
            <v>12</v>
          </cell>
        </row>
        <row r="16">
          <cell r="A16">
            <v>1</v>
          </cell>
          <cell r="B16">
            <v>2006</v>
          </cell>
          <cell r="C16">
            <v>2006</v>
          </cell>
          <cell r="D16">
            <v>2006</v>
          </cell>
          <cell r="E16">
            <v>2006</v>
          </cell>
          <cell r="F16">
            <v>2006</v>
          </cell>
          <cell r="G16">
            <v>2006</v>
          </cell>
          <cell r="H16">
            <v>2006</v>
          </cell>
          <cell r="I16">
            <v>2006</v>
          </cell>
          <cell r="J16">
            <v>2006</v>
          </cell>
          <cell r="K16">
            <v>2006</v>
          </cell>
          <cell r="L16">
            <v>2006</v>
          </cell>
          <cell r="M16">
            <v>2007</v>
          </cell>
        </row>
        <row r="17">
          <cell r="A17">
            <v>2</v>
          </cell>
          <cell r="B17">
            <v>2006</v>
          </cell>
          <cell r="C17">
            <v>2006</v>
          </cell>
          <cell r="D17">
            <v>2006</v>
          </cell>
          <cell r="E17">
            <v>2006</v>
          </cell>
          <cell r="F17">
            <v>2006</v>
          </cell>
          <cell r="G17">
            <v>2006</v>
          </cell>
          <cell r="H17">
            <v>2006</v>
          </cell>
          <cell r="I17">
            <v>2006</v>
          </cell>
          <cell r="J17">
            <v>2006</v>
          </cell>
          <cell r="K17">
            <v>2006</v>
          </cell>
          <cell r="L17">
            <v>2007</v>
          </cell>
          <cell r="M17">
            <v>2007</v>
          </cell>
        </row>
        <row r="18">
          <cell r="A18">
            <v>3</v>
          </cell>
          <cell r="B18">
            <v>2006</v>
          </cell>
          <cell r="C18">
            <v>2006</v>
          </cell>
          <cell r="D18">
            <v>2006</v>
          </cell>
          <cell r="E18">
            <v>2006</v>
          </cell>
          <cell r="F18">
            <v>2006</v>
          </cell>
          <cell r="G18">
            <v>2006</v>
          </cell>
          <cell r="H18">
            <v>2006</v>
          </cell>
          <cell r="I18">
            <v>2006</v>
          </cell>
          <cell r="J18">
            <v>2006</v>
          </cell>
          <cell r="K18">
            <v>2007</v>
          </cell>
          <cell r="L18">
            <v>2007</v>
          </cell>
          <cell r="M18">
            <v>2007</v>
          </cell>
        </row>
        <row r="19">
          <cell r="A19">
            <v>4</v>
          </cell>
          <cell r="B19">
            <v>2006</v>
          </cell>
          <cell r="C19">
            <v>2006</v>
          </cell>
          <cell r="D19">
            <v>2006</v>
          </cell>
          <cell r="E19">
            <v>2006</v>
          </cell>
          <cell r="F19">
            <v>2006</v>
          </cell>
          <cell r="G19">
            <v>2006</v>
          </cell>
          <cell r="H19">
            <v>2006</v>
          </cell>
          <cell r="I19">
            <v>2006</v>
          </cell>
          <cell r="J19">
            <v>2007</v>
          </cell>
          <cell r="K19">
            <v>2007</v>
          </cell>
          <cell r="L19">
            <v>2007</v>
          </cell>
          <cell r="M19">
            <v>2007</v>
          </cell>
        </row>
        <row r="20">
          <cell r="A20">
            <v>5</v>
          </cell>
          <cell r="B20">
            <v>2006</v>
          </cell>
          <cell r="C20">
            <v>2006</v>
          </cell>
          <cell r="D20">
            <v>2006</v>
          </cell>
          <cell r="E20">
            <v>2006</v>
          </cell>
          <cell r="F20">
            <v>2006</v>
          </cell>
          <cell r="G20">
            <v>2006</v>
          </cell>
          <cell r="H20">
            <v>2006</v>
          </cell>
          <cell r="I20">
            <v>2007</v>
          </cell>
          <cell r="J20">
            <v>2007</v>
          </cell>
          <cell r="K20">
            <v>2007</v>
          </cell>
          <cell r="L20">
            <v>2007</v>
          </cell>
          <cell r="M20">
            <v>2007</v>
          </cell>
        </row>
        <row r="21">
          <cell r="A21">
            <v>6</v>
          </cell>
          <cell r="B21">
            <v>2006</v>
          </cell>
          <cell r="C21">
            <v>2006</v>
          </cell>
          <cell r="D21">
            <v>2006</v>
          </cell>
          <cell r="E21">
            <v>2006</v>
          </cell>
          <cell r="F21">
            <v>2006</v>
          </cell>
          <cell r="G21">
            <v>2006</v>
          </cell>
          <cell r="H21">
            <v>2007</v>
          </cell>
          <cell r="I21">
            <v>2007</v>
          </cell>
          <cell r="J21">
            <v>2007</v>
          </cell>
          <cell r="K21">
            <v>2007</v>
          </cell>
          <cell r="L21">
            <v>2007</v>
          </cell>
          <cell r="M21">
            <v>2007</v>
          </cell>
        </row>
        <row r="22">
          <cell r="A22">
            <v>7</v>
          </cell>
          <cell r="B22">
            <v>2006</v>
          </cell>
          <cell r="C22">
            <v>2006</v>
          </cell>
          <cell r="D22">
            <v>2006</v>
          </cell>
          <cell r="E22">
            <v>2006</v>
          </cell>
          <cell r="F22">
            <v>2006</v>
          </cell>
          <cell r="G22">
            <v>2007</v>
          </cell>
          <cell r="H22">
            <v>2007</v>
          </cell>
          <cell r="I22">
            <v>2007</v>
          </cell>
          <cell r="J22">
            <v>2007</v>
          </cell>
          <cell r="K22">
            <v>2007</v>
          </cell>
          <cell r="L22">
            <v>2007</v>
          </cell>
          <cell r="M22">
            <v>2007</v>
          </cell>
        </row>
        <row r="23">
          <cell r="A23">
            <v>8</v>
          </cell>
          <cell r="B23">
            <v>2006</v>
          </cell>
          <cell r="C23">
            <v>2006</v>
          </cell>
          <cell r="D23">
            <v>2006</v>
          </cell>
          <cell r="E23">
            <v>2006</v>
          </cell>
          <cell r="F23">
            <v>2007</v>
          </cell>
          <cell r="G23">
            <v>2007</v>
          </cell>
          <cell r="H23">
            <v>2007</v>
          </cell>
          <cell r="I23">
            <v>2007</v>
          </cell>
          <cell r="J23">
            <v>2007</v>
          </cell>
          <cell r="K23">
            <v>2007</v>
          </cell>
          <cell r="L23">
            <v>2007</v>
          </cell>
          <cell r="M23">
            <v>2007</v>
          </cell>
        </row>
        <row r="24">
          <cell r="A24">
            <v>9</v>
          </cell>
          <cell r="B24">
            <v>2006</v>
          </cell>
          <cell r="C24">
            <v>2006</v>
          </cell>
          <cell r="D24">
            <v>2006</v>
          </cell>
          <cell r="E24">
            <v>2007</v>
          </cell>
          <cell r="F24">
            <v>2007</v>
          </cell>
          <cell r="G24">
            <v>2007</v>
          </cell>
          <cell r="H24">
            <v>2007</v>
          </cell>
          <cell r="I24">
            <v>2007</v>
          </cell>
          <cell r="J24">
            <v>2007</v>
          </cell>
          <cell r="K24">
            <v>2007</v>
          </cell>
          <cell r="L24">
            <v>2007</v>
          </cell>
          <cell r="M24">
            <v>2007</v>
          </cell>
        </row>
        <row r="25">
          <cell r="A25">
            <v>10</v>
          </cell>
          <cell r="B25">
            <v>2006</v>
          </cell>
          <cell r="C25">
            <v>2006</v>
          </cell>
          <cell r="D25">
            <v>2007</v>
          </cell>
          <cell r="E25">
            <v>2007</v>
          </cell>
          <cell r="F25">
            <v>2007</v>
          </cell>
          <cell r="G25">
            <v>2007</v>
          </cell>
          <cell r="H25">
            <v>2007</v>
          </cell>
          <cell r="I25">
            <v>2007</v>
          </cell>
          <cell r="J25">
            <v>2007</v>
          </cell>
          <cell r="K25">
            <v>2007</v>
          </cell>
          <cell r="L25">
            <v>2007</v>
          </cell>
          <cell r="M25">
            <v>2007</v>
          </cell>
        </row>
        <row r="26">
          <cell r="A26">
            <v>11</v>
          </cell>
          <cell r="B26">
            <v>2006</v>
          </cell>
          <cell r="C26">
            <v>2007</v>
          </cell>
          <cell r="D26">
            <v>2007</v>
          </cell>
          <cell r="E26">
            <v>2007</v>
          </cell>
          <cell r="F26">
            <v>2007</v>
          </cell>
          <cell r="G26">
            <v>2007</v>
          </cell>
          <cell r="H26">
            <v>2007</v>
          </cell>
          <cell r="I26">
            <v>2007</v>
          </cell>
          <cell r="J26">
            <v>2007</v>
          </cell>
          <cell r="K26">
            <v>2007</v>
          </cell>
          <cell r="L26">
            <v>2007</v>
          </cell>
          <cell r="M26">
            <v>2007</v>
          </cell>
        </row>
        <row r="27">
          <cell r="A27">
            <v>12</v>
          </cell>
          <cell r="B27">
            <v>2007</v>
          </cell>
          <cell r="C27">
            <v>2007</v>
          </cell>
          <cell r="D27">
            <v>2007</v>
          </cell>
          <cell r="E27">
            <v>2007</v>
          </cell>
          <cell r="F27">
            <v>2007</v>
          </cell>
          <cell r="G27">
            <v>2007</v>
          </cell>
          <cell r="H27">
            <v>2007</v>
          </cell>
          <cell r="I27">
            <v>2007</v>
          </cell>
          <cell r="J27">
            <v>2007</v>
          </cell>
          <cell r="K27">
            <v>2007</v>
          </cell>
          <cell r="L27">
            <v>2007</v>
          </cell>
          <cell r="M27">
            <v>2007</v>
          </cell>
        </row>
        <row r="31">
          <cell r="A31" t="str">
            <v>Period</v>
          </cell>
        </row>
        <row r="32">
          <cell r="A32">
            <v>1</v>
          </cell>
          <cell r="B32">
            <v>2005</v>
          </cell>
          <cell r="C32">
            <v>2005</v>
          </cell>
          <cell r="D32">
            <v>2005</v>
          </cell>
          <cell r="E32">
            <v>2005</v>
          </cell>
          <cell r="F32">
            <v>2005</v>
          </cell>
          <cell r="G32">
            <v>2005</v>
          </cell>
          <cell r="H32">
            <v>2005</v>
          </cell>
          <cell r="I32">
            <v>2005</v>
          </cell>
          <cell r="J32">
            <v>2005</v>
          </cell>
          <cell r="K32">
            <v>2005</v>
          </cell>
          <cell r="L32">
            <v>2005</v>
          </cell>
          <cell r="M32">
            <v>2006</v>
          </cell>
        </row>
        <row r="33">
          <cell r="A33">
            <v>2</v>
          </cell>
          <cell r="B33">
            <v>2005</v>
          </cell>
          <cell r="C33">
            <v>2005</v>
          </cell>
          <cell r="D33">
            <v>2005</v>
          </cell>
          <cell r="E33">
            <v>2005</v>
          </cell>
          <cell r="F33">
            <v>2005</v>
          </cell>
          <cell r="G33">
            <v>2005</v>
          </cell>
          <cell r="H33">
            <v>2005</v>
          </cell>
          <cell r="I33">
            <v>2005</v>
          </cell>
          <cell r="J33">
            <v>2005</v>
          </cell>
          <cell r="K33">
            <v>2005</v>
          </cell>
          <cell r="L33">
            <v>2006</v>
          </cell>
          <cell r="M33">
            <v>2006</v>
          </cell>
        </row>
        <row r="34">
          <cell r="A34">
            <v>3</v>
          </cell>
          <cell r="B34">
            <v>2005</v>
          </cell>
          <cell r="C34">
            <v>2005</v>
          </cell>
          <cell r="D34">
            <v>2005</v>
          </cell>
          <cell r="E34">
            <v>2005</v>
          </cell>
          <cell r="F34">
            <v>2005</v>
          </cell>
          <cell r="G34">
            <v>2005</v>
          </cell>
          <cell r="H34">
            <v>2005</v>
          </cell>
          <cell r="I34">
            <v>2005</v>
          </cell>
          <cell r="J34">
            <v>2005</v>
          </cell>
          <cell r="K34">
            <v>2006</v>
          </cell>
          <cell r="L34">
            <v>2006</v>
          </cell>
          <cell r="M34">
            <v>2006</v>
          </cell>
        </row>
        <row r="35">
          <cell r="A35">
            <v>4</v>
          </cell>
          <cell r="B35">
            <v>2005</v>
          </cell>
          <cell r="C35">
            <v>2005</v>
          </cell>
          <cell r="D35">
            <v>2005</v>
          </cell>
          <cell r="E35">
            <v>2005</v>
          </cell>
          <cell r="F35">
            <v>2005</v>
          </cell>
          <cell r="G35">
            <v>2005</v>
          </cell>
          <cell r="H35">
            <v>2005</v>
          </cell>
          <cell r="I35">
            <v>2005</v>
          </cell>
          <cell r="J35">
            <v>2006</v>
          </cell>
          <cell r="K35">
            <v>2006</v>
          </cell>
          <cell r="L35">
            <v>2006</v>
          </cell>
          <cell r="M35">
            <v>2006</v>
          </cell>
        </row>
        <row r="36">
          <cell r="A36">
            <v>5</v>
          </cell>
          <cell r="B36">
            <v>2005</v>
          </cell>
          <cell r="C36">
            <v>2005</v>
          </cell>
          <cell r="D36">
            <v>2005</v>
          </cell>
          <cell r="E36">
            <v>2005</v>
          </cell>
          <cell r="F36">
            <v>2005</v>
          </cell>
          <cell r="G36">
            <v>2005</v>
          </cell>
          <cell r="H36">
            <v>2005</v>
          </cell>
          <cell r="I36">
            <v>2006</v>
          </cell>
          <cell r="J36">
            <v>2006</v>
          </cell>
          <cell r="K36">
            <v>2006</v>
          </cell>
          <cell r="L36">
            <v>2006</v>
          </cell>
          <cell r="M36">
            <v>2006</v>
          </cell>
        </row>
        <row r="37">
          <cell r="A37">
            <v>6</v>
          </cell>
          <cell r="B37">
            <v>2005</v>
          </cell>
          <cell r="C37">
            <v>2005</v>
          </cell>
          <cell r="D37">
            <v>2005</v>
          </cell>
          <cell r="E37">
            <v>2005</v>
          </cell>
          <cell r="F37">
            <v>2005</v>
          </cell>
          <cell r="G37">
            <v>2005</v>
          </cell>
          <cell r="H37">
            <v>2006</v>
          </cell>
          <cell r="I37">
            <v>2006</v>
          </cell>
          <cell r="J37">
            <v>2006</v>
          </cell>
          <cell r="K37">
            <v>2006</v>
          </cell>
          <cell r="L37">
            <v>2006</v>
          </cell>
          <cell r="M37">
            <v>2006</v>
          </cell>
        </row>
        <row r="38">
          <cell r="A38">
            <v>7</v>
          </cell>
          <cell r="B38">
            <v>2005</v>
          </cell>
          <cell r="C38">
            <v>2005</v>
          </cell>
          <cell r="D38">
            <v>2005</v>
          </cell>
          <cell r="E38">
            <v>2005</v>
          </cell>
          <cell r="F38">
            <v>2005</v>
          </cell>
          <cell r="G38">
            <v>2006</v>
          </cell>
          <cell r="H38">
            <v>2006</v>
          </cell>
          <cell r="I38">
            <v>2006</v>
          </cell>
          <cell r="J38">
            <v>2006</v>
          </cell>
          <cell r="K38">
            <v>2006</v>
          </cell>
          <cell r="L38">
            <v>2006</v>
          </cell>
          <cell r="M38">
            <v>2006</v>
          </cell>
        </row>
        <row r="39">
          <cell r="A39">
            <v>8</v>
          </cell>
          <cell r="B39">
            <v>2005</v>
          </cell>
          <cell r="C39">
            <v>2005</v>
          </cell>
          <cell r="D39">
            <v>2005</v>
          </cell>
          <cell r="E39">
            <v>2005</v>
          </cell>
          <cell r="F39">
            <v>2006</v>
          </cell>
          <cell r="G39">
            <v>2006</v>
          </cell>
          <cell r="H39">
            <v>2006</v>
          </cell>
          <cell r="I39">
            <v>2006</v>
          </cell>
          <cell r="J39">
            <v>2006</v>
          </cell>
          <cell r="K39">
            <v>2006</v>
          </cell>
          <cell r="L39">
            <v>2006</v>
          </cell>
          <cell r="M39">
            <v>2006</v>
          </cell>
        </row>
        <row r="40">
          <cell r="A40">
            <v>9</v>
          </cell>
          <cell r="B40">
            <v>2005</v>
          </cell>
          <cell r="C40">
            <v>2005</v>
          </cell>
          <cell r="D40">
            <v>2005</v>
          </cell>
          <cell r="E40">
            <v>2006</v>
          </cell>
          <cell r="F40">
            <v>2006</v>
          </cell>
          <cell r="G40">
            <v>2006</v>
          </cell>
          <cell r="H40">
            <v>2006</v>
          </cell>
          <cell r="I40">
            <v>2006</v>
          </cell>
          <cell r="J40">
            <v>2006</v>
          </cell>
          <cell r="K40">
            <v>2006</v>
          </cell>
          <cell r="L40">
            <v>2006</v>
          </cell>
          <cell r="M40">
            <v>2006</v>
          </cell>
        </row>
        <row r="41">
          <cell r="A41">
            <v>10</v>
          </cell>
          <cell r="B41">
            <v>2005</v>
          </cell>
          <cell r="C41">
            <v>2005</v>
          </cell>
          <cell r="D41">
            <v>2006</v>
          </cell>
          <cell r="E41">
            <v>2006</v>
          </cell>
          <cell r="F41">
            <v>2006</v>
          </cell>
          <cell r="G41">
            <v>2006</v>
          </cell>
          <cell r="H41">
            <v>2006</v>
          </cell>
          <cell r="I41">
            <v>2006</v>
          </cell>
          <cell r="J41">
            <v>2006</v>
          </cell>
          <cell r="K41">
            <v>2006</v>
          </cell>
          <cell r="L41">
            <v>2006</v>
          </cell>
          <cell r="M41">
            <v>2006</v>
          </cell>
        </row>
        <row r="42">
          <cell r="A42">
            <v>11</v>
          </cell>
          <cell r="B42">
            <v>2005</v>
          </cell>
          <cell r="C42">
            <v>2006</v>
          </cell>
          <cell r="D42">
            <v>2006</v>
          </cell>
          <cell r="E42">
            <v>2006</v>
          </cell>
          <cell r="F42">
            <v>2006</v>
          </cell>
          <cell r="G42">
            <v>2006</v>
          </cell>
          <cell r="H42">
            <v>2006</v>
          </cell>
          <cell r="I42">
            <v>2006</v>
          </cell>
          <cell r="J42">
            <v>2006</v>
          </cell>
          <cell r="K42">
            <v>2006</v>
          </cell>
          <cell r="L42">
            <v>2006</v>
          </cell>
          <cell r="M42">
            <v>2006</v>
          </cell>
        </row>
        <row r="43">
          <cell r="A43">
            <v>12</v>
          </cell>
          <cell r="B43">
            <v>2006</v>
          </cell>
          <cell r="C43">
            <v>2006</v>
          </cell>
          <cell r="D43">
            <v>2006</v>
          </cell>
          <cell r="E43">
            <v>2006</v>
          </cell>
          <cell r="F43">
            <v>2006</v>
          </cell>
          <cell r="G43">
            <v>2006</v>
          </cell>
          <cell r="H43">
            <v>2006</v>
          </cell>
          <cell r="I43">
            <v>2006</v>
          </cell>
          <cell r="J43">
            <v>2006</v>
          </cell>
          <cell r="K43">
            <v>2006</v>
          </cell>
          <cell r="L43">
            <v>2006</v>
          </cell>
          <cell r="M43">
            <v>2006</v>
          </cell>
        </row>
        <row r="46">
          <cell r="A46" t="str">
            <v>Period</v>
          </cell>
        </row>
        <row r="47">
          <cell r="A47">
            <v>1</v>
          </cell>
          <cell r="B47">
            <v>2006</v>
          </cell>
          <cell r="C47">
            <v>2006</v>
          </cell>
          <cell r="D47">
            <v>2006</v>
          </cell>
          <cell r="E47">
            <v>2006</v>
          </cell>
          <cell r="F47">
            <v>2006</v>
          </cell>
          <cell r="G47">
            <v>2006</v>
          </cell>
          <cell r="H47">
            <v>2006</v>
          </cell>
          <cell r="I47">
            <v>2006</v>
          </cell>
          <cell r="J47">
            <v>2006</v>
          </cell>
          <cell r="K47">
            <v>2006</v>
          </cell>
          <cell r="L47">
            <v>2006</v>
          </cell>
          <cell r="M47">
            <v>2006</v>
          </cell>
        </row>
        <row r="48">
          <cell r="A48">
            <v>2</v>
          </cell>
          <cell r="B48">
            <v>2006</v>
          </cell>
          <cell r="C48">
            <v>2006</v>
          </cell>
          <cell r="D48">
            <v>2006</v>
          </cell>
          <cell r="E48">
            <v>2006</v>
          </cell>
          <cell r="F48">
            <v>2006</v>
          </cell>
          <cell r="G48">
            <v>2006</v>
          </cell>
          <cell r="H48">
            <v>2006</v>
          </cell>
          <cell r="I48">
            <v>2006</v>
          </cell>
          <cell r="J48">
            <v>2006</v>
          </cell>
          <cell r="K48">
            <v>2006</v>
          </cell>
          <cell r="L48">
            <v>2006</v>
          </cell>
          <cell r="M48">
            <v>2007</v>
          </cell>
        </row>
        <row r="49">
          <cell r="A49">
            <v>3</v>
          </cell>
          <cell r="B49">
            <v>2006</v>
          </cell>
          <cell r="C49">
            <v>2006</v>
          </cell>
          <cell r="D49">
            <v>2006</v>
          </cell>
          <cell r="E49">
            <v>2006</v>
          </cell>
          <cell r="F49">
            <v>2006</v>
          </cell>
          <cell r="G49">
            <v>2006</v>
          </cell>
          <cell r="H49">
            <v>2006</v>
          </cell>
          <cell r="I49">
            <v>2006</v>
          </cell>
          <cell r="J49">
            <v>2006</v>
          </cell>
          <cell r="K49">
            <v>2006</v>
          </cell>
          <cell r="L49">
            <v>2007</v>
          </cell>
          <cell r="M49">
            <v>2007</v>
          </cell>
        </row>
        <row r="50">
          <cell r="A50">
            <v>4</v>
          </cell>
          <cell r="B50">
            <v>2006</v>
          </cell>
          <cell r="C50">
            <v>2006</v>
          </cell>
          <cell r="D50">
            <v>2006</v>
          </cell>
          <cell r="E50">
            <v>2006</v>
          </cell>
          <cell r="F50">
            <v>2006</v>
          </cell>
          <cell r="G50">
            <v>2006</v>
          </cell>
          <cell r="H50">
            <v>2006</v>
          </cell>
          <cell r="I50">
            <v>2006</v>
          </cell>
          <cell r="J50">
            <v>2006</v>
          </cell>
          <cell r="K50">
            <v>2007</v>
          </cell>
          <cell r="L50">
            <v>2007</v>
          </cell>
          <cell r="M50">
            <v>2007</v>
          </cell>
        </row>
        <row r="51">
          <cell r="A51">
            <v>5</v>
          </cell>
          <cell r="B51">
            <v>2006</v>
          </cell>
          <cell r="C51">
            <v>2006</v>
          </cell>
          <cell r="D51">
            <v>2006</v>
          </cell>
          <cell r="E51">
            <v>2006</v>
          </cell>
          <cell r="F51">
            <v>2006</v>
          </cell>
          <cell r="G51">
            <v>2006</v>
          </cell>
          <cell r="H51">
            <v>2006</v>
          </cell>
          <cell r="I51">
            <v>2006</v>
          </cell>
          <cell r="J51">
            <v>2007</v>
          </cell>
          <cell r="K51">
            <v>2007</v>
          </cell>
          <cell r="L51">
            <v>2007</v>
          </cell>
          <cell r="M51">
            <v>2007</v>
          </cell>
        </row>
        <row r="52">
          <cell r="A52">
            <v>6</v>
          </cell>
          <cell r="B52">
            <v>2006</v>
          </cell>
          <cell r="C52">
            <v>2006</v>
          </cell>
          <cell r="D52">
            <v>2006</v>
          </cell>
          <cell r="E52">
            <v>2006</v>
          </cell>
          <cell r="F52">
            <v>2006</v>
          </cell>
          <cell r="G52">
            <v>2006</v>
          </cell>
          <cell r="H52">
            <v>2006</v>
          </cell>
          <cell r="I52">
            <v>2007</v>
          </cell>
          <cell r="J52">
            <v>2007</v>
          </cell>
          <cell r="K52">
            <v>2007</v>
          </cell>
          <cell r="L52">
            <v>2007</v>
          </cell>
          <cell r="M52">
            <v>2007</v>
          </cell>
        </row>
        <row r="53">
          <cell r="A53">
            <v>7</v>
          </cell>
          <cell r="B53">
            <v>2006</v>
          </cell>
          <cell r="C53">
            <v>2006</v>
          </cell>
          <cell r="D53">
            <v>2006</v>
          </cell>
          <cell r="E53">
            <v>2006</v>
          </cell>
          <cell r="F53">
            <v>2006</v>
          </cell>
          <cell r="G53">
            <v>2006</v>
          </cell>
          <cell r="H53">
            <v>2007</v>
          </cell>
          <cell r="I53">
            <v>2007</v>
          </cell>
          <cell r="J53">
            <v>2007</v>
          </cell>
          <cell r="K53">
            <v>2007</v>
          </cell>
          <cell r="L53">
            <v>2007</v>
          </cell>
          <cell r="M53">
            <v>2007</v>
          </cell>
        </row>
        <row r="54">
          <cell r="A54">
            <v>8</v>
          </cell>
          <cell r="B54">
            <v>2006</v>
          </cell>
          <cell r="C54">
            <v>2006</v>
          </cell>
          <cell r="D54">
            <v>2006</v>
          </cell>
          <cell r="E54">
            <v>2006</v>
          </cell>
          <cell r="F54">
            <v>2006</v>
          </cell>
          <cell r="G54">
            <v>2007</v>
          </cell>
          <cell r="H54">
            <v>2007</v>
          </cell>
          <cell r="I54">
            <v>2007</v>
          </cell>
          <cell r="J54">
            <v>2007</v>
          </cell>
          <cell r="K54">
            <v>2007</v>
          </cell>
          <cell r="L54">
            <v>2007</v>
          </cell>
          <cell r="M54">
            <v>2007</v>
          </cell>
        </row>
        <row r="55">
          <cell r="A55">
            <v>9</v>
          </cell>
          <cell r="B55">
            <v>2006</v>
          </cell>
          <cell r="C55">
            <v>2006</v>
          </cell>
          <cell r="D55">
            <v>2006</v>
          </cell>
          <cell r="E55">
            <v>2006</v>
          </cell>
          <cell r="F55">
            <v>2007</v>
          </cell>
          <cell r="G55">
            <v>2007</v>
          </cell>
          <cell r="H55">
            <v>2007</v>
          </cell>
          <cell r="I55">
            <v>2007</v>
          </cell>
          <cell r="J55">
            <v>2007</v>
          </cell>
          <cell r="K55">
            <v>2007</v>
          </cell>
          <cell r="L55">
            <v>2007</v>
          </cell>
          <cell r="M55">
            <v>2007</v>
          </cell>
        </row>
        <row r="56">
          <cell r="A56">
            <v>10</v>
          </cell>
          <cell r="B56">
            <v>2006</v>
          </cell>
          <cell r="C56">
            <v>2006</v>
          </cell>
          <cell r="D56">
            <v>2006</v>
          </cell>
          <cell r="E56">
            <v>2007</v>
          </cell>
          <cell r="F56">
            <v>2007</v>
          </cell>
          <cell r="G56">
            <v>2007</v>
          </cell>
          <cell r="H56">
            <v>2007</v>
          </cell>
          <cell r="I56">
            <v>2007</v>
          </cell>
          <cell r="J56">
            <v>2007</v>
          </cell>
          <cell r="K56">
            <v>2007</v>
          </cell>
          <cell r="L56">
            <v>2007</v>
          </cell>
          <cell r="M56">
            <v>2007</v>
          </cell>
        </row>
        <row r="57">
          <cell r="A57">
            <v>11</v>
          </cell>
          <cell r="B57">
            <v>2006</v>
          </cell>
          <cell r="C57">
            <v>2006</v>
          </cell>
          <cell r="D57">
            <v>2007</v>
          </cell>
          <cell r="E57">
            <v>2007</v>
          </cell>
          <cell r="F57">
            <v>2007</v>
          </cell>
          <cell r="G57">
            <v>2007</v>
          </cell>
          <cell r="H57">
            <v>2007</v>
          </cell>
          <cell r="I57">
            <v>2007</v>
          </cell>
          <cell r="J57">
            <v>2007</v>
          </cell>
          <cell r="K57">
            <v>2007</v>
          </cell>
          <cell r="L57">
            <v>2007</v>
          </cell>
          <cell r="M57">
            <v>2007</v>
          </cell>
        </row>
        <row r="58">
          <cell r="A58">
            <v>12</v>
          </cell>
          <cell r="B58">
            <v>2006</v>
          </cell>
          <cell r="C58">
            <v>2007</v>
          </cell>
          <cell r="D58">
            <v>2007</v>
          </cell>
          <cell r="E58">
            <v>2007</v>
          </cell>
          <cell r="F58">
            <v>2007</v>
          </cell>
          <cell r="G58">
            <v>2007</v>
          </cell>
          <cell r="H58">
            <v>2007</v>
          </cell>
          <cell r="I58">
            <v>2007</v>
          </cell>
          <cell r="J58">
            <v>2007</v>
          </cell>
          <cell r="K58">
            <v>2007</v>
          </cell>
          <cell r="L58">
            <v>2007</v>
          </cell>
          <cell r="M58">
            <v>2007</v>
          </cell>
        </row>
        <row r="63">
          <cell r="A63" t="str">
            <v>Last Month</v>
          </cell>
          <cell r="G63">
            <v>1</v>
          </cell>
          <cell r="H63" t="str">
            <v>April</v>
          </cell>
          <cell r="I63" t="str">
            <v>Apr</v>
          </cell>
          <cell r="J63">
            <v>1</v>
          </cell>
          <cell r="K63">
            <v>12</v>
          </cell>
        </row>
        <row r="64">
          <cell r="A64">
            <v>1</v>
          </cell>
          <cell r="B64">
            <v>2006</v>
          </cell>
          <cell r="D64">
            <v>8</v>
          </cell>
          <cell r="G64">
            <v>2</v>
          </cell>
          <cell r="H64" t="str">
            <v>May</v>
          </cell>
          <cell r="I64" t="str">
            <v>May</v>
          </cell>
          <cell r="J64">
            <v>2</v>
          </cell>
          <cell r="K64">
            <v>6</v>
          </cell>
        </row>
        <row r="65">
          <cell r="A65">
            <v>2</v>
          </cell>
          <cell r="B65">
            <v>2007</v>
          </cell>
          <cell r="G65">
            <v>3</v>
          </cell>
          <cell r="H65" t="str">
            <v>June</v>
          </cell>
          <cell r="I65" t="str">
            <v>Jun</v>
          </cell>
          <cell r="J65">
            <v>3</v>
          </cell>
          <cell r="K65">
            <v>4</v>
          </cell>
        </row>
        <row r="66">
          <cell r="A66">
            <v>3</v>
          </cell>
          <cell r="B66">
            <v>2007</v>
          </cell>
          <cell r="G66">
            <v>4</v>
          </cell>
          <cell r="H66" t="str">
            <v>July</v>
          </cell>
          <cell r="I66" t="str">
            <v>Jul</v>
          </cell>
          <cell r="J66">
            <v>4</v>
          </cell>
          <cell r="K66">
            <v>3</v>
          </cell>
        </row>
        <row r="67">
          <cell r="A67">
            <v>4</v>
          </cell>
          <cell r="B67">
            <v>2007</v>
          </cell>
          <cell r="G67">
            <v>5</v>
          </cell>
          <cell r="H67" t="str">
            <v>August</v>
          </cell>
          <cell r="I67" t="str">
            <v>Aug</v>
          </cell>
          <cell r="J67">
            <v>5</v>
          </cell>
          <cell r="K67">
            <v>2.4</v>
          </cell>
        </row>
        <row r="68">
          <cell r="A68">
            <v>5</v>
          </cell>
          <cell r="B68">
            <v>2007</v>
          </cell>
          <cell r="G68">
            <v>6</v>
          </cell>
          <cell r="H68" t="str">
            <v>September</v>
          </cell>
          <cell r="I68" t="str">
            <v>Sep</v>
          </cell>
          <cell r="J68">
            <v>6</v>
          </cell>
          <cell r="K68">
            <v>2</v>
          </cell>
        </row>
        <row r="69">
          <cell r="A69">
            <v>6</v>
          </cell>
          <cell r="B69">
            <v>2007</v>
          </cell>
          <cell r="G69">
            <v>7</v>
          </cell>
          <cell r="H69" t="str">
            <v>October</v>
          </cell>
          <cell r="I69" t="str">
            <v>Oct</v>
          </cell>
          <cell r="J69">
            <v>7</v>
          </cell>
          <cell r="K69">
            <v>1.7142857142857142</v>
          </cell>
        </row>
        <row r="70">
          <cell r="A70">
            <v>7</v>
          </cell>
          <cell r="B70">
            <v>2007</v>
          </cell>
          <cell r="G70">
            <v>8</v>
          </cell>
          <cell r="H70" t="str">
            <v>November</v>
          </cell>
          <cell r="I70" t="str">
            <v>Nov</v>
          </cell>
          <cell r="J70">
            <v>8</v>
          </cell>
          <cell r="K70">
            <v>1.5</v>
          </cell>
        </row>
        <row r="71">
          <cell r="A71">
            <v>8</v>
          </cell>
          <cell r="B71">
            <v>2007</v>
          </cell>
          <cell r="G71">
            <v>9</v>
          </cell>
          <cell r="H71" t="str">
            <v>December</v>
          </cell>
          <cell r="I71" t="str">
            <v>Dec</v>
          </cell>
          <cell r="J71">
            <v>9</v>
          </cell>
          <cell r="K71">
            <v>1.3333333333333333</v>
          </cell>
        </row>
        <row r="72">
          <cell r="A72">
            <v>9</v>
          </cell>
          <cell r="B72">
            <v>2007</v>
          </cell>
          <cell r="G72">
            <v>10</v>
          </cell>
          <cell r="H72" t="str">
            <v>January</v>
          </cell>
          <cell r="I72" t="str">
            <v>Jan</v>
          </cell>
          <cell r="J72">
            <v>10</v>
          </cell>
          <cell r="K72">
            <v>1.2</v>
          </cell>
        </row>
        <row r="73">
          <cell r="A73">
            <v>10</v>
          </cell>
          <cell r="B73">
            <v>2007</v>
          </cell>
          <cell r="G73">
            <v>11</v>
          </cell>
          <cell r="H73" t="str">
            <v>February</v>
          </cell>
          <cell r="I73" t="str">
            <v>Feb</v>
          </cell>
          <cell r="J73">
            <v>11</v>
          </cell>
          <cell r="K73">
            <v>1.0909090909090908</v>
          </cell>
        </row>
        <row r="74">
          <cell r="A74">
            <v>11</v>
          </cell>
          <cell r="B74">
            <v>2007</v>
          </cell>
          <cell r="G74">
            <v>12</v>
          </cell>
          <cell r="H74" t="str">
            <v>March</v>
          </cell>
          <cell r="I74" t="str">
            <v>Mar</v>
          </cell>
          <cell r="J74">
            <v>12</v>
          </cell>
          <cell r="K74">
            <v>1</v>
          </cell>
        </row>
        <row r="75">
          <cell r="A75">
            <v>12</v>
          </cell>
          <cell r="B75">
            <v>2007</v>
          </cell>
        </row>
      </sheetData>
      <sheetData sheetId="1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Fixed"/>
      <sheetName val="Variable"/>
      <sheetName val="sud budget"/>
      <sheetName val="sud budget ifrs"/>
      <sheetName val="Lookup"/>
      <sheetName val="DataGraphs"/>
    </sheetNames>
    <sheetDataSet>
      <sheetData sheetId="0" refreshError="1">
        <row r="3">
          <cell r="C3" t="str">
            <v>Extreme Clean Mouthwash</v>
          </cell>
        </row>
        <row r="4">
          <cell r="C4" t="str">
            <v>Giant</v>
          </cell>
          <cell r="D4" t="str">
            <v>Q3-2008</v>
          </cell>
        </row>
        <row r="5">
          <cell r="C5" t="str">
            <v>Giant</v>
          </cell>
          <cell r="D5" t="str">
            <v>Q3-2008</v>
          </cell>
        </row>
        <row r="6">
          <cell r="C6" t="str">
            <v>Extreme Clean Paste Tubes (except Spark)</v>
          </cell>
          <cell r="D6" t="str">
            <v>Q4-2003 -&gt; Q3-2005</v>
          </cell>
        </row>
        <row r="7">
          <cell r="C7" t="str">
            <v>Extreme Clean Paste Tubes (except Spark)</v>
          </cell>
          <cell r="D7" t="str">
            <v>Q4-2003 -&gt; Q3-2005</v>
          </cell>
        </row>
        <row r="8">
          <cell r="C8" t="str">
            <v>Extreme Clean Paste Tubes (except Spark)</v>
          </cell>
          <cell r="D8" t="str">
            <v>Q4-2003 -&gt; Q3-2005</v>
          </cell>
        </row>
        <row r="9">
          <cell r="C9" t="str">
            <v>Extreme Clean Paste Tubes (except Spark)</v>
          </cell>
          <cell r="D9" t="str">
            <v>Q4-2003 -&gt; Q3-2005</v>
          </cell>
        </row>
        <row r="10">
          <cell r="C10" t="str">
            <v>Extreme Clean Paste Tubes (except Spark)</v>
          </cell>
          <cell r="D10" t="str">
            <v>Q4-2003 -&gt; Q3-2005</v>
          </cell>
        </row>
        <row r="11">
          <cell r="C11" t="str">
            <v>Extreme Clean Paste Tubes (except Spark)</v>
          </cell>
          <cell r="D11" t="str">
            <v>Q4-2003 -&gt; Q3-2005</v>
          </cell>
        </row>
        <row r="12">
          <cell r="C12" t="str">
            <v>Extreme Clean Paste Pumps (except Spark)</v>
          </cell>
        </row>
        <row r="13">
          <cell r="C13" t="str">
            <v>Extreme Clean Spark</v>
          </cell>
          <cell r="D13" t="str">
            <v>Q1-2008</v>
          </cell>
        </row>
        <row r="14">
          <cell r="C14" t="str">
            <v>sub total Extreme Clean</v>
          </cell>
        </row>
        <row r="15">
          <cell r="C15" t="str">
            <v>White n Shine Original</v>
          </cell>
          <cell r="D15" t="str">
            <v>Q1-2006</v>
          </cell>
        </row>
        <row r="16">
          <cell r="C16" t="str">
            <v>White n Shine Original</v>
          </cell>
          <cell r="D16" t="str">
            <v>Q1-2006</v>
          </cell>
        </row>
        <row r="17">
          <cell r="C17" t="str">
            <v>White n Shine New Flavours</v>
          </cell>
          <cell r="D17" t="str">
            <v>Q2-2007</v>
          </cell>
        </row>
        <row r="18">
          <cell r="C18" t="str">
            <v>AquaSK8</v>
          </cell>
          <cell r="D18" t="str">
            <v>Q1-2008</v>
          </cell>
        </row>
        <row r="19">
          <cell r="C19" t="str">
            <v>Reindeer Aqf</v>
          </cell>
          <cell r="D19" t="str">
            <v>Q3-2007</v>
          </cell>
        </row>
        <row r="20">
          <cell r="C20" t="str">
            <v>Reindeer Aqf</v>
          </cell>
          <cell r="D20" t="str">
            <v>Q3-2007</v>
          </cell>
        </row>
        <row r="21">
          <cell r="C21" t="str">
            <v>Guard Aqf</v>
          </cell>
        </row>
        <row r="22">
          <cell r="C22" t="str">
            <v>Total Aquafresh Concept</v>
          </cell>
        </row>
        <row r="23">
          <cell r="C23" t="str">
            <v>Aquafresh/Dr Best Brushes</v>
          </cell>
        </row>
        <row r="24">
          <cell r="C24" t="str">
            <v>Lizard</v>
          </cell>
          <cell r="D24" t="str">
            <v>Q4-2003</v>
          </cell>
        </row>
        <row r="25">
          <cell r="C25" t="str">
            <v>Lizard</v>
          </cell>
          <cell r="D25" t="str">
            <v>Q4-2003</v>
          </cell>
        </row>
        <row r="26">
          <cell r="C26" t="str">
            <v>Lizard Plus</v>
          </cell>
          <cell r="D26" t="str">
            <v>Q1-2007</v>
          </cell>
        </row>
        <row r="27">
          <cell r="C27" t="str">
            <v>Lizard Plus</v>
          </cell>
          <cell r="D27" t="str">
            <v>Q1-2007</v>
          </cell>
        </row>
        <row r="28">
          <cell r="C28" t="str">
            <v>Octopus</v>
          </cell>
          <cell r="D28" t="str">
            <v>Q1-2005</v>
          </cell>
        </row>
        <row r="29">
          <cell r="C29" t="str">
            <v>Octopus</v>
          </cell>
          <cell r="D29" t="str">
            <v>Q1-2005</v>
          </cell>
        </row>
        <row r="30">
          <cell r="C30" t="str">
            <v>Octopus</v>
          </cell>
          <cell r="D30" t="str">
            <v>Q1-2005</v>
          </cell>
        </row>
        <row r="31">
          <cell r="C31" t="str">
            <v>Octopus</v>
          </cell>
          <cell r="D31" t="str">
            <v>Q1-2005</v>
          </cell>
        </row>
        <row r="32">
          <cell r="C32" t="str">
            <v>Jelly</v>
          </cell>
          <cell r="D32" t="str">
            <v>Q2-2006</v>
          </cell>
        </row>
        <row r="33">
          <cell r="C33" t="str">
            <v>Jelly</v>
          </cell>
          <cell r="D33" t="str">
            <v>Q2-2006</v>
          </cell>
        </row>
        <row r="34">
          <cell r="C34" t="str">
            <v>Jelly</v>
          </cell>
          <cell r="D34" t="str">
            <v>Q2-2006</v>
          </cell>
        </row>
        <row r="35">
          <cell r="C35" t="str">
            <v>Jelly</v>
          </cell>
          <cell r="D35" t="str">
            <v>Q2-2006</v>
          </cell>
        </row>
        <row r="36">
          <cell r="C36" t="str">
            <v>Batman</v>
          </cell>
        </row>
        <row r="37">
          <cell r="C37" t="str">
            <v>Total Aquafresh/Dr Best Brushes</v>
          </cell>
        </row>
        <row r="38">
          <cell r="C38" t="str">
            <v>Sensodyne</v>
          </cell>
        </row>
        <row r="39">
          <cell r="C39" t="str">
            <v>Pronamel</v>
          </cell>
          <cell r="D39" t="str">
            <v>Q1-2006</v>
          </cell>
        </row>
        <row r="40">
          <cell r="C40" t="str">
            <v>Pronamel</v>
          </cell>
          <cell r="D40" t="str">
            <v>Q1-2006</v>
          </cell>
        </row>
        <row r="41">
          <cell r="C41" t="str">
            <v>Oasis</v>
          </cell>
        </row>
        <row r="42">
          <cell r="C42" t="str">
            <v>Phantomas TB</v>
          </cell>
          <cell r="D42" t="str">
            <v>Q1-2007</v>
          </cell>
        </row>
        <row r="43">
          <cell r="C43" t="str">
            <v>Max</v>
          </cell>
        </row>
        <row r="44">
          <cell r="C44" t="str">
            <v>Intense</v>
          </cell>
        </row>
        <row r="45">
          <cell r="C45" t="str">
            <v>Reindeer Sensodyne</v>
          </cell>
          <cell r="D45" t="str">
            <v>Q2 2008</v>
          </cell>
        </row>
        <row r="46">
          <cell r="C46" t="str">
            <v>Total Sensodyne</v>
          </cell>
        </row>
        <row r="47">
          <cell r="C47" t="str">
            <v>Denture Care</v>
          </cell>
        </row>
        <row r="48">
          <cell r="C48" t="str">
            <v>Liner</v>
          </cell>
          <cell r="D48" t="str">
            <v>Q1-2005</v>
          </cell>
        </row>
        <row r="49">
          <cell r="C49" t="str">
            <v>Liner</v>
          </cell>
          <cell r="D49" t="str">
            <v>Q1-2005</v>
          </cell>
        </row>
        <row r="50">
          <cell r="C50" t="str">
            <v>Shield</v>
          </cell>
          <cell r="D50" t="str">
            <v>Q1-2008</v>
          </cell>
        </row>
        <row r="51">
          <cell r="C51" t="str">
            <v>Liquafoam</v>
          </cell>
          <cell r="D51" t="str">
            <v>Q2-2006</v>
          </cell>
        </row>
        <row r="52">
          <cell r="C52" t="str">
            <v>Liquafoam</v>
          </cell>
          <cell r="D52" t="str">
            <v>Q2-2006</v>
          </cell>
        </row>
        <row r="53">
          <cell r="C53" t="str">
            <v>Liquafoam</v>
          </cell>
          <cell r="D53" t="str">
            <v>Q2-2006</v>
          </cell>
        </row>
        <row r="54">
          <cell r="C54" t="str">
            <v>Easy</v>
          </cell>
        </row>
        <row r="55">
          <cell r="C55" t="str">
            <v>Total Denture Care</v>
          </cell>
        </row>
        <row r="56">
          <cell r="C56" t="str">
            <v>Panadol</v>
          </cell>
        </row>
        <row r="57">
          <cell r="C57" t="str">
            <v>Bacharach</v>
          </cell>
        </row>
        <row r="58">
          <cell r="C58" t="str">
            <v>Imigran/Formigran/Hammer</v>
          </cell>
        </row>
        <row r="59">
          <cell r="C59" t="str">
            <v>Womens</v>
          </cell>
        </row>
        <row r="60">
          <cell r="C60" t="str">
            <v>Panther</v>
          </cell>
        </row>
        <row r="61">
          <cell r="C61" t="str">
            <v>Heat Wraps</v>
          </cell>
        </row>
        <row r="62">
          <cell r="C62" t="str">
            <v>Instants</v>
          </cell>
        </row>
        <row r="63">
          <cell r="C63" t="str">
            <v>Zapp/Actifast</v>
          </cell>
        </row>
        <row r="64">
          <cell r="C64" t="str">
            <v>Extend</v>
          </cell>
        </row>
        <row r="65">
          <cell r="C65" t="str">
            <v>BPI</v>
          </cell>
        </row>
        <row r="66">
          <cell r="C66" t="str">
            <v>Total Panadol</v>
          </cell>
        </row>
        <row r="67">
          <cell r="C67" t="str">
            <v>Cold Sore</v>
          </cell>
        </row>
        <row r="68">
          <cell r="C68" t="str">
            <v>Regenera (no scab)</v>
          </cell>
        </row>
        <row r="69">
          <cell r="C69" t="str">
            <v>Smoking Control</v>
          </cell>
        </row>
        <row r="70">
          <cell r="C70" t="str">
            <v>Mini</v>
          </cell>
          <cell r="D70" t="str">
            <v>Q3 2008</v>
          </cell>
        </row>
        <row r="71">
          <cell r="C71" t="str">
            <v>Mini</v>
          </cell>
          <cell r="D71" t="str">
            <v>Q3 2008</v>
          </cell>
        </row>
        <row r="72">
          <cell r="C72" t="str">
            <v>Geographic Expansion - Patch</v>
          </cell>
        </row>
        <row r="73">
          <cell r="C73" t="str">
            <v>Geographic Expansion - Gum</v>
          </cell>
          <cell r="D73" t="str">
            <v>Q2-2005</v>
          </cell>
        </row>
        <row r="74">
          <cell r="C74" t="str">
            <v>Geographic Expansion - Gum</v>
          </cell>
          <cell r="D74" t="str">
            <v>Q2-2005</v>
          </cell>
        </row>
        <row r="75">
          <cell r="C75" t="str">
            <v>Geographic Expansion - Gum</v>
          </cell>
          <cell r="D75" t="str">
            <v>Q2-2005</v>
          </cell>
        </row>
        <row r="76">
          <cell r="C76" t="str">
            <v>Geographic Expansion - Gum</v>
          </cell>
          <cell r="D76" t="str">
            <v>Q2-2005</v>
          </cell>
        </row>
        <row r="77">
          <cell r="C77" t="str">
            <v>Geographic Expansion - Lozenge</v>
          </cell>
          <cell r="D77" t="str">
            <v>Q3 2006</v>
          </cell>
        </row>
        <row r="78">
          <cell r="C78" t="str">
            <v>Geographic Expansion - Lozenge</v>
          </cell>
          <cell r="D78" t="str">
            <v>Q3 2006</v>
          </cell>
        </row>
        <row r="79">
          <cell r="C79" t="str">
            <v>Geographic Expansion - Lozenge</v>
          </cell>
          <cell r="D79" t="str">
            <v>Q3 2006</v>
          </cell>
        </row>
        <row r="80">
          <cell r="C80" t="str">
            <v>Geographic Expansion - Lozenge</v>
          </cell>
          <cell r="D80" t="str">
            <v>Q3 2006</v>
          </cell>
        </row>
        <row r="82">
          <cell r="C82" t="str">
            <v>Enterprise Brands</v>
          </cell>
        </row>
        <row r="83">
          <cell r="C83" t="str">
            <v>Dermatological</v>
          </cell>
        </row>
        <row r="84">
          <cell r="C84" t="str">
            <v>Product 1</v>
          </cell>
        </row>
        <row r="85">
          <cell r="C85" t="str">
            <v>Product 2</v>
          </cell>
        </row>
        <row r="86">
          <cell r="C86" t="str">
            <v>Product 3</v>
          </cell>
        </row>
        <row r="87">
          <cell r="C87" t="str">
            <v>Product 4</v>
          </cell>
        </row>
        <row r="88">
          <cell r="C88" t="str">
            <v>Total Dermatological</v>
          </cell>
        </row>
        <row r="89">
          <cell r="C89" t="str">
            <v>Enterprise Brands</v>
          </cell>
        </row>
        <row r="90">
          <cell r="C90" t="str">
            <v>Respiratory</v>
          </cell>
        </row>
        <row r="91">
          <cell r="C91" t="str">
            <v>Product 1</v>
          </cell>
        </row>
        <row r="92">
          <cell r="C92" t="str">
            <v>Product 2</v>
          </cell>
        </row>
        <row r="93">
          <cell r="C93" t="str">
            <v>Product 3</v>
          </cell>
        </row>
        <row r="94">
          <cell r="C94" t="str">
            <v>Product 4</v>
          </cell>
        </row>
        <row r="95">
          <cell r="C95" t="str">
            <v>Total Respiratory</v>
          </cell>
        </row>
        <row r="96">
          <cell r="C96" t="str">
            <v>Enterprise Brands</v>
          </cell>
        </row>
        <row r="97">
          <cell r="C97" t="str">
            <v>Analgesics</v>
          </cell>
        </row>
        <row r="98">
          <cell r="C98" t="str">
            <v>SYNTHOL LIQUIDE POUR PATCH CHAUFFANT</v>
          </cell>
          <cell r="D98" t="str">
            <v>Q3-2008</v>
          </cell>
        </row>
        <row r="99">
          <cell r="C99" t="str">
            <v>SYNTHOL SPRAY POUR COMPRESSE</v>
          </cell>
          <cell r="D99" t="str">
            <v>Q3-2008</v>
          </cell>
        </row>
        <row r="100">
          <cell r="C100" t="str">
            <v>SYNTHOL PATCH</v>
          </cell>
          <cell r="D100" t="str">
            <v>Q1-2007</v>
          </cell>
        </row>
        <row r="101">
          <cell r="C101" t="str">
            <v>Mini Synthol</v>
          </cell>
          <cell r="D101" t="str">
            <v>Q2-2006</v>
          </cell>
        </row>
        <row r="102">
          <cell r="C102" t="str">
            <v>Mini Synthol</v>
          </cell>
          <cell r="D102" t="str">
            <v>Q2-2006</v>
          </cell>
        </row>
        <row r="103">
          <cell r="C103" t="str">
            <v>Mini Synthol</v>
          </cell>
          <cell r="D103" t="str">
            <v>Q2-2006</v>
          </cell>
        </row>
        <row r="104">
          <cell r="C104" t="str">
            <v>Mini Synthol</v>
          </cell>
          <cell r="D104" t="str">
            <v>Q2-2006</v>
          </cell>
        </row>
        <row r="105">
          <cell r="C105" t="str">
            <v>Total Analgesics</v>
          </cell>
        </row>
        <row r="106">
          <cell r="C106" t="str">
            <v>Oral Care</v>
          </cell>
        </row>
        <row r="107">
          <cell r="C107" t="str">
            <v>Product 1</v>
          </cell>
        </row>
        <row r="108">
          <cell r="C108" t="str">
            <v>Product 2</v>
          </cell>
        </row>
        <row r="109">
          <cell r="C109" t="str">
            <v>Product 3</v>
          </cell>
        </row>
        <row r="110">
          <cell r="C110" t="str">
            <v>Product 4</v>
          </cell>
        </row>
        <row r="111">
          <cell r="C111" t="str">
            <v>Total Oral Care</v>
          </cell>
        </row>
        <row r="112">
          <cell r="C112" t="str">
            <v>Global Brands (not included in Fixed)</v>
          </cell>
        </row>
        <row r="113">
          <cell r="C113" t="str">
            <v>POLIDENT CR SOIN COMPLET</v>
          </cell>
          <cell r="D113" t="str">
            <v>Q1-2007</v>
          </cell>
        </row>
        <row r="114">
          <cell r="C114" t="str">
            <v>POLIDENT PIPER</v>
          </cell>
          <cell r="D114" t="str">
            <v>Q1-2007</v>
          </cell>
        </row>
        <row r="115">
          <cell r="C115" t="str">
            <v>TP Blancheur</v>
          </cell>
          <cell r="D115" t="str">
            <v>Q1-2006</v>
          </cell>
        </row>
        <row r="116">
          <cell r="C116" t="str">
            <v>TP Blancheur</v>
          </cell>
          <cell r="D116" t="str">
            <v>Q1-2006</v>
          </cell>
        </row>
        <row r="117">
          <cell r="C117" t="str">
            <v>TP Blancheur</v>
          </cell>
          <cell r="D117" t="str">
            <v>Q1-2006</v>
          </cell>
        </row>
        <row r="118">
          <cell r="C118" t="str">
            <v xml:space="preserve">Den NPD 2009 </v>
          </cell>
          <cell r="D118" t="str">
            <v>Q1-2009</v>
          </cell>
        </row>
        <row r="119">
          <cell r="C119" t="str">
            <v xml:space="preserve">Bàd NPD 2009 </v>
          </cell>
          <cell r="D119" t="str">
            <v>Q1-2009</v>
          </cell>
        </row>
        <row r="120">
          <cell r="C120" t="str">
            <v>Sensodyne Mouthwash</v>
          </cell>
          <cell r="D120" t="str">
            <v>Q3-2005</v>
          </cell>
        </row>
        <row r="121">
          <cell r="C121" t="str">
            <v>Total Global Brands (not included in Fixed)</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 val="Drilling"/>
      <sheetName val="FPSO+LNG"/>
      <sheetName val="FPSO"/>
      <sheetName val="LNG"/>
      <sheetName val="Supply"/>
      <sheetName val="MSO Overview"/>
      <sheetName val="Dril_KPI"/>
      <sheetName val="FPSO_KPI"/>
      <sheetName val="LNG_KPI"/>
      <sheetName val="Floating_KPI"/>
      <sheetName val="SUPPLY_KPI"/>
      <sheetName val="table"/>
    </sheetNames>
    <sheetDataSet>
      <sheetData sheetId="0" refreshError="1">
        <row r="5">
          <cell r="C5" t="str">
            <v>September</v>
          </cell>
          <cell r="E5" t="str">
            <v>January</v>
          </cell>
          <cell r="F5">
            <v>1</v>
          </cell>
        </row>
        <row r="6">
          <cell r="E6" t="str">
            <v>February</v>
          </cell>
          <cell r="F6">
            <v>2</v>
          </cell>
        </row>
        <row r="7">
          <cell r="C7" t="str">
            <v>August</v>
          </cell>
          <cell r="E7" t="str">
            <v>March</v>
          </cell>
          <cell r="F7">
            <v>3</v>
          </cell>
        </row>
        <row r="8">
          <cell r="E8" t="str">
            <v>April</v>
          </cell>
          <cell r="F8">
            <v>4</v>
          </cell>
        </row>
        <row r="9">
          <cell r="E9" t="str">
            <v>May</v>
          </cell>
          <cell r="F9">
            <v>5</v>
          </cell>
        </row>
        <row r="10">
          <cell r="C10" t="str">
            <v>June</v>
          </cell>
          <cell r="E10" t="str">
            <v>June</v>
          </cell>
          <cell r="F10">
            <v>6</v>
          </cell>
        </row>
        <row r="11">
          <cell r="E11" t="str">
            <v>July</v>
          </cell>
          <cell r="F11">
            <v>7</v>
          </cell>
        </row>
        <row r="12">
          <cell r="E12" t="str">
            <v>August</v>
          </cell>
          <cell r="F12">
            <v>8</v>
          </cell>
        </row>
        <row r="13">
          <cell r="E13" t="str">
            <v>September</v>
          </cell>
          <cell r="F13">
            <v>9</v>
          </cell>
        </row>
        <row r="14">
          <cell r="E14" t="str">
            <v>October</v>
          </cell>
          <cell r="F14">
            <v>10</v>
          </cell>
        </row>
        <row r="15">
          <cell r="E15" t="str">
            <v>November</v>
          </cell>
          <cell r="F15">
            <v>11</v>
          </cell>
        </row>
        <row r="16">
          <cell r="E16" t="str">
            <v>December</v>
          </cell>
          <cell r="F16">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tter(RX)"/>
      <sheetName val="Letter(GMS)"/>
      <sheetName val="Letter(CX)"/>
      <sheetName val="Data"/>
      <sheetName val="HCAug05"/>
      <sheetName val="Jul"/>
      <sheetName val="Mar"/>
      <sheetName val="Settings"/>
    </sheetNames>
    <sheetDataSet>
      <sheetData sheetId="0" refreshError="1"/>
      <sheetData sheetId="1" refreshError="1"/>
      <sheetData sheetId="2" refreshError="1"/>
      <sheetData sheetId="3" refreshError="1"/>
      <sheetData sheetId="4" refreshError="1"/>
      <sheetData sheetId="5" refreshError="1"/>
      <sheetData sheetId="6" refreshError="1">
        <row r="1">
          <cell r="A1" t="str">
            <v>사번</v>
          </cell>
          <cell r="B1" t="str">
            <v>성명</v>
          </cell>
          <cell r="C1" t="str">
            <v>부서</v>
          </cell>
          <cell r="D1" t="str">
            <v>과명</v>
          </cell>
          <cell r="E1" t="str">
            <v>직급</v>
          </cell>
          <cell r="F1" t="str">
            <v>호봉</v>
          </cell>
          <cell r="G1" t="str">
            <v>입사일</v>
          </cell>
          <cell r="H1" t="str">
            <v>기본급</v>
          </cell>
          <cell r="I1" t="str">
            <v>상여금</v>
          </cell>
          <cell r="J1" t="str">
            <v>직책수당</v>
          </cell>
          <cell r="K1" t="str">
            <v>기타수당</v>
          </cell>
          <cell r="L1" t="str">
            <v>영업외수당</v>
          </cell>
          <cell r="M1" t="str">
            <v>가족수당</v>
          </cell>
        </row>
        <row r="2">
          <cell r="A2">
            <v>1177</v>
          </cell>
          <cell r="B2" t="str">
            <v>이종태</v>
          </cell>
          <cell r="C2" t="str">
            <v>General Hospital</v>
          </cell>
          <cell r="D2" t="str">
            <v>1사업부 Seoul SV1팀</v>
          </cell>
          <cell r="E2" t="str">
            <v>부장</v>
          </cell>
          <cell r="F2">
            <v>0</v>
          </cell>
          <cell r="G2" t="str">
            <v>1996-01-01</v>
          </cell>
          <cell r="H2">
            <v>3740000</v>
          </cell>
          <cell r="I2">
            <v>2337500</v>
          </cell>
          <cell r="J2">
            <v>1000000</v>
          </cell>
          <cell r="K2">
            <v>0</v>
          </cell>
          <cell r="L2">
            <v>0</v>
          </cell>
          <cell r="M2">
            <v>70000</v>
          </cell>
        </row>
        <row r="3">
          <cell r="A3">
            <v>1068</v>
          </cell>
          <cell r="B3" t="str">
            <v>유상훈</v>
          </cell>
          <cell r="C3" t="str">
            <v>General Hospital</v>
          </cell>
          <cell r="D3" t="str">
            <v>1사업부 Seoul SV1팀</v>
          </cell>
          <cell r="E3" t="str">
            <v>차장</v>
          </cell>
          <cell r="F3">
            <v>0</v>
          </cell>
          <cell r="G3" t="str">
            <v>1991-06-03</v>
          </cell>
          <cell r="H3">
            <v>3001000</v>
          </cell>
          <cell r="I3">
            <v>1875625</v>
          </cell>
          <cell r="J3">
            <v>0</v>
          </cell>
          <cell r="K3">
            <v>0</v>
          </cell>
          <cell r="L3">
            <v>70000</v>
          </cell>
          <cell r="M3">
            <v>50000</v>
          </cell>
        </row>
        <row r="4">
          <cell r="A4">
            <v>1073</v>
          </cell>
          <cell r="B4" t="str">
            <v>박원호</v>
          </cell>
          <cell r="C4" t="str">
            <v>General Hospital</v>
          </cell>
          <cell r="D4" t="str">
            <v>1사업부 Seoul SV1팀</v>
          </cell>
          <cell r="E4" t="str">
            <v>차장</v>
          </cell>
          <cell r="F4">
            <v>0</v>
          </cell>
          <cell r="G4" t="str">
            <v>1991-09-09</v>
          </cell>
          <cell r="H4">
            <v>3298000</v>
          </cell>
          <cell r="I4">
            <v>2061250</v>
          </cell>
          <cell r="J4">
            <v>500000</v>
          </cell>
          <cell r="K4">
            <v>0</v>
          </cell>
          <cell r="L4">
            <v>0</v>
          </cell>
          <cell r="M4">
            <v>90000</v>
          </cell>
        </row>
        <row r="5">
          <cell r="A5">
            <v>1124</v>
          </cell>
          <cell r="B5" t="str">
            <v>서문섭</v>
          </cell>
          <cell r="C5" t="str">
            <v>General Hospital</v>
          </cell>
          <cell r="D5" t="str">
            <v>1사업부 Seoul SV1팀</v>
          </cell>
          <cell r="E5" t="str">
            <v>차장</v>
          </cell>
          <cell r="F5">
            <v>5</v>
          </cell>
          <cell r="G5" t="str">
            <v>1993-04-01</v>
          </cell>
          <cell r="H5">
            <v>2968000</v>
          </cell>
          <cell r="I5">
            <v>1855000</v>
          </cell>
          <cell r="J5">
            <v>0</v>
          </cell>
          <cell r="K5">
            <v>0</v>
          </cell>
          <cell r="L5">
            <v>70000</v>
          </cell>
          <cell r="M5">
            <v>70000</v>
          </cell>
        </row>
        <row r="6">
          <cell r="A6">
            <v>1198</v>
          </cell>
          <cell r="B6" t="str">
            <v>황병원</v>
          </cell>
          <cell r="C6" t="str">
            <v>General Hospital</v>
          </cell>
          <cell r="D6" t="str">
            <v>1사업부 Seoul SV1팀</v>
          </cell>
          <cell r="E6" t="str">
            <v>차장</v>
          </cell>
          <cell r="F6">
            <v>0</v>
          </cell>
          <cell r="G6" t="str">
            <v>1997-05-06</v>
          </cell>
          <cell r="H6">
            <v>3210000</v>
          </cell>
          <cell r="I6">
            <v>2006250</v>
          </cell>
          <cell r="J6">
            <v>0</v>
          </cell>
          <cell r="K6">
            <v>0</v>
          </cell>
          <cell r="L6">
            <v>70000</v>
          </cell>
          <cell r="M6">
            <v>50000</v>
          </cell>
        </row>
        <row r="7">
          <cell r="A7">
            <v>1210</v>
          </cell>
          <cell r="B7" t="str">
            <v>김기성</v>
          </cell>
          <cell r="C7" t="str">
            <v>General Hospital</v>
          </cell>
          <cell r="D7" t="str">
            <v>1사업부 Seoul SV1팀</v>
          </cell>
          <cell r="E7" t="str">
            <v>차장</v>
          </cell>
          <cell r="F7">
            <v>4</v>
          </cell>
          <cell r="G7" t="str">
            <v>1997-11-17</v>
          </cell>
          <cell r="H7">
            <v>2968000</v>
          </cell>
          <cell r="I7">
            <v>1855000</v>
          </cell>
          <cell r="J7">
            <v>0</v>
          </cell>
          <cell r="K7">
            <v>0</v>
          </cell>
          <cell r="L7">
            <v>70000</v>
          </cell>
          <cell r="M7">
            <v>70000</v>
          </cell>
        </row>
        <row r="8">
          <cell r="A8">
            <v>1592</v>
          </cell>
          <cell r="B8" t="str">
            <v>홍길남</v>
          </cell>
          <cell r="C8" t="str">
            <v>General Hospital</v>
          </cell>
          <cell r="D8" t="str">
            <v>1사업부 Seoul SV1팀</v>
          </cell>
          <cell r="E8" t="str">
            <v>과장</v>
          </cell>
          <cell r="F8">
            <v>0</v>
          </cell>
          <cell r="G8" t="str">
            <v>2005-03-14</v>
          </cell>
          <cell r="H8">
            <v>2898000</v>
          </cell>
          <cell r="I8">
            <v>1811250</v>
          </cell>
          <cell r="J8">
            <v>0</v>
          </cell>
          <cell r="K8">
            <v>0</v>
          </cell>
          <cell r="L8">
            <v>70000</v>
          </cell>
          <cell r="M8">
            <v>70000</v>
          </cell>
        </row>
        <row r="9">
          <cell r="A9">
            <v>1223</v>
          </cell>
          <cell r="B9" t="str">
            <v>신민호</v>
          </cell>
          <cell r="C9" t="str">
            <v>General Hospital</v>
          </cell>
          <cell r="D9" t="str">
            <v>1사업부 Seoul SV1팀</v>
          </cell>
          <cell r="E9" t="str">
            <v>대리</v>
          </cell>
          <cell r="F9">
            <v>3</v>
          </cell>
          <cell r="G9" t="str">
            <v>1999-01-25</v>
          </cell>
          <cell r="H9">
            <v>2372000</v>
          </cell>
          <cell r="I9">
            <v>1482500</v>
          </cell>
          <cell r="J9">
            <v>0</v>
          </cell>
          <cell r="K9">
            <v>0</v>
          </cell>
          <cell r="L9">
            <v>70000</v>
          </cell>
          <cell r="M9">
            <v>50000</v>
          </cell>
        </row>
        <row r="10">
          <cell r="A10">
            <v>1319</v>
          </cell>
          <cell r="B10" t="str">
            <v>이수성</v>
          </cell>
          <cell r="C10" t="str">
            <v>General Hospital</v>
          </cell>
          <cell r="D10" t="str">
            <v>1사업부 Seoul SV1팀</v>
          </cell>
          <cell r="E10" t="str">
            <v>대리</v>
          </cell>
          <cell r="F10">
            <v>3</v>
          </cell>
          <cell r="G10" t="str">
            <v>2001-02-26</v>
          </cell>
          <cell r="H10">
            <v>2168000</v>
          </cell>
          <cell r="I10">
            <v>1355000</v>
          </cell>
          <cell r="J10">
            <v>0</v>
          </cell>
          <cell r="K10">
            <v>0</v>
          </cell>
          <cell r="L10">
            <v>70000</v>
          </cell>
          <cell r="M10">
            <v>30000</v>
          </cell>
        </row>
        <row r="11">
          <cell r="A11">
            <v>1417</v>
          </cell>
          <cell r="B11" t="str">
            <v>김형수</v>
          </cell>
          <cell r="C11" t="str">
            <v>General Hospital</v>
          </cell>
          <cell r="D11" t="str">
            <v>1사업부 Seoul SV1팀</v>
          </cell>
          <cell r="E11" t="str">
            <v>주임</v>
          </cell>
          <cell r="F11">
            <v>1</v>
          </cell>
          <cell r="G11" t="str">
            <v>2002-11-04</v>
          </cell>
          <cell r="H11">
            <v>2108000</v>
          </cell>
          <cell r="I11">
            <v>1317500</v>
          </cell>
          <cell r="J11">
            <v>0</v>
          </cell>
          <cell r="K11">
            <v>0</v>
          </cell>
          <cell r="L11">
            <v>70000</v>
          </cell>
          <cell r="M11">
            <v>0</v>
          </cell>
        </row>
        <row r="12">
          <cell r="A12">
            <v>1024</v>
          </cell>
          <cell r="B12" t="str">
            <v>김종호</v>
          </cell>
          <cell r="C12" t="str">
            <v>General Hospital</v>
          </cell>
          <cell r="D12" t="str">
            <v>1사업부 Seoul SV1팀</v>
          </cell>
          <cell r="E12" t="str">
            <v>상무</v>
          </cell>
          <cell r="F12">
            <v>0</v>
          </cell>
          <cell r="G12" t="str">
            <v>1988-02-22</v>
          </cell>
          <cell r="H12">
            <v>8366000</v>
          </cell>
          <cell r="I12">
            <v>0</v>
          </cell>
          <cell r="J12">
            <v>1500000</v>
          </cell>
          <cell r="K12">
            <v>0</v>
          </cell>
          <cell r="L12">
            <v>0</v>
          </cell>
          <cell r="M12">
            <v>0</v>
          </cell>
        </row>
        <row r="13">
          <cell r="A13">
            <v>1116</v>
          </cell>
          <cell r="B13" t="str">
            <v>이재훈</v>
          </cell>
          <cell r="C13" t="str">
            <v>General Hospital</v>
          </cell>
          <cell r="D13" t="str">
            <v>1사업부 Seoul SV2팀</v>
          </cell>
          <cell r="E13" t="str">
            <v>차장</v>
          </cell>
          <cell r="F13">
            <v>7</v>
          </cell>
          <cell r="G13" t="str">
            <v>1992-12-01</v>
          </cell>
          <cell r="H13">
            <v>3076000</v>
          </cell>
          <cell r="I13">
            <v>1922500</v>
          </cell>
          <cell r="J13">
            <v>500000</v>
          </cell>
          <cell r="K13">
            <v>0</v>
          </cell>
          <cell r="L13">
            <v>0</v>
          </cell>
          <cell r="M13">
            <v>50000</v>
          </cell>
        </row>
        <row r="14">
          <cell r="A14">
            <v>1220</v>
          </cell>
          <cell r="B14" t="str">
            <v>허일</v>
          </cell>
          <cell r="C14" t="str">
            <v>General Hospital</v>
          </cell>
          <cell r="D14" t="str">
            <v>1사업부 Seoul SV2팀</v>
          </cell>
          <cell r="E14" t="str">
            <v>과장</v>
          </cell>
          <cell r="F14">
            <v>1</v>
          </cell>
          <cell r="G14" t="str">
            <v>1998-07-01</v>
          </cell>
          <cell r="H14">
            <v>2434000</v>
          </cell>
          <cell r="I14">
            <v>1521250</v>
          </cell>
          <cell r="J14">
            <v>0</v>
          </cell>
          <cell r="K14">
            <v>0</v>
          </cell>
          <cell r="L14">
            <v>70000</v>
          </cell>
          <cell r="M14">
            <v>70000</v>
          </cell>
        </row>
        <row r="15">
          <cell r="A15">
            <v>1423</v>
          </cell>
          <cell r="B15" t="str">
            <v>박성준</v>
          </cell>
          <cell r="C15" t="str">
            <v>General Hospital</v>
          </cell>
          <cell r="D15" t="str">
            <v>1사업부 Seoul SV2팀</v>
          </cell>
          <cell r="E15" t="str">
            <v>과장</v>
          </cell>
          <cell r="F15">
            <v>1</v>
          </cell>
          <cell r="G15" t="str">
            <v>2002-12-02</v>
          </cell>
          <cell r="H15">
            <v>2434000</v>
          </cell>
          <cell r="I15">
            <v>1521250</v>
          </cell>
          <cell r="J15">
            <v>0</v>
          </cell>
          <cell r="K15">
            <v>0</v>
          </cell>
          <cell r="L15">
            <v>70000</v>
          </cell>
          <cell r="M15">
            <v>70000</v>
          </cell>
        </row>
        <row r="16">
          <cell r="A16">
            <v>1232</v>
          </cell>
          <cell r="B16" t="str">
            <v>노승열</v>
          </cell>
          <cell r="C16" t="str">
            <v>General Hospital</v>
          </cell>
          <cell r="D16" t="str">
            <v>1사업부 Seoul SV2팀</v>
          </cell>
          <cell r="E16" t="str">
            <v>대리</v>
          </cell>
          <cell r="F16">
            <v>3</v>
          </cell>
          <cell r="G16" t="str">
            <v>1999-07-01</v>
          </cell>
          <cell r="H16">
            <v>2168000</v>
          </cell>
          <cell r="I16">
            <v>1355000</v>
          </cell>
          <cell r="J16">
            <v>0</v>
          </cell>
          <cell r="K16">
            <v>0</v>
          </cell>
          <cell r="L16">
            <v>70000</v>
          </cell>
          <cell r="M16">
            <v>0</v>
          </cell>
        </row>
        <row r="17">
          <cell r="A17">
            <v>1437</v>
          </cell>
          <cell r="B17" t="str">
            <v>김제중</v>
          </cell>
          <cell r="C17" t="str">
            <v>General Hospital</v>
          </cell>
          <cell r="D17" t="str">
            <v>1사업부 Seoul SV2팀</v>
          </cell>
          <cell r="E17" t="str">
            <v>주임</v>
          </cell>
          <cell r="F17">
            <v>1</v>
          </cell>
          <cell r="G17" t="str">
            <v>2003-01-07</v>
          </cell>
          <cell r="H17">
            <v>2168000</v>
          </cell>
          <cell r="I17">
            <v>1355000</v>
          </cell>
          <cell r="J17">
            <v>0</v>
          </cell>
          <cell r="K17">
            <v>0</v>
          </cell>
          <cell r="L17">
            <v>70000</v>
          </cell>
          <cell r="M17">
            <v>0</v>
          </cell>
        </row>
        <row r="18">
          <cell r="A18">
            <v>1491</v>
          </cell>
          <cell r="B18" t="str">
            <v>정지원</v>
          </cell>
          <cell r="C18" t="str">
            <v>General Hospital</v>
          </cell>
          <cell r="D18" t="str">
            <v>1사업부 Seoul SV2팀</v>
          </cell>
          <cell r="E18" t="str">
            <v>주임</v>
          </cell>
          <cell r="F18">
            <v>5</v>
          </cell>
          <cell r="G18" t="str">
            <v>2003-03-10</v>
          </cell>
          <cell r="H18">
            <v>2050000</v>
          </cell>
          <cell r="I18">
            <v>1281250</v>
          </cell>
          <cell r="J18">
            <v>0</v>
          </cell>
          <cell r="K18">
            <v>0</v>
          </cell>
          <cell r="L18">
            <v>70000</v>
          </cell>
          <cell r="M18">
            <v>0</v>
          </cell>
        </row>
        <row r="19">
          <cell r="A19">
            <v>1599</v>
          </cell>
          <cell r="B19" t="str">
            <v>김재환</v>
          </cell>
          <cell r="C19" t="str">
            <v>General Hospital</v>
          </cell>
          <cell r="D19" t="str">
            <v>1사업부 Seoul SV2팀</v>
          </cell>
          <cell r="E19" t="str">
            <v>주임</v>
          </cell>
          <cell r="F19">
            <v>3</v>
          </cell>
          <cell r="G19">
            <v>38548</v>
          </cell>
          <cell r="H19">
            <v>2108000</v>
          </cell>
          <cell r="I19">
            <v>1317500</v>
          </cell>
          <cell r="L19">
            <v>70000</v>
          </cell>
        </row>
        <row r="20">
          <cell r="A20">
            <v>1090</v>
          </cell>
          <cell r="B20" t="str">
            <v>최태수</v>
          </cell>
          <cell r="C20" t="str">
            <v>General Hospital</v>
          </cell>
          <cell r="D20" t="str">
            <v>1사업부 AP1팀</v>
          </cell>
          <cell r="E20" t="str">
            <v>차장</v>
          </cell>
          <cell r="F20">
            <v>0</v>
          </cell>
          <cell r="G20" t="str">
            <v>1992-02-10</v>
          </cell>
          <cell r="H20">
            <v>3036000</v>
          </cell>
          <cell r="I20">
            <v>1897500</v>
          </cell>
          <cell r="J20">
            <v>500000</v>
          </cell>
          <cell r="K20">
            <v>0</v>
          </cell>
          <cell r="L20">
            <v>0</v>
          </cell>
          <cell r="M20">
            <v>70000</v>
          </cell>
        </row>
        <row r="21">
          <cell r="A21">
            <v>1098</v>
          </cell>
          <cell r="B21" t="str">
            <v>이충근</v>
          </cell>
          <cell r="C21" t="str">
            <v>General Hospital</v>
          </cell>
          <cell r="D21" t="str">
            <v>1사업부 AP1팀</v>
          </cell>
          <cell r="E21" t="str">
            <v>차장</v>
          </cell>
          <cell r="F21">
            <v>7</v>
          </cell>
          <cell r="G21" t="str">
            <v>1992-06-15</v>
          </cell>
          <cell r="H21">
            <v>3040000</v>
          </cell>
          <cell r="I21">
            <v>1900000</v>
          </cell>
          <cell r="J21">
            <v>0</v>
          </cell>
          <cell r="K21">
            <v>0</v>
          </cell>
          <cell r="L21">
            <v>70000</v>
          </cell>
          <cell r="M21">
            <v>70000</v>
          </cell>
        </row>
        <row r="22">
          <cell r="A22">
            <v>1202</v>
          </cell>
          <cell r="B22" t="str">
            <v>이형우</v>
          </cell>
          <cell r="C22" t="str">
            <v>General Hospital</v>
          </cell>
          <cell r="D22" t="str">
            <v>1사업부 AP1팀</v>
          </cell>
          <cell r="E22" t="str">
            <v>차장</v>
          </cell>
          <cell r="F22">
            <v>0</v>
          </cell>
          <cell r="G22" t="str">
            <v>1997-07-14</v>
          </cell>
          <cell r="H22">
            <v>2965000</v>
          </cell>
          <cell r="I22">
            <v>1853125</v>
          </cell>
          <cell r="J22">
            <v>0</v>
          </cell>
          <cell r="K22">
            <v>0</v>
          </cell>
          <cell r="L22">
            <v>70000</v>
          </cell>
          <cell r="M22">
            <v>50000</v>
          </cell>
        </row>
        <row r="23">
          <cell r="A23">
            <v>1280</v>
          </cell>
          <cell r="B23" t="str">
            <v>문영창</v>
          </cell>
          <cell r="C23" t="str">
            <v>General Hospital</v>
          </cell>
          <cell r="D23" t="str">
            <v>1사업부 AP1팀</v>
          </cell>
          <cell r="E23" t="str">
            <v>차장</v>
          </cell>
          <cell r="F23">
            <v>3</v>
          </cell>
          <cell r="G23" t="str">
            <v>2000-01-17</v>
          </cell>
          <cell r="H23">
            <v>2933000</v>
          </cell>
          <cell r="I23">
            <v>1833125</v>
          </cell>
          <cell r="J23">
            <v>0</v>
          </cell>
          <cell r="K23">
            <v>0</v>
          </cell>
          <cell r="L23">
            <v>70000</v>
          </cell>
          <cell r="M23">
            <v>30000</v>
          </cell>
        </row>
        <row r="24">
          <cell r="A24">
            <v>1145</v>
          </cell>
          <cell r="B24" t="str">
            <v>서동희</v>
          </cell>
          <cell r="C24" t="str">
            <v>General Hospital</v>
          </cell>
          <cell r="D24" t="str">
            <v>1사업부 AP1팀</v>
          </cell>
          <cell r="E24" t="str">
            <v>과장</v>
          </cell>
          <cell r="F24">
            <v>3</v>
          </cell>
          <cell r="G24" t="str">
            <v>1994-09-05</v>
          </cell>
          <cell r="H24">
            <v>2763000</v>
          </cell>
          <cell r="I24">
            <v>1726875</v>
          </cell>
          <cell r="J24">
            <v>0</v>
          </cell>
          <cell r="K24">
            <v>0</v>
          </cell>
          <cell r="L24">
            <v>70000</v>
          </cell>
          <cell r="M24">
            <v>70000</v>
          </cell>
        </row>
        <row r="25">
          <cell r="A25">
            <v>1164</v>
          </cell>
          <cell r="B25" t="str">
            <v>백기열</v>
          </cell>
          <cell r="C25" t="str">
            <v>General Hospital</v>
          </cell>
          <cell r="D25" t="str">
            <v>1사업부 AP1팀</v>
          </cell>
          <cell r="E25" t="str">
            <v>과장</v>
          </cell>
          <cell r="F25">
            <v>1</v>
          </cell>
          <cell r="G25" t="str">
            <v>1995-04-17</v>
          </cell>
          <cell r="H25">
            <v>2830000</v>
          </cell>
          <cell r="I25">
            <v>1768750</v>
          </cell>
          <cell r="J25">
            <v>0</v>
          </cell>
          <cell r="K25">
            <v>0</v>
          </cell>
          <cell r="L25">
            <v>70000</v>
          </cell>
          <cell r="M25">
            <v>70000</v>
          </cell>
        </row>
        <row r="26">
          <cell r="A26">
            <v>1247</v>
          </cell>
          <cell r="B26" t="str">
            <v>장명균</v>
          </cell>
          <cell r="C26" t="str">
            <v>General Hospital</v>
          </cell>
          <cell r="D26" t="str">
            <v>1사업부 AP1팀</v>
          </cell>
          <cell r="E26" t="str">
            <v>과장</v>
          </cell>
          <cell r="F26">
            <v>1</v>
          </cell>
          <cell r="G26" t="str">
            <v>1999-10-01</v>
          </cell>
          <cell r="H26">
            <v>2434000</v>
          </cell>
          <cell r="I26">
            <v>1521250</v>
          </cell>
          <cell r="J26">
            <v>0</v>
          </cell>
          <cell r="K26">
            <v>0</v>
          </cell>
          <cell r="L26">
            <v>70000</v>
          </cell>
          <cell r="M26">
            <v>50000</v>
          </cell>
        </row>
        <row r="27">
          <cell r="A27">
            <v>1233</v>
          </cell>
          <cell r="B27" t="str">
            <v>윤현구</v>
          </cell>
          <cell r="C27" t="str">
            <v>General Hospital</v>
          </cell>
          <cell r="D27" t="str">
            <v>1사업부 AP1팀</v>
          </cell>
          <cell r="E27" t="str">
            <v>대리</v>
          </cell>
          <cell r="F27">
            <v>3</v>
          </cell>
          <cell r="G27" t="str">
            <v>1999-07-01</v>
          </cell>
          <cell r="H27">
            <v>2168000</v>
          </cell>
          <cell r="I27">
            <v>1355000</v>
          </cell>
          <cell r="J27">
            <v>0</v>
          </cell>
          <cell r="K27">
            <v>0</v>
          </cell>
          <cell r="L27">
            <v>70000</v>
          </cell>
          <cell r="M27">
            <v>0</v>
          </cell>
        </row>
        <row r="28">
          <cell r="A28">
            <v>1234</v>
          </cell>
          <cell r="B28" t="str">
            <v>차용범</v>
          </cell>
          <cell r="C28" t="str">
            <v>General Hospital</v>
          </cell>
          <cell r="D28" t="str">
            <v>1사업부 AP1팀</v>
          </cell>
          <cell r="E28" t="str">
            <v>대리</v>
          </cell>
          <cell r="F28">
            <v>3</v>
          </cell>
          <cell r="G28" t="str">
            <v>1999-07-01</v>
          </cell>
          <cell r="H28">
            <v>2372000</v>
          </cell>
          <cell r="I28">
            <v>1482500</v>
          </cell>
          <cell r="J28">
            <v>0</v>
          </cell>
          <cell r="K28">
            <v>0</v>
          </cell>
          <cell r="L28">
            <v>70000</v>
          </cell>
          <cell r="M28">
            <v>30000</v>
          </cell>
        </row>
        <row r="29">
          <cell r="A29">
            <v>1047</v>
          </cell>
          <cell r="B29" t="str">
            <v>신현성</v>
          </cell>
          <cell r="C29" t="str">
            <v>General Hospital</v>
          </cell>
          <cell r="D29" t="str">
            <v>1사업부 HCC1팀</v>
          </cell>
          <cell r="E29" t="str">
            <v>차장</v>
          </cell>
          <cell r="F29">
            <v>0</v>
          </cell>
          <cell r="G29" t="str">
            <v>1990-04-02</v>
          </cell>
          <cell r="H29">
            <v>3379000</v>
          </cell>
          <cell r="I29">
            <v>2111875</v>
          </cell>
          <cell r="J29">
            <v>500000</v>
          </cell>
          <cell r="K29">
            <v>0</v>
          </cell>
          <cell r="L29">
            <v>0</v>
          </cell>
          <cell r="M29">
            <v>70000</v>
          </cell>
        </row>
        <row r="30">
          <cell r="A30">
            <v>1138</v>
          </cell>
          <cell r="B30" t="str">
            <v>김덕재</v>
          </cell>
          <cell r="C30" t="str">
            <v>General Hospital</v>
          </cell>
          <cell r="D30" t="str">
            <v>1사업부 HCC1팀</v>
          </cell>
          <cell r="E30" t="str">
            <v>차장</v>
          </cell>
          <cell r="F30">
            <v>3</v>
          </cell>
          <cell r="G30" t="str">
            <v>1994-05-02</v>
          </cell>
          <cell r="H30">
            <v>2898000</v>
          </cell>
          <cell r="I30">
            <v>1811250</v>
          </cell>
          <cell r="J30">
            <v>0</v>
          </cell>
          <cell r="K30">
            <v>0</v>
          </cell>
          <cell r="L30">
            <v>70000</v>
          </cell>
          <cell r="M30">
            <v>70000</v>
          </cell>
        </row>
        <row r="31">
          <cell r="A31">
            <v>1408</v>
          </cell>
          <cell r="B31" t="str">
            <v>김상훈</v>
          </cell>
          <cell r="C31" t="str">
            <v>General Hospital</v>
          </cell>
          <cell r="D31" t="str">
            <v>1사업부 HCC1팀</v>
          </cell>
          <cell r="E31" t="str">
            <v>대리</v>
          </cell>
          <cell r="F31">
            <v>2</v>
          </cell>
          <cell r="G31" t="str">
            <v>2002-09-09</v>
          </cell>
          <cell r="H31">
            <v>2138000</v>
          </cell>
          <cell r="I31">
            <v>1336250</v>
          </cell>
          <cell r="J31">
            <v>0</v>
          </cell>
          <cell r="K31">
            <v>0</v>
          </cell>
          <cell r="L31">
            <v>70000</v>
          </cell>
          <cell r="M31">
            <v>30000</v>
          </cell>
        </row>
        <row r="32">
          <cell r="A32">
            <v>1320</v>
          </cell>
          <cell r="B32" t="str">
            <v>이현상</v>
          </cell>
          <cell r="C32" t="str">
            <v>General Hospital</v>
          </cell>
          <cell r="D32" t="str">
            <v>1사업부 HCC1팀</v>
          </cell>
          <cell r="E32" t="str">
            <v>주임</v>
          </cell>
          <cell r="F32">
            <v>1</v>
          </cell>
          <cell r="G32" t="str">
            <v>2001-02-26</v>
          </cell>
          <cell r="H32">
            <v>2108000</v>
          </cell>
          <cell r="I32">
            <v>1317500</v>
          </cell>
          <cell r="J32">
            <v>0</v>
          </cell>
          <cell r="K32">
            <v>0</v>
          </cell>
          <cell r="L32">
            <v>70000</v>
          </cell>
          <cell r="M32">
            <v>0</v>
          </cell>
        </row>
        <row r="33">
          <cell r="A33">
            <v>1464</v>
          </cell>
          <cell r="B33" t="str">
            <v>이규선</v>
          </cell>
          <cell r="C33" t="str">
            <v>General Hospital</v>
          </cell>
          <cell r="D33" t="str">
            <v>1사업부 HCC1팀</v>
          </cell>
          <cell r="E33" t="str">
            <v>주임</v>
          </cell>
          <cell r="F33">
            <v>4</v>
          </cell>
          <cell r="G33" t="str">
            <v>2003-01-07</v>
          </cell>
          <cell r="H33">
            <v>2050000</v>
          </cell>
          <cell r="I33">
            <v>1281250</v>
          </cell>
          <cell r="J33">
            <v>0</v>
          </cell>
          <cell r="K33">
            <v>0</v>
          </cell>
          <cell r="L33">
            <v>70000</v>
          </cell>
          <cell r="M33">
            <v>0</v>
          </cell>
        </row>
        <row r="34">
          <cell r="A34">
            <v>1512</v>
          </cell>
          <cell r="B34" t="str">
            <v>김진천</v>
          </cell>
          <cell r="C34" t="str">
            <v>General Hospital</v>
          </cell>
          <cell r="D34" t="str">
            <v>1사업부 HCC1팀</v>
          </cell>
          <cell r="E34" t="str">
            <v>주임</v>
          </cell>
          <cell r="F34">
            <v>1</v>
          </cell>
          <cell r="G34" t="str">
            <v>2003-07-01</v>
          </cell>
          <cell r="H34">
            <v>2079000</v>
          </cell>
          <cell r="I34">
            <v>1299375</v>
          </cell>
          <cell r="J34">
            <v>0</v>
          </cell>
          <cell r="K34">
            <v>0</v>
          </cell>
          <cell r="L34">
            <v>70000</v>
          </cell>
          <cell r="M34">
            <v>50000</v>
          </cell>
        </row>
        <row r="35">
          <cell r="A35">
            <v>1543</v>
          </cell>
          <cell r="B35" t="str">
            <v>강종우</v>
          </cell>
          <cell r="C35" t="str">
            <v>General Hospital</v>
          </cell>
          <cell r="D35" t="str">
            <v>1사업부 HCC1팀</v>
          </cell>
          <cell r="E35" t="str">
            <v>주임</v>
          </cell>
          <cell r="F35">
            <v>6</v>
          </cell>
          <cell r="G35" t="str">
            <v>2004-01-26</v>
          </cell>
          <cell r="H35">
            <v>2050000</v>
          </cell>
          <cell r="I35">
            <v>1281250</v>
          </cell>
          <cell r="J35">
            <v>0</v>
          </cell>
          <cell r="K35">
            <v>0</v>
          </cell>
          <cell r="L35">
            <v>70000</v>
          </cell>
          <cell r="M35">
            <v>50000</v>
          </cell>
        </row>
        <row r="36">
          <cell r="A36">
            <v>1440</v>
          </cell>
          <cell r="B36" t="str">
            <v>유진수</v>
          </cell>
          <cell r="C36" t="str">
            <v>General Hospital</v>
          </cell>
          <cell r="D36" t="str">
            <v>1사업부 HCC1팀</v>
          </cell>
          <cell r="E36" t="str">
            <v>4급(남)</v>
          </cell>
          <cell r="F36">
            <v>1</v>
          </cell>
          <cell r="G36" t="str">
            <v>2003-01-07</v>
          </cell>
          <cell r="H36">
            <v>1842000</v>
          </cell>
          <cell r="I36">
            <v>1151250</v>
          </cell>
          <cell r="J36">
            <v>0</v>
          </cell>
          <cell r="K36">
            <v>0</v>
          </cell>
          <cell r="L36">
            <v>70000</v>
          </cell>
          <cell r="M36">
            <v>0</v>
          </cell>
        </row>
        <row r="37">
          <cell r="A37">
            <v>1203</v>
          </cell>
          <cell r="B37" t="str">
            <v>장덕환</v>
          </cell>
          <cell r="C37" t="str">
            <v>General Hospital</v>
          </cell>
          <cell r="D37" t="str">
            <v>2사업부 APSV-E팀</v>
          </cell>
          <cell r="E37" t="str">
            <v>부장</v>
          </cell>
          <cell r="F37">
            <v>0</v>
          </cell>
          <cell r="G37" t="str">
            <v>1997-07-14</v>
          </cell>
          <cell r="H37">
            <v>3769000</v>
          </cell>
          <cell r="I37">
            <v>2355625</v>
          </cell>
          <cell r="J37">
            <v>1000000</v>
          </cell>
          <cell r="K37">
            <v>0</v>
          </cell>
          <cell r="L37">
            <v>0</v>
          </cell>
          <cell r="M37">
            <v>70000</v>
          </cell>
        </row>
        <row r="38">
          <cell r="A38">
            <v>1077</v>
          </cell>
          <cell r="B38" t="str">
            <v>김홍주</v>
          </cell>
          <cell r="C38" t="str">
            <v>General Hospital</v>
          </cell>
          <cell r="D38" t="str">
            <v>2사업부 APSV-E팀</v>
          </cell>
          <cell r="E38" t="str">
            <v>차장</v>
          </cell>
          <cell r="F38">
            <v>0</v>
          </cell>
          <cell r="G38" t="str">
            <v>1991-09-09</v>
          </cell>
          <cell r="H38">
            <v>2930000</v>
          </cell>
          <cell r="I38">
            <v>1831250</v>
          </cell>
          <cell r="J38">
            <v>0</v>
          </cell>
          <cell r="K38">
            <v>0</v>
          </cell>
          <cell r="L38">
            <v>70000</v>
          </cell>
          <cell r="M38">
            <v>50000</v>
          </cell>
        </row>
        <row r="39">
          <cell r="A39">
            <v>1102</v>
          </cell>
          <cell r="B39" t="str">
            <v>마희종</v>
          </cell>
          <cell r="C39" t="str">
            <v>General Hospital</v>
          </cell>
          <cell r="D39" t="str">
            <v>2사업부 APSV-E팀</v>
          </cell>
          <cell r="E39" t="str">
            <v>차장</v>
          </cell>
          <cell r="F39">
            <v>0</v>
          </cell>
          <cell r="G39" t="str">
            <v>1992-08-10</v>
          </cell>
          <cell r="H39">
            <v>3073000</v>
          </cell>
          <cell r="I39">
            <v>1920625</v>
          </cell>
          <cell r="J39">
            <v>500000</v>
          </cell>
          <cell r="K39">
            <v>0</v>
          </cell>
          <cell r="L39">
            <v>0</v>
          </cell>
          <cell r="M39">
            <v>50000</v>
          </cell>
        </row>
        <row r="40">
          <cell r="A40">
            <v>1191</v>
          </cell>
          <cell r="B40" t="str">
            <v>김태연</v>
          </cell>
          <cell r="C40" t="str">
            <v>General Hospital</v>
          </cell>
          <cell r="D40" t="str">
            <v>2사업부 APSV-E팀</v>
          </cell>
          <cell r="E40" t="str">
            <v>차장</v>
          </cell>
          <cell r="F40">
            <v>4</v>
          </cell>
          <cell r="G40" t="str">
            <v>1997-01-01</v>
          </cell>
          <cell r="H40">
            <v>2933000</v>
          </cell>
          <cell r="I40">
            <v>1833125</v>
          </cell>
          <cell r="J40">
            <v>0</v>
          </cell>
          <cell r="K40">
            <v>0</v>
          </cell>
          <cell r="L40">
            <v>70000</v>
          </cell>
          <cell r="M40">
            <v>70000</v>
          </cell>
        </row>
        <row r="41">
          <cell r="A41">
            <v>1212</v>
          </cell>
          <cell r="B41" t="str">
            <v>염순곤</v>
          </cell>
          <cell r="C41" t="str">
            <v>General Hospital</v>
          </cell>
          <cell r="D41" t="str">
            <v>2사업부 APSV-E팀</v>
          </cell>
          <cell r="E41" t="str">
            <v>차장</v>
          </cell>
          <cell r="F41">
            <v>3</v>
          </cell>
          <cell r="G41" t="str">
            <v>1998-01-01</v>
          </cell>
          <cell r="H41">
            <v>2898000</v>
          </cell>
          <cell r="I41">
            <v>1811250</v>
          </cell>
          <cell r="J41">
            <v>0</v>
          </cell>
          <cell r="K41">
            <v>0</v>
          </cell>
          <cell r="L41">
            <v>70000</v>
          </cell>
          <cell r="M41">
            <v>70000</v>
          </cell>
        </row>
        <row r="42">
          <cell r="A42">
            <v>1229</v>
          </cell>
          <cell r="B42" t="str">
            <v>김병국</v>
          </cell>
          <cell r="C42" t="str">
            <v>General Hospital</v>
          </cell>
          <cell r="D42" t="str">
            <v>2사업부 APSV-E팀</v>
          </cell>
          <cell r="E42" t="str">
            <v>과장</v>
          </cell>
          <cell r="F42">
            <v>3</v>
          </cell>
          <cell r="G42" t="str">
            <v>1999-06-01</v>
          </cell>
          <cell r="H42">
            <v>2763000</v>
          </cell>
          <cell r="I42">
            <v>1726875</v>
          </cell>
          <cell r="J42">
            <v>0</v>
          </cell>
          <cell r="K42">
            <v>0</v>
          </cell>
          <cell r="L42">
            <v>70000</v>
          </cell>
          <cell r="M42">
            <v>50000</v>
          </cell>
        </row>
        <row r="43">
          <cell r="A43">
            <v>1533</v>
          </cell>
          <cell r="B43" t="str">
            <v>노동조</v>
          </cell>
          <cell r="C43" t="str">
            <v>General Hospital</v>
          </cell>
          <cell r="D43" t="str">
            <v>2사업부 APSV-E팀</v>
          </cell>
          <cell r="E43" t="str">
            <v>대리</v>
          </cell>
          <cell r="F43">
            <v>5</v>
          </cell>
          <cell r="G43" t="str">
            <v>2003-07-01</v>
          </cell>
          <cell r="H43">
            <v>2372000</v>
          </cell>
          <cell r="I43">
            <v>1482500</v>
          </cell>
          <cell r="J43">
            <v>0</v>
          </cell>
          <cell r="K43">
            <v>0</v>
          </cell>
          <cell r="L43">
            <v>70000</v>
          </cell>
          <cell r="M43">
            <v>70000</v>
          </cell>
        </row>
        <row r="44">
          <cell r="A44">
            <v>1252</v>
          </cell>
          <cell r="B44" t="str">
            <v>황준식</v>
          </cell>
          <cell r="C44" t="str">
            <v>General Hospital</v>
          </cell>
          <cell r="D44" t="str">
            <v>2사업부 APSV-E팀</v>
          </cell>
          <cell r="E44" t="str">
            <v>주임</v>
          </cell>
          <cell r="F44">
            <v>1</v>
          </cell>
          <cell r="G44" t="str">
            <v>1999-12-01</v>
          </cell>
          <cell r="H44">
            <v>2138000</v>
          </cell>
          <cell r="I44">
            <v>1336250</v>
          </cell>
          <cell r="J44">
            <v>0</v>
          </cell>
          <cell r="K44">
            <v>0</v>
          </cell>
          <cell r="L44">
            <v>70000</v>
          </cell>
          <cell r="M44">
            <v>30000</v>
          </cell>
        </row>
        <row r="45">
          <cell r="A45">
            <v>1284</v>
          </cell>
          <cell r="B45" t="str">
            <v>류병재</v>
          </cell>
          <cell r="C45" t="str">
            <v>General Hospital</v>
          </cell>
          <cell r="D45" t="str">
            <v>2사업부 APSV-E팀</v>
          </cell>
          <cell r="E45" t="str">
            <v>주임</v>
          </cell>
          <cell r="F45">
            <v>1</v>
          </cell>
          <cell r="G45" t="str">
            <v>2000-02-01</v>
          </cell>
          <cell r="H45">
            <v>2138000</v>
          </cell>
          <cell r="I45">
            <v>1336250</v>
          </cell>
          <cell r="J45">
            <v>0</v>
          </cell>
          <cell r="K45">
            <v>0</v>
          </cell>
          <cell r="L45">
            <v>70000</v>
          </cell>
          <cell r="M45">
            <v>50000</v>
          </cell>
        </row>
        <row r="46">
          <cell r="A46">
            <v>1292</v>
          </cell>
          <cell r="B46" t="str">
            <v>박수병</v>
          </cell>
          <cell r="C46" t="str">
            <v>General Hospital</v>
          </cell>
          <cell r="D46" t="str">
            <v>2사업부 APSV-E팀</v>
          </cell>
          <cell r="E46" t="str">
            <v>주임</v>
          </cell>
          <cell r="F46">
            <v>1</v>
          </cell>
          <cell r="G46" t="str">
            <v>2000-02-01</v>
          </cell>
          <cell r="H46">
            <v>2138000</v>
          </cell>
          <cell r="I46">
            <v>1336250</v>
          </cell>
          <cell r="J46">
            <v>0</v>
          </cell>
          <cell r="K46">
            <v>0</v>
          </cell>
          <cell r="L46">
            <v>70000</v>
          </cell>
          <cell r="M46">
            <v>30000</v>
          </cell>
        </row>
        <row r="47">
          <cell r="A47">
            <v>1549</v>
          </cell>
          <cell r="B47" t="str">
            <v>박재민</v>
          </cell>
          <cell r="C47" t="str">
            <v>General Hospital</v>
          </cell>
          <cell r="D47" t="str">
            <v>2사업부 APSV-E팀</v>
          </cell>
          <cell r="E47" t="str">
            <v>4급(남)</v>
          </cell>
          <cell r="F47">
            <v>0</v>
          </cell>
          <cell r="G47" t="str">
            <v>2004-01-26</v>
          </cell>
          <cell r="H47">
            <v>1788000</v>
          </cell>
          <cell r="I47">
            <v>1117500</v>
          </cell>
          <cell r="J47">
            <v>0</v>
          </cell>
          <cell r="K47">
            <v>0</v>
          </cell>
          <cell r="L47">
            <v>70000</v>
          </cell>
          <cell r="M47">
            <v>0</v>
          </cell>
        </row>
        <row r="48">
          <cell r="A48">
            <v>1062</v>
          </cell>
          <cell r="B48" t="str">
            <v>유수청</v>
          </cell>
          <cell r="C48" t="str">
            <v>General Hospital</v>
          </cell>
          <cell r="D48" t="str">
            <v>2사업부 APSV-W팀</v>
          </cell>
          <cell r="E48" t="str">
            <v>차장</v>
          </cell>
          <cell r="F48">
            <v>0</v>
          </cell>
          <cell r="G48" t="str">
            <v>1990-12-10</v>
          </cell>
          <cell r="H48">
            <v>3001000</v>
          </cell>
          <cell r="I48">
            <v>1875625</v>
          </cell>
          <cell r="J48">
            <v>500000</v>
          </cell>
          <cell r="K48">
            <v>0</v>
          </cell>
          <cell r="L48">
            <v>0</v>
          </cell>
          <cell r="M48">
            <v>90000</v>
          </cell>
        </row>
        <row r="49">
          <cell r="A49">
            <v>1251</v>
          </cell>
          <cell r="B49" t="str">
            <v>유정암</v>
          </cell>
          <cell r="C49" t="str">
            <v>General Hospital</v>
          </cell>
          <cell r="D49" t="str">
            <v>2사업부 APSV-W팀</v>
          </cell>
          <cell r="E49" t="str">
            <v>대리</v>
          </cell>
          <cell r="F49">
            <v>1</v>
          </cell>
          <cell r="G49" t="str">
            <v>1999-12-01</v>
          </cell>
          <cell r="H49">
            <v>2138000</v>
          </cell>
          <cell r="I49">
            <v>1336250</v>
          </cell>
          <cell r="J49">
            <v>0</v>
          </cell>
          <cell r="K49">
            <v>0</v>
          </cell>
          <cell r="L49">
            <v>70000</v>
          </cell>
          <cell r="M49">
            <v>30000</v>
          </cell>
        </row>
        <row r="50">
          <cell r="A50">
            <v>1335</v>
          </cell>
          <cell r="B50" t="str">
            <v>이정희</v>
          </cell>
          <cell r="C50" t="str">
            <v>General Hospital</v>
          </cell>
          <cell r="D50" t="str">
            <v>2사업부 APSV-W팀</v>
          </cell>
          <cell r="E50" t="str">
            <v>대리</v>
          </cell>
          <cell r="F50">
            <v>3</v>
          </cell>
          <cell r="G50" t="str">
            <v>2001-02-26</v>
          </cell>
          <cell r="H50">
            <v>2168000</v>
          </cell>
          <cell r="I50">
            <v>1355000</v>
          </cell>
          <cell r="J50">
            <v>0</v>
          </cell>
          <cell r="K50">
            <v>0</v>
          </cell>
          <cell r="L50">
            <v>70000</v>
          </cell>
          <cell r="M50">
            <v>70000</v>
          </cell>
        </row>
        <row r="51">
          <cell r="A51">
            <v>1363</v>
          </cell>
          <cell r="B51" t="str">
            <v>박동윤</v>
          </cell>
          <cell r="C51" t="str">
            <v>General Hospital</v>
          </cell>
          <cell r="D51" t="str">
            <v>2사업부 APSV-W팀</v>
          </cell>
          <cell r="E51" t="str">
            <v>대리</v>
          </cell>
          <cell r="F51">
            <v>3</v>
          </cell>
          <cell r="G51" t="str">
            <v>2001-04-30</v>
          </cell>
          <cell r="H51">
            <v>2372000</v>
          </cell>
          <cell r="I51">
            <v>1482500</v>
          </cell>
          <cell r="J51">
            <v>0</v>
          </cell>
          <cell r="K51">
            <v>0</v>
          </cell>
          <cell r="L51">
            <v>70000</v>
          </cell>
          <cell r="M51">
            <v>70000</v>
          </cell>
        </row>
        <row r="52">
          <cell r="A52">
            <v>1553</v>
          </cell>
          <cell r="B52" t="str">
            <v>양주안</v>
          </cell>
          <cell r="C52" t="str">
            <v>General Hospital</v>
          </cell>
          <cell r="D52" t="str">
            <v>2사업부 APSV-W팀</v>
          </cell>
          <cell r="E52" t="str">
            <v>대리</v>
          </cell>
          <cell r="F52">
            <v>5</v>
          </cell>
          <cell r="G52" t="str">
            <v>2004-01-26</v>
          </cell>
          <cell r="H52">
            <v>2168000</v>
          </cell>
          <cell r="I52">
            <v>1355000</v>
          </cell>
          <cell r="J52">
            <v>0</v>
          </cell>
          <cell r="K52">
            <v>0</v>
          </cell>
          <cell r="L52">
            <v>70000</v>
          </cell>
          <cell r="M52">
            <v>0</v>
          </cell>
        </row>
        <row r="53">
          <cell r="A53">
            <v>1365</v>
          </cell>
          <cell r="B53" t="str">
            <v>이종서</v>
          </cell>
          <cell r="C53" t="str">
            <v>General Hospital</v>
          </cell>
          <cell r="D53" t="str">
            <v>2사업부 APSV-W팀</v>
          </cell>
          <cell r="E53" t="str">
            <v>주임</v>
          </cell>
          <cell r="F53">
            <v>1</v>
          </cell>
          <cell r="G53" t="str">
            <v>2001-05-02</v>
          </cell>
          <cell r="H53">
            <v>2138000</v>
          </cell>
          <cell r="I53">
            <v>1336250</v>
          </cell>
          <cell r="J53">
            <v>0</v>
          </cell>
          <cell r="K53">
            <v>0</v>
          </cell>
          <cell r="L53">
            <v>70000</v>
          </cell>
          <cell r="M53">
            <v>30000</v>
          </cell>
        </row>
        <row r="54">
          <cell r="A54">
            <v>1432</v>
          </cell>
          <cell r="B54" t="str">
            <v>김상헌</v>
          </cell>
          <cell r="C54" t="str">
            <v>General Hospital</v>
          </cell>
          <cell r="D54" t="str">
            <v>2사업부 APSV-W팀</v>
          </cell>
          <cell r="E54" t="str">
            <v>4급(남)</v>
          </cell>
          <cell r="F54">
            <v>2</v>
          </cell>
          <cell r="G54" t="str">
            <v>2003-01-07</v>
          </cell>
          <cell r="H54">
            <v>1870000</v>
          </cell>
          <cell r="I54">
            <v>1168750</v>
          </cell>
          <cell r="J54">
            <v>0</v>
          </cell>
          <cell r="K54">
            <v>0</v>
          </cell>
          <cell r="L54">
            <v>70000</v>
          </cell>
          <cell r="M54">
            <v>50000</v>
          </cell>
        </row>
        <row r="55">
          <cell r="A55">
            <v>1027</v>
          </cell>
          <cell r="B55" t="str">
            <v>고규영</v>
          </cell>
          <cell r="C55" t="str">
            <v>General Hospital</v>
          </cell>
          <cell r="D55" t="str">
            <v>2사업부 HCC2팀</v>
          </cell>
          <cell r="E55" t="str">
            <v>부장</v>
          </cell>
          <cell r="F55">
            <v>0</v>
          </cell>
          <cell r="G55" t="str">
            <v>1988-08-08</v>
          </cell>
          <cell r="H55">
            <v>3539000</v>
          </cell>
          <cell r="I55">
            <v>2211875</v>
          </cell>
          <cell r="J55">
            <v>0</v>
          </cell>
          <cell r="K55">
            <v>0</v>
          </cell>
          <cell r="L55">
            <v>70000</v>
          </cell>
          <cell r="M55">
            <v>70000</v>
          </cell>
        </row>
        <row r="56">
          <cell r="A56">
            <v>1076</v>
          </cell>
          <cell r="B56" t="str">
            <v>최원석</v>
          </cell>
          <cell r="C56" t="str">
            <v>General Hospital</v>
          </cell>
          <cell r="D56" t="str">
            <v>2사업부 HCC2팀</v>
          </cell>
          <cell r="E56" t="str">
            <v>차장</v>
          </cell>
          <cell r="F56">
            <v>0</v>
          </cell>
          <cell r="G56" t="str">
            <v>1991-09-09</v>
          </cell>
          <cell r="H56">
            <v>2965000</v>
          </cell>
          <cell r="I56">
            <v>1853125</v>
          </cell>
          <cell r="J56">
            <v>500000</v>
          </cell>
          <cell r="K56">
            <v>0</v>
          </cell>
          <cell r="L56">
            <v>0</v>
          </cell>
          <cell r="M56">
            <v>50000</v>
          </cell>
        </row>
        <row r="57">
          <cell r="A57">
            <v>1109</v>
          </cell>
          <cell r="B57" t="str">
            <v>김원수</v>
          </cell>
          <cell r="C57" t="str">
            <v>General Hospital</v>
          </cell>
          <cell r="D57" t="str">
            <v>2사업부 HCC2팀</v>
          </cell>
          <cell r="E57" t="str">
            <v>차장</v>
          </cell>
          <cell r="F57">
            <v>0</v>
          </cell>
          <cell r="G57" t="str">
            <v>1992-08-17</v>
          </cell>
          <cell r="H57">
            <v>2965000</v>
          </cell>
          <cell r="I57">
            <v>1853125</v>
          </cell>
          <cell r="J57">
            <v>0</v>
          </cell>
          <cell r="K57">
            <v>0</v>
          </cell>
          <cell r="L57">
            <v>70000</v>
          </cell>
          <cell r="M57">
            <v>50000</v>
          </cell>
        </row>
        <row r="58">
          <cell r="A58">
            <v>1147</v>
          </cell>
          <cell r="B58" t="str">
            <v>박대순</v>
          </cell>
          <cell r="C58" t="str">
            <v>General Hospital</v>
          </cell>
          <cell r="D58" t="str">
            <v>2사업부 HCC2팀</v>
          </cell>
          <cell r="E58" t="str">
            <v>과장</v>
          </cell>
          <cell r="F58">
            <v>1</v>
          </cell>
          <cell r="G58" t="str">
            <v>1994-09-05</v>
          </cell>
          <cell r="H58">
            <v>2830000</v>
          </cell>
          <cell r="I58">
            <v>1768750</v>
          </cell>
          <cell r="J58">
            <v>0</v>
          </cell>
          <cell r="K58">
            <v>0</v>
          </cell>
          <cell r="L58">
            <v>70000</v>
          </cell>
          <cell r="M58">
            <v>70000</v>
          </cell>
        </row>
        <row r="59">
          <cell r="A59">
            <v>1148</v>
          </cell>
          <cell r="B59" t="str">
            <v>김영호</v>
          </cell>
          <cell r="C59" t="str">
            <v>General Hospital</v>
          </cell>
          <cell r="D59" t="str">
            <v>2사업부 HCC2팀</v>
          </cell>
          <cell r="E59" t="str">
            <v>과장</v>
          </cell>
          <cell r="F59">
            <v>1</v>
          </cell>
          <cell r="G59" t="str">
            <v>1994-09-05</v>
          </cell>
          <cell r="H59">
            <v>2830000</v>
          </cell>
          <cell r="I59">
            <v>1768750</v>
          </cell>
          <cell r="J59">
            <v>0</v>
          </cell>
          <cell r="K59">
            <v>0</v>
          </cell>
          <cell r="L59">
            <v>70000</v>
          </cell>
          <cell r="M59">
            <v>50000</v>
          </cell>
        </row>
        <row r="60">
          <cell r="A60">
            <v>1493</v>
          </cell>
          <cell r="B60" t="str">
            <v>임준모</v>
          </cell>
          <cell r="C60" t="str">
            <v>General Hospital</v>
          </cell>
          <cell r="D60" t="str">
            <v>2사업부 HCC2팀</v>
          </cell>
          <cell r="E60" t="str">
            <v>대리</v>
          </cell>
          <cell r="F60">
            <v>3</v>
          </cell>
          <cell r="G60" t="str">
            <v>2003-04-01</v>
          </cell>
          <cell r="H60">
            <v>2168000</v>
          </cell>
          <cell r="I60">
            <v>1355000</v>
          </cell>
          <cell r="J60">
            <v>0</v>
          </cell>
          <cell r="K60">
            <v>0</v>
          </cell>
          <cell r="L60">
            <v>70000</v>
          </cell>
          <cell r="M60">
            <v>70000</v>
          </cell>
        </row>
        <row r="61">
          <cell r="A61">
            <v>1496</v>
          </cell>
          <cell r="B61" t="str">
            <v>강지훈</v>
          </cell>
          <cell r="C61" t="str">
            <v>General Hospital</v>
          </cell>
          <cell r="D61" t="str">
            <v>2사업부 HCC2팀</v>
          </cell>
          <cell r="E61" t="str">
            <v>대리</v>
          </cell>
          <cell r="F61">
            <v>3</v>
          </cell>
          <cell r="G61" t="str">
            <v>2003-04-25</v>
          </cell>
          <cell r="H61">
            <v>2168000</v>
          </cell>
          <cell r="I61">
            <v>1355000</v>
          </cell>
          <cell r="J61">
            <v>0</v>
          </cell>
          <cell r="K61">
            <v>0</v>
          </cell>
          <cell r="L61">
            <v>70000</v>
          </cell>
          <cell r="M61">
            <v>50000</v>
          </cell>
        </row>
        <row r="62">
          <cell r="A62">
            <v>1283</v>
          </cell>
          <cell r="B62" t="str">
            <v>박준신</v>
          </cell>
          <cell r="C62" t="str">
            <v>General Hospital</v>
          </cell>
          <cell r="D62" t="str">
            <v>2사업부 HCC2팀</v>
          </cell>
          <cell r="E62" t="str">
            <v>주임</v>
          </cell>
          <cell r="F62">
            <v>1</v>
          </cell>
          <cell r="G62" t="str">
            <v>2000-02-01</v>
          </cell>
          <cell r="H62">
            <v>2108000</v>
          </cell>
          <cell r="I62">
            <v>1317500</v>
          </cell>
          <cell r="J62">
            <v>0</v>
          </cell>
          <cell r="K62">
            <v>0</v>
          </cell>
          <cell r="L62">
            <v>70000</v>
          </cell>
          <cell r="M62">
            <v>50000</v>
          </cell>
        </row>
        <row r="63">
          <cell r="A63">
            <v>1049</v>
          </cell>
          <cell r="B63" t="str">
            <v>박창규</v>
          </cell>
          <cell r="C63" t="str">
            <v>General Hospital</v>
          </cell>
          <cell r="D63" t="str">
            <v>2사업부 HCC2팀</v>
          </cell>
          <cell r="E63" t="str">
            <v>차장</v>
          </cell>
          <cell r="F63">
            <v>0</v>
          </cell>
          <cell r="G63" t="str">
            <v>1990-04-02</v>
          </cell>
          <cell r="H63">
            <v>3345000</v>
          </cell>
          <cell r="I63">
            <v>2090625</v>
          </cell>
          <cell r="L63">
            <v>70000</v>
          </cell>
          <cell r="M63">
            <v>50000</v>
          </cell>
        </row>
        <row r="64">
          <cell r="A64">
            <v>1084</v>
          </cell>
          <cell r="B64" t="str">
            <v>안병철</v>
          </cell>
          <cell r="C64" t="str">
            <v>Hospital</v>
          </cell>
          <cell r="D64" t="str">
            <v>병원사업부 1팀</v>
          </cell>
          <cell r="E64" t="str">
            <v>부장</v>
          </cell>
          <cell r="F64">
            <v>0</v>
          </cell>
          <cell r="G64" t="str">
            <v>1991-11-01</v>
          </cell>
          <cell r="H64">
            <v>3335000</v>
          </cell>
          <cell r="I64">
            <v>2084375</v>
          </cell>
          <cell r="J64">
            <v>1000000</v>
          </cell>
          <cell r="K64">
            <v>0</v>
          </cell>
          <cell r="L64">
            <v>0</v>
          </cell>
          <cell r="M64">
            <v>70000</v>
          </cell>
        </row>
        <row r="65">
          <cell r="A65">
            <v>1034</v>
          </cell>
          <cell r="B65" t="str">
            <v>최규덕</v>
          </cell>
          <cell r="C65" t="str">
            <v>Hospital</v>
          </cell>
          <cell r="D65" t="str">
            <v>병원사업부 1팀</v>
          </cell>
          <cell r="E65" t="str">
            <v>차장</v>
          </cell>
          <cell r="F65">
            <v>0</v>
          </cell>
          <cell r="G65" t="str">
            <v>1989-03-27</v>
          </cell>
          <cell r="H65">
            <v>3409000</v>
          </cell>
          <cell r="I65">
            <v>2130625</v>
          </cell>
          <cell r="J65">
            <v>500000</v>
          </cell>
          <cell r="K65">
            <v>0</v>
          </cell>
          <cell r="L65">
            <v>0</v>
          </cell>
          <cell r="M65">
            <v>70000</v>
          </cell>
        </row>
        <row r="66">
          <cell r="A66">
            <v>1268</v>
          </cell>
          <cell r="B66" t="str">
            <v>김종훈A</v>
          </cell>
          <cell r="C66" t="str">
            <v>Hospital</v>
          </cell>
          <cell r="D66" t="str">
            <v>병원사업부 1팀</v>
          </cell>
          <cell r="E66" t="str">
            <v>차장</v>
          </cell>
          <cell r="F66">
            <v>3</v>
          </cell>
          <cell r="G66" t="str">
            <v>2000-01-10</v>
          </cell>
          <cell r="H66">
            <v>2898000</v>
          </cell>
          <cell r="I66">
            <v>1811250</v>
          </cell>
          <cell r="J66">
            <v>0</v>
          </cell>
          <cell r="K66">
            <v>0</v>
          </cell>
          <cell r="L66">
            <v>70000</v>
          </cell>
          <cell r="M66">
            <v>50000</v>
          </cell>
        </row>
        <row r="67">
          <cell r="A67">
            <v>1315</v>
          </cell>
          <cell r="B67" t="str">
            <v>김영선A</v>
          </cell>
          <cell r="C67" t="str">
            <v>Hospital</v>
          </cell>
          <cell r="D67" t="str">
            <v>병원사업부 1팀</v>
          </cell>
          <cell r="E67" t="str">
            <v>과장</v>
          </cell>
          <cell r="F67">
            <v>1</v>
          </cell>
          <cell r="G67" t="str">
            <v>2001-02-21</v>
          </cell>
          <cell r="H67">
            <v>2434000</v>
          </cell>
          <cell r="I67">
            <v>1521250</v>
          </cell>
          <cell r="J67">
            <v>0</v>
          </cell>
          <cell r="K67">
            <v>0</v>
          </cell>
          <cell r="L67">
            <v>70000</v>
          </cell>
          <cell r="M67">
            <v>50000</v>
          </cell>
        </row>
        <row r="68">
          <cell r="A68">
            <v>1309</v>
          </cell>
          <cell r="B68" t="str">
            <v>조성찬</v>
          </cell>
          <cell r="C68" t="str">
            <v>Hospital</v>
          </cell>
          <cell r="D68" t="str">
            <v>병원사업부 1팀</v>
          </cell>
          <cell r="E68" t="str">
            <v>대리</v>
          </cell>
          <cell r="F68">
            <v>3</v>
          </cell>
          <cell r="G68" t="str">
            <v>2000-05-02</v>
          </cell>
          <cell r="H68">
            <v>2198000</v>
          </cell>
          <cell r="I68">
            <v>1373750</v>
          </cell>
          <cell r="J68">
            <v>0</v>
          </cell>
          <cell r="K68">
            <v>0</v>
          </cell>
          <cell r="L68">
            <v>70000</v>
          </cell>
          <cell r="M68">
            <v>70000</v>
          </cell>
        </row>
        <row r="69">
          <cell r="A69">
            <v>1344</v>
          </cell>
          <cell r="B69" t="str">
            <v>이준용</v>
          </cell>
          <cell r="C69" t="str">
            <v>Hospital</v>
          </cell>
          <cell r="D69" t="str">
            <v>병원사업부 1팀</v>
          </cell>
          <cell r="E69" t="str">
            <v>주임</v>
          </cell>
          <cell r="F69">
            <v>1</v>
          </cell>
          <cell r="G69" t="str">
            <v>2001-03-05</v>
          </cell>
          <cell r="H69">
            <v>2108000</v>
          </cell>
          <cell r="I69">
            <v>1317500</v>
          </cell>
          <cell r="J69">
            <v>0</v>
          </cell>
          <cell r="K69">
            <v>0</v>
          </cell>
          <cell r="L69">
            <v>70000</v>
          </cell>
          <cell r="M69">
            <v>30000</v>
          </cell>
        </row>
        <row r="70">
          <cell r="A70">
            <v>1354</v>
          </cell>
          <cell r="B70" t="str">
            <v>김택</v>
          </cell>
          <cell r="C70" t="str">
            <v>Hospital</v>
          </cell>
          <cell r="D70" t="str">
            <v>병원사업부 1팀</v>
          </cell>
          <cell r="E70" t="str">
            <v>주임</v>
          </cell>
          <cell r="F70">
            <v>5</v>
          </cell>
          <cell r="G70" t="str">
            <v>2001-04-30</v>
          </cell>
          <cell r="H70">
            <v>2050000</v>
          </cell>
          <cell r="I70">
            <v>1281250</v>
          </cell>
          <cell r="J70">
            <v>0</v>
          </cell>
          <cell r="K70">
            <v>0</v>
          </cell>
          <cell r="L70">
            <v>70000</v>
          </cell>
          <cell r="M70">
            <v>50000</v>
          </cell>
        </row>
        <row r="71">
          <cell r="A71">
            <v>1463</v>
          </cell>
          <cell r="B71" t="str">
            <v>이계왕</v>
          </cell>
          <cell r="C71" t="str">
            <v>Hospital</v>
          </cell>
          <cell r="D71" t="str">
            <v>병원사업부 1팀</v>
          </cell>
          <cell r="E71" t="str">
            <v>주임</v>
          </cell>
          <cell r="F71">
            <v>1</v>
          </cell>
          <cell r="G71" t="str">
            <v>2003-01-07</v>
          </cell>
          <cell r="H71">
            <v>2108000</v>
          </cell>
          <cell r="I71">
            <v>1317500</v>
          </cell>
          <cell r="J71">
            <v>0</v>
          </cell>
          <cell r="K71">
            <v>50000</v>
          </cell>
          <cell r="L71">
            <v>70000</v>
          </cell>
          <cell r="M71">
            <v>50000</v>
          </cell>
        </row>
        <row r="72">
          <cell r="A72">
            <v>1469</v>
          </cell>
          <cell r="B72" t="str">
            <v>장기덕</v>
          </cell>
          <cell r="C72" t="str">
            <v>Hospital</v>
          </cell>
          <cell r="D72" t="str">
            <v>병원사업부 1팀</v>
          </cell>
          <cell r="E72" t="str">
            <v>주임</v>
          </cell>
          <cell r="F72">
            <v>1</v>
          </cell>
          <cell r="G72" t="str">
            <v>2003-01-07</v>
          </cell>
          <cell r="H72">
            <v>1842000</v>
          </cell>
          <cell r="I72">
            <v>1151250</v>
          </cell>
          <cell r="J72">
            <v>0</v>
          </cell>
          <cell r="K72">
            <v>0</v>
          </cell>
          <cell r="L72">
            <v>70000</v>
          </cell>
          <cell r="M72">
            <v>30000</v>
          </cell>
        </row>
        <row r="73">
          <cell r="A73">
            <v>1579</v>
          </cell>
          <cell r="B73" t="str">
            <v>전호진</v>
          </cell>
          <cell r="C73" t="str">
            <v>Hospital</v>
          </cell>
          <cell r="D73" t="str">
            <v>병원사업부 1팀</v>
          </cell>
          <cell r="E73" t="str">
            <v>4급(남)</v>
          </cell>
          <cell r="F73">
            <v>1</v>
          </cell>
          <cell r="G73" t="str">
            <v>2004-09-10</v>
          </cell>
          <cell r="H73">
            <v>1788000</v>
          </cell>
          <cell r="I73">
            <v>1117500</v>
          </cell>
          <cell r="J73">
            <v>0</v>
          </cell>
          <cell r="K73">
            <v>0</v>
          </cell>
          <cell r="L73">
            <v>70000</v>
          </cell>
          <cell r="M73">
            <v>0</v>
          </cell>
        </row>
        <row r="74">
          <cell r="A74">
            <v>1127</v>
          </cell>
          <cell r="B74" t="str">
            <v>박영길</v>
          </cell>
          <cell r="C74" t="str">
            <v>Hospital</v>
          </cell>
          <cell r="D74" t="str">
            <v>병원사업부 2팀</v>
          </cell>
          <cell r="E74" t="str">
            <v>부장</v>
          </cell>
          <cell r="F74">
            <v>0</v>
          </cell>
          <cell r="G74" t="str">
            <v>1993-04-01</v>
          </cell>
          <cell r="H74">
            <v>3657000</v>
          </cell>
          <cell r="I74">
            <v>2285625</v>
          </cell>
          <cell r="J74">
            <v>0</v>
          </cell>
          <cell r="K74">
            <v>0</v>
          </cell>
          <cell r="L74">
            <v>70000</v>
          </cell>
          <cell r="M74">
            <v>70000</v>
          </cell>
        </row>
        <row r="75">
          <cell r="A75">
            <v>1178</v>
          </cell>
          <cell r="B75" t="str">
            <v>설성호</v>
          </cell>
          <cell r="C75" t="str">
            <v>Hospital</v>
          </cell>
          <cell r="D75" t="str">
            <v>병원사업부 2팀</v>
          </cell>
          <cell r="E75" t="str">
            <v>차장</v>
          </cell>
          <cell r="F75">
            <v>2</v>
          </cell>
          <cell r="G75" t="str">
            <v>1996-01-01</v>
          </cell>
          <cell r="H75">
            <v>2864000</v>
          </cell>
          <cell r="I75">
            <v>1790000</v>
          </cell>
          <cell r="J75">
            <v>0</v>
          </cell>
          <cell r="K75">
            <v>0</v>
          </cell>
          <cell r="L75">
            <v>70000</v>
          </cell>
          <cell r="M75">
            <v>70000</v>
          </cell>
        </row>
        <row r="76">
          <cell r="A76">
            <v>1217</v>
          </cell>
          <cell r="B76" t="str">
            <v>박제영</v>
          </cell>
          <cell r="C76" t="str">
            <v>Hospital</v>
          </cell>
          <cell r="D76" t="str">
            <v>병원사업부 2팀</v>
          </cell>
          <cell r="E76" t="str">
            <v>차장</v>
          </cell>
          <cell r="F76">
            <v>0</v>
          </cell>
          <cell r="G76" t="str">
            <v>1998-05-25</v>
          </cell>
          <cell r="H76">
            <v>3168000</v>
          </cell>
          <cell r="I76">
            <v>1980000</v>
          </cell>
          <cell r="J76">
            <v>500000</v>
          </cell>
          <cell r="K76">
            <v>0</v>
          </cell>
          <cell r="L76">
            <v>0</v>
          </cell>
          <cell r="M76">
            <v>50000</v>
          </cell>
        </row>
        <row r="77">
          <cell r="A77">
            <v>1364</v>
          </cell>
          <cell r="B77" t="str">
            <v>김태현</v>
          </cell>
          <cell r="C77" t="str">
            <v>Hospital</v>
          </cell>
          <cell r="D77" t="str">
            <v>병원사업부 2팀</v>
          </cell>
          <cell r="E77" t="str">
            <v>과장</v>
          </cell>
          <cell r="F77">
            <v>1</v>
          </cell>
          <cell r="G77" t="str">
            <v>2001-04-30</v>
          </cell>
          <cell r="H77">
            <v>2864000</v>
          </cell>
          <cell r="I77">
            <v>1790000</v>
          </cell>
          <cell r="J77">
            <v>0</v>
          </cell>
          <cell r="K77">
            <v>0</v>
          </cell>
          <cell r="L77">
            <v>70000</v>
          </cell>
          <cell r="M77">
            <v>70000</v>
          </cell>
        </row>
        <row r="78">
          <cell r="A78">
            <v>1230</v>
          </cell>
          <cell r="B78" t="str">
            <v>정영수</v>
          </cell>
          <cell r="C78" t="str">
            <v>Hospital</v>
          </cell>
          <cell r="D78" t="str">
            <v>병원사업부 2팀</v>
          </cell>
          <cell r="E78" t="str">
            <v>대리</v>
          </cell>
          <cell r="F78">
            <v>6</v>
          </cell>
          <cell r="G78" t="str">
            <v>1999-06-01</v>
          </cell>
          <cell r="H78">
            <v>2372000</v>
          </cell>
          <cell r="I78">
            <v>1482500</v>
          </cell>
          <cell r="J78">
            <v>0</v>
          </cell>
          <cell r="K78">
            <v>0</v>
          </cell>
          <cell r="L78">
            <v>70000</v>
          </cell>
          <cell r="M78">
            <v>0</v>
          </cell>
        </row>
        <row r="79">
          <cell r="A79">
            <v>1242</v>
          </cell>
          <cell r="B79" t="str">
            <v>장정환</v>
          </cell>
          <cell r="C79" t="str">
            <v>Hospital</v>
          </cell>
          <cell r="D79" t="str">
            <v>병원사업부 2팀</v>
          </cell>
          <cell r="E79" t="str">
            <v>대리</v>
          </cell>
          <cell r="F79">
            <v>3</v>
          </cell>
          <cell r="G79" t="str">
            <v>1999-07-01</v>
          </cell>
          <cell r="H79">
            <v>2168000</v>
          </cell>
          <cell r="I79">
            <v>1355000</v>
          </cell>
          <cell r="J79">
            <v>0</v>
          </cell>
          <cell r="K79">
            <v>0</v>
          </cell>
          <cell r="L79">
            <v>70000</v>
          </cell>
          <cell r="M79">
            <v>0</v>
          </cell>
        </row>
        <row r="80">
          <cell r="A80">
            <v>1427</v>
          </cell>
          <cell r="B80" t="str">
            <v>곽명주</v>
          </cell>
          <cell r="C80" t="str">
            <v>Hospital</v>
          </cell>
          <cell r="D80" t="str">
            <v>병원사업부 2팀</v>
          </cell>
          <cell r="E80" t="str">
            <v>대리</v>
          </cell>
          <cell r="F80">
            <v>4</v>
          </cell>
          <cell r="G80" t="str">
            <v>2003-01-07</v>
          </cell>
          <cell r="H80">
            <v>2050000</v>
          </cell>
          <cell r="I80">
            <v>1281250</v>
          </cell>
          <cell r="J80">
            <v>0</v>
          </cell>
          <cell r="K80">
            <v>0</v>
          </cell>
          <cell r="L80">
            <v>70000</v>
          </cell>
          <cell r="M80">
            <v>50000</v>
          </cell>
        </row>
        <row r="81">
          <cell r="A81">
            <v>1272</v>
          </cell>
          <cell r="B81" t="str">
            <v>손성호</v>
          </cell>
          <cell r="C81" t="str">
            <v>Hospital</v>
          </cell>
          <cell r="D81" t="str">
            <v>병원사업부 2팀</v>
          </cell>
          <cell r="E81" t="str">
            <v>주임</v>
          </cell>
          <cell r="F81">
            <v>1</v>
          </cell>
          <cell r="G81" t="str">
            <v>2000-01-10</v>
          </cell>
          <cell r="H81">
            <v>2138000</v>
          </cell>
          <cell r="I81">
            <v>1336250</v>
          </cell>
          <cell r="J81">
            <v>0</v>
          </cell>
          <cell r="K81">
            <v>0</v>
          </cell>
          <cell r="L81">
            <v>70000</v>
          </cell>
          <cell r="M81">
            <v>0</v>
          </cell>
        </row>
        <row r="82">
          <cell r="A82">
            <v>1298</v>
          </cell>
          <cell r="B82" t="str">
            <v>장병진</v>
          </cell>
          <cell r="C82" t="str">
            <v>Hospital</v>
          </cell>
          <cell r="D82" t="str">
            <v>병원사업부 2팀</v>
          </cell>
          <cell r="E82" t="str">
            <v>주임</v>
          </cell>
          <cell r="F82">
            <v>1</v>
          </cell>
          <cell r="G82" t="str">
            <v>2000-02-01</v>
          </cell>
          <cell r="H82">
            <v>2108000</v>
          </cell>
          <cell r="I82">
            <v>1317500</v>
          </cell>
          <cell r="J82">
            <v>0</v>
          </cell>
          <cell r="K82">
            <v>0</v>
          </cell>
          <cell r="L82">
            <v>70000</v>
          </cell>
          <cell r="M82">
            <v>70000</v>
          </cell>
        </row>
        <row r="83">
          <cell r="A83">
            <v>1339</v>
          </cell>
          <cell r="B83" t="str">
            <v>신상흔</v>
          </cell>
          <cell r="C83" t="str">
            <v>Hospital</v>
          </cell>
          <cell r="D83" t="str">
            <v>병원사업부 2팀</v>
          </cell>
          <cell r="E83" t="str">
            <v>주임</v>
          </cell>
          <cell r="F83">
            <v>4</v>
          </cell>
          <cell r="G83" t="str">
            <v>2001-02-26</v>
          </cell>
          <cell r="H83">
            <v>1926000</v>
          </cell>
          <cell r="I83">
            <v>1203750</v>
          </cell>
          <cell r="J83">
            <v>0</v>
          </cell>
          <cell r="K83">
            <v>0</v>
          </cell>
          <cell r="L83">
            <v>70000</v>
          </cell>
          <cell r="M83">
            <v>50000</v>
          </cell>
        </row>
        <row r="84">
          <cell r="A84">
            <v>1396</v>
          </cell>
          <cell r="B84" t="str">
            <v>김성훈</v>
          </cell>
          <cell r="C84" t="str">
            <v>Hospital</v>
          </cell>
          <cell r="D84" t="str">
            <v>병원사업부 2팀</v>
          </cell>
          <cell r="E84" t="str">
            <v>주임</v>
          </cell>
          <cell r="F84">
            <v>5</v>
          </cell>
          <cell r="G84" t="str">
            <v>2002-06-17</v>
          </cell>
          <cell r="H84">
            <v>2050000</v>
          </cell>
          <cell r="I84">
            <v>1281250</v>
          </cell>
          <cell r="J84">
            <v>0</v>
          </cell>
          <cell r="K84">
            <v>0</v>
          </cell>
          <cell r="L84">
            <v>70000</v>
          </cell>
          <cell r="M84">
            <v>0</v>
          </cell>
        </row>
        <row r="85">
          <cell r="A85">
            <v>1122</v>
          </cell>
          <cell r="B85" t="str">
            <v>박석희</v>
          </cell>
          <cell r="C85" t="str">
            <v>Hospital</v>
          </cell>
          <cell r="D85" t="str">
            <v>병원사업부 3팀</v>
          </cell>
          <cell r="E85" t="str">
            <v>차장</v>
          </cell>
          <cell r="F85">
            <v>0</v>
          </cell>
          <cell r="G85" t="str">
            <v>1993-02-01</v>
          </cell>
          <cell r="H85">
            <v>3124000</v>
          </cell>
          <cell r="I85">
            <v>1952500</v>
          </cell>
          <cell r="J85">
            <v>500000</v>
          </cell>
          <cell r="K85">
            <v>0</v>
          </cell>
          <cell r="L85">
            <v>0</v>
          </cell>
          <cell r="M85">
            <v>70000</v>
          </cell>
        </row>
        <row r="86">
          <cell r="A86">
            <v>1140</v>
          </cell>
          <cell r="B86" t="str">
            <v>정경선</v>
          </cell>
          <cell r="C86" t="str">
            <v>Hospital</v>
          </cell>
          <cell r="D86" t="str">
            <v>병원사업부 3팀</v>
          </cell>
          <cell r="E86" t="str">
            <v>차장</v>
          </cell>
          <cell r="F86">
            <v>3</v>
          </cell>
          <cell r="G86" t="str">
            <v>1994-05-02</v>
          </cell>
          <cell r="H86">
            <v>2898000</v>
          </cell>
          <cell r="I86">
            <v>1811250</v>
          </cell>
          <cell r="J86">
            <v>0</v>
          </cell>
          <cell r="K86">
            <v>0</v>
          </cell>
          <cell r="L86">
            <v>70000</v>
          </cell>
          <cell r="M86">
            <v>70000</v>
          </cell>
        </row>
        <row r="87">
          <cell r="A87">
            <v>1190</v>
          </cell>
          <cell r="B87" t="str">
            <v>이상만</v>
          </cell>
          <cell r="C87" t="str">
            <v>Hospital</v>
          </cell>
          <cell r="D87" t="str">
            <v>병원사업부 3팀</v>
          </cell>
          <cell r="E87" t="str">
            <v>차장</v>
          </cell>
          <cell r="F87">
            <v>3</v>
          </cell>
          <cell r="G87" t="str">
            <v>1996-12-01</v>
          </cell>
          <cell r="H87">
            <v>2898000</v>
          </cell>
          <cell r="I87">
            <v>1811250</v>
          </cell>
          <cell r="J87">
            <v>0</v>
          </cell>
          <cell r="K87">
            <v>0</v>
          </cell>
          <cell r="L87">
            <v>70000</v>
          </cell>
          <cell r="M87">
            <v>70000</v>
          </cell>
        </row>
        <row r="88">
          <cell r="A88">
            <v>1246</v>
          </cell>
          <cell r="B88" t="str">
            <v>유제동</v>
          </cell>
          <cell r="C88" t="str">
            <v>Hospital</v>
          </cell>
          <cell r="D88" t="str">
            <v>병원사업부 3팀</v>
          </cell>
          <cell r="E88" t="str">
            <v>과장</v>
          </cell>
          <cell r="F88">
            <v>1</v>
          </cell>
          <cell r="G88" t="str">
            <v>1999-08-23</v>
          </cell>
          <cell r="H88">
            <v>2763000</v>
          </cell>
          <cell r="I88">
            <v>1726875</v>
          </cell>
          <cell r="J88">
            <v>0</v>
          </cell>
          <cell r="K88">
            <v>0</v>
          </cell>
          <cell r="L88">
            <v>70000</v>
          </cell>
          <cell r="M88">
            <v>70000</v>
          </cell>
        </row>
        <row r="89">
          <cell r="A89">
            <v>1270</v>
          </cell>
          <cell r="B89" t="str">
            <v>김영록</v>
          </cell>
          <cell r="C89" t="str">
            <v>Hospital</v>
          </cell>
          <cell r="D89" t="str">
            <v>병원사업부 3팀</v>
          </cell>
          <cell r="E89" t="str">
            <v>대리</v>
          </cell>
          <cell r="F89">
            <v>1</v>
          </cell>
          <cell r="G89" t="str">
            <v>2000-01-10</v>
          </cell>
          <cell r="H89">
            <v>2434000</v>
          </cell>
          <cell r="I89">
            <v>1521250</v>
          </cell>
          <cell r="J89">
            <v>0</v>
          </cell>
          <cell r="K89">
            <v>0</v>
          </cell>
          <cell r="L89">
            <v>70000</v>
          </cell>
          <cell r="M89">
            <v>50000</v>
          </cell>
        </row>
        <row r="90">
          <cell r="A90">
            <v>1297</v>
          </cell>
          <cell r="B90" t="str">
            <v>박정화</v>
          </cell>
          <cell r="C90" t="str">
            <v>Hospital</v>
          </cell>
          <cell r="D90" t="str">
            <v>병원사업부 3팀</v>
          </cell>
          <cell r="E90" t="str">
            <v>대리</v>
          </cell>
          <cell r="F90">
            <v>2</v>
          </cell>
          <cell r="G90" t="str">
            <v>2000-02-01</v>
          </cell>
          <cell r="H90">
            <v>2138000</v>
          </cell>
          <cell r="I90">
            <v>1336250</v>
          </cell>
          <cell r="J90">
            <v>0</v>
          </cell>
          <cell r="K90">
            <v>0</v>
          </cell>
          <cell r="L90">
            <v>70000</v>
          </cell>
          <cell r="M90">
            <v>30000</v>
          </cell>
        </row>
        <row r="91">
          <cell r="A91">
            <v>1362</v>
          </cell>
          <cell r="B91" t="str">
            <v>김경강</v>
          </cell>
          <cell r="C91" t="str">
            <v>Hospital</v>
          </cell>
          <cell r="D91" t="str">
            <v>병원사업부 3팀</v>
          </cell>
          <cell r="E91" t="str">
            <v>주임</v>
          </cell>
          <cell r="F91">
            <v>5</v>
          </cell>
          <cell r="G91" t="str">
            <v>2001-04-30</v>
          </cell>
          <cell r="H91">
            <v>2050000</v>
          </cell>
          <cell r="I91">
            <v>1281250</v>
          </cell>
          <cell r="J91">
            <v>0</v>
          </cell>
          <cell r="K91">
            <v>0</v>
          </cell>
          <cell r="L91">
            <v>70000</v>
          </cell>
          <cell r="M91">
            <v>50000</v>
          </cell>
        </row>
        <row r="92">
          <cell r="A92">
            <v>1039</v>
          </cell>
          <cell r="B92" t="str">
            <v>윤정락</v>
          </cell>
          <cell r="C92" t="str">
            <v>Clinic</v>
          </cell>
          <cell r="D92" t="str">
            <v>서울1팀</v>
          </cell>
          <cell r="E92" t="str">
            <v>부장</v>
          </cell>
          <cell r="F92">
            <v>0</v>
          </cell>
          <cell r="G92" t="str">
            <v>1989-07-25</v>
          </cell>
          <cell r="H92">
            <v>4012000</v>
          </cell>
          <cell r="I92">
            <v>2507500</v>
          </cell>
          <cell r="J92">
            <v>1000000</v>
          </cell>
          <cell r="K92">
            <v>0</v>
          </cell>
          <cell r="L92">
            <v>0</v>
          </cell>
          <cell r="M92">
            <v>50000</v>
          </cell>
        </row>
        <row r="93">
          <cell r="A93">
            <v>1064</v>
          </cell>
          <cell r="B93" t="str">
            <v>임원일</v>
          </cell>
          <cell r="C93" t="str">
            <v>Clinic</v>
          </cell>
          <cell r="D93" t="str">
            <v>서울1팀</v>
          </cell>
          <cell r="E93" t="str">
            <v>차장</v>
          </cell>
          <cell r="F93">
            <v>3</v>
          </cell>
          <cell r="G93" t="str">
            <v>1991-03-18</v>
          </cell>
          <cell r="H93">
            <v>2933000</v>
          </cell>
          <cell r="I93">
            <v>1833125</v>
          </cell>
          <cell r="J93">
            <v>0</v>
          </cell>
          <cell r="K93">
            <v>0</v>
          </cell>
          <cell r="L93">
            <v>70000</v>
          </cell>
          <cell r="M93">
            <v>70000</v>
          </cell>
        </row>
        <row r="94">
          <cell r="A94">
            <v>1303</v>
          </cell>
          <cell r="B94" t="str">
            <v>정호인</v>
          </cell>
          <cell r="C94" t="str">
            <v>Clinic</v>
          </cell>
          <cell r="D94" t="str">
            <v>서울1팀</v>
          </cell>
          <cell r="E94" t="str">
            <v>차장</v>
          </cell>
          <cell r="F94">
            <v>0</v>
          </cell>
          <cell r="G94" t="str">
            <v>2000-03-01</v>
          </cell>
          <cell r="H94">
            <v>3380000</v>
          </cell>
          <cell r="I94">
            <v>2112500</v>
          </cell>
          <cell r="J94">
            <v>500000</v>
          </cell>
          <cell r="K94">
            <v>0</v>
          </cell>
          <cell r="L94">
            <v>0</v>
          </cell>
          <cell r="M94">
            <v>70000</v>
          </cell>
        </row>
        <row r="95">
          <cell r="A95">
            <v>1171</v>
          </cell>
          <cell r="B95" t="str">
            <v>신철호</v>
          </cell>
          <cell r="C95" t="str">
            <v>Clinic</v>
          </cell>
          <cell r="D95" t="str">
            <v>서울1팀</v>
          </cell>
          <cell r="E95" t="str">
            <v>과장</v>
          </cell>
          <cell r="F95">
            <v>3</v>
          </cell>
          <cell r="G95" t="str">
            <v>1995-04-17</v>
          </cell>
          <cell r="H95">
            <v>2763000</v>
          </cell>
          <cell r="I95">
            <v>1726875</v>
          </cell>
          <cell r="J95">
            <v>0</v>
          </cell>
          <cell r="K95">
            <v>0</v>
          </cell>
          <cell r="L95">
            <v>70000</v>
          </cell>
          <cell r="M95">
            <v>70000</v>
          </cell>
        </row>
        <row r="96">
          <cell r="A96">
            <v>1318</v>
          </cell>
          <cell r="B96" t="str">
            <v>홍준석</v>
          </cell>
          <cell r="C96" t="str">
            <v>Clinic</v>
          </cell>
          <cell r="D96" t="str">
            <v>서울1팀</v>
          </cell>
          <cell r="E96" t="str">
            <v>대리</v>
          </cell>
          <cell r="F96">
            <v>3</v>
          </cell>
          <cell r="G96" t="str">
            <v>2001-02-26</v>
          </cell>
          <cell r="H96">
            <v>2168000</v>
          </cell>
          <cell r="I96">
            <v>1355000</v>
          </cell>
          <cell r="J96">
            <v>0</v>
          </cell>
          <cell r="K96">
            <v>0</v>
          </cell>
          <cell r="L96">
            <v>70000</v>
          </cell>
          <cell r="M96">
            <v>0</v>
          </cell>
        </row>
        <row r="97">
          <cell r="A97">
            <v>1316</v>
          </cell>
          <cell r="B97" t="str">
            <v>최희승</v>
          </cell>
          <cell r="C97" t="str">
            <v>Clinic</v>
          </cell>
          <cell r="D97" t="str">
            <v>서울1팀</v>
          </cell>
          <cell r="E97" t="str">
            <v>주임</v>
          </cell>
          <cell r="F97">
            <v>6</v>
          </cell>
          <cell r="G97" t="str">
            <v>2001-02-26</v>
          </cell>
          <cell r="H97">
            <v>2050000</v>
          </cell>
          <cell r="I97">
            <v>1281250</v>
          </cell>
          <cell r="J97">
            <v>0</v>
          </cell>
          <cell r="K97">
            <v>0</v>
          </cell>
          <cell r="L97">
            <v>70000</v>
          </cell>
          <cell r="M97">
            <v>0</v>
          </cell>
        </row>
        <row r="98">
          <cell r="A98">
            <v>1368</v>
          </cell>
          <cell r="B98" t="str">
            <v>이우현</v>
          </cell>
          <cell r="C98" t="str">
            <v>Clinic</v>
          </cell>
          <cell r="D98" t="str">
            <v>서울1팀</v>
          </cell>
          <cell r="E98" t="str">
            <v>주임</v>
          </cell>
          <cell r="F98">
            <v>1</v>
          </cell>
          <cell r="G98" t="str">
            <v>2001-05-07</v>
          </cell>
          <cell r="H98">
            <v>1020000</v>
          </cell>
          <cell r="I98">
            <v>637500</v>
          </cell>
          <cell r="J98">
            <v>0</v>
          </cell>
          <cell r="K98">
            <v>0</v>
          </cell>
          <cell r="L98">
            <v>33871</v>
          </cell>
          <cell r="M98">
            <v>0</v>
          </cell>
        </row>
        <row r="99">
          <cell r="A99">
            <v>1382</v>
          </cell>
          <cell r="B99" t="str">
            <v>박문용</v>
          </cell>
          <cell r="C99" t="str">
            <v>Clinic</v>
          </cell>
          <cell r="D99" t="str">
            <v>서울1팀</v>
          </cell>
          <cell r="E99" t="str">
            <v>주임</v>
          </cell>
          <cell r="F99">
            <v>3</v>
          </cell>
          <cell r="G99" t="str">
            <v>2001-11-19</v>
          </cell>
          <cell r="H99">
            <v>1898000</v>
          </cell>
          <cell r="I99">
            <v>1186250</v>
          </cell>
          <cell r="J99">
            <v>0</v>
          </cell>
          <cell r="K99">
            <v>0</v>
          </cell>
          <cell r="L99">
            <v>70000</v>
          </cell>
          <cell r="M99">
            <v>0</v>
          </cell>
        </row>
        <row r="100">
          <cell r="A100">
            <v>1483</v>
          </cell>
          <cell r="B100" t="str">
            <v>최희영</v>
          </cell>
          <cell r="C100" t="str">
            <v>Clinic</v>
          </cell>
          <cell r="D100" t="str">
            <v>서울1팀</v>
          </cell>
          <cell r="E100" t="str">
            <v>주임</v>
          </cell>
          <cell r="F100">
            <v>0</v>
          </cell>
          <cell r="G100" t="str">
            <v>2003-02-05</v>
          </cell>
          <cell r="H100">
            <v>1738000</v>
          </cell>
          <cell r="I100">
            <v>1086250</v>
          </cell>
          <cell r="J100">
            <v>0</v>
          </cell>
          <cell r="K100">
            <v>30000</v>
          </cell>
          <cell r="L100">
            <v>70000</v>
          </cell>
          <cell r="M100">
            <v>0</v>
          </cell>
        </row>
        <row r="101">
          <cell r="A101">
            <v>1546</v>
          </cell>
          <cell r="B101" t="str">
            <v>김진성</v>
          </cell>
          <cell r="C101" t="str">
            <v>Clinic</v>
          </cell>
          <cell r="D101" t="str">
            <v>서울1팀</v>
          </cell>
          <cell r="E101" t="str">
            <v>4급(남)</v>
          </cell>
          <cell r="F101">
            <v>0</v>
          </cell>
          <cell r="G101" t="str">
            <v>2004-01-26</v>
          </cell>
          <cell r="H101">
            <v>1788000</v>
          </cell>
          <cell r="I101">
            <v>1117500</v>
          </cell>
          <cell r="J101">
            <v>0</v>
          </cell>
          <cell r="K101">
            <v>0</v>
          </cell>
          <cell r="L101">
            <v>70000</v>
          </cell>
          <cell r="M101">
            <v>0</v>
          </cell>
        </row>
        <row r="102">
          <cell r="A102">
            <v>1461</v>
          </cell>
          <cell r="B102" t="str">
            <v>안지현</v>
          </cell>
          <cell r="C102" t="str">
            <v>Clinic</v>
          </cell>
          <cell r="D102" t="str">
            <v>서울1팀</v>
          </cell>
          <cell r="E102" t="str">
            <v>4급(여)</v>
          </cell>
          <cell r="F102">
            <v>1</v>
          </cell>
          <cell r="G102" t="str">
            <v>2003-01-07</v>
          </cell>
          <cell r="H102">
            <v>1712000</v>
          </cell>
          <cell r="I102">
            <v>1070000</v>
          </cell>
          <cell r="J102">
            <v>0</v>
          </cell>
          <cell r="K102">
            <v>50000</v>
          </cell>
          <cell r="L102">
            <v>70000</v>
          </cell>
          <cell r="M102">
            <v>0</v>
          </cell>
        </row>
        <row r="103">
          <cell r="A103">
            <v>1172</v>
          </cell>
          <cell r="B103" t="str">
            <v>김병화</v>
          </cell>
          <cell r="C103" t="str">
            <v>Clinic</v>
          </cell>
          <cell r="D103" t="str">
            <v>서울1팀</v>
          </cell>
          <cell r="E103" t="str">
            <v>상무</v>
          </cell>
          <cell r="F103">
            <v>0</v>
          </cell>
          <cell r="G103" t="str">
            <v>1995-04-24</v>
          </cell>
          <cell r="H103">
            <v>8878000</v>
          </cell>
          <cell r="I103">
            <v>0</v>
          </cell>
          <cell r="J103">
            <v>1500000</v>
          </cell>
          <cell r="K103">
            <v>0</v>
          </cell>
          <cell r="L103">
            <v>0</v>
          </cell>
          <cell r="M103">
            <v>0</v>
          </cell>
        </row>
        <row r="104">
          <cell r="A104">
            <v>1010</v>
          </cell>
          <cell r="B104" t="str">
            <v>박춘식</v>
          </cell>
          <cell r="C104" t="str">
            <v>Clinic</v>
          </cell>
          <cell r="D104" t="str">
            <v>서울2팀</v>
          </cell>
          <cell r="E104" t="str">
            <v>부장</v>
          </cell>
          <cell r="F104">
            <v>0</v>
          </cell>
          <cell r="G104" t="str">
            <v>1985-02-15</v>
          </cell>
          <cell r="H104">
            <v>3614000</v>
          </cell>
          <cell r="I104">
            <v>2258750</v>
          </cell>
          <cell r="J104">
            <v>500000</v>
          </cell>
          <cell r="K104">
            <v>0</v>
          </cell>
          <cell r="L104">
            <v>0</v>
          </cell>
          <cell r="M104">
            <v>70000</v>
          </cell>
        </row>
        <row r="105">
          <cell r="A105">
            <v>1031</v>
          </cell>
          <cell r="B105" t="str">
            <v>엄정무</v>
          </cell>
          <cell r="C105" t="str">
            <v>Clinic</v>
          </cell>
          <cell r="D105" t="str">
            <v>서울2팀</v>
          </cell>
          <cell r="E105" t="str">
            <v>부장</v>
          </cell>
          <cell r="F105">
            <v>0</v>
          </cell>
          <cell r="G105" t="str">
            <v>1989-01-16</v>
          </cell>
          <cell r="H105">
            <v>3414000</v>
          </cell>
          <cell r="I105">
            <v>2133750</v>
          </cell>
          <cell r="J105">
            <v>0</v>
          </cell>
          <cell r="K105">
            <v>0</v>
          </cell>
          <cell r="L105">
            <v>70000</v>
          </cell>
          <cell r="M105">
            <v>70000</v>
          </cell>
        </row>
        <row r="106">
          <cell r="A106">
            <v>1045</v>
          </cell>
          <cell r="B106" t="str">
            <v>민태정</v>
          </cell>
          <cell r="C106" t="str">
            <v>Clinic</v>
          </cell>
          <cell r="D106" t="str">
            <v>서울2팀</v>
          </cell>
          <cell r="E106" t="str">
            <v>차장</v>
          </cell>
          <cell r="F106">
            <v>0</v>
          </cell>
          <cell r="G106" t="str">
            <v>1989-12-04</v>
          </cell>
          <cell r="H106">
            <v>3124000</v>
          </cell>
          <cell r="I106">
            <v>1952500</v>
          </cell>
          <cell r="J106">
            <v>0</v>
          </cell>
          <cell r="K106">
            <v>0</v>
          </cell>
          <cell r="L106">
            <v>70000</v>
          </cell>
          <cell r="M106">
            <v>0</v>
          </cell>
        </row>
        <row r="107">
          <cell r="A107">
            <v>1054</v>
          </cell>
          <cell r="B107" t="str">
            <v>김경선</v>
          </cell>
          <cell r="C107" t="str">
            <v>Clinic</v>
          </cell>
          <cell r="D107" t="str">
            <v>서울2팀</v>
          </cell>
          <cell r="E107" t="str">
            <v>차장</v>
          </cell>
          <cell r="F107">
            <v>0</v>
          </cell>
          <cell r="G107" t="str">
            <v>1990-09-24</v>
          </cell>
          <cell r="H107">
            <v>3219000</v>
          </cell>
          <cell r="I107">
            <v>2011875</v>
          </cell>
          <cell r="J107">
            <v>0</v>
          </cell>
          <cell r="K107">
            <v>0</v>
          </cell>
          <cell r="L107">
            <v>70000</v>
          </cell>
          <cell r="M107">
            <v>70000</v>
          </cell>
        </row>
        <row r="108">
          <cell r="A108">
            <v>1126</v>
          </cell>
          <cell r="B108" t="str">
            <v>권혁래</v>
          </cell>
          <cell r="C108" t="str">
            <v>Clinic</v>
          </cell>
          <cell r="D108" t="str">
            <v>서울2팀</v>
          </cell>
          <cell r="E108" t="str">
            <v>차장</v>
          </cell>
          <cell r="F108">
            <v>5</v>
          </cell>
          <cell r="G108" t="str">
            <v>1993-04-01</v>
          </cell>
          <cell r="H108">
            <v>2968000</v>
          </cell>
          <cell r="I108">
            <v>1855000</v>
          </cell>
          <cell r="J108">
            <v>0</v>
          </cell>
          <cell r="K108">
            <v>0</v>
          </cell>
          <cell r="L108">
            <v>70000</v>
          </cell>
          <cell r="M108">
            <v>70000</v>
          </cell>
        </row>
        <row r="109">
          <cell r="A109">
            <v>1157</v>
          </cell>
          <cell r="B109" t="str">
            <v>박정근</v>
          </cell>
          <cell r="C109" t="str">
            <v>Clinic</v>
          </cell>
          <cell r="D109" t="str">
            <v>서울2팀</v>
          </cell>
          <cell r="E109" t="str">
            <v>과장</v>
          </cell>
          <cell r="F109">
            <v>1</v>
          </cell>
          <cell r="G109" t="str">
            <v>1994-12-19</v>
          </cell>
          <cell r="H109">
            <v>2830000</v>
          </cell>
          <cell r="I109">
            <v>1768750</v>
          </cell>
          <cell r="J109">
            <v>0</v>
          </cell>
          <cell r="K109">
            <v>0</v>
          </cell>
          <cell r="L109">
            <v>70000</v>
          </cell>
          <cell r="M109">
            <v>70000</v>
          </cell>
        </row>
        <row r="110">
          <cell r="A110">
            <v>1253</v>
          </cell>
          <cell r="B110" t="str">
            <v>국승원</v>
          </cell>
          <cell r="C110" t="str">
            <v>Clinic</v>
          </cell>
          <cell r="D110" t="str">
            <v>서울2팀</v>
          </cell>
          <cell r="E110" t="str">
            <v>주임</v>
          </cell>
          <cell r="F110">
            <v>1</v>
          </cell>
          <cell r="G110" t="str">
            <v>1999-12-01</v>
          </cell>
          <cell r="H110">
            <v>2138000</v>
          </cell>
          <cell r="I110">
            <v>1336250</v>
          </cell>
          <cell r="J110">
            <v>0</v>
          </cell>
          <cell r="K110">
            <v>0</v>
          </cell>
          <cell r="L110">
            <v>70000</v>
          </cell>
          <cell r="M110">
            <v>0</v>
          </cell>
        </row>
        <row r="111">
          <cell r="A111">
            <v>1282</v>
          </cell>
          <cell r="B111" t="str">
            <v>강동균</v>
          </cell>
          <cell r="C111" t="str">
            <v>Clinic</v>
          </cell>
          <cell r="D111" t="str">
            <v>서울2팀</v>
          </cell>
          <cell r="E111" t="str">
            <v>주임</v>
          </cell>
          <cell r="F111">
            <v>1</v>
          </cell>
          <cell r="G111" t="str">
            <v>1999-12-01</v>
          </cell>
          <cell r="H111">
            <v>2108000</v>
          </cell>
          <cell r="I111">
            <v>1317500</v>
          </cell>
          <cell r="J111">
            <v>0</v>
          </cell>
          <cell r="K111">
            <v>0</v>
          </cell>
          <cell r="L111">
            <v>70000</v>
          </cell>
          <cell r="M111">
            <v>0</v>
          </cell>
        </row>
        <row r="112">
          <cell r="A112">
            <v>1429</v>
          </cell>
          <cell r="B112" t="str">
            <v>김경은</v>
          </cell>
          <cell r="C112" t="str">
            <v>Clinic</v>
          </cell>
          <cell r="D112" t="str">
            <v>서울2팀</v>
          </cell>
          <cell r="E112" t="str">
            <v>주임</v>
          </cell>
          <cell r="F112">
            <v>5</v>
          </cell>
          <cell r="G112" t="str">
            <v>2003-01-07</v>
          </cell>
          <cell r="H112">
            <v>2050000</v>
          </cell>
          <cell r="I112">
            <v>1281250</v>
          </cell>
          <cell r="J112">
            <v>0</v>
          </cell>
          <cell r="K112">
            <v>50000</v>
          </cell>
          <cell r="L112">
            <v>70000</v>
          </cell>
          <cell r="M112">
            <v>30000</v>
          </cell>
        </row>
        <row r="113">
          <cell r="A113">
            <v>1511</v>
          </cell>
          <cell r="B113" t="str">
            <v>김이영</v>
          </cell>
          <cell r="C113" t="str">
            <v>Clinic</v>
          </cell>
          <cell r="D113" t="str">
            <v>서울2팀</v>
          </cell>
          <cell r="E113" t="str">
            <v>주임</v>
          </cell>
          <cell r="F113">
            <v>2</v>
          </cell>
          <cell r="G113" t="str">
            <v>2003-07-01</v>
          </cell>
          <cell r="H113">
            <v>2108000</v>
          </cell>
          <cell r="I113">
            <v>1317500</v>
          </cell>
          <cell r="J113">
            <v>0</v>
          </cell>
          <cell r="K113">
            <v>0</v>
          </cell>
          <cell r="L113">
            <v>70000</v>
          </cell>
          <cell r="M113">
            <v>30000</v>
          </cell>
        </row>
        <row r="114">
          <cell r="A114">
            <v>1260</v>
          </cell>
          <cell r="B114" t="str">
            <v>박성환</v>
          </cell>
          <cell r="C114" t="str">
            <v>Clinic</v>
          </cell>
          <cell r="D114" t="str">
            <v>서울2팀</v>
          </cell>
          <cell r="E114" t="str">
            <v>5급(남)</v>
          </cell>
          <cell r="F114">
            <v>0</v>
          </cell>
          <cell r="G114" t="str">
            <v>1999-12-06</v>
          </cell>
          <cell r="H114">
            <v>1535000</v>
          </cell>
          <cell r="I114">
            <v>959375</v>
          </cell>
          <cell r="J114">
            <v>0</v>
          </cell>
          <cell r="K114">
            <v>0</v>
          </cell>
          <cell r="L114">
            <v>70000</v>
          </cell>
          <cell r="M114">
            <v>0</v>
          </cell>
        </row>
        <row r="115">
          <cell r="A115">
            <v>1036</v>
          </cell>
          <cell r="B115" t="str">
            <v>박현욱</v>
          </cell>
          <cell r="C115" t="str">
            <v>Clinic</v>
          </cell>
          <cell r="D115" t="str">
            <v>서울3팀</v>
          </cell>
          <cell r="E115" t="str">
            <v>부장</v>
          </cell>
          <cell r="F115">
            <v>0</v>
          </cell>
          <cell r="G115" t="str">
            <v>1989-03-27</v>
          </cell>
          <cell r="H115">
            <v>3409000</v>
          </cell>
          <cell r="I115">
            <v>2130625</v>
          </cell>
          <cell r="J115">
            <v>1000000</v>
          </cell>
          <cell r="K115">
            <v>0</v>
          </cell>
          <cell r="L115">
            <v>0</v>
          </cell>
          <cell r="M115">
            <v>70000</v>
          </cell>
        </row>
        <row r="116">
          <cell r="A116">
            <v>1063</v>
          </cell>
          <cell r="B116" t="str">
            <v>조명건</v>
          </cell>
          <cell r="C116" t="str">
            <v>Clinic</v>
          </cell>
          <cell r="D116" t="str">
            <v>서울3팀</v>
          </cell>
          <cell r="E116" t="str">
            <v>차장</v>
          </cell>
          <cell r="F116">
            <v>0</v>
          </cell>
          <cell r="G116" t="str">
            <v>1990-12-10</v>
          </cell>
          <cell r="H116">
            <v>3124000</v>
          </cell>
          <cell r="I116">
            <v>1952500</v>
          </cell>
          <cell r="J116">
            <v>500000</v>
          </cell>
          <cell r="K116">
            <v>0</v>
          </cell>
          <cell r="L116">
            <v>0</v>
          </cell>
          <cell r="M116">
            <v>30000</v>
          </cell>
        </row>
        <row r="117">
          <cell r="A117">
            <v>1118</v>
          </cell>
          <cell r="B117" t="str">
            <v>정동수</v>
          </cell>
          <cell r="C117" t="str">
            <v>Clinic</v>
          </cell>
          <cell r="D117" t="str">
            <v>서울3팀</v>
          </cell>
          <cell r="E117" t="str">
            <v>차장</v>
          </cell>
          <cell r="F117">
            <v>3</v>
          </cell>
          <cell r="G117" t="str">
            <v>1992-12-01</v>
          </cell>
          <cell r="H117">
            <v>2898000</v>
          </cell>
          <cell r="I117">
            <v>1811250</v>
          </cell>
          <cell r="J117">
            <v>0</v>
          </cell>
          <cell r="K117">
            <v>0</v>
          </cell>
          <cell r="L117">
            <v>70000</v>
          </cell>
          <cell r="M117">
            <v>70000</v>
          </cell>
        </row>
        <row r="118">
          <cell r="A118">
            <v>1497</v>
          </cell>
          <cell r="B118" t="str">
            <v>최규룡</v>
          </cell>
          <cell r="C118" t="str">
            <v>Clinic</v>
          </cell>
          <cell r="D118" t="str">
            <v>서울3팀</v>
          </cell>
          <cell r="E118" t="str">
            <v>차장</v>
          </cell>
          <cell r="F118">
            <v>7</v>
          </cell>
          <cell r="G118" t="str">
            <v>2003-04-25</v>
          </cell>
          <cell r="H118">
            <v>3040000</v>
          </cell>
          <cell r="I118">
            <v>1900000</v>
          </cell>
          <cell r="J118">
            <v>0</v>
          </cell>
          <cell r="K118">
            <v>50000</v>
          </cell>
          <cell r="L118">
            <v>70000</v>
          </cell>
          <cell r="M118">
            <v>90000</v>
          </cell>
        </row>
        <row r="119">
          <cell r="A119">
            <v>1343</v>
          </cell>
          <cell r="B119" t="str">
            <v>이석훈</v>
          </cell>
          <cell r="C119" t="str">
            <v>Clinic</v>
          </cell>
          <cell r="D119" t="str">
            <v>서울3팀</v>
          </cell>
          <cell r="E119" t="str">
            <v>주임</v>
          </cell>
          <cell r="F119">
            <v>1</v>
          </cell>
          <cell r="G119" t="str">
            <v>2001-03-05</v>
          </cell>
          <cell r="H119">
            <v>2108000</v>
          </cell>
          <cell r="I119">
            <v>1317500</v>
          </cell>
          <cell r="J119">
            <v>0</v>
          </cell>
          <cell r="K119">
            <v>0</v>
          </cell>
          <cell r="L119">
            <v>70000</v>
          </cell>
          <cell r="M119">
            <v>50000</v>
          </cell>
        </row>
        <row r="120">
          <cell r="A120">
            <v>1366</v>
          </cell>
          <cell r="B120" t="str">
            <v>장종일</v>
          </cell>
          <cell r="C120" t="str">
            <v>Clinic</v>
          </cell>
          <cell r="D120" t="str">
            <v>서울3팀</v>
          </cell>
          <cell r="E120" t="str">
            <v>주임</v>
          </cell>
          <cell r="F120">
            <v>1</v>
          </cell>
          <cell r="G120" t="str">
            <v>2001-05-02</v>
          </cell>
          <cell r="H120">
            <v>2108000</v>
          </cell>
          <cell r="I120">
            <v>1317500</v>
          </cell>
          <cell r="J120">
            <v>0</v>
          </cell>
          <cell r="K120">
            <v>0</v>
          </cell>
          <cell r="L120">
            <v>70000</v>
          </cell>
          <cell r="M120">
            <v>0</v>
          </cell>
        </row>
        <row r="121">
          <cell r="A121">
            <v>1380</v>
          </cell>
          <cell r="B121" t="str">
            <v>노대석</v>
          </cell>
          <cell r="C121" t="str">
            <v>Clinic</v>
          </cell>
          <cell r="D121" t="str">
            <v>서울3팀</v>
          </cell>
          <cell r="E121" t="str">
            <v>주임</v>
          </cell>
          <cell r="F121">
            <v>3</v>
          </cell>
          <cell r="G121" t="str">
            <v>2001-11-19</v>
          </cell>
          <cell r="H121">
            <v>1926000</v>
          </cell>
          <cell r="I121">
            <v>1203750</v>
          </cell>
          <cell r="J121">
            <v>0</v>
          </cell>
          <cell r="K121">
            <v>0</v>
          </cell>
          <cell r="L121">
            <v>70000</v>
          </cell>
          <cell r="M121">
            <v>0</v>
          </cell>
        </row>
        <row r="122">
          <cell r="A122">
            <v>1410</v>
          </cell>
          <cell r="B122" t="str">
            <v>정미정</v>
          </cell>
          <cell r="C122" t="str">
            <v>Clinic</v>
          </cell>
          <cell r="D122" t="str">
            <v>서울3팀</v>
          </cell>
          <cell r="E122" t="str">
            <v>주임</v>
          </cell>
          <cell r="F122">
            <v>5</v>
          </cell>
          <cell r="G122" t="str">
            <v>2002-09-09</v>
          </cell>
          <cell r="H122">
            <v>1817000</v>
          </cell>
          <cell r="I122">
            <v>1135625</v>
          </cell>
          <cell r="J122">
            <v>0</v>
          </cell>
          <cell r="K122">
            <v>30000</v>
          </cell>
          <cell r="L122">
            <v>70000</v>
          </cell>
          <cell r="M122">
            <v>0</v>
          </cell>
        </row>
        <row r="123">
          <cell r="A123">
            <v>1477</v>
          </cell>
          <cell r="B123" t="str">
            <v>주원재</v>
          </cell>
          <cell r="C123" t="str">
            <v>Clinic</v>
          </cell>
          <cell r="D123" t="str">
            <v>서울3팀</v>
          </cell>
          <cell r="E123" t="str">
            <v>주임</v>
          </cell>
          <cell r="F123">
            <v>2</v>
          </cell>
          <cell r="G123" t="str">
            <v>2003-01-07</v>
          </cell>
          <cell r="H123">
            <v>1870000</v>
          </cell>
          <cell r="I123">
            <v>1168750</v>
          </cell>
          <cell r="J123">
            <v>0</v>
          </cell>
          <cell r="K123">
            <v>0</v>
          </cell>
          <cell r="L123">
            <v>70000</v>
          </cell>
          <cell r="M123">
            <v>0</v>
          </cell>
        </row>
        <row r="124">
          <cell r="A124">
            <v>1551</v>
          </cell>
          <cell r="B124" t="str">
            <v>배상윤</v>
          </cell>
          <cell r="C124" t="str">
            <v>Clinic</v>
          </cell>
          <cell r="D124" t="str">
            <v>서울3팀</v>
          </cell>
          <cell r="E124" t="str">
            <v>4급(남)</v>
          </cell>
          <cell r="F124">
            <v>0</v>
          </cell>
          <cell r="G124" t="str">
            <v>2004-01-26</v>
          </cell>
          <cell r="H124">
            <v>1788000</v>
          </cell>
          <cell r="I124">
            <v>1117500</v>
          </cell>
          <cell r="J124">
            <v>0</v>
          </cell>
          <cell r="K124">
            <v>0</v>
          </cell>
          <cell r="L124">
            <v>70000</v>
          </cell>
          <cell r="M124">
            <v>0</v>
          </cell>
        </row>
        <row r="125">
          <cell r="A125">
            <v>1577</v>
          </cell>
          <cell r="B125" t="str">
            <v>임솔미</v>
          </cell>
          <cell r="C125" t="str">
            <v>Clinic</v>
          </cell>
          <cell r="D125" t="str">
            <v>서울3팀</v>
          </cell>
          <cell r="E125" t="str">
            <v>4급(여)</v>
          </cell>
          <cell r="F125">
            <v>0</v>
          </cell>
          <cell r="G125" t="str">
            <v>2004-09-06</v>
          </cell>
          <cell r="H125">
            <v>1662000</v>
          </cell>
          <cell r="I125">
            <v>1038750</v>
          </cell>
          <cell r="J125">
            <v>0</v>
          </cell>
          <cell r="K125">
            <v>0</v>
          </cell>
          <cell r="L125">
            <v>70000</v>
          </cell>
          <cell r="M125">
            <v>0</v>
          </cell>
        </row>
        <row r="126">
          <cell r="A126">
            <v>1119</v>
          </cell>
          <cell r="B126" t="str">
            <v>박상덕</v>
          </cell>
          <cell r="C126" t="str">
            <v>Clinic</v>
          </cell>
          <cell r="D126" t="str">
            <v>서울4팀</v>
          </cell>
          <cell r="E126" t="str">
            <v>차장</v>
          </cell>
          <cell r="F126">
            <v>0</v>
          </cell>
          <cell r="G126" t="str">
            <v>1992-12-01</v>
          </cell>
          <cell r="H126">
            <v>3001000</v>
          </cell>
          <cell r="I126">
            <v>1875625</v>
          </cell>
          <cell r="J126">
            <v>500000</v>
          </cell>
          <cell r="K126">
            <v>0</v>
          </cell>
          <cell r="L126">
            <v>0</v>
          </cell>
          <cell r="M126">
            <v>70000</v>
          </cell>
        </row>
        <row r="127">
          <cell r="A127">
            <v>1323</v>
          </cell>
          <cell r="B127" t="str">
            <v>이윤복</v>
          </cell>
          <cell r="C127" t="str">
            <v>Clinic</v>
          </cell>
          <cell r="D127" t="str">
            <v>서울4팀</v>
          </cell>
          <cell r="E127" t="str">
            <v>대리</v>
          </cell>
          <cell r="F127">
            <v>4</v>
          </cell>
          <cell r="G127" t="str">
            <v>2001-02-26</v>
          </cell>
          <cell r="H127">
            <v>2372000</v>
          </cell>
          <cell r="I127">
            <v>1482500</v>
          </cell>
          <cell r="J127">
            <v>0</v>
          </cell>
          <cell r="K127">
            <v>0</v>
          </cell>
          <cell r="L127">
            <v>70000</v>
          </cell>
          <cell r="M127">
            <v>50000</v>
          </cell>
        </row>
        <row r="128">
          <cell r="A128">
            <v>1361</v>
          </cell>
          <cell r="B128" t="str">
            <v>장준</v>
          </cell>
          <cell r="C128" t="str">
            <v>Clinic</v>
          </cell>
          <cell r="D128" t="str">
            <v>서울4팀</v>
          </cell>
          <cell r="E128" t="str">
            <v>주임</v>
          </cell>
          <cell r="F128">
            <v>5</v>
          </cell>
          <cell r="G128" t="str">
            <v>2001-04-30</v>
          </cell>
          <cell r="H128">
            <v>2050000</v>
          </cell>
          <cell r="I128">
            <v>1281250</v>
          </cell>
          <cell r="J128">
            <v>0</v>
          </cell>
          <cell r="K128">
            <v>0</v>
          </cell>
          <cell r="L128">
            <v>70000</v>
          </cell>
          <cell r="M128">
            <v>30000</v>
          </cell>
        </row>
        <row r="129">
          <cell r="A129">
            <v>1490</v>
          </cell>
          <cell r="B129" t="str">
            <v>김남영</v>
          </cell>
          <cell r="C129" t="str">
            <v>Clinic</v>
          </cell>
          <cell r="D129" t="str">
            <v>서울4팀</v>
          </cell>
          <cell r="E129" t="str">
            <v>주임</v>
          </cell>
          <cell r="F129">
            <v>1</v>
          </cell>
          <cell r="G129" t="str">
            <v>2003-03-10</v>
          </cell>
          <cell r="H129">
            <v>1738000</v>
          </cell>
          <cell r="I129">
            <v>1086250</v>
          </cell>
          <cell r="J129">
            <v>0</v>
          </cell>
          <cell r="K129">
            <v>0</v>
          </cell>
          <cell r="L129">
            <v>70000</v>
          </cell>
          <cell r="M129">
            <v>0</v>
          </cell>
        </row>
        <row r="130">
          <cell r="A130">
            <v>1489</v>
          </cell>
          <cell r="B130" t="str">
            <v>김광호</v>
          </cell>
          <cell r="C130" t="str">
            <v>Clinic</v>
          </cell>
          <cell r="D130" t="str">
            <v>서울4팀</v>
          </cell>
          <cell r="E130" t="str">
            <v>4급(남)</v>
          </cell>
          <cell r="F130">
            <v>1</v>
          </cell>
          <cell r="G130" t="str">
            <v>2003-03-10</v>
          </cell>
          <cell r="H130">
            <v>1842000</v>
          </cell>
          <cell r="I130">
            <v>1151250</v>
          </cell>
          <cell r="J130">
            <v>0</v>
          </cell>
          <cell r="K130">
            <v>0</v>
          </cell>
          <cell r="L130">
            <v>70000</v>
          </cell>
          <cell r="M130">
            <v>30000</v>
          </cell>
        </row>
        <row r="131">
          <cell r="A131">
            <v>1544</v>
          </cell>
          <cell r="B131" t="str">
            <v>김억태</v>
          </cell>
          <cell r="C131" t="str">
            <v>Clinic</v>
          </cell>
          <cell r="D131" t="str">
            <v>서울4팀</v>
          </cell>
          <cell r="E131" t="str">
            <v>4급(남)</v>
          </cell>
          <cell r="F131">
            <v>0</v>
          </cell>
          <cell r="G131" t="str">
            <v>2004-01-26</v>
          </cell>
          <cell r="H131">
            <v>1788000</v>
          </cell>
          <cell r="I131">
            <v>1117500</v>
          </cell>
          <cell r="J131">
            <v>0</v>
          </cell>
          <cell r="K131">
            <v>50000</v>
          </cell>
          <cell r="L131">
            <v>70000</v>
          </cell>
          <cell r="M131">
            <v>0</v>
          </cell>
        </row>
        <row r="132">
          <cell r="A132">
            <v>1569</v>
          </cell>
          <cell r="B132" t="str">
            <v>윤희지</v>
          </cell>
          <cell r="C132" t="str">
            <v>Clinic</v>
          </cell>
          <cell r="D132" t="str">
            <v>서울4팀</v>
          </cell>
          <cell r="E132" t="str">
            <v>4급(여)</v>
          </cell>
          <cell r="F132">
            <v>1</v>
          </cell>
          <cell r="G132" t="str">
            <v>2004-05-17</v>
          </cell>
          <cell r="H132">
            <v>1662000</v>
          </cell>
          <cell r="I132">
            <v>1038750</v>
          </cell>
          <cell r="J132">
            <v>0</v>
          </cell>
          <cell r="K132">
            <v>50000</v>
          </cell>
          <cell r="L132">
            <v>70000</v>
          </cell>
          <cell r="M132">
            <v>0</v>
          </cell>
        </row>
        <row r="133">
          <cell r="A133">
            <v>1580</v>
          </cell>
          <cell r="B133" t="str">
            <v>김범은</v>
          </cell>
          <cell r="C133" t="str">
            <v>Clinic</v>
          </cell>
          <cell r="D133" t="str">
            <v>서울4팀</v>
          </cell>
          <cell r="E133" t="str">
            <v>4급(여)</v>
          </cell>
          <cell r="F133">
            <v>1</v>
          </cell>
          <cell r="G133" t="str">
            <v>2004-09-10</v>
          </cell>
          <cell r="H133">
            <v>1662000</v>
          </cell>
          <cell r="I133">
            <v>1038750</v>
          </cell>
          <cell r="J133">
            <v>0</v>
          </cell>
          <cell r="K133">
            <v>50000</v>
          </cell>
          <cell r="L133">
            <v>70000</v>
          </cell>
          <cell r="M133">
            <v>0</v>
          </cell>
        </row>
        <row r="134">
          <cell r="A134">
            <v>1581</v>
          </cell>
          <cell r="B134" t="str">
            <v>김미나</v>
          </cell>
          <cell r="C134" t="str">
            <v>Clinic</v>
          </cell>
          <cell r="D134" t="str">
            <v>서울4팀</v>
          </cell>
          <cell r="E134" t="str">
            <v>4급(여)</v>
          </cell>
          <cell r="F134">
            <v>1</v>
          </cell>
          <cell r="G134" t="str">
            <v>2004-09-10</v>
          </cell>
          <cell r="H134">
            <v>1662000</v>
          </cell>
          <cell r="I134">
            <v>1038750</v>
          </cell>
          <cell r="J134">
            <v>0</v>
          </cell>
          <cell r="K134">
            <v>0</v>
          </cell>
          <cell r="L134">
            <v>70000</v>
          </cell>
          <cell r="M134">
            <v>0</v>
          </cell>
        </row>
        <row r="135">
          <cell r="A135">
            <v>1043</v>
          </cell>
          <cell r="B135" t="str">
            <v>김진우</v>
          </cell>
          <cell r="C135" t="str">
            <v>Clinic</v>
          </cell>
          <cell r="D135" t="str">
            <v>인천팀</v>
          </cell>
          <cell r="E135" t="str">
            <v>차장</v>
          </cell>
          <cell r="F135">
            <v>0</v>
          </cell>
          <cell r="G135" t="str">
            <v>1989-12-04</v>
          </cell>
          <cell r="H135">
            <v>3182000</v>
          </cell>
          <cell r="I135">
            <v>1988750</v>
          </cell>
          <cell r="J135">
            <v>500000</v>
          </cell>
          <cell r="K135">
            <v>0</v>
          </cell>
          <cell r="L135">
            <v>0</v>
          </cell>
          <cell r="M135">
            <v>90000</v>
          </cell>
        </row>
        <row r="136">
          <cell r="A136">
            <v>1105</v>
          </cell>
          <cell r="B136" t="str">
            <v>정철교</v>
          </cell>
          <cell r="C136" t="str">
            <v>Clinic</v>
          </cell>
          <cell r="D136" t="str">
            <v>인천팀</v>
          </cell>
          <cell r="E136" t="str">
            <v>차장</v>
          </cell>
          <cell r="F136">
            <v>0</v>
          </cell>
          <cell r="G136" t="str">
            <v>1992-08-10</v>
          </cell>
          <cell r="H136">
            <v>3073000</v>
          </cell>
          <cell r="I136">
            <v>1920625</v>
          </cell>
          <cell r="J136">
            <v>0</v>
          </cell>
          <cell r="K136">
            <v>0</v>
          </cell>
          <cell r="L136">
            <v>70000</v>
          </cell>
          <cell r="M136">
            <v>70000</v>
          </cell>
        </row>
        <row r="137">
          <cell r="A137">
            <v>1288</v>
          </cell>
          <cell r="B137" t="str">
            <v>이지성</v>
          </cell>
          <cell r="C137" t="str">
            <v>Clinic</v>
          </cell>
          <cell r="D137" t="str">
            <v>인천팀</v>
          </cell>
          <cell r="E137" t="str">
            <v>주임</v>
          </cell>
          <cell r="F137">
            <v>1</v>
          </cell>
          <cell r="G137" t="str">
            <v>2000-02-01</v>
          </cell>
          <cell r="H137">
            <v>2108000</v>
          </cell>
          <cell r="I137">
            <v>1317500</v>
          </cell>
          <cell r="J137">
            <v>0</v>
          </cell>
          <cell r="K137">
            <v>0</v>
          </cell>
          <cell r="L137">
            <v>70000</v>
          </cell>
          <cell r="M137">
            <v>0</v>
          </cell>
        </row>
        <row r="138">
          <cell r="A138">
            <v>1324</v>
          </cell>
          <cell r="B138" t="str">
            <v>방제국</v>
          </cell>
          <cell r="C138" t="str">
            <v>Clinic</v>
          </cell>
          <cell r="D138" t="str">
            <v>인천팀</v>
          </cell>
          <cell r="E138" t="str">
            <v>주임</v>
          </cell>
          <cell r="F138">
            <v>1</v>
          </cell>
          <cell r="G138" t="str">
            <v>2001-02-26</v>
          </cell>
          <cell r="H138">
            <v>2108000</v>
          </cell>
          <cell r="I138">
            <v>1317500</v>
          </cell>
          <cell r="J138">
            <v>0</v>
          </cell>
          <cell r="K138">
            <v>0</v>
          </cell>
          <cell r="L138">
            <v>70000</v>
          </cell>
          <cell r="M138">
            <v>30000</v>
          </cell>
        </row>
        <row r="139">
          <cell r="A139">
            <v>1448</v>
          </cell>
          <cell r="B139" t="str">
            <v>박숙현</v>
          </cell>
          <cell r="C139" t="str">
            <v>Clinic</v>
          </cell>
          <cell r="D139" t="str">
            <v>인천팀</v>
          </cell>
          <cell r="E139" t="str">
            <v>주임</v>
          </cell>
          <cell r="F139">
            <v>1</v>
          </cell>
          <cell r="G139" t="str">
            <v>2003-01-07</v>
          </cell>
          <cell r="H139">
            <v>1738000</v>
          </cell>
          <cell r="I139">
            <v>1086250</v>
          </cell>
          <cell r="J139">
            <v>0</v>
          </cell>
          <cell r="K139">
            <v>50000</v>
          </cell>
          <cell r="L139">
            <v>70000</v>
          </cell>
          <cell r="M139">
            <v>0</v>
          </cell>
        </row>
        <row r="140">
          <cell r="A140">
            <v>1529</v>
          </cell>
          <cell r="B140" t="str">
            <v>최진원</v>
          </cell>
          <cell r="C140" t="str">
            <v>Clinic</v>
          </cell>
          <cell r="D140" t="str">
            <v>인천팀</v>
          </cell>
          <cell r="E140" t="str">
            <v>주임</v>
          </cell>
          <cell r="F140">
            <v>2</v>
          </cell>
          <cell r="G140" t="str">
            <v>2003-07-01</v>
          </cell>
          <cell r="H140">
            <v>2108000</v>
          </cell>
          <cell r="I140">
            <v>1317500</v>
          </cell>
          <cell r="J140">
            <v>0</v>
          </cell>
          <cell r="K140">
            <v>0</v>
          </cell>
          <cell r="L140">
            <v>70000</v>
          </cell>
          <cell r="M140">
            <v>30000</v>
          </cell>
        </row>
        <row r="141">
          <cell r="A141">
            <v>1598</v>
          </cell>
          <cell r="B141" t="str">
            <v>주영범</v>
          </cell>
          <cell r="C141" t="str">
            <v>Clinic</v>
          </cell>
          <cell r="D141" t="str">
            <v>인천팀</v>
          </cell>
          <cell r="E141" t="str">
            <v>주임</v>
          </cell>
          <cell r="F141">
            <v>0</v>
          </cell>
          <cell r="G141" t="str">
            <v>2005-07-11</v>
          </cell>
          <cell r="H141">
            <v>2050000</v>
          </cell>
          <cell r="I141">
            <v>1281250</v>
          </cell>
          <cell r="J141">
            <v>0</v>
          </cell>
          <cell r="K141">
            <v>0</v>
          </cell>
          <cell r="L141">
            <v>70000</v>
          </cell>
          <cell r="M141">
            <v>0</v>
          </cell>
        </row>
        <row r="142">
          <cell r="A142">
            <v>1056</v>
          </cell>
          <cell r="B142" t="str">
            <v>김상희</v>
          </cell>
          <cell r="C142" t="str">
            <v>Clinic</v>
          </cell>
          <cell r="D142" t="str">
            <v>경기팀</v>
          </cell>
          <cell r="E142" t="str">
            <v>차장</v>
          </cell>
          <cell r="F142">
            <v>0</v>
          </cell>
          <cell r="G142" t="str">
            <v>1990-09-24</v>
          </cell>
          <cell r="H142">
            <v>3276000</v>
          </cell>
          <cell r="I142">
            <v>2047500</v>
          </cell>
          <cell r="J142">
            <v>500000</v>
          </cell>
          <cell r="K142">
            <v>0</v>
          </cell>
          <cell r="L142">
            <v>0</v>
          </cell>
          <cell r="M142">
            <v>70000</v>
          </cell>
        </row>
        <row r="143">
          <cell r="A143">
            <v>1079</v>
          </cell>
          <cell r="B143" t="str">
            <v>김범식</v>
          </cell>
          <cell r="C143" t="str">
            <v>Clinic</v>
          </cell>
          <cell r="D143" t="str">
            <v>경기팀</v>
          </cell>
          <cell r="E143" t="str">
            <v>차장</v>
          </cell>
          <cell r="F143">
            <v>5</v>
          </cell>
          <cell r="G143" t="str">
            <v>1991-09-09</v>
          </cell>
          <cell r="H143">
            <v>3004000</v>
          </cell>
          <cell r="I143">
            <v>1877500</v>
          </cell>
          <cell r="J143">
            <v>0</v>
          </cell>
          <cell r="K143">
            <v>0</v>
          </cell>
          <cell r="L143">
            <v>70000</v>
          </cell>
          <cell r="M143">
            <v>70000</v>
          </cell>
        </row>
        <row r="144">
          <cell r="A144">
            <v>1120</v>
          </cell>
          <cell r="B144" t="str">
            <v>임종만</v>
          </cell>
          <cell r="C144" t="str">
            <v>Clinic</v>
          </cell>
          <cell r="D144" t="str">
            <v>경기팀</v>
          </cell>
          <cell r="E144" t="str">
            <v>차장</v>
          </cell>
          <cell r="F144">
            <v>0</v>
          </cell>
          <cell r="G144" t="str">
            <v>1992-12-01</v>
          </cell>
          <cell r="H144">
            <v>3147000</v>
          </cell>
          <cell r="I144">
            <v>1966875</v>
          </cell>
          <cell r="J144">
            <v>0</v>
          </cell>
          <cell r="K144">
            <v>0</v>
          </cell>
          <cell r="L144">
            <v>70000</v>
          </cell>
          <cell r="M144">
            <v>70000</v>
          </cell>
        </row>
        <row r="145">
          <cell r="A145">
            <v>1328</v>
          </cell>
          <cell r="B145" t="str">
            <v>허호석</v>
          </cell>
          <cell r="C145" t="str">
            <v>Clinic</v>
          </cell>
          <cell r="D145" t="str">
            <v>경기팀</v>
          </cell>
          <cell r="E145" t="str">
            <v>주임</v>
          </cell>
          <cell r="F145">
            <v>5</v>
          </cell>
          <cell r="G145" t="str">
            <v>2001-02-26</v>
          </cell>
          <cell r="H145">
            <v>2050000</v>
          </cell>
          <cell r="I145">
            <v>1281250</v>
          </cell>
          <cell r="J145">
            <v>0</v>
          </cell>
          <cell r="K145">
            <v>0</v>
          </cell>
          <cell r="L145">
            <v>70000</v>
          </cell>
          <cell r="M145">
            <v>0</v>
          </cell>
        </row>
        <row r="146">
          <cell r="A146">
            <v>1330</v>
          </cell>
          <cell r="B146" t="str">
            <v>조강연</v>
          </cell>
          <cell r="C146" t="str">
            <v>Clinic</v>
          </cell>
          <cell r="D146" t="str">
            <v>경기팀</v>
          </cell>
          <cell r="E146" t="str">
            <v>주임</v>
          </cell>
          <cell r="F146">
            <v>5</v>
          </cell>
          <cell r="G146" t="str">
            <v>2001-02-26</v>
          </cell>
          <cell r="H146">
            <v>2050000</v>
          </cell>
          <cell r="I146">
            <v>1281250</v>
          </cell>
          <cell r="J146">
            <v>0</v>
          </cell>
          <cell r="K146">
            <v>0</v>
          </cell>
          <cell r="L146">
            <v>70000</v>
          </cell>
          <cell r="M146">
            <v>0</v>
          </cell>
        </row>
        <row r="147">
          <cell r="A147">
            <v>1359</v>
          </cell>
          <cell r="B147" t="str">
            <v>백동민</v>
          </cell>
          <cell r="C147" t="str">
            <v>Clinic</v>
          </cell>
          <cell r="D147" t="str">
            <v>경기팀</v>
          </cell>
          <cell r="E147" t="str">
            <v>주임</v>
          </cell>
          <cell r="F147">
            <v>1</v>
          </cell>
          <cell r="G147" t="str">
            <v>2001-04-30</v>
          </cell>
          <cell r="H147">
            <v>2108000</v>
          </cell>
          <cell r="I147">
            <v>1317500</v>
          </cell>
          <cell r="J147">
            <v>0</v>
          </cell>
          <cell r="K147">
            <v>0</v>
          </cell>
          <cell r="L147">
            <v>70000</v>
          </cell>
          <cell r="M147">
            <v>0</v>
          </cell>
        </row>
        <row r="148">
          <cell r="A148">
            <v>1397</v>
          </cell>
          <cell r="B148" t="str">
            <v>남동명</v>
          </cell>
          <cell r="C148" t="str">
            <v>Clinic</v>
          </cell>
          <cell r="D148" t="str">
            <v>경기팀</v>
          </cell>
          <cell r="E148" t="str">
            <v>주임</v>
          </cell>
          <cell r="F148">
            <v>5</v>
          </cell>
          <cell r="G148" t="str">
            <v>2002-06-17</v>
          </cell>
          <cell r="H148">
            <v>2050000</v>
          </cell>
          <cell r="I148">
            <v>1281250</v>
          </cell>
          <cell r="J148">
            <v>0</v>
          </cell>
          <cell r="K148">
            <v>0</v>
          </cell>
          <cell r="L148">
            <v>70000</v>
          </cell>
          <cell r="M148">
            <v>30000</v>
          </cell>
        </row>
        <row r="149">
          <cell r="A149">
            <v>1516</v>
          </cell>
          <cell r="B149" t="str">
            <v>문준호</v>
          </cell>
          <cell r="C149" t="str">
            <v>Clinic</v>
          </cell>
          <cell r="D149" t="str">
            <v>경기팀</v>
          </cell>
          <cell r="E149" t="str">
            <v>주임</v>
          </cell>
          <cell r="F149">
            <v>1</v>
          </cell>
          <cell r="G149" t="str">
            <v>2003-07-01</v>
          </cell>
          <cell r="H149">
            <v>2050000</v>
          </cell>
          <cell r="I149">
            <v>1281250</v>
          </cell>
          <cell r="J149">
            <v>0</v>
          </cell>
          <cell r="K149">
            <v>0</v>
          </cell>
          <cell r="L149">
            <v>70000</v>
          </cell>
          <cell r="M149">
            <v>70000</v>
          </cell>
        </row>
        <row r="150">
          <cell r="A150">
            <v>1578</v>
          </cell>
          <cell r="B150" t="str">
            <v>박현정</v>
          </cell>
          <cell r="C150" t="str">
            <v>Clinic</v>
          </cell>
          <cell r="D150" t="str">
            <v>경기팀</v>
          </cell>
          <cell r="E150" t="str">
            <v>4급(여)</v>
          </cell>
          <cell r="F150">
            <v>1</v>
          </cell>
          <cell r="G150" t="str">
            <v>2004-09-10</v>
          </cell>
          <cell r="H150">
            <v>1662000</v>
          </cell>
          <cell r="I150">
            <v>1038750</v>
          </cell>
          <cell r="J150">
            <v>0</v>
          </cell>
          <cell r="K150">
            <v>50000</v>
          </cell>
          <cell r="L150">
            <v>70000</v>
          </cell>
          <cell r="M150">
            <v>0</v>
          </cell>
        </row>
        <row r="151">
          <cell r="A151">
            <v>1011</v>
          </cell>
          <cell r="B151" t="str">
            <v>정동균</v>
          </cell>
          <cell r="C151" t="str">
            <v>Clinic</v>
          </cell>
          <cell r="D151" t="str">
            <v>대전팀</v>
          </cell>
          <cell r="E151" t="str">
            <v>부장</v>
          </cell>
          <cell r="F151">
            <v>0</v>
          </cell>
          <cell r="G151" t="str">
            <v>1986-01-04</v>
          </cell>
          <cell r="H151">
            <v>3431000</v>
          </cell>
          <cell r="I151">
            <v>2144375</v>
          </cell>
          <cell r="J151">
            <v>500000</v>
          </cell>
          <cell r="K151">
            <v>0</v>
          </cell>
          <cell r="L151">
            <v>0</v>
          </cell>
          <cell r="M151">
            <v>70000</v>
          </cell>
        </row>
        <row r="152">
          <cell r="A152">
            <v>1020</v>
          </cell>
          <cell r="B152" t="str">
            <v>남연우</v>
          </cell>
          <cell r="C152" t="str">
            <v>Clinic</v>
          </cell>
          <cell r="D152" t="str">
            <v>대전팀</v>
          </cell>
          <cell r="E152" t="str">
            <v>부장</v>
          </cell>
          <cell r="F152">
            <v>0</v>
          </cell>
          <cell r="G152" t="str">
            <v>1987-10-19</v>
          </cell>
          <cell r="H152">
            <v>3646000</v>
          </cell>
          <cell r="I152">
            <v>2278750</v>
          </cell>
          <cell r="J152">
            <v>1000000</v>
          </cell>
          <cell r="K152">
            <v>0</v>
          </cell>
          <cell r="L152">
            <v>0</v>
          </cell>
          <cell r="M152">
            <v>70000</v>
          </cell>
        </row>
        <row r="153">
          <cell r="A153">
            <v>1032</v>
          </cell>
          <cell r="B153" t="str">
            <v>허상욱</v>
          </cell>
          <cell r="C153" t="str">
            <v>Clinic</v>
          </cell>
          <cell r="D153" t="str">
            <v>대전팀</v>
          </cell>
          <cell r="E153" t="str">
            <v>부장</v>
          </cell>
          <cell r="F153">
            <v>0</v>
          </cell>
          <cell r="G153" t="str">
            <v>1989-03-27</v>
          </cell>
          <cell r="H153">
            <v>3604000</v>
          </cell>
          <cell r="I153">
            <v>2252500</v>
          </cell>
          <cell r="J153">
            <v>0</v>
          </cell>
          <cell r="K153">
            <v>0</v>
          </cell>
          <cell r="L153">
            <v>70000</v>
          </cell>
          <cell r="M153">
            <v>70000</v>
          </cell>
        </row>
        <row r="154">
          <cell r="A154">
            <v>1015</v>
          </cell>
          <cell r="B154" t="str">
            <v>이종혁</v>
          </cell>
          <cell r="C154" t="str">
            <v>Clinic</v>
          </cell>
          <cell r="D154" t="str">
            <v>대전팀</v>
          </cell>
          <cell r="E154" t="str">
            <v>차장</v>
          </cell>
          <cell r="F154">
            <v>0</v>
          </cell>
          <cell r="G154" t="str">
            <v>1987-05-18</v>
          </cell>
          <cell r="H154">
            <v>3357000</v>
          </cell>
          <cell r="I154">
            <v>2098125</v>
          </cell>
          <cell r="J154">
            <v>0</v>
          </cell>
          <cell r="K154">
            <v>0</v>
          </cell>
          <cell r="L154">
            <v>70000</v>
          </cell>
          <cell r="M154">
            <v>70000</v>
          </cell>
        </row>
        <row r="155">
          <cell r="A155">
            <v>1087</v>
          </cell>
          <cell r="B155" t="str">
            <v>오인수</v>
          </cell>
          <cell r="C155" t="str">
            <v>Clinic</v>
          </cell>
          <cell r="D155" t="str">
            <v>대전팀</v>
          </cell>
          <cell r="E155" t="str">
            <v>차장</v>
          </cell>
          <cell r="F155">
            <v>0</v>
          </cell>
          <cell r="G155" t="str">
            <v>1992-02-10</v>
          </cell>
          <cell r="H155">
            <v>2855000</v>
          </cell>
          <cell r="I155">
            <v>1784375</v>
          </cell>
          <cell r="J155">
            <v>0</v>
          </cell>
          <cell r="K155">
            <v>0</v>
          </cell>
          <cell r="L155">
            <v>70000</v>
          </cell>
          <cell r="M155">
            <v>50000</v>
          </cell>
        </row>
        <row r="156">
          <cell r="A156">
            <v>1158</v>
          </cell>
          <cell r="B156" t="str">
            <v>이근표</v>
          </cell>
          <cell r="C156" t="str">
            <v>Clinic</v>
          </cell>
          <cell r="D156" t="str">
            <v>대전팀</v>
          </cell>
          <cell r="E156" t="str">
            <v>과장</v>
          </cell>
          <cell r="F156">
            <v>3</v>
          </cell>
          <cell r="G156" t="str">
            <v>1994-12-19</v>
          </cell>
          <cell r="H156">
            <v>2763000</v>
          </cell>
          <cell r="I156">
            <v>1726875</v>
          </cell>
          <cell r="J156">
            <v>0</v>
          </cell>
          <cell r="K156">
            <v>0</v>
          </cell>
          <cell r="L156">
            <v>70000</v>
          </cell>
          <cell r="M156">
            <v>50000</v>
          </cell>
        </row>
        <row r="157">
          <cell r="A157">
            <v>1290</v>
          </cell>
          <cell r="B157" t="str">
            <v>이재윤</v>
          </cell>
          <cell r="C157" t="str">
            <v>Clinic</v>
          </cell>
          <cell r="D157" t="str">
            <v>대전팀</v>
          </cell>
          <cell r="E157" t="str">
            <v>주임</v>
          </cell>
          <cell r="F157">
            <v>1</v>
          </cell>
          <cell r="G157" t="str">
            <v>2000-02-01</v>
          </cell>
          <cell r="H157">
            <v>2079000</v>
          </cell>
          <cell r="I157">
            <v>1299375</v>
          </cell>
          <cell r="J157">
            <v>0</v>
          </cell>
          <cell r="K157">
            <v>0</v>
          </cell>
          <cell r="L157">
            <v>70000</v>
          </cell>
          <cell r="M157">
            <v>0</v>
          </cell>
        </row>
        <row r="158">
          <cell r="A158">
            <v>1428</v>
          </cell>
          <cell r="B158" t="str">
            <v>권오선</v>
          </cell>
          <cell r="C158" t="str">
            <v>Clinic</v>
          </cell>
          <cell r="D158" t="str">
            <v>대전팀</v>
          </cell>
          <cell r="E158" t="str">
            <v>4급(남)</v>
          </cell>
          <cell r="F158">
            <v>1</v>
          </cell>
          <cell r="G158" t="str">
            <v>2003-01-07</v>
          </cell>
          <cell r="H158">
            <v>1842000</v>
          </cell>
          <cell r="I158">
            <v>1151250</v>
          </cell>
          <cell r="J158">
            <v>0</v>
          </cell>
          <cell r="K158">
            <v>0</v>
          </cell>
          <cell r="L158">
            <v>70000</v>
          </cell>
          <cell r="M158">
            <v>50000</v>
          </cell>
        </row>
        <row r="159">
          <cell r="A159">
            <v>1438</v>
          </cell>
          <cell r="B159" t="str">
            <v>김종민</v>
          </cell>
          <cell r="C159" t="str">
            <v>Clinic</v>
          </cell>
          <cell r="D159" t="str">
            <v>대전팀</v>
          </cell>
          <cell r="E159" t="str">
            <v>4급(남)</v>
          </cell>
          <cell r="F159">
            <v>1</v>
          </cell>
          <cell r="G159" t="str">
            <v>2003-01-07</v>
          </cell>
          <cell r="H159">
            <v>1842000</v>
          </cell>
          <cell r="I159">
            <v>1151250</v>
          </cell>
          <cell r="J159">
            <v>0</v>
          </cell>
          <cell r="K159">
            <v>0</v>
          </cell>
          <cell r="L159">
            <v>70000</v>
          </cell>
          <cell r="M159">
            <v>0</v>
          </cell>
        </row>
        <row r="160">
          <cell r="A160">
            <v>1452</v>
          </cell>
          <cell r="B160" t="str">
            <v>배세훈</v>
          </cell>
          <cell r="C160" t="str">
            <v>Clinic</v>
          </cell>
          <cell r="D160" t="str">
            <v>대전팀</v>
          </cell>
          <cell r="E160" t="str">
            <v>4급(남)</v>
          </cell>
          <cell r="F160">
            <v>2</v>
          </cell>
          <cell r="G160" t="str">
            <v>2003-01-07</v>
          </cell>
          <cell r="H160">
            <v>1870000</v>
          </cell>
          <cell r="I160">
            <v>1168750</v>
          </cell>
          <cell r="J160">
            <v>0</v>
          </cell>
          <cell r="K160">
            <v>0</v>
          </cell>
          <cell r="L160">
            <v>70000</v>
          </cell>
          <cell r="M160">
            <v>0</v>
          </cell>
        </row>
        <row r="161">
          <cell r="A161">
            <v>1055</v>
          </cell>
          <cell r="B161" t="str">
            <v>오재석</v>
          </cell>
          <cell r="C161" t="str">
            <v>Clinic</v>
          </cell>
          <cell r="D161" t="str">
            <v>전주팀</v>
          </cell>
          <cell r="E161" t="str">
            <v>차장</v>
          </cell>
          <cell r="F161">
            <v>0</v>
          </cell>
          <cell r="G161" t="str">
            <v>1990-09-24</v>
          </cell>
          <cell r="H161">
            <v>3184000</v>
          </cell>
          <cell r="I161">
            <v>1990000</v>
          </cell>
          <cell r="J161">
            <v>500000</v>
          </cell>
          <cell r="K161">
            <v>0</v>
          </cell>
          <cell r="L161">
            <v>0</v>
          </cell>
          <cell r="M161">
            <v>70000</v>
          </cell>
        </row>
        <row r="162">
          <cell r="A162">
            <v>1239</v>
          </cell>
          <cell r="B162" t="str">
            <v>주창우</v>
          </cell>
          <cell r="C162" t="str">
            <v>Clinic</v>
          </cell>
          <cell r="D162" t="str">
            <v>전주팀</v>
          </cell>
          <cell r="E162" t="str">
            <v>대리</v>
          </cell>
          <cell r="F162">
            <v>3</v>
          </cell>
          <cell r="G162" t="str">
            <v>1999-07-01</v>
          </cell>
          <cell r="H162">
            <v>2168000</v>
          </cell>
          <cell r="I162">
            <v>1355000</v>
          </cell>
          <cell r="J162">
            <v>0</v>
          </cell>
          <cell r="K162">
            <v>0</v>
          </cell>
          <cell r="L162">
            <v>70000</v>
          </cell>
          <cell r="M162">
            <v>70000</v>
          </cell>
        </row>
        <row r="163">
          <cell r="A163">
            <v>1331</v>
          </cell>
          <cell r="B163" t="str">
            <v>이승민</v>
          </cell>
          <cell r="C163" t="str">
            <v>Clinic</v>
          </cell>
          <cell r="D163" t="str">
            <v>전주팀</v>
          </cell>
          <cell r="E163" t="str">
            <v>주임</v>
          </cell>
          <cell r="F163">
            <v>5</v>
          </cell>
          <cell r="G163" t="str">
            <v>2001-02-26</v>
          </cell>
          <cell r="H163">
            <v>2050000</v>
          </cell>
          <cell r="I163">
            <v>1281250</v>
          </cell>
          <cell r="J163">
            <v>0</v>
          </cell>
          <cell r="K163">
            <v>0</v>
          </cell>
          <cell r="L163">
            <v>70000</v>
          </cell>
          <cell r="M163">
            <v>30000</v>
          </cell>
        </row>
        <row r="164">
          <cell r="A164">
            <v>1430</v>
          </cell>
          <cell r="B164" t="str">
            <v>김기현</v>
          </cell>
          <cell r="C164" t="str">
            <v>Clinic</v>
          </cell>
          <cell r="D164" t="str">
            <v>전주팀</v>
          </cell>
          <cell r="E164" t="str">
            <v>주임</v>
          </cell>
          <cell r="F164">
            <v>1</v>
          </cell>
          <cell r="G164" t="str">
            <v>2003-01-07</v>
          </cell>
          <cell r="H164">
            <v>1842000</v>
          </cell>
          <cell r="I164">
            <v>1151250</v>
          </cell>
          <cell r="J164">
            <v>0</v>
          </cell>
          <cell r="K164">
            <v>0</v>
          </cell>
          <cell r="L164">
            <v>70000</v>
          </cell>
          <cell r="M164">
            <v>0</v>
          </cell>
        </row>
        <row r="165">
          <cell r="A165">
            <v>1431</v>
          </cell>
          <cell r="B165" t="str">
            <v>김대환</v>
          </cell>
          <cell r="C165" t="str">
            <v>Clinic</v>
          </cell>
          <cell r="D165" t="str">
            <v>전주팀</v>
          </cell>
          <cell r="E165" t="str">
            <v>주임</v>
          </cell>
          <cell r="F165">
            <v>1</v>
          </cell>
          <cell r="G165" t="str">
            <v>2003-01-07</v>
          </cell>
          <cell r="H165">
            <v>1842000</v>
          </cell>
          <cell r="I165">
            <v>1151250</v>
          </cell>
          <cell r="J165">
            <v>0</v>
          </cell>
          <cell r="K165">
            <v>0</v>
          </cell>
          <cell r="L165">
            <v>70000</v>
          </cell>
          <cell r="M165">
            <v>0</v>
          </cell>
        </row>
        <row r="166">
          <cell r="A166">
            <v>1446</v>
          </cell>
          <cell r="B166" t="str">
            <v>문창환</v>
          </cell>
          <cell r="C166" t="str">
            <v>Clinic</v>
          </cell>
          <cell r="D166" t="str">
            <v>전주팀</v>
          </cell>
          <cell r="E166" t="str">
            <v>4급(남)</v>
          </cell>
          <cell r="F166">
            <v>1</v>
          </cell>
          <cell r="G166" t="str">
            <v>2003-01-07</v>
          </cell>
          <cell r="H166">
            <v>1842000</v>
          </cell>
          <cell r="I166">
            <v>1151250</v>
          </cell>
          <cell r="J166">
            <v>0</v>
          </cell>
          <cell r="K166">
            <v>0</v>
          </cell>
          <cell r="L166">
            <v>70000</v>
          </cell>
          <cell r="M166">
            <v>0</v>
          </cell>
        </row>
        <row r="167">
          <cell r="A167">
            <v>1558</v>
          </cell>
          <cell r="B167" t="str">
            <v>임남곡</v>
          </cell>
          <cell r="C167" t="str">
            <v>Clinic</v>
          </cell>
          <cell r="D167" t="str">
            <v>전주팀</v>
          </cell>
          <cell r="E167" t="str">
            <v>4급(남)</v>
          </cell>
          <cell r="F167">
            <v>0</v>
          </cell>
          <cell r="G167" t="str">
            <v>2004-01-26</v>
          </cell>
          <cell r="H167">
            <v>1788000</v>
          </cell>
          <cell r="I167">
            <v>1117500</v>
          </cell>
          <cell r="J167">
            <v>0</v>
          </cell>
          <cell r="K167">
            <v>0</v>
          </cell>
          <cell r="L167">
            <v>70000</v>
          </cell>
          <cell r="M167">
            <v>0</v>
          </cell>
        </row>
        <row r="168">
          <cell r="A168">
            <v>1199</v>
          </cell>
          <cell r="B168" t="str">
            <v>소만억</v>
          </cell>
          <cell r="C168" t="str">
            <v>Clinic</v>
          </cell>
          <cell r="D168" t="str">
            <v>대구팀</v>
          </cell>
          <cell r="E168" t="str">
            <v>부장</v>
          </cell>
          <cell r="F168">
            <v>0</v>
          </cell>
          <cell r="G168" t="str">
            <v>1997-05-06</v>
          </cell>
          <cell r="H168">
            <v>3609000</v>
          </cell>
          <cell r="I168">
            <v>2255625</v>
          </cell>
          <cell r="J168">
            <v>1000000</v>
          </cell>
          <cell r="K168">
            <v>0</v>
          </cell>
          <cell r="L168">
            <v>0</v>
          </cell>
          <cell r="M168">
            <v>70000</v>
          </cell>
        </row>
        <row r="169">
          <cell r="A169">
            <v>1092</v>
          </cell>
          <cell r="B169" t="str">
            <v>이기덕</v>
          </cell>
          <cell r="C169" t="str">
            <v>Clinic</v>
          </cell>
          <cell r="D169" t="str">
            <v>대구팀</v>
          </cell>
          <cell r="E169" t="str">
            <v>차장</v>
          </cell>
          <cell r="F169">
            <v>0</v>
          </cell>
          <cell r="G169" t="str">
            <v>1992-02-10</v>
          </cell>
          <cell r="H169">
            <v>3036000</v>
          </cell>
          <cell r="I169">
            <v>1897500</v>
          </cell>
          <cell r="J169">
            <v>500000</v>
          </cell>
          <cell r="K169">
            <v>0</v>
          </cell>
          <cell r="L169">
            <v>0</v>
          </cell>
          <cell r="M169">
            <v>90000</v>
          </cell>
        </row>
        <row r="170">
          <cell r="A170">
            <v>1289</v>
          </cell>
          <cell r="B170" t="str">
            <v>전재형</v>
          </cell>
          <cell r="C170" t="str">
            <v>Clinic</v>
          </cell>
          <cell r="D170" t="str">
            <v>대구팀</v>
          </cell>
          <cell r="E170" t="str">
            <v>주임</v>
          </cell>
          <cell r="F170">
            <v>1</v>
          </cell>
          <cell r="G170" t="str">
            <v>2000-02-01</v>
          </cell>
          <cell r="H170">
            <v>2138000</v>
          </cell>
          <cell r="I170">
            <v>1336250</v>
          </cell>
          <cell r="J170">
            <v>0</v>
          </cell>
          <cell r="K170">
            <v>0</v>
          </cell>
          <cell r="L170">
            <v>70000</v>
          </cell>
          <cell r="M170">
            <v>30000</v>
          </cell>
        </row>
        <row r="171">
          <cell r="A171">
            <v>1307</v>
          </cell>
          <cell r="B171" t="str">
            <v>박진석</v>
          </cell>
          <cell r="C171" t="str">
            <v>Clinic</v>
          </cell>
          <cell r="D171" t="str">
            <v>대구팀</v>
          </cell>
          <cell r="E171" t="str">
            <v>주임</v>
          </cell>
          <cell r="F171">
            <v>1</v>
          </cell>
          <cell r="G171" t="str">
            <v>2000-04-17</v>
          </cell>
          <cell r="H171">
            <v>2079000</v>
          </cell>
          <cell r="I171">
            <v>1299375</v>
          </cell>
          <cell r="J171">
            <v>0</v>
          </cell>
          <cell r="K171">
            <v>0</v>
          </cell>
          <cell r="L171">
            <v>70000</v>
          </cell>
          <cell r="M171">
            <v>0</v>
          </cell>
        </row>
        <row r="172">
          <cell r="A172">
            <v>1357</v>
          </cell>
          <cell r="B172" t="str">
            <v>조대진</v>
          </cell>
          <cell r="C172" t="str">
            <v>Clinic</v>
          </cell>
          <cell r="D172" t="str">
            <v>대구팀</v>
          </cell>
          <cell r="E172" t="str">
            <v>주임</v>
          </cell>
          <cell r="F172">
            <v>5</v>
          </cell>
          <cell r="G172" t="str">
            <v>2001-04-30</v>
          </cell>
          <cell r="H172">
            <v>2050000</v>
          </cell>
          <cell r="I172">
            <v>1281250</v>
          </cell>
          <cell r="J172">
            <v>0</v>
          </cell>
          <cell r="K172">
            <v>0</v>
          </cell>
          <cell r="L172">
            <v>70000</v>
          </cell>
          <cell r="M172">
            <v>50000</v>
          </cell>
        </row>
        <row r="173">
          <cell r="A173">
            <v>1358</v>
          </cell>
          <cell r="B173" t="str">
            <v>한재훈</v>
          </cell>
          <cell r="C173" t="str">
            <v>Clinic</v>
          </cell>
          <cell r="D173" t="str">
            <v>대구팀</v>
          </cell>
          <cell r="E173" t="str">
            <v>주임</v>
          </cell>
          <cell r="F173">
            <v>5</v>
          </cell>
          <cell r="G173" t="str">
            <v>2001-04-30</v>
          </cell>
          <cell r="H173">
            <v>2050000</v>
          </cell>
          <cell r="I173">
            <v>1281250</v>
          </cell>
          <cell r="J173">
            <v>0</v>
          </cell>
          <cell r="K173">
            <v>0</v>
          </cell>
          <cell r="L173">
            <v>70000</v>
          </cell>
          <cell r="M173">
            <v>0</v>
          </cell>
        </row>
        <row r="174">
          <cell r="A174">
            <v>1435</v>
          </cell>
          <cell r="B174" t="str">
            <v>김재동</v>
          </cell>
          <cell r="C174" t="str">
            <v>Clinic</v>
          </cell>
          <cell r="D174" t="str">
            <v>대구팀</v>
          </cell>
          <cell r="E174" t="str">
            <v>주임</v>
          </cell>
          <cell r="F174">
            <v>3</v>
          </cell>
          <cell r="G174" t="str">
            <v>2003-01-07</v>
          </cell>
          <cell r="H174">
            <v>2050000</v>
          </cell>
          <cell r="I174">
            <v>1281250</v>
          </cell>
          <cell r="J174">
            <v>0</v>
          </cell>
          <cell r="K174">
            <v>0</v>
          </cell>
          <cell r="L174">
            <v>70000</v>
          </cell>
          <cell r="M174">
            <v>0</v>
          </cell>
        </row>
        <row r="175">
          <cell r="A175">
            <v>1445</v>
          </cell>
          <cell r="B175" t="str">
            <v>문명훈</v>
          </cell>
          <cell r="C175" t="str">
            <v>Clinic</v>
          </cell>
          <cell r="D175" t="str">
            <v>대구팀</v>
          </cell>
          <cell r="E175" t="str">
            <v>주임</v>
          </cell>
          <cell r="F175">
            <v>1</v>
          </cell>
          <cell r="G175" t="str">
            <v>2003-01-07</v>
          </cell>
          <cell r="H175">
            <v>2108000</v>
          </cell>
          <cell r="I175">
            <v>1317500</v>
          </cell>
          <cell r="J175">
            <v>0</v>
          </cell>
          <cell r="K175">
            <v>0</v>
          </cell>
          <cell r="L175">
            <v>70000</v>
          </cell>
          <cell r="M175">
            <v>50000</v>
          </cell>
        </row>
        <row r="176">
          <cell r="A176">
            <v>1467</v>
          </cell>
          <cell r="B176" t="str">
            <v>이원혁</v>
          </cell>
          <cell r="C176" t="str">
            <v>Clinic</v>
          </cell>
          <cell r="D176" t="str">
            <v>대구팀</v>
          </cell>
          <cell r="E176" t="str">
            <v>주임</v>
          </cell>
          <cell r="F176">
            <v>5</v>
          </cell>
          <cell r="G176" t="str">
            <v>2003-01-07</v>
          </cell>
          <cell r="H176">
            <v>2050000</v>
          </cell>
          <cell r="I176">
            <v>1281250</v>
          </cell>
          <cell r="J176">
            <v>0</v>
          </cell>
          <cell r="K176">
            <v>0</v>
          </cell>
          <cell r="L176">
            <v>70000</v>
          </cell>
          <cell r="M176">
            <v>50000</v>
          </cell>
        </row>
        <row r="177">
          <cell r="A177">
            <v>1475</v>
          </cell>
          <cell r="B177" t="str">
            <v>정영훈</v>
          </cell>
          <cell r="C177" t="str">
            <v>Clinic</v>
          </cell>
          <cell r="D177" t="str">
            <v>대구팀</v>
          </cell>
          <cell r="E177" t="str">
            <v>4급(남)</v>
          </cell>
          <cell r="F177">
            <v>1</v>
          </cell>
          <cell r="G177" t="str">
            <v>2003-01-07</v>
          </cell>
          <cell r="H177">
            <v>1815000</v>
          </cell>
          <cell r="I177">
            <v>1134375</v>
          </cell>
          <cell r="J177">
            <v>0</v>
          </cell>
          <cell r="K177">
            <v>0</v>
          </cell>
          <cell r="L177">
            <v>70000</v>
          </cell>
          <cell r="M177">
            <v>0</v>
          </cell>
        </row>
        <row r="178">
          <cell r="A178">
            <v>1517</v>
          </cell>
          <cell r="B178" t="str">
            <v>문희남</v>
          </cell>
          <cell r="C178" t="str">
            <v>Clinic</v>
          </cell>
          <cell r="D178" t="str">
            <v>대구팀</v>
          </cell>
          <cell r="E178" t="str">
            <v>4급(남)</v>
          </cell>
          <cell r="F178">
            <v>1</v>
          </cell>
          <cell r="G178" t="str">
            <v>2003-07-01</v>
          </cell>
          <cell r="H178">
            <v>1815000</v>
          </cell>
          <cell r="I178">
            <v>1134375</v>
          </cell>
          <cell r="J178">
            <v>0</v>
          </cell>
          <cell r="K178">
            <v>0</v>
          </cell>
          <cell r="L178">
            <v>70000</v>
          </cell>
          <cell r="M178">
            <v>50000</v>
          </cell>
        </row>
        <row r="179">
          <cell r="A179">
            <v>1519</v>
          </cell>
          <cell r="B179" t="str">
            <v>안세호</v>
          </cell>
          <cell r="C179" t="str">
            <v>Clinic</v>
          </cell>
          <cell r="D179" t="str">
            <v>대구팀</v>
          </cell>
          <cell r="E179" t="str">
            <v>4급(남)</v>
          </cell>
          <cell r="F179">
            <v>1</v>
          </cell>
          <cell r="G179" t="str">
            <v>2003-07-01</v>
          </cell>
          <cell r="H179">
            <v>1815000</v>
          </cell>
          <cell r="I179">
            <v>1134375</v>
          </cell>
          <cell r="J179">
            <v>0</v>
          </cell>
          <cell r="K179">
            <v>0</v>
          </cell>
          <cell r="L179">
            <v>70000</v>
          </cell>
          <cell r="M179">
            <v>0</v>
          </cell>
        </row>
        <row r="180">
          <cell r="A180">
            <v>1550</v>
          </cell>
          <cell r="B180" t="str">
            <v>박철주</v>
          </cell>
          <cell r="C180" t="str">
            <v>Clinic</v>
          </cell>
          <cell r="D180" t="str">
            <v>대구팀</v>
          </cell>
          <cell r="E180" t="str">
            <v>4급(남)</v>
          </cell>
          <cell r="F180">
            <v>0</v>
          </cell>
          <cell r="G180" t="str">
            <v>2004-01-26</v>
          </cell>
          <cell r="H180">
            <v>1788000</v>
          </cell>
          <cell r="I180">
            <v>1117500</v>
          </cell>
          <cell r="J180">
            <v>0</v>
          </cell>
          <cell r="K180">
            <v>0</v>
          </cell>
          <cell r="L180">
            <v>70000</v>
          </cell>
          <cell r="M180">
            <v>0</v>
          </cell>
        </row>
        <row r="181">
          <cell r="A181">
            <v>1561</v>
          </cell>
          <cell r="B181" t="str">
            <v>조창희</v>
          </cell>
          <cell r="C181" t="str">
            <v>Clinic</v>
          </cell>
          <cell r="D181" t="str">
            <v>대구팀</v>
          </cell>
          <cell r="E181" t="str">
            <v>4급(남)</v>
          </cell>
          <cell r="F181">
            <v>4</v>
          </cell>
          <cell r="G181" t="str">
            <v>2004-01-26</v>
          </cell>
          <cell r="H181">
            <v>1870000</v>
          </cell>
          <cell r="I181">
            <v>1168750</v>
          </cell>
          <cell r="J181">
            <v>0</v>
          </cell>
          <cell r="K181">
            <v>0</v>
          </cell>
          <cell r="L181">
            <v>70000</v>
          </cell>
          <cell r="M181">
            <v>0</v>
          </cell>
        </row>
        <row r="182">
          <cell r="A182">
            <v>1069</v>
          </cell>
          <cell r="B182" t="str">
            <v>송승수</v>
          </cell>
          <cell r="C182" t="str">
            <v>Clinic</v>
          </cell>
          <cell r="D182" t="str">
            <v>부산팀</v>
          </cell>
          <cell r="E182" t="str">
            <v>차장</v>
          </cell>
          <cell r="F182">
            <v>0</v>
          </cell>
          <cell r="G182" t="str">
            <v>1991-06-03</v>
          </cell>
          <cell r="H182">
            <v>3477000</v>
          </cell>
          <cell r="I182">
            <v>2173125</v>
          </cell>
          <cell r="J182">
            <v>500000</v>
          </cell>
          <cell r="K182">
            <v>0</v>
          </cell>
          <cell r="L182">
            <v>0</v>
          </cell>
          <cell r="M182">
            <v>70000</v>
          </cell>
        </row>
        <row r="183">
          <cell r="A183">
            <v>1281</v>
          </cell>
          <cell r="B183" t="str">
            <v>강은경</v>
          </cell>
          <cell r="C183" t="str">
            <v>Clinic</v>
          </cell>
          <cell r="D183" t="str">
            <v>부산팀</v>
          </cell>
          <cell r="E183" t="str">
            <v>주임</v>
          </cell>
          <cell r="F183">
            <v>1</v>
          </cell>
          <cell r="G183" t="str">
            <v>2000-02-01</v>
          </cell>
          <cell r="H183">
            <v>2108000</v>
          </cell>
          <cell r="I183">
            <v>1317500</v>
          </cell>
          <cell r="J183">
            <v>0</v>
          </cell>
          <cell r="K183">
            <v>0</v>
          </cell>
          <cell r="L183">
            <v>70000</v>
          </cell>
          <cell r="M183">
            <v>0</v>
          </cell>
        </row>
        <row r="184">
          <cell r="A184">
            <v>1293</v>
          </cell>
          <cell r="B184" t="str">
            <v>박상현</v>
          </cell>
          <cell r="C184" t="str">
            <v>Clinic</v>
          </cell>
          <cell r="D184" t="str">
            <v>부산팀</v>
          </cell>
          <cell r="E184" t="str">
            <v>주임</v>
          </cell>
          <cell r="F184">
            <v>1</v>
          </cell>
          <cell r="G184" t="str">
            <v>2000-02-01</v>
          </cell>
          <cell r="H184">
            <v>2108000</v>
          </cell>
          <cell r="I184">
            <v>1317500</v>
          </cell>
          <cell r="J184">
            <v>0</v>
          </cell>
          <cell r="K184">
            <v>0</v>
          </cell>
          <cell r="L184">
            <v>70000</v>
          </cell>
          <cell r="M184">
            <v>0</v>
          </cell>
        </row>
        <row r="185">
          <cell r="A185">
            <v>1360</v>
          </cell>
          <cell r="B185" t="str">
            <v>허종서</v>
          </cell>
          <cell r="C185" t="str">
            <v>Clinic</v>
          </cell>
          <cell r="D185" t="str">
            <v>부산팀</v>
          </cell>
          <cell r="E185" t="str">
            <v>주임</v>
          </cell>
          <cell r="F185">
            <v>5</v>
          </cell>
          <cell r="G185" t="str">
            <v>2001-04-30</v>
          </cell>
          <cell r="H185">
            <v>2050000</v>
          </cell>
          <cell r="I185">
            <v>1281250</v>
          </cell>
          <cell r="J185">
            <v>0</v>
          </cell>
          <cell r="K185">
            <v>0</v>
          </cell>
          <cell r="L185">
            <v>70000</v>
          </cell>
          <cell r="M185">
            <v>50000</v>
          </cell>
        </row>
        <row r="186">
          <cell r="A186">
            <v>1403</v>
          </cell>
          <cell r="B186" t="str">
            <v>하태경</v>
          </cell>
          <cell r="C186" t="str">
            <v>Clinic</v>
          </cell>
          <cell r="D186" t="str">
            <v>부산팀</v>
          </cell>
          <cell r="E186" t="str">
            <v>주임</v>
          </cell>
          <cell r="F186">
            <v>5</v>
          </cell>
          <cell r="G186" t="str">
            <v>2002-06-17</v>
          </cell>
          <cell r="H186">
            <v>2050000</v>
          </cell>
          <cell r="I186">
            <v>1281250</v>
          </cell>
          <cell r="J186">
            <v>0</v>
          </cell>
          <cell r="K186">
            <v>0</v>
          </cell>
          <cell r="L186">
            <v>70000</v>
          </cell>
          <cell r="M186">
            <v>30000</v>
          </cell>
        </row>
        <row r="187">
          <cell r="A187">
            <v>1406</v>
          </cell>
          <cell r="B187" t="str">
            <v>문광성</v>
          </cell>
          <cell r="C187" t="str">
            <v>Clinic</v>
          </cell>
          <cell r="D187" t="str">
            <v>부산팀</v>
          </cell>
          <cell r="E187" t="str">
            <v>주임</v>
          </cell>
          <cell r="F187">
            <v>3</v>
          </cell>
          <cell r="G187" t="str">
            <v>2001-02-01</v>
          </cell>
          <cell r="H187">
            <v>1764000</v>
          </cell>
          <cell r="I187">
            <v>1102500</v>
          </cell>
          <cell r="J187">
            <v>0</v>
          </cell>
          <cell r="K187">
            <v>0</v>
          </cell>
          <cell r="L187">
            <v>70000</v>
          </cell>
          <cell r="M187">
            <v>50000</v>
          </cell>
        </row>
        <row r="188">
          <cell r="A188">
            <v>1518</v>
          </cell>
          <cell r="B188" t="str">
            <v>신진민</v>
          </cell>
          <cell r="C188" t="str">
            <v>Clinic</v>
          </cell>
          <cell r="D188" t="str">
            <v>부산팀</v>
          </cell>
          <cell r="E188" t="str">
            <v>4급(남)</v>
          </cell>
          <cell r="F188">
            <v>1</v>
          </cell>
          <cell r="G188" t="str">
            <v>2003-07-01</v>
          </cell>
          <cell r="H188">
            <v>1815000</v>
          </cell>
          <cell r="I188">
            <v>1134375</v>
          </cell>
          <cell r="J188">
            <v>0</v>
          </cell>
          <cell r="K188">
            <v>0</v>
          </cell>
          <cell r="L188">
            <v>70000</v>
          </cell>
          <cell r="M188">
            <v>0</v>
          </cell>
        </row>
        <row r="189">
          <cell r="A189">
            <v>1520</v>
          </cell>
          <cell r="B189" t="str">
            <v>이우성</v>
          </cell>
          <cell r="C189" t="str">
            <v>Clinic</v>
          </cell>
          <cell r="D189" t="str">
            <v>부산팀</v>
          </cell>
          <cell r="E189" t="str">
            <v>4급(남)</v>
          </cell>
          <cell r="F189">
            <v>1</v>
          </cell>
          <cell r="G189" t="str">
            <v>2003-07-01</v>
          </cell>
          <cell r="H189">
            <v>1815000</v>
          </cell>
          <cell r="I189">
            <v>1134375</v>
          </cell>
          <cell r="J189">
            <v>0</v>
          </cell>
          <cell r="K189">
            <v>0</v>
          </cell>
          <cell r="L189">
            <v>70000</v>
          </cell>
          <cell r="M189">
            <v>0</v>
          </cell>
        </row>
        <row r="190">
          <cell r="A190">
            <v>1556</v>
          </cell>
          <cell r="B190" t="str">
            <v>이지훈</v>
          </cell>
          <cell r="C190" t="str">
            <v>Clinic</v>
          </cell>
          <cell r="D190" t="str">
            <v>부산팀</v>
          </cell>
          <cell r="E190" t="str">
            <v>4급(남)</v>
          </cell>
          <cell r="F190">
            <v>0</v>
          </cell>
          <cell r="G190" t="str">
            <v>2004-01-26</v>
          </cell>
          <cell r="H190">
            <v>1788000</v>
          </cell>
          <cell r="I190">
            <v>1117500</v>
          </cell>
          <cell r="J190">
            <v>0</v>
          </cell>
          <cell r="K190">
            <v>0</v>
          </cell>
          <cell r="L190">
            <v>70000</v>
          </cell>
          <cell r="M190">
            <v>30000</v>
          </cell>
        </row>
        <row r="191">
          <cell r="A191">
            <v>1081</v>
          </cell>
          <cell r="B191" t="str">
            <v>류병식</v>
          </cell>
          <cell r="C191" t="str">
            <v>Clinic</v>
          </cell>
          <cell r="D191" t="str">
            <v>경남팀</v>
          </cell>
          <cell r="E191" t="str">
            <v>차장</v>
          </cell>
          <cell r="F191">
            <v>0</v>
          </cell>
          <cell r="G191" t="str">
            <v>1991-09-09</v>
          </cell>
          <cell r="H191">
            <v>3184000</v>
          </cell>
          <cell r="I191">
            <v>1990000</v>
          </cell>
          <cell r="J191">
            <v>500000</v>
          </cell>
          <cell r="K191">
            <v>0</v>
          </cell>
          <cell r="L191">
            <v>0</v>
          </cell>
          <cell r="M191">
            <v>90000</v>
          </cell>
        </row>
        <row r="192">
          <cell r="A192">
            <v>1379</v>
          </cell>
          <cell r="B192" t="str">
            <v>김세곤</v>
          </cell>
          <cell r="C192" t="str">
            <v>Clinic</v>
          </cell>
          <cell r="D192" t="str">
            <v>경남팀</v>
          </cell>
          <cell r="E192" t="str">
            <v>주임</v>
          </cell>
          <cell r="F192">
            <v>1</v>
          </cell>
          <cell r="G192" t="str">
            <v>2001-11-19</v>
          </cell>
          <cell r="H192">
            <v>2108000</v>
          </cell>
          <cell r="I192">
            <v>1317500</v>
          </cell>
          <cell r="J192">
            <v>0</v>
          </cell>
          <cell r="K192">
            <v>0</v>
          </cell>
          <cell r="L192">
            <v>70000</v>
          </cell>
          <cell r="M192">
            <v>70000</v>
          </cell>
        </row>
        <row r="193">
          <cell r="A193">
            <v>1384</v>
          </cell>
          <cell r="B193" t="str">
            <v>오요한</v>
          </cell>
          <cell r="C193" t="str">
            <v>Clinic</v>
          </cell>
          <cell r="D193" t="str">
            <v>경남팀</v>
          </cell>
          <cell r="E193" t="str">
            <v>주임</v>
          </cell>
          <cell r="F193">
            <v>3</v>
          </cell>
          <cell r="G193" t="str">
            <v>2001-11-19</v>
          </cell>
          <cell r="H193">
            <v>2050000</v>
          </cell>
          <cell r="I193">
            <v>1281250</v>
          </cell>
          <cell r="J193">
            <v>0</v>
          </cell>
          <cell r="K193">
            <v>0</v>
          </cell>
          <cell r="L193">
            <v>70000</v>
          </cell>
          <cell r="M193">
            <v>0</v>
          </cell>
        </row>
        <row r="194">
          <cell r="A194">
            <v>1398</v>
          </cell>
          <cell r="B194" t="str">
            <v>백영철</v>
          </cell>
          <cell r="C194" t="str">
            <v>Clinic</v>
          </cell>
          <cell r="D194" t="str">
            <v>경남팀</v>
          </cell>
          <cell r="E194" t="str">
            <v>주임</v>
          </cell>
          <cell r="F194">
            <v>3</v>
          </cell>
          <cell r="G194" t="str">
            <v>2002-06-17</v>
          </cell>
          <cell r="H194">
            <v>1870000</v>
          </cell>
          <cell r="I194">
            <v>1168750</v>
          </cell>
          <cell r="J194">
            <v>0</v>
          </cell>
          <cell r="K194">
            <v>0</v>
          </cell>
          <cell r="L194">
            <v>70000</v>
          </cell>
          <cell r="M194">
            <v>30000</v>
          </cell>
        </row>
        <row r="195">
          <cell r="A195">
            <v>1474</v>
          </cell>
          <cell r="B195" t="str">
            <v>정병윤</v>
          </cell>
          <cell r="C195" t="str">
            <v>Clinic</v>
          </cell>
          <cell r="D195" t="str">
            <v>경남팀</v>
          </cell>
          <cell r="E195" t="str">
            <v>주임</v>
          </cell>
          <cell r="F195">
            <v>2</v>
          </cell>
          <cell r="G195" t="str">
            <v>2003-01-07</v>
          </cell>
          <cell r="H195">
            <v>2108000</v>
          </cell>
          <cell r="I195">
            <v>1317500</v>
          </cell>
          <cell r="J195">
            <v>0</v>
          </cell>
          <cell r="K195">
            <v>0</v>
          </cell>
          <cell r="L195">
            <v>70000</v>
          </cell>
          <cell r="M195">
            <v>90000</v>
          </cell>
        </row>
        <row r="196">
          <cell r="A196">
            <v>1338</v>
          </cell>
          <cell r="B196" t="str">
            <v>고민환</v>
          </cell>
          <cell r="C196" t="str">
            <v>Clinic</v>
          </cell>
          <cell r="D196" t="str">
            <v>경남팀</v>
          </cell>
          <cell r="E196" t="str">
            <v>4급(남)</v>
          </cell>
          <cell r="F196">
            <v>4</v>
          </cell>
          <cell r="G196" t="str">
            <v>2001-02-26</v>
          </cell>
          <cell r="H196">
            <v>1898000</v>
          </cell>
          <cell r="I196">
            <v>1186250</v>
          </cell>
          <cell r="J196">
            <v>0</v>
          </cell>
          <cell r="K196">
            <v>0</v>
          </cell>
          <cell r="L196">
            <v>70000</v>
          </cell>
          <cell r="M196">
            <v>30000</v>
          </cell>
        </row>
        <row r="197">
          <cell r="A197">
            <v>1462</v>
          </cell>
          <cell r="B197" t="str">
            <v>윤희원</v>
          </cell>
          <cell r="C197" t="str">
            <v>Clinic</v>
          </cell>
          <cell r="D197" t="str">
            <v>경남팀</v>
          </cell>
          <cell r="E197" t="str">
            <v>4급(남)</v>
          </cell>
          <cell r="F197">
            <v>1</v>
          </cell>
          <cell r="G197" t="str">
            <v>2003-01-07</v>
          </cell>
          <cell r="H197">
            <v>1842000</v>
          </cell>
          <cell r="I197">
            <v>1151250</v>
          </cell>
          <cell r="J197">
            <v>0</v>
          </cell>
          <cell r="K197">
            <v>0</v>
          </cell>
          <cell r="L197">
            <v>70000</v>
          </cell>
          <cell r="M197">
            <v>0</v>
          </cell>
        </row>
        <row r="198">
          <cell r="A198">
            <v>1513</v>
          </cell>
          <cell r="B198" t="str">
            <v>김태양</v>
          </cell>
          <cell r="C198" t="str">
            <v>Clinic</v>
          </cell>
          <cell r="D198" t="str">
            <v>경남팀</v>
          </cell>
          <cell r="E198" t="str">
            <v>4급(남)</v>
          </cell>
          <cell r="F198">
            <v>1</v>
          </cell>
          <cell r="G198" t="str">
            <v>2003-07-01</v>
          </cell>
          <cell r="H198">
            <v>1815000</v>
          </cell>
          <cell r="I198">
            <v>1134375</v>
          </cell>
          <cell r="J198">
            <v>0</v>
          </cell>
          <cell r="K198">
            <v>0</v>
          </cell>
          <cell r="L198">
            <v>70000</v>
          </cell>
          <cell r="M198">
            <v>0</v>
          </cell>
        </row>
        <row r="199">
          <cell r="A199">
            <v>1515</v>
          </cell>
          <cell r="B199" t="str">
            <v>김현진</v>
          </cell>
          <cell r="C199" t="str">
            <v>Clinic</v>
          </cell>
          <cell r="D199" t="str">
            <v>경남팀</v>
          </cell>
          <cell r="E199" t="str">
            <v>4급(남)</v>
          </cell>
          <cell r="F199">
            <v>3</v>
          </cell>
          <cell r="G199" t="str">
            <v>2003-07-01</v>
          </cell>
          <cell r="H199">
            <v>1870000</v>
          </cell>
          <cell r="I199">
            <v>1168750</v>
          </cell>
          <cell r="J199">
            <v>0</v>
          </cell>
          <cell r="K199">
            <v>0</v>
          </cell>
          <cell r="L199">
            <v>70000</v>
          </cell>
          <cell r="M199">
            <v>0</v>
          </cell>
        </row>
        <row r="200">
          <cell r="A200">
            <v>1050</v>
          </cell>
          <cell r="B200" t="str">
            <v>이종오</v>
          </cell>
          <cell r="C200" t="str">
            <v>Clinic</v>
          </cell>
          <cell r="D200" t="str">
            <v>광주팀</v>
          </cell>
          <cell r="E200" t="str">
            <v>차장</v>
          </cell>
          <cell r="F200">
            <v>0</v>
          </cell>
          <cell r="G200" t="str">
            <v>1990-04-02</v>
          </cell>
          <cell r="H200">
            <v>3343000</v>
          </cell>
          <cell r="I200">
            <v>2089375</v>
          </cell>
          <cell r="J200">
            <v>500000</v>
          </cell>
          <cell r="K200">
            <v>0</v>
          </cell>
          <cell r="L200">
            <v>0</v>
          </cell>
          <cell r="M200">
            <v>70000</v>
          </cell>
        </row>
        <row r="201">
          <cell r="A201">
            <v>1088</v>
          </cell>
          <cell r="B201" t="str">
            <v>주재경</v>
          </cell>
          <cell r="C201" t="str">
            <v>Clinic</v>
          </cell>
          <cell r="D201" t="str">
            <v>광주팀</v>
          </cell>
          <cell r="E201" t="str">
            <v>차장</v>
          </cell>
          <cell r="F201">
            <v>0</v>
          </cell>
          <cell r="G201" t="str">
            <v>1992-02-10</v>
          </cell>
          <cell r="H201">
            <v>2930000</v>
          </cell>
          <cell r="I201">
            <v>1831250</v>
          </cell>
          <cell r="J201">
            <v>0</v>
          </cell>
          <cell r="K201">
            <v>0</v>
          </cell>
          <cell r="L201">
            <v>70000</v>
          </cell>
          <cell r="M201">
            <v>70000</v>
          </cell>
        </row>
        <row r="202">
          <cell r="A202">
            <v>1097</v>
          </cell>
          <cell r="B202" t="str">
            <v>박명규</v>
          </cell>
          <cell r="C202" t="str">
            <v>Clinic</v>
          </cell>
          <cell r="D202" t="str">
            <v>광주팀</v>
          </cell>
          <cell r="E202" t="str">
            <v>차장</v>
          </cell>
          <cell r="F202">
            <v>0</v>
          </cell>
          <cell r="G202" t="str">
            <v>1992-06-15</v>
          </cell>
          <cell r="H202">
            <v>3036000</v>
          </cell>
          <cell r="I202">
            <v>1897500</v>
          </cell>
          <cell r="J202">
            <v>0</v>
          </cell>
          <cell r="K202">
            <v>0</v>
          </cell>
          <cell r="L202">
            <v>70000</v>
          </cell>
          <cell r="M202">
            <v>50000</v>
          </cell>
        </row>
        <row r="203">
          <cell r="A203">
            <v>1168</v>
          </cell>
          <cell r="B203" t="str">
            <v>정고명</v>
          </cell>
          <cell r="C203" t="str">
            <v>Clinic</v>
          </cell>
          <cell r="D203" t="str">
            <v>광주팀</v>
          </cell>
          <cell r="E203" t="str">
            <v>과장</v>
          </cell>
          <cell r="F203">
            <v>1</v>
          </cell>
          <cell r="G203" t="str">
            <v>1995-04-17</v>
          </cell>
          <cell r="H203">
            <v>2830000</v>
          </cell>
          <cell r="I203">
            <v>1768750</v>
          </cell>
          <cell r="J203">
            <v>0</v>
          </cell>
          <cell r="K203">
            <v>0</v>
          </cell>
          <cell r="L203">
            <v>70000</v>
          </cell>
          <cell r="M203">
            <v>50000</v>
          </cell>
        </row>
        <row r="204">
          <cell r="A204">
            <v>1306</v>
          </cell>
          <cell r="B204" t="str">
            <v>박현우</v>
          </cell>
          <cell r="C204" t="str">
            <v>Clinic</v>
          </cell>
          <cell r="D204" t="str">
            <v>광주팀</v>
          </cell>
          <cell r="E204" t="str">
            <v>대리</v>
          </cell>
          <cell r="F204">
            <v>3</v>
          </cell>
          <cell r="G204" t="str">
            <v>2000-04-17</v>
          </cell>
          <cell r="H204">
            <v>2168000</v>
          </cell>
          <cell r="I204">
            <v>1355000</v>
          </cell>
          <cell r="J204">
            <v>0</v>
          </cell>
          <cell r="K204">
            <v>0</v>
          </cell>
          <cell r="L204">
            <v>70000</v>
          </cell>
          <cell r="M204">
            <v>30000</v>
          </cell>
        </row>
        <row r="205">
          <cell r="A205">
            <v>1275</v>
          </cell>
          <cell r="B205" t="str">
            <v>이상현</v>
          </cell>
          <cell r="C205" t="str">
            <v>Clinic</v>
          </cell>
          <cell r="D205" t="str">
            <v>광주팀</v>
          </cell>
          <cell r="E205" t="str">
            <v>주임</v>
          </cell>
          <cell r="F205">
            <v>1</v>
          </cell>
          <cell r="G205" t="str">
            <v>2000-01-10</v>
          </cell>
          <cell r="H205">
            <v>2108000</v>
          </cell>
          <cell r="I205">
            <v>1317500</v>
          </cell>
          <cell r="J205">
            <v>0</v>
          </cell>
          <cell r="K205">
            <v>0</v>
          </cell>
          <cell r="L205">
            <v>70000</v>
          </cell>
          <cell r="M205">
            <v>70000</v>
          </cell>
        </row>
        <row r="206">
          <cell r="A206">
            <v>1332</v>
          </cell>
          <cell r="B206" t="str">
            <v>문상준</v>
          </cell>
          <cell r="C206" t="str">
            <v>Clinic</v>
          </cell>
          <cell r="D206" t="str">
            <v>광주팀</v>
          </cell>
          <cell r="E206" t="str">
            <v>주임</v>
          </cell>
          <cell r="F206">
            <v>6</v>
          </cell>
          <cell r="G206" t="str">
            <v>2001-02-26</v>
          </cell>
          <cell r="H206">
            <v>2050000</v>
          </cell>
          <cell r="I206">
            <v>1281250</v>
          </cell>
          <cell r="J206">
            <v>0</v>
          </cell>
          <cell r="K206">
            <v>0</v>
          </cell>
          <cell r="L206">
            <v>70000</v>
          </cell>
          <cell r="M206">
            <v>0</v>
          </cell>
        </row>
        <row r="207">
          <cell r="A207">
            <v>1525</v>
          </cell>
          <cell r="B207" t="str">
            <v>장헌</v>
          </cell>
          <cell r="C207" t="str">
            <v>Clinic</v>
          </cell>
          <cell r="D207" t="str">
            <v>광주팀</v>
          </cell>
          <cell r="E207" t="str">
            <v>주임</v>
          </cell>
          <cell r="F207">
            <v>1</v>
          </cell>
          <cell r="G207" t="str">
            <v>2003-07-01</v>
          </cell>
          <cell r="H207">
            <v>2079000</v>
          </cell>
          <cell r="I207">
            <v>1299375</v>
          </cell>
          <cell r="J207">
            <v>0</v>
          </cell>
          <cell r="K207">
            <v>0</v>
          </cell>
          <cell r="L207">
            <v>70000</v>
          </cell>
          <cell r="M207">
            <v>50000</v>
          </cell>
        </row>
        <row r="208">
          <cell r="A208">
            <v>1559</v>
          </cell>
          <cell r="B208" t="str">
            <v>정민진</v>
          </cell>
          <cell r="C208" t="str">
            <v>Clinic</v>
          </cell>
          <cell r="D208" t="str">
            <v>광주팀</v>
          </cell>
          <cell r="E208" t="str">
            <v>4급(남)</v>
          </cell>
          <cell r="F208">
            <v>0</v>
          </cell>
          <cell r="G208" t="str">
            <v>2004-01-26</v>
          </cell>
          <cell r="H208">
            <v>1788000</v>
          </cell>
          <cell r="I208">
            <v>1117500</v>
          </cell>
          <cell r="J208">
            <v>0</v>
          </cell>
          <cell r="K208">
            <v>0</v>
          </cell>
          <cell r="L208">
            <v>70000</v>
          </cell>
          <cell r="M208">
            <v>50000</v>
          </cell>
        </row>
        <row r="209">
          <cell r="A209">
            <v>1026</v>
          </cell>
          <cell r="B209" t="str">
            <v>장삼성</v>
          </cell>
          <cell r="C209" t="str">
            <v>GI</v>
          </cell>
          <cell r="D209" t="str">
            <v>GI 1팀</v>
          </cell>
          <cell r="E209" t="str">
            <v>부장</v>
          </cell>
          <cell r="F209">
            <v>0</v>
          </cell>
          <cell r="G209" t="str">
            <v>1988-06-07</v>
          </cell>
          <cell r="H209">
            <v>3619000</v>
          </cell>
          <cell r="I209">
            <v>2261875</v>
          </cell>
          <cell r="J209">
            <v>500000</v>
          </cell>
          <cell r="K209">
            <v>0</v>
          </cell>
          <cell r="L209">
            <v>0</v>
          </cell>
          <cell r="M209">
            <v>70000</v>
          </cell>
        </row>
        <row r="210">
          <cell r="A210">
            <v>1108</v>
          </cell>
          <cell r="B210" t="str">
            <v>조성배</v>
          </cell>
          <cell r="C210" t="str">
            <v>GI</v>
          </cell>
          <cell r="D210" t="str">
            <v>GI 1팀</v>
          </cell>
          <cell r="E210" t="str">
            <v>부장</v>
          </cell>
          <cell r="F210">
            <v>0</v>
          </cell>
          <cell r="G210" t="str">
            <v>1992-08-10</v>
          </cell>
          <cell r="H210">
            <v>3437000</v>
          </cell>
          <cell r="I210">
            <v>2148125</v>
          </cell>
          <cell r="J210">
            <v>1000000</v>
          </cell>
          <cell r="K210">
            <v>0</v>
          </cell>
          <cell r="L210">
            <v>0</v>
          </cell>
          <cell r="M210">
            <v>70000</v>
          </cell>
        </row>
        <row r="211">
          <cell r="A211">
            <v>1072</v>
          </cell>
          <cell r="B211" t="str">
            <v>문성호</v>
          </cell>
          <cell r="C211" t="str">
            <v>GI</v>
          </cell>
          <cell r="D211" t="str">
            <v>GI 1팀</v>
          </cell>
          <cell r="E211" t="str">
            <v>차장</v>
          </cell>
          <cell r="F211">
            <v>0</v>
          </cell>
          <cell r="G211" t="str">
            <v>1991-09-09</v>
          </cell>
          <cell r="H211">
            <v>3147000</v>
          </cell>
          <cell r="I211">
            <v>1966875</v>
          </cell>
          <cell r="J211">
            <v>0</v>
          </cell>
          <cell r="K211">
            <v>0</v>
          </cell>
          <cell r="L211">
            <v>70000</v>
          </cell>
          <cell r="M211">
            <v>70000</v>
          </cell>
        </row>
        <row r="212">
          <cell r="A212">
            <v>1103</v>
          </cell>
          <cell r="B212" t="str">
            <v>이정훈</v>
          </cell>
          <cell r="C212" t="str">
            <v>GI</v>
          </cell>
          <cell r="D212" t="str">
            <v>GI 1팀</v>
          </cell>
          <cell r="E212" t="str">
            <v>차장</v>
          </cell>
          <cell r="F212">
            <v>0</v>
          </cell>
          <cell r="G212" t="str">
            <v>1992-08-10</v>
          </cell>
          <cell r="H212">
            <v>2965000</v>
          </cell>
          <cell r="I212">
            <v>1853125</v>
          </cell>
          <cell r="J212">
            <v>0</v>
          </cell>
          <cell r="K212">
            <v>0</v>
          </cell>
          <cell r="L212">
            <v>70000</v>
          </cell>
          <cell r="M212">
            <v>70000</v>
          </cell>
        </row>
        <row r="213">
          <cell r="A213">
            <v>1141</v>
          </cell>
          <cell r="B213" t="str">
            <v>권정국</v>
          </cell>
          <cell r="C213" t="str">
            <v>GI</v>
          </cell>
          <cell r="D213" t="str">
            <v>GI 1팀</v>
          </cell>
          <cell r="E213" t="str">
            <v>차장</v>
          </cell>
          <cell r="F213">
            <v>3</v>
          </cell>
          <cell r="G213" t="str">
            <v>1994-05-02</v>
          </cell>
          <cell r="H213">
            <v>2898000</v>
          </cell>
          <cell r="I213">
            <v>1811250</v>
          </cell>
          <cell r="J213">
            <v>0</v>
          </cell>
          <cell r="K213">
            <v>0</v>
          </cell>
          <cell r="L213">
            <v>70000</v>
          </cell>
          <cell r="M213">
            <v>70000</v>
          </cell>
        </row>
        <row r="214">
          <cell r="A214">
            <v>1146</v>
          </cell>
          <cell r="B214" t="str">
            <v>조철현</v>
          </cell>
          <cell r="C214" t="str">
            <v>GI</v>
          </cell>
          <cell r="D214" t="str">
            <v>GI 1팀</v>
          </cell>
          <cell r="E214" t="str">
            <v>과장</v>
          </cell>
          <cell r="F214">
            <v>3</v>
          </cell>
          <cell r="G214" t="str">
            <v>1994-09-05</v>
          </cell>
          <cell r="H214">
            <v>2763000</v>
          </cell>
          <cell r="I214">
            <v>1726875</v>
          </cell>
          <cell r="J214">
            <v>0</v>
          </cell>
          <cell r="K214">
            <v>0</v>
          </cell>
          <cell r="L214">
            <v>70000</v>
          </cell>
          <cell r="M214">
            <v>70000</v>
          </cell>
        </row>
        <row r="215">
          <cell r="A215">
            <v>1265</v>
          </cell>
          <cell r="B215" t="str">
            <v>황남득</v>
          </cell>
          <cell r="C215" t="str">
            <v>GI</v>
          </cell>
          <cell r="D215" t="str">
            <v>GI 1팀</v>
          </cell>
          <cell r="E215" t="str">
            <v>과장</v>
          </cell>
          <cell r="F215">
            <v>1</v>
          </cell>
          <cell r="G215" t="str">
            <v>2000-01-10</v>
          </cell>
          <cell r="H215">
            <v>2434000</v>
          </cell>
          <cell r="I215">
            <v>1521250</v>
          </cell>
          <cell r="J215">
            <v>0</v>
          </cell>
          <cell r="K215">
            <v>0</v>
          </cell>
          <cell r="L215">
            <v>70000</v>
          </cell>
          <cell r="M215">
            <v>0</v>
          </cell>
        </row>
        <row r="216">
          <cell r="A216">
            <v>1236</v>
          </cell>
          <cell r="B216" t="str">
            <v>김병일</v>
          </cell>
          <cell r="C216" t="str">
            <v>GI</v>
          </cell>
          <cell r="D216" t="str">
            <v>GI 1팀</v>
          </cell>
          <cell r="E216" t="str">
            <v>대리</v>
          </cell>
          <cell r="F216">
            <v>3</v>
          </cell>
          <cell r="G216" t="str">
            <v>1999-07-01</v>
          </cell>
          <cell r="H216">
            <v>2198000</v>
          </cell>
          <cell r="I216">
            <v>1373750</v>
          </cell>
          <cell r="J216">
            <v>0</v>
          </cell>
          <cell r="K216">
            <v>0</v>
          </cell>
          <cell r="L216">
            <v>70000</v>
          </cell>
          <cell r="M216">
            <v>50000</v>
          </cell>
        </row>
        <row r="217">
          <cell r="A217">
            <v>1243</v>
          </cell>
          <cell r="B217" t="str">
            <v>정재호</v>
          </cell>
          <cell r="C217" t="str">
            <v>GI</v>
          </cell>
          <cell r="D217" t="str">
            <v>GI 1팀</v>
          </cell>
          <cell r="E217" t="str">
            <v>대리</v>
          </cell>
          <cell r="F217">
            <v>4</v>
          </cell>
          <cell r="G217" t="str">
            <v>1999-07-01</v>
          </cell>
          <cell r="H217">
            <v>2372000</v>
          </cell>
          <cell r="I217">
            <v>1482500</v>
          </cell>
          <cell r="J217">
            <v>0</v>
          </cell>
          <cell r="K217">
            <v>0</v>
          </cell>
          <cell r="L217">
            <v>70000</v>
          </cell>
          <cell r="M217">
            <v>50000</v>
          </cell>
        </row>
        <row r="218">
          <cell r="A218">
            <v>1255</v>
          </cell>
          <cell r="B218" t="str">
            <v>이선경</v>
          </cell>
          <cell r="C218" t="str">
            <v>GI</v>
          </cell>
          <cell r="D218" t="str">
            <v>GI 1팀</v>
          </cell>
          <cell r="E218" t="str">
            <v>주임</v>
          </cell>
          <cell r="F218">
            <v>1</v>
          </cell>
          <cell r="G218" t="str">
            <v>1999-12-01</v>
          </cell>
          <cell r="H218">
            <v>2108000</v>
          </cell>
          <cell r="I218">
            <v>1317500</v>
          </cell>
          <cell r="J218">
            <v>0</v>
          </cell>
          <cell r="K218">
            <v>50000</v>
          </cell>
          <cell r="L218">
            <v>70000</v>
          </cell>
          <cell r="M218">
            <v>30000</v>
          </cell>
        </row>
        <row r="219">
          <cell r="A219">
            <v>1317</v>
          </cell>
          <cell r="B219" t="str">
            <v>김종성</v>
          </cell>
          <cell r="C219" t="str">
            <v>GI</v>
          </cell>
          <cell r="D219" t="str">
            <v>GI 1팀</v>
          </cell>
          <cell r="E219" t="str">
            <v>주임</v>
          </cell>
          <cell r="F219">
            <v>5</v>
          </cell>
          <cell r="G219" t="str">
            <v>2001-02-26</v>
          </cell>
          <cell r="H219">
            <v>2050000</v>
          </cell>
          <cell r="I219">
            <v>1281250</v>
          </cell>
          <cell r="J219">
            <v>0</v>
          </cell>
          <cell r="K219">
            <v>0</v>
          </cell>
          <cell r="L219">
            <v>70000</v>
          </cell>
          <cell r="M219">
            <v>0</v>
          </cell>
        </row>
        <row r="220">
          <cell r="A220">
            <v>1329</v>
          </cell>
          <cell r="B220" t="str">
            <v>노윤식</v>
          </cell>
          <cell r="C220" t="str">
            <v>GI</v>
          </cell>
          <cell r="D220" t="str">
            <v>GI 1팀</v>
          </cell>
          <cell r="E220" t="str">
            <v>주임</v>
          </cell>
          <cell r="F220">
            <v>5</v>
          </cell>
          <cell r="G220" t="str">
            <v>2001-02-26</v>
          </cell>
          <cell r="H220">
            <v>2050000</v>
          </cell>
          <cell r="I220">
            <v>1281250</v>
          </cell>
          <cell r="J220">
            <v>0</v>
          </cell>
          <cell r="K220">
            <v>0</v>
          </cell>
          <cell r="L220">
            <v>70000</v>
          </cell>
          <cell r="M220">
            <v>0</v>
          </cell>
        </row>
        <row r="221">
          <cell r="A221">
            <v>1399</v>
          </cell>
          <cell r="B221" t="str">
            <v>문종권</v>
          </cell>
          <cell r="C221" t="str">
            <v>GI</v>
          </cell>
          <cell r="D221" t="str">
            <v>GI 1팀</v>
          </cell>
          <cell r="E221" t="str">
            <v>주임</v>
          </cell>
          <cell r="F221">
            <v>3</v>
          </cell>
          <cell r="G221" t="str">
            <v>2002-06-17</v>
          </cell>
          <cell r="H221">
            <v>2050000</v>
          </cell>
          <cell r="I221">
            <v>1281250</v>
          </cell>
          <cell r="J221">
            <v>0</v>
          </cell>
          <cell r="K221">
            <v>50000</v>
          </cell>
          <cell r="L221">
            <v>70000</v>
          </cell>
          <cell r="M221">
            <v>0</v>
          </cell>
        </row>
        <row r="222">
          <cell r="A222">
            <v>1400</v>
          </cell>
          <cell r="B222" t="str">
            <v>안호진</v>
          </cell>
          <cell r="C222" t="str">
            <v>GI</v>
          </cell>
          <cell r="D222" t="str">
            <v>GI 1팀</v>
          </cell>
          <cell r="E222" t="str">
            <v>주임</v>
          </cell>
          <cell r="F222">
            <v>3</v>
          </cell>
          <cell r="G222" t="str">
            <v>2002-06-17</v>
          </cell>
          <cell r="H222">
            <v>1898000</v>
          </cell>
          <cell r="I222">
            <v>1186250</v>
          </cell>
          <cell r="J222">
            <v>0</v>
          </cell>
          <cell r="K222">
            <v>0</v>
          </cell>
          <cell r="L222">
            <v>70000</v>
          </cell>
          <cell r="M222">
            <v>0</v>
          </cell>
        </row>
        <row r="223">
          <cell r="A223">
            <v>1524</v>
          </cell>
          <cell r="B223" t="str">
            <v>임채홍</v>
          </cell>
          <cell r="C223" t="str">
            <v>GI</v>
          </cell>
          <cell r="D223" t="str">
            <v>GI 1팀</v>
          </cell>
          <cell r="E223" t="str">
            <v>4급(남)</v>
          </cell>
          <cell r="F223">
            <v>2</v>
          </cell>
          <cell r="G223" t="str">
            <v>2003-07-01</v>
          </cell>
          <cell r="H223">
            <v>1842000</v>
          </cell>
          <cell r="I223">
            <v>1151250</v>
          </cell>
          <cell r="J223">
            <v>0</v>
          </cell>
          <cell r="K223">
            <v>0</v>
          </cell>
          <cell r="L223">
            <v>70000</v>
          </cell>
          <cell r="M223">
            <v>30000</v>
          </cell>
        </row>
        <row r="224">
          <cell r="A224">
            <v>1582</v>
          </cell>
          <cell r="B224" t="str">
            <v>이성국</v>
          </cell>
          <cell r="C224" t="str">
            <v>GI</v>
          </cell>
          <cell r="D224" t="str">
            <v>GI 1팀</v>
          </cell>
          <cell r="E224" t="str">
            <v>4급(남)</v>
          </cell>
          <cell r="F224">
            <v>1</v>
          </cell>
          <cell r="G224" t="str">
            <v>2004-09-10</v>
          </cell>
          <cell r="H224">
            <v>1662000</v>
          </cell>
          <cell r="I224">
            <v>1038750</v>
          </cell>
          <cell r="J224">
            <v>0</v>
          </cell>
          <cell r="K224">
            <v>0</v>
          </cell>
          <cell r="L224">
            <v>70000</v>
          </cell>
          <cell r="M224">
            <v>0</v>
          </cell>
        </row>
        <row r="225">
          <cell r="A225">
            <v>1080</v>
          </cell>
          <cell r="B225" t="str">
            <v>손준호</v>
          </cell>
          <cell r="C225" t="str">
            <v>GI</v>
          </cell>
          <cell r="D225" t="str">
            <v>GI 동부팀</v>
          </cell>
          <cell r="E225" t="str">
            <v>차장</v>
          </cell>
          <cell r="F225">
            <v>0</v>
          </cell>
          <cell r="G225" t="str">
            <v>1991-09-09</v>
          </cell>
          <cell r="H225">
            <v>3316000</v>
          </cell>
          <cell r="I225">
            <v>2072500</v>
          </cell>
          <cell r="J225">
            <v>500000</v>
          </cell>
          <cell r="K225">
            <v>0</v>
          </cell>
          <cell r="L225">
            <v>0</v>
          </cell>
          <cell r="M225">
            <v>70000</v>
          </cell>
        </row>
        <row r="226">
          <cell r="A226">
            <v>1082</v>
          </cell>
          <cell r="B226" t="str">
            <v>장필경</v>
          </cell>
          <cell r="C226" t="str">
            <v>GI</v>
          </cell>
          <cell r="D226" t="str">
            <v>GI 동부팀</v>
          </cell>
          <cell r="E226" t="str">
            <v>차장</v>
          </cell>
          <cell r="F226">
            <v>0</v>
          </cell>
          <cell r="G226" t="str">
            <v>1991-09-10</v>
          </cell>
          <cell r="H226">
            <v>3036000</v>
          </cell>
          <cell r="I226">
            <v>1897500</v>
          </cell>
          <cell r="J226">
            <v>0</v>
          </cell>
          <cell r="K226">
            <v>0</v>
          </cell>
          <cell r="L226">
            <v>70000</v>
          </cell>
          <cell r="M226">
            <v>90000</v>
          </cell>
        </row>
        <row r="227">
          <cell r="A227">
            <v>1139</v>
          </cell>
          <cell r="B227" t="str">
            <v>김현태</v>
          </cell>
          <cell r="C227" t="str">
            <v>GI</v>
          </cell>
          <cell r="D227" t="str">
            <v>GI 동부팀</v>
          </cell>
          <cell r="E227" t="str">
            <v>차장</v>
          </cell>
          <cell r="F227">
            <v>3</v>
          </cell>
          <cell r="G227" t="str">
            <v>1994-05-02</v>
          </cell>
          <cell r="H227">
            <v>2898000</v>
          </cell>
          <cell r="I227">
            <v>1811250</v>
          </cell>
          <cell r="J227">
            <v>0</v>
          </cell>
          <cell r="K227">
            <v>0</v>
          </cell>
          <cell r="L227">
            <v>70000</v>
          </cell>
          <cell r="M227">
            <v>50000</v>
          </cell>
        </row>
        <row r="228">
          <cell r="A228">
            <v>1155</v>
          </cell>
          <cell r="B228" t="str">
            <v>권철민</v>
          </cell>
          <cell r="C228" t="str">
            <v>GI</v>
          </cell>
          <cell r="D228" t="str">
            <v>GI 동부팀</v>
          </cell>
          <cell r="E228" t="str">
            <v>과장</v>
          </cell>
          <cell r="F228">
            <v>1</v>
          </cell>
          <cell r="G228" t="str">
            <v>1994-12-19</v>
          </cell>
          <cell r="H228">
            <v>2830000</v>
          </cell>
          <cell r="I228">
            <v>1768750</v>
          </cell>
          <cell r="J228">
            <v>0</v>
          </cell>
          <cell r="K228">
            <v>0</v>
          </cell>
          <cell r="L228">
            <v>70000</v>
          </cell>
          <cell r="M228">
            <v>70000</v>
          </cell>
        </row>
        <row r="229">
          <cell r="A229">
            <v>1241</v>
          </cell>
          <cell r="B229" t="str">
            <v>정동욱</v>
          </cell>
          <cell r="C229" t="str">
            <v>GI</v>
          </cell>
          <cell r="D229" t="str">
            <v>GI 동부팀</v>
          </cell>
          <cell r="E229" t="str">
            <v>대리</v>
          </cell>
          <cell r="F229">
            <v>3</v>
          </cell>
          <cell r="G229" t="str">
            <v>1999-07-01</v>
          </cell>
          <cell r="H229">
            <v>2138000</v>
          </cell>
          <cell r="I229">
            <v>1336250</v>
          </cell>
          <cell r="J229">
            <v>0</v>
          </cell>
          <cell r="K229">
            <v>0</v>
          </cell>
          <cell r="L229">
            <v>70000</v>
          </cell>
          <cell r="M229">
            <v>30000</v>
          </cell>
        </row>
        <row r="230">
          <cell r="A230">
            <v>1300</v>
          </cell>
          <cell r="B230" t="str">
            <v>장재열</v>
          </cell>
          <cell r="C230" t="str">
            <v>GI</v>
          </cell>
          <cell r="D230" t="str">
            <v>GI 동부팀</v>
          </cell>
          <cell r="E230" t="str">
            <v>대리</v>
          </cell>
          <cell r="F230">
            <v>4</v>
          </cell>
          <cell r="G230" t="str">
            <v>2000-02-01</v>
          </cell>
          <cell r="H230">
            <v>2229000</v>
          </cell>
          <cell r="I230">
            <v>1393125</v>
          </cell>
          <cell r="J230">
            <v>0</v>
          </cell>
          <cell r="K230">
            <v>0</v>
          </cell>
          <cell r="L230">
            <v>70000</v>
          </cell>
          <cell r="M230">
            <v>50000</v>
          </cell>
        </row>
        <row r="231">
          <cell r="A231">
            <v>1412</v>
          </cell>
          <cell r="B231" t="str">
            <v>이사명</v>
          </cell>
          <cell r="C231" t="str">
            <v>GI</v>
          </cell>
          <cell r="D231" t="str">
            <v>GI 동부팀</v>
          </cell>
          <cell r="E231" t="str">
            <v>대리</v>
          </cell>
          <cell r="F231">
            <v>4</v>
          </cell>
          <cell r="G231" t="str">
            <v>2002-09-25</v>
          </cell>
          <cell r="H231">
            <v>2198000</v>
          </cell>
          <cell r="I231">
            <v>1373750</v>
          </cell>
          <cell r="J231">
            <v>0</v>
          </cell>
          <cell r="K231">
            <v>0</v>
          </cell>
          <cell r="L231">
            <v>70000</v>
          </cell>
          <cell r="M231">
            <v>70000</v>
          </cell>
        </row>
        <row r="232">
          <cell r="A232">
            <v>1291</v>
          </cell>
          <cell r="B232" t="str">
            <v>김승용</v>
          </cell>
          <cell r="C232" t="str">
            <v>GI</v>
          </cell>
          <cell r="D232" t="str">
            <v>GI 동부팀</v>
          </cell>
          <cell r="E232" t="str">
            <v>주임</v>
          </cell>
          <cell r="F232">
            <v>1</v>
          </cell>
          <cell r="G232" t="str">
            <v>2000-02-01</v>
          </cell>
          <cell r="H232">
            <v>2108000</v>
          </cell>
          <cell r="I232">
            <v>1317500</v>
          </cell>
          <cell r="J232">
            <v>0</v>
          </cell>
          <cell r="K232">
            <v>0</v>
          </cell>
          <cell r="L232">
            <v>70000</v>
          </cell>
          <cell r="M232">
            <v>0</v>
          </cell>
        </row>
        <row r="233">
          <cell r="A233">
            <v>1333</v>
          </cell>
          <cell r="B233" t="str">
            <v>도영종</v>
          </cell>
          <cell r="C233" t="str">
            <v>GI</v>
          </cell>
          <cell r="D233" t="str">
            <v>GI 동부팀</v>
          </cell>
          <cell r="E233" t="str">
            <v>주임</v>
          </cell>
          <cell r="F233">
            <v>5</v>
          </cell>
          <cell r="G233" t="str">
            <v>2001-02-26</v>
          </cell>
          <cell r="H233">
            <v>2050000</v>
          </cell>
          <cell r="I233">
            <v>1281250</v>
          </cell>
          <cell r="J233">
            <v>0</v>
          </cell>
          <cell r="K233">
            <v>0</v>
          </cell>
          <cell r="L233">
            <v>70000</v>
          </cell>
          <cell r="M233">
            <v>50000</v>
          </cell>
        </row>
        <row r="234">
          <cell r="A234">
            <v>1526</v>
          </cell>
          <cell r="B234" t="str">
            <v>조석민</v>
          </cell>
          <cell r="C234" t="str">
            <v>GI</v>
          </cell>
          <cell r="D234" t="str">
            <v>GI 동부팀</v>
          </cell>
          <cell r="E234" t="str">
            <v>주임</v>
          </cell>
          <cell r="F234">
            <v>6</v>
          </cell>
          <cell r="G234" t="str">
            <v>2003-07-01</v>
          </cell>
          <cell r="H234">
            <v>2050000</v>
          </cell>
          <cell r="I234">
            <v>1281250</v>
          </cell>
          <cell r="J234">
            <v>0</v>
          </cell>
          <cell r="K234">
            <v>0</v>
          </cell>
          <cell r="L234">
            <v>70000</v>
          </cell>
          <cell r="M234">
            <v>0</v>
          </cell>
        </row>
        <row r="235">
          <cell r="A235">
            <v>1466</v>
          </cell>
          <cell r="B235" t="str">
            <v>이용만</v>
          </cell>
          <cell r="C235" t="str">
            <v>GI</v>
          </cell>
          <cell r="D235" t="str">
            <v>GI 동부팀</v>
          </cell>
          <cell r="E235" t="str">
            <v>4급(남)</v>
          </cell>
          <cell r="F235">
            <v>1</v>
          </cell>
          <cell r="G235" t="str">
            <v>2003-01-07</v>
          </cell>
          <cell r="H235">
            <v>1842000</v>
          </cell>
          <cell r="I235">
            <v>1151250</v>
          </cell>
          <cell r="J235">
            <v>0</v>
          </cell>
          <cell r="K235">
            <v>0</v>
          </cell>
          <cell r="L235">
            <v>70000</v>
          </cell>
          <cell r="M235">
            <v>0</v>
          </cell>
        </row>
        <row r="236">
          <cell r="A236">
            <v>1030</v>
          </cell>
          <cell r="B236" t="str">
            <v>강채호</v>
          </cell>
          <cell r="C236" t="str">
            <v>GI</v>
          </cell>
          <cell r="D236" t="str">
            <v>GI 서부팀</v>
          </cell>
          <cell r="E236" t="str">
            <v>부장</v>
          </cell>
          <cell r="F236">
            <v>0</v>
          </cell>
          <cell r="G236" t="str">
            <v>1988-12-12</v>
          </cell>
          <cell r="H236">
            <v>3564000</v>
          </cell>
          <cell r="I236">
            <v>2227500</v>
          </cell>
          <cell r="J236">
            <v>0</v>
          </cell>
          <cell r="K236">
            <v>0</v>
          </cell>
          <cell r="L236">
            <v>70000</v>
          </cell>
          <cell r="M236">
            <v>70000</v>
          </cell>
        </row>
        <row r="237">
          <cell r="A237">
            <v>1071</v>
          </cell>
          <cell r="B237" t="str">
            <v>윤장진</v>
          </cell>
          <cell r="C237" t="str">
            <v>GI</v>
          </cell>
          <cell r="D237" t="str">
            <v>GI 서부팀</v>
          </cell>
          <cell r="E237" t="str">
            <v>차장</v>
          </cell>
          <cell r="F237">
            <v>0</v>
          </cell>
          <cell r="G237" t="str">
            <v>1991-09-09</v>
          </cell>
          <cell r="H237">
            <v>3073000</v>
          </cell>
          <cell r="I237">
            <v>1920625</v>
          </cell>
          <cell r="J237">
            <v>500000</v>
          </cell>
          <cell r="K237">
            <v>0</v>
          </cell>
          <cell r="L237">
            <v>0</v>
          </cell>
          <cell r="M237">
            <v>70000</v>
          </cell>
        </row>
        <row r="238">
          <cell r="A238">
            <v>1104</v>
          </cell>
          <cell r="B238" t="str">
            <v>형성길</v>
          </cell>
          <cell r="C238" t="str">
            <v>GI</v>
          </cell>
          <cell r="D238" t="str">
            <v>GI 서부팀</v>
          </cell>
          <cell r="E238" t="str">
            <v>차장</v>
          </cell>
          <cell r="F238">
            <v>0</v>
          </cell>
          <cell r="G238" t="str">
            <v>1992-08-10</v>
          </cell>
          <cell r="H238">
            <v>3147000</v>
          </cell>
          <cell r="I238">
            <v>1966875</v>
          </cell>
          <cell r="J238">
            <v>0</v>
          </cell>
          <cell r="K238">
            <v>0</v>
          </cell>
          <cell r="L238">
            <v>70000</v>
          </cell>
          <cell r="M238">
            <v>70000</v>
          </cell>
        </row>
        <row r="239">
          <cell r="A239">
            <v>1110</v>
          </cell>
          <cell r="B239" t="str">
            <v>손응순</v>
          </cell>
          <cell r="C239" t="str">
            <v>GI</v>
          </cell>
          <cell r="D239" t="str">
            <v>GI 서부팀</v>
          </cell>
          <cell r="E239" t="str">
            <v>차장</v>
          </cell>
          <cell r="F239">
            <v>0</v>
          </cell>
          <cell r="G239" t="str">
            <v>1992-08-17</v>
          </cell>
          <cell r="H239">
            <v>3001000</v>
          </cell>
          <cell r="I239">
            <v>1875625</v>
          </cell>
          <cell r="J239">
            <v>0</v>
          </cell>
          <cell r="K239">
            <v>0</v>
          </cell>
          <cell r="L239">
            <v>70000</v>
          </cell>
          <cell r="M239">
            <v>70000</v>
          </cell>
        </row>
        <row r="240">
          <cell r="A240">
            <v>1211</v>
          </cell>
          <cell r="B240" t="str">
            <v>박세환</v>
          </cell>
          <cell r="C240" t="str">
            <v>GI</v>
          </cell>
          <cell r="D240" t="str">
            <v>GI 서부팀</v>
          </cell>
          <cell r="E240" t="str">
            <v>차장</v>
          </cell>
          <cell r="F240">
            <v>3</v>
          </cell>
          <cell r="G240" t="str">
            <v>1998-01-01</v>
          </cell>
          <cell r="H240">
            <v>2898000</v>
          </cell>
          <cell r="I240">
            <v>1811250</v>
          </cell>
          <cell r="J240">
            <v>0</v>
          </cell>
          <cell r="K240">
            <v>0</v>
          </cell>
          <cell r="L240">
            <v>70000</v>
          </cell>
          <cell r="M240">
            <v>70000</v>
          </cell>
        </row>
        <row r="241">
          <cell r="A241">
            <v>1165</v>
          </cell>
          <cell r="B241" t="str">
            <v>이경섭</v>
          </cell>
          <cell r="C241" t="str">
            <v>GI</v>
          </cell>
          <cell r="D241" t="str">
            <v>GI 서부팀</v>
          </cell>
          <cell r="E241" t="str">
            <v>과장</v>
          </cell>
          <cell r="F241">
            <v>2</v>
          </cell>
          <cell r="G241" t="str">
            <v>1995-04-17</v>
          </cell>
          <cell r="H241">
            <v>2763000</v>
          </cell>
          <cell r="I241">
            <v>1726875</v>
          </cell>
          <cell r="J241">
            <v>0</v>
          </cell>
          <cell r="K241">
            <v>0</v>
          </cell>
          <cell r="L241">
            <v>70000</v>
          </cell>
          <cell r="M241">
            <v>70000</v>
          </cell>
        </row>
        <row r="242">
          <cell r="A242">
            <v>1353</v>
          </cell>
          <cell r="B242" t="str">
            <v>이범성</v>
          </cell>
          <cell r="C242" t="str">
            <v>GI</v>
          </cell>
          <cell r="D242" t="str">
            <v>GI 서부팀</v>
          </cell>
          <cell r="E242" t="str">
            <v>과장</v>
          </cell>
          <cell r="F242">
            <v>1</v>
          </cell>
          <cell r="G242" t="str">
            <v>2001-04-30</v>
          </cell>
          <cell r="H242">
            <v>2434000</v>
          </cell>
          <cell r="I242">
            <v>1521250</v>
          </cell>
          <cell r="J242">
            <v>0</v>
          </cell>
          <cell r="K242">
            <v>0</v>
          </cell>
          <cell r="L242">
            <v>70000</v>
          </cell>
          <cell r="M242">
            <v>70000</v>
          </cell>
        </row>
        <row r="243">
          <cell r="A243">
            <v>1240</v>
          </cell>
          <cell r="B243" t="str">
            <v>이종혁A</v>
          </cell>
          <cell r="C243" t="str">
            <v>GI</v>
          </cell>
          <cell r="D243" t="str">
            <v>GI 서부팀</v>
          </cell>
          <cell r="E243" t="str">
            <v>주임</v>
          </cell>
          <cell r="F243">
            <v>3</v>
          </cell>
          <cell r="G243" t="str">
            <v>1999-07-01</v>
          </cell>
          <cell r="H243">
            <v>2198000</v>
          </cell>
          <cell r="I243">
            <v>1373750</v>
          </cell>
          <cell r="J243">
            <v>0</v>
          </cell>
          <cell r="K243">
            <v>0</v>
          </cell>
          <cell r="L243">
            <v>70000</v>
          </cell>
          <cell r="M243">
            <v>50000</v>
          </cell>
        </row>
        <row r="244">
          <cell r="A244">
            <v>1426</v>
          </cell>
          <cell r="B244" t="str">
            <v>강종열</v>
          </cell>
          <cell r="C244" t="str">
            <v>GI</v>
          </cell>
          <cell r="D244" t="str">
            <v>GI 서부팀</v>
          </cell>
          <cell r="E244" t="str">
            <v>주임</v>
          </cell>
          <cell r="F244">
            <v>1</v>
          </cell>
          <cell r="G244" t="str">
            <v>2003-01-07</v>
          </cell>
          <cell r="H244">
            <v>1842000</v>
          </cell>
          <cell r="I244">
            <v>1151250</v>
          </cell>
          <cell r="J244">
            <v>0</v>
          </cell>
          <cell r="K244">
            <v>0</v>
          </cell>
          <cell r="L244">
            <v>70000</v>
          </cell>
          <cell r="M244">
            <v>50000</v>
          </cell>
        </row>
        <row r="245">
          <cell r="A245">
            <v>1162</v>
          </cell>
          <cell r="B245" t="str">
            <v>이병춘</v>
          </cell>
          <cell r="C245" t="str">
            <v>CNS</v>
          </cell>
          <cell r="D245" t="str">
            <v>CNS 서울1팀</v>
          </cell>
          <cell r="E245" t="str">
            <v>부장</v>
          </cell>
          <cell r="F245">
            <v>0</v>
          </cell>
          <cell r="G245" t="str">
            <v>1995-04-01</v>
          </cell>
          <cell r="H245">
            <v>3708000</v>
          </cell>
          <cell r="I245">
            <v>2317500</v>
          </cell>
          <cell r="J245">
            <v>1000000</v>
          </cell>
          <cell r="K245">
            <v>0</v>
          </cell>
          <cell r="L245">
            <v>0</v>
          </cell>
          <cell r="M245">
            <v>70000</v>
          </cell>
        </row>
        <row r="246">
          <cell r="A246">
            <v>1078</v>
          </cell>
          <cell r="B246" t="str">
            <v>신승우</v>
          </cell>
          <cell r="C246" t="str">
            <v>CNS</v>
          </cell>
          <cell r="D246" t="str">
            <v>CNS 서울1팀</v>
          </cell>
          <cell r="E246" t="str">
            <v>차장</v>
          </cell>
          <cell r="F246">
            <v>0</v>
          </cell>
          <cell r="G246" t="str">
            <v>1991-09-09</v>
          </cell>
          <cell r="H246">
            <v>3036000</v>
          </cell>
          <cell r="I246">
            <v>1897500</v>
          </cell>
          <cell r="J246">
            <v>0</v>
          </cell>
          <cell r="K246">
            <v>0</v>
          </cell>
          <cell r="L246">
            <v>70000</v>
          </cell>
          <cell r="M246">
            <v>50000</v>
          </cell>
        </row>
        <row r="247">
          <cell r="A247">
            <v>1189</v>
          </cell>
          <cell r="B247" t="str">
            <v>안병기</v>
          </cell>
          <cell r="C247" t="str">
            <v>CNS</v>
          </cell>
          <cell r="D247" t="str">
            <v>CNS 서울1팀</v>
          </cell>
          <cell r="E247" t="str">
            <v>차장</v>
          </cell>
          <cell r="F247">
            <v>4</v>
          </cell>
          <cell r="G247" t="str">
            <v>1996-11-20</v>
          </cell>
          <cell r="H247">
            <v>2968000</v>
          </cell>
          <cell r="I247">
            <v>1855000</v>
          </cell>
          <cell r="J247">
            <v>0</v>
          </cell>
          <cell r="K247">
            <v>0</v>
          </cell>
          <cell r="L247">
            <v>70000</v>
          </cell>
          <cell r="M247">
            <v>90000</v>
          </cell>
        </row>
        <row r="248">
          <cell r="A248">
            <v>1196</v>
          </cell>
          <cell r="B248" t="str">
            <v>이진수</v>
          </cell>
          <cell r="C248" t="str">
            <v>CNS</v>
          </cell>
          <cell r="D248" t="str">
            <v>CNS 서울1팀</v>
          </cell>
          <cell r="E248" t="str">
            <v>차장</v>
          </cell>
          <cell r="F248">
            <v>0</v>
          </cell>
          <cell r="G248" t="str">
            <v>1997-03-03</v>
          </cell>
          <cell r="H248">
            <v>3259000</v>
          </cell>
          <cell r="I248">
            <v>2036875</v>
          </cell>
          <cell r="J248">
            <v>500000</v>
          </cell>
          <cell r="K248">
            <v>0</v>
          </cell>
          <cell r="L248">
            <v>0</v>
          </cell>
          <cell r="M248">
            <v>70000</v>
          </cell>
        </row>
        <row r="249">
          <cell r="A249">
            <v>1200</v>
          </cell>
          <cell r="B249" t="str">
            <v>한성우</v>
          </cell>
          <cell r="C249" t="str">
            <v>CNS</v>
          </cell>
          <cell r="D249" t="str">
            <v>CNS 서울1팀</v>
          </cell>
          <cell r="E249" t="str">
            <v>과장</v>
          </cell>
          <cell r="F249">
            <v>4</v>
          </cell>
          <cell r="G249" t="str">
            <v>1997-05-06</v>
          </cell>
          <cell r="H249">
            <v>2763000</v>
          </cell>
          <cell r="I249">
            <v>1726875</v>
          </cell>
          <cell r="J249">
            <v>0</v>
          </cell>
          <cell r="K249">
            <v>0</v>
          </cell>
          <cell r="L249">
            <v>70000</v>
          </cell>
          <cell r="M249">
            <v>70000</v>
          </cell>
        </row>
        <row r="250">
          <cell r="A250">
            <v>1213</v>
          </cell>
          <cell r="B250" t="str">
            <v>이혁수</v>
          </cell>
          <cell r="C250" t="str">
            <v>CNS</v>
          </cell>
          <cell r="D250" t="str">
            <v>CNS 서울1팀</v>
          </cell>
          <cell r="E250" t="str">
            <v>과장</v>
          </cell>
          <cell r="F250">
            <v>1</v>
          </cell>
          <cell r="G250" t="str">
            <v>1998-01-01</v>
          </cell>
          <cell r="H250">
            <v>2434000</v>
          </cell>
          <cell r="I250">
            <v>1521250</v>
          </cell>
          <cell r="J250">
            <v>0</v>
          </cell>
          <cell r="K250">
            <v>0</v>
          </cell>
          <cell r="L250">
            <v>70000</v>
          </cell>
          <cell r="M250">
            <v>50000</v>
          </cell>
        </row>
        <row r="251">
          <cell r="A251">
            <v>1450</v>
          </cell>
          <cell r="B251" t="str">
            <v>박혜숙</v>
          </cell>
          <cell r="C251" t="str">
            <v>CNS</v>
          </cell>
          <cell r="D251" t="str">
            <v>CNS 서울1팀</v>
          </cell>
          <cell r="E251" t="str">
            <v>대리</v>
          </cell>
          <cell r="F251">
            <v>3</v>
          </cell>
          <cell r="G251" t="str">
            <v>2003-01-07</v>
          </cell>
          <cell r="H251">
            <v>2372000</v>
          </cell>
          <cell r="I251">
            <v>1482500</v>
          </cell>
          <cell r="J251">
            <v>0</v>
          </cell>
          <cell r="K251">
            <v>0</v>
          </cell>
          <cell r="L251">
            <v>70000</v>
          </cell>
          <cell r="M251">
            <v>30000</v>
          </cell>
        </row>
        <row r="252">
          <cell r="A252">
            <v>1457</v>
          </cell>
          <cell r="B252" t="str">
            <v>성준희</v>
          </cell>
          <cell r="C252" t="str">
            <v>CNS</v>
          </cell>
          <cell r="D252" t="str">
            <v>CNS 서울1팀</v>
          </cell>
          <cell r="E252" t="str">
            <v>대리</v>
          </cell>
          <cell r="F252">
            <v>1</v>
          </cell>
          <cell r="G252" t="str">
            <v>2003-01-07</v>
          </cell>
          <cell r="H252">
            <v>2403000</v>
          </cell>
          <cell r="I252">
            <v>1501875</v>
          </cell>
          <cell r="J252">
            <v>0</v>
          </cell>
          <cell r="K252">
            <v>0</v>
          </cell>
          <cell r="L252">
            <v>70000</v>
          </cell>
          <cell r="M252">
            <v>70000</v>
          </cell>
        </row>
        <row r="253">
          <cell r="A253">
            <v>1334</v>
          </cell>
          <cell r="B253" t="str">
            <v>이상열</v>
          </cell>
          <cell r="C253" t="str">
            <v>CNS</v>
          </cell>
          <cell r="D253" t="str">
            <v>CNS 서울1팀</v>
          </cell>
          <cell r="E253" t="str">
            <v>주임</v>
          </cell>
          <cell r="F253">
            <v>7</v>
          </cell>
          <cell r="G253" t="str">
            <v>2001-02-26</v>
          </cell>
          <cell r="H253">
            <v>2050000</v>
          </cell>
          <cell r="I253">
            <v>1281250</v>
          </cell>
          <cell r="J253">
            <v>0</v>
          </cell>
          <cell r="K253">
            <v>0</v>
          </cell>
          <cell r="L253">
            <v>70000</v>
          </cell>
          <cell r="M253">
            <v>0</v>
          </cell>
        </row>
        <row r="254">
          <cell r="A254">
            <v>1433</v>
          </cell>
          <cell r="B254" t="str">
            <v>김은숙</v>
          </cell>
          <cell r="C254" t="str">
            <v>CNS</v>
          </cell>
          <cell r="D254" t="str">
            <v>CNS 서울1팀</v>
          </cell>
          <cell r="E254" t="str">
            <v>주임</v>
          </cell>
          <cell r="F254">
            <v>1</v>
          </cell>
          <cell r="G254" t="str">
            <v>2003-01-07</v>
          </cell>
          <cell r="H254">
            <v>1712000</v>
          </cell>
          <cell r="I254">
            <v>1070000</v>
          </cell>
          <cell r="J254">
            <v>0</v>
          </cell>
          <cell r="K254">
            <v>50000</v>
          </cell>
          <cell r="L254">
            <v>70000</v>
          </cell>
          <cell r="M254">
            <v>0</v>
          </cell>
        </row>
        <row r="255">
          <cell r="A255">
            <v>1451</v>
          </cell>
          <cell r="B255" t="str">
            <v>박효성</v>
          </cell>
          <cell r="C255" t="str">
            <v>CNS</v>
          </cell>
          <cell r="D255" t="str">
            <v>CNS 서울1팀</v>
          </cell>
          <cell r="E255" t="str">
            <v>4급(여)</v>
          </cell>
          <cell r="F255">
            <v>1</v>
          </cell>
          <cell r="G255" t="str">
            <v>2003-01-07</v>
          </cell>
          <cell r="H255">
            <v>1687000</v>
          </cell>
          <cell r="I255">
            <v>1054375</v>
          </cell>
          <cell r="J255">
            <v>0</v>
          </cell>
          <cell r="K255">
            <v>50000</v>
          </cell>
          <cell r="L255">
            <v>70000</v>
          </cell>
          <cell r="M255">
            <v>0</v>
          </cell>
        </row>
        <row r="256">
          <cell r="A256">
            <v>1480</v>
          </cell>
          <cell r="B256" t="str">
            <v>한수정</v>
          </cell>
          <cell r="C256" t="str">
            <v>CNS</v>
          </cell>
          <cell r="D256" t="str">
            <v>CNS 서울1팀</v>
          </cell>
          <cell r="E256" t="str">
            <v>4급(여)</v>
          </cell>
          <cell r="F256">
            <v>1</v>
          </cell>
          <cell r="G256" t="str">
            <v>2003-01-07</v>
          </cell>
          <cell r="H256">
            <v>1712000</v>
          </cell>
          <cell r="I256">
            <v>1070000</v>
          </cell>
          <cell r="J256">
            <v>0</v>
          </cell>
          <cell r="K256">
            <v>50000</v>
          </cell>
          <cell r="L256">
            <v>70000</v>
          </cell>
          <cell r="M256">
            <v>0</v>
          </cell>
        </row>
        <row r="257">
          <cell r="A257">
            <v>1125</v>
          </cell>
          <cell r="B257" t="str">
            <v>김원곤</v>
          </cell>
          <cell r="C257" t="str">
            <v>CNS</v>
          </cell>
          <cell r="D257" t="str">
            <v>CNS 서울2팀</v>
          </cell>
          <cell r="E257" t="str">
            <v>차장</v>
          </cell>
          <cell r="F257">
            <v>0</v>
          </cell>
          <cell r="G257" t="str">
            <v>1993-04-01</v>
          </cell>
          <cell r="H257">
            <v>3184000</v>
          </cell>
          <cell r="I257">
            <v>1990000</v>
          </cell>
          <cell r="J257">
            <v>500000</v>
          </cell>
          <cell r="K257">
            <v>0</v>
          </cell>
          <cell r="L257">
            <v>0</v>
          </cell>
          <cell r="M257">
            <v>90000</v>
          </cell>
        </row>
        <row r="258">
          <cell r="A258">
            <v>1441</v>
          </cell>
          <cell r="B258" t="str">
            <v>김지규</v>
          </cell>
          <cell r="C258" t="str">
            <v>CNS</v>
          </cell>
          <cell r="D258" t="str">
            <v>CNS 서울2팀</v>
          </cell>
          <cell r="E258" t="str">
            <v>과장</v>
          </cell>
          <cell r="F258">
            <v>1</v>
          </cell>
          <cell r="G258" t="str">
            <v>2003-01-07</v>
          </cell>
          <cell r="H258">
            <v>2466000</v>
          </cell>
          <cell r="I258">
            <v>1541250</v>
          </cell>
          <cell r="J258">
            <v>0</v>
          </cell>
          <cell r="K258">
            <v>0</v>
          </cell>
          <cell r="L258">
            <v>70000</v>
          </cell>
          <cell r="M258">
            <v>70000</v>
          </cell>
        </row>
        <row r="259">
          <cell r="A259">
            <v>1485</v>
          </cell>
          <cell r="B259" t="str">
            <v>윤상배</v>
          </cell>
          <cell r="C259" t="str">
            <v>CNS</v>
          </cell>
          <cell r="D259" t="str">
            <v>CNS 서울2팀</v>
          </cell>
          <cell r="E259" t="str">
            <v>과장</v>
          </cell>
          <cell r="F259">
            <v>1</v>
          </cell>
          <cell r="G259" t="str">
            <v>2003-02-24</v>
          </cell>
          <cell r="H259">
            <v>2434000</v>
          </cell>
          <cell r="I259">
            <v>1521250</v>
          </cell>
          <cell r="J259">
            <v>0</v>
          </cell>
          <cell r="K259">
            <v>50000</v>
          </cell>
          <cell r="L259">
            <v>70000</v>
          </cell>
          <cell r="M259">
            <v>50000</v>
          </cell>
        </row>
        <row r="260">
          <cell r="A260">
            <v>1453</v>
          </cell>
          <cell r="B260" t="str">
            <v>서경민</v>
          </cell>
          <cell r="C260" t="str">
            <v>CNS</v>
          </cell>
          <cell r="D260" t="str">
            <v>CNS 서울2팀</v>
          </cell>
          <cell r="E260" t="str">
            <v>대리</v>
          </cell>
          <cell r="F260">
            <v>1</v>
          </cell>
          <cell r="G260" t="str">
            <v>2003-01-07</v>
          </cell>
          <cell r="H260">
            <v>2198000</v>
          </cell>
          <cell r="I260">
            <v>1373750</v>
          </cell>
          <cell r="J260">
            <v>0</v>
          </cell>
          <cell r="K260">
            <v>0</v>
          </cell>
          <cell r="L260">
            <v>70000</v>
          </cell>
          <cell r="M260">
            <v>30000</v>
          </cell>
        </row>
        <row r="261">
          <cell r="A261">
            <v>1263</v>
          </cell>
          <cell r="B261" t="str">
            <v>강태용</v>
          </cell>
          <cell r="C261" t="str">
            <v>CNS</v>
          </cell>
          <cell r="D261" t="str">
            <v>CNS 서울2팀</v>
          </cell>
          <cell r="E261" t="str">
            <v>주임</v>
          </cell>
          <cell r="F261">
            <v>1</v>
          </cell>
          <cell r="G261" t="str">
            <v>2000-01-10</v>
          </cell>
          <cell r="H261">
            <v>2108000</v>
          </cell>
          <cell r="I261">
            <v>1317500</v>
          </cell>
          <cell r="J261">
            <v>0</v>
          </cell>
          <cell r="K261">
            <v>0</v>
          </cell>
          <cell r="L261">
            <v>70000</v>
          </cell>
          <cell r="M261">
            <v>0</v>
          </cell>
        </row>
        <row r="262">
          <cell r="A262">
            <v>1267</v>
          </cell>
          <cell r="B262" t="str">
            <v>현정석</v>
          </cell>
          <cell r="C262" t="str">
            <v>CNS</v>
          </cell>
          <cell r="D262" t="str">
            <v>CNS 서울2팀</v>
          </cell>
          <cell r="E262" t="str">
            <v>주임</v>
          </cell>
          <cell r="F262">
            <v>8</v>
          </cell>
          <cell r="G262" t="str">
            <v>2000-01-10</v>
          </cell>
          <cell r="H262">
            <v>2108000</v>
          </cell>
          <cell r="I262">
            <v>1317500</v>
          </cell>
          <cell r="J262">
            <v>0</v>
          </cell>
          <cell r="K262">
            <v>0</v>
          </cell>
          <cell r="L262">
            <v>70000</v>
          </cell>
          <cell r="M262">
            <v>0</v>
          </cell>
        </row>
        <row r="263">
          <cell r="A263">
            <v>1420</v>
          </cell>
          <cell r="B263" t="str">
            <v>최희정</v>
          </cell>
          <cell r="C263" t="str">
            <v>CNS</v>
          </cell>
          <cell r="D263" t="str">
            <v>CNS 서울2팀</v>
          </cell>
          <cell r="E263" t="str">
            <v>주임</v>
          </cell>
          <cell r="F263">
            <v>1</v>
          </cell>
          <cell r="G263" t="str">
            <v>2002-11-18</v>
          </cell>
          <cell r="H263">
            <v>2108000</v>
          </cell>
          <cell r="I263">
            <v>1317500</v>
          </cell>
          <cell r="J263">
            <v>0</v>
          </cell>
          <cell r="K263">
            <v>0</v>
          </cell>
          <cell r="L263">
            <v>70000</v>
          </cell>
          <cell r="M263">
            <v>30000</v>
          </cell>
        </row>
        <row r="264">
          <cell r="A264">
            <v>1442</v>
          </cell>
          <cell r="B264" t="str">
            <v>김한목</v>
          </cell>
          <cell r="C264" t="str">
            <v>CNS</v>
          </cell>
          <cell r="D264" t="str">
            <v>CNS 서울2팀</v>
          </cell>
          <cell r="E264" t="str">
            <v>4급(남)</v>
          </cell>
          <cell r="F264">
            <v>1</v>
          </cell>
          <cell r="G264" t="str">
            <v>2003-01-07</v>
          </cell>
          <cell r="H264">
            <v>1842000</v>
          </cell>
          <cell r="I264">
            <v>1151250</v>
          </cell>
          <cell r="J264">
            <v>0</v>
          </cell>
          <cell r="K264">
            <v>0</v>
          </cell>
          <cell r="L264">
            <v>70000</v>
          </cell>
          <cell r="M264">
            <v>0</v>
          </cell>
        </row>
        <row r="265">
          <cell r="A265">
            <v>1107</v>
          </cell>
          <cell r="B265" t="str">
            <v>김창원</v>
          </cell>
          <cell r="C265" t="str">
            <v>CNS</v>
          </cell>
          <cell r="D265" t="str">
            <v>CNS 동부팀</v>
          </cell>
          <cell r="E265" t="str">
            <v>차장</v>
          </cell>
          <cell r="F265">
            <v>0</v>
          </cell>
          <cell r="G265" t="str">
            <v>1992-08-10</v>
          </cell>
          <cell r="H265">
            <v>3001000</v>
          </cell>
          <cell r="I265">
            <v>1875625</v>
          </cell>
          <cell r="J265">
            <v>500000</v>
          </cell>
          <cell r="K265">
            <v>0</v>
          </cell>
          <cell r="L265">
            <v>0</v>
          </cell>
          <cell r="M265">
            <v>70000</v>
          </cell>
        </row>
        <row r="266">
          <cell r="A266">
            <v>1169</v>
          </cell>
          <cell r="B266" t="str">
            <v>신영학</v>
          </cell>
          <cell r="C266" t="str">
            <v>CNS</v>
          </cell>
          <cell r="D266" t="str">
            <v>CNS 동부팀</v>
          </cell>
          <cell r="E266" t="str">
            <v>과장</v>
          </cell>
          <cell r="F266">
            <v>3</v>
          </cell>
          <cell r="G266" t="str">
            <v>1995-04-17</v>
          </cell>
          <cell r="H266">
            <v>2763000</v>
          </cell>
          <cell r="I266">
            <v>1726875</v>
          </cell>
          <cell r="J266">
            <v>0</v>
          </cell>
          <cell r="K266">
            <v>0</v>
          </cell>
          <cell r="L266">
            <v>70000</v>
          </cell>
          <cell r="M266">
            <v>70000</v>
          </cell>
        </row>
        <row r="267">
          <cell r="A267">
            <v>1336</v>
          </cell>
          <cell r="B267" t="str">
            <v>정현영</v>
          </cell>
          <cell r="C267" t="str">
            <v>CNS</v>
          </cell>
          <cell r="D267" t="str">
            <v>CNS 동부팀</v>
          </cell>
          <cell r="E267" t="str">
            <v>과장</v>
          </cell>
          <cell r="F267">
            <v>1</v>
          </cell>
          <cell r="G267" t="str">
            <v>2001-02-26</v>
          </cell>
          <cell r="H267">
            <v>2434000</v>
          </cell>
          <cell r="I267">
            <v>1521250</v>
          </cell>
          <cell r="J267">
            <v>0</v>
          </cell>
          <cell r="K267">
            <v>0</v>
          </cell>
          <cell r="L267">
            <v>70000</v>
          </cell>
          <cell r="M267">
            <v>50000</v>
          </cell>
        </row>
        <row r="268">
          <cell r="A268">
            <v>1413</v>
          </cell>
          <cell r="B268" t="str">
            <v>이동현</v>
          </cell>
          <cell r="C268" t="str">
            <v>CNS</v>
          </cell>
          <cell r="D268" t="str">
            <v>CNS 동부팀</v>
          </cell>
          <cell r="E268" t="str">
            <v>대리</v>
          </cell>
          <cell r="F268">
            <v>2</v>
          </cell>
          <cell r="G268" t="str">
            <v>2002-09-26</v>
          </cell>
          <cell r="H268">
            <v>2138000</v>
          </cell>
          <cell r="I268">
            <v>1336250</v>
          </cell>
          <cell r="J268">
            <v>0</v>
          </cell>
          <cell r="K268">
            <v>0</v>
          </cell>
          <cell r="L268">
            <v>70000</v>
          </cell>
          <cell r="M268">
            <v>50000</v>
          </cell>
        </row>
        <row r="269">
          <cell r="A269">
            <v>1468</v>
          </cell>
          <cell r="B269" t="str">
            <v>이지환</v>
          </cell>
          <cell r="C269" t="str">
            <v>CNS</v>
          </cell>
          <cell r="D269" t="str">
            <v>CNS 동부팀</v>
          </cell>
          <cell r="E269" t="str">
            <v>대리</v>
          </cell>
          <cell r="F269">
            <v>1</v>
          </cell>
          <cell r="G269" t="str">
            <v>2003-01-07</v>
          </cell>
          <cell r="H269">
            <v>2108000</v>
          </cell>
          <cell r="I269">
            <v>1317500</v>
          </cell>
          <cell r="J269">
            <v>0</v>
          </cell>
          <cell r="K269">
            <v>0</v>
          </cell>
          <cell r="L269">
            <v>70000</v>
          </cell>
          <cell r="M269">
            <v>30000</v>
          </cell>
        </row>
        <row r="270">
          <cell r="A270">
            <v>1476</v>
          </cell>
          <cell r="B270" t="str">
            <v>조성진</v>
          </cell>
          <cell r="C270" t="str">
            <v>CNS</v>
          </cell>
          <cell r="D270" t="str">
            <v>CNS 동부팀</v>
          </cell>
          <cell r="E270" t="str">
            <v>주임</v>
          </cell>
          <cell r="F270">
            <v>4</v>
          </cell>
          <cell r="G270" t="str">
            <v>2003-01-07</v>
          </cell>
          <cell r="H270">
            <v>2050000</v>
          </cell>
          <cell r="I270">
            <v>1281250</v>
          </cell>
          <cell r="J270">
            <v>0</v>
          </cell>
          <cell r="K270">
            <v>0</v>
          </cell>
          <cell r="L270">
            <v>70000</v>
          </cell>
          <cell r="M270">
            <v>0</v>
          </cell>
        </row>
        <row r="271">
          <cell r="A271">
            <v>1455</v>
          </cell>
          <cell r="B271" t="str">
            <v>서정훈</v>
          </cell>
          <cell r="C271" t="str">
            <v>CNS</v>
          </cell>
          <cell r="D271" t="str">
            <v>CNS 동부팀</v>
          </cell>
          <cell r="E271" t="str">
            <v>4급(남)</v>
          </cell>
          <cell r="F271">
            <v>1</v>
          </cell>
          <cell r="G271" t="str">
            <v>2003-01-07</v>
          </cell>
          <cell r="H271">
            <v>1870000</v>
          </cell>
          <cell r="I271">
            <v>1168750</v>
          </cell>
          <cell r="J271">
            <v>0</v>
          </cell>
          <cell r="K271">
            <v>0</v>
          </cell>
          <cell r="L271">
            <v>70000</v>
          </cell>
          <cell r="M271">
            <v>50000</v>
          </cell>
        </row>
        <row r="272">
          <cell r="A272">
            <v>1434</v>
          </cell>
          <cell r="B272" t="str">
            <v>김인경</v>
          </cell>
          <cell r="C272" t="str">
            <v>CNS</v>
          </cell>
          <cell r="D272" t="str">
            <v>CNS 동부팀</v>
          </cell>
          <cell r="E272" t="str">
            <v>4급(여)</v>
          </cell>
          <cell r="F272">
            <v>1</v>
          </cell>
          <cell r="G272" t="str">
            <v>2003-01-07</v>
          </cell>
          <cell r="H272">
            <v>1712000</v>
          </cell>
          <cell r="I272">
            <v>1070000</v>
          </cell>
          <cell r="J272">
            <v>0</v>
          </cell>
          <cell r="K272">
            <v>0</v>
          </cell>
          <cell r="L272">
            <v>70000</v>
          </cell>
          <cell r="M272">
            <v>30000</v>
          </cell>
        </row>
        <row r="273">
          <cell r="A273">
            <v>1014</v>
          </cell>
          <cell r="B273" t="str">
            <v>이주석</v>
          </cell>
          <cell r="C273" t="str">
            <v>CNS</v>
          </cell>
          <cell r="D273" t="str">
            <v>CNS 서부팀</v>
          </cell>
          <cell r="E273" t="str">
            <v>부장</v>
          </cell>
          <cell r="F273">
            <v>0</v>
          </cell>
          <cell r="G273" t="str">
            <v>1987-05-18</v>
          </cell>
          <cell r="H273">
            <v>3509000</v>
          </cell>
          <cell r="I273">
            <v>2193125</v>
          </cell>
          <cell r="J273">
            <v>500000</v>
          </cell>
          <cell r="K273">
            <v>0</v>
          </cell>
          <cell r="L273">
            <v>0</v>
          </cell>
          <cell r="M273">
            <v>90000</v>
          </cell>
        </row>
        <row r="274">
          <cell r="A274">
            <v>1115</v>
          </cell>
          <cell r="B274" t="str">
            <v>박승범</v>
          </cell>
          <cell r="C274" t="str">
            <v>CNS</v>
          </cell>
          <cell r="D274" t="str">
            <v>CNS 서부팀</v>
          </cell>
          <cell r="E274" t="str">
            <v>차장</v>
          </cell>
          <cell r="F274">
            <v>4</v>
          </cell>
          <cell r="G274" t="str">
            <v>1992-12-01</v>
          </cell>
          <cell r="H274">
            <v>2933000</v>
          </cell>
          <cell r="I274">
            <v>1833125</v>
          </cell>
          <cell r="J274">
            <v>0</v>
          </cell>
          <cell r="K274">
            <v>0</v>
          </cell>
          <cell r="L274">
            <v>70000</v>
          </cell>
          <cell r="M274">
            <v>50000</v>
          </cell>
        </row>
        <row r="275">
          <cell r="A275">
            <v>1156</v>
          </cell>
          <cell r="B275" t="str">
            <v>유병재</v>
          </cell>
          <cell r="C275" t="str">
            <v>CNS</v>
          </cell>
          <cell r="D275" t="str">
            <v>CNS 서부팀</v>
          </cell>
          <cell r="E275" t="str">
            <v>과장</v>
          </cell>
          <cell r="F275">
            <v>3</v>
          </cell>
          <cell r="G275" t="str">
            <v>1994-12-19</v>
          </cell>
          <cell r="H275">
            <v>2763000</v>
          </cell>
          <cell r="I275">
            <v>1726875</v>
          </cell>
          <cell r="J275">
            <v>0</v>
          </cell>
          <cell r="K275">
            <v>0</v>
          </cell>
          <cell r="L275">
            <v>70000</v>
          </cell>
          <cell r="M275">
            <v>50000</v>
          </cell>
        </row>
        <row r="276">
          <cell r="A276">
            <v>1167</v>
          </cell>
          <cell r="B276" t="str">
            <v>이진규</v>
          </cell>
          <cell r="C276" t="str">
            <v>CNS</v>
          </cell>
          <cell r="D276" t="str">
            <v>CNS 서부팀</v>
          </cell>
          <cell r="E276" t="str">
            <v>과장</v>
          </cell>
          <cell r="F276">
            <v>3</v>
          </cell>
          <cell r="G276" t="str">
            <v>1995-04-17</v>
          </cell>
          <cell r="H276">
            <v>2763000</v>
          </cell>
          <cell r="I276">
            <v>1726875</v>
          </cell>
          <cell r="J276">
            <v>0</v>
          </cell>
          <cell r="K276">
            <v>0</v>
          </cell>
          <cell r="L276">
            <v>70000</v>
          </cell>
          <cell r="M276">
            <v>50000</v>
          </cell>
        </row>
        <row r="277">
          <cell r="A277">
            <v>1439</v>
          </cell>
          <cell r="B277" t="str">
            <v>김종철</v>
          </cell>
          <cell r="C277" t="str">
            <v>CNS</v>
          </cell>
          <cell r="D277" t="str">
            <v>CNS 서부팀</v>
          </cell>
          <cell r="E277" t="str">
            <v>과장</v>
          </cell>
          <cell r="F277">
            <v>1</v>
          </cell>
          <cell r="G277" t="str">
            <v>2003-01-07</v>
          </cell>
          <cell r="H277">
            <v>2466000</v>
          </cell>
          <cell r="I277">
            <v>1541250</v>
          </cell>
          <cell r="J277">
            <v>0</v>
          </cell>
          <cell r="K277">
            <v>0</v>
          </cell>
          <cell r="L277">
            <v>70000</v>
          </cell>
          <cell r="M277">
            <v>70000</v>
          </cell>
        </row>
        <row r="278">
          <cell r="A278">
            <v>1459</v>
          </cell>
          <cell r="B278" t="str">
            <v>신윤섭</v>
          </cell>
          <cell r="C278" t="str">
            <v>CNS</v>
          </cell>
          <cell r="D278" t="str">
            <v>CNS 서부팀</v>
          </cell>
          <cell r="E278" t="str">
            <v>과장</v>
          </cell>
          <cell r="F278">
            <v>1</v>
          </cell>
          <cell r="G278" t="str">
            <v>2003-01-07</v>
          </cell>
          <cell r="H278">
            <v>2434000</v>
          </cell>
          <cell r="I278">
            <v>1521250</v>
          </cell>
          <cell r="J278">
            <v>0</v>
          </cell>
          <cell r="K278">
            <v>0</v>
          </cell>
          <cell r="L278">
            <v>70000</v>
          </cell>
          <cell r="M278">
            <v>50000</v>
          </cell>
        </row>
        <row r="279">
          <cell r="A279">
            <v>1023</v>
          </cell>
          <cell r="B279" t="str">
            <v>강은구</v>
          </cell>
          <cell r="C279" t="str">
            <v>Vaccine</v>
          </cell>
          <cell r="D279" t="str">
            <v>Vaccine 1팀</v>
          </cell>
          <cell r="E279" t="str">
            <v>부장</v>
          </cell>
          <cell r="F279">
            <v>0</v>
          </cell>
          <cell r="G279" t="str">
            <v>1988-02-22</v>
          </cell>
          <cell r="H279">
            <v>4097000</v>
          </cell>
          <cell r="I279">
            <v>2560625</v>
          </cell>
          <cell r="J279">
            <v>1000000</v>
          </cell>
          <cell r="K279">
            <v>0</v>
          </cell>
          <cell r="L279">
            <v>0</v>
          </cell>
          <cell r="M279">
            <v>70000</v>
          </cell>
        </row>
        <row r="280">
          <cell r="A280">
            <v>1173</v>
          </cell>
          <cell r="B280" t="str">
            <v>이세헌</v>
          </cell>
          <cell r="C280" t="str">
            <v>Vaccine</v>
          </cell>
          <cell r="D280" t="str">
            <v>Vaccine 1팀</v>
          </cell>
          <cell r="E280" t="str">
            <v>부장</v>
          </cell>
          <cell r="F280">
            <v>0</v>
          </cell>
          <cell r="G280" t="str">
            <v>1995-08-16</v>
          </cell>
          <cell r="H280">
            <v>3466000</v>
          </cell>
          <cell r="I280">
            <v>2166250</v>
          </cell>
          <cell r="J280">
            <v>500000</v>
          </cell>
          <cell r="K280">
            <v>0</v>
          </cell>
          <cell r="L280">
            <v>0</v>
          </cell>
          <cell r="M280">
            <v>70000</v>
          </cell>
        </row>
        <row r="281">
          <cell r="A281">
            <v>1065</v>
          </cell>
          <cell r="B281" t="str">
            <v>박해정</v>
          </cell>
          <cell r="C281" t="str">
            <v>Vaccine</v>
          </cell>
          <cell r="D281" t="str">
            <v>Vaccine 1팀</v>
          </cell>
          <cell r="E281" t="str">
            <v>차장</v>
          </cell>
          <cell r="F281">
            <v>0</v>
          </cell>
          <cell r="G281" t="str">
            <v>1991-03-18</v>
          </cell>
          <cell r="H281">
            <v>3316000</v>
          </cell>
          <cell r="I281">
            <v>2072500</v>
          </cell>
          <cell r="J281">
            <v>0</v>
          </cell>
          <cell r="K281">
            <v>0</v>
          </cell>
          <cell r="L281">
            <v>70000</v>
          </cell>
          <cell r="M281">
            <v>70000</v>
          </cell>
        </row>
        <row r="282">
          <cell r="A282">
            <v>1091</v>
          </cell>
          <cell r="B282" t="str">
            <v>김종수</v>
          </cell>
          <cell r="C282" t="str">
            <v>Vaccine</v>
          </cell>
          <cell r="D282" t="str">
            <v>Vaccine 1팀</v>
          </cell>
          <cell r="E282" t="str">
            <v>차장</v>
          </cell>
          <cell r="F282">
            <v>6</v>
          </cell>
          <cell r="G282" t="str">
            <v>1992-02-10</v>
          </cell>
          <cell r="H282">
            <v>3040000</v>
          </cell>
          <cell r="I282">
            <v>1900000</v>
          </cell>
          <cell r="J282">
            <v>0</v>
          </cell>
          <cell r="K282">
            <v>0</v>
          </cell>
          <cell r="L282">
            <v>70000</v>
          </cell>
          <cell r="M282">
            <v>50000</v>
          </cell>
        </row>
        <row r="283">
          <cell r="A283">
            <v>1235</v>
          </cell>
          <cell r="B283" t="str">
            <v>배상범</v>
          </cell>
          <cell r="C283" t="str">
            <v>Vaccine</v>
          </cell>
          <cell r="D283" t="str">
            <v>Vaccine 1팀</v>
          </cell>
          <cell r="E283" t="str">
            <v>대리</v>
          </cell>
          <cell r="F283">
            <v>4</v>
          </cell>
          <cell r="G283" t="str">
            <v>1999-07-01</v>
          </cell>
          <cell r="H283">
            <v>2198000</v>
          </cell>
          <cell r="I283">
            <v>1373750</v>
          </cell>
          <cell r="J283">
            <v>0</v>
          </cell>
          <cell r="K283">
            <v>0</v>
          </cell>
          <cell r="L283">
            <v>70000</v>
          </cell>
          <cell r="M283">
            <v>30000</v>
          </cell>
        </row>
        <row r="284">
          <cell r="A284">
            <v>1326</v>
          </cell>
          <cell r="B284" t="str">
            <v>강영덕</v>
          </cell>
          <cell r="C284" t="str">
            <v>Vaccine</v>
          </cell>
          <cell r="D284" t="str">
            <v>Vaccine 1팀</v>
          </cell>
          <cell r="E284" t="str">
            <v>주임</v>
          </cell>
          <cell r="F284">
            <v>4</v>
          </cell>
          <cell r="G284" t="str">
            <v>2001-02-26</v>
          </cell>
          <cell r="H284">
            <v>1926000</v>
          </cell>
          <cell r="I284">
            <v>1203750</v>
          </cell>
          <cell r="J284">
            <v>0</v>
          </cell>
          <cell r="K284">
            <v>0</v>
          </cell>
          <cell r="L284">
            <v>70000</v>
          </cell>
          <cell r="M284">
            <v>0</v>
          </cell>
        </row>
        <row r="285">
          <cell r="A285">
            <v>1349</v>
          </cell>
          <cell r="B285" t="str">
            <v>홍승찬</v>
          </cell>
          <cell r="C285" t="str">
            <v>Vaccine</v>
          </cell>
          <cell r="D285" t="str">
            <v>Vaccine 1팀</v>
          </cell>
          <cell r="E285" t="str">
            <v>주임</v>
          </cell>
          <cell r="F285">
            <v>1</v>
          </cell>
          <cell r="G285" t="str">
            <v>2001-04-30</v>
          </cell>
          <cell r="H285">
            <v>2079000</v>
          </cell>
          <cell r="I285">
            <v>1299375</v>
          </cell>
          <cell r="J285">
            <v>0</v>
          </cell>
          <cell r="K285">
            <v>0</v>
          </cell>
          <cell r="L285">
            <v>70000</v>
          </cell>
          <cell r="M285">
            <v>30000</v>
          </cell>
        </row>
        <row r="286">
          <cell r="A286">
            <v>1355</v>
          </cell>
          <cell r="B286" t="str">
            <v>황은석</v>
          </cell>
          <cell r="C286" t="str">
            <v>Vaccine</v>
          </cell>
          <cell r="D286" t="str">
            <v>Vaccine 1팀</v>
          </cell>
          <cell r="E286" t="str">
            <v>주임</v>
          </cell>
          <cell r="F286">
            <v>6</v>
          </cell>
          <cell r="G286" t="str">
            <v>2001-04-30</v>
          </cell>
          <cell r="H286">
            <v>2050000</v>
          </cell>
          <cell r="I286">
            <v>1281250</v>
          </cell>
          <cell r="J286">
            <v>0</v>
          </cell>
          <cell r="K286">
            <v>0</v>
          </cell>
          <cell r="L286">
            <v>70000</v>
          </cell>
          <cell r="M286">
            <v>50000</v>
          </cell>
        </row>
        <row r="287">
          <cell r="A287">
            <v>1471</v>
          </cell>
          <cell r="B287" t="str">
            <v>장재기</v>
          </cell>
          <cell r="C287" t="str">
            <v>Vaccine</v>
          </cell>
          <cell r="D287" t="str">
            <v>Vaccine 1팀</v>
          </cell>
          <cell r="E287" t="str">
            <v>주임</v>
          </cell>
          <cell r="F287">
            <v>1</v>
          </cell>
          <cell r="G287" t="str">
            <v>2003-01-07</v>
          </cell>
          <cell r="H287">
            <v>1842000</v>
          </cell>
          <cell r="I287">
            <v>1151250</v>
          </cell>
          <cell r="J287">
            <v>0</v>
          </cell>
          <cell r="K287">
            <v>0</v>
          </cell>
          <cell r="L287">
            <v>70000</v>
          </cell>
          <cell r="M287">
            <v>30000</v>
          </cell>
        </row>
        <row r="288">
          <cell r="A288">
            <v>1449</v>
          </cell>
          <cell r="B288" t="str">
            <v>박준하</v>
          </cell>
          <cell r="C288" t="str">
            <v>Vaccine</v>
          </cell>
          <cell r="D288" t="str">
            <v>Vaccine 1팀</v>
          </cell>
          <cell r="E288" t="str">
            <v>4급(남)</v>
          </cell>
          <cell r="F288">
            <v>1</v>
          </cell>
          <cell r="G288" t="str">
            <v>2003-01-07</v>
          </cell>
          <cell r="H288">
            <v>1842000</v>
          </cell>
          <cell r="I288">
            <v>1151250</v>
          </cell>
          <cell r="J288">
            <v>0</v>
          </cell>
          <cell r="K288">
            <v>0</v>
          </cell>
          <cell r="L288">
            <v>70000</v>
          </cell>
          <cell r="M288">
            <v>0</v>
          </cell>
        </row>
        <row r="289">
          <cell r="A289">
            <v>1454</v>
          </cell>
          <cell r="B289" t="str">
            <v>서민규</v>
          </cell>
          <cell r="C289" t="str">
            <v>Vaccine</v>
          </cell>
          <cell r="D289" t="str">
            <v>Vaccine 1팀</v>
          </cell>
          <cell r="E289" t="str">
            <v>4급(남)</v>
          </cell>
          <cell r="F289">
            <v>1</v>
          </cell>
          <cell r="G289" t="str">
            <v>2003-01-07</v>
          </cell>
          <cell r="H289">
            <v>1842000</v>
          </cell>
          <cell r="I289">
            <v>1151250</v>
          </cell>
          <cell r="J289">
            <v>0</v>
          </cell>
          <cell r="K289">
            <v>0</v>
          </cell>
          <cell r="L289">
            <v>70000</v>
          </cell>
          <cell r="M289">
            <v>0</v>
          </cell>
        </row>
        <row r="290">
          <cell r="A290">
            <v>1473</v>
          </cell>
          <cell r="B290" t="str">
            <v>전승미</v>
          </cell>
          <cell r="C290" t="str">
            <v>Vaccine</v>
          </cell>
          <cell r="D290" t="str">
            <v>Vaccine 1팀</v>
          </cell>
          <cell r="E290" t="str">
            <v>4급(여)</v>
          </cell>
          <cell r="F290">
            <v>1</v>
          </cell>
          <cell r="G290" t="str">
            <v>2003-01-07</v>
          </cell>
          <cell r="H290">
            <v>662710</v>
          </cell>
          <cell r="I290">
            <v>414194</v>
          </cell>
          <cell r="J290">
            <v>0</v>
          </cell>
          <cell r="K290">
            <v>19355</v>
          </cell>
          <cell r="L290">
            <v>27097</v>
          </cell>
          <cell r="M290">
            <v>0</v>
          </cell>
        </row>
        <row r="291">
          <cell r="A291">
            <v>1226</v>
          </cell>
          <cell r="B291" t="str">
            <v>박하룡</v>
          </cell>
          <cell r="C291" t="str">
            <v>Vaccine</v>
          </cell>
          <cell r="D291" t="str">
            <v>Vaccine 2팀</v>
          </cell>
          <cell r="E291" t="str">
            <v>과장</v>
          </cell>
          <cell r="F291">
            <v>1</v>
          </cell>
          <cell r="G291" t="str">
            <v>1999-01-25</v>
          </cell>
          <cell r="H291">
            <v>2434000</v>
          </cell>
          <cell r="I291">
            <v>1521250</v>
          </cell>
          <cell r="J291">
            <v>500000</v>
          </cell>
          <cell r="K291">
            <v>0</v>
          </cell>
          <cell r="L291">
            <v>0</v>
          </cell>
          <cell r="M291">
            <v>50000</v>
          </cell>
        </row>
        <row r="292">
          <cell r="A292">
            <v>1271</v>
          </cell>
          <cell r="B292" t="str">
            <v>정승호</v>
          </cell>
          <cell r="C292" t="str">
            <v>Vaccine</v>
          </cell>
          <cell r="D292" t="str">
            <v>Vaccine 2팀</v>
          </cell>
          <cell r="E292" t="str">
            <v>주임</v>
          </cell>
          <cell r="F292">
            <v>1</v>
          </cell>
          <cell r="G292" t="str">
            <v>2000-01-10</v>
          </cell>
          <cell r="H292">
            <v>2138000</v>
          </cell>
          <cell r="I292">
            <v>1336250</v>
          </cell>
          <cell r="J292">
            <v>0</v>
          </cell>
          <cell r="K292">
            <v>0</v>
          </cell>
          <cell r="L292">
            <v>70000</v>
          </cell>
          <cell r="M292">
            <v>50000</v>
          </cell>
        </row>
        <row r="293">
          <cell r="A293">
            <v>1274</v>
          </cell>
          <cell r="B293" t="str">
            <v>이수복</v>
          </cell>
          <cell r="C293" t="str">
            <v>Vaccine</v>
          </cell>
          <cell r="D293" t="str">
            <v>Vaccine 2팀</v>
          </cell>
          <cell r="E293" t="str">
            <v>주임</v>
          </cell>
          <cell r="F293">
            <v>1</v>
          </cell>
          <cell r="G293" t="str">
            <v>2000-01-10</v>
          </cell>
          <cell r="H293">
            <v>2138000</v>
          </cell>
          <cell r="I293">
            <v>1336250</v>
          </cell>
          <cell r="J293">
            <v>0</v>
          </cell>
          <cell r="K293">
            <v>0</v>
          </cell>
          <cell r="L293">
            <v>70000</v>
          </cell>
          <cell r="M293">
            <v>30000</v>
          </cell>
        </row>
        <row r="294">
          <cell r="A294">
            <v>1443</v>
          </cell>
          <cell r="B294" t="str">
            <v>김현조</v>
          </cell>
          <cell r="C294" t="str">
            <v>Vaccine</v>
          </cell>
          <cell r="D294" t="str">
            <v>Vaccine 2팀</v>
          </cell>
          <cell r="E294" t="str">
            <v>주임</v>
          </cell>
          <cell r="F294">
            <v>1</v>
          </cell>
          <cell r="G294" t="str">
            <v>2003-01-07</v>
          </cell>
          <cell r="H294">
            <v>1842000</v>
          </cell>
          <cell r="I294">
            <v>1151250</v>
          </cell>
          <cell r="J294">
            <v>0</v>
          </cell>
          <cell r="K294">
            <v>0</v>
          </cell>
          <cell r="L294">
            <v>70000</v>
          </cell>
          <cell r="M294">
            <v>0</v>
          </cell>
        </row>
        <row r="295">
          <cell r="A295">
            <v>1444</v>
          </cell>
          <cell r="B295" t="str">
            <v>김홍일</v>
          </cell>
          <cell r="C295" t="str">
            <v>Vaccine</v>
          </cell>
          <cell r="D295" t="str">
            <v>Vaccine 2팀</v>
          </cell>
          <cell r="E295" t="str">
            <v>주임</v>
          </cell>
          <cell r="F295">
            <v>4</v>
          </cell>
          <cell r="G295" t="str">
            <v>2003-01-07</v>
          </cell>
          <cell r="H295">
            <v>2050000</v>
          </cell>
          <cell r="I295">
            <v>1281250</v>
          </cell>
          <cell r="J295">
            <v>0</v>
          </cell>
          <cell r="K295">
            <v>50000</v>
          </cell>
          <cell r="L295">
            <v>70000</v>
          </cell>
          <cell r="M295">
            <v>50000</v>
          </cell>
        </row>
        <row r="296">
          <cell r="A296">
            <v>1568</v>
          </cell>
          <cell r="B296" t="str">
            <v>조성연</v>
          </cell>
          <cell r="C296" t="str">
            <v>Vaccine</v>
          </cell>
          <cell r="D296" t="str">
            <v>Vaccine 2팀</v>
          </cell>
          <cell r="E296" t="str">
            <v>주임</v>
          </cell>
          <cell r="F296">
            <v>1</v>
          </cell>
          <cell r="G296" t="str">
            <v>2004-05-03</v>
          </cell>
          <cell r="H296">
            <v>2050000</v>
          </cell>
          <cell r="I296">
            <v>1281250</v>
          </cell>
          <cell r="J296">
            <v>0</v>
          </cell>
          <cell r="K296">
            <v>0</v>
          </cell>
          <cell r="L296">
            <v>70000</v>
          </cell>
          <cell r="M296">
            <v>30000</v>
          </cell>
        </row>
        <row r="297">
          <cell r="A297">
            <v>1456</v>
          </cell>
          <cell r="B297" t="str">
            <v>서진호</v>
          </cell>
          <cell r="C297" t="str">
            <v>Vaccine</v>
          </cell>
          <cell r="D297" t="str">
            <v>Vaccine 2팀</v>
          </cell>
          <cell r="E297" t="str">
            <v>4급(남)</v>
          </cell>
          <cell r="F297">
            <v>1</v>
          </cell>
          <cell r="G297" t="str">
            <v>2003-01-07</v>
          </cell>
          <cell r="H297">
            <v>1712000</v>
          </cell>
          <cell r="I297">
            <v>1070000</v>
          </cell>
          <cell r="J297">
            <v>0</v>
          </cell>
          <cell r="K297">
            <v>50000</v>
          </cell>
          <cell r="L297">
            <v>70000</v>
          </cell>
          <cell r="M297">
            <v>0</v>
          </cell>
        </row>
        <row r="298">
          <cell r="A298">
            <v>1593</v>
          </cell>
          <cell r="B298" t="str">
            <v>최성욱</v>
          </cell>
          <cell r="C298" t="str">
            <v>Vaccine</v>
          </cell>
          <cell r="D298" t="str">
            <v>Vaccine 2팀</v>
          </cell>
          <cell r="E298" t="str">
            <v>4급(남)</v>
          </cell>
          <cell r="F298">
            <v>0</v>
          </cell>
          <cell r="G298" t="str">
            <v>2005-03-21</v>
          </cell>
          <cell r="H298">
            <v>1898000</v>
          </cell>
          <cell r="I298">
            <v>1186250</v>
          </cell>
          <cell r="J298">
            <v>0</v>
          </cell>
          <cell r="K298">
            <v>0</v>
          </cell>
          <cell r="L298">
            <v>70000</v>
          </cell>
          <cell r="M298">
            <v>0</v>
          </cell>
        </row>
        <row r="299">
          <cell r="A299">
            <v>1059</v>
          </cell>
          <cell r="B299" t="str">
            <v>권기수</v>
          </cell>
          <cell r="C299" t="str">
            <v>Urology</v>
          </cell>
          <cell r="D299" t="str">
            <v>Urology 1팀</v>
          </cell>
          <cell r="E299" t="str">
            <v>부장</v>
          </cell>
          <cell r="F299">
            <v>0</v>
          </cell>
          <cell r="G299" t="str">
            <v>1990-10-26</v>
          </cell>
          <cell r="H299">
            <v>3696000</v>
          </cell>
          <cell r="I299">
            <v>2310000</v>
          </cell>
          <cell r="J299">
            <v>1000000</v>
          </cell>
          <cell r="K299">
            <v>0</v>
          </cell>
          <cell r="L299">
            <v>0</v>
          </cell>
          <cell r="M299">
            <v>90000</v>
          </cell>
        </row>
        <row r="300">
          <cell r="A300">
            <v>1249</v>
          </cell>
          <cell r="B300" t="str">
            <v>윤관식</v>
          </cell>
          <cell r="C300" t="str">
            <v>Urology</v>
          </cell>
          <cell r="D300" t="str">
            <v>Urology 1팀</v>
          </cell>
          <cell r="E300" t="str">
            <v>차장</v>
          </cell>
          <cell r="F300">
            <v>3</v>
          </cell>
          <cell r="G300" t="str">
            <v>1999-10-01</v>
          </cell>
          <cell r="H300">
            <v>2933000</v>
          </cell>
          <cell r="I300">
            <v>1833125</v>
          </cell>
          <cell r="J300">
            <v>500000</v>
          </cell>
          <cell r="K300">
            <v>0</v>
          </cell>
          <cell r="L300">
            <v>0</v>
          </cell>
          <cell r="M300">
            <v>0</v>
          </cell>
        </row>
        <row r="301">
          <cell r="A301">
            <v>1383</v>
          </cell>
          <cell r="B301" t="str">
            <v>송옥재</v>
          </cell>
          <cell r="C301" t="str">
            <v>Urology</v>
          </cell>
          <cell r="D301" t="str">
            <v>Urology 1팀</v>
          </cell>
          <cell r="E301" t="str">
            <v>과장</v>
          </cell>
          <cell r="F301">
            <v>1</v>
          </cell>
          <cell r="G301" t="str">
            <v>2001-11-19</v>
          </cell>
          <cell r="H301">
            <v>2434000</v>
          </cell>
          <cell r="I301">
            <v>1521250</v>
          </cell>
          <cell r="J301">
            <v>0</v>
          </cell>
          <cell r="K301">
            <v>0</v>
          </cell>
          <cell r="L301">
            <v>70000</v>
          </cell>
          <cell r="M301">
            <v>0</v>
          </cell>
        </row>
        <row r="302">
          <cell r="A302">
            <v>1531</v>
          </cell>
          <cell r="B302" t="str">
            <v>최필승</v>
          </cell>
          <cell r="C302" t="str">
            <v>Urology</v>
          </cell>
          <cell r="D302" t="str">
            <v>Urology 1팀</v>
          </cell>
          <cell r="E302" t="str">
            <v>과장</v>
          </cell>
          <cell r="F302">
            <v>1</v>
          </cell>
          <cell r="G302" t="str">
            <v>2003-07-01</v>
          </cell>
          <cell r="H302">
            <v>2403000</v>
          </cell>
          <cell r="I302">
            <v>1501875</v>
          </cell>
          <cell r="J302">
            <v>0</v>
          </cell>
          <cell r="K302">
            <v>0</v>
          </cell>
          <cell r="L302">
            <v>70000</v>
          </cell>
          <cell r="M302">
            <v>30000</v>
          </cell>
        </row>
        <row r="303">
          <cell r="A303">
            <v>1342</v>
          </cell>
          <cell r="B303" t="str">
            <v>진광필</v>
          </cell>
          <cell r="C303" t="str">
            <v>Urology</v>
          </cell>
          <cell r="D303" t="str">
            <v>Urology 1팀</v>
          </cell>
          <cell r="E303" t="str">
            <v>주임</v>
          </cell>
          <cell r="F303">
            <v>1</v>
          </cell>
          <cell r="G303" t="str">
            <v>2001-03-05</v>
          </cell>
          <cell r="H303">
            <v>2079000</v>
          </cell>
          <cell r="I303">
            <v>1299375</v>
          </cell>
          <cell r="J303">
            <v>0</v>
          </cell>
          <cell r="K303">
            <v>0</v>
          </cell>
          <cell r="L303">
            <v>70000</v>
          </cell>
          <cell r="M303">
            <v>50000</v>
          </cell>
        </row>
        <row r="304">
          <cell r="A304">
            <v>1350</v>
          </cell>
          <cell r="B304" t="str">
            <v>이호영</v>
          </cell>
          <cell r="C304" t="str">
            <v>Urology</v>
          </cell>
          <cell r="D304" t="str">
            <v>Urology 1팀</v>
          </cell>
          <cell r="E304" t="str">
            <v>주임</v>
          </cell>
          <cell r="F304">
            <v>6</v>
          </cell>
          <cell r="G304" t="str">
            <v>2001-04-30</v>
          </cell>
          <cell r="H304">
            <v>2050000</v>
          </cell>
          <cell r="I304">
            <v>1281250</v>
          </cell>
          <cell r="J304">
            <v>0</v>
          </cell>
          <cell r="K304">
            <v>0</v>
          </cell>
          <cell r="L304">
            <v>70000</v>
          </cell>
          <cell r="M304">
            <v>0</v>
          </cell>
        </row>
        <row r="305">
          <cell r="A305">
            <v>1498</v>
          </cell>
          <cell r="B305" t="str">
            <v>강승한</v>
          </cell>
          <cell r="C305" t="str">
            <v>Urology</v>
          </cell>
          <cell r="D305" t="str">
            <v>Urology 1팀</v>
          </cell>
          <cell r="E305" t="str">
            <v>주임</v>
          </cell>
          <cell r="F305">
            <v>5</v>
          </cell>
          <cell r="G305" t="str">
            <v>2003-06-02</v>
          </cell>
          <cell r="H305">
            <v>2050000</v>
          </cell>
          <cell r="I305">
            <v>1281250</v>
          </cell>
          <cell r="J305">
            <v>0</v>
          </cell>
          <cell r="K305">
            <v>0</v>
          </cell>
          <cell r="L305">
            <v>70000</v>
          </cell>
          <cell r="M305">
            <v>30000</v>
          </cell>
        </row>
        <row r="306">
          <cell r="A306">
            <v>1499</v>
          </cell>
          <cell r="B306" t="str">
            <v>강혁승</v>
          </cell>
          <cell r="C306" t="str">
            <v>Urology</v>
          </cell>
          <cell r="D306" t="str">
            <v>Urology 1팀</v>
          </cell>
          <cell r="E306" t="str">
            <v>주임</v>
          </cell>
          <cell r="F306">
            <v>1</v>
          </cell>
          <cell r="G306" t="str">
            <v>2003-06-02</v>
          </cell>
          <cell r="H306">
            <v>2138000</v>
          </cell>
          <cell r="I306">
            <v>1336250</v>
          </cell>
          <cell r="J306">
            <v>0</v>
          </cell>
          <cell r="K306">
            <v>0</v>
          </cell>
          <cell r="L306">
            <v>70000</v>
          </cell>
          <cell r="M306">
            <v>30000</v>
          </cell>
        </row>
        <row r="307">
          <cell r="A307">
            <v>1502</v>
          </cell>
          <cell r="B307" t="str">
            <v>박태호</v>
          </cell>
          <cell r="C307" t="str">
            <v>Urology</v>
          </cell>
          <cell r="D307" t="str">
            <v>Urology 1팀</v>
          </cell>
          <cell r="E307" t="str">
            <v>주임</v>
          </cell>
          <cell r="F307">
            <v>2</v>
          </cell>
          <cell r="G307" t="str">
            <v>2003-06-02</v>
          </cell>
          <cell r="H307">
            <v>2138000</v>
          </cell>
          <cell r="I307">
            <v>1336250</v>
          </cell>
          <cell r="J307">
            <v>0</v>
          </cell>
          <cell r="K307">
            <v>0</v>
          </cell>
          <cell r="L307">
            <v>70000</v>
          </cell>
          <cell r="M307">
            <v>0</v>
          </cell>
        </row>
        <row r="308">
          <cell r="A308">
            <v>1504</v>
          </cell>
          <cell r="B308" t="str">
            <v>한호영</v>
          </cell>
          <cell r="C308" t="str">
            <v>Urology</v>
          </cell>
          <cell r="D308" t="str">
            <v>Urology 1팀</v>
          </cell>
          <cell r="E308" t="str">
            <v>주임</v>
          </cell>
          <cell r="F308">
            <v>1</v>
          </cell>
          <cell r="G308" t="str">
            <v>2003-06-02</v>
          </cell>
          <cell r="H308">
            <v>2138000</v>
          </cell>
          <cell r="I308">
            <v>1336250</v>
          </cell>
          <cell r="J308">
            <v>0</v>
          </cell>
          <cell r="K308">
            <v>50000</v>
          </cell>
          <cell r="L308">
            <v>70000</v>
          </cell>
          <cell r="M308">
            <v>0</v>
          </cell>
        </row>
        <row r="309">
          <cell r="A309">
            <v>1510</v>
          </cell>
          <cell r="B309" t="str">
            <v>김윤정</v>
          </cell>
          <cell r="C309" t="str">
            <v>Urology</v>
          </cell>
          <cell r="D309" t="str">
            <v>Urology 1팀</v>
          </cell>
          <cell r="E309" t="str">
            <v>주임</v>
          </cell>
          <cell r="F309">
            <v>3</v>
          </cell>
          <cell r="G309" t="str">
            <v>2003-07-01</v>
          </cell>
          <cell r="H309">
            <v>1738000</v>
          </cell>
          <cell r="I309">
            <v>1086250</v>
          </cell>
          <cell r="J309">
            <v>0</v>
          </cell>
          <cell r="K309">
            <v>0</v>
          </cell>
          <cell r="L309">
            <v>70000</v>
          </cell>
          <cell r="M309">
            <v>0</v>
          </cell>
        </row>
        <row r="310">
          <cell r="A310">
            <v>1527</v>
          </cell>
          <cell r="B310" t="str">
            <v>조수현</v>
          </cell>
          <cell r="C310" t="str">
            <v>Urology</v>
          </cell>
          <cell r="D310" t="str">
            <v>Urology 1팀</v>
          </cell>
          <cell r="E310" t="str">
            <v>주임</v>
          </cell>
          <cell r="F310">
            <v>2</v>
          </cell>
          <cell r="G310" t="str">
            <v>2003-07-01</v>
          </cell>
          <cell r="H310">
            <v>1712000</v>
          </cell>
          <cell r="I310">
            <v>1070000</v>
          </cell>
          <cell r="J310">
            <v>0</v>
          </cell>
          <cell r="K310">
            <v>50000</v>
          </cell>
          <cell r="L310">
            <v>70000</v>
          </cell>
          <cell r="M310">
            <v>20000</v>
          </cell>
        </row>
        <row r="311">
          <cell r="A311">
            <v>1560</v>
          </cell>
          <cell r="B311" t="str">
            <v>정유선</v>
          </cell>
          <cell r="C311" t="str">
            <v>Urology</v>
          </cell>
          <cell r="D311" t="str">
            <v>Urology 1팀</v>
          </cell>
          <cell r="E311" t="str">
            <v>4급(남)</v>
          </cell>
          <cell r="F311">
            <v>0</v>
          </cell>
          <cell r="G311" t="str">
            <v>2004-01-26</v>
          </cell>
          <cell r="H311">
            <v>1788000</v>
          </cell>
          <cell r="I311">
            <v>1117500</v>
          </cell>
          <cell r="J311">
            <v>0</v>
          </cell>
          <cell r="K311">
            <v>0</v>
          </cell>
          <cell r="L311">
            <v>70000</v>
          </cell>
          <cell r="M311">
            <v>30000</v>
          </cell>
        </row>
        <row r="312">
          <cell r="A312">
            <v>1508</v>
          </cell>
          <cell r="B312" t="str">
            <v>김보경</v>
          </cell>
          <cell r="C312" t="str">
            <v>Urology</v>
          </cell>
          <cell r="D312" t="str">
            <v>Urology 1팀</v>
          </cell>
          <cell r="E312" t="str">
            <v>4급(여)</v>
          </cell>
          <cell r="F312">
            <v>1</v>
          </cell>
          <cell r="G312" t="str">
            <v>2003-07-01</v>
          </cell>
          <cell r="H312">
            <v>1687000</v>
          </cell>
          <cell r="I312">
            <v>1054375</v>
          </cell>
          <cell r="J312">
            <v>0</v>
          </cell>
          <cell r="K312">
            <v>50000</v>
          </cell>
          <cell r="L312">
            <v>70000</v>
          </cell>
          <cell r="M312">
            <v>0</v>
          </cell>
        </row>
        <row r="313">
          <cell r="A313">
            <v>1276</v>
          </cell>
          <cell r="B313" t="str">
            <v>김명진</v>
          </cell>
          <cell r="C313" t="str">
            <v>Urology</v>
          </cell>
          <cell r="D313" t="str">
            <v>Urology 2팀</v>
          </cell>
          <cell r="E313" t="str">
            <v>차장</v>
          </cell>
          <cell r="F313">
            <v>0</v>
          </cell>
          <cell r="G313" t="str">
            <v>2000-01-10</v>
          </cell>
          <cell r="H313">
            <v>3001000</v>
          </cell>
          <cell r="I313">
            <v>1875625</v>
          </cell>
          <cell r="J313">
            <v>500000</v>
          </cell>
          <cell r="K313">
            <v>0</v>
          </cell>
          <cell r="L313">
            <v>0</v>
          </cell>
          <cell r="M313">
            <v>70000</v>
          </cell>
        </row>
        <row r="314">
          <cell r="A314">
            <v>1501</v>
          </cell>
          <cell r="B314" t="str">
            <v>김종철A</v>
          </cell>
          <cell r="C314" t="str">
            <v>Urology</v>
          </cell>
          <cell r="D314" t="str">
            <v>Urology 2팀</v>
          </cell>
          <cell r="E314" t="str">
            <v>과장</v>
          </cell>
          <cell r="F314">
            <v>1</v>
          </cell>
          <cell r="G314" t="str">
            <v>2003-06-02</v>
          </cell>
          <cell r="H314">
            <v>2466000</v>
          </cell>
          <cell r="I314">
            <v>1541250</v>
          </cell>
          <cell r="J314">
            <v>0</v>
          </cell>
          <cell r="K314">
            <v>0</v>
          </cell>
          <cell r="L314">
            <v>70000</v>
          </cell>
          <cell r="M314">
            <v>30000</v>
          </cell>
        </row>
        <row r="315">
          <cell r="A315">
            <v>1308</v>
          </cell>
          <cell r="B315" t="str">
            <v>김우석</v>
          </cell>
          <cell r="C315" t="str">
            <v>Urology</v>
          </cell>
          <cell r="D315" t="str">
            <v>Urology 2팀</v>
          </cell>
          <cell r="E315" t="str">
            <v>대리</v>
          </cell>
          <cell r="F315">
            <v>3</v>
          </cell>
          <cell r="G315" t="str">
            <v>2000-04-17</v>
          </cell>
          <cell r="H315">
            <v>2168000</v>
          </cell>
          <cell r="I315">
            <v>1355000</v>
          </cell>
          <cell r="J315">
            <v>0</v>
          </cell>
          <cell r="K315">
            <v>0</v>
          </cell>
          <cell r="L315">
            <v>70000</v>
          </cell>
          <cell r="M315">
            <v>70000</v>
          </cell>
        </row>
        <row r="316">
          <cell r="A316">
            <v>1500</v>
          </cell>
          <cell r="B316" t="str">
            <v>구자훈</v>
          </cell>
          <cell r="C316" t="str">
            <v>Urology</v>
          </cell>
          <cell r="D316" t="str">
            <v>Urology 2팀</v>
          </cell>
          <cell r="E316" t="str">
            <v>대리</v>
          </cell>
          <cell r="F316">
            <v>3</v>
          </cell>
          <cell r="G316" t="str">
            <v>2003-06-02</v>
          </cell>
          <cell r="H316">
            <v>2168000</v>
          </cell>
          <cell r="I316">
            <v>1355000</v>
          </cell>
          <cell r="J316">
            <v>0</v>
          </cell>
          <cell r="K316">
            <v>0</v>
          </cell>
          <cell r="L316">
            <v>70000</v>
          </cell>
          <cell r="M316">
            <v>0</v>
          </cell>
        </row>
        <row r="317">
          <cell r="A317">
            <v>1356</v>
          </cell>
          <cell r="B317" t="str">
            <v>송상훈</v>
          </cell>
          <cell r="C317" t="str">
            <v>Urology</v>
          </cell>
          <cell r="D317" t="str">
            <v>Urology 2팀</v>
          </cell>
          <cell r="E317" t="str">
            <v>주임</v>
          </cell>
          <cell r="F317">
            <v>5</v>
          </cell>
          <cell r="G317" t="str">
            <v>2001-04-30</v>
          </cell>
          <cell r="H317">
            <v>2050000</v>
          </cell>
          <cell r="I317">
            <v>1281250</v>
          </cell>
          <cell r="J317">
            <v>0</v>
          </cell>
          <cell r="K317">
            <v>0</v>
          </cell>
          <cell r="L317">
            <v>70000</v>
          </cell>
          <cell r="M317">
            <v>0</v>
          </cell>
        </row>
        <row r="318">
          <cell r="A318">
            <v>1503</v>
          </cell>
          <cell r="B318" t="str">
            <v>이승준</v>
          </cell>
          <cell r="C318" t="str">
            <v>Urology</v>
          </cell>
          <cell r="D318" t="str">
            <v>Urology 2팀</v>
          </cell>
          <cell r="E318" t="str">
            <v>주임</v>
          </cell>
          <cell r="F318">
            <v>1</v>
          </cell>
          <cell r="G318" t="str">
            <v>2003-06-02</v>
          </cell>
          <cell r="H318">
            <v>2108000</v>
          </cell>
          <cell r="I318">
            <v>1317500</v>
          </cell>
          <cell r="J318">
            <v>0</v>
          </cell>
          <cell r="K318">
            <v>0</v>
          </cell>
          <cell r="L318">
            <v>70000</v>
          </cell>
          <cell r="M318">
            <v>0</v>
          </cell>
        </row>
        <row r="319">
          <cell r="A319">
            <v>1521</v>
          </cell>
          <cell r="B319" t="str">
            <v>이철기</v>
          </cell>
          <cell r="C319" t="str">
            <v>Urology</v>
          </cell>
          <cell r="D319" t="str">
            <v>Urology 2팀</v>
          </cell>
          <cell r="E319" t="str">
            <v>주임</v>
          </cell>
          <cell r="F319">
            <v>1</v>
          </cell>
          <cell r="G319" t="str">
            <v>2003-07-01</v>
          </cell>
          <cell r="H319">
            <v>2079000</v>
          </cell>
          <cell r="I319">
            <v>1299375</v>
          </cell>
          <cell r="J319">
            <v>0</v>
          </cell>
          <cell r="K319">
            <v>0</v>
          </cell>
          <cell r="L319">
            <v>70000</v>
          </cell>
          <cell r="M319">
            <v>0</v>
          </cell>
        </row>
        <row r="320">
          <cell r="A320">
            <v>1530</v>
          </cell>
          <cell r="B320" t="str">
            <v>최철화</v>
          </cell>
          <cell r="C320" t="str">
            <v>Urology</v>
          </cell>
          <cell r="D320" t="str">
            <v>Urology 2팀</v>
          </cell>
          <cell r="E320" t="str">
            <v>주임</v>
          </cell>
          <cell r="F320">
            <v>4</v>
          </cell>
          <cell r="G320" t="str">
            <v>2003-07-01</v>
          </cell>
          <cell r="H320">
            <v>1898000</v>
          </cell>
          <cell r="I320">
            <v>1186250</v>
          </cell>
          <cell r="J320">
            <v>0</v>
          </cell>
          <cell r="K320">
            <v>0</v>
          </cell>
          <cell r="L320">
            <v>70000</v>
          </cell>
          <cell r="M320">
            <v>50000</v>
          </cell>
        </row>
        <row r="321">
          <cell r="A321">
            <v>1554</v>
          </cell>
          <cell r="B321" t="str">
            <v>오승철</v>
          </cell>
          <cell r="C321" t="str">
            <v>Urology</v>
          </cell>
          <cell r="D321" t="str">
            <v>Urology 2팀</v>
          </cell>
          <cell r="E321" t="str">
            <v>주임</v>
          </cell>
          <cell r="F321">
            <v>5</v>
          </cell>
          <cell r="G321" t="str">
            <v>2004-01-26</v>
          </cell>
          <cell r="H321">
            <v>1898000</v>
          </cell>
          <cell r="I321">
            <v>1186250</v>
          </cell>
          <cell r="J321">
            <v>0</v>
          </cell>
          <cell r="K321">
            <v>0</v>
          </cell>
          <cell r="L321">
            <v>70000</v>
          </cell>
          <cell r="M321">
            <v>30000</v>
          </cell>
        </row>
        <row r="322">
          <cell r="A322">
            <v>1523</v>
          </cell>
          <cell r="B322" t="str">
            <v>임좌명</v>
          </cell>
          <cell r="C322" t="str">
            <v>Urology</v>
          </cell>
          <cell r="D322" t="str">
            <v>Urology 2팀</v>
          </cell>
          <cell r="E322" t="str">
            <v>4급(남)</v>
          </cell>
          <cell r="F322">
            <v>1</v>
          </cell>
          <cell r="G322" t="str">
            <v>2003-07-01</v>
          </cell>
          <cell r="H322">
            <v>1815000</v>
          </cell>
          <cell r="I322">
            <v>1134375</v>
          </cell>
          <cell r="J322">
            <v>0</v>
          </cell>
          <cell r="K322">
            <v>0</v>
          </cell>
          <cell r="L322">
            <v>70000</v>
          </cell>
          <cell r="M322">
            <v>0</v>
          </cell>
        </row>
        <row r="323">
          <cell r="A323">
            <v>1555</v>
          </cell>
          <cell r="B323" t="str">
            <v>이으뜸</v>
          </cell>
          <cell r="C323" t="str">
            <v>Urology</v>
          </cell>
          <cell r="D323" t="str">
            <v>Urology 2팀</v>
          </cell>
          <cell r="E323" t="str">
            <v>4급(남)</v>
          </cell>
          <cell r="F323">
            <v>0</v>
          </cell>
          <cell r="G323" t="str">
            <v>2004-01-26</v>
          </cell>
          <cell r="H323">
            <v>1788000</v>
          </cell>
          <cell r="I323">
            <v>1117500</v>
          </cell>
          <cell r="J323">
            <v>0</v>
          </cell>
          <cell r="K323">
            <v>0</v>
          </cell>
          <cell r="L323">
            <v>70000</v>
          </cell>
          <cell r="M323">
            <v>0</v>
          </cell>
        </row>
        <row r="324">
          <cell r="A324">
            <v>1562</v>
          </cell>
          <cell r="B324" t="str">
            <v>홍성욱</v>
          </cell>
          <cell r="C324" t="str">
            <v>Urology</v>
          </cell>
          <cell r="D324" t="str">
            <v>Urology 2팀</v>
          </cell>
          <cell r="E324" t="str">
            <v>4급(남)</v>
          </cell>
          <cell r="F324">
            <v>0</v>
          </cell>
          <cell r="G324" t="str">
            <v>2004-01-26</v>
          </cell>
          <cell r="H324">
            <v>1788000</v>
          </cell>
          <cell r="I324">
            <v>1117500</v>
          </cell>
          <cell r="J324">
            <v>0</v>
          </cell>
          <cell r="K324">
            <v>0</v>
          </cell>
          <cell r="L324">
            <v>70000</v>
          </cell>
          <cell r="M324">
            <v>0</v>
          </cell>
        </row>
        <row r="325">
          <cell r="A325">
            <v>1414</v>
          </cell>
          <cell r="B325" t="str">
            <v>강정아</v>
          </cell>
          <cell r="C325" t="str">
            <v>BET</v>
          </cell>
          <cell r="D325" t="str">
            <v>BET</v>
          </cell>
          <cell r="E325" t="str">
            <v>대리</v>
          </cell>
          <cell r="F325">
            <v>4</v>
          </cell>
          <cell r="G325" t="str">
            <v>2002-10-01</v>
          </cell>
          <cell r="H325">
            <v>2372000</v>
          </cell>
          <cell r="I325">
            <v>1482500</v>
          </cell>
          <cell r="J325">
            <v>0</v>
          </cell>
          <cell r="K325">
            <v>30000</v>
          </cell>
          <cell r="L325">
            <v>0</v>
          </cell>
          <cell r="M325">
            <v>0</v>
          </cell>
        </row>
        <row r="326">
          <cell r="A326">
            <v>1258</v>
          </cell>
          <cell r="B326" t="str">
            <v>김은아</v>
          </cell>
          <cell r="C326" t="str">
            <v>BET</v>
          </cell>
          <cell r="D326" t="str">
            <v>BET</v>
          </cell>
          <cell r="E326" t="str">
            <v>주임</v>
          </cell>
          <cell r="F326">
            <v>1</v>
          </cell>
          <cell r="G326" t="str">
            <v>1999-12-01</v>
          </cell>
          <cell r="H326">
            <v>2108000</v>
          </cell>
          <cell r="I326">
            <v>1317500</v>
          </cell>
          <cell r="J326">
            <v>0</v>
          </cell>
          <cell r="K326">
            <v>30000</v>
          </cell>
          <cell r="L326">
            <v>0</v>
          </cell>
          <cell r="M326">
            <v>30000</v>
          </cell>
        </row>
        <row r="327">
          <cell r="A327">
            <v>1259</v>
          </cell>
          <cell r="B327" t="str">
            <v>이남재</v>
          </cell>
          <cell r="C327" t="str">
            <v>BET</v>
          </cell>
          <cell r="D327" t="str">
            <v>BET</v>
          </cell>
          <cell r="E327" t="str">
            <v>주임</v>
          </cell>
          <cell r="F327">
            <v>1</v>
          </cell>
          <cell r="G327" t="str">
            <v>1999-12-01</v>
          </cell>
          <cell r="H327">
            <v>2108000</v>
          </cell>
          <cell r="I327">
            <v>1317500</v>
          </cell>
          <cell r="J327">
            <v>0</v>
          </cell>
          <cell r="K327">
            <v>30000</v>
          </cell>
          <cell r="L327">
            <v>0</v>
          </cell>
          <cell r="M327">
            <v>50000</v>
          </cell>
        </row>
        <row r="328">
          <cell r="A328">
            <v>1376</v>
          </cell>
          <cell r="B328" t="str">
            <v>강수희</v>
          </cell>
          <cell r="C328" t="str">
            <v>BET</v>
          </cell>
          <cell r="D328" t="str">
            <v>BET</v>
          </cell>
          <cell r="E328" t="str">
            <v>주임</v>
          </cell>
          <cell r="F328">
            <v>1</v>
          </cell>
          <cell r="G328" t="str">
            <v>2001-08-01</v>
          </cell>
          <cell r="H328">
            <v>2108000</v>
          </cell>
          <cell r="I328">
            <v>1317500</v>
          </cell>
          <cell r="J328">
            <v>0</v>
          </cell>
          <cell r="K328">
            <v>30000</v>
          </cell>
          <cell r="L328">
            <v>0</v>
          </cell>
          <cell r="M328">
            <v>30000</v>
          </cell>
        </row>
        <row r="329">
          <cell r="A329">
            <v>1534</v>
          </cell>
          <cell r="B329" t="str">
            <v>김연호</v>
          </cell>
          <cell r="C329" t="str">
            <v>BET</v>
          </cell>
          <cell r="D329" t="str">
            <v>BET</v>
          </cell>
          <cell r="E329" t="str">
            <v>4급(여)</v>
          </cell>
          <cell r="F329">
            <v>1</v>
          </cell>
          <cell r="G329" t="str">
            <v>2003-08-11</v>
          </cell>
          <cell r="H329">
            <v>1687000</v>
          </cell>
          <cell r="I329">
            <v>1054375</v>
          </cell>
          <cell r="J329">
            <v>0</v>
          </cell>
          <cell r="K329">
            <v>30000</v>
          </cell>
          <cell r="L329">
            <v>0</v>
          </cell>
          <cell r="M329">
            <v>0</v>
          </cell>
        </row>
        <row r="330">
          <cell r="A330">
            <v>1570</v>
          </cell>
          <cell r="B330" t="str">
            <v>김지순</v>
          </cell>
          <cell r="C330" t="str">
            <v>BET</v>
          </cell>
          <cell r="D330" t="str">
            <v>BET</v>
          </cell>
          <cell r="E330" t="str">
            <v>4급(여)</v>
          </cell>
          <cell r="F330">
            <v>4</v>
          </cell>
          <cell r="G330" t="str">
            <v>2004-06-01</v>
          </cell>
          <cell r="H330">
            <v>1712000</v>
          </cell>
          <cell r="I330">
            <v>1070000</v>
          </cell>
          <cell r="J330">
            <v>0</v>
          </cell>
          <cell r="K330">
            <v>30000</v>
          </cell>
          <cell r="L330">
            <v>0</v>
          </cell>
          <cell r="M330">
            <v>0</v>
          </cell>
        </row>
        <row r="331">
          <cell r="A331">
            <v>1083</v>
          </cell>
          <cell r="B331" t="str">
            <v>정용채</v>
          </cell>
          <cell r="C331" t="str">
            <v>Commercial Efficiency</v>
          </cell>
          <cell r="D331" t="str">
            <v>Planning&amp;Mgmt</v>
          </cell>
          <cell r="E331" t="str">
            <v>부장</v>
          </cell>
          <cell r="F331">
            <v>0</v>
          </cell>
          <cell r="G331" t="str">
            <v>1991-09-16</v>
          </cell>
          <cell r="H331">
            <v>4097000</v>
          </cell>
          <cell r="I331">
            <v>2560625</v>
          </cell>
          <cell r="J331">
            <v>500000</v>
          </cell>
          <cell r="K331">
            <v>0</v>
          </cell>
          <cell r="L331">
            <v>0</v>
          </cell>
          <cell r="M331">
            <v>70000</v>
          </cell>
        </row>
        <row r="332">
          <cell r="A332">
            <v>1085</v>
          </cell>
          <cell r="B332" t="str">
            <v>이윤호</v>
          </cell>
          <cell r="C332" t="str">
            <v>Commercial Efficiency</v>
          </cell>
          <cell r="D332" t="str">
            <v>Planning&amp;Mgmt</v>
          </cell>
          <cell r="E332" t="str">
            <v>차장</v>
          </cell>
          <cell r="F332">
            <v>0</v>
          </cell>
          <cell r="G332" t="str">
            <v>1991-11-18</v>
          </cell>
          <cell r="H332">
            <v>3238000</v>
          </cell>
          <cell r="I332">
            <v>2023750</v>
          </cell>
          <cell r="J332">
            <v>0</v>
          </cell>
          <cell r="K332">
            <v>0</v>
          </cell>
          <cell r="L332">
            <v>0</v>
          </cell>
          <cell r="M332">
            <v>70000</v>
          </cell>
        </row>
        <row r="333">
          <cell r="A333">
            <v>1046</v>
          </cell>
          <cell r="B333" t="str">
            <v>김미숙</v>
          </cell>
          <cell r="C333" t="str">
            <v>Commercial Efficiency</v>
          </cell>
          <cell r="D333" t="str">
            <v>Planning&amp;Mgmt</v>
          </cell>
          <cell r="E333" t="str">
            <v>주임</v>
          </cell>
          <cell r="F333">
            <v>3</v>
          </cell>
          <cell r="G333" t="str">
            <v>1990-01-03</v>
          </cell>
          <cell r="H333">
            <v>2138000</v>
          </cell>
          <cell r="I333">
            <v>1336250</v>
          </cell>
          <cell r="J333">
            <v>0</v>
          </cell>
          <cell r="K333">
            <v>0</v>
          </cell>
          <cell r="L333">
            <v>0</v>
          </cell>
          <cell r="M333">
            <v>50000</v>
          </cell>
        </row>
        <row r="334">
          <cell r="A334">
            <v>1061</v>
          </cell>
          <cell r="B334" t="str">
            <v>강은숙</v>
          </cell>
          <cell r="C334" t="str">
            <v>Commercial Efficiency</v>
          </cell>
          <cell r="D334" t="str">
            <v>Planning&amp;Mgmt</v>
          </cell>
          <cell r="E334" t="str">
            <v>주임</v>
          </cell>
          <cell r="F334">
            <v>2</v>
          </cell>
          <cell r="G334" t="str">
            <v>1990-11-14</v>
          </cell>
          <cell r="H334">
            <v>2138000</v>
          </cell>
          <cell r="I334">
            <v>1336250</v>
          </cell>
          <cell r="J334">
            <v>0</v>
          </cell>
          <cell r="K334">
            <v>0</v>
          </cell>
          <cell r="L334">
            <v>0</v>
          </cell>
          <cell r="M334">
            <v>50000</v>
          </cell>
        </row>
        <row r="335">
          <cell r="A335">
            <v>1121</v>
          </cell>
          <cell r="B335" t="str">
            <v>홍진영</v>
          </cell>
          <cell r="C335" t="str">
            <v>Commercial Efficiency</v>
          </cell>
          <cell r="D335" t="str">
            <v>Planning&amp;Mgmt</v>
          </cell>
          <cell r="E335" t="str">
            <v>주임</v>
          </cell>
          <cell r="F335">
            <v>1</v>
          </cell>
          <cell r="G335" t="str">
            <v>1993-01-04</v>
          </cell>
          <cell r="H335">
            <v>2108000</v>
          </cell>
          <cell r="I335">
            <v>1317500</v>
          </cell>
          <cell r="J335">
            <v>0</v>
          </cell>
          <cell r="K335">
            <v>0</v>
          </cell>
          <cell r="L335">
            <v>0</v>
          </cell>
          <cell r="M335">
            <v>50000</v>
          </cell>
        </row>
        <row r="336">
          <cell r="A336">
            <v>1161</v>
          </cell>
          <cell r="B336" t="str">
            <v>홍말순</v>
          </cell>
          <cell r="C336" t="str">
            <v>Commercial Efficiency</v>
          </cell>
          <cell r="D336" t="str">
            <v>Planning&amp;Mgmt</v>
          </cell>
          <cell r="E336" t="str">
            <v>주임</v>
          </cell>
          <cell r="F336">
            <v>3</v>
          </cell>
          <cell r="G336" t="str">
            <v>1995-01-23</v>
          </cell>
          <cell r="H336">
            <v>1764000</v>
          </cell>
          <cell r="I336">
            <v>1102500</v>
          </cell>
          <cell r="J336">
            <v>0</v>
          </cell>
          <cell r="K336">
            <v>0</v>
          </cell>
          <cell r="L336">
            <v>0</v>
          </cell>
          <cell r="M336">
            <v>50000</v>
          </cell>
        </row>
        <row r="337">
          <cell r="A337">
            <v>5080</v>
          </cell>
          <cell r="B337" t="str">
            <v>김창준</v>
          </cell>
          <cell r="C337" t="str">
            <v>Commercial Efficiency</v>
          </cell>
          <cell r="D337" t="str">
            <v>Planning&amp;Mgmt</v>
          </cell>
          <cell r="E337" t="str">
            <v>주임</v>
          </cell>
          <cell r="F337">
            <v>6</v>
          </cell>
          <cell r="G337" t="str">
            <v>2002-01-07</v>
          </cell>
          <cell r="H337">
            <v>2050000</v>
          </cell>
          <cell r="I337">
            <v>1281250</v>
          </cell>
          <cell r="J337">
            <v>0</v>
          </cell>
          <cell r="K337">
            <v>0</v>
          </cell>
          <cell r="L337">
            <v>0</v>
          </cell>
          <cell r="M337">
            <v>30000</v>
          </cell>
        </row>
        <row r="338">
          <cell r="A338">
            <v>9014</v>
          </cell>
          <cell r="B338" t="str">
            <v>최진영</v>
          </cell>
          <cell r="C338" t="str">
            <v>Commercial Efficiency</v>
          </cell>
          <cell r="D338" t="str">
            <v>Planning&amp;Mgmt</v>
          </cell>
          <cell r="E338" t="str">
            <v>Temp</v>
          </cell>
          <cell r="F338">
            <v>0</v>
          </cell>
          <cell r="G338" t="str">
            <v>2002-05-01</v>
          </cell>
          <cell r="H338">
            <v>1318000</v>
          </cell>
          <cell r="I338">
            <v>823750</v>
          </cell>
          <cell r="J338">
            <v>0</v>
          </cell>
          <cell r="K338">
            <v>0</v>
          </cell>
          <cell r="L338">
            <v>0</v>
          </cell>
          <cell r="M338">
            <v>0</v>
          </cell>
        </row>
        <row r="339">
          <cell r="A339">
            <v>1188</v>
          </cell>
          <cell r="B339" t="str">
            <v>이주철</v>
          </cell>
          <cell r="C339" t="str">
            <v>Commercial Efficiency</v>
          </cell>
          <cell r="D339" t="str">
            <v>Planning&amp;Mgmt</v>
          </cell>
          <cell r="E339" t="str">
            <v>상무</v>
          </cell>
          <cell r="F339">
            <v>0</v>
          </cell>
          <cell r="G339" t="str">
            <v>1996-10-01</v>
          </cell>
          <cell r="H339">
            <v>8686000</v>
          </cell>
          <cell r="I339">
            <v>0</v>
          </cell>
          <cell r="J339">
            <v>1500000</v>
          </cell>
          <cell r="K339">
            <v>0</v>
          </cell>
          <cell r="L339">
            <v>0</v>
          </cell>
          <cell r="M339">
            <v>0</v>
          </cell>
        </row>
        <row r="340">
          <cell r="A340">
            <v>1304</v>
          </cell>
          <cell r="B340" t="str">
            <v>이현동</v>
          </cell>
          <cell r="C340" t="str">
            <v>Commercial Efficiency</v>
          </cell>
          <cell r="D340" t="str">
            <v>Efficiency&amp;Analysis</v>
          </cell>
          <cell r="E340" t="str">
            <v>부장</v>
          </cell>
          <cell r="F340">
            <v>0</v>
          </cell>
          <cell r="G340" t="str">
            <v>2000-03-06</v>
          </cell>
          <cell r="H340">
            <v>3604000</v>
          </cell>
          <cell r="I340">
            <v>2252500</v>
          </cell>
          <cell r="J340">
            <v>500000</v>
          </cell>
          <cell r="K340">
            <v>0</v>
          </cell>
          <cell r="L340">
            <v>0</v>
          </cell>
          <cell r="M340">
            <v>70000</v>
          </cell>
        </row>
        <row r="341">
          <cell r="A341">
            <v>1174</v>
          </cell>
          <cell r="B341" t="str">
            <v>소수진</v>
          </cell>
          <cell r="C341" t="str">
            <v>Commercial Efficiency</v>
          </cell>
          <cell r="D341" t="str">
            <v>Efficiency&amp;Analysis</v>
          </cell>
          <cell r="E341" t="str">
            <v>과장</v>
          </cell>
          <cell r="F341">
            <v>4</v>
          </cell>
          <cell r="G341" t="str">
            <v>1995-11-20</v>
          </cell>
          <cell r="H341">
            <v>2763000</v>
          </cell>
          <cell r="I341">
            <v>1726875</v>
          </cell>
          <cell r="J341">
            <v>0</v>
          </cell>
          <cell r="K341">
            <v>0</v>
          </cell>
          <cell r="L341">
            <v>0</v>
          </cell>
          <cell r="M341">
            <v>0</v>
          </cell>
        </row>
        <row r="342">
          <cell r="A342">
            <v>1495</v>
          </cell>
          <cell r="B342" t="str">
            <v>최지원</v>
          </cell>
          <cell r="C342" t="str">
            <v>Commercial Efficiency</v>
          </cell>
          <cell r="D342" t="str">
            <v>Efficiency&amp;Analysis</v>
          </cell>
          <cell r="E342" t="str">
            <v>주임</v>
          </cell>
          <cell r="F342">
            <v>2</v>
          </cell>
          <cell r="G342" t="str">
            <v>2003-04-21</v>
          </cell>
          <cell r="H342">
            <v>2138000</v>
          </cell>
          <cell r="I342">
            <v>1336250</v>
          </cell>
          <cell r="J342">
            <v>0</v>
          </cell>
          <cell r="K342">
            <v>0</v>
          </cell>
          <cell r="L342">
            <v>0</v>
          </cell>
          <cell r="M342">
            <v>0</v>
          </cell>
        </row>
        <row r="343">
          <cell r="A343">
            <v>1548</v>
          </cell>
          <cell r="B343" t="str">
            <v>노주영</v>
          </cell>
          <cell r="C343" t="str">
            <v>Commercial Efficiency</v>
          </cell>
          <cell r="D343" t="str">
            <v>Efficiency&amp;Analysis</v>
          </cell>
          <cell r="E343" t="str">
            <v>4급(여)</v>
          </cell>
          <cell r="F343">
            <v>0</v>
          </cell>
          <cell r="G343" t="str">
            <v>2004-01-26</v>
          </cell>
          <cell r="H343">
            <v>1662000</v>
          </cell>
          <cell r="I343">
            <v>1038750</v>
          </cell>
          <cell r="J343">
            <v>0</v>
          </cell>
          <cell r="K343">
            <v>50000</v>
          </cell>
          <cell r="L343">
            <v>0</v>
          </cell>
          <cell r="M343">
            <v>0</v>
          </cell>
        </row>
        <row r="344">
          <cell r="A344">
            <v>1231</v>
          </cell>
          <cell r="B344" t="str">
            <v>표우학</v>
          </cell>
          <cell r="C344" t="str">
            <v>Commercial Efficiency</v>
          </cell>
          <cell r="D344" t="str">
            <v>Capability Development &amp; SFE</v>
          </cell>
          <cell r="E344" t="str">
            <v>부장</v>
          </cell>
          <cell r="F344">
            <v>0</v>
          </cell>
          <cell r="G344" t="str">
            <v>1999-06-01</v>
          </cell>
          <cell r="H344">
            <v>4148000</v>
          </cell>
          <cell r="I344">
            <v>2592500</v>
          </cell>
          <cell r="J344">
            <v>500000</v>
          </cell>
          <cell r="K344">
            <v>0</v>
          </cell>
          <cell r="L344">
            <v>0</v>
          </cell>
          <cell r="M344">
            <v>70000</v>
          </cell>
        </row>
        <row r="345">
          <cell r="A345">
            <v>1486</v>
          </cell>
          <cell r="B345" t="str">
            <v>이동초</v>
          </cell>
          <cell r="C345" t="str">
            <v>Commercial Efficiency</v>
          </cell>
          <cell r="D345" t="str">
            <v>Capability Development &amp; SFE</v>
          </cell>
          <cell r="E345" t="str">
            <v>대리</v>
          </cell>
          <cell r="F345">
            <v>5</v>
          </cell>
          <cell r="G345" t="str">
            <v>2003-03-03</v>
          </cell>
          <cell r="H345">
            <v>2229000</v>
          </cell>
          <cell r="I345">
            <v>1393125</v>
          </cell>
          <cell r="J345">
            <v>0</v>
          </cell>
          <cell r="K345">
            <v>0</v>
          </cell>
          <cell r="L345">
            <v>0</v>
          </cell>
          <cell r="M345">
            <v>70000</v>
          </cell>
        </row>
        <row r="346">
          <cell r="A346">
            <v>1532</v>
          </cell>
          <cell r="B346" t="str">
            <v>김봉준</v>
          </cell>
          <cell r="C346" t="str">
            <v>Commercial Efficiency</v>
          </cell>
          <cell r="D346" t="str">
            <v>Capability Development &amp; SFE</v>
          </cell>
          <cell r="E346" t="str">
            <v>대리</v>
          </cell>
          <cell r="F346">
            <v>7</v>
          </cell>
          <cell r="G346" t="str">
            <v>2003-06-30</v>
          </cell>
          <cell r="H346">
            <v>2372000</v>
          </cell>
          <cell r="I346">
            <v>1482500</v>
          </cell>
          <cell r="J346">
            <v>0</v>
          </cell>
          <cell r="K346">
            <v>0</v>
          </cell>
          <cell r="L346">
            <v>0</v>
          </cell>
          <cell r="M346">
            <v>70000</v>
          </cell>
        </row>
        <row r="347">
          <cell r="A347">
            <v>1112</v>
          </cell>
          <cell r="B347" t="str">
            <v>이수연</v>
          </cell>
          <cell r="C347" t="str">
            <v>Commercial Efficiency</v>
          </cell>
          <cell r="D347" t="str">
            <v>Capability Development &amp; SFE</v>
          </cell>
          <cell r="E347" t="str">
            <v>주임</v>
          </cell>
          <cell r="F347">
            <v>1</v>
          </cell>
          <cell r="G347" t="str">
            <v>1992-09-14</v>
          </cell>
          <cell r="H347">
            <v>2108000</v>
          </cell>
          <cell r="I347">
            <v>1317500</v>
          </cell>
          <cell r="J347">
            <v>0</v>
          </cell>
          <cell r="K347">
            <v>0</v>
          </cell>
          <cell r="L347">
            <v>0</v>
          </cell>
          <cell r="M347">
            <v>0</v>
          </cell>
        </row>
        <row r="348">
          <cell r="A348">
            <v>1256</v>
          </cell>
          <cell r="B348" t="str">
            <v>최진희</v>
          </cell>
          <cell r="C348" t="str">
            <v>Commercial Efficiency</v>
          </cell>
          <cell r="D348" t="str">
            <v>Capability Development &amp; SFE</v>
          </cell>
          <cell r="E348" t="str">
            <v>주임</v>
          </cell>
          <cell r="F348">
            <v>1</v>
          </cell>
          <cell r="G348" t="str">
            <v>1999-12-01</v>
          </cell>
          <cell r="H348">
            <v>2138000</v>
          </cell>
          <cell r="I348">
            <v>1336250</v>
          </cell>
          <cell r="J348">
            <v>0</v>
          </cell>
          <cell r="K348">
            <v>50000</v>
          </cell>
          <cell r="L348">
            <v>0</v>
          </cell>
          <cell r="M348">
            <v>50000</v>
          </cell>
        </row>
        <row r="349">
          <cell r="A349">
            <v>1257</v>
          </cell>
          <cell r="B349" t="str">
            <v>이재철</v>
          </cell>
          <cell r="C349" t="str">
            <v>Commercial Efficiency</v>
          </cell>
          <cell r="D349" t="str">
            <v>Capability Development &amp; SFE</v>
          </cell>
          <cell r="E349" t="str">
            <v>주임</v>
          </cell>
          <cell r="F349">
            <v>1</v>
          </cell>
          <cell r="G349" t="str">
            <v>1999-12-01</v>
          </cell>
          <cell r="H349">
            <v>2138000</v>
          </cell>
          <cell r="I349">
            <v>1336250</v>
          </cell>
          <cell r="J349">
            <v>0</v>
          </cell>
          <cell r="K349">
            <v>0</v>
          </cell>
          <cell r="L349">
            <v>0</v>
          </cell>
          <cell r="M349">
            <v>30000</v>
          </cell>
        </row>
        <row r="350">
          <cell r="A350">
            <v>1295</v>
          </cell>
          <cell r="B350" t="str">
            <v>김준일</v>
          </cell>
          <cell r="C350" t="str">
            <v>Commercial Efficiency</v>
          </cell>
          <cell r="D350" t="str">
            <v>Capability Development &amp; SFE</v>
          </cell>
          <cell r="E350" t="str">
            <v>주임</v>
          </cell>
          <cell r="F350">
            <v>1</v>
          </cell>
          <cell r="G350" t="str">
            <v>2000-02-01</v>
          </cell>
          <cell r="H350">
            <v>2138000</v>
          </cell>
          <cell r="I350">
            <v>1336250</v>
          </cell>
          <cell r="J350">
            <v>0</v>
          </cell>
          <cell r="K350">
            <v>50000</v>
          </cell>
          <cell r="L350">
            <v>0</v>
          </cell>
          <cell r="M350">
            <v>50000</v>
          </cell>
        </row>
        <row r="351">
          <cell r="A351">
            <v>1389</v>
          </cell>
          <cell r="B351" t="str">
            <v>이춘엽</v>
          </cell>
          <cell r="C351" t="str">
            <v>Marketing</v>
          </cell>
          <cell r="D351" t="str">
            <v>Admin</v>
          </cell>
          <cell r="E351" t="str">
            <v>부사장</v>
          </cell>
          <cell r="F351">
            <v>0</v>
          </cell>
          <cell r="G351" t="str">
            <v>2002-04-01</v>
          </cell>
          <cell r="H351">
            <v>14734000</v>
          </cell>
          <cell r="I351">
            <v>0</v>
          </cell>
          <cell r="J351">
            <v>1500000</v>
          </cell>
          <cell r="K351">
            <v>0</v>
          </cell>
          <cell r="L351">
            <v>0</v>
          </cell>
          <cell r="M351">
            <v>0</v>
          </cell>
        </row>
        <row r="352">
          <cell r="A352">
            <v>1535</v>
          </cell>
          <cell r="B352" t="str">
            <v>이희경</v>
          </cell>
          <cell r="C352" t="str">
            <v>Marketing</v>
          </cell>
          <cell r="D352" t="str">
            <v>Admin</v>
          </cell>
          <cell r="E352" t="str">
            <v>대리</v>
          </cell>
          <cell r="F352">
            <v>3</v>
          </cell>
          <cell r="G352" t="str">
            <v>2003-08-25</v>
          </cell>
          <cell r="H352">
            <v>2168000</v>
          </cell>
          <cell r="I352">
            <v>1355000</v>
          </cell>
          <cell r="J352">
            <v>0</v>
          </cell>
          <cell r="K352">
            <v>0</v>
          </cell>
          <cell r="L352">
            <v>0</v>
          </cell>
          <cell r="M352">
            <v>30000</v>
          </cell>
        </row>
        <row r="353">
          <cell r="A353">
            <v>1481</v>
          </cell>
          <cell r="B353" t="str">
            <v>이근숙</v>
          </cell>
          <cell r="C353" t="str">
            <v>Marketing</v>
          </cell>
          <cell r="D353" t="str">
            <v>Admin</v>
          </cell>
          <cell r="E353" t="str">
            <v>5급(여)</v>
          </cell>
          <cell r="F353">
            <v>1</v>
          </cell>
          <cell r="G353" t="str">
            <v>2003-02-04</v>
          </cell>
          <cell r="H353">
            <v>1255000</v>
          </cell>
          <cell r="I353">
            <v>784375</v>
          </cell>
          <cell r="J353">
            <v>0</v>
          </cell>
          <cell r="K353">
            <v>0</v>
          </cell>
          <cell r="L353">
            <v>0</v>
          </cell>
          <cell r="M353">
            <v>0</v>
          </cell>
        </row>
        <row r="354">
          <cell r="A354">
            <v>1597</v>
          </cell>
          <cell r="B354" t="str">
            <v>Fraser Matthews</v>
          </cell>
          <cell r="C354" t="str">
            <v>Marketing</v>
          </cell>
          <cell r="D354" t="str">
            <v>Admin</v>
          </cell>
          <cell r="E354" t="str">
            <v>상무</v>
          </cell>
          <cell r="F354">
            <v>0</v>
          </cell>
          <cell r="G354" t="str">
            <v>2005-07-01</v>
          </cell>
          <cell r="H354">
            <v>8305220</v>
          </cell>
          <cell r="I354">
            <v>0</v>
          </cell>
          <cell r="J354">
            <v>0</v>
          </cell>
          <cell r="K354">
            <v>0</v>
          </cell>
          <cell r="L354">
            <v>0</v>
          </cell>
          <cell r="M354">
            <v>0</v>
          </cell>
        </row>
        <row r="355">
          <cell r="A355">
            <v>1185</v>
          </cell>
          <cell r="B355" t="str">
            <v>임남희</v>
          </cell>
          <cell r="C355" t="str">
            <v>Marketing</v>
          </cell>
          <cell r="D355" t="str">
            <v>Urology&amp;Vaccine</v>
          </cell>
          <cell r="E355" t="str">
            <v>차장</v>
          </cell>
          <cell r="F355">
            <v>0</v>
          </cell>
          <cell r="G355" t="str">
            <v>1996-07-01</v>
          </cell>
          <cell r="H355">
            <v>3414769</v>
          </cell>
          <cell r="I355">
            <v>2134231</v>
          </cell>
          <cell r="J355">
            <v>0</v>
          </cell>
          <cell r="K355">
            <v>0</v>
          </cell>
          <cell r="L355">
            <v>0</v>
          </cell>
          <cell r="M355">
            <v>0</v>
          </cell>
        </row>
        <row r="356">
          <cell r="A356">
            <v>1221</v>
          </cell>
          <cell r="B356" t="str">
            <v>국승영</v>
          </cell>
          <cell r="C356" t="str">
            <v>Marketing</v>
          </cell>
          <cell r="D356" t="str">
            <v>Urology&amp;Vaccine</v>
          </cell>
          <cell r="E356" t="str">
            <v>과장</v>
          </cell>
          <cell r="F356">
            <v>1</v>
          </cell>
          <cell r="G356" t="str">
            <v>1998-07-01</v>
          </cell>
          <cell r="H356">
            <v>2763000</v>
          </cell>
          <cell r="I356">
            <v>1726875</v>
          </cell>
          <cell r="J356">
            <v>500000</v>
          </cell>
          <cell r="K356">
            <v>50000</v>
          </cell>
          <cell r="L356">
            <v>0</v>
          </cell>
          <cell r="M356">
            <v>50000</v>
          </cell>
        </row>
        <row r="357">
          <cell r="A357">
            <v>1416</v>
          </cell>
          <cell r="B357" t="str">
            <v>조정윤</v>
          </cell>
          <cell r="C357" t="str">
            <v>Marketing</v>
          </cell>
          <cell r="D357" t="str">
            <v>Urology&amp;Vaccine</v>
          </cell>
          <cell r="E357" t="str">
            <v>대리</v>
          </cell>
          <cell r="F357">
            <v>4</v>
          </cell>
          <cell r="G357" t="str">
            <v>2002-10-14</v>
          </cell>
          <cell r="H357">
            <v>2372000</v>
          </cell>
          <cell r="I357">
            <v>1482500</v>
          </cell>
          <cell r="J357">
            <v>0</v>
          </cell>
          <cell r="K357">
            <v>50000</v>
          </cell>
          <cell r="L357">
            <v>0</v>
          </cell>
          <cell r="M357">
            <v>50000</v>
          </cell>
        </row>
        <row r="358">
          <cell r="A358">
            <v>1587</v>
          </cell>
          <cell r="B358" t="str">
            <v>이규남</v>
          </cell>
          <cell r="C358" t="str">
            <v>Marketing</v>
          </cell>
          <cell r="D358" t="str">
            <v>Urology&amp;Vaccine</v>
          </cell>
          <cell r="E358" t="str">
            <v>대리</v>
          </cell>
          <cell r="F358">
            <v>0</v>
          </cell>
          <cell r="G358" t="str">
            <v>2004-11-15</v>
          </cell>
          <cell r="H358">
            <v>2434000</v>
          </cell>
          <cell r="I358">
            <v>1521250</v>
          </cell>
          <cell r="J358">
            <v>0</v>
          </cell>
          <cell r="K358">
            <v>0</v>
          </cell>
          <cell r="L358">
            <v>0</v>
          </cell>
          <cell r="M358">
            <v>70000</v>
          </cell>
        </row>
        <row r="359">
          <cell r="A359">
            <v>1542</v>
          </cell>
          <cell r="B359" t="str">
            <v>주상은</v>
          </cell>
          <cell r="C359" t="str">
            <v>Marketing</v>
          </cell>
          <cell r="D359" t="str">
            <v>CNS</v>
          </cell>
          <cell r="E359" t="str">
            <v>부장</v>
          </cell>
          <cell r="F359">
            <v>0</v>
          </cell>
          <cell r="G359" t="str">
            <v>2004-01-01</v>
          </cell>
          <cell r="H359">
            <v>4280000</v>
          </cell>
          <cell r="I359">
            <v>2675000</v>
          </cell>
          <cell r="J359">
            <v>500000</v>
          </cell>
          <cell r="K359">
            <v>0</v>
          </cell>
          <cell r="L359">
            <v>0</v>
          </cell>
          <cell r="M359">
            <v>0</v>
          </cell>
        </row>
        <row r="360">
          <cell r="A360">
            <v>1245</v>
          </cell>
          <cell r="B360" t="str">
            <v>김혁래</v>
          </cell>
          <cell r="C360" t="str">
            <v>Marketing</v>
          </cell>
          <cell r="D360" t="str">
            <v>CNS</v>
          </cell>
          <cell r="E360" t="str">
            <v>차장</v>
          </cell>
          <cell r="F360">
            <v>5</v>
          </cell>
          <cell r="G360" t="str">
            <v>1999-08-16</v>
          </cell>
          <cell r="H360">
            <v>3004000</v>
          </cell>
          <cell r="I360">
            <v>1877500</v>
          </cell>
          <cell r="J360">
            <v>0</v>
          </cell>
          <cell r="K360">
            <v>50000</v>
          </cell>
          <cell r="L360">
            <v>0</v>
          </cell>
          <cell r="M360">
            <v>70000</v>
          </cell>
        </row>
        <row r="361">
          <cell r="A361">
            <v>1390</v>
          </cell>
          <cell r="B361" t="str">
            <v>신유석</v>
          </cell>
          <cell r="C361" t="str">
            <v>Marketing</v>
          </cell>
          <cell r="D361" t="str">
            <v>CNS</v>
          </cell>
          <cell r="E361" t="str">
            <v>과장</v>
          </cell>
          <cell r="F361">
            <v>1</v>
          </cell>
          <cell r="G361" t="str">
            <v>2002-05-06</v>
          </cell>
          <cell r="H361">
            <v>2434000</v>
          </cell>
          <cell r="I361">
            <v>1521250</v>
          </cell>
          <cell r="J361">
            <v>0</v>
          </cell>
          <cell r="K361">
            <v>50000</v>
          </cell>
          <cell r="L361">
            <v>0</v>
          </cell>
          <cell r="M361">
            <v>50000</v>
          </cell>
        </row>
        <row r="362">
          <cell r="A362">
            <v>1219</v>
          </cell>
          <cell r="B362" t="str">
            <v>윤영준</v>
          </cell>
          <cell r="C362" t="str">
            <v>Marketing</v>
          </cell>
          <cell r="D362" t="str">
            <v>Respiratory</v>
          </cell>
          <cell r="E362" t="str">
            <v>과장</v>
          </cell>
          <cell r="F362">
            <v>1</v>
          </cell>
          <cell r="G362" t="str">
            <v>1998-07-01</v>
          </cell>
          <cell r="H362">
            <v>2434000</v>
          </cell>
          <cell r="I362">
            <v>1521250</v>
          </cell>
          <cell r="J362">
            <v>0</v>
          </cell>
          <cell r="K362">
            <v>0</v>
          </cell>
          <cell r="L362">
            <v>0</v>
          </cell>
          <cell r="M362">
            <v>50000</v>
          </cell>
        </row>
        <row r="363">
          <cell r="A363">
            <v>1392</v>
          </cell>
          <cell r="B363" t="str">
            <v>이동수</v>
          </cell>
          <cell r="C363" t="str">
            <v>Marketing</v>
          </cell>
          <cell r="D363" t="str">
            <v>Respiratory</v>
          </cell>
          <cell r="E363" t="str">
            <v>과장</v>
          </cell>
          <cell r="F363">
            <v>1</v>
          </cell>
          <cell r="G363" t="str">
            <v>2002-05-13</v>
          </cell>
          <cell r="H363">
            <v>2830000</v>
          </cell>
          <cell r="I363">
            <v>1768750</v>
          </cell>
          <cell r="J363">
            <v>500000</v>
          </cell>
          <cell r="K363">
            <v>0</v>
          </cell>
          <cell r="L363">
            <v>0</v>
          </cell>
          <cell r="M363">
            <v>50000</v>
          </cell>
        </row>
        <row r="364">
          <cell r="A364">
            <v>1588</v>
          </cell>
          <cell r="B364" t="str">
            <v>조현욱</v>
          </cell>
          <cell r="C364" t="str">
            <v>Marketing</v>
          </cell>
          <cell r="D364" t="str">
            <v>Respiratory</v>
          </cell>
          <cell r="E364" t="str">
            <v>주임</v>
          </cell>
          <cell r="F364">
            <v>0</v>
          </cell>
          <cell r="G364" t="str">
            <v>2004-11-22</v>
          </cell>
          <cell r="H364">
            <v>2108000</v>
          </cell>
          <cell r="I364">
            <v>1317500</v>
          </cell>
          <cell r="J364">
            <v>0</v>
          </cell>
          <cell r="K364">
            <v>0</v>
          </cell>
          <cell r="L364">
            <v>0</v>
          </cell>
          <cell r="M364">
            <v>0</v>
          </cell>
        </row>
        <row r="365">
          <cell r="A365">
            <v>1244</v>
          </cell>
          <cell r="B365" t="str">
            <v>권희진</v>
          </cell>
          <cell r="C365" t="str">
            <v>Marketing</v>
          </cell>
          <cell r="D365" t="str">
            <v>Hepato/GI</v>
          </cell>
          <cell r="E365" t="str">
            <v>과장</v>
          </cell>
          <cell r="F365">
            <v>3</v>
          </cell>
          <cell r="G365" t="str">
            <v>1999-07-01</v>
          </cell>
          <cell r="H365">
            <v>2763000</v>
          </cell>
          <cell r="I365">
            <v>1726875</v>
          </cell>
          <cell r="J365">
            <v>500000</v>
          </cell>
          <cell r="K365">
            <v>50000</v>
          </cell>
          <cell r="L365">
            <v>0</v>
          </cell>
          <cell r="M365">
            <v>0</v>
          </cell>
        </row>
        <row r="366">
          <cell r="A366">
            <v>1305</v>
          </cell>
          <cell r="B366" t="str">
            <v>양재호</v>
          </cell>
          <cell r="C366" t="str">
            <v>Marketing</v>
          </cell>
          <cell r="D366" t="str">
            <v>Hepato/GI</v>
          </cell>
          <cell r="E366" t="str">
            <v>대리</v>
          </cell>
          <cell r="F366">
            <v>3</v>
          </cell>
          <cell r="G366" t="str">
            <v>2000-04-17</v>
          </cell>
          <cell r="H366">
            <v>2168000</v>
          </cell>
          <cell r="I366">
            <v>1355000</v>
          </cell>
          <cell r="J366">
            <v>0</v>
          </cell>
          <cell r="K366">
            <v>0</v>
          </cell>
          <cell r="L366">
            <v>0</v>
          </cell>
          <cell r="M366">
            <v>50000</v>
          </cell>
        </row>
        <row r="367">
          <cell r="A367">
            <v>1286</v>
          </cell>
          <cell r="B367" t="str">
            <v>이희우</v>
          </cell>
          <cell r="C367" t="str">
            <v>Marketing</v>
          </cell>
          <cell r="D367" t="str">
            <v>Hepato/GI</v>
          </cell>
          <cell r="E367" t="str">
            <v>주임</v>
          </cell>
          <cell r="F367">
            <v>1</v>
          </cell>
          <cell r="G367" t="str">
            <v>2000-02-01</v>
          </cell>
          <cell r="H367">
            <v>2108000</v>
          </cell>
          <cell r="I367">
            <v>1317500</v>
          </cell>
          <cell r="J367">
            <v>0</v>
          </cell>
          <cell r="K367">
            <v>50000</v>
          </cell>
          <cell r="L367">
            <v>0</v>
          </cell>
          <cell r="M367">
            <v>0</v>
          </cell>
        </row>
        <row r="368">
          <cell r="A368">
            <v>1388</v>
          </cell>
          <cell r="B368" t="str">
            <v>조승제</v>
          </cell>
          <cell r="C368" t="str">
            <v>Marketing</v>
          </cell>
          <cell r="D368" t="str">
            <v>Marketing CL</v>
          </cell>
          <cell r="E368" t="str">
            <v>부장</v>
          </cell>
          <cell r="F368">
            <v>0</v>
          </cell>
          <cell r="G368" t="str">
            <v>2002-03-18</v>
          </cell>
          <cell r="H368">
            <v>3741000</v>
          </cell>
          <cell r="I368">
            <v>2338125</v>
          </cell>
          <cell r="J368">
            <v>500000</v>
          </cell>
          <cell r="K368">
            <v>0</v>
          </cell>
          <cell r="L368">
            <v>0</v>
          </cell>
          <cell r="M368">
            <v>70000</v>
          </cell>
        </row>
        <row r="369">
          <cell r="A369">
            <v>1422</v>
          </cell>
          <cell r="B369" t="str">
            <v>김수경</v>
          </cell>
          <cell r="C369" t="str">
            <v>Marketing</v>
          </cell>
          <cell r="D369" t="str">
            <v>Marketing CL</v>
          </cell>
          <cell r="E369" t="str">
            <v>과장</v>
          </cell>
          <cell r="F369">
            <v>1</v>
          </cell>
          <cell r="G369" t="str">
            <v>2002-11-25</v>
          </cell>
          <cell r="H369">
            <v>2796000</v>
          </cell>
          <cell r="I369">
            <v>1747500</v>
          </cell>
          <cell r="J369">
            <v>0</v>
          </cell>
          <cell r="K369">
            <v>0</v>
          </cell>
          <cell r="L369">
            <v>0</v>
          </cell>
          <cell r="M369">
            <v>30000</v>
          </cell>
        </row>
        <row r="370">
          <cell r="A370">
            <v>1237</v>
          </cell>
          <cell r="B370" t="str">
            <v>윤철환</v>
          </cell>
          <cell r="C370" t="str">
            <v>Marketing</v>
          </cell>
          <cell r="D370" t="str">
            <v>Marketing CL</v>
          </cell>
          <cell r="E370" t="str">
            <v>대리</v>
          </cell>
          <cell r="F370">
            <v>3</v>
          </cell>
          <cell r="G370" t="str">
            <v>1999-07-01</v>
          </cell>
          <cell r="H370">
            <v>2372000</v>
          </cell>
          <cell r="I370">
            <v>1482500</v>
          </cell>
          <cell r="J370">
            <v>0</v>
          </cell>
          <cell r="K370">
            <v>0</v>
          </cell>
          <cell r="L370">
            <v>0</v>
          </cell>
          <cell r="M370">
            <v>0</v>
          </cell>
        </row>
        <row r="371">
          <cell r="A371">
            <v>1394</v>
          </cell>
          <cell r="B371" t="str">
            <v>임윤아</v>
          </cell>
          <cell r="C371" t="str">
            <v>Marketing</v>
          </cell>
          <cell r="D371" t="str">
            <v>Marketing CL</v>
          </cell>
          <cell r="E371" t="str">
            <v>대리</v>
          </cell>
          <cell r="F371">
            <v>5</v>
          </cell>
          <cell r="G371" t="str">
            <v>2002-06-03</v>
          </cell>
          <cell r="H371">
            <v>2372000</v>
          </cell>
          <cell r="I371">
            <v>1482500</v>
          </cell>
          <cell r="J371">
            <v>0</v>
          </cell>
          <cell r="K371">
            <v>50000</v>
          </cell>
          <cell r="L371">
            <v>0</v>
          </cell>
          <cell r="M371">
            <v>0</v>
          </cell>
        </row>
        <row r="372">
          <cell r="A372">
            <v>1369</v>
          </cell>
          <cell r="B372" t="str">
            <v>이동일</v>
          </cell>
          <cell r="C372" t="str">
            <v>Marketing</v>
          </cell>
          <cell r="D372" t="str">
            <v>Marketing CL</v>
          </cell>
          <cell r="E372" t="str">
            <v>주임</v>
          </cell>
          <cell r="F372">
            <v>1</v>
          </cell>
          <cell r="G372" t="str">
            <v>2001-05-07</v>
          </cell>
          <cell r="H372">
            <v>2108000</v>
          </cell>
          <cell r="I372">
            <v>1317500</v>
          </cell>
          <cell r="J372">
            <v>0</v>
          </cell>
          <cell r="K372">
            <v>0</v>
          </cell>
          <cell r="L372">
            <v>0</v>
          </cell>
          <cell r="M372">
            <v>70000</v>
          </cell>
        </row>
        <row r="373">
          <cell r="A373">
            <v>1540</v>
          </cell>
          <cell r="B373" t="str">
            <v>김진수</v>
          </cell>
          <cell r="C373" t="str">
            <v>Marketing</v>
          </cell>
          <cell r="D373" t="str">
            <v>Marketing GH</v>
          </cell>
          <cell r="E373" t="str">
            <v>부장</v>
          </cell>
          <cell r="F373">
            <v>0</v>
          </cell>
          <cell r="G373" t="str">
            <v>2003-12-15</v>
          </cell>
          <cell r="H373">
            <v>3948000</v>
          </cell>
          <cell r="I373">
            <v>2467500</v>
          </cell>
          <cell r="J373">
            <v>500000</v>
          </cell>
          <cell r="K373">
            <v>0</v>
          </cell>
          <cell r="L373">
            <v>0</v>
          </cell>
          <cell r="M373">
            <v>50000</v>
          </cell>
        </row>
        <row r="374">
          <cell r="A374">
            <v>1419</v>
          </cell>
          <cell r="B374" t="str">
            <v>윤재경</v>
          </cell>
          <cell r="C374" t="str">
            <v>Marketing</v>
          </cell>
          <cell r="D374" t="str">
            <v>Marketing GH</v>
          </cell>
          <cell r="E374" t="str">
            <v>과장</v>
          </cell>
          <cell r="F374">
            <v>2</v>
          </cell>
          <cell r="G374" t="str">
            <v>2002-11-18</v>
          </cell>
          <cell r="H374">
            <v>2434000</v>
          </cell>
          <cell r="I374">
            <v>1521250</v>
          </cell>
          <cell r="J374">
            <v>0</v>
          </cell>
          <cell r="K374">
            <v>50000</v>
          </cell>
          <cell r="L374">
            <v>0</v>
          </cell>
          <cell r="M374">
            <v>70000</v>
          </cell>
        </row>
        <row r="375">
          <cell r="A375">
            <v>1424</v>
          </cell>
          <cell r="B375" t="str">
            <v>채광수</v>
          </cell>
          <cell r="C375" t="str">
            <v>Marketing</v>
          </cell>
          <cell r="D375" t="str">
            <v>Marketing GH</v>
          </cell>
          <cell r="E375" t="str">
            <v>과장</v>
          </cell>
          <cell r="F375">
            <v>1</v>
          </cell>
          <cell r="G375" t="str">
            <v>2002-12-05</v>
          </cell>
          <cell r="H375">
            <v>2763000</v>
          </cell>
          <cell r="I375">
            <v>1726875</v>
          </cell>
          <cell r="J375">
            <v>0</v>
          </cell>
          <cell r="K375">
            <v>0</v>
          </cell>
          <cell r="L375">
            <v>0</v>
          </cell>
          <cell r="M375">
            <v>50000</v>
          </cell>
        </row>
        <row r="376">
          <cell r="A376">
            <v>1547</v>
          </cell>
          <cell r="B376" t="str">
            <v>김하윤</v>
          </cell>
          <cell r="C376" t="str">
            <v>Marketing</v>
          </cell>
          <cell r="D376" t="str">
            <v>Marketing GH</v>
          </cell>
          <cell r="E376" t="str">
            <v>주임</v>
          </cell>
          <cell r="F376">
            <v>6</v>
          </cell>
          <cell r="G376" t="str">
            <v>2004-01-26</v>
          </cell>
          <cell r="H376">
            <v>2050000</v>
          </cell>
          <cell r="I376">
            <v>1281250</v>
          </cell>
          <cell r="J376">
            <v>0</v>
          </cell>
          <cell r="K376">
            <v>50000</v>
          </cell>
          <cell r="L376">
            <v>0</v>
          </cell>
          <cell r="M376">
            <v>30000</v>
          </cell>
        </row>
        <row r="377">
          <cell r="A377">
            <v>9027</v>
          </cell>
          <cell r="B377" t="str">
            <v>최현식</v>
          </cell>
          <cell r="C377" t="str">
            <v>General Advisor</v>
          </cell>
          <cell r="D377" t="str">
            <v>General Advisor</v>
          </cell>
          <cell r="E377" t="str">
            <v>상임고문</v>
          </cell>
          <cell r="F377">
            <v>0</v>
          </cell>
          <cell r="G377" t="str">
            <v>2004-04-01</v>
          </cell>
          <cell r="H377">
            <v>13200000</v>
          </cell>
          <cell r="I377">
            <v>0</v>
          </cell>
          <cell r="J377">
            <v>1500000</v>
          </cell>
          <cell r="K377">
            <v>0</v>
          </cell>
          <cell r="L377">
            <v>0</v>
          </cell>
          <cell r="M377">
            <v>0</v>
          </cell>
        </row>
        <row r="378">
          <cell r="A378">
            <v>1180</v>
          </cell>
          <cell r="B378" t="str">
            <v>고해영</v>
          </cell>
          <cell r="C378" t="str">
            <v>BD</v>
          </cell>
          <cell r="D378" t="str">
            <v>BD</v>
          </cell>
          <cell r="E378" t="str">
            <v>부장</v>
          </cell>
          <cell r="F378">
            <v>0</v>
          </cell>
          <cell r="G378" t="str">
            <v>1996-01-01</v>
          </cell>
          <cell r="H378">
            <v>3276000</v>
          </cell>
          <cell r="I378">
            <v>2047500</v>
          </cell>
          <cell r="J378">
            <v>500000</v>
          </cell>
          <cell r="K378">
            <v>50000</v>
          </cell>
          <cell r="L378">
            <v>0</v>
          </cell>
          <cell r="M378">
            <v>0</v>
          </cell>
        </row>
        <row r="379">
          <cell r="A379">
            <v>1586</v>
          </cell>
          <cell r="B379" t="str">
            <v>김승수</v>
          </cell>
          <cell r="C379" t="str">
            <v>BD</v>
          </cell>
          <cell r="D379" t="str">
            <v>BD</v>
          </cell>
          <cell r="E379" t="str">
            <v>대리</v>
          </cell>
          <cell r="F379">
            <v>0</v>
          </cell>
          <cell r="G379" t="str">
            <v>2004-11-01</v>
          </cell>
          <cell r="H379">
            <v>2198000</v>
          </cell>
          <cell r="I379">
            <v>1373750</v>
          </cell>
          <cell r="J379">
            <v>0</v>
          </cell>
          <cell r="K379">
            <v>50000</v>
          </cell>
          <cell r="L379">
            <v>0</v>
          </cell>
          <cell r="M379">
            <v>0</v>
          </cell>
        </row>
        <row r="380">
          <cell r="A380">
            <v>1294</v>
          </cell>
          <cell r="B380" t="str">
            <v>나경숙</v>
          </cell>
          <cell r="C380" t="str">
            <v>BD</v>
          </cell>
          <cell r="D380" t="str">
            <v>BD</v>
          </cell>
          <cell r="E380" t="str">
            <v>주임</v>
          </cell>
          <cell r="F380">
            <v>1</v>
          </cell>
          <cell r="G380" t="str">
            <v>2000-02-01</v>
          </cell>
          <cell r="H380">
            <v>2108000</v>
          </cell>
          <cell r="I380">
            <v>1317500</v>
          </cell>
          <cell r="J380">
            <v>0</v>
          </cell>
          <cell r="K380">
            <v>50000</v>
          </cell>
          <cell r="L380">
            <v>0</v>
          </cell>
          <cell r="M380">
            <v>0</v>
          </cell>
        </row>
        <row r="381">
          <cell r="A381">
            <v>1041</v>
          </cell>
          <cell r="B381" t="str">
            <v>조남용</v>
          </cell>
          <cell r="C381" t="str">
            <v>BD</v>
          </cell>
          <cell r="D381" t="str">
            <v>BD</v>
          </cell>
          <cell r="E381" t="str">
            <v>상무</v>
          </cell>
          <cell r="F381">
            <v>0</v>
          </cell>
          <cell r="G381" t="str">
            <v>1989-09-18</v>
          </cell>
          <cell r="H381">
            <v>8590000</v>
          </cell>
          <cell r="I381">
            <v>0</v>
          </cell>
          <cell r="J381">
            <v>1500000</v>
          </cell>
          <cell r="K381">
            <v>0</v>
          </cell>
          <cell r="L381">
            <v>0</v>
          </cell>
          <cell r="M381">
            <v>0</v>
          </cell>
        </row>
        <row r="382">
          <cell r="A382">
            <v>1404</v>
          </cell>
          <cell r="B382" t="str">
            <v>양윤희</v>
          </cell>
          <cell r="C382" t="str">
            <v>PR</v>
          </cell>
          <cell r="D382" t="str">
            <v>PR</v>
          </cell>
          <cell r="E382" t="str">
            <v>부장</v>
          </cell>
          <cell r="F382">
            <v>0</v>
          </cell>
          <cell r="G382" t="str">
            <v>2002-07-02</v>
          </cell>
          <cell r="H382">
            <v>3590000</v>
          </cell>
          <cell r="I382">
            <v>2243750</v>
          </cell>
          <cell r="J382">
            <v>500000</v>
          </cell>
          <cell r="K382">
            <v>0</v>
          </cell>
          <cell r="L382">
            <v>0</v>
          </cell>
          <cell r="M382">
            <v>0</v>
          </cell>
        </row>
        <row r="383">
          <cell r="A383">
            <v>1133</v>
          </cell>
          <cell r="B383" t="str">
            <v>윤미경</v>
          </cell>
          <cell r="C383" t="str">
            <v>PR</v>
          </cell>
          <cell r="D383" t="str">
            <v>PR</v>
          </cell>
          <cell r="E383" t="str">
            <v>차장</v>
          </cell>
          <cell r="F383">
            <v>3</v>
          </cell>
          <cell r="G383" t="str">
            <v>1993-11-10</v>
          </cell>
          <cell r="H383">
            <v>2933000</v>
          </cell>
          <cell r="I383">
            <v>1833125</v>
          </cell>
          <cell r="J383">
            <v>0</v>
          </cell>
          <cell r="K383">
            <v>0</v>
          </cell>
          <cell r="L383">
            <v>0</v>
          </cell>
          <cell r="M383">
            <v>0</v>
          </cell>
        </row>
        <row r="384">
          <cell r="A384">
            <v>1541</v>
          </cell>
          <cell r="B384" t="str">
            <v>유재경</v>
          </cell>
          <cell r="C384" t="str">
            <v>PR</v>
          </cell>
          <cell r="D384" t="str">
            <v>PR</v>
          </cell>
          <cell r="E384" t="str">
            <v>과장</v>
          </cell>
          <cell r="F384">
            <v>3</v>
          </cell>
          <cell r="G384" t="str">
            <v>2004-01-05</v>
          </cell>
          <cell r="H384">
            <v>2434000</v>
          </cell>
          <cell r="I384">
            <v>1521250</v>
          </cell>
          <cell r="J384">
            <v>0</v>
          </cell>
          <cell r="K384">
            <v>0</v>
          </cell>
          <cell r="L384">
            <v>0</v>
          </cell>
          <cell r="M384">
            <v>50000</v>
          </cell>
        </row>
        <row r="385">
          <cell r="A385">
            <v>1563</v>
          </cell>
          <cell r="B385" t="str">
            <v>양수진</v>
          </cell>
          <cell r="C385" t="str">
            <v>PR</v>
          </cell>
          <cell r="D385" t="str">
            <v>PR</v>
          </cell>
          <cell r="E385" t="str">
            <v>주임</v>
          </cell>
          <cell r="F385">
            <v>0</v>
          </cell>
          <cell r="G385" t="str">
            <v>2004-02-23</v>
          </cell>
          <cell r="H385">
            <v>2079000</v>
          </cell>
          <cell r="I385">
            <v>1299375</v>
          </cell>
          <cell r="J385">
            <v>0</v>
          </cell>
          <cell r="K385">
            <v>0</v>
          </cell>
          <cell r="L385">
            <v>0</v>
          </cell>
          <cell r="M385">
            <v>30000</v>
          </cell>
        </row>
        <row r="386">
          <cell r="A386">
            <v>1181</v>
          </cell>
          <cell r="B386" t="str">
            <v>박수연</v>
          </cell>
          <cell r="C386" t="str">
            <v>Medical</v>
          </cell>
          <cell r="D386" t="str">
            <v>Clinical Operation</v>
          </cell>
          <cell r="E386" t="str">
            <v>차장</v>
          </cell>
          <cell r="F386">
            <v>0</v>
          </cell>
          <cell r="G386" t="str">
            <v>1996-01-01</v>
          </cell>
          <cell r="H386">
            <v>3223000</v>
          </cell>
          <cell r="I386">
            <v>2014375</v>
          </cell>
          <cell r="J386">
            <v>500000</v>
          </cell>
          <cell r="K386">
            <v>50000</v>
          </cell>
          <cell r="L386">
            <v>0</v>
          </cell>
          <cell r="M386">
            <v>50000</v>
          </cell>
        </row>
        <row r="387">
          <cell r="A387">
            <v>1566</v>
          </cell>
          <cell r="B387" t="str">
            <v>김윤이</v>
          </cell>
          <cell r="C387" t="str">
            <v>Medical</v>
          </cell>
          <cell r="D387" t="str">
            <v>Clinical Operation</v>
          </cell>
          <cell r="E387" t="str">
            <v>주임</v>
          </cell>
          <cell r="F387">
            <v>0</v>
          </cell>
          <cell r="G387" t="str">
            <v>2004-03-17</v>
          </cell>
          <cell r="H387">
            <v>2050000</v>
          </cell>
          <cell r="I387">
            <v>1281250</v>
          </cell>
          <cell r="J387">
            <v>0</v>
          </cell>
          <cell r="K387">
            <v>50000</v>
          </cell>
          <cell r="L387">
            <v>0</v>
          </cell>
          <cell r="M387">
            <v>30000</v>
          </cell>
        </row>
        <row r="388">
          <cell r="A388">
            <v>1590</v>
          </cell>
          <cell r="B388" t="str">
            <v>이일섭</v>
          </cell>
          <cell r="C388" t="str">
            <v>Medical</v>
          </cell>
          <cell r="D388" t="str">
            <v>Clinical Research</v>
          </cell>
          <cell r="E388" t="str">
            <v>부사장</v>
          </cell>
          <cell r="F388">
            <v>0</v>
          </cell>
          <cell r="G388" t="str">
            <v>2005-01-01</v>
          </cell>
          <cell r="H388">
            <v>15600000</v>
          </cell>
          <cell r="I388">
            <v>0</v>
          </cell>
          <cell r="J388">
            <v>1500000</v>
          </cell>
          <cell r="K388">
            <v>0</v>
          </cell>
          <cell r="L388">
            <v>0</v>
          </cell>
          <cell r="M388">
            <v>0</v>
          </cell>
        </row>
        <row r="389">
          <cell r="A389">
            <v>1487</v>
          </cell>
          <cell r="B389" t="str">
            <v>임민정</v>
          </cell>
          <cell r="C389" t="str">
            <v>Medical</v>
          </cell>
          <cell r="D389" t="str">
            <v>Clinical Research</v>
          </cell>
          <cell r="E389" t="str">
            <v>과장</v>
          </cell>
          <cell r="F389">
            <v>1</v>
          </cell>
          <cell r="G389" t="str">
            <v>2003-03-03</v>
          </cell>
          <cell r="H389">
            <v>2830000</v>
          </cell>
          <cell r="I389">
            <v>1768750</v>
          </cell>
          <cell r="J389">
            <v>500000</v>
          </cell>
          <cell r="K389">
            <v>50000</v>
          </cell>
          <cell r="L389">
            <v>0</v>
          </cell>
          <cell r="M389">
            <v>70000</v>
          </cell>
        </row>
        <row r="390">
          <cell r="A390">
            <v>1301</v>
          </cell>
          <cell r="B390" t="str">
            <v>이미경</v>
          </cell>
          <cell r="C390" t="str">
            <v>Medical</v>
          </cell>
          <cell r="D390" t="str">
            <v>Clinical Research</v>
          </cell>
          <cell r="E390" t="str">
            <v>대리</v>
          </cell>
          <cell r="F390">
            <v>5</v>
          </cell>
          <cell r="G390" t="str">
            <v>2000-02-01</v>
          </cell>
          <cell r="H390">
            <v>2372000</v>
          </cell>
          <cell r="I390">
            <v>1482500</v>
          </cell>
          <cell r="J390">
            <v>0</v>
          </cell>
          <cell r="K390">
            <v>30000</v>
          </cell>
          <cell r="L390">
            <v>0</v>
          </cell>
          <cell r="M390">
            <v>30000</v>
          </cell>
        </row>
        <row r="391">
          <cell r="A391">
            <v>1418</v>
          </cell>
          <cell r="B391" t="str">
            <v>양현아</v>
          </cell>
          <cell r="C391" t="str">
            <v>Medical</v>
          </cell>
          <cell r="D391" t="str">
            <v>Clinical Research</v>
          </cell>
          <cell r="E391" t="str">
            <v>대리</v>
          </cell>
          <cell r="F391">
            <v>1</v>
          </cell>
          <cell r="G391" t="str">
            <v>2002-04-01</v>
          </cell>
          <cell r="H391">
            <v>2079000</v>
          </cell>
          <cell r="I391">
            <v>1299375</v>
          </cell>
          <cell r="J391">
            <v>0</v>
          </cell>
          <cell r="K391">
            <v>30000</v>
          </cell>
          <cell r="L391">
            <v>0</v>
          </cell>
          <cell r="M391">
            <v>0</v>
          </cell>
        </row>
        <row r="392">
          <cell r="A392">
            <v>1584</v>
          </cell>
          <cell r="B392" t="str">
            <v>손지원</v>
          </cell>
          <cell r="C392" t="str">
            <v>Medical</v>
          </cell>
          <cell r="D392" t="str">
            <v>Clinical Research</v>
          </cell>
          <cell r="E392" t="str">
            <v>대리</v>
          </cell>
          <cell r="F392">
            <v>0</v>
          </cell>
          <cell r="G392" t="str">
            <v>2004-11-10</v>
          </cell>
          <cell r="H392">
            <v>2372000</v>
          </cell>
          <cell r="I392">
            <v>1482500</v>
          </cell>
          <cell r="J392">
            <v>0</v>
          </cell>
          <cell r="K392">
            <v>50000</v>
          </cell>
          <cell r="L392">
            <v>0</v>
          </cell>
          <cell r="M392">
            <v>0</v>
          </cell>
        </row>
        <row r="393">
          <cell r="A393">
            <v>1373</v>
          </cell>
          <cell r="B393" t="str">
            <v>김영화</v>
          </cell>
          <cell r="C393" t="str">
            <v>Medical</v>
          </cell>
          <cell r="D393" t="str">
            <v>Clinical Research</v>
          </cell>
          <cell r="E393" t="str">
            <v>주임</v>
          </cell>
          <cell r="F393">
            <v>1</v>
          </cell>
          <cell r="G393" t="str">
            <v>2001-06-01</v>
          </cell>
          <cell r="H393">
            <v>2108000</v>
          </cell>
          <cell r="I393">
            <v>1317500</v>
          </cell>
          <cell r="J393">
            <v>0</v>
          </cell>
          <cell r="K393">
            <v>50000</v>
          </cell>
          <cell r="L393">
            <v>0</v>
          </cell>
          <cell r="M393">
            <v>0</v>
          </cell>
        </row>
        <row r="394">
          <cell r="A394">
            <v>1395</v>
          </cell>
          <cell r="B394" t="str">
            <v>박은순</v>
          </cell>
          <cell r="C394" t="str">
            <v>Medical</v>
          </cell>
          <cell r="D394" t="str">
            <v>Clinical Research</v>
          </cell>
          <cell r="E394" t="str">
            <v>주임</v>
          </cell>
          <cell r="F394">
            <v>4</v>
          </cell>
          <cell r="G394" t="str">
            <v>2001-05-02</v>
          </cell>
          <cell r="H394">
            <v>2050000</v>
          </cell>
          <cell r="I394">
            <v>1281250</v>
          </cell>
          <cell r="J394">
            <v>0</v>
          </cell>
          <cell r="K394">
            <v>50000</v>
          </cell>
          <cell r="L394">
            <v>0</v>
          </cell>
          <cell r="M394">
            <v>50000</v>
          </cell>
        </row>
        <row r="395">
          <cell r="A395">
            <v>1537</v>
          </cell>
          <cell r="B395" t="str">
            <v>박선영</v>
          </cell>
          <cell r="C395" t="str">
            <v>Medical</v>
          </cell>
          <cell r="D395" t="str">
            <v>Clinical Research</v>
          </cell>
          <cell r="E395" t="str">
            <v>주임</v>
          </cell>
          <cell r="F395">
            <v>0</v>
          </cell>
          <cell r="G395" t="str">
            <v>2003-03-03</v>
          </cell>
          <cell r="H395">
            <v>1712000</v>
          </cell>
          <cell r="I395">
            <v>1070000</v>
          </cell>
          <cell r="J395">
            <v>0</v>
          </cell>
          <cell r="K395">
            <v>50000</v>
          </cell>
          <cell r="L395">
            <v>0</v>
          </cell>
          <cell r="M395">
            <v>30000</v>
          </cell>
        </row>
        <row r="396">
          <cell r="A396">
            <v>1576</v>
          </cell>
          <cell r="B396" t="str">
            <v>변명주</v>
          </cell>
          <cell r="C396" t="str">
            <v>Medical</v>
          </cell>
          <cell r="D396" t="str">
            <v>Clinical Research</v>
          </cell>
          <cell r="E396" t="str">
            <v>주임</v>
          </cell>
          <cell r="F396">
            <v>2</v>
          </cell>
          <cell r="G396" t="str">
            <v>2003-09-22</v>
          </cell>
          <cell r="H396">
            <v>2138000</v>
          </cell>
          <cell r="I396">
            <v>1336250</v>
          </cell>
          <cell r="J396">
            <v>0</v>
          </cell>
          <cell r="K396">
            <v>50000</v>
          </cell>
          <cell r="L396">
            <v>0</v>
          </cell>
          <cell r="M396">
            <v>50000</v>
          </cell>
        </row>
        <row r="397">
          <cell r="A397">
            <v>1596</v>
          </cell>
          <cell r="B397" t="str">
            <v>허선경</v>
          </cell>
          <cell r="C397" t="str">
            <v>Medical</v>
          </cell>
          <cell r="D397" t="str">
            <v>Clinical Research</v>
          </cell>
          <cell r="E397" t="str">
            <v>주임</v>
          </cell>
          <cell r="F397">
            <v>4</v>
          </cell>
          <cell r="G397" t="str">
            <v>2005-05-09</v>
          </cell>
          <cell r="H397">
            <v>2138000</v>
          </cell>
          <cell r="I397">
            <v>1336250</v>
          </cell>
          <cell r="J397">
            <v>0</v>
          </cell>
          <cell r="K397">
            <v>50000</v>
          </cell>
          <cell r="L397">
            <v>0</v>
          </cell>
          <cell r="M397">
            <v>30000</v>
          </cell>
        </row>
        <row r="398">
          <cell r="A398">
            <v>1585</v>
          </cell>
          <cell r="B398" t="str">
            <v>이송미</v>
          </cell>
          <cell r="C398" t="str">
            <v>Medical</v>
          </cell>
          <cell r="D398" t="str">
            <v>Bio-CRA</v>
          </cell>
          <cell r="E398" t="str">
            <v>주임</v>
          </cell>
          <cell r="F398">
            <v>0</v>
          </cell>
          <cell r="G398" t="str">
            <v>2004-12-01</v>
          </cell>
          <cell r="H398">
            <v>2138000</v>
          </cell>
          <cell r="I398">
            <v>1336250</v>
          </cell>
          <cell r="J398">
            <v>0</v>
          </cell>
          <cell r="K398">
            <v>50000</v>
          </cell>
          <cell r="L398">
            <v>0</v>
          </cell>
          <cell r="M398">
            <v>0</v>
          </cell>
        </row>
        <row r="399">
          <cell r="A399">
            <v>1564</v>
          </cell>
          <cell r="B399" t="str">
            <v>최현진</v>
          </cell>
          <cell r="C399" t="str">
            <v>Medical</v>
          </cell>
          <cell r="D399" t="str">
            <v>Bio-CRA</v>
          </cell>
          <cell r="E399" t="str">
            <v>4급(여)</v>
          </cell>
          <cell r="F399">
            <v>0</v>
          </cell>
          <cell r="G399" t="str">
            <v>2004-03-08</v>
          </cell>
          <cell r="H399">
            <v>1687000</v>
          </cell>
          <cell r="I399">
            <v>1054375</v>
          </cell>
          <cell r="J399">
            <v>0</v>
          </cell>
          <cell r="K399">
            <v>0</v>
          </cell>
          <cell r="L399">
            <v>0</v>
          </cell>
          <cell r="M399">
            <v>0</v>
          </cell>
        </row>
        <row r="400">
          <cell r="A400">
            <v>1197</v>
          </cell>
          <cell r="B400" t="str">
            <v>최미나</v>
          </cell>
          <cell r="C400" t="str">
            <v>Medical</v>
          </cell>
          <cell r="D400" t="str">
            <v>MMC</v>
          </cell>
          <cell r="E400" t="str">
            <v>과장</v>
          </cell>
          <cell r="F400">
            <v>3</v>
          </cell>
          <cell r="G400" t="str">
            <v>1997-04-24</v>
          </cell>
          <cell r="H400">
            <v>2763000</v>
          </cell>
          <cell r="I400">
            <v>1726875</v>
          </cell>
          <cell r="J400">
            <v>0</v>
          </cell>
          <cell r="K400">
            <v>0</v>
          </cell>
          <cell r="L400">
            <v>0</v>
          </cell>
          <cell r="M400">
            <v>30000</v>
          </cell>
        </row>
        <row r="401">
          <cell r="A401">
            <v>1591</v>
          </cell>
          <cell r="B401" t="str">
            <v>김용수</v>
          </cell>
          <cell r="C401" t="str">
            <v>Medical</v>
          </cell>
          <cell r="D401" t="str">
            <v>MIS</v>
          </cell>
          <cell r="E401" t="str">
            <v>부장</v>
          </cell>
          <cell r="F401">
            <v>0</v>
          </cell>
          <cell r="G401" t="str">
            <v>2005-03-07</v>
          </cell>
          <cell r="H401">
            <v>4359000</v>
          </cell>
          <cell r="I401">
            <v>2724375</v>
          </cell>
          <cell r="J401">
            <v>500000</v>
          </cell>
          <cell r="K401">
            <v>0</v>
          </cell>
          <cell r="L401">
            <v>0</v>
          </cell>
          <cell r="M401">
            <v>70000</v>
          </cell>
        </row>
        <row r="402">
          <cell r="A402">
            <v>1216</v>
          </cell>
          <cell r="B402" t="str">
            <v>김성희</v>
          </cell>
          <cell r="C402" t="str">
            <v>Medical</v>
          </cell>
          <cell r="D402" t="str">
            <v>MIS</v>
          </cell>
          <cell r="E402" t="str">
            <v>과장</v>
          </cell>
          <cell r="F402">
            <v>4</v>
          </cell>
          <cell r="G402" t="str">
            <v>1998-01-01</v>
          </cell>
          <cell r="H402">
            <v>2763000</v>
          </cell>
          <cell r="I402">
            <v>1726875</v>
          </cell>
          <cell r="J402">
            <v>0</v>
          </cell>
          <cell r="K402">
            <v>50000</v>
          </cell>
          <cell r="L402">
            <v>0</v>
          </cell>
          <cell r="M402">
            <v>50000</v>
          </cell>
        </row>
        <row r="403">
          <cell r="A403">
            <v>1285</v>
          </cell>
          <cell r="B403" t="str">
            <v>송신내</v>
          </cell>
          <cell r="C403" t="str">
            <v>Medical</v>
          </cell>
          <cell r="D403" t="str">
            <v>MIS</v>
          </cell>
          <cell r="E403" t="str">
            <v>주임</v>
          </cell>
          <cell r="F403">
            <v>1</v>
          </cell>
          <cell r="G403" t="str">
            <v>2000-02-01</v>
          </cell>
          <cell r="H403">
            <v>2138000</v>
          </cell>
          <cell r="I403">
            <v>1336250</v>
          </cell>
          <cell r="J403">
            <v>0</v>
          </cell>
          <cell r="K403">
            <v>50000</v>
          </cell>
          <cell r="L403">
            <v>0</v>
          </cell>
          <cell r="M403">
            <v>0</v>
          </cell>
        </row>
        <row r="404">
          <cell r="A404">
            <v>1205</v>
          </cell>
          <cell r="B404" t="str">
            <v>김지향</v>
          </cell>
          <cell r="C404" t="str">
            <v>Regulatory</v>
          </cell>
          <cell r="D404" t="str">
            <v>Registration</v>
          </cell>
          <cell r="E404" t="str">
            <v>과장</v>
          </cell>
          <cell r="F404">
            <v>3</v>
          </cell>
          <cell r="G404" t="str">
            <v>1997-08-11</v>
          </cell>
          <cell r="H404">
            <v>2763000</v>
          </cell>
          <cell r="I404">
            <v>1726875</v>
          </cell>
          <cell r="J404">
            <v>0</v>
          </cell>
          <cell r="K404">
            <v>50000</v>
          </cell>
          <cell r="L404">
            <v>0</v>
          </cell>
          <cell r="M404">
            <v>70000</v>
          </cell>
        </row>
        <row r="405">
          <cell r="A405">
            <v>1207</v>
          </cell>
          <cell r="B405" t="str">
            <v>이소정</v>
          </cell>
          <cell r="C405" t="str">
            <v>Regulatory</v>
          </cell>
          <cell r="D405" t="str">
            <v>Registration</v>
          </cell>
          <cell r="E405" t="str">
            <v>과장</v>
          </cell>
          <cell r="F405">
            <v>3</v>
          </cell>
          <cell r="G405" t="str">
            <v>1997-10-01</v>
          </cell>
          <cell r="H405">
            <v>2763000</v>
          </cell>
          <cell r="I405">
            <v>1726875</v>
          </cell>
          <cell r="J405">
            <v>500000</v>
          </cell>
          <cell r="K405">
            <v>50000</v>
          </cell>
          <cell r="L405">
            <v>0</v>
          </cell>
          <cell r="M405">
            <v>0</v>
          </cell>
        </row>
        <row r="406">
          <cell r="A406">
            <v>1482</v>
          </cell>
          <cell r="B406" t="str">
            <v>서현미</v>
          </cell>
          <cell r="C406" t="str">
            <v>Regulatory</v>
          </cell>
          <cell r="D406" t="str">
            <v>Registration</v>
          </cell>
          <cell r="E406" t="str">
            <v>주임</v>
          </cell>
          <cell r="F406">
            <v>4</v>
          </cell>
          <cell r="G406" t="str">
            <v>2002-04-01</v>
          </cell>
          <cell r="H406">
            <v>2050000</v>
          </cell>
          <cell r="I406">
            <v>1281250</v>
          </cell>
          <cell r="J406">
            <v>0</v>
          </cell>
          <cell r="K406">
            <v>50000</v>
          </cell>
          <cell r="L406">
            <v>0</v>
          </cell>
          <cell r="M406">
            <v>0</v>
          </cell>
        </row>
        <row r="407">
          <cell r="A407">
            <v>1572</v>
          </cell>
          <cell r="B407" t="str">
            <v>안희영</v>
          </cell>
          <cell r="C407" t="str">
            <v>Regulatory</v>
          </cell>
          <cell r="D407" t="str">
            <v>Registration</v>
          </cell>
          <cell r="E407" t="str">
            <v>주임</v>
          </cell>
          <cell r="F407">
            <v>2</v>
          </cell>
          <cell r="G407" t="str">
            <v>2004-06-21</v>
          </cell>
          <cell r="H407">
            <v>2079000</v>
          </cell>
          <cell r="I407">
            <v>1299375</v>
          </cell>
          <cell r="J407">
            <v>0</v>
          </cell>
          <cell r="K407">
            <v>50000</v>
          </cell>
          <cell r="L407">
            <v>0</v>
          </cell>
          <cell r="M407">
            <v>0</v>
          </cell>
        </row>
        <row r="408">
          <cell r="A408">
            <v>1143</v>
          </cell>
          <cell r="B408" t="str">
            <v>김성호</v>
          </cell>
          <cell r="C408" t="str">
            <v>Regulatory</v>
          </cell>
          <cell r="D408" t="str">
            <v>Registration</v>
          </cell>
          <cell r="E408" t="str">
            <v>상무</v>
          </cell>
          <cell r="F408">
            <v>0</v>
          </cell>
          <cell r="G408" t="str">
            <v>1994-08-16</v>
          </cell>
          <cell r="H408">
            <v>9147000</v>
          </cell>
          <cell r="I408">
            <v>0</v>
          </cell>
          <cell r="J408">
            <v>1500000</v>
          </cell>
          <cell r="K408">
            <v>0</v>
          </cell>
          <cell r="L408">
            <v>0</v>
          </cell>
          <cell r="M408">
            <v>0</v>
          </cell>
        </row>
        <row r="409">
          <cell r="A409">
            <v>5012</v>
          </cell>
          <cell r="B409" t="str">
            <v>고재천</v>
          </cell>
          <cell r="C409" t="str">
            <v>Regulatory</v>
          </cell>
          <cell r="D409" t="str">
            <v>QMS</v>
          </cell>
          <cell r="E409" t="str">
            <v>부장</v>
          </cell>
          <cell r="F409">
            <v>0</v>
          </cell>
          <cell r="G409" t="str">
            <v>1988-03-23</v>
          </cell>
          <cell r="H409">
            <v>3785000</v>
          </cell>
          <cell r="I409">
            <v>2365625</v>
          </cell>
          <cell r="J409">
            <v>500000</v>
          </cell>
          <cell r="K409">
            <v>70000</v>
          </cell>
          <cell r="L409">
            <v>0</v>
          </cell>
          <cell r="M409">
            <v>70000</v>
          </cell>
        </row>
        <row r="410">
          <cell r="A410">
            <v>1436</v>
          </cell>
          <cell r="B410" t="str">
            <v>김정선</v>
          </cell>
          <cell r="C410" t="str">
            <v>Regulatory</v>
          </cell>
          <cell r="D410" t="str">
            <v>QMS</v>
          </cell>
          <cell r="E410" t="str">
            <v>4급(여)</v>
          </cell>
          <cell r="F410">
            <v>1</v>
          </cell>
          <cell r="G410" t="str">
            <v>2003-01-07</v>
          </cell>
          <cell r="H410">
            <v>1712000</v>
          </cell>
          <cell r="I410">
            <v>1070000</v>
          </cell>
          <cell r="J410">
            <v>0</v>
          </cell>
          <cell r="K410">
            <v>0</v>
          </cell>
          <cell r="L410">
            <v>0</v>
          </cell>
          <cell r="M410">
            <v>0</v>
          </cell>
        </row>
        <row r="411">
          <cell r="A411">
            <v>1018</v>
          </cell>
          <cell r="B411" t="str">
            <v>연정흠</v>
          </cell>
          <cell r="C411" t="str">
            <v>Regulatory</v>
          </cell>
          <cell r="D411" t="str">
            <v>Government Affaires</v>
          </cell>
          <cell r="E411" t="str">
            <v>이사</v>
          </cell>
          <cell r="F411">
            <v>0</v>
          </cell>
          <cell r="G411" t="str">
            <v>1987-08-16</v>
          </cell>
          <cell r="H411">
            <v>7834000</v>
          </cell>
          <cell r="I411">
            <v>0</v>
          </cell>
          <cell r="J411">
            <v>1500000</v>
          </cell>
          <cell r="K411">
            <v>0</v>
          </cell>
          <cell r="L411">
            <v>0</v>
          </cell>
          <cell r="M411">
            <v>0</v>
          </cell>
        </row>
        <row r="412">
          <cell r="A412">
            <v>1101</v>
          </cell>
          <cell r="B412" t="str">
            <v>이재원</v>
          </cell>
          <cell r="C412" t="str">
            <v>Regulatory</v>
          </cell>
          <cell r="D412" t="str">
            <v>Government Affaires</v>
          </cell>
          <cell r="E412" t="str">
            <v>차장</v>
          </cell>
          <cell r="F412">
            <v>0</v>
          </cell>
          <cell r="G412" t="str">
            <v>1992-08-10</v>
          </cell>
          <cell r="H412">
            <v>3036000</v>
          </cell>
          <cell r="I412">
            <v>1897500</v>
          </cell>
          <cell r="J412">
            <v>500000</v>
          </cell>
          <cell r="K412">
            <v>0</v>
          </cell>
          <cell r="L412">
            <v>0</v>
          </cell>
          <cell r="M412">
            <v>70000</v>
          </cell>
        </row>
        <row r="413">
          <cell r="A413">
            <v>1325</v>
          </cell>
          <cell r="B413" t="str">
            <v>고영곤</v>
          </cell>
          <cell r="C413" t="str">
            <v>Regulatory</v>
          </cell>
          <cell r="D413" t="str">
            <v>Government Affaires</v>
          </cell>
          <cell r="E413" t="str">
            <v>주임</v>
          </cell>
          <cell r="F413">
            <v>1</v>
          </cell>
          <cell r="G413" t="str">
            <v>2001-02-26</v>
          </cell>
          <cell r="H413">
            <v>2108000</v>
          </cell>
          <cell r="I413">
            <v>1317500</v>
          </cell>
          <cell r="J413">
            <v>0</v>
          </cell>
          <cell r="K413">
            <v>50000</v>
          </cell>
          <cell r="L413">
            <v>0</v>
          </cell>
          <cell r="M413">
            <v>0</v>
          </cell>
        </row>
        <row r="414">
          <cell r="A414">
            <v>1093</v>
          </cell>
          <cell r="B414" t="str">
            <v>이봉주</v>
          </cell>
          <cell r="C414" t="str">
            <v>Regulatory</v>
          </cell>
          <cell r="D414" t="str">
            <v>Pricing</v>
          </cell>
          <cell r="E414" t="str">
            <v>부장</v>
          </cell>
          <cell r="F414">
            <v>0</v>
          </cell>
          <cell r="G414" t="str">
            <v>1992-03-06</v>
          </cell>
          <cell r="H414">
            <v>3438000</v>
          </cell>
          <cell r="I414">
            <v>2148750</v>
          </cell>
          <cell r="J414">
            <v>500000</v>
          </cell>
          <cell r="K414">
            <v>0</v>
          </cell>
          <cell r="L414">
            <v>0</v>
          </cell>
          <cell r="M414">
            <v>70000</v>
          </cell>
        </row>
        <row r="415">
          <cell r="A415">
            <v>1248</v>
          </cell>
          <cell r="B415" t="str">
            <v>김정식</v>
          </cell>
          <cell r="C415" t="str">
            <v>Regulatory</v>
          </cell>
          <cell r="D415" t="str">
            <v>Pricing</v>
          </cell>
          <cell r="E415" t="str">
            <v>차장</v>
          </cell>
          <cell r="F415">
            <v>4</v>
          </cell>
          <cell r="G415" t="str">
            <v>1999-10-01</v>
          </cell>
          <cell r="H415">
            <v>2968000</v>
          </cell>
          <cell r="I415">
            <v>1855000</v>
          </cell>
          <cell r="J415">
            <v>0</v>
          </cell>
          <cell r="K415">
            <v>0</v>
          </cell>
          <cell r="L415">
            <v>0</v>
          </cell>
          <cell r="M415">
            <v>70000</v>
          </cell>
        </row>
        <row r="416">
          <cell r="A416">
            <v>1538</v>
          </cell>
          <cell r="B416" t="str">
            <v>김보영</v>
          </cell>
          <cell r="C416" t="str">
            <v>Bio Regulatory &amp; GA</v>
          </cell>
          <cell r="D416" t="str">
            <v>Bio registration</v>
          </cell>
          <cell r="E416" t="str">
            <v>과장</v>
          </cell>
          <cell r="F416">
            <v>5</v>
          </cell>
          <cell r="G416" t="str">
            <v>2003-11-10</v>
          </cell>
          <cell r="H416">
            <v>2763000</v>
          </cell>
          <cell r="I416">
            <v>1726875</v>
          </cell>
          <cell r="J416">
            <v>0</v>
          </cell>
          <cell r="K416">
            <v>50000</v>
          </cell>
          <cell r="L416">
            <v>0</v>
          </cell>
          <cell r="M416">
            <v>0</v>
          </cell>
        </row>
        <row r="417">
          <cell r="A417">
            <v>1575</v>
          </cell>
          <cell r="B417" t="str">
            <v>김경호</v>
          </cell>
          <cell r="C417" t="str">
            <v>Bio Regulatory &amp; GA</v>
          </cell>
          <cell r="D417" t="str">
            <v>Bio registration</v>
          </cell>
          <cell r="E417" t="str">
            <v>상무</v>
          </cell>
          <cell r="F417">
            <v>0</v>
          </cell>
          <cell r="G417" t="str">
            <v>2004-08-01</v>
          </cell>
          <cell r="H417">
            <v>8600000</v>
          </cell>
          <cell r="I417">
            <v>0</v>
          </cell>
          <cell r="J417">
            <v>1500000</v>
          </cell>
          <cell r="K417">
            <v>0</v>
          </cell>
          <cell r="L417">
            <v>0</v>
          </cell>
          <cell r="M417">
            <v>0</v>
          </cell>
        </row>
        <row r="418">
          <cell r="A418">
            <v>1208</v>
          </cell>
          <cell r="B418" t="str">
            <v>김진호</v>
          </cell>
          <cell r="C418" t="str">
            <v>Administration</v>
          </cell>
          <cell r="D418" t="str">
            <v>GM</v>
          </cell>
          <cell r="E418" t="str">
            <v>사장</v>
          </cell>
          <cell r="F418">
            <v>0</v>
          </cell>
          <cell r="G418" t="str">
            <v>1997-11-10</v>
          </cell>
          <cell r="H418">
            <v>30941000</v>
          </cell>
          <cell r="I418">
            <v>0</v>
          </cell>
          <cell r="J418">
            <v>1500000</v>
          </cell>
          <cell r="K418">
            <v>0</v>
          </cell>
          <cell r="L418">
            <v>0</v>
          </cell>
          <cell r="M418">
            <v>0</v>
          </cell>
        </row>
        <row r="419">
          <cell r="A419">
            <v>1387</v>
          </cell>
          <cell r="B419" t="str">
            <v>안현진</v>
          </cell>
          <cell r="C419" t="str">
            <v>Administration</v>
          </cell>
          <cell r="D419" t="str">
            <v>GM</v>
          </cell>
          <cell r="E419" t="str">
            <v>차장</v>
          </cell>
          <cell r="F419">
            <v>15</v>
          </cell>
          <cell r="G419" t="str">
            <v>2002-01-04</v>
          </cell>
          <cell r="H419">
            <v>3344000</v>
          </cell>
          <cell r="I419">
            <v>2090000</v>
          </cell>
          <cell r="J419">
            <v>500000</v>
          </cell>
          <cell r="K419">
            <v>0</v>
          </cell>
          <cell r="L419">
            <v>0</v>
          </cell>
          <cell r="M419">
            <v>70000</v>
          </cell>
        </row>
        <row r="420">
          <cell r="A420">
            <v>1391</v>
          </cell>
          <cell r="B420" t="str">
            <v>김영도</v>
          </cell>
          <cell r="C420" t="str">
            <v>Administration</v>
          </cell>
          <cell r="D420" t="str">
            <v>Accounting</v>
          </cell>
          <cell r="E420" t="str">
            <v>부사장</v>
          </cell>
          <cell r="F420">
            <v>0</v>
          </cell>
          <cell r="G420" t="str">
            <v>2002-05-13</v>
          </cell>
          <cell r="H420">
            <v>17308000</v>
          </cell>
          <cell r="I420">
            <v>0</v>
          </cell>
          <cell r="J420">
            <v>1500000</v>
          </cell>
          <cell r="K420">
            <v>0</v>
          </cell>
          <cell r="L420">
            <v>0</v>
          </cell>
          <cell r="M420">
            <v>0</v>
          </cell>
        </row>
        <row r="421">
          <cell r="A421">
            <v>1595</v>
          </cell>
          <cell r="B421" t="str">
            <v>윤성덕</v>
          </cell>
          <cell r="C421" t="str">
            <v>Administration</v>
          </cell>
          <cell r="D421" t="str">
            <v>Accounting</v>
          </cell>
          <cell r="E421" t="str">
            <v>이사</v>
          </cell>
          <cell r="F421">
            <v>0</v>
          </cell>
          <cell r="G421" t="str">
            <v>2005-04-06</v>
          </cell>
          <cell r="H421">
            <v>7920000</v>
          </cell>
          <cell r="I421">
            <v>0</v>
          </cell>
          <cell r="J421">
            <v>1500000</v>
          </cell>
          <cell r="K421">
            <v>0</v>
          </cell>
          <cell r="L421">
            <v>0</v>
          </cell>
          <cell r="M421">
            <v>0</v>
          </cell>
        </row>
        <row r="422">
          <cell r="A422">
            <v>1278</v>
          </cell>
          <cell r="B422" t="str">
            <v>김홍표</v>
          </cell>
          <cell r="C422" t="str">
            <v>Administration</v>
          </cell>
          <cell r="D422" t="str">
            <v>Accounting</v>
          </cell>
          <cell r="E422" t="str">
            <v>차장</v>
          </cell>
          <cell r="F422">
            <v>0</v>
          </cell>
          <cell r="G422" t="str">
            <v>2000-01-05</v>
          </cell>
          <cell r="H422">
            <v>3073000</v>
          </cell>
          <cell r="I422">
            <v>1920625</v>
          </cell>
          <cell r="J422">
            <v>500000</v>
          </cell>
          <cell r="K422">
            <v>0</v>
          </cell>
          <cell r="L422">
            <v>0</v>
          </cell>
          <cell r="M422">
            <v>0</v>
          </cell>
        </row>
        <row r="423">
          <cell r="A423">
            <v>1425</v>
          </cell>
          <cell r="B423" t="str">
            <v>이솔내</v>
          </cell>
          <cell r="C423" t="str">
            <v>Administration</v>
          </cell>
          <cell r="D423" t="str">
            <v>Accounting</v>
          </cell>
          <cell r="E423" t="str">
            <v>과장</v>
          </cell>
          <cell r="F423">
            <v>1</v>
          </cell>
          <cell r="G423" t="str">
            <v>2003-01-06</v>
          </cell>
          <cell r="H423">
            <v>2864000</v>
          </cell>
          <cell r="I423">
            <v>1790000</v>
          </cell>
          <cell r="J423">
            <v>250000</v>
          </cell>
          <cell r="K423">
            <v>0</v>
          </cell>
          <cell r="L423">
            <v>0</v>
          </cell>
          <cell r="M423">
            <v>0</v>
          </cell>
        </row>
        <row r="424">
          <cell r="A424">
            <v>1053</v>
          </cell>
          <cell r="B424" t="str">
            <v>이기순</v>
          </cell>
          <cell r="C424" t="str">
            <v>Administration</v>
          </cell>
          <cell r="D424" t="str">
            <v>Accounting</v>
          </cell>
          <cell r="E424" t="str">
            <v>대리</v>
          </cell>
          <cell r="F424">
            <v>5</v>
          </cell>
          <cell r="G424" t="str">
            <v>1990-09-10</v>
          </cell>
          <cell r="H424">
            <v>2372000</v>
          </cell>
          <cell r="I424">
            <v>1482500</v>
          </cell>
          <cell r="J424">
            <v>0</v>
          </cell>
          <cell r="K424">
            <v>0</v>
          </cell>
          <cell r="L424">
            <v>0</v>
          </cell>
          <cell r="M424">
            <v>0</v>
          </cell>
        </row>
        <row r="425">
          <cell r="A425">
            <v>1113</v>
          </cell>
          <cell r="B425" t="str">
            <v>고규석</v>
          </cell>
          <cell r="C425" t="str">
            <v>Administration</v>
          </cell>
          <cell r="D425" t="str">
            <v>Accounting</v>
          </cell>
          <cell r="E425" t="str">
            <v>대리</v>
          </cell>
          <cell r="F425">
            <v>1</v>
          </cell>
          <cell r="G425" t="str">
            <v>1992-10-26</v>
          </cell>
          <cell r="H425">
            <v>2434000</v>
          </cell>
          <cell r="I425">
            <v>1521250</v>
          </cell>
          <cell r="J425">
            <v>0</v>
          </cell>
          <cell r="K425">
            <v>0</v>
          </cell>
          <cell r="L425">
            <v>0</v>
          </cell>
          <cell r="M425">
            <v>50000</v>
          </cell>
        </row>
        <row r="426">
          <cell r="A426">
            <v>1484</v>
          </cell>
          <cell r="B426" t="str">
            <v>김도경</v>
          </cell>
          <cell r="C426" t="str">
            <v>Administration</v>
          </cell>
          <cell r="D426" t="str">
            <v>Accounting</v>
          </cell>
          <cell r="E426" t="str">
            <v>대리</v>
          </cell>
          <cell r="F426">
            <v>1</v>
          </cell>
          <cell r="G426" t="str">
            <v>2003-02-24</v>
          </cell>
          <cell r="H426">
            <v>2372000</v>
          </cell>
          <cell r="I426">
            <v>1482500</v>
          </cell>
          <cell r="J426">
            <v>0</v>
          </cell>
          <cell r="K426">
            <v>0</v>
          </cell>
          <cell r="L426">
            <v>0</v>
          </cell>
          <cell r="M426">
            <v>0</v>
          </cell>
        </row>
        <row r="427">
          <cell r="A427">
            <v>1144</v>
          </cell>
          <cell r="B427" t="str">
            <v>공미정</v>
          </cell>
          <cell r="C427" t="str">
            <v>Administration</v>
          </cell>
          <cell r="D427" t="str">
            <v>Accounting</v>
          </cell>
          <cell r="E427" t="str">
            <v>주임</v>
          </cell>
          <cell r="F427">
            <v>3</v>
          </cell>
          <cell r="G427" t="str">
            <v>1994-08-29</v>
          </cell>
          <cell r="H427">
            <v>1764000</v>
          </cell>
          <cell r="I427">
            <v>1102500</v>
          </cell>
          <cell r="J427">
            <v>0</v>
          </cell>
          <cell r="K427">
            <v>0</v>
          </cell>
          <cell r="L427">
            <v>0</v>
          </cell>
          <cell r="M427">
            <v>30000</v>
          </cell>
        </row>
        <row r="428">
          <cell r="A428">
            <v>1042</v>
          </cell>
          <cell r="B428" t="str">
            <v>장진영</v>
          </cell>
          <cell r="C428" t="str">
            <v>Administration</v>
          </cell>
          <cell r="D428" t="str">
            <v>Treasury</v>
          </cell>
          <cell r="E428" t="str">
            <v>차장</v>
          </cell>
          <cell r="F428">
            <v>0</v>
          </cell>
          <cell r="G428" t="str">
            <v>1989-09-18</v>
          </cell>
          <cell r="H428">
            <v>3519000</v>
          </cell>
          <cell r="I428">
            <v>2199375</v>
          </cell>
          <cell r="J428">
            <v>500000</v>
          </cell>
          <cell r="K428">
            <v>0</v>
          </cell>
          <cell r="L428">
            <v>0</v>
          </cell>
          <cell r="M428">
            <v>70000</v>
          </cell>
        </row>
        <row r="429">
          <cell r="A429">
            <v>1057</v>
          </cell>
          <cell r="B429" t="str">
            <v>주석헌</v>
          </cell>
          <cell r="C429" t="str">
            <v>Administration</v>
          </cell>
          <cell r="D429" t="str">
            <v>Treasury</v>
          </cell>
          <cell r="E429" t="str">
            <v>차장</v>
          </cell>
          <cell r="F429">
            <v>0</v>
          </cell>
          <cell r="G429" t="str">
            <v>1990-09-24</v>
          </cell>
          <cell r="H429">
            <v>3316000</v>
          </cell>
          <cell r="I429">
            <v>2072500</v>
          </cell>
          <cell r="J429">
            <v>0</v>
          </cell>
          <cell r="K429">
            <v>0</v>
          </cell>
          <cell r="L429">
            <v>0</v>
          </cell>
          <cell r="M429">
            <v>70000</v>
          </cell>
        </row>
        <row r="430">
          <cell r="A430">
            <v>1152</v>
          </cell>
          <cell r="B430" t="str">
            <v>이해진</v>
          </cell>
          <cell r="C430" t="str">
            <v>Administration</v>
          </cell>
          <cell r="D430" t="str">
            <v>Treasury</v>
          </cell>
          <cell r="E430" t="str">
            <v>과장</v>
          </cell>
          <cell r="F430">
            <v>1</v>
          </cell>
          <cell r="G430" t="str">
            <v>1994-10-01</v>
          </cell>
          <cell r="H430">
            <v>2830000</v>
          </cell>
          <cell r="I430">
            <v>1768750</v>
          </cell>
          <cell r="J430">
            <v>0</v>
          </cell>
          <cell r="K430">
            <v>0</v>
          </cell>
          <cell r="L430">
            <v>0</v>
          </cell>
          <cell r="M430">
            <v>50000</v>
          </cell>
        </row>
        <row r="431">
          <cell r="A431">
            <v>1250</v>
          </cell>
          <cell r="B431" t="str">
            <v>우지선</v>
          </cell>
          <cell r="C431" t="str">
            <v>Administration</v>
          </cell>
          <cell r="D431" t="str">
            <v>Treasury</v>
          </cell>
          <cell r="E431" t="str">
            <v>대리</v>
          </cell>
          <cell r="F431">
            <v>3</v>
          </cell>
          <cell r="G431" t="str">
            <v>1999-11-01</v>
          </cell>
          <cell r="H431">
            <v>2372000</v>
          </cell>
          <cell r="I431">
            <v>1482500</v>
          </cell>
          <cell r="J431">
            <v>0</v>
          </cell>
          <cell r="K431">
            <v>0</v>
          </cell>
          <cell r="L431">
            <v>0</v>
          </cell>
          <cell r="M431">
            <v>0</v>
          </cell>
        </row>
        <row r="432">
          <cell r="A432">
            <v>1142</v>
          </cell>
          <cell r="B432" t="str">
            <v>문혜경</v>
          </cell>
          <cell r="C432" t="str">
            <v>Administration</v>
          </cell>
          <cell r="D432" t="str">
            <v>Treasury</v>
          </cell>
          <cell r="E432" t="str">
            <v>주임</v>
          </cell>
          <cell r="F432">
            <v>1</v>
          </cell>
          <cell r="G432" t="str">
            <v>1994-06-07</v>
          </cell>
          <cell r="H432">
            <v>2108000</v>
          </cell>
          <cell r="I432">
            <v>1317500</v>
          </cell>
          <cell r="J432">
            <v>0</v>
          </cell>
          <cell r="K432">
            <v>0</v>
          </cell>
          <cell r="L432">
            <v>0</v>
          </cell>
          <cell r="M432">
            <v>30000</v>
          </cell>
        </row>
        <row r="433">
          <cell r="A433">
            <v>1539</v>
          </cell>
          <cell r="B433" t="str">
            <v>남찬희</v>
          </cell>
          <cell r="C433" t="str">
            <v>Administration</v>
          </cell>
          <cell r="D433" t="str">
            <v>Finance Planning</v>
          </cell>
          <cell r="E433" t="str">
            <v>부장</v>
          </cell>
          <cell r="F433">
            <v>0</v>
          </cell>
          <cell r="G433" t="str">
            <v>2003-11-10</v>
          </cell>
          <cell r="H433">
            <v>3981000</v>
          </cell>
          <cell r="I433">
            <v>2488125</v>
          </cell>
          <cell r="J433">
            <v>500000</v>
          </cell>
          <cell r="K433">
            <v>0</v>
          </cell>
          <cell r="L433">
            <v>0</v>
          </cell>
          <cell r="M433">
            <v>30000</v>
          </cell>
        </row>
        <row r="434">
          <cell r="A434">
            <v>1277</v>
          </cell>
          <cell r="B434" t="str">
            <v>김성태</v>
          </cell>
          <cell r="C434" t="str">
            <v>Administration</v>
          </cell>
          <cell r="D434" t="str">
            <v>Finance Planning</v>
          </cell>
          <cell r="E434" t="str">
            <v>차장</v>
          </cell>
          <cell r="F434">
            <v>3</v>
          </cell>
          <cell r="G434" t="str">
            <v>2000-01-10</v>
          </cell>
          <cell r="H434">
            <v>2898000</v>
          </cell>
          <cell r="I434">
            <v>1811250</v>
          </cell>
          <cell r="J434">
            <v>0</v>
          </cell>
          <cell r="K434">
            <v>0</v>
          </cell>
          <cell r="L434">
            <v>0</v>
          </cell>
          <cell r="M434">
            <v>0</v>
          </cell>
        </row>
        <row r="435">
          <cell r="A435">
            <v>1407</v>
          </cell>
          <cell r="B435" t="str">
            <v>최민정</v>
          </cell>
          <cell r="C435" t="str">
            <v>Administration</v>
          </cell>
          <cell r="D435" t="str">
            <v>Finance Planning</v>
          </cell>
          <cell r="E435" t="str">
            <v>대리</v>
          </cell>
          <cell r="F435">
            <v>5</v>
          </cell>
          <cell r="G435" t="str">
            <v>2002-08-05</v>
          </cell>
          <cell r="H435">
            <v>2372000</v>
          </cell>
          <cell r="I435">
            <v>1482500</v>
          </cell>
          <cell r="J435">
            <v>0</v>
          </cell>
          <cell r="K435">
            <v>0</v>
          </cell>
          <cell r="L435">
            <v>0</v>
          </cell>
          <cell r="M435">
            <v>30000</v>
          </cell>
        </row>
        <row r="436">
          <cell r="A436">
            <v>1494</v>
          </cell>
          <cell r="B436" t="str">
            <v>박두범</v>
          </cell>
          <cell r="C436" t="str">
            <v>Administration</v>
          </cell>
          <cell r="D436" t="str">
            <v>Finance Planning</v>
          </cell>
          <cell r="E436" t="str">
            <v>주임</v>
          </cell>
          <cell r="F436">
            <v>2</v>
          </cell>
          <cell r="G436" t="str">
            <v>2003-04-04</v>
          </cell>
          <cell r="H436">
            <v>2050000</v>
          </cell>
          <cell r="I436">
            <v>1281250</v>
          </cell>
          <cell r="J436">
            <v>0</v>
          </cell>
          <cell r="K436">
            <v>0</v>
          </cell>
          <cell r="L436">
            <v>0</v>
          </cell>
          <cell r="M436">
            <v>0</v>
          </cell>
        </row>
        <row r="437">
          <cell r="A437">
            <v>1038</v>
          </cell>
          <cell r="B437" t="str">
            <v>임지순</v>
          </cell>
          <cell r="C437" t="str">
            <v>Administration</v>
          </cell>
          <cell r="D437" t="str">
            <v>Procurement</v>
          </cell>
          <cell r="E437" t="str">
            <v>부장</v>
          </cell>
          <cell r="F437">
            <v>0</v>
          </cell>
          <cell r="G437" t="str">
            <v>1989-04-10</v>
          </cell>
          <cell r="H437">
            <v>3669000</v>
          </cell>
          <cell r="I437">
            <v>2293125</v>
          </cell>
          <cell r="J437">
            <v>500000</v>
          </cell>
          <cell r="K437">
            <v>0</v>
          </cell>
          <cell r="L437">
            <v>0</v>
          </cell>
          <cell r="M437">
            <v>70000</v>
          </cell>
        </row>
        <row r="438">
          <cell r="A438">
            <v>1478</v>
          </cell>
          <cell r="B438" t="str">
            <v>최인주</v>
          </cell>
          <cell r="C438" t="str">
            <v>Administration</v>
          </cell>
          <cell r="D438" t="str">
            <v>Procurement</v>
          </cell>
          <cell r="E438" t="str">
            <v>4급(여)</v>
          </cell>
          <cell r="F438">
            <v>1</v>
          </cell>
          <cell r="G438" t="str">
            <v>2003-01-07</v>
          </cell>
          <cell r="H438">
            <v>1712000</v>
          </cell>
          <cell r="I438">
            <v>1070000</v>
          </cell>
          <cell r="J438">
            <v>0</v>
          </cell>
          <cell r="K438">
            <v>0</v>
          </cell>
          <cell r="L438">
            <v>0</v>
          </cell>
          <cell r="M438">
            <v>30000</v>
          </cell>
        </row>
        <row r="439">
          <cell r="A439">
            <v>1132</v>
          </cell>
          <cell r="B439" t="str">
            <v>배정열</v>
          </cell>
          <cell r="C439" t="str">
            <v>Administration</v>
          </cell>
          <cell r="D439" t="str">
            <v>Supply Chain Op</v>
          </cell>
          <cell r="E439" t="str">
            <v>차장</v>
          </cell>
          <cell r="F439">
            <v>3</v>
          </cell>
          <cell r="G439" t="str">
            <v>1993-11-01</v>
          </cell>
          <cell r="H439">
            <v>2898000</v>
          </cell>
          <cell r="I439">
            <v>1811250</v>
          </cell>
          <cell r="J439">
            <v>500000</v>
          </cell>
          <cell r="K439">
            <v>0</v>
          </cell>
          <cell r="L439">
            <v>0</v>
          </cell>
          <cell r="M439">
            <v>50000</v>
          </cell>
        </row>
        <row r="440">
          <cell r="A440">
            <v>1176</v>
          </cell>
          <cell r="B440" t="str">
            <v>이표영</v>
          </cell>
          <cell r="C440" t="str">
            <v>Administration</v>
          </cell>
          <cell r="D440" t="str">
            <v>Supply Chain Op</v>
          </cell>
          <cell r="E440" t="str">
            <v>과장</v>
          </cell>
          <cell r="F440">
            <v>3</v>
          </cell>
          <cell r="G440" t="str">
            <v>1996-01-01</v>
          </cell>
          <cell r="H440">
            <v>2763000</v>
          </cell>
          <cell r="I440">
            <v>1726875</v>
          </cell>
          <cell r="J440">
            <v>0</v>
          </cell>
          <cell r="K440">
            <v>0</v>
          </cell>
          <cell r="L440">
            <v>0</v>
          </cell>
          <cell r="M440">
            <v>0</v>
          </cell>
        </row>
        <row r="441">
          <cell r="A441">
            <v>1492</v>
          </cell>
          <cell r="B441" t="str">
            <v>한윤희</v>
          </cell>
          <cell r="C441" t="str">
            <v>Administration</v>
          </cell>
          <cell r="D441" t="str">
            <v>Supply Chain Op</v>
          </cell>
          <cell r="E441" t="str">
            <v>주임</v>
          </cell>
          <cell r="F441">
            <v>5</v>
          </cell>
          <cell r="G441" t="str">
            <v>2003-03-17</v>
          </cell>
          <cell r="H441">
            <v>2050000</v>
          </cell>
          <cell r="I441">
            <v>1281250</v>
          </cell>
          <cell r="J441">
            <v>0</v>
          </cell>
          <cell r="K441">
            <v>0</v>
          </cell>
          <cell r="L441">
            <v>0</v>
          </cell>
          <cell r="M441">
            <v>0</v>
          </cell>
        </row>
        <row r="442">
          <cell r="A442">
            <v>1052</v>
          </cell>
          <cell r="B442" t="str">
            <v>강신학</v>
          </cell>
          <cell r="C442" t="str">
            <v>Administration</v>
          </cell>
          <cell r="D442" t="str">
            <v>Order Processing</v>
          </cell>
          <cell r="E442" t="str">
            <v>과장</v>
          </cell>
          <cell r="F442">
            <v>3</v>
          </cell>
          <cell r="G442" t="str">
            <v>1990-06-25</v>
          </cell>
          <cell r="H442">
            <v>2864000</v>
          </cell>
          <cell r="I442">
            <v>1790000</v>
          </cell>
          <cell r="J442">
            <v>0</v>
          </cell>
          <cell r="K442">
            <v>0</v>
          </cell>
          <cell r="L442">
            <v>0</v>
          </cell>
          <cell r="M442">
            <v>50000</v>
          </cell>
        </row>
        <row r="443">
          <cell r="A443">
            <v>1567</v>
          </cell>
          <cell r="B443" t="str">
            <v>이경혜</v>
          </cell>
          <cell r="C443" t="str">
            <v>Administration</v>
          </cell>
          <cell r="D443" t="str">
            <v>Order Processing</v>
          </cell>
          <cell r="E443" t="str">
            <v>4급(여)</v>
          </cell>
          <cell r="F443">
            <v>14</v>
          </cell>
          <cell r="G443" t="str">
            <v>2004-06-28</v>
          </cell>
          <cell r="H443">
            <v>1662000</v>
          </cell>
          <cell r="I443">
            <v>1038750</v>
          </cell>
          <cell r="J443">
            <v>0</v>
          </cell>
          <cell r="K443">
            <v>0</v>
          </cell>
          <cell r="L443">
            <v>0</v>
          </cell>
          <cell r="M443">
            <v>0</v>
          </cell>
        </row>
        <row r="444">
          <cell r="A444">
            <v>1204</v>
          </cell>
          <cell r="B444" t="str">
            <v>곽수헌</v>
          </cell>
          <cell r="C444" t="str">
            <v>Administration</v>
          </cell>
          <cell r="D444" t="str">
            <v>IT</v>
          </cell>
          <cell r="E444" t="str">
            <v>부장</v>
          </cell>
          <cell r="F444">
            <v>0</v>
          </cell>
          <cell r="G444" t="str">
            <v>1997-07-21</v>
          </cell>
          <cell r="H444">
            <v>4244000</v>
          </cell>
          <cell r="I444">
            <v>2652500</v>
          </cell>
          <cell r="J444">
            <v>500000</v>
          </cell>
          <cell r="K444">
            <v>0</v>
          </cell>
          <cell r="L444">
            <v>0</v>
          </cell>
          <cell r="M444">
            <v>50000</v>
          </cell>
        </row>
        <row r="445">
          <cell r="A445">
            <v>1153</v>
          </cell>
          <cell r="B445" t="str">
            <v>오석희</v>
          </cell>
          <cell r="C445" t="str">
            <v>Administration</v>
          </cell>
          <cell r="D445" t="str">
            <v>IT</v>
          </cell>
          <cell r="E445" t="str">
            <v>과장</v>
          </cell>
          <cell r="F445">
            <v>1</v>
          </cell>
          <cell r="G445" t="str">
            <v>1994-10-17</v>
          </cell>
          <cell r="H445">
            <v>2830000</v>
          </cell>
          <cell r="I445">
            <v>1768750</v>
          </cell>
          <cell r="J445">
            <v>0</v>
          </cell>
          <cell r="K445">
            <v>0</v>
          </cell>
          <cell r="L445">
            <v>0</v>
          </cell>
          <cell r="M445">
            <v>0</v>
          </cell>
        </row>
        <row r="446">
          <cell r="A446">
            <v>1565</v>
          </cell>
          <cell r="B446" t="str">
            <v>이호준B</v>
          </cell>
          <cell r="C446" t="str">
            <v>Administration</v>
          </cell>
          <cell r="D446" t="str">
            <v>IT</v>
          </cell>
          <cell r="E446" t="str">
            <v>대리</v>
          </cell>
          <cell r="F446">
            <v>0</v>
          </cell>
          <cell r="G446" t="str">
            <v>2004-03-16</v>
          </cell>
          <cell r="H446">
            <v>2372000</v>
          </cell>
          <cell r="I446">
            <v>1482500</v>
          </cell>
          <cell r="J446">
            <v>0</v>
          </cell>
          <cell r="K446">
            <v>0</v>
          </cell>
          <cell r="L446">
            <v>0</v>
          </cell>
          <cell r="M446">
            <v>30000</v>
          </cell>
        </row>
        <row r="447">
          <cell r="A447">
            <v>1589</v>
          </cell>
          <cell r="B447" t="str">
            <v>문수정</v>
          </cell>
          <cell r="C447" t="str">
            <v>Administration</v>
          </cell>
          <cell r="D447" t="str">
            <v>IT</v>
          </cell>
          <cell r="E447" t="str">
            <v>대리</v>
          </cell>
          <cell r="F447">
            <v>0</v>
          </cell>
          <cell r="G447" t="str">
            <v>2004-12-20</v>
          </cell>
          <cell r="H447">
            <v>2434000</v>
          </cell>
          <cell r="I447">
            <v>1521250</v>
          </cell>
          <cell r="J447">
            <v>0</v>
          </cell>
          <cell r="K447">
            <v>0</v>
          </cell>
          <cell r="L447">
            <v>0</v>
          </cell>
          <cell r="M447">
            <v>50000</v>
          </cell>
        </row>
        <row r="448">
          <cell r="A448">
            <v>1154</v>
          </cell>
          <cell r="B448" t="str">
            <v>오형주</v>
          </cell>
          <cell r="C448" t="str">
            <v>Administration</v>
          </cell>
          <cell r="D448" t="str">
            <v>IT</v>
          </cell>
          <cell r="E448" t="str">
            <v>주임</v>
          </cell>
          <cell r="F448">
            <v>1</v>
          </cell>
          <cell r="G448" t="str">
            <v>1994-12-01</v>
          </cell>
          <cell r="H448">
            <v>2108000</v>
          </cell>
          <cell r="I448">
            <v>1317500</v>
          </cell>
          <cell r="J448">
            <v>0</v>
          </cell>
          <cell r="K448">
            <v>0</v>
          </cell>
          <cell r="L448">
            <v>0</v>
          </cell>
          <cell r="M448">
            <v>30000</v>
          </cell>
        </row>
        <row r="449">
          <cell r="A449">
            <v>1003</v>
          </cell>
          <cell r="B449" t="str">
            <v>임택수</v>
          </cell>
          <cell r="C449" t="str">
            <v>Administration</v>
          </cell>
          <cell r="D449" t="str">
            <v>Wholesales</v>
          </cell>
          <cell r="E449" t="str">
            <v>부장</v>
          </cell>
          <cell r="F449">
            <v>0</v>
          </cell>
          <cell r="G449" t="str">
            <v>1983-12-15</v>
          </cell>
          <cell r="H449">
            <v>3685000</v>
          </cell>
          <cell r="I449">
            <v>2303125</v>
          </cell>
          <cell r="J449">
            <v>0</v>
          </cell>
          <cell r="K449">
            <v>0</v>
          </cell>
          <cell r="L449">
            <v>70000</v>
          </cell>
          <cell r="M449">
            <v>70000</v>
          </cell>
        </row>
        <row r="450">
          <cell r="A450">
            <v>1008</v>
          </cell>
          <cell r="B450" t="str">
            <v>박대건</v>
          </cell>
          <cell r="C450" t="str">
            <v>Administration</v>
          </cell>
          <cell r="D450" t="str">
            <v>Wholesales</v>
          </cell>
          <cell r="E450" t="str">
            <v>부장</v>
          </cell>
          <cell r="F450">
            <v>0</v>
          </cell>
          <cell r="G450" t="str">
            <v>1984-09-12</v>
          </cell>
          <cell r="H450">
            <v>3497000</v>
          </cell>
          <cell r="I450">
            <v>2185625</v>
          </cell>
          <cell r="J450">
            <v>0</v>
          </cell>
          <cell r="K450">
            <v>0</v>
          </cell>
          <cell r="L450">
            <v>70000</v>
          </cell>
          <cell r="M450">
            <v>70000</v>
          </cell>
        </row>
        <row r="451">
          <cell r="A451">
            <v>1013</v>
          </cell>
          <cell r="B451" t="str">
            <v>김광식</v>
          </cell>
          <cell r="C451" t="str">
            <v>Administration</v>
          </cell>
          <cell r="D451" t="str">
            <v>Wholesales</v>
          </cell>
          <cell r="E451" t="str">
            <v>부장</v>
          </cell>
          <cell r="F451">
            <v>0</v>
          </cell>
          <cell r="G451" t="str">
            <v>1987-04-10</v>
          </cell>
          <cell r="H451">
            <v>3353000</v>
          </cell>
          <cell r="I451">
            <v>2095625</v>
          </cell>
          <cell r="J451">
            <v>0</v>
          </cell>
          <cell r="K451">
            <v>0</v>
          </cell>
          <cell r="L451">
            <v>70000</v>
          </cell>
          <cell r="M451">
            <v>70000</v>
          </cell>
        </row>
        <row r="452">
          <cell r="A452">
            <v>1016</v>
          </cell>
          <cell r="B452" t="str">
            <v>박종태</v>
          </cell>
          <cell r="C452" t="str">
            <v>Administration</v>
          </cell>
          <cell r="D452" t="str">
            <v>Wholesales</v>
          </cell>
          <cell r="E452" t="str">
            <v>부장</v>
          </cell>
          <cell r="F452">
            <v>0</v>
          </cell>
          <cell r="G452" t="str">
            <v>1987-05-18</v>
          </cell>
          <cell r="H452">
            <v>3907000</v>
          </cell>
          <cell r="I452">
            <v>2441875</v>
          </cell>
          <cell r="J452">
            <v>500000</v>
          </cell>
          <cell r="K452">
            <v>0</v>
          </cell>
          <cell r="L452">
            <v>0</v>
          </cell>
          <cell r="M452">
            <v>70000</v>
          </cell>
        </row>
        <row r="453">
          <cell r="A453">
            <v>1029</v>
          </cell>
          <cell r="B453" t="str">
            <v>강성우</v>
          </cell>
          <cell r="C453" t="str">
            <v>Administration</v>
          </cell>
          <cell r="D453" t="str">
            <v>Wholesales</v>
          </cell>
          <cell r="E453" t="str">
            <v>부장</v>
          </cell>
          <cell r="F453">
            <v>0</v>
          </cell>
          <cell r="G453" t="str">
            <v>1988-12-12</v>
          </cell>
          <cell r="H453">
            <v>3475000</v>
          </cell>
          <cell r="I453">
            <v>2171875</v>
          </cell>
          <cell r="J453">
            <v>0</v>
          </cell>
          <cell r="K453">
            <v>0</v>
          </cell>
          <cell r="L453">
            <v>70000</v>
          </cell>
          <cell r="M453">
            <v>70000</v>
          </cell>
        </row>
        <row r="454">
          <cell r="A454">
            <v>1179</v>
          </cell>
          <cell r="B454" t="str">
            <v>박동순</v>
          </cell>
          <cell r="C454" t="str">
            <v>Administration</v>
          </cell>
          <cell r="D454" t="str">
            <v>Wholesales</v>
          </cell>
          <cell r="E454" t="str">
            <v>부장</v>
          </cell>
          <cell r="F454">
            <v>0</v>
          </cell>
          <cell r="G454" t="str">
            <v>1996-01-01</v>
          </cell>
          <cell r="H454">
            <v>3484000</v>
          </cell>
          <cell r="I454">
            <v>2177500</v>
          </cell>
          <cell r="J454">
            <v>0</v>
          </cell>
          <cell r="K454">
            <v>0</v>
          </cell>
          <cell r="L454">
            <v>70000</v>
          </cell>
          <cell r="M454">
            <v>70000</v>
          </cell>
        </row>
        <row r="455">
          <cell r="A455">
            <v>1035</v>
          </cell>
          <cell r="B455" t="str">
            <v>김한준</v>
          </cell>
          <cell r="C455" t="str">
            <v>Administration</v>
          </cell>
          <cell r="D455" t="str">
            <v>Wholesales</v>
          </cell>
          <cell r="E455" t="str">
            <v>차장</v>
          </cell>
          <cell r="F455">
            <v>0</v>
          </cell>
          <cell r="G455" t="str">
            <v>1989-03-27</v>
          </cell>
          <cell r="H455">
            <v>3380000</v>
          </cell>
          <cell r="I455">
            <v>2112500</v>
          </cell>
          <cell r="J455">
            <v>0</v>
          </cell>
          <cell r="K455">
            <v>0</v>
          </cell>
          <cell r="L455">
            <v>70000</v>
          </cell>
          <cell r="M455">
            <v>70000</v>
          </cell>
        </row>
        <row r="456">
          <cell r="A456">
            <v>1086</v>
          </cell>
          <cell r="B456" t="str">
            <v>양세화</v>
          </cell>
          <cell r="C456" t="str">
            <v>Administration</v>
          </cell>
          <cell r="D456" t="str">
            <v>Wholesales</v>
          </cell>
          <cell r="E456" t="str">
            <v>대리</v>
          </cell>
          <cell r="F456">
            <v>4</v>
          </cell>
          <cell r="G456" t="str">
            <v>1991-12-30</v>
          </cell>
          <cell r="H456">
            <v>2198000</v>
          </cell>
          <cell r="I456">
            <v>1373750</v>
          </cell>
          <cell r="J456">
            <v>0</v>
          </cell>
          <cell r="K456">
            <v>0</v>
          </cell>
          <cell r="L456">
            <v>0</v>
          </cell>
          <cell r="M456">
            <v>50000</v>
          </cell>
        </row>
        <row r="457">
          <cell r="A457">
            <v>90000</v>
          </cell>
          <cell r="B457" t="str">
            <v>박정신</v>
          </cell>
          <cell r="C457" t="str">
            <v>Administration</v>
          </cell>
          <cell r="D457" t="str">
            <v>HR Operation</v>
          </cell>
          <cell r="E457" t="str">
            <v>사장</v>
          </cell>
          <cell r="F457">
            <v>0</v>
          </cell>
          <cell r="G457" t="str">
            <v>1993-01-01</v>
          </cell>
          <cell r="H457">
            <v>3888667</v>
          </cell>
          <cell r="I457">
            <v>0</v>
          </cell>
          <cell r="J457">
            <v>0</v>
          </cell>
          <cell r="K457">
            <v>0</v>
          </cell>
          <cell r="L457">
            <v>0</v>
          </cell>
          <cell r="M457">
            <v>0</v>
          </cell>
        </row>
        <row r="458">
          <cell r="A458">
            <v>1583</v>
          </cell>
          <cell r="B458" t="str">
            <v>유삼동</v>
          </cell>
          <cell r="C458" t="str">
            <v>Administration</v>
          </cell>
          <cell r="D458" t="str">
            <v>HR Operation</v>
          </cell>
          <cell r="E458" t="str">
            <v>전무</v>
          </cell>
          <cell r="F458">
            <v>0</v>
          </cell>
          <cell r="G458" t="str">
            <v>2004-10-01</v>
          </cell>
          <cell r="H458">
            <v>13250000</v>
          </cell>
          <cell r="I458">
            <v>0</v>
          </cell>
          <cell r="J458">
            <v>1500000</v>
          </cell>
          <cell r="K458">
            <v>0</v>
          </cell>
          <cell r="L458">
            <v>0</v>
          </cell>
          <cell r="M458">
            <v>0</v>
          </cell>
        </row>
        <row r="459">
          <cell r="A459">
            <v>1058</v>
          </cell>
          <cell r="B459" t="str">
            <v>정대은</v>
          </cell>
          <cell r="C459" t="str">
            <v>Administration</v>
          </cell>
          <cell r="D459" t="str">
            <v>HR Operation</v>
          </cell>
          <cell r="E459" t="str">
            <v>부장</v>
          </cell>
          <cell r="F459">
            <v>0</v>
          </cell>
          <cell r="G459" t="str">
            <v>1990-10-08</v>
          </cell>
          <cell r="H459">
            <v>3672000</v>
          </cell>
          <cell r="I459">
            <v>2295000</v>
          </cell>
          <cell r="J459">
            <v>500000</v>
          </cell>
          <cell r="K459">
            <v>0</v>
          </cell>
          <cell r="L459">
            <v>0</v>
          </cell>
          <cell r="M459">
            <v>70000</v>
          </cell>
        </row>
        <row r="460">
          <cell r="A460">
            <v>1415</v>
          </cell>
          <cell r="B460" t="str">
            <v>박지호</v>
          </cell>
          <cell r="C460" t="str">
            <v>Administration</v>
          </cell>
          <cell r="D460" t="str">
            <v>HR Operation</v>
          </cell>
          <cell r="E460" t="str">
            <v>과장</v>
          </cell>
          <cell r="F460">
            <v>2</v>
          </cell>
          <cell r="G460" t="str">
            <v>2002-10-10</v>
          </cell>
          <cell r="H460">
            <v>2763000</v>
          </cell>
          <cell r="I460">
            <v>1726875</v>
          </cell>
          <cell r="J460">
            <v>0</v>
          </cell>
          <cell r="K460">
            <v>0</v>
          </cell>
          <cell r="L460">
            <v>0</v>
          </cell>
          <cell r="M460">
            <v>70000</v>
          </cell>
        </row>
        <row r="461">
          <cell r="A461">
            <v>1374</v>
          </cell>
          <cell r="B461" t="str">
            <v>조선영</v>
          </cell>
          <cell r="C461" t="str">
            <v>Administration</v>
          </cell>
          <cell r="D461" t="str">
            <v>HR Operation</v>
          </cell>
          <cell r="E461" t="str">
            <v>대리</v>
          </cell>
          <cell r="F461">
            <v>4</v>
          </cell>
          <cell r="G461" t="str">
            <v>2001-08-01</v>
          </cell>
          <cell r="H461">
            <v>2372000</v>
          </cell>
          <cell r="I461">
            <v>1482500</v>
          </cell>
          <cell r="J461">
            <v>0</v>
          </cell>
          <cell r="K461">
            <v>0</v>
          </cell>
          <cell r="L461">
            <v>0</v>
          </cell>
          <cell r="M461">
            <v>70000</v>
          </cell>
        </row>
        <row r="462">
          <cell r="A462">
            <v>1175</v>
          </cell>
          <cell r="B462" t="str">
            <v>김연화</v>
          </cell>
          <cell r="C462" t="str">
            <v>Administration</v>
          </cell>
          <cell r="D462" t="str">
            <v>HR Operation</v>
          </cell>
          <cell r="E462" t="str">
            <v>주임</v>
          </cell>
          <cell r="F462">
            <v>3</v>
          </cell>
          <cell r="G462" t="str">
            <v>1995-12-18</v>
          </cell>
          <cell r="H462">
            <v>1764000</v>
          </cell>
          <cell r="I462">
            <v>1102500</v>
          </cell>
          <cell r="J462">
            <v>0</v>
          </cell>
          <cell r="K462">
            <v>0</v>
          </cell>
          <cell r="L462">
            <v>0</v>
          </cell>
          <cell r="M462">
            <v>0</v>
          </cell>
        </row>
        <row r="463">
          <cell r="A463">
            <v>1129</v>
          </cell>
          <cell r="B463" t="str">
            <v>서영희</v>
          </cell>
          <cell r="C463" t="str">
            <v>Administration</v>
          </cell>
          <cell r="D463" t="str">
            <v>Compensation&amp;Benefit</v>
          </cell>
          <cell r="E463" t="str">
            <v>차장</v>
          </cell>
          <cell r="F463">
            <v>3</v>
          </cell>
          <cell r="G463" t="str">
            <v>1993-06-01</v>
          </cell>
          <cell r="H463">
            <v>2933000</v>
          </cell>
          <cell r="I463">
            <v>1833125</v>
          </cell>
          <cell r="J463">
            <v>500000</v>
          </cell>
          <cell r="K463">
            <v>0</v>
          </cell>
          <cell r="L463">
            <v>0</v>
          </cell>
          <cell r="M463">
            <v>70000</v>
          </cell>
        </row>
        <row r="464">
          <cell r="A464">
            <v>1571</v>
          </cell>
          <cell r="B464" t="str">
            <v>권보경</v>
          </cell>
          <cell r="C464" t="str">
            <v>Administration</v>
          </cell>
          <cell r="D464" t="str">
            <v>Compensation&amp;Benefit</v>
          </cell>
          <cell r="E464" t="str">
            <v>주임</v>
          </cell>
          <cell r="F464">
            <v>6</v>
          </cell>
          <cell r="G464" t="str">
            <v>2004-06-16</v>
          </cell>
          <cell r="H464">
            <v>1790000</v>
          </cell>
          <cell r="I464">
            <v>1118750</v>
          </cell>
          <cell r="J464">
            <v>0</v>
          </cell>
          <cell r="K464">
            <v>0</v>
          </cell>
          <cell r="L464">
            <v>0</v>
          </cell>
          <cell r="M464">
            <v>0</v>
          </cell>
        </row>
        <row r="465">
          <cell r="A465">
            <v>1183</v>
          </cell>
          <cell r="B465" t="str">
            <v>안상용</v>
          </cell>
          <cell r="C465" t="str">
            <v>Administration</v>
          </cell>
          <cell r="D465" t="str">
            <v>GA</v>
          </cell>
          <cell r="E465" t="str">
            <v>차장</v>
          </cell>
          <cell r="F465">
            <v>0</v>
          </cell>
          <cell r="G465" t="str">
            <v>1996-03-18</v>
          </cell>
          <cell r="H465">
            <v>3188000</v>
          </cell>
          <cell r="I465">
            <v>1992500</v>
          </cell>
          <cell r="J465">
            <v>500000</v>
          </cell>
          <cell r="K465">
            <v>0</v>
          </cell>
          <cell r="L465">
            <v>0</v>
          </cell>
          <cell r="M465">
            <v>50000</v>
          </cell>
        </row>
        <row r="466">
          <cell r="A466">
            <v>1405</v>
          </cell>
          <cell r="B466" t="str">
            <v>정윤성</v>
          </cell>
          <cell r="C466" t="str">
            <v>Administration</v>
          </cell>
          <cell r="D466" t="str">
            <v>GA</v>
          </cell>
          <cell r="E466" t="str">
            <v>주임</v>
          </cell>
          <cell r="F466">
            <v>1</v>
          </cell>
          <cell r="G466" t="str">
            <v>2001-02-01</v>
          </cell>
          <cell r="H466">
            <v>2108000</v>
          </cell>
          <cell r="I466">
            <v>1317500</v>
          </cell>
          <cell r="J466">
            <v>0</v>
          </cell>
          <cell r="K466">
            <v>0</v>
          </cell>
          <cell r="L466">
            <v>0</v>
          </cell>
          <cell r="M466">
            <v>30000</v>
          </cell>
        </row>
        <row r="467">
          <cell r="A467">
            <v>1574</v>
          </cell>
          <cell r="B467" t="str">
            <v>엄정하</v>
          </cell>
          <cell r="C467" t="str">
            <v>Administration</v>
          </cell>
          <cell r="D467" t="str">
            <v>GA</v>
          </cell>
          <cell r="E467" t="str">
            <v>4급(여)</v>
          </cell>
          <cell r="F467">
            <v>0</v>
          </cell>
          <cell r="G467" t="str">
            <v>2004-01-05</v>
          </cell>
          <cell r="H467">
            <v>1662000</v>
          </cell>
          <cell r="I467">
            <v>1038750</v>
          </cell>
          <cell r="J467">
            <v>0</v>
          </cell>
          <cell r="K467">
            <v>0</v>
          </cell>
          <cell r="L467">
            <v>0</v>
          </cell>
          <cell r="M467">
            <v>0</v>
          </cell>
        </row>
        <row r="468">
          <cell r="A468">
            <v>1261</v>
          </cell>
          <cell r="B468" t="str">
            <v>장정녀</v>
          </cell>
          <cell r="C468" t="str">
            <v>Administration</v>
          </cell>
          <cell r="D468" t="str">
            <v>GA</v>
          </cell>
          <cell r="E468" t="str">
            <v>5급(여)</v>
          </cell>
          <cell r="F468">
            <v>13</v>
          </cell>
          <cell r="G468" t="str">
            <v>2000-01-01</v>
          </cell>
          <cell r="H468">
            <v>1527000</v>
          </cell>
          <cell r="I468">
            <v>954375</v>
          </cell>
          <cell r="J468">
            <v>0</v>
          </cell>
          <cell r="K468">
            <v>0</v>
          </cell>
          <cell r="L468">
            <v>0</v>
          </cell>
          <cell r="M468">
            <v>20000</v>
          </cell>
        </row>
        <row r="469">
          <cell r="A469">
            <v>9048</v>
          </cell>
          <cell r="B469" t="str">
            <v>양지경</v>
          </cell>
          <cell r="C469" t="str">
            <v>Legal</v>
          </cell>
          <cell r="D469" t="str">
            <v>Legal</v>
          </cell>
          <cell r="E469" t="str">
            <v>주임</v>
          </cell>
          <cell r="F469">
            <v>3</v>
          </cell>
          <cell r="G469" t="str">
            <v>2005-03-28</v>
          </cell>
          <cell r="H469">
            <v>2108000</v>
          </cell>
          <cell r="I469">
            <v>1317500</v>
          </cell>
          <cell r="J469">
            <v>0</v>
          </cell>
          <cell r="K469">
            <v>0</v>
          </cell>
          <cell r="L469">
            <v>0</v>
          </cell>
          <cell r="M469">
            <v>0</v>
          </cell>
        </row>
        <row r="470">
          <cell r="A470">
            <v>1594</v>
          </cell>
          <cell r="B470" t="str">
            <v>연태준</v>
          </cell>
          <cell r="C470" t="str">
            <v>Legal</v>
          </cell>
          <cell r="D470" t="str">
            <v>Legal</v>
          </cell>
          <cell r="E470" t="str">
            <v>상무</v>
          </cell>
          <cell r="F470">
            <v>0</v>
          </cell>
          <cell r="G470" t="str">
            <v>2005-04-01</v>
          </cell>
          <cell r="H470">
            <v>14000000</v>
          </cell>
          <cell r="I470">
            <v>0</v>
          </cell>
          <cell r="J470">
            <v>1500000</v>
          </cell>
          <cell r="K470">
            <v>0</v>
          </cell>
          <cell r="L470">
            <v>0</v>
          </cell>
          <cell r="M470">
            <v>0</v>
          </cell>
        </row>
        <row r="471">
          <cell r="A471">
            <v>5060</v>
          </cell>
          <cell r="B471" t="str">
            <v>배영철</v>
          </cell>
          <cell r="C471" t="str">
            <v>GMS</v>
          </cell>
          <cell r="D471" t="str">
            <v>관리부</v>
          </cell>
          <cell r="E471" t="str">
            <v>부사장</v>
          </cell>
          <cell r="F471">
            <v>0</v>
          </cell>
          <cell r="G471" t="str">
            <v>1997-01-01</v>
          </cell>
          <cell r="H471">
            <v>12162166</v>
          </cell>
          <cell r="I471">
            <v>0</v>
          </cell>
          <cell r="J471">
            <v>1500000</v>
          </cell>
          <cell r="K471">
            <v>0</v>
          </cell>
          <cell r="L471">
            <v>0</v>
          </cell>
          <cell r="M471">
            <v>0</v>
          </cell>
        </row>
        <row r="472">
          <cell r="A472">
            <v>5042</v>
          </cell>
          <cell r="B472" t="str">
            <v>김원균</v>
          </cell>
          <cell r="C472" t="str">
            <v>GMS</v>
          </cell>
          <cell r="D472" t="str">
            <v>관리부</v>
          </cell>
          <cell r="E472" t="str">
            <v>차장</v>
          </cell>
          <cell r="F472">
            <v>0</v>
          </cell>
          <cell r="G472" t="str">
            <v>1992-09-21</v>
          </cell>
          <cell r="H472">
            <v>3001000</v>
          </cell>
          <cell r="I472">
            <v>1875625</v>
          </cell>
          <cell r="J472">
            <v>500000</v>
          </cell>
          <cell r="K472">
            <v>0</v>
          </cell>
          <cell r="L472">
            <v>0</v>
          </cell>
          <cell r="M472">
            <v>90000</v>
          </cell>
        </row>
        <row r="473">
          <cell r="A473">
            <v>5074</v>
          </cell>
          <cell r="B473" t="str">
            <v>황석권</v>
          </cell>
          <cell r="C473" t="str">
            <v>GMS</v>
          </cell>
          <cell r="D473" t="str">
            <v>관리부</v>
          </cell>
          <cell r="E473" t="str">
            <v>주임</v>
          </cell>
          <cell r="F473">
            <v>3</v>
          </cell>
          <cell r="G473" t="str">
            <v>2001-11-05</v>
          </cell>
          <cell r="H473">
            <v>2050000</v>
          </cell>
          <cell r="I473">
            <v>1281250</v>
          </cell>
          <cell r="J473">
            <v>0</v>
          </cell>
          <cell r="K473">
            <v>0</v>
          </cell>
          <cell r="L473">
            <v>0</v>
          </cell>
          <cell r="M473">
            <v>30000</v>
          </cell>
        </row>
        <row r="474">
          <cell r="A474">
            <v>5096</v>
          </cell>
          <cell r="B474" t="str">
            <v>박순재</v>
          </cell>
          <cell r="C474" t="str">
            <v>GMS</v>
          </cell>
          <cell r="D474" t="str">
            <v>관리부</v>
          </cell>
          <cell r="E474" t="str">
            <v>4급(여)</v>
          </cell>
          <cell r="F474">
            <v>0</v>
          </cell>
          <cell r="G474" t="str">
            <v>2004-10-18</v>
          </cell>
          <cell r="H474">
            <v>1712000</v>
          </cell>
          <cell r="I474">
            <v>1070000</v>
          </cell>
          <cell r="J474">
            <v>0</v>
          </cell>
          <cell r="K474">
            <v>0</v>
          </cell>
          <cell r="L474">
            <v>0</v>
          </cell>
          <cell r="M474">
            <v>0</v>
          </cell>
        </row>
        <row r="475">
          <cell r="A475">
            <v>5010</v>
          </cell>
          <cell r="B475" t="str">
            <v>신영칠</v>
          </cell>
          <cell r="C475" t="str">
            <v>GMS</v>
          </cell>
          <cell r="D475" t="str">
            <v>생산팀(직접)</v>
          </cell>
          <cell r="E475" t="str">
            <v>부장</v>
          </cell>
          <cell r="F475">
            <v>0</v>
          </cell>
          <cell r="G475" t="str">
            <v>1988-01-04</v>
          </cell>
          <cell r="H475">
            <v>3669000</v>
          </cell>
          <cell r="I475">
            <v>2293125</v>
          </cell>
          <cell r="J475">
            <v>500000</v>
          </cell>
          <cell r="K475">
            <v>0</v>
          </cell>
          <cell r="L475">
            <v>0</v>
          </cell>
          <cell r="M475">
            <v>70000</v>
          </cell>
        </row>
        <row r="476">
          <cell r="A476">
            <v>5006</v>
          </cell>
          <cell r="B476" t="str">
            <v>김래경</v>
          </cell>
          <cell r="C476" t="str">
            <v>GMS</v>
          </cell>
          <cell r="D476" t="str">
            <v>생산팀(직접)</v>
          </cell>
          <cell r="E476" t="str">
            <v>과장</v>
          </cell>
          <cell r="F476">
            <v>4</v>
          </cell>
          <cell r="G476" t="str">
            <v>1986-11-14</v>
          </cell>
          <cell r="H476">
            <v>2763000</v>
          </cell>
          <cell r="I476">
            <v>1726875</v>
          </cell>
          <cell r="J476">
            <v>250000</v>
          </cell>
          <cell r="K476">
            <v>0</v>
          </cell>
          <cell r="L476">
            <v>0</v>
          </cell>
          <cell r="M476">
            <v>50000</v>
          </cell>
        </row>
        <row r="477">
          <cell r="A477">
            <v>5035</v>
          </cell>
          <cell r="B477" t="str">
            <v>손동명</v>
          </cell>
          <cell r="C477" t="str">
            <v>GMS</v>
          </cell>
          <cell r="D477" t="str">
            <v>생산팀(직접)</v>
          </cell>
          <cell r="E477" t="str">
            <v>과장</v>
          </cell>
          <cell r="F477">
            <v>4</v>
          </cell>
          <cell r="G477" t="str">
            <v>1992-03-02</v>
          </cell>
          <cell r="H477">
            <v>2763000</v>
          </cell>
          <cell r="I477">
            <v>1726875</v>
          </cell>
          <cell r="J477">
            <v>250000</v>
          </cell>
          <cell r="K477">
            <v>0</v>
          </cell>
          <cell r="L477">
            <v>0</v>
          </cell>
          <cell r="M477">
            <v>90000</v>
          </cell>
        </row>
        <row r="478">
          <cell r="A478">
            <v>5051</v>
          </cell>
          <cell r="B478" t="str">
            <v>김진태</v>
          </cell>
          <cell r="C478" t="str">
            <v>GMS</v>
          </cell>
          <cell r="D478" t="str">
            <v>생산팀(직접)</v>
          </cell>
          <cell r="E478" t="str">
            <v>과장</v>
          </cell>
          <cell r="F478">
            <v>1</v>
          </cell>
          <cell r="G478" t="str">
            <v>1993-11-15</v>
          </cell>
          <cell r="H478">
            <v>2434000</v>
          </cell>
          <cell r="I478">
            <v>1521250</v>
          </cell>
          <cell r="J478">
            <v>0</v>
          </cell>
          <cell r="K478">
            <v>10000</v>
          </cell>
          <cell r="L478">
            <v>0</v>
          </cell>
          <cell r="M478">
            <v>70000</v>
          </cell>
        </row>
        <row r="479">
          <cell r="A479">
            <v>5064</v>
          </cell>
          <cell r="B479" t="str">
            <v>장창우</v>
          </cell>
          <cell r="C479" t="str">
            <v>GMS</v>
          </cell>
          <cell r="D479" t="str">
            <v>생산팀(직접)</v>
          </cell>
          <cell r="E479" t="str">
            <v>주임</v>
          </cell>
          <cell r="F479">
            <v>1</v>
          </cell>
          <cell r="G479" t="str">
            <v>2000-01-01</v>
          </cell>
          <cell r="H479">
            <v>2050000</v>
          </cell>
          <cell r="I479">
            <v>1281250</v>
          </cell>
          <cell r="J479">
            <v>0</v>
          </cell>
          <cell r="K479">
            <v>0</v>
          </cell>
          <cell r="L479">
            <v>0</v>
          </cell>
          <cell r="M479">
            <v>30000</v>
          </cell>
        </row>
        <row r="480">
          <cell r="A480">
            <v>5095</v>
          </cell>
          <cell r="B480" t="str">
            <v>김은진</v>
          </cell>
          <cell r="C480" t="str">
            <v>GMS</v>
          </cell>
          <cell r="D480" t="str">
            <v>생산팀(직접)</v>
          </cell>
          <cell r="E480" t="str">
            <v>주임</v>
          </cell>
          <cell r="F480">
            <v>6</v>
          </cell>
          <cell r="G480" t="str">
            <v>2004-08-16</v>
          </cell>
          <cell r="H480">
            <v>1790000</v>
          </cell>
          <cell r="I480">
            <v>1118750</v>
          </cell>
          <cell r="J480">
            <v>0</v>
          </cell>
          <cell r="K480">
            <v>70000</v>
          </cell>
          <cell r="L480">
            <v>0</v>
          </cell>
          <cell r="M480">
            <v>0</v>
          </cell>
        </row>
        <row r="481">
          <cell r="A481">
            <v>5077</v>
          </cell>
          <cell r="B481" t="str">
            <v>김민수</v>
          </cell>
          <cell r="C481" t="str">
            <v>GMS</v>
          </cell>
          <cell r="D481" t="str">
            <v>생산팀(직접)</v>
          </cell>
          <cell r="E481" t="str">
            <v>5급(남)</v>
          </cell>
          <cell r="F481">
            <v>7</v>
          </cell>
          <cell r="G481" t="str">
            <v>2001-12-19</v>
          </cell>
          <cell r="H481">
            <v>1662000</v>
          </cell>
          <cell r="I481">
            <v>1038750</v>
          </cell>
          <cell r="J481">
            <v>0</v>
          </cell>
          <cell r="K481">
            <v>10000</v>
          </cell>
          <cell r="L481">
            <v>0</v>
          </cell>
          <cell r="M481">
            <v>0</v>
          </cell>
        </row>
        <row r="482">
          <cell r="A482">
            <v>5078</v>
          </cell>
          <cell r="B482" t="str">
            <v>이충기</v>
          </cell>
          <cell r="C482" t="str">
            <v>GMS</v>
          </cell>
          <cell r="D482" t="str">
            <v>생산팀(직접)</v>
          </cell>
          <cell r="E482" t="str">
            <v>5급(남)</v>
          </cell>
          <cell r="F482">
            <v>7</v>
          </cell>
          <cell r="G482" t="str">
            <v>2001-12-19</v>
          </cell>
          <cell r="H482">
            <v>1662000</v>
          </cell>
          <cell r="I482">
            <v>1038750</v>
          </cell>
          <cell r="J482">
            <v>0</v>
          </cell>
          <cell r="K482">
            <v>10000</v>
          </cell>
          <cell r="L482">
            <v>0</v>
          </cell>
          <cell r="M482">
            <v>0</v>
          </cell>
        </row>
        <row r="483">
          <cell r="A483">
            <v>5086</v>
          </cell>
          <cell r="B483" t="str">
            <v>김현섭</v>
          </cell>
          <cell r="C483" t="str">
            <v>GMS</v>
          </cell>
          <cell r="D483" t="str">
            <v>생산팀(직접)</v>
          </cell>
          <cell r="E483" t="str">
            <v>5급(남)</v>
          </cell>
          <cell r="F483">
            <v>5</v>
          </cell>
          <cell r="G483" t="str">
            <v>2003-01-14</v>
          </cell>
          <cell r="H483">
            <v>1610000</v>
          </cell>
          <cell r="I483">
            <v>1006250</v>
          </cell>
          <cell r="J483">
            <v>0</v>
          </cell>
          <cell r="K483">
            <v>10000</v>
          </cell>
          <cell r="L483">
            <v>0</v>
          </cell>
          <cell r="M483">
            <v>0</v>
          </cell>
        </row>
        <row r="484">
          <cell r="A484">
            <v>9028</v>
          </cell>
          <cell r="B484" t="str">
            <v>박보형</v>
          </cell>
          <cell r="C484" t="str">
            <v>GMS</v>
          </cell>
          <cell r="D484" t="str">
            <v>생산팀(직접)</v>
          </cell>
          <cell r="E484" t="str">
            <v>Temp</v>
          </cell>
          <cell r="F484">
            <v>0</v>
          </cell>
          <cell r="G484" t="str">
            <v>2004-08-16</v>
          </cell>
          <cell r="H484">
            <v>700000</v>
          </cell>
          <cell r="I484">
            <v>0</v>
          </cell>
          <cell r="J484">
            <v>0</v>
          </cell>
          <cell r="K484">
            <v>0</v>
          </cell>
          <cell r="L484">
            <v>0</v>
          </cell>
          <cell r="M484">
            <v>0</v>
          </cell>
        </row>
        <row r="485">
          <cell r="A485">
            <v>9029</v>
          </cell>
          <cell r="B485" t="str">
            <v>손보경</v>
          </cell>
          <cell r="C485" t="str">
            <v>GMS</v>
          </cell>
          <cell r="D485" t="str">
            <v>생산팀(직접)</v>
          </cell>
          <cell r="E485" t="str">
            <v>Temp</v>
          </cell>
          <cell r="F485">
            <v>0</v>
          </cell>
          <cell r="G485" t="str">
            <v>2004-08-16</v>
          </cell>
          <cell r="H485">
            <v>1000000</v>
          </cell>
          <cell r="I485">
            <v>0</v>
          </cell>
          <cell r="J485">
            <v>0</v>
          </cell>
          <cell r="K485">
            <v>0</v>
          </cell>
          <cell r="L485">
            <v>0</v>
          </cell>
          <cell r="M485">
            <v>0</v>
          </cell>
        </row>
        <row r="486">
          <cell r="A486">
            <v>9039</v>
          </cell>
          <cell r="B486" t="str">
            <v>김선임</v>
          </cell>
          <cell r="C486" t="str">
            <v>GMS</v>
          </cell>
          <cell r="D486" t="str">
            <v>생산팀(직접)</v>
          </cell>
          <cell r="E486" t="str">
            <v>Temp</v>
          </cell>
          <cell r="F486">
            <v>0</v>
          </cell>
          <cell r="G486" t="str">
            <v>2004-09-06</v>
          </cell>
          <cell r="H486">
            <v>700000</v>
          </cell>
          <cell r="I486">
            <v>0</v>
          </cell>
          <cell r="J486">
            <v>0</v>
          </cell>
          <cell r="K486">
            <v>0</v>
          </cell>
          <cell r="L486">
            <v>0</v>
          </cell>
          <cell r="M486">
            <v>0</v>
          </cell>
        </row>
        <row r="487">
          <cell r="A487">
            <v>9043</v>
          </cell>
          <cell r="B487" t="str">
            <v>김경숙</v>
          </cell>
          <cell r="C487" t="str">
            <v>GMS</v>
          </cell>
          <cell r="D487" t="str">
            <v>생산팀(직접)</v>
          </cell>
          <cell r="E487" t="str">
            <v>Temp</v>
          </cell>
          <cell r="F487">
            <v>0</v>
          </cell>
          <cell r="G487" t="str">
            <v>2004-09-15</v>
          </cell>
          <cell r="H487">
            <v>700000</v>
          </cell>
          <cell r="I487">
            <v>700000</v>
          </cell>
          <cell r="J487">
            <v>0</v>
          </cell>
          <cell r="K487">
            <v>0</v>
          </cell>
          <cell r="L487">
            <v>0</v>
          </cell>
          <cell r="M487">
            <v>0</v>
          </cell>
        </row>
        <row r="488">
          <cell r="A488">
            <v>5004</v>
          </cell>
          <cell r="B488" t="str">
            <v>한은택</v>
          </cell>
          <cell r="C488" t="str">
            <v>GMS</v>
          </cell>
          <cell r="D488" t="str">
            <v>생산팀(간접)</v>
          </cell>
          <cell r="E488" t="str">
            <v>부장</v>
          </cell>
          <cell r="F488">
            <v>0</v>
          </cell>
          <cell r="G488" t="str">
            <v>1986-04-01</v>
          </cell>
          <cell r="H488">
            <v>4323000</v>
          </cell>
          <cell r="I488">
            <v>2701875</v>
          </cell>
          <cell r="J488">
            <v>700000</v>
          </cell>
          <cell r="K488">
            <v>0</v>
          </cell>
          <cell r="L488">
            <v>0</v>
          </cell>
          <cell r="M488">
            <v>70000</v>
          </cell>
        </row>
        <row r="489">
          <cell r="A489">
            <v>5016</v>
          </cell>
          <cell r="B489" t="str">
            <v>이동훈</v>
          </cell>
          <cell r="C489" t="str">
            <v>GMS</v>
          </cell>
          <cell r="D489" t="str">
            <v>품질보증부</v>
          </cell>
          <cell r="E489" t="str">
            <v>부장</v>
          </cell>
          <cell r="F489">
            <v>0</v>
          </cell>
          <cell r="G489" t="str">
            <v>1989-01-04</v>
          </cell>
          <cell r="H489">
            <v>3641000</v>
          </cell>
          <cell r="I489">
            <v>2275625</v>
          </cell>
          <cell r="J489">
            <v>700000</v>
          </cell>
          <cell r="K489">
            <v>0</v>
          </cell>
          <cell r="L489">
            <v>0</v>
          </cell>
          <cell r="M489">
            <v>90000</v>
          </cell>
        </row>
        <row r="490">
          <cell r="A490">
            <v>5027</v>
          </cell>
          <cell r="B490" t="str">
            <v>황양구</v>
          </cell>
          <cell r="C490" t="str">
            <v>GMS</v>
          </cell>
          <cell r="D490" t="str">
            <v>품질보증부</v>
          </cell>
          <cell r="E490" t="str">
            <v>차장</v>
          </cell>
          <cell r="F490">
            <v>0</v>
          </cell>
          <cell r="G490" t="str">
            <v>1991-10-01</v>
          </cell>
          <cell r="H490">
            <v>3147000</v>
          </cell>
          <cell r="I490">
            <v>1966875</v>
          </cell>
          <cell r="J490">
            <v>500000</v>
          </cell>
          <cell r="K490">
            <v>0</v>
          </cell>
          <cell r="L490">
            <v>0</v>
          </cell>
          <cell r="M490">
            <v>50000</v>
          </cell>
        </row>
        <row r="491">
          <cell r="A491">
            <v>5085</v>
          </cell>
          <cell r="B491" t="str">
            <v>이재욱</v>
          </cell>
          <cell r="C491" t="str">
            <v>GMS</v>
          </cell>
          <cell r="D491" t="str">
            <v>품질보증부</v>
          </cell>
          <cell r="E491" t="str">
            <v>과장</v>
          </cell>
          <cell r="F491">
            <v>2</v>
          </cell>
          <cell r="G491" t="str">
            <v>2002-09-02</v>
          </cell>
          <cell r="H491">
            <v>2763000</v>
          </cell>
          <cell r="I491">
            <v>1726875</v>
          </cell>
          <cell r="J491">
            <v>250000</v>
          </cell>
          <cell r="K491">
            <v>70000</v>
          </cell>
          <cell r="L491">
            <v>0</v>
          </cell>
          <cell r="M491">
            <v>50000</v>
          </cell>
        </row>
        <row r="492">
          <cell r="A492">
            <v>5087</v>
          </cell>
          <cell r="B492" t="str">
            <v>윤항규</v>
          </cell>
          <cell r="C492" t="str">
            <v>GMS</v>
          </cell>
          <cell r="D492" t="str">
            <v>품질보증부</v>
          </cell>
          <cell r="E492" t="str">
            <v>주임</v>
          </cell>
          <cell r="F492">
            <v>8</v>
          </cell>
          <cell r="G492" t="str">
            <v>2003-01-27</v>
          </cell>
          <cell r="H492">
            <v>1788000</v>
          </cell>
          <cell r="I492">
            <v>1117500</v>
          </cell>
          <cell r="J492">
            <v>0</v>
          </cell>
          <cell r="K492">
            <v>0</v>
          </cell>
          <cell r="L492">
            <v>0</v>
          </cell>
          <cell r="M492">
            <v>0</v>
          </cell>
        </row>
        <row r="493">
          <cell r="A493">
            <v>5092</v>
          </cell>
          <cell r="B493" t="str">
            <v>오경은</v>
          </cell>
          <cell r="C493" t="str">
            <v>GMS</v>
          </cell>
          <cell r="D493" t="str">
            <v>품질보증부</v>
          </cell>
          <cell r="E493" t="str">
            <v>주임</v>
          </cell>
          <cell r="F493">
            <v>5</v>
          </cell>
          <cell r="G493" t="str">
            <v>2003-08-11</v>
          </cell>
          <cell r="H493">
            <v>2050000</v>
          </cell>
          <cell r="I493">
            <v>1281250</v>
          </cell>
          <cell r="J493">
            <v>0</v>
          </cell>
          <cell r="K493">
            <v>0</v>
          </cell>
          <cell r="L493">
            <v>0</v>
          </cell>
          <cell r="M493">
            <v>50000</v>
          </cell>
        </row>
        <row r="494">
          <cell r="A494">
            <v>5073</v>
          </cell>
          <cell r="B494" t="str">
            <v>이미애</v>
          </cell>
          <cell r="C494" t="str">
            <v>GMS</v>
          </cell>
          <cell r="D494" t="str">
            <v>품질보증부</v>
          </cell>
          <cell r="E494" t="str">
            <v>4급(여)</v>
          </cell>
          <cell r="F494">
            <v>8</v>
          </cell>
          <cell r="G494" t="str">
            <v>2001-11-01</v>
          </cell>
          <cell r="H494">
            <v>1662000</v>
          </cell>
          <cell r="I494">
            <v>1038750</v>
          </cell>
          <cell r="J494">
            <v>0</v>
          </cell>
          <cell r="K494">
            <v>0</v>
          </cell>
          <cell r="L494">
            <v>0</v>
          </cell>
          <cell r="M494">
            <v>0</v>
          </cell>
        </row>
        <row r="495">
          <cell r="A495">
            <v>5088</v>
          </cell>
          <cell r="B495" t="str">
            <v>김태숙</v>
          </cell>
          <cell r="C495" t="str">
            <v>GMS</v>
          </cell>
          <cell r="D495" t="str">
            <v>품질보증부</v>
          </cell>
          <cell r="E495" t="str">
            <v>4급(여)</v>
          </cell>
          <cell r="F495">
            <v>1</v>
          </cell>
          <cell r="G495" t="str">
            <v>2003-03-03</v>
          </cell>
          <cell r="H495">
            <v>1738000</v>
          </cell>
          <cell r="I495">
            <v>1086250</v>
          </cell>
          <cell r="J495">
            <v>0</v>
          </cell>
          <cell r="K495">
            <v>0</v>
          </cell>
          <cell r="L495">
            <v>0</v>
          </cell>
          <cell r="M495">
            <v>30000</v>
          </cell>
        </row>
        <row r="496">
          <cell r="A496">
            <v>5098</v>
          </cell>
          <cell r="B496" t="str">
            <v>하진희</v>
          </cell>
          <cell r="C496" t="str">
            <v>GMS</v>
          </cell>
          <cell r="D496" t="str">
            <v>품질보증부</v>
          </cell>
          <cell r="E496" t="str">
            <v>4급(여)</v>
          </cell>
          <cell r="F496">
            <v>1</v>
          </cell>
          <cell r="G496" t="str">
            <v>2005-01-03</v>
          </cell>
          <cell r="H496">
            <v>1662000</v>
          </cell>
          <cell r="I496">
            <v>1038750</v>
          </cell>
          <cell r="J496">
            <v>0</v>
          </cell>
          <cell r="K496">
            <v>0</v>
          </cell>
          <cell r="L496">
            <v>0</v>
          </cell>
          <cell r="M496">
            <v>0</v>
          </cell>
        </row>
        <row r="497">
          <cell r="A497">
            <v>9034</v>
          </cell>
          <cell r="B497" t="str">
            <v>문아람</v>
          </cell>
          <cell r="C497" t="str">
            <v>GMS</v>
          </cell>
          <cell r="D497" t="str">
            <v>품질보증부</v>
          </cell>
          <cell r="E497" t="str">
            <v>Temp</v>
          </cell>
          <cell r="F497">
            <v>0</v>
          </cell>
          <cell r="G497" t="str">
            <v>2004-08-23</v>
          </cell>
          <cell r="H497">
            <v>1000000</v>
          </cell>
          <cell r="I497">
            <v>0</v>
          </cell>
          <cell r="J497">
            <v>0</v>
          </cell>
          <cell r="K497">
            <v>0</v>
          </cell>
          <cell r="L497">
            <v>0</v>
          </cell>
          <cell r="M497">
            <v>0</v>
          </cell>
        </row>
        <row r="498">
          <cell r="A498">
            <v>9042</v>
          </cell>
          <cell r="B498" t="str">
            <v>여남미</v>
          </cell>
          <cell r="C498" t="str">
            <v>GMS</v>
          </cell>
          <cell r="D498" t="str">
            <v>품질보증부</v>
          </cell>
          <cell r="E498" t="str">
            <v>Temp</v>
          </cell>
          <cell r="F498">
            <v>0</v>
          </cell>
          <cell r="G498" t="str">
            <v>2004-09-15</v>
          </cell>
          <cell r="H498">
            <v>1000000</v>
          </cell>
          <cell r="I498">
            <v>1000000</v>
          </cell>
          <cell r="J498">
            <v>0</v>
          </cell>
          <cell r="K498">
            <v>0</v>
          </cell>
          <cell r="L498">
            <v>0</v>
          </cell>
          <cell r="M498">
            <v>0</v>
          </cell>
        </row>
        <row r="499">
          <cell r="A499">
            <v>5007</v>
          </cell>
          <cell r="B499" t="str">
            <v>정중용</v>
          </cell>
          <cell r="C499" t="str">
            <v>GMS</v>
          </cell>
          <cell r="D499" t="str">
            <v>Logistics</v>
          </cell>
          <cell r="E499" t="str">
            <v>부장</v>
          </cell>
          <cell r="F499">
            <v>0</v>
          </cell>
          <cell r="G499" t="str">
            <v>1987-01-05</v>
          </cell>
          <cell r="H499">
            <v>3786000</v>
          </cell>
          <cell r="I499">
            <v>2366250</v>
          </cell>
          <cell r="J499">
            <v>500000</v>
          </cell>
          <cell r="K499">
            <v>0</v>
          </cell>
          <cell r="L499">
            <v>0</v>
          </cell>
          <cell r="M499">
            <v>90000</v>
          </cell>
        </row>
        <row r="500">
          <cell r="A500">
            <v>5023</v>
          </cell>
          <cell r="B500" t="str">
            <v>조봉훈</v>
          </cell>
          <cell r="C500" t="str">
            <v>GMS</v>
          </cell>
          <cell r="D500" t="str">
            <v>Logistics</v>
          </cell>
          <cell r="E500" t="str">
            <v>과장</v>
          </cell>
          <cell r="F500">
            <v>1</v>
          </cell>
          <cell r="G500" t="str">
            <v>1991-03-18</v>
          </cell>
          <cell r="H500">
            <v>2830000</v>
          </cell>
          <cell r="I500">
            <v>1768750</v>
          </cell>
          <cell r="J500">
            <v>0</v>
          </cell>
          <cell r="K500">
            <v>0</v>
          </cell>
          <cell r="L500">
            <v>0</v>
          </cell>
          <cell r="M500">
            <v>50000</v>
          </cell>
        </row>
        <row r="501">
          <cell r="A501">
            <v>5034</v>
          </cell>
          <cell r="B501" t="str">
            <v>백종일</v>
          </cell>
          <cell r="C501" t="str">
            <v>GMS</v>
          </cell>
          <cell r="D501" t="str">
            <v>Logistics</v>
          </cell>
          <cell r="E501" t="str">
            <v>과장</v>
          </cell>
          <cell r="F501">
            <v>1</v>
          </cell>
          <cell r="G501" t="str">
            <v>1992-02-25</v>
          </cell>
          <cell r="H501">
            <v>2434000</v>
          </cell>
          <cell r="I501">
            <v>1521250</v>
          </cell>
          <cell r="J501">
            <v>0</v>
          </cell>
          <cell r="K501">
            <v>0</v>
          </cell>
          <cell r="L501">
            <v>0</v>
          </cell>
          <cell r="M501">
            <v>90000</v>
          </cell>
        </row>
        <row r="502">
          <cell r="A502">
            <v>5091</v>
          </cell>
          <cell r="B502" t="str">
            <v>김종학</v>
          </cell>
          <cell r="C502" t="str">
            <v>GMS</v>
          </cell>
          <cell r="D502" t="str">
            <v>Logistics</v>
          </cell>
          <cell r="E502" t="str">
            <v>5급(남)</v>
          </cell>
          <cell r="F502">
            <v>1</v>
          </cell>
          <cell r="G502" t="str">
            <v>2003-04-01</v>
          </cell>
          <cell r="H502">
            <v>1464000</v>
          </cell>
          <cell r="I502">
            <v>915000</v>
          </cell>
          <cell r="J502">
            <v>0</v>
          </cell>
          <cell r="K502">
            <v>70000</v>
          </cell>
          <cell r="L502">
            <v>0</v>
          </cell>
          <cell r="M502">
            <v>0</v>
          </cell>
        </row>
        <row r="503">
          <cell r="A503">
            <v>5099</v>
          </cell>
          <cell r="B503" t="str">
            <v>심은향</v>
          </cell>
          <cell r="C503" t="str">
            <v>GMS</v>
          </cell>
          <cell r="D503" t="str">
            <v>Logistics</v>
          </cell>
          <cell r="E503" t="str">
            <v>Temp</v>
          </cell>
          <cell r="F503">
            <v>0</v>
          </cell>
          <cell r="G503" t="str">
            <v>2005-05-13</v>
          </cell>
          <cell r="H503">
            <v>1400000</v>
          </cell>
          <cell r="I503">
            <v>700000</v>
          </cell>
          <cell r="J503">
            <v>0</v>
          </cell>
          <cell r="K503">
            <v>0</v>
          </cell>
          <cell r="L503">
            <v>0</v>
          </cell>
          <cell r="M503">
            <v>0</v>
          </cell>
        </row>
        <row r="504">
          <cell r="A504">
            <v>9033</v>
          </cell>
          <cell r="B504" t="str">
            <v>허위향</v>
          </cell>
          <cell r="C504" t="str">
            <v>GMS</v>
          </cell>
          <cell r="D504" t="str">
            <v>Logistics</v>
          </cell>
          <cell r="E504" t="str">
            <v>Temp</v>
          </cell>
          <cell r="F504">
            <v>0</v>
          </cell>
          <cell r="G504" t="str">
            <v>2004-08-16</v>
          </cell>
          <cell r="H504">
            <v>700000</v>
          </cell>
          <cell r="I504">
            <v>0</v>
          </cell>
          <cell r="J504">
            <v>0</v>
          </cell>
          <cell r="K504">
            <v>0</v>
          </cell>
          <cell r="L504">
            <v>0</v>
          </cell>
          <cell r="M504">
            <v>0</v>
          </cell>
        </row>
        <row r="505">
          <cell r="A505">
            <v>5041</v>
          </cell>
          <cell r="B505" t="str">
            <v>이대용</v>
          </cell>
          <cell r="C505" t="str">
            <v>GMS</v>
          </cell>
          <cell r="D505" t="str">
            <v>기술부</v>
          </cell>
          <cell r="E505" t="str">
            <v>이사</v>
          </cell>
          <cell r="F505">
            <v>0</v>
          </cell>
          <cell r="G505" t="str">
            <v>1992-07-01</v>
          </cell>
          <cell r="H505">
            <v>7446000</v>
          </cell>
          <cell r="I505">
            <v>0</v>
          </cell>
          <cell r="J505">
            <v>700000</v>
          </cell>
          <cell r="K505">
            <v>0</v>
          </cell>
          <cell r="L505">
            <v>0</v>
          </cell>
          <cell r="M505">
            <v>0</v>
          </cell>
        </row>
        <row r="506">
          <cell r="A506">
            <v>5037</v>
          </cell>
          <cell r="B506" t="str">
            <v>김균종</v>
          </cell>
          <cell r="C506" t="str">
            <v>GMS</v>
          </cell>
          <cell r="D506" t="str">
            <v>기술부</v>
          </cell>
          <cell r="E506" t="str">
            <v>과장</v>
          </cell>
          <cell r="F506">
            <v>1</v>
          </cell>
          <cell r="G506" t="str">
            <v>1992-03-09</v>
          </cell>
          <cell r="H506">
            <v>2830000</v>
          </cell>
          <cell r="I506">
            <v>1768750</v>
          </cell>
          <cell r="J506">
            <v>0</v>
          </cell>
          <cell r="K506">
            <v>60000</v>
          </cell>
          <cell r="L506">
            <v>0</v>
          </cell>
          <cell r="M506">
            <v>70000</v>
          </cell>
        </row>
        <row r="507">
          <cell r="A507">
            <v>5049</v>
          </cell>
          <cell r="B507" t="str">
            <v>양승도</v>
          </cell>
          <cell r="C507" t="str">
            <v>GMS</v>
          </cell>
          <cell r="D507" t="str">
            <v>기술부</v>
          </cell>
          <cell r="E507" t="str">
            <v>과장</v>
          </cell>
          <cell r="F507">
            <v>1</v>
          </cell>
          <cell r="G507" t="str">
            <v>1993-10-04</v>
          </cell>
          <cell r="H507">
            <v>2864000</v>
          </cell>
          <cell r="I507">
            <v>1790000</v>
          </cell>
          <cell r="J507">
            <v>250000</v>
          </cell>
          <cell r="K507">
            <v>50000</v>
          </cell>
          <cell r="L507">
            <v>0</v>
          </cell>
          <cell r="M507">
            <v>70000</v>
          </cell>
        </row>
        <row r="508">
          <cell r="A508">
            <v>5083</v>
          </cell>
          <cell r="B508" t="str">
            <v>빈현욱</v>
          </cell>
          <cell r="C508" t="str">
            <v>GMS</v>
          </cell>
          <cell r="D508" t="str">
            <v>기술부</v>
          </cell>
          <cell r="E508" t="str">
            <v>주임</v>
          </cell>
          <cell r="F508">
            <v>3</v>
          </cell>
          <cell r="G508" t="str">
            <v>2002-05-07</v>
          </cell>
          <cell r="H508">
            <v>1898000</v>
          </cell>
          <cell r="I508">
            <v>1186250</v>
          </cell>
          <cell r="J508">
            <v>0</v>
          </cell>
          <cell r="K508">
            <v>60000</v>
          </cell>
          <cell r="L508">
            <v>0</v>
          </cell>
          <cell r="M508">
            <v>50000</v>
          </cell>
        </row>
        <row r="509">
          <cell r="A509">
            <v>9032</v>
          </cell>
          <cell r="B509" t="str">
            <v>오양종</v>
          </cell>
          <cell r="C509" t="str">
            <v>GMS</v>
          </cell>
          <cell r="D509" t="str">
            <v>기술부</v>
          </cell>
          <cell r="E509" t="str">
            <v>Temp</v>
          </cell>
          <cell r="F509">
            <v>0</v>
          </cell>
          <cell r="G509" t="str">
            <v>2004-08-16</v>
          </cell>
          <cell r="H509">
            <v>1750000</v>
          </cell>
          <cell r="I509">
            <v>0</v>
          </cell>
          <cell r="J509">
            <v>0</v>
          </cell>
          <cell r="K509">
            <v>30000</v>
          </cell>
          <cell r="L509">
            <v>0</v>
          </cell>
          <cell r="M509">
            <v>0</v>
          </cell>
        </row>
        <row r="510">
          <cell r="A510">
            <v>9038</v>
          </cell>
          <cell r="B510" t="str">
            <v>전완철</v>
          </cell>
          <cell r="C510" t="str">
            <v>GMS</v>
          </cell>
          <cell r="D510" t="str">
            <v>기술부</v>
          </cell>
          <cell r="E510" t="str">
            <v>Temp</v>
          </cell>
          <cell r="F510">
            <v>0</v>
          </cell>
          <cell r="G510" t="str">
            <v>2004-09-02</v>
          </cell>
          <cell r="H510">
            <v>1600000</v>
          </cell>
          <cell r="I510">
            <v>0</v>
          </cell>
          <cell r="J510">
            <v>0</v>
          </cell>
          <cell r="K510">
            <v>30000</v>
          </cell>
          <cell r="L510">
            <v>0</v>
          </cell>
          <cell r="M510">
            <v>0</v>
          </cell>
        </row>
        <row r="511">
          <cell r="A511">
            <v>9046</v>
          </cell>
          <cell r="B511" t="str">
            <v>최지희</v>
          </cell>
          <cell r="C511" t="str">
            <v>GMS</v>
          </cell>
          <cell r="D511" t="str">
            <v>기술부</v>
          </cell>
          <cell r="E511" t="str">
            <v>Temp</v>
          </cell>
          <cell r="F511">
            <v>0</v>
          </cell>
          <cell r="G511" t="str">
            <v>2005-01-03</v>
          </cell>
          <cell r="H511">
            <v>1400000</v>
          </cell>
          <cell r="I511">
            <v>0</v>
          </cell>
          <cell r="J511">
            <v>0</v>
          </cell>
          <cell r="K511">
            <v>0</v>
          </cell>
          <cell r="L511">
            <v>0</v>
          </cell>
          <cell r="M511">
            <v>0</v>
          </cell>
        </row>
        <row r="512">
          <cell r="A512">
            <v>8001</v>
          </cell>
          <cell r="B512" t="str">
            <v>하창우</v>
          </cell>
          <cell r="C512" t="str">
            <v>CX</v>
          </cell>
          <cell r="D512" t="str">
            <v>Consumer</v>
          </cell>
          <cell r="E512" t="str">
            <v>사장</v>
          </cell>
          <cell r="F512">
            <v>0</v>
          </cell>
          <cell r="G512" t="str">
            <v>1994-03-15</v>
          </cell>
          <cell r="H512">
            <v>10022417</v>
          </cell>
          <cell r="I512">
            <v>0</v>
          </cell>
          <cell r="J512">
            <v>0</v>
          </cell>
          <cell r="K512">
            <v>0</v>
          </cell>
          <cell r="L512">
            <v>0</v>
          </cell>
          <cell r="M512">
            <v>0</v>
          </cell>
        </row>
        <row r="513">
          <cell r="A513">
            <v>8003</v>
          </cell>
          <cell r="B513" t="str">
            <v>지승렬</v>
          </cell>
          <cell r="C513" t="str">
            <v>CX</v>
          </cell>
          <cell r="D513" t="str">
            <v>Marketing</v>
          </cell>
          <cell r="E513" t="str">
            <v>이사</v>
          </cell>
          <cell r="F513">
            <v>0</v>
          </cell>
          <cell r="G513" t="str">
            <v>1996-08-19</v>
          </cell>
          <cell r="H513">
            <v>3885000</v>
          </cell>
          <cell r="I513">
            <v>2428125</v>
          </cell>
          <cell r="J513">
            <v>300000</v>
          </cell>
          <cell r="K513">
            <v>0</v>
          </cell>
          <cell r="L513">
            <v>0</v>
          </cell>
          <cell r="M513">
            <v>70000</v>
          </cell>
        </row>
        <row r="514">
          <cell r="A514">
            <v>8005</v>
          </cell>
          <cell r="B514" t="str">
            <v>고진관</v>
          </cell>
          <cell r="C514" t="str">
            <v>CX</v>
          </cell>
          <cell r="D514" t="str">
            <v>Marketing</v>
          </cell>
          <cell r="E514" t="str">
            <v>차장</v>
          </cell>
          <cell r="F514">
            <v>0</v>
          </cell>
          <cell r="G514" t="str">
            <v>2002-01-01</v>
          </cell>
          <cell r="H514">
            <v>3181000</v>
          </cell>
          <cell r="I514">
            <v>1988125</v>
          </cell>
          <cell r="J514">
            <v>0</v>
          </cell>
          <cell r="K514">
            <v>0</v>
          </cell>
          <cell r="L514">
            <v>0</v>
          </cell>
          <cell r="M514">
            <v>90000</v>
          </cell>
        </row>
        <row r="515">
          <cell r="A515">
            <v>8007</v>
          </cell>
          <cell r="B515" t="str">
            <v>배연희</v>
          </cell>
          <cell r="C515" t="str">
            <v>CX</v>
          </cell>
          <cell r="D515" t="str">
            <v>Marketing</v>
          </cell>
          <cell r="E515" t="str">
            <v>주임</v>
          </cell>
          <cell r="F515">
            <v>1</v>
          </cell>
          <cell r="G515" t="str">
            <v>2002-01-03</v>
          </cell>
          <cell r="H515">
            <v>1712000</v>
          </cell>
          <cell r="I515">
            <v>1070000</v>
          </cell>
          <cell r="J515">
            <v>0</v>
          </cell>
          <cell r="K515">
            <v>0</v>
          </cell>
          <cell r="L515">
            <v>0</v>
          </cell>
          <cell r="M515">
            <v>0</v>
          </cell>
        </row>
        <row r="516">
          <cell r="A516">
            <v>8002</v>
          </cell>
          <cell r="B516" t="str">
            <v>신대호</v>
          </cell>
          <cell r="C516" t="str">
            <v>CX</v>
          </cell>
          <cell r="D516" t="str">
            <v>Sales</v>
          </cell>
          <cell r="E516" t="str">
            <v>차장</v>
          </cell>
          <cell r="F516">
            <v>0</v>
          </cell>
          <cell r="G516" t="str">
            <v>1996-01-01</v>
          </cell>
          <cell r="H516">
            <v>2985000</v>
          </cell>
          <cell r="I516">
            <v>1865625</v>
          </cell>
          <cell r="J516">
            <v>0</v>
          </cell>
          <cell r="K516">
            <v>0</v>
          </cell>
          <cell r="L516">
            <v>0</v>
          </cell>
          <cell r="M516">
            <v>70000</v>
          </cell>
        </row>
        <row r="517">
          <cell r="A517">
            <v>8006</v>
          </cell>
          <cell r="B517" t="str">
            <v>이성욱</v>
          </cell>
          <cell r="C517" t="str">
            <v>CX</v>
          </cell>
          <cell r="D517" t="str">
            <v>Sales</v>
          </cell>
          <cell r="E517" t="str">
            <v>차장</v>
          </cell>
          <cell r="F517">
            <v>0</v>
          </cell>
          <cell r="G517" t="str">
            <v>2001-09-03</v>
          </cell>
          <cell r="H517">
            <v>2827000</v>
          </cell>
          <cell r="I517">
            <v>1766875</v>
          </cell>
          <cell r="J517">
            <v>0</v>
          </cell>
          <cell r="K517">
            <v>0</v>
          </cell>
          <cell r="L517">
            <v>0</v>
          </cell>
          <cell r="M517">
            <v>70000</v>
          </cell>
        </row>
      </sheetData>
      <sheetData sheetId="7" refreshError="1"/>
      <sheetData sheetId="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ix"/>
      <sheetName val="Tech norms"/>
    </sheetNames>
    <sheetDataSet>
      <sheetData sheetId="0" refreshError="1"/>
      <sheetData sheetId="1" refreshError="1">
        <row r="12">
          <cell r="B12">
            <v>0.9</v>
          </cell>
        </row>
      </sheetData>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FFECTIFS"/>
      <sheetName val="GrafVAPNV T&amp;R"/>
      <sheetName val="GrafVAPNV autres"/>
      <sheetName val="GrafMSPNV T&amp;R"/>
      <sheetName val="GrafMSPNV autres"/>
      <sheetName val="GrafMSVA"/>
      <sheetName val="GrafBRANCHE"/>
      <sheetName val="GrafFGPNV"/>
      <sheetName val="FRAIS GENERAUX"/>
      <sheetName val="Périodes"/>
      <sheetName val="FRAIS GENERAUX Mars"/>
      <sheetName val="DonnéesGraf autres"/>
      <sheetName val="DonnéesGraf T&amp;R"/>
      <sheetName val="DonnéesGraf"/>
      <sheetName val="DonnéesGrafsBranche"/>
      <sheetName val="Liste_BU"/>
      <sheetName val="Tech nor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C2">
            <v>12</v>
          </cell>
          <cell r="D2">
            <v>11</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 Forecast"/>
      <sheetName val="IMS(volume)"/>
      <sheetName val="IMS(value)"/>
      <sheetName val="PLANNING"/>
      <sheetName val="FUND"/>
      <sheetName val="Sales 06"/>
      <sheetName val="Sales 07-09"/>
      <sheetName val="Baseline"/>
      <sheetName val="Bud07"/>
      <sheetName val="Bud08"/>
      <sheetName val="Bud09"/>
      <sheetName val="Price"/>
      <sheetName val="MPrice"/>
      <sheetName val="Rate"/>
      <sheetName val="FC07"/>
      <sheetName val="Sheet1"/>
      <sheetName val="Sheet2"/>
      <sheetName val="Sheet3"/>
      <sheetName val="IMPL"/>
      <sheetName val="T.BAF"/>
      <sheetName val="BAF"/>
      <sheetName val="Pro"/>
      <sheetName val="Notes"/>
      <sheetName val="All"/>
      <sheetName val="TR"/>
      <sheetName val="YTD"/>
      <sheetName val="04"/>
      <sheetName val="05"/>
      <sheetName val="06"/>
      <sheetName val="07"/>
      <sheetName val="08"/>
      <sheetName val="Flow"/>
      <sheetName val="Adv"/>
      <sheetName val="Pm"/>
      <sheetName val="OHSale"/>
      <sheetName val="OHMkt"/>
      <sheetName val="OHAdmin"/>
      <sheetName val="CostStructure"/>
      <sheetName val="MQty"/>
      <sheetName val="Demand"/>
      <sheetName val="Qty"/>
      <sheetName val="MSale"/>
      <sheetName val="T.COG"/>
      <sheetName val="Sale"/>
      <sheetName val="COG"/>
      <sheetName val="DVL"/>
      <sheetName val="Pro-X"/>
      <sheetName val="KL"/>
      <sheetName val="Sundry"/>
      <sheetName val="AR"/>
      <sheetName val="$Flow"/>
      <sheetName val="In-Market"/>
      <sheetName val="GskSale"/>
      <sheetName val="KPIs"/>
      <sheetName val="Péri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A1" t="str">
            <v>GSK</v>
          </cell>
          <cell r="B1" t="str">
            <v>COGS</v>
          </cell>
          <cell r="C1" t="str">
            <v>BAF</v>
          </cell>
          <cell r="D1" t="str">
            <v>Price</v>
          </cell>
          <cell r="E1" t="str">
            <v>Trade Price $</v>
          </cell>
          <cell r="F1" t="str">
            <v>Consumer Price $</v>
          </cell>
          <cell r="G1" t="str">
            <v>Trade Price NoVAT</v>
          </cell>
          <cell r="H1" t="str">
            <v>Consumer Price</v>
          </cell>
          <cell r="I1" t="str">
            <v>BOM</v>
          </cell>
          <cell r="J1" t="str">
            <v>MOQ</v>
          </cell>
          <cell r="K1" t="str">
            <v>Closing Stock Jun03</v>
          </cell>
          <cell r="L1" t="str">
            <v>Formula</v>
          </cell>
          <cell r="M1" t="str">
            <v>Source</v>
          </cell>
          <cell r="N1" t="str">
            <v>STD-COGS</v>
          </cell>
          <cell r="P1" t="str">
            <v>VMII A&amp;P</v>
          </cell>
          <cell r="Q1" t="str">
            <v>GSK Fund</v>
          </cell>
          <cell r="R1" t="str">
            <v>People Fund</v>
          </cell>
          <cell r="S1" t="str">
            <v>SSV A&amp;P Fund</v>
          </cell>
          <cell r="T1" t="str">
            <v>Royalty</v>
          </cell>
          <cell r="V1" t="str">
            <v>CIF - US$</v>
          </cell>
          <cell r="W1" t="str">
            <v>Duty %</v>
          </cell>
          <cell r="X1" t="str">
            <v>After DUTY</v>
          </cell>
          <cell r="Y1" t="str">
            <v>DVL %</v>
          </cell>
          <cell r="Z1" t="str">
            <v>DVL Mar wo VAT</v>
          </cell>
          <cell r="AA1" t="str">
            <v>Total In US$</v>
          </cell>
          <cell r="AB1" t="str">
            <v>ER</v>
          </cell>
          <cell r="AC1" t="str">
            <v>SellingPrice No VAT</v>
          </cell>
          <cell r="AD1" t="str">
            <v>VAT</v>
          </cell>
          <cell r="AE1" t="str">
            <v>SP w VAT</v>
          </cell>
          <cell r="AF1" t="str">
            <v xml:space="preserve">Consumer </v>
          </cell>
          <cell r="AH1" t="str">
            <v>MOQ</v>
          </cell>
          <cell r="AI1" t="str">
            <v>Formula</v>
          </cell>
          <cell r="AJ1" t="str">
            <v>Source</v>
          </cell>
        </row>
        <row r="2">
          <cell r="A2" t="str">
            <v>Oxy 10</v>
          </cell>
          <cell r="B2">
            <v>0.52560899999999999</v>
          </cell>
          <cell r="C2">
            <v>4.556387565237123E-2</v>
          </cell>
          <cell r="D2">
            <v>1.48</v>
          </cell>
          <cell r="E2">
            <v>1.9096774193548387</v>
          </cell>
          <cell r="F2">
            <v>2.064516129032258</v>
          </cell>
          <cell r="G2">
            <v>29600</v>
          </cell>
          <cell r="H2">
            <v>32000</v>
          </cell>
          <cell r="I2">
            <v>1</v>
          </cell>
          <cell r="J2">
            <v>6250</v>
          </cell>
          <cell r="K2">
            <v>35963</v>
          </cell>
          <cell r="L2">
            <v>1</v>
          </cell>
          <cell r="N2">
            <v>0.51029999999999998</v>
          </cell>
          <cell r="V2">
            <v>1.4879569892473119</v>
          </cell>
          <cell r="W2">
            <v>0.2</v>
          </cell>
          <cell r="X2">
            <v>1.7855483870967741</v>
          </cell>
          <cell r="Y2">
            <v>6.5000000000000002E-2</v>
          </cell>
          <cell r="Z2">
            <v>0.12412903225806451</v>
          </cell>
          <cell r="AA2">
            <v>1.9096774193548387</v>
          </cell>
          <cell r="AB2">
            <v>15500</v>
          </cell>
          <cell r="AC2">
            <v>29600</v>
          </cell>
          <cell r="AD2">
            <v>0.05</v>
          </cell>
          <cell r="AE2">
            <v>31080</v>
          </cell>
          <cell r="AF2">
            <v>32000</v>
          </cell>
        </row>
        <row r="3">
          <cell r="A3" t="str">
            <v>Oxy 5</v>
          </cell>
          <cell r="B3">
            <v>0.5342610000000001</v>
          </cell>
          <cell r="C3">
            <v>4.7155367750627723E-2</v>
          </cell>
          <cell r="D3">
            <v>1.36</v>
          </cell>
          <cell r="E3">
            <v>1.7548387096774194</v>
          </cell>
          <cell r="F3">
            <v>1.935483870967742</v>
          </cell>
          <cell r="G3">
            <v>27200</v>
          </cell>
          <cell r="H3">
            <v>30000</v>
          </cell>
          <cell r="I3">
            <v>1</v>
          </cell>
          <cell r="J3">
            <v>6250</v>
          </cell>
          <cell r="K3">
            <v>37243</v>
          </cell>
          <cell r="L3">
            <v>1</v>
          </cell>
          <cell r="N3">
            <v>0.51870000000000005</v>
          </cell>
          <cell r="V3">
            <v>1.3673118279569894</v>
          </cell>
          <cell r="W3">
            <v>0.2</v>
          </cell>
          <cell r="X3">
            <v>1.640774193548387</v>
          </cell>
          <cell r="Y3">
            <v>6.5000000000000002E-2</v>
          </cell>
          <cell r="Z3">
            <v>0.11406451612903226</v>
          </cell>
          <cell r="AA3">
            <v>1.7548387096774194</v>
          </cell>
          <cell r="AB3">
            <v>15500</v>
          </cell>
          <cell r="AC3">
            <v>27200</v>
          </cell>
          <cell r="AD3">
            <v>0.1</v>
          </cell>
          <cell r="AE3">
            <v>29920.000000000004</v>
          </cell>
          <cell r="AF3">
            <v>30000</v>
          </cell>
        </row>
        <row r="4">
          <cell r="A4" t="str">
            <v>Panadol Caplet</v>
          </cell>
          <cell r="B4">
            <v>11.22</v>
          </cell>
          <cell r="C4">
            <v>6.24</v>
          </cell>
          <cell r="D4">
            <v>15</v>
          </cell>
          <cell r="E4">
            <v>3.1741935483870969</v>
          </cell>
          <cell r="F4">
            <v>3.870967741935484</v>
          </cell>
          <cell r="G4">
            <v>49200</v>
          </cell>
          <cell r="H4">
            <v>60000</v>
          </cell>
          <cell r="J4">
            <v>2900</v>
          </cell>
          <cell r="K4">
            <v>12411</v>
          </cell>
          <cell r="L4">
            <v>16.420000000000002</v>
          </cell>
          <cell r="N4">
            <v>11</v>
          </cell>
          <cell r="P4">
            <v>3098.0799999999658</v>
          </cell>
          <cell r="Q4">
            <v>4300.9200000004639</v>
          </cell>
          <cell r="R4">
            <v>3100.0000000119226</v>
          </cell>
          <cell r="S4">
            <v>6057.838562030649</v>
          </cell>
          <cell r="T4">
            <v>436.60243496772131</v>
          </cell>
          <cell r="V4">
            <v>2.9758064516129035</v>
          </cell>
          <cell r="X4">
            <v>2.9758064516129035</v>
          </cell>
          <cell r="Y4">
            <v>6.25E-2</v>
          </cell>
          <cell r="Z4">
            <v>0.19838709677419356</v>
          </cell>
          <cell r="AA4">
            <v>3.1741935483870969</v>
          </cell>
          <cell r="AB4">
            <v>15500</v>
          </cell>
          <cell r="AC4">
            <v>49200</v>
          </cell>
          <cell r="AD4">
            <v>0.05</v>
          </cell>
          <cell r="AE4">
            <v>51660</v>
          </cell>
          <cell r="AF4">
            <v>60000</v>
          </cell>
          <cell r="AH4">
            <v>8350</v>
          </cell>
        </row>
        <row r="5">
          <cell r="A5" t="str">
            <v>Panadol Effervescent</v>
          </cell>
          <cell r="B5">
            <v>0.75560800000000006</v>
          </cell>
          <cell r="C5">
            <v>6.4408999999999994E-2</v>
          </cell>
          <cell r="D5">
            <v>1.51</v>
          </cell>
          <cell r="E5">
            <v>1.7870967741935484</v>
          </cell>
          <cell r="F5">
            <v>2.3225806451612905</v>
          </cell>
          <cell r="G5">
            <v>27700</v>
          </cell>
          <cell r="H5">
            <v>36000</v>
          </cell>
          <cell r="I5">
            <v>1</v>
          </cell>
          <cell r="J5">
            <v>20010</v>
          </cell>
          <cell r="K5">
            <v>21792</v>
          </cell>
          <cell r="L5">
            <v>1</v>
          </cell>
          <cell r="N5">
            <v>0.73360000000000003</v>
          </cell>
          <cell r="X5">
            <v>1.6709354838709678</v>
          </cell>
          <cell r="Y5">
            <v>6.5000000000000002E-2</v>
          </cell>
          <cell r="Z5">
            <v>0.11616129032258064</v>
          </cell>
          <cell r="AA5">
            <v>1.7870967741935484</v>
          </cell>
          <cell r="AB5">
            <v>15500</v>
          </cell>
          <cell r="AC5">
            <v>27700</v>
          </cell>
          <cell r="AD5">
            <v>0.1</v>
          </cell>
          <cell r="AE5">
            <v>30470.000000000004</v>
          </cell>
          <cell r="AF5">
            <v>36000</v>
          </cell>
        </row>
        <row r="6">
          <cell r="A6" t="str">
            <v>Panadol Caplet-Cambodia</v>
          </cell>
          <cell r="B6">
            <v>1.748</v>
          </cell>
          <cell r="C6">
            <v>0</v>
          </cell>
          <cell r="D6">
            <v>3.17</v>
          </cell>
          <cell r="E6">
            <v>3.1741935483870969</v>
          </cell>
          <cell r="F6">
            <v>3.870967741935484</v>
          </cell>
          <cell r="G6">
            <v>49200</v>
          </cell>
          <cell r="H6">
            <v>60000</v>
          </cell>
          <cell r="I6">
            <v>1</v>
          </cell>
          <cell r="J6">
            <v>20000</v>
          </cell>
          <cell r="K6">
            <v>21716</v>
          </cell>
          <cell r="L6">
            <v>1</v>
          </cell>
          <cell r="N6">
            <v>1.748</v>
          </cell>
          <cell r="V6">
            <v>2.645161290322581</v>
          </cell>
          <cell r="W6">
            <v>0.2</v>
          </cell>
          <cell r="X6">
            <v>3.1741935483870969</v>
          </cell>
          <cell r="Z6">
            <v>0</v>
          </cell>
          <cell r="AA6">
            <v>3.1741935483870969</v>
          </cell>
          <cell r="AB6">
            <v>15500</v>
          </cell>
          <cell r="AC6">
            <v>49200</v>
          </cell>
          <cell r="AD6">
            <v>0.1</v>
          </cell>
          <cell r="AE6">
            <v>54120.000000000007</v>
          </cell>
          <cell r="AF6">
            <v>60000</v>
          </cell>
        </row>
        <row r="7">
          <cell r="A7" t="str">
            <v>Pangran Extra</v>
          </cell>
          <cell r="B7">
            <v>13.515000000000001</v>
          </cell>
          <cell r="C7">
            <v>6.6238999999999999</v>
          </cell>
          <cell r="D7">
            <v>17.25</v>
          </cell>
          <cell r="E7">
            <v>4.1167434715821809</v>
          </cell>
          <cell r="F7">
            <v>5.161290322580645</v>
          </cell>
          <cell r="G7">
            <v>63809.523809523809</v>
          </cell>
          <cell r="H7">
            <v>80000</v>
          </cell>
          <cell r="J7">
            <v>2000</v>
          </cell>
          <cell r="K7">
            <v>7994</v>
          </cell>
          <cell r="L7">
            <v>14.29</v>
          </cell>
          <cell r="N7">
            <v>13.25</v>
          </cell>
          <cell r="P7">
            <v>4048.4393708521061</v>
          </cell>
          <cell r="Q7">
            <v>5167.4970649251409</v>
          </cell>
          <cell r="R7">
            <v>7469</v>
          </cell>
          <cell r="S7">
            <v>8642</v>
          </cell>
          <cell r="T7">
            <v>670.65050000000008</v>
          </cell>
          <cell r="W7">
            <v>0.2</v>
          </cell>
          <cell r="X7">
            <v>3.8594470046082945</v>
          </cell>
          <cell r="Y7">
            <v>6.25E-2</v>
          </cell>
          <cell r="Z7">
            <v>0.25729646697388631</v>
          </cell>
          <cell r="AA7">
            <v>4.1167434715821809</v>
          </cell>
          <cell r="AB7">
            <v>15500</v>
          </cell>
          <cell r="AC7">
            <v>63809.523809523809</v>
          </cell>
          <cell r="AD7">
            <v>0.05</v>
          </cell>
          <cell r="AE7">
            <v>67000</v>
          </cell>
          <cell r="AF7">
            <v>80000</v>
          </cell>
          <cell r="AH7">
            <v>7200</v>
          </cell>
        </row>
        <row r="8">
          <cell r="A8" t="str">
            <v>Granulado Panadol Compuesto</v>
          </cell>
          <cell r="B8">
            <v>14.0352</v>
          </cell>
          <cell r="C8">
            <v>2.2799999999999998</v>
          </cell>
          <cell r="D8">
            <v>21</v>
          </cell>
          <cell r="E8">
            <v>4.1167434715821809</v>
          </cell>
          <cell r="F8">
            <v>5.161290322580645</v>
          </cell>
          <cell r="G8">
            <v>63809.523809523809</v>
          </cell>
          <cell r="H8">
            <v>80000</v>
          </cell>
          <cell r="J8">
            <v>2000</v>
          </cell>
          <cell r="K8">
            <v>0</v>
          </cell>
          <cell r="L8">
            <v>1</v>
          </cell>
          <cell r="N8">
            <v>13.76</v>
          </cell>
          <cell r="W8">
            <v>0.2</v>
          </cell>
          <cell r="X8">
            <v>3.8594470046082945</v>
          </cell>
          <cell r="Y8">
            <v>6.25E-2</v>
          </cell>
          <cell r="Z8">
            <v>0.25729646697388631</v>
          </cell>
          <cell r="AA8">
            <v>4.1167434715821809</v>
          </cell>
          <cell r="AB8">
            <v>15500</v>
          </cell>
          <cell r="AC8">
            <v>63809.523809523809</v>
          </cell>
          <cell r="AD8">
            <v>0.05</v>
          </cell>
          <cell r="AE8">
            <v>67000</v>
          </cell>
          <cell r="AF8">
            <v>80000</v>
          </cell>
        </row>
        <row r="9">
          <cell r="A9" t="str">
            <v>Pangran Beecham Flu Plus Granules</v>
          </cell>
          <cell r="B9">
            <v>12.903</v>
          </cell>
          <cell r="C9">
            <v>1.01</v>
          </cell>
          <cell r="D9">
            <v>25</v>
          </cell>
          <cell r="E9">
            <v>4.1167434715821809</v>
          </cell>
          <cell r="F9">
            <v>5.161290322580645</v>
          </cell>
          <cell r="G9">
            <v>63809.523809523809</v>
          </cell>
          <cell r="H9">
            <v>80000</v>
          </cell>
          <cell r="J9">
            <v>2000</v>
          </cell>
          <cell r="K9">
            <v>0</v>
          </cell>
          <cell r="L9">
            <v>14.29</v>
          </cell>
          <cell r="N9">
            <v>12.65</v>
          </cell>
          <cell r="P9">
            <v>3849.103071532812</v>
          </cell>
          <cell r="Q9">
            <v>7858.5371057356097</v>
          </cell>
          <cell r="R9">
            <v>3100.0000000119226</v>
          </cell>
          <cell r="S9">
            <v>6057.838562030649</v>
          </cell>
          <cell r="T9">
            <v>436.60243496772131</v>
          </cell>
          <cell r="W9">
            <v>0.2</v>
          </cell>
          <cell r="X9">
            <v>3.8594470046082945</v>
          </cell>
          <cell r="Y9">
            <v>6.25E-2</v>
          </cell>
          <cell r="Z9">
            <v>0.25729646697388631</v>
          </cell>
          <cell r="AA9">
            <v>4.1167434715821809</v>
          </cell>
          <cell r="AB9">
            <v>15500</v>
          </cell>
          <cell r="AC9">
            <v>63809.523809523809</v>
          </cell>
          <cell r="AD9">
            <v>0.05</v>
          </cell>
          <cell r="AE9">
            <v>67000</v>
          </cell>
          <cell r="AF9">
            <v>80000</v>
          </cell>
        </row>
        <row r="10">
          <cell r="A10" t="str">
            <v>Pangran Kid Granules</v>
          </cell>
          <cell r="B10">
            <v>13.647600000000001</v>
          </cell>
          <cell r="C10">
            <v>1.22</v>
          </cell>
          <cell r="D10">
            <v>21</v>
          </cell>
          <cell r="E10">
            <v>3.072258064516129</v>
          </cell>
          <cell r="F10">
            <v>3.870967741935484</v>
          </cell>
          <cell r="G10">
            <v>47620</v>
          </cell>
          <cell r="H10">
            <v>60000</v>
          </cell>
          <cell r="J10">
            <v>400</v>
          </cell>
          <cell r="K10">
            <v>0</v>
          </cell>
          <cell r="L10">
            <v>20.2</v>
          </cell>
          <cell r="N10">
            <v>13.38</v>
          </cell>
          <cell r="P10">
            <v>3024.0000000000005</v>
          </cell>
          <cell r="Q10">
            <v>3819.7499999999927</v>
          </cell>
          <cell r="R10">
            <v>5184.1059104389087</v>
          </cell>
          <cell r="S10">
            <v>2890.3910568744514</v>
          </cell>
          <cell r="T10">
            <v>532.84782308666445</v>
          </cell>
          <cell r="W10">
            <v>0.2</v>
          </cell>
          <cell r="X10">
            <v>2.8802419354838711</v>
          </cell>
          <cell r="Y10">
            <v>6.25E-2</v>
          </cell>
          <cell r="Z10">
            <v>0.19201612903225806</v>
          </cell>
          <cell r="AA10">
            <v>3.072258064516129</v>
          </cell>
          <cell r="AB10">
            <v>15500</v>
          </cell>
          <cell r="AC10">
            <v>47620</v>
          </cell>
          <cell r="AD10">
            <v>0.05</v>
          </cell>
          <cell r="AE10">
            <v>50001</v>
          </cell>
          <cell r="AF10">
            <v>60000</v>
          </cell>
          <cell r="AH10">
            <v>8000</v>
          </cell>
        </row>
        <row r="11">
          <cell r="A11" t="str">
            <v>ENO ORANGE SACHETS 4.3GX48</v>
          </cell>
          <cell r="B11">
            <v>1.8362039999999999</v>
          </cell>
          <cell r="C11">
            <v>0.21386376000000001</v>
          </cell>
          <cell r="D11">
            <v>5.5152332258064511</v>
          </cell>
          <cell r="E11">
            <v>5.8986451612903226</v>
          </cell>
          <cell r="F11">
            <v>7.741935483870968</v>
          </cell>
          <cell r="G11">
            <v>91429</v>
          </cell>
          <cell r="H11">
            <v>120000</v>
          </cell>
          <cell r="I11">
            <v>48</v>
          </cell>
          <cell r="J11">
            <v>3200</v>
          </cell>
          <cell r="K11">
            <v>0</v>
          </cell>
          <cell r="L11">
            <v>1</v>
          </cell>
          <cell r="M11" t="str">
            <v>KL</v>
          </cell>
          <cell r="N11">
            <v>1.8002</v>
          </cell>
          <cell r="V11">
            <v>5.5152332258064511</v>
          </cell>
          <cell r="W11">
            <v>0</v>
          </cell>
          <cell r="X11">
            <v>5.5152332258064511</v>
          </cell>
          <cell r="Y11">
            <v>6.5000000000000002E-2</v>
          </cell>
          <cell r="Z11">
            <v>0.38341193548387098</v>
          </cell>
          <cell r="AA11">
            <v>5.8986451612903226</v>
          </cell>
          <cell r="AB11">
            <v>15500</v>
          </cell>
          <cell r="AC11">
            <v>91429</v>
          </cell>
          <cell r="AD11">
            <v>0.1</v>
          </cell>
          <cell r="AE11">
            <v>100571.90000000001</v>
          </cell>
          <cell r="AF11">
            <v>120000</v>
          </cell>
        </row>
        <row r="12">
          <cell r="A12" t="str">
            <v>ENO LEMON SACHET 48/BOX M</v>
          </cell>
          <cell r="B12">
            <v>1.8129480000000002</v>
          </cell>
          <cell r="C12">
            <v>0.21115512000000003</v>
          </cell>
          <cell r="D12">
            <v>5.5152332258064511</v>
          </cell>
          <cell r="E12">
            <v>5.8986451612903226</v>
          </cell>
          <cell r="F12">
            <v>7.741935483870968</v>
          </cell>
          <cell r="G12">
            <v>91429</v>
          </cell>
          <cell r="H12">
            <v>120000</v>
          </cell>
          <cell r="I12">
            <v>48</v>
          </cell>
          <cell r="J12">
            <v>3200</v>
          </cell>
          <cell r="K12">
            <v>0</v>
          </cell>
          <cell r="L12">
            <v>1</v>
          </cell>
          <cell r="M12" t="str">
            <v>KL</v>
          </cell>
          <cell r="N12">
            <v>1.7774000000000001</v>
          </cell>
          <cell r="V12">
            <v>5.5152332258064511</v>
          </cell>
          <cell r="W12">
            <v>0</v>
          </cell>
          <cell r="X12">
            <v>5.5152332258064511</v>
          </cell>
          <cell r="Y12">
            <v>6.5000000000000002E-2</v>
          </cell>
          <cell r="Z12">
            <v>0.38341193548387098</v>
          </cell>
          <cell r="AA12">
            <v>5.8986451612903226</v>
          </cell>
          <cell r="AB12">
            <v>15500</v>
          </cell>
          <cell r="AC12">
            <v>91429</v>
          </cell>
          <cell r="AD12">
            <v>0.1</v>
          </cell>
          <cell r="AE12">
            <v>100571.90000000001</v>
          </cell>
          <cell r="AF12">
            <v>120000</v>
          </cell>
        </row>
        <row r="13">
          <cell r="A13" t="str">
            <v>Panadol Susp 120mg</v>
          </cell>
          <cell r="B13">
            <v>0.43115400000000004</v>
          </cell>
          <cell r="C13">
            <v>4.2270000000000002E-2</v>
          </cell>
          <cell r="D13">
            <v>0.78423124999999994</v>
          </cell>
          <cell r="E13">
            <v>0.95238709677419353</v>
          </cell>
          <cell r="F13">
            <v>1.1612903225806452</v>
          </cell>
          <cell r="G13">
            <v>14762</v>
          </cell>
          <cell r="H13">
            <v>18000</v>
          </cell>
          <cell r="J13">
            <v>30000</v>
          </cell>
          <cell r="K13">
            <v>0</v>
          </cell>
          <cell r="L13">
            <v>1</v>
          </cell>
          <cell r="M13" t="str">
            <v>PH</v>
          </cell>
          <cell r="N13">
            <v>0.42270000000000002</v>
          </cell>
          <cell r="V13">
            <v>0.78423124999999994</v>
          </cell>
          <cell r="W13">
            <v>0.1</v>
          </cell>
          <cell r="X13">
            <v>0.86265437499999997</v>
          </cell>
          <cell r="Y13">
            <v>6.5000000000000002E-2</v>
          </cell>
          <cell r="Z13">
            <v>5.9970625000000007E-2</v>
          </cell>
          <cell r="AA13">
            <v>0.92262500000000003</v>
          </cell>
          <cell r="AB13">
            <v>16000</v>
          </cell>
          <cell r="AC13">
            <v>14762</v>
          </cell>
          <cell r="AD13">
            <v>0.05</v>
          </cell>
          <cell r="AE13">
            <v>15500.1</v>
          </cell>
          <cell r="AF13">
            <v>18000</v>
          </cell>
        </row>
        <row r="14">
          <cell r="A14" t="str">
            <v>Scott’s Emulsion Orange 200ml</v>
          </cell>
          <cell r="B14">
            <v>0.45900000000000002</v>
          </cell>
          <cell r="C14">
            <v>0</v>
          </cell>
          <cell r="D14">
            <v>1.4672593749999998</v>
          </cell>
          <cell r="E14">
            <v>1.7818709677419355</v>
          </cell>
          <cell r="F14">
            <v>2.2580645161290325</v>
          </cell>
          <cell r="G14">
            <v>27619</v>
          </cell>
          <cell r="H14">
            <v>35000</v>
          </cell>
          <cell r="J14">
            <v>36480</v>
          </cell>
          <cell r="K14">
            <v>0</v>
          </cell>
          <cell r="L14">
            <v>1</v>
          </cell>
          <cell r="M14" t="str">
            <v>KL</v>
          </cell>
          <cell r="N14">
            <v>0.45</v>
          </cell>
          <cell r="V14">
            <v>1.4672593749999998</v>
          </cell>
          <cell r="W14">
            <v>0.1</v>
          </cell>
          <cell r="X14">
            <v>1.6139853124999999</v>
          </cell>
          <cell r="Y14">
            <v>6.5000000000000002E-2</v>
          </cell>
          <cell r="Z14">
            <v>0.11220218750000001</v>
          </cell>
          <cell r="AA14">
            <v>1.7261875</v>
          </cell>
          <cell r="AB14">
            <v>16000</v>
          </cell>
          <cell r="AC14">
            <v>27619</v>
          </cell>
          <cell r="AD14">
            <v>0.05</v>
          </cell>
          <cell r="AE14">
            <v>28999.95</v>
          </cell>
          <cell r="AF14">
            <v>35000</v>
          </cell>
        </row>
        <row r="15">
          <cell r="A15" t="str">
            <v>Eno Fizztab</v>
          </cell>
          <cell r="B15">
            <v>0.63220014374999989</v>
          </cell>
          <cell r="C15">
            <v>6.1980406249999988E-2</v>
          </cell>
          <cell r="D15">
            <v>1.2649062499999997</v>
          </cell>
          <cell r="E15">
            <v>1.5361290322580645</v>
          </cell>
          <cell r="F15">
            <v>1.6129032258064515</v>
          </cell>
          <cell r="G15">
            <v>23810</v>
          </cell>
          <cell r="H15">
            <v>25000</v>
          </cell>
          <cell r="J15">
            <v>6580</v>
          </cell>
          <cell r="K15">
            <v>0</v>
          </cell>
          <cell r="L15">
            <v>1</v>
          </cell>
          <cell r="N15">
            <v>0.61980406249999986</v>
          </cell>
          <cell r="V15">
            <v>1.2649062499999997</v>
          </cell>
          <cell r="W15">
            <v>0.1</v>
          </cell>
          <cell r="X15">
            <v>1.3913968749999999</v>
          </cell>
          <cell r="Y15">
            <v>6.5000000000000002E-2</v>
          </cell>
          <cell r="Z15">
            <v>9.6728124999999998E-2</v>
          </cell>
          <cell r="AA15">
            <v>1.4881249999999999</v>
          </cell>
          <cell r="AB15">
            <v>16000</v>
          </cell>
          <cell r="AC15">
            <v>23810</v>
          </cell>
          <cell r="AD15">
            <v>0.05</v>
          </cell>
          <cell r="AE15">
            <v>25000.5</v>
          </cell>
          <cell r="AF15">
            <v>25000</v>
          </cell>
        </row>
        <row r="16">
          <cell r="A16" t="str">
            <v>Panadol Extend</v>
          </cell>
          <cell r="B16">
            <v>0.58161882187499991</v>
          </cell>
          <cell r="C16">
            <v>0.17106435937499995</v>
          </cell>
          <cell r="D16">
            <v>1.1637031249999998</v>
          </cell>
          <cell r="E16">
            <v>1.413225806451613</v>
          </cell>
          <cell r="F16">
            <v>1.4838709677419355</v>
          </cell>
          <cell r="G16">
            <v>21905</v>
          </cell>
          <cell r="H16">
            <v>23000</v>
          </cell>
          <cell r="J16">
            <v>6580</v>
          </cell>
          <cell r="K16">
            <v>0</v>
          </cell>
          <cell r="L16">
            <v>1</v>
          </cell>
          <cell r="N16">
            <v>0.57021453124999988</v>
          </cell>
          <cell r="V16">
            <v>1.1637031249999998</v>
          </cell>
          <cell r="W16">
            <v>0.1</v>
          </cell>
          <cell r="X16">
            <v>1.2800734375</v>
          </cell>
          <cell r="Y16">
            <v>6.5000000000000002E-2</v>
          </cell>
          <cell r="Z16">
            <v>8.8989062500000007E-2</v>
          </cell>
          <cell r="AA16">
            <v>1.3690625000000001</v>
          </cell>
          <cell r="AB16">
            <v>16000</v>
          </cell>
          <cell r="AC16">
            <v>21905</v>
          </cell>
          <cell r="AD16">
            <v>0.05</v>
          </cell>
          <cell r="AE16">
            <v>23000.25</v>
          </cell>
          <cell r="AF16">
            <v>23000</v>
          </cell>
        </row>
        <row r="17">
          <cell r="A17" t="str">
            <v>Panadol Extra Effeversent</v>
          </cell>
          <cell r="B17">
            <v>1.3312527696774192</v>
          </cell>
          <cell r="C17">
            <v>0.39154493225806447</v>
          </cell>
          <cell r="D17">
            <v>2.6635709677419355</v>
          </cell>
          <cell r="E17">
            <v>3.1336129032258064</v>
          </cell>
          <cell r="F17">
            <v>3.2903225806451615</v>
          </cell>
          <cell r="G17">
            <v>48571</v>
          </cell>
          <cell r="H17">
            <v>51000</v>
          </cell>
          <cell r="J17">
            <v>6580</v>
          </cell>
          <cell r="K17">
            <v>0</v>
          </cell>
          <cell r="L17">
            <v>1</v>
          </cell>
          <cell r="N17">
            <v>1.3051497741935483</v>
          </cell>
          <cell r="V17">
            <v>2.6635709677419355</v>
          </cell>
          <cell r="W17">
            <v>0.1</v>
          </cell>
          <cell r="X17">
            <v>2.9299280645161292</v>
          </cell>
          <cell r="Y17">
            <v>6.5000000000000002E-2</v>
          </cell>
          <cell r="Z17">
            <v>0.20368483870967743</v>
          </cell>
          <cell r="AA17">
            <v>3.1336129032258064</v>
          </cell>
          <cell r="AB17">
            <v>15500</v>
          </cell>
          <cell r="AC17">
            <v>48571</v>
          </cell>
          <cell r="AD17">
            <v>0.05</v>
          </cell>
          <cell r="AE17">
            <v>50999.55</v>
          </cell>
          <cell r="AF17">
            <v>51000</v>
          </cell>
        </row>
        <row r="18">
          <cell r="A18" t="str">
            <v xml:space="preserve">      Blank</v>
          </cell>
          <cell r="B18">
            <v>13.161060000000001</v>
          </cell>
          <cell r="C18">
            <v>3.8708999999999998</v>
          </cell>
          <cell r="D18">
            <v>21</v>
          </cell>
          <cell r="E18">
            <v>0</v>
          </cell>
          <cell r="F18">
            <v>0</v>
          </cell>
          <cell r="J18">
            <v>2000</v>
          </cell>
          <cell r="K18">
            <v>0</v>
          </cell>
          <cell r="L18">
            <v>14.29</v>
          </cell>
          <cell r="M18" t="str">
            <v>UK</v>
          </cell>
          <cell r="N18">
            <v>12.903</v>
          </cell>
          <cell r="P18">
            <v>3548.6938429196734</v>
          </cell>
          <cell r="Q18">
            <v>-47907.366879415589</v>
          </cell>
          <cell r="R18">
            <v>3100.0000000119226</v>
          </cell>
          <cell r="S18">
            <v>6057.838562030649</v>
          </cell>
          <cell r="T18">
            <v>436.60243496772131</v>
          </cell>
          <cell r="V18">
            <v>0</v>
          </cell>
          <cell r="W18">
            <v>0.2</v>
          </cell>
          <cell r="X18">
            <v>0</v>
          </cell>
          <cell r="Y18">
            <v>6.25E-2</v>
          </cell>
          <cell r="Z18">
            <v>0</v>
          </cell>
          <cell r="AA18">
            <v>0</v>
          </cell>
          <cell r="AB18">
            <v>15500</v>
          </cell>
          <cell r="AC18">
            <v>0</v>
          </cell>
          <cell r="AD18">
            <v>0.1</v>
          </cell>
          <cell r="AE18">
            <v>0</v>
          </cell>
          <cell r="AF18">
            <v>0</v>
          </cell>
        </row>
        <row r="19">
          <cell r="A19" t="str">
            <v>Panadol Susp 100mg</v>
          </cell>
          <cell r="B19">
            <v>0.398922</v>
          </cell>
          <cell r="C19">
            <v>3.9110000000000006E-2</v>
          </cell>
          <cell r="D19">
            <v>0.75894374999999992</v>
          </cell>
          <cell r="E19">
            <v>0.92167741935483871</v>
          </cell>
          <cell r="F19">
            <v>1.1612903225806452</v>
          </cell>
          <cell r="G19">
            <v>14286</v>
          </cell>
          <cell r="H19">
            <v>18000</v>
          </cell>
          <cell r="J19">
            <v>30000</v>
          </cell>
          <cell r="K19">
            <v>0</v>
          </cell>
          <cell r="L19">
            <v>1</v>
          </cell>
          <cell r="M19" t="str">
            <v>PH</v>
          </cell>
          <cell r="N19">
            <v>0.3911</v>
          </cell>
          <cell r="V19">
            <v>0.75894374999999992</v>
          </cell>
          <cell r="W19">
            <v>0.1</v>
          </cell>
          <cell r="X19">
            <v>0.83483812499999999</v>
          </cell>
          <cell r="Y19">
            <v>6.5000000000000002E-2</v>
          </cell>
          <cell r="Z19">
            <v>5.8036875000000002E-2</v>
          </cell>
          <cell r="AA19">
            <v>0.89287499999999997</v>
          </cell>
          <cell r="AB19">
            <v>16000</v>
          </cell>
          <cell r="AC19">
            <v>14286</v>
          </cell>
          <cell r="AD19">
            <v>0.05</v>
          </cell>
          <cell r="AE19">
            <v>15000.300000000001</v>
          </cell>
          <cell r="AF19">
            <v>18000</v>
          </cell>
        </row>
        <row r="20">
          <cell r="A20" t="str">
            <v>Panadol Effervescent Kid 250</v>
          </cell>
          <cell r="B20">
            <v>0.91800000000000004</v>
          </cell>
          <cell r="C20">
            <v>2.7E-2</v>
          </cell>
          <cell r="D20">
            <v>1.6696656249999997</v>
          </cell>
          <cell r="E20">
            <v>2.0276774193548386</v>
          </cell>
          <cell r="F20">
            <v>2.5806451612903225</v>
          </cell>
          <cell r="G20">
            <v>31429</v>
          </cell>
          <cell r="H20">
            <v>40000</v>
          </cell>
          <cell r="J20">
            <v>30000</v>
          </cell>
          <cell r="K20">
            <v>0</v>
          </cell>
          <cell r="L20">
            <v>1</v>
          </cell>
          <cell r="M20" t="str">
            <v>PH</v>
          </cell>
          <cell r="N20">
            <v>0.9</v>
          </cell>
          <cell r="V20">
            <v>1.6696656249999997</v>
          </cell>
          <cell r="W20">
            <v>0.1</v>
          </cell>
          <cell r="X20">
            <v>1.8366321874999998</v>
          </cell>
          <cell r="Y20">
            <v>6.5000000000000002E-2</v>
          </cell>
          <cell r="Z20">
            <v>0.1276803125</v>
          </cell>
          <cell r="AA20">
            <v>1.9643124999999999</v>
          </cell>
          <cell r="AB20">
            <v>16000</v>
          </cell>
          <cell r="AC20">
            <v>31429</v>
          </cell>
          <cell r="AD20">
            <v>0.05</v>
          </cell>
          <cell r="AE20">
            <v>33000.450000000004</v>
          </cell>
          <cell r="AF20">
            <v>40000</v>
          </cell>
        </row>
        <row r="21">
          <cell r="A21" t="str">
            <v>Panadol Susp 250mg</v>
          </cell>
          <cell r="B21">
            <v>0.50938800000000006</v>
          </cell>
          <cell r="C21">
            <v>4.9940000000000005E-2</v>
          </cell>
          <cell r="D21">
            <v>25</v>
          </cell>
          <cell r="E21">
            <v>1.2903225806451613</v>
          </cell>
          <cell r="F21">
            <v>1.6129032258064515</v>
          </cell>
          <cell r="G21">
            <v>20000</v>
          </cell>
          <cell r="H21">
            <v>25000</v>
          </cell>
          <cell r="J21">
            <v>30000</v>
          </cell>
          <cell r="K21">
            <v>0</v>
          </cell>
          <cell r="L21">
            <v>1</v>
          </cell>
          <cell r="M21" t="str">
            <v>PH</v>
          </cell>
          <cell r="N21">
            <v>0.49940000000000001</v>
          </cell>
          <cell r="V21">
            <v>1.0624999999999998</v>
          </cell>
          <cell r="W21">
            <v>0.1</v>
          </cell>
          <cell r="X21">
            <v>1.16875</v>
          </cell>
          <cell r="Y21">
            <v>6.5000000000000002E-2</v>
          </cell>
          <cell r="Z21">
            <v>8.1250000000000003E-2</v>
          </cell>
          <cell r="AA21">
            <v>1.25</v>
          </cell>
          <cell r="AB21">
            <v>16000</v>
          </cell>
          <cell r="AC21">
            <v>20000</v>
          </cell>
          <cell r="AD21">
            <v>0.05</v>
          </cell>
          <cell r="AE21">
            <v>21000</v>
          </cell>
          <cell r="AF21">
            <v>25000</v>
          </cell>
        </row>
        <row r="22">
          <cell r="A22" t="str">
            <v xml:space="preserve">          Cetebe 500mg capsule</v>
          </cell>
          <cell r="B22">
            <v>1.0049741935483871</v>
          </cell>
          <cell r="C22">
            <v>0.29558064516129029</v>
          </cell>
          <cell r="D22">
            <v>2.010752688172043</v>
          </cell>
          <cell r="E22">
            <v>2.5806451612903225</v>
          </cell>
          <cell r="F22">
            <v>3.225806451612903</v>
          </cell>
          <cell r="G22">
            <v>40000</v>
          </cell>
          <cell r="H22">
            <v>50000</v>
          </cell>
          <cell r="J22">
            <v>1</v>
          </cell>
          <cell r="K22">
            <v>0</v>
          </cell>
          <cell r="L22">
            <v>1</v>
          </cell>
          <cell r="N22">
            <v>0.98526881720430104</v>
          </cell>
          <cell r="V22">
            <v>2.010752688172043</v>
          </cell>
          <cell r="W22">
            <v>0.2</v>
          </cell>
          <cell r="X22">
            <v>2.4129032258064513</v>
          </cell>
          <cell r="Y22">
            <v>6.5000000000000002E-2</v>
          </cell>
          <cell r="Z22">
            <v>0.16774193548387098</v>
          </cell>
          <cell r="AA22">
            <v>2.5806451612903225</v>
          </cell>
          <cell r="AB22">
            <v>15500</v>
          </cell>
          <cell r="AC22">
            <v>40000</v>
          </cell>
          <cell r="AD22">
            <v>0.1</v>
          </cell>
          <cell r="AE22">
            <v>44000</v>
          </cell>
          <cell r="AF22">
            <v>50000</v>
          </cell>
        </row>
        <row r="25">
          <cell r="A25" t="str">
            <v>TOTAL OXY</v>
          </cell>
        </row>
        <row r="26">
          <cell r="A26" t="str">
            <v>TOTAL PANADOL</v>
          </cell>
        </row>
        <row r="27">
          <cell r="A27" t="str">
            <v>TOTAL PANADOL RT</v>
          </cell>
        </row>
        <row r="28">
          <cell r="A28" t="str">
            <v>TOTAL ENO</v>
          </cell>
        </row>
        <row r="29">
          <cell r="A29" t="str">
            <v>TOTAL SCOTT'S</v>
          </cell>
        </row>
        <row r="30">
          <cell r="A30" t="str">
            <v>TOTAL PANADOL KID</v>
          </cell>
        </row>
        <row r="31">
          <cell r="A31" t="str">
            <v>TOTAL BUDGET</v>
          </cell>
        </row>
        <row r="33">
          <cell r="C33" t="str">
            <v>Refferece</v>
          </cell>
          <cell r="D33" t="str">
            <v>Column</v>
          </cell>
          <cell r="E33" t="str">
            <v>VND-USD</v>
          </cell>
        </row>
        <row r="48">
          <cell r="B48">
            <v>37257</v>
          </cell>
          <cell r="C48" t="str">
            <v>2002_1</v>
          </cell>
          <cell r="D48">
            <v>2</v>
          </cell>
        </row>
        <row r="49">
          <cell r="B49">
            <v>37288</v>
          </cell>
          <cell r="C49" t="str">
            <v>2002_2</v>
          </cell>
          <cell r="D49">
            <v>3</v>
          </cell>
        </row>
        <row r="50">
          <cell r="B50">
            <v>37316</v>
          </cell>
          <cell r="C50" t="str">
            <v>2002_3</v>
          </cell>
          <cell r="D50">
            <v>4</v>
          </cell>
        </row>
        <row r="51">
          <cell r="B51">
            <v>37347</v>
          </cell>
          <cell r="C51" t="str">
            <v>2002_4</v>
          </cell>
          <cell r="D51">
            <v>5</v>
          </cell>
        </row>
        <row r="52">
          <cell r="B52">
            <v>37377</v>
          </cell>
          <cell r="C52" t="str">
            <v>2002_5</v>
          </cell>
          <cell r="D52">
            <v>6</v>
          </cell>
        </row>
        <row r="53">
          <cell r="B53">
            <v>37408</v>
          </cell>
          <cell r="C53" t="str">
            <v>2002_6</v>
          </cell>
          <cell r="D53">
            <v>7</v>
          </cell>
        </row>
        <row r="54">
          <cell r="B54">
            <v>37438</v>
          </cell>
          <cell r="C54" t="str">
            <v>2002_7</v>
          </cell>
          <cell r="D54">
            <v>8</v>
          </cell>
        </row>
        <row r="55">
          <cell r="B55">
            <v>37469</v>
          </cell>
          <cell r="C55" t="str">
            <v>2002_8</v>
          </cell>
          <cell r="D55">
            <v>9</v>
          </cell>
        </row>
        <row r="56">
          <cell r="B56">
            <v>37500</v>
          </cell>
          <cell r="C56" t="str">
            <v>2002_9</v>
          </cell>
          <cell r="D56">
            <v>10</v>
          </cell>
        </row>
        <row r="57">
          <cell r="B57">
            <v>37530</v>
          </cell>
          <cell r="C57" t="str">
            <v>2002_10</v>
          </cell>
          <cell r="D57">
            <v>11</v>
          </cell>
        </row>
        <row r="58">
          <cell r="B58">
            <v>37561</v>
          </cell>
          <cell r="C58" t="str">
            <v>2002_11</v>
          </cell>
          <cell r="D58">
            <v>12</v>
          </cell>
        </row>
        <row r="59">
          <cell r="B59">
            <v>37591</v>
          </cell>
          <cell r="C59" t="str">
            <v>2002_12</v>
          </cell>
          <cell r="D59">
            <v>13</v>
          </cell>
        </row>
        <row r="60">
          <cell r="B60">
            <v>37622</v>
          </cell>
          <cell r="C60" t="str">
            <v>2003_1</v>
          </cell>
          <cell r="D60">
            <v>14</v>
          </cell>
        </row>
        <row r="61">
          <cell r="B61">
            <v>37653</v>
          </cell>
          <cell r="C61" t="str">
            <v>2003_2</v>
          </cell>
          <cell r="D61">
            <v>15</v>
          </cell>
        </row>
        <row r="62">
          <cell r="B62">
            <v>37681</v>
          </cell>
          <cell r="C62" t="str">
            <v>2003_3</v>
          </cell>
          <cell r="D62">
            <v>16</v>
          </cell>
        </row>
        <row r="63">
          <cell r="B63">
            <v>37712</v>
          </cell>
          <cell r="C63" t="str">
            <v>2003_4</v>
          </cell>
          <cell r="D63">
            <v>17</v>
          </cell>
        </row>
        <row r="64">
          <cell r="B64">
            <v>37742</v>
          </cell>
          <cell r="C64" t="str">
            <v>2003_5</v>
          </cell>
          <cell r="D64">
            <v>18</v>
          </cell>
        </row>
        <row r="65">
          <cell r="B65">
            <v>37773</v>
          </cell>
          <cell r="C65" t="str">
            <v>2003_6</v>
          </cell>
          <cell r="D65">
            <v>19</v>
          </cell>
        </row>
        <row r="66">
          <cell r="B66">
            <v>37803</v>
          </cell>
          <cell r="C66" t="str">
            <v>2003_7</v>
          </cell>
          <cell r="D66">
            <v>20</v>
          </cell>
        </row>
        <row r="67">
          <cell r="B67">
            <v>37834</v>
          </cell>
          <cell r="C67" t="str">
            <v>2003_8</v>
          </cell>
          <cell r="D67">
            <v>21</v>
          </cell>
        </row>
        <row r="68">
          <cell r="B68">
            <v>37865</v>
          </cell>
          <cell r="C68" t="str">
            <v>2003_9</v>
          </cell>
          <cell r="D68">
            <v>22</v>
          </cell>
        </row>
        <row r="69">
          <cell r="B69">
            <v>37895</v>
          </cell>
          <cell r="C69" t="str">
            <v>2003_10</v>
          </cell>
          <cell r="D69">
            <v>23</v>
          </cell>
        </row>
        <row r="70">
          <cell r="B70">
            <v>37926</v>
          </cell>
          <cell r="C70" t="str">
            <v>2003_11</v>
          </cell>
          <cell r="D70">
            <v>24</v>
          </cell>
        </row>
        <row r="71">
          <cell r="B71">
            <v>37956</v>
          </cell>
          <cell r="C71" t="str">
            <v>2003_12</v>
          </cell>
          <cell r="D71">
            <v>25</v>
          </cell>
        </row>
        <row r="72">
          <cell r="B72">
            <v>37987</v>
          </cell>
          <cell r="C72" t="str">
            <v>2004_1</v>
          </cell>
          <cell r="D72">
            <v>26</v>
          </cell>
        </row>
        <row r="73">
          <cell r="B73">
            <v>38018</v>
          </cell>
          <cell r="C73" t="str">
            <v>2004_2</v>
          </cell>
          <cell r="D73">
            <v>27</v>
          </cell>
        </row>
        <row r="74">
          <cell r="B74">
            <v>38047</v>
          </cell>
          <cell r="C74" t="str">
            <v>2004_3</v>
          </cell>
          <cell r="D74">
            <v>28</v>
          </cell>
        </row>
        <row r="75">
          <cell r="B75">
            <v>38078</v>
          </cell>
          <cell r="C75" t="str">
            <v>2004_4</v>
          </cell>
          <cell r="D75">
            <v>29</v>
          </cell>
        </row>
        <row r="76">
          <cell r="B76">
            <v>38108</v>
          </cell>
          <cell r="C76" t="str">
            <v>2004_5</v>
          </cell>
          <cell r="D76">
            <v>30</v>
          </cell>
        </row>
        <row r="77">
          <cell r="B77">
            <v>38139</v>
          </cell>
          <cell r="C77" t="str">
            <v>2004_6</v>
          </cell>
          <cell r="D77">
            <v>31</v>
          </cell>
        </row>
        <row r="78">
          <cell r="B78">
            <v>38169</v>
          </cell>
          <cell r="C78" t="str">
            <v>2004_7</v>
          </cell>
          <cell r="D78">
            <v>32</v>
          </cell>
        </row>
        <row r="79">
          <cell r="B79">
            <v>38200</v>
          </cell>
          <cell r="C79" t="str">
            <v>2004_8</v>
          </cell>
          <cell r="D79">
            <v>33</v>
          </cell>
        </row>
        <row r="80">
          <cell r="B80">
            <v>38231</v>
          </cell>
          <cell r="C80" t="str">
            <v>2004_9</v>
          </cell>
          <cell r="D80">
            <v>34</v>
          </cell>
        </row>
        <row r="81">
          <cell r="B81">
            <v>38261</v>
          </cell>
          <cell r="C81" t="str">
            <v>2004_10</v>
          </cell>
          <cell r="D81">
            <v>35</v>
          </cell>
        </row>
        <row r="82">
          <cell r="B82">
            <v>38292</v>
          </cell>
          <cell r="C82" t="str">
            <v>2004_11</v>
          </cell>
          <cell r="D82">
            <v>36</v>
          </cell>
        </row>
        <row r="83">
          <cell r="B83">
            <v>38322</v>
          </cell>
          <cell r="C83" t="str">
            <v>2004_12</v>
          </cell>
          <cell r="D83">
            <v>37</v>
          </cell>
        </row>
        <row r="84">
          <cell r="B84">
            <v>38353</v>
          </cell>
          <cell r="C84" t="str">
            <v>2005_1</v>
          </cell>
          <cell r="D84">
            <v>38</v>
          </cell>
        </row>
        <row r="85">
          <cell r="B85">
            <v>38384</v>
          </cell>
          <cell r="C85" t="str">
            <v>2005_2</v>
          </cell>
          <cell r="D85">
            <v>39</v>
          </cell>
        </row>
        <row r="86">
          <cell r="B86">
            <v>38412</v>
          </cell>
          <cell r="C86" t="str">
            <v>2005_3</v>
          </cell>
          <cell r="D86">
            <v>40</v>
          </cell>
        </row>
        <row r="87">
          <cell r="B87">
            <v>38443</v>
          </cell>
          <cell r="C87" t="str">
            <v>2005_4</v>
          </cell>
          <cell r="D87">
            <v>41</v>
          </cell>
        </row>
        <row r="88">
          <cell r="B88">
            <v>38473</v>
          </cell>
          <cell r="C88" t="str">
            <v>2005_5</v>
          </cell>
          <cell r="D88">
            <v>42</v>
          </cell>
        </row>
        <row r="89">
          <cell r="B89">
            <v>38504</v>
          </cell>
          <cell r="C89" t="str">
            <v>2005_6</v>
          </cell>
          <cell r="D89">
            <v>43</v>
          </cell>
        </row>
        <row r="90">
          <cell r="B90">
            <v>38534</v>
          </cell>
          <cell r="C90" t="str">
            <v>2005_7</v>
          </cell>
          <cell r="D90">
            <v>44</v>
          </cell>
        </row>
        <row r="91">
          <cell r="B91">
            <v>38565</v>
          </cell>
          <cell r="C91" t="str">
            <v>2005_8</v>
          </cell>
          <cell r="D91">
            <v>45</v>
          </cell>
        </row>
        <row r="92">
          <cell r="B92">
            <v>38596</v>
          </cell>
          <cell r="C92" t="str">
            <v>2005_9</v>
          </cell>
          <cell r="D92">
            <v>46</v>
          </cell>
        </row>
        <row r="93">
          <cell r="B93">
            <v>38626</v>
          </cell>
          <cell r="C93" t="str">
            <v>2005_10</v>
          </cell>
          <cell r="D93">
            <v>47</v>
          </cell>
        </row>
        <row r="94">
          <cell r="B94">
            <v>38657</v>
          </cell>
          <cell r="C94" t="str">
            <v>2005_11</v>
          </cell>
          <cell r="D94">
            <v>48</v>
          </cell>
        </row>
        <row r="95">
          <cell r="B95">
            <v>38687</v>
          </cell>
          <cell r="C95" t="str">
            <v>2005_12</v>
          </cell>
          <cell r="D95">
            <v>49</v>
          </cell>
        </row>
        <row r="96">
          <cell r="B96">
            <v>38718</v>
          </cell>
          <cell r="C96" t="str">
            <v>2006_1</v>
          </cell>
          <cell r="D96">
            <v>50</v>
          </cell>
        </row>
        <row r="97">
          <cell r="B97">
            <v>38749</v>
          </cell>
          <cell r="C97" t="str">
            <v>2006_2</v>
          </cell>
          <cell r="D97">
            <v>51</v>
          </cell>
        </row>
        <row r="98">
          <cell r="B98">
            <v>38777</v>
          </cell>
          <cell r="C98" t="str">
            <v>2006_3</v>
          </cell>
          <cell r="D98">
            <v>52</v>
          </cell>
        </row>
        <row r="99">
          <cell r="B99">
            <v>38808</v>
          </cell>
          <cell r="C99" t="str">
            <v>2006_4</v>
          </cell>
          <cell r="D99">
            <v>53</v>
          </cell>
        </row>
        <row r="100">
          <cell r="B100">
            <v>38838</v>
          </cell>
          <cell r="C100" t="str">
            <v>2006_5</v>
          </cell>
          <cell r="D100">
            <v>54</v>
          </cell>
        </row>
        <row r="101">
          <cell r="B101">
            <v>38869</v>
          </cell>
          <cell r="C101" t="str">
            <v>2006_6</v>
          </cell>
          <cell r="D101">
            <v>55</v>
          </cell>
        </row>
        <row r="102">
          <cell r="B102">
            <v>38899</v>
          </cell>
          <cell r="C102" t="str">
            <v>2006_7</v>
          </cell>
          <cell r="D102">
            <v>56</v>
          </cell>
        </row>
        <row r="103">
          <cell r="B103">
            <v>38930</v>
          </cell>
          <cell r="C103" t="str">
            <v>2006_8</v>
          </cell>
          <cell r="D103">
            <v>57</v>
          </cell>
        </row>
        <row r="104">
          <cell r="B104">
            <v>38961</v>
          </cell>
          <cell r="C104" t="str">
            <v>2006_9</v>
          </cell>
          <cell r="D104">
            <v>58</v>
          </cell>
        </row>
        <row r="105">
          <cell r="B105">
            <v>38991</v>
          </cell>
          <cell r="C105" t="str">
            <v>2006_10</v>
          </cell>
          <cell r="D105">
            <v>59</v>
          </cell>
        </row>
        <row r="106">
          <cell r="B106">
            <v>39022</v>
          </cell>
          <cell r="C106" t="str">
            <v>2006_11</v>
          </cell>
          <cell r="D106">
            <v>60</v>
          </cell>
        </row>
        <row r="107">
          <cell r="B107">
            <v>39052</v>
          </cell>
          <cell r="C107" t="str">
            <v>2006_12</v>
          </cell>
          <cell r="D107">
            <v>61</v>
          </cell>
        </row>
        <row r="108">
          <cell r="B108">
            <v>39083</v>
          </cell>
          <cell r="C108" t="str">
            <v>2007_1</v>
          </cell>
          <cell r="D108">
            <v>62</v>
          </cell>
        </row>
        <row r="109">
          <cell r="B109">
            <v>39114</v>
          </cell>
          <cell r="C109" t="str">
            <v>2007_2</v>
          </cell>
          <cell r="D109">
            <v>63</v>
          </cell>
        </row>
        <row r="110">
          <cell r="B110">
            <v>39142</v>
          </cell>
          <cell r="C110" t="str">
            <v>2007_3</v>
          </cell>
          <cell r="D110">
            <v>64</v>
          </cell>
        </row>
        <row r="111">
          <cell r="B111">
            <v>39173</v>
          </cell>
          <cell r="C111" t="str">
            <v>2007_4</v>
          </cell>
          <cell r="D111">
            <v>65</v>
          </cell>
        </row>
        <row r="112">
          <cell r="B112">
            <v>39203</v>
          </cell>
          <cell r="C112" t="str">
            <v>2007_5</v>
          </cell>
          <cell r="D112">
            <v>66</v>
          </cell>
        </row>
        <row r="113">
          <cell r="B113">
            <v>39234</v>
          </cell>
          <cell r="C113" t="str">
            <v>2007_6</v>
          </cell>
          <cell r="D113">
            <v>67</v>
          </cell>
        </row>
        <row r="114">
          <cell r="B114">
            <v>39264</v>
          </cell>
          <cell r="C114" t="str">
            <v>2007_7</v>
          </cell>
          <cell r="D114">
            <v>68</v>
          </cell>
        </row>
        <row r="115">
          <cell r="B115">
            <v>39295</v>
          </cell>
          <cell r="C115" t="str">
            <v>2007_8</v>
          </cell>
          <cell r="D115">
            <v>69</v>
          </cell>
        </row>
        <row r="116">
          <cell r="B116">
            <v>39326</v>
          </cell>
          <cell r="C116" t="str">
            <v>2007_9</v>
          </cell>
          <cell r="D116">
            <v>70</v>
          </cell>
        </row>
        <row r="117">
          <cell r="B117">
            <v>39356</v>
          </cell>
          <cell r="C117" t="str">
            <v>2007_10</v>
          </cell>
          <cell r="D117">
            <v>71</v>
          </cell>
        </row>
        <row r="118">
          <cell r="B118">
            <v>39387</v>
          </cell>
          <cell r="C118" t="str">
            <v>2007_11</v>
          </cell>
          <cell r="D118">
            <v>72</v>
          </cell>
        </row>
        <row r="119">
          <cell r="B119">
            <v>39417</v>
          </cell>
          <cell r="C119" t="str">
            <v>2007_12</v>
          </cell>
          <cell r="D119">
            <v>73</v>
          </cell>
        </row>
        <row r="120">
          <cell r="B120">
            <v>39448</v>
          </cell>
          <cell r="C120" t="str">
            <v>2008_1</v>
          </cell>
          <cell r="D120">
            <v>74</v>
          </cell>
        </row>
        <row r="121">
          <cell r="B121">
            <v>39479</v>
          </cell>
          <cell r="C121" t="str">
            <v>2008_2</v>
          </cell>
          <cell r="D121">
            <v>75</v>
          </cell>
        </row>
        <row r="122">
          <cell r="B122">
            <v>39508</v>
          </cell>
          <cell r="C122" t="str">
            <v>2008_3</v>
          </cell>
          <cell r="D122">
            <v>76</v>
          </cell>
        </row>
        <row r="123">
          <cell r="B123">
            <v>39539</v>
          </cell>
          <cell r="C123" t="str">
            <v>2008_4</v>
          </cell>
          <cell r="D123">
            <v>77</v>
          </cell>
        </row>
        <row r="124">
          <cell r="B124">
            <v>39569</v>
          </cell>
          <cell r="C124" t="str">
            <v>2008_5</v>
          </cell>
          <cell r="D124">
            <v>78</v>
          </cell>
        </row>
        <row r="125">
          <cell r="B125">
            <v>39600</v>
          </cell>
          <cell r="C125" t="str">
            <v>2008_6</v>
          </cell>
          <cell r="D125">
            <v>79</v>
          </cell>
        </row>
        <row r="126">
          <cell r="B126">
            <v>39630</v>
          </cell>
          <cell r="C126" t="str">
            <v>2008_7</v>
          </cell>
          <cell r="D126">
            <v>80</v>
          </cell>
        </row>
        <row r="127">
          <cell r="B127">
            <v>39661</v>
          </cell>
          <cell r="C127" t="str">
            <v>2008_8</v>
          </cell>
          <cell r="D127">
            <v>81</v>
          </cell>
        </row>
        <row r="128">
          <cell r="B128">
            <v>39692</v>
          </cell>
          <cell r="C128" t="str">
            <v>2008_9</v>
          </cell>
          <cell r="D128">
            <v>82</v>
          </cell>
        </row>
        <row r="129">
          <cell r="B129">
            <v>39722</v>
          </cell>
          <cell r="C129" t="str">
            <v>2008_10</v>
          </cell>
          <cell r="D129">
            <v>83</v>
          </cell>
        </row>
        <row r="130">
          <cell r="B130">
            <v>39753</v>
          </cell>
          <cell r="C130" t="str">
            <v>2008_11</v>
          </cell>
          <cell r="D130">
            <v>84</v>
          </cell>
        </row>
        <row r="131">
          <cell r="B131">
            <v>39783</v>
          </cell>
          <cell r="C131" t="str">
            <v>2008_12</v>
          </cell>
          <cell r="D131">
            <v>85</v>
          </cell>
        </row>
        <row r="132">
          <cell r="C132">
            <v>2002</v>
          </cell>
          <cell r="D132">
            <v>91</v>
          </cell>
          <cell r="E132">
            <v>15000</v>
          </cell>
        </row>
        <row r="133">
          <cell r="C133">
            <v>2003</v>
          </cell>
          <cell r="D133">
            <v>96</v>
          </cell>
          <cell r="E133">
            <v>15500</v>
          </cell>
        </row>
        <row r="134">
          <cell r="C134">
            <v>2004</v>
          </cell>
          <cell r="D134">
            <v>101</v>
          </cell>
        </row>
        <row r="135">
          <cell r="C135">
            <v>2005</v>
          </cell>
          <cell r="D135">
            <v>106</v>
          </cell>
          <cell r="E135">
            <v>16000</v>
          </cell>
        </row>
        <row r="136">
          <cell r="C136">
            <v>2006</v>
          </cell>
          <cell r="D136">
            <v>111</v>
          </cell>
        </row>
        <row r="137">
          <cell r="C137">
            <v>2007</v>
          </cell>
          <cell r="D137">
            <v>116</v>
          </cell>
        </row>
        <row r="138">
          <cell r="C138">
            <v>2008</v>
          </cell>
          <cell r="D138">
            <v>121</v>
          </cell>
        </row>
        <row r="139">
          <cell r="B139">
            <v>37257</v>
          </cell>
          <cell r="C139" t="str">
            <v>2002YTD1</v>
          </cell>
          <cell r="D139">
            <v>123</v>
          </cell>
        </row>
        <row r="140">
          <cell r="B140">
            <v>37288</v>
          </cell>
          <cell r="C140" t="str">
            <v>2002YTD2</v>
          </cell>
          <cell r="D140">
            <v>124</v>
          </cell>
        </row>
        <row r="141">
          <cell r="B141">
            <v>37316</v>
          </cell>
          <cell r="C141" t="str">
            <v>2002YTD3</v>
          </cell>
          <cell r="D141">
            <v>125</v>
          </cell>
        </row>
        <row r="142">
          <cell r="B142">
            <v>37347</v>
          </cell>
          <cell r="C142" t="str">
            <v>2002YTD4</v>
          </cell>
          <cell r="D142">
            <v>126</v>
          </cell>
        </row>
        <row r="143">
          <cell r="B143">
            <v>37377</v>
          </cell>
          <cell r="C143" t="str">
            <v>2002YTD5</v>
          </cell>
          <cell r="D143">
            <v>127</v>
          </cell>
        </row>
        <row r="144">
          <cell r="B144">
            <v>37408</v>
          </cell>
          <cell r="C144" t="str">
            <v>2002YTD6</v>
          </cell>
          <cell r="D144">
            <v>128</v>
          </cell>
        </row>
        <row r="145">
          <cell r="B145">
            <v>37438</v>
          </cell>
          <cell r="C145" t="str">
            <v>2002YTD7</v>
          </cell>
          <cell r="D145">
            <v>129</v>
          </cell>
        </row>
        <row r="146">
          <cell r="B146">
            <v>37469</v>
          </cell>
          <cell r="C146" t="str">
            <v>2002YTD8</v>
          </cell>
          <cell r="D146">
            <v>130</v>
          </cell>
        </row>
        <row r="147">
          <cell r="B147">
            <v>37500</v>
          </cell>
          <cell r="C147" t="str">
            <v>2002YTD9</v>
          </cell>
          <cell r="D147">
            <v>131</v>
          </cell>
        </row>
        <row r="148">
          <cell r="B148">
            <v>37530</v>
          </cell>
          <cell r="C148" t="str">
            <v>2002YTD10</v>
          </cell>
          <cell r="D148">
            <v>132</v>
          </cell>
        </row>
        <row r="149">
          <cell r="B149">
            <v>37561</v>
          </cell>
          <cell r="C149" t="str">
            <v>2002YTD11</v>
          </cell>
          <cell r="D149">
            <v>133</v>
          </cell>
        </row>
        <row r="150">
          <cell r="B150">
            <v>37591</v>
          </cell>
          <cell r="C150" t="str">
            <v>2002YTD12</v>
          </cell>
          <cell r="D150">
            <v>134</v>
          </cell>
        </row>
        <row r="151">
          <cell r="B151">
            <v>37622</v>
          </cell>
          <cell r="C151" t="str">
            <v>2003YTD1</v>
          </cell>
          <cell r="D151">
            <v>135</v>
          </cell>
        </row>
        <row r="152">
          <cell r="B152">
            <v>37653</v>
          </cell>
          <cell r="C152" t="str">
            <v>2003YTD2</v>
          </cell>
          <cell r="D152">
            <v>136</v>
          </cell>
        </row>
        <row r="153">
          <cell r="B153">
            <v>37681</v>
          </cell>
          <cell r="C153" t="str">
            <v>2003YTD3</v>
          </cell>
          <cell r="D153">
            <v>137</v>
          </cell>
        </row>
        <row r="154">
          <cell r="B154">
            <v>37712</v>
          </cell>
          <cell r="C154" t="str">
            <v>2003YTD4</v>
          </cell>
          <cell r="D154">
            <v>138</v>
          </cell>
        </row>
        <row r="155">
          <cell r="B155">
            <v>37742</v>
          </cell>
          <cell r="C155" t="str">
            <v>2003YTD5</v>
          </cell>
          <cell r="D155">
            <v>139</v>
          </cell>
        </row>
        <row r="156">
          <cell r="B156">
            <v>37773</v>
          </cell>
          <cell r="C156" t="str">
            <v>2003YTD6</v>
          </cell>
          <cell r="D156">
            <v>140</v>
          </cell>
        </row>
        <row r="157">
          <cell r="B157">
            <v>37803</v>
          </cell>
          <cell r="C157" t="str">
            <v>2003YTD7</v>
          </cell>
          <cell r="D157">
            <v>141</v>
          </cell>
        </row>
        <row r="158">
          <cell r="B158">
            <v>37834</v>
          </cell>
          <cell r="C158" t="str">
            <v>2003YTD8</v>
          </cell>
          <cell r="D158">
            <v>142</v>
          </cell>
        </row>
        <row r="159">
          <cell r="B159">
            <v>37865</v>
          </cell>
          <cell r="C159" t="str">
            <v>2003YTD9</v>
          </cell>
          <cell r="D159">
            <v>143</v>
          </cell>
        </row>
        <row r="160">
          <cell r="B160">
            <v>37895</v>
          </cell>
          <cell r="C160" t="str">
            <v>2003YTD10</v>
          </cell>
          <cell r="D160">
            <v>144</v>
          </cell>
        </row>
        <row r="161">
          <cell r="B161">
            <v>37926</v>
          </cell>
          <cell r="C161" t="str">
            <v>2003YTD11</v>
          </cell>
          <cell r="D161">
            <v>145</v>
          </cell>
        </row>
        <row r="162">
          <cell r="B162">
            <v>37956</v>
          </cell>
          <cell r="C162" t="str">
            <v>2003YTD12</v>
          </cell>
          <cell r="D162">
            <v>146</v>
          </cell>
        </row>
        <row r="163">
          <cell r="B163">
            <v>37987</v>
          </cell>
          <cell r="C163" t="str">
            <v>2004YTD1</v>
          </cell>
          <cell r="D163">
            <v>147</v>
          </cell>
        </row>
        <row r="164">
          <cell r="B164">
            <v>38018</v>
          </cell>
          <cell r="C164" t="str">
            <v>2004YTD2</v>
          </cell>
          <cell r="D164">
            <v>148</v>
          </cell>
        </row>
        <row r="165">
          <cell r="B165">
            <v>38047</v>
          </cell>
          <cell r="C165" t="str">
            <v>2004YTD3</v>
          </cell>
          <cell r="D165">
            <v>149</v>
          </cell>
        </row>
        <row r="166">
          <cell r="B166">
            <v>38078</v>
          </cell>
          <cell r="C166" t="str">
            <v>2004YTD4</v>
          </cell>
          <cell r="D166">
            <v>150</v>
          </cell>
        </row>
        <row r="167">
          <cell r="B167">
            <v>38108</v>
          </cell>
          <cell r="C167" t="str">
            <v>2004YTD5</v>
          </cell>
          <cell r="D167">
            <v>151</v>
          </cell>
        </row>
        <row r="168">
          <cell r="B168">
            <v>38139</v>
          </cell>
          <cell r="C168" t="str">
            <v>2004YTD6</v>
          </cell>
          <cell r="D168">
            <v>152</v>
          </cell>
        </row>
        <row r="169">
          <cell r="B169">
            <v>38169</v>
          </cell>
          <cell r="C169" t="str">
            <v>2004YTD7</v>
          </cell>
          <cell r="D169">
            <v>153</v>
          </cell>
        </row>
        <row r="170">
          <cell r="B170">
            <v>38200</v>
          </cell>
          <cell r="C170" t="str">
            <v>2004YTD8</v>
          </cell>
          <cell r="D170">
            <v>154</v>
          </cell>
        </row>
        <row r="171">
          <cell r="B171">
            <v>38231</v>
          </cell>
          <cell r="C171" t="str">
            <v>2004YTD9</v>
          </cell>
          <cell r="D171">
            <v>155</v>
          </cell>
        </row>
        <row r="172">
          <cell r="B172">
            <v>38261</v>
          </cell>
          <cell r="C172" t="str">
            <v>2004YTD10</v>
          </cell>
          <cell r="D172">
            <v>156</v>
          </cell>
        </row>
        <row r="173">
          <cell r="B173">
            <v>38292</v>
          </cell>
          <cell r="C173" t="str">
            <v>2004YTD11</v>
          </cell>
          <cell r="D173">
            <v>157</v>
          </cell>
        </row>
        <row r="174">
          <cell r="B174">
            <v>38322</v>
          </cell>
          <cell r="C174" t="str">
            <v>2004YTD12</v>
          </cell>
          <cell r="D174">
            <v>158</v>
          </cell>
        </row>
        <row r="175">
          <cell r="B175">
            <v>38353</v>
          </cell>
          <cell r="C175" t="str">
            <v>2005YTD1</v>
          </cell>
          <cell r="D175">
            <v>159</v>
          </cell>
        </row>
        <row r="176">
          <cell r="B176">
            <v>38384</v>
          </cell>
          <cell r="C176" t="str">
            <v>2005YTD2</v>
          </cell>
          <cell r="D176">
            <v>160</v>
          </cell>
        </row>
        <row r="177">
          <cell r="B177">
            <v>38412</v>
          </cell>
          <cell r="C177" t="str">
            <v>2005YTD3</v>
          </cell>
          <cell r="D177">
            <v>161</v>
          </cell>
        </row>
        <row r="178">
          <cell r="B178">
            <v>38443</v>
          </cell>
          <cell r="C178" t="str">
            <v>2005YTD4</v>
          </cell>
          <cell r="D178">
            <v>162</v>
          </cell>
        </row>
        <row r="179">
          <cell r="B179">
            <v>38473</v>
          </cell>
          <cell r="C179" t="str">
            <v>2005YTD5</v>
          </cell>
          <cell r="D179">
            <v>163</v>
          </cell>
        </row>
        <row r="180">
          <cell r="B180">
            <v>38504</v>
          </cell>
          <cell r="C180" t="str">
            <v>2005YTD6</v>
          </cell>
          <cell r="D180">
            <v>164</v>
          </cell>
        </row>
        <row r="181">
          <cell r="B181">
            <v>38534</v>
          </cell>
          <cell r="C181" t="str">
            <v>2005YTD7</v>
          </cell>
          <cell r="D181">
            <v>165</v>
          </cell>
        </row>
        <row r="182">
          <cell r="B182">
            <v>38565</v>
          </cell>
          <cell r="C182" t="str">
            <v>2005YTD8</v>
          </cell>
          <cell r="D182">
            <v>166</v>
          </cell>
        </row>
        <row r="183">
          <cell r="B183">
            <v>38596</v>
          </cell>
          <cell r="C183" t="str">
            <v>2005YTD9</v>
          </cell>
          <cell r="D183">
            <v>167</v>
          </cell>
        </row>
        <row r="184">
          <cell r="B184">
            <v>38626</v>
          </cell>
          <cell r="C184" t="str">
            <v>2005YTD10</v>
          </cell>
          <cell r="D184">
            <v>168</v>
          </cell>
        </row>
        <row r="185">
          <cell r="B185">
            <v>38657</v>
          </cell>
          <cell r="C185" t="str">
            <v>2005YTD11</v>
          </cell>
          <cell r="D185">
            <v>169</v>
          </cell>
        </row>
        <row r="186">
          <cell r="B186">
            <v>38687</v>
          </cell>
          <cell r="C186" t="str">
            <v>2005YTD12</v>
          </cell>
          <cell r="D186">
            <v>170</v>
          </cell>
        </row>
        <row r="187">
          <cell r="B187">
            <v>38718</v>
          </cell>
          <cell r="C187" t="str">
            <v>2006YTD1</v>
          </cell>
          <cell r="D187">
            <v>171</v>
          </cell>
        </row>
        <row r="188">
          <cell r="B188">
            <v>38749</v>
          </cell>
          <cell r="C188" t="str">
            <v>2006YTD2</v>
          </cell>
          <cell r="D188">
            <v>172</v>
          </cell>
        </row>
        <row r="189">
          <cell r="B189">
            <v>38777</v>
          </cell>
          <cell r="C189" t="str">
            <v>2006YTD3</v>
          </cell>
          <cell r="D189">
            <v>173</v>
          </cell>
        </row>
        <row r="190">
          <cell r="B190">
            <v>38808</v>
          </cell>
          <cell r="C190" t="str">
            <v>2006YTD4</v>
          </cell>
          <cell r="D190">
            <v>174</v>
          </cell>
        </row>
        <row r="191">
          <cell r="B191">
            <v>38838</v>
          </cell>
          <cell r="C191" t="str">
            <v>2006YTD5</v>
          </cell>
          <cell r="D191">
            <v>175</v>
          </cell>
        </row>
        <row r="192">
          <cell r="B192">
            <v>38869</v>
          </cell>
          <cell r="C192" t="str">
            <v>2006YTD6</v>
          </cell>
          <cell r="D192">
            <v>176</v>
          </cell>
        </row>
        <row r="193">
          <cell r="B193">
            <v>38899</v>
          </cell>
          <cell r="C193" t="str">
            <v>2006YTD7</v>
          </cell>
          <cell r="D193">
            <v>177</v>
          </cell>
        </row>
        <row r="194">
          <cell r="B194">
            <v>38930</v>
          </cell>
          <cell r="C194" t="str">
            <v>2006YTD8</v>
          </cell>
          <cell r="D194">
            <v>178</v>
          </cell>
        </row>
        <row r="195">
          <cell r="B195">
            <v>38961</v>
          </cell>
          <cell r="C195" t="str">
            <v>2006YTD9</v>
          </cell>
          <cell r="D195">
            <v>179</v>
          </cell>
        </row>
        <row r="196">
          <cell r="B196">
            <v>38991</v>
          </cell>
          <cell r="C196" t="str">
            <v>2006YTD10</v>
          </cell>
          <cell r="D196">
            <v>180</v>
          </cell>
        </row>
        <row r="197">
          <cell r="B197">
            <v>39022</v>
          </cell>
          <cell r="C197" t="str">
            <v>2006YTD11</v>
          </cell>
          <cell r="D197">
            <v>181</v>
          </cell>
        </row>
        <row r="198">
          <cell r="B198">
            <v>39052</v>
          </cell>
          <cell r="C198" t="str">
            <v>2006YTD12</v>
          </cell>
          <cell r="D198">
            <v>182</v>
          </cell>
        </row>
        <row r="199">
          <cell r="B199">
            <v>39083</v>
          </cell>
          <cell r="C199" t="str">
            <v>2007YTD1</v>
          </cell>
          <cell r="D199">
            <v>183</v>
          </cell>
        </row>
        <row r="200">
          <cell r="B200">
            <v>39114</v>
          </cell>
          <cell r="C200" t="str">
            <v>2007YTD2</v>
          </cell>
          <cell r="D200">
            <v>184</v>
          </cell>
        </row>
        <row r="201">
          <cell r="B201">
            <v>39142</v>
          </cell>
          <cell r="C201" t="str">
            <v>2007YTD3</v>
          </cell>
          <cell r="D201">
            <v>185</v>
          </cell>
        </row>
        <row r="202">
          <cell r="B202">
            <v>39173</v>
          </cell>
          <cell r="C202" t="str">
            <v>2007YTD4</v>
          </cell>
          <cell r="D202">
            <v>186</v>
          </cell>
        </row>
        <row r="203">
          <cell r="B203">
            <v>39203</v>
          </cell>
          <cell r="C203" t="str">
            <v>2007YTD5</v>
          </cell>
          <cell r="D203">
            <v>187</v>
          </cell>
        </row>
        <row r="204">
          <cell r="B204">
            <v>39234</v>
          </cell>
          <cell r="C204" t="str">
            <v>2007YTD6</v>
          </cell>
          <cell r="D204">
            <v>188</v>
          </cell>
        </row>
        <row r="205">
          <cell r="B205">
            <v>39264</v>
          </cell>
          <cell r="C205" t="str">
            <v>2007YTD7</v>
          </cell>
          <cell r="D205">
            <v>189</v>
          </cell>
        </row>
        <row r="206">
          <cell r="B206">
            <v>39295</v>
          </cell>
          <cell r="C206" t="str">
            <v>2007YTD8</v>
          </cell>
          <cell r="D206">
            <v>190</v>
          </cell>
        </row>
        <row r="207">
          <cell r="B207">
            <v>39326</v>
          </cell>
          <cell r="C207" t="str">
            <v>2007YTD9</v>
          </cell>
          <cell r="D207">
            <v>191</v>
          </cell>
        </row>
        <row r="208">
          <cell r="B208">
            <v>39356</v>
          </cell>
          <cell r="C208" t="str">
            <v>2007YTD10</v>
          </cell>
          <cell r="D208">
            <v>192</v>
          </cell>
        </row>
        <row r="209">
          <cell r="B209">
            <v>39387</v>
          </cell>
          <cell r="C209" t="str">
            <v>2007YTD11</v>
          </cell>
          <cell r="D209">
            <v>193</v>
          </cell>
        </row>
        <row r="210">
          <cell r="B210">
            <v>39417</v>
          </cell>
          <cell r="C210" t="str">
            <v>2007YTD12</v>
          </cell>
          <cell r="D210">
            <v>194</v>
          </cell>
        </row>
        <row r="211">
          <cell r="B211">
            <v>39448</v>
          </cell>
          <cell r="C211" t="str">
            <v>2008YTD1</v>
          </cell>
          <cell r="D211">
            <v>195</v>
          </cell>
        </row>
        <row r="212">
          <cell r="B212">
            <v>39479</v>
          </cell>
          <cell r="C212" t="str">
            <v>2008YTD2</v>
          </cell>
          <cell r="D212">
            <v>196</v>
          </cell>
        </row>
        <row r="213">
          <cell r="B213">
            <v>39508</v>
          </cell>
          <cell r="C213" t="str">
            <v>2008YTD3</v>
          </cell>
          <cell r="D213">
            <v>197</v>
          </cell>
        </row>
        <row r="214">
          <cell r="B214">
            <v>39539</v>
          </cell>
          <cell r="C214" t="str">
            <v>2008YTD4</v>
          </cell>
          <cell r="D214">
            <v>198</v>
          </cell>
        </row>
        <row r="215">
          <cell r="B215">
            <v>39569</v>
          </cell>
          <cell r="C215" t="str">
            <v>2008YTD5</v>
          </cell>
          <cell r="D215">
            <v>199</v>
          </cell>
        </row>
        <row r="216">
          <cell r="B216">
            <v>39600</v>
          </cell>
          <cell r="C216" t="str">
            <v>2008YTD6</v>
          </cell>
          <cell r="D216">
            <v>200</v>
          </cell>
        </row>
        <row r="217">
          <cell r="B217">
            <v>39630</v>
          </cell>
          <cell r="C217" t="str">
            <v>2008YTD7</v>
          </cell>
          <cell r="D217">
            <v>201</v>
          </cell>
        </row>
        <row r="218">
          <cell r="B218">
            <v>39661</v>
          </cell>
          <cell r="C218" t="str">
            <v>2008YTD8</v>
          </cell>
          <cell r="D218">
            <v>202</v>
          </cell>
        </row>
        <row r="219">
          <cell r="B219">
            <v>39692</v>
          </cell>
          <cell r="C219" t="str">
            <v>2008YTD9</v>
          </cell>
          <cell r="D219">
            <v>203</v>
          </cell>
        </row>
        <row r="220">
          <cell r="B220">
            <v>39722</v>
          </cell>
          <cell r="C220" t="str">
            <v>2008YTD10</v>
          </cell>
          <cell r="D220">
            <v>204</v>
          </cell>
        </row>
        <row r="221">
          <cell r="B221">
            <v>39753</v>
          </cell>
          <cell r="C221" t="str">
            <v>2008YTD11</v>
          </cell>
          <cell r="D221">
            <v>205</v>
          </cell>
        </row>
        <row r="222">
          <cell r="B222">
            <v>39783</v>
          </cell>
          <cell r="C222" t="str">
            <v>2008YTD12</v>
          </cell>
          <cell r="D222">
            <v>206</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CTT"/>
      <sheetName val="BCDKT_2001"/>
      <sheetName val="NBCD_2001"/>
      <sheetName val="BKQKD P1_2001"/>
      <sheetName val="BKQKD P2_2001"/>
      <sheetName val="BCKQKDP3_2001"/>
      <sheetName val="QTSDHD"/>
      <sheetName val="qtvat"/>
      <sheetName val="TMBCTC"/>
      <sheetName val="bcdsps"/>
      <sheetName val="BCDKT"/>
      <sheetName val="NBCD"/>
      <sheetName val="BCDKT_2001 (2)"/>
      <sheetName val="BKQKD P1"/>
      <sheetName val="BKQKD P2"/>
      <sheetName val="BCKQKDP3"/>
      <sheetName val="ct311"/>
      <sheetName val="nhatkychung"/>
      <sheetName val="NKC152"/>
      <sheetName val="soctNXT"/>
      <sheetName val="CT15206"/>
      <sheetName val="KHO15206 "/>
      <sheetName val="NKNXT"/>
      <sheetName val="n_x_t"/>
      <sheetName val="CTGS"/>
      <sheetName val="tkGTGT"/>
      <sheetName val="Sheet4"/>
      <sheetName val="CTKHAC"/>
      <sheetName val="bkhdMV"/>
      <sheetName val="bkhdBR"/>
      <sheetName val="NKC"/>
      <sheetName val="socai"/>
      <sheetName val="BL10_01"/>
      <sheetName val="thsdhd"/>
      <sheetName val="Sheet1"/>
      <sheetName val="bcsdhdQ4"/>
      <sheetName val="HTTK"/>
      <sheetName val="111"/>
      <sheetName val="133"/>
      <sheetName val="152"/>
      <sheetName val="154"/>
      <sheetName val="155"/>
      <sheetName val="214"/>
      <sheetName val="211"/>
      <sheetName val="241"/>
      <sheetName val="311"/>
      <sheetName val="331"/>
      <sheetName val="3331"/>
      <sheetName val="3334"/>
      <sheetName val="334"/>
      <sheetName val="335"/>
      <sheetName val="338"/>
      <sheetName val="421"/>
      <sheetName val="511"/>
      <sheetName val="621"/>
      <sheetName val="622"/>
      <sheetName val="632"/>
      <sheetName val="641"/>
      <sheetName val="642"/>
      <sheetName val="911"/>
      <sheetName val="15203"/>
      <sheetName val="15205"/>
      <sheetName val="15206"/>
      <sheetName val="15207"/>
      <sheetName val="15208"/>
      <sheetName val="15209"/>
      <sheetName val="15217"/>
      <sheetName val="15228"/>
      <sheetName val="15233"/>
      <sheetName val="15236"/>
      <sheetName val="15239"/>
      <sheetName val="15240"/>
      <sheetName val="15245"/>
      <sheetName val="15246"/>
      <sheetName val="15247"/>
      <sheetName val="15248"/>
      <sheetName val="MSVT"/>
      <sheetName val="Sheet8"/>
      <sheetName val="Sheet7"/>
      <sheetName val="Sheet6"/>
      <sheetName val="Sheet5"/>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ow r="3">
          <cell r="A3">
            <v>15201</v>
          </cell>
          <cell r="B3" t="str">
            <v>WET 500</v>
          </cell>
          <cell r="C3" t="str">
            <v>Kg</v>
          </cell>
        </row>
        <row r="4">
          <cell r="A4">
            <v>15202</v>
          </cell>
          <cell r="B4" t="str">
            <v>DISPER 760W</v>
          </cell>
          <cell r="C4" t="str">
            <v>Kg</v>
          </cell>
        </row>
        <row r="5">
          <cell r="A5">
            <v>15203</v>
          </cell>
          <cell r="B5" t="str">
            <v>EVA DA 1410</v>
          </cell>
          <cell r="C5" t="str">
            <v>Kg</v>
          </cell>
        </row>
        <row r="6">
          <cell r="A6">
            <v>15204</v>
          </cell>
          <cell r="B6" t="str">
            <v>PVA 24S</v>
          </cell>
          <cell r="C6" t="str">
            <v>Kg</v>
          </cell>
        </row>
        <row r="7">
          <cell r="A7">
            <v>15205</v>
          </cell>
          <cell r="B7" t="str">
            <v>Boät ñaù (CaCo3)</v>
          </cell>
          <cell r="C7" t="str">
            <v>Kg</v>
          </cell>
        </row>
        <row r="8">
          <cell r="A8">
            <v>15206</v>
          </cell>
          <cell r="B8" t="str">
            <v>Bao KPK 41x8x78cm</v>
          </cell>
          <cell r="C8" t="str">
            <v>Caùi</v>
          </cell>
        </row>
        <row r="9">
          <cell r="A9">
            <v>15207</v>
          </cell>
          <cell r="B9" t="str">
            <v>METOLOSE 60TF</v>
          </cell>
          <cell r="C9" t="str">
            <v>Kg</v>
          </cell>
        </row>
        <row r="10">
          <cell r="A10">
            <v>15208</v>
          </cell>
          <cell r="B10" t="str">
            <v>Xi maêng traéng</v>
          </cell>
          <cell r="C10" t="str">
            <v>Kg</v>
          </cell>
        </row>
        <row r="11">
          <cell r="A11">
            <v>15209</v>
          </cell>
          <cell r="B11" t="str">
            <v>Boät TALE</v>
          </cell>
          <cell r="C11" t="str">
            <v>Kg</v>
          </cell>
        </row>
        <row r="12">
          <cell r="A12">
            <v>15210</v>
          </cell>
          <cell r="B12" t="str">
            <v>Glaswax E1</v>
          </cell>
          <cell r="C12" t="str">
            <v>Kg</v>
          </cell>
        </row>
        <row r="13">
          <cell r="A13">
            <v>15211</v>
          </cell>
          <cell r="B13" t="str">
            <v>Glascol TA</v>
          </cell>
          <cell r="C13" t="str">
            <v>Kg</v>
          </cell>
        </row>
        <row r="14">
          <cell r="A14">
            <v>15212</v>
          </cell>
          <cell r="B14" t="str">
            <v>Glascol LS16</v>
          </cell>
          <cell r="C14" t="str">
            <v>Kg</v>
          </cell>
        </row>
        <row r="15">
          <cell r="A15">
            <v>15213</v>
          </cell>
          <cell r="B15" t="str">
            <v>Black PnulexV</v>
          </cell>
          <cell r="C15" t="str">
            <v>Kg</v>
          </cell>
        </row>
        <row r="16">
          <cell r="A16">
            <v>15214</v>
          </cell>
          <cell r="B16" t="str">
            <v>Voffew Llau 705</v>
          </cell>
          <cell r="C16" t="str">
            <v>Kg</v>
          </cell>
        </row>
        <row r="17">
          <cell r="A17">
            <v>15215</v>
          </cell>
          <cell r="B17" t="str">
            <v>Acticicle HF</v>
          </cell>
          <cell r="C17" t="str">
            <v>Kg</v>
          </cell>
        </row>
        <row r="18">
          <cell r="A18">
            <v>15216</v>
          </cell>
          <cell r="B18" t="str">
            <v>Hokolan HC 010</v>
          </cell>
          <cell r="C18" t="str">
            <v>Kg</v>
          </cell>
        </row>
        <row r="19">
          <cell r="A19">
            <v>15217</v>
          </cell>
          <cell r="B19" t="str">
            <v>Hokolan Orange HC 132</v>
          </cell>
          <cell r="C19" t="str">
            <v>Kg</v>
          </cell>
        </row>
        <row r="20">
          <cell r="A20">
            <v>15218</v>
          </cell>
          <cell r="B20" t="str">
            <v>Yellow 106</v>
          </cell>
          <cell r="C20" t="str">
            <v>Kg</v>
          </cell>
        </row>
        <row r="21">
          <cell r="A21">
            <v>15219</v>
          </cell>
          <cell r="B21" t="str">
            <v>Yellow 15 (Boät)</v>
          </cell>
          <cell r="C21" t="str">
            <v>Kg</v>
          </cell>
        </row>
        <row r="22">
          <cell r="A22">
            <v>15220</v>
          </cell>
          <cell r="B22" t="str">
            <v>Phuï gia möïc in</v>
          </cell>
          <cell r="C22" t="str">
            <v>Kg</v>
          </cell>
        </row>
        <row r="23">
          <cell r="A23">
            <v>15221</v>
          </cell>
          <cell r="B23" t="str">
            <v>VISCOPOL 9052</v>
          </cell>
          <cell r="C23" t="str">
            <v>Kg</v>
          </cell>
        </row>
        <row r="24">
          <cell r="A24">
            <v>15222</v>
          </cell>
          <cell r="B24" t="str">
            <v>Propylen CN</v>
          </cell>
          <cell r="C24" t="str">
            <v>Kg</v>
          </cell>
        </row>
        <row r="25">
          <cell r="A25">
            <v>15223</v>
          </cell>
          <cell r="B25" t="str">
            <v>Green GB</v>
          </cell>
          <cell r="C25" t="str">
            <v>Kg</v>
          </cell>
        </row>
        <row r="26">
          <cell r="A26">
            <v>15224</v>
          </cell>
          <cell r="B26" t="str">
            <v>Blue MB</v>
          </cell>
          <cell r="C26" t="str">
            <v>Kg</v>
          </cell>
        </row>
        <row r="27">
          <cell r="A27">
            <v>15225</v>
          </cell>
          <cell r="B27" t="str">
            <v>Acrosil R 972</v>
          </cell>
          <cell r="C27" t="str">
            <v>Kg</v>
          </cell>
        </row>
        <row r="28">
          <cell r="A28">
            <v>15226</v>
          </cell>
          <cell r="B28" t="str">
            <v>SHMP</v>
          </cell>
          <cell r="C28" t="str">
            <v>Kg</v>
          </cell>
        </row>
        <row r="29">
          <cell r="A29">
            <v>15227</v>
          </cell>
          <cell r="B29" t="str">
            <v>Texanol</v>
          </cell>
          <cell r="C29" t="str">
            <v>Kg</v>
          </cell>
        </row>
        <row r="30">
          <cell r="A30">
            <v>15228</v>
          </cell>
          <cell r="B30" t="str">
            <v>Farco White A948-75006,18L</v>
          </cell>
          <cell r="C30" t="str">
            <v>CA</v>
          </cell>
        </row>
        <row r="31">
          <cell r="A31">
            <v>15229</v>
          </cell>
          <cell r="B31" t="str">
            <v>Red DWG New</v>
          </cell>
          <cell r="C31" t="str">
            <v>Kg</v>
          </cell>
        </row>
        <row r="32">
          <cell r="A32">
            <v>15230</v>
          </cell>
          <cell r="B32" t="str">
            <v>Boät xanh 5380</v>
          </cell>
          <cell r="C32" t="str">
            <v>Kg</v>
          </cell>
        </row>
        <row r="33">
          <cell r="A33">
            <v>15231</v>
          </cell>
          <cell r="B33" t="str">
            <v>Green 15 (77520-77603)</v>
          </cell>
          <cell r="C33" t="str">
            <v>Kg</v>
          </cell>
        </row>
        <row r="34">
          <cell r="A34">
            <v>15232</v>
          </cell>
          <cell r="B34" t="str">
            <v>Duraguaro Mfrino A920-72089</v>
          </cell>
          <cell r="C34" t="str">
            <v>CA</v>
          </cell>
        </row>
        <row r="35">
          <cell r="A35">
            <v>15233</v>
          </cell>
          <cell r="B35" t="str">
            <v>Farco Frost 18L A948-109</v>
          </cell>
          <cell r="C35" t="str">
            <v>CA</v>
          </cell>
        </row>
        <row r="36">
          <cell r="A36">
            <v>15234</v>
          </cell>
          <cell r="B36" t="str">
            <v>Vaûi deät laøm rulo sôn</v>
          </cell>
          <cell r="C36" t="str">
            <v>Meùt</v>
          </cell>
        </row>
        <row r="37">
          <cell r="A37">
            <v>15235</v>
          </cell>
          <cell r="B37" t="str">
            <v>Sealer 2000; A931-18177G,5L</v>
          </cell>
          <cell r="C37" t="str">
            <v>CA</v>
          </cell>
        </row>
        <row r="38">
          <cell r="A38">
            <v>15236</v>
          </cell>
          <cell r="B38" t="str">
            <v>Dulux WS Camel; A915-22620,5L</v>
          </cell>
          <cell r="C38" t="str">
            <v>CA</v>
          </cell>
        </row>
        <row r="39">
          <cell r="A39">
            <v>15237</v>
          </cell>
          <cell r="B39" t="str">
            <v>Bermocoll EBS 451FQ</v>
          </cell>
          <cell r="C39" t="str">
            <v>Kg</v>
          </cell>
        </row>
        <row r="40">
          <cell r="A40">
            <v>15238</v>
          </cell>
          <cell r="B40" t="str">
            <v>Acticicle EPW</v>
          </cell>
          <cell r="C40" t="str">
            <v>KG</v>
          </cell>
        </row>
        <row r="41">
          <cell r="A41">
            <v>15239</v>
          </cell>
          <cell r="B41" t="str">
            <v>Acropol 63-893</v>
          </cell>
          <cell r="C41" t="str">
            <v>Kg</v>
          </cell>
        </row>
        <row r="42">
          <cell r="A42">
            <v>15240</v>
          </cell>
          <cell r="B42" t="str">
            <v>Viscopol 7350</v>
          </cell>
          <cell r="C42" t="str">
            <v>Kg</v>
          </cell>
        </row>
        <row r="43">
          <cell r="A43">
            <v>15241</v>
          </cell>
          <cell r="B43" t="str">
            <v>Dispex GA40</v>
          </cell>
          <cell r="C43" t="str">
            <v>Kg</v>
          </cell>
        </row>
        <row r="44">
          <cell r="A44">
            <v>15242</v>
          </cell>
          <cell r="B44" t="str">
            <v>Thuøng 5GAS</v>
          </cell>
          <cell r="C44" t="str">
            <v>Kg</v>
          </cell>
        </row>
        <row r="45">
          <cell r="A45">
            <v>15243</v>
          </cell>
          <cell r="B45" t="str">
            <v>Titamium dioxide</v>
          </cell>
          <cell r="C45" t="str">
            <v>Kg</v>
          </cell>
        </row>
        <row r="46">
          <cell r="A46">
            <v>15244</v>
          </cell>
          <cell r="B46" t="str">
            <v>Nopeo NXZ</v>
          </cell>
          <cell r="C46" t="str">
            <v>Kg</v>
          </cell>
        </row>
        <row r="47">
          <cell r="A47">
            <v>15245</v>
          </cell>
          <cell r="B47" t="str">
            <v>Sipernat 820A</v>
          </cell>
          <cell r="C47" t="str">
            <v>Kg</v>
          </cell>
        </row>
        <row r="48">
          <cell r="A48">
            <v>15246</v>
          </cell>
          <cell r="B48" t="str">
            <v>Phu gia möïc in BYK-323</v>
          </cell>
          <cell r="C48" t="str">
            <v>Kg</v>
          </cell>
        </row>
        <row r="49">
          <cell r="A49">
            <v>15247</v>
          </cell>
          <cell r="B49" t="str">
            <v>Phu gia möïc in BYK-141</v>
          </cell>
          <cell r="C49" t="str">
            <v>Kg</v>
          </cell>
        </row>
        <row r="50">
          <cell r="A50">
            <v>15248</v>
          </cell>
          <cell r="B50" t="str">
            <v>Phu gia möïc in BYK-307</v>
          </cell>
          <cell r="C50" t="str">
            <v>Kg</v>
          </cell>
        </row>
      </sheetData>
      <sheetData sheetId="77"/>
      <sheetData sheetId="78"/>
      <sheetData sheetId="79"/>
      <sheetData sheetId="80"/>
      <sheetData sheetId="8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FUND"/>
      <sheetName val="Pro"/>
    </sheetNames>
    <sheetDataSet>
      <sheetData sheetId="0" refreshError="1"/>
      <sheetData sheetId="1" refreshError="1"/>
      <sheetData sheetId="2" refreshError="1"/>
      <sheetData sheetId="3" refreshError="1">
        <row r="145">
          <cell r="G145" t="str">
            <v>On going test</v>
          </cell>
        </row>
        <row r="146">
          <cell r="A146" t="str">
            <v>Maersk Logistics - Import/Export</v>
          </cell>
          <cell r="C146">
            <v>42</v>
          </cell>
          <cell r="G146" t="str">
            <v>Interview schedule with CFM</v>
          </cell>
        </row>
        <row r="147">
          <cell r="A147" t="str">
            <v>Damco Air</v>
          </cell>
          <cell r="C147">
            <v>43</v>
          </cell>
          <cell r="G147" t="str">
            <v>Medical Check Up</v>
          </cell>
        </row>
        <row r="148">
          <cell r="A148" t="str">
            <v>Damco Ocean</v>
          </cell>
          <cell r="C148">
            <v>44</v>
          </cell>
          <cell r="G148" t="str">
            <v>Serving Notice in present company</v>
          </cell>
        </row>
        <row r="149">
          <cell r="A149" t="str">
            <v>Damco LSS</v>
          </cell>
          <cell r="C149">
            <v>45</v>
          </cell>
          <cell r="G149" t="str">
            <v>Interview schedule with HR</v>
          </cell>
        </row>
        <row r="150">
          <cell r="A150" t="str">
            <v>Maersk Logistics - Warehousing &amp; Distribution</v>
          </cell>
          <cell r="C150">
            <v>46</v>
          </cell>
          <cell r="G150" t="str">
            <v>other</v>
          </cell>
        </row>
        <row r="151">
          <cell r="C151">
            <v>47</v>
          </cell>
        </row>
        <row r="152">
          <cell r="C152">
            <v>48</v>
          </cell>
        </row>
        <row r="153">
          <cell r="C153">
            <v>49</v>
          </cell>
        </row>
        <row r="154">
          <cell r="C154">
            <v>50</v>
          </cell>
        </row>
        <row r="155">
          <cell r="C155">
            <v>51</v>
          </cell>
        </row>
        <row r="156">
          <cell r="C156">
            <v>52</v>
          </cell>
        </row>
        <row r="157">
          <cell r="C157">
            <v>53</v>
          </cell>
        </row>
        <row r="158">
          <cell r="C158">
            <v>54</v>
          </cell>
        </row>
        <row r="159">
          <cell r="C159">
            <v>55</v>
          </cell>
        </row>
        <row r="160">
          <cell r="C160">
            <v>56</v>
          </cell>
        </row>
        <row r="161">
          <cell r="C161">
            <v>57</v>
          </cell>
        </row>
        <row r="162">
          <cell r="C162">
            <v>58</v>
          </cell>
        </row>
        <row r="163">
          <cell r="C163">
            <v>59</v>
          </cell>
        </row>
        <row r="164">
          <cell r="C164">
            <v>60</v>
          </cell>
        </row>
      </sheetData>
      <sheetData sheetId="4" refreshError="1"/>
      <sheetData sheetId="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Sheet1"/>
      <sheetName val="Sheet1 (2)"/>
      <sheetName val="Summary"/>
      <sheetName val="GH 1"/>
      <sheetName val="GH 2"/>
      <sheetName val="HP"/>
      <sheetName val="CL 1"/>
      <sheetName val="CL 2"/>
      <sheetName val="CL 3"/>
      <sheetName val="GI-Hepa"/>
      <sheetName val="CNS"/>
      <sheetName val="VX"/>
      <sheetName val="URO"/>
      <sheetName val="WS"/>
      <sheetName val="MKTG"/>
      <sheetName val="BD&amp;PR"/>
      <sheetName val="CED"/>
      <sheetName val="FIN"/>
      <sheetName val="HR GA"/>
      <sheetName val="MED"/>
      <sheetName val="REG"/>
      <sheetName val="GM"/>
      <sheetName val="total"/>
      <sheetName val="Sheet1 _2_"/>
      <sheetName val="Vacancy"/>
    </sheetNames>
    <sheetDataSet>
      <sheetData sheetId="0" refreshError="1"/>
      <sheetData sheetId="1" refreshError="1"/>
      <sheetData sheetId="2" refreshError="1">
        <row r="5">
          <cell r="A5" t="str">
            <v>간진희</v>
          </cell>
          <cell r="B5" t="str">
            <v>GMS</v>
          </cell>
          <cell r="C5" t="str">
            <v>생산부(직접)</v>
          </cell>
          <cell r="D5" t="str">
            <v>Packaging</v>
          </cell>
          <cell r="E5" t="str">
            <v>사원</v>
          </cell>
          <cell r="F5" t="str">
            <v>5061</v>
          </cell>
          <cell r="G5">
            <v>35744</v>
          </cell>
          <cell r="H5" t="str">
            <v>Y</v>
          </cell>
        </row>
        <row r="6">
          <cell r="A6" t="str">
            <v>강동균</v>
          </cell>
          <cell r="B6" t="str">
            <v>Rx</v>
          </cell>
          <cell r="C6" t="str">
            <v>Clinic</v>
          </cell>
          <cell r="D6" t="str">
            <v>서울2팀</v>
          </cell>
          <cell r="E6" t="str">
            <v>주임</v>
          </cell>
          <cell r="F6">
            <v>1282</v>
          </cell>
          <cell r="G6" t="str">
            <v xml:space="preserve">  99-12-01</v>
          </cell>
          <cell r="H6" t="str">
            <v>Y</v>
          </cell>
        </row>
        <row r="7">
          <cell r="A7" t="str">
            <v>강성우</v>
          </cell>
          <cell r="B7" t="str">
            <v>Rx</v>
          </cell>
          <cell r="C7" t="str">
            <v>Clinic</v>
          </cell>
          <cell r="D7" t="str">
            <v>경기팀</v>
          </cell>
          <cell r="E7" t="str">
            <v>부장</v>
          </cell>
          <cell r="F7">
            <v>1029</v>
          </cell>
          <cell r="G7" t="str">
            <v xml:space="preserve">  88-12-12</v>
          </cell>
          <cell r="H7" t="str">
            <v>Y</v>
          </cell>
        </row>
        <row r="8">
          <cell r="A8" t="str">
            <v>강수희</v>
          </cell>
          <cell r="B8" t="str">
            <v>Rx</v>
          </cell>
          <cell r="C8" t="str">
            <v>Marketing</v>
          </cell>
          <cell r="D8" t="str">
            <v>BET</v>
          </cell>
          <cell r="E8" t="str">
            <v>주임</v>
          </cell>
          <cell r="F8">
            <v>1376</v>
          </cell>
          <cell r="G8">
            <v>37104</v>
          </cell>
          <cell r="H8" t="str">
            <v>Y</v>
          </cell>
        </row>
        <row r="9">
          <cell r="A9" t="str">
            <v>강승한</v>
          </cell>
          <cell r="B9" t="str">
            <v>Rx</v>
          </cell>
          <cell r="C9" t="str">
            <v>Urology</v>
          </cell>
          <cell r="D9" t="str">
            <v>Urology 1팀</v>
          </cell>
          <cell r="E9" t="str">
            <v>사원</v>
          </cell>
          <cell r="F9">
            <v>1498</v>
          </cell>
          <cell r="G9">
            <v>37774</v>
          </cell>
          <cell r="H9" t="str">
            <v>Y</v>
          </cell>
        </row>
        <row r="10">
          <cell r="A10" t="str">
            <v>강신학</v>
          </cell>
          <cell r="B10" t="str">
            <v>Rx</v>
          </cell>
          <cell r="C10" t="str">
            <v>Finance</v>
          </cell>
          <cell r="D10" t="str">
            <v>Finance Service</v>
          </cell>
          <cell r="E10" t="str">
            <v>과장</v>
          </cell>
          <cell r="F10">
            <v>1052</v>
          </cell>
          <cell r="G10" t="str">
            <v xml:space="preserve">  90-06-25</v>
          </cell>
          <cell r="H10" t="str">
            <v>Y</v>
          </cell>
        </row>
        <row r="11">
          <cell r="A11" t="str">
            <v>강영덕</v>
          </cell>
          <cell r="B11" t="str">
            <v>Rx</v>
          </cell>
          <cell r="C11" t="str">
            <v>Vaccine</v>
          </cell>
          <cell r="D11" t="str">
            <v>Vaccine 1팀</v>
          </cell>
          <cell r="E11" t="str">
            <v>사원</v>
          </cell>
          <cell r="F11">
            <v>1326</v>
          </cell>
          <cell r="G11">
            <v>36948</v>
          </cell>
          <cell r="H11" t="str">
            <v>Y</v>
          </cell>
        </row>
        <row r="12">
          <cell r="A12" t="str">
            <v>강운용</v>
          </cell>
          <cell r="B12" t="str">
            <v>Rx</v>
          </cell>
          <cell r="C12" t="str">
            <v>Marketing</v>
          </cell>
          <cell r="D12" t="str">
            <v>BET</v>
          </cell>
          <cell r="E12" t="str">
            <v>주임</v>
          </cell>
          <cell r="F12">
            <v>1238</v>
          </cell>
          <cell r="G12" t="str">
            <v xml:space="preserve">  99-07-01</v>
          </cell>
          <cell r="H12" t="str">
            <v>Y</v>
          </cell>
        </row>
        <row r="13">
          <cell r="A13" t="str">
            <v>강은경</v>
          </cell>
          <cell r="B13" t="str">
            <v>Rx</v>
          </cell>
          <cell r="C13" t="str">
            <v>Clinic</v>
          </cell>
          <cell r="D13" t="str">
            <v>부산팀</v>
          </cell>
          <cell r="E13" t="str">
            <v>주임</v>
          </cell>
          <cell r="F13">
            <v>1281</v>
          </cell>
          <cell r="G13" t="str">
            <v xml:space="preserve">  00-02-01</v>
          </cell>
          <cell r="H13" t="str">
            <v>Y</v>
          </cell>
        </row>
        <row r="14">
          <cell r="A14" t="str">
            <v>강은구</v>
          </cell>
          <cell r="B14" t="str">
            <v>Rx</v>
          </cell>
          <cell r="C14" t="str">
            <v>Clinic</v>
          </cell>
          <cell r="D14" t="str">
            <v>National Sales Manager</v>
          </cell>
          <cell r="E14" t="str">
            <v>부장</v>
          </cell>
          <cell r="F14">
            <v>1023</v>
          </cell>
          <cell r="G14" t="str">
            <v xml:space="preserve">  88-02-22</v>
          </cell>
          <cell r="H14" t="str">
            <v>Y</v>
          </cell>
        </row>
        <row r="15">
          <cell r="A15" t="str">
            <v>강은숙</v>
          </cell>
          <cell r="B15" t="str">
            <v>Rx</v>
          </cell>
          <cell r="C15" t="str">
            <v xml:space="preserve">Commercial Efficiency </v>
          </cell>
          <cell r="D15" t="str">
            <v>Commercial Efficiency</v>
          </cell>
          <cell r="E15" t="str">
            <v>주임</v>
          </cell>
          <cell r="F15">
            <v>1061</v>
          </cell>
          <cell r="G15" t="str">
            <v xml:space="preserve">  90-11-14</v>
          </cell>
          <cell r="H15" t="str">
            <v>Y</v>
          </cell>
        </row>
        <row r="16">
          <cell r="A16" t="str">
            <v>강정아</v>
          </cell>
          <cell r="B16" t="str">
            <v>Rx</v>
          </cell>
          <cell r="C16" t="str">
            <v>Marketing</v>
          </cell>
          <cell r="D16" t="str">
            <v>BET</v>
          </cell>
          <cell r="E16" t="str">
            <v>주임</v>
          </cell>
          <cell r="F16">
            <v>1414</v>
          </cell>
          <cell r="G16">
            <v>37530</v>
          </cell>
          <cell r="H16" t="str">
            <v>Y</v>
          </cell>
        </row>
        <row r="17">
          <cell r="A17" t="str">
            <v>강종열</v>
          </cell>
          <cell r="B17" t="str">
            <v>Rx</v>
          </cell>
          <cell r="C17" t="str">
            <v>GI/Hepato</v>
          </cell>
          <cell r="D17" t="str">
            <v>GI 3팀</v>
          </cell>
          <cell r="E17" t="str">
            <v>사원</v>
          </cell>
          <cell r="F17">
            <v>1426</v>
          </cell>
          <cell r="G17">
            <v>37628</v>
          </cell>
          <cell r="H17" t="str">
            <v>Y</v>
          </cell>
        </row>
        <row r="18">
          <cell r="A18" t="str">
            <v>강지훈</v>
          </cell>
          <cell r="B18" t="str">
            <v>Rx</v>
          </cell>
          <cell r="C18" t="str">
            <v>General Hospital</v>
          </cell>
          <cell r="D18" t="str">
            <v>2사업부 3팀</v>
          </cell>
          <cell r="E18" t="str">
            <v>주임</v>
          </cell>
          <cell r="F18">
            <v>1496</v>
          </cell>
          <cell r="G18">
            <v>37736</v>
          </cell>
          <cell r="H18" t="str">
            <v>Y</v>
          </cell>
        </row>
        <row r="19">
          <cell r="A19" t="str">
            <v>강채호</v>
          </cell>
          <cell r="B19" t="str">
            <v>Rx</v>
          </cell>
          <cell r="C19" t="str">
            <v>Clinic</v>
          </cell>
          <cell r="D19" t="str">
            <v>광주팀</v>
          </cell>
          <cell r="E19" t="str">
            <v>차장</v>
          </cell>
          <cell r="F19">
            <v>1030</v>
          </cell>
          <cell r="G19" t="str">
            <v xml:space="preserve">  88-12-12</v>
          </cell>
          <cell r="H19" t="str">
            <v>Y</v>
          </cell>
        </row>
        <row r="20">
          <cell r="A20" t="str">
            <v>강태용</v>
          </cell>
          <cell r="B20" t="str">
            <v>Rx</v>
          </cell>
          <cell r="C20" t="str">
            <v>CNS</v>
          </cell>
          <cell r="D20" t="str">
            <v>CNS 1팀</v>
          </cell>
          <cell r="E20" t="str">
            <v>주임</v>
          </cell>
          <cell r="F20">
            <v>1263</v>
          </cell>
          <cell r="G20" t="str">
            <v xml:space="preserve">  00-01-10</v>
          </cell>
          <cell r="H20" t="str">
            <v>Y</v>
          </cell>
        </row>
        <row r="21">
          <cell r="A21" t="str">
            <v>강혁승</v>
          </cell>
          <cell r="B21" t="str">
            <v>Rx</v>
          </cell>
          <cell r="C21" t="str">
            <v>Urology</v>
          </cell>
          <cell r="D21" t="str">
            <v>Urology 1팀</v>
          </cell>
          <cell r="E21" t="str">
            <v>주임</v>
          </cell>
          <cell r="F21">
            <v>1499</v>
          </cell>
          <cell r="G21">
            <v>37774</v>
          </cell>
          <cell r="H21" t="str">
            <v>Y</v>
          </cell>
        </row>
        <row r="22">
          <cell r="A22" t="str">
            <v>강혜원</v>
          </cell>
          <cell r="B22" t="str">
            <v>Rx</v>
          </cell>
          <cell r="C22" t="str">
            <v>Urology</v>
          </cell>
          <cell r="D22" t="str">
            <v>Urology 1팀</v>
          </cell>
          <cell r="E22" t="str">
            <v>사원</v>
          </cell>
          <cell r="F22">
            <v>1506</v>
          </cell>
          <cell r="G22">
            <v>37803</v>
          </cell>
          <cell r="H22" t="str">
            <v>N</v>
          </cell>
        </row>
        <row r="23">
          <cell r="A23" t="str">
            <v>고규석</v>
          </cell>
          <cell r="B23" t="str">
            <v>Rx</v>
          </cell>
          <cell r="C23" t="str">
            <v>Finance</v>
          </cell>
          <cell r="D23" t="str">
            <v>Finance Service</v>
          </cell>
          <cell r="E23" t="str">
            <v>대리</v>
          </cell>
          <cell r="F23">
            <v>1113</v>
          </cell>
          <cell r="G23" t="str">
            <v xml:space="preserve">  92-10-26</v>
          </cell>
          <cell r="H23" t="str">
            <v>Y</v>
          </cell>
        </row>
        <row r="24">
          <cell r="A24" t="str">
            <v>고규영</v>
          </cell>
          <cell r="B24" t="str">
            <v>Rx</v>
          </cell>
          <cell r="C24" t="str">
            <v>General Hospital</v>
          </cell>
          <cell r="D24" t="str">
            <v>2사업부 3팀</v>
          </cell>
          <cell r="E24" t="str">
            <v>차장</v>
          </cell>
          <cell r="F24">
            <v>1027</v>
          </cell>
          <cell r="G24" t="str">
            <v xml:space="preserve">  88-08-08</v>
          </cell>
          <cell r="H24" t="str">
            <v>Y</v>
          </cell>
        </row>
        <row r="25">
          <cell r="A25" t="str">
            <v>고민환</v>
          </cell>
          <cell r="B25" t="str">
            <v>Rx</v>
          </cell>
          <cell r="C25" t="str">
            <v>Clinic</v>
          </cell>
          <cell r="D25" t="str">
            <v>경남팀</v>
          </cell>
          <cell r="E25" t="str">
            <v>사원</v>
          </cell>
          <cell r="F25">
            <v>1338</v>
          </cell>
          <cell r="G25">
            <v>36948</v>
          </cell>
          <cell r="H25" t="str">
            <v>Y</v>
          </cell>
        </row>
        <row r="26">
          <cell r="A26" t="str">
            <v>고영곤</v>
          </cell>
          <cell r="B26" t="str">
            <v>Rx</v>
          </cell>
          <cell r="C26" t="str">
            <v>General Hospital</v>
          </cell>
          <cell r="D26" t="str">
            <v>1사업부 3팀</v>
          </cell>
          <cell r="E26" t="str">
            <v>주임</v>
          </cell>
          <cell r="F26">
            <v>1325</v>
          </cell>
          <cell r="G26">
            <v>36948</v>
          </cell>
          <cell r="H26" t="str">
            <v>Y</v>
          </cell>
        </row>
        <row r="27">
          <cell r="A27" t="str">
            <v>고재천</v>
          </cell>
          <cell r="B27" t="str">
            <v>Rx</v>
          </cell>
          <cell r="C27" t="str">
            <v>Regulatory</v>
          </cell>
          <cell r="D27" t="str">
            <v>QMS</v>
          </cell>
          <cell r="E27" t="str">
            <v>부장</v>
          </cell>
          <cell r="F27">
            <v>5012</v>
          </cell>
          <cell r="G27">
            <v>32225</v>
          </cell>
          <cell r="H27" t="str">
            <v>Y</v>
          </cell>
        </row>
        <row r="28">
          <cell r="A28" t="str">
            <v>고진관</v>
          </cell>
          <cell r="B28" t="str">
            <v>Cx</v>
          </cell>
          <cell r="C28" t="str">
            <v>Consumer</v>
          </cell>
          <cell r="D28" t="str">
            <v>Marketing</v>
          </cell>
          <cell r="E28" t="str">
            <v>차장</v>
          </cell>
          <cell r="F28">
            <v>8005</v>
          </cell>
          <cell r="G28" t="str">
            <v xml:space="preserve">  00-02-01</v>
          </cell>
          <cell r="H28" t="str">
            <v>Y</v>
          </cell>
        </row>
        <row r="29">
          <cell r="A29" t="str">
            <v>고해영</v>
          </cell>
          <cell r="B29" t="str">
            <v>Rx</v>
          </cell>
          <cell r="C29" t="str">
            <v xml:space="preserve">BD </v>
          </cell>
          <cell r="D29" t="str">
            <v>BD</v>
          </cell>
          <cell r="E29" t="str">
            <v>차장</v>
          </cell>
          <cell r="F29">
            <v>1180</v>
          </cell>
          <cell r="G29" t="str">
            <v xml:space="preserve">  96-01-01</v>
          </cell>
          <cell r="H29" t="str">
            <v>Y</v>
          </cell>
        </row>
        <row r="30">
          <cell r="A30" t="str">
            <v>공미정</v>
          </cell>
          <cell r="B30" t="str">
            <v>Rx</v>
          </cell>
          <cell r="C30" t="str">
            <v xml:space="preserve">Commercial Efficiency </v>
          </cell>
          <cell r="D30" t="str">
            <v>Commercial Efficiency</v>
          </cell>
          <cell r="E30" t="str">
            <v>사원</v>
          </cell>
          <cell r="F30">
            <v>1144</v>
          </cell>
          <cell r="G30" t="str">
            <v xml:space="preserve">  94-08-29</v>
          </cell>
          <cell r="H30" t="str">
            <v>Y</v>
          </cell>
        </row>
        <row r="31">
          <cell r="A31" t="str">
            <v>곽명주</v>
          </cell>
          <cell r="B31" t="str">
            <v>Rx</v>
          </cell>
          <cell r="C31" t="str">
            <v>Hospital</v>
          </cell>
          <cell r="D31" t="str">
            <v>병원사업부 2팀</v>
          </cell>
          <cell r="E31" t="str">
            <v>사원</v>
          </cell>
          <cell r="F31">
            <v>1427</v>
          </cell>
          <cell r="G31">
            <v>37628</v>
          </cell>
          <cell r="H31" t="str">
            <v>Y</v>
          </cell>
        </row>
        <row r="32">
          <cell r="A32" t="str">
            <v>곽수헌</v>
          </cell>
          <cell r="B32" t="str">
            <v>Rx</v>
          </cell>
          <cell r="C32" t="str">
            <v>Finance</v>
          </cell>
          <cell r="D32" t="str">
            <v>IT</v>
          </cell>
          <cell r="E32" t="str">
            <v>차장</v>
          </cell>
          <cell r="F32">
            <v>1204</v>
          </cell>
          <cell r="G32" t="str">
            <v xml:space="preserve">  97-07-21</v>
          </cell>
          <cell r="H32" t="str">
            <v>Y</v>
          </cell>
        </row>
        <row r="33">
          <cell r="A33" t="str">
            <v>구자훈</v>
          </cell>
          <cell r="B33" t="str">
            <v>Rx</v>
          </cell>
          <cell r="C33" t="str">
            <v>Urology</v>
          </cell>
          <cell r="D33" t="str">
            <v>Urology 2팀</v>
          </cell>
          <cell r="E33" t="str">
            <v>주임</v>
          </cell>
          <cell r="F33">
            <v>1500</v>
          </cell>
          <cell r="G33">
            <v>37774</v>
          </cell>
          <cell r="H33" t="str">
            <v>Y</v>
          </cell>
        </row>
        <row r="34">
          <cell r="A34" t="str">
            <v>국승영</v>
          </cell>
          <cell r="B34" t="str">
            <v>Rx</v>
          </cell>
          <cell r="C34" t="str">
            <v>Marketing</v>
          </cell>
          <cell r="D34" t="str">
            <v>Urology</v>
          </cell>
          <cell r="E34" t="str">
            <v>대리</v>
          </cell>
          <cell r="F34">
            <v>1221</v>
          </cell>
          <cell r="G34" t="str">
            <v xml:space="preserve">  98-07-01</v>
          </cell>
          <cell r="H34" t="str">
            <v>Y</v>
          </cell>
        </row>
        <row r="35">
          <cell r="A35" t="str">
            <v>국승원</v>
          </cell>
          <cell r="B35" t="str">
            <v>Rx</v>
          </cell>
          <cell r="C35" t="str">
            <v>Clinic</v>
          </cell>
          <cell r="D35" t="str">
            <v>서울2팀</v>
          </cell>
          <cell r="E35" t="str">
            <v>주임</v>
          </cell>
          <cell r="F35">
            <v>1253</v>
          </cell>
          <cell r="G35" t="str">
            <v xml:space="preserve">  99-12-01</v>
          </cell>
          <cell r="H35" t="str">
            <v>Y</v>
          </cell>
        </row>
        <row r="36">
          <cell r="A36" t="str">
            <v>권기수</v>
          </cell>
          <cell r="B36" t="str">
            <v>Rx</v>
          </cell>
          <cell r="C36" t="str">
            <v>Urology</v>
          </cell>
          <cell r="D36" t="str">
            <v>National Sales Manager</v>
          </cell>
          <cell r="E36" t="str">
            <v>부장</v>
          </cell>
          <cell r="F36">
            <v>1059</v>
          </cell>
          <cell r="G36" t="str">
            <v xml:space="preserve">  90-10-26</v>
          </cell>
          <cell r="H36" t="str">
            <v>Y</v>
          </cell>
        </row>
        <row r="37">
          <cell r="A37" t="str">
            <v>권세라</v>
          </cell>
          <cell r="B37" t="str">
            <v>Cx</v>
          </cell>
          <cell r="C37" t="str">
            <v>Consumer</v>
          </cell>
          <cell r="D37" t="str">
            <v>Marketing</v>
          </cell>
          <cell r="E37" t="str">
            <v>대리</v>
          </cell>
          <cell r="F37">
            <v>8009</v>
          </cell>
          <cell r="G37">
            <v>37893</v>
          </cell>
          <cell r="H37" t="str">
            <v>N</v>
          </cell>
        </row>
        <row r="38">
          <cell r="A38" t="str">
            <v>권오선</v>
          </cell>
          <cell r="B38" t="str">
            <v>Rx</v>
          </cell>
          <cell r="C38" t="str">
            <v>Clinic</v>
          </cell>
          <cell r="D38" t="str">
            <v>대전팀</v>
          </cell>
          <cell r="E38" t="str">
            <v>사원</v>
          </cell>
          <cell r="F38">
            <v>1428</v>
          </cell>
          <cell r="G38">
            <v>37628</v>
          </cell>
          <cell r="H38" t="str">
            <v>Y</v>
          </cell>
        </row>
        <row r="39">
          <cell r="A39" t="str">
            <v>권정국</v>
          </cell>
          <cell r="B39" t="str">
            <v>Rx</v>
          </cell>
          <cell r="C39" t="str">
            <v>GI/Hepato</v>
          </cell>
          <cell r="D39" t="str">
            <v>GI 1팀</v>
          </cell>
          <cell r="E39" t="str">
            <v>과장</v>
          </cell>
          <cell r="F39">
            <v>1141</v>
          </cell>
          <cell r="G39" t="str">
            <v xml:space="preserve">  94-05-02</v>
          </cell>
          <cell r="H39" t="str">
            <v>Y</v>
          </cell>
        </row>
        <row r="40">
          <cell r="A40" t="str">
            <v>권철민</v>
          </cell>
          <cell r="B40" t="str">
            <v>Rx</v>
          </cell>
          <cell r="C40" t="str">
            <v>GI/Hepato</v>
          </cell>
          <cell r="D40" t="str">
            <v>GI 2팀</v>
          </cell>
          <cell r="E40" t="str">
            <v>과장</v>
          </cell>
          <cell r="F40">
            <v>1155</v>
          </cell>
          <cell r="G40" t="str">
            <v xml:space="preserve">  94-12-19</v>
          </cell>
          <cell r="H40" t="str">
            <v>Y</v>
          </cell>
        </row>
        <row r="41">
          <cell r="A41" t="str">
            <v>권혁래</v>
          </cell>
          <cell r="B41" t="str">
            <v>Rx</v>
          </cell>
          <cell r="C41" t="str">
            <v>Clinic</v>
          </cell>
          <cell r="D41" t="str">
            <v>서울4팀</v>
          </cell>
          <cell r="E41" t="str">
            <v>과장</v>
          </cell>
          <cell r="F41">
            <v>1126</v>
          </cell>
          <cell r="G41" t="str">
            <v xml:space="preserve">  93-04-01</v>
          </cell>
          <cell r="H41" t="str">
            <v>Y</v>
          </cell>
        </row>
        <row r="42">
          <cell r="A42" t="str">
            <v>권희진</v>
          </cell>
          <cell r="B42" t="str">
            <v>Rx</v>
          </cell>
          <cell r="C42" t="str">
            <v>Marketing</v>
          </cell>
          <cell r="D42" t="str">
            <v>Hepato/GI</v>
          </cell>
          <cell r="E42" t="str">
            <v>주임</v>
          </cell>
          <cell r="F42">
            <v>1244</v>
          </cell>
          <cell r="G42" t="str">
            <v xml:space="preserve">  99-07-01</v>
          </cell>
          <cell r="H42" t="str">
            <v>Y</v>
          </cell>
        </row>
        <row r="43">
          <cell r="A43" t="str">
            <v>김경강</v>
          </cell>
          <cell r="B43" t="str">
            <v>Rx</v>
          </cell>
          <cell r="C43" t="str">
            <v>Hospital</v>
          </cell>
          <cell r="D43" t="str">
            <v>병원사업부 3팀</v>
          </cell>
          <cell r="E43" t="str">
            <v>사원</v>
          </cell>
          <cell r="F43">
            <v>1362</v>
          </cell>
          <cell r="G43">
            <v>37011</v>
          </cell>
          <cell r="H43" t="str">
            <v>Y</v>
          </cell>
        </row>
        <row r="44">
          <cell r="A44" t="str">
            <v>김경선</v>
          </cell>
          <cell r="B44" t="str">
            <v>Rx</v>
          </cell>
          <cell r="C44" t="str">
            <v>Clinic</v>
          </cell>
          <cell r="D44" t="str">
            <v>경기팀</v>
          </cell>
          <cell r="E44" t="str">
            <v>차장</v>
          </cell>
          <cell r="F44">
            <v>1054</v>
          </cell>
          <cell r="G44" t="str">
            <v xml:space="preserve">  90-09-24</v>
          </cell>
          <cell r="H44" t="str">
            <v>Y</v>
          </cell>
        </row>
        <row r="45">
          <cell r="A45" t="str">
            <v>김경은</v>
          </cell>
          <cell r="B45" t="str">
            <v>Rx</v>
          </cell>
          <cell r="C45" t="str">
            <v>Clinic</v>
          </cell>
          <cell r="D45" t="str">
            <v>서울2팀</v>
          </cell>
          <cell r="E45" t="str">
            <v>사원</v>
          </cell>
          <cell r="F45">
            <v>1429</v>
          </cell>
          <cell r="G45">
            <v>37628</v>
          </cell>
          <cell r="H45" t="str">
            <v>Y</v>
          </cell>
        </row>
        <row r="46">
          <cell r="A46" t="str">
            <v>김광식</v>
          </cell>
          <cell r="B46" t="str">
            <v>Rx</v>
          </cell>
          <cell r="C46" t="str">
            <v>Wholesales</v>
          </cell>
          <cell r="D46" t="str">
            <v>도매 1팀</v>
          </cell>
          <cell r="E46" t="str">
            <v>부장</v>
          </cell>
          <cell r="F46">
            <v>1013</v>
          </cell>
          <cell r="G46" t="str">
            <v xml:space="preserve">  87-04-10</v>
          </cell>
          <cell r="H46" t="str">
            <v>Y</v>
          </cell>
        </row>
        <row r="47">
          <cell r="A47" t="str">
            <v>김광호</v>
          </cell>
          <cell r="B47" t="str">
            <v>Rx</v>
          </cell>
          <cell r="C47" t="str">
            <v xml:space="preserve">Commercial Efficiency </v>
          </cell>
          <cell r="D47" t="str">
            <v>Commercial Efficiency</v>
          </cell>
          <cell r="E47" t="str">
            <v>사원</v>
          </cell>
          <cell r="F47">
            <v>1489</v>
          </cell>
          <cell r="G47">
            <v>37690</v>
          </cell>
          <cell r="H47" t="str">
            <v>Y</v>
          </cell>
        </row>
        <row r="48">
          <cell r="A48" t="str">
            <v>김광한</v>
          </cell>
          <cell r="B48" t="str">
            <v>Rx</v>
          </cell>
          <cell r="C48" t="str">
            <v>Clinic</v>
          </cell>
          <cell r="D48" t="str">
            <v>서울4팀</v>
          </cell>
          <cell r="E48" t="str">
            <v>과장</v>
          </cell>
          <cell r="F48">
            <v>1269</v>
          </cell>
          <cell r="G48" t="str">
            <v xml:space="preserve">  00-01-10</v>
          </cell>
          <cell r="H48" t="str">
            <v>Y</v>
          </cell>
        </row>
        <row r="49">
          <cell r="A49" t="str">
            <v>김균종</v>
          </cell>
          <cell r="B49" t="str">
            <v>GMS</v>
          </cell>
          <cell r="C49" t="str">
            <v>기술부</v>
          </cell>
          <cell r="D49" t="str">
            <v>Engineering</v>
          </cell>
          <cell r="E49" t="str">
            <v>대리</v>
          </cell>
          <cell r="F49" t="str">
            <v>5037</v>
          </cell>
          <cell r="G49" t="str">
            <v xml:space="preserve">  92-03-09</v>
          </cell>
          <cell r="H49" t="str">
            <v>Y</v>
          </cell>
        </row>
        <row r="50">
          <cell r="A50" t="str">
            <v>김기성</v>
          </cell>
          <cell r="B50" t="str">
            <v>Rx</v>
          </cell>
          <cell r="C50" t="str">
            <v>General Hospital</v>
          </cell>
          <cell r="D50" t="str">
            <v>1사업부 2팀</v>
          </cell>
          <cell r="E50" t="str">
            <v>과장</v>
          </cell>
          <cell r="F50">
            <v>1210</v>
          </cell>
          <cell r="G50" t="str">
            <v xml:space="preserve">  97-11-17</v>
          </cell>
          <cell r="H50" t="str">
            <v>Y</v>
          </cell>
        </row>
        <row r="51">
          <cell r="A51" t="str">
            <v>김기현</v>
          </cell>
          <cell r="B51" t="str">
            <v>Rx</v>
          </cell>
          <cell r="C51" t="str">
            <v>Clinic</v>
          </cell>
          <cell r="D51" t="str">
            <v>전주팀</v>
          </cell>
          <cell r="E51" t="str">
            <v>사원</v>
          </cell>
          <cell r="F51">
            <v>1430</v>
          </cell>
          <cell r="G51">
            <v>37628</v>
          </cell>
          <cell r="H51" t="str">
            <v>Y</v>
          </cell>
        </row>
        <row r="52">
          <cell r="A52" t="str">
            <v>김낙망</v>
          </cell>
          <cell r="B52" t="str">
            <v>Rx</v>
          </cell>
          <cell r="C52" t="str">
            <v>Wholesales</v>
          </cell>
          <cell r="D52" t="str">
            <v>도매 1팀</v>
          </cell>
          <cell r="E52" t="str">
            <v>부장</v>
          </cell>
          <cell r="F52">
            <v>1002</v>
          </cell>
          <cell r="G52" t="str">
            <v xml:space="preserve">  83-07-25</v>
          </cell>
          <cell r="H52" t="str">
            <v>Y</v>
          </cell>
        </row>
        <row r="53">
          <cell r="A53" t="str">
            <v>김남영</v>
          </cell>
          <cell r="B53" t="str">
            <v>Rx</v>
          </cell>
          <cell r="C53" t="str">
            <v>Clinic</v>
          </cell>
          <cell r="D53" t="str">
            <v>경기팀</v>
          </cell>
          <cell r="E53" t="str">
            <v>사원</v>
          </cell>
          <cell r="F53">
            <v>1490</v>
          </cell>
          <cell r="G53">
            <v>37690</v>
          </cell>
          <cell r="H53" t="str">
            <v>Y</v>
          </cell>
        </row>
        <row r="54">
          <cell r="A54" t="str">
            <v>김대환</v>
          </cell>
          <cell r="B54" t="str">
            <v>Rx</v>
          </cell>
          <cell r="C54" t="str">
            <v>Clinic</v>
          </cell>
          <cell r="D54" t="str">
            <v>전주팀</v>
          </cell>
          <cell r="E54" t="str">
            <v>사원</v>
          </cell>
          <cell r="F54">
            <v>1431</v>
          </cell>
          <cell r="G54">
            <v>37628</v>
          </cell>
          <cell r="H54" t="str">
            <v>Y</v>
          </cell>
        </row>
        <row r="55">
          <cell r="A55" t="str">
            <v>김덕재</v>
          </cell>
          <cell r="B55" t="str">
            <v>Rx</v>
          </cell>
          <cell r="C55" t="str">
            <v>General Hospital</v>
          </cell>
          <cell r="D55" t="str">
            <v>1사업부 3팀</v>
          </cell>
          <cell r="E55" t="str">
            <v>과장</v>
          </cell>
          <cell r="F55">
            <v>1138</v>
          </cell>
          <cell r="G55" t="str">
            <v xml:space="preserve">  94-05-02</v>
          </cell>
          <cell r="H55" t="str">
            <v>Y</v>
          </cell>
        </row>
        <row r="56">
          <cell r="A56" t="str">
            <v>김도경</v>
          </cell>
          <cell r="B56" t="str">
            <v>Rx</v>
          </cell>
          <cell r="C56" t="str">
            <v>Finance</v>
          </cell>
          <cell r="D56" t="str">
            <v>Finance Service</v>
          </cell>
          <cell r="E56" t="str">
            <v>주임</v>
          </cell>
          <cell r="F56">
            <v>1484</v>
          </cell>
          <cell r="G56">
            <v>37676</v>
          </cell>
          <cell r="H56" t="str">
            <v>Y</v>
          </cell>
        </row>
        <row r="57">
          <cell r="A57" t="str">
            <v>김래경</v>
          </cell>
          <cell r="B57" t="str">
            <v>GMS</v>
          </cell>
          <cell r="C57" t="str">
            <v>생산부(직접)</v>
          </cell>
          <cell r="D57" t="str">
            <v>Packaging</v>
          </cell>
          <cell r="E57" t="str">
            <v>대리</v>
          </cell>
          <cell r="F57" t="str">
            <v>5006</v>
          </cell>
          <cell r="G57" t="str">
            <v xml:space="preserve">  86-11-14</v>
          </cell>
          <cell r="H57" t="str">
            <v>Y</v>
          </cell>
        </row>
        <row r="58">
          <cell r="A58" t="str">
            <v>김명진</v>
          </cell>
          <cell r="B58" t="str">
            <v>Rx</v>
          </cell>
          <cell r="C58" t="str">
            <v>Urology</v>
          </cell>
          <cell r="D58" t="str">
            <v>Urology 2팀</v>
          </cell>
          <cell r="E58" t="str">
            <v>차장</v>
          </cell>
          <cell r="F58">
            <v>1276</v>
          </cell>
          <cell r="G58" t="str">
            <v xml:space="preserve">  00-01-10</v>
          </cell>
          <cell r="H58" t="str">
            <v>Y</v>
          </cell>
        </row>
        <row r="59">
          <cell r="A59" t="str">
            <v>김미숙</v>
          </cell>
          <cell r="B59" t="str">
            <v>Rx</v>
          </cell>
          <cell r="C59" t="str">
            <v xml:space="preserve">Commercial Efficiency </v>
          </cell>
          <cell r="D59" t="str">
            <v>Commercial Efficiency</v>
          </cell>
          <cell r="E59" t="str">
            <v>주임</v>
          </cell>
          <cell r="F59">
            <v>1046</v>
          </cell>
          <cell r="G59" t="str">
            <v xml:space="preserve">  90-01-03</v>
          </cell>
          <cell r="H59" t="str">
            <v>Y</v>
          </cell>
        </row>
        <row r="60">
          <cell r="A60" t="str">
            <v>김민경</v>
          </cell>
          <cell r="B60" t="str">
            <v>Rx</v>
          </cell>
          <cell r="C60" t="str">
            <v xml:space="preserve">Commercial Efficiency </v>
          </cell>
          <cell r="D60" t="str">
            <v>Commercial Efficiency</v>
          </cell>
          <cell r="E60" t="str">
            <v>Temp</v>
          </cell>
          <cell r="F60">
            <v>9016</v>
          </cell>
          <cell r="G60">
            <v>37466</v>
          </cell>
          <cell r="H60" t="str">
            <v>N</v>
          </cell>
        </row>
        <row r="61">
          <cell r="A61" t="str">
            <v>김민수</v>
          </cell>
          <cell r="B61" t="str">
            <v>GMS</v>
          </cell>
          <cell r="C61" t="str">
            <v>생산부(직접)</v>
          </cell>
          <cell r="D61" t="str">
            <v>Manufacturing</v>
          </cell>
          <cell r="E61" t="str">
            <v>사원</v>
          </cell>
          <cell r="F61" t="str">
            <v>5077</v>
          </cell>
          <cell r="G61" t="str">
            <v xml:space="preserve">  01-12-19</v>
          </cell>
          <cell r="H61" t="str">
            <v>Y</v>
          </cell>
        </row>
        <row r="62">
          <cell r="A62" t="str">
            <v>김범식</v>
          </cell>
          <cell r="B62" t="str">
            <v>Rx</v>
          </cell>
          <cell r="C62" t="str">
            <v>Clinic</v>
          </cell>
          <cell r="D62" t="str">
            <v>경기팀</v>
          </cell>
          <cell r="E62" t="str">
            <v>과장</v>
          </cell>
          <cell r="F62">
            <v>1079</v>
          </cell>
          <cell r="G62" t="str">
            <v xml:space="preserve">  91-09-09</v>
          </cell>
          <cell r="H62" t="str">
            <v>Y</v>
          </cell>
        </row>
        <row r="63">
          <cell r="A63" t="str">
            <v>김병국</v>
          </cell>
          <cell r="B63" t="str">
            <v>Rx</v>
          </cell>
          <cell r="C63" t="str">
            <v>General Hospital</v>
          </cell>
          <cell r="D63" t="str">
            <v>2사업부 1팀</v>
          </cell>
          <cell r="E63" t="str">
            <v>대리</v>
          </cell>
          <cell r="F63">
            <v>1229</v>
          </cell>
          <cell r="G63" t="str">
            <v xml:space="preserve">  99-06-01</v>
          </cell>
          <cell r="H63" t="str">
            <v>Y</v>
          </cell>
        </row>
        <row r="64">
          <cell r="A64" t="str">
            <v>김병일</v>
          </cell>
          <cell r="B64" t="str">
            <v>Rx</v>
          </cell>
          <cell r="C64" t="str">
            <v>GI/Hepato</v>
          </cell>
          <cell r="D64" t="str">
            <v>GI 1팀</v>
          </cell>
          <cell r="E64" t="str">
            <v>주임</v>
          </cell>
          <cell r="F64">
            <v>1236</v>
          </cell>
          <cell r="G64" t="str">
            <v xml:space="preserve">  99-07-01</v>
          </cell>
          <cell r="H64" t="str">
            <v>Y</v>
          </cell>
        </row>
        <row r="65">
          <cell r="A65" t="str">
            <v>김보경</v>
          </cell>
          <cell r="B65" t="str">
            <v>Rx</v>
          </cell>
          <cell r="C65" t="str">
            <v>Urology</v>
          </cell>
          <cell r="D65" t="str">
            <v>Urology 1팀</v>
          </cell>
          <cell r="E65" t="str">
            <v>사원</v>
          </cell>
          <cell r="F65">
            <v>1508</v>
          </cell>
          <cell r="G65">
            <v>37803</v>
          </cell>
          <cell r="H65" t="str">
            <v>N</v>
          </cell>
        </row>
        <row r="66">
          <cell r="A66" t="str">
            <v>김보영</v>
          </cell>
          <cell r="B66" t="str">
            <v>Rx</v>
          </cell>
          <cell r="C66" t="str">
            <v>Regulatory</v>
          </cell>
          <cell r="D66" t="str">
            <v>Registration</v>
          </cell>
          <cell r="E66" t="str">
            <v>대리</v>
          </cell>
          <cell r="F66">
            <v>1538</v>
          </cell>
          <cell r="G66">
            <v>37935</v>
          </cell>
          <cell r="H66" t="str">
            <v>N</v>
          </cell>
        </row>
        <row r="67">
          <cell r="A67" t="str">
            <v>김봉준</v>
          </cell>
          <cell r="B67" t="str">
            <v>Rx</v>
          </cell>
          <cell r="C67" t="str">
            <v>Sales Training</v>
          </cell>
          <cell r="D67" t="str">
            <v>Sales Training</v>
          </cell>
          <cell r="E67" t="str">
            <v>주임</v>
          </cell>
          <cell r="F67">
            <v>1532</v>
          </cell>
          <cell r="G67">
            <v>37802</v>
          </cell>
          <cell r="H67" t="str">
            <v>Y</v>
          </cell>
        </row>
        <row r="68">
          <cell r="A68" t="str">
            <v>김상헌</v>
          </cell>
          <cell r="B68" t="str">
            <v>Rx</v>
          </cell>
          <cell r="C68" t="str">
            <v>General Hospital</v>
          </cell>
          <cell r="D68" t="str">
            <v>2사업부 2팀</v>
          </cell>
          <cell r="E68" t="str">
            <v>사원</v>
          </cell>
          <cell r="F68">
            <v>1432</v>
          </cell>
          <cell r="G68">
            <v>37628</v>
          </cell>
          <cell r="H68" t="str">
            <v>Y</v>
          </cell>
        </row>
        <row r="69">
          <cell r="A69" t="str">
            <v>김상화</v>
          </cell>
          <cell r="B69" t="str">
            <v>Rx</v>
          </cell>
          <cell r="C69" t="str">
            <v>Vaccine</v>
          </cell>
          <cell r="D69" t="str">
            <v>Vaccine2팀</v>
          </cell>
          <cell r="E69" t="str">
            <v>주임</v>
          </cell>
          <cell r="F69">
            <v>1224</v>
          </cell>
          <cell r="G69" t="str">
            <v xml:space="preserve">  99-01-25</v>
          </cell>
          <cell r="H69" t="str">
            <v>Y</v>
          </cell>
        </row>
        <row r="70">
          <cell r="A70" t="str">
            <v>김상훈</v>
          </cell>
          <cell r="B70" t="str">
            <v>Rx</v>
          </cell>
          <cell r="C70" t="str">
            <v>General Hospital</v>
          </cell>
          <cell r="D70" t="str">
            <v>1사업부 3팀</v>
          </cell>
          <cell r="E70" t="str">
            <v>주임</v>
          </cell>
          <cell r="F70">
            <v>1408</v>
          </cell>
          <cell r="G70">
            <v>37508</v>
          </cell>
          <cell r="H70" t="str">
            <v>Y</v>
          </cell>
        </row>
        <row r="71">
          <cell r="A71" t="str">
            <v>김상희</v>
          </cell>
          <cell r="B71" t="str">
            <v>Rx</v>
          </cell>
          <cell r="C71" t="str">
            <v>Clinic</v>
          </cell>
          <cell r="D71" t="str">
            <v>경기팀</v>
          </cell>
          <cell r="E71" t="str">
            <v>차장</v>
          </cell>
          <cell r="F71">
            <v>1056</v>
          </cell>
          <cell r="G71" t="str">
            <v xml:space="preserve">  90-09-24</v>
          </cell>
          <cell r="H71" t="str">
            <v>Y</v>
          </cell>
        </row>
        <row r="72">
          <cell r="A72" t="str">
            <v>김성태</v>
          </cell>
          <cell r="B72" t="str">
            <v>Rx</v>
          </cell>
          <cell r="C72" t="str">
            <v>Finance</v>
          </cell>
          <cell r="D72" t="str">
            <v>Finance Service</v>
          </cell>
          <cell r="E72" t="str">
            <v>과장</v>
          </cell>
          <cell r="F72">
            <v>1277</v>
          </cell>
          <cell r="G72" t="str">
            <v xml:space="preserve">  00-01-10</v>
          </cell>
          <cell r="H72" t="str">
            <v>Y</v>
          </cell>
        </row>
        <row r="73">
          <cell r="A73" t="str">
            <v>김성훈</v>
          </cell>
          <cell r="B73" t="str">
            <v>Rx</v>
          </cell>
          <cell r="C73" t="str">
            <v>Hospital</v>
          </cell>
          <cell r="D73" t="str">
            <v>병원사업부 2팀</v>
          </cell>
          <cell r="E73" t="str">
            <v>사원</v>
          </cell>
          <cell r="F73">
            <v>1396</v>
          </cell>
          <cell r="G73">
            <v>37424</v>
          </cell>
          <cell r="H73" t="str">
            <v>Y</v>
          </cell>
        </row>
        <row r="74">
          <cell r="A74" t="str">
            <v>김성희</v>
          </cell>
          <cell r="B74" t="str">
            <v>Rx</v>
          </cell>
          <cell r="C74" t="str">
            <v>Medical</v>
          </cell>
          <cell r="D74" t="str">
            <v>MIS</v>
          </cell>
          <cell r="E74" t="str">
            <v>대리</v>
          </cell>
          <cell r="F74">
            <v>1216</v>
          </cell>
          <cell r="G74" t="str">
            <v xml:space="preserve">  98-01-01</v>
          </cell>
          <cell r="H74" t="str">
            <v>Y</v>
          </cell>
        </row>
        <row r="75">
          <cell r="A75" t="str">
            <v>김세곤</v>
          </cell>
          <cell r="B75" t="str">
            <v>Rx</v>
          </cell>
          <cell r="C75" t="str">
            <v>Clinic</v>
          </cell>
          <cell r="D75" t="str">
            <v>경남팀</v>
          </cell>
          <cell r="E75" t="str">
            <v>주임</v>
          </cell>
          <cell r="F75">
            <v>1379</v>
          </cell>
          <cell r="G75">
            <v>37214</v>
          </cell>
          <cell r="H75" t="str">
            <v>Y</v>
          </cell>
        </row>
        <row r="76">
          <cell r="A76" t="str">
            <v>김수경</v>
          </cell>
          <cell r="B76" t="str">
            <v>Rx</v>
          </cell>
          <cell r="C76" t="str">
            <v>Marketing</v>
          </cell>
          <cell r="D76" t="str">
            <v>CV</v>
          </cell>
          <cell r="E76" t="str">
            <v>과장</v>
          </cell>
          <cell r="F76">
            <v>1422</v>
          </cell>
          <cell r="G76">
            <v>37585</v>
          </cell>
          <cell r="H76" t="str">
            <v>Y</v>
          </cell>
        </row>
        <row r="77">
          <cell r="A77" t="str">
            <v>김수정</v>
          </cell>
          <cell r="B77" t="str">
            <v>GMS</v>
          </cell>
          <cell r="C77" t="str">
            <v>생산부(직접)</v>
          </cell>
          <cell r="D77" t="str">
            <v>Packaging</v>
          </cell>
          <cell r="E77" t="str">
            <v>사원</v>
          </cell>
          <cell r="F77" t="str">
            <v>5025</v>
          </cell>
          <cell r="G77" t="str">
            <v xml:space="preserve">  91-04-01</v>
          </cell>
          <cell r="H77" t="str">
            <v>Y</v>
          </cell>
        </row>
        <row r="78">
          <cell r="A78" t="str">
            <v>김승연</v>
          </cell>
          <cell r="B78" t="str">
            <v>GMS</v>
          </cell>
          <cell r="C78" t="str">
            <v>생산부(직접)</v>
          </cell>
          <cell r="D78" t="str">
            <v>Packaging</v>
          </cell>
          <cell r="E78" t="str">
            <v>사원</v>
          </cell>
          <cell r="F78">
            <v>5089</v>
          </cell>
          <cell r="G78">
            <v>37732</v>
          </cell>
          <cell r="H78" t="str">
            <v>Y</v>
          </cell>
        </row>
        <row r="79">
          <cell r="A79" t="str">
            <v>김승용</v>
          </cell>
          <cell r="B79" t="str">
            <v>Rx</v>
          </cell>
          <cell r="C79" t="str">
            <v>GI/Hepato</v>
          </cell>
          <cell r="D79" t="str">
            <v>GI 2팀</v>
          </cell>
          <cell r="E79" t="str">
            <v>주임</v>
          </cell>
          <cell r="F79">
            <v>1291</v>
          </cell>
          <cell r="G79" t="str">
            <v xml:space="preserve">  00-02-01</v>
          </cell>
          <cell r="H79" t="str">
            <v>Y</v>
          </cell>
        </row>
        <row r="80">
          <cell r="A80" t="str">
            <v>김연호</v>
          </cell>
          <cell r="B80" t="str">
            <v>Rx</v>
          </cell>
          <cell r="C80" t="str">
            <v>Marketing</v>
          </cell>
          <cell r="D80" t="str">
            <v>BET</v>
          </cell>
          <cell r="E80" t="str">
            <v>사원</v>
          </cell>
          <cell r="F80">
            <v>1534</v>
          </cell>
          <cell r="G80">
            <v>37844</v>
          </cell>
          <cell r="H80" t="str">
            <v>N</v>
          </cell>
        </row>
        <row r="81">
          <cell r="A81" t="str">
            <v>김연화</v>
          </cell>
          <cell r="B81" t="str">
            <v>Rx</v>
          </cell>
          <cell r="C81" t="str">
            <v>HR&amp;GA</v>
          </cell>
          <cell r="D81" t="str">
            <v>GA</v>
          </cell>
          <cell r="E81" t="str">
            <v>사원</v>
          </cell>
          <cell r="F81">
            <v>1175</v>
          </cell>
          <cell r="G81" t="str">
            <v xml:space="preserve">  95-12-18</v>
          </cell>
          <cell r="H81" t="str">
            <v>Y</v>
          </cell>
        </row>
        <row r="82">
          <cell r="A82" t="str">
            <v>김영록</v>
          </cell>
          <cell r="B82" t="str">
            <v>Rx</v>
          </cell>
          <cell r="C82" t="str">
            <v>Hospital</v>
          </cell>
          <cell r="D82" t="str">
            <v>병원사업부 3팀</v>
          </cell>
          <cell r="E82" t="str">
            <v>대리</v>
          </cell>
          <cell r="F82">
            <v>1270</v>
          </cell>
          <cell r="G82" t="str">
            <v xml:space="preserve">  00-01-10</v>
          </cell>
          <cell r="H82" t="str">
            <v>Y</v>
          </cell>
        </row>
        <row r="83">
          <cell r="A83" t="str">
            <v>김영선A</v>
          </cell>
          <cell r="B83" t="str">
            <v>Rx</v>
          </cell>
          <cell r="C83" t="str">
            <v>Hospital</v>
          </cell>
          <cell r="D83" t="str">
            <v>병원사업부 1팀</v>
          </cell>
          <cell r="E83" t="str">
            <v>대리</v>
          </cell>
          <cell r="F83">
            <v>1315</v>
          </cell>
          <cell r="G83">
            <v>36943</v>
          </cell>
          <cell r="H83" t="str">
            <v>Y</v>
          </cell>
        </row>
        <row r="84">
          <cell r="A84" t="str">
            <v>김영호</v>
          </cell>
          <cell r="B84" t="str">
            <v>Rx</v>
          </cell>
          <cell r="C84" t="str">
            <v>General Hospital</v>
          </cell>
          <cell r="D84" t="str">
            <v>2사업부 3팀</v>
          </cell>
          <cell r="E84" t="str">
            <v>과장</v>
          </cell>
          <cell r="F84">
            <v>1148</v>
          </cell>
          <cell r="G84" t="str">
            <v xml:space="preserve">  94-09-05</v>
          </cell>
          <cell r="H84" t="str">
            <v>Y</v>
          </cell>
        </row>
        <row r="85">
          <cell r="A85" t="str">
            <v>김영화</v>
          </cell>
          <cell r="B85" t="str">
            <v>Rx</v>
          </cell>
          <cell r="C85" t="str">
            <v>Medical</v>
          </cell>
          <cell r="D85" t="str">
            <v>CR</v>
          </cell>
          <cell r="E85" t="str">
            <v>주임</v>
          </cell>
          <cell r="F85">
            <v>1373</v>
          </cell>
          <cell r="G85">
            <v>37043</v>
          </cell>
          <cell r="H85" t="str">
            <v>Y</v>
          </cell>
        </row>
        <row r="86">
          <cell r="A86" t="str">
            <v>김영훈</v>
          </cell>
          <cell r="B86" t="str">
            <v>GMS</v>
          </cell>
          <cell r="C86" t="str">
            <v>품질보증부</v>
          </cell>
          <cell r="D86" t="str">
            <v>Laboratory</v>
          </cell>
          <cell r="E86" t="str">
            <v>사원</v>
          </cell>
          <cell r="F86" t="str">
            <v>5071</v>
          </cell>
          <cell r="G86" t="str">
            <v xml:space="preserve">  01-05-21</v>
          </cell>
          <cell r="H86" t="str">
            <v>Y</v>
          </cell>
        </row>
        <row r="87">
          <cell r="A87" t="str">
            <v>김완근</v>
          </cell>
          <cell r="B87" t="str">
            <v>Rx</v>
          </cell>
          <cell r="C87" t="str">
            <v>Urology</v>
          </cell>
          <cell r="D87" t="str">
            <v>Urology 1팀</v>
          </cell>
          <cell r="E87" t="str">
            <v>사원</v>
          </cell>
          <cell r="F87">
            <v>1509</v>
          </cell>
          <cell r="G87">
            <v>37803</v>
          </cell>
          <cell r="H87" t="str">
            <v>N</v>
          </cell>
        </row>
        <row r="88">
          <cell r="A88" t="str">
            <v>김우석</v>
          </cell>
          <cell r="B88" t="str">
            <v>Rx</v>
          </cell>
          <cell r="C88" t="str">
            <v>Urology</v>
          </cell>
          <cell r="D88" t="str">
            <v>Urology 2팀</v>
          </cell>
          <cell r="E88" t="str">
            <v>주임</v>
          </cell>
          <cell r="F88">
            <v>1308</v>
          </cell>
          <cell r="G88" t="str">
            <v xml:space="preserve">  00-04-17</v>
          </cell>
          <cell r="H88" t="str">
            <v>Y</v>
          </cell>
        </row>
        <row r="89">
          <cell r="A89" t="str">
            <v>김원곤</v>
          </cell>
          <cell r="B89" t="str">
            <v>Rx</v>
          </cell>
          <cell r="C89" t="str">
            <v>CNS</v>
          </cell>
          <cell r="D89" t="str">
            <v>CNS 1팀</v>
          </cell>
          <cell r="E89" t="str">
            <v>차장</v>
          </cell>
          <cell r="F89">
            <v>1125</v>
          </cell>
          <cell r="G89" t="str">
            <v xml:space="preserve">  93-04-01</v>
          </cell>
          <cell r="H89" t="str">
            <v>Y</v>
          </cell>
        </row>
        <row r="90">
          <cell r="A90" t="str">
            <v>김원균</v>
          </cell>
          <cell r="B90" t="str">
            <v>GMS</v>
          </cell>
          <cell r="C90" t="str">
            <v>품질보증부</v>
          </cell>
          <cell r="D90" t="str">
            <v>QC</v>
          </cell>
          <cell r="E90" t="str">
            <v>과장</v>
          </cell>
          <cell r="F90" t="str">
            <v>5042</v>
          </cell>
          <cell r="G90" t="str">
            <v xml:space="preserve">  92-09-21</v>
          </cell>
          <cell r="H90" t="str">
            <v>Y</v>
          </cell>
        </row>
        <row r="91">
          <cell r="A91" t="str">
            <v>김원수</v>
          </cell>
          <cell r="B91" t="str">
            <v>Rx</v>
          </cell>
          <cell r="C91" t="str">
            <v>General Hospital</v>
          </cell>
          <cell r="D91" t="str">
            <v>2사업부 3팀</v>
          </cell>
          <cell r="E91" t="str">
            <v>차장</v>
          </cell>
          <cell r="F91">
            <v>1109</v>
          </cell>
          <cell r="G91" t="str">
            <v xml:space="preserve">  92-08-17</v>
          </cell>
          <cell r="H91" t="str">
            <v>Y</v>
          </cell>
        </row>
        <row r="92">
          <cell r="A92" t="str">
            <v>김윤정</v>
          </cell>
          <cell r="B92" t="str">
            <v>Rx</v>
          </cell>
          <cell r="C92" t="str">
            <v>Urology</v>
          </cell>
          <cell r="D92" t="str">
            <v>Urology 1팀</v>
          </cell>
          <cell r="E92" t="str">
            <v>사원</v>
          </cell>
          <cell r="F92">
            <v>1510</v>
          </cell>
          <cell r="G92">
            <v>37803</v>
          </cell>
          <cell r="H92" t="str">
            <v>N</v>
          </cell>
        </row>
        <row r="93">
          <cell r="A93" t="str">
            <v>김윤태</v>
          </cell>
          <cell r="B93" t="str">
            <v>Cx</v>
          </cell>
          <cell r="C93" t="str">
            <v>Consumer</v>
          </cell>
          <cell r="D93" t="str">
            <v>Marketing</v>
          </cell>
          <cell r="E93" t="str">
            <v>주임</v>
          </cell>
          <cell r="F93">
            <v>8008</v>
          </cell>
          <cell r="G93">
            <v>37886</v>
          </cell>
          <cell r="H93" t="str">
            <v>N</v>
          </cell>
        </row>
        <row r="94">
          <cell r="A94" t="str">
            <v>김윤희</v>
          </cell>
          <cell r="B94" t="str">
            <v>GMS</v>
          </cell>
          <cell r="C94" t="str">
            <v>관리부</v>
          </cell>
          <cell r="D94" t="str">
            <v>Procurement &amp; GA</v>
          </cell>
          <cell r="E94" t="str">
            <v>사원</v>
          </cell>
          <cell r="F94">
            <v>5094</v>
          </cell>
          <cell r="G94">
            <v>37956</v>
          </cell>
          <cell r="H94" t="str">
            <v>N</v>
          </cell>
        </row>
        <row r="95">
          <cell r="A95" t="str">
            <v>김은숙</v>
          </cell>
          <cell r="B95" t="str">
            <v>Rx</v>
          </cell>
          <cell r="C95" t="str">
            <v>CNS</v>
          </cell>
          <cell r="D95" t="str">
            <v>CNS 1팀</v>
          </cell>
          <cell r="E95" t="str">
            <v>사원</v>
          </cell>
          <cell r="F95">
            <v>1433</v>
          </cell>
          <cell r="G95">
            <v>37628</v>
          </cell>
          <cell r="H95" t="str">
            <v>Y</v>
          </cell>
        </row>
        <row r="96">
          <cell r="A96" t="str">
            <v>김은아</v>
          </cell>
          <cell r="B96" t="str">
            <v>Rx</v>
          </cell>
          <cell r="C96" t="str">
            <v>Marketing</v>
          </cell>
          <cell r="D96" t="str">
            <v>BET</v>
          </cell>
          <cell r="E96" t="str">
            <v>주임</v>
          </cell>
          <cell r="F96">
            <v>1258</v>
          </cell>
          <cell r="G96" t="str">
            <v xml:space="preserve">  99-12-01</v>
          </cell>
          <cell r="H96" t="str">
            <v>Y</v>
          </cell>
        </row>
        <row r="97">
          <cell r="A97" t="str">
            <v>김이영</v>
          </cell>
          <cell r="B97" t="str">
            <v>Rx</v>
          </cell>
          <cell r="C97" t="str">
            <v>Clinic</v>
          </cell>
          <cell r="D97" t="str">
            <v>서울2팀</v>
          </cell>
          <cell r="E97" t="str">
            <v>주임</v>
          </cell>
          <cell r="F97">
            <v>1511</v>
          </cell>
          <cell r="G97">
            <v>37803</v>
          </cell>
          <cell r="H97" t="str">
            <v>N</v>
          </cell>
        </row>
        <row r="98">
          <cell r="A98" t="str">
            <v>김인경</v>
          </cell>
          <cell r="B98" t="str">
            <v>Rx</v>
          </cell>
          <cell r="C98" t="str">
            <v>CNS</v>
          </cell>
          <cell r="D98" t="str">
            <v>CNS 2팀</v>
          </cell>
          <cell r="E98" t="str">
            <v>사원</v>
          </cell>
          <cell r="F98">
            <v>1434</v>
          </cell>
          <cell r="G98">
            <v>37628</v>
          </cell>
          <cell r="H98" t="str">
            <v>Y</v>
          </cell>
        </row>
        <row r="99">
          <cell r="A99" t="str">
            <v>김재동</v>
          </cell>
          <cell r="B99" t="str">
            <v>Rx</v>
          </cell>
          <cell r="C99" t="str">
            <v>Clinic</v>
          </cell>
          <cell r="D99" t="str">
            <v>대구팀</v>
          </cell>
          <cell r="E99" t="str">
            <v>사원</v>
          </cell>
          <cell r="F99">
            <v>1435</v>
          </cell>
          <cell r="G99">
            <v>37628</v>
          </cell>
          <cell r="H99" t="str">
            <v>Y</v>
          </cell>
        </row>
        <row r="100">
          <cell r="A100" t="str">
            <v>김정선</v>
          </cell>
          <cell r="B100" t="str">
            <v>Rx</v>
          </cell>
          <cell r="C100" t="str">
            <v>Regulatory</v>
          </cell>
          <cell r="D100" t="str">
            <v>QMS</v>
          </cell>
          <cell r="E100" t="str">
            <v>사원</v>
          </cell>
          <cell r="F100">
            <v>1436</v>
          </cell>
          <cell r="G100">
            <v>37628</v>
          </cell>
          <cell r="H100" t="str">
            <v>Y</v>
          </cell>
        </row>
        <row r="101">
          <cell r="A101" t="str">
            <v>김정식</v>
          </cell>
          <cell r="B101" t="str">
            <v>Rx</v>
          </cell>
          <cell r="C101" t="str">
            <v>Regulatory</v>
          </cell>
          <cell r="D101" t="str">
            <v>Pricing</v>
          </cell>
          <cell r="E101" t="str">
            <v>과장</v>
          </cell>
          <cell r="F101">
            <v>1248</v>
          </cell>
          <cell r="G101" t="str">
            <v xml:space="preserve">  99-10-01</v>
          </cell>
          <cell r="H101" t="str">
            <v>Y</v>
          </cell>
        </row>
        <row r="102">
          <cell r="A102" t="str">
            <v>김제중</v>
          </cell>
          <cell r="B102" t="str">
            <v>Rx</v>
          </cell>
          <cell r="C102" t="str">
            <v>General Hospital</v>
          </cell>
          <cell r="D102" t="str">
            <v>1사업부 2팀</v>
          </cell>
          <cell r="E102" t="str">
            <v>주임</v>
          </cell>
          <cell r="F102">
            <v>1437</v>
          </cell>
          <cell r="G102">
            <v>37628</v>
          </cell>
          <cell r="H102" t="str">
            <v>Y</v>
          </cell>
        </row>
        <row r="103">
          <cell r="A103" t="str">
            <v>김종민</v>
          </cell>
          <cell r="B103" t="str">
            <v>Rx</v>
          </cell>
          <cell r="C103" t="str">
            <v>Clinic</v>
          </cell>
          <cell r="D103" t="str">
            <v>대전팀</v>
          </cell>
          <cell r="E103" t="str">
            <v>사원</v>
          </cell>
          <cell r="F103">
            <v>1438</v>
          </cell>
          <cell r="G103">
            <v>37628</v>
          </cell>
          <cell r="H103" t="str">
            <v>Y</v>
          </cell>
        </row>
        <row r="104">
          <cell r="A104" t="str">
            <v>김종성</v>
          </cell>
          <cell r="B104" t="str">
            <v>Rx</v>
          </cell>
          <cell r="C104" t="str">
            <v>GI/Hepato</v>
          </cell>
          <cell r="D104" t="str">
            <v>GI 1팀</v>
          </cell>
          <cell r="E104" t="str">
            <v>사원</v>
          </cell>
          <cell r="F104">
            <v>1317</v>
          </cell>
          <cell r="G104">
            <v>36948</v>
          </cell>
          <cell r="H104" t="str">
            <v>Y</v>
          </cell>
        </row>
        <row r="105">
          <cell r="A105" t="str">
            <v>김종수</v>
          </cell>
          <cell r="B105" t="str">
            <v>Rx</v>
          </cell>
          <cell r="C105" t="str">
            <v>Vaccine</v>
          </cell>
          <cell r="D105" t="str">
            <v>Vaccine 1팀</v>
          </cell>
          <cell r="E105" t="str">
            <v>과장</v>
          </cell>
          <cell r="F105">
            <v>1091</v>
          </cell>
          <cell r="G105" t="str">
            <v xml:space="preserve">  92-02-10</v>
          </cell>
          <cell r="H105" t="str">
            <v>Y</v>
          </cell>
        </row>
        <row r="106">
          <cell r="A106" t="str">
            <v>김종철</v>
          </cell>
          <cell r="B106" t="str">
            <v>Rx</v>
          </cell>
          <cell r="C106" t="str">
            <v>CNS</v>
          </cell>
          <cell r="D106" t="str">
            <v>CNS 3팀</v>
          </cell>
          <cell r="E106" t="str">
            <v>대리</v>
          </cell>
          <cell r="F106">
            <v>1439</v>
          </cell>
          <cell r="G106">
            <v>37628</v>
          </cell>
          <cell r="H106" t="str">
            <v>Y</v>
          </cell>
        </row>
        <row r="107">
          <cell r="A107" t="str">
            <v>김종철A</v>
          </cell>
          <cell r="B107" t="str">
            <v>Rx</v>
          </cell>
          <cell r="C107" t="str">
            <v>Urology</v>
          </cell>
          <cell r="D107" t="str">
            <v>Urology 2팀</v>
          </cell>
          <cell r="E107" t="str">
            <v>대리</v>
          </cell>
          <cell r="F107">
            <v>1501</v>
          </cell>
          <cell r="G107">
            <v>37774</v>
          </cell>
          <cell r="H107" t="str">
            <v>Y</v>
          </cell>
        </row>
        <row r="108">
          <cell r="A108" t="str">
            <v>김종학</v>
          </cell>
          <cell r="B108" t="str">
            <v>GMS</v>
          </cell>
          <cell r="C108" t="str">
            <v>관리부</v>
          </cell>
          <cell r="D108" t="str">
            <v>Procurement &amp; GA</v>
          </cell>
          <cell r="E108" t="str">
            <v>사원</v>
          </cell>
          <cell r="F108">
            <v>5091</v>
          </cell>
          <cell r="G108" t="str">
            <v xml:space="preserve">  02-06-10</v>
          </cell>
          <cell r="H108" t="str">
            <v>Y</v>
          </cell>
        </row>
        <row r="109">
          <cell r="A109" t="str">
            <v>김종훈</v>
          </cell>
          <cell r="B109" t="str">
            <v>Rx</v>
          </cell>
          <cell r="C109" t="str">
            <v>Hospital</v>
          </cell>
          <cell r="D109" t="str">
            <v>병원사업부 1팀</v>
          </cell>
          <cell r="E109" t="str">
            <v>과장</v>
          </cell>
          <cell r="F109">
            <v>1268</v>
          </cell>
          <cell r="G109" t="str">
            <v xml:space="preserve">  00-01-10</v>
          </cell>
          <cell r="H109" t="str">
            <v>Y</v>
          </cell>
        </row>
        <row r="110">
          <cell r="A110" t="str">
            <v>김준일</v>
          </cell>
          <cell r="B110" t="str">
            <v>Rx</v>
          </cell>
          <cell r="C110" t="str">
            <v xml:space="preserve">Commercial Efficiency </v>
          </cell>
          <cell r="D110" t="str">
            <v>Commercial Efficiency</v>
          </cell>
          <cell r="E110" t="str">
            <v>주임</v>
          </cell>
          <cell r="F110">
            <v>1295</v>
          </cell>
          <cell r="G110" t="str">
            <v xml:space="preserve">  00-02-01</v>
          </cell>
          <cell r="H110" t="str">
            <v>Y</v>
          </cell>
        </row>
        <row r="111">
          <cell r="A111" t="str">
            <v>김지규</v>
          </cell>
          <cell r="B111" t="str">
            <v>Rx</v>
          </cell>
          <cell r="C111" t="str">
            <v>CNS</v>
          </cell>
          <cell r="D111" t="str">
            <v>CNS 1팀</v>
          </cell>
          <cell r="E111" t="str">
            <v>대리</v>
          </cell>
          <cell r="F111">
            <v>1441</v>
          </cell>
          <cell r="G111">
            <v>37628</v>
          </cell>
          <cell r="H111" t="str">
            <v>Y</v>
          </cell>
        </row>
        <row r="112">
          <cell r="A112" t="str">
            <v>김지향</v>
          </cell>
          <cell r="B112" t="str">
            <v>Rx</v>
          </cell>
          <cell r="C112" t="str">
            <v>Regulatory</v>
          </cell>
          <cell r="D112" t="str">
            <v>Registration</v>
          </cell>
          <cell r="E112" t="str">
            <v>대리</v>
          </cell>
          <cell r="F112">
            <v>1205</v>
          </cell>
          <cell r="G112" t="str">
            <v xml:space="preserve">  97-08-11</v>
          </cell>
          <cell r="H112" t="str">
            <v>Y</v>
          </cell>
        </row>
        <row r="113">
          <cell r="A113" t="str">
            <v>김지혜</v>
          </cell>
          <cell r="B113" t="str">
            <v>Rx</v>
          </cell>
          <cell r="C113" t="str">
            <v>Medical</v>
          </cell>
          <cell r="D113" t="str">
            <v>CR1</v>
          </cell>
          <cell r="E113" t="str">
            <v>사원</v>
          </cell>
          <cell r="F113">
            <v>1488</v>
          </cell>
          <cell r="G113">
            <v>37628</v>
          </cell>
          <cell r="H113" t="str">
            <v>Y</v>
          </cell>
        </row>
        <row r="114">
          <cell r="A114" t="str">
            <v>김진수</v>
          </cell>
          <cell r="B114" t="str">
            <v>Rx</v>
          </cell>
          <cell r="C114" t="str">
            <v>Marketing</v>
          </cell>
          <cell r="D114" t="str">
            <v>CV</v>
          </cell>
          <cell r="E114" t="str">
            <v>부장</v>
          </cell>
          <cell r="F114">
            <v>1540</v>
          </cell>
          <cell r="G114">
            <v>37970</v>
          </cell>
          <cell r="H114" t="str">
            <v>N</v>
          </cell>
        </row>
        <row r="115">
          <cell r="A115" t="str">
            <v>김진우</v>
          </cell>
          <cell r="B115" t="str">
            <v>Rx</v>
          </cell>
          <cell r="C115" t="str">
            <v>Clinic</v>
          </cell>
          <cell r="D115" t="str">
            <v>인천팀</v>
          </cell>
          <cell r="E115" t="str">
            <v>차장</v>
          </cell>
          <cell r="F115">
            <v>1043</v>
          </cell>
          <cell r="G115" t="str">
            <v xml:space="preserve">  89-12-04</v>
          </cell>
          <cell r="H115" t="str">
            <v>Y</v>
          </cell>
        </row>
        <row r="116">
          <cell r="A116" t="str">
            <v>김진천</v>
          </cell>
          <cell r="B116" t="str">
            <v>Rx</v>
          </cell>
          <cell r="C116" t="str">
            <v>General Hospital</v>
          </cell>
          <cell r="D116" t="str">
            <v>1사업부 3팀</v>
          </cell>
          <cell r="E116" t="str">
            <v>주임</v>
          </cell>
          <cell r="F116">
            <v>1512</v>
          </cell>
          <cell r="G116">
            <v>37803</v>
          </cell>
          <cell r="H116" t="str">
            <v>N</v>
          </cell>
        </row>
        <row r="117">
          <cell r="A117" t="str">
            <v>김진태</v>
          </cell>
          <cell r="B117" t="str">
            <v>GMS</v>
          </cell>
          <cell r="C117" t="str">
            <v>생산부(직접)</v>
          </cell>
          <cell r="D117" t="str">
            <v>Manufacturing</v>
          </cell>
          <cell r="E117" t="str">
            <v>주임</v>
          </cell>
          <cell r="F117" t="str">
            <v>5051</v>
          </cell>
          <cell r="G117" t="str">
            <v xml:space="preserve">  93-11-15</v>
          </cell>
          <cell r="H117" t="str">
            <v>Y</v>
          </cell>
        </row>
        <row r="118">
          <cell r="A118" t="str">
            <v>김찬호</v>
          </cell>
          <cell r="B118" t="str">
            <v>GMS</v>
          </cell>
          <cell r="C118" t="str">
            <v>기술부</v>
          </cell>
          <cell r="D118" t="str">
            <v>Engineering</v>
          </cell>
          <cell r="E118" t="str">
            <v>대리</v>
          </cell>
          <cell r="F118" t="str">
            <v>5024</v>
          </cell>
          <cell r="G118" t="str">
            <v xml:space="preserve">  91-03-29</v>
          </cell>
          <cell r="H118" t="str">
            <v>Y</v>
          </cell>
        </row>
        <row r="119">
          <cell r="A119" t="str">
            <v>김창원</v>
          </cell>
          <cell r="B119" t="str">
            <v>Rx</v>
          </cell>
          <cell r="C119" t="str">
            <v>CNS</v>
          </cell>
          <cell r="D119" t="str">
            <v>CNS 2팀</v>
          </cell>
          <cell r="E119" t="str">
            <v>차장</v>
          </cell>
          <cell r="F119">
            <v>1107</v>
          </cell>
          <cell r="G119">
            <v>33826</v>
          </cell>
          <cell r="H119" t="str">
            <v>Y</v>
          </cell>
        </row>
        <row r="120">
          <cell r="A120" t="str">
            <v>김창준</v>
          </cell>
          <cell r="B120" t="str">
            <v>Rx</v>
          </cell>
          <cell r="C120" t="str">
            <v>Finance</v>
          </cell>
          <cell r="D120" t="str">
            <v>Procurement</v>
          </cell>
          <cell r="E120" t="str">
            <v>사원</v>
          </cell>
          <cell r="F120">
            <v>5080</v>
          </cell>
          <cell r="G120">
            <v>37263</v>
          </cell>
          <cell r="H120" t="str">
            <v>Y</v>
          </cell>
        </row>
        <row r="121">
          <cell r="A121" t="str">
            <v>김태숙</v>
          </cell>
          <cell r="B121" t="str">
            <v>GMS</v>
          </cell>
          <cell r="C121" t="str">
            <v>품질보증부</v>
          </cell>
          <cell r="D121" t="str">
            <v>Laboratory</v>
          </cell>
          <cell r="E121" t="str">
            <v>사원</v>
          </cell>
          <cell r="F121" t="str">
            <v>5088</v>
          </cell>
          <cell r="G121" t="str">
            <v xml:space="preserve">  03-03-03</v>
          </cell>
          <cell r="H121" t="str">
            <v>Y</v>
          </cell>
        </row>
        <row r="122">
          <cell r="A122" t="str">
            <v>김태양</v>
          </cell>
          <cell r="B122" t="str">
            <v>Rx</v>
          </cell>
          <cell r="C122" t="str">
            <v>Urology</v>
          </cell>
          <cell r="D122" t="str">
            <v>Urology 2팀</v>
          </cell>
          <cell r="E122" t="str">
            <v>사원</v>
          </cell>
          <cell r="F122">
            <v>1513</v>
          </cell>
          <cell r="G122">
            <v>37803</v>
          </cell>
          <cell r="H122" t="str">
            <v>N</v>
          </cell>
        </row>
        <row r="123">
          <cell r="A123" t="str">
            <v>김태연</v>
          </cell>
          <cell r="B123" t="str">
            <v>Rx</v>
          </cell>
          <cell r="C123" t="str">
            <v>General Hospital</v>
          </cell>
          <cell r="D123" t="str">
            <v>2사업부 1팀</v>
          </cell>
          <cell r="E123" t="str">
            <v>과장</v>
          </cell>
          <cell r="F123">
            <v>1191</v>
          </cell>
          <cell r="G123" t="str">
            <v xml:space="preserve">  97-01-01</v>
          </cell>
          <cell r="H123" t="str">
            <v>Y</v>
          </cell>
        </row>
        <row r="124">
          <cell r="A124" t="str">
            <v>김태윤</v>
          </cell>
          <cell r="B124" t="str">
            <v>Rx</v>
          </cell>
          <cell r="C124" t="str">
            <v>Urology</v>
          </cell>
          <cell r="D124" t="str">
            <v>Urology 1팀</v>
          </cell>
          <cell r="E124" t="str">
            <v>사원</v>
          </cell>
          <cell r="F124">
            <v>1514</v>
          </cell>
          <cell r="G124">
            <v>37803</v>
          </cell>
          <cell r="H124" t="str">
            <v>N</v>
          </cell>
        </row>
        <row r="125">
          <cell r="A125" t="str">
            <v>김태현</v>
          </cell>
          <cell r="B125" t="str">
            <v>Rx</v>
          </cell>
          <cell r="C125" t="str">
            <v>Hospital</v>
          </cell>
          <cell r="D125" t="str">
            <v>병원사업부 2팀</v>
          </cell>
          <cell r="E125" t="str">
            <v>과장</v>
          </cell>
          <cell r="F125">
            <v>1364</v>
          </cell>
          <cell r="G125">
            <v>37011</v>
          </cell>
          <cell r="H125" t="str">
            <v>Y</v>
          </cell>
        </row>
        <row r="126">
          <cell r="A126" t="str">
            <v>김택</v>
          </cell>
          <cell r="B126" t="str">
            <v>Rx</v>
          </cell>
          <cell r="C126" t="str">
            <v>Clinic</v>
          </cell>
          <cell r="D126" t="str">
            <v>인천팀</v>
          </cell>
          <cell r="E126" t="str">
            <v>사원</v>
          </cell>
          <cell r="F126">
            <v>1354</v>
          </cell>
          <cell r="G126">
            <v>37011</v>
          </cell>
          <cell r="H126" t="str">
            <v>Y</v>
          </cell>
        </row>
        <row r="127">
          <cell r="A127" t="str">
            <v>김한목</v>
          </cell>
          <cell r="B127" t="str">
            <v>Rx</v>
          </cell>
          <cell r="C127" t="str">
            <v>CNS</v>
          </cell>
          <cell r="D127" t="str">
            <v>CNS 1팀</v>
          </cell>
          <cell r="E127" t="str">
            <v>사원</v>
          </cell>
          <cell r="F127">
            <v>1442</v>
          </cell>
          <cell r="G127">
            <v>37628</v>
          </cell>
          <cell r="H127" t="str">
            <v>Y</v>
          </cell>
        </row>
        <row r="128">
          <cell r="A128" t="str">
            <v>김한준</v>
          </cell>
          <cell r="B128" t="str">
            <v>Rx</v>
          </cell>
          <cell r="C128" t="str">
            <v>Clinic</v>
          </cell>
          <cell r="D128" t="str">
            <v>서울3팀</v>
          </cell>
          <cell r="E128" t="str">
            <v>차장</v>
          </cell>
          <cell r="F128">
            <v>1035</v>
          </cell>
          <cell r="G128" t="str">
            <v xml:space="preserve">  89-03-27</v>
          </cell>
          <cell r="H128" t="str">
            <v>Y</v>
          </cell>
        </row>
        <row r="129">
          <cell r="A129" t="str">
            <v>김혁래</v>
          </cell>
          <cell r="B129" t="str">
            <v>Rx</v>
          </cell>
          <cell r="C129" t="str">
            <v>Marketing</v>
          </cell>
          <cell r="D129" t="str">
            <v>CNS</v>
          </cell>
          <cell r="E129" t="str">
            <v>과장</v>
          </cell>
          <cell r="F129">
            <v>1245</v>
          </cell>
          <cell r="G129" t="str">
            <v xml:space="preserve">  99-08-16</v>
          </cell>
          <cell r="H129" t="str">
            <v>Y</v>
          </cell>
        </row>
        <row r="130">
          <cell r="A130" t="str">
            <v>김현섭</v>
          </cell>
          <cell r="B130" t="str">
            <v>GMS</v>
          </cell>
          <cell r="C130" t="str">
            <v>생산부(직접)</v>
          </cell>
          <cell r="D130" t="str">
            <v>Packaging</v>
          </cell>
          <cell r="E130" t="str">
            <v>사원</v>
          </cell>
          <cell r="F130" t="str">
            <v>5086</v>
          </cell>
          <cell r="G130" t="str">
            <v xml:space="preserve">  03-01-14</v>
          </cell>
          <cell r="H130" t="str">
            <v>Y</v>
          </cell>
        </row>
        <row r="131">
          <cell r="A131" t="str">
            <v>김현조</v>
          </cell>
          <cell r="B131" t="str">
            <v>Rx</v>
          </cell>
          <cell r="C131" t="str">
            <v>Vaccine</v>
          </cell>
          <cell r="D131" t="str">
            <v>Vaccine2팀</v>
          </cell>
          <cell r="E131" t="str">
            <v>사원</v>
          </cell>
          <cell r="F131">
            <v>1443</v>
          </cell>
          <cell r="G131">
            <v>37628</v>
          </cell>
          <cell r="H131" t="str">
            <v>Y</v>
          </cell>
        </row>
        <row r="132">
          <cell r="A132" t="str">
            <v>김현진</v>
          </cell>
          <cell r="B132" t="str">
            <v>Rx</v>
          </cell>
          <cell r="C132" t="str">
            <v>Clinic</v>
          </cell>
          <cell r="D132" t="str">
            <v>부산팀</v>
          </cell>
          <cell r="E132" t="str">
            <v>사원</v>
          </cell>
          <cell r="F132">
            <v>1515</v>
          </cell>
          <cell r="G132">
            <v>37803</v>
          </cell>
          <cell r="H132" t="str">
            <v>N</v>
          </cell>
        </row>
        <row r="133">
          <cell r="A133" t="str">
            <v>김현태</v>
          </cell>
          <cell r="B133" t="str">
            <v>Rx</v>
          </cell>
          <cell r="C133" t="str">
            <v>GI/Hepato</v>
          </cell>
          <cell r="D133" t="str">
            <v>GI 2팀</v>
          </cell>
          <cell r="E133" t="str">
            <v>과장</v>
          </cell>
          <cell r="F133">
            <v>1139</v>
          </cell>
          <cell r="G133" t="str">
            <v xml:space="preserve">  94-05-02</v>
          </cell>
          <cell r="H133" t="str">
            <v>Y</v>
          </cell>
        </row>
        <row r="134">
          <cell r="A134" t="str">
            <v>김형수</v>
          </cell>
          <cell r="B134" t="str">
            <v>Rx</v>
          </cell>
          <cell r="C134" t="str">
            <v>General Hospital</v>
          </cell>
          <cell r="D134" t="str">
            <v>1사업부 2팀</v>
          </cell>
          <cell r="E134" t="str">
            <v>주임</v>
          </cell>
          <cell r="F134">
            <v>1417</v>
          </cell>
          <cell r="G134">
            <v>37564</v>
          </cell>
          <cell r="H134" t="str">
            <v>Y</v>
          </cell>
        </row>
        <row r="135">
          <cell r="A135" t="str">
            <v>김홍일</v>
          </cell>
          <cell r="B135" t="str">
            <v>Rx</v>
          </cell>
          <cell r="C135" t="str">
            <v>Vaccine</v>
          </cell>
          <cell r="D135" t="str">
            <v>Vaccine2팀</v>
          </cell>
          <cell r="E135" t="str">
            <v>사원</v>
          </cell>
          <cell r="F135">
            <v>1444</v>
          </cell>
          <cell r="G135">
            <v>37628</v>
          </cell>
          <cell r="H135" t="str">
            <v>Y</v>
          </cell>
        </row>
        <row r="136">
          <cell r="A136" t="str">
            <v>김홍주</v>
          </cell>
          <cell r="B136" t="str">
            <v>Rx</v>
          </cell>
          <cell r="C136" t="str">
            <v>General Hospital</v>
          </cell>
          <cell r="D136" t="str">
            <v>2사업부 2팀</v>
          </cell>
          <cell r="E136" t="str">
            <v>차장</v>
          </cell>
          <cell r="F136">
            <v>1077</v>
          </cell>
          <cell r="G136" t="str">
            <v xml:space="preserve">  91-09-09</v>
          </cell>
          <cell r="H136" t="str">
            <v>Y</v>
          </cell>
        </row>
        <row r="137">
          <cell r="A137" t="str">
            <v>김홍표</v>
          </cell>
          <cell r="B137" t="str">
            <v>Rx</v>
          </cell>
          <cell r="C137" t="str">
            <v>Finance</v>
          </cell>
          <cell r="D137" t="str">
            <v>Finance Service</v>
          </cell>
          <cell r="E137" t="str">
            <v>차장</v>
          </cell>
          <cell r="F137">
            <v>1278</v>
          </cell>
          <cell r="G137" t="str">
            <v xml:space="preserve">  00-01-15</v>
          </cell>
          <cell r="H137" t="str">
            <v>Y</v>
          </cell>
        </row>
        <row r="138">
          <cell r="A138" t="str">
            <v>나경숙</v>
          </cell>
          <cell r="B138" t="str">
            <v>Rx</v>
          </cell>
          <cell r="C138" t="str">
            <v xml:space="preserve">BD </v>
          </cell>
          <cell r="D138" t="str">
            <v>BD</v>
          </cell>
          <cell r="E138" t="str">
            <v>주임</v>
          </cell>
          <cell r="F138">
            <v>1294</v>
          </cell>
          <cell r="G138" t="str">
            <v xml:space="preserve">  00-02-01</v>
          </cell>
          <cell r="H138" t="str">
            <v>Y</v>
          </cell>
        </row>
        <row r="139">
          <cell r="A139" t="str">
            <v>남동명</v>
          </cell>
          <cell r="B139" t="str">
            <v>Rx</v>
          </cell>
          <cell r="C139" t="str">
            <v>Clinic</v>
          </cell>
          <cell r="D139" t="str">
            <v>경기팀</v>
          </cell>
          <cell r="E139" t="str">
            <v>사원</v>
          </cell>
          <cell r="F139">
            <v>1397</v>
          </cell>
          <cell r="G139">
            <v>37424</v>
          </cell>
          <cell r="H139" t="str">
            <v>Y</v>
          </cell>
        </row>
        <row r="140">
          <cell r="A140" t="str">
            <v>남연우</v>
          </cell>
          <cell r="B140" t="str">
            <v>Rx</v>
          </cell>
          <cell r="C140" t="str">
            <v>Clinic</v>
          </cell>
          <cell r="D140" t="str">
            <v>National Sales Manager</v>
          </cell>
          <cell r="E140" t="str">
            <v>부장</v>
          </cell>
          <cell r="F140">
            <v>1020</v>
          </cell>
          <cell r="G140" t="str">
            <v xml:space="preserve">  87-10-19</v>
          </cell>
          <cell r="H140" t="str">
            <v>Y</v>
          </cell>
        </row>
        <row r="141">
          <cell r="A141" t="str">
            <v>남찬희</v>
          </cell>
          <cell r="B141" t="str">
            <v>Rx</v>
          </cell>
          <cell r="C141" t="str">
            <v>Finance</v>
          </cell>
          <cell r="D141" t="str">
            <v xml:space="preserve">Planning </v>
          </cell>
          <cell r="E141" t="str">
            <v>부장</v>
          </cell>
          <cell r="F141">
            <v>1539</v>
          </cell>
          <cell r="G141">
            <v>37935</v>
          </cell>
          <cell r="H141" t="str">
            <v>N</v>
          </cell>
        </row>
        <row r="142">
          <cell r="A142" t="str">
            <v>노대석</v>
          </cell>
          <cell r="B142" t="str">
            <v>Rx</v>
          </cell>
          <cell r="C142" t="str">
            <v>Clinic</v>
          </cell>
          <cell r="D142" t="str">
            <v>서울3팀</v>
          </cell>
          <cell r="E142" t="str">
            <v>사원</v>
          </cell>
          <cell r="F142">
            <v>1380</v>
          </cell>
          <cell r="G142">
            <v>37214</v>
          </cell>
          <cell r="H142" t="str">
            <v>Y</v>
          </cell>
        </row>
        <row r="143">
          <cell r="A143" t="str">
            <v>노대현</v>
          </cell>
          <cell r="B143" t="str">
            <v>Rx</v>
          </cell>
          <cell r="C143" t="str">
            <v>Clinic</v>
          </cell>
          <cell r="D143" t="str">
            <v>서울1팀</v>
          </cell>
          <cell r="E143" t="str">
            <v>주임</v>
          </cell>
          <cell r="F143">
            <v>1381</v>
          </cell>
          <cell r="G143">
            <v>37214</v>
          </cell>
          <cell r="H143" t="str">
            <v>Y</v>
          </cell>
        </row>
        <row r="144">
          <cell r="A144" t="str">
            <v>노동조</v>
          </cell>
          <cell r="B144" t="str">
            <v>Rx</v>
          </cell>
          <cell r="C144" t="str">
            <v>General Hospital</v>
          </cell>
          <cell r="D144" t="str">
            <v>2사업부 2팀</v>
          </cell>
          <cell r="E144" t="str">
            <v>주임</v>
          </cell>
          <cell r="F144">
            <v>1533</v>
          </cell>
          <cell r="G144">
            <v>37803</v>
          </cell>
          <cell r="H144" t="str">
            <v>N</v>
          </cell>
        </row>
        <row r="145">
          <cell r="A145" t="str">
            <v>노승열</v>
          </cell>
          <cell r="B145" t="str">
            <v>Rx</v>
          </cell>
          <cell r="C145" t="str">
            <v>General Hospital</v>
          </cell>
          <cell r="D145" t="str">
            <v>1사업부 2팀</v>
          </cell>
          <cell r="E145" t="str">
            <v>주임</v>
          </cell>
          <cell r="F145">
            <v>1232</v>
          </cell>
          <cell r="G145" t="str">
            <v xml:space="preserve">  99-07-01</v>
          </cell>
          <cell r="H145" t="str">
            <v>Y</v>
          </cell>
        </row>
        <row r="146">
          <cell r="A146" t="str">
            <v>노윤식</v>
          </cell>
          <cell r="B146" t="str">
            <v>Rx</v>
          </cell>
          <cell r="C146" t="str">
            <v>GI/Hepato</v>
          </cell>
          <cell r="D146" t="str">
            <v>GI 1팀</v>
          </cell>
          <cell r="E146" t="str">
            <v>사원</v>
          </cell>
          <cell r="F146">
            <v>1329</v>
          </cell>
          <cell r="G146">
            <v>36948</v>
          </cell>
          <cell r="H146" t="str">
            <v>Y</v>
          </cell>
        </row>
        <row r="147">
          <cell r="A147" t="str">
            <v>도영종</v>
          </cell>
          <cell r="B147" t="str">
            <v>Rx</v>
          </cell>
          <cell r="C147" t="str">
            <v>GI/Hepato</v>
          </cell>
          <cell r="D147" t="str">
            <v>GI 2팀</v>
          </cell>
          <cell r="E147" t="str">
            <v>사원</v>
          </cell>
          <cell r="F147">
            <v>1333</v>
          </cell>
          <cell r="G147">
            <v>36948</v>
          </cell>
          <cell r="H147" t="str">
            <v>Y</v>
          </cell>
        </row>
        <row r="148">
          <cell r="A148" t="str">
            <v>류병식</v>
          </cell>
          <cell r="B148" t="str">
            <v>Rx</v>
          </cell>
          <cell r="C148" t="str">
            <v>Clinic</v>
          </cell>
          <cell r="D148" t="str">
            <v>경남팀</v>
          </cell>
          <cell r="E148" t="str">
            <v>차장</v>
          </cell>
          <cell r="F148">
            <v>1081</v>
          </cell>
          <cell r="G148" t="str">
            <v xml:space="preserve">  91-09-09</v>
          </cell>
          <cell r="H148" t="str">
            <v>Y</v>
          </cell>
        </row>
        <row r="149">
          <cell r="A149" t="str">
            <v>류병재</v>
          </cell>
          <cell r="B149" t="str">
            <v>Rx</v>
          </cell>
          <cell r="C149" t="str">
            <v>General Hospital</v>
          </cell>
          <cell r="D149" t="str">
            <v>2사업부 1팀</v>
          </cell>
          <cell r="E149" t="str">
            <v>주임</v>
          </cell>
          <cell r="F149">
            <v>1284</v>
          </cell>
          <cell r="G149" t="str">
            <v xml:space="preserve">  00-02-01</v>
          </cell>
          <cell r="H149" t="str">
            <v>Y</v>
          </cell>
        </row>
        <row r="150">
          <cell r="A150" t="str">
            <v>마희종</v>
          </cell>
          <cell r="B150" t="str">
            <v>Rx</v>
          </cell>
          <cell r="C150" t="str">
            <v>General Hospital</v>
          </cell>
          <cell r="D150" t="str">
            <v>2사업부 1팀</v>
          </cell>
          <cell r="E150" t="str">
            <v>차장</v>
          </cell>
          <cell r="F150">
            <v>1102</v>
          </cell>
          <cell r="G150" t="str">
            <v xml:space="preserve">  92-08-10</v>
          </cell>
          <cell r="H150" t="str">
            <v>Y</v>
          </cell>
        </row>
        <row r="151">
          <cell r="A151" t="str">
            <v>맹대영</v>
          </cell>
          <cell r="B151" t="str">
            <v>GMS</v>
          </cell>
          <cell r="C151" t="str">
            <v>생산부(직접)</v>
          </cell>
          <cell r="D151" t="str">
            <v>Manufacturing</v>
          </cell>
          <cell r="E151" t="str">
            <v>대리</v>
          </cell>
          <cell r="F151" t="str">
            <v>5076</v>
          </cell>
          <cell r="G151" t="str">
            <v xml:space="preserve">  01-11-12</v>
          </cell>
          <cell r="H151" t="str">
            <v>Y</v>
          </cell>
        </row>
        <row r="152">
          <cell r="A152" t="str">
            <v>문광성</v>
          </cell>
          <cell r="B152" t="str">
            <v>Rx</v>
          </cell>
          <cell r="C152" t="str">
            <v>Finance</v>
          </cell>
          <cell r="D152" t="str">
            <v>Cre/Expense Control</v>
          </cell>
          <cell r="E152" t="str">
            <v>사원</v>
          </cell>
          <cell r="F152">
            <v>1406</v>
          </cell>
          <cell r="G152">
            <v>36923</v>
          </cell>
          <cell r="H152" t="str">
            <v>Y</v>
          </cell>
        </row>
        <row r="153">
          <cell r="A153" t="str">
            <v>문명훈</v>
          </cell>
          <cell r="B153" t="str">
            <v>Rx</v>
          </cell>
          <cell r="C153" t="str">
            <v>Clinic</v>
          </cell>
          <cell r="D153" t="str">
            <v>대구팀</v>
          </cell>
          <cell r="E153" t="str">
            <v>주임</v>
          </cell>
          <cell r="F153">
            <v>1445</v>
          </cell>
          <cell r="G153">
            <v>37628</v>
          </cell>
          <cell r="H153" t="str">
            <v>Y</v>
          </cell>
        </row>
        <row r="154">
          <cell r="A154" t="str">
            <v>문상준</v>
          </cell>
          <cell r="B154" t="str">
            <v>Rx</v>
          </cell>
          <cell r="C154" t="str">
            <v>Clinic</v>
          </cell>
          <cell r="D154" t="str">
            <v>광주팀</v>
          </cell>
          <cell r="E154" t="str">
            <v>사원</v>
          </cell>
          <cell r="F154">
            <v>1332</v>
          </cell>
          <cell r="G154">
            <v>36948</v>
          </cell>
          <cell r="H154" t="str">
            <v>Y</v>
          </cell>
        </row>
        <row r="155">
          <cell r="A155" t="str">
            <v>문성호</v>
          </cell>
          <cell r="B155" t="str">
            <v>Rx</v>
          </cell>
          <cell r="C155" t="str">
            <v>GI/Hepato</v>
          </cell>
          <cell r="D155" t="str">
            <v>GI 1팀</v>
          </cell>
          <cell r="E155" t="str">
            <v>차장</v>
          </cell>
          <cell r="F155">
            <v>1072</v>
          </cell>
          <cell r="G155" t="str">
            <v xml:space="preserve">  91-09-09</v>
          </cell>
          <cell r="H155" t="str">
            <v>Y</v>
          </cell>
        </row>
        <row r="156">
          <cell r="A156" t="str">
            <v>문영창</v>
          </cell>
          <cell r="B156" t="str">
            <v>Rx</v>
          </cell>
          <cell r="C156" t="str">
            <v>General Hospital</v>
          </cell>
          <cell r="D156" t="str">
            <v>1사업부 1팀</v>
          </cell>
          <cell r="E156" t="str">
            <v>과장</v>
          </cell>
          <cell r="F156">
            <v>1280</v>
          </cell>
          <cell r="G156" t="str">
            <v xml:space="preserve">  00-01-17</v>
          </cell>
          <cell r="H156" t="str">
            <v>Y</v>
          </cell>
        </row>
        <row r="157">
          <cell r="A157" t="str">
            <v>문종권</v>
          </cell>
          <cell r="B157" t="str">
            <v>Rx</v>
          </cell>
          <cell r="C157" t="str">
            <v>GI/Hepato</v>
          </cell>
          <cell r="D157" t="str">
            <v>GI 1팀</v>
          </cell>
          <cell r="E157" t="str">
            <v>사원</v>
          </cell>
          <cell r="F157">
            <v>1399</v>
          </cell>
          <cell r="G157">
            <v>37424</v>
          </cell>
          <cell r="H157" t="str">
            <v>Y</v>
          </cell>
        </row>
        <row r="158">
          <cell r="A158" t="str">
            <v>문준호</v>
          </cell>
          <cell r="B158" t="str">
            <v>Rx</v>
          </cell>
          <cell r="C158" t="str">
            <v>Clinic</v>
          </cell>
          <cell r="D158" t="str">
            <v>경기팀</v>
          </cell>
          <cell r="E158" t="str">
            <v>주임</v>
          </cell>
          <cell r="F158">
            <v>1516</v>
          </cell>
          <cell r="G158">
            <v>37803</v>
          </cell>
          <cell r="H158" t="str">
            <v>N</v>
          </cell>
        </row>
        <row r="159">
          <cell r="A159" t="str">
            <v>문창환</v>
          </cell>
          <cell r="B159" t="str">
            <v>Rx</v>
          </cell>
          <cell r="C159" t="str">
            <v>Clinic</v>
          </cell>
          <cell r="D159" t="str">
            <v>전주팀</v>
          </cell>
          <cell r="E159" t="str">
            <v>사원</v>
          </cell>
          <cell r="F159">
            <v>1446</v>
          </cell>
          <cell r="G159">
            <v>37628</v>
          </cell>
          <cell r="H159" t="str">
            <v>Y</v>
          </cell>
        </row>
        <row r="160">
          <cell r="A160" t="str">
            <v>문혜경</v>
          </cell>
          <cell r="B160" t="str">
            <v>Rx</v>
          </cell>
          <cell r="C160" t="str">
            <v>Finance</v>
          </cell>
          <cell r="D160" t="str">
            <v>Cre/Expense Control</v>
          </cell>
          <cell r="E160" t="str">
            <v>주임</v>
          </cell>
          <cell r="F160">
            <v>1142</v>
          </cell>
          <cell r="G160" t="str">
            <v xml:space="preserve">  94-06-07</v>
          </cell>
          <cell r="H160" t="str">
            <v>Y</v>
          </cell>
        </row>
        <row r="161">
          <cell r="A161" t="str">
            <v>문희남</v>
          </cell>
          <cell r="B161" t="str">
            <v>Rx</v>
          </cell>
          <cell r="C161" t="str">
            <v>Clinic</v>
          </cell>
          <cell r="D161" t="str">
            <v>대구팀</v>
          </cell>
          <cell r="E161" t="str">
            <v>사원</v>
          </cell>
          <cell r="F161">
            <v>1517</v>
          </cell>
          <cell r="G161">
            <v>37803</v>
          </cell>
          <cell r="H161" t="str">
            <v>N</v>
          </cell>
        </row>
        <row r="162">
          <cell r="A162" t="str">
            <v>민범기</v>
          </cell>
          <cell r="B162" t="str">
            <v>Rx</v>
          </cell>
          <cell r="C162" t="str">
            <v>Wholesales</v>
          </cell>
          <cell r="D162" t="str">
            <v>National Sales Manager</v>
          </cell>
          <cell r="E162" t="str">
            <v>부장</v>
          </cell>
          <cell r="F162">
            <v>1004</v>
          </cell>
          <cell r="G162" t="str">
            <v xml:space="preserve">  83-12-15</v>
          </cell>
          <cell r="H162" t="str">
            <v>Y</v>
          </cell>
        </row>
        <row r="163">
          <cell r="A163" t="str">
            <v>민영운</v>
          </cell>
          <cell r="B163" t="str">
            <v>Rx</v>
          </cell>
          <cell r="C163" t="str">
            <v>Finance</v>
          </cell>
          <cell r="D163" t="str">
            <v xml:space="preserve">Planning </v>
          </cell>
          <cell r="E163" t="str">
            <v>부장</v>
          </cell>
          <cell r="F163">
            <v>1137</v>
          </cell>
          <cell r="G163" t="str">
            <v xml:space="preserve">  94-04-18</v>
          </cell>
          <cell r="H163" t="str">
            <v>Y</v>
          </cell>
        </row>
        <row r="164">
          <cell r="A164" t="str">
            <v>민태정</v>
          </cell>
          <cell r="B164" t="str">
            <v>Rx</v>
          </cell>
          <cell r="C164" t="str">
            <v>Clinic</v>
          </cell>
          <cell r="D164" t="str">
            <v>서울2팀</v>
          </cell>
          <cell r="E164" t="str">
            <v>차장</v>
          </cell>
          <cell r="F164">
            <v>1045</v>
          </cell>
          <cell r="G164" t="str">
            <v xml:space="preserve">  89-12-04</v>
          </cell>
          <cell r="H164" t="str">
            <v>Y</v>
          </cell>
        </row>
        <row r="165">
          <cell r="A165" t="str">
            <v>박경화</v>
          </cell>
          <cell r="B165" t="str">
            <v>GMS</v>
          </cell>
          <cell r="C165" t="str">
            <v>생산부(직접)</v>
          </cell>
          <cell r="D165" t="str">
            <v>Packaging</v>
          </cell>
          <cell r="E165" t="str">
            <v>사원</v>
          </cell>
          <cell r="F165" t="str">
            <v>5046</v>
          </cell>
          <cell r="G165" t="str">
            <v xml:space="preserve">  93-02-01</v>
          </cell>
          <cell r="H165" t="str">
            <v>Y</v>
          </cell>
        </row>
        <row r="166">
          <cell r="A166" t="str">
            <v>박경희</v>
          </cell>
          <cell r="B166" t="str">
            <v>GMS</v>
          </cell>
          <cell r="C166" t="str">
            <v>생산부(직접)</v>
          </cell>
          <cell r="D166" t="str">
            <v>Packaging</v>
          </cell>
          <cell r="E166" t="str">
            <v>사원</v>
          </cell>
          <cell r="F166" t="str">
            <v>5029</v>
          </cell>
          <cell r="G166" t="str">
            <v xml:space="preserve">  92-01-23</v>
          </cell>
          <cell r="H166" t="str">
            <v>Y</v>
          </cell>
        </row>
        <row r="167">
          <cell r="A167" t="str">
            <v>박대건</v>
          </cell>
          <cell r="B167" t="str">
            <v>Rx</v>
          </cell>
          <cell r="C167" t="str">
            <v>Wholesales</v>
          </cell>
          <cell r="D167" t="str">
            <v>도매 1팀</v>
          </cell>
          <cell r="E167" t="str">
            <v>부장</v>
          </cell>
          <cell r="F167">
            <v>1008</v>
          </cell>
          <cell r="G167" t="str">
            <v xml:space="preserve">  84-09-12</v>
          </cell>
          <cell r="H167" t="str">
            <v>Y</v>
          </cell>
        </row>
        <row r="168">
          <cell r="A168" t="str">
            <v>박대순</v>
          </cell>
          <cell r="B168" t="str">
            <v>Rx</v>
          </cell>
          <cell r="C168" t="str">
            <v>General Hospital</v>
          </cell>
          <cell r="D168" t="str">
            <v>2사업부 3팀</v>
          </cell>
          <cell r="E168" t="str">
            <v>과장</v>
          </cell>
          <cell r="F168">
            <v>1147</v>
          </cell>
          <cell r="G168" t="str">
            <v xml:space="preserve">  94-09-05</v>
          </cell>
          <cell r="H168" t="str">
            <v>Y</v>
          </cell>
        </row>
        <row r="169">
          <cell r="A169" t="str">
            <v>박동순</v>
          </cell>
          <cell r="B169" t="str">
            <v>Rx</v>
          </cell>
          <cell r="C169" t="str">
            <v>Wholesales</v>
          </cell>
          <cell r="D169" t="str">
            <v>도매 1팀</v>
          </cell>
          <cell r="E169" t="str">
            <v>차장</v>
          </cell>
          <cell r="F169">
            <v>1179</v>
          </cell>
          <cell r="G169" t="str">
            <v xml:space="preserve">  96-01-01</v>
          </cell>
          <cell r="H169" t="str">
            <v>Y</v>
          </cell>
        </row>
        <row r="170">
          <cell r="A170" t="str">
            <v>박동윤</v>
          </cell>
          <cell r="B170" t="str">
            <v>Rx</v>
          </cell>
          <cell r="C170" t="str">
            <v>General Hospital</v>
          </cell>
          <cell r="D170" t="str">
            <v>2사업부 2팀</v>
          </cell>
          <cell r="E170" t="str">
            <v>주임</v>
          </cell>
          <cell r="F170">
            <v>1363</v>
          </cell>
          <cell r="G170">
            <v>37011</v>
          </cell>
          <cell r="H170" t="str">
            <v>Y</v>
          </cell>
        </row>
        <row r="171">
          <cell r="A171" t="str">
            <v>박두범</v>
          </cell>
          <cell r="B171" t="str">
            <v>Rx</v>
          </cell>
          <cell r="C171" t="str">
            <v>Finance</v>
          </cell>
          <cell r="D171" t="str">
            <v xml:space="preserve">Planning </v>
          </cell>
          <cell r="E171" t="str">
            <v>사원</v>
          </cell>
          <cell r="F171">
            <v>1494</v>
          </cell>
          <cell r="G171">
            <v>37715</v>
          </cell>
          <cell r="H171" t="str">
            <v>Y</v>
          </cell>
        </row>
        <row r="172">
          <cell r="A172" t="str">
            <v>박명규</v>
          </cell>
          <cell r="B172" t="str">
            <v>Rx</v>
          </cell>
          <cell r="C172" t="str">
            <v>Clinic</v>
          </cell>
          <cell r="D172" t="str">
            <v>광주팀</v>
          </cell>
          <cell r="E172" t="str">
            <v>차장</v>
          </cell>
          <cell r="F172">
            <v>1097</v>
          </cell>
          <cell r="G172" t="str">
            <v xml:space="preserve">  92-06-15</v>
          </cell>
          <cell r="H172" t="str">
            <v>Y</v>
          </cell>
        </row>
        <row r="173">
          <cell r="A173" t="str">
            <v>박문용</v>
          </cell>
          <cell r="B173" t="str">
            <v>Rx</v>
          </cell>
          <cell r="C173" t="str">
            <v>Clinic</v>
          </cell>
          <cell r="D173" t="str">
            <v>서울1팀</v>
          </cell>
          <cell r="E173" t="str">
            <v>사원</v>
          </cell>
          <cell r="F173">
            <v>1382</v>
          </cell>
          <cell r="G173">
            <v>37214</v>
          </cell>
          <cell r="H173" t="str">
            <v>Y</v>
          </cell>
        </row>
        <row r="174">
          <cell r="A174" t="str">
            <v>박상덕</v>
          </cell>
          <cell r="B174" t="str">
            <v>Rx</v>
          </cell>
          <cell r="C174" t="str">
            <v>Clinic</v>
          </cell>
          <cell r="D174" t="str">
            <v>서울4팀</v>
          </cell>
          <cell r="E174" t="str">
            <v>차장</v>
          </cell>
          <cell r="F174">
            <v>1119</v>
          </cell>
          <cell r="G174" t="str">
            <v xml:space="preserve">  92-12-01</v>
          </cell>
          <cell r="H174" t="str">
            <v>Y</v>
          </cell>
        </row>
        <row r="175">
          <cell r="A175" t="str">
            <v>박상현</v>
          </cell>
          <cell r="B175" t="str">
            <v>Rx</v>
          </cell>
          <cell r="C175" t="str">
            <v>Clinic</v>
          </cell>
          <cell r="D175" t="str">
            <v>경남팀</v>
          </cell>
          <cell r="E175" t="str">
            <v>주임</v>
          </cell>
          <cell r="F175">
            <v>1293</v>
          </cell>
          <cell r="G175" t="str">
            <v xml:space="preserve">  00-02-01</v>
          </cell>
          <cell r="H175" t="str">
            <v>Y</v>
          </cell>
        </row>
        <row r="176">
          <cell r="A176" t="str">
            <v>박석희</v>
          </cell>
          <cell r="B176" t="str">
            <v>Rx</v>
          </cell>
          <cell r="C176" t="str">
            <v>Hospital</v>
          </cell>
          <cell r="D176" t="str">
            <v>병원사업부 3팀</v>
          </cell>
          <cell r="E176" t="str">
            <v>차장</v>
          </cell>
          <cell r="F176">
            <v>1122</v>
          </cell>
          <cell r="G176" t="str">
            <v xml:space="preserve">  93-02-01</v>
          </cell>
          <cell r="H176" t="str">
            <v>Y</v>
          </cell>
        </row>
        <row r="177">
          <cell r="A177" t="str">
            <v>박선영</v>
          </cell>
          <cell r="B177" t="str">
            <v>Rx</v>
          </cell>
          <cell r="C177" t="str">
            <v>Medical</v>
          </cell>
          <cell r="D177" t="str">
            <v>CR1</v>
          </cell>
          <cell r="E177" t="str">
            <v>사원</v>
          </cell>
          <cell r="F177">
            <v>1537</v>
          </cell>
          <cell r="G177">
            <v>37683</v>
          </cell>
          <cell r="H177" t="str">
            <v>Y</v>
          </cell>
        </row>
        <row r="178">
          <cell r="A178" t="str">
            <v>박성준</v>
          </cell>
          <cell r="B178" t="str">
            <v>Rx</v>
          </cell>
          <cell r="C178" t="str">
            <v>General Hospital</v>
          </cell>
          <cell r="D178" t="str">
            <v>1사업부 2팀</v>
          </cell>
          <cell r="E178" t="str">
            <v>대리</v>
          </cell>
          <cell r="F178">
            <v>1423</v>
          </cell>
          <cell r="G178">
            <v>37592</v>
          </cell>
          <cell r="H178" t="str">
            <v>Y</v>
          </cell>
        </row>
        <row r="179">
          <cell r="A179" t="str">
            <v>박세환</v>
          </cell>
          <cell r="B179" t="str">
            <v>Rx</v>
          </cell>
          <cell r="C179" t="str">
            <v>GI/Hepato</v>
          </cell>
          <cell r="D179" t="str">
            <v>GI 3팀</v>
          </cell>
          <cell r="E179" t="str">
            <v>과장</v>
          </cell>
          <cell r="F179">
            <v>1211</v>
          </cell>
          <cell r="G179" t="str">
            <v xml:space="preserve">  98-01-01</v>
          </cell>
          <cell r="H179" t="str">
            <v>Y</v>
          </cell>
        </row>
        <row r="180">
          <cell r="A180" t="str">
            <v>박수병</v>
          </cell>
          <cell r="B180" t="str">
            <v>Rx</v>
          </cell>
          <cell r="C180" t="str">
            <v>General Hospital</v>
          </cell>
          <cell r="D180" t="str">
            <v>2사업부 2팀</v>
          </cell>
          <cell r="E180" t="str">
            <v>주임</v>
          </cell>
          <cell r="F180">
            <v>1292</v>
          </cell>
          <cell r="G180" t="str">
            <v xml:space="preserve">  00-02-01</v>
          </cell>
          <cell r="H180" t="str">
            <v>Y</v>
          </cell>
        </row>
        <row r="181">
          <cell r="A181" t="str">
            <v>박수연</v>
          </cell>
          <cell r="B181" t="str">
            <v>Rx</v>
          </cell>
          <cell r="C181" t="str">
            <v>Medical</v>
          </cell>
          <cell r="D181" t="str">
            <v>CR2</v>
          </cell>
          <cell r="E181" t="str">
            <v>차장</v>
          </cell>
          <cell r="F181">
            <v>1181</v>
          </cell>
          <cell r="G181" t="str">
            <v xml:space="preserve">  96-01-01</v>
          </cell>
          <cell r="H181" t="str">
            <v>Y</v>
          </cell>
        </row>
        <row r="182">
          <cell r="A182" t="str">
            <v>박숙현</v>
          </cell>
          <cell r="B182" t="str">
            <v>Rx</v>
          </cell>
          <cell r="C182" t="str">
            <v>Clinic</v>
          </cell>
          <cell r="D182" t="str">
            <v>인천팀</v>
          </cell>
          <cell r="E182" t="str">
            <v>사원</v>
          </cell>
          <cell r="F182">
            <v>1448</v>
          </cell>
          <cell r="G182">
            <v>37628</v>
          </cell>
          <cell r="H182" t="str">
            <v>Y</v>
          </cell>
        </row>
        <row r="183">
          <cell r="A183" t="str">
            <v>박순혜</v>
          </cell>
          <cell r="B183" t="str">
            <v>GMS</v>
          </cell>
          <cell r="C183" t="str">
            <v>생산부(직접)</v>
          </cell>
          <cell r="D183" t="str">
            <v>Packaging</v>
          </cell>
          <cell r="E183" t="str">
            <v>사원</v>
          </cell>
          <cell r="F183" t="str">
            <v>5059</v>
          </cell>
          <cell r="G183" t="str">
            <v xml:space="preserve">  96-05-13</v>
          </cell>
          <cell r="H183" t="str">
            <v>Y</v>
          </cell>
        </row>
        <row r="184">
          <cell r="A184" t="str">
            <v>박승범</v>
          </cell>
          <cell r="B184" t="str">
            <v>Rx</v>
          </cell>
          <cell r="C184" t="str">
            <v>CNS</v>
          </cell>
          <cell r="D184" t="str">
            <v>CNS 3팀</v>
          </cell>
          <cell r="E184" t="str">
            <v>과장</v>
          </cell>
          <cell r="F184">
            <v>1115</v>
          </cell>
          <cell r="G184" t="str">
            <v xml:space="preserve">  92-12-01</v>
          </cell>
          <cell r="H184" t="str">
            <v>Y</v>
          </cell>
        </row>
        <row r="185">
          <cell r="A185" t="str">
            <v>박영길</v>
          </cell>
          <cell r="B185" t="str">
            <v>Rx</v>
          </cell>
          <cell r="C185" t="str">
            <v>Hospital</v>
          </cell>
          <cell r="D185" t="str">
            <v>병원사업부 2팀</v>
          </cell>
          <cell r="E185" t="str">
            <v>차장</v>
          </cell>
          <cell r="F185">
            <v>1127</v>
          </cell>
          <cell r="G185" t="str">
            <v xml:space="preserve">  93-04-01</v>
          </cell>
          <cell r="H185" t="str">
            <v>Y</v>
          </cell>
        </row>
        <row r="186">
          <cell r="A186" t="str">
            <v>박원호</v>
          </cell>
          <cell r="B186" t="str">
            <v>Rx</v>
          </cell>
          <cell r="C186" t="str">
            <v>General Hospital</v>
          </cell>
          <cell r="D186" t="str">
            <v>1사업부 2팀</v>
          </cell>
          <cell r="E186" t="str">
            <v>차장</v>
          </cell>
          <cell r="F186">
            <v>1073</v>
          </cell>
          <cell r="G186" t="str">
            <v xml:space="preserve">  91-09-09</v>
          </cell>
          <cell r="H186" t="str">
            <v>Y</v>
          </cell>
        </row>
        <row r="187">
          <cell r="A187" t="str">
            <v>박은순</v>
          </cell>
          <cell r="B187" t="str">
            <v>Rx</v>
          </cell>
          <cell r="C187" t="str">
            <v>Medical</v>
          </cell>
          <cell r="D187" t="str">
            <v>CR2</v>
          </cell>
          <cell r="E187" t="str">
            <v>사원</v>
          </cell>
          <cell r="F187">
            <v>1395</v>
          </cell>
          <cell r="G187">
            <v>37013</v>
          </cell>
          <cell r="H187" t="str">
            <v>Y</v>
          </cell>
        </row>
        <row r="188">
          <cell r="A188" t="str">
            <v>박정근</v>
          </cell>
          <cell r="B188" t="str">
            <v>Rx</v>
          </cell>
          <cell r="C188" t="str">
            <v>Clinic</v>
          </cell>
          <cell r="D188" t="str">
            <v>서울2팀</v>
          </cell>
          <cell r="E188" t="str">
            <v>과장</v>
          </cell>
          <cell r="F188">
            <v>1157</v>
          </cell>
          <cell r="G188" t="str">
            <v xml:space="preserve">  94-12-19</v>
          </cell>
          <cell r="H188" t="str">
            <v>Y</v>
          </cell>
        </row>
        <row r="189">
          <cell r="A189" t="str">
            <v>박정화</v>
          </cell>
          <cell r="B189" t="str">
            <v>Rx</v>
          </cell>
          <cell r="C189" t="str">
            <v>Hospital</v>
          </cell>
          <cell r="D189" t="str">
            <v>병원사업부 3팀</v>
          </cell>
          <cell r="E189" t="str">
            <v>주임</v>
          </cell>
          <cell r="F189">
            <v>1297</v>
          </cell>
          <cell r="G189" t="str">
            <v xml:space="preserve">  00-02-01</v>
          </cell>
          <cell r="H189" t="str">
            <v>Y</v>
          </cell>
        </row>
        <row r="190">
          <cell r="A190" t="str">
            <v>박제영</v>
          </cell>
          <cell r="B190" t="str">
            <v>Rx</v>
          </cell>
          <cell r="C190" t="str">
            <v>Hospital</v>
          </cell>
          <cell r="D190" t="str">
            <v>병원사업부 2팀</v>
          </cell>
          <cell r="E190" t="str">
            <v>차장</v>
          </cell>
          <cell r="F190">
            <v>1217</v>
          </cell>
          <cell r="G190" t="str">
            <v xml:space="preserve">  98-05-25</v>
          </cell>
          <cell r="H190" t="str">
            <v>Y</v>
          </cell>
        </row>
        <row r="191">
          <cell r="A191" t="str">
            <v>박종태</v>
          </cell>
          <cell r="B191" t="str">
            <v>Rx</v>
          </cell>
          <cell r="C191" t="str">
            <v>GI/Hepato</v>
          </cell>
          <cell r="D191" t="str">
            <v>GI 1팀</v>
          </cell>
          <cell r="E191" t="str">
            <v>부장</v>
          </cell>
          <cell r="F191">
            <v>1016</v>
          </cell>
          <cell r="G191" t="str">
            <v xml:space="preserve">  87-05-18</v>
          </cell>
          <cell r="H191" t="str">
            <v>Y</v>
          </cell>
        </row>
        <row r="192">
          <cell r="A192" t="str">
            <v>박준신</v>
          </cell>
          <cell r="B192" t="str">
            <v>Rx</v>
          </cell>
          <cell r="C192" t="str">
            <v>General Hospital</v>
          </cell>
          <cell r="D192" t="str">
            <v>2사업부 3팀</v>
          </cell>
          <cell r="E192" t="str">
            <v>주임</v>
          </cell>
          <cell r="F192">
            <v>1283</v>
          </cell>
          <cell r="G192" t="str">
            <v xml:space="preserve">  00-02-01</v>
          </cell>
          <cell r="H192" t="str">
            <v>Y</v>
          </cell>
        </row>
        <row r="193">
          <cell r="A193" t="str">
            <v>박준하</v>
          </cell>
          <cell r="B193" t="str">
            <v>Rx</v>
          </cell>
          <cell r="C193" t="str">
            <v>Vaccine</v>
          </cell>
          <cell r="D193" t="str">
            <v>Vaccine2팀</v>
          </cell>
          <cell r="E193" t="str">
            <v>사원</v>
          </cell>
          <cell r="F193">
            <v>1449</v>
          </cell>
          <cell r="G193">
            <v>37628</v>
          </cell>
          <cell r="H193" t="str">
            <v>Y</v>
          </cell>
        </row>
        <row r="194">
          <cell r="A194" t="str">
            <v>박지호</v>
          </cell>
          <cell r="B194" t="str">
            <v>Rx</v>
          </cell>
          <cell r="C194" t="str">
            <v>HR&amp;GA</v>
          </cell>
          <cell r="D194" t="str">
            <v>HRP&amp;OD</v>
          </cell>
          <cell r="E194" t="str">
            <v>대리</v>
          </cell>
          <cell r="F194">
            <v>1415</v>
          </cell>
          <cell r="G194">
            <v>37539</v>
          </cell>
          <cell r="H194" t="str">
            <v>Y</v>
          </cell>
        </row>
        <row r="195">
          <cell r="A195" t="str">
            <v>박진석</v>
          </cell>
          <cell r="B195" t="str">
            <v>Rx</v>
          </cell>
          <cell r="C195" t="str">
            <v>Clinic</v>
          </cell>
          <cell r="D195" t="str">
            <v>대구팀</v>
          </cell>
          <cell r="E195" t="str">
            <v>주임</v>
          </cell>
          <cell r="F195">
            <v>1307</v>
          </cell>
          <cell r="G195" t="str">
            <v xml:space="preserve">  00-04-17</v>
          </cell>
          <cell r="H195" t="str">
            <v>Y</v>
          </cell>
        </row>
        <row r="196">
          <cell r="A196" t="str">
            <v>박창규</v>
          </cell>
          <cell r="B196" t="str">
            <v>Rx</v>
          </cell>
          <cell r="C196" t="str">
            <v>General Hospital</v>
          </cell>
          <cell r="D196" t="str">
            <v>2사업부 3팀</v>
          </cell>
          <cell r="E196" t="str">
            <v>차장</v>
          </cell>
          <cell r="F196">
            <v>1049</v>
          </cell>
          <cell r="G196" t="str">
            <v xml:space="preserve">  90-04-02</v>
          </cell>
          <cell r="H196" t="str">
            <v>Y</v>
          </cell>
        </row>
        <row r="197">
          <cell r="A197" t="str">
            <v>박춘식</v>
          </cell>
          <cell r="B197" t="str">
            <v>Rx</v>
          </cell>
          <cell r="C197" t="str">
            <v>Clinic</v>
          </cell>
          <cell r="D197" t="str">
            <v>서울2팀</v>
          </cell>
          <cell r="E197" t="str">
            <v>차장</v>
          </cell>
          <cell r="F197">
            <v>1010</v>
          </cell>
          <cell r="G197" t="str">
            <v xml:space="preserve">  85-02-15</v>
          </cell>
          <cell r="H197" t="str">
            <v>Y</v>
          </cell>
        </row>
        <row r="198">
          <cell r="A198" t="str">
            <v>박태균</v>
          </cell>
          <cell r="B198" t="str">
            <v>Rx</v>
          </cell>
          <cell r="C198" t="str">
            <v>Clinic</v>
          </cell>
          <cell r="D198" t="str">
            <v>서울4팀</v>
          </cell>
          <cell r="E198" t="str">
            <v>주임</v>
          </cell>
          <cell r="F198">
            <v>1322</v>
          </cell>
          <cell r="G198">
            <v>36948</v>
          </cell>
          <cell r="H198" t="str">
            <v>Y</v>
          </cell>
        </row>
        <row r="199">
          <cell r="A199" t="str">
            <v>박태호</v>
          </cell>
          <cell r="B199" t="str">
            <v>Rx</v>
          </cell>
          <cell r="C199" t="str">
            <v>Urology</v>
          </cell>
          <cell r="D199" t="str">
            <v>Urology 1팀</v>
          </cell>
          <cell r="E199" t="str">
            <v>주임</v>
          </cell>
          <cell r="F199">
            <v>1502</v>
          </cell>
          <cell r="G199">
            <v>37774</v>
          </cell>
          <cell r="H199" t="str">
            <v>Y</v>
          </cell>
        </row>
        <row r="200">
          <cell r="A200" t="str">
            <v>박하룡</v>
          </cell>
          <cell r="B200" t="str">
            <v>Rx</v>
          </cell>
          <cell r="C200" t="str">
            <v>Vaccine</v>
          </cell>
          <cell r="D200" t="str">
            <v>Vaccine2팀</v>
          </cell>
          <cell r="E200" t="str">
            <v>대리</v>
          </cell>
          <cell r="F200">
            <v>1226</v>
          </cell>
          <cell r="G200" t="str">
            <v xml:space="preserve">  99-03-15</v>
          </cell>
          <cell r="H200" t="str">
            <v>Y</v>
          </cell>
        </row>
        <row r="201">
          <cell r="A201" t="str">
            <v>박해정</v>
          </cell>
          <cell r="B201" t="str">
            <v>Rx</v>
          </cell>
          <cell r="C201" t="str">
            <v xml:space="preserve">Commercial Efficiency </v>
          </cell>
          <cell r="D201" t="str">
            <v>Commercial Efficiency</v>
          </cell>
          <cell r="E201" t="str">
            <v>차장</v>
          </cell>
          <cell r="F201">
            <v>1065</v>
          </cell>
          <cell r="G201" t="str">
            <v xml:space="preserve">  91-03-18</v>
          </cell>
          <cell r="H201" t="str">
            <v>Y</v>
          </cell>
        </row>
        <row r="202">
          <cell r="A202" t="str">
            <v>박현우</v>
          </cell>
          <cell r="B202" t="str">
            <v>Rx</v>
          </cell>
          <cell r="C202" t="str">
            <v>Clinic</v>
          </cell>
          <cell r="D202" t="str">
            <v>광주팀</v>
          </cell>
          <cell r="E202" t="str">
            <v>주임</v>
          </cell>
          <cell r="F202">
            <v>1306</v>
          </cell>
          <cell r="G202" t="str">
            <v xml:space="preserve">  00-04-17</v>
          </cell>
          <cell r="H202" t="str">
            <v>Y</v>
          </cell>
        </row>
        <row r="203">
          <cell r="A203" t="str">
            <v>박현욱</v>
          </cell>
          <cell r="B203" t="str">
            <v>Rx</v>
          </cell>
          <cell r="C203" t="str">
            <v xml:space="preserve">Commercial Efficiency </v>
          </cell>
          <cell r="D203" t="str">
            <v>Commercial Efficiency</v>
          </cell>
          <cell r="E203" t="str">
            <v>부장</v>
          </cell>
          <cell r="F203">
            <v>1036</v>
          </cell>
          <cell r="G203" t="str">
            <v xml:space="preserve">  89-03-27</v>
          </cell>
          <cell r="H203" t="str">
            <v>Y</v>
          </cell>
        </row>
        <row r="204">
          <cell r="A204" t="str">
            <v>박혜숙</v>
          </cell>
          <cell r="B204" t="str">
            <v>Rx</v>
          </cell>
          <cell r="C204" t="str">
            <v>CNS</v>
          </cell>
          <cell r="D204" t="str">
            <v>CNS 1팀</v>
          </cell>
          <cell r="E204" t="str">
            <v>주임</v>
          </cell>
          <cell r="F204">
            <v>1450</v>
          </cell>
          <cell r="G204">
            <v>37628</v>
          </cell>
          <cell r="H204" t="str">
            <v>Y</v>
          </cell>
        </row>
        <row r="205">
          <cell r="A205" t="str">
            <v>박효성</v>
          </cell>
          <cell r="B205" t="str">
            <v>Rx</v>
          </cell>
          <cell r="C205" t="str">
            <v>CNS</v>
          </cell>
          <cell r="D205" t="str">
            <v>CNS 1팀</v>
          </cell>
          <cell r="E205" t="str">
            <v>사원</v>
          </cell>
          <cell r="F205">
            <v>1451</v>
          </cell>
          <cell r="G205">
            <v>37628</v>
          </cell>
          <cell r="H205" t="str">
            <v>Y</v>
          </cell>
        </row>
        <row r="206">
          <cell r="A206" t="str">
            <v>방제국</v>
          </cell>
          <cell r="B206" t="str">
            <v>Rx</v>
          </cell>
          <cell r="C206" t="str">
            <v>Clinic</v>
          </cell>
          <cell r="D206" t="str">
            <v>인천팀</v>
          </cell>
          <cell r="E206" t="str">
            <v>주임</v>
          </cell>
          <cell r="F206">
            <v>1324</v>
          </cell>
          <cell r="G206">
            <v>36948</v>
          </cell>
          <cell r="H206" t="str">
            <v>Y</v>
          </cell>
        </row>
        <row r="207">
          <cell r="A207" t="str">
            <v>배상범</v>
          </cell>
          <cell r="B207" t="str">
            <v>Rx</v>
          </cell>
          <cell r="C207" t="str">
            <v>Vaccine</v>
          </cell>
          <cell r="D207" t="str">
            <v>Vaccine 1팀</v>
          </cell>
          <cell r="E207" t="str">
            <v>주임</v>
          </cell>
          <cell r="F207">
            <v>1235</v>
          </cell>
          <cell r="G207" t="str">
            <v xml:space="preserve">  99-07-01</v>
          </cell>
          <cell r="H207" t="str">
            <v>Y</v>
          </cell>
        </row>
        <row r="208">
          <cell r="A208" t="str">
            <v>배세훈</v>
          </cell>
          <cell r="B208" t="str">
            <v>Rx</v>
          </cell>
          <cell r="C208" t="str">
            <v>Clinic</v>
          </cell>
          <cell r="D208" t="str">
            <v>대전팀</v>
          </cell>
          <cell r="E208" t="str">
            <v>사원</v>
          </cell>
          <cell r="F208">
            <v>1452</v>
          </cell>
          <cell r="G208">
            <v>37628</v>
          </cell>
          <cell r="H208" t="str">
            <v>Y</v>
          </cell>
        </row>
        <row r="209">
          <cell r="A209" t="str">
            <v>배연희</v>
          </cell>
          <cell r="B209" t="str">
            <v>Cx</v>
          </cell>
          <cell r="C209" t="str">
            <v>Consumer</v>
          </cell>
          <cell r="D209" t="str">
            <v>Consumer Admin</v>
          </cell>
          <cell r="E209" t="str">
            <v>4급(여)</v>
          </cell>
          <cell r="F209">
            <v>9010</v>
          </cell>
          <cell r="G209">
            <v>37257</v>
          </cell>
          <cell r="H209" t="str">
            <v>Y</v>
          </cell>
        </row>
        <row r="210">
          <cell r="A210" t="str">
            <v>배영철</v>
          </cell>
          <cell r="B210" t="str">
            <v>GMS</v>
          </cell>
          <cell r="C210" t="str">
            <v>관리부</v>
          </cell>
          <cell r="D210" t="str">
            <v>Procurement &amp; GA</v>
          </cell>
          <cell r="E210" t="str">
            <v>부사장</v>
          </cell>
          <cell r="F210" t="str">
            <v>5060</v>
          </cell>
          <cell r="G210" t="str">
            <v xml:space="preserve">  97-01-01</v>
          </cell>
          <cell r="H210" t="str">
            <v>Y</v>
          </cell>
        </row>
        <row r="211">
          <cell r="A211" t="str">
            <v>배정열</v>
          </cell>
          <cell r="B211" t="str">
            <v>Rx</v>
          </cell>
          <cell r="C211" t="str">
            <v>Finance</v>
          </cell>
          <cell r="D211" t="str">
            <v>Procurement</v>
          </cell>
          <cell r="E211" t="str">
            <v>과장</v>
          </cell>
          <cell r="F211">
            <v>1132</v>
          </cell>
          <cell r="G211" t="str">
            <v xml:space="preserve">  93-11-01</v>
          </cell>
          <cell r="H211" t="str">
            <v>Y</v>
          </cell>
        </row>
        <row r="212">
          <cell r="A212" t="str">
            <v>백기열</v>
          </cell>
          <cell r="B212" t="str">
            <v>Rx</v>
          </cell>
          <cell r="C212" t="str">
            <v>General Hospital</v>
          </cell>
          <cell r="D212" t="str">
            <v>1사업부 1팀</v>
          </cell>
          <cell r="E212" t="str">
            <v>과장</v>
          </cell>
          <cell r="F212">
            <v>1164</v>
          </cell>
          <cell r="G212" t="str">
            <v xml:space="preserve">  95-04-17</v>
          </cell>
          <cell r="H212" t="str">
            <v>Y</v>
          </cell>
        </row>
        <row r="213">
          <cell r="A213" t="str">
            <v>백동민</v>
          </cell>
          <cell r="B213" t="str">
            <v>Rx</v>
          </cell>
          <cell r="C213" t="str">
            <v>Clinic</v>
          </cell>
          <cell r="D213" t="str">
            <v>경기팀</v>
          </cell>
          <cell r="E213" t="str">
            <v>주임</v>
          </cell>
          <cell r="F213">
            <v>1359</v>
          </cell>
          <cell r="G213">
            <v>37011</v>
          </cell>
          <cell r="H213" t="str">
            <v>Y</v>
          </cell>
        </row>
        <row r="214">
          <cell r="A214" t="str">
            <v>백영철</v>
          </cell>
          <cell r="B214" t="str">
            <v>Rx</v>
          </cell>
          <cell r="C214" t="str">
            <v>Clinic</v>
          </cell>
          <cell r="D214" t="str">
            <v>경남팀</v>
          </cell>
          <cell r="E214" t="str">
            <v>사원</v>
          </cell>
          <cell r="F214">
            <v>1398</v>
          </cell>
          <cell r="G214">
            <v>37424</v>
          </cell>
          <cell r="H214" t="str">
            <v>Y</v>
          </cell>
        </row>
        <row r="215">
          <cell r="A215" t="str">
            <v>백은아</v>
          </cell>
          <cell r="B215" t="str">
            <v>GMS</v>
          </cell>
          <cell r="C215" t="str">
            <v>관리부/Logistics</v>
          </cell>
          <cell r="D215" t="str">
            <v>Logistics</v>
          </cell>
          <cell r="E215" t="str">
            <v>사원</v>
          </cell>
          <cell r="F215" t="str">
            <v>5052</v>
          </cell>
          <cell r="G215" t="str">
            <v xml:space="preserve">  94-07-01</v>
          </cell>
          <cell r="H215" t="str">
            <v>Y</v>
          </cell>
        </row>
        <row r="216">
          <cell r="A216" t="str">
            <v>백종일</v>
          </cell>
          <cell r="B216" t="str">
            <v>GMS</v>
          </cell>
          <cell r="C216" t="str">
            <v>관리부/OE</v>
          </cell>
          <cell r="D216" t="str">
            <v>Logistics</v>
          </cell>
          <cell r="E216" t="str">
            <v>주임</v>
          </cell>
          <cell r="F216" t="str">
            <v>5034</v>
          </cell>
          <cell r="G216" t="str">
            <v xml:space="preserve">  92-02-25</v>
          </cell>
          <cell r="H216" t="str">
            <v>Y</v>
          </cell>
        </row>
        <row r="217">
          <cell r="A217" t="str">
            <v>변명주</v>
          </cell>
          <cell r="B217" t="str">
            <v>Rx</v>
          </cell>
          <cell r="C217" t="str">
            <v>Medical</v>
          </cell>
          <cell r="D217" t="str">
            <v>CR2</v>
          </cell>
          <cell r="E217" t="str">
            <v>Temp</v>
          </cell>
          <cell r="F217">
            <v>9025</v>
          </cell>
          <cell r="G217">
            <v>37886</v>
          </cell>
          <cell r="H217" t="str">
            <v>N</v>
          </cell>
        </row>
        <row r="218">
          <cell r="A218" t="str">
            <v>빈현욱</v>
          </cell>
          <cell r="B218" t="str">
            <v>GMS</v>
          </cell>
          <cell r="C218" t="str">
            <v>기술부</v>
          </cell>
          <cell r="D218" t="str">
            <v>Engineering</v>
          </cell>
          <cell r="E218" t="str">
            <v>사원</v>
          </cell>
          <cell r="F218" t="str">
            <v>5083</v>
          </cell>
          <cell r="G218" t="str">
            <v xml:space="preserve">  02-05-07</v>
          </cell>
          <cell r="H218" t="str">
            <v>Y</v>
          </cell>
        </row>
        <row r="219">
          <cell r="A219" t="str">
            <v>서경민</v>
          </cell>
          <cell r="B219" t="str">
            <v>Rx</v>
          </cell>
          <cell r="C219" t="str">
            <v>CNS</v>
          </cell>
          <cell r="D219" t="str">
            <v>CNS 1팀</v>
          </cell>
          <cell r="E219" t="str">
            <v>주임</v>
          </cell>
          <cell r="F219">
            <v>1453</v>
          </cell>
          <cell r="G219">
            <v>37628</v>
          </cell>
          <cell r="H219" t="str">
            <v>Y</v>
          </cell>
        </row>
        <row r="220">
          <cell r="A220" t="str">
            <v>서동희</v>
          </cell>
          <cell r="B220" t="str">
            <v>Rx</v>
          </cell>
          <cell r="C220" t="str">
            <v>General Hospital</v>
          </cell>
          <cell r="D220" t="str">
            <v>1사업부 1팀</v>
          </cell>
          <cell r="E220" t="str">
            <v>대리</v>
          </cell>
          <cell r="F220">
            <v>1145</v>
          </cell>
          <cell r="G220" t="str">
            <v xml:space="preserve">  94-09-05</v>
          </cell>
          <cell r="H220" t="str">
            <v>Y</v>
          </cell>
        </row>
        <row r="221">
          <cell r="A221" t="str">
            <v>서문섭</v>
          </cell>
          <cell r="B221" t="str">
            <v>Rx</v>
          </cell>
          <cell r="C221" t="str">
            <v>General Hospital</v>
          </cell>
          <cell r="D221" t="str">
            <v>1사업부 2팀</v>
          </cell>
          <cell r="E221" t="str">
            <v>과장</v>
          </cell>
          <cell r="F221">
            <v>1124</v>
          </cell>
          <cell r="G221" t="str">
            <v xml:space="preserve">  93-04-01</v>
          </cell>
          <cell r="H221" t="str">
            <v>Y</v>
          </cell>
        </row>
        <row r="222">
          <cell r="A222" t="str">
            <v>서민규</v>
          </cell>
          <cell r="B222" t="str">
            <v>Rx</v>
          </cell>
          <cell r="C222" t="str">
            <v>Vaccine</v>
          </cell>
          <cell r="D222" t="str">
            <v>Vaccine2팀</v>
          </cell>
          <cell r="E222" t="str">
            <v>사원</v>
          </cell>
          <cell r="F222">
            <v>1454</v>
          </cell>
          <cell r="G222">
            <v>37628</v>
          </cell>
          <cell r="H222" t="str">
            <v>Y</v>
          </cell>
        </row>
        <row r="223">
          <cell r="A223" t="str">
            <v>서영해</v>
          </cell>
          <cell r="B223" t="str">
            <v>GMS</v>
          </cell>
          <cell r="C223" t="str">
            <v>품질보증부</v>
          </cell>
          <cell r="D223" t="str">
            <v>QC</v>
          </cell>
          <cell r="E223" t="str">
            <v>사원</v>
          </cell>
          <cell r="F223" t="str">
            <v>5057</v>
          </cell>
          <cell r="G223" t="str">
            <v xml:space="preserve">  95-03-02</v>
          </cell>
          <cell r="H223" t="str">
            <v>Y</v>
          </cell>
        </row>
        <row r="224">
          <cell r="A224" t="str">
            <v>서영희</v>
          </cell>
          <cell r="B224" t="str">
            <v>Rx</v>
          </cell>
          <cell r="C224" t="str">
            <v>HR&amp;GA</v>
          </cell>
          <cell r="D224" t="str">
            <v>HR Operations</v>
          </cell>
          <cell r="E224" t="str">
            <v>과장</v>
          </cell>
          <cell r="F224">
            <v>1129</v>
          </cell>
          <cell r="G224" t="str">
            <v xml:space="preserve">  93-06-01</v>
          </cell>
          <cell r="H224" t="str">
            <v>Y</v>
          </cell>
        </row>
        <row r="225">
          <cell r="A225" t="str">
            <v>서정훈</v>
          </cell>
          <cell r="B225" t="str">
            <v>Rx</v>
          </cell>
          <cell r="C225" t="str">
            <v>CNS</v>
          </cell>
          <cell r="D225" t="str">
            <v>CNS 2팀</v>
          </cell>
          <cell r="E225" t="str">
            <v>사원</v>
          </cell>
          <cell r="F225">
            <v>1455</v>
          </cell>
          <cell r="G225">
            <v>37628</v>
          </cell>
          <cell r="H225" t="str">
            <v>Y</v>
          </cell>
        </row>
        <row r="226">
          <cell r="A226" t="str">
            <v>서진호</v>
          </cell>
          <cell r="B226" t="str">
            <v>Rx</v>
          </cell>
          <cell r="C226" t="str">
            <v>Vaccine</v>
          </cell>
          <cell r="D226" t="str">
            <v>Vaccine2팀</v>
          </cell>
          <cell r="E226" t="str">
            <v>사원</v>
          </cell>
          <cell r="F226">
            <v>1456</v>
          </cell>
          <cell r="G226">
            <v>37628</v>
          </cell>
          <cell r="H226" t="str">
            <v>Y</v>
          </cell>
        </row>
        <row r="227">
          <cell r="A227" t="str">
            <v>서현미</v>
          </cell>
          <cell r="B227" t="str">
            <v>Rx</v>
          </cell>
          <cell r="C227" t="str">
            <v>Regulatory</v>
          </cell>
          <cell r="D227" t="str">
            <v>Registration</v>
          </cell>
          <cell r="E227" t="str">
            <v>사원</v>
          </cell>
          <cell r="F227">
            <v>1482</v>
          </cell>
          <cell r="G227">
            <v>37347</v>
          </cell>
          <cell r="H227" t="str">
            <v>Y</v>
          </cell>
        </row>
        <row r="228">
          <cell r="A228" t="str">
            <v>설성호</v>
          </cell>
          <cell r="B228" t="str">
            <v>Rx</v>
          </cell>
          <cell r="C228" t="str">
            <v>Hospital</v>
          </cell>
          <cell r="D228" t="str">
            <v>병원사업부 2팀</v>
          </cell>
          <cell r="E228" t="str">
            <v>과장</v>
          </cell>
          <cell r="F228">
            <v>1178</v>
          </cell>
          <cell r="G228" t="str">
            <v xml:space="preserve">  96-01-01</v>
          </cell>
          <cell r="H228" t="str">
            <v>Y</v>
          </cell>
        </row>
        <row r="229">
          <cell r="A229" t="str">
            <v>성준희</v>
          </cell>
          <cell r="B229" t="str">
            <v>Rx</v>
          </cell>
          <cell r="C229" t="str">
            <v>CNS</v>
          </cell>
          <cell r="D229" t="str">
            <v>CNS 1팀</v>
          </cell>
          <cell r="E229" t="str">
            <v>대리</v>
          </cell>
          <cell r="F229">
            <v>1457</v>
          </cell>
          <cell r="G229">
            <v>37628</v>
          </cell>
          <cell r="H229" t="str">
            <v>Y</v>
          </cell>
        </row>
        <row r="230">
          <cell r="A230" t="str">
            <v>소만억</v>
          </cell>
          <cell r="B230" t="str">
            <v>Rx</v>
          </cell>
          <cell r="C230" t="str">
            <v>Vaccine</v>
          </cell>
          <cell r="D230" t="str">
            <v>National Sales Manager</v>
          </cell>
          <cell r="E230" t="str">
            <v>차장</v>
          </cell>
          <cell r="F230">
            <v>1199</v>
          </cell>
          <cell r="G230" t="str">
            <v xml:space="preserve">  97-05-06</v>
          </cell>
          <cell r="H230" t="str">
            <v>Y</v>
          </cell>
        </row>
        <row r="231">
          <cell r="A231" t="str">
            <v>소수진</v>
          </cell>
          <cell r="B231" t="str">
            <v>Rx</v>
          </cell>
          <cell r="C231" t="str">
            <v>Finance</v>
          </cell>
          <cell r="D231" t="str">
            <v>IT</v>
          </cell>
          <cell r="E231" t="str">
            <v>대리</v>
          </cell>
          <cell r="F231">
            <v>1174</v>
          </cell>
          <cell r="G231" t="str">
            <v xml:space="preserve">  95-11-20</v>
          </cell>
          <cell r="H231" t="str">
            <v>Y</v>
          </cell>
        </row>
        <row r="232">
          <cell r="A232" t="str">
            <v>손동명</v>
          </cell>
          <cell r="B232" t="str">
            <v>GMS</v>
          </cell>
          <cell r="C232" t="str">
            <v>생산부(직접)</v>
          </cell>
          <cell r="D232" t="str">
            <v>Manufacturing</v>
          </cell>
          <cell r="E232" t="str">
            <v>대리</v>
          </cell>
          <cell r="F232" t="str">
            <v>5035</v>
          </cell>
          <cell r="G232" t="str">
            <v xml:space="preserve">  92-03-02</v>
          </cell>
          <cell r="H232" t="str">
            <v>Y</v>
          </cell>
        </row>
        <row r="233">
          <cell r="A233" t="str">
            <v>손성호</v>
          </cell>
          <cell r="B233" t="str">
            <v>Rx</v>
          </cell>
          <cell r="C233" t="str">
            <v>Hospital</v>
          </cell>
          <cell r="D233" t="str">
            <v>병원사업부 2팀</v>
          </cell>
          <cell r="E233" t="str">
            <v>주임</v>
          </cell>
          <cell r="F233">
            <v>1272</v>
          </cell>
          <cell r="G233" t="str">
            <v xml:space="preserve">  00-01-10</v>
          </cell>
          <cell r="H233" t="str">
            <v>Y</v>
          </cell>
        </row>
        <row r="234">
          <cell r="A234" t="str">
            <v>손응순</v>
          </cell>
          <cell r="B234" t="str">
            <v>Rx</v>
          </cell>
          <cell r="C234" t="str">
            <v>GI/Hepato</v>
          </cell>
          <cell r="D234" t="str">
            <v>GI 3팀</v>
          </cell>
          <cell r="E234" t="str">
            <v>차장</v>
          </cell>
          <cell r="F234">
            <v>1110</v>
          </cell>
          <cell r="G234" t="str">
            <v xml:space="preserve">  92-08-17</v>
          </cell>
          <cell r="H234" t="str">
            <v>Y</v>
          </cell>
        </row>
        <row r="235">
          <cell r="A235" t="str">
            <v>손준호</v>
          </cell>
          <cell r="B235" t="str">
            <v>Rx</v>
          </cell>
          <cell r="C235" t="str">
            <v>GI/Hepato</v>
          </cell>
          <cell r="D235" t="str">
            <v>GI 2팀</v>
          </cell>
          <cell r="E235" t="str">
            <v>차장</v>
          </cell>
          <cell r="F235">
            <v>1080</v>
          </cell>
          <cell r="G235" t="str">
            <v xml:space="preserve">  91-09-09</v>
          </cell>
          <cell r="H235" t="str">
            <v>Y</v>
          </cell>
        </row>
        <row r="236">
          <cell r="A236" t="str">
            <v>송상훈</v>
          </cell>
          <cell r="B236" t="str">
            <v>Rx</v>
          </cell>
          <cell r="C236" t="str">
            <v>Urology</v>
          </cell>
          <cell r="D236" t="str">
            <v>Urology 2팀</v>
          </cell>
          <cell r="E236" t="str">
            <v>사원</v>
          </cell>
          <cell r="F236">
            <v>1356</v>
          </cell>
          <cell r="G236">
            <v>37011</v>
          </cell>
          <cell r="H236" t="str">
            <v>Y</v>
          </cell>
        </row>
        <row r="237">
          <cell r="A237" t="str">
            <v>송승수</v>
          </cell>
          <cell r="B237" t="str">
            <v>Rx</v>
          </cell>
          <cell r="C237" t="str">
            <v>General Hospital</v>
          </cell>
          <cell r="D237" t="str">
            <v>1사업부 3팀</v>
          </cell>
          <cell r="E237" t="str">
            <v>차장</v>
          </cell>
          <cell r="F237">
            <v>1069</v>
          </cell>
          <cell r="G237" t="str">
            <v xml:space="preserve">  91-06-03</v>
          </cell>
          <cell r="H237" t="str">
            <v>Y</v>
          </cell>
        </row>
        <row r="238">
          <cell r="A238" t="str">
            <v>송신내</v>
          </cell>
          <cell r="B238" t="str">
            <v>Rx</v>
          </cell>
          <cell r="C238" t="str">
            <v>Medical</v>
          </cell>
          <cell r="D238" t="str">
            <v>MIS</v>
          </cell>
          <cell r="E238" t="str">
            <v>주임</v>
          </cell>
          <cell r="F238">
            <v>1285</v>
          </cell>
          <cell r="G238" t="str">
            <v xml:space="preserve">  00-02-01</v>
          </cell>
          <cell r="H238" t="str">
            <v>Y</v>
          </cell>
        </row>
        <row r="239">
          <cell r="A239" t="str">
            <v>송옥재</v>
          </cell>
          <cell r="B239" t="str">
            <v>Rx</v>
          </cell>
          <cell r="C239" t="str">
            <v>Urology</v>
          </cell>
          <cell r="D239" t="str">
            <v>Urology 1팀</v>
          </cell>
          <cell r="E239" t="str">
            <v>대리</v>
          </cell>
          <cell r="F239">
            <v>1383</v>
          </cell>
          <cell r="G239">
            <v>37214</v>
          </cell>
          <cell r="H239" t="str">
            <v>Y</v>
          </cell>
        </row>
        <row r="240">
          <cell r="A240" t="str">
            <v>신경화</v>
          </cell>
          <cell r="B240" t="str">
            <v>Rx</v>
          </cell>
          <cell r="C240" t="str">
            <v>Clinic</v>
          </cell>
          <cell r="D240" t="str">
            <v>경기팀</v>
          </cell>
          <cell r="E240" t="str">
            <v>사원</v>
          </cell>
          <cell r="F240">
            <v>1458</v>
          </cell>
          <cell r="G240">
            <v>37628</v>
          </cell>
          <cell r="H240" t="str">
            <v>Y</v>
          </cell>
        </row>
        <row r="241">
          <cell r="A241" t="str">
            <v>신대호</v>
          </cell>
          <cell r="B241" t="str">
            <v>Cx</v>
          </cell>
          <cell r="C241" t="str">
            <v>Consumer</v>
          </cell>
          <cell r="D241" t="str">
            <v>Sales</v>
          </cell>
          <cell r="E241" t="str">
            <v>차장</v>
          </cell>
          <cell r="F241">
            <v>8002</v>
          </cell>
          <cell r="G241" t="str">
            <v xml:space="preserve">  96-01-01</v>
          </cell>
          <cell r="H241" t="str">
            <v>Y</v>
          </cell>
        </row>
        <row r="242">
          <cell r="A242" t="str">
            <v>신민호</v>
          </cell>
          <cell r="B242" t="str">
            <v>Rx</v>
          </cell>
          <cell r="C242" t="str">
            <v>General Hospital</v>
          </cell>
          <cell r="D242" t="str">
            <v>1사업부 2팀</v>
          </cell>
          <cell r="E242" t="str">
            <v>주임</v>
          </cell>
          <cell r="F242">
            <v>1223</v>
          </cell>
          <cell r="G242" t="str">
            <v xml:space="preserve">  99-01-25</v>
          </cell>
          <cell r="H242" t="str">
            <v>Y</v>
          </cell>
        </row>
        <row r="243">
          <cell r="A243" t="str">
            <v>신상흔</v>
          </cell>
          <cell r="B243" t="str">
            <v>Rx</v>
          </cell>
          <cell r="C243" t="str">
            <v>Hospital</v>
          </cell>
          <cell r="D243" t="str">
            <v>병원사업부 2팀</v>
          </cell>
          <cell r="E243" t="str">
            <v>사원</v>
          </cell>
          <cell r="F243">
            <v>1339</v>
          </cell>
          <cell r="G243">
            <v>36948</v>
          </cell>
          <cell r="H243" t="str">
            <v>Y</v>
          </cell>
        </row>
        <row r="244">
          <cell r="A244" t="str">
            <v>신승우</v>
          </cell>
          <cell r="B244" t="str">
            <v>Rx</v>
          </cell>
          <cell r="C244" t="str">
            <v>CNS</v>
          </cell>
          <cell r="D244" t="str">
            <v>CNS 1팀</v>
          </cell>
          <cell r="E244" t="str">
            <v>차장</v>
          </cell>
          <cell r="F244">
            <v>1078</v>
          </cell>
          <cell r="G244" t="str">
            <v xml:space="preserve">  91-09-09</v>
          </cell>
          <cell r="H244" t="str">
            <v>Y</v>
          </cell>
        </row>
        <row r="245">
          <cell r="A245" t="str">
            <v>신영칠</v>
          </cell>
          <cell r="B245" t="str">
            <v>GMS</v>
          </cell>
          <cell r="C245" t="str">
            <v>생산부(간접)</v>
          </cell>
          <cell r="D245" t="str">
            <v>Manufacturing</v>
          </cell>
          <cell r="E245" t="str">
            <v>차장</v>
          </cell>
          <cell r="F245" t="str">
            <v>5010</v>
          </cell>
          <cell r="G245" t="str">
            <v xml:space="preserve">  88-01-04</v>
          </cell>
          <cell r="H245" t="str">
            <v>Y</v>
          </cell>
        </row>
        <row r="246">
          <cell r="A246" t="str">
            <v>신영학</v>
          </cell>
          <cell r="B246" t="str">
            <v>Rx</v>
          </cell>
          <cell r="C246" t="str">
            <v>CNS</v>
          </cell>
          <cell r="D246" t="str">
            <v>CNS 2팀</v>
          </cell>
          <cell r="E246" t="str">
            <v>대리</v>
          </cell>
          <cell r="F246">
            <v>1169</v>
          </cell>
          <cell r="G246" t="str">
            <v xml:space="preserve">  95-04-17</v>
          </cell>
          <cell r="H246" t="str">
            <v>Y</v>
          </cell>
        </row>
        <row r="247">
          <cell r="A247" t="str">
            <v>신유석</v>
          </cell>
          <cell r="B247" t="str">
            <v>Rx</v>
          </cell>
          <cell r="C247" t="str">
            <v>Marketing</v>
          </cell>
          <cell r="D247" t="str">
            <v>CNS</v>
          </cell>
          <cell r="E247" t="str">
            <v>대리</v>
          </cell>
          <cell r="F247">
            <v>1390</v>
          </cell>
          <cell r="G247">
            <v>37382</v>
          </cell>
          <cell r="H247" t="str">
            <v>Y</v>
          </cell>
        </row>
        <row r="248">
          <cell r="A248" t="str">
            <v>신윤섭</v>
          </cell>
          <cell r="B248" t="str">
            <v>Rx</v>
          </cell>
          <cell r="C248" t="str">
            <v>CNS</v>
          </cell>
          <cell r="D248" t="str">
            <v>CNS 3팀</v>
          </cell>
          <cell r="E248" t="str">
            <v>대리</v>
          </cell>
          <cell r="F248">
            <v>1459</v>
          </cell>
          <cell r="G248">
            <v>37628</v>
          </cell>
          <cell r="H248" t="str">
            <v>Y</v>
          </cell>
        </row>
        <row r="249">
          <cell r="A249" t="str">
            <v>신은정</v>
          </cell>
          <cell r="B249" t="str">
            <v>Rx</v>
          </cell>
          <cell r="C249" t="str">
            <v>Regulatory</v>
          </cell>
          <cell r="D249" t="str">
            <v>Registration</v>
          </cell>
          <cell r="E249" t="str">
            <v>차장</v>
          </cell>
          <cell r="F249">
            <v>1134</v>
          </cell>
          <cell r="G249" t="str">
            <v xml:space="preserve">  93-12-20</v>
          </cell>
          <cell r="H249" t="str">
            <v>Y</v>
          </cell>
        </row>
        <row r="250">
          <cell r="A250" t="str">
            <v>신진민</v>
          </cell>
          <cell r="B250" t="str">
            <v>Rx</v>
          </cell>
          <cell r="C250" t="str">
            <v>Clinic</v>
          </cell>
          <cell r="D250" t="str">
            <v>부산팀</v>
          </cell>
          <cell r="E250" t="str">
            <v>사원</v>
          </cell>
          <cell r="F250">
            <v>1518</v>
          </cell>
          <cell r="G250">
            <v>37803</v>
          </cell>
          <cell r="H250" t="str">
            <v>N</v>
          </cell>
        </row>
        <row r="251">
          <cell r="A251" t="str">
            <v>신철호</v>
          </cell>
          <cell r="B251" t="str">
            <v>Rx</v>
          </cell>
          <cell r="C251" t="str">
            <v>Medical</v>
          </cell>
          <cell r="D251" t="str">
            <v>CR1</v>
          </cell>
          <cell r="E251" t="str">
            <v>대리</v>
          </cell>
          <cell r="F251">
            <v>1171</v>
          </cell>
          <cell r="G251" t="str">
            <v xml:space="preserve">  95-04-17</v>
          </cell>
          <cell r="H251" t="str">
            <v>Y</v>
          </cell>
        </row>
        <row r="252">
          <cell r="A252" t="str">
            <v>신현성</v>
          </cell>
          <cell r="B252" t="str">
            <v>Rx</v>
          </cell>
          <cell r="C252" t="str">
            <v>General Hospital</v>
          </cell>
          <cell r="D252" t="str">
            <v>1사업부 3팀</v>
          </cell>
          <cell r="E252" t="str">
            <v>차장</v>
          </cell>
          <cell r="F252">
            <v>1047</v>
          </cell>
          <cell r="G252" t="str">
            <v xml:space="preserve">  90-04-02</v>
          </cell>
          <cell r="H252" t="str">
            <v>Y</v>
          </cell>
        </row>
        <row r="253">
          <cell r="A253" t="str">
            <v>심승보</v>
          </cell>
          <cell r="B253" t="str">
            <v>Rx</v>
          </cell>
          <cell r="C253" t="str">
            <v>Finance</v>
          </cell>
          <cell r="D253" t="str">
            <v>IT</v>
          </cell>
          <cell r="E253" t="str">
            <v>차장</v>
          </cell>
          <cell r="F253">
            <v>1051</v>
          </cell>
          <cell r="G253" t="str">
            <v xml:space="preserve">  90-04-02</v>
          </cell>
          <cell r="H253" t="str">
            <v>Y</v>
          </cell>
        </row>
        <row r="254">
          <cell r="A254" t="str">
            <v>심현진</v>
          </cell>
          <cell r="B254" t="str">
            <v>Rx</v>
          </cell>
          <cell r="C254" t="str">
            <v>CNS</v>
          </cell>
          <cell r="D254" t="str">
            <v>CNS 1팀</v>
          </cell>
          <cell r="E254" t="str">
            <v>사원</v>
          </cell>
          <cell r="F254">
            <v>1460</v>
          </cell>
          <cell r="G254">
            <v>37628</v>
          </cell>
          <cell r="H254" t="str">
            <v>Y</v>
          </cell>
        </row>
        <row r="255">
          <cell r="A255" t="str">
            <v>안금옥</v>
          </cell>
          <cell r="B255" t="str">
            <v>GMS</v>
          </cell>
          <cell r="C255" t="str">
            <v>생산부(직접)</v>
          </cell>
          <cell r="D255" t="str">
            <v>Manufacturing</v>
          </cell>
          <cell r="E255" t="str">
            <v>사원</v>
          </cell>
          <cell r="F255" t="str">
            <v>5026</v>
          </cell>
          <cell r="G255" t="str">
            <v xml:space="preserve">  91-09-12</v>
          </cell>
          <cell r="H255" t="str">
            <v>Y</v>
          </cell>
        </row>
        <row r="256">
          <cell r="A256" t="str">
            <v>안병기</v>
          </cell>
          <cell r="B256" t="str">
            <v>Rx</v>
          </cell>
          <cell r="C256" t="str">
            <v>CNS</v>
          </cell>
          <cell r="D256" t="str">
            <v>CNS 1팀</v>
          </cell>
          <cell r="E256" t="str">
            <v>과장</v>
          </cell>
          <cell r="F256">
            <v>1189</v>
          </cell>
          <cell r="G256" t="str">
            <v xml:space="preserve">  96-11-20</v>
          </cell>
          <cell r="H256" t="str">
            <v>Y</v>
          </cell>
        </row>
        <row r="257">
          <cell r="A257" t="str">
            <v>안병철</v>
          </cell>
          <cell r="B257" t="str">
            <v>Rx</v>
          </cell>
          <cell r="C257" t="str">
            <v>Hospital</v>
          </cell>
          <cell r="D257" t="str">
            <v>National Sales Manager</v>
          </cell>
          <cell r="E257" t="str">
            <v>차장</v>
          </cell>
          <cell r="F257">
            <v>1084</v>
          </cell>
          <cell r="G257" t="str">
            <v xml:space="preserve">  91-11-01</v>
          </cell>
          <cell r="H257" t="str">
            <v>Y</v>
          </cell>
        </row>
        <row r="258">
          <cell r="A258" t="str">
            <v>안상남</v>
          </cell>
          <cell r="B258" t="str">
            <v>Rx</v>
          </cell>
          <cell r="C258" t="str">
            <v>Clinic</v>
          </cell>
          <cell r="D258" t="str">
            <v>서울4팀</v>
          </cell>
          <cell r="E258" t="str">
            <v>사원</v>
          </cell>
          <cell r="F258">
            <v>1321</v>
          </cell>
          <cell r="G258">
            <v>36948</v>
          </cell>
          <cell r="H258" t="str">
            <v>Y</v>
          </cell>
        </row>
        <row r="259">
          <cell r="A259" t="str">
            <v>안상용</v>
          </cell>
          <cell r="B259" t="str">
            <v>Rx</v>
          </cell>
          <cell r="C259" t="str">
            <v>HR&amp;GA</v>
          </cell>
          <cell r="D259" t="str">
            <v>GA</v>
          </cell>
          <cell r="E259" t="str">
            <v>차장</v>
          </cell>
          <cell r="F259">
            <v>1183</v>
          </cell>
          <cell r="G259" t="str">
            <v xml:space="preserve">  96-03-18</v>
          </cell>
          <cell r="H259" t="str">
            <v>Y</v>
          </cell>
        </row>
        <row r="260">
          <cell r="A260" t="str">
            <v>안세호</v>
          </cell>
          <cell r="B260" t="str">
            <v>Rx</v>
          </cell>
          <cell r="C260" t="str">
            <v>Clinic</v>
          </cell>
          <cell r="D260" t="str">
            <v>대구팀</v>
          </cell>
          <cell r="E260" t="str">
            <v>사원</v>
          </cell>
          <cell r="F260">
            <v>1519</v>
          </cell>
          <cell r="G260">
            <v>37803</v>
          </cell>
          <cell r="H260" t="str">
            <v>N</v>
          </cell>
        </row>
        <row r="261">
          <cell r="A261" t="str">
            <v>안지현</v>
          </cell>
          <cell r="B261" t="str">
            <v>Rx</v>
          </cell>
          <cell r="C261" t="str">
            <v>Clinic</v>
          </cell>
          <cell r="D261" t="str">
            <v>서울1팀</v>
          </cell>
          <cell r="E261" t="str">
            <v>사원</v>
          </cell>
          <cell r="F261">
            <v>1461</v>
          </cell>
          <cell r="G261">
            <v>37628</v>
          </cell>
          <cell r="H261" t="str">
            <v>Y</v>
          </cell>
        </row>
        <row r="262">
          <cell r="A262" t="str">
            <v>안현진</v>
          </cell>
          <cell r="B262" t="str">
            <v>Rx</v>
          </cell>
          <cell r="C262" t="str">
            <v>GM</v>
          </cell>
          <cell r="D262" t="str">
            <v>GM</v>
          </cell>
          <cell r="E262" t="str">
            <v>과장</v>
          </cell>
          <cell r="F262">
            <v>1387</v>
          </cell>
          <cell r="G262">
            <v>37257</v>
          </cell>
          <cell r="H262" t="str">
            <v>Y</v>
          </cell>
        </row>
        <row r="263">
          <cell r="A263" t="str">
            <v>안호진</v>
          </cell>
          <cell r="B263" t="str">
            <v>Rx</v>
          </cell>
          <cell r="C263" t="str">
            <v>GI/Hepato</v>
          </cell>
          <cell r="D263" t="str">
            <v>GI 1팀</v>
          </cell>
          <cell r="E263" t="str">
            <v>사원</v>
          </cell>
          <cell r="F263">
            <v>1400</v>
          </cell>
          <cell r="G263">
            <v>37424</v>
          </cell>
          <cell r="H263" t="str">
            <v>Y</v>
          </cell>
        </row>
        <row r="264">
          <cell r="A264" t="str">
            <v>양세화</v>
          </cell>
          <cell r="B264" t="str">
            <v>Rx</v>
          </cell>
          <cell r="C264" t="str">
            <v xml:space="preserve">Commercial Efficiency </v>
          </cell>
          <cell r="D264" t="str">
            <v>Commercial Efficiency</v>
          </cell>
          <cell r="E264" t="str">
            <v>주임</v>
          </cell>
          <cell r="F264">
            <v>1086</v>
          </cell>
          <cell r="G264" t="str">
            <v xml:space="preserve">  91-12-30</v>
          </cell>
          <cell r="H264" t="str">
            <v>Y</v>
          </cell>
        </row>
        <row r="265">
          <cell r="A265" t="str">
            <v>양승도</v>
          </cell>
          <cell r="B265" t="str">
            <v>GMS</v>
          </cell>
          <cell r="C265" t="str">
            <v>기술부</v>
          </cell>
          <cell r="D265" t="str">
            <v>Engineering</v>
          </cell>
          <cell r="E265" t="str">
            <v>대리</v>
          </cell>
          <cell r="F265" t="str">
            <v>5049</v>
          </cell>
          <cell r="G265" t="str">
            <v xml:space="preserve">  93-10-04</v>
          </cell>
          <cell r="H265" t="str">
            <v>Y</v>
          </cell>
        </row>
        <row r="266">
          <cell r="A266" t="str">
            <v>양윤희</v>
          </cell>
          <cell r="B266" t="str">
            <v>Rx</v>
          </cell>
          <cell r="C266" t="str">
            <v>PR</v>
          </cell>
          <cell r="D266" t="str">
            <v>PR</v>
          </cell>
          <cell r="E266" t="str">
            <v>부장</v>
          </cell>
          <cell r="F266">
            <v>1404</v>
          </cell>
          <cell r="G266">
            <v>37439</v>
          </cell>
          <cell r="H266" t="str">
            <v>Y</v>
          </cell>
        </row>
        <row r="267">
          <cell r="A267" t="str">
            <v>양재호</v>
          </cell>
          <cell r="B267" t="str">
            <v>Rx</v>
          </cell>
          <cell r="C267" t="str">
            <v>Marketing</v>
          </cell>
          <cell r="D267" t="str">
            <v>Hepato/GI</v>
          </cell>
          <cell r="E267" t="str">
            <v>주임</v>
          </cell>
          <cell r="F267">
            <v>1305</v>
          </cell>
          <cell r="G267" t="str">
            <v xml:space="preserve">  00-04-17</v>
          </cell>
          <cell r="H267" t="str">
            <v>Y</v>
          </cell>
        </row>
        <row r="268">
          <cell r="A268" t="str">
            <v>양현아</v>
          </cell>
          <cell r="B268" t="str">
            <v>Rx</v>
          </cell>
          <cell r="C268" t="str">
            <v>Medical</v>
          </cell>
          <cell r="D268" t="str">
            <v>CR1</v>
          </cell>
          <cell r="E268" t="str">
            <v>주임</v>
          </cell>
          <cell r="F268">
            <v>1418</v>
          </cell>
          <cell r="G268">
            <v>37347</v>
          </cell>
          <cell r="H268" t="str">
            <v>Y</v>
          </cell>
        </row>
        <row r="269">
          <cell r="A269" t="str">
            <v>엄정무</v>
          </cell>
          <cell r="B269" t="str">
            <v>Rx</v>
          </cell>
          <cell r="C269" t="str">
            <v>Clinic</v>
          </cell>
          <cell r="D269" t="str">
            <v>서울2팀</v>
          </cell>
          <cell r="E269" t="str">
            <v>차장</v>
          </cell>
          <cell r="F269">
            <v>1031</v>
          </cell>
          <cell r="G269" t="str">
            <v xml:space="preserve">  89-01-16</v>
          </cell>
          <cell r="H269" t="str">
            <v>Y</v>
          </cell>
        </row>
        <row r="270">
          <cell r="A270" t="str">
            <v>엄정하</v>
          </cell>
          <cell r="B270" t="str">
            <v>Rx</v>
          </cell>
          <cell r="C270" t="str">
            <v>HR&amp;GA</v>
          </cell>
          <cell r="D270" t="str">
            <v>GA</v>
          </cell>
          <cell r="E270" t="str">
            <v>Temp</v>
          </cell>
          <cell r="F270">
            <v>9026</v>
          </cell>
          <cell r="G270">
            <v>37991</v>
          </cell>
          <cell r="H270" t="str">
            <v>N</v>
          </cell>
        </row>
        <row r="271">
          <cell r="A271" t="str">
            <v>염순곤</v>
          </cell>
          <cell r="B271" t="str">
            <v>Rx</v>
          </cell>
          <cell r="C271" t="str">
            <v>General Hospital</v>
          </cell>
          <cell r="D271" t="str">
            <v>2사업부 2팀</v>
          </cell>
          <cell r="E271" t="str">
            <v>과장</v>
          </cell>
          <cell r="F271">
            <v>1212</v>
          </cell>
          <cell r="G271" t="str">
            <v xml:space="preserve">  98-01-01</v>
          </cell>
          <cell r="H271" t="str">
            <v>Y</v>
          </cell>
        </row>
        <row r="272">
          <cell r="A272" t="str">
            <v>오경은</v>
          </cell>
          <cell r="B272" t="str">
            <v>GMS</v>
          </cell>
          <cell r="C272" t="str">
            <v>품질보증부</v>
          </cell>
          <cell r="D272" t="str">
            <v>Laboratory</v>
          </cell>
          <cell r="E272" t="str">
            <v>사원</v>
          </cell>
          <cell r="F272">
            <v>5092</v>
          </cell>
          <cell r="G272">
            <v>37844</v>
          </cell>
          <cell r="H272" t="str">
            <v>N</v>
          </cell>
        </row>
        <row r="273">
          <cell r="A273" t="str">
            <v>오석희</v>
          </cell>
          <cell r="B273" t="str">
            <v>Rx</v>
          </cell>
          <cell r="C273" t="str">
            <v>Finance</v>
          </cell>
          <cell r="D273" t="str">
            <v>IT</v>
          </cell>
          <cell r="E273" t="str">
            <v>과장</v>
          </cell>
          <cell r="F273">
            <v>1153</v>
          </cell>
          <cell r="G273" t="str">
            <v xml:space="preserve">  94-10-17</v>
          </cell>
          <cell r="H273" t="str">
            <v>Y</v>
          </cell>
        </row>
        <row r="274">
          <cell r="A274" t="str">
            <v>오요한</v>
          </cell>
          <cell r="B274" t="str">
            <v>Rx</v>
          </cell>
          <cell r="C274" t="str">
            <v>Clinic</v>
          </cell>
          <cell r="D274" t="str">
            <v>경남팀</v>
          </cell>
          <cell r="E274" t="str">
            <v>사원</v>
          </cell>
          <cell r="F274">
            <v>1384</v>
          </cell>
          <cell r="G274">
            <v>37214</v>
          </cell>
          <cell r="H274" t="str">
            <v>Y</v>
          </cell>
        </row>
        <row r="275">
          <cell r="A275" t="str">
            <v>오인수</v>
          </cell>
          <cell r="B275" t="str">
            <v>Rx</v>
          </cell>
          <cell r="C275" t="str">
            <v>General Hospital</v>
          </cell>
          <cell r="D275" t="str">
            <v>2사업부 1팀</v>
          </cell>
          <cell r="E275" t="str">
            <v>차장</v>
          </cell>
          <cell r="F275">
            <v>1087</v>
          </cell>
          <cell r="G275" t="str">
            <v xml:space="preserve">  92-02-10</v>
          </cell>
          <cell r="H275" t="str">
            <v>Y</v>
          </cell>
        </row>
        <row r="276">
          <cell r="A276" t="str">
            <v>오재석</v>
          </cell>
          <cell r="B276" t="str">
            <v>Rx</v>
          </cell>
          <cell r="C276" t="str">
            <v>Clinic</v>
          </cell>
          <cell r="D276" t="str">
            <v>전주팀</v>
          </cell>
          <cell r="E276" t="str">
            <v>차장</v>
          </cell>
          <cell r="F276">
            <v>1055</v>
          </cell>
          <cell r="G276" t="str">
            <v xml:space="preserve">  90-09-24</v>
          </cell>
          <cell r="H276" t="str">
            <v>Y</v>
          </cell>
        </row>
        <row r="277">
          <cell r="A277" t="str">
            <v>오형주</v>
          </cell>
          <cell r="B277" t="str">
            <v>Rx</v>
          </cell>
          <cell r="C277" t="str">
            <v>Finance</v>
          </cell>
          <cell r="D277" t="str">
            <v>IT</v>
          </cell>
          <cell r="E277" t="str">
            <v>주임</v>
          </cell>
          <cell r="F277">
            <v>1154</v>
          </cell>
          <cell r="G277" t="str">
            <v xml:space="preserve">  94-12-01</v>
          </cell>
          <cell r="H277" t="str">
            <v>Y</v>
          </cell>
        </row>
        <row r="278">
          <cell r="A278" t="str">
            <v>우지선</v>
          </cell>
          <cell r="B278" t="str">
            <v>Rx</v>
          </cell>
          <cell r="C278" t="str">
            <v>Finance</v>
          </cell>
          <cell r="D278" t="str">
            <v>Finance Service</v>
          </cell>
          <cell r="E278" t="str">
            <v>주임</v>
          </cell>
          <cell r="F278">
            <v>1250</v>
          </cell>
          <cell r="G278" t="str">
            <v xml:space="preserve">  99-11-01</v>
          </cell>
          <cell r="H278" t="str">
            <v>Y</v>
          </cell>
        </row>
        <row r="279">
          <cell r="A279" t="str">
            <v>유병재</v>
          </cell>
          <cell r="B279" t="str">
            <v>Rx</v>
          </cell>
          <cell r="C279" t="str">
            <v>CNS</v>
          </cell>
          <cell r="D279" t="str">
            <v>CNS 3팀</v>
          </cell>
          <cell r="E279" t="str">
            <v>대리</v>
          </cell>
          <cell r="F279">
            <v>1156</v>
          </cell>
          <cell r="G279" t="str">
            <v xml:space="preserve">  94-12-19</v>
          </cell>
          <cell r="H279" t="str">
            <v>Y</v>
          </cell>
        </row>
        <row r="280">
          <cell r="A280" t="str">
            <v>유상훈</v>
          </cell>
          <cell r="B280" t="str">
            <v>Rx</v>
          </cell>
          <cell r="C280" t="str">
            <v>General Hospital</v>
          </cell>
          <cell r="D280" t="str">
            <v>1사업부 2팀</v>
          </cell>
          <cell r="E280" t="str">
            <v>차장</v>
          </cell>
          <cell r="F280">
            <v>1068</v>
          </cell>
          <cell r="G280" t="str">
            <v xml:space="preserve">  91-06-03</v>
          </cell>
          <cell r="H280" t="str">
            <v>Y</v>
          </cell>
        </row>
        <row r="281">
          <cell r="A281" t="str">
            <v>유수청</v>
          </cell>
          <cell r="B281" t="str">
            <v>Rx</v>
          </cell>
          <cell r="C281" t="str">
            <v>General Hospital</v>
          </cell>
          <cell r="D281" t="str">
            <v>2사업부 2팀</v>
          </cell>
          <cell r="E281" t="str">
            <v>차장</v>
          </cell>
          <cell r="F281">
            <v>1062</v>
          </cell>
          <cell r="G281" t="str">
            <v xml:space="preserve">  90-12-10</v>
          </cell>
          <cell r="H281" t="str">
            <v>Y</v>
          </cell>
        </row>
        <row r="282">
          <cell r="A282" t="str">
            <v>유재경</v>
          </cell>
          <cell r="B282" t="str">
            <v>Rx</v>
          </cell>
          <cell r="C282" t="str">
            <v>PR</v>
          </cell>
          <cell r="D282" t="str">
            <v>PR</v>
          </cell>
          <cell r="E282" t="str">
            <v>대리</v>
          </cell>
          <cell r="F282">
            <v>1541</v>
          </cell>
          <cell r="G282">
            <v>37991</v>
          </cell>
          <cell r="H282" t="str">
            <v>N</v>
          </cell>
        </row>
        <row r="283">
          <cell r="A283" t="str">
            <v>유정암</v>
          </cell>
          <cell r="B283" t="str">
            <v>Rx</v>
          </cell>
          <cell r="C283" t="str">
            <v>General Hospital</v>
          </cell>
          <cell r="D283" t="str">
            <v>2사업부 1팀</v>
          </cell>
          <cell r="E283" t="str">
            <v>주임</v>
          </cell>
          <cell r="F283">
            <v>1251</v>
          </cell>
          <cell r="G283" t="str">
            <v xml:space="preserve">  99-12-01</v>
          </cell>
          <cell r="H283" t="str">
            <v>Y</v>
          </cell>
        </row>
        <row r="284">
          <cell r="A284" t="str">
            <v>유제동</v>
          </cell>
          <cell r="B284" t="str">
            <v>Rx</v>
          </cell>
          <cell r="C284" t="str">
            <v>Hospital</v>
          </cell>
          <cell r="D284" t="str">
            <v>병원사업부 3팀</v>
          </cell>
          <cell r="E284" t="str">
            <v>대리</v>
          </cell>
          <cell r="F284">
            <v>1246</v>
          </cell>
          <cell r="G284" t="str">
            <v xml:space="preserve">  99-08-23</v>
          </cell>
          <cell r="H284" t="str">
            <v>Y</v>
          </cell>
        </row>
        <row r="285">
          <cell r="A285" t="str">
            <v>유진수</v>
          </cell>
          <cell r="B285" t="str">
            <v>Rx</v>
          </cell>
          <cell r="C285" t="str">
            <v>General Hospital</v>
          </cell>
          <cell r="D285" t="str">
            <v>1사업부 3팀</v>
          </cell>
          <cell r="E285" t="str">
            <v>사원</v>
          </cell>
          <cell r="F285">
            <v>1440</v>
          </cell>
          <cell r="G285">
            <v>37628</v>
          </cell>
          <cell r="H285" t="str">
            <v>Y</v>
          </cell>
        </row>
        <row r="286">
          <cell r="A286" t="str">
            <v>윤관식</v>
          </cell>
          <cell r="B286" t="str">
            <v>Rx</v>
          </cell>
          <cell r="C286" t="str">
            <v>Urology</v>
          </cell>
          <cell r="D286" t="str">
            <v>Urology 1팀</v>
          </cell>
          <cell r="E286" t="str">
            <v>과장</v>
          </cell>
          <cell r="F286">
            <v>1249</v>
          </cell>
          <cell r="G286" t="str">
            <v xml:space="preserve">  99-10-01</v>
          </cell>
          <cell r="H286" t="str">
            <v>Y</v>
          </cell>
        </row>
        <row r="287">
          <cell r="A287" t="str">
            <v>윤대진</v>
          </cell>
          <cell r="B287" t="str">
            <v>Rx</v>
          </cell>
          <cell r="C287" t="str">
            <v>Clinic</v>
          </cell>
          <cell r="D287" t="str">
            <v>서울1팀</v>
          </cell>
          <cell r="E287" t="str">
            <v>부장</v>
          </cell>
          <cell r="F287">
            <v>1106</v>
          </cell>
          <cell r="G287" t="str">
            <v xml:space="preserve">  92-08-10</v>
          </cell>
          <cell r="H287" t="str">
            <v>Y</v>
          </cell>
        </row>
        <row r="288">
          <cell r="A288" t="str">
            <v>윤명수</v>
          </cell>
          <cell r="B288" t="str">
            <v>Rx</v>
          </cell>
          <cell r="C288" t="str">
            <v>Finance</v>
          </cell>
          <cell r="D288" t="str">
            <v>IT</v>
          </cell>
          <cell r="E288" t="str">
            <v>부장</v>
          </cell>
          <cell r="F288">
            <v>1060</v>
          </cell>
          <cell r="G288" t="str">
            <v xml:space="preserve">  90-11-12</v>
          </cell>
          <cell r="H288" t="str">
            <v>Y</v>
          </cell>
        </row>
        <row r="289">
          <cell r="A289" t="str">
            <v>윤미경</v>
          </cell>
          <cell r="B289" t="str">
            <v>Rx</v>
          </cell>
          <cell r="C289" t="str">
            <v>PR</v>
          </cell>
          <cell r="D289" t="str">
            <v>PR</v>
          </cell>
          <cell r="E289" t="str">
            <v>과장</v>
          </cell>
          <cell r="F289">
            <v>1133</v>
          </cell>
          <cell r="G289" t="str">
            <v xml:space="preserve">  93-11-10</v>
          </cell>
          <cell r="H289" t="str">
            <v>Y</v>
          </cell>
        </row>
        <row r="290">
          <cell r="A290" t="str">
            <v>윤상배</v>
          </cell>
          <cell r="B290" t="str">
            <v>Rx</v>
          </cell>
          <cell r="C290" t="str">
            <v xml:space="preserve">BD </v>
          </cell>
          <cell r="D290" t="str">
            <v>BD</v>
          </cell>
          <cell r="E290" t="str">
            <v>대리</v>
          </cell>
          <cell r="F290">
            <v>1485</v>
          </cell>
          <cell r="G290">
            <v>37676</v>
          </cell>
          <cell r="H290" t="str">
            <v>Y</v>
          </cell>
        </row>
        <row r="291">
          <cell r="A291" t="str">
            <v>윤영준</v>
          </cell>
          <cell r="B291" t="str">
            <v>Rx</v>
          </cell>
          <cell r="C291" t="str">
            <v>Marketing</v>
          </cell>
          <cell r="D291" t="str">
            <v>Respiratory</v>
          </cell>
          <cell r="E291" t="str">
            <v>대리</v>
          </cell>
          <cell r="F291">
            <v>1219</v>
          </cell>
          <cell r="G291" t="str">
            <v xml:space="preserve">  98-07-01</v>
          </cell>
          <cell r="H291" t="str">
            <v>Y</v>
          </cell>
        </row>
        <row r="292">
          <cell r="A292" t="str">
            <v>윤옥주</v>
          </cell>
          <cell r="B292" t="str">
            <v>GMS</v>
          </cell>
          <cell r="C292" t="str">
            <v>품질보증부</v>
          </cell>
          <cell r="D292" t="str">
            <v>Laboratory</v>
          </cell>
          <cell r="E292" t="str">
            <v>사원</v>
          </cell>
          <cell r="F292">
            <v>5090</v>
          </cell>
          <cell r="G292" t="str">
            <v xml:space="preserve">  03-01-13</v>
          </cell>
          <cell r="H292" t="str">
            <v>Y</v>
          </cell>
        </row>
        <row r="293">
          <cell r="A293" t="str">
            <v>윤장진</v>
          </cell>
          <cell r="B293" t="str">
            <v>Rx</v>
          </cell>
          <cell r="C293" t="str">
            <v>GI/Hepato</v>
          </cell>
          <cell r="D293" t="str">
            <v>GI 3팀</v>
          </cell>
          <cell r="E293" t="str">
            <v>차장</v>
          </cell>
          <cell r="F293">
            <v>1071</v>
          </cell>
          <cell r="G293" t="str">
            <v xml:space="preserve">  91-09-09</v>
          </cell>
          <cell r="H293" t="str">
            <v>Y</v>
          </cell>
        </row>
        <row r="294">
          <cell r="A294" t="str">
            <v>윤재경</v>
          </cell>
          <cell r="B294" t="str">
            <v>Rx</v>
          </cell>
          <cell r="C294" t="str">
            <v>Marketing</v>
          </cell>
          <cell r="D294" t="str">
            <v>Endo</v>
          </cell>
          <cell r="E294" t="str">
            <v>대리</v>
          </cell>
          <cell r="F294">
            <v>1419</v>
          </cell>
          <cell r="G294">
            <v>37578</v>
          </cell>
          <cell r="H294" t="str">
            <v>Y</v>
          </cell>
        </row>
        <row r="295">
          <cell r="A295" t="str">
            <v>윤정락</v>
          </cell>
          <cell r="B295" t="str">
            <v>Rx</v>
          </cell>
          <cell r="C295" t="str">
            <v>Clinic</v>
          </cell>
          <cell r="D295" t="str">
            <v>경남팀</v>
          </cell>
          <cell r="E295" t="str">
            <v>부장</v>
          </cell>
          <cell r="F295">
            <v>1039</v>
          </cell>
          <cell r="G295" t="str">
            <v xml:space="preserve">  89-07-25</v>
          </cell>
          <cell r="H295" t="str">
            <v>Y</v>
          </cell>
        </row>
        <row r="296">
          <cell r="A296" t="str">
            <v>윤철환</v>
          </cell>
          <cell r="B296" t="str">
            <v>Rx</v>
          </cell>
          <cell r="C296" t="str">
            <v>Marketing</v>
          </cell>
          <cell r="D296" t="str">
            <v>Endo</v>
          </cell>
          <cell r="E296" t="str">
            <v>주임</v>
          </cell>
          <cell r="F296">
            <v>1237</v>
          </cell>
          <cell r="G296" t="str">
            <v xml:space="preserve">  99-07-01</v>
          </cell>
          <cell r="H296" t="str">
            <v>Y</v>
          </cell>
        </row>
        <row r="297">
          <cell r="A297" t="str">
            <v>윤항규</v>
          </cell>
          <cell r="B297" t="str">
            <v>GMS</v>
          </cell>
          <cell r="C297" t="str">
            <v>품질보증부</v>
          </cell>
          <cell r="D297" t="str">
            <v>Laboratory</v>
          </cell>
          <cell r="E297" t="str">
            <v>사원</v>
          </cell>
          <cell r="F297" t="str">
            <v>5087</v>
          </cell>
          <cell r="G297" t="str">
            <v xml:space="preserve">  03-01-27</v>
          </cell>
          <cell r="H297" t="str">
            <v>Y</v>
          </cell>
        </row>
        <row r="298">
          <cell r="A298" t="str">
            <v>윤현구</v>
          </cell>
          <cell r="B298" t="str">
            <v>Rx</v>
          </cell>
          <cell r="C298" t="str">
            <v>General Hospital</v>
          </cell>
          <cell r="D298" t="str">
            <v>1사업부 1팀</v>
          </cell>
          <cell r="E298" t="str">
            <v>주임</v>
          </cell>
          <cell r="F298">
            <v>1233</v>
          </cell>
          <cell r="G298" t="str">
            <v xml:space="preserve">  99-07-01</v>
          </cell>
          <cell r="H298" t="str">
            <v>Y</v>
          </cell>
        </row>
        <row r="299">
          <cell r="A299" t="str">
            <v>윤희원</v>
          </cell>
          <cell r="B299" t="str">
            <v>Rx</v>
          </cell>
          <cell r="C299" t="str">
            <v>Clinic</v>
          </cell>
          <cell r="D299" t="str">
            <v>경남팀</v>
          </cell>
          <cell r="E299" t="str">
            <v>사원</v>
          </cell>
          <cell r="F299">
            <v>1462</v>
          </cell>
          <cell r="G299">
            <v>37628</v>
          </cell>
          <cell r="H299" t="str">
            <v>Y</v>
          </cell>
        </row>
        <row r="300">
          <cell r="A300" t="str">
            <v>이경섭</v>
          </cell>
          <cell r="B300" t="str">
            <v>Rx</v>
          </cell>
          <cell r="C300" t="str">
            <v>GI/Hepato</v>
          </cell>
          <cell r="D300" t="str">
            <v>GI 3팀</v>
          </cell>
          <cell r="E300" t="str">
            <v>대리</v>
          </cell>
          <cell r="F300">
            <v>1165</v>
          </cell>
          <cell r="G300" t="str">
            <v xml:space="preserve">  95-04-17</v>
          </cell>
          <cell r="H300" t="str">
            <v>Y</v>
          </cell>
        </row>
        <row r="301">
          <cell r="A301" t="str">
            <v>이계왕</v>
          </cell>
          <cell r="B301" t="str">
            <v>Rx</v>
          </cell>
          <cell r="C301" t="str">
            <v>Hospital</v>
          </cell>
          <cell r="D301" t="str">
            <v>병원사업부 1팀</v>
          </cell>
          <cell r="E301" t="str">
            <v>주임</v>
          </cell>
          <cell r="F301">
            <v>1463</v>
          </cell>
          <cell r="G301">
            <v>37628</v>
          </cell>
          <cell r="H301" t="str">
            <v>Y</v>
          </cell>
        </row>
        <row r="302">
          <cell r="A302" t="str">
            <v>이규선</v>
          </cell>
          <cell r="B302" t="str">
            <v>Rx</v>
          </cell>
          <cell r="C302" t="str">
            <v>General Hospital</v>
          </cell>
          <cell r="D302" t="str">
            <v>1사업부 3팀</v>
          </cell>
          <cell r="E302" t="str">
            <v>사원</v>
          </cell>
          <cell r="F302">
            <v>1464</v>
          </cell>
          <cell r="G302">
            <v>37628</v>
          </cell>
          <cell r="H302" t="str">
            <v>Y</v>
          </cell>
        </row>
        <row r="303">
          <cell r="A303" t="str">
            <v>이근숙</v>
          </cell>
          <cell r="B303" t="str">
            <v>Rx</v>
          </cell>
          <cell r="C303" t="str">
            <v>Marketing</v>
          </cell>
          <cell r="D303" t="str">
            <v>Marketing Admin</v>
          </cell>
          <cell r="E303" t="str">
            <v>사원</v>
          </cell>
          <cell r="F303">
            <v>1481</v>
          </cell>
          <cell r="G303">
            <v>37656</v>
          </cell>
          <cell r="H303" t="str">
            <v>Y</v>
          </cell>
        </row>
        <row r="304">
          <cell r="A304" t="str">
            <v>이근표</v>
          </cell>
          <cell r="B304" t="str">
            <v>Rx</v>
          </cell>
          <cell r="C304" t="str">
            <v>Clinic</v>
          </cell>
          <cell r="D304" t="str">
            <v>대전팀</v>
          </cell>
          <cell r="E304" t="str">
            <v>대리</v>
          </cell>
          <cell r="F304">
            <v>1158</v>
          </cell>
          <cell r="G304" t="str">
            <v xml:space="preserve">  94-12-19</v>
          </cell>
          <cell r="H304" t="str">
            <v>Y</v>
          </cell>
        </row>
        <row r="305">
          <cell r="A305" t="str">
            <v>이기덕</v>
          </cell>
          <cell r="B305" t="str">
            <v>Rx</v>
          </cell>
          <cell r="C305" t="str">
            <v>Clinic</v>
          </cell>
          <cell r="D305" t="str">
            <v>대구팀</v>
          </cell>
          <cell r="E305" t="str">
            <v>차장</v>
          </cell>
          <cell r="F305">
            <v>1092</v>
          </cell>
          <cell r="G305" t="str">
            <v xml:space="preserve">  92-02-10</v>
          </cell>
          <cell r="H305" t="str">
            <v>Y</v>
          </cell>
        </row>
        <row r="306">
          <cell r="A306" t="str">
            <v>이기순</v>
          </cell>
          <cell r="B306" t="str">
            <v>Rx</v>
          </cell>
          <cell r="C306" t="str">
            <v>Finance</v>
          </cell>
          <cell r="D306" t="str">
            <v>Finance Service</v>
          </cell>
          <cell r="E306" t="str">
            <v>주임</v>
          </cell>
          <cell r="F306">
            <v>1053</v>
          </cell>
          <cell r="G306" t="str">
            <v xml:space="preserve">  90-09-10</v>
          </cell>
          <cell r="H306" t="str">
            <v>Y</v>
          </cell>
        </row>
        <row r="307">
          <cell r="A307" t="str">
            <v>이남재</v>
          </cell>
          <cell r="B307" t="str">
            <v>Rx</v>
          </cell>
          <cell r="C307" t="str">
            <v>Marketing</v>
          </cell>
          <cell r="D307" t="str">
            <v>BET</v>
          </cell>
          <cell r="E307" t="str">
            <v>주임</v>
          </cell>
          <cell r="F307">
            <v>1259</v>
          </cell>
          <cell r="G307" t="str">
            <v xml:space="preserve">  99-12-01</v>
          </cell>
          <cell r="H307" t="str">
            <v>Y</v>
          </cell>
        </row>
        <row r="308">
          <cell r="A308" t="str">
            <v>이대용</v>
          </cell>
          <cell r="B308" t="str">
            <v>GMS</v>
          </cell>
          <cell r="C308" t="str">
            <v>기술부</v>
          </cell>
          <cell r="D308" t="str">
            <v>Engineering</v>
          </cell>
          <cell r="E308" t="str">
            <v>이사</v>
          </cell>
          <cell r="F308" t="str">
            <v>5041</v>
          </cell>
          <cell r="G308" t="str">
            <v xml:space="preserve">  92-07-01</v>
          </cell>
          <cell r="H308" t="str">
            <v>Y</v>
          </cell>
        </row>
        <row r="309">
          <cell r="A309" t="str">
            <v>이동수</v>
          </cell>
          <cell r="B309" t="str">
            <v>Rx</v>
          </cell>
          <cell r="C309" t="str">
            <v>Marketing</v>
          </cell>
          <cell r="D309" t="str">
            <v>Respiratory</v>
          </cell>
          <cell r="E309" t="str">
            <v>과장</v>
          </cell>
          <cell r="F309">
            <v>1392</v>
          </cell>
          <cell r="G309">
            <v>37389</v>
          </cell>
          <cell r="H309" t="str">
            <v>Y</v>
          </cell>
        </row>
        <row r="310">
          <cell r="A310" t="str">
            <v>이동일</v>
          </cell>
          <cell r="B310" t="str">
            <v>Rx</v>
          </cell>
          <cell r="C310" t="str">
            <v>Clinic</v>
          </cell>
          <cell r="D310" t="str">
            <v>서울3팀</v>
          </cell>
          <cell r="E310" t="str">
            <v>주임</v>
          </cell>
          <cell r="F310">
            <v>1369</v>
          </cell>
          <cell r="G310">
            <v>37018</v>
          </cell>
          <cell r="H310" t="str">
            <v>Y</v>
          </cell>
        </row>
        <row r="311">
          <cell r="A311" t="str">
            <v>이동초</v>
          </cell>
          <cell r="B311" t="str">
            <v>Rx</v>
          </cell>
          <cell r="C311" t="str">
            <v>Sales Training</v>
          </cell>
          <cell r="D311" t="str">
            <v>Sales Training</v>
          </cell>
          <cell r="E311" t="str">
            <v>주임</v>
          </cell>
          <cell r="F311">
            <v>1486</v>
          </cell>
          <cell r="G311">
            <v>37683</v>
          </cell>
          <cell r="H311" t="str">
            <v>Y</v>
          </cell>
        </row>
        <row r="312">
          <cell r="A312" t="str">
            <v>이동현</v>
          </cell>
          <cell r="B312" t="str">
            <v>Rx</v>
          </cell>
          <cell r="C312" t="str">
            <v>CNS</v>
          </cell>
          <cell r="D312" t="str">
            <v>CNS 2팀</v>
          </cell>
          <cell r="E312" t="str">
            <v>주임</v>
          </cell>
          <cell r="F312">
            <v>1413</v>
          </cell>
          <cell r="G312">
            <v>37525</v>
          </cell>
          <cell r="H312" t="str">
            <v>Y</v>
          </cell>
        </row>
        <row r="313">
          <cell r="A313" t="str">
            <v>이동훈</v>
          </cell>
          <cell r="B313" t="str">
            <v>GMS</v>
          </cell>
          <cell r="C313" t="str">
            <v>품질보증부</v>
          </cell>
          <cell r="D313" t="str">
            <v>OE</v>
          </cell>
          <cell r="E313" t="str">
            <v>차장</v>
          </cell>
          <cell r="F313" t="str">
            <v>5016</v>
          </cell>
          <cell r="G313" t="str">
            <v xml:space="preserve">  89-01-04</v>
          </cell>
          <cell r="H313" t="str">
            <v>Y</v>
          </cell>
        </row>
        <row r="314">
          <cell r="A314" t="str">
            <v>이명숙</v>
          </cell>
          <cell r="B314" t="str">
            <v>Rx</v>
          </cell>
          <cell r="C314" t="str">
            <v>GI/Hepato</v>
          </cell>
          <cell r="D314" t="str">
            <v>GI 1팀</v>
          </cell>
          <cell r="E314" t="str">
            <v>주임</v>
          </cell>
          <cell r="F314">
            <v>1465</v>
          </cell>
          <cell r="G314">
            <v>37628</v>
          </cell>
          <cell r="H314" t="str">
            <v>Y</v>
          </cell>
        </row>
        <row r="315">
          <cell r="A315" t="str">
            <v>이명임</v>
          </cell>
          <cell r="B315" t="str">
            <v>GMS</v>
          </cell>
          <cell r="C315" t="str">
            <v>생산부(직접)</v>
          </cell>
          <cell r="D315" t="str">
            <v>Packaging</v>
          </cell>
          <cell r="E315" t="str">
            <v>사원</v>
          </cell>
          <cell r="F315" t="str">
            <v>5014</v>
          </cell>
          <cell r="G315" t="str">
            <v xml:space="preserve">  88-11-14</v>
          </cell>
          <cell r="H315" t="str">
            <v>Y</v>
          </cell>
        </row>
        <row r="316">
          <cell r="A316" t="str">
            <v>이미경</v>
          </cell>
          <cell r="B316" t="str">
            <v>Rx</v>
          </cell>
          <cell r="C316" t="str">
            <v>Medical</v>
          </cell>
          <cell r="D316" t="str">
            <v>CR1</v>
          </cell>
          <cell r="E316" t="str">
            <v>주임</v>
          </cell>
          <cell r="F316">
            <v>1301</v>
          </cell>
          <cell r="G316" t="str">
            <v xml:space="preserve">  00-02-01</v>
          </cell>
          <cell r="H316" t="str">
            <v>Y</v>
          </cell>
        </row>
        <row r="317">
          <cell r="A317" t="str">
            <v>이미애</v>
          </cell>
          <cell r="B317" t="str">
            <v>GMS</v>
          </cell>
          <cell r="C317" t="str">
            <v>품질보증부</v>
          </cell>
          <cell r="D317" t="str">
            <v>Laboratory</v>
          </cell>
          <cell r="E317" t="str">
            <v>사원</v>
          </cell>
          <cell r="F317" t="str">
            <v>5073</v>
          </cell>
          <cell r="G317" t="str">
            <v xml:space="preserve">  01-11-01</v>
          </cell>
          <cell r="H317" t="str">
            <v>Y</v>
          </cell>
        </row>
        <row r="318">
          <cell r="A318" t="str">
            <v>이범성</v>
          </cell>
          <cell r="B318" t="str">
            <v>Rx</v>
          </cell>
          <cell r="C318" t="str">
            <v>GI/Hepato</v>
          </cell>
          <cell r="D318" t="str">
            <v>GI 3팀</v>
          </cell>
          <cell r="E318" t="str">
            <v>대리</v>
          </cell>
          <cell r="F318">
            <v>1353</v>
          </cell>
          <cell r="G318">
            <v>37011</v>
          </cell>
          <cell r="H318" t="str">
            <v>Y</v>
          </cell>
        </row>
        <row r="319">
          <cell r="A319" t="str">
            <v>이병춘</v>
          </cell>
          <cell r="B319" t="str">
            <v>Rx</v>
          </cell>
          <cell r="C319" t="str">
            <v>CNS</v>
          </cell>
          <cell r="D319" t="str">
            <v>National Sales Manager</v>
          </cell>
          <cell r="E319" t="str">
            <v>부장</v>
          </cell>
          <cell r="F319">
            <v>1162</v>
          </cell>
          <cell r="G319" t="str">
            <v xml:space="preserve">  95-04-01</v>
          </cell>
          <cell r="H319" t="str">
            <v>Y</v>
          </cell>
        </row>
        <row r="320">
          <cell r="A320" t="str">
            <v>이봉주</v>
          </cell>
          <cell r="B320" t="str">
            <v>Rx</v>
          </cell>
          <cell r="C320" t="str">
            <v>Regulatory</v>
          </cell>
          <cell r="D320" t="str">
            <v>Pricing</v>
          </cell>
          <cell r="E320" t="str">
            <v>차장</v>
          </cell>
          <cell r="F320">
            <v>1093</v>
          </cell>
          <cell r="G320" t="str">
            <v xml:space="preserve">  92-03-06</v>
          </cell>
          <cell r="H320" t="str">
            <v>Y</v>
          </cell>
        </row>
        <row r="321">
          <cell r="A321" t="str">
            <v>이사명</v>
          </cell>
          <cell r="B321" t="str">
            <v>Rx</v>
          </cell>
          <cell r="C321" t="str">
            <v>GI/Hepato</v>
          </cell>
          <cell r="D321" t="str">
            <v>GI 2팀</v>
          </cell>
          <cell r="E321" t="str">
            <v>주임</v>
          </cell>
          <cell r="F321">
            <v>1412</v>
          </cell>
          <cell r="G321">
            <v>37524</v>
          </cell>
          <cell r="H321" t="str">
            <v>Y</v>
          </cell>
        </row>
        <row r="322">
          <cell r="A322" t="str">
            <v>이상만</v>
          </cell>
          <cell r="B322" t="str">
            <v>Rx</v>
          </cell>
          <cell r="C322" t="str">
            <v>Hospital</v>
          </cell>
          <cell r="D322" t="str">
            <v>병원사업부 3팀</v>
          </cell>
          <cell r="E322" t="str">
            <v>과장</v>
          </cell>
          <cell r="F322">
            <v>1190</v>
          </cell>
          <cell r="G322" t="str">
            <v xml:space="preserve">  96-12-01</v>
          </cell>
          <cell r="H322" t="str">
            <v>Y</v>
          </cell>
        </row>
        <row r="323">
          <cell r="A323" t="str">
            <v>이상열</v>
          </cell>
          <cell r="B323" t="str">
            <v>Rx</v>
          </cell>
          <cell r="C323" t="str">
            <v>CNS</v>
          </cell>
          <cell r="D323" t="str">
            <v>CNS 1팀</v>
          </cell>
          <cell r="E323" t="str">
            <v>사원</v>
          </cell>
          <cell r="F323">
            <v>1334</v>
          </cell>
          <cell r="G323">
            <v>36948</v>
          </cell>
          <cell r="H323" t="str">
            <v>Y</v>
          </cell>
        </row>
        <row r="324">
          <cell r="A324" t="str">
            <v>이상현</v>
          </cell>
          <cell r="B324" t="str">
            <v>Rx</v>
          </cell>
          <cell r="C324" t="str">
            <v>Clinic</v>
          </cell>
          <cell r="D324" t="str">
            <v>광주팀</v>
          </cell>
          <cell r="E324" t="str">
            <v>주임</v>
          </cell>
          <cell r="F324">
            <v>1275</v>
          </cell>
          <cell r="G324" t="str">
            <v xml:space="preserve">  00-01-10</v>
          </cell>
          <cell r="H324" t="str">
            <v>Y</v>
          </cell>
        </row>
        <row r="325">
          <cell r="A325" t="str">
            <v>이석훈</v>
          </cell>
          <cell r="B325" t="str">
            <v>Rx</v>
          </cell>
          <cell r="C325" t="str">
            <v>Clinic</v>
          </cell>
          <cell r="D325" t="str">
            <v>서울3팀</v>
          </cell>
          <cell r="E325" t="str">
            <v>주임</v>
          </cell>
          <cell r="F325">
            <v>1343</v>
          </cell>
          <cell r="G325">
            <v>36955</v>
          </cell>
          <cell r="H325" t="str">
            <v>Y</v>
          </cell>
        </row>
        <row r="326">
          <cell r="A326" t="str">
            <v>이선경</v>
          </cell>
          <cell r="B326" t="str">
            <v>Rx</v>
          </cell>
          <cell r="C326" t="str">
            <v>GI/Hepato</v>
          </cell>
          <cell r="D326" t="str">
            <v>GI 1팀</v>
          </cell>
          <cell r="E326" t="str">
            <v>주임</v>
          </cell>
          <cell r="F326">
            <v>1255</v>
          </cell>
          <cell r="G326" t="str">
            <v xml:space="preserve">  99-12-01</v>
          </cell>
          <cell r="H326" t="str">
            <v>Y</v>
          </cell>
        </row>
        <row r="327">
          <cell r="A327" t="str">
            <v>이성욱</v>
          </cell>
          <cell r="B327" t="str">
            <v>Cx</v>
          </cell>
          <cell r="C327" t="str">
            <v>Consumer</v>
          </cell>
          <cell r="D327" t="str">
            <v>Sales</v>
          </cell>
          <cell r="E327" t="str">
            <v>차장</v>
          </cell>
          <cell r="F327">
            <v>8006</v>
          </cell>
          <cell r="G327">
            <v>37137</v>
          </cell>
          <cell r="H327" t="str">
            <v>Y</v>
          </cell>
        </row>
        <row r="328">
          <cell r="A328" t="str">
            <v>이세헌</v>
          </cell>
          <cell r="B328" t="str">
            <v>Rx</v>
          </cell>
          <cell r="C328" t="str">
            <v>Vaccine</v>
          </cell>
          <cell r="D328" t="str">
            <v>Vaccine 1팀</v>
          </cell>
          <cell r="E328" t="str">
            <v>차장</v>
          </cell>
          <cell r="F328">
            <v>1173</v>
          </cell>
          <cell r="G328" t="str">
            <v xml:space="preserve">  95-08-16</v>
          </cell>
          <cell r="H328" t="str">
            <v>Y</v>
          </cell>
        </row>
        <row r="329">
          <cell r="A329" t="str">
            <v>이소라</v>
          </cell>
          <cell r="B329" t="str">
            <v>Rx</v>
          </cell>
          <cell r="C329" t="str">
            <v>Medical</v>
          </cell>
          <cell r="D329" t="str">
            <v>MIS</v>
          </cell>
          <cell r="E329" t="str">
            <v>부장</v>
          </cell>
          <cell r="F329">
            <v>1470</v>
          </cell>
          <cell r="G329">
            <v>37627</v>
          </cell>
          <cell r="H329" t="str">
            <v>Y</v>
          </cell>
        </row>
        <row r="330">
          <cell r="A330" t="str">
            <v>이소정</v>
          </cell>
          <cell r="B330" t="str">
            <v>Rx</v>
          </cell>
          <cell r="C330" t="str">
            <v>Regulatory</v>
          </cell>
          <cell r="D330" t="str">
            <v>Registration</v>
          </cell>
          <cell r="E330" t="str">
            <v>대리</v>
          </cell>
          <cell r="F330">
            <v>1207</v>
          </cell>
          <cell r="G330" t="str">
            <v xml:space="preserve">  97-10-01</v>
          </cell>
          <cell r="H330" t="str">
            <v>Y</v>
          </cell>
        </row>
        <row r="331">
          <cell r="A331" t="str">
            <v>이솔내</v>
          </cell>
          <cell r="B331" t="str">
            <v>Rx</v>
          </cell>
          <cell r="C331" t="str">
            <v>Finance</v>
          </cell>
          <cell r="D331" t="str">
            <v xml:space="preserve">Planning </v>
          </cell>
          <cell r="E331" t="str">
            <v>과장</v>
          </cell>
          <cell r="F331">
            <v>1425</v>
          </cell>
          <cell r="G331">
            <v>37627</v>
          </cell>
          <cell r="H331" t="str">
            <v>Y</v>
          </cell>
        </row>
        <row r="332">
          <cell r="A332" t="str">
            <v>이수복</v>
          </cell>
          <cell r="B332" t="str">
            <v>Rx</v>
          </cell>
          <cell r="C332" t="str">
            <v>Vaccine</v>
          </cell>
          <cell r="D332" t="str">
            <v>Vaccine2팀</v>
          </cell>
          <cell r="E332" t="str">
            <v>주임</v>
          </cell>
          <cell r="F332">
            <v>1274</v>
          </cell>
          <cell r="G332" t="str">
            <v xml:space="preserve">  00-01-10</v>
          </cell>
          <cell r="H332" t="str">
            <v>Y</v>
          </cell>
        </row>
        <row r="333">
          <cell r="A333" t="str">
            <v>이수성</v>
          </cell>
          <cell r="B333" t="str">
            <v>Rx</v>
          </cell>
          <cell r="C333" t="str">
            <v>General Hospital</v>
          </cell>
          <cell r="D333" t="str">
            <v>1사업부 2팀</v>
          </cell>
          <cell r="E333" t="str">
            <v>주임</v>
          </cell>
          <cell r="F333">
            <v>1319</v>
          </cell>
          <cell r="G333">
            <v>36948</v>
          </cell>
          <cell r="H333" t="str">
            <v>Y</v>
          </cell>
        </row>
        <row r="334">
          <cell r="A334" t="str">
            <v>이수연</v>
          </cell>
          <cell r="B334" t="str">
            <v>Rx</v>
          </cell>
          <cell r="C334" t="str">
            <v xml:space="preserve">Commercial Efficiency </v>
          </cell>
          <cell r="D334" t="str">
            <v>Commercial Efficiency</v>
          </cell>
          <cell r="E334" t="str">
            <v>주임</v>
          </cell>
          <cell r="F334">
            <v>1112</v>
          </cell>
          <cell r="G334" t="str">
            <v xml:space="preserve">  92-09-14</v>
          </cell>
          <cell r="H334" t="str">
            <v>Y</v>
          </cell>
        </row>
        <row r="335">
          <cell r="A335" t="str">
            <v>이숙자</v>
          </cell>
          <cell r="B335" t="str">
            <v>GMS</v>
          </cell>
          <cell r="C335" t="str">
            <v>생산부(간접)</v>
          </cell>
          <cell r="D335" t="str">
            <v>Manufacturing</v>
          </cell>
          <cell r="E335" t="str">
            <v>사원</v>
          </cell>
          <cell r="F335" t="str">
            <v>5038</v>
          </cell>
          <cell r="G335" t="str">
            <v xml:space="preserve">  92-04-01</v>
          </cell>
          <cell r="H335" t="str">
            <v>Y</v>
          </cell>
        </row>
        <row r="336">
          <cell r="A336" t="str">
            <v>이승민</v>
          </cell>
          <cell r="B336" t="str">
            <v>Rx</v>
          </cell>
          <cell r="C336" t="str">
            <v>Clinic</v>
          </cell>
          <cell r="D336" t="str">
            <v>전주팀</v>
          </cell>
          <cell r="E336" t="str">
            <v>사원</v>
          </cell>
          <cell r="F336">
            <v>1331</v>
          </cell>
          <cell r="G336">
            <v>36948</v>
          </cell>
          <cell r="H336" t="str">
            <v>Y</v>
          </cell>
        </row>
        <row r="337">
          <cell r="A337" t="str">
            <v>이승준</v>
          </cell>
          <cell r="B337" t="str">
            <v>Rx</v>
          </cell>
          <cell r="C337" t="str">
            <v>Urology</v>
          </cell>
          <cell r="D337" t="str">
            <v>Urology 2팀</v>
          </cell>
          <cell r="E337" t="str">
            <v>주임</v>
          </cell>
          <cell r="F337">
            <v>1503</v>
          </cell>
          <cell r="G337">
            <v>37774</v>
          </cell>
          <cell r="H337" t="str">
            <v>Y</v>
          </cell>
        </row>
        <row r="338">
          <cell r="A338" t="str">
            <v>이영준</v>
          </cell>
          <cell r="B338" t="str">
            <v>GMS</v>
          </cell>
          <cell r="C338" t="str">
            <v>기술부</v>
          </cell>
          <cell r="D338" t="str">
            <v>Engineering</v>
          </cell>
          <cell r="E338" t="str">
            <v>사원</v>
          </cell>
          <cell r="F338">
            <v>5093</v>
          </cell>
          <cell r="G338">
            <v>37868</v>
          </cell>
          <cell r="H338" t="str">
            <v>N</v>
          </cell>
        </row>
        <row r="339">
          <cell r="A339" t="str">
            <v>이용기</v>
          </cell>
          <cell r="B339" t="str">
            <v>Rx</v>
          </cell>
          <cell r="C339" t="str">
            <v>Clinic</v>
          </cell>
          <cell r="D339" t="str">
            <v>서울4팀</v>
          </cell>
          <cell r="E339" t="str">
            <v>차장</v>
          </cell>
          <cell r="F339">
            <v>1201</v>
          </cell>
          <cell r="G339" t="str">
            <v xml:space="preserve">  97-05-06</v>
          </cell>
          <cell r="H339" t="str">
            <v>Y</v>
          </cell>
        </row>
        <row r="340">
          <cell r="A340" t="str">
            <v>이용만</v>
          </cell>
          <cell r="B340" t="str">
            <v>Rx</v>
          </cell>
          <cell r="C340" t="str">
            <v>GI/Hepato</v>
          </cell>
          <cell r="D340" t="str">
            <v>GI 2팀</v>
          </cell>
          <cell r="E340" t="str">
            <v>사원</v>
          </cell>
          <cell r="F340">
            <v>1466</v>
          </cell>
          <cell r="G340">
            <v>37628</v>
          </cell>
          <cell r="H340" t="str">
            <v>Y</v>
          </cell>
        </row>
        <row r="341">
          <cell r="A341" t="str">
            <v>이우성</v>
          </cell>
          <cell r="B341" t="str">
            <v>Rx</v>
          </cell>
          <cell r="C341" t="str">
            <v>Clinic</v>
          </cell>
          <cell r="D341" t="str">
            <v>부산팀</v>
          </cell>
          <cell r="E341" t="str">
            <v>사원</v>
          </cell>
          <cell r="F341">
            <v>1520</v>
          </cell>
          <cell r="G341">
            <v>37803</v>
          </cell>
          <cell r="H341" t="str">
            <v>N</v>
          </cell>
        </row>
        <row r="342">
          <cell r="A342" t="str">
            <v>이우현</v>
          </cell>
          <cell r="B342" t="str">
            <v>Rx</v>
          </cell>
          <cell r="C342" t="str">
            <v>Clinic</v>
          </cell>
          <cell r="D342" t="str">
            <v>서울1팀</v>
          </cell>
          <cell r="E342" t="str">
            <v>주임</v>
          </cell>
          <cell r="F342">
            <v>1368</v>
          </cell>
          <cell r="G342">
            <v>37018</v>
          </cell>
          <cell r="H342" t="str">
            <v>Y</v>
          </cell>
        </row>
        <row r="343">
          <cell r="A343" t="str">
            <v>이원혁</v>
          </cell>
          <cell r="B343" t="str">
            <v>Rx</v>
          </cell>
          <cell r="C343" t="str">
            <v>Clinic</v>
          </cell>
          <cell r="D343" t="str">
            <v>대구팀</v>
          </cell>
          <cell r="E343" t="str">
            <v>사원</v>
          </cell>
          <cell r="F343">
            <v>1467</v>
          </cell>
          <cell r="G343">
            <v>37628</v>
          </cell>
          <cell r="H343" t="str">
            <v>Y</v>
          </cell>
        </row>
        <row r="344">
          <cell r="A344" t="str">
            <v>이윤복</v>
          </cell>
          <cell r="B344" t="str">
            <v>Rx</v>
          </cell>
          <cell r="C344" t="str">
            <v>Clinic</v>
          </cell>
          <cell r="D344" t="str">
            <v>서울4팀</v>
          </cell>
          <cell r="E344" t="str">
            <v>주임</v>
          </cell>
          <cell r="F344">
            <v>1323</v>
          </cell>
          <cell r="G344">
            <v>36948</v>
          </cell>
          <cell r="H344" t="str">
            <v>Y</v>
          </cell>
        </row>
        <row r="345">
          <cell r="A345" t="str">
            <v>이윤호</v>
          </cell>
          <cell r="B345" t="str">
            <v>Rx</v>
          </cell>
          <cell r="C345" t="str">
            <v>Finance</v>
          </cell>
          <cell r="D345" t="str">
            <v>Order Processing</v>
          </cell>
          <cell r="E345" t="str">
            <v>차장</v>
          </cell>
          <cell r="F345">
            <v>1085</v>
          </cell>
          <cell r="G345" t="str">
            <v xml:space="preserve">  91-11-18</v>
          </cell>
          <cell r="H345" t="str">
            <v>Y</v>
          </cell>
        </row>
        <row r="346">
          <cell r="A346" t="str">
            <v>이재욱</v>
          </cell>
          <cell r="B346" t="str">
            <v>GMS</v>
          </cell>
          <cell r="C346" t="str">
            <v>품질보증부</v>
          </cell>
          <cell r="D346" t="str">
            <v>3rd Party</v>
          </cell>
          <cell r="E346" t="str">
            <v>대리</v>
          </cell>
          <cell r="F346">
            <v>5085</v>
          </cell>
          <cell r="G346" t="str">
            <v xml:space="preserve">  02-09-02</v>
          </cell>
          <cell r="H346" t="str">
            <v>Y</v>
          </cell>
        </row>
        <row r="347">
          <cell r="A347" t="str">
            <v>이재원</v>
          </cell>
          <cell r="B347" t="str">
            <v>Rx</v>
          </cell>
          <cell r="C347" t="str">
            <v>Regulatory</v>
          </cell>
          <cell r="D347" t="str">
            <v>Government Affaires</v>
          </cell>
          <cell r="E347" t="str">
            <v>차장</v>
          </cell>
          <cell r="F347">
            <v>1101</v>
          </cell>
          <cell r="G347" t="str">
            <v xml:space="preserve">  92-08-10</v>
          </cell>
          <cell r="H347" t="str">
            <v>Y</v>
          </cell>
        </row>
        <row r="348">
          <cell r="A348" t="str">
            <v>이재윤</v>
          </cell>
          <cell r="B348" t="str">
            <v>Rx</v>
          </cell>
          <cell r="C348" t="str">
            <v>Clinic</v>
          </cell>
          <cell r="D348" t="str">
            <v>대전팀</v>
          </cell>
          <cell r="E348" t="str">
            <v>주임</v>
          </cell>
          <cell r="F348">
            <v>1290</v>
          </cell>
          <cell r="G348" t="str">
            <v xml:space="preserve">  00-02-01</v>
          </cell>
          <cell r="H348" t="str">
            <v>Y</v>
          </cell>
        </row>
        <row r="349">
          <cell r="A349" t="str">
            <v>이재철</v>
          </cell>
          <cell r="B349" t="str">
            <v>Rx</v>
          </cell>
          <cell r="C349" t="str">
            <v>Sales Training</v>
          </cell>
          <cell r="D349" t="str">
            <v>Sales Training</v>
          </cell>
          <cell r="E349" t="str">
            <v>주임</v>
          </cell>
          <cell r="F349">
            <v>1257</v>
          </cell>
          <cell r="G349" t="str">
            <v xml:space="preserve">  99-12-01</v>
          </cell>
          <cell r="H349" t="str">
            <v>Y</v>
          </cell>
        </row>
        <row r="350">
          <cell r="A350" t="str">
            <v>이재훈</v>
          </cell>
          <cell r="B350" t="str">
            <v>Rx</v>
          </cell>
          <cell r="C350" t="str">
            <v>General Hospital</v>
          </cell>
          <cell r="D350" t="str">
            <v>1사업부 2팀</v>
          </cell>
          <cell r="E350" t="str">
            <v>과장</v>
          </cell>
          <cell r="F350">
            <v>1116</v>
          </cell>
          <cell r="G350" t="str">
            <v xml:space="preserve">  92-12-01</v>
          </cell>
          <cell r="H350" t="str">
            <v>Y</v>
          </cell>
        </row>
        <row r="351">
          <cell r="A351" t="str">
            <v>이정숙</v>
          </cell>
          <cell r="B351" t="str">
            <v>GMS</v>
          </cell>
          <cell r="C351" t="str">
            <v>생산부(직접)</v>
          </cell>
          <cell r="D351" t="str">
            <v>Packaging</v>
          </cell>
          <cell r="E351" t="str">
            <v>사원</v>
          </cell>
          <cell r="F351" t="str">
            <v>5028</v>
          </cell>
          <cell r="G351" t="str">
            <v xml:space="preserve">  91-12-18</v>
          </cell>
          <cell r="H351" t="str">
            <v>Y</v>
          </cell>
        </row>
        <row r="352">
          <cell r="A352" t="str">
            <v>이정훈</v>
          </cell>
          <cell r="B352" t="str">
            <v>Rx</v>
          </cell>
          <cell r="C352" t="str">
            <v>GI/Hepato</v>
          </cell>
          <cell r="D352" t="str">
            <v>GI 1팀</v>
          </cell>
          <cell r="E352" t="str">
            <v>차장</v>
          </cell>
          <cell r="F352">
            <v>1103</v>
          </cell>
          <cell r="G352" t="str">
            <v xml:space="preserve">  92-08-10</v>
          </cell>
          <cell r="H352" t="str">
            <v>Y</v>
          </cell>
        </row>
        <row r="353">
          <cell r="A353" t="str">
            <v>이정희</v>
          </cell>
          <cell r="B353" t="str">
            <v>Rx</v>
          </cell>
          <cell r="C353" t="str">
            <v>General Hospital</v>
          </cell>
          <cell r="D353" t="str">
            <v>2사업부 2팀</v>
          </cell>
          <cell r="E353" t="str">
            <v>주임</v>
          </cell>
          <cell r="F353">
            <v>1335</v>
          </cell>
          <cell r="G353">
            <v>36948</v>
          </cell>
          <cell r="H353" t="str">
            <v>Y</v>
          </cell>
        </row>
        <row r="354">
          <cell r="A354" t="str">
            <v>이종서</v>
          </cell>
          <cell r="B354" t="str">
            <v>Rx</v>
          </cell>
          <cell r="C354" t="str">
            <v>Clinic</v>
          </cell>
          <cell r="D354" t="str">
            <v>대전팀</v>
          </cell>
          <cell r="E354" t="str">
            <v>주임</v>
          </cell>
          <cell r="F354">
            <v>1365</v>
          </cell>
          <cell r="G354">
            <v>37013</v>
          </cell>
          <cell r="H354" t="str">
            <v>Y</v>
          </cell>
        </row>
        <row r="355">
          <cell r="A355" t="str">
            <v>이종오</v>
          </cell>
          <cell r="B355" t="str">
            <v>Rx</v>
          </cell>
          <cell r="C355" t="str">
            <v>GI/Hepato</v>
          </cell>
          <cell r="D355" t="str">
            <v>GI 3팀</v>
          </cell>
          <cell r="E355" t="str">
            <v>차장</v>
          </cell>
          <cell r="F355">
            <v>1050</v>
          </cell>
          <cell r="G355" t="str">
            <v xml:space="preserve">  90-04-02</v>
          </cell>
          <cell r="H355" t="str">
            <v>Y</v>
          </cell>
        </row>
        <row r="356">
          <cell r="A356" t="str">
            <v>이종태</v>
          </cell>
          <cell r="B356" t="str">
            <v>Rx</v>
          </cell>
          <cell r="C356" t="str">
            <v>General Hospital</v>
          </cell>
          <cell r="D356" t="str">
            <v>National Sales Manager</v>
          </cell>
          <cell r="E356" t="str">
            <v>부장</v>
          </cell>
          <cell r="F356">
            <v>1177</v>
          </cell>
          <cell r="G356" t="str">
            <v xml:space="preserve">  96-01-01</v>
          </cell>
          <cell r="H356" t="str">
            <v>Y</v>
          </cell>
        </row>
        <row r="357">
          <cell r="A357" t="str">
            <v>이종혁</v>
          </cell>
          <cell r="B357" t="str">
            <v>Rx</v>
          </cell>
          <cell r="C357" t="str">
            <v>Clinic</v>
          </cell>
          <cell r="D357" t="str">
            <v>대전팀</v>
          </cell>
          <cell r="E357" t="str">
            <v>차장</v>
          </cell>
          <cell r="F357">
            <v>1015</v>
          </cell>
          <cell r="G357" t="str">
            <v xml:space="preserve">  87-05-18</v>
          </cell>
          <cell r="H357" t="str">
            <v>Y</v>
          </cell>
        </row>
        <row r="358">
          <cell r="A358" t="str">
            <v>이종혁A</v>
          </cell>
          <cell r="B358" t="str">
            <v>Rx</v>
          </cell>
          <cell r="C358" t="str">
            <v>GI/Hepato</v>
          </cell>
          <cell r="D358" t="str">
            <v>GI 3팀</v>
          </cell>
          <cell r="E358" t="str">
            <v>주임</v>
          </cell>
          <cell r="F358">
            <v>1240</v>
          </cell>
          <cell r="G358" t="str">
            <v xml:space="preserve">  99-07-01</v>
          </cell>
          <cell r="H358" t="str">
            <v>Y</v>
          </cell>
        </row>
        <row r="359">
          <cell r="A359" t="str">
            <v>이종형</v>
          </cell>
          <cell r="B359" t="str">
            <v>GMS</v>
          </cell>
          <cell r="C359" t="str">
            <v>기술부</v>
          </cell>
          <cell r="D359" t="str">
            <v>Engineering</v>
          </cell>
          <cell r="E359" t="str">
            <v>주임</v>
          </cell>
          <cell r="F359" t="str">
            <v>5054</v>
          </cell>
          <cell r="G359" t="str">
            <v xml:space="preserve">  94-10-04</v>
          </cell>
          <cell r="H359" t="str">
            <v>Y</v>
          </cell>
        </row>
        <row r="360">
          <cell r="A360" t="str">
            <v>이주석</v>
          </cell>
          <cell r="B360" t="str">
            <v>Rx</v>
          </cell>
          <cell r="C360" t="str">
            <v>CNS</v>
          </cell>
          <cell r="D360" t="str">
            <v>CNS 3팀</v>
          </cell>
          <cell r="E360" t="str">
            <v>차장</v>
          </cell>
          <cell r="F360">
            <v>1014</v>
          </cell>
          <cell r="G360" t="str">
            <v xml:space="preserve">  87-05-18</v>
          </cell>
          <cell r="H360" t="str">
            <v>Y</v>
          </cell>
        </row>
        <row r="361">
          <cell r="A361" t="str">
            <v>이주윤</v>
          </cell>
          <cell r="B361" t="str">
            <v>Rx</v>
          </cell>
          <cell r="C361" t="str">
            <v>HR&amp;GA</v>
          </cell>
          <cell r="D361" t="str">
            <v>HRP&amp;OD</v>
          </cell>
          <cell r="E361" t="str">
            <v>부장</v>
          </cell>
          <cell r="F361">
            <v>1019</v>
          </cell>
          <cell r="G361" t="str">
            <v xml:space="preserve">  87-08-20</v>
          </cell>
          <cell r="H361" t="str">
            <v>Y</v>
          </cell>
        </row>
        <row r="362">
          <cell r="A362" t="str">
            <v>이준용</v>
          </cell>
          <cell r="B362" t="str">
            <v>Rx</v>
          </cell>
          <cell r="C362" t="str">
            <v>Hospital</v>
          </cell>
          <cell r="D362" t="str">
            <v>병원사업부 1팀</v>
          </cell>
          <cell r="E362" t="str">
            <v>주임</v>
          </cell>
          <cell r="F362">
            <v>1344</v>
          </cell>
          <cell r="G362">
            <v>36955</v>
          </cell>
          <cell r="H362" t="str">
            <v>Y</v>
          </cell>
        </row>
        <row r="363">
          <cell r="A363" t="str">
            <v>이지성</v>
          </cell>
          <cell r="B363" t="str">
            <v>Rx</v>
          </cell>
          <cell r="C363" t="str">
            <v>Clinic</v>
          </cell>
          <cell r="D363" t="str">
            <v>인천팀</v>
          </cell>
          <cell r="E363" t="str">
            <v>주임</v>
          </cell>
          <cell r="F363">
            <v>1288</v>
          </cell>
          <cell r="G363" t="str">
            <v xml:space="preserve">  00-02-01</v>
          </cell>
          <cell r="H363" t="str">
            <v>Y</v>
          </cell>
        </row>
        <row r="364">
          <cell r="A364" t="str">
            <v>이지환</v>
          </cell>
          <cell r="B364" t="str">
            <v>Rx</v>
          </cell>
          <cell r="C364" t="str">
            <v>CNS</v>
          </cell>
          <cell r="D364" t="str">
            <v>CNS 2팀</v>
          </cell>
          <cell r="E364" t="str">
            <v>주임</v>
          </cell>
          <cell r="F364">
            <v>1468</v>
          </cell>
          <cell r="G364">
            <v>37628</v>
          </cell>
          <cell r="H364" t="str">
            <v>Y</v>
          </cell>
        </row>
        <row r="365">
          <cell r="A365" t="str">
            <v>이진규</v>
          </cell>
          <cell r="B365" t="str">
            <v>Rx</v>
          </cell>
          <cell r="C365" t="str">
            <v>CNS</v>
          </cell>
          <cell r="D365" t="str">
            <v>CNS 3팀</v>
          </cell>
          <cell r="E365" t="str">
            <v>대리</v>
          </cell>
          <cell r="F365">
            <v>1167</v>
          </cell>
          <cell r="G365" t="str">
            <v xml:space="preserve">  95-04-17</v>
          </cell>
          <cell r="H365" t="str">
            <v>Y</v>
          </cell>
        </row>
        <row r="366">
          <cell r="A366" t="str">
            <v>이진수</v>
          </cell>
          <cell r="B366" t="str">
            <v>Rx</v>
          </cell>
          <cell r="C366" t="str">
            <v>CNS</v>
          </cell>
          <cell r="D366" t="str">
            <v>CNS 1팀</v>
          </cell>
          <cell r="E366" t="str">
            <v>차장</v>
          </cell>
          <cell r="F366">
            <v>1196</v>
          </cell>
          <cell r="G366" t="str">
            <v xml:space="preserve">  97-03-03</v>
          </cell>
          <cell r="H366" t="str">
            <v>Y</v>
          </cell>
        </row>
        <row r="367">
          <cell r="A367" t="str">
            <v>이철기</v>
          </cell>
          <cell r="B367" t="str">
            <v>Rx</v>
          </cell>
          <cell r="C367" t="str">
            <v>Urology</v>
          </cell>
          <cell r="D367" t="str">
            <v>Urology 2팀</v>
          </cell>
          <cell r="E367" t="str">
            <v>주임</v>
          </cell>
          <cell r="F367">
            <v>1521</v>
          </cell>
          <cell r="G367">
            <v>37803</v>
          </cell>
          <cell r="H367" t="str">
            <v>N</v>
          </cell>
        </row>
        <row r="368">
          <cell r="A368" t="str">
            <v>이충근</v>
          </cell>
          <cell r="B368" t="str">
            <v>Rx</v>
          </cell>
          <cell r="C368" t="str">
            <v>General Hospital</v>
          </cell>
          <cell r="D368" t="str">
            <v>1사업부 1팀</v>
          </cell>
          <cell r="E368" t="str">
            <v>과장</v>
          </cell>
          <cell r="F368">
            <v>1098</v>
          </cell>
          <cell r="G368" t="str">
            <v xml:space="preserve">  92-06-15</v>
          </cell>
          <cell r="H368" t="str">
            <v>Y</v>
          </cell>
        </row>
        <row r="369">
          <cell r="A369" t="str">
            <v>이충기</v>
          </cell>
          <cell r="B369" t="str">
            <v>GMS</v>
          </cell>
          <cell r="C369" t="str">
            <v>생산부(직접)</v>
          </cell>
          <cell r="D369" t="str">
            <v>Manufacturing</v>
          </cell>
          <cell r="E369" t="str">
            <v>사원</v>
          </cell>
          <cell r="F369" t="str">
            <v>5078</v>
          </cell>
          <cell r="G369" t="str">
            <v xml:space="preserve">  01-12-19</v>
          </cell>
          <cell r="H369" t="str">
            <v>Y</v>
          </cell>
        </row>
        <row r="370">
          <cell r="A370" t="str">
            <v>이표영</v>
          </cell>
          <cell r="B370" t="str">
            <v>Rx</v>
          </cell>
          <cell r="C370" t="str">
            <v>Finance</v>
          </cell>
          <cell r="D370" t="str">
            <v>Supply Chain Op.</v>
          </cell>
          <cell r="E370" t="str">
            <v>대리</v>
          </cell>
          <cell r="F370">
            <v>1176</v>
          </cell>
          <cell r="G370" t="str">
            <v xml:space="preserve">  96-01-01</v>
          </cell>
          <cell r="H370" t="str">
            <v>Y</v>
          </cell>
        </row>
        <row r="371">
          <cell r="A371" t="str">
            <v>이해진</v>
          </cell>
          <cell r="B371" t="str">
            <v>Rx</v>
          </cell>
          <cell r="C371" t="str">
            <v>Finance</v>
          </cell>
          <cell r="D371" t="str">
            <v>Finance Service</v>
          </cell>
          <cell r="E371" t="str">
            <v>과장</v>
          </cell>
          <cell r="F371">
            <v>1152</v>
          </cell>
          <cell r="G371" t="str">
            <v xml:space="preserve">  94-10-01</v>
          </cell>
          <cell r="H371" t="str">
            <v>Y</v>
          </cell>
        </row>
        <row r="372">
          <cell r="A372" t="str">
            <v>이혁수</v>
          </cell>
          <cell r="B372" t="str">
            <v>Rx</v>
          </cell>
          <cell r="C372" t="str">
            <v>CNS</v>
          </cell>
          <cell r="D372" t="str">
            <v>CNS 1팀</v>
          </cell>
          <cell r="E372" t="str">
            <v>대리</v>
          </cell>
          <cell r="F372">
            <v>1213</v>
          </cell>
          <cell r="G372" t="str">
            <v xml:space="preserve">  98-01-01</v>
          </cell>
          <cell r="H372" t="str">
            <v>Y</v>
          </cell>
        </row>
        <row r="373">
          <cell r="A373" t="str">
            <v>이현동</v>
          </cell>
          <cell r="B373" t="str">
            <v>Rx</v>
          </cell>
          <cell r="C373" t="str">
            <v>Marketing</v>
          </cell>
          <cell r="D373" t="str">
            <v>Urology</v>
          </cell>
          <cell r="E373" t="str">
            <v>부장</v>
          </cell>
          <cell r="F373">
            <v>1304</v>
          </cell>
          <cell r="G373" t="str">
            <v xml:space="preserve">  00-03-06</v>
          </cell>
          <cell r="H373" t="str">
            <v>Y</v>
          </cell>
        </row>
        <row r="374">
          <cell r="A374" t="str">
            <v>이현상</v>
          </cell>
          <cell r="B374" t="str">
            <v>Rx</v>
          </cell>
          <cell r="C374" t="str">
            <v>Clinic</v>
          </cell>
          <cell r="D374" t="str">
            <v>서울3팀</v>
          </cell>
          <cell r="E374" t="str">
            <v>주임</v>
          </cell>
          <cell r="F374">
            <v>1320</v>
          </cell>
          <cell r="G374">
            <v>36948</v>
          </cell>
          <cell r="H374" t="str">
            <v>Y</v>
          </cell>
        </row>
        <row r="375">
          <cell r="A375" t="str">
            <v>이형우</v>
          </cell>
          <cell r="B375" t="str">
            <v>Rx</v>
          </cell>
          <cell r="C375" t="str">
            <v>General Hospital</v>
          </cell>
          <cell r="D375" t="str">
            <v>1사업부 1팀</v>
          </cell>
          <cell r="E375" t="str">
            <v>차장</v>
          </cell>
          <cell r="F375">
            <v>1202</v>
          </cell>
          <cell r="G375" t="str">
            <v xml:space="preserve">  97-07-04</v>
          </cell>
          <cell r="H375" t="str">
            <v>Y</v>
          </cell>
        </row>
        <row r="376">
          <cell r="A376" t="str">
            <v>이호영</v>
          </cell>
          <cell r="B376" t="str">
            <v>Rx</v>
          </cell>
          <cell r="C376" t="str">
            <v>Urology</v>
          </cell>
          <cell r="D376" t="str">
            <v>Urology 1팀</v>
          </cell>
          <cell r="E376" t="str">
            <v>사원</v>
          </cell>
          <cell r="F376">
            <v>1350</v>
          </cell>
          <cell r="G376">
            <v>37011</v>
          </cell>
          <cell r="H376" t="str">
            <v>Y</v>
          </cell>
        </row>
        <row r="377">
          <cell r="A377" t="str">
            <v>이희경</v>
          </cell>
          <cell r="B377" t="str">
            <v>Rx</v>
          </cell>
          <cell r="C377" t="str">
            <v>Marketing</v>
          </cell>
          <cell r="D377" t="str">
            <v>Marketing Admin</v>
          </cell>
          <cell r="E377" t="str">
            <v>Temp</v>
          </cell>
          <cell r="F377">
            <v>1535</v>
          </cell>
          <cell r="G377">
            <v>37858</v>
          </cell>
          <cell r="H377" t="str">
            <v>N</v>
          </cell>
        </row>
        <row r="378">
          <cell r="A378" t="str">
            <v>이희우</v>
          </cell>
          <cell r="B378" t="str">
            <v>Rx</v>
          </cell>
          <cell r="C378" t="str">
            <v>Hospital</v>
          </cell>
          <cell r="D378" t="str">
            <v>병원사업부 1팀</v>
          </cell>
          <cell r="E378" t="str">
            <v>주임</v>
          </cell>
          <cell r="F378">
            <v>1286</v>
          </cell>
          <cell r="G378" t="str">
            <v xml:space="preserve">  00-02-01</v>
          </cell>
          <cell r="H378" t="str">
            <v>Y</v>
          </cell>
        </row>
        <row r="379">
          <cell r="A379" t="str">
            <v>임남희</v>
          </cell>
          <cell r="B379" t="str">
            <v>Rx</v>
          </cell>
          <cell r="C379" t="str">
            <v>Marketing</v>
          </cell>
          <cell r="D379" t="str">
            <v>Vaccine</v>
          </cell>
          <cell r="E379" t="str">
            <v>차장</v>
          </cell>
          <cell r="F379">
            <v>1185</v>
          </cell>
          <cell r="G379" t="str">
            <v xml:space="preserve">  96-07-01</v>
          </cell>
          <cell r="H379" t="str">
            <v>Y</v>
          </cell>
        </row>
        <row r="380">
          <cell r="A380" t="str">
            <v>임민정</v>
          </cell>
          <cell r="B380" t="str">
            <v>Rx</v>
          </cell>
          <cell r="C380" t="str">
            <v>Medical</v>
          </cell>
          <cell r="D380" t="str">
            <v>CR1</v>
          </cell>
          <cell r="E380" t="str">
            <v>과장</v>
          </cell>
          <cell r="F380">
            <v>1487</v>
          </cell>
          <cell r="G380">
            <v>37683</v>
          </cell>
          <cell r="H380" t="str">
            <v>Y</v>
          </cell>
        </row>
        <row r="381">
          <cell r="A381" t="str">
            <v>임원일</v>
          </cell>
          <cell r="B381" t="str">
            <v>Rx</v>
          </cell>
          <cell r="C381" t="str">
            <v>Clinic</v>
          </cell>
          <cell r="D381" t="str">
            <v>인천팀</v>
          </cell>
          <cell r="E381" t="str">
            <v>과장</v>
          </cell>
          <cell r="F381">
            <v>1064</v>
          </cell>
          <cell r="G381" t="str">
            <v xml:space="preserve">  91-03-18</v>
          </cell>
          <cell r="H381" t="str">
            <v>Y</v>
          </cell>
        </row>
        <row r="382">
          <cell r="A382" t="str">
            <v>임윤아</v>
          </cell>
          <cell r="B382" t="str">
            <v>Rx</v>
          </cell>
          <cell r="C382" t="str">
            <v>Marketing</v>
          </cell>
          <cell r="D382" t="str">
            <v>Urology</v>
          </cell>
          <cell r="E382" t="str">
            <v>주임</v>
          </cell>
          <cell r="F382">
            <v>1394</v>
          </cell>
          <cell r="G382">
            <v>37410</v>
          </cell>
          <cell r="H382" t="str">
            <v>Y</v>
          </cell>
        </row>
        <row r="383">
          <cell r="A383" t="str">
            <v>임정훈</v>
          </cell>
          <cell r="B383" t="str">
            <v>Rx</v>
          </cell>
          <cell r="C383" t="str">
            <v>General Hospital</v>
          </cell>
          <cell r="D383" t="str">
            <v>2사업부 1팀</v>
          </cell>
          <cell r="E383" t="str">
            <v>대리</v>
          </cell>
          <cell r="F383">
            <v>1522</v>
          </cell>
          <cell r="G383">
            <v>37795</v>
          </cell>
          <cell r="H383" t="str">
            <v>Y</v>
          </cell>
        </row>
        <row r="384">
          <cell r="A384" t="str">
            <v>임종만</v>
          </cell>
          <cell r="B384" t="str">
            <v>Rx</v>
          </cell>
          <cell r="C384" t="str">
            <v>Wholesales</v>
          </cell>
          <cell r="D384" t="str">
            <v>도매 1팀</v>
          </cell>
          <cell r="E384" t="str">
            <v>차장</v>
          </cell>
          <cell r="F384">
            <v>1120</v>
          </cell>
          <cell r="G384" t="str">
            <v xml:space="preserve">  92-12-01</v>
          </cell>
          <cell r="H384" t="str">
            <v>Y</v>
          </cell>
        </row>
        <row r="385">
          <cell r="A385" t="str">
            <v>임좌명</v>
          </cell>
          <cell r="B385" t="str">
            <v>Rx</v>
          </cell>
          <cell r="C385" t="str">
            <v>Urology</v>
          </cell>
          <cell r="D385" t="str">
            <v>Urology 2팀</v>
          </cell>
          <cell r="E385" t="str">
            <v>사원</v>
          </cell>
          <cell r="F385">
            <v>1523</v>
          </cell>
          <cell r="G385">
            <v>37803</v>
          </cell>
          <cell r="H385" t="str">
            <v>N</v>
          </cell>
        </row>
        <row r="386">
          <cell r="A386" t="str">
            <v>임준모</v>
          </cell>
          <cell r="B386" t="str">
            <v>Rx</v>
          </cell>
          <cell r="C386" t="str">
            <v>General Hospital</v>
          </cell>
          <cell r="D386" t="str">
            <v>2사업부 3팀</v>
          </cell>
          <cell r="E386" t="str">
            <v>주임</v>
          </cell>
          <cell r="F386">
            <v>1493</v>
          </cell>
          <cell r="G386">
            <v>37712</v>
          </cell>
          <cell r="H386" t="str">
            <v>Y</v>
          </cell>
        </row>
        <row r="387">
          <cell r="A387" t="str">
            <v>임지순</v>
          </cell>
          <cell r="B387" t="str">
            <v>Rx</v>
          </cell>
          <cell r="C387" t="str">
            <v>Finance</v>
          </cell>
          <cell r="D387" t="str">
            <v>Supply Chain Operation</v>
          </cell>
          <cell r="E387" t="str">
            <v>부장</v>
          </cell>
          <cell r="F387">
            <v>1038</v>
          </cell>
          <cell r="G387" t="str">
            <v xml:space="preserve">  89-04-10</v>
          </cell>
          <cell r="H387" t="str">
            <v>Y</v>
          </cell>
        </row>
        <row r="388">
          <cell r="A388" t="str">
            <v>임채홍</v>
          </cell>
          <cell r="B388" t="str">
            <v>Rx</v>
          </cell>
          <cell r="C388" t="str">
            <v>GI/Hepato</v>
          </cell>
          <cell r="D388" t="str">
            <v>GI 1팀</v>
          </cell>
          <cell r="E388" t="str">
            <v>사원</v>
          </cell>
          <cell r="F388">
            <v>1524</v>
          </cell>
          <cell r="G388">
            <v>37803</v>
          </cell>
          <cell r="H388" t="str">
            <v>N</v>
          </cell>
        </row>
        <row r="389">
          <cell r="A389" t="str">
            <v>임택수</v>
          </cell>
          <cell r="B389" t="str">
            <v>Rx</v>
          </cell>
          <cell r="C389" t="str">
            <v>Clinic</v>
          </cell>
          <cell r="D389" t="str">
            <v>대전팀</v>
          </cell>
          <cell r="E389" t="str">
            <v>부장</v>
          </cell>
          <cell r="F389">
            <v>1003</v>
          </cell>
          <cell r="G389" t="str">
            <v xml:space="preserve">  83-12-15</v>
          </cell>
          <cell r="H389" t="str">
            <v>Y</v>
          </cell>
        </row>
        <row r="390">
          <cell r="A390" t="str">
            <v>장기덕</v>
          </cell>
          <cell r="B390" t="str">
            <v>Rx</v>
          </cell>
          <cell r="C390" t="str">
            <v>Hospital</v>
          </cell>
          <cell r="D390" t="str">
            <v>병원사업부 1팀</v>
          </cell>
          <cell r="E390" t="str">
            <v>사원</v>
          </cell>
          <cell r="F390">
            <v>1469</v>
          </cell>
          <cell r="G390">
            <v>37628</v>
          </cell>
          <cell r="H390" t="str">
            <v>Y</v>
          </cell>
        </row>
        <row r="391">
          <cell r="A391" t="str">
            <v>장기택</v>
          </cell>
          <cell r="B391" t="str">
            <v>GMS</v>
          </cell>
          <cell r="C391" t="str">
            <v>관리부/OE</v>
          </cell>
          <cell r="D391" t="str">
            <v>Logistics</v>
          </cell>
          <cell r="E391" t="str">
            <v>과장</v>
          </cell>
          <cell r="F391" t="str">
            <v>5020</v>
          </cell>
          <cell r="G391" t="str">
            <v xml:space="preserve">  90-04-19</v>
          </cell>
          <cell r="H391" t="str">
            <v>Y</v>
          </cell>
        </row>
        <row r="392">
          <cell r="A392" t="str">
            <v>장덕환</v>
          </cell>
          <cell r="B392" t="str">
            <v>Rx</v>
          </cell>
          <cell r="C392" t="str">
            <v>General Hospital</v>
          </cell>
          <cell r="D392" t="str">
            <v>National Sales Manager</v>
          </cell>
          <cell r="E392" t="str">
            <v>부장</v>
          </cell>
          <cell r="F392">
            <v>1203</v>
          </cell>
          <cell r="G392" t="str">
            <v xml:space="preserve">  97-07-14</v>
          </cell>
          <cell r="H392" t="str">
            <v>Y</v>
          </cell>
        </row>
        <row r="393">
          <cell r="A393" t="str">
            <v>장명균</v>
          </cell>
          <cell r="B393" t="str">
            <v>Rx</v>
          </cell>
          <cell r="C393" t="str">
            <v>General Hospital</v>
          </cell>
          <cell r="D393" t="str">
            <v>1사업부 1팀</v>
          </cell>
          <cell r="E393" t="str">
            <v>대리</v>
          </cell>
          <cell r="F393">
            <v>1247</v>
          </cell>
          <cell r="G393" t="str">
            <v xml:space="preserve">  99-10-01</v>
          </cell>
          <cell r="H393" t="str">
            <v>Y</v>
          </cell>
        </row>
        <row r="394">
          <cell r="A394" t="str">
            <v>장병진</v>
          </cell>
          <cell r="B394" t="str">
            <v>Rx</v>
          </cell>
          <cell r="C394" t="str">
            <v>Hospital</v>
          </cell>
          <cell r="D394" t="str">
            <v>병원사업부 2팀</v>
          </cell>
          <cell r="E394" t="str">
            <v>주임</v>
          </cell>
          <cell r="F394">
            <v>1298</v>
          </cell>
          <cell r="G394" t="str">
            <v xml:space="preserve">  00-02-01</v>
          </cell>
          <cell r="H394" t="str">
            <v>Y</v>
          </cell>
        </row>
        <row r="395">
          <cell r="A395" t="str">
            <v>장삼성</v>
          </cell>
          <cell r="B395" t="str">
            <v>Rx</v>
          </cell>
          <cell r="C395" t="str">
            <v>GI/Hepato</v>
          </cell>
          <cell r="D395" t="str">
            <v>GI 1팀</v>
          </cell>
          <cell r="E395" t="str">
            <v>부장</v>
          </cell>
          <cell r="F395">
            <v>1026</v>
          </cell>
          <cell r="G395" t="str">
            <v xml:space="preserve">  88-06-07</v>
          </cell>
          <cell r="H395" t="str">
            <v>Y</v>
          </cell>
        </row>
        <row r="396">
          <cell r="A396" t="str">
            <v>장연규</v>
          </cell>
          <cell r="B396" t="str">
            <v>Rx</v>
          </cell>
          <cell r="C396" t="str">
            <v>Regulatory</v>
          </cell>
          <cell r="D396" t="str">
            <v>Registration</v>
          </cell>
          <cell r="E396" t="str">
            <v>주임</v>
          </cell>
          <cell r="F396">
            <v>1386</v>
          </cell>
          <cell r="G396">
            <v>37221</v>
          </cell>
          <cell r="H396" t="str">
            <v>Y</v>
          </cell>
        </row>
        <row r="397">
          <cell r="A397" t="str">
            <v>장영미</v>
          </cell>
          <cell r="B397" t="str">
            <v>GMS</v>
          </cell>
          <cell r="C397" t="str">
            <v>생산부(직접)</v>
          </cell>
          <cell r="D397" t="str">
            <v>Packaging</v>
          </cell>
          <cell r="E397" t="str">
            <v>사원</v>
          </cell>
          <cell r="F397" t="str">
            <v>5030</v>
          </cell>
          <cell r="G397" t="str">
            <v xml:space="preserve">  92-01-23</v>
          </cell>
          <cell r="H397" t="str">
            <v>Y</v>
          </cell>
        </row>
        <row r="398">
          <cell r="A398" t="str">
            <v>장재기</v>
          </cell>
          <cell r="B398" t="str">
            <v>Rx</v>
          </cell>
          <cell r="C398" t="str">
            <v>Vaccine</v>
          </cell>
          <cell r="D398" t="str">
            <v>Vaccine 1팀</v>
          </cell>
          <cell r="E398" t="str">
            <v>사원</v>
          </cell>
          <cell r="F398">
            <v>1471</v>
          </cell>
          <cell r="G398">
            <v>37628</v>
          </cell>
          <cell r="H398" t="str">
            <v>Y</v>
          </cell>
        </row>
        <row r="399">
          <cell r="A399" t="str">
            <v>장재열</v>
          </cell>
          <cell r="B399" t="str">
            <v>Rx</v>
          </cell>
          <cell r="C399" t="str">
            <v>GI/Hepato</v>
          </cell>
          <cell r="D399" t="str">
            <v>GI 2팀</v>
          </cell>
          <cell r="E399" t="str">
            <v>주임</v>
          </cell>
          <cell r="F399">
            <v>1300</v>
          </cell>
          <cell r="G399" t="str">
            <v xml:space="preserve">  00-02-01</v>
          </cell>
          <cell r="H399" t="str">
            <v>Y</v>
          </cell>
        </row>
        <row r="400">
          <cell r="A400" t="str">
            <v>장정녀</v>
          </cell>
          <cell r="B400" t="str">
            <v>Rx</v>
          </cell>
          <cell r="C400" t="str">
            <v>HR&amp;GA</v>
          </cell>
          <cell r="D400" t="str">
            <v>GA</v>
          </cell>
          <cell r="E400" t="str">
            <v>사원</v>
          </cell>
          <cell r="F400">
            <v>1261</v>
          </cell>
          <cell r="G400" t="str">
            <v xml:space="preserve">  00-01-01</v>
          </cell>
          <cell r="H400" t="str">
            <v>Y</v>
          </cell>
        </row>
        <row r="401">
          <cell r="A401" t="str">
            <v>장정환</v>
          </cell>
          <cell r="B401" t="str">
            <v>Rx</v>
          </cell>
          <cell r="C401" t="str">
            <v>Hospital</v>
          </cell>
          <cell r="D401" t="str">
            <v>병원사업부 2팀</v>
          </cell>
          <cell r="E401" t="str">
            <v>주임</v>
          </cell>
          <cell r="F401">
            <v>1242</v>
          </cell>
          <cell r="G401" t="str">
            <v xml:space="preserve">  99-07-01</v>
          </cell>
          <cell r="H401" t="str">
            <v>Y</v>
          </cell>
        </row>
        <row r="402">
          <cell r="A402" t="str">
            <v>장종일</v>
          </cell>
          <cell r="B402" t="str">
            <v>Rx</v>
          </cell>
          <cell r="C402" t="str">
            <v>Clinic</v>
          </cell>
          <cell r="D402" t="str">
            <v>서울3팀</v>
          </cell>
          <cell r="E402" t="str">
            <v>주임</v>
          </cell>
          <cell r="F402">
            <v>1366</v>
          </cell>
          <cell r="G402">
            <v>37013</v>
          </cell>
          <cell r="H402" t="str">
            <v>Y</v>
          </cell>
        </row>
        <row r="403">
          <cell r="A403" t="str">
            <v>장준</v>
          </cell>
          <cell r="B403" t="str">
            <v>Rx</v>
          </cell>
          <cell r="C403" t="str">
            <v>Clinic</v>
          </cell>
          <cell r="D403" t="str">
            <v>서울4팀</v>
          </cell>
          <cell r="E403" t="str">
            <v>사원</v>
          </cell>
          <cell r="F403">
            <v>1361</v>
          </cell>
          <cell r="G403">
            <v>37011</v>
          </cell>
          <cell r="H403" t="str">
            <v>Y</v>
          </cell>
        </row>
        <row r="404">
          <cell r="A404" t="str">
            <v>장진영</v>
          </cell>
          <cell r="B404" t="str">
            <v>Rx</v>
          </cell>
          <cell r="C404" t="str">
            <v>Finance</v>
          </cell>
          <cell r="D404" t="str">
            <v>Cre/Expense Control</v>
          </cell>
          <cell r="E404" t="str">
            <v>차장</v>
          </cell>
          <cell r="F404">
            <v>1042</v>
          </cell>
          <cell r="G404" t="str">
            <v xml:space="preserve">  89-09-18</v>
          </cell>
          <cell r="H404" t="str">
            <v>Y</v>
          </cell>
        </row>
        <row r="405">
          <cell r="A405" t="str">
            <v>장창우</v>
          </cell>
          <cell r="B405" t="str">
            <v>GMS</v>
          </cell>
          <cell r="C405" t="str">
            <v>생산부(직접)</v>
          </cell>
          <cell r="D405" t="str">
            <v>Manufacturing</v>
          </cell>
          <cell r="E405" t="str">
            <v>사원</v>
          </cell>
          <cell r="F405" t="str">
            <v>5064</v>
          </cell>
          <cell r="G405" t="str">
            <v xml:space="preserve">  00-01-01</v>
          </cell>
          <cell r="H405" t="str">
            <v>Y</v>
          </cell>
        </row>
        <row r="406">
          <cell r="A406" t="str">
            <v>장필경</v>
          </cell>
          <cell r="B406" t="str">
            <v>Rx</v>
          </cell>
          <cell r="C406" t="str">
            <v>GI/Hepato</v>
          </cell>
          <cell r="D406" t="str">
            <v>GI 2팀</v>
          </cell>
          <cell r="E406" t="str">
            <v>차장</v>
          </cell>
          <cell r="F406">
            <v>1082</v>
          </cell>
          <cell r="G406" t="str">
            <v xml:space="preserve">  91-09-10</v>
          </cell>
          <cell r="H406" t="str">
            <v>Y</v>
          </cell>
        </row>
        <row r="407">
          <cell r="A407" t="str">
            <v>장헌</v>
          </cell>
          <cell r="B407" t="str">
            <v>Rx</v>
          </cell>
          <cell r="C407" t="str">
            <v>Clinic</v>
          </cell>
          <cell r="D407" t="str">
            <v>광주팀</v>
          </cell>
          <cell r="E407" t="str">
            <v>주임</v>
          </cell>
          <cell r="F407">
            <v>1525</v>
          </cell>
          <cell r="G407">
            <v>37803</v>
          </cell>
          <cell r="H407" t="str">
            <v>N</v>
          </cell>
        </row>
        <row r="408">
          <cell r="A408" t="str">
            <v>전승미</v>
          </cell>
          <cell r="B408" t="str">
            <v>Rx</v>
          </cell>
          <cell r="C408" t="str">
            <v>Vaccine</v>
          </cell>
          <cell r="D408" t="str">
            <v>Vaccine 1팀</v>
          </cell>
          <cell r="E408" t="str">
            <v>사원</v>
          </cell>
          <cell r="F408">
            <v>1473</v>
          </cell>
          <cell r="G408">
            <v>37628</v>
          </cell>
          <cell r="H408" t="str">
            <v>Y</v>
          </cell>
        </row>
        <row r="409">
          <cell r="A409" t="str">
            <v>전영경</v>
          </cell>
          <cell r="B409" t="str">
            <v>GMS</v>
          </cell>
          <cell r="C409" t="str">
            <v>생산부(직접)</v>
          </cell>
          <cell r="D409" t="str">
            <v>Packaging</v>
          </cell>
          <cell r="E409" t="str">
            <v>사원</v>
          </cell>
          <cell r="F409" t="str">
            <v>5045</v>
          </cell>
          <cell r="G409" t="str">
            <v xml:space="preserve">  92-12-01</v>
          </cell>
          <cell r="H409" t="str">
            <v>Y</v>
          </cell>
        </row>
        <row r="410">
          <cell r="A410" t="str">
            <v>전재형</v>
          </cell>
          <cell r="B410" t="str">
            <v>Rx</v>
          </cell>
          <cell r="C410" t="str">
            <v>Clinic</v>
          </cell>
          <cell r="D410" t="str">
            <v>대구팀</v>
          </cell>
          <cell r="E410" t="str">
            <v>주임</v>
          </cell>
          <cell r="F410">
            <v>1289</v>
          </cell>
          <cell r="G410" t="str">
            <v xml:space="preserve">  00-02-01</v>
          </cell>
          <cell r="H410" t="str">
            <v>Y</v>
          </cell>
        </row>
        <row r="411">
          <cell r="A411" t="str">
            <v>전지현</v>
          </cell>
          <cell r="B411" t="str">
            <v>Rx</v>
          </cell>
          <cell r="C411" t="str">
            <v>Marketing</v>
          </cell>
          <cell r="D411" t="str">
            <v>Endo</v>
          </cell>
          <cell r="E411" t="str">
            <v>대리</v>
          </cell>
          <cell r="F411">
            <v>1411</v>
          </cell>
          <cell r="G411">
            <v>37515</v>
          </cell>
          <cell r="H411" t="str">
            <v>Y</v>
          </cell>
        </row>
        <row r="412">
          <cell r="A412" t="str">
            <v>정경선</v>
          </cell>
          <cell r="B412" t="str">
            <v>Rx</v>
          </cell>
          <cell r="C412" t="str">
            <v>Hospital</v>
          </cell>
          <cell r="D412" t="str">
            <v>병원사업부 3팀</v>
          </cell>
          <cell r="E412" t="str">
            <v>과장</v>
          </cell>
          <cell r="F412">
            <v>1140</v>
          </cell>
          <cell r="G412" t="str">
            <v xml:space="preserve">  94-05-02</v>
          </cell>
          <cell r="H412" t="str">
            <v>Y</v>
          </cell>
        </row>
        <row r="413">
          <cell r="A413" t="str">
            <v>정고명</v>
          </cell>
          <cell r="B413" t="str">
            <v>Rx</v>
          </cell>
          <cell r="C413" t="str">
            <v>Clinic</v>
          </cell>
          <cell r="D413" t="str">
            <v>광주팀</v>
          </cell>
          <cell r="E413" t="str">
            <v>과장</v>
          </cell>
          <cell r="F413">
            <v>1168</v>
          </cell>
          <cell r="G413" t="str">
            <v xml:space="preserve">  95-04-17</v>
          </cell>
          <cell r="H413" t="str">
            <v>Y</v>
          </cell>
        </row>
        <row r="414">
          <cell r="A414" t="str">
            <v>정대은</v>
          </cell>
          <cell r="B414" t="str">
            <v>Rx</v>
          </cell>
          <cell r="C414" t="str">
            <v>HR&amp;GA</v>
          </cell>
          <cell r="D414" t="str">
            <v>HR Operations</v>
          </cell>
          <cell r="E414" t="str">
            <v>차장</v>
          </cell>
          <cell r="F414">
            <v>1058</v>
          </cell>
          <cell r="G414" t="str">
            <v xml:space="preserve">  90-10-08</v>
          </cell>
          <cell r="H414" t="str">
            <v>Y</v>
          </cell>
        </row>
        <row r="415">
          <cell r="A415" t="str">
            <v>정동균</v>
          </cell>
          <cell r="B415" t="str">
            <v>Rx</v>
          </cell>
          <cell r="C415" t="str">
            <v>Clinic</v>
          </cell>
          <cell r="D415" t="str">
            <v>서울4팀</v>
          </cell>
          <cell r="E415" t="str">
            <v>차장</v>
          </cell>
          <cell r="F415">
            <v>1011</v>
          </cell>
          <cell r="G415" t="str">
            <v xml:space="preserve">  86-01-04</v>
          </cell>
          <cell r="H415" t="str">
            <v>Y</v>
          </cell>
        </row>
        <row r="416">
          <cell r="A416" t="str">
            <v>정동수</v>
          </cell>
          <cell r="B416" t="str">
            <v>Rx</v>
          </cell>
          <cell r="C416" t="str">
            <v>Clinic</v>
          </cell>
          <cell r="D416" t="str">
            <v>서울3팀</v>
          </cell>
          <cell r="E416" t="str">
            <v>과장</v>
          </cell>
          <cell r="F416">
            <v>1118</v>
          </cell>
          <cell r="G416" t="str">
            <v xml:space="preserve">  92-12-01</v>
          </cell>
          <cell r="H416" t="str">
            <v>Y</v>
          </cell>
        </row>
        <row r="417">
          <cell r="A417" t="str">
            <v>정동욱</v>
          </cell>
          <cell r="B417" t="str">
            <v>Rx</v>
          </cell>
          <cell r="C417" t="str">
            <v>GI/Hepato</v>
          </cell>
          <cell r="D417" t="str">
            <v>GI 2팀</v>
          </cell>
          <cell r="E417" t="str">
            <v>주임</v>
          </cell>
          <cell r="F417">
            <v>1241</v>
          </cell>
          <cell r="G417" t="str">
            <v xml:space="preserve">  99-07-01</v>
          </cell>
          <cell r="H417" t="str">
            <v>Y</v>
          </cell>
        </row>
        <row r="418">
          <cell r="A418" t="str">
            <v>정미정</v>
          </cell>
          <cell r="B418" t="str">
            <v>Rx</v>
          </cell>
          <cell r="C418" t="str">
            <v>Marketing</v>
          </cell>
          <cell r="D418" t="str">
            <v>BET</v>
          </cell>
          <cell r="E418" t="str">
            <v>사원</v>
          </cell>
          <cell r="F418">
            <v>1410</v>
          </cell>
          <cell r="G418">
            <v>37508</v>
          </cell>
          <cell r="H418" t="str">
            <v>Y</v>
          </cell>
        </row>
        <row r="419">
          <cell r="A419" t="str">
            <v>정미희</v>
          </cell>
          <cell r="B419" t="str">
            <v>GMS</v>
          </cell>
          <cell r="C419" t="str">
            <v>관리부/Logistics</v>
          </cell>
          <cell r="D419" t="str">
            <v>Logistics</v>
          </cell>
          <cell r="E419" t="str">
            <v>사원</v>
          </cell>
          <cell r="F419" t="str">
            <v>5072</v>
          </cell>
          <cell r="G419" t="str">
            <v xml:space="preserve">  01-08-13</v>
          </cell>
          <cell r="H419" t="str">
            <v>Y</v>
          </cell>
        </row>
        <row r="420">
          <cell r="A420" t="str">
            <v>정병윤</v>
          </cell>
          <cell r="B420" t="str">
            <v>Rx</v>
          </cell>
          <cell r="C420" t="str">
            <v>Clinic</v>
          </cell>
          <cell r="D420" t="str">
            <v>경남팀</v>
          </cell>
          <cell r="E420" t="str">
            <v>주임</v>
          </cell>
          <cell r="F420">
            <v>1474</v>
          </cell>
          <cell r="G420">
            <v>37628</v>
          </cell>
          <cell r="H420" t="str">
            <v>Y</v>
          </cell>
        </row>
        <row r="421">
          <cell r="A421" t="str">
            <v>정수연</v>
          </cell>
          <cell r="B421" t="str">
            <v>Rx</v>
          </cell>
          <cell r="C421" t="str">
            <v>PR</v>
          </cell>
          <cell r="D421" t="str">
            <v>PR</v>
          </cell>
          <cell r="E421" t="str">
            <v>대리</v>
          </cell>
          <cell r="F421">
            <v>1421</v>
          </cell>
          <cell r="G421">
            <v>37581</v>
          </cell>
          <cell r="H421" t="str">
            <v>Y</v>
          </cell>
        </row>
        <row r="422">
          <cell r="A422" t="str">
            <v>정승호</v>
          </cell>
          <cell r="B422" t="str">
            <v>Rx</v>
          </cell>
          <cell r="C422" t="str">
            <v>Vaccine</v>
          </cell>
          <cell r="D422" t="str">
            <v>Vaccine2팀</v>
          </cell>
          <cell r="E422" t="str">
            <v>주임</v>
          </cell>
          <cell r="F422">
            <v>1271</v>
          </cell>
          <cell r="G422" t="str">
            <v xml:space="preserve">  00-01-10</v>
          </cell>
          <cell r="H422" t="str">
            <v>Y</v>
          </cell>
        </row>
        <row r="423">
          <cell r="A423" t="str">
            <v>정영수</v>
          </cell>
          <cell r="B423" t="str">
            <v>Rx</v>
          </cell>
          <cell r="C423" t="str">
            <v>Hospital</v>
          </cell>
          <cell r="D423" t="str">
            <v>병원사업부 2팀</v>
          </cell>
          <cell r="E423" t="str">
            <v>주임</v>
          </cell>
          <cell r="F423">
            <v>1230</v>
          </cell>
          <cell r="G423" t="str">
            <v xml:space="preserve">  99-06-01</v>
          </cell>
          <cell r="H423" t="str">
            <v>Y</v>
          </cell>
        </row>
        <row r="424">
          <cell r="A424" t="str">
            <v>정영훈</v>
          </cell>
          <cell r="B424" t="str">
            <v>Rx</v>
          </cell>
          <cell r="C424" t="str">
            <v>Clinic</v>
          </cell>
          <cell r="D424" t="str">
            <v>대구팀</v>
          </cell>
          <cell r="E424" t="str">
            <v>사원</v>
          </cell>
          <cell r="F424">
            <v>1475</v>
          </cell>
          <cell r="G424">
            <v>37628</v>
          </cell>
          <cell r="H424" t="str">
            <v>Y</v>
          </cell>
        </row>
        <row r="425">
          <cell r="A425" t="str">
            <v>정용채</v>
          </cell>
          <cell r="B425" t="str">
            <v>Rx</v>
          </cell>
          <cell r="C425" t="str">
            <v>Clinic</v>
          </cell>
          <cell r="D425" t="str">
            <v>National Sales Manager</v>
          </cell>
          <cell r="E425" t="str">
            <v>부장</v>
          </cell>
          <cell r="F425">
            <v>1083</v>
          </cell>
          <cell r="G425" t="str">
            <v xml:space="preserve">  91-09-16</v>
          </cell>
          <cell r="H425" t="str">
            <v>Y</v>
          </cell>
        </row>
        <row r="426">
          <cell r="A426" t="str">
            <v>정윤성</v>
          </cell>
          <cell r="B426" t="str">
            <v>Rx</v>
          </cell>
          <cell r="C426" t="str">
            <v>HR&amp;GA</v>
          </cell>
          <cell r="D426" t="str">
            <v>GA</v>
          </cell>
          <cell r="E426" t="str">
            <v>주임</v>
          </cell>
          <cell r="F426">
            <v>1405</v>
          </cell>
          <cell r="G426">
            <v>36892</v>
          </cell>
          <cell r="H426" t="str">
            <v>Y</v>
          </cell>
        </row>
        <row r="427">
          <cell r="A427" t="str">
            <v>정은희</v>
          </cell>
          <cell r="B427" t="str">
            <v>GMS</v>
          </cell>
          <cell r="C427" t="str">
            <v>생산부(직접)</v>
          </cell>
          <cell r="D427" t="str">
            <v>Manufacturing</v>
          </cell>
          <cell r="E427" t="str">
            <v>사원</v>
          </cell>
          <cell r="F427" t="str">
            <v>5063</v>
          </cell>
          <cell r="G427" t="str">
            <v xml:space="preserve">  99-02-22</v>
          </cell>
          <cell r="H427" t="str">
            <v>Y</v>
          </cell>
        </row>
        <row r="428">
          <cell r="A428" t="str">
            <v>정인수</v>
          </cell>
          <cell r="B428" t="str">
            <v>Rx</v>
          </cell>
          <cell r="C428" t="str">
            <v>Hospital</v>
          </cell>
          <cell r="D428" t="str">
            <v>병원사업부 1팀</v>
          </cell>
          <cell r="E428" t="str">
            <v>사원</v>
          </cell>
          <cell r="F428">
            <v>1351</v>
          </cell>
          <cell r="G428">
            <v>37011</v>
          </cell>
          <cell r="H428" t="str">
            <v>Y</v>
          </cell>
        </row>
        <row r="429">
          <cell r="A429" t="str">
            <v>정재호</v>
          </cell>
          <cell r="B429" t="str">
            <v>Rx</v>
          </cell>
          <cell r="C429" t="str">
            <v>GI/Hepato</v>
          </cell>
          <cell r="D429" t="str">
            <v>GI 1팀</v>
          </cell>
          <cell r="E429" t="str">
            <v>주임</v>
          </cell>
          <cell r="F429">
            <v>1243</v>
          </cell>
          <cell r="G429" t="str">
            <v xml:space="preserve">  99-07-01</v>
          </cell>
          <cell r="H429" t="str">
            <v>Y</v>
          </cell>
        </row>
        <row r="430">
          <cell r="A430" t="str">
            <v>정정구</v>
          </cell>
          <cell r="B430" t="str">
            <v>Rx</v>
          </cell>
          <cell r="C430" t="str">
            <v>Regulatory</v>
          </cell>
          <cell r="D430" t="str">
            <v>Pricing</v>
          </cell>
          <cell r="E430" t="str">
            <v>부장</v>
          </cell>
          <cell r="F430">
            <v>1128</v>
          </cell>
          <cell r="G430" t="str">
            <v xml:space="preserve">  93-04-01</v>
          </cell>
          <cell r="H430" t="str">
            <v>Y</v>
          </cell>
        </row>
        <row r="431">
          <cell r="A431" t="str">
            <v>정중용</v>
          </cell>
          <cell r="B431" t="str">
            <v>GMS</v>
          </cell>
          <cell r="C431" t="str">
            <v>관리부/Logistics</v>
          </cell>
          <cell r="D431" t="str">
            <v>Logistics</v>
          </cell>
          <cell r="E431" t="str">
            <v>과장</v>
          </cell>
          <cell r="F431" t="str">
            <v>5007</v>
          </cell>
          <cell r="G431" t="str">
            <v xml:space="preserve">  87-01-05</v>
          </cell>
          <cell r="H431" t="str">
            <v>Y</v>
          </cell>
        </row>
        <row r="432">
          <cell r="A432" t="str">
            <v>정지선</v>
          </cell>
          <cell r="B432" t="str">
            <v>GMS</v>
          </cell>
          <cell r="C432" t="str">
            <v>품질보증부</v>
          </cell>
          <cell r="D432" t="str">
            <v>Laboratory</v>
          </cell>
          <cell r="E432" t="str">
            <v>사원</v>
          </cell>
          <cell r="F432" t="str">
            <v>5069</v>
          </cell>
          <cell r="G432" t="str">
            <v xml:space="preserve">  00-11-07</v>
          </cell>
          <cell r="H432" t="str">
            <v>Y</v>
          </cell>
        </row>
        <row r="433">
          <cell r="A433" t="str">
            <v>정지원</v>
          </cell>
          <cell r="B433" t="str">
            <v>Rx</v>
          </cell>
          <cell r="C433" t="str">
            <v>General Hospital</v>
          </cell>
          <cell r="D433" t="str">
            <v>1사업부 2팀</v>
          </cell>
          <cell r="E433" t="str">
            <v>사원</v>
          </cell>
          <cell r="F433">
            <v>1491</v>
          </cell>
          <cell r="G433">
            <v>37690</v>
          </cell>
          <cell r="H433" t="str">
            <v>Y</v>
          </cell>
        </row>
        <row r="434">
          <cell r="A434" t="str">
            <v>정철교</v>
          </cell>
          <cell r="B434" t="str">
            <v>Rx</v>
          </cell>
          <cell r="C434" t="str">
            <v>Clinic</v>
          </cell>
          <cell r="D434" t="str">
            <v>서울1팀</v>
          </cell>
          <cell r="E434" t="str">
            <v>차장</v>
          </cell>
          <cell r="F434">
            <v>1105</v>
          </cell>
          <cell r="G434" t="str">
            <v xml:space="preserve">  92-08-10</v>
          </cell>
          <cell r="H434" t="str">
            <v>Y</v>
          </cell>
        </row>
        <row r="435">
          <cell r="A435" t="str">
            <v>정해길</v>
          </cell>
          <cell r="B435" t="str">
            <v>GMS</v>
          </cell>
          <cell r="C435" t="str">
            <v>기술부</v>
          </cell>
          <cell r="D435" t="str">
            <v>Engineering</v>
          </cell>
          <cell r="E435" t="str">
            <v>사원</v>
          </cell>
          <cell r="F435" t="str">
            <v>5082</v>
          </cell>
          <cell r="G435" t="str">
            <v xml:space="preserve">  02-05-28</v>
          </cell>
          <cell r="H435" t="str">
            <v>Y</v>
          </cell>
        </row>
        <row r="436">
          <cell r="A436" t="str">
            <v>정현영</v>
          </cell>
          <cell r="B436" t="str">
            <v>Rx</v>
          </cell>
          <cell r="C436" t="str">
            <v>CNS</v>
          </cell>
          <cell r="D436" t="str">
            <v>CNS 2팀</v>
          </cell>
          <cell r="E436" t="str">
            <v>대리</v>
          </cell>
          <cell r="F436">
            <v>1336</v>
          </cell>
          <cell r="G436">
            <v>36948</v>
          </cell>
          <cell r="H436" t="str">
            <v>Y</v>
          </cell>
        </row>
        <row r="437">
          <cell r="A437" t="str">
            <v>정호인</v>
          </cell>
          <cell r="B437" t="str">
            <v>Rx</v>
          </cell>
          <cell r="C437" t="str">
            <v>Marketing</v>
          </cell>
          <cell r="D437" t="str">
            <v>CV</v>
          </cell>
          <cell r="E437" t="str">
            <v>차장</v>
          </cell>
          <cell r="F437">
            <v>1303</v>
          </cell>
          <cell r="G437" t="str">
            <v xml:space="preserve">  00-03-01</v>
          </cell>
          <cell r="H437" t="str">
            <v>Y</v>
          </cell>
        </row>
        <row r="438">
          <cell r="A438" t="str">
            <v>조강연</v>
          </cell>
          <cell r="B438" t="str">
            <v>Rx</v>
          </cell>
          <cell r="C438" t="str">
            <v>Clinic</v>
          </cell>
          <cell r="D438" t="str">
            <v>경기팀</v>
          </cell>
          <cell r="E438" t="str">
            <v>사원</v>
          </cell>
          <cell r="F438">
            <v>1330</v>
          </cell>
          <cell r="G438">
            <v>36948</v>
          </cell>
          <cell r="H438" t="str">
            <v>Y</v>
          </cell>
        </row>
        <row r="439">
          <cell r="A439" t="str">
            <v>조대진</v>
          </cell>
          <cell r="B439" t="str">
            <v>Rx</v>
          </cell>
          <cell r="C439" t="str">
            <v>Clinic</v>
          </cell>
          <cell r="D439" t="str">
            <v>대구팀</v>
          </cell>
          <cell r="E439" t="str">
            <v>사원</v>
          </cell>
          <cell r="F439">
            <v>1357</v>
          </cell>
          <cell r="G439">
            <v>37011</v>
          </cell>
          <cell r="H439" t="str">
            <v>Y</v>
          </cell>
        </row>
        <row r="440">
          <cell r="A440" t="str">
            <v>조명건</v>
          </cell>
          <cell r="B440" t="str">
            <v>Rx</v>
          </cell>
          <cell r="C440" t="str">
            <v>Clinic</v>
          </cell>
          <cell r="D440" t="str">
            <v>서울3팀</v>
          </cell>
          <cell r="E440" t="str">
            <v>차장</v>
          </cell>
          <cell r="F440">
            <v>1063</v>
          </cell>
          <cell r="G440" t="str">
            <v xml:space="preserve">  90-12-10</v>
          </cell>
          <cell r="H440" t="str">
            <v>Y</v>
          </cell>
        </row>
        <row r="441">
          <cell r="A441" t="str">
            <v>조봉훈</v>
          </cell>
          <cell r="B441" t="str">
            <v>GMS</v>
          </cell>
          <cell r="C441" t="str">
            <v>관리부/Logistics</v>
          </cell>
          <cell r="D441" t="str">
            <v>Logistics</v>
          </cell>
          <cell r="E441" t="str">
            <v>대리</v>
          </cell>
          <cell r="F441" t="str">
            <v>5023</v>
          </cell>
          <cell r="G441" t="str">
            <v xml:space="preserve">  91-03-18</v>
          </cell>
          <cell r="H441" t="str">
            <v>Y</v>
          </cell>
        </row>
        <row r="442">
          <cell r="A442" t="str">
            <v>조석민</v>
          </cell>
          <cell r="B442" t="str">
            <v>Rx</v>
          </cell>
          <cell r="C442" t="str">
            <v>GI/Hepato</v>
          </cell>
          <cell r="D442" t="str">
            <v>GI 2팀</v>
          </cell>
          <cell r="E442" t="str">
            <v>주임</v>
          </cell>
          <cell r="F442">
            <v>1526</v>
          </cell>
          <cell r="G442">
            <v>37803</v>
          </cell>
          <cell r="H442" t="str">
            <v>N</v>
          </cell>
        </row>
        <row r="443">
          <cell r="A443" t="str">
            <v>조선영</v>
          </cell>
          <cell r="B443" t="str">
            <v>Rx</v>
          </cell>
          <cell r="C443" t="str">
            <v>HR&amp;GA</v>
          </cell>
          <cell r="D443" t="str">
            <v>HR Operations</v>
          </cell>
          <cell r="E443" t="str">
            <v>주임</v>
          </cell>
          <cell r="F443">
            <v>1374</v>
          </cell>
          <cell r="G443">
            <v>37104</v>
          </cell>
          <cell r="H443" t="str">
            <v>Y</v>
          </cell>
        </row>
        <row r="444">
          <cell r="A444" t="str">
            <v>조성배</v>
          </cell>
          <cell r="B444" t="str">
            <v>Rx</v>
          </cell>
          <cell r="C444" t="str">
            <v>GI/Hepato</v>
          </cell>
          <cell r="D444" t="str">
            <v>National Sales Manager</v>
          </cell>
          <cell r="E444" t="str">
            <v>차장</v>
          </cell>
          <cell r="F444">
            <v>1108</v>
          </cell>
          <cell r="G444" t="str">
            <v xml:space="preserve">  92-08-10</v>
          </cell>
          <cell r="H444" t="str">
            <v>Y</v>
          </cell>
        </row>
        <row r="445">
          <cell r="A445" t="str">
            <v>조성진</v>
          </cell>
          <cell r="B445" t="str">
            <v>Rx</v>
          </cell>
          <cell r="C445" t="str">
            <v>CNS</v>
          </cell>
          <cell r="D445" t="str">
            <v>CNS 2팀</v>
          </cell>
          <cell r="E445" t="str">
            <v>사원</v>
          </cell>
          <cell r="F445">
            <v>1476</v>
          </cell>
          <cell r="G445">
            <v>37628</v>
          </cell>
          <cell r="H445" t="str">
            <v>Y</v>
          </cell>
        </row>
        <row r="446">
          <cell r="A446" t="str">
            <v>조성찬</v>
          </cell>
          <cell r="B446" t="str">
            <v>Rx</v>
          </cell>
          <cell r="C446" t="str">
            <v>Hospital</v>
          </cell>
          <cell r="D446" t="str">
            <v>병원사업부 1팀</v>
          </cell>
          <cell r="E446" t="str">
            <v>주임</v>
          </cell>
          <cell r="F446">
            <v>1309</v>
          </cell>
          <cell r="G446" t="str">
            <v xml:space="preserve">  00-05-02</v>
          </cell>
          <cell r="H446" t="str">
            <v>Y</v>
          </cell>
        </row>
        <row r="447">
          <cell r="A447" t="str">
            <v>조수현</v>
          </cell>
          <cell r="B447" t="str">
            <v>Rx</v>
          </cell>
          <cell r="C447" t="str">
            <v>Urology</v>
          </cell>
          <cell r="D447" t="str">
            <v>Urology 1팀</v>
          </cell>
          <cell r="E447" t="str">
            <v>사원</v>
          </cell>
          <cell r="F447">
            <v>1527</v>
          </cell>
          <cell r="G447">
            <v>37803</v>
          </cell>
          <cell r="H447" t="str">
            <v>N</v>
          </cell>
        </row>
        <row r="448">
          <cell r="A448" t="str">
            <v>조승제</v>
          </cell>
          <cell r="B448" t="str">
            <v>Rx</v>
          </cell>
          <cell r="C448" t="str">
            <v>Marketing</v>
          </cell>
          <cell r="D448" t="str">
            <v>Endo</v>
          </cell>
          <cell r="E448" t="str">
            <v>차장</v>
          </cell>
          <cell r="F448">
            <v>1388</v>
          </cell>
          <cell r="G448">
            <v>37333</v>
          </cell>
          <cell r="H448" t="str">
            <v>Y</v>
          </cell>
        </row>
        <row r="449">
          <cell r="A449" t="str">
            <v>조정윤</v>
          </cell>
          <cell r="B449" t="str">
            <v>Rx</v>
          </cell>
          <cell r="C449" t="str">
            <v>Marketing</v>
          </cell>
          <cell r="D449" t="str">
            <v>Vaccine</v>
          </cell>
          <cell r="E449" t="str">
            <v>주임</v>
          </cell>
          <cell r="F449">
            <v>1416</v>
          </cell>
          <cell r="G449">
            <v>37543</v>
          </cell>
          <cell r="H449" t="str">
            <v>Y</v>
          </cell>
        </row>
        <row r="450">
          <cell r="A450" t="str">
            <v>조철현</v>
          </cell>
          <cell r="B450" t="str">
            <v>Rx</v>
          </cell>
          <cell r="C450" t="str">
            <v>GI/Hepato</v>
          </cell>
          <cell r="D450" t="str">
            <v>GI 1팀</v>
          </cell>
          <cell r="E450" t="str">
            <v>대리</v>
          </cell>
          <cell r="F450">
            <v>1146</v>
          </cell>
          <cell r="G450" t="str">
            <v xml:space="preserve">  94-09-05</v>
          </cell>
          <cell r="H450" t="str">
            <v>Y</v>
          </cell>
        </row>
        <row r="451">
          <cell r="A451" t="str">
            <v>주상은</v>
          </cell>
          <cell r="B451" t="str">
            <v>Rx</v>
          </cell>
          <cell r="C451" t="str">
            <v>Marketing</v>
          </cell>
          <cell r="D451" t="str">
            <v>CNS</v>
          </cell>
          <cell r="E451" t="str">
            <v>부장</v>
          </cell>
          <cell r="F451">
            <v>1542</v>
          </cell>
          <cell r="G451">
            <v>37991</v>
          </cell>
          <cell r="H451" t="str">
            <v>N</v>
          </cell>
        </row>
        <row r="452">
          <cell r="A452" t="str">
            <v>주석헌</v>
          </cell>
          <cell r="B452" t="str">
            <v>Rx</v>
          </cell>
          <cell r="C452" t="str">
            <v>Finance</v>
          </cell>
          <cell r="D452" t="str">
            <v>Cre/Expense Control</v>
          </cell>
          <cell r="E452" t="str">
            <v>차장</v>
          </cell>
          <cell r="F452">
            <v>1057</v>
          </cell>
          <cell r="G452" t="str">
            <v xml:space="preserve">  90-09-24</v>
          </cell>
          <cell r="H452" t="str">
            <v>Y</v>
          </cell>
        </row>
        <row r="453">
          <cell r="A453" t="str">
            <v>주원재</v>
          </cell>
          <cell r="B453" t="str">
            <v>Rx</v>
          </cell>
          <cell r="C453" t="str">
            <v>Clinic</v>
          </cell>
          <cell r="D453" t="str">
            <v>서울3팀</v>
          </cell>
          <cell r="E453" t="str">
            <v>사원</v>
          </cell>
          <cell r="F453">
            <v>1477</v>
          </cell>
          <cell r="G453">
            <v>37628</v>
          </cell>
          <cell r="H453" t="str">
            <v>Y</v>
          </cell>
        </row>
        <row r="454">
          <cell r="A454" t="str">
            <v>주재경</v>
          </cell>
          <cell r="B454" t="str">
            <v>Rx</v>
          </cell>
          <cell r="C454" t="str">
            <v>Clinic</v>
          </cell>
          <cell r="D454" t="str">
            <v>광주팀</v>
          </cell>
          <cell r="E454" t="str">
            <v>차장</v>
          </cell>
          <cell r="F454">
            <v>1088</v>
          </cell>
          <cell r="G454" t="str">
            <v xml:space="preserve">  92-02-10</v>
          </cell>
          <cell r="H454" t="str">
            <v>Y</v>
          </cell>
        </row>
        <row r="455">
          <cell r="A455" t="str">
            <v>주창우</v>
          </cell>
          <cell r="B455" t="str">
            <v>Rx</v>
          </cell>
          <cell r="C455" t="str">
            <v>Clinic</v>
          </cell>
          <cell r="D455" t="str">
            <v>전주팀</v>
          </cell>
          <cell r="E455" t="str">
            <v>주임</v>
          </cell>
          <cell r="F455">
            <v>1239</v>
          </cell>
          <cell r="G455" t="str">
            <v xml:space="preserve">  99-07-01</v>
          </cell>
          <cell r="H455" t="str">
            <v>Y</v>
          </cell>
        </row>
        <row r="456">
          <cell r="A456" t="str">
            <v>지승렬</v>
          </cell>
          <cell r="B456" t="str">
            <v>Cx</v>
          </cell>
          <cell r="C456" t="str">
            <v>Consumer</v>
          </cell>
          <cell r="D456" t="str">
            <v>Marketing</v>
          </cell>
          <cell r="E456" t="str">
            <v>부장</v>
          </cell>
          <cell r="F456">
            <v>8003</v>
          </cell>
          <cell r="G456" t="str">
            <v xml:space="preserve">  96-08-19</v>
          </cell>
          <cell r="H456" t="str">
            <v>Y</v>
          </cell>
        </row>
        <row r="457">
          <cell r="A457" t="str">
            <v>진광필</v>
          </cell>
          <cell r="B457" t="str">
            <v>Rx</v>
          </cell>
          <cell r="C457" t="str">
            <v>Urology</v>
          </cell>
          <cell r="D457" t="str">
            <v>Urology 1팀</v>
          </cell>
          <cell r="E457" t="str">
            <v>주임</v>
          </cell>
          <cell r="F457">
            <v>1342</v>
          </cell>
          <cell r="G457">
            <v>36955</v>
          </cell>
          <cell r="H457" t="str">
            <v>Y</v>
          </cell>
        </row>
        <row r="458">
          <cell r="A458" t="str">
            <v>차용범</v>
          </cell>
          <cell r="B458" t="str">
            <v>Rx</v>
          </cell>
          <cell r="C458" t="str">
            <v>General Hospital</v>
          </cell>
          <cell r="D458" t="str">
            <v>1사업부 1팀</v>
          </cell>
          <cell r="E458" t="str">
            <v>주임</v>
          </cell>
          <cell r="F458">
            <v>1234</v>
          </cell>
          <cell r="G458" t="str">
            <v xml:space="preserve">  99-07-01</v>
          </cell>
          <cell r="H458" t="str">
            <v>Y</v>
          </cell>
        </row>
        <row r="459">
          <cell r="A459" t="str">
            <v>차인홍</v>
          </cell>
          <cell r="B459" t="str">
            <v>Rx</v>
          </cell>
          <cell r="C459" t="str">
            <v>Finance</v>
          </cell>
          <cell r="D459" t="str">
            <v>Procurement</v>
          </cell>
          <cell r="E459" t="str">
            <v>차장</v>
          </cell>
          <cell r="F459">
            <v>1040</v>
          </cell>
          <cell r="G459" t="str">
            <v xml:space="preserve">  89-08-20</v>
          </cell>
          <cell r="H459" t="str">
            <v>Y</v>
          </cell>
        </row>
        <row r="460">
          <cell r="A460" t="str">
            <v>채광수</v>
          </cell>
          <cell r="B460" t="str">
            <v>Rx</v>
          </cell>
          <cell r="C460" t="str">
            <v>Marketing</v>
          </cell>
          <cell r="D460" t="str">
            <v>CV</v>
          </cell>
          <cell r="E460" t="str">
            <v>대리</v>
          </cell>
          <cell r="F460">
            <v>1424</v>
          </cell>
          <cell r="G460">
            <v>37595</v>
          </cell>
          <cell r="H460" t="str">
            <v>Y</v>
          </cell>
        </row>
        <row r="461">
          <cell r="A461" t="str">
            <v>최규덕</v>
          </cell>
          <cell r="B461" t="str">
            <v>Rx</v>
          </cell>
          <cell r="C461" t="str">
            <v>Hospital</v>
          </cell>
          <cell r="D461" t="str">
            <v>병원사업부 1팀</v>
          </cell>
          <cell r="E461" t="str">
            <v>차장</v>
          </cell>
          <cell r="F461">
            <v>1034</v>
          </cell>
          <cell r="G461" t="str">
            <v xml:space="preserve">  89-03-27</v>
          </cell>
          <cell r="H461" t="str">
            <v>Y</v>
          </cell>
        </row>
        <row r="462">
          <cell r="A462" t="str">
            <v>최규룡</v>
          </cell>
          <cell r="B462" t="str">
            <v>Rx</v>
          </cell>
          <cell r="C462" t="str">
            <v>Clinic</v>
          </cell>
          <cell r="D462" t="str">
            <v>인천팀</v>
          </cell>
          <cell r="E462" t="str">
            <v>과장</v>
          </cell>
          <cell r="F462">
            <v>1497</v>
          </cell>
          <cell r="G462">
            <v>37736</v>
          </cell>
          <cell r="H462" t="str">
            <v>Y</v>
          </cell>
        </row>
        <row r="463">
          <cell r="A463" t="str">
            <v>최금선</v>
          </cell>
          <cell r="B463" t="str">
            <v>GMS</v>
          </cell>
          <cell r="C463" t="str">
            <v>생산부(직접)</v>
          </cell>
          <cell r="D463" t="str">
            <v>Packaging</v>
          </cell>
          <cell r="E463" t="str">
            <v>사원</v>
          </cell>
          <cell r="F463" t="str">
            <v>5018</v>
          </cell>
          <cell r="G463" t="str">
            <v xml:space="preserve">  90-04-16</v>
          </cell>
          <cell r="H463" t="str">
            <v>Y</v>
          </cell>
        </row>
        <row r="464">
          <cell r="A464" t="str">
            <v>최동묵</v>
          </cell>
          <cell r="B464" t="str">
            <v>Rx</v>
          </cell>
          <cell r="C464" t="str">
            <v>Urology</v>
          </cell>
          <cell r="D464" t="str">
            <v>Urology 1팀</v>
          </cell>
          <cell r="E464" t="str">
            <v>주임</v>
          </cell>
          <cell r="F464">
            <v>1528</v>
          </cell>
          <cell r="G464">
            <v>37803</v>
          </cell>
          <cell r="H464" t="str">
            <v>N</v>
          </cell>
        </row>
        <row r="465">
          <cell r="A465" t="str">
            <v>최미나</v>
          </cell>
          <cell r="B465" t="str">
            <v>Rx</v>
          </cell>
          <cell r="C465" t="str">
            <v>Medical</v>
          </cell>
          <cell r="D465" t="str">
            <v>MMC</v>
          </cell>
          <cell r="E465" t="str">
            <v>대리</v>
          </cell>
          <cell r="F465">
            <v>1197</v>
          </cell>
          <cell r="G465" t="str">
            <v xml:space="preserve">  97-04-24</v>
          </cell>
          <cell r="H465" t="str">
            <v>Y</v>
          </cell>
        </row>
        <row r="466">
          <cell r="A466" t="str">
            <v>최민경</v>
          </cell>
          <cell r="B466" t="str">
            <v>GMS</v>
          </cell>
          <cell r="C466" t="str">
            <v>관리부</v>
          </cell>
          <cell r="D466" t="str">
            <v>Procurement &amp; GA</v>
          </cell>
          <cell r="E466" t="str">
            <v>사원</v>
          </cell>
          <cell r="F466" t="str">
            <v>5062</v>
          </cell>
          <cell r="G466" t="str">
            <v xml:space="preserve">  97-12-29</v>
          </cell>
          <cell r="H466" t="str">
            <v>Y</v>
          </cell>
        </row>
        <row r="467">
          <cell r="A467" t="str">
            <v>최민정</v>
          </cell>
          <cell r="B467" t="str">
            <v>Rx</v>
          </cell>
          <cell r="C467" t="str">
            <v>Finance</v>
          </cell>
          <cell r="D467" t="str">
            <v xml:space="preserve">Planning </v>
          </cell>
          <cell r="E467" t="str">
            <v>주임</v>
          </cell>
          <cell r="F467">
            <v>1407</v>
          </cell>
          <cell r="G467">
            <v>37473</v>
          </cell>
          <cell r="H467" t="str">
            <v>Y</v>
          </cell>
        </row>
        <row r="468">
          <cell r="A468" t="str">
            <v>최석재</v>
          </cell>
          <cell r="B468" t="str">
            <v>GMS</v>
          </cell>
          <cell r="C468" t="str">
            <v>품질보증부</v>
          </cell>
          <cell r="D468" t="str">
            <v>QC</v>
          </cell>
          <cell r="E468" t="str">
            <v>과장</v>
          </cell>
          <cell r="F468" t="str">
            <v>5044</v>
          </cell>
          <cell r="G468" t="str">
            <v xml:space="preserve">  92-11-02</v>
          </cell>
          <cell r="H468" t="str">
            <v>Y</v>
          </cell>
        </row>
        <row r="469">
          <cell r="A469" t="str">
            <v>최연실</v>
          </cell>
          <cell r="B469" t="str">
            <v>GMS</v>
          </cell>
          <cell r="C469" t="str">
            <v>생산부(직접)</v>
          </cell>
          <cell r="D469" t="str">
            <v>Packaging</v>
          </cell>
          <cell r="E469" t="str">
            <v>사원</v>
          </cell>
          <cell r="F469" t="str">
            <v>5058</v>
          </cell>
          <cell r="G469" t="str">
            <v xml:space="preserve">  96-04-15</v>
          </cell>
          <cell r="H469" t="str">
            <v>Y</v>
          </cell>
        </row>
        <row r="470">
          <cell r="A470" t="str">
            <v>최원석</v>
          </cell>
          <cell r="B470" t="str">
            <v>Rx</v>
          </cell>
          <cell r="C470" t="str">
            <v>General Hospital</v>
          </cell>
          <cell r="D470" t="str">
            <v>2사업부 2팀</v>
          </cell>
          <cell r="E470" t="str">
            <v>차장</v>
          </cell>
          <cell r="F470">
            <v>1076</v>
          </cell>
          <cell r="G470" t="str">
            <v xml:space="preserve">  91-09-09</v>
          </cell>
          <cell r="H470" t="str">
            <v>Y</v>
          </cell>
        </row>
        <row r="471">
          <cell r="A471" t="str">
            <v>최인주</v>
          </cell>
          <cell r="B471" t="str">
            <v>Rx</v>
          </cell>
          <cell r="C471" t="str">
            <v>Vaccine</v>
          </cell>
          <cell r="D471" t="str">
            <v>Vaccine 1팀</v>
          </cell>
          <cell r="E471" t="str">
            <v>사원</v>
          </cell>
          <cell r="F471">
            <v>1478</v>
          </cell>
          <cell r="G471">
            <v>37628</v>
          </cell>
          <cell r="H471" t="str">
            <v>Y</v>
          </cell>
        </row>
        <row r="472">
          <cell r="A472" t="str">
            <v>최지원</v>
          </cell>
          <cell r="B472" t="str">
            <v>Rx</v>
          </cell>
          <cell r="C472" t="str">
            <v>PR</v>
          </cell>
          <cell r="D472" t="str">
            <v>PR</v>
          </cell>
          <cell r="E472" t="str">
            <v>주임</v>
          </cell>
          <cell r="F472">
            <v>1495</v>
          </cell>
          <cell r="G472">
            <v>37732</v>
          </cell>
          <cell r="H472" t="str">
            <v>Y</v>
          </cell>
        </row>
        <row r="473">
          <cell r="A473" t="str">
            <v>최진영</v>
          </cell>
          <cell r="B473" t="str">
            <v>Rx</v>
          </cell>
          <cell r="C473" t="str">
            <v xml:space="preserve">Commercial Efficiency </v>
          </cell>
          <cell r="D473" t="str">
            <v>Commercial Efficiency</v>
          </cell>
          <cell r="E473" t="str">
            <v>Temp</v>
          </cell>
          <cell r="F473">
            <v>9014</v>
          </cell>
          <cell r="G473">
            <v>37377</v>
          </cell>
          <cell r="H473" t="str">
            <v>N</v>
          </cell>
        </row>
        <row r="474">
          <cell r="A474" t="str">
            <v>최진원</v>
          </cell>
          <cell r="B474" t="str">
            <v>Rx</v>
          </cell>
          <cell r="C474" t="str">
            <v>Clinic</v>
          </cell>
          <cell r="D474" t="str">
            <v>인천팀</v>
          </cell>
          <cell r="E474" t="str">
            <v>주임</v>
          </cell>
          <cell r="F474">
            <v>1529</v>
          </cell>
          <cell r="G474">
            <v>37803</v>
          </cell>
          <cell r="H474" t="str">
            <v>N</v>
          </cell>
        </row>
        <row r="475">
          <cell r="A475" t="str">
            <v>최진희</v>
          </cell>
          <cell r="B475" t="str">
            <v>Rx</v>
          </cell>
          <cell r="C475" t="str">
            <v>Sales Training</v>
          </cell>
          <cell r="D475" t="str">
            <v>Sales Training</v>
          </cell>
          <cell r="E475" t="str">
            <v>주임</v>
          </cell>
          <cell r="F475">
            <v>1256</v>
          </cell>
          <cell r="G475" t="str">
            <v xml:space="preserve">  99-12-01</v>
          </cell>
          <cell r="H475" t="str">
            <v>Y</v>
          </cell>
        </row>
        <row r="476">
          <cell r="A476" t="str">
            <v>최진희A</v>
          </cell>
          <cell r="B476" t="str">
            <v>Rx</v>
          </cell>
          <cell r="C476" t="str">
            <v>Vaccine</v>
          </cell>
          <cell r="D476" t="str">
            <v>Vaccine 1팀</v>
          </cell>
          <cell r="E476" t="str">
            <v>사원</v>
          </cell>
          <cell r="F476">
            <v>1479</v>
          </cell>
          <cell r="G476">
            <v>37628</v>
          </cell>
          <cell r="H476" t="str">
            <v>Y</v>
          </cell>
        </row>
        <row r="477">
          <cell r="A477" t="str">
            <v>최천지</v>
          </cell>
          <cell r="B477" t="str">
            <v>Rx</v>
          </cell>
          <cell r="C477" t="str">
            <v xml:space="preserve">Commercial Efficiency </v>
          </cell>
          <cell r="D477" t="str">
            <v>Commercial Efficiency</v>
          </cell>
          <cell r="E477" t="str">
            <v>사원</v>
          </cell>
          <cell r="F477">
            <v>1409</v>
          </cell>
          <cell r="G477">
            <v>37501</v>
          </cell>
          <cell r="H477" t="str">
            <v>Y</v>
          </cell>
        </row>
        <row r="478">
          <cell r="A478" t="str">
            <v>최철화</v>
          </cell>
          <cell r="B478" t="str">
            <v>Rx</v>
          </cell>
          <cell r="C478" t="str">
            <v>Urology</v>
          </cell>
          <cell r="D478" t="str">
            <v>Urology 2팀</v>
          </cell>
          <cell r="E478" t="str">
            <v>사원</v>
          </cell>
          <cell r="F478">
            <v>1530</v>
          </cell>
          <cell r="G478">
            <v>37803</v>
          </cell>
          <cell r="H478" t="str">
            <v>N</v>
          </cell>
        </row>
        <row r="479">
          <cell r="A479" t="str">
            <v>최태수</v>
          </cell>
          <cell r="B479" t="str">
            <v>Rx</v>
          </cell>
          <cell r="C479" t="str">
            <v>General Hospital</v>
          </cell>
          <cell r="D479" t="str">
            <v>1사업부 1팀</v>
          </cell>
          <cell r="E479" t="str">
            <v>차장</v>
          </cell>
          <cell r="F479">
            <v>1090</v>
          </cell>
          <cell r="G479" t="str">
            <v xml:space="preserve">  92-02-10</v>
          </cell>
          <cell r="H479" t="str">
            <v>Y</v>
          </cell>
        </row>
        <row r="480">
          <cell r="A480" t="str">
            <v>최필승</v>
          </cell>
          <cell r="B480" t="str">
            <v>Rx</v>
          </cell>
          <cell r="C480" t="str">
            <v>Urology</v>
          </cell>
          <cell r="D480" t="str">
            <v>Urology 1팀</v>
          </cell>
          <cell r="E480" t="str">
            <v>대리</v>
          </cell>
          <cell r="F480">
            <v>1531</v>
          </cell>
          <cell r="G480">
            <v>37803</v>
          </cell>
          <cell r="H480" t="str">
            <v>N</v>
          </cell>
        </row>
        <row r="481">
          <cell r="A481" t="str">
            <v>최희승</v>
          </cell>
          <cell r="B481" t="str">
            <v>Rx</v>
          </cell>
          <cell r="C481" t="str">
            <v>Clinic</v>
          </cell>
          <cell r="D481" t="str">
            <v>서울1팀</v>
          </cell>
          <cell r="E481" t="str">
            <v>사원</v>
          </cell>
          <cell r="F481">
            <v>1316</v>
          </cell>
          <cell r="G481">
            <v>36948</v>
          </cell>
          <cell r="H481" t="str">
            <v>Y</v>
          </cell>
        </row>
        <row r="482">
          <cell r="A482" t="str">
            <v>최희영</v>
          </cell>
          <cell r="B482" t="str">
            <v>Rx</v>
          </cell>
          <cell r="C482" t="str">
            <v>Clinic</v>
          </cell>
          <cell r="D482" t="str">
            <v>서울1팀</v>
          </cell>
          <cell r="E482" t="str">
            <v>사원</v>
          </cell>
          <cell r="F482">
            <v>1483</v>
          </cell>
          <cell r="G482">
            <v>37657</v>
          </cell>
          <cell r="H482" t="str">
            <v>Y</v>
          </cell>
        </row>
        <row r="483">
          <cell r="A483" t="str">
            <v>최희정</v>
          </cell>
          <cell r="B483" t="str">
            <v>Rx</v>
          </cell>
          <cell r="C483" t="str">
            <v>CNS</v>
          </cell>
          <cell r="D483" t="str">
            <v>CNS 1팀</v>
          </cell>
          <cell r="E483" t="str">
            <v>주임</v>
          </cell>
          <cell r="F483">
            <v>1420</v>
          </cell>
          <cell r="G483">
            <v>37578</v>
          </cell>
          <cell r="H483" t="str">
            <v>Y</v>
          </cell>
        </row>
        <row r="484">
          <cell r="A484" t="str">
            <v>표우학</v>
          </cell>
          <cell r="B484" t="str">
            <v>Rx</v>
          </cell>
          <cell r="C484" t="str">
            <v>Sales Training</v>
          </cell>
          <cell r="D484" t="str">
            <v>Sales Training</v>
          </cell>
          <cell r="E484" t="str">
            <v>부장</v>
          </cell>
          <cell r="F484">
            <v>1231</v>
          </cell>
          <cell r="G484" t="str">
            <v xml:space="preserve">  99-06-01</v>
          </cell>
          <cell r="H484" t="str">
            <v>Y</v>
          </cell>
        </row>
        <row r="485">
          <cell r="A485" t="str">
            <v>하태경</v>
          </cell>
          <cell r="B485" t="str">
            <v>Rx</v>
          </cell>
          <cell r="C485" t="str">
            <v>Clinic</v>
          </cell>
          <cell r="D485" t="str">
            <v>부산팀</v>
          </cell>
          <cell r="E485" t="str">
            <v>사원</v>
          </cell>
          <cell r="F485">
            <v>1403</v>
          </cell>
          <cell r="G485">
            <v>37424</v>
          </cell>
          <cell r="H485" t="str">
            <v>Y</v>
          </cell>
        </row>
        <row r="486">
          <cell r="A486" t="str">
            <v>한성우</v>
          </cell>
          <cell r="B486" t="str">
            <v>Rx</v>
          </cell>
          <cell r="C486" t="str">
            <v>CNS</v>
          </cell>
          <cell r="D486" t="str">
            <v>CNS 1팀</v>
          </cell>
          <cell r="E486" t="str">
            <v>대리</v>
          </cell>
          <cell r="F486">
            <v>1200</v>
          </cell>
          <cell r="G486" t="str">
            <v xml:space="preserve">  97-05-06</v>
          </cell>
          <cell r="H486" t="str">
            <v>Y</v>
          </cell>
        </row>
        <row r="487">
          <cell r="A487" t="str">
            <v>한수정</v>
          </cell>
          <cell r="B487" t="str">
            <v>Rx</v>
          </cell>
          <cell r="C487" t="str">
            <v>CNS</v>
          </cell>
          <cell r="D487" t="str">
            <v>CNS 1팀</v>
          </cell>
          <cell r="E487" t="str">
            <v>사원</v>
          </cell>
          <cell r="F487">
            <v>1480</v>
          </cell>
          <cell r="G487">
            <v>37628</v>
          </cell>
          <cell r="H487" t="str">
            <v>Y</v>
          </cell>
        </row>
        <row r="488">
          <cell r="A488" t="str">
            <v>한윤희</v>
          </cell>
          <cell r="B488" t="str">
            <v>Rx</v>
          </cell>
          <cell r="C488" t="str">
            <v>Finance</v>
          </cell>
          <cell r="D488" t="str">
            <v>Supply Chain Op.</v>
          </cell>
          <cell r="E488" t="str">
            <v>사원</v>
          </cell>
          <cell r="F488">
            <v>1492</v>
          </cell>
          <cell r="G488">
            <v>37697</v>
          </cell>
          <cell r="H488" t="str">
            <v>Y</v>
          </cell>
        </row>
        <row r="489">
          <cell r="A489" t="str">
            <v>한은택</v>
          </cell>
          <cell r="B489" t="str">
            <v>GMS</v>
          </cell>
          <cell r="C489" t="str">
            <v>생산부(간접)</v>
          </cell>
          <cell r="D489" t="str">
            <v>Manufacturing</v>
          </cell>
          <cell r="E489" t="str">
            <v>부장</v>
          </cell>
          <cell r="F489" t="str">
            <v>5004</v>
          </cell>
          <cell r="G489" t="str">
            <v xml:space="preserve">  86-04-01</v>
          </cell>
          <cell r="H489" t="str">
            <v>Y</v>
          </cell>
        </row>
        <row r="490">
          <cell r="A490" t="str">
            <v>한재훈</v>
          </cell>
          <cell r="B490" t="str">
            <v>Rx</v>
          </cell>
          <cell r="C490" t="str">
            <v>Clinic</v>
          </cell>
          <cell r="D490" t="str">
            <v>대구팀</v>
          </cell>
          <cell r="E490" t="str">
            <v>사원</v>
          </cell>
          <cell r="F490">
            <v>1358</v>
          </cell>
          <cell r="G490">
            <v>37011</v>
          </cell>
          <cell r="H490" t="str">
            <v>Y</v>
          </cell>
        </row>
        <row r="491">
          <cell r="A491" t="str">
            <v>한호영</v>
          </cell>
          <cell r="B491" t="str">
            <v>Rx</v>
          </cell>
          <cell r="C491" t="str">
            <v>Urology</v>
          </cell>
          <cell r="D491" t="str">
            <v>Urology 1팀</v>
          </cell>
          <cell r="E491" t="str">
            <v>주임</v>
          </cell>
          <cell r="F491">
            <v>1504</v>
          </cell>
          <cell r="G491">
            <v>37774</v>
          </cell>
          <cell r="H491" t="str">
            <v>Y</v>
          </cell>
        </row>
        <row r="492">
          <cell r="A492" t="str">
            <v>허상욱</v>
          </cell>
          <cell r="B492" t="str">
            <v>Rx</v>
          </cell>
          <cell r="C492" t="str">
            <v>Clinic</v>
          </cell>
          <cell r="D492" t="str">
            <v>대전팀</v>
          </cell>
          <cell r="E492" t="str">
            <v>차장</v>
          </cell>
          <cell r="F492">
            <v>1032</v>
          </cell>
          <cell r="G492" t="str">
            <v xml:space="preserve">  89-03-27</v>
          </cell>
          <cell r="H492" t="str">
            <v>Y</v>
          </cell>
        </row>
        <row r="493">
          <cell r="A493" t="str">
            <v>허일</v>
          </cell>
          <cell r="B493" t="str">
            <v>Rx</v>
          </cell>
          <cell r="C493" t="str">
            <v>General Hospital</v>
          </cell>
          <cell r="D493" t="str">
            <v>1사업부 2팀</v>
          </cell>
          <cell r="E493" t="str">
            <v>대리</v>
          </cell>
          <cell r="F493">
            <v>1220</v>
          </cell>
          <cell r="G493" t="str">
            <v xml:space="preserve">  98-07-01</v>
          </cell>
          <cell r="H493" t="str">
            <v>Y</v>
          </cell>
        </row>
        <row r="494">
          <cell r="A494" t="str">
            <v>허종서</v>
          </cell>
          <cell r="B494" t="str">
            <v>Rx</v>
          </cell>
          <cell r="C494" t="str">
            <v>Clinic</v>
          </cell>
          <cell r="D494" t="str">
            <v>부산팀</v>
          </cell>
          <cell r="E494" t="str">
            <v>사원</v>
          </cell>
          <cell r="F494">
            <v>1360</v>
          </cell>
          <cell r="G494">
            <v>37011</v>
          </cell>
          <cell r="H494" t="str">
            <v>Y</v>
          </cell>
        </row>
        <row r="495">
          <cell r="A495" t="str">
            <v>허호석</v>
          </cell>
          <cell r="B495" t="str">
            <v>Rx</v>
          </cell>
          <cell r="C495" t="str">
            <v>Clinic</v>
          </cell>
          <cell r="D495" t="str">
            <v>경기팀</v>
          </cell>
          <cell r="E495" t="str">
            <v>사원</v>
          </cell>
          <cell r="F495">
            <v>1328</v>
          </cell>
          <cell r="G495">
            <v>36948</v>
          </cell>
          <cell r="H495" t="str">
            <v>Y</v>
          </cell>
        </row>
        <row r="496">
          <cell r="A496" t="str">
            <v>현정석</v>
          </cell>
          <cell r="B496" t="str">
            <v>Rx</v>
          </cell>
          <cell r="C496" t="str">
            <v>CNS</v>
          </cell>
          <cell r="D496" t="str">
            <v>CNS 1팀</v>
          </cell>
          <cell r="E496" t="str">
            <v>주임</v>
          </cell>
          <cell r="F496">
            <v>1267</v>
          </cell>
          <cell r="G496" t="str">
            <v xml:space="preserve">  00-01-10</v>
          </cell>
          <cell r="H496" t="str">
            <v>Y</v>
          </cell>
        </row>
        <row r="497">
          <cell r="A497" t="str">
            <v>형성길</v>
          </cell>
          <cell r="B497" t="str">
            <v>Rx</v>
          </cell>
          <cell r="C497" t="str">
            <v>GI/Hepato</v>
          </cell>
          <cell r="D497" t="str">
            <v>GI 3팀</v>
          </cell>
          <cell r="E497" t="str">
            <v>차장</v>
          </cell>
          <cell r="F497">
            <v>1104</v>
          </cell>
          <cell r="G497" t="str">
            <v xml:space="preserve">  92-08-10</v>
          </cell>
          <cell r="H497" t="str">
            <v>Y</v>
          </cell>
        </row>
        <row r="498">
          <cell r="A498" t="str">
            <v>홍말순</v>
          </cell>
          <cell r="B498" t="str">
            <v>Rx</v>
          </cell>
          <cell r="C498" t="str">
            <v xml:space="preserve">Commercial Efficiency </v>
          </cell>
          <cell r="D498" t="str">
            <v>Commercial Efficiency</v>
          </cell>
          <cell r="E498" t="str">
            <v>사원</v>
          </cell>
          <cell r="F498">
            <v>1161</v>
          </cell>
          <cell r="G498" t="str">
            <v xml:space="preserve">  95-01-23</v>
          </cell>
          <cell r="H498" t="str">
            <v>Y</v>
          </cell>
        </row>
        <row r="499">
          <cell r="A499" t="str">
            <v>홍승찬</v>
          </cell>
          <cell r="B499" t="str">
            <v>Rx</v>
          </cell>
          <cell r="C499" t="str">
            <v>Vaccine</v>
          </cell>
          <cell r="D499" t="str">
            <v>Vaccine 1팀</v>
          </cell>
          <cell r="E499" t="str">
            <v>주임</v>
          </cell>
          <cell r="F499">
            <v>1349</v>
          </cell>
          <cell r="G499">
            <v>37011</v>
          </cell>
          <cell r="H499" t="str">
            <v>Y</v>
          </cell>
        </row>
        <row r="500">
          <cell r="A500" t="str">
            <v>홍준석</v>
          </cell>
          <cell r="B500" t="str">
            <v>Rx</v>
          </cell>
          <cell r="C500" t="str">
            <v>Clinic</v>
          </cell>
          <cell r="D500" t="str">
            <v>서울2팀</v>
          </cell>
          <cell r="E500" t="str">
            <v>주임</v>
          </cell>
          <cell r="F500">
            <v>1318</v>
          </cell>
          <cell r="G500">
            <v>36948</v>
          </cell>
          <cell r="H500" t="str">
            <v>Y</v>
          </cell>
        </row>
        <row r="501">
          <cell r="A501" t="str">
            <v>홍진영</v>
          </cell>
          <cell r="B501" t="str">
            <v>Rx</v>
          </cell>
          <cell r="C501" t="str">
            <v xml:space="preserve">Commercial Efficiency </v>
          </cell>
          <cell r="D501" t="str">
            <v>Commercial Efficiency</v>
          </cell>
          <cell r="E501" t="str">
            <v>주임</v>
          </cell>
          <cell r="F501">
            <v>1121</v>
          </cell>
          <cell r="G501" t="str">
            <v xml:space="preserve">  93-01-04</v>
          </cell>
          <cell r="H501" t="str">
            <v>Y</v>
          </cell>
        </row>
        <row r="502">
          <cell r="A502" t="str">
            <v>황남득</v>
          </cell>
          <cell r="B502" t="str">
            <v>Rx</v>
          </cell>
          <cell r="C502" t="str">
            <v>GI/Hepato</v>
          </cell>
          <cell r="D502" t="str">
            <v>GI 1팀</v>
          </cell>
          <cell r="E502" t="str">
            <v>대리</v>
          </cell>
          <cell r="F502">
            <v>1265</v>
          </cell>
          <cell r="G502" t="str">
            <v xml:space="preserve">  00-01-10</v>
          </cell>
          <cell r="H502" t="str">
            <v>Y</v>
          </cell>
        </row>
        <row r="503">
          <cell r="A503" t="str">
            <v>황병원</v>
          </cell>
          <cell r="B503" t="str">
            <v>Rx</v>
          </cell>
          <cell r="C503" t="str">
            <v>General Hospital</v>
          </cell>
          <cell r="D503" t="str">
            <v>1사업부 2팀</v>
          </cell>
          <cell r="E503" t="str">
            <v>차장</v>
          </cell>
          <cell r="F503">
            <v>1198</v>
          </cell>
          <cell r="G503" t="str">
            <v xml:space="preserve">  97-05-06</v>
          </cell>
          <cell r="H503" t="str">
            <v>Y</v>
          </cell>
        </row>
        <row r="504">
          <cell r="A504" t="str">
            <v>황석권</v>
          </cell>
          <cell r="B504" t="str">
            <v>GMS</v>
          </cell>
          <cell r="C504" t="str">
            <v>관리부</v>
          </cell>
          <cell r="D504" t="str">
            <v>Finance G</v>
          </cell>
          <cell r="E504" t="str">
            <v>사원</v>
          </cell>
          <cell r="F504" t="str">
            <v>5074</v>
          </cell>
          <cell r="G504" t="str">
            <v xml:space="preserve">  01-11-05</v>
          </cell>
          <cell r="H504" t="str">
            <v>Y</v>
          </cell>
        </row>
        <row r="505">
          <cell r="A505" t="str">
            <v>황양구</v>
          </cell>
          <cell r="B505" t="str">
            <v>GMS</v>
          </cell>
          <cell r="C505" t="str">
            <v>품질보증부</v>
          </cell>
          <cell r="D505" t="str">
            <v>Laboratory</v>
          </cell>
          <cell r="E505" t="str">
            <v>과장</v>
          </cell>
          <cell r="F505" t="str">
            <v>5027</v>
          </cell>
          <cell r="G505" t="str">
            <v xml:space="preserve">  91-10-01</v>
          </cell>
          <cell r="H505" t="str">
            <v>Y</v>
          </cell>
        </row>
        <row r="506">
          <cell r="A506" t="str">
            <v>황은석</v>
          </cell>
          <cell r="B506" t="str">
            <v>Rx</v>
          </cell>
          <cell r="C506" t="str">
            <v>Vaccine</v>
          </cell>
          <cell r="D506" t="str">
            <v>Vaccine 1팀</v>
          </cell>
          <cell r="E506" t="str">
            <v>사원</v>
          </cell>
          <cell r="F506">
            <v>1355</v>
          </cell>
          <cell r="G506">
            <v>37011</v>
          </cell>
          <cell r="H506" t="str">
            <v>Y</v>
          </cell>
        </row>
        <row r="507">
          <cell r="A507" t="str">
            <v>황준식</v>
          </cell>
          <cell r="B507" t="str">
            <v>Rx</v>
          </cell>
          <cell r="C507" t="str">
            <v>General Hospital</v>
          </cell>
          <cell r="D507" t="str">
            <v>2사업부 1팀</v>
          </cell>
          <cell r="E507" t="str">
            <v>주임</v>
          </cell>
          <cell r="F507">
            <v>1252</v>
          </cell>
          <cell r="G507" t="str">
            <v xml:space="preserve">  99-12-01</v>
          </cell>
          <cell r="H507" t="str">
            <v>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brary Procedures"/>
      <sheetName val="Planning meeting"/>
    </sheetNames>
    <sheetDataSet>
      <sheetData sheetId="0">
        <row r="113">
          <cell r="L113" t="b">
            <v>0</v>
          </cell>
        </row>
      </sheetData>
      <sheetData sheetId="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brary Procedures"/>
      <sheetName val="Lead schedule"/>
      <sheetName val="FE - Revaluation"/>
      <sheetName val="HSBC rate"/>
    </sheetNames>
    <sheetDataSet>
      <sheetData sheetId="0">
        <row r="8">
          <cell r="K8" t="b">
            <v>1</v>
          </cell>
        </row>
        <row r="9">
          <cell r="K9" t="b">
            <v>0</v>
          </cell>
        </row>
        <row r="10">
          <cell r="K10" t="b">
            <v>0</v>
          </cell>
        </row>
        <row r="11">
          <cell r="K11" t="b">
            <v>0</v>
          </cell>
        </row>
      </sheetData>
      <sheetData sheetId="1">
        <row r="46">
          <cell r="C46">
            <v>-692671457</v>
          </cell>
        </row>
      </sheetData>
      <sheetData sheetId="2"/>
      <sheetData sheetId="3"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brary Procedures"/>
      <sheetName val="Payroll costs"/>
      <sheetName val="Recalculation"/>
      <sheetName val="Reasonableness-SI,HI,UI"/>
      <sheetName val=" Test payment "/>
      <sheetName val="Test Joiner Leaver"/>
      <sheetName val="Meal allowance testing"/>
    </sheetNames>
    <sheetDataSet>
      <sheetData sheetId="0">
        <row r="9">
          <cell r="K9" t="b">
            <v>1</v>
          </cell>
        </row>
        <row r="20">
          <cell r="K20" t="b">
            <v>1</v>
          </cell>
        </row>
        <row r="21">
          <cell r="K21" t="b">
            <v>0</v>
          </cell>
        </row>
        <row r="22">
          <cell r="K22" t="b">
            <v>0</v>
          </cell>
        </row>
        <row r="32">
          <cell r="K32" t="b">
            <v>1</v>
          </cell>
        </row>
        <row r="33">
          <cell r="K33" t="b">
            <v>0</v>
          </cell>
        </row>
      </sheetData>
      <sheetData sheetId="1"/>
      <sheetData sheetId="2"/>
      <sheetData sheetId="3"/>
      <sheetData sheetId="4"/>
      <sheetData sheetId="5"/>
      <sheetData sheetId="6"/>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sheetName val="Variable"/>
      <sheetName val="Fixed NE EUR"/>
      <sheetName val="Variable NE EUR"/>
      <sheetName val="Fixed EUR"/>
      <sheetName val="Variable EUR"/>
      <sheetName val="Input f"/>
      <sheetName val="Input v"/>
      <sheetName val="Sheet1 (2)"/>
    </sheetNames>
    <sheetDataSet>
      <sheetData sheetId="0" refreshError="1"/>
      <sheetData sheetId="1" refreshError="1"/>
      <sheetData sheetId="2" refreshError="1"/>
      <sheetData sheetId="3" refreshError="1"/>
      <sheetData sheetId="4" refreshError="1"/>
      <sheetData sheetId="5" refreshError="1"/>
      <sheetData sheetId="6" refreshError="1">
        <row r="1337">
          <cell r="G1337" t="str">
            <v xml:space="preserve">Northern EuropeAbtei - OtherActual </v>
          </cell>
          <cell r="H1337">
            <v>0</v>
          </cell>
          <cell r="I1337">
            <v>0</v>
          </cell>
          <cell r="J1337">
            <v>0</v>
          </cell>
          <cell r="K1337">
            <v>0</v>
          </cell>
          <cell r="L1337">
            <v>0</v>
          </cell>
          <cell r="M1337">
            <v>0</v>
          </cell>
          <cell r="N1337">
            <v>0</v>
          </cell>
          <cell r="O1337">
            <v>0</v>
          </cell>
          <cell r="P1337">
            <v>0</v>
          </cell>
          <cell r="Q1337">
            <v>0</v>
          </cell>
          <cell r="R1337">
            <v>0</v>
          </cell>
          <cell r="S1337">
            <v>0</v>
          </cell>
        </row>
        <row r="1338">
          <cell r="G1338" t="str">
            <v>Northern EuropeAbtei - OtherForecast</v>
          </cell>
          <cell r="H1338">
            <v>0</v>
          </cell>
          <cell r="I1338">
            <v>0</v>
          </cell>
          <cell r="J1338">
            <v>0</v>
          </cell>
          <cell r="K1338">
            <v>0</v>
          </cell>
          <cell r="L1338">
            <v>0</v>
          </cell>
          <cell r="M1338">
            <v>0</v>
          </cell>
          <cell r="N1338">
            <v>0</v>
          </cell>
          <cell r="O1338">
            <v>0</v>
          </cell>
          <cell r="P1338">
            <v>0</v>
          </cell>
          <cell r="Q1338">
            <v>0</v>
          </cell>
          <cell r="R1338">
            <v>0</v>
          </cell>
          <cell r="S1338">
            <v>0</v>
          </cell>
        </row>
        <row r="1339">
          <cell r="G1339" t="str">
            <v>Northern EuropeAbtei - OtherPlan</v>
          </cell>
          <cell r="H1339">
            <v>0</v>
          </cell>
          <cell r="I1339">
            <v>0</v>
          </cell>
          <cell r="J1339">
            <v>0</v>
          </cell>
          <cell r="K1339">
            <v>0</v>
          </cell>
          <cell r="L1339">
            <v>0</v>
          </cell>
          <cell r="M1339">
            <v>0</v>
          </cell>
          <cell r="N1339">
            <v>0</v>
          </cell>
          <cell r="O1339">
            <v>0</v>
          </cell>
          <cell r="P1339">
            <v>0</v>
          </cell>
          <cell r="Q1339">
            <v>0</v>
          </cell>
          <cell r="R1339">
            <v>0</v>
          </cell>
          <cell r="S1339">
            <v>0</v>
          </cell>
        </row>
        <row r="1340">
          <cell r="G1340" t="str">
            <v xml:space="preserve">Northern EuropeAnalgesicsActual </v>
          </cell>
          <cell r="H1340">
            <v>0</v>
          </cell>
          <cell r="I1340">
            <v>0</v>
          </cell>
          <cell r="J1340">
            <v>0</v>
          </cell>
          <cell r="K1340">
            <v>0</v>
          </cell>
          <cell r="L1340">
            <v>0</v>
          </cell>
          <cell r="M1340">
            <v>0</v>
          </cell>
          <cell r="N1340">
            <v>0</v>
          </cell>
          <cell r="O1340">
            <v>0</v>
          </cell>
          <cell r="P1340">
            <v>0</v>
          </cell>
          <cell r="Q1340">
            <v>0</v>
          </cell>
          <cell r="R1340">
            <v>0</v>
          </cell>
          <cell r="S1340">
            <v>0</v>
          </cell>
        </row>
        <row r="1341">
          <cell r="G1341" t="str">
            <v>Northern EuropeAnalgesicsForecast</v>
          </cell>
          <cell r="H1341">
            <v>0</v>
          </cell>
          <cell r="I1341">
            <v>0</v>
          </cell>
          <cell r="J1341">
            <v>0</v>
          </cell>
          <cell r="K1341">
            <v>0</v>
          </cell>
          <cell r="L1341">
            <v>0</v>
          </cell>
          <cell r="M1341">
            <v>0</v>
          </cell>
          <cell r="N1341">
            <v>0</v>
          </cell>
          <cell r="O1341">
            <v>0</v>
          </cell>
          <cell r="P1341">
            <v>0</v>
          </cell>
          <cell r="Q1341">
            <v>0</v>
          </cell>
          <cell r="R1341">
            <v>0</v>
          </cell>
          <cell r="S1341">
            <v>0</v>
          </cell>
        </row>
        <row r="1342">
          <cell r="G1342" t="str">
            <v>Northern EuropeAnalgesicsPlan</v>
          </cell>
          <cell r="H1342">
            <v>0</v>
          </cell>
          <cell r="I1342">
            <v>0</v>
          </cell>
          <cell r="J1342">
            <v>0</v>
          </cell>
          <cell r="K1342">
            <v>0</v>
          </cell>
          <cell r="L1342">
            <v>0</v>
          </cell>
          <cell r="M1342">
            <v>0</v>
          </cell>
          <cell r="N1342">
            <v>0</v>
          </cell>
          <cell r="O1342">
            <v>0</v>
          </cell>
          <cell r="P1342">
            <v>0</v>
          </cell>
          <cell r="Q1342">
            <v>0</v>
          </cell>
          <cell r="R1342">
            <v>0</v>
          </cell>
          <cell r="S1342">
            <v>0</v>
          </cell>
        </row>
        <row r="1343">
          <cell r="G1343" t="str">
            <v xml:space="preserve">Northern EuropeAquafresh Concept (inc OM3)Actual </v>
          </cell>
          <cell r="H1343">
            <v>0</v>
          </cell>
          <cell r="I1343">
            <v>0</v>
          </cell>
          <cell r="J1343">
            <v>0</v>
          </cell>
          <cell r="K1343">
            <v>0</v>
          </cell>
          <cell r="L1343">
            <v>0</v>
          </cell>
          <cell r="M1343">
            <v>0</v>
          </cell>
          <cell r="N1343">
            <v>0</v>
          </cell>
          <cell r="O1343">
            <v>0</v>
          </cell>
          <cell r="P1343">
            <v>0</v>
          </cell>
          <cell r="Q1343">
            <v>0</v>
          </cell>
          <cell r="R1343">
            <v>0</v>
          </cell>
          <cell r="S1343">
            <v>0</v>
          </cell>
        </row>
        <row r="1344">
          <cell r="G1344" t="str">
            <v>Northern EuropeAquafresh Concept (inc OM3)Forecast</v>
          </cell>
          <cell r="H1344">
            <v>0</v>
          </cell>
          <cell r="I1344">
            <v>0</v>
          </cell>
          <cell r="J1344">
            <v>0</v>
          </cell>
          <cell r="K1344">
            <v>0</v>
          </cell>
          <cell r="L1344">
            <v>0</v>
          </cell>
          <cell r="M1344">
            <v>0</v>
          </cell>
          <cell r="N1344">
            <v>0</v>
          </cell>
          <cell r="O1344">
            <v>0</v>
          </cell>
          <cell r="P1344">
            <v>0</v>
          </cell>
          <cell r="Q1344">
            <v>0</v>
          </cell>
          <cell r="R1344">
            <v>0</v>
          </cell>
          <cell r="S1344">
            <v>0</v>
          </cell>
        </row>
        <row r="1345">
          <cell r="G1345" t="str">
            <v>Northern EuropeAquafresh Concept (inc OM3)Plan</v>
          </cell>
          <cell r="H1345">
            <v>0</v>
          </cell>
          <cell r="I1345">
            <v>0</v>
          </cell>
          <cell r="J1345">
            <v>0</v>
          </cell>
          <cell r="K1345">
            <v>0</v>
          </cell>
          <cell r="L1345">
            <v>0</v>
          </cell>
          <cell r="M1345">
            <v>0</v>
          </cell>
          <cell r="N1345">
            <v>0</v>
          </cell>
          <cell r="O1345">
            <v>0</v>
          </cell>
          <cell r="P1345">
            <v>0</v>
          </cell>
          <cell r="Q1345">
            <v>0</v>
          </cell>
          <cell r="R1345">
            <v>0</v>
          </cell>
          <cell r="S1345">
            <v>0</v>
          </cell>
        </row>
        <row r="1346">
          <cell r="G1346" t="str">
            <v xml:space="preserve">Northern EuropeBeechams Max LozengesActual </v>
          </cell>
          <cell r="H1346">
            <v>0</v>
          </cell>
          <cell r="I1346">
            <v>0</v>
          </cell>
          <cell r="J1346">
            <v>0</v>
          </cell>
          <cell r="K1346">
            <v>0</v>
          </cell>
          <cell r="L1346">
            <v>0</v>
          </cell>
          <cell r="M1346">
            <v>0</v>
          </cell>
          <cell r="N1346">
            <v>0</v>
          </cell>
          <cell r="O1346">
            <v>0</v>
          </cell>
          <cell r="P1346">
            <v>0</v>
          </cell>
          <cell r="Q1346">
            <v>0</v>
          </cell>
          <cell r="R1346">
            <v>0</v>
          </cell>
          <cell r="S1346">
            <v>0</v>
          </cell>
        </row>
        <row r="1347">
          <cell r="G1347" t="str">
            <v>Northern EuropeBeechams Max LozengesForecast</v>
          </cell>
          <cell r="H1347">
            <v>0</v>
          </cell>
          <cell r="I1347">
            <v>0</v>
          </cell>
          <cell r="J1347">
            <v>0</v>
          </cell>
          <cell r="K1347">
            <v>0</v>
          </cell>
          <cell r="L1347">
            <v>0</v>
          </cell>
          <cell r="M1347">
            <v>0</v>
          </cell>
          <cell r="N1347">
            <v>0</v>
          </cell>
          <cell r="O1347">
            <v>0</v>
          </cell>
          <cell r="P1347">
            <v>0</v>
          </cell>
          <cell r="Q1347">
            <v>0</v>
          </cell>
          <cell r="R1347">
            <v>0</v>
          </cell>
          <cell r="S1347">
            <v>0</v>
          </cell>
        </row>
        <row r="1348">
          <cell r="G1348" t="str">
            <v>Northern EuropeBeechams Max LozengesPlan</v>
          </cell>
          <cell r="H1348">
            <v>0</v>
          </cell>
          <cell r="I1348">
            <v>0</v>
          </cell>
          <cell r="J1348">
            <v>0</v>
          </cell>
          <cell r="K1348">
            <v>0</v>
          </cell>
          <cell r="L1348">
            <v>0</v>
          </cell>
          <cell r="M1348">
            <v>0</v>
          </cell>
          <cell r="N1348">
            <v>0</v>
          </cell>
          <cell r="O1348">
            <v>0</v>
          </cell>
          <cell r="P1348">
            <v>0</v>
          </cell>
          <cell r="Q1348">
            <v>0</v>
          </cell>
          <cell r="R1348">
            <v>0</v>
          </cell>
          <cell r="S1348">
            <v>0</v>
          </cell>
        </row>
        <row r="1349">
          <cell r="G1349" t="str">
            <v xml:space="preserve">Northern EuropeBeechams Stick PackActual </v>
          </cell>
          <cell r="H1349">
            <v>0</v>
          </cell>
          <cell r="I1349">
            <v>0</v>
          </cell>
          <cell r="J1349">
            <v>0</v>
          </cell>
          <cell r="K1349">
            <v>0</v>
          </cell>
          <cell r="L1349">
            <v>0</v>
          </cell>
          <cell r="M1349">
            <v>0</v>
          </cell>
          <cell r="N1349">
            <v>0</v>
          </cell>
          <cell r="O1349">
            <v>0</v>
          </cell>
          <cell r="P1349">
            <v>0</v>
          </cell>
          <cell r="Q1349">
            <v>0</v>
          </cell>
          <cell r="R1349">
            <v>0</v>
          </cell>
          <cell r="S1349">
            <v>0</v>
          </cell>
        </row>
        <row r="1350">
          <cell r="G1350" t="str">
            <v>Northern EuropeBeechams Stick PackForecast</v>
          </cell>
          <cell r="H1350">
            <v>0</v>
          </cell>
          <cell r="I1350">
            <v>0</v>
          </cell>
          <cell r="J1350">
            <v>0</v>
          </cell>
          <cell r="K1350">
            <v>0</v>
          </cell>
          <cell r="L1350">
            <v>0</v>
          </cell>
          <cell r="M1350">
            <v>0</v>
          </cell>
          <cell r="N1350">
            <v>0</v>
          </cell>
          <cell r="O1350">
            <v>0</v>
          </cell>
          <cell r="P1350">
            <v>0</v>
          </cell>
          <cell r="Q1350">
            <v>0</v>
          </cell>
          <cell r="R1350">
            <v>0</v>
          </cell>
          <cell r="S1350">
            <v>0</v>
          </cell>
        </row>
        <row r="1351">
          <cell r="G1351" t="str">
            <v>Northern EuropeBeechams Stick PackPlan</v>
          </cell>
          <cell r="H1351">
            <v>0</v>
          </cell>
          <cell r="I1351">
            <v>0</v>
          </cell>
          <cell r="J1351">
            <v>0</v>
          </cell>
          <cell r="K1351">
            <v>0</v>
          </cell>
          <cell r="L1351">
            <v>0</v>
          </cell>
          <cell r="M1351">
            <v>0</v>
          </cell>
          <cell r="N1351">
            <v>0</v>
          </cell>
          <cell r="O1351">
            <v>0</v>
          </cell>
          <cell r="P1351">
            <v>0</v>
          </cell>
          <cell r="Q1351">
            <v>0</v>
          </cell>
          <cell r="R1351">
            <v>0</v>
          </cell>
          <cell r="S1351">
            <v>0</v>
          </cell>
        </row>
        <row r="1352">
          <cell r="G1352" t="str">
            <v xml:space="preserve">Northern EuropeBlack BeautyActual </v>
          </cell>
          <cell r="H1352">
            <v>3.1154549999999999</v>
          </cell>
          <cell r="I1352">
            <v>5.2822820000000004</v>
          </cell>
          <cell r="J1352">
            <v>7.0698240000000006</v>
          </cell>
          <cell r="K1352">
            <v>7.5526660000000003</v>
          </cell>
          <cell r="L1352">
            <v>8.334308</v>
          </cell>
          <cell r="M1352">
            <v>9.1159369999999988</v>
          </cell>
          <cell r="N1352">
            <v>9.1964070000000007</v>
          </cell>
          <cell r="O1352">
            <v>0</v>
          </cell>
          <cell r="P1352">
            <v>0</v>
          </cell>
          <cell r="Q1352">
            <v>0</v>
          </cell>
          <cell r="R1352">
            <v>0</v>
          </cell>
          <cell r="S1352">
            <v>0</v>
          </cell>
        </row>
        <row r="1353">
          <cell r="G1353" t="str">
            <v>Northern EuropeBlack BeautyForecast</v>
          </cell>
          <cell r="H1353">
            <v>3.1154549999999999</v>
          </cell>
          <cell r="I1353">
            <v>5.2822820000000004</v>
          </cell>
          <cell r="J1353">
            <v>7.0698240000000006</v>
          </cell>
          <cell r="K1353">
            <v>7.5526660000000003</v>
          </cell>
          <cell r="L1353">
            <v>8.334308</v>
          </cell>
          <cell r="M1353">
            <v>9.1159369999999988</v>
          </cell>
          <cell r="N1353">
            <v>9.1964070000000007</v>
          </cell>
          <cell r="O1353">
            <v>0</v>
          </cell>
          <cell r="P1353">
            <v>0</v>
          </cell>
          <cell r="Q1353">
            <v>0</v>
          </cell>
          <cell r="R1353">
            <v>0</v>
          </cell>
          <cell r="S1353">
            <v>0</v>
          </cell>
        </row>
        <row r="1354">
          <cell r="G1354" t="str">
            <v>Northern EuropeBlack BeautyPlan</v>
          </cell>
          <cell r="H1354">
            <v>0</v>
          </cell>
          <cell r="I1354">
            <v>0</v>
          </cell>
          <cell r="J1354">
            <v>0</v>
          </cell>
          <cell r="K1354">
            <v>0</v>
          </cell>
          <cell r="L1354">
            <v>0</v>
          </cell>
          <cell r="M1354">
            <v>0</v>
          </cell>
          <cell r="N1354">
            <v>0</v>
          </cell>
          <cell r="O1354">
            <v>0</v>
          </cell>
          <cell r="P1354">
            <v>0</v>
          </cell>
          <cell r="Q1354">
            <v>0</v>
          </cell>
          <cell r="R1354">
            <v>0</v>
          </cell>
          <cell r="S1354">
            <v>0</v>
          </cell>
        </row>
        <row r="1355">
          <cell r="G1355" t="str">
            <v xml:space="preserve">Northern EuropeBridge/ReminActual </v>
          </cell>
          <cell r="H1355">
            <v>0</v>
          </cell>
          <cell r="I1355">
            <v>0</v>
          </cell>
          <cell r="J1355">
            <v>0</v>
          </cell>
          <cell r="K1355">
            <v>0</v>
          </cell>
          <cell r="L1355">
            <v>0</v>
          </cell>
          <cell r="M1355">
            <v>0</v>
          </cell>
          <cell r="N1355">
            <v>0</v>
          </cell>
          <cell r="O1355">
            <v>0</v>
          </cell>
          <cell r="P1355">
            <v>0</v>
          </cell>
          <cell r="Q1355">
            <v>0</v>
          </cell>
          <cell r="R1355">
            <v>0</v>
          </cell>
          <cell r="S1355">
            <v>0</v>
          </cell>
        </row>
        <row r="1356">
          <cell r="G1356" t="str">
            <v>Northern EuropeBridge/ReminForecast</v>
          </cell>
          <cell r="H1356">
            <v>0</v>
          </cell>
          <cell r="I1356">
            <v>0</v>
          </cell>
          <cell r="J1356">
            <v>0</v>
          </cell>
          <cell r="K1356">
            <v>0</v>
          </cell>
          <cell r="L1356">
            <v>0</v>
          </cell>
          <cell r="M1356">
            <v>0</v>
          </cell>
          <cell r="N1356">
            <v>0</v>
          </cell>
          <cell r="O1356">
            <v>0</v>
          </cell>
          <cell r="P1356">
            <v>0</v>
          </cell>
          <cell r="Q1356">
            <v>0</v>
          </cell>
          <cell r="R1356">
            <v>0</v>
          </cell>
          <cell r="S1356">
            <v>0</v>
          </cell>
        </row>
        <row r="1357">
          <cell r="G1357" t="str">
            <v>Northern EuropeBridge/ReminPlan</v>
          </cell>
          <cell r="H1357">
            <v>0</v>
          </cell>
          <cell r="I1357">
            <v>0</v>
          </cell>
          <cell r="J1357">
            <v>0</v>
          </cell>
          <cell r="K1357">
            <v>0</v>
          </cell>
          <cell r="L1357">
            <v>0</v>
          </cell>
          <cell r="M1357">
            <v>0</v>
          </cell>
          <cell r="N1357">
            <v>18.75</v>
          </cell>
          <cell r="O1357">
            <v>37.5</v>
          </cell>
          <cell r="P1357">
            <v>183.55000000000013</v>
          </cell>
          <cell r="Q1357">
            <v>329.50000000000028</v>
          </cell>
          <cell r="R1357">
            <v>475.50000000000045</v>
          </cell>
          <cell r="S1357">
            <v>621.50000000000068</v>
          </cell>
        </row>
        <row r="1358">
          <cell r="G1358" t="str">
            <v xml:space="preserve">Northern EuropeCetebe DiabeticActual </v>
          </cell>
          <cell r="H1358">
            <v>0</v>
          </cell>
          <cell r="I1358">
            <v>0</v>
          </cell>
          <cell r="J1358">
            <v>0</v>
          </cell>
          <cell r="K1358">
            <v>0</v>
          </cell>
          <cell r="L1358">
            <v>0</v>
          </cell>
          <cell r="M1358">
            <v>0</v>
          </cell>
          <cell r="N1358">
            <v>0</v>
          </cell>
          <cell r="O1358">
            <v>0</v>
          </cell>
          <cell r="P1358">
            <v>0</v>
          </cell>
          <cell r="Q1358">
            <v>0</v>
          </cell>
          <cell r="R1358">
            <v>0</v>
          </cell>
          <cell r="S1358">
            <v>0</v>
          </cell>
        </row>
        <row r="1359">
          <cell r="G1359" t="str">
            <v>Northern EuropeCetebe DiabeticForecast</v>
          </cell>
          <cell r="H1359">
            <v>0</v>
          </cell>
          <cell r="I1359">
            <v>0</v>
          </cell>
          <cell r="J1359">
            <v>0</v>
          </cell>
          <cell r="K1359">
            <v>0</v>
          </cell>
          <cell r="L1359">
            <v>0</v>
          </cell>
          <cell r="M1359">
            <v>0</v>
          </cell>
          <cell r="N1359">
            <v>0</v>
          </cell>
          <cell r="O1359">
            <v>0</v>
          </cell>
          <cell r="P1359">
            <v>0</v>
          </cell>
          <cell r="Q1359">
            <v>0</v>
          </cell>
          <cell r="R1359">
            <v>0</v>
          </cell>
          <cell r="S1359">
            <v>0</v>
          </cell>
        </row>
        <row r="1360">
          <cell r="G1360" t="str">
            <v>Northern EuropeCetebe DiabeticPlan</v>
          </cell>
          <cell r="H1360">
            <v>0</v>
          </cell>
          <cell r="I1360">
            <v>0</v>
          </cell>
          <cell r="J1360">
            <v>0</v>
          </cell>
          <cell r="K1360">
            <v>0</v>
          </cell>
          <cell r="L1360">
            <v>0</v>
          </cell>
          <cell r="M1360">
            <v>0</v>
          </cell>
          <cell r="N1360">
            <v>0</v>
          </cell>
          <cell r="O1360">
            <v>0</v>
          </cell>
          <cell r="P1360">
            <v>0</v>
          </cell>
          <cell r="Q1360">
            <v>0</v>
          </cell>
          <cell r="R1360">
            <v>0</v>
          </cell>
          <cell r="S1360">
            <v>0</v>
          </cell>
        </row>
        <row r="1361">
          <cell r="G1361" t="str">
            <v xml:space="preserve">Northern EuropeCetebe PioneerActual </v>
          </cell>
          <cell r="H1361">
            <v>0</v>
          </cell>
          <cell r="I1361">
            <v>0</v>
          </cell>
          <cell r="J1361">
            <v>0</v>
          </cell>
          <cell r="K1361">
            <v>0</v>
          </cell>
          <cell r="L1361">
            <v>0</v>
          </cell>
          <cell r="M1361">
            <v>0</v>
          </cell>
          <cell r="N1361">
            <v>0</v>
          </cell>
          <cell r="O1361">
            <v>0</v>
          </cell>
          <cell r="P1361">
            <v>0</v>
          </cell>
          <cell r="Q1361">
            <v>0</v>
          </cell>
          <cell r="R1361">
            <v>0</v>
          </cell>
          <cell r="S1361">
            <v>0</v>
          </cell>
        </row>
        <row r="1362">
          <cell r="G1362" t="str">
            <v>Northern EuropeCetebe PioneerForecast</v>
          </cell>
          <cell r="H1362">
            <v>0</v>
          </cell>
          <cell r="I1362">
            <v>0</v>
          </cell>
          <cell r="J1362">
            <v>0</v>
          </cell>
          <cell r="K1362">
            <v>0</v>
          </cell>
          <cell r="L1362">
            <v>0</v>
          </cell>
          <cell r="M1362">
            <v>0</v>
          </cell>
          <cell r="N1362">
            <v>0</v>
          </cell>
          <cell r="O1362">
            <v>0</v>
          </cell>
          <cell r="P1362">
            <v>0</v>
          </cell>
          <cell r="Q1362">
            <v>0</v>
          </cell>
          <cell r="R1362">
            <v>0</v>
          </cell>
          <cell r="S1362">
            <v>0</v>
          </cell>
        </row>
        <row r="1363">
          <cell r="G1363" t="str">
            <v>Northern EuropeCetebe PioneerPlan</v>
          </cell>
          <cell r="H1363">
            <v>0</v>
          </cell>
          <cell r="I1363">
            <v>0</v>
          </cell>
          <cell r="J1363">
            <v>0</v>
          </cell>
          <cell r="K1363">
            <v>0</v>
          </cell>
          <cell r="L1363">
            <v>0</v>
          </cell>
          <cell r="M1363">
            <v>0</v>
          </cell>
          <cell r="N1363">
            <v>0</v>
          </cell>
          <cell r="O1363">
            <v>0</v>
          </cell>
          <cell r="P1363">
            <v>0</v>
          </cell>
          <cell r="Q1363">
            <v>0</v>
          </cell>
          <cell r="R1363">
            <v>0</v>
          </cell>
          <cell r="S1363">
            <v>0</v>
          </cell>
        </row>
        <row r="1364">
          <cell r="G1364" t="str">
            <v xml:space="preserve">Northern EuropeCold SoreActual </v>
          </cell>
          <cell r="H1364">
            <v>0</v>
          </cell>
          <cell r="I1364">
            <v>0</v>
          </cell>
          <cell r="J1364">
            <v>0</v>
          </cell>
          <cell r="K1364">
            <v>0</v>
          </cell>
          <cell r="L1364">
            <v>0</v>
          </cell>
          <cell r="M1364">
            <v>0</v>
          </cell>
          <cell r="N1364">
            <v>0</v>
          </cell>
          <cell r="O1364">
            <v>0</v>
          </cell>
          <cell r="P1364">
            <v>0</v>
          </cell>
          <cell r="Q1364">
            <v>0</v>
          </cell>
          <cell r="R1364">
            <v>0</v>
          </cell>
          <cell r="S1364">
            <v>0</v>
          </cell>
        </row>
        <row r="1365">
          <cell r="G1365" t="str">
            <v>Northern EuropeCold SoreForecast</v>
          </cell>
          <cell r="H1365">
            <v>0</v>
          </cell>
          <cell r="I1365">
            <v>0</v>
          </cell>
          <cell r="J1365">
            <v>0</v>
          </cell>
          <cell r="K1365">
            <v>0</v>
          </cell>
          <cell r="L1365">
            <v>0</v>
          </cell>
          <cell r="M1365">
            <v>0</v>
          </cell>
          <cell r="N1365">
            <v>0</v>
          </cell>
          <cell r="O1365">
            <v>0</v>
          </cell>
          <cell r="P1365">
            <v>0</v>
          </cell>
          <cell r="Q1365">
            <v>0</v>
          </cell>
          <cell r="R1365">
            <v>0</v>
          </cell>
          <cell r="S1365">
            <v>0</v>
          </cell>
        </row>
        <row r="1366">
          <cell r="G1366" t="str">
            <v>Northern EuropeCold SorePlan</v>
          </cell>
          <cell r="H1366">
            <v>0</v>
          </cell>
          <cell r="I1366">
            <v>0</v>
          </cell>
          <cell r="J1366">
            <v>0</v>
          </cell>
          <cell r="K1366">
            <v>0</v>
          </cell>
          <cell r="L1366">
            <v>0</v>
          </cell>
          <cell r="M1366">
            <v>0</v>
          </cell>
          <cell r="N1366">
            <v>0</v>
          </cell>
          <cell r="O1366">
            <v>0</v>
          </cell>
          <cell r="P1366">
            <v>0</v>
          </cell>
          <cell r="Q1366">
            <v>0</v>
          </cell>
          <cell r="R1366">
            <v>0</v>
          </cell>
          <cell r="S1366">
            <v>0</v>
          </cell>
        </row>
        <row r="1367">
          <cell r="G1367" t="str">
            <v xml:space="preserve">Northern EuropeColdrex Max GrippeActual </v>
          </cell>
          <cell r="H1367">
            <v>0</v>
          </cell>
          <cell r="I1367">
            <v>0</v>
          </cell>
          <cell r="J1367">
            <v>0</v>
          </cell>
          <cell r="K1367">
            <v>0</v>
          </cell>
          <cell r="L1367">
            <v>0</v>
          </cell>
          <cell r="M1367">
            <v>0</v>
          </cell>
          <cell r="N1367">
            <v>0</v>
          </cell>
          <cell r="O1367">
            <v>0</v>
          </cell>
          <cell r="P1367">
            <v>0</v>
          </cell>
          <cell r="Q1367">
            <v>0</v>
          </cell>
          <cell r="R1367">
            <v>0</v>
          </cell>
          <cell r="S1367">
            <v>0</v>
          </cell>
        </row>
        <row r="1368">
          <cell r="G1368" t="str">
            <v>Northern EuropeColdrex Max GrippeForecast</v>
          </cell>
          <cell r="H1368">
            <v>0</v>
          </cell>
          <cell r="I1368">
            <v>0</v>
          </cell>
          <cell r="J1368">
            <v>0</v>
          </cell>
          <cell r="K1368">
            <v>0</v>
          </cell>
          <cell r="L1368">
            <v>0</v>
          </cell>
          <cell r="M1368">
            <v>0</v>
          </cell>
          <cell r="N1368">
            <v>0</v>
          </cell>
          <cell r="O1368">
            <v>0</v>
          </cell>
          <cell r="P1368">
            <v>0</v>
          </cell>
          <cell r="Q1368">
            <v>0</v>
          </cell>
          <cell r="R1368">
            <v>0</v>
          </cell>
          <cell r="S1368">
            <v>0</v>
          </cell>
        </row>
        <row r="1369">
          <cell r="G1369" t="str">
            <v>Northern EuropeColdrex Max GrippePlan</v>
          </cell>
          <cell r="H1369">
            <v>0</v>
          </cell>
          <cell r="I1369">
            <v>0</v>
          </cell>
          <cell r="J1369">
            <v>0</v>
          </cell>
          <cell r="K1369">
            <v>0</v>
          </cell>
          <cell r="L1369">
            <v>0</v>
          </cell>
          <cell r="M1369">
            <v>0</v>
          </cell>
          <cell r="N1369">
            <v>0</v>
          </cell>
          <cell r="O1369">
            <v>0</v>
          </cell>
          <cell r="P1369">
            <v>0</v>
          </cell>
          <cell r="Q1369">
            <v>0</v>
          </cell>
          <cell r="R1369">
            <v>0</v>
          </cell>
          <cell r="S1369">
            <v>0</v>
          </cell>
        </row>
        <row r="1370">
          <cell r="G1370" t="str">
            <v xml:space="preserve">Northern EuropeCompack (Excl Replacement Mkts)Actual </v>
          </cell>
          <cell r="H1370">
            <v>0</v>
          </cell>
          <cell r="I1370">
            <v>0</v>
          </cell>
          <cell r="J1370">
            <v>0</v>
          </cell>
          <cell r="K1370">
            <v>0</v>
          </cell>
          <cell r="L1370">
            <v>0</v>
          </cell>
          <cell r="M1370">
            <v>0</v>
          </cell>
          <cell r="N1370">
            <v>0</v>
          </cell>
          <cell r="O1370">
            <v>0</v>
          </cell>
          <cell r="P1370">
            <v>0</v>
          </cell>
          <cell r="Q1370">
            <v>0</v>
          </cell>
          <cell r="R1370">
            <v>0</v>
          </cell>
          <cell r="S1370">
            <v>0</v>
          </cell>
        </row>
        <row r="1371">
          <cell r="G1371" t="str">
            <v>Northern EuropeCompack (Excl Replacement Mkts)Forecast</v>
          </cell>
          <cell r="H1371">
            <v>0</v>
          </cell>
          <cell r="I1371">
            <v>0</v>
          </cell>
          <cell r="J1371">
            <v>0</v>
          </cell>
          <cell r="K1371">
            <v>0</v>
          </cell>
          <cell r="L1371">
            <v>0</v>
          </cell>
          <cell r="M1371">
            <v>0</v>
          </cell>
          <cell r="N1371">
            <v>0</v>
          </cell>
          <cell r="O1371">
            <v>0</v>
          </cell>
          <cell r="P1371">
            <v>0</v>
          </cell>
          <cell r="Q1371">
            <v>0</v>
          </cell>
          <cell r="R1371">
            <v>0</v>
          </cell>
          <cell r="S1371">
            <v>0</v>
          </cell>
        </row>
        <row r="1372">
          <cell r="G1372" t="str">
            <v>Northern EuropeCompack (Excl Replacement Mkts)Plan</v>
          </cell>
          <cell r="H1372">
            <v>0</v>
          </cell>
          <cell r="I1372">
            <v>0</v>
          </cell>
          <cell r="J1372">
            <v>0</v>
          </cell>
          <cell r="K1372">
            <v>0</v>
          </cell>
          <cell r="L1372">
            <v>0</v>
          </cell>
          <cell r="M1372">
            <v>0</v>
          </cell>
          <cell r="N1372">
            <v>0</v>
          </cell>
          <cell r="O1372">
            <v>0</v>
          </cell>
          <cell r="P1372">
            <v>0</v>
          </cell>
          <cell r="Q1372">
            <v>0</v>
          </cell>
          <cell r="R1372">
            <v>0</v>
          </cell>
          <cell r="S1372">
            <v>0</v>
          </cell>
        </row>
        <row r="1373">
          <cell r="G1373" t="str">
            <v xml:space="preserve">Northern EuropeCool WaterActual </v>
          </cell>
          <cell r="H1373">
            <v>0</v>
          </cell>
          <cell r="I1373">
            <v>0</v>
          </cell>
          <cell r="J1373">
            <v>0</v>
          </cell>
          <cell r="K1373">
            <v>0</v>
          </cell>
          <cell r="L1373">
            <v>0</v>
          </cell>
          <cell r="M1373">
            <v>0</v>
          </cell>
          <cell r="N1373">
            <v>0</v>
          </cell>
          <cell r="O1373">
            <v>0</v>
          </cell>
          <cell r="P1373">
            <v>0</v>
          </cell>
          <cell r="Q1373">
            <v>0</v>
          </cell>
          <cell r="R1373">
            <v>0</v>
          </cell>
          <cell r="S1373">
            <v>0</v>
          </cell>
        </row>
        <row r="1374">
          <cell r="G1374" t="str">
            <v>Northern EuropeCool WaterForecast</v>
          </cell>
          <cell r="H1374">
            <v>0</v>
          </cell>
          <cell r="I1374">
            <v>0</v>
          </cell>
          <cell r="J1374">
            <v>0</v>
          </cell>
          <cell r="K1374">
            <v>0</v>
          </cell>
          <cell r="L1374">
            <v>0</v>
          </cell>
          <cell r="M1374">
            <v>0</v>
          </cell>
          <cell r="N1374">
            <v>0</v>
          </cell>
          <cell r="O1374">
            <v>0</v>
          </cell>
          <cell r="P1374">
            <v>0</v>
          </cell>
          <cell r="Q1374">
            <v>0</v>
          </cell>
          <cell r="R1374">
            <v>0</v>
          </cell>
          <cell r="S1374">
            <v>0</v>
          </cell>
        </row>
        <row r="1375">
          <cell r="G1375" t="str">
            <v>Northern EuropeCool WaterPlan</v>
          </cell>
          <cell r="H1375">
            <v>0</v>
          </cell>
          <cell r="I1375">
            <v>0</v>
          </cell>
          <cell r="J1375">
            <v>0</v>
          </cell>
          <cell r="K1375">
            <v>0</v>
          </cell>
          <cell r="L1375">
            <v>0</v>
          </cell>
          <cell r="M1375">
            <v>0</v>
          </cell>
          <cell r="N1375">
            <v>0</v>
          </cell>
          <cell r="O1375">
            <v>0</v>
          </cell>
          <cell r="P1375">
            <v>0</v>
          </cell>
          <cell r="Q1375">
            <v>0</v>
          </cell>
          <cell r="R1375">
            <v>0</v>
          </cell>
          <cell r="S1375">
            <v>0</v>
          </cell>
        </row>
        <row r="1376">
          <cell r="G1376" t="str">
            <v xml:space="preserve">Northern EuropeCorsodyl NPDActual </v>
          </cell>
          <cell r="H1376">
            <v>0</v>
          </cell>
          <cell r="I1376">
            <v>0</v>
          </cell>
          <cell r="J1376">
            <v>0</v>
          </cell>
          <cell r="K1376">
            <v>0</v>
          </cell>
          <cell r="L1376">
            <v>0</v>
          </cell>
          <cell r="M1376">
            <v>0</v>
          </cell>
          <cell r="N1376">
            <v>0</v>
          </cell>
          <cell r="O1376">
            <v>0</v>
          </cell>
          <cell r="P1376">
            <v>0</v>
          </cell>
          <cell r="Q1376">
            <v>0</v>
          </cell>
          <cell r="R1376">
            <v>0</v>
          </cell>
          <cell r="S1376">
            <v>0</v>
          </cell>
        </row>
        <row r="1377">
          <cell r="G1377" t="str">
            <v>Northern EuropeCorsodyl NPDForecast</v>
          </cell>
          <cell r="H1377">
            <v>0</v>
          </cell>
          <cell r="I1377">
            <v>0</v>
          </cell>
          <cell r="J1377">
            <v>0</v>
          </cell>
          <cell r="K1377">
            <v>0</v>
          </cell>
          <cell r="L1377">
            <v>0</v>
          </cell>
          <cell r="M1377">
            <v>0</v>
          </cell>
          <cell r="N1377">
            <v>0</v>
          </cell>
          <cell r="O1377">
            <v>0</v>
          </cell>
          <cell r="P1377">
            <v>0</v>
          </cell>
          <cell r="Q1377">
            <v>0</v>
          </cell>
          <cell r="R1377">
            <v>0</v>
          </cell>
          <cell r="S1377">
            <v>0</v>
          </cell>
        </row>
        <row r="1378">
          <cell r="G1378" t="str">
            <v>Northern EuropeCorsodyl NPDPlan</v>
          </cell>
          <cell r="H1378">
            <v>0</v>
          </cell>
          <cell r="I1378">
            <v>0</v>
          </cell>
          <cell r="J1378">
            <v>0</v>
          </cell>
          <cell r="K1378">
            <v>0</v>
          </cell>
          <cell r="L1378">
            <v>0</v>
          </cell>
          <cell r="M1378">
            <v>0</v>
          </cell>
          <cell r="N1378">
            <v>0</v>
          </cell>
          <cell r="O1378">
            <v>0</v>
          </cell>
          <cell r="P1378">
            <v>0</v>
          </cell>
          <cell r="Q1378">
            <v>0</v>
          </cell>
          <cell r="R1378">
            <v>0</v>
          </cell>
          <cell r="S1378">
            <v>0</v>
          </cell>
        </row>
        <row r="1379">
          <cell r="G1379" t="str">
            <v xml:space="preserve">Northern EuropeDenture CareActual </v>
          </cell>
          <cell r="H1379">
            <v>0</v>
          </cell>
          <cell r="I1379">
            <v>0</v>
          </cell>
          <cell r="J1379">
            <v>0</v>
          </cell>
          <cell r="K1379">
            <v>0</v>
          </cell>
          <cell r="L1379">
            <v>0</v>
          </cell>
          <cell r="M1379">
            <v>0</v>
          </cell>
          <cell r="N1379">
            <v>0</v>
          </cell>
          <cell r="O1379">
            <v>0</v>
          </cell>
          <cell r="P1379">
            <v>0</v>
          </cell>
          <cell r="Q1379">
            <v>0</v>
          </cell>
          <cell r="R1379">
            <v>0</v>
          </cell>
          <cell r="S1379">
            <v>0</v>
          </cell>
        </row>
        <row r="1380">
          <cell r="G1380" t="str">
            <v>Northern EuropeDenture CareForecast</v>
          </cell>
          <cell r="H1380">
            <v>0</v>
          </cell>
          <cell r="I1380">
            <v>0</v>
          </cell>
          <cell r="J1380">
            <v>0</v>
          </cell>
          <cell r="K1380">
            <v>0</v>
          </cell>
          <cell r="L1380">
            <v>0</v>
          </cell>
          <cell r="M1380">
            <v>0</v>
          </cell>
          <cell r="N1380">
            <v>0</v>
          </cell>
          <cell r="O1380">
            <v>0</v>
          </cell>
          <cell r="P1380">
            <v>0</v>
          </cell>
          <cell r="Q1380">
            <v>0</v>
          </cell>
          <cell r="R1380">
            <v>0</v>
          </cell>
          <cell r="S1380">
            <v>0</v>
          </cell>
        </row>
        <row r="1381">
          <cell r="G1381" t="str">
            <v>Northern EuropeDenture CarePlan</v>
          </cell>
          <cell r="H1381">
            <v>0</v>
          </cell>
          <cell r="I1381">
            <v>0</v>
          </cell>
          <cell r="J1381">
            <v>0</v>
          </cell>
          <cell r="K1381">
            <v>0</v>
          </cell>
          <cell r="L1381">
            <v>0</v>
          </cell>
          <cell r="M1381">
            <v>0</v>
          </cell>
          <cell r="N1381">
            <v>0</v>
          </cell>
          <cell r="O1381">
            <v>0</v>
          </cell>
          <cell r="P1381">
            <v>0</v>
          </cell>
          <cell r="Q1381">
            <v>0</v>
          </cell>
          <cell r="R1381">
            <v>0</v>
          </cell>
          <cell r="S1381">
            <v>0</v>
          </cell>
        </row>
        <row r="1382">
          <cell r="G1382" t="str">
            <v xml:space="preserve">Northern EuropeEnterpriseActual </v>
          </cell>
          <cell r="H1382">
            <v>0</v>
          </cell>
          <cell r="I1382">
            <v>0</v>
          </cell>
          <cell r="J1382">
            <v>0</v>
          </cell>
          <cell r="K1382">
            <v>0</v>
          </cell>
          <cell r="L1382">
            <v>0</v>
          </cell>
          <cell r="M1382">
            <v>0</v>
          </cell>
          <cell r="N1382">
            <v>0</v>
          </cell>
          <cell r="O1382">
            <v>0</v>
          </cell>
          <cell r="P1382">
            <v>0</v>
          </cell>
          <cell r="Q1382">
            <v>0</v>
          </cell>
          <cell r="R1382">
            <v>0</v>
          </cell>
          <cell r="S1382">
            <v>0</v>
          </cell>
        </row>
        <row r="1383">
          <cell r="G1383" t="str">
            <v>Northern EuropeEnterpriseForecast</v>
          </cell>
          <cell r="H1383">
            <v>0</v>
          </cell>
          <cell r="I1383">
            <v>0</v>
          </cell>
          <cell r="J1383">
            <v>0</v>
          </cell>
          <cell r="K1383">
            <v>0</v>
          </cell>
          <cell r="L1383">
            <v>0</v>
          </cell>
          <cell r="M1383">
            <v>0</v>
          </cell>
          <cell r="N1383">
            <v>0</v>
          </cell>
          <cell r="O1383">
            <v>0</v>
          </cell>
          <cell r="P1383">
            <v>0</v>
          </cell>
          <cell r="Q1383">
            <v>0</v>
          </cell>
          <cell r="R1383">
            <v>0</v>
          </cell>
          <cell r="S1383">
            <v>0</v>
          </cell>
        </row>
        <row r="1384">
          <cell r="G1384" t="str">
            <v>Northern EuropeEnterprisePlan</v>
          </cell>
          <cell r="H1384">
            <v>0</v>
          </cell>
          <cell r="I1384">
            <v>0</v>
          </cell>
          <cell r="J1384">
            <v>0</v>
          </cell>
          <cell r="K1384">
            <v>0</v>
          </cell>
          <cell r="L1384">
            <v>0</v>
          </cell>
          <cell r="M1384">
            <v>0</v>
          </cell>
          <cell r="N1384">
            <v>0</v>
          </cell>
          <cell r="O1384">
            <v>0</v>
          </cell>
          <cell r="P1384">
            <v>0</v>
          </cell>
          <cell r="Q1384">
            <v>0</v>
          </cell>
          <cell r="R1384">
            <v>0</v>
          </cell>
          <cell r="S1384">
            <v>0</v>
          </cell>
        </row>
        <row r="1385">
          <cell r="G1385" t="str">
            <v xml:space="preserve">Northern EuropeEunova DietActual </v>
          </cell>
          <cell r="H1385">
            <v>0</v>
          </cell>
          <cell r="I1385">
            <v>0</v>
          </cell>
          <cell r="J1385">
            <v>0</v>
          </cell>
          <cell r="K1385">
            <v>0</v>
          </cell>
          <cell r="L1385">
            <v>0</v>
          </cell>
          <cell r="M1385">
            <v>0</v>
          </cell>
          <cell r="N1385">
            <v>0</v>
          </cell>
          <cell r="O1385">
            <v>0</v>
          </cell>
          <cell r="P1385">
            <v>0</v>
          </cell>
          <cell r="Q1385">
            <v>0</v>
          </cell>
          <cell r="R1385">
            <v>0</v>
          </cell>
          <cell r="S1385">
            <v>0</v>
          </cell>
        </row>
        <row r="1386">
          <cell r="G1386" t="str">
            <v>Northern EuropeEunova DietForecast</v>
          </cell>
          <cell r="H1386">
            <v>0</v>
          </cell>
          <cell r="I1386">
            <v>0</v>
          </cell>
          <cell r="J1386">
            <v>0</v>
          </cell>
          <cell r="K1386">
            <v>0</v>
          </cell>
          <cell r="L1386">
            <v>0</v>
          </cell>
          <cell r="M1386">
            <v>0</v>
          </cell>
          <cell r="N1386">
            <v>0</v>
          </cell>
          <cell r="O1386">
            <v>0</v>
          </cell>
          <cell r="P1386">
            <v>0</v>
          </cell>
          <cell r="Q1386">
            <v>0</v>
          </cell>
          <cell r="R1386">
            <v>0</v>
          </cell>
          <cell r="S1386">
            <v>0</v>
          </cell>
        </row>
        <row r="1387">
          <cell r="G1387" t="str">
            <v>Northern EuropeEunova DietPlan</v>
          </cell>
          <cell r="H1387">
            <v>0</v>
          </cell>
          <cell r="I1387">
            <v>0</v>
          </cell>
          <cell r="J1387">
            <v>0</v>
          </cell>
          <cell r="K1387">
            <v>0</v>
          </cell>
          <cell r="L1387">
            <v>0</v>
          </cell>
          <cell r="M1387">
            <v>0</v>
          </cell>
          <cell r="N1387">
            <v>0</v>
          </cell>
          <cell r="O1387">
            <v>0</v>
          </cell>
          <cell r="P1387">
            <v>0</v>
          </cell>
          <cell r="Q1387">
            <v>0</v>
          </cell>
          <cell r="R1387">
            <v>0</v>
          </cell>
          <cell r="S1387">
            <v>0</v>
          </cell>
        </row>
        <row r="1388">
          <cell r="G1388" t="str">
            <v xml:space="preserve">Northern EuropeExtreme Clean (all forms of paste)Actual </v>
          </cell>
          <cell r="H1388">
            <v>113.15616900000002</v>
          </cell>
          <cell r="I1388">
            <v>282.566149</v>
          </cell>
          <cell r="J1388">
            <v>573.25897099999997</v>
          </cell>
          <cell r="K1388">
            <v>986.04974400000003</v>
          </cell>
          <cell r="L1388">
            <v>1319.729411</v>
          </cell>
          <cell r="M1388">
            <v>1822.2238269999998</v>
          </cell>
          <cell r="N1388">
            <v>2085.8756619999999</v>
          </cell>
          <cell r="O1388">
            <v>0</v>
          </cell>
          <cell r="P1388">
            <v>0</v>
          </cell>
          <cell r="Q1388">
            <v>0</v>
          </cell>
          <cell r="R1388">
            <v>0</v>
          </cell>
          <cell r="S1388">
            <v>0</v>
          </cell>
        </row>
        <row r="1389">
          <cell r="G1389" t="str">
            <v>Northern EuropeExtreme Clean (all forms of paste)Forecast</v>
          </cell>
          <cell r="H1389">
            <v>113.15616900000002</v>
          </cell>
          <cell r="I1389">
            <v>282.566149</v>
          </cell>
          <cell r="J1389">
            <v>573.25897099999997</v>
          </cell>
          <cell r="K1389">
            <v>986.04974400000003</v>
          </cell>
          <cell r="L1389">
            <v>1319.729411</v>
          </cell>
          <cell r="M1389">
            <v>1822.2238269999998</v>
          </cell>
          <cell r="N1389">
            <v>2085.8756619999999</v>
          </cell>
          <cell r="O1389">
            <v>2905</v>
          </cell>
          <cell r="P1389">
            <v>3268.125</v>
          </cell>
          <cell r="Q1389">
            <v>3631.25</v>
          </cell>
          <cell r="R1389">
            <v>3994.375</v>
          </cell>
          <cell r="S1389">
            <v>4357.5</v>
          </cell>
        </row>
        <row r="1390">
          <cell r="G1390" t="str">
            <v>Northern EuropeExtreme Clean (all forms of paste)Plan</v>
          </cell>
          <cell r="H1390">
            <v>363.125</v>
          </cell>
          <cell r="I1390">
            <v>726.25</v>
          </cell>
          <cell r="J1390">
            <v>1089.375</v>
          </cell>
          <cell r="K1390">
            <v>1452.5</v>
          </cell>
          <cell r="L1390">
            <v>1815.625</v>
          </cell>
          <cell r="M1390">
            <v>2178.75</v>
          </cell>
          <cell r="N1390">
            <v>2541.875</v>
          </cell>
          <cell r="O1390">
            <v>2905</v>
          </cell>
          <cell r="P1390">
            <v>3268.125</v>
          </cell>
          <cell r="Q1390">
            <v>3631.25</v>
          </cell>
          <cell r="R1390">
            <v>3994.375</v>
          </cell>
          <cell r="S1390">
            <v>4357.5</v>
          </cell>
        </row>
        <row r="1391">
          <cell r="G1391" t="str">
            <v xml:space="preserve">Northern EuropeExtreme Clean Mouth WashActual </v>
          </cell>
          <cell r="H1391">
            <v>0</v>
          </cell>
          <cell r="I1391">
            <v>0</v>
          </cell>
          <cell r="J1391">
            <v>0</v>
          </cell>
          <cell r="K1391">
            <v>0</v>
          </cell>
          <cell r="L1391">
            <v>0</v>
          </cell>
          <cell r="M1391">
            <v>0</v>
          </cell>
          <cell r="N1391">
            <v>0</v>
          </cell>
          <cell r="O1391">
            <v>0</v>
          </cell>
          <cell r="P1391">
            <v>0</v>
          </cell>
          <cell r="Q1391">
            <v>0</v>
          </cell>
          <cell r="R1391">
            <v>0</v>
          </cell>
          <cell r="S1391">
            <v>0</v>
          </cell>
        </row>
        <row r="1392">
          <cell r="G1392" t="str">
            <v>Northern EuropeExtreme Clean Mouth WashForecast</v>
          </cell>
          <cell r="H1392">
            <v>0</v>
          </cell>
          <cell r="I1392">
            <v>0</v>
          </cell>
          <cell r="J1392">
            <v>0</v>
          </cell>
          <cell r="K1392">
            <v>0</v>
          </cell>
          <cell r="L1392">
            <v>0</v>
          </cell>
          <cell r="M1392">
            <v>0</v>
          </cell>
          <cell r="N1392">
            <v>0</v>
          </cell>
          <cell r="O1392">
            <v>0</v>
          </cell>
          <cell r="P1392">
            <v>0</v>
          </cell>
          <cell r="Q1392">
            <v>0</v>
          </cell>
          <cell r="R1392">
            <v>0</v>
          </cell>
          <cell r="S1392">
            <v>0</v>
          </cell>
        </row>
        <row r="1393">
          <cell r="G1393" t="str">
            <v>Northern EuropeExtreme Clean Mouth WashPlan</v>
          </cell>
          <cell r="H1393">
            <v>0</v>
          </cell>
          <cell r="I1393">
            <v>0</v>
          </cell>
          <cell r="J1393">
            <v>0</v>
          </cell>
          <cell r="K1393">
            <v>0</v>
          </cell>
          <cell r="L1393">
            <v>0</v>
          </cell>
          <cell r="M1393">
            <v>0</v>
          </cell>
          <cell r="N1393">
            <v>0</v>
          </cell>
          <cell r="O1393">
            <v>0</v>
          </cell>
          <cell r="P1393">
            <v>0</v>
          </cell>
          <cell r="Q1393">
            <v>0</v>
          </cell>
          <cell r="R1393">
            <v>0</v>
          </cell>
          <cell r="S1393">
            <v>0</v>
          </cell>
        </row>
        <row r="1394">
          <cell r="G1394" t="str">
            <v xml:space="preserve">Northern EuropeFlixonaseActual </v>
          </cell>
          <cell r="H1394">
            <v>0.30381999999999998</v>
          </cell>
          <cell r="I1394">
            <v>27.039709999999999</v>
          </cell>
          <cell r="J1394">
            <v>115.134761</v>
          </cell>
          <cell r="K1394">
            <v>323.46753000000001</v>
          </cell>
          <cell r="L1394">
            <v>718.57570400000009</v>
          </cell>
          <cell r="M1394">
            <v>832.65410999999995</v>
          </cell>
          <cell r="N1394">
            <v>1041.734766</v>
          </cell>
          <cell r="O1394">
            <v>0</v>
          </cell>
          <cell r="P1394">
            <v>0</v>
          </cell>
          <cell r="Q1394">
            <v>0</v>
          </cell>
          <cell r="R1394">
            <v>0</v>
          </cell>
          <cell r="S1394">
            <v>0</v>
          </cell>
        </row>
        <row r="1395">
          <cell r="G1395" t="str">
            <v>Northern EuropeFlixonaseForecast</v>
          </cell>
          <cell r="H1395">
            <v>0.30381999999999998</v>
          </cell>
          <cell r="I1395">
            <v>27.039709999999999</v>
          </cell>
          <cell r="J1395">
            <v>115.134761</v>
          </cell>
          <cell r="K1395">
            <v>323.46753000000001</v>
          </cell>
          <cell r="L1395">
            <v>718.57570400000009</v>
          </cell>
          <cell r="M1395">
            <v>832.65410999999995</v>
          </cell>
          <cell r="N1395">
            <v>1041.734766</v>
          </cell>
          <cell r="O1395">
            <v>1068.734766</v>
          </cell>
          <cell r="P1395">
            <v>1095.734766</v>
          </cell>
          <cell r="Q1395">
            <v>1122.734766</v>
          </cell>
          <cell r="R1395">
            <v>1149.734766</v>
          </cell>
          <cell r="S1395">
            <v>975</v>
          </cell>
        </row>
        <row r="1396">
          <cell r="G1396" t="str">
            <v>Northern EuropeFlixonasePlan</v>
          </cell>
          <cell r="H1396">
            <v>58.25</v>
          </cell>
          <cell r="I1396">
            <v>116.5</v>
          </cell>
          <cell r="J1396">
            <v>174.75</v>
          </cell>
          <cell r="K1396">
            <v>233</v>
          </cell>
          <cell r="L1396">
            <v>291.25</v>
          </cell>
          <cell r="M1396">
            <v>349.5</v>
          </cell>
          <cell r="N1396">
            <v>407.75</v>
          </cell>
          <cell r="O1396">
            <v>466</v>
          </cell>
          <cell r="P1396">
            <v>524.25</v>
          </cell>
          <cell r="Q1396">
            <v>582.5</v>
          </cell>
          <cell r="R1396">
            <v>640.75</v>
          </cell>
          <cell r="S1396">
            <v>699</v>
          </cell>
        </row>
        <row r="1397">
          <cell r="G1397" t="str">
            <v xml:space="preserve">Northern EuropeGeographic ExpansionActual </v>
          </cell>
          <cell r="H1397">
            <v>824.20733800000005</v>
          </cell>
          <cell r="I1397">
            <v>1660.12327</v>
          </cell>
          <cell r="J1397">
            <v>2518.5932440000001</v>
          </cell>
          <cell r="K1397">
            <v>3278.5232599999999</v>
          </cell>
          <cell r="L1397">
            <v>3654.1601060000003</v>
          </cell>
          <cell r="M1397">
            <v>4219.2664009999999</v>
          </cell>
          <cell r="N1397">
            <v>4667.9570889999995</v>
          </cell>
          <cell r="O1397">
            <v>0</v>
          </cell>
          <cell r="P1397">
            <v>0</v>
          </cell>
          <cell r="Q1397">
            <v>0</v>
          </cell>
          <cell r="R1397">
            <v>0</v>
          </cell>
          <cell r="S1397">
            <v>0</v>
          </cell>
        </row>
        <row r="1398">
          <cell r="G1398" t="str">
            <v>Northern EuropeGeographic ExpansionForecast</v>
          </cell>
          <cell r="H1398">
            <v>824.20733800000005</v>
          </cell>
          <cell r="I1398">
            <v>1660.12327</v>
          </cell>
          <cell r="J1398">
            <v>2518.5932440000001</v>
          </cell>
          <cell r="K1398">
            <v>3278.5232599999999</v>
          </cell>
          <cell r="L1398">
            <v>3654.1601060000003</v>
          </cell>
          <cell r="M1398">
            <v>4219.2664009999999</v>
          </cell>
          <cell r="N1398">
            <v>4667.9570889999995</v>
          </cell>
          <cell r="O1398">
            <v>9459</v>
          </cell>
          <cell r="P1398">
            <v>10641.375</v>
          </cell>
          <cell r="Q1398">
            <v>11823.75</v>
          </cell>
          <cell r="R1398">
            <v>13006.125</v>
          </cell>
          <cell r="S1398">
            <v>14188.5</v>
          </cell>
        </row>
        <row r="1399">
          <cell r="G1399" t="str">
            <v>Northern EuropeGeographic ExpansionPlan</v>
          </cell>
          <cell r="H1399">
            <v>1182.375</v>
          </cell>
          <cell r="I1399">
            <v>2364.75</v>
          </cell>
          <cell r="J1399">
            <v>3547.125</v>
          </cell>
          <cell r="K1399">
            <v>4729.5</v>
          </cell>
          <cell r="L1399">
            <v>5911.875</v>
          </cell>
          <cell r="M1399">
            <v>7094.25</v>
          </cell>
          <cell r="N1399">
            <v>8276.625</v>
          </cell>
          <cell r="O1399">
            <v>9459</v>
          </cell>
          <cell r="P1399">
            <v>10641.375</v>
          </cell>
          <cell r="Q1399">
            <v>11823.75</v>
          </cell>
          <cell r="R1399">
            <v>13006.125</v>
          </cell>
          <cell r="S1399">
            <v>14188.5</v>
          </cell>
        </row>
        <row r="1400">
          <cell r="G1400" t="str">
            <v xml:space="preserve">Northern EuropeGnasherActual </v>
          </cell>
          <cell r="H1400">
            <v>-6.6222200000000004</v>
          </cell>
          <cell r="I1400">
            <v>-9.8246900000000004</v>
          </cell>
          <cell r="J1400">
            <v>-8.6997099999999996</v>
          </cell>
          <cell r="K1400">
            <v>-34.703560000000003</v>
          </cell>
          <cell r="L1400">
            <v>-38.485480000000003</v>
          </cell>
          <cell r="M1400">
            <v>-36.059760000000004</v>
          </cell>
          <cell r="N1400">
            <v>-34.146180000000001</v>
          </cell>
          <cell r="O1400">
            <v>0</v>
          </cell>
          <cell r="P1400">
            <v>0</v>
          </cell>
          <cell r="Q1400">
            <v>0</v>
          </cell>
          <cell r="R1400">
            <v>0</v>
          </cell>
          <cell r="S1400">
            <v>0</v>
          </cell>
        </row>
        <row r="1401">
          <cell r="G1401" t="str">
            <v>Northern EuropeGnasherForecast</v>
          </cell>
          <cell r="H1401">
            <v>-6.6222200000000004</v>
          </cell>
          <cell r="I1401">
            <v>-9.8246900000000004</v>
          </cell>
          <cell r="J1401">
            <v>-8.6997099999999996</v>
          </cell>
          <cell r="K1401">
            <v>-34.703560000000003</v>
          </cell>
          <cell r="L1401">
            <v>-38.485480000000003</v>
          </cell>
          <cell r="M1401">
            <v>-36.059760000000004</v>
          </cell>
          <cell r="N1401">
            <v>-34.146180000000001</v>
          </cell>
          <cell r="O1401">
            <v>-0.12700000000000022</v>
          </cell>
          <cell r="P1401">
            <v>-0.12700000000000022</v>
          </cell>
          <cell r="Q1401">
            <v>-0.12700000000000022</v>
          </cell>
          <cell r="R1401">
            <v>-0.12700000000000022</v>
          </cell>
          <cell r="S1401">
            <v>-0.12700000000000022</v>
          </cell>
        </row>
        <row r="1402">
          <cell r="G1402" t="str">
            <v>Northern EuropeGnasherPlan</v>
          </cell>
          <cell r="H1402">
            <v>0</v>
          </cell>
          <cell r="I1402">
            <v>0</v>
          </cell>
          <cell r="J1402">
            <v>0</v>
          </cell>
          <cell r="K1402">
            <v>0</v>
          </cell>
          <cell r="L1402">
            <v>0</v>
          </cell>
          <cell r="M1402">
            <v>0</v>
          </cell>
          <cell r="N1402">
            <v>0</v>
          </cell>
          <cell r="O1402">
            <v>0</v>
          </cell>
          <cell r="P1402">
            <v>0</v>
          </cell>
          <cell r="Q1402">
            <v>0</v>
          </cell>
          <cell r="R1402">
            <v>0</v>
          </cell>
          <cell r="S1402">
            <v>0</v>
          </cell>
        </row>
        <row r="1403">
          <cell r="G1403" t="str">
            <v xml:space="preserve">Northern EuropeGolafair CitrusActual </v>
          </cell>
          <cell r="H1403">
            <v>0</v>
          </cell>
          <cell r="I1403">
            <v>0</v>
          </cell>
          <cell r="J1403">
            <v>0</v>
          </cell>
          <cell r="K1403">
            <v>0</v>
          </cell>
          <cell r="L1403">
            <v>0</v>
          </cell>
          <cell r="M1403">
            <v>0</v>
          </cell>
          <cell r="N1403">
            <v>0</v>
          </cell>
          <cell r="O1403">
            <v>0</v>
          </cell>
          <cell r="P1403">
            <v>0</v>
          </cell>
          <cell r="Q1403">
            <v>0</v>
          </cell>
          <cell r="R1403">
            <v>0</v>
          </cell>
          <cell r="S1403">
            <v>0</v>
          </cell>
        </row>
        <row r="1404">
          <cell r="G1404" t="str">
            <v>Northern EuropeGolafair CitrusForecast</v>
          </cell>
          <cell r="H1404">
            <v>0</v>
          </cell>
          <cell r="I1404">
            <v>0</v>
          </cell>
          <cell r="J1404">
            <v>0</v>
          </cell>
          <cell r="K1404">
            <v>0</v>
          </cell>
          <cell r="L1404">
            <v>0</v>
          </cell>
          <cell r="M1404">
            <v>0</v>
          </cell>
          <cell r="N1404">
            <v>0</v>
          </cell>
          <cell r="O1404">
            <v>0</v>
          </cell>
          <cell r="P1404">
            <v>0</v>
          </cell>
          <cell r="Q1404">
            <v>0</v>
          </cell>
          <cell r="R1404">
            <v>0</v>
          </cell>
          <cell r="S1404">
            <v>0</v>
          </cell>
        </row>
        <row r="1405">
          <cell r="G1405" t="str">
            <v>Northern EuropeGolafair CitrusPlan</v>
          </cell>
          <cell r="H1405">
            <v>0</v>
          </cell>
          <cell r="I1405">
            <v>0</v>
          </cell>
          <cell r="J1405">
            <v>0</v>
          </cell>
          <cell r="K1405">
            <v>0</v>
          </cell>
          <cell r="L1405">
            <v>0</v>
          </cell>
          <cell r="M1405">
            <v>0</v>
          </cell>
          <cell r="N1405">
            <v>0</v>
          </cell>
          <cell r="O1405">
            <v>0</v>
          </cell>
          <cell r="P1405">
            <v>0</v>
          </cell>
          <cell r="Q1405">
            <v>0</v>
          </cell>
          <cell r="R1405">
            <v>0</v>
          </cell>
          <cell r="S1405">
            <v>0</v>
          </cell>
        </row>
        <row r="1406">
          <cell r="G1406" t="str">
            <v xml:space="preserve">Northern EuropeGuardActual </v>
          </cell>
          <cell r="H1406">
            <v>0</v>
          </cell>
          <cell r="I1406">
            <v>0</v>
          </cell>
          <cell r="J1406">
            <v>0</v>
          </cell>
          <cell r="K1406">
            <v>0</v>
          </cell>
          <cell r="L1406">
            <v>0</v>
          </cell>
          <cell r="M1406">
            <v>0</v>
          </cell>
          <cell r="N1406">
            <v>0</v>
          </cell>
          <cell r="O1406">
            <v>0</v>
          </cell>
          <cell r="P1406">
            <v>0</v>
          </cell>
          <cell r="Q1406">
            <v>0</v>
          </cell>
          <cell r="R1406">
            <v>0</v>
          </cell>
          <cell r="S1406">
            <v>0</v>
          </cell>
        </row>
        <row r="1407">
          <cell r="G1407" t="str">
            <v>Northern EuropeGuardForecast</v>
          </cell>
          <cell r="H1407">
            <v>0</v>
          </cell>
          <cell r="I1407">
            <v>0</v>
          </cell>
          <cell r="J1407">
            <v>0</v>
          </cell>
          <cell r="K1407">
            <v>0</v>
          </cell>
          <cell r="L1407">
            <v>0</v>
          </cell>
          <cell r="M1407">
            <v>0</v>
          </cell>
          <cell r="N1407">
            <v>0</v>
          </cell>
          <cell r="O1407">
            <v>0</v>
          </cell>
          <cell r="P1407">
            <v>0</v>
          </cell>
          <cell r="Q1407">
            <v>0</v>
          </cell>
          <cell r="R1407">
            <v>0</v>
          </cell>
          <cell r="S1407">
            <v>0</v>
          </cell>
        </row>
        <row r="1408">
          <cell r="G1408" t="str">
            <v>Northern EuropeGuardPlan</v>
          </cell>
          <cell r="H1408">
            <v>0</v>
          </cell>
          <cell r="I1408">
            <v>0</v>
          </cell>
          <cell r="J1408">
            <v>0</v>
          </cell>
          <cell r="K1408">
            <v>0</v>
          </cell>
          <cell r="L1408">
            <v>0</v>
          </cell>
          <cell r="M1408">
            <v>0</v>
          </cell>
          <cell r="N1408">
            <v>0</v>
          </cell>
          <cell r="O1408">
            <v>0</v>
          </cell>
          <cell r="P1408">
            <v>0</v>
          </cell>
          <cell r="Q1408">
            <v>0</v>
          </cell>
          <cell r="R1408">
            <v>0</v>
          </cell>
          <cell r="S1408">
            <v>0</v>
          </cell>
        </row>
        <row r="1409">
          <cell r="G1409" t="str">
            <v xml:space="preserve">Northern EuropeHammer/ImigranActual </v>
          </cell>
          <cell r="H1409">
            <v>0</v>
          </cell>
          <cell r="I1409">
            <v>0</v>
          </cell>
          <cell r="J1409">
            <v>0</v>
          </cell>
          <cell r="K1409">
            <v>0</v>
          </cell>
          <cell r="L1409">
            <v>0</v>
          </cell>
          <cell r="M1409">
            <v>0</v>
          </cell>
          <cell r="N1409">
            <v>0</v>
          </cell>
          <cell r="O1409">
            <v>0</v>
          </cell>
          <cell r="P1409">
            <v>0</v>
          </cell>
          <cell r="Q1409">
            <v>0</v>
          </cell>
          <cell r="R1409">
            <v>0</v>
          </cell>
          <cell r="S1409">
            <v>0</v>
          </cell>
        </row>
        <row r="1410">
          <cell r="G1410" t="str">
            <v>Northern EuropeHammer/ImigranForecast</v>
          </cell>
          <cell r="H1410">
            <v>0</v>
          </cell>
          <cell r="I1410">
            <v>0</v>
          </cell>
          <cell r="J1410">
            <v>0</v>
          </cell>
          <cell r="K1410">
            <v>0</v>
          </cell>
          <cell r="L1410">
            <v>0</v>
          </cell>
          <cell r="M1410">
            <v>0</v>
          </cell>
          <cell r="N1410">
            <v>0</v>
          </cell>
          <cell r="O1410">
            <v>0</v>
          </cell>
          <cell r="P1410">
            <v>0</v>
          </cell>
          <cell r="Q1410">
            <v>0</v>
          </cell>
          <cell r="R1410">
            <v>0</v>
          </cell>
          <cell r="S1410">
            <v>0</v>
          </cell>
        </row>
        <row r="1411">
          <cell r="G1411" t="str">
            <v>Northern EuropeHammer/ImigranPlan</v>
          </cell>
          <cell r="H1411">
            <v>0</v>
          </cell>
          <cell r="I1411">
            <v>0</v>
          </cell>
          <cell r="J1411">
            <v>0</v>
          </cell>
          <cell r="K1411">
            <v>0</v>
          </cell>
          <cell r="L1411">
            <v>0</v>
          </cell>
          <cell r="M1411">
            <v>0</v>
          </cell>
          <cell r="N1411">
            <v>0</v>
          </cell>
          <cell r="O1411">
            <v>0</v>
          </cell>
          <cell r="P1411">
            <v>0</v>
          </cell>
          <cell r="Q1411">
            <v>0</v>
          </cell>
          <cell r="R1411">
            <v>0</v>
          </cell>
          <cell r="S1411">
            <v>0</v>
          </cell>
        </row>
        <row r="1412">
          <cell r="G1412" t="str">
            <v xml:space="preserve">Northern EuropeHeadingly/BalmActual </v>
          </cell>
          <cell r="H1412">
            <v>0</v>
          </cell>
          <cell r="I1412">
            <v>0</v>
          </cell>
          <cell r="J1412">
            <v>0</v>
          </cell>
          <cell r="K1412">
            <v>0</v>
          </cell>
          <cell r="L1412">
            <v>0</v>
          </cell>
          <cell r="M1412">
            <v>0</v>
          </cell>
          <cell r="N1412">
            <v>0</v>
          </cell>
          <cell r="O1412">
            <v>0</v>
          </cell>
          <cell r="P1412">
            <v>0</v>
          </cell>
          <cell r="Q1412">
            <v>0</v>
          </cell>
          <cell r="R1412">
            <v>0</v>
          </cell>
          <cell r="S1412">
            <v>0</v>
          </cell>
        </row>
        <row r="1413">
          <cell r="G1413" t="str">
            <v>Northern EuropeHeadingly/BalmForecast</v>
          </cell>
          <cell r="H1413">
            <v>0</v>
          </cell>
          <cell r="I1413">
            <v>0</v>
          </cell>
          <cell r="J1413">
            <v>0</v>
          </cell>
          <cell r="K1413">
            <v>0</v>
          </cell>
          <cell r="L1413">
            <v>0</v>
          </cell>
          <cell r="M1413">
            <v>0</v>
          </cell>
          <cell r="N1413">
            <v>0</v>
          </cell>
          <cell r="O1413">
            <v>0</v>
          </cell>
          <cell r="P1413">
            <v>0</v>
          </cell>
          <cell r="Q1413">
            <v>0</v>
          </cell>
          <cell r="R1413">
            <v>0</v>
          </cell>
          <cell r="S1413">
            <v>0</v>
          </cell>
        </row>
        <row r="1414">
          <cell r="G1414" t="str">
            <v>Northern EuropeHeadingly/BalmPlan</v>
          </cell>
          <cell r="H1414">
            <v>0</v>
          </cell>
          <cell r="I1414">
            <v>0</v>
          </cell>
          <cell r="J1414">
            <v>0</v>
          </cell>
          <cell r="K1414">
            <v>0</v>
          </cell>
          <cell r="L1414">
            <v>0</v>
          </cell>
          <cell r="M1414">
            <v>0</v>
          </cell>
          <cell r="N1414">
            <v>0</v>
          </cell>
          <cell r="O1414">
            <v>0</v>
          </cell>
          <cell r="P1414">
            <v>0</v>
          </cell>
          <cell r="Q1414">
            <v>0</v>
          </cell>
          <cell r="R1414">
            <v>0</v>
          </cell>
          <cell r="S1414">
            <v>0</v>
          </cell>
        </row>
        <row r="1415">
          <cell r="G1415" t="str">
            <v xml:space="preserve">Northern EuropeHerbalActual </v>
          </cell>
          <cell r="H1415">
            <v>0</v>
          </cell>
          <cell r="I1415">
            <v>0</v>
          </cell>
          <cell r="J1415">
            <v>0</v>
          </cell>
          <cell r="K1415">
            <v>0</v>
          </cell>
          <cell r="L1415">
            <v>0</v>
          </cell>
          <cell r="M1415">
            <v>0</v>
          </cell>
          <cell r="N1415">
            <v>0</v>
          </cell>
          <cell r="O1415">
            <v>0</v>
          </cell>
          <cell r="P1415">
            <v>0</v>
          </cell>
          <cell r="Q1415">
            <v>0</v>
          </cell>
          <cell r="R1415">
            <v>0</v>
          </cell>
          <cell r="S1415">
            <v>0</v>
          </cell>
        </row>
        <row r="1416">
          <cell r="G1416" t="str">
            <v>Northern EuropeHerbalForecast</v>
          </cell>
          <cell r="H1416">
            <v>0</v>
          </cell>
          <cell r="I1416">
            <v>0</v>
          </cell>
          <cell r="J1416">
            <v>0</v>
          </cell>
          <cell r="K1416">
            <v>0</v>
          </cell>
          <cell r="L1416">
            <v>0</v>
          </cell>
          <cell r="M1416">
            <v>0</v>
          </cell>
          <cell r="N1416">
            <v>0</v>
          </cell>
          <cell r="O1416">
            <v>0</v>
          </cell>
          <cell r="P1416">
            <v>0</v>
          </cell>
          <cell r="Q1416">
            <v>0</v>
          </cell>
          <cell r="R1416">
            <v>0</v>
          </cell>
          <cell r="S1416">
            <v>0</v>
          </cell>
        </row>
        <row r="1417">
          <cell r="G1417" t="str">
            <v>Northern EuropeHerbalPlan</v>
          </cell>
          <cell r="H1417">
            <v>0</v>
          </cell>
          <cell r="I1417">
            <v>0</v>
          </cell>
          <cell r="J1417">
            <v>0</v>
          </cell>
          <cell r="K1417">
            <v>0</v>
          </cell>
          <cell r="L1417">
            <v>0</v>
          </cell>
          <cell r="M1417">
            <v>0</v>
          </cell>
          <cell r="N1417">
            <v>0</v>
          </cell>
          <cell r="O1417">
            <v>0</v>
          </cell>
          <cell r="P1417">
            <v>0</v>
          </cell>
          <cell r="Q1417">
            <v>0</v>
          </cell>
          <cell r="R1417">
            <v>0</v>
          </cell>
          <cell r="S1417">
            <v>0</v>
          </cell>
        </row>
        <row r="1418">
          <cell r="G1418" t="str">
            <v xml:space="preserve">Northern EuropeHibitane NPDActual </v>
          </cell>
          <cell r="H1418">
            <v>0</v>
          </cell>
          <cell r="I1418">
            <v>0</v>
          </cell>
          <cell r="J1418">
            <v>0</v>
          </cell>
          <cell r="K1418">
            <v>0</v>
          </cell>
          <cell r="L1418">
            <v>0</v>
          </cell>
          <cell r="M1418">
            <v>0</v>
          </cell>
          <cell r="N1418">
            <v>0</v>
          </cell>
          <cell r="O1418">
            <v>0</v>
          </cell>
          <cell r="P1418">
            <v>0</v>
          </cell>
          <cell r="Q1418">
            <v>0</v>
          </cell>
          <cell r="R1418">
            <v>0</v>
          </cell>
          <cell r="S1418">
            <v>0</v>
          </cell>
        </row>
        <row r="1419">
          <cell r="G1419" t="str">
            <v>Northern EuropeHibitane NPDForecast</v>
          </cell>
          <cell r="H1419">
            <v>0</v>
          </cell>
          <cell r="I1419">
            <v>0</v>
          </cell>
          <cell r="J1419">
            <v>0</v>
          </cell>
          <cell r="K1419">
            <v>0</v>
          </cell>
          <cell r="L1419">
            <v>0</v>
          </cell>
          <cell r="M1419">
            <v>0</v>
          </cell>
          <cell r="N1419">
            <v>0</v>
          </cell>
          <cell r="O1419">
            <v>0</v>
          </cell>
          <cell r="P1419">
            <v>0</v>
          </cell>
          <cell r="Q1419">
            <v>0</v>
          </cell>
          <cell r="R1419">
            <v>0</v>
          </cell>
          <cell r="S1419">
            <v>0</v>
          </cell>
        </row>
        <row r="1420">
          <cell r="G1420" t="str">
            <v>Northern EuropeHibitane NPDPlan</v>
          </cell>
          <cell r="H1420">
            <v>0</v>
          </cell>
          <cell r="I1420">
            <v>0</v>
          </cell>
          <cell r="J1420">
            <v>0</v>
          </cell>
          <cell r="K1420">
            <v>0</v>
          </cell>
          <cell r="L1420">
            <v>0</v>
          </cell>
          <cell r="M1420">
            <v>0</v>
          </cell>
          <cell r="N1420">
            <v>0</v>
          </cell>
          <cell r="O1420">
            <v>0</v>
          </cell>
          <cell r="P1420">
            <v>0</v>
          </cell>
          <cell r="Q1420">
            <v>0</v>
          </cell>
          <cell r="R1420">
            <v>0</v>
          </cell>
          <cell r="S1420">
            <v>0</v>
          </cell>
        </row>
        <row r="1421">
          <cell r="G1421" t="str">
            <v xml:space="preserve">Northern EuropeIodosan OralActual </v>
          </cell>
          <cell r="H1421">
            <v>0</v>
          </cell>
          <cell r="I1421">
            <v>0</v>
          </cell>
          <cell r="J1421">
            <v>0</v>
          </cell>
          <cell r="K1421">
            <v>0</v>
          </cell>
          <cell r="L1421">
            <v>0</v>
          </cell>
          <cell r="M1421">
            <v>0</v>
          </cell>
          <cell r="N1421">
            <v>0</v>
          </cell>
          <cell r="O1421">
            <v>0</v>
          </cell>
          <cell r="P1421">
            <v>0</v>
          </cell>
          <cell r="Q1421">
            <v>0</v>
          </cell>
          <cell r="R1421">
            <v>0</v>
          </cell>
          <cell r="S1421">
            <v>0</v>
          </cell>
        </row>
        <row r="1422">
          <cell r="G1422" t="str">
            <v>Northern EuropeIodosan OralForecast</v>
          </cell>
          <cell r="H1422">
            <v>0</v>
          </cell>
          <cell r="I1422">
            <v>0</v>
          </cell>
          <cell r="J1422">
            <v>0</v>
          </cell>
          <cell r="K1422">
            <v>0</v>
          </cell>
          <cell r="L1422">
            <v>0</v>
          </cell>
          <cell r="M1422">
            <v>0</v>
          </cell>
          <cell r="N1422">
            <v>0</v>
          </cell>
          <cell r="O1422">
            <v>0</v>
          </cell>
          <cell r="P1422">
            <v>0</v>
          </cell>
          <cell r="Q1422">
            <v>0</v>
          </cell>
          <cell r="R1422">
            <v>0</v>
          </cell>
          <cell r="S1422">
            <v>0</v>
          </cell>
        </row>
        <row r="1423">
          <cell r="G1423" t="str">
            <v>Northern EuropeIodosan OralPlan</v>
          </cell>
          <cell r="H1423">
            <v>0</v>
          </cell>
          <cell r="I1423">
            <v>0</v>
          </cell>
          <cell r="J1423">
            <v>0</v>
          </cell>
          <cell r="K1423">
            <v>0</v>
          </cell>
          <cell r="L1423">
            <v>0</v>
          </cell>
          <cell r="M1423">
            <v>0</v>
          </cell>
          <cell r="N1423">
            <v>0</v>
          </cell>
          <cell r="O1423">
            <v>0</v>
          </cell>
          <cell r="P1423">
            <v>0</v>
          </cell>
          <cell r="Q1423">
            <v>0</v>
          </cell>
          <cell r="R1423">
            <v>0</v>
          </cell>
          <cell r="S1423">
            <v>0</v>
          </cell>
        </row>
        <row r="1424">
          <cell r="G1424" t="str">
            <v xml:space="preserve">Northern EuropeJellyActual </v>
          </cell>
          <cell r="H1424">
            <v>0</v>
          </cell>
          <cell r="I1424">
            <v>0</v>
          </cell>
          <cell r="J1424">
            <v>0</v>
          </cell>
          <cell r="K1424">
            <v>0</v>
          </cell>
          <cell r="L1424">
            <v>0</v>
          </cell>
          <cell r="M1424">
            <v>0</v>
          </cell>
          <cell r="N1424">
            <v>0</v>
          </cell>
          <cell r="O1424">
            <v>0</v>
          </cell>
          <cell r="P1424">
            <v>0</v>
          </cell>
          <cell r="Q1424">
            <v>0</v>
          </cell>
          <cell r="R1424">
            <v>0</v>
          </cell>
          <cell r="S1424">
            <v>0</v>
          </cell>
        </row>
        <row r="1425">
          <cell r="G1425" t="str">
            <v>Northern EuropeJellyForecast</v>
          </cell>
          <cell r="H1425">
            <v>0</v>
          </cell>
          <cell r="I1425">
            <v>0</v>
          </cell>
          <cell r="J1425">
            <v>0</v>
          </cell>
          <cell r="K1425">
            <v>0</v>
          </cell>
          <cell r="L1425">
            <v>0</v>
          </cell>
          <cell r="M1425">
            <v>0</v>
          </cell>
          <cell r="N1425">
            <v>0</v>
          </cell>
          <cell r="O1425">
            <v>0</v>
          </cell>
          <cell r="P1425">
            <v>0</v>
          </cell>
          <cell r="Q1425">
            <v>0</v>
          </cell>
          <cell r="R1425">
            <v>0</v>
          </cell>
          <cell r="S1425">
            <v>0</v>
          </cell>
        </row>
        <row r="1426">
          <cell r="G1426" t="str">
            <v>Northern EuropeJellyPlan</v>
          </cell>
          <cell r="H1426">
            <v>0</v>
          </cell>
          <cell r="I1426">
            <v>0</v>
          </cell>
          <cell r="J1426">
            <v>0</v>
          </cell>
          <cell r="K1426">
            <v>0</v>
          </cell>
          <cell r="L1426">
            <v>0</v>
          </cell>
          <cell r="M1426">
            <v>0</v>
          </cell>
          <cell r="N1426">
            <v>0</v>
          </cell>
          <cell r="O1426">
            <v>0</v>
          </cell>
          <cell r="P1426">
            <v>0</v>
          </cell>
          <cell r="Q1426">
            <v>0</v>
          </cell>
          <cell r="R1426">
            <v>0</v>
          </cell>
          <cell r="S1426">
            <v>0</v>
          </cell>
        </row>
        <row r="1427">
          <cell r="G1427" t="str">
            <v xml:space="preserve">Northern EuropeLactacyd MooseActual </v>
          </cell>
          <cell r="H1427">
            <v>26.457790000000003</v>
          </cell>
          <cell r="I1427">
            <v>42.024709999999999</v>
          </cell>
          <cell r="J1427">
            <v>84.426289999999995</v>
          </cell>
          <cell r="K1427">
            <v>133.93369999999999</v>
          </cell>
          <cell r="L1427">
            <v>156.33006</v>
          </cell>
          <cell r="M1427">
            <v>213.7792</v>
          </cell>
          <cell r="N1427">
            <v>258.65339</v>
          </cell>
          <cell r="O1427">
            <v>0</v>
          </cell>
          <cell r="P1427">
            <v>0</v>
          </cell>
          <cell r="Q1427">
            <v>0</v>
          </cell>
          <cell r="R1427">
            <v>0</v>
          </cell>
          <cell r="S1427">
            <v>0</v>
          </cell>
        </row>
        <row r="1428">
          <cell r="G1428" t="str">
            <v>Northern EuropeLactacyd MooseForecast</v>
          </cell>
          <cell r="H1428">
            <v>26.457790000000003</v>
          </cell>
          <cell r="I1428">
            <v>42.024709999999999</v>
          </cell>
          <cell r="J1428">
            <v>84.426289999999995</v>
          </cell>
          <cell r="K1428">
            <v>133.93369999999999</v>
          </cell>
          <cell r="L1428">
            <v>156.33006</v>
          </cell>
          <cell r="M1428">
            <v>213.7792</v>
          </cell>
          <cell r="N1428">
            <v>258.65339</v>
          </cell>
          <cell r="O1428">
            <v>268</v>
          </cell>
          <cell r="P1428">
            <v>301.5</v>
          </cell>
          <cell r="Q1428">
            <v>335</v>
          </cell>
          <cell r="R1428">
            <v>360.95833333333331</v>
          </cell>
          <cell r="S1428">
            <v>402</v>
          </cell>
        </row>
        <row r="1429">
          <cell r="G1429" t="str">
            <v>Northern EuropeLactacyd MoosePlan</v>
          </cell>
          <cell r="H1429">
            <v>10.875</v>
          </cell>
          <cell r="I1429">
            <v>21.75</v>
          </cell>
          <cell r="J1429">
            <v>32.625</v>
          </cell>
          <cell r="K1429">
            <v>73.666666666666657</v>
          </cell>
          <cell r="L1429">
            <v>114.70833333333333</v>
          </cell>
          <cell r="M1429">
            <v>155.75</v>
          </cell>
          <cell r="N1429">
            <v>196.79166666666666</v>
          </cell>
          <cell r="O1429">
            <v>237.83333333333334</v>
          </cell>
          <cell r="P1429">
            <v>278.875</v>
          </cell>
          <cell r="Q1429">
            <v>319.91666666666663</v>
          </cell>
          <cell r="R1429">
            <v>360.95833333333331</v>
          </cell>
          <cell r="S1429">
            <v>402</v>
          </cell>
        </row>
        <row r="1430">
          <cell r="G1430" t="str">
            <v xml:space="preserve">Northern EuropeLactacyd Ph 3.5Actual </v>
          </cell>
          <cell r="H1430">
            <v>0</v>
          </cell>
          <cell r="I1430">
            <v>0</v>
          </cell>
          <cell r="J1430">
            <v>0</v>
          </cell>
          <cell r="K1430">
            <v>0</v>
          </cell>
          <cell r="L1430">
            <v>0</v>
          </cell>
          <cell r="M1430">
            <v>0</v>
          </cell>
          <cell r="N1430">
            <v>0</v>
          </cell>
          <cell r="O1430">
            <v>0</v>
          </cell>
          <cell r="P1430">
            <v>0</v>
          </cell>
          <cell r="Q1430">
            <v>0</v>
          </cell>
          <cell r="R1430">
            <v>0</v>
          </cell>
          <cell r="S1430">
            <v>0</v>
          </cell>
        </row>
        <row r="1431">
          <cell r="G1431" t="str">
            <v>Northern EuropeLactacyd Ph 3.5Forecast</v>
          </cell>
          <cell r="H1431">
            <v>0</v>
          </cell>
          <cell r="I1431">
            <v>0</v>
          </cell>
          <cell r="J1431">
            <v>0</v>
          </cell>
          <cell r="K1431">
            <v>0</v>
          </cell>
          <cell r="L1431">
            <v>0</v>
          </cell>
          <cell r="M1431">
            <v>0</v>
          </cell>
          <cell r="N1431">
            <v>0</v>
          </cell>
          <cell r="O1431">
            <v>0</v>
          </cell>
          <cell r="P1431">
            <v>0</v>
          </cell>
          <cell r="Q1431">
            <v>0</v>
          </cell>
          <cell r="R1431">
            <v>0</v>
          </cell>
          <cell r="S1431">
            <v>0</v>
          </cell>
        </row>
        <row r="1432">
          <cell r="G1432" t="str">
            <v>Northern EuropeLactacyd Ph 3.5Plan</v>
          </cell>
          <cell r="H1432">
            <v>0</v>
          </cell>
          <cell r="I1432">
            <v>0</v>
          </cell>
          <cell r="J1432">
            <v>0</v>
          </cell>
          <cell r="K1432">
            <v>0</v>
          </cell>
          <cell r="L1432">
            <v>0</v>
          </cell>
          <cell r="M1432">
            <v>0</v>
          </cell>
          <cell r="N1432">
            <v>0</v>
          </cell>
          <cell r="O1432">
            <v>0</v>
          </cell>
          <cell r="P1432">
            <v>0</v>
          </cell>
          <cell r="Q1432">
            <v>0</v>
          </cell>
          <cell r="R1432">
            <v>0</v>
          </cell>
          <cell r="S1432">
            <v>0</v>
          </cell>
        </row>
        <row r="1433">
          <cell r="G1433" t="str">
            <v xml:space="preserve">Northern EuropeLactacyd WipesActual </v>
          </cell>
          <cell r="H1433">
            <v>0</v>
          </cell>
          <cell r="I1433">
            <v>0</v>
          </cell>
          <cell r="J1433">
            <v>0</v>
          </cell>
          <cell r="K1433">
            <v>0</v>
          </cell>
          <cell r="L1433">
            <v>0</v>
          </cell>
          <cell r="M1433">
            <v>0</v>
          </cell>
          <cell r="N1433">
            <v>0</v>
          </cell>
          <cell r="O1433">
            <v>0</v>
          </cell>
          <cell r="P1433">
            <v>0</v>
          </cell>
          <cell r="Q1433">
            <v>0</v>
          </cell>
          <cell r="R1433">
            <v>0</v>
          </cell>
          <cell r="S1433">
            <v>0</v>
          </cell>
        </row>
        <row r="1434">
          <cell r="G1434" t="str">
            <v>Northern EuropeLactacyd WipesForecast</v>
          </cell>
          <cell r="H1434">
            <v>0</v>
          </cell>
          <cell r="I1434">
            <v>0</v>
          </cell>
          <cell r="J1434">
            <v>0</v>
          </cell>
          <cell r="K1434">
            <v>0</v>
          </cell>
          <cell r="L1434">
            <v>0</v>
          </cell>
          <cell r="M1434">
            <v>0</v>
          </cell>
          <cell r="N1434">
            <v>0</v>
          </cell>
          <cell r="O1434">
            <v>49.166666666666671</v>
          </cell>
          <cell r="P1434">
            <v>59</v>
          </cell>
          <cell r="Q1434">
            <v>68.833333333333329</v>
          </cell>
          <cell r="R1434">
            <v>78.666666666666657</v>
          </cell>
          <cell r="S1434">
            <v>88.5</v>
          </cell>
        </row>
        <row r="1435">
          <cell r="G1435" t="str">
            <v>Northern EuropeLactacyd WipesPlan</v>
          </cell>
          <cell r="H1435">
            <v>7.125</v>
          </cell>
          <cell r="I1435">
            <v>14.25</v>
          </cell>
          <cell r="J1435">
            <v>21.375</v>
          </cell>
          <cell r="K1435">
            <v>38.333333333333329</v>
          </cell>
          <cell r="L1435">
            <v>55.291666666666664</v>
          </cell>
          <cell r="M1435">
            <v>72.25</v>
          </cell>
          <cell r="N1435">
            <v>89.208333333333329</v>
          </cell>
          <cell r="O1435">
            <v>106.16666666666667</v>
          </cell>
          <cell r="P1435">
            <v>123.125</v>
          </cell>
          <cell r="Q1435">
            <v>140.08333333333331</v>
          </cell>
          <cell r="R1435">
            <v>157.04166666666666</v>
          </cell>
          <cell r="S1435">
            <v>174</v>
          </cell>
        </row>
        <row r="1436">
          <cell r="G1436" t="str">
            <v xml:space="preserve">Northern EuropeLibenar NPDActual </v>
          </cell>
          <cell r="H1436">
            <v>0</v>
          </cell>
          <cell r="I1436">
            <v>0</v>
          </cell>
          <cell r="J1436">
            <v>0</v>
          </cell>
          <cell r="K1436">
            <v>0</v>
          </cell>
          <cell r="L1436">
            <v>0</v>
          </cell>
          <cell r="M1436">
            <v>0</v>
          </cell>
          <cell r="N1436">
            <v>0</v>
          </cell>
          <cell r="O1436">
            <v>0</v>
          </cell>
          <cell r="P1436">
            <v>0</v>
          </cell>
          <cell r="Q1436">
            <v>0</v>
          </cell>
          <cell r="R1436">
            <v>0</v>
          </cell>
          <cell r="S1436">
            <v>0</v>
          </cell>
        </row>
        <row r="1437">
          <cell r="G1437" t="str">
            <v>Northern EuropeLibenar NPDForecast</v>
          </cell>
          <cell r="H1437">
            <v>0</v>
          </cell>
          <cell r="I1437">
            <v>0</v>
          </cell>
          <cell r="J1437">
            <v>0</v>
          </cell>
          <cell r="K1437">
            <v>0</v>
          </cell>
          <cell r="L1437">
            <v>0</v>
          </cell>
          <cell r="M1437">
            <v>0</v>
          </cell>
          <cell r="N1437">
            <v>0</v>
          </cell>
          <cell r="O1437">
            <v>0</v>
          </cell>
          <cell r="P1437">
            <v>0</v>
          </cell>
          <cell r="Q1437">
            <v>0</v>
          </cell>
          <cell r="R1437">
            <v>0</v>
          </cell>
          <cell r="S1437">
            <v>0</v>
          </cell>
        </row>
        <row r="1438">
          <cell r="G1438" t="str">
            <v>Northern EuropeLibenar NPDPlan</v>
          </cell>
          <cell r="H1438">
            <v>0</v>
          </cell>
          <cell r="I1438">
            <v>0</v>
          </cell>
          <cell r="J1438">
            <v>0</v>
          </cell>
          <cell r="K1438">
            <v>0</v>
          </cell>
          <cell r="L1438">
            <v>0</v>
          </cell>
          <cell r="M1438">
            <v>0</v>
          </cell>
          <cell r="N1438">
            <v>0</v>
          </cell>
          <cell r="O1438">
            <v>0</v>
          </cell>
          <cell r="P1438">
            <v>0</v>
          </cell>
          <cell r="Q1438">
            <v>0</v>
          </cell>
          <cell r="R1438">
            <v>0</v>
          </cell>
          <cell r="S1438">
            <v>0</v>
          </cell>
        </row>
        <row r="1439">
          <cell r="G1439" t="str">
            <v xml:space="preserve">Northern EuropeLinerActual </v>
          </cell>
          <cell r="H1439">
            <v>0</v>
          </cell>
          <cell r="I1439">
            <v>0</v>
          </cell>
          <cell r="J1439">
            <v>0</v>
          </cell>
          <cell r="K1439">
            <v>0</v>
          </cell>
          <cell r="L1439">
            <v>0</v>
          </cell>
          <cell r="M1439">
            <v>0</v>
          </cell>
          <cell r="N1439">
            <v>0</v>
          </cell>
          <cell r="O1439">
            <v>0</v>
          </cell>
          <cell r="P1439">
            <v>0</v>
          </cell>
          <cell r="Q1439">
            <v>0</v>
          </cell>
          <cell r="R1439">
            <v>0</v>
          </cell>
          <cell r="S1439">
            <v>0</v>
          </cell>
        </row>
        <row r="1440">
          <cell r="G1440" t="str">
            <v>Northern EuropeLinerForecast</v>
          </cell>
          <cell r="H1440">
            <v>0</v>
          </cell>
          <cell r="I1440">
            <v>0</v>
          </cell>
          <cell r="J1440">
            <v>0</v>
          </cell>
          <cell r="K1440">
            <v>0</v>
          </cell>
          <cell r="L1440">
            <v>0</v>
          </cell>
          <cell r="M1440">
            <v>0</v>
          </cell>
          <cell r="N1440">
            <v>0</v>
          </cell>
          <cell r="O1440">
            <v>0</v>
          </cell>
          <cell r="P1440">
            <v>0</v>
          </cell>
          <cell r="Q1440">
            <v>43.5</v>
          </cell>
          <cell r="R1440">
            <v>87</v>
          </cell>
          <cell r="S1440">
            <v>130.5</v>
          </cell>
        </row>
        <row r="1441">
          <cell r="G1441" t="str">
            <v>Northern EuropeLinerPlan</v>
          </cell>
          <cell r="H1441">
            <v>0</v>
          </cell>
          <cell r="I1441">
            <v>0</v>
          </cell>
          <cell r="J1441">
            <v>0</v>
          </cell>
          <cell r="K1441">
            <v>0</v>
          </cell>
          <cell r="L1441">
            <v>0</v>
          </cell>
          <cell r="M1441">
            <v>0</v>
          </cell>
          <cell r="N1441">
            <v>0</v>
          </cell>
          <cell r="O1441">
            <v>0</v>
          </cell>
          <cell r="P1441">
            <v>0</v>
          </cell>
          <cell r="Q1441">
            <v>43.5</v>
          </cell>
          <cell r="R1441">
            <v>87</v>
          </cell>
          <cell r="S1441">
            <v>130.5</v>
          </cell>
        </row>
        <row r="1442">
          <cell r="G1442" t="str">
            <v xml:space="preserve">Northern EuropeLizardActual </v>
          </cell>
          <cell r="H1442">
            <v>138.79063199999999</v>
          </cell>
          <cell r="I1442">
            <v>263.79523399999999</v>
          </cell>
          <cell r="J1442">
            <v>466.44677000000001</v>
          </cell>
          <cell r="K1442">
            <v>620.88853600000004</v>
          </cell>
          <cell r="L1442">
            <v>711.02587700000004</v>
          </cell>
          <cell r="M1442">
            <v>854.76952300000005</v>
          </cell>
          <cell r="N1442">
            <v>993.78228799999999</v>
          </cell>
          <cell r="O1442">
            <v>0</v>
          </cell>
          <cell r="P1442">
            <v>0</v>
          </cell>
          <cell r="Q1442">
            <v>0</v>
          </cell>
          <cell r="R1442">
            <v>0</v>
          </cell>
          <cell r="S1442">
            <v>0</v>
          </cell>
        </row>
        <row r="1443">
          <cell r="G1443" t="str">
            <v>Northern EuropeLizardForecast</v>
          </cell>
          <cell r="H1443">
            <v>138.79063199999999</v>
          </cell>
          <cell r="I1443">
            <v>263.79523399999999</v>
          </cell>
          <cell r="J1443">
            <v>466.44677000000001</v>
          </cell>
          <cell r="K1443">
            <v>620.88853600000004</v>
          </cell>
          <cell r="L1443">
            <v>711.02587700000004</v>
          </cell>
          <cell r="M1443">
            <v>854.76952300000005</v>
          </cell>
          <cell r="N1443">
            <v>993.78228799999999</v>
          </cell>
          <cell r="O1443">
            <v>1570</v>
          </cell>
          <cell r="P1443">
            <v>1766.25</v>
          </cell>
          <cell r="Q1443">
            <v>1962.5</v>
          </cell>
          <cell r="R1443">
            <v>2158.75</v>
          </cell>
          <cell r="S1443">
            <v>2355</v>
          </cell>
        </row>
        <row r="1444">
          <cell r="G1444" t="str">
            <v>Northern EuropeLizardPlan</v>
          </cell>
          <cell r="H1444">
            <v>196.25</v>
          </cell>
          <cell r="I1444">
            <v>392.5</v>
          </cell>
          <cell r="J1444">
            <v>588.75</v>
          </cell>
          <cell r="K1444">
            <v>785</v>
          </cell>
          <cell r="L1444">
            <v>981.25</v>
          </cell>
          <cell r="M1444">
            <v>1177.5</v>
          </cell>
          <cell r="N1444">
            <v>1373.75</v>
          </cell>
          <cell r="O1444">
            <v>1570</v>
          </cell>
          <cell r="P1444">
            <v>1766.25</v>
          </cell>
          <cell r="Q1444">
            <v>1962.5</v>
          </cell>
          <cell r="R1444">
            <v>2158.75</v>
          </cell>
          <cell r="S1444">
            <v>2355</v>
          </cell>
        </row>
        <row r="1445">
          <cell r="G1445" t="str">
            <v xml:space="preserve">Northern EuropeMacleans ExtractsActual </v>
          </cell>
          <cell r="H1445">
            <v>0</v>
          </cell>
          <cell r="I1445">
            <v>0</v>
          </cell>
          <cell r="J1445">
            <v>0</v>
          </cell>
          <cell r="K1445">
            <v>0</v>
          </cell>
          <cell r="L1445">
            <v>0</v>
          </cell>
          <cell r="M1445">
            <v>0</v>
          </cell>
          <cell r="N1445">
            <v>0</v>
          </cell>
          <cell r="O1445">
            <v>0</v>
          </cell>
          <cell r="P1445">
            <v>0</v>
          </cell>
          <cell r="Q1445">
            <v>0</v>
          </cell>
          <cell r="R1445">
            <v>0</v>
          </cell>
          <cell r="S1445">
            <v>0</v>
          </cell>
        </row>
        <row r="1446">
          <cell r="G1446" t="str">
            <v>Northern EuropeMacleans ExtractsForecast</v>
          </cell>
          <cell r="H1446">
            <v>0</v>
          </cell>
          <cell r="I1446">
            <v>0</v>
          </cell>
          <cell r="J1446">
            <v>0</v>
          </cell>
          <cell r="K1446">
            <v>0</v>
          </cell>
          <cell r="L1446">
            <v>0</v>
          </cell>
          <cell r="M1446">
            <v>0</v>
          </cell>
          <cell r="N1446">
            <v>0</v>
          </cell>
          <cell r="O1446">
            <v>0</v>
          </cell>
          <cell r="P1446">
            <v>0</v>
          </cell>
          <cell r="Q1446">
            <v>0</v>
          </cell>
          <cell r="R1446">
            <v>0</v>
          </cell>
          <cell r="S1446">
            <v>0</v>
          </cell>
        </row>
        <row r="1447">
          <cell r="G1447" t="str">
            <v>Northern EuropeMacleans ExtractsPlan</v>
          </cell>
          <cell r="H1447">
            <v>0</v>
          </cell>
          <cell r="I1447">
            <v>0</v>
          </cell>
          <cell r="J1447">
            <v>0</v>
          </cell>
          <cell r="K1447">
            <v>0</v>
          </cell>
          <cell r="L1447">
            <v>0</v>
          </cell>
          <cell r="M1447">
            <v>0</v>
          </cell>
          <cell r="N1447">
            <v>0</v>
          </cell>
          <cell r="O1447">
            <v>0</v>
          </cell>
          <cell r="P1447">
            <v>0</v>
          </cell>
          <cell r="Q1447">
            <v>0</v>
          </cell>
          <cell r="R1447">
            <v>0</v>
          </cell>
          <cell r="S1447">
            <v>0</v>
          </cell>
        </row>
        <row r="1448">
          <cell r="G1448" t="str">
            <v xml:space="preserve">Northern EuropeMacleans White 'n' ShineActual </v>
          </cell>
          <cell r="H1448">
            <v>0</v>
          </cell>
          <cell r="I1448">
            <v>0</v>
          </cell>
          <cell r="J1448">
            <v>0</v>
          </cell>
          <cell r="K1448">
            <v>0</v>
          </cell>
          <cell r="L1448">
            <v>0</v>
          </cell>
          <cell r="M1448">
            <v>0</v>
          </cell>
          <cell r="N1448">
            <v>0</v>
          </cell>
          <cell r="O1448">
            <v>0</v>
          </cell>
          <cell r="P1448">
            <v>0</v>
          </cell>
          <cell r="Q1448">
            <v>0</v>
          </cell>
          <cell r="R1448">
            <v>0</v>
          </cell>
          <cell r="S1448">
            <v>0</v>
          </cell>
        </row>
        <row r="1449">
          <cell r="G1449" t="str">
            <v>Northern EuropeMacleans White 'n' ShineForecast</v>
          </cell>
          <cell r="H1449">
            <v>0</v>
          </cell>
          <cell r="I1449">
            <v>0</v>
          </cell>
          <cell r="J1449">
            <v>0</v>
          </cell>
          <cell r="K1449">
            <v>0</v>
          </cell>
          <cell r="L1449">
            <v>0</v>
          </cell>
          <cell r="M1449">
            <v>0</v>
          </cell>
          <cell r="N1449">
            <v>0</v>
          </cell>
          <cell r="O1449">
            <v>0</v>
          </cell>
          <cell r="P1449">
            <v>0</v>
          </cell>
          <cell r="Q1449">
            <v>0</v>
          </cell>
          <cell r="R1449">
            <v>0</v>
          </cell>
          <cell r="S1449">
            <v>0</v>
          </cell>
        </row>
        <row r="1450">
          <cell r="G1450" t="str">
            <v>Northern EuropeMacleans White 'n' ShinePlan</v>
          </cell>
          <cell r="H1450">
            <v>0</v>
          </cell>
          <cell r="I1450">
            <v>0</v>
          </cell>
          <cell r="J1450">
            <v>0</v>
          </cell>
          <cell r="K1450">
            <v>0</v>
          </cell>
          <cell r="L1450">
            <v>0</v>
          </cell>
          <cell r="M1450">
            <v>0</v>
          </cell>
          <cell r="N1450">
            <v>0</v>
          </cell>
          <cell r="O1450">
            <v>0</v>
          </cell>
          <cell r="P1450">
            <v>0</v>
          </cell>
          <cell r="Q1450">
            <v>0</v>
          </cell>
          <cell r="R1450">
            <v>0</v>
          </cell>
          <cell r="S1450">
            <v>0</v>
          </cell>
        </row>
        <row r="1451">
          <cell r="G1451" t="str">
            <v xml:space="preserve">Northern EuropeManual BrushesActual </v>
          </cell>
          <cell r="H1451">
            <v>0</v>
          </cell>
          <cell r="I1451">
            <v>0</v>
          </cell>
          <cell r="J1451">
            <v>0</v>
          </cell>
          <cell r="K1451">
            <v>0</v>
          </cell>
          <cell r="L1451">
            <v>0</v>
          </cell>
          <cell r="M1451">
            <v>0</v>
          </cell>
          <cell r="N1451">
            <v>0</v>
          </cell>
          <cell r="O1451">
            <v>0</v>
          </cell>
          <cell r="P1451">
            <v>0</v>
          </cell>
          <cell r="Q1451">
            <v>0</v>
          </cell>
          <cell r="R1451">
            <v>0</v>
          </cell>
          <cell r="S1451">
            <v>0</v>
          </cell>
        </row>
        <row r="1452">
          <cell r="G1452" t="str">
            <v>Northern EuropeManual BrushesForecast</v>
          </cell>
          <cell r="H1452">
            <v>0</v>
          </cell>
          <cell r="I1452">
            <v>0</v>
          </cell>
          <cell r="J1452">
            <v>0</v>
          </cell>
          <cell r="K1452">
            <v>0</v>
          </cell>
          <cell r="L1452">
            <v>0</v>
          </cell>
          <cell r="M1452">
            <v>0</v>
          </cell>
          <cell r="N1452">
            <v>0</v>
          </cell>
          <cell r="O1452">
            <v>0</v>
          </cell>
          <cell r="P1452">
            <v>0</v>
          </cell>
          <cell r="Q1452">
            <v>0</v>
          </cell>
          <cell r="R1452">
            <v>0</v>
          </cell>
          <cell r="S1452">
            <v>0</v>
          </cell>
        </row>
        <row r="1453">
          <cell r="G1453" t="str">
            <v>Northern EuropeManual BrushesPlan</v>
          </cell>
          <cell r="H1453">
            <v>0</v>
          </cell>
          <cell r="I1453">
            <v>0</v>
          </cell>
          <cell r="J1453">
            <v>0</v>
          </cell>
          <cell r="K1453">
            <v>0</v>
          </cell>
          <cell r="L1453">
            <v>0</v>
          </cell>
          <cell r="M1453">
            <v>0</v>
          </cell>
          <cell r="N1453">
            <v>0</v>
          </cell>
          <cell r="O1453">
            <v>0</v>
          </cell>
          <cell r="P1453">
            <v>0</v>
          </cell>
          <cell r="Q1453">
            <v>0</v>
          </cell>
          <cell r="R1453">
            <v>0</v>
          </cell>
          <cell r="S1453">
            <v>0</v>
          </cell>
        </row>
        <row r="1454">
          <cell r="G1454" t="str">
            <v xml:space="preserve">Northern EuropeMedacalm (Abtei)Actual </v>
          </cell>
          <cell r="H1454">
            <v>0</v>
          </cell>
          <cell r="I1454">
            <v>0</v>
          </cell>
          <cell r="J1454">
            <v>0</v>
          </cell>
          <cell r="K1454">
            <v>0</v>
          </cell>
          <cell r="L1454">
            <v>0</v>
          </cell>
          <cell r="M1454">
            <v>0</v>
          </cell>
          <cell r="N1454">
            <v>0</v>
          </cell>
          <cell r="O1454">
            <v>0</v>
          </cell>
          <cell r="P1454">
            <v>0</v>
          </cell>
          <cell r="Q1454">
            <v>0</v>
          </cell>
          <cell r="R1454">
            <v>0</v>
          </cell>
          <cell r="S1454">
            <v>0</v>
          </cell>
        </row>
        <row r="1455">
          <cell r="G1455" t="str">
            <v>Northern EuropeMedacalm (Abtei)Forecast</v>
          </cell>
          <cell r="H1455">
            <v>0</v>
          </cell>
          <cell r="I1455">
            <v>0</v>
          </cell>
          <cell r="J1455">
            <v>0</v>
          </cell>
          <cell r="K1455">
            <v>0</v>
          </cell>
          <cell r="L1455">
            <v>0</v>
          </cell>
          <cell r="M1455">
            <v>0</v>
          </cell>
          <cell r="N1455">
            <v>0</v>
          </cell>
          <cell r="O1455">
            <v>0</v>
          </cell>
          <cell r="P1455">
            <v>0</v>
          </cell>
          <cell r="Q1455">
            <v>0</v>
          </cell>
          <cell r="R1455">
            <v>0</v>
          </cell>
          <cell r="S1455">
            <v>0</v>
          </cell>
        </row>
        <row r="1456">
          <cell r="G1456" t="str">
            <v>Northern EuropeMedacalm (Abtei)Plan</v>
          </cell>
          <cell r="H1456">
            <v>0</v>
          </cell>
          <cell r="I1456">
            <v>0</v>
          </cell>
          <cell r="J1456">
            <v>0</v>
          </cell>
          <cell r="K1456">
            <v>0</v>
          </cell>
          <cell r="L1456">
            <v>0</v>
          </cell>
          <cell r="M1456">
            <v>0</v>
          </cell>
          <cell r="N1456">
            <v>0</v>
          </cell>
          <cell r="O1456">
            <v>0</v>
          </cell>
          <cell r="P1456">
            <v>0</v>
          </cell>
          <cell r="Q1456">
            <v>0</v>
          </cell>
          <cell r="R1456">
            <v>0</v>
          </cell>
          <cell r="S1456">
            <v>0</v>
          </cell>
        </row>
        <row r="1457">
          <cell r="G1457" t="str">
            <v xml:space="preserve">Northern EuropeMooseActual </v>
          </cell>
          <cell r="H1457">
            <v>0</v>
          </cell>
          <cell r="I1457">
            <v>0</v>
          </cell>
          <cell r="J1457">
            <v>0</v>
          </cell>
          <cell r="K1457">
            <v>0</v>
          </cell>
          <cell r="L1457">
            <v>0</v>
          </cell>
          <cell r="M1457">
            <v>0</v>
          </cell>
          <cell r="N1457">
            <v>0</v>
          </cell>
          <cell r="O1457">
            <v>0</v>
          </cell>
          <cell r="P1457">
            <v>0</v>
          </cell>
          <cell r="Q1457">
            <v>0</v>
          </cell>
          <cell r="R1457">
            <v>0</v>
          </cell>
          <cell r="S1457">
            <v>0</v>
          </cell>
        </row>
        <row r="1458">
          <cell r="G1458" t="str">
            <v>Northern EuropeMooseForecast</v>
          </cell>
          <cell r="H1458">
            <v>0</v>
          </cell>
          <cell r="I1458">
            <v>0</v>
          </cell>
          <cell r="J1458">
            <v>0</v>
          </cell>
          <cell r="K1458">
            <v>0</v>
          </cell>
          <cell r="L1458">
            <v>0</v>
          </cell>
          <cell r="M1458">
            <v>0</v>
          </cell>
          <cell r="N1458">
            <v>0</v>
          </cell>
          <cell r="O1458">
            <v>0</v>
          </cell>
          <cell r="P1458">
            <v>0</v>
          </cell>
          <cell r="Q1458">
            <v>0</v>
          </cell>
          <cell r="R1458">
            <v>0</v>
          </cell>
          <cell r="S1458">
            <v>0</v>
          </cell>
        </row>
        <row r="1459">
          <cell r="G1459" t="str">
            <v>Northern EuropeMoosePlan</v>
          </cell>
          <cell r="H1459">
            <v>0</v>
          </cell>
          <cell r="I1459">
            <v>0</v>
          </cell>
          <cell r="J1459">
            <v>0</v>
          </cell>
          <cell r="K1459">
            <v>0</v>
          </cell>
          <cell r="L1459">
            <v>0</v>
          </cell>
          <cell r="M1459">
            <v>0</v>
          </cell>
          <cell r="N1459">
            <v>0</v>
          </cell>
          <cell r="O1459">
            <v>0</v>
          </cell>
          <cell r="P1459">
            <v>0</v>
          </cell>
          <cell r="Q1459">
            <v>0</v>
          </cell>
          <cell r="R1459">
            <v>0</v>
          </cell>
          <cell r="S1459">
            <v>0</v>
          </cell>
        </row>
        <row r="1460">
          <cell r="G1460" t="str">
            <v xml:space="preserve">Northern EuropeNRTActual </v>
          </cell>
          <cell r="H1460">
            <v>0</v>
          </cell>
          <cell r="I1460">
            <v>0</v>
          </cell>
          <cell r="J1460">
            <v>0</v>
          </cell>
          <cell r="K1460">
            <v>0</v>
          </cell>
          <cell r="L1460">
            <v>0</v>
          </cell>
          <cell r="M1460">
            <v>0</v>
          </cell>
          <cell r="N1460">
            <v>0</v>
          </cell>
          <cell r="O1460">
            <v>0</v>
          </cell>
          <cell r="P1460">
            <v>0</v>
          </cell>
          <cell r="Q1460">
            <v>0</v>
          </cell>
          <cell r="R1460">
            <v>0</v>
          </cell>
          <cell r="S1460">
            <v>0</v>
          </cell>
        </row>
        <row r="1461">
          <cell r="G1461" t="str">
            <v>Northern EuropeNRTForecast</v>
          </cell>
          <cell r="H1461">
            <v>0</v>
          </cell>
          <cell r="I1461">
            <v>0</v>
          </cell>
          <cell r="J1461">
            <v>0</v>
          </cell>
          <cell r="K1461">
            <v>0</v>
          </cell>
          <cell r="L1461">
            <v>0</v>
          </cell>
          <cell r="M1461">
            <v>0</v>
          </cell>
          <cell r="N1461">
            <v>0</v>
          </cell>
          <cell r="O1461">
            <v>0</v>
          </cell>
          <cell r="P1461">
            <v>0</v>
          </cell>
          <cell r="Q1461">
            <v>0</v>
          </cell>
          <cell r="R1461">
            <v>0</v>
          </cell>
          <cell r="S1461">
            <v>0</v>
          </cell>
        </row>
        <row r="1462">
          <cell r="G1462" t="str">
            <v>Northern EuropeNRTPlan</v>
          </cell>
          <cell r="H1462">
            <v>0</v>
          </cell>
          <cell r="I1462">
            <v>0</v>
          </cell>
          <cell r="J1462">
            <v>0</v>
          </cell>
          <cell r="K1462">
            <v>0</v>
          </cell>
          <cell r="L1462">
            <v>0</v>
          </cell>
          <cell r="M1462">
            <v>0</v>
          </cell>
          <cell r="N1462">
            <v>0</v>
          </cell>
          <cell r="O1462">
            <v>0</v>
          </cell>
          <cell r="P1462">
            <v>0</v>
          </cell>
          <cell r="Q1462">
            <v>0</v>
          </cell>
          <cell r="R1462">
            <v>0</v>
          </cell>
          <cell r="S1462">
            <v>0</v>
          </cell>
        </row>
        <row r="1463">
          <cell r="G1463" t="str">
            <v xml:space="preserve">Northern EuropeNurses - Cough NurseActual </v>
          </cell>
          <cell r="H1463">
            <v>0</v>
          </cell>
          <cell r="I1463">
            <v>0</v>
          </cell>
          <cell r="J1463">
            <v>0</v>
          </cell>
          <cell r="K1463">
            <v>0</v>
          </cell>
          <cell r="L1463">
            <v>0</v>
          </cell>
          <cell r="M1463">
            <v>0</v>
          </cell>
          <cell r="N1463">
            <v>0</v>
          </cell>
          <cell r="O1463">
            <v>0</v>
          </cell>
          <cell r="P1463">
            <v>0</v>
          </cell>
          <cell r="Q1463">
            <v>0</v>
          </cell>
          <cell r="R1463">
            <v>0</v>
          </cell>
          <cell r="S1463">
            <v>0</v>
          </cell>
        </row>
        <row r="1464">
          <cell r="G1464" t="str">
            <v>Northern EuropeNurses - Cough NurseForecast</v>
          </cell>
          <cell r="H1464">
            <v>0</v>
          </cell>
          <cell r="I1464">
            <v>0</v>
          </cell>
          <cell r="J1464">
            <v>0</v>
          </cell>
          <cell r="K1464">
            <v>0</v>
          </cell>
          <cell r="L1464">
            <v>0</v>
          </cell>
          <cell r="M1464">
            <v>0</v>
          </cell>
          <cell r="N1464">
            <v>0</v>
          </cell>
          <cell r="O1464">
            <v>0</v>
          </cell>
          <cell r="P1464">
            <v>0</v>
          </cell>
          <cell r="Q1464">
            <v>0</v>
          </cell>
          <cell r="R1464">
            <v>0</v>
          </cell>
          <cell r="S1464">
            <v>0</v>
          </cell>
        </row>
        <row r="1465">
          <cell r="G1465" t="str">
            <v>Northern EuropeNurses - Cough NursePlan</v>
          </cell>
          <cell r="H1465">
            <v>0</v>
          </cell>
          <cell r="I1465">
            <v>0</v>
          </cell>
          <cell r="J1465">
            <v>0</v>
          </cell>
          <cell r="K1465">
            <v>0</v>
          </cell>
          <cell r="L1465">
            <v>0</v>
          </cell>
          <cell r="M1465">
            <v>0</v>
          </cell>
          <cell r="N1465">
            <v>0</v>
          </cell>
          <cell r="O1465">
            <v>0</v>
          </cell>
          <cell r="P1465">
            <v>0</v>
          </cell>
          <cell r="Q1465">
            <v>0</v>
          </cell>
          <cell r="R1465">
            <v>0</v>
          </cell>
          <cell r="S1465">
            <v>0</v>
          </cell>
        </row>
        <row r="1466">
          <cell r="G1466" t="str">
            <v xml:space="preserve">Northern EuropeOasisActual </v>
          </cell>
          <cell r="H1466">
            <v>0</v>
          </cell>
          <cell r="I1466">
            <v>0</v>
          </cell>
          <cell r="J1466">
            <v>0</v>
          </cell>
          <cell r="K1466">
            <v>0</v>
          </cell>
          <cell r="L1466">
            <v>0</v>
          </cell>
          <cell r="M1466">
            <v>0</v>
          </cell>
          <cell r="N1466">
            <v>0</v>
          </cell>
          <cell r="O1466">
            <v>0</v>
          </cell>
          <cell r="P1466">
            <v>0</v>
          </cell>
          <cell r="Q1466">
            <v>0</v>
          </cell>
          <cell r="R1466">
            <v>0</v>
          </cell>
          <cell r="S1466">
            <v>0</v>
          </cell>
        </row>
        <row r="1467">
          <cell r="G1467" t="str">
            <v>Northern EuropeOasisForecast</v>
          </cell>
          <cell r="H1467">
            <v>0</v>
          </cell>
          <cell r="I1467">
            <v>0</v>
          </cell>
          <cell r="J1467">
            <v>0</v>
          </cell>
          <cell r="K1467">
            <v>0</v>
          </cell>
          <cell r="L1467">
            <v>0</v>
          </cell>
          <cell r="M1467">
            <v>0</v>
          </cell>
          <cell r="N1467">
            <v>0</v>
          </cell>
          <cell r="O1467">
            <v>0</v>
          </cell>
          <cell r="P1467">
            <v>0</v>
          </cell>
          <cell r="Q1467">
            <v>0</v>
          </cell>
          <cell r="R1467">
            <v>0</v>
          </cell>
          <cell r="S1467">
            <v>0</v>
          </cell>
        </row>
        <row r="1468">
          <cell r="G1468" t="str">
            <v>Northern EuropeOasisPlan</v>
          </cell>
          <cell r="H1468">
            <v>0</v>
          </cell>
          <cell r="I1468">
            <v>0</v>
          </cell>
          <cell r="J1468">
            <v>0</v>
          </cell>
          <cell r="K1468">
            <v>0</v>
          </cell>
          <cell r="L1468">
            <v>0</v>
          </cell>
          <cell r="M1468">
            <v>0</v>
          </cell>
          <cell r="N1468">
            <v>0</v>
          </cell>
          <cell r="O1468">
            <v>0</v>
          </cell>
          <cell r="P1468">
            <v>0</v>
          </cell>
          <cell r="Q1468">
            <v>0</v>
          </cell>
          <cell r="R1468">
            <v>0</v>
          </cell>
          <cell r="S1468">
            <v>0</v>
          </cell>
        </row>
        <row r="1469">
          <cell r="G1469" t="str">
            <v xml:space="preserve">Northern EuropeOctopusActual </v>
          </cell>
          <cell r="H1469">
            <v>0</v>
          </cell>
          <cell r="I1469">
            <v>54.272216</v>
          </cell>
          <cell r="J1469">
            <v>116.011635</v>
          </cell>
          <cell r="K1469">
            <v>245.94591299999999</v>
          </cell>
          <cell r="L1469">
            <v>318.32854200000003</v>
          </cell>
          <cell r="M1469">
            <v>387.63839500000006</v>
          </cell>
          <cell r="N1469">
            <v>450.77407300000004</v>
          </cell>
          <cell r="O1469">
            <v>0</v>
          </cell>
          <cell r="P1469">
            <v>0</v>
          </cell>
          <cell r="Q1469">
            <v>0</v>
          </cell>
          <cell r="R1469">
            <v>0</v>
          </cell>
          <cell r="S1469">
            <v>0</v>
          </cell>
        </row>
        <row r="1470">
          <cell r="G1470" t="str">
            <v>Northern EuropeOctopusForecast</v>
          </cell>
          <cell r="H1470">
            <v>0</v>
          </cell>
          <cell r="I1470">
            <v>54.272216</v>
          </cell>
          <cell r="J1470">
            <v>116.011635</v>
          </cell>
          <cell r="K1470">
            <v>245.94591299999999</v>
          </cell>
          <cell r="L1470">
            <v>318.32854200000003</v>
          </cell>
          <cell r="M1470">
            <v>387.63839500000006</v>
          </cell>
          <cell r="N1470">
            <v>450.77407300000004</v>
          </cell>
          <cell r="O1470">
            <v>1007.5</v>
          </cell>
          <cell r="P1470">
            <v>1137.375</v>
          </cell>
          <cell r="Q1470">
            <v>1267.25</v>
          </cell>
          <cell r="R1470">
            <v>1397.125</v>
          </cell>
          <cell r="S1470">
            <v>1527</v>
          </cell>
        </row>
        <row r="1471">
          <cell r="G1471" t="str">
            <v>Northern EuropeOctopusPlan</v>
          </cell>
          <cell r="H1471">
            <v>119.375</v>
          </cell>
          <cell r="I1471">
            <v>238.75</v>
          </cell>
          <cell r="J1471">
            <v>358.125</v>
          </cell>
          <cell r="K1471">
            <v>511.16666666666669</v>
          </cell>
          <cell r="L1471">
            <v>664.20833333333326</v>
          </cell>
          <cell r="M1471">
            <v>817.25</v>
          </cell>
          <cell r="N1471">
            <v>970.29166666666663</v>
          </cell>
          <cell r="O1471">
            <v>1123.3333333333335</v>
          </cell>
          <cell r="P1471">
            <v>1276.375</v>
          </cell>
          <cell r="Q1471">
            <v>1429.4166666666665</v>
          </cell>
          <cell r="R1471">
            <v>1582.4583333333333</v>
          </cell>
          <cell r="S1471">
            <v>1735.5</v>
          </cell>
        </row>
        <row r="1472">
          <cell r="G1472" t="str">
            <v xml:space="preserve">Northern EuropeOdol FlossyActual </v>
          </cell>
          <cell r="H1472">
            <v>0</v>
          </cell>
          <cell r="I1472">
            <v>0</v>
          </cell>
          <cell r="J1472">
            <v>0</v>
          </cell>
          <cell r="K1472">
            <v>0</v>
          </cell>
          <cell r="L1472">
            <v>0</v>
          </cell>
          <cell r="M1472">
            <v>0</v>
          </cell>
          <cell r="N1472">
            <v>0</v>
          </cell>
          <cell r="O1472">
            <v>0</v>
          </cell>
          <cell r="P1472">
            <v>0</v>
          </cell>
          <cell r="Q1472">
            <v>0</v>
          </cell>
          <cell r="R1472">
            <v>0</v>
          </cell>
          <cell r="S1472">
            <v>0</v>
          </cell>
        </row>
        <row r="1473">
          <cell r="G1473" t="str">
            <v>Northern EuropeOdol FlossyForecast</v>
          </cell>
          <cell r="H1473">
            <v>0</v>
          </cell>
          <cell r="I1473">
            <v>0</v>
          </cell>
          <cell r="J1473">
            <v>0</v>
          </cell>
          <cell r="K1473">
            <v>0</v>
          </cell>
          <cell r="L1473">
            <v>0</v>
          </cell>
          <cell r="M1473">
            <v>0</v>
          </cell>
          <cell r="N1473">
            <v>0</v>
          </cell>
          <cell r="O1473">
            <v>0</v>
          </cell>
          <cell r="P1473">
            <v>0</v>
          </cell>
          <cell r="Q1473">
            <v>0</v>
          </cell>
          <cell r="R1473">
            <v>0</v>
          </cell>
          <cell r="S1473">
            <v>0</v>
          </cell>
        </row>
        <row r="1474">
          <cell r="G1474" t="str">
            <v>Northern EuropeOdol FlossyPlan</v>
          </cell>
          <cell r="H1474">
            <v>0</v>
          </cell>
          <cell r="I1474">
            <v>0</v>
          </cell>
          <cell r="J1474">
            <v>0</v>
          </cell>
          <cell r="K1474">
            <v>0</v>
          </cell>
          <cell r="L1474">
            <v>0</v>
          </cell>
          <cell r="M1474">
            <v>0</v>
          </cell>
          <cell r="N1474">
            <v>0</v>
          </cell>
          <cell r="O1474">
            <v>0</v>
          </cell>
          <cell r="P1474">
            <v>0</v>
          </cell>
          <cell r="Q1474">
            <v>0</v>
          </cell>
          <cell r="R1474">
            <v>0</v>
          </cell>
          <cell r="S1474">
            <v>0</v>
          </cell>
        </row>
        <row r="1475">
          <cell r="G1475" t="str">
            <v xml:space="preserve">Northern EuropeOdol FoamyActual </v>
          </cell>
          <cell r="H1475">
            <v>0</v>
          </cell>
          <cell r="I1475">
            <v>0</v>
          </cell>
          <cell r="J1475">
            <v>0</v>
          </cell>
          <cell r="K1475">
            <v>0</v>
          </cell>
          <cell r="L1475">
            <v>0</v>
          </cell>
          <cell r="M1475">
            <v>0</v>
          </cell>
          <cell r="N1475">
            <v>0</v>
          </cell>
          <cell r="O1475">
            <v>0</v>
          </cell>
          <cell r="P1475">
            <v>0</v>
          </cell>
          <cell r="Q1475">
            <v>0</v>
          </cell>
          <cell r="R1475">
            <v>0</v>
          </cell>
          <cell r="S1475">
            <v>0</v>
          </cell>
        </row>
        <row r="1476">
          <cell r="G1476" t="str">
            <v>Northern EuropeOdol FoamyForecast</v>
          </cell>
          <cell r="H1476">
            <v>0</v>
          </cell>
          <cell r="I1476">
            <v>0</v>
          </cell>
          <cell r="J1476">
            <v>0</v>
          </cell>
          <cell r="K1476">
            <v>0</v>
          </cell>
          <cell r="L1476">
            <v>0</v>
          </cell>
          <cell r="M1476">
            <v>0</v>
          </cell>
          <cell r="N1476">
            <v>0</v>
          </cell>
          <cell r="O1476">
            <v>0</v>
          </cell>
          <cell r="P1476">
            <v>0</v>
          </cell>
          <cell r="Q1476">
            <v>0</v>
          </cell>
          <cell r="R1476">
            <v>0</v>
          </cell>
          <cell r="S1476">
            <v>0</v>
          </cell>
        </row>
        <row r="1477">
          <cell r="G1477" t="str">
            <v>Northern EuropeOdol FoamyPlan</v>
          </cell>
          <cell r="H1477">
            <v>0</v>
          </cell>
          <cell r="I1477">
            <v>0</v>
          </cell>
          <cell r="J1477">
            <v>0</v>
          </cell>
          <cell r="K1477">
            <v>0</v>
          </cell>
          <cell r="L1477">
            <v>0</v>
          </cell>
          <cell r="M1477">
            <v>0</v>
          </cell>
          <cell r="N1477">
            <v>0</v>
          </cell>
          <cell r="O1477">
            <v>0</v>
          </cell>
          <cell r="P1477">
            <v>0</v>
          </cell>
          <cell r="Q1477">
            <v>0</v>
          </cell>
          <cell r="R1477">
            <v>0</v>
          </cell>
          <cell r="S1477">
            <v>0</v>
          </cell>
        </row>
        <row r="1478">
          <cell r="G1478" t="str">
            <v xml:space="preserve">Northern EuropeOwlActual </v>
          </cell>
          <cell r="H1478">
            <v>0</v>
          </cell>
          <cell r="I1478">
            <v>0</v>
          </cell>
          <cell r="J1478">
            <v>0</v>
          </cell>
          <cell r="K1478">
            <v>0</v>
          </cell>
          <cell r="L1478">
            <v>0</v>
          </cell>
          <cell r="M1478">
            <v>0</v>
          </cell>
          <cell r="N1478">
            <v>0</v>
          </cell>
          <cell r="O1478">
            <v>0</v>
          </cell>
          <cell r="P1478">
            <v>0</v>
          </cell>
          <cell r="Q1478">
            <v>0</v>
          </cell>
          <cell r="R1478">
            <v>0</v>
          </cell>
          <cell r="S1478">
            <v>0</v>
          </cell>
        </row>
        <row r="1479">
          <cell r="G1479" t="str">
            <v>Northern EuropeOwlForecast</v>
          </cell>
          <cell r="H1479">
            <v>0</v>
          </cell>
          <cell r="I1479">
            <v>0</v>
          </cell>
          <cell r="J1479">
            <v>0</v>
          </cell>
          <cell r="K1479">
            <v>0</v>
          </cell>
          <cell r="L1479">
            <v>0</v>
          </cell>
          <cell r="M1479">
            <v>0</v>
          </cell>
          <cell r="N1479">
            <v>0</v>
          </cell>
          <cell r="O1479">
            <v>0</v>
          </cell>
          <cell r="P1479">
            <v>0</v>
          </cell>
          <cell r="Q1479">
            <v>0</v>
          </cell>
          <cell r="R1479">
            <v>0</v>
          </cell>
          <cell r="S1479">
            <v>0</v>
          </cell>
        </row>
        <row r="1480">
          <cell r="G1480" t="str">
            <v>Northern EuropeOwlPlan</v>
          </cell>
          <cell r="H1480">
            <v>0</v>
          </cell>
          <cell r="I1480">
            <v>0</v>
          </cell>
          <cell r="J1480">
            <v>0</v>
          </cell>
          <cell r="K1480">
            <v>0</v>
          </cell>
          <cell r="L1480">
            <v>0</v>
          </cell>
          <cell r="M1480">
            <v>0</v>
          </cell>
          <cell r="N1480">
            <v>0</v>
          </cell>
          <cell r="O1480">
            <v>0</v>
          </cell>
          <cell r="P1480">
            <v>0</v>
          </cell>
          <cell r="Q1480">
            <v>0</v>
          </cell>
          <cell r="R1480">
            <v>0</v>
          </cell>
          <cell r="S1480">
            <v>0</v>
          </cell>
        </row>
        <row r="1481">
          <cell r="G1481" t="str">
            <v xml:space="preserve">Northern EuropeOzonolActual </v>
          </cell>
          <cell r="H1481">
            <v>0</v>
          </cell>
          <cell r="I1481">
            <v>0</v>
          </cell>
          <cell r="J1481">
            <v>0</v>
          </cell>
          <cell r="K1481">
            <v>0</v>
          </cell>
          <cell r="L1481">
            <v>0</v>
          </cell>
          <cell r="M1481">
            <v>0</v>
          </cell>
          <cell r="N1481">
            <v>0</v>
          </cell>
          <cell r="O1481">
            <v>0</v>
          </cell>
          <cell r="P1481">
            <v>0</v>
          </cell>
          <cell r="Q1481">
            <v>0</v>
          </cell>
          <cell r="R1481">
            <v>0</v>
          </cell>
          <cell r="S1481">
            <v>0</v>
          </cell>
        </row>
        <row r="1482">
          <cell r="G1482" t="str">
            <v>Northern EuropeOzonolForecast</v>
          </cell>
          <cell r="H1482">
            <v>0</v>
          </cell>
          <cell r="I1482">
            <v>0</v>
          </cell>
          <cell r="J1482">
            <v>0</v>
          </cell>
          <cell r="K1482">
            <v>0</v>
          </cell>
          <cell r="L1482">
            <v>0</v>
          </cell>
          <cell r="M1482">
            <v>0</v>
          </cell>
          <cell r="N1482">
            <v>0</v>
          </cell>
          <cell r="O1482">
            <v>0</v>
          </cell>
          <cell r="P1482">
            <v>0</v>
          </cell>
          <cell r="Q1482">
            <v>0</v>
          </cell>
          <cell r="R1482">
            <v>0</v>
          </cell>
          <cell r="S1482">
            <v>0</v>
          </cell>
        </row>
        <row r="1483">
          <cell r="G1483" t="str">
            <v>Northern EuropeOzonolPlan</v>
          </cell>
          <cell r="H1483">
            <v>0</v>
          </cell>
          <cell r="I1483">
            <v>0</v>
          </cell>
          <cell r="J1483">
            <v>0</v>
          </cell>
          <cell r="K1483">
            <v>0</v>
          </cell>
          <cell r="L1483">
            <v>0</v>
          </cell>
          <cell r="M1483">
            <v>0</v>
          </cell>
          <cell r="N1483">
            <v>0</v>
          </cell>
          <cell r="O1483">
            <v>0</v>
          </cell>
          <cell r="P1483">
            <v>0</v>
          </cell>
          <cell r="Q1483">
            <v>0</v>
          </cell>
          <cell r="R1483">
            <v>0</v>
          </cell>
          <cell r="S1483">
            <v>0</v>
          </cell>
        </row>
        <row r="1484">
          <cell r="G1484" t="str">
            <v xml:space="preserve">Northern EuropePanther (eg Solpasinus,Panadol Plus etc)Actual </v>
          </cell>
          <cell r="H1484">
            <v>0</v>
          </cell>
          <cell r="I1484">
            <v>0</v>
          </cell>
          <cell r="J1484">
            <v>0</v>
          </cell>
          <cell r="K1484">
            <v>0</v>
          </cell>
          <cell r="L1484">
            <v>0</v>
          </cell>
          <cell r="M1484">
            <v>0</v>
          </cell>
          <cell r="N1484">
            <v>0</v>
          </cell>
          <cell r="O1484">
            <v>0</v>
          </cell>
          <cell r="P1484">
            <v>0</v>
          </cell>
          <cell r="Q1484">
            <v>0</v>
          </cell>
          <cell r="R1484">
            <v>0</v>
          </cell>
          <cell r="S1484">
            <v>0</v>
          </cell>
        </row>
        <row r="1485">
          <cell r="G1485" t="str">
            <v>Northern EuropePanther (eg Solpasinus,Panadol Plus etc)Forecast</v>
          </cell>
          <cell r="H1485">
            <v>0</v>
          </cell>
          <cell r="I1485">
            <v>0</v>
          </cell>
          <cell r="J1485">
            <v>0</v>
          </cell>
          <cell r="K1485">
            <v>0</v>
          </cell>
          <cell r="L1485">
            <v>0</v>
          </cell>
          <cell r="M1485">
            <v>0</v>
          </cell>
          <cell r="N1485">
            <v>0</v>
          </cell>
          <cell r="O1485">
            <v>0</v>
          </cell>
          <cell r="P1485">
            <v>0</v>
          </cell>
          <cell r="Q1485">
            <v>0</v>
          </cell>
          <cell r="R1485">
            <v>0</v>
          </cell>
          <cell r="S1485">
            <v>0</v>
          </cell>
        </row>
        <row r="1486">
          <cell r="G1486" t="str">
            <v>Northern EuropePanther (eg Solpasinus,Panadol Plus etc)Plan</v>
          </cell>
          <cell r="H1486">
            <v>0</v>
          </cell>
          <cell r="I1486">
            <v>0</v>
          </cell>
          <cell r="J1486">
            <v>0</v>
          </cell>
          <cell r="K1486">
            <v>0</v>
          </cell>
          <cell r="L1486">
            <v>0</v>
          </cell>
          <cell r="M1486">
            <v>0</v>
          </cell>
          <cell r="N1486">
            <v>0</v>
          </cell>
          <cell r="O1486">
            <v>0</v>
          </cell>
          <cell r="P1486">
            <v>0</v>
          </cell>
          <cell r="Q1486">
            <v>0</v>
          </cell>
          <cell r="R1486">
            <v>0</v>
          </cell>
          <cell r="S1486">
            <v>0</v>
          </cell>
        </row>
        <row r="1487">
          <cell r="G1487" t="str">
            <v xml:space="preserve">Northern EuropeParodontax Geog ExpActual </v>
          </cell>
          <cell r="H1487">
            <v>2.9234900000000001</v>
          </cell>
          <cell r="I1487">
            <v>38.200361999999998</v>
          </cell>
          <cell r="J1487">
            <v>38.695796000000001</v>
          </cell>
          <cell r="K1487">
            <v>71.670985999999999</v>
          </cell>
          <cell r="L1487">
            <v>122.00382399999999</v>
          </cell>
          <cell r="M1487">
            <v>148.38049800000002</v>
          </cell>
          <cell r="N1487">
            <v>178.23725800000003</v>
          </cell>
          <cell r="O1487">
            <v>0</v>
          </cell>
          <cell r="P1487">
            <v>0</v>
          </cell>
          <cell r="Q1487">
            <v>0</v>
          </cell>
          <cell r="R1487">
            <v>0</v>
          </cell>
          <cell r="S1487">
            <v>0</v>
          </cell>
        </row>
        <row r="1488">
          <cell r="G1488" t="str">
            <v>Northern EuropeParodontax Geog ExpForecast</v>
          </cell>
          <cell r="H1488">
            <v>2.9234900000000001</v>
          </cell>
          <cell r="I1488">
            <v>38.200361999999998</v>
          </cell>
          <cell r="J1488">
            <v>38.695796000000001</v>
          </cell>
          <cell r="K1488">
            <v>71.670985999999999</v>
          </cell>
          <cell r="L1488">
            <v>122.00382399999999</v>
          </cell>
          <cell r="M1488">
            <v>148.38049800000002</v>
          </cell>
          <cell r="N1488">
            <v>178.23725800000003</v>
          </cell>
          <cell r="O1488">
            <v>419.66666666666669</v>
          </cell>
          <cell r="P1488">
            <v>484.625</v>
          </cell>
          <cell r="Q1488">
            <v>549.58333333333337</v>
          </cell>
          <cell r="R1488">
            <v>614.54166666666663</v>
          </cell>
          <cell r="S1488">
            <v>679.5</v>
          </cell>
        </row>
        <row r="1489">
          <cell r="G1489" t="str">
            <v>Northern EuropeParodontax Geog ExpPlan</v>
          </cell>
          <cell r="H1489">
            <v>0</v>
          </cell>
          <cell r="I1489">
            <v>0</v>
          </cell>
          <cell r="J1489">
            <v>0</v>
          </cell>
          <cell r="K1489">
            <v>75.5</v>
          </cell>
          <cell r="L1489">
            <v>151</v>
          </cell>
          <cell r="M1489">
            <v>226.5</v>
          </cell>
          <cell r="N1489">
            <v>302</v>
          </cell>
          <cell r="O1489">
            <v>377.5</v>
          </cell>
          <cell r="P1489">
            <v>453</v>
          </cell>
          <cell r="Q1489">
            <v>528.5</v>
          </cell>
          <cell r="R1489">
            <v>604</v>
          </cell>
          <cell r="S1489">
            <v>679.5</v>
          </cell>
        </row>
        <row r="1490">
          <cell r="G1490" t="str">
            <v xml:space="preserve">Northern EuropePearlsActual </v>
          </cell>
          <cell r="H1490">
            <v>0</v>
          </cell>
          <cell r="I1490">
            <v>0</v>
          </cell>
          <cell r="J1490">
            <v>0</v>
          </cell>
          <cell r="K1490">
            <v>0</v>
          </cell>
          <cell r="L1490">
            <v>0</v>
          </cell>
          <cell r="M1490">
            <v>0</v>
          </cell>
          <cell r="N1490">
            <v>0</v>
          </cell>
          <cell r="O1490">
            <v>0</v>
          </cell>
          <cell r="P1490">
            <v>0</v>
          </cell>
          <cell r="Q1490">
            <v>0</v>
          </cell>
          <cell r="R1490">
            <v>0</v>
          </cell>
          <cell r="S1490">
            <v>0</v>
          </cell>
        </row>
        <row r="1491">
          <cell r="G1491" t="str">
            <v>Northern EuropePearlsForecast</v>
          </cell>
          <cell r="H1491">
            <v>0</v>
          </cell>
          <cell r="I1491">
            <v>0</v>
          </cell>
          <cell r="J1491">
            <v>0</v>
          </cell>
          <cell r="K1491">
            <v>0</v>
          </cell>
          <cell r="L1491">
            <v>0</v>
          </cell>
          <cell r="M1491">
            <v>0</v>
          </cell>
          <cell r="N1491">
            <v>0</v>
          </cell>
          <cell r="O1491">
            <v>0</v>
          </cell>
          <cell r="P1491">
            <v>0</v>
          </cell>
          <cell r="Q1491">
            <v>0</v>
          </cell>
          <cell r="R1491">
            <v>0</v>
          </cell>
          <cell r="S1491">
            <v>0</v>
          </cell>
        </row>
        <row r="1492">
          <cell r="G1492" t="str">
            <v>Northern EuropePearlsPlan</v>
          </cell>
          <cell r="H1492">
            <v>0</v>
          </cell>
          <cell r="I1492">
            <v>0</v>
          </cell>
          <cell r="J1492">
            <v>0</v>
          </cell>
          <cell r="K1492">
            <v>0</v>
          </cell>
          <cell r="L1492">
            <v>0</v>
          </cell>
          <cell r="M1492">
            <v>0</v>
          </cell>
          <cell r="N1492">
            <v>0</v>
          </cell>
          <cell r="O1492">
            <v>0</v>
          </cell>
          <cell r="P1492">
            <v>0</v>
          </cell>
          <cell r="Q1492">
            <v>0</v>
          </cell>
          <cell r="R1492">
            <v>0</v>
          </cell>
          <cell r="S1492">
            <v>0</v>
          </cell>
        </row>
        <row r="1493">
          <cell r="G1493" t="str">
            <v xml:space="preserve">Northern EuropePicassoActual </v>
          </cell>
          <cell r="H1493">
            <v>-4.5349000000000004</v>
          </cell>
          <cell r="I1493">
            <v>-7.4305199999999996</v>
          </cell>
          <cell r="J1493">
            <v>-6.8347800000000003</v>
          </cell>
          <cell r="K1493">
            <v>-14.24282</v>
          </cell>
          <cell r="L1493">
            <v>-23.544330000000002</v>
          </cell>
          <cell r="M1493">
            <v>-22.562660000000001</v>
          </cell>
          <cell r="N1493">
            <v>-22.338160000000002</v>
          </cell>
          <cell r="O1493">
            <v>0</v>
          </cell>
          <cell r="P1493">
            <v>0</v>
          </cell>
          <cell r="Q1493">
            <v>0</v>
          </cell>
          <cell r="R1493">
            <v>0</v>
          </cell>
          <cell r="S1493">
            <v>0</v>
          </cell>
        </row>
        <row r="1494">
          <cell r="G1494" t="str">
            <v>Northern EuropePicassoForecast</v>
          </cell>
          <cell r="H1494">
            <v>-4.5349000000000004</v>
          </cell>
          <cell r="I1494">
            <v>-7.4305199999999996</v>
          </cell>
          <cell r="J1494">
            <v>-6.8347800000000003</v>
          </cell>
          <cell r="K1494">
            <v>-14.24282</v>
          </cell>
          <cell r="L1494">
            <v>-23.544330000000002</v>
          </cell>
          <cell r="M1494">
            <v>-22.562660000000001</v>
          </cell>
          <cell r="N1494">
            <v>-22.338160000000002</v>
          </cell>
          <cell r="O1494">
            <v>-8.2519999999999989</v>
          </cell>
          <cell r="P1494">
            <v>-8.2519999999999989</v>
          </cell>
          <cell r="Q1494">
            <v>-8.2519999999999989</v>
          </cell>
          <cell r="R1494">
            <v>-8.2519999999999989</v>
          </cell>
          <cell r="S1494">
            <v>-8.2519999999999989</v>
          </cell>
        </row>
        <row r="1495">
          <cell r="G1495" t="str">
            <v>Northern EuropePicassoPlan</v>
          </cell>
          <cell r="H1495">
            <v>0</v>
          </cell>
          <cell r="I1495">
            <v>0</v>
          </cell>
          <cell r="J1495">
            <v>0</v>
          </cell>
          <cell r="K1495">
            <v>0</v>
          </cell>
          <cell r="L1495">
            <v>0</v>
          </cell>
          <cell r="M1495">
            <v>0</v>
          </cell>
          <cell r="N1495">
            <v>0</v>
          </cell>
          <cell r="O1495">
            <v>0</v>
          </cell>
          <cell r="P1495">
            <v>0</v>
          </cell>
          <cell r="Q1495">
            <v>0</v>
          </cell>
          <cell r="R1495">
            <v>0</v>
          </cell>
          <cell r="S1495">
            <v>0</v>
          </cell>
        </row>
        <row r="1496">
          <cell r="G1496" t="str">
            <v xml:space="preserve">Northern EuropePiritezeActual </v>
          </cell>
          <cell r="H1496">
            <v>0</v>
          </cell>
          <cell r="I1496">
            <v>0</v>
          </cell>
          <cell r="J1496">
            <v>0</v>
          </cell>
          <cell r="K1496">
            <v>0</v>
          </cell>
          <cell r="L1496">
            <v>0</v>
          </cell>
          <cell r="M1496">
            <v>0</v>
          </cell>
          <cell r="N1496">
            <v>0</v>
          </cell>
          <cell r="O1496">
            <v>0</v>
          </cell>
          <cell r="P1496">
            <v>0</v>
          </cell>
          <cell r="Q1496">
            <v>0</v>
          </cell>
          <cell r="R1496">
            <v>0</v>
          </cell>
          <cell r="S1496">
            <v>0</v>
          </cell>
        </row>
        <row r="1497">
          <cell r="G1497" t="str">
            <v>Northern EuropePiritezeForecast</v>
          </cell>
          <cell r="H1497">
            <v>0</v>
          </cell>
          <cell r="I1497">
            <v>0</v>
          </cell>
          <cell r="J1497">
            <v>0</v>
          </cell>
          <cell r="K1497">
            <v>0</v>
          </cell>
          <cell r="L1497">
            <v>0</v>
          </cell>
          <cell r="M1497">
            <v>0</v>
          </cell>
          <cell r="N1497">
            <v>0</v>
          </cell>
          <cell r="O1497">
            <v>0</v>
          </cell>
          <cell r="P1497">
            <v>0</v>
          </cell>
          <cell r="Q1497">
            <v>0</v>
          </cell>
          <cell r="R1497">
            <v>0</v>
          </cell>
          <cell r="S1497">
            <v>0</v>
          </cell>
        </row>
        <row r="1498">
          <cell r="G1498" t="str">
            <v>Northern EuropePiritezePlan</v>
          </cell>
          <cell r="H1498">
            <v>0</v>
          </cell>
          <cell r="I1498">
            <v>0</v>
          </cell>
          <cell r="J1498">
            <v>0</v>
          </cell>
          <cell r="K1498">
            <v>0</v>
          </cell>
          <cell r="L1498">
            <v>0</v>
          </cell>
          <cell r="M1498">
            <v>0</v>
          </cell>
          <cell r="N1498">
            <v>0</v>
          </cell>
          <cell r="O1498">
            <v>0</v>
          </cell>
          <cell r="P1498">
            <v>0</v>
          </cell>
          <cell r="Q1498">
            <v>0</v>
          </cell>
          <cell r="R1498">
            <v>0</v>
          </cell>
          <cell r="S1498">
            <v>0</v>
          </cell>
        </row>
        <row r="1499">
          <cell r="G1499" t="str">
            <v xml:space="preserve">Northern EuropeSantaActual </v>
          </cell>
          <cell r="H1499">
            <v>0</v>
          </cell>
          <cell r="I1499">
            <v>0</v>
          </cell>
          <cell r="J1499">
            <v>0</v>
          </cell>
          <cell r="K1499">
            <v>0</v>
          </cell>
          <cell r="L1499">
            <v>0</v>
          </cell>
          <cell r="M1499">
            <v>0</v>
          </cell>
          <cell r="N1499">
            <v>0</v>
          </cell>
          <cell r="O1499">
            <v>0</v>
          </cell>
          <cell r="P1499">
            <v>0</v>
          </cell>
          <cell r="Q1499">
            <v>0</v>
          </cell>
          <cell r="R1499">
            <v>0</v>
          </cell>
          <cell r="S1499">
            <v>0</v>
          </cell>
        </row>
        <row r="1500">
          <cell r="G1500" t="str">
            <v>Northern EuropeSantaForecast</v>
          </cell>
          <cell r="H1500">
            <v>0</v>
          </cell>
          <cell r="I1500">
            <v>0</v>
          </cell>
          <cell r="J1500">
            <v>0</v>
          </cell>
          <cell r="K1500">
            <v>0</v>
          </cell>
          <cell r="L1500">
            <v>0</v>
          </cell>
          <cell r="M1500">
            <v>0</v>
          </cell>
          <cell r="N1500">
            <v>0</v>
          </cell>
          <cell r="O1500">
            <v>0</v>
          </cell>
          <cell r="P1500">
            <v>0</v>
          </cell>
          <cell r="Q1500">
            <v>0</v>
          </cell>
          <cell r="R1500">
            <v>0</v>
          </cell>
          <cell r="S1500">
            <v>0</v>
          </cell>
        </row>
        <row r="1501">
          <cell r="G1501" t="str">
            <v>Northern EuropeSantaPlan</v>
          </cell>
          <cell r="H1501">
            <v>0</v>
          </cell>
          <cell r="I1501">
            <v>0</v>
          </cell>
          <cell r="J1501">
            <v>0</v>
          </cell>
          <cell r="K1501">
            <v>0</v>
          </cell>
          <cell r="L1501">
            <v>0</v>
          </cell>
          <cell r="M1501">
            <v>0</v>
          </cell>
          <cell r="N1501">
            <v>0</v>
          </cell>
          <cell r="O1501">
            <v>0</v>
          </cell>
          <cell r="P1501">
            <v>0</v>
          </cell>
          <cell r="Q1501">
            <v>0</v>
          </cell>
          <cell r="R1501">
            <v>0</v>
          </cell>
          <cell r="S1501">
            <v>0</v>
          </cell>
        </row>
        <row r="1502">
          <cell r="G1502" t="str">
            <v xml:space="preserve">Northern EuropeSealActual </v>
          </cell>
          <cell r="H1502">
            <v>0</v>
          </cell>
          <cell r="I1502">
            <v>0</v>
          </cell>
          <cell r="J1502">
            <v>0</v>
          </cell>
          <cell r="K1502">
            <v>0</v>
          </cell>
          <cell r="L1502">
            <v>0</v>
          </cell>
          <cell r="M1502">
            <v>0</v>
          </cell>
          <cell r="N1502">
            <v>0</v>
          </cell>
          <cell r="O1502">
            <v>0</v>
          </cell>
          <cell r="P1502">
            <v>0</v>
          </cell>
          <cell r="Q1502">
            <v>0</v>
          </cell>
          <cell r="R1502">
            <v>0</v>
          </cell>
          <cell r="S1502">
            <v>0</v>
          </cell>
        </row>
        <row r="1503">
          <cell r="G1503" t="str">
            <v>Northern EuropeSealForecast</v>
          </cell>
          <cell r="H1503">
            <v>0</v>
          </cell>
          <cell r="I1503">
            <v>0</v>
          </cell>
          <cell r="J1503">
            <v>0</v>
          </cell>
          <cell r="K1503">
            <v>0</v>
          </cell>
          <cell r="L1503">
            <v>0</v>
          </cell>
          <cell r="M1503">
            <v>0</v>
          </cell>
          <cell r="N1503">
            <v>0</v>
          </cell>
          <cell r="O1503">
            <v>0</v>
          </cell>
          <cell r="P1503">
            <v>0</v>
          </cell>
          <cell r="Q1503">
            <v>0</v>
          </cell>
          <cell r="R1503">
            <v>0</v>
          </cell>
          <cell r="S1503">
            <v>0</v>
          </cell>
        </row>
        <row r="1504">
          <cell r="G1504" t="str">
            <v>Northern EuropeSealPlan</v>
          </cell>
          <cell r="H1504">
            <v>0</v>
          </cell>
          <cell r="I1504">
            <v>0</v>
          </cell>
          <cell r="J1504">
            <v>0</v>
          </cell>
          <cell r="K1504">
            <v>0</v>
          </cell>
          <cell r="L1504">
            <v>0</v>
          </cell>
          <cell r="M1504">
            <v>0</v>
          </cell>
          <cell r="N1504">
            <v>0</v>
          </cell>
          <cell r="O1504">
            <v>0</v>
          </cell>
          <cell r="P1504">
            <v>0</v>
          </cell>
          <cell r="Q1504">
            <v>0</v>
          </cell>
          <cell r="R1504">
            <v>0</v>
          </cell>
          <cell r="S1504">
            <v>0</v>
          </cell>
        </row>
        <row r="1505">
          <cell r="G1505" t="str">
            <v xml:space="preserve">Northern EuropeSensodyne Actual </v>
          </cell>
          <cell r="H1505">
            <v>0</v>
          </cell>
          <cell r="I1505">
            <v>0</v>
          </cell>
          <cell r="J1505">
            <v>0</v>
          </cell>
          <cell r="K1505">
            <v>0</v>
          </cell>
          <cell r="L1505">
            <v>0</v>
          </cell>
          <cell r="M1505">
            <v>0</v>
          </cell>
          <cell r="N1505">
            <v>0</v>
          </cell>
          <cell r="O1505">
            <v>0</v>
          </cell>
          <cell r="P1505">
            <v>0</v>
          </cell>
          <cell r="Q1505">
            <v>0</v>
          </cell>
          <cell r="R1505">
            <v>0</v>
          </cell>
          <cell r="S1505">
            <v>0</v>
          </cell>
        </row>
        <row r="1506">
          <cell r="G1506" t="str">
            <v>Northern EuropeSensodyne Forecast</v>
          </cell>
          <cell r="H1506">
            <v>0</v>
          </cell>
          <cell r="I1506">
            <v>0</v>
          </cell>
          <cell r="J1506">
            <v>0</v>
          </cell>
          <cell r="K1506">
            <v>0</v>
          </cell>
          <cell r="L1506">
            <v>0</v>
          </cell>
          <cell r="M1506">
            <v>0</v>
          </cell>
          <cell r="N1506">
            <v>0</v>
          </cell>
          <cell r="O1506">
            <v>0</v>
          </cell>
          <cell r="P1506">
            <v>0</v>
          </cell>
          <cell r="Q1506">
            <v>0</v>
          </cell>
          <cell r="R1506">
            <v>0</v>
          </cell>
          <cell r="S1506">
            <v>0</v>
          </cell>
        </row>
        <row r="1507">
          <cell r="G1507" t="str">
            <v>Northern EuropeSensodyne Plan</v>
          </cell>
          <cell r="H1507">
            <v>0</v>
          </cell>
          <cell r="I1507">
            <v>0</v>
          </cell>
          <cell r="J1507">
            <v>0</v>
          </cell>
          <cell r="K1507">
            <v>0</v>
          </cell>
          <cell r="L1507">
            <v>0</v>
          </cell>
          <cell r="M1507">
            <v>0</v>
          </cell>
          <cell r="N1507">
            <v>0</v>
          </cell>
          <cell r="O1507">
            <v>0</v>
          </cell>
          <cell r="P1507">
            <v>0</v>
          </cell>
          <cell r="Q1507">
            <v>0</v>
          </cell>
          <cell r="R1507">
            <v>0</v>
          </cell>
          <cell r="S1507">
            <v>0</v>
          </cell>
        </row>
        <row r="1508">
          <cell r="G1508" t="str">
            <v xml:space="preserve">Northern EuropeSevilleActual </v>
          </cell>
          <cell r="H1508">
            <v>0</v>
          </cell>
          <cell r="I1508">
            <v>0</v>
          </cell>
          <cell r="J1508">
            <v>0</v>
          </cell>
          <cell r="K1508">
            <v>0</v>
          </cell>
          <cell r="L1508">
            <v>0</v>
          </cell>
          <cell r="M1508">
            <v>0</v>
          </cell>
          <cell r="N1508">
            <v>0</v>
          </cell>
          <cell r="O1508">
            <v>0</v>
          </cell>
          <cell r="P1508">
            <v>0</v>
          </cell>
          <cell r="Q1508">
            <v>0</v>
          </cell>
          <cell r="R1508">
            <v>0</v>
          </cell>
          <cell r="S1508">
            <v>0</v>
          </cell>
        </row>
        <row r="1509">
          <cell r="G1509" t="str">
            <v>Northern EuropeSevilleForecast</v>
          </cell>
          <cell r="H1509">
            <v>0</v>
          </cell>
          <cell r="I1509">
            <v>0</v>
          </cell>
          <cell r="J1509">
            <v>0</v>
          </cell>
          <cell r="K1509">
            <v>0</v>
          </cell>
          <cell r="L1509">
            <v>0</v>
          </cell>
          <cell r="M1509">
            <v>0</v>
          </cell>
          <cell r="N1509">
            <v>0</v>
          </cell>
          <cell r="O1509">
            <v>0</v>
          </cell>
          <cell r="P1509">
            <v>0</v>
          </cell>
          <cell r="Q1509">
            <v>0</v>
          </cell>
          <cell r="R1509">
            <v>0</v>
          </cell>
          <cell r="S1509">
            <v>0</v>
          </cell>
        </row>
        <row r="1510">
          <cell r="G1510" t="str">
            <v>Northern EuropeSevillePlan</v>
          </cell>
          <cell r="H1510">
            <v>0</v>
          </cell>
          <cell r="I1510">
            <v>0</v>
          </cell>
          <cell r="J1510">
            <v>0</v>
          </cell>
          <cell r="K1510">
            <v>0</v>
          </cell>
          <cell r="L1510">
            <v>0</v>
          </cell>
          <cell r="M1510">
            <v>0</v>
          </cell>
          <cell r="N1510">
            <v>0</v>
          </cell>
          <cell r="O1510">
            <v>0</v>
          </cell>
          <cell r="P1510">
            <v>0</v>
          </cell>
          <cell r="Q1510">
            <v>0</v>
          </cell>
          <cell r="R1510">
            <v>0</v>
          </cell>
          <cell r="S1510">
            <v>0</v>
          </cell>
        </row>
        <row r="1511">
          <cell r="G1511" t="str">
            <v xml:space="preserve">Northern EuropeSwanActual </v>
          </cell>
          <cell r="H1511">
            <v>0</v>
          </cell>
          <cell r="I1511">
            <v>0</v>
          </cell>
          <cell r="J1511">
            <v>0</v>
          </cell>
          <cell r="K1511">
            <v>0</v>
          </cell>
          <cell r="L1511">
            <v>0</v>
          </cell>
          <cell r="M1511">
            <v>0</v>
          </cell>
          <cell r="N1511">
            <v>0</v>
          </cell>
          <cell r="O1511">
            <v>0</v>
          </cell>
          <cell r="P1511">
            <v>0</v>
          </cell>
          <cell r="Q1511">
            <v>0</v>
          </cell>
          <cell r="R1511">
            <v>0</v>
          </cell>
          <cell r="S1511">
            <v>0</v>
          </cell>
        </row>
        <row r="1512">
          <cell r="G1512" t="str">
            <v>Northern EuropeSwanForecast</v>
          </cell>
          <cell r="H1512">
            <v>0</v>
          </cell>
          <cell r="I1512">
            <v>0</v>
          </cell>
          <cell r="J1512">
            <v>0</v>
          </cell>
          <cell r="K1512">
            <v>0</v>
          </cell>
          <cell r="L1512">
            <v>0</v>
          </cell>
          <cell r="M1512">
            <v>0</v>
          </cell>
          <cell r="N1512">
            <v>0</v>
          </cell>
          <cell r="O1512">
            <v>0</v>
          </cell>
          <cell r="P1512">
            <v>0</v>
          </cell>
          <cell r="Q1512">
            <v>0</v>
          </cell>
          <cell r="R1512">
            <v>0</v>
          </cell>
          <cell r="S1512">
            <v>0</v>
          </cell>
        </row>
        <row r="1513">
          <cell r="G1513" t="str">
            <v>Northern EuropeSwanPlan</v>
          </cell>
          <cell r="H1513">
            <v>0</v>
          </cell>
          <cell r="I1513">
            <v>0</v>
          </cell>
          <cell r="J1513">
            <v>0</v>
          </cell>
          <cell r="K1513">
            <v>0</v>
          </cell>
          <cell r="L1513">
            <v>0</v>
          </cell>
          <cell r="M1513">
            <v>0</v>
          </cell>
          <cell r="N1513">
            <v>0</v>
          </cell>
          <cell r="O1513">
            <v>0</v>
          </cell>
          <cell r="P1513">
            <v>0</v>
          </cell>
          <cell r="Q1513">
            <v>0</v>
          </cell>
          <cell r="R1513">
            <v>0</v>
          </cell>
          <cell r="S1513">
            <v>0</v>
          </cell>
        </row>
        <row r="1514">
          <cell r="G1514" t="str">
            <v>Northern EuropeTotal AnalgesicsActual</v>
          </cell>
          <cell r="H1514">
            <v>0</v>
          </cell>
          <cell r="I1514">
            <v>0</v>
          </cell>
          <cell r="J1514">
            <v>0</v>
          </cell>
          <cell r="K1514">
            <v>0</v>
          </cell>
          <cell r="L1514">
            <v>0</v>
          </cell>
          <cell r="M1514">
            <v>0</v>
          </cell>
          <cell r="N1514">
            <v>0</v>
          </cell>
          <cell r="O1514">
            <v>0</v>
          </cell>
          <cell r="P1514">
            <v>0</v>
          </cell>
          <cell r="Q1514">
            <v>0</v>
          </cell>
          <cell r="R1514">
            <v>0</v>
          </cell>
          <cell r="S1514">
            <v>0</v>
          </cell>
        </row>
        <row r="1515">
          <cell r="G1515" t="str">
            <v>Northern EuropeTotal AnalgesicsForecast</v>
          </cell>
          <cell r="H1515">
            <v>0</v>
          </cell>
          <cell r="I1515">
            <v>0</v>
          </cell>
          <cell r="J1515">
            <v>0</v>
          </cell>
          <cell r="K1515">
            <v>0</v>
          </cell>
          <cell r="L1515">
            <v>0</v>
          </cell>
          <cell r="M1515">
            <v>0</v>
          </cell>
          <cell r="N1515">
            <v>0</v>
          </cell>
          <cell r="O1515">
            <v>0</v>
          </cell>
          <cell r="P1515">
            <v>0</v>
          </cell>
          <cell r="Q1515">
            <v>0</v>
          </cell>
          <cell r="R1515">
            <v>0</v>
          </cell>
          <cell r="S1515">
            <v>0</v>
          </cell>
        </row>
        <row r="1516">
          <cell r="G1516" t="str">
            <v>Northern EuropeTotal AnalgesicsPlan</v>
          </cell>
          <cell r="H1516">
            <v>0</v>
          </cell>
          <cell r="I1516">
            <v>0</v>
          </cell>
          <cell r="J1516">
            <v>0</v>
          </cell>
          <cell r="K1516">
            <v>0</v>
          </cell>
          <cell r="L1516">
            <v>0</v>
          </cell>
          <cell r="M1516">
            <v>0</v>
          </cell>
          <cell r="N1516">
            <v>0</v>
          </cell>
          <cell r="O1516">
            <v>0</v>
          </cell>
          <cell r="P1516">
            <v>0</v>
          </cell>
          <cell r="Q1516">
            <v>0</v>
          </cell>
          <cell r="R1516">
            <v>0</v>
          </cell>
          <cell r="S1516">
            <v>0</v>
          </cell>
        </row>
        <row r="1517">
          <cell r="G1517" t="str">
            <v>Northern EuropeTotal Aquafresh ConceptActual</v>
          </cell>
          <cell r="H1517">
            <v>0</v>
          </cell>
          <cell r="I1517">
            <v>0</v>
          </cell>
          <cell r="J1517">
            <v>0</v>
          </cell>
          <cell r="K1517">
            <v>0</v>
          </cell>
          <cell r="L1517">
            <v>0</v>
          </cell>
          <cell r="M1517">
            <v>0</v>
          </cell>
          <cell r="N1517">
            <v>0</v>
          </cell>
          <cell r="O1517">
            <v>0</v>
          </cell>
          <cell r="P1517">
            <v>0</v>
          </cell>
          <cell r="Q1517">
            <v>0</v>
          </cell>
          <cell r="R1517">
            <v>0</v>
          </cell>
          <cell r="S1517">
            <v>0</v>
          </cell>
        </row>
        <row r="1518">
          <cell r="G1518" t="str">
            <v>Northern EuropeTotal Aquafresh ConceptForecast</v>
          </cell>
          <cell r="H1518">
            <v>0</v>
          </cell>
          <cell r="I1518">
            <v>0</v>
          </cell>
          <cell r="J1518">
            <v>0</v>
          </cell>
          <cell r="K1518">
            <v>0</v>
          </cell>
          <cell r="L1518">
            <v>0</v>
          </cell>
          <cell r="M1518">
            <v>0</v>
          </cell>
          <cell r="N1518">
            <v>0</v>
          </cell>
          <cell r="O1518">
            <v>0</v>
          </cell>
          <cell r="P1518">
            <v>0</v>
          </cell>
          <cell r="Q1518">
            <v>0</v>
          </cell>
          <cell r="R1518">
            <v>0</v>
          </cell>
          <cell r="S1518">
            <v>0</v>
          </cell>
        </row>
        <row r="1519">
          <cell r="G1519" t="str">
            <v>Northern EuropeTotal Aquafresh ConceptPlan</v>
          </cell>
          <cell r="H1519">
            <v>0</v>
          </cell>
          <cell r="I1519">
            <v>0</v>
          </cell>
          <cell r="J1519">
            <v>0</v>
          </cell>
          <cell r="K1519">
            <v>0</v>
          </cell>
          <cell r="L1519">
            <v>0</v>
          </cell>
          <cell r="M1519">
            <v>0</v>
          </cell>
          <cell r="N1519">
            <v>0</v>
          </cell>
          <cell r="O1519">
            <v>0</v>
          </cell>
          <cell r="P1519">
            <v>0</v>
          </cell>
          <cell r="Q1519">
            <v>0</v>
          </cell>
          <cell r="R1519">
            <v>0</v>
          </cell>
          <cell r="S1519">
            <v>0</v>
          </cell>
        </row>
        <row r="1520">
          <cell r="G1520" t="str">
            <v>Northern EuropeTotal Cold SoreActual</v>
          </cell>
          <cell r="H1520">
            <v>0</v>
          </cell>
          <cell r="I1520">
            <v>0</v>
          </cell>
          <cell r="J1520">
            <v>0</v>
          </cell>
          <cell r="K1520">
            <v>0</v>
          </cell>
          <cell r="L1520">
            <v>0</v>
          </cell>
          <cell r="M1520">
            <v>0</v>
          </cell>
          <cell r="N1520">
            <v>0</v>
          </cell>
          <cell r="O1520">
            <v>0</v>
          </cell>
          <cell r="P1520">
            <v>0</v>
          </cell>
          <cell r="Q1520">
            <v>0</v>
          </cell>
          <cell r="R1520">
            <v>0</v>
          </cell>
          <cell r="S1520">
            <v>0</v>
          </cell>
        </row>
        <row r="1521">
          <cell r="G1521" t="str">
            <v>Northern EuropeTotal Cold SoreForecast</v>
          </cell>
          <cell r="H1521">
            <v>0</v>
          </cell>
          <cell r="I1521">
            <v>0</v>
          </cell>
          <cell r="J1521">
            <v>0</v>
          </cell>
          <cell r="K1521">
            <v>0</v>
          </cell>
          <cell r="L1521">
            <v>0</v>
          </cell>
          <cell r="M1521">
            <v>0</v>
          </cell>
          <cell r="N1521">
            <v>0</v>
          </cell>
          <cell r="O1521">
            <v>0</v>
          </cell>
          <cell r="P1521">
            <v>0</v>
          </cell>
          <cell r="Q1521">
            <v>0</v>
          </cell>
          <cell r="R1521">
            <v>0</v>
          </cell>
          <cell r="S1521">
            <v>0</v>
          </cell>
        </row>
        <row r="1522">
          <cell r="G1522" t="str">
            <v>Northern EuropeTotal Cold SorePlan</v>
          </cell>
          <cell r="H1522">
            <v>0</v>
          </cell>
          <cell r="I1522">
            <v>0</v>
          </cell>
          <cell r="J1522">
            <v>0</v>
          </cell>
          <cell r="K1522">
            <v>0</v>
          </cell>
          <cell r="L1522">
            <v>0</v>
          </cell>
          <cell r="M1522">
            <v>0</v>
          </cell>
          <cell r="N1522">
            <v>0</v>
          </cell>
          <cell r="O1522">
            <v>0</v>
          </cell>
          <cell r="P1522">
            <v>0</v>
          </cell>
          <cell r="Q1522">
            <v>0</v>
          </cell>
          <cell r="R1522">
            <v>0</v>
          </cell>
          <cell r="S1522">
            <v>0</v>
          </cell>
        </row>
        <row r="1523">
          <cell r="G1523" t="str">
            <v>Northern EuropeTotal Denture CareActual</v>
          </cell>
          <cell r="H1523">
            <v>0</v>
          </cell>
          <cell r="I1523">
            <v>0</v>
          </cell>
          <cell r="J1523">
            <v>0</v>
          </cell>
          <cell r="K1523">
            <v>0</v>
          </cell>
          <cell r="L1523">
            <v>0</v>
          </cell>
          <cell r="M1523">
            <v>0</v>
          </cell>
          <cell r="N1523">
            <v>0</v>
          </cell>
          <cell r="O1523">
            <v>0</v>
          </cell>
          <cell r="P1523">
            <v>0</v>
          </cell>
          <cell r="Q1523">
            <v>0</v>
          </cell>
          <cell r="R1523">
            <v>0</v>
          </cell>
          <cell r="S1523">
            <v>0</v>
          </cell>
        </row>
        <row r="1524">
          <cell r="G1524" t="str">
            <v>Northern EuropeTotal Denture CareForecast</v>
          </cell>
          <cell r="H1524">
            <v>0</v>
          </cell>
          <cell r="I1524">
            <v>0</v>
          </cell>
          <cell r="J1524">
            <v>0</v>
          </cell>
          <cell r="K1524">
            <v>0</v>
          </cell>
          <cell r="L1524">
            <v>0</v>
          </cell>
          <cell r="M1524">
            <v>0</v>
          </cell>
          <cell r="N1524">
            <v>0</v>
          </cell>
          <cell r="O1524">
            <v>0</v>
          </cell>
          <cell r="P1524">
            <v>0</v>
          </cell>
          <cell r="Q1524">
            <v>0</v>
          </cell>
          <cell r="R1524">
            <v>0</v>
          </cell>
          <cell r="S1524">
            <v>0</v>
          </cell>
        </row>
        <row r="1525">
          <cell r="G1525" t="str">
            <v>Northern EuropeTotal Denture CarePlan</v>
          </cell>
          <cell r="H1525">
            <v>0</v>
          </cell>
          <cell r="I1525">
            <v>0</v>
          </cell>
          <cell r="J1525">
            <v>0</v>
          </cell>
          <cell r="K1525">
            <v>0</v>
          </cell>
          <cell r="L1525">
            <v>0</v>
          </cell>
          <cell r="M1525">
            <v>0</v>
          </cell>
          <cell r="N1525">
            <v>0</v>
          </cell>
          <cell r="O1525">
            <v>0</v>
          </cell>
          <cell r="P1525">
            <v>0</v>
          </cell>
          <cell r="Q1525">
            <v>0</v>
          </cell>
          <cell r="R1525">
            <v>0</v>
          </cell>
          <cell r="S1525">
            <v>0</v>
          </cell>
        </row>
        <row r="1526">
          <cell r="G1526" t="str">
            <v>Northern EuropeTotal Manual BrushesActual</v>
          </cell>
          <cell r="H1526">
            <v>0</v>
          </cell>
          <cell r="I1526">
            <v>0</v>
          </cell>
          <cell r="J1526">
            <v>0</v>
          </cell>
          <cell r="K1526">
            <v>0</v>
          </cell>
          <cell r="L1526">
            <v>0</v>
          </cell>
          <cell r="M1526">
            <v>0</v>
          </cell>
          <cell r="N1526">
            <v>0</v>
          </cell>
          <cell r="O1526">
            <v>0</v>
          </cell>
          <cell r="P1526">
            <v>0</v>
          </cell>
          <cell r="Q1526">
            <v>0</v>
          </cell>
          <cell r="R1526">
            <v>0</v>
          </cell>
          <cell r="S1526">
            <v>0</v>
          </cell>
        </row>
        <row r="1527">
          <cell r="G1527" t="str">
            <v>Northern EuropeTotal Manual BrushesForecast</v>
          </cell>
          <cell r="H1527">
            <v>0</v>
          </cell>
          <cell r="I1527">
            <v>0</v>
          </cell>
          <cell r="J1527">
            <v>0</v>
          </cell>
          <cell r="K1527">
            <v>0</v>
          </cell>
          <cell r="L1527">
            <v>0</v>
          </cell>
          <cell r="M1527">
            <v>0</v>
          </cell>
          <cell r="N1527">
            <v>0</v>
          </cell>
          <cell r="O1527">
            <v>0</v>
          </cell>
          <cell r="P1527">
            <v>0</v>
          </cell>
          <cell r="Q1527">
            <v>0</v>
          </cell>
          <cell r="R1527">
            <v>0</v>
          </cell>
          <cell r="S1527">
            <v>0</v>
          </cell>
        </row>
        <row r="1528">
          <cell r="G1528" t="str">
            <v>Northern EuropeTotal Manual BrushesPlan</v>
          </cell>
          <cell r="H1528">
            <v>0</v>
          </cell>
          <cell r="I1528">
            <v>0</v>
          </cell>
          <cell r="J1528">
            <v>0</v>
          </cell>
          <cell r="K1528">
            <v>0</v>
          </cell>
          <cell r="L1528">
            <v>0</v>
          </cell>
          <cell r="M1528">
            <v>0</v>
          </cell>
          <cell r="N1528">
            <v>0</v>
          </cell>
          <cell r="O1528">
            <v>0</v>
          </cell>
          <cell r="P1528">
            <v>0</v>
          </cell>
          <cell r="Q1528">
            <v>0</v>
          </cell>
          <cell r="R1528">
            <v>0</v>
          </cell>
          <cell r="S1528">
            <v>0</v>
          </cell>
        </row>
        <row r="1529">
          <cell r="G1529" t="str">
            <v>Northern EuropeTotal NRTActual</v>
          </cell>
          <cell r="H1529">
            <v>0</v>
          </cell>
          <cell r="I1529">
            <v>0</v>
          </cell>
          <cell r="J1529">
            <v>0</v>
          </cell>
          <cell r="K1529">
            <v>0</v>
          </cell>
          <cell r="L1529">
            <v>0</v>
          </cell>
          <cell r="M1529">
            <v>0</v>
          </cell>
          <cell r="N1529">
            <v>0</v>
          </cell>
          <cell r="O1529">
            <v>0</v>
          </cell>
          <cell r="P1529">
            <v>0</v>
          </cell>
          <cell r="Q1529">
            <v>0</v>
          </cell>
          <cell r="R1529">
            <v>0</v>
          </cell>
          <cell r="S1529">
            <v>0</v>
          </cell>
        </row>
        <row r="1530">
          <cell r="G1530" t="str">
            <v>Northern EuropeTotal NRTForecast</v>
          </cell>
          <cell r="H1530">
            <v>0</v>
          </cell>
          <cell r="I1530">
            <v>0</v>
          </cell>
          <cell r="J1530">
            <v>0</v>
          </cell>
          <cell r="K1530">
            <v>0</v>
          </cell>
          <cell r="L1530">
            <v>0</v>
          </cell>
          <cell r="M1530">
            <v>0</v>
          </cell>
          <cell r="N1530">
            <v>0</v>
          </cell>
          <cell r="O1530">
            <v>0</v>
          </cell>
          <cell r="P1530">
            <v>0</v>
          </cell>
          <cell r="Q1530">
            <v>0</v>
          </cell>
          <cell r="R1530">
            <v>0</v>
          </cell>
          <cell r="S1530">
            <v>0</v>
          </cell>
        </row>
        <row r="1531">
          <cell r="G1531" t="str">
            <v>Northern EuropeTotal NRTPlan</v>
          </cell>
          <cell r="H1531">
            <v>0</v>
          </cell>
          <cell r="I1531">
            <v>0</v>
          </cell>
          <cell r="J1531">
            <v>0</v>
          </cell>
          <cell r="K1531">
            <v>0</v>
          </cell>
          <cell r="L1531">
            <v>0</v>
          </cell>
          <cell r="M1531">
            <v>0</v>
          </cell>
          <cell r="N1531">
            <v>0</v>
          </cell>
          <cell r="O1531">
            <v>0</v>
          </cell>
          <cell r="P1531">
            <v>0</v>
          </cell>
          <cell r="Q1531">
            <v>0</v>
          </cell>
          <cell r="R1531">
            <v>0</v>
          </cell>
          <cell r="S1531">
            <v>0</v>
          </cell>
        </row>
        <row r="1532">
          <cell r="G1532" t="str">
            <v>Northern EuropeTotal SensodyneActual</v>
          </cell>
          <cell r="H1532">
            <v>0</v>
          </cell>
          <cell r="I1532">
            <v>0</v>
          </cell>
          <cell r="J1532">
            <v>0</v>
          </cell>
          <cell r="K1532">
            <v>0</v>
          </cell>
          <cell r="L1532">
            <v>0</v>
          </cell>
          <cell r="M1532">
            <v>0</v>
          </cell>
          <cell r="N1532">
            <v>0</v>
          </cell>
          <cell r="O1532">
            <v>0</v>
          </cell>
          <cell r="P1532">
            <v>0</v>
          </cell>
          <cell r="Q1532">
            <v>0</v>
          </cell>
          <cell r="R1532">
            <v>0</v>
          </cell>
          <cell r="S1532">
            <v>0</v>
          </cell>
        </row>
        <row r="1533">
          <cell r="G1533" t="str">
            <v>Northern EuropeTotal SensodyneForecast</v>
          </cell>
          <cell r="H1533">
            <v>0</v>
          </cell>
          <cell r="I1533">
            <v>0</v>
          </cell>
          <cell r="J1533">
            <v>0</v>
          </cell>
          <cell r="K1533">
            <v>0</v>
          </cell>
          <cell r="L1533">
            <v>0</v>
          </cell>
          <cell r="M1533">
            <v>0</v>
          </cell>
          <cell r="N1533">
            <v>0</v>
          </cell>
          <cell r="O1533">
            <v>0</v>
          </cell>
          <cell r="P1533">
            <v>0</v>
          </cell>
          <cell r="Q1533">
            <v>0</v>
          </cell>
          <cell r="R1533">
            <v>0</v>
          </cell>
          <cell r="S1533">
            <v>0</v>
          </cell>
        </row>
        <row r="1534">
          <cell r="G1534" t="str">
            <v>Northern EuropeTotal SensodynePlan</v>
          </cell>
          <cell r="H1534">
            <v>0</v>
          </cell>
          <cell r="I1534">
            <v>0</v>
          </cell>
          <cell r="J1534">
            <v>0</v>
          </cell>
          <cell r="K1534">
            <v>0</v>
          </cell>
          <cell r="L1534">
            <v>0</v>
          </cell>
          <cell r="M1534">
            <v>0</v>
          </cell>
          <cell r="N1534">
            <v>0</v>
          </cell>
          <cell r="O1534">
            <v>0</v>
          </cell>
          <cell r="P1534">
            <v>0</v>
          </cell>
          <cell r="Q1534">
            <v>0</v>
          </cell>
          <cell r="R1534">
            <v>0</v>
          </cell>
          <cell r="S1534">
            <v>0</v>
          </cell>
        </row>
        <row r="1535">
          <cell r="G1535" t="str">
            <v>Northern EuropeTotal Whitening TreatmentsActual</v>
          </cell>
          <cell r="H1535">
            <v>0</v>
          </cell>
          <cell r="I1535">
            <v>0</v>
          </cell>
          <cell r="J1535">
            <v>0</v>
          </cell>
          <cell r="K1535">
            <v>0</v>
          </cell>
          <cell r="L1535">
            <v>0</v>
          </cell>
          <cell r="M1535">
            <v>0</v>
          </cell>
          <cell r="N1535">
            <v>0</v>
          </cell>
          <cell r="O1535">
            <v>0</v>
          </cell>
          <cell r="P1535">
            <v>0</v>
          </cell>
          <cell r="Q1535">
            <v>0</v>
          </cell>
          <cell r="R1535">
            <v>0</v>
          </cell>
          <cell r="S1535">
            <v>0</v>
          </cell>
        </row>
        <row r="1536">
          <cell r="G1536" t="str">
            <v>Northern EuropeTotal Whitening TreatmentsForecast</v>
          </cell>
          <cell r="H1536">
            <v>0</v>
          </cell>
          <cell r="I1536">
            <v>0</v>
          </cell>
          <cell r="J1536">
            <v>0</v>
          </cell>
          <cell r="K1536">
            <v>0</v>
          </cell>
          <cell r="L1536">
            <v>0</v>
          </cell>
          <cell r="M1536">
            <v>0</v>
          </cell>
          <cell r="N1536">
            <v>0</v>
          </cell>
          <cell r="O1536">
            <v>0</v>
          </cell>
          <cell r="P1536">
            <v>0</v>
          </cell>
          <cell r="Q1536">
            <v>0</v>
          </cell>
          <cell r="R1536">
            <v>0</v>
          </cell>
          <cell r="S1536">
            <v>0</v>
          </cell>
        </row>
        <row r="1537">
          <cell r="G1537" t="str">
            <v>Northern EuropeTotal Whitening TreatmentsPlan</v>
          </cell>
          <cell r="H1537">
            <v>0</v>
          </cell>
          <cell r="I1537">
            <v>0</v>
          </cell>
          <cell r="J1537">
            <v>0</v>
          </cell>
          <cell r="K1537">
            <v>0</v>
          </cell>
          <cell r="L1537">
            <v>0</v>
          </cell>
          <cell r="M1537">
            <v>0</v>
          </cell>
          <cell r="N1537">
            <v>0</v>
          </cell>
          <cell r="O1537">
            <v>0</v>
          </cell>
          <cell r="P1537">
            <v>0</v>
          </cell>
          <cell r="Q1537">
            <v>0</v>
          </cell>
          <cell r="R1537">
            <v>0</v>
          </cell>
          <cell r="S1537">
            <v>0</v>
          </cell>
        </row>
        <row r="1538">
          <cell r="G1538" t="str">
            <v>Northern EuropeTweetyActual</v>
          </cell>
          <cell r="H1538">
            <v>0</v>
          </cell>
          <cell r="I1538">
            <v>0</v>
          </cell>
          <cell r="J1538">
            <v>0</v>
          </cell>
          <cell r="K1538">
            <v>0</v>
          </cell>
          <cell r="L1538">
            <v>0</v>
          </cell>
          <cell r="M1538">
            <v>0</v>
          </cell>
          <cell r="N1538">
            <v>0</v>
          </cell>
          <cell r="O1538">
            <v>0</v>
          </cell>
          <cell r="P1538">
            <v>0</v>
          </cell>
          <cell r="Q1538">
            <v>0</v>
          </cell>
          <cell r="R1538">
            <v>0</v>
          </cell>
          <cell r="S1538">
            <v>0</v>
          </cell>
        </row>
        <row r="1539">
          <cell r="G1539" t="str">
            <v>Northern EuropeTweetyForecast</v>
          </cell>
          <cell r="H1539">
            <v>0</v>
          </cell>
          <cell r="I1539">
            <v>0</v>
          </cell>
          <cell r="J1539">
            <v>0</v>
          </cell>
          <cell r="K1539">
            <v>0</v>
          </cell>
          <cell r="L1539">
            <v>0</v>
          </cell>
          <cell r="M1539">
            <v>0</v>
          </cell>
          <cell r="N1539">
            <v>0</v>
          </cell>
          <cell r="O1539">
            <v>0</v>
          </cell>
          <cell r="P1539">
            <v>0</v>
          </cell>
          <cell r="Q1539">
            <v>0</v>
          </cell>
          <cell r="R1539">
            <v>0</v>
          </cell>
          <cell r="S1539">
            <v>0</v>
          </cell>
        </row>
        <row r="1540">
          <cell r="G1540" t="str">
            <v>Northern EuropeTweetyPlan</v>
          </cell>
          <cell r="H1540">
            <v>0</v>
          </cell>
          <cell r="I1540">
            <v>0</v>
          </cell>
          <cell r="J1540">
            <v>0</v>
          </cell>
          <cell r="K1540">
            <v>0</v>
          </cell>
          <cell r="L1540">
            <v>0</v>
          </cell>
          <cell r="M1540">
            <v>0</v>
          </cell>
          <cell r="N1540">
            <v>0</v>
          </cell>
          <cell r="O1540">
            <v>0</v>
          </cell>
          <cell r="P1540">
            <v>0</v>
          </cell>
          <cell r="Q1540">
            <v>0</v>
          </cell>
          <cell r="R1540">
            <v>0</v>
          </cell>
          <cell r="S1540">
            <v>0</v>
          </cell>
        </row>
        <row r="1541">
          <cell r="G1541" t="str">
            <v>Northern EuropeVeneer - Extra (Excl Replacement Mkts)Actual</v>
          </cell>
          <cell r="H1541">
            <v>0</v>
          </cell>
          <cell r="I1541">
            <v>0</v>
          </cell>
          <cell r="J1541">
            <v>0</v>
          </cell>
          <cell r="K1541">
            <v>0</v>
          </cell>
          <cell r="L1541">
            <v>0</v>
          </cell>
          <cell r="M1541">
            <v>0</v>
          </cell>
          <cell r="N1541">
            <v>0</v>
          </cell>
          <cell r="O1541">
            <v>0</v>
          </cell>
          <cell r="P1541">
            <v>0</v>
          </cell>
          <cell r="Q1541">
            <v>0</v>
          </cell>
          <cell r="R1541">
            <v>0</v>
          </cell>
          <cell r="S1541">
            <v>0</v>
          </cell>
        </row>
        <row r="1542">
          <cell r="G1542" t="str">
            <v>Northern EuropeVeneer - Extra (Excl Replacement Mkts)Forecast</v>
          </cell>
          <cell r="H1542">
            <v>0</v>
          </cell>
          <cell r="I1542">
            <v>0</v>
          </cell>
          <cell r="J1542">
            <v>0</v>
          </cell>
          <cell r="K1542">
            <v>0</v>
          </cell>
          <cell r="L1542">
            <v>0</v>
          </cell>
          <cell r="M1542">
            <v>0</v>
          </cell>
          <cell r="N1542">
            <v>0</v>
          </cell>
          <cell r="O1542">
            <v>0</v>
          </cell>
          <cell r="P1542">
            <v>0</v>
          </cell>
          <cell r="Q1542">
            <v>0</v>
          </cell>
          <cell r="R1542">
            <v>0</v>
          </cell>
          <cell r="S1542">
            <v>0</v>
          </cell>
        </row>
        <row r="1543">
          <cell r="G1543" t="str">
            <v>Northern EuropeVeneer - Extra (Excl Replacement Mkts)Plan</v>
          </cell>
          <cell r="H1543">
            <v>0</v>
          </cell>
          <cell r="I1543">
            <v>0</v>
          </cell>
          <cell r="J1543">
            <v>0</v>
          </cell>
          <cell r="K1543">
            <v>0</v>
          </cell>
          <cell r="L1543">
            <v>0</v>
          </cell>
          <cell r="M1543">
            <v>0</v>
          </cell>
          <cell r="N1543">
            <v>0</v>
          </cell>
          <cell r="O1543">
            <v>0</v>
          </cell>
          <cell r="P1543">
            <v>0</v>
          </cell>
          <cell r="Q1543">
            <v>0</v>
          </cell>
          <cell r="R1543">
            <v>0</v>
          </cell>
          <cell r="S1543">
            <v>0</v>
          </cell>
        </row>
        <row r="1544">
          <cell r="G1544" t="str">
            <v>Northern EuropeWhitening TreatmentsActual</v>
          </cell>
          <cell r="H1544">
            <v>0</v>
          </cell>
          <cell r="I1544">
            <v>0</v>
          </cell>
          <cell r="J1544">
            <v>0</v>
          </cell>
          <cell r="K1544">
            <v>0</v>
          </cell>
          <cell r="L1544">
            <v>0</v>
          </cell>
          <cell r="M1544">
            <v>0</v>
          </cell>
          <cell r="N1544">
            <v>0</v>
          </cell>
          <cell r="O1544">
            <v>0</v>
          </cell>
          <cell r="P1544">
            <v>0</v>
          </cell>
          <cell r="Q1544">
            <v>0</v>
          </cell>
          <cell r="R1544">
            <v>0</v>
          </cell>
          <cell r="S1544">
            <v>0</v>
          </cell>
        </row>
        <row r="1545">
          <cell r="G1545" t="str">
            <v>Northern EuropeWhitening TreatmentsForecast</v>
          </cell>
          <cell r="H1545">
            <v>0</v>
          </cell>
          <cell r="I1545">
            <v>0</v>
          </cell>
          <cell r="J1545">
            <v>0</v>
          </cell>
          <cell r="K1545">
            <v>0</v>
          </cell>
          <cell r="L1545">
            <v>0</v>
          </cell>
          <cell r="M1545">
            <v>0</v>
          </cell>
          <cell r="N1545">
            <v>0</v>
          </cell>
          <cell r="O1545">
            <v>0</v>
          </cell>
          <cell r="P1545">
            <v>0</v>
          </cell>
          <cell r="Q1545">
            <v>0</v>
          </cell>
          <cell r="R1545">
            <v>0</v>
          </cell>
          <cell r="S1545">
            <v>0</v>
          </cell>
        </row>
        <row r="1546">
          <cell r="G1546" t="str">
            <v>Northern EuropeWhitening TreatmentsPlan</v>
          </cell>
          <cell r="H1546">
            <v>0</v>
          </cell>
          <cell r="I1546">
            <v>0</v>
          </cell>
          <cell r="J1546">
            <v>0</v>
          </cell>
          <cell r="K1546">
            <v>0</v>
          </cell>
          <cell r="L1546">
            <v>0</v>
          </cell>
          <cell r="M1546">
            <v>0</v>
          </cell>
          <cell r="N1546">
            <v>0</v>
          </cell>
          <cell r="O1546">
            <v>0</v>
          </cell>
          <cell r="P1546">
            <v>0</v>
          </cell>
          <cell r="Q1546">
            <v>0</v>
          </cell>
          <cell r="R1546">
            <v>0</v>
          </cell>
          <cell r="S1546">
            <v>0</v>
          </cell>
        </row>
        <row r="1547">
          <cell r="G1547" t="str">
            <v>Northern EuropeWindsor (Acid Wear)Actual</v>
          </cell>
          <cell r="H1547">
            <v>0</v>
          </cell>
          <cell r="I1547">
            <v>0</v>
          </cell>
          <cell r="J1547">
            <v>0</v>
          </cell>
          <cell r="K1547">
            <v>0</v>
          </cell>
          <cell r="L1547">
            <v>0</v>
          </cell>
          <cell r="M1547">
            <v>0</v>
          </cell>
          <cell r="N1547">
            <v>0</v>
          </cell>
          <cell r="O1547">
            <v>0</v>
          </cell>
          <cell r="P1547">
            <v>0</v>
          </cell>
          <cell r="Q1547">
            <v>0</v>
          </cell>
          <cell r="R1547">
            <v>0</v>
          </cell>
          <cell r="S1547">
            <v>0</v>
          </cell>
        </row>
        <row r="1548">
          <cell r="G1548" t="str">
            <v>Northern EuropeWindsor (Acid Wear)Forecast</v>
          </cell>
          <cell r="H1548">
            <v>0</v>
          </cell>
          <cell r="I1548">
            <v>0</v>
          </cell>
          <cell r="J1548">
            <v>0</v>
          </cell>
          <cell r="K1548">
            <v>0</v>
          </cell>
          <cell r="L1548">
            <v>0</v>
          </cell>
          <cell r="M1548">
            <v>0</v>
          </cell>
          <cell r="N1548">
            <v>0</v>
          </cell>
          <cell r="O1548">
            <v>0</v>
          </cell>
          <cell r="P1548">
            <v>0</v>
          </cell>
          <cell r="Q1548">
            <v>0</v>
          </cell>
          <cell r="R1548">
            <v>0</v>
          </cell>
          <cell r="S1548">
            <v>0</v>
          </cell>
        </row>
        <row r="1549">
          <cell r="G1549" t="str">
            <v>Northern EuropeWindsor (Acid Wear)Plan</v>
          </cell>
          <cell r="H1549">
            <v>0</v>
          </cell>
          <cell r="I1549">
            <v>0</v>
          </cell>
          <cell r="J1549">
            <v>0</v>
          </cell>
          <cell r="K1549">
            <v>0</v>
          </cell>
          <cell r="L1549">
            <v>0</v>
          </cell>
          <cell r="M1549">
            <v>0</v>
          </cell>
          <cell r="N1549">
            <v>0</v>
          </cell>
          <cell r="O1549">
            <v>0</v>
          </cell>
          <cell r="P1549">
            <v>0</v>
          </cell>
          <cell r="Q1549">
            <v>0</v>
          </cell>
          <cell r="R1549">
            <v>0</v>
          </cell>
          <cell r="S1549">
            <v>0</v>
          </cell>
        </row>
        <row r="1550">
          <cell r="G1550" t="str">
            <v>Northern EuropeZanprolActual</v>
          </cell>
          <cell r="H1550">
            <v>0</v>
          </cell>
          <cell r="I1550">
            <v>0</v>
          </cell>
          <cell r="J1550">
            <v>0</v>
          </cell>
          <cell r="K1550">
            <v>0</v>
          </cell>
          <cell r="L1550">
            <v>0</v>
          </cell>
          <cell r="M1550">
            <v>0</v>
          </cell>
          <cell r="N1550">
            <v>0</v>
          </cell>
          <cell r="O1550">
            <v>0</v>
          </cell>
          <cell r="P1550">
            <v>0</v>
          </cell>
          <cell r="Q1550">
            <v>0</v>
          </cell>
          <cell r="R1550">
            <v>0</v>
          </cell>
          <cell r="S1550">
            <v>0</v>
          </cell>
        </row>
        <row r="1551">
          <cell r="G1551" t="str">
            <v>Northern EuropeZanprolForecast</v>
          </cell>
          <cell r="H1551">
            <v>0</v>
          </cell>
          <cell r="I1551">
            <v>0</v>
          </cell>
          <cell r="J1551">
            <v>0</v>
          </cell>
          <cell r="K1551">
            <v>0</v>
          </cell>
          <cell r="L1551">
            <v>0</v>
          </cell>
          <cell r="M1551">
            <v>0</v>
          </cell>
          <cell r="N1551">
            <v>0</v>
          </cell>
          <cell r="O1551">
            <v>0</v>
          </cell>
          <cell r="P1551">
            <v>0</v>
          </cell>
          <cell r="Q1551">
            <v>0</v>
          </cell>
          <cell r="R1551">
            <v>0</v>
          </cell>
          <cell r="S1551">
            <v>0</v>
          </cell>
        </row>
        <row r="1552">
          <cell r="G1552" t="str">
            <v>Northern EuropeZanprolPlan</v>
          </cell>
          <cell r="H1552">
            <v>0</v>
          </cell>
          <cell r="I1552">
            <v>0</v>
          </cell>
          <cell r="J1552">
            <v>0</v>
          </cell>
          <cell r="K1552">
            <v>0</v>
          </cell>
          <cell r="L1552">
            <v>0</v>
          </cell>
          <cell r="M1552">
            <v>0</v>
          </cell>
          <cell r="N1552">
            <v>0</v>
          </cell>
          <cell r="O1552">
            <v>0</v>
          </cell>
          <cell r="P1552">
            <v>0</v>
          </cell>
          <cell r="Q1552">
            <v>0</v>
          </cell>
          <cell r="R1552">
            <v>0</v>
          </cell>
          <cell r="S1552">
            <v>0</v>
          </cell>
        </row>
        <row r="1553">
          <cell r="G1553" t="str">
            <v xml:space="preserve">Northern EuropeZapp/ArtifastActual </v>
          </cell>
          <cell r="H1553">
            <v>3.4782999999999999</v>
          </cell>
          <cell r="I1553">
            <v>6.7335500000000001</v>
          </cell>
          <cell r="J1553">
            <v>13.87041</v>
          </cell>
          <cell r="K1553">
            <v>17.902660000000001</v>
          </cell>
          <cell r="L1553">
            <v>24.670339999999999</v>
          </cell>
          <cell r="M1553">
            <v>31.052330000000001</v>
          </cell>
          <cell r="N1553">
            <v>34.509610000000002</v>
          </cell>
          <cell r="O1553">
            <v>0</v>
          </cell>
          <cell r="P1553">
            <v>0</v>
          </cell>
          <cell r="Q1553">
            <v>0</v>
          </cell>
          <cell r="R1553">
            <v>0</v>
          </cell>
          <cell r="S1553">
            <v>0</v>
          </cell>
        </row>
        <row r="1554">
          <cell r="G1554" t="str">
            <v>Northern EuropeZapp/ArtifastForecast</v>
          </cell>
          <cell r="H1554">
            <v>3.4782999999999999</v>
          </cell>
          <cell r="I1554">
            <v>6.7335500000000001</v>
          </cell>
          <cell r="J1554">
            <v>13.87041</v>
          </cell>
          <cell r="K1554">
            <v>17.902660000000001</v>
          </cell>
          <cell r="L1554">
            <v>24.670339999999999</v>
          </cell>
          <cell r="M1554">
            <v>31.052330000000001</v>
          </cell>
          <cell r="N1554">
            <v>34.509610000000002</v>
          </cell>
          <cell r="O1554">
            <v>167</v>
          </cell>
          <cell r="P1554">
            <v>187.875</v>
          </cell>
          <cell r="Q1554">
            <v>208.75</v>
          </cell>
          <cell r="R1554">
            <v>229.625</v>
          </cell>
          <cell r="S1554">
            <v>250.5</v>
          </cell>
        </row>
        <row r="1555">
          <cell r="G1555" t="str">
            <v>Northern EuropeZapp/ArtifastPlan</v>
          </cell>
          <cell r="H1555">
            <v>20.875</v>
          </cell>
          <cell r="I1555">
            <v>41.75</v>
          </cell>
          <cell r="J1555">
            <v>62.625</v>
          </cell>
          <cell r="K1555">
            <v>83.5</v>
          </cell>
          <cell r="L1555">
            <v>104.375</v>
          </cell>
          <cell r="M1555">
            <v>125.25</v>
          </cell>
          <cell r="N1555">
            <v>146.125</v>
          </cell>
          <cell r="O1555">
            <v>167</v>
          </cell>
          <cell r="P1555">
            <v>187.875</v>
          </cell>
          <cell r="Q1555">
            <v>208.75</v>
          </cell>
          <cell r="R1555">
            <v>229.625</v>
          </cell>
          <cell r="S1555">
            <v>250.5</v>
          </cell>
        </row>
        <row r="1556">
          <cell r="G1556" t="str">
            <v>Northern EuropeZonesActual</v>
          </cell>
          <cell r="H1556">
            <v>0</v>
          </cell>
          <cell r="I1556">
            <v>0</v>
          </cell>
          <cell r="J1556">
            <v>0</v>
          </cell>
          <cell r="K1556">
            <v>0</v>
          </cell>
          <cell r="L1556">
            <v>0</v>
          </cell>
          <cell r="M1556">
            <v>0</v>
          </cell>
          <cell r="N1556">
            <v>0</v>
          </cell>
          <cell r="O1556">
            <v>0</v>
          </cell>
          <cell r="P1556">
            <v>0</v>
          </cell>
          <cell r="Q1556">
            <v>0</v>
          </cell>
          <cell r="R1556">
            <v>0</v>
          </cell>
          <cell r="S1556">
            <v>0</v>
          </cell>
        </row>
        <row r="1557">
          <cell r="G1557" t="str">
            <v>Northern EuropeZonesForecast</v>
          </cell>
          <cell r="H1557">
            <v>0</v>
          </cell>
          <cell r="I1557">
            <v>0</v>
          </cell>
          <cell r="J1557">
            <v>0</v>
          </cell>
          <cell r="K1557">
            <v>0</v>
          </cell>
          <cell r="L1557">
            <v>0</v>
          </cell>
          <cell r="M1557">
            <v>0</v>
          </cell>
          <cell r="N1557">
            <v>0</v>
          </cell>
          <cell r="O1557">
            <v>0</v>
          </cell>
          <cell r="P1557">
            <v>0</v>
          </cell>
          <cell r="Q1557">
            <v>0</v>
          </cell>
          <cell r="R1557">
            <v>0</v>
          </cell>
          <cell r="S1557">
            <v>0</v>
          </cell>
        </row>
        <row r="1558">
          <cell r="G1558" t="str">
            <v>Northern EuropeZonesPlan</v>
          </cell>
          <cell r="H1558">
            <v>0</v>
          </cell>
          <cell r="I1558">
            <v>0</v>
          </cell>
          <cell r="J1558">
            <v>0</v>
          </cell>
          <cell r="K1558">
            <v>0</v>
          </cell>
          <cell r="L1558">
            <v>0</v>
          </cell>
          <cell r="M1558">
            <v>0</v>
          </cell>
          <cell r="N1558">
            <v>0</v>
          </cell>
          <cell r="O1558">
            <v>0</v>
          </cell>
          <cell r="P1558">
            <v>0</v>
          </cell>
          <cell r="Q1558">
            <v>0</v>
          </cell>
          <cell r="R1558">
            <v>0</v>
          </cell>
          <cell r="S1558">
            <v>0</v>
          </cell>
        </row>
      </sheetData>
      <sheetData sheetId="7" refreshError="1"/>
      <sheetData sheetId="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Fund"/>
      <sheetName val="MQ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sheetName val="FTEs (LOG+Support Func)"/>
      <sheetName val="FTEs (LOG only)"/>
      <sheetName val="Vacancy"/>
      <sheetName val="P and L CM1"/>
      <sheetName val="Input f"/>
    </sheetNames>
    <sheetDataSet>
      <sheetData sheetId="0"/>
      <sheetData sheetId="1"/>
      <sheetData sheetId="2"/>
      <sheetData sheetId="3" refreshError="1">
        <row r="145">
          <cell r="F145" t="str">
            <v>Cambodia</v>
          </cell>
        </row>
        <row r="146">
          <cell r="F146" t="str">
            <v>Indonesia</v>
          </cell>
        </row>
        <row r="147">
          <cell r="F147" t="str">
            <v>Malaysia</v>
          </cell>
        </row>
        <row r="148">
          <cell r="F148" t="str">
            <v>Philippines</v>
          </cell>
        </row>
        <row r="149">
          <cell r="F149" t="str">
            <v>Singapore</v>
          </cell>
        </row>
        <row r="150">
          <cell r="F150" t="str">
            <v>Thailand</v>
          </cell>
        </row>
        <row r="151">
          <cell r="F151" t="str">
            <v>Vietnam</v>
          </cell>
        </row>
        <row r="152">
          <cell r="F152" t="str">
            <v>Australia</v>
          </cell>
        </row>
        <row r="153">
          <cell r="F153" t="str">
            <v>New Zealand</v>
          </cell>
        </row>
      </sheetData>
      <sheetData sheetId="4" refreshError="1"/>
      <sheetData sheetId="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Cover sheet"/>
      <sheetName val="2006BR Consol"/>
      <sheetName val="Agenda"/>
      <sheetName val="Overview"/>
      <sheetName val="Qtr Consumption"/>
      <sheetName val="MAT Consumption"/>
      <sheetName val="Sheet1 (2)"/>
      <sheetName val="2007 MAT Sell-In AP"/>
      <sheetName val="2006 Data"/>
      <sheetName val="2007 Assumptions"/>
      <sheetName val="2007 Data"/>
      <sheetName val="2007BR Consol"/>
      <sheetName val="Sales-ytd,Q1&amp;FY"/>
      <sheetName val="P&amp;L vs FC2"/>
      <sheetName val="P&amp;L vs Plan"/>
      <sheetName val="Sell-Out 2007"/>
      <sheetName val="Stock Trends 2007"/>
      <sheetName val="P&amp;Ls"/>
      <sheetName val="Sales &amp; OP Summary"/>
      <sheetName val="Supply update"/>
      <sheetName val="P&amp;L vs FC1"/>
      <sheetName val="Summary"/>
      <sheetName val="January Sales Forecast"/>
      <sheetName val="Bonus"/>
      <sheetName val="A&amp;P Summary"/>
      <sheetName val="Risks &amp; Opportunities Mkt"/>
      <sheetName val="Risks &amp; Opportunities - Conso"/>
      <sheetName val="AOB"/>
      <sheetName val="Input Sheet"/>
      <sheetName val="TM1"/>
      <sheetName val="Workings"/>
      <sheetName val="reference"/>
      <sheetName val="Guide"/>
      <sheetName val="Act reporting"/>
      <sheetName val="Exchange rates"/>
      <sheetName val="Vaca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1">
          <cell r="A1">
            <v>1</v>
          </cell>
          <cell r="B1">
            <v>2</v>
          </cell>
          <cell r="C1">
            <v>3</v>
          </cell>
          <cell r="D1">
            <v>4</v>
          </cell>
          <cell r="E1">
            <v>5</v>
          </cell>
          <cell r="F1">
            <v>6</v>
          </cell>
          <cell r="G1">
            <v>7</v>
          </cell>
          <cell r="H1">
            <v>8</v>
          </cell>
          <cell r="I1">
            <v>9</v>
          </cell>
          <cell r="J1">
            <v>10</v>
          </cell>
          <cell r="K1">
            <v>11</v>
          </cell>
          <cell r="L1">
            <v>12</v>
          </cell>
          <cell r="M1">
            <v>13</v>
          </cell>
          <cell r="N1">
            <v>14</v>
          </cell>
        </row>
        <row r="2">
          <cell r="A2" t="str">
            <v>2006 AR</v>
          </cell>
          <cell r="B2" t="str">
            <v>Jan</v>
          </cell>
          <cell r="C2" t="str">
            <v>Feb</v>
          </cell>
          <cell r="D2" t="str">
            <v>March</v>
          </cell>
          <cell r="E2" t="str">
            <v>April</v>
          </cell>
          <cell r="F2" t="str">
            <v>May</v>
          </cell>
          <cell r="G2" t="str">
            <v>June</v>
          </cell>
          <cell r="H2" t="str">
            <v>July</v>
          </cell>
          <cell r="I2" t="str">
            <v>Aug</v>
          </cell>
          <cell r="J2" t="str">
            <v>Sept</v>
          </cell>
          <cell r="K2" t="str">
            <v>Oct</v>
          </cell>
          <cell r="L2" t="str">
            <v>Nov</v>
          </cell>
          <cell r="M2" t="str">
            <v>Dec</v>
          </cell>
          <cell r="N2" t="str">
            <v>2007BR</v>
          </cell>
          <cell r="O2" t="str">
            <v>2006BR</v>
          </cell>
        </row>
        <row r="3">
          <cell r="A3" t="str">
            <v xml:space="preserve"> 5786 INDONESIA (CH)                    </v>
          </cell>
          <cell r="B3">
            <v>16.789000000000001</v>
          </cell>
          <cell r="C3">
            <v>17.649000000000001</v>
          </cell>
          <cell r="D3">
            <v>17.706</v>
          </cell>
          <cell r="E3">
            <v>17.817</v>
          </cell>
          <cell r="F3">
            <v>17.736999999999998</v>
          </cell>
          <cell r="G3">
            <v>17.702000000000002</v>
          </cell>
          <cell r="H3">
            <v>17.646000000000001</v>
          </cell>
          <cell r="I3">
            <v>17.744</v>
          </cell>
          <cell r="J3">
            <v>17.788</v>
          </cell>
          <cell r="K3">
            <v>17.797999999999998</v>
          </cell>
          <cell r="L3">
            <v>17.760999999999999</v>
          </cell>
          <cell r="M3">
            <v>17.693999999999999</v>
          </cell>
          <cell r="N3">
            <v>16.5</v>
          </cell>
          <cell r="O3">
            <v>16.5</v>
          </cell>
        </row>
        <row r="4">
          <cell r="A4" t="str">
            <v xml:space="preserve"> 5799 KOREA (CH)                        </v>
          </cell>
          <cell r="B4">
            <v>1720</v>
          </cell>
          <cell r="C4">
            <v>1713</v>
          </cell>
          <cell r="D4">
            <v>1706</v>
          </cell>
          <cell r="E4">
            <v>1708</v>
          </cell>
          <cell r="F4">
            <v>1718</v>
          </cell>
          <cell r="G4">
            <v>1723</v>
          </cell>
          <cell r="H4">
            <v>1731</v>
          </cell>
          <cell r="I4">
            <v>1742</v>
          </cell>
          <cell r="J4">
            <v>1745</v>
          </cell>
          <cell r="K4">
            <v>1749</v>
          </cell>
          <cell r="L4">
            <v>1756</v>
          </cell>
          <cell r="M4">
            <v>1761</v>
          </cell>
          <cell r="N4">
            <v>1766</v>
          </cell>
          <cell r="O4">
            <v>1766</v>
          </cell>
        </row>
        <row r="5">
          <cell r="A5" t="str">
            <v xml:space="preserve"> 5812 MALAYSIA (CH)                     </v>
          </cell>
          <cell r="B5">
            <v>6.64</v>
          </cell>
          <cell r="C5">
            <v>6.64</v>
          </cell>
          <cell r="D5">
            <v>6.63</v>
          </cell>
          <cell r="E5">
            <v>6.69</v>
          </cell>
          <cell r="F5">
            <v>6.76</v>
          </cell>
          <cell r="G5">
            <v>6.8</v>
          </cell>
          <cell r="H5">
            <v>6.83</v>
          </cell>
          <cell r="I5">
            <v>6.88</v>
          </cell>
          <cell r="J5">
            <v>6.9</v>
          </cell>
          <cell r="K5">
            <v>6.93</v>
          </cell>
          <cell r="L5">
            <v>6.98</v>
          </cell>
          <cell r="M5">
            <v>7.01</v>
          </cell>
          <cell r="N5">
            <v>6.7</v>
          </cell>
          <cell r="O5">
            <v>7.22</v>
          </cell>
        </row>
        <row r="6">
          <cell r="A6" t="str">
            <v xml:space="preserve"> 5843 PHILIPPINES (CH)                  </v>
          </cell>
          <cell r="B6">
            <v>91.9</v>
          </cell>
          <cell r="C6">
            <v>91.4</v>
          </cell>
          <cell r="D6">
            <v>90.7</v>
          </cell>
          <cell r="E6">
            <v>91.4</v>
          </cell>
          <cell r="F6">
            <v>92.6</v>
          </cell>
          <cell r="G6">
            <v>93.4</v>
          </cell>
          <cell r="H6">
            <v>93.8</v>
          </cell>
          <cell r="I6">
            <v>94.1</v>
          </cell>
          <cell r="J6">
            <v>94.1</v>
          </cell>
          <cell r="K6">
            <v>94.1</v>
          </cell>
          <cell r="L6">
            <v>94.4</v>
          </cell>
          <cell r="M6">
            <v>94.6</v>
          </cell>
          <cell r="N6">
            <v>103</v>
          </cell>
          <cell r="O6">
            <v>103</v>
          </cell>
        </row>
        <row r="7">
          <cell r="A7" t="str">
            <v xml:space="preserve"> 5867 SINGAPORE (CH)                    </v>
          </cell>
          <cell r="B7">
            <v>2.87</v>
          </cell>
          <cell r="C7">
            <v>2.86</v>
          </cell>
          <cell r="D7">
            <v>2.85</v>
          </cell>
          <cell r="E7">
            <v>2.85</v>
          </cell>
          <cell r="F7">
            <v>2.87</v>
          </cell>
          <cell r="G7">
            <v>2.87</v>
          </cell>
          <cell r="H7">
            <v>2.88</v>
          </cell>
          <cell r="I7">
            <v>2.89</v>
          </cell>
          <cell r="J7">
            <v>2.9</v>
          </cell>
          <cell r="K7">
            <v>2.91</v>
          </cell>
          <cell r="L7">
            <v>2.92</v>
          </cell>
          <cell r="M7">
            <v>2.92</v>
          </cell>
          <cell r="N7">
            <v>2.99</v>
          </cell>
          <cell r="O7">
            <v>2.99</v>
          </cell>
        </row>
        <row r="8">
          <cell r="A8" t="str">
            <v xml:space="preserve"> 5881 TAIWAN (CH)                       </v>
          </cell>
          <cell r="B8">
            <v>56.6</v>
          </cell>
          <cell r="C8">
            <v>56.7</v>
          </cell>
          <cell r="D8">
            <v>56.6</v>
          </cell>
          <cell r="E8">
            <v>56.9</v>
          </cell>
          <cell r="F8">
            <v>57.4</v>
          </cell>
          <cell r="G8">
            <v>57.7</v>
          </cell>
          <cell r="H8">
            <v>58.2</v>
          </cell>
          <cell r="I8">
            <v>58.7</v>
          </cell>
          <cell r="J8">
            <v>59</v>
          </cell>
          <cell r="K8">
            <v>59.4</v>
          </cell>
          <cell r="L8">
            <v>59.7</v>
          </cell>
          <cell r="M8">
            <v>60.1</v>
          </cell>
          <cell r="N8">
            <v>59</v>
          </cell>
          <cell r="O8">
            <v>59</v>
          </cell>
        </row>
        <row r="9">
          <cell r="A9" t="str">
            <v xml:space="preserve"> 5883 THAILAND (CH)                     </v>
          </cell>
          <cell r="B9">
            <v>69.8</v>
          </cell>
          <cell r="C9">
            <v>69.400000000000006</v>
          </cell>
          <cell r="D9">
            <v>68.900000000000006</v>
          </cell>
          <cell r="E9">
            <v>68.8</v>
          </cell>
          <cell r="F9">
            <v>69.3</v>
          </cell>
          <cell r="G9">
            <v>69.400000000000006</v>
          </cell>
          <cell r="H9">
            <v>69.599999999999994</v>
          </cell>
          <cell r="I9">
            <v>69.8</v>
          </cell>
          <cell r="J9">
            <v>69.8</v>
          </cell>
          <cell r="K9">
            <v>69.900000000000006</v>
          </cell>
          <cell r="L9">
            <v>69.900000000000006</v>
          </cell>
          <cell r="M9">
            <v>70</v>
          </cell>
          <cell r="N9">
            <v>69</v>
          </cell>
          <cell r="O9">
            <v>72</v>
          </cell>
        </row>
        <row r="10">
          <cell r="A10" t="str">
            <v xml:space="preserve"> 5899 VIETNAM (CH)                      </v>
          </cell>
          <cell r="B10">
            <v>2.87</v>
          </cell>
          <cell r="C10">
            <v>2.86</v>
          </cell>
          <cell r="D10">
            <v>2.85</v>
          </cell>
          <cell r="E10">
            <v>2.85</v>
          </cell>
          <cell r="F10">
            <v>2.87</v>
          </cell>
          <cell r="G10">
            <v>2.87</v>
          </cell>
          <cell r="H10">
            <v>2.88</v>
          </cell>
          <cell r="I10">
            <v>2.89</v>
          </cell>
          <cell r="J10">
            <v>2.9</v>
          </cell>
          <cell r="K10">
            <v>2.91</v>
          </cell>
          <cell r="L10">
            <v>2.92</v>
          </cell>
          <cell r="M10">
            <v>2.92</v>
          </cell>
          <cell r="N10">
            <v>2.99</v>
          </cell>
          <cell r="O10">
            <v>2.99</v>
          </cell>
        </row>
        <row r="11">
          <cell r="A11" t="str">
            <v xml:space="preserve"> 5782 HONG KONG (CH)                    </v>
          </cell>
          <cell r="B11">
            <v>13.6</v>
          </cell>
          <cell r="C11">
            <v>13.6</v>
          </cell>
          <cell r="D11">
            <v>13.6</v>
          </cell>
          <cell r="E11">
            <v>13.7</v>
          </cell>
          <cell r="F11">
            <v>13.8</v>
          </cell>
          <cell r="G11">
            <v>13.9</v>
          </cell>
          <cell r="H11">
            <v>14</v>
          </cell>
          <cell r="I11">
            <v>14.1</v>
          </cell>
          <cell r="J11">
            <v>14.1</v>
          </cell>
          <cell r="K11">
            <v>14.2</v>
          </cell>
          <cell r="L11">
            <v>14.3</v>
          </cell>
          <cell r="M11">
            <v>14.3</v>
          </cell>
          <cell r="N11">
            <v>14.9</v>
          </cell>
          <cell r="O11">
            <v>14.9</v>
          </cell>
        </row>
        <row r="12">
          <cell r="A12" t="str">
            <v xml:space="preserve"> 4260 CHINA/HK/KOREA (CH)               </v>
          </cell>
          <cell r="B12">
            <v>1</v>
          </cell>
          <cell r="C12">
            <v>1</v>
          </cell>
          <cell r="D12">
            <v>1</v>
          </cell>
          <cell r="E12">
            <v>1</v>
          </cell>
          <cell r="F12">
            <v>1</v>
          </cell>
          <cell r="G12">
            <v>1</v>
          </cell>
          <cell r="H12">
            <v>1</v>
          </cell>
          <cell r="I12">
            <v>1</v>
          </cell>
          <cell r="J12">
            <v>1</v>
          </cell>
          <cell r="K12">
            <v>1</v>
          </cell>
          <cell r="L12">
            <v>1</v>
          </cell>
          <cell r="M12">
            <v>1</v>
          </cell>
          <cell r="N12">
            <v>1</v>
          </cell>
          <cell r="O12">
            <v>1</v>
          </cell>
        </row>
        <row r="13">
          <cell r="A13" t="str">
            <v xml:space="preserve"> 4508 ASIA (CH)                         </v>
          </cell>
          <cell r="B13">
            <v>1</v>
          </cell>
          <cell r="C13">
            <v>1</v>
          </cell>
          <cell r="D13">
            <v>1</v>
          </cell>
          <cell r="E13">
            <v>1</v>
          </cell>
          <cell r="F13">
            <v>1</v>
          </cell>
          <cell r="G13">
            <v>1</v>
          </cell>
          <cell r="H13">
            <v>1</v>
          </cell>
          <cell r="I13">
            <v>1</v>
          </cell>
          <cell r="J13">
            <v>1</v>
          </cell>
          <cell r="K13">
            <v>1</v>
          </cell>
          <cell r="L13">
            <v>1</v>
          </cell>
          <cell r="M13">
            <v>1</v>
          </cell>
          <cell r="N13">
            <v>1</v>
          </cell>
          <cell r="O13">
            <v>1</v>
          </cell>
        </row>
        <row r="14">
          <cell r="A14" t="str">
            <v xml:space="preserve"> 5179 SE.ASIA HQ (CH)                   </v>
          </cell>
          <cell r="B14">
            <v>2.87</v>
          </cell>
          <cell r="C14">
            <v>2.86</v>
          </cell>
          <cell r="D14">
            <v>2.85</v>
          </cell>
          <cell r="E14">
            <v>2.85</v>
          </cell>
          <cell r="F14">
            <v>2.87</v>
          </cell>
          <cell r="G14">
            <v>2.87</v>
          </cell>
          <cell r="H14">
            <v>2.88</v>
          </cell>
          <cell r="I14">
            <v>2.89</v>
          </cell>
          <cell r="J14">
            <v>2.9</v>
          </cell>
          <cell r="K14">
            <v>2.91</v>
          </cell>
          <cell r="L14">
            <v>2.92</v>
          </cell>
          <cell r="M14">
            <v>2.92</v>
          </cell>
          <cell r="N14">
            <v>2.99</v>
          </cell>
          <cell r="O14">
            <v>7.22</v>
          </cell>
        </row>
        <row r="15">
          <cell r="A15" t="str">
            <v xml:space="preserve"> 4421 SOUTH EAST ASIA (CH)              </v>
          </cell>
          <cell r="B15">
            <v>1</v>
          </cell>
          <cell r="C15">
            <v>1</v>
          </cell>
          <cell r="D15">
            <v>1</v>
          </cell>
          <cell r="E15">
            <v>1</v>
          </cell>
          <cell r="F15">
            <v>1</v>
          </cell>
          <cell r="G15">
            <v>1</v>
          </cell>
          <cell r="H15">
            <v>1</v>
          </cell>
          <cell r="I15">
            <v>1</v>
          </cell>
          <cell r="J15">
            <v>1</v>
          </cell>
          <cell r="K15">
            <v>1</v>
          </cell>
          <cell r="L15">
            <v>1</v>
          </cell>
          <cell r="M15">
            <v>1</v>
          </cell>
          <cell r="N15">
            <v>1</v>
          </cell>
          <cell r="O15">
            <v>1</v>
          </cell>
        </row>
        <row r="17">
          <cell r="A17" t="str">
            <v>Previous Month</v>
          </cell>
          <cell r="B17">
            <v>5</v>
          </cell>
        </row>
        <row r="18">
          <cell r="A18" t="str">
            <v>Plan</v>
          </cell>
          <cell r="B18">
            <v>14</v>
          </cell>
        </row>
        <row r="19">
          <cell r="A19" t="str">
            <v>This month</v>
          </cell>
          <cell r="B19">
            <v>6</v>
          </cell>
        </row>
      </sheetData>
      <sheetData sheetId="3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brary Procedures "/>
      <sheetName val="Results Template"/>
      <sheetName val="ToD Template"/>
      <sheetName val="Menu Master"/>
      <sheetName val="Targeted Testing Master"/>
      <sheetName val="Non-Statistical Sampling Master"/>
      <sheetName val="Suppl Non-Stat Sample Master"/>
      <sheetName val="Two Step Revenue Testing Master"/>
      <sheetName val="Accept Reject Master"/>
      <sheetName val="First Sample Results Master"/>
      <sheetName val="Global Data"/>
      <sheetName val="Joiner Leaver"/>
      <sheetName val="Joiner Template"/>
      <sheetName val="Leaver Template"/>
      <sheetName val="Recal "/>
      <sheetName val="Recal - Temp"/>
      <sheetName val="Test payment"/>
      <sheetName val="Non-Statistical Sampling-1"/>
      <sheetName val="Severance allowa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C_Table"/>
      <sheetName val="X_Rates"/>
      <sheetName val="Key points 2007"/>
      <sheetName val="Full database2007"/>
      <sheetName val="Appendix 1"/>
      <sheetName val="Appendix 2"/>
      <sheetName val="Appendix 3 synthesis"/>
      <sheetName val="Appendix 4 packaging"/>
      <sheetName val="PPV 06 Summary"/>
      <sheetName val="Technical Information"/>
      <sheetName val="HACAT"/>
      <sheetName val="Exchange rates"/>
    </sheetNames>
    <sheetDataSet>
      <sheetData sheetId="0" refreshError="1"/>
      <sheetData sheetId="1" refreshError="1"/>
      <sheetData sheetId="2" refreshError="1"/>
      <sheetData sheetId="3" refreshError="1"/>
      <sheetData sheetId="4" refreshError="1">
        <row r="5025">
          <cell r="F5025" t="str">
            <v>Alu caps</v>
          </cell>
        </row>
        <row r="5029">
          <cell r="F5029" t="str">
            <v>Drawn ampoules</v>
          </cell>
        </row>
        <row r="5030">
          <cell r="F5030" t="str">
            <v>Drawn vials</v>
          </cell>
        </row>
        <row r="5031">
          <cell r="F5031" t="str">
            <v>Moulded bottles</v>
          </cell>
        </row>
        <row r="5032">
          <cell r="F5032" t="str">
            <v>Tubing Glass Cartridge</v>
          </cell>
        </row>
        <row r="5033">
          <cell r="F5033" t="str">
            <v>Other glass items</v>
          </cell>
        </row>
        <row r="5034">
          <cell r="F5034" t="str">
            <v>Plastic bottles</v>
          </cell>
        </row>
        <row r="5035">
          <cell r="F5035" t="str">
            <v>Plastic closures</v>
          </cell>
        </row>
        <row r="5036">
          <cell r="F5036" t="str">
            <v>Plastics labels</v>
          </cell>
        </row>
        <row r="5037">
          <cell r="F5037" t="str">
            <v>PVC laminates and foils</v>
          </cell>
        </row>
        <row r="5038">
          <cell r="F5038" t="str">
            <v>Rigid plastics tubes</v>
          </cell>
        </row>
        <row r="5039">
          <cell r="F5039" t="str">
            <v>Soft plastic tubes</v>
          </cell>
        </row>
        <row r="5040">
          <cell r="F5040" t="str">
            <v>Other plastic foil</v>
          </cell>
        </row>
        <row r="5041">
          <cell r="F5041" t="str">
            <v>Other plastic</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Palier"/>
      <sheetName val="Palier1"/>
      <sheetName val="Courbes Palier"/>
      <sheetName val="Filiale"/>
      <sheetName val="Filiale1"/>
      <sheetName val="Courbes Filiales"/>
      <sheetName val="RécapB"/>
      <sheetName val="RécapR"/>
      <sheetName val="RécapInter"/>
      <sheetName val="Ratios"/>
      <sheetName val="Moyen12"/>
      <sheetName val="BFREGYP"/>
      <sheetName val="BFREGYP1"/>
    </sheetNames>
    <sheetDataSet>
      <sheetData sheetId="0" refreshError="1">
        <row r="1">
          <cell r="N1">
            <v>1</v>
          </cell>
          <cell r="O1" t="str">
            <v>A00</v>
          </cell>
          <cell r="P1" t="str">
            <v>Interco BFRE</v>
          </cell>
        </row>
        <row r="2">
          <cell r="N2">
            <v>2</v>
          </cell>
          <cell r="O2" t="str">
            <v>A10</v>
          </cell>
          <cell r="P2" t="str">
            <v>Stocks - valeur nette</v>
          </cell>
        </row>
        <row r="3">
          <cell r="N3">
            <v>3</v>
          </cell>
          <cell r="O3" t="str">
            <v>A10MS</v>
          </cell>
          <cell r="P3" t="str">
            <v>Stocks - valeur nette - Marges/stocks</v>
          </cell>
        </row>
        <row r="4">
          <cell r="N4">
            <v>4</v>
          </cell>
          <cell r="O4" t="str">
            <v>A11</v>
          </cell>
          <cell r="P4" t="str">
            <v>Stocks - valeur brute</v>
          </cell>
        </row>
        <row r="5">
          <cell r="N5">
            <v>5</v>
          </cell>
          <cell r="O5" t="str">
            <v>A111</v>
          </cell>
          <cell r="P5" t="str">
            <v>Matières premières - valeur brute</v>
          </cell>
        </row>
        <row r="6">
          <cell r="N6">
            <v>6</v>
          </cell>
          <cell r="O6" t="str">
            <v>A114</v>
          </cell>
          <cell r="P6" t="str">
            <v>Produits en cours - valeur brute</v>
          </cell>
        </row>
        <row r="7">
          <cell r="N7">
            <v>7</v>
          </cell>
          <cell r="O7" t="str">
            <v>A115</v>
          </cell>
          <cell r="P7" t="str">
            <v>Produits finis - valeur brute</v>
          </cell>
        </row>
        <row r="8">
          <cell r="N8">
            <v>8</v>
          </cell>
          <cell r="O8" t="str">
            <v>A116</v>
          </cell>
          <cell r="P8" t="str">
            <v>Marchandises - valeur brute</v>
          </cell>
        </row>
        <row r="9">
          <cell r="N9">
            <v>9</v>
          </cell>
          <cell r="O9" t="str">
            <v>A19</v>
          </cell>
          <cell r="P9" t="str">
            <v>Stocks - dépréciation</v>
          </cell>
        </row>
        <row r="10">
          <cell r="N10">
            <v>10</v>
          </cell>
          <cell r="O10" t="str">
            <v>A191</v>
          </cell>
          <cell r="P10" t="str">
            <v>Matières premières - dépréciation</v>
          </cell>
        </row>
        <row r="11">
          <cell r="N11">
            <v>11</v>
          </cell>
          <cell r="O11" t="str">
            <v>A194</v>
          </cell>
          <cell r="P11" t="str">
            <v>Produits en cours - dépréciation</v>
          </cell>
        </row>
        <row r="12">
          <cell r="N12">
            <v>12</v>
          </cell>
          <cell r="O12" t="str">
            <v>A195</v>
          </cell>
          <cell r="P12" t="str">
            <v>Produits finis - dépréciation</v>
          </cell>
        </row>
        <row r="13">
          <cell r="N13">
            <v>13</v>
          </cell>
          <cell r="O13" t="str">
            <v>A196</v>
          </cell>
          <cell r="P13" t="str">
            <v>Marchandises - dépréciation</v>
          </cell>
        </row>
        <row r="14">
          <cell r="N14">
            <v>14</v>
          </cell>
          <cell r="O14" t="str">
            <v>A20</v>
          </cell>
          <cell r="P14" t="str">
            <v>Créances d'exploitation - valeur nette</v>
          </cell>
        </row>
        <row r="15">
          <cell r="N15">
            <v>15</v>
          </cell>
          <cell r="O15" t="str">
            <v>A20HG</v>
          </cell>
          <cell r="P15" t="str">
            <v>Créances d'exploitation - valeur nette - hors Groupe</v>
          </cell>
        </row>
        <row r="16">
          <cell r="N16">
            <v>16</v>
          </cell>
          <cell r="O16" t="str">
            <v>A20INTER</v>
          </cell>
          <cell r="P16" t="str">
            <v>Créances d'exploitation - valeur nette - inter palier</v>
          </cell>
        </row>
        <row r="17">
          <cell r="N17">
            <v>17</v>
          </cell>
          <cell r="O17" t="str">
            <v>A20INTRA</v>
          </cell>
          <cell r="P17" t="str">
            <v>Créances d'exploitation - valeur nette - intra palier</v>
          </cell>
        </row>
        <row r="18">
          <cell r="N18">
            <v>18</v>
          </cell>
          <cell r="O18" t="str">
            <v>A21</v>
          </cell>
          <cell r="P18" t="str">
            <v>Clients nets</v>
          </cell>
        </row>
        <row r="19">
          <cell r="N19">
            <v>19</v>
          </cell>
          <cell r="O19" t="str">
            <v>A210</v>
          </cell>
          <cell r="P19" t="str">
            <v>Créances clients - valeur brute</v>
          </cell>
        </row>
        <row r="20">
          <cell r="N20">
            <v>20</v>
          </cell>
          <cell r="O20" t="str">
            <v>A210HG</v>
          </cell>
          <cell r="P20" t="str">
            <v>Créances clients - valeur brute - hors Groupe</v>
          </cell>
        </row>
        <row r="21">
          <cell r="N21">
            <v>21</v>
          </cell>
          <cell r="O21" t="str">
            <v>A210INTER</v>
          </cell>
          <cell r="P21" t="str">
            <v>Créances clients - valeur brute - inter palier</v>
          </cell>
        </row>
        <row r="22">
          <cell r="N22">
            <v>22</v>
          </cell>
          <cell r="O22" t="str">
            <v>A210INTRA</v>
          </cell>
          <cell r="P22" t="str">
            <v>Créances clients - valeur brute - intra palier</v>
          </cell>
        </row>
        <row r="23">
          <cell r="N23">
            <v>23</v>
          </cell>
          <cell r="O23" t="str">
            <v>A219</v>
          </cell>
          <cell r="P23" t="str">
            <v>Créances clients - dépréciation</v>
          </cell>
        </row>
        <row r="24">
          <cell r="N24">
            <v>24</v>
          </cell>
          <cell r="O24" t="str">
            <v>A219HG</v>
          </cell>
          <cell r="P24" t="str">
            <v>Créances clients - dépréciation - hors Groupe</v>
          </cell>
        </row>
        <row r="25">
          <cell r="N25">
            <v>25</v>
          </cell>
          <cell r="O25" t="str">
            <v>A21HG</v>
          </cell>
          <cell r="P25" t="str">
            <v>Clients nets - hors Groupe</v>
          </cell>
        </row>
        <row r="26">
          <cell r="N26">
            <v>26</v>
          </cell>
          <cell r="O26" t="str">
            <v>A21INTER</v>
          </cell>
          <cell r="P26" t="str">
            <v>Clients nets - inter palier</v>
          </cell>
        </row>
        <row r="27">
          <cell r="N27">
            <v>27</v>
          </cell>
          <cell r="O27" t="str">
            <v>A21INTRA</v>
          </cell>
          <cell r="P27" t="str">
            <v>Clients nets - intra palier</v>
          </cell>
        </row>
        <row r="28">
          <cell r="N28">
            <v>28</v>
          </cell>
          <cell r="O28" t="str">
            <v>A22</v>
          </cell>
          <cell r="P28" t="str">
            <v>Dérivé actif</v>
          </cell>
        </row>
        <row r="29">
          <cell r="N29">
            <v>29</v>
          </cell>
          <cell r="O29" t="str">
            <v>A22HG</v>
          </cell>
          <cell r="P29" t="str">
            <v>Dérivé actif - hors Groupe</v>
          </cell>
        </row>
        <row r="30">
          <cell r="N30">
            <v>30</v>
          </cell>
          <cell r="O30" t="str">
            <v>A24</v>
          </cell>
          <cell r="P30" t="str">
            <v>Autres créances d'exploitation</v>
          </cell>
        </row>
        <row r="31">
          <cell r="N31">
            <v>31</v>
          </cell>
          <cell r="O31" t="str">
            <v>A240</v>
          </cell>
          <cell r="P31" t="str">
            <v>Autres créances d'exploitation - valeur brute</v>
          </cell>
        </row>
        <row r="32">
          <cell r="N32">
            <v>32</v>
          </cell>
          <cell r="O32" t="str">
            <v>A240HG</v>
          </cell>
          <cell r="P32" t="str">
            <v>Autres créances d'exploitation - valeur brute - hors Groupe</v>
          </cell>
        </row>
        <row r="33">
          <cell r="N33">
            <v>33</v>
          </cell>
          <cell r="O33" t="str">
            <v>A240INTER</v>
          </cell>
          <cell r="P33" t="str">
            <v>Autres créances d'exploitation - valeur brute - inter palier</v>
          </cell>
        </row>
        <row r="34">
          <cell r="N34">
            <v>34</v>
          </cell>
          <cell r="O34" t="str">
            <v>A240INTRA</v>
          </cell>
          <cell r="P34" t="str">
            <v>Autres créances d'exploitation - valeur brute - intra palier</v>
          </cell>
        </row>
        <row r="35">
          <cell r="N35">
            <v>35</v>
          </cell>
          <cell r="O35" t="str">
            <v>A241</v>
          </cell>
          <cell r="P35" t="str">
            <v>Avances versées fourn. exploitation et fournisseurs débiteurs</v>
          </cell>
        </row>
        <row r="36">
          <cell r="N36">
            <v>36</v>
          </cell>
          <cell r="O36" t="str">
            <v>A241HG</v>
          </cell>
          <cell r="P36" t="str">
            <v>Avances versées fourn. exploitation et fournisseurs débiteurs - hors Groupe</v>
          </cell>
        </row>
        <row r="37">
          <cell r="N37">
            <v>37</v>
          </cell>
          <cell r="O37" t="str">
            <v>A249</v>
          </cell>
          <cell r="P37" t="str">
            <v>Autres créances d'exploitation - dépréciation</v>
          </cell>
        </row>
        <row r="38">
          <cell r="N38">
            <v>38</v>
          </cell>
          <cell r="O38" t="str">
            <v>A249HG</v>
          </cell>
          <cell r="P38" t="str">
            <v>Autres créances d'exploitation - dépréciation - hors Groupe</v>
          </cell>
        </row>
        <row r="39">
          <cell r="N39">
            <v>39</v>
          </cell>
          <cell r="O39" t="str">
            <v>A24HG</v>
          </cell>
          <cell r="P39" t="str">
            <v>Autres créances d'exploitation - hors Groupe</v>
          </cell>
        </row>
        <row r="40">
          <cell r="N40">
            <v>40</v>
          </cell>
          <cell r="O40" t="str">
            <v>A24INTER</v>
          </cell>
          <cell r="P40" t="str">
            <v>Autres créances d'exploitation - inter palier</v>
          </cell>
        </row>
        <row r="41">
          <cell r="N41">
            <v>41</v>
          </cell>
          <cell r="O41" t="str">
            <v>A24INTRA</v>
          </cell>
          <cell r="P41" t="str">
            <v>Autres créances d'exploitation - intra palier</v>
          </cell>
        </row>
        <row r="42">
          <cell r="N42">
            <v>42</v>
          </cell>
          <cell r="O42" t="str">
            <v>A30</v>
          </cell>
          <cell r="P42" t="str">
            <v>Dettes exploitation</v>
          </cell>
        </row>
        <row r="43">
          <cell r="N43">
            <v>43</v>
          </cell>
          <cell r="O43" t="str">
            <v>A300</v>
          </cell>
          <cell r="P43" t="str">
            <v>Dettes d'exploitation hors dérivés</v>
          </cell>
        </row>
        <row r="44">
          <cell r="N44">
            <v>44</v>
          </cell>
          <cell r="O44" t="str">
            <v>A300HG</v>
          </cell>
          <cell r="P44" t="str">
            <v>Dettes d'exploitation hors dérivés - hors Groupe</v>
          </cell>
        </row>
        <row r="45">
          <cell r="N45">
            <v>45</v>
          </cell>
          <cell r="O45" t="str">
            <v>A300INTER</v>
          </cell>
          <cell r="P45" t="str">
            <v>Dettes d'exploitation hors dérivés - inter palier</v>
          </cell>
        </row>
        <row r="46">
          <cell r="N46">
            <v>46</v>
          </cell>
          <cell r="O46" t="str">
            <v>A300INTRA</v>
          </cell>
          <cell r="P46" t="str">
            <v>Dettes d'exploitation hors dérivés - intra palier</v>
          </cell>
        </row>
        <row r="47">
          <cell r="N47">
            <v>47</v>
          </cell>
          <cell r="O47" t="str">
            <v>A301</v>
          </cell>
          <cell r="P47" t="str">
            <v>Dettes fournisseurs exploitation</v>
          </cell>
        </row>
        <row r="48">
          <cell r="N48">
            <v>48</v>
          </cell>
          <cell r="O48" t="str">
            <v>A301HG</v>
          </cell>
          <cell r="P48" t="str">
            <v>Dettes fournisseurs exploitation - hors Groupe</v>
          </cell>
        </row>
        <row r="49">
          <cell r="N49">
            <v>49</v>
          </cell>
          <cell r="O49" t="str">
            <v>A301INTER</v>
          </cell>
          <cell r="P49" t="str">
            <v>Dettes fournisseurs exploitation - inter palier</v>
          </cell>
        </row>
        <row r="50">
          <cell r="N50">
            <v>50</v>
          </cell>
          <cell r="O50" t="str">
            <v>A301INTRA</v>
          </cell>
          <cell r="P50" t="str">
            <v>Dettes fournisseurs exploitation - intra palier</v>
          </cell>
        </row>
        <row r="51">
          <cell r="N51">
            <v>51</v>
          </cell>
          <cell r="O51" t="str">
            <v>A302</v>
          </cell>
          <cell r="P51" t="str">
            <v>Avances reçues des clients et clients créditeurs</v>
          </cell>
        </row>
        <row r="52">
          <cell r="N52">
            <v>52</v>
          </cell>
          <cell r="O52" t="str">
            <v>A302HG</v>
          </cell>
          <cell r="P52" t="str">
            <v>Avances reçues des clients et clients créditeurs - hors Groupe</v>
          </cell>
        </row>
        <row r="53">
          <cell r="N53">
            <v>53</v>
          </cell>
          <cell r="O53" t="str">
            <v>A303</v>
          </cell>
          <cell r="P53" t="str">
            <v>Autres dettes exploitation</v>
          </cell>
        </row>
        <row r="54">
          <cell r="N54">
            <v>54</v>
          </cell>
          <cell r="O54" t="str">
            <v>A303HG</v>
          </cell>
          <cell r="P54" t="str">
            <v>Autres dettes exploitation - hors Groupe</v>
          </cell>
        </row>
        <row r="55">
          <cell r="N55">
            <v>55</v>
          </cell>
          <cell r="O55" t="str">
            <v>A309</v>
          </cell>
          <cell r="P55" t="str">
            <v>Charges à payer et pdts constatés d'avance - exploitation</v>
          </cell>
        </row>
        <row r="56">
          <cell r="N56">
            <v>56</v>
          </cell>
          <cell r="O56" t="str">
            <v>A309HG</v>
          </cell>
          <cell r="P56" t="str">
            <v>Charges à payer et pdts constatés d'avance - exploitation - hors Groupe</v>
          </cell>
        </row>
        <row r="57">
          <cell r="N57">
            <v>57</v>
          </cell>
          <cell r="O57" t="str">
            <v>A30HG</v>
          </cell>
          <cell r="P57" t="str">
            <v>Dettes exploitation - hors Groupe</v>
          </cell>
        </row>
        <row r="58">
          <cell r="N58">
            <v>58</v>
          </cell>
          <cell r="O58" t="str">
            <v>A30INTER</v>
          </cell>
          <cell r="P58" t="str">
            <v>Dettes d'exploitation - inter palier</v>
          </cell>
        </row>
        <row r="59">
          <cell r="N59">
            <v>59</v>
          </cell>
          <cell r="O59" t="str">
            <v>A30INTRA</v>
          </cell>
          <cell r="P59" t="str">
            <v>Dettes d'exploitation - intra palier</v>
          </cell>
        </row>
        <row r="60">
          <cell r="N60">
            <v>60</v>
          </cell>
          <cell r="O60" t="str">
            <v>A310HG</v>
          </cell>
          <cell r="P60" t="str">
            <v>Dérivé passif - hors Groupe</v>
          </cell>
        </row>
        <row r="61">
          <cell r="N61">
            <v>61</v>
          </cell>
          <cell r="O61" t="str">
            <v>B203</v>
          </cell>
          <cell r="P61" t="str">
            <v>Dettes fournisseurs d'immobilisations</v>
          </cell>
        </row>
        <row r="62">
          <cell r="N62">
            <v>62</v>
          </cell>
          <cell r="O62" t="str">
            <v>BFRE</v>
          </cell>
          <cell r="P62" t="str">
            <v>B.F.R.E.</v>
          </cell>
        </row>
        <row r="63">
          <cell r="N63">
            <v>63</v>
          </cell>
          <cell r="O63" t="str">
            <v>BFREM</v>
          </cell>
          <cell r="P63" t="str">
            <v>B.F.R.E. moyen</v>
          </cell>
        </row>
        <row r="64">
          <cell r="N64">
            <v>64</v>
          </cell>
          <cell r="O64" t="str">
            <v>BFRHE</v>
          </cell>
          <cell r="P64" t="str">
            <v>B.F.R.H.E.</v>
          </cell>
        </row>
        <row r="65">
          <cell r="N65">
            <v>65</v>
          </cell>
          <cell r="O65" t="str">
            <v>R04</v>
          </cell>
          <cell r="P65" t="str">
            <v>Chiffre d'affaires et produits accessoires - hors groupe</v>
          </cell>
        </row>
        <row r="66">
          <cell r="N66">
            <v>66</v>
          </cell>
          <cell r="O66" t="str">
            <v>R05</v>
          </cell>
          <cell r="P66" t="str">
            <v>Chiffre d'affaires et produits accessoires</v>
          </cell>
        </row>
        <row r="67">
          <cell r="N67">
            <v>67</v>
          </cell>
          <cell r="O67" t="str">
            <v>R0512</v>
          </cell>
          <cell r="P67" t="str">
            <v>PNV 12 mois structure réelle</v>
          </cell>
        </row>
        <row r="74">
          <cell r="N74">
            <v>101</v>
          </cell>
          <cell r="O74" t="str">
            <v>A21INTER-B12</v>
          </cell>
          <cell r="P74" t="str">
            <v>Clients nets - inter palier - Palier Isolation</v>
          </cell>
        </row>
        <row r="75">
          <cell r="N75">
            <v>102</v>
          </cell>
          <cell r="O75" t="str">
            <v>A21INTER-B14</v>
          </cell>
          <cell r="P75" t="str">
            <v>Clients nets - inter palier - Palier Gypse</v>
          </cell>
        </row>
        <row r="76">
          <cell r="N76">
            <v>103</v>
          </cell>
          <cell r="O76" t="str">
            <v>A21INTER-B25</v>
          </cell>
          <cell r="P76" t="str">
            <v>Clients nets - inter palier - Palier Matériaux de Construction</v>
          </cell>
        </row>
        <row r="77">
          <cell r="N77">
            <v>104</v>
          </cell>
          <cell r="O77" t="str">
            <v>A21INTER-B36</v>
          </cell>
          <cell r="P77" t="str">
            <v>Clients nets - inter palier - Palier Canalisation</v>
          </cell>
        </row>
        <row r="78">
          <cell r="N78">
            <v>105</v>
          </cell>
          <cell r="O78" t="str">
            <v>A21INTER-NA</v>
          </cell>
          <cell r="P78" t="str">
            <v>Clients nets - inter palier - non affecté</v>
          </cell>
        </row>
        <row r="79">
          <cell r="N79">
            <v>106</v>
          </cell>
          <cell r="O79" t="str">
            <v>A21INTER-P01</v>
          </cell>
          <cell r="P79" t="str">
            <v>Clients nets - inter palier - Pôle Vitrage</v>
          </cell>
        </row>
        <row r="80">
          <cell r="N80">
            <v>107</v>
          </cell>
          <cell r="O80" t="str">
            <v>A21INTER-P02</v>
          </cell>
          <cell r="P80" t="str">
            <v>Clients nets - inter palier - Pôle Conditionnement</v>
          </cell>
        </row>
        <row r="81">
          <cell r="N81">
            <v>108</v>
          </cell>
          <cell r="O81" t="str">
            <v>A21INTER-P03</v>
          </cell>
          <cell r="P81" t="str">
            <v>Clients nets - inter palier - Pôle Produits pour la Construction</v>
          </cell>
        </row>
        <row r="82">
          <cell r="N82">
            <v>109</v>
          </cell>
          <cell r="O82" t="str">
            <v>A21INTER-P04</v>
          </cell>
          <cell r="P82" t="str">
            <v>Clients nets - inter palier - Pôle Matériaux Haute Performance</v>
          </cell>
        </row>
        <row r="83">
          <cell r="N83">
            <v>110</v>
          </cell>
          <cell r="O83" t="str">
            <v>A21INTER-P05</v>
          </cell>
          <cell r="P83" t="str">
            <v>Clients nets - inter palier - Pôle Distribution Bâtiment</v>
          </cell>
        </row>
        <row r="84">
          <cell r="N84">
            <v>111</v>
          </cell>
          <cell r="O84" t="str">
            <v>A21INTER-P06</v>
          </cell>
          <cell r="P84" t="str">
            <v>Clients nets - inter palier - Pôle Holdings</v>
          </cell>
        </row>
        <row r="85">
          <cell r="N85">
            <v>112</v>
          </cell>
          <cell r="O85" t="str">
            <v>A24INTER-B12</v>
          </cell>
          <cell r="P85" t="str">
            <v>Autres créances d'exploitation - inter palier - Palier Isolation</v>
          </cell>
        </row>
        <row r="86">
          <cell r="N86">
            <v>113</v>
          </cell>
          <cell r="O86" t="str">
            <v>A24INTER-B14</v>
          </cell>
          <cell r="P86" t="str">
            <v>Autres créances d'exploitation - inter palier - Palier Gypse</v>
          </cell>
        </row>
        <row r="87">
          <cell r="N87">
            <v>114</v>
          </cell>
          <cell r="O87" t="str">
            <v>A24INTER-B25</v>
          </cell>
          <cell r="P87" t="str">
            <v>Autres créances d'exploitation - inter palier - Palier Matériaux de Construction</v>
          </cell>
        </row>
        <row r="88">
          <cell r="N88">
            <v>115</v>
          </cell>
          <cell r="O88" t="str">
            <v>A24INTER-B36</v>
          </cell>
          <cell r="P88" t="str">
            <v>Autres créances d'exploitation - inter palier - Palier Canalisation</v>
          </cell>
        </row>
        <row r="89">
          <cell r="N89">
            <v>116</v>
          </cell>
          <cell r="O89" t="str">
            <v>A24INTER-NA</v>
          </cell>
          <cell r="P89" t="str">
            <v>Autres créances d'exploitation - inter palier - non affecté</v>
          </cell>
        </row>
        <row r="90">
          <cell r="N90">
            <v>117</v>
          </cell>
          <cell r="O90" t="str">
            <v>A24INTER-P01</v>
          </cell>
          <cell r="P90" t="str">
            <v>Autres créances d'exploitation - inter palier - Pôle Vitrage</v>
          </cell>
        </row>
        <row r="91">
          <cell r="N91">
            <v>118</v>
          </cell>
          <cell r="O91" t="str">
            <v>A24INTER-P02</v>
          </cell>
          <cell r="P91" t="str">
            <v>Autres créances d'exploitation - inter palier - Pôle Conditionnement</v>
          </cell>
        </row>
        <row r="92">
          <cell r="N92">
            <v>119</v>
          </cell>
          <cell r="O92" t="str">
            <v>A24INTER-P03</v>
          </cell>
          <cell r="P92" t="str">
            <v>Autres créances d'exploitation - inter palier - Pôle Produits pour la Construction</v>
          </cell>
        </row>
        <row r="93">
          <cell r="N93">
            <v>120</v>
          </cell>
          <cell r="O93" t="str">
            <v>A24INTER-P04</v>
          </cell>
          <cell r="P93" t="str">
            <v>Autres créances d'exploitation - inter palier - Pôle Matériaux Haute Performance</v>
          </cell>
        </row>
        <row r="94">
          <cell r="N94">
            <v>121</v>
          </cell>
          <cell r="O94" t="str">
            <v>A24INTER-P05</v>
          </cell>
          <cell r="P94" t="str">
            <v>Autres créances d'exploitation - inter palier - Pôle Distribution Bâtiment</v>
          </cell>
        </row>
        <row r="95">
          <cell r="N95">
            <v>122</v>
          </cell>
          <cell r="O95" t="str">
            <v>A24INTER-P06</v>
          </cell>
          <cell r="P95" t="str">
            <v>Autres créances d'exploitation - inter palier - Pôle Holdings</v>
          </cell>
        </row>
        <row r="96">
          <cell r="N96">
            <v>123</v>
          </cell>
          <cell r="O96" t="str">
            <v>A301INTER-B12</v>
          </cell>
          <cell r="P96" t="str">
            <v>Dettes fournisseurs d'exploitation - inter palier - Palier Isolation</v>
          </cell>
        </row>
        <row r="97">
          <cell r="N97">
            <v>124</v>
          </cell>
          <cell r="O97" t="str">
            <v>A301INTER-B14</v>
          </cell>
          <cell r="P97" t="str">
            <v>Dettes fournisseurs d'exploitation - inter palier - Palier Gypse</v>
          </cell>
        </row>
        <row r="98">
          <cell r="N98">
            <v>125</v>
          </cell>
          <cell r="O98" t="str">
            <v>A301INTER-B25</v>
          </cell>
          <cell r="P98" t="str">
            <v>Dettes fournisseurs d'exploitation - inter palier - Palier Matériaux de Construction</v>
          </cell>
        </row>
        <row r="99">
          <cell r="N99">
            <v>126</v>
          </cell>
          <cell r="O99" t="str">
            <v>A301INTER-B36</v>
          </cell>
          <cell r="P99" t="str">
            <v>Dettes fournisseurs d'exploitation - inter palier - Palier Canalisation</v>
          </cell>
        </row>
        <row r="100">
          <cell r="N100">
            <v>127</v>
          </cell>
          <cell r="O100" t="str">
            <v>A301INTER-NA</v>
          </cell>
          <cell r="P100" t="str">
            <v>Dettes fournisseurs d'exploitation - inter palier - non affecté</v>
          </cell>
        </row>
        <row r="101">
          <cell r="N101">
            <v>128</v>
          </cell>
          <cell r="O101" t="str">
            <v>A301INTER-P01</v>
          </cell>
          <cell r="P101" t="str">
            <v>Dettes fournisseurs d'exploitation - inter palier - Pôle Vitrage</v>
          </cell>
        </row>
        <row r="102">
          <cell r="N102">
            <v>129</v>
          </cell>
          <cell r="O102" t="str">
            <v>A301INTER-P02</v>
          </cell>
          <cell r="P102" t="str">
            <v>Dettes fournisseurs d'exploitation - inter palier - Pôle Conditionnement</v>
          </cell>
        </row>
        <row r="103">
          <cell r="N103">
            <v>130</v>
          </cell>
          <cell r="O103" t="str">
            <v>A301INTER-P03</v>
          </cell>
          <cell r="P103" t="str">
            <v>Dettes fournisseurs d'exploitation - inter palier - Pôle Produits pour la Construction</v>
          </cell>
        </row>
        <row r="104">
          <cell r="N104">
            <v>131</v>
          </cell>
          <cell r="O104" t="str">
            <v>A301INTER-P04</v>
          </cell>
          <cell r="P104" t="str">
            <v>Dettes fournisseurs d'exploitation - inter palier - Pôle Matériaux Haute Performance</v>
          </cell>
        </row>
        <row r="105">
          <cell r="N105">
            <v>132</v>
          </cell>
          <cell r="O105" t="str">
            <v>A301INTER-P05</v>
          </cell>
          <cell r="P105" t="str">
            <v>Dettes fournisseurs d'exploitation - inter palier - Pôle Distribution Bâtiment</v>
          </cell>
        </row>
        <row r="106">
          <cell r="N106">
            <v>133</v>
          </cell>
          <cell r="O106" t="str">
            <v>A301INTER-P06</v>
          </cell>
          <cell r="P106" t="str">
            <v>Dettes fournisseurs d'exploitation - inter palier - Pôle Holdings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ivers"/>
      <sheetName val="Input"/>
      <sheetName val="1.Sum"/>
      <sheetName val="2.Trad"/>
      <sheetName val="3.CF&amp;BS"/>
      <sheetName val="4.ProdSum"/>
      <sheetName val="Unit1"/>
      <sheetName val="Mag"/>
      <sheetName val="U1Graph"/>
      <sheetName val="Account (RUB)"/>
      <sheetName val="5.Seg"/>
    </sheetNames>
    <sheetDataSet>
      <sheetData sheetId="0"/>
      <sheetData sheetId="1"/>
      <sheetData sheetId="2" refreshError="1"/>
      <sheetData sheetId="3"/>
      <sheetData sheetId="4"/>
      <sheetData sheetId="5" refreshError="1"/>
      <sheetData sheetId="6"/>
      <sheetData sheetId="7" refreshError="1"/>
      <sheetData sheetId="8" refreshError="1"/>
      <sheetData sheetId="9"/>
      <sheetData sheetId="1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
      <sheetName val="Control"/>
      <sheetName val="2008 Analysis by market"/>
      <sheetName val="Market Analysis"/>
      <sheetName val="2008 Sales Evolution"/>
      <sheetName val="Innovation"/>
      <sheetName val="NS Evolution"/>
      <sheetName val="2008 P&amp;L Summary"/>
      <sheetName val="BHAG"/>
      <sheetName val="Gross Margin Analysis"/>
      <sheetName val="Advertising Analysis"/>
      <sheetName val="Underlying Growth"/>
      <sheetName val="Underlying Growth 1 yr"/>
      <sheetName val="Underlying Growth 3yrs"/>
      <sheetName val="OpEx Evolution"/>
      <sheetName val="Sundry items"/>
      <sheetName val="HC Movement"/>
      <sheetName val="Profit Opps"/>
      <sheetName val="Profit Risks"/>
      <sheetName val="MAT"/>
      <sheetName val="SLIDE 21.1"/>
      <sheetName val="Profit Risks II"/>
      <sheetName val="Mitigation"/>
      <sheetName val="Sheet1"/>
      <sheetName val="Overview TM1"/>
      <sheetName val="Analysis by market TM1"/>
      <sheetName val="Innovation TM1"/>
      <sheetName val="Innovation TM1 ADV"/>
      <sheetName val="NS Evolution TM1"/>
      <sheetName val="P&amp;L Summary TM1"/>
      <sheetName val="HC TM1"/>
      <sheetName val="2.Trad"/>
    </sheetNames>
    <sheetDataSet>
      <sheetData sheetId="0" refreshError="1"/>
      <sheetData sheetId="1" refreshError="1">
        <row r="23">
          <cell r="AB23" t="str">
            <v>2011 RB V29 @ 2009 BR V01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es"/>
      <sheetName val="PlasterVol"/>
      <sheetName val="9. New Plaster"/>
      <sheetName val="W PlasterVol"/>
      <sheetName val="Bud Monthly"/>
      <sheetName val="Budget Full Year YTD HC"/>
      <sheetName val="Mon Plas (2)"/>
      <sheetName val="Graph Data P"/>
      <sheetName val="Table of contents"/>
      <sheetName val="FY Bud"/>
      <sheetName val="YTD Plas G"/>
      <sheetName val="Mon P1"/>
      <sheetName val="Quart P12 PY"/>
      <sheetName val="YTD P4"/>
      <sheetName val="Phasing"/>
      <sheetName val="P12"/>
      <sheetName val="P1 07"/>
      <sheetName val="All Base"/>
    </sheetNames>
    <sheetDataSet>
      <sheetData sheetId="0" refreshError="1"/>
      <sheetData sheetId="1" refreshError="1"/>
      <sheetData sheetId="2" refreshError="1"/>
      <sheetData sheetId="3" refreshError="1">
        <row r="1">
          <cell r="C1">
            <v>2</v>
          </cell>
        </row>
        <row r="60">
          <cell r="AE60">
            <v>1</v>
          </cell>
          <cell r="AF60">
            <v>2</v>
          </cell>
          <cell r="AG60">
            <v>3</v>
          </cell>
          <cell r="AH60">
            <v>4</v>
          </cell>
          <cell r="AI60">
            <v>5</v>
          </cell>
          <cell r="AJ60">
            <v>6</v>
          </cell>
          <cell r="AK60">
            <v>7</v>
          </cell>
          <cell r="AL60">
            <v>8</v>
          </cell>
          <cell r="AM60">
            <v>9</v>
          </cell>
          <cell r="AN60">
            <v>10</v>
          </cell>
          <cell r="AO60">
            <v>11</v>
          </cell>
          <cell r="AP60">
            <v>12</v>
          </cell>
        </row>
        <row r="61">
          <cell r="AE61" t="str">
            <v>Budget</v>
          </cell>
        </row>
        <row r="62">
          <cell r="AE62" t="str">
            <v>Apr</v>
          </cell>
          <cell r="AF62" t="str">
            <v>May</v>
          </cell>
          <cell r="AG62" t="str">
            <v>Jun</v>
          </cell>
          <cell r="AH62" t="str">
            <v>Jul</v>
          </cell>
          <cell r="AI62" t="str">
            <v>Aug</v>
          </cell>
          <cell r="AJ62" t="str">
            <v>Sep</v>
          </cell>
          <cell r="AK62" t="str">
            <v>Oct</v>
          </cell>
          <cell r="AL62" t="str">
            <v>Nov</v>
          </cell>
          <cell r="AM62" t="str">
            <v>Dec</v>
          </cell>
          <cell r="AN62" t="str">
            <v>Jan</v>
          </cell>
          <cell r="AO62" t="str">
            <v>Feb</v>
          </cell>
          <cell r="AP62" t="str">
            <v>Mar</v>
          </cell>
        </row>
        <row r="66">
          <cell r="AE66">
            <v>78.968999999999994</v>
          </cell>
          <cell r="AF66">
            <v>157.072</v>
          </cell>
          <cell r="AG66">
            <v>249.65699999999998</v>
          </cell>
          <cell r="AH66">
            <v>322.33299999999997</v>
          </cell>
          <cell r="AI66">
            <v>405.84399999999994</v>
          </cell>
          <cell r="AJ66">
            <v>487.71699999999993</v>
          </cell>
          <cell r="AK66">
            <v>574.2059999999999</v>
          </cell>
          <cell r="AL66">
            <v>660.78699999999992</v>
          </cell>
          <cell r="AM66">
            <v>738.88599999999997</v>
          </cell>
          <cell r="AN66">
            <v>829.81200000000001</v>
          </cell>
          <cell r="AO66">
            <v>916.39400000000001</v>
          </cell>
          <cell r="AP66">
            <v>977.46100000000001</v>
          </cell>
        </row>
        <row r="67">
          <cell r="AE67">
            <v>19.824999999999999</v>
          </cell>
          <cell r="AF67">
            <v>38.707000000000001</v>
          </cell>
          <cell r="AG67">
            <v>58.533000000000001</v>
          </cell>
          <cell r="AH67">
            <v>76.47</v>
          </cell>
          <cell r="AI67">
            <v>97.99</v>
          </cell>
          <cell r="AJ67">
            <v>116.87299999999999</v>
          </cell>
          <cell r="AK67">
            <v>137.44799999999998</v>
          </cell>
          <cell r="AL67">
            <v>158.02399999999997</v>
          </cell>
          <cell r="AM67">
            <v>176.90799999999996</v>
          </cell>
          <cell r="AN67">
            <v>196.73499999999996</v>
          </cell>
          <cell r="AO67">
            <v>217.50799999999995</v>
          </cell>
          <cell r="AP67">
            <v>231.66999999999996</v>
          </cell>
        </row>
        <row r="68">
          <cell r="AE68">
            <v>24.283000000000001</v>
          </cell>
          <cell r="AF68">
            <v>44.6</v>
          </cell>
          <cell r="AG68">
            <v>67.643000000000001</v>
          </cell>
          <cell r="AH68">
            <v>89.448999999999998</v>
          </cell>
          <cell r="AI68">
            <v>111.006</v>
          </cell>
          <cell r="AJ68">
            <v>134.05000000000001</v>
          </cell>
          <cell r="AK68">
            <v>155.35900000000001</v>
          </cell>
          <cell r="AL68">
            <v>167.501</v>
          </cell>
          <cell r="AM68">
            <v>190.29500000000002</v>
          </cell>
          <cell r="AN68">
            <v>213.34000000000003</v>
          </cell>
          <cell r="AO68">
            <v>232.91500000000002</v>
          </cell>
          <cell r="AP68">
            <v>247.78100000000001</v>
          </cell>
        </row>
        <row r="69">
          <cell r="AE69">
            <v>9.8130000000000006</v>
          </cell>
          <cell r="AF69">
            <v>19.560000000000002</v>
          </cell>
          <cell r="AG69">
            <v>30.57</v>
          </cell>
          <cell r="AH69">
            <v>41.096000000000004</v>
          </cell>
          <cell r="AI69">
            <v>51.407000000000004</v>
          </cell>
          <cell r="AJ69">
            <v>62.213000000000001</v>
          </cell>
          <cell r="AK69">
            <v>69.891999999999996</v>
          </cell>
          <cell r="AL69">
            <v>77.56</v>
          </cell>
          <cell r="AM69">
            <v>87.543000000000006</v>
          </cell>
          <cell r="AN69">
            <v>97.719000000000008</v>
          </cell>
          <cell r="AO69">
            <v>106.59400000000001</v>
          </cell>
          <cell r="AP69">
            <v>112.929</v>
          </cell>
        </row>
        <row r="70">
          <cell r="AE70">
            <v>1.9870000000000001</v>
          </cell>
          <cell r="AF70">
            <v>3.9039999999999999</v>
          </cell>
          <cell r="AG70">
            <v>5.7759999999999998</v>
          </cell>
          <cell r="AH70">
            <v>7.7159999999999993</v>
          </cell>
          <cell r="AI70">
            <v>9.702</v>
          </cell>
          <cell r="AJ70">
            <v>12.035</v>
          </cell>
          <cell r="AK70">
            <v>13.583</v>
          </cell>
          <cell r="AL70">
            <v>14.760999999999999</v>
          </cell>
          <cell r="AM70">
            <v>16.885999999999999</v>
          </cell>
          <cell r="AN70">
            <v>19.151</v>
          </cell>
          <cell r="AO70">
            <v>21.320999999999998</v>
          </cell>
          <cell r="AP70">
            <v>23.099999999999998</v>
          </cell>
        </row>
        <row r="71">
          <cell r="AE71">
            <v>95.872</v>
          </cell>
          <cell r="AF71">
            <v>200.21800000000002</v>
          </cell>
          <cell r="AG71">
            <v>321.85599999999999</v>
          </cell>
          <cell r="AH71">
            <v>426.69299999999998</v>
          </cell>
          <cell r="AI71">
            <v>556.947</v>
          </cell>
          <cell r="AJ71">
            <v>683.64099999999996</v>
          </cell>
          <cell r="AK71">
            <v>797.53</v>
          </cell>
          <cell r="AL71">
            <v>895.18399999999997</v>
          </cell>
          <cell r="AM71">
            <v>1012.958</v>
          </cell>
          <cell r="AN71">
            <v>1123.8440000000001</v>
          </cell>
          <cell r="AO71">
            <v>1246.818</v>
          </cell>
          <cell r="AP71">
            <v>1346.7670000000001</v>
          </cell>
        </row>
        <row r="72">
          <cell r="AE72">
            <v>10.042999999999999</v>
          </cell>
          <cell r="AF72">
            <v>22.742999999999999</v>
          </cell>
          <cell r="AG72">
            <v>37.379999999999995</v>
          </cell>
          <cell r="AH72">
            <v>47.442999999999998</v>
          </cell>
          <cell r="AI72">
            <v>61.131999999999998</v>
          </cell>
          <cell r="AJ72">
            <v>74.548000000000002</v>
          </cell>
          <cell r="AK72">
            <v>87.444000000000003</v>
          </cell>
          <cell r="AL72">
            <v>96.741</v>
          </cell>
          <cell r="AM72">
            <v>108.39100000000001</v>
          </cell>
          <cell r="AN72">
            <v>121.105</v>
          </cell>
          <cell r="AO72">
            <v>136.20000000000002</v>
          </cell>
          <cell r="AP72">
            <v>148.60600000000002</v>
          </cell>
        </row>
        <row r="73">
          <cell r="AE73">
            <v>69.344999999999999</v>
          </cell>
          <cell r="AF73">
            <v>148.822</v>
          </cell>
          <cell r="AG73">
            <v>238.29300000000001</v>
          </cell>
          <cell r="AH73">
            <v>314.20600000000002</v>
          </cell>
          <cell r="AI73">
            <v>407.52500000000003</v>
          </cell>
          <cell r="AJ73">
            <v>498.02800000000002</v>
          </cell>
          <cell r="AK73">
            <v>590.92700000000002</v>
          </cell>
          <cell r="AL73">
            <v>634.18600000000004</v>
          </cell>
          <cell r="AM73">
            <v>718.21600000000001</v>
          </cell>
          <cell r="AN73">
            <v>808.06600000000003</v>
          </cell>
          <cell r="AO73">
            <v>891.44200000000001</v>
          </cell>
          <cell r="AP73">
            <v>938.36</v>
          </cell>
        </row>
        <row r="74">
          <cell r="AE74">
            <v>0.91100000000000003</v>
          </cell>
          <cell r="AF74">
            <v>1.6910000000000001</v>
          </cell>
          <cell r="AG74">
            <v>2.573</v>
          </cell>
          <cell r="AH74">
            <v>3.371</v>
          </cell>
          <cell r="AI74">
            <v>4.1790000000000003</v>
          </cell>
          <cell r="AJ74">
            <v>5.0120000000000005</v>
          </cell>
          <cell r="AK74">
            <v>5.8980000000000006</v>
          </cell>
          <cell r="AL74">
            <v>6.697000000000001</v>
          </cell>
          <cell r="AM74">
            <v>7.5390000000000006</v>
          </cell>
          <cell r="AN74">
            <v>8.479000000000001</v>
          </cell>
          <cell r="AO74">
            <v>9.447000000000001</v>
          </cell>
          <cell r="AP74">
            <v>10.246</v>
          </cell>
        </row>
        <row r="75">
          <cell r="AE75">
            <v>1.4810000000000001</v>
          </cell>
          <cell r="AF75">
            <v>3.6150000000000002</v>
          </cell>
          <cell r="AG75">
            <v>7.9729999999999999</v>
          </cell>
          <cell r="AH75">
            <v>12.824999999999999</v>
          </cell>
          <cell r="AI75">
            <v>17.631999999999998</v>
          </cell>
          <cell r="AJ75">
            <v>22.336999999999996</v>
          </cell>
          <cell r="AK75">
            <v>26.675999999999995</v>
          </cell>
          <cell r="AL75">
            <v>30.820999999999994</v>
          </cell>
          <cell r="AM75">
            <v>35.611999999999995</v>
          </cell>
          <cell r="AN75">
            <v>40.229999999999997</v>
          </cell>
          <cell r="AO75">
            <v>44.256</v>
          </cell>
          <cell r="AP75">
            <v>46.655000000000001</v>
          </cell>
        </row>
        <row r="76">
          <cell r="AE76">
            <v>0.159</v>
          </cell>
          <cell r="AF76">
            <v>0.35699999999999998</v>
          </cell>
          <cell r="AG76">
            <v>0.57099999999999995</v>
          </cell>
          <cell r="AH76">
            <v>0.74199999999999999</v>
          </cell>
          <cell r="AI76">
            <v>0.96299999999999997</v>
          </cell>
          <cell r="AJ76">
            <v>1.179</v>
          </cell>
          <cell r="AK76">
            <v>1.387</v>
          </cell>
          <cell r="AL76">
            <v>1.5070000000000001</v>
          </cell>
          <cell r="AM76">
            <v>1.6970000000000001</v>
          </cell>
          <cell r="AN76">
            <v>1.897</v>
          </cell>
          <cell r="AO76">
            <v>2.0830000000000002</v>
          </cell>
          <cell r="AP76">
            <v>2.1900000000000004</v>
          </cell>
        </row>
        <row r="77">
          <cell r="AE77">
            <v>9.3800000000000008</v>
          </cell>
          <cell r="AF77">
            <v>21.46</v>
          </cell>
          <cell r="AG77">
            <v>53.21</v>
          </cell>
          <cell r="AH77">
            <v>89.759999999999991</v>
          </cell>
          <cell r="AI77">
            <v>127.64999999999999</v>
          </cell>
          <cell r="AJ77">
            <v>164.14999999999998</v>
          </cell>
          <cell r="AK77">
            <v>201.98999999999998</v>
          </cell>
          <cell r="AL77">
            <v>239.98</v>
          </cell>
          <cell r="AM77">
            <v>274.63</v>
          </cell>
          <cell r="AN77">
            <v>298.73</v>
          </cell>
          <cell r="AO77">
            <v>313.76</v>
          </cell>
          <cell r="AP77">
            <v>324.58999999999997</v>
          </cell>
        </row>
        <row r="78">
          <cell r="AE78">
            <v>0.45700000000000002</v>
          </cell>
          <cell r="AF78">
            <v>0.91600000000000004</v>
          </cell>
          <cell r="AG78">
            <v>1.556</v>
          </cell>
          <cell r="AH78">
            <v>2.4700000000000002</v>
          </cell>
          <cell r="AI78">
            <v>3.5650000000000004</v>
          </cell>
          <cell r="AJ78">
            <v>4.2960000000000003</v>
          </cell>
          <cell r="AK78">
            <v>5.4820000000000002</v>
          </cell>
          <cell r="AL78">
            <v>6.5869999999999997</v>
          </cell>
          <cell r="AM78">
            <v>7.6819999999999995</v>
          </cell>
          <cell r="AN78">
            <v>8.3219999999999992</v>
          </cell>
          <cell r="AO78">
            <v>8.8709999999999987</v>
          </cell>
          <cell r="AP78">
            <v>9.1449999999999996</v>
          </cell>
        </row>
        <row r="79">
          <cell r="AE79">
            <v>2.7570000000000001</v>
          </cell>
          <cell r="AF79">
            <v>5.7160000000000002</v>
          </cell>
          <cell r="AG79">
            <v>8.8710000000000004</v>
          </cell>
          <cell r="AH79">
            <v>12.054</v>
          </cell>
          <cell r="AI79">
            <v>15.609</v>
          </cell>
          <cell r="AJ79">
            <v>19.358000000000001</v>
          </cell>
          <cell r="AK79">
            <v>23.302</v>
          </cell>
          <cell r="AL79">
            <v>27.321999999999999</v>
          </cell>
          <cell r="AM79">
            <v>30.876999999999999</v>
          </cell>
          <cell r="AN79">
            <v>34.353000000000002</v>
          </cell>
          <cell r="AO79">
            <v>37.11</v>
          </cell>
          <cell r="AP79">
            <v>39.4</v>
          </cell>
        </row>
        <row r="80">
          <cell r="AE80">
            <v>4.8079999999999998</v>
          </cell>
          <cell r="AF80">
            <v>10.038</v>
          </cell>
          <cell r="AG80">
            <v>18.431000000000001</v>
          </cell>
          <cell r="AH80">
            <v>25.094999999999999</v>
          </cell>
          <cell r="AI80">
            <v>33.108999999999995</v>
          </cell>
          <cell r="AJ80">
            <v>41.457999999999998</v>
          </cell>
          <cell r="AK80">
            <v>50.61</v>
          </cell>
          <cell r="AL80">
            <v>60.731999999999999</v>
          </cell>
          <cell r="AM80">
            <v>69.167000000000002</v>
          </cell>
          <cell r="AN80">
            <v>76.421000000000006</v>
          </cell>
          <cell r="AO80">
            <v>81.820000000000007</v>
          </cell>
          <cell r="AP80">
            <v>84.350000000000009</v>
          </cell>
        </row>
        <row r="83">
          <cell r="AE83">
            <v>5.5279999999999996</v>
          </cell>
          <cell r="AF83">
            <v>12.274999999999999</v>
          </cell>
          <cell r="AG83">
            <v>18.026999999999997</v>
          </cell>
          <cell r="AH83">
            <v>23.738</v>
          </cell>
          <cell r="AI83">
            <v>30.08</v>
          </cell>
          <cell r="AJ83">
            <v>36.263999999999996</v>
          </cell>
          <cell r="AK83">
            <v>42.428999999999995</v>
          </cell>
          <cell r="AL83">
            <v>48.116999999999997</v>
          </cell>
          <cell r="AM83">
            <v>55.333999999999996</v>
          </cell>
          <cell r="AN83">
            <v>62.135999999999996</v>
          </cell>
          <cell r="AO83">
            <v>66.597999999999999</v>
          </cell>
          <cell r="AP83">
            <v>70.986999999999995</v>
          </cell>
        </row>
        <row r="86">
          <cell r="AE86">
            <v>335.61799999999994</v>
          </cell>
          <cell r="AF86">
            <v>691.69399999999996</v>
          </cell>
          <cell r="AG86">
            <v>1120.92</v>
          </cell>
          <cell r="AH86">
            <v>1495.461</v>
          </cell>
          <cell r="AI86">
            <v>1934.3400000000001</v>
          </cell>
          <cell r="AJ86">
            <v>2363.1590000000001</v>
          </cell>
          <cell r="AK86">
            <v>2784.1630000000005</v>
          </cell>
          <cell r="AL86">
            <v>3126.5070000000005</v>
          </cell>
          <cell r="AM86">
            <v>3532.6210000000005</v>
          </cell>
          <cell r="AN86">
            <v>3940.3400000000006</v>
          </cell>
          <cell r="AO86">
            <v>4333.1370000000006</v>
          </cell>
          <cell r="AP86">
            <v>4614.237000000001</v>
          </cell>
        </row>
        <row r="90">
          <cell r="AE90">
            <v>31.812999999999999</v>
          </cell>
          <cell r="AF90">
            <v>64.227000000000004</v>
          </cell>
          <cell r="AG90">
            <v>101.649</v>
          </cell>
          <cell r="AH90">
            <v>139.92000000000002</v>
          </cell>
          <cell r="AI90">
            <v>184.471</v>
          </cell>
          <cell r="AJ90">
            <v>228.274</v>
          </cell>
          <cell r="AK90">
            <v>272.09800000000001</v>
          </cell>
          <cell r="AL90">
            <v>316.10500000000002</v>
          </cell>
          <cell r="AM90">
            <v>342.065</v>
          </cell>
          <cell r="AN90">
            <v>369.726</v>
          </cell>
          <cell r="AO90">
            <v>408.26299999999998</v>
          </cell>
          <cell r="AP90">
            <v>436.9</v>
          </cell>
        </row>
        <row r="92">
          <cell r="AE92">
            <v>5.2779999999999996</v>
          </cell>
          <cell r="AF92">
            <v>11.055999999999999</v>
          </cell>
          <cell r="AG92">
            <v>17.074999999999999</v>
          </cell>
          <cell r="AH92">
            <v>22.96</v>
          </cell>
          <cell r="AI92">
            <v>29.113</v>
          </cell>
          <cell r="AJ92">
            <v>35.332000000000001</v>
          </cell>
          <cell r="AK92">
            <v>41.618000000000002</v>
          </cell>
          <cell r="AL92">
            <v>47.971000000000004</v>
          </cell>
          <cell r="AM92">
            <v>54.758000000000003</v>
          </cell>
          <cell r="AN92">
            <v>61.711000000000006</v>
          </cell>
          <cell r="AO92">
            <v>68.731000000000009</v>
          </cell>
          <cell r="AP92">
            <v>73.105000000000004</v>
          </cell>
        </row>
        <row r="93">
          <cell r="AE93">
            <v>0.23400000000000001</v>
          </cell>
          <cell r="AF93">
            <v>0.81899999999999995</v>
          </cell>
          <cell r="AG93">
            <v>1.1379999999999999</v>
          </cell>
          <cell r="AH93">
            <v>1.5309999999999999</v>
          </cell>
          <cell r="AI93">
            <v>1.9569999999999999</v>
          </cell>
          <cell r="AJ93">
            <v>2.38</v>
          </cell>
          <cell r="AK93">
            <v>2.88</v>
          </cell>
          <cell r="AL93">
            <v>3.3719999999999999</v>
          </cell>
          <cell r="AM93">
            <v>3.7389999999999999</v>
          </cell>
          <cell r="AN93">
            <v>4.1890000000000001</v>
          </cell>
          <cell r="AO93">
            <v>4.5309999999999997</v>
          </cell>
          <cell r="AP93">
            <v>4.5640000000000001</v>
          </cell>
        </row>
        <row r="94">
          <cell r="AE94">
            <v>5.5119999999999996</v>
          </cell>
          <cell r="AF94">
            <v>11.875</v>
          </cell>
          <cell r="AG94">
            <v>18.213000000000001</v>
          </cell>
          <cell r="AH94">
            <v>24.491</v>
          </cell>
          <cell r="AI94">
            <v>31.07</v>
          </cell>
          <cell r="AJ94">
            <v>37.712000000000003</v>
          </cell>
          <cell r="AK94">
            <v>44.498000000000005</v>
          </cell>
          <cell r="AL94">
            <v>51.343000000000004</v>
          </cell>
          <cell r="AM94">
            <v>58.497</v>
          </cell>
          <cell r="AN94">
            <v>65.900000000000006</v>
          </cell>
          <cell r="AO94">
            <v>73.262</v>
          </cell>
          <cell r="AP94">
            <v>77.668999999999997</v>
          </cell>
        </row>
        <row r="96">
          <cell r="AE96">
            <v>9.8190000000000008</v>
          </cell>
          <cell r="AF96">
            <v>20.134</v>
          </cell>
          <cell r="AG96">
            <v>31.108000000000001</v>
          </cell>
          <cell r="AH96">
            <v>41.457000000000001</v>
          </cell>
          <cell r="AI96">
            <v>52.89</v>
          </cell>
          <cell r="AJ96">
            <v>64.034000000000006</v>
          </cell>
          <cell r="AK96">
            <v>76.02300000000001</v>
          </cell>
          <cell r="AL96">
            <v>88.50800000000001</v>
          </cell>
          <cell r="AM96">
            <v>100.59700000000001</v>
          </cell>
          <cell r="AN96">
            <v>114.57400000000001</v>
          </cell>
          <cell r="AO96">
            <v>127.78100000000001</v>
          </cell>
          <cell r="AP96">
            <v>139.797</v>
          </cell>
        </row>
        <row r="97">
          <cell r="AE97">
            <v>0.16900000000000001</v>
          </cell>
          <cell r="AF97">
            <v>0.35899999999999999</v>
          </cell>
          <cell r="AG97">
            <v>0.56699999999999995</v>
          </cell>
          <cell r="AH97">
            <v>0.71499999999999997</v>
          </cell>
          <cell r="AI97">
            <v>0.91899999999999993</v>
          </cell>
          <cell r="AJ97">
            <v>1.123</v>
          </cell>
          <cell r="AK97">
            <v>1.3129999999999999</v>
          </cell>
          <cell r="AL97">
            <v>1.518</v>
          </cell>
          <cell r="AM97">
            <v>1.7330000000000001</v>
          </cell>
          <cell r="AN97">
            <v>1.9520000000000002</v>
          </cell>
          <cell r="AO97">
            <v>2.1800000000000002</v>
          </cell>
          <cell r="AP97">
            <v>2.3980000000000001</v>
          </cell>
        </row>
        <row r="98">
          <cell r="AE98">
            <v>5</v>
          </cell>
          <cell r="AF98">
            <v>10.1</v>
          </cell>
          <cell r="AG98">
            <v>15.3</v>
          </cell>
          <cell r="AH98">
            <v>20.9</v>
          </cell>
          <cell r="AI98">
            <v>26.4</v>
          </cell>
          <cell r="AJ98">
            <v>31.5</v>
          </cell>
          <cell r="AK98">
            <v>36.5</v>
          </cell>
          <cell r="AL98">
            <v>42.5</v>
          </cell>
          <cell r="AM98">
            <v>48.8</v>
          </cell>
          <cell r="AN98">
            <v>55.599999999999994</v>
          </cell>
          <cell r="AO98">
            <v>62.599999999999994</v>
          </cell>
          <cell r="AP98">
            <v>70</v>
          </cell>
        </row>
        <row r="100">
          <cell r="AE100">
            <v>1.288</v>
          </cell>
          <cell r="AF100">
            <v>2.419</v>
          </cell>
          <cell r="AG100">
            <v>4.0709999999999997</v>
          </cell>
          <cell r="AH100">
            <v>5.3549999999999995</v>
          </cell>
          <cell r="AI100">
            <v>6.7749999999999995</v>
          </cell>
          <cell r="AJ100">
            <v>8.2899999999999991</v>
          </cell>
          <cell r="AK100">
            <v>9.6399999999999988</v>
          </cell>
          <cell r="AL100">
            <v>10.995999999999999</v>
          </cell>
          <cell r="AM100">
            <v>12.617999999999999</v>
          </cell>
          <cell r="AN100">
            <v>14.368999999999998</v>
          </cell>
          <cell r="AO100">
            <v>16.186999999999998</v>
          </cell>
          <cell r="AP100">
            <v>27.647999999999996</v>
          </cell>
        </row>
        <row r="103">
          <cell r="AE103">
            <v>53.600999999999999</v>
          </cell>
          <cell r="AF103">
            <v>109.114</v>
          </cell>
          <cell r="AG103">
            <v>170.90800000000002</v>
          </cell>
          <cell r="AH103">
            <v>232.83800000000002</v>
          </cell>
          <cell r="AI103">
            <v>302.52500000000003</v>
          </cell>
          <cell r="AJ103">
            <v>370.93300000000005</v>
          </cell>
          <cell r="AK103">
            <v>440.07200000000006</v>
          </cell>
          <cell r="AL103">
            <v>510.97</v>
          </cell>
          <cell r="AM103">
            <v>564.31000000000006</v>
          </cell>
          <cell r="AN103">
            <v>622.12100000000009</v>
          </cell>
          <cell r="AO103">
            <v>690.27300000000014</v>
          </cell>
          <cell r="AP103">
            <v>754.41200000000015</v>
          </cell>
        </row>
        <row r="106">
          <cell r="AE106">
            <v>389.21899999999994</v>
          </cell>
          <cell r="AF106">
            <v>800.80799999999988</v>
          </cell>
          <cell r="AG106">
            <v>1291.828</v>
          </cell>
          <cell r="AH106">
            <v>1728.299</v>
          </cell>
          <cell r="AI106">
            <v>2236.8650000000002</v>
          </cell>
          <cell r="AJ106">
            <v>2734.0920000000001</v>
          </cell>
          <cell r="AK106">
            <v>3224.2350000000001</v>
          </cell>
          <cell r="AL106">
            <v>3637.4769999999999</v>
          </cell>
          <cell r="AM106">
            <v>4096.9309999999996</v>
          </cell>
          <cell r="AN106">
            <v>4562.4609999999993</v>
          </cell>
          <cell r="AO106">
            <v>5023.4099999999989</v>
          </cell>
          <cell r="AP106">
            <v>5368.6489999999985</v>
          </cell>
        </row>
        <row r="109">
          <cell r="AE109">
            <v>97.992999999999995</v>
          </cell>
          <cell r="AF109">
            <v>196.48099999999999</v>
          </cell>
          <cell r="AG109">
            <v>309.62299999999999</v>
          </cell>
          <cell r="AH109">
            <v>403.01099999999997</v>
          </cell>
          <cell r="AI109">
            <v>510.02099999999996</v>
          </cell>
          <cell r="AJ109">
            <v>622.83699999999999</v>
          </cell>
          <cell r="AK109">
            <v>726.50099999999998</v>
          </cell>
          <cell r="AL109">
            <v>814.78300000000002</v>
          </cell>
          <cell r="AM109">
            <v>921.63700000000006</v>
          </cell>
          <cell r="AN109">
            <v>1027.694</v>
          </cell>
          <cell r="AO109">
            <v>1132.2549999999999</v>
          </cell>
          <cell r="AP109">
            <v>1220.3739999999998</v>
          </cell>
        </row>
        <row r="111">
          <cell r="AE111">
            <v>487.21199999999993</v>
          </cell>
          <cell r="AF111">
            <v>997.28899999999987</v>
          </cell>
          <cell r="AG111">
            <v>1601.451</v>
          </cell>
          <cell r="AH111">
            <v>2131.31</v>
          </cell>
          <cell r="AI111">
            <v>2746.886</v>
          </cell>
          <cell r="AJ111">
            <v>3356.9290000000001</v>
          </cell>
          <cell r="AK111">
            <v>3950.7360000000003</v>
          </cell>
          <cell r="AL111">
            <v>4452.26</v>
          </cell>
          <cell r="AM111">
            <v>5018.5680000000002</v>
          </cell>
          <cell r="AN111">
            <v>5590.1550000000007</v>
          </cell>
          <cell r="AO111">
            <v>6155.6650000000009</v>
          </cell>
          <cell r="AP111">
            <v>6589.023000000001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ettings"/>
      <sheetName val="Drilling"/>
      <sheetName val="FPSO"/>
      <sheetName val="LNG"/>
      <sheetName val="Supply"/>
      <sheetName val="W PlasterVol"/>
    </sheetNames>
    <sheetDataSet>
      <sheetData sheetId="0" refreshError="1"/>
      <sheetData sheetId="1" refreshError="1">
        <row r="5">
          <cell r="C5">
            <v>2009</v>
          </cell>
        </row>
        <row r="7">
          <cell r="C7" t="str">
            <v>February</v>
          </cell>
        </row>
      </sheetData>
      <sheetData sheetId="2" refreshError="1"/>
      <sheetData sheetId="3" refreshError="1"/>
      <sheetData sheetId="4" refreshError="1"/>
      <sheetData sheetId="5" refreshError="1"/>
      <sheetData sheetId="6"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ndard costs"/>
      <sheetName val="Activity norms"/>
      <sheetName val="Input"/>
      <sheetName val="Binder"/>
      <sheetName val="Glass"/>
      <sheetName val="Energy"/>
      <sheetName val="Headcount"/>
      <sheetName val="OHs"/>
      <sheetName val="Prod costs"/>
      <sheetName val="Cap exp maint "/>
      <sheetName val="Results"/>
      <sheetName val="A3-Balance Sheet"/>
      <sheetName val="coût de prodNLGKG"/>
      <sheetName val="coût de prodNLGKG(2)"/>
    </sheetNames>
    <sheetDataSet>
      <sheetData sheetId="0" refreshError="1">
        <row r="24">
          <cell r="C24">
            <v>2532000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structions"/>
      <sheetName val="Control Sheet"/>
      <sheetName val="Project - U2K2"/>
      <sheetName val="Project - CD Stack"/>
      <sheetName val="Services - U2K2"/>
      <sheetName val="Services - CD Stack"/>
      <sheetName val="BP"/>
      <sheetName val="SP"/>
      <sheetName val="Projects"/>
      <sheetName val="Enterprises Computing"/>
      <sheetName val="Client Services"/>
      <sheetName val="Cross Func"/>
      <sheetName val="Connectivity"/>
      <sheetName val="Voice"/>
      <sheetName val="Appln Support"/>
      <sheetName val="IT for IT"/>
      <sheetName val="Crystal Report"/>
      <sheetName val="Quadrant Summary"/>
      <sheetName val="Data"/>
      <sheetName val="Project Master"/>
      <sheetName val="U2AA data"/>
      <sheetName val="EC"/>
      <sheetName val="NW"/>
      <sheetName val="XF"/>
      <sheetName val="CS"/>
      <sheetName val="CS Backup Calculations"/>
      <sheetName val="Standard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B2" t="str">
            <v>Genesis - SAP APO</v>
          </cell>
        </row>
        <row r="3">
          <cell r="B3" t="str">
            <v>SUMI</v>
          </cell>
        </row>
        <row r="4">
          <cell r="B4" t="str">
            <v>Regional Category Demand – Supply Reconciliation</v>
          </cell>
        </row>
        <row r="5">
          <cell r="B5" t="str">
            <v>EWR/Influe VMI</v>
          </cell>
        </row>
        <row r="6">
          <cell r="B6" t="str">
            <v>BPCS</v>
          </cell>
        </row>
        <row r="7">
          <cell r="B7" t="str">
            <v>Project Buy$mart</v>
          </cell>
        </row>
        <row r="8">
          <cell r="B8" t="str">
            <v>Project SMS Supplier Management System</v>
          </cell>
        </row>
        <row r="9">
          <cell r="B9" t="str">
            <v>K2 SCH Project</v>
          </cell>
        </row>
        <row r="10">
          <cell r="B10" t="str">
            <v>Sherpa for UAPL</v>
          </cell>
        </row>
        <row r="11">
          <cell r="B11" t="str">
            <v>Project Copper – Capex Workflow Tool</v>
          </cell>
        </row>
        <row r="12">
          <cell r="B12" t="str">
            <v>Project Third Party Logistics Provider (3L) IT Solution</v>
          </cell>
        </row>
        <row r="13">
          <cell r="B13" t="str">
            <v>ISIS / KONTIKI</v>
          </cell>
        </row>
        <row r="14">
          <cell r="B14" t="str">
            <v>SWIFT</v>
          </cell>
        </row>
        <row r="15">
          <cell r="B15" t="str">
            <v>Global IT / IM Quality Tools</v>
          </cell>
        </row>
        <row r="16">
          <cell r="B16" t="str">
            <v>Global AMIS (Advanced Manufacturing Information Systems)</v>
          </cell>
        </row>
        <row r="17">
          <cell r="B17" t="str">
            <v>Global Supply Chain Simplification Program</v>
          </cell>
        </row>
        <row r="18">
          <cell r="B18" t="str">
            <v>K2 Supply Chain Performance Management: SU-MSO Split and Supply Chain KPIs (A Joint Fin and SC Program)</v>
          </cell>
        </row>
        <row r="19">
          <cell r="B19" t="str">
            <v>Global Supply Chain IT Projects</v>
          </cell>
        </row>
        <row r="20">
          <cell r="B20" t="str">
            <v>Global – Shopper Driven Supply Chain</v>
          </cell>
        </row>
        <row r="21">
          <cell r="B21" t="str">
            <v xml:space="preserve">HRT </v>
          </cell>
        </row>
        <row r="22">
          <cell r="B22" t="str">
            <v>Portal</v>
          </cell>
        </row>
        <row r="23">
          <cell r="B23" t="str">
            <v>Project Athena</v>
          </cell>
        </row>
        <row r="24">
          <cell r="B24" t="str">
            <v>Project: Cash Management – Pearl II (Asia-AMET)</v>
          </cell>
        </row>
        <row r="25">
          <cell r="B25" t="str">
            <v>Project: iFinance</v>
          </cell>
        </row>
        <row r="26">
          <cell r="B26" t="str">
            <v>Project: Financial Shared Services</v>
          </cell>
        </row>
        <row r="27">
          <cell r="B27" t="str">
            <v>Project: Thistle (Regional Travel &amp; Expense System)</v>
          </cell>
        </row>
        <row r="28">
          <cell r="B28" t="str">
            <v>Project: Kalido – Data Warehouse</v>
          </cell>
        </row>
        <row r="29">
          <cell r="B29" t="str">
            <v>Consumer World (Run &amp; Grow)</v>
          </cell>
        </row>
        <row r="30">
          <cell r="B30" t="str">
            <v>GMI Expand</v>
          </cell>
        </row>
        <row r="31">
          <cell r="B31" t="str">
            <v>GMI-2</v>
          </cell>
        </row>
        <row r="32">
          <cell r="B32" t="str">
            <v>GMI (Run &amp; Grow)</v>
          </cell>
        </row>
        <row r="33">
          <cell r="B33" t="str">
            <v>BQT Expand</v>
          </cell>
        </row>
        <row r="34">
          <cell r="B34" t="str">
            <v>Lego</v>
          </cell>
        </row>
        <row r="35">
          <cell r="B35" t="str">
            <v>IPM/ Inoplan3</v>
          </cell>
        </row>
        <row r="36">
          <cell r="B36" t="str">
            <v>m@u (Run &amp; Grow)</v>
          </cell>
        </row>
        <row r="37">
          <cell r="B37" t="str">
            <v>M@u (Moss Transition)</v>
          </cell>
        </row>
        <row r="38">
          <cell r="B38" t="str">
            <v>Comex (Run &amp; Grow)</v>
          </cell>
        </row>
        <row r="39">
          <cell r="B39" t="str">
            <v>Project: Interspec 2009</v>
          </cell>
        </row>
        <row r="40">
          <cell r="B40" t="str">
            <v>CAD2</v>
          </cell>
        </row>
        <row r="41">
          <cell r="B41" t="str">
            <v>Project Pelican 2010</v>
          </cell>
        </row>
        <row r="42">
          <cell r="B42" t="str">
            <v>Project Pastel</v>
          </cell>
        </row>
        <row r="43">
          <cell r="B43" t="str">
            <v>Project Gratitude</v>
          </cell>
        </row>
        <row r="44">
          <cell r="B44" t="str">
            <v>Project: Armstrong (Sales Force Automation – UFS)</v>
          </cell>
        </row>
        <row r="45">
          <cell r="B45" t="str">
            <v>Project: ACE – Regional Solomon Support</v>
          </cell>
        </row>
        <row r="46">
          <cell r="B46" t="str">
            <v>Project: BluePrint – Integrated Customer Business Planning</v>
          </cell>
        </row>
        <row r="47">
          <cell r="B47" t="str">
            <v>Project: EPOS – Electronic Point of Sales</v>
          </cell>
        </row>
        <row r="48">
          <cell r="B48" t="str">
            <v>Project: CCS – Cabinet Management System</v>
          </cell>
        </row>
        <row r="49">
          <cell r="B49" t="str">
            <v>Project PRISM</v>
          </cell>
        </row>
        <row r="50">
          <cell r="B50" t="str">
            <v>IN - COUNTRY</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alary&amp;B"/>
      <sheetName val="Selling Com"/>
      <sheetName val="Retire Ben"/>
      <sheetName val="Med Health"/>
      <sheetName val="Staff Accom"/>
      <sheetName val="O. employ cost"/>
      <sheetName val="Utilities"/>
      <sheetName val="Repair&amp;Maint"/>
      <sheetName val="Insurance"/>
      <sheetName val="Deptn"/>
      <sheetName val="Rent, Rates"/>
      <sheetName val="O. facilities"/>
      <sheetName val="Traveling"/>
      <sheetName val="Entertainment"/>
      <sheetName val="Computer cost"/>
      <sheetName val="Telecom"/>
      <sheetName val="Prof fee"/>
      <sheetName val="Recruitmt"/>
      <sheetName val="Bank chg"/>
      <sheetName val="Bad debt"/>
      <sheetName val="Office Sup"/>
      <sheetName val="Training &amp; Edu"/>
      <sheetName val="Gen exp"/>
      <sheetName val="Mkt Hygiene"/>
      <sheetName val="Invoicing"/>
      <sheetName val="Warehouse"/>
      <sheetName val="Delivery"/>
      <sheetName val="Query1"/>
      <sheetName val="Project 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
          <cell r="A1" t="str">
            <v>6111.10</v>
          </cell>
          <cell r="B1" t="str">
            <v>Salary &amp; Wages</v>
          </cell>
        </row>
        <row r="2">
          <cell r="A2" t="str">
            <v>6111.11</v>
          </cell>
          <cell r="B2" t="str">
            <v>Pension</v>
          </cell>
        </row>
        <row r="3">
          <cell r="A3" t="str">
            <v>6111.12</v>
          </cell>
          <cell r="B3" t="str">
            <v>Salaries Tax</v>
          </cell>
        </row>
        <row r="4">
          <cell r="A4" t="str">
            <v>6111.90</v>
          </cell>
          <cell r="B4" t="str">
            <v>Acc-Salaries</v>
          </cell>
        </row>
        <row r="5">
          <cell r="A5" t="str">
            <v>6111.91</v>
          </cell>
          <cell r="B5" t="str">
            <v>Acc-Pension</v>
          </cell>
        </row>
        <row r="6">
          <cell r="A6" t="str">
            <v>6111.99</v>
          </cell>
          <cell r="B6" t="str">
            <v>Acc-Salary</v>
          </cell>
        </row>
        <row r="7">
          <cell r="A7" t="str">
            <v>6114</v>
          </cell>
          <cell r="B7" t="str">
            <v>Commissions</v>
          </cell>
        </row>
        <row r="8">
          <cell r="A8" t="str">
            <v>6114.90</v>
          </cell>
          <cell r="B8" t="str">
            <v>Acc-Commissions</v>
          </cell>
        </row>
        <row r="9">
          <cell r="A9" t="str">
            <v>6115.10</v>
          </cell>
          <cell r="B9" t="str">
            <v>Incentive Compensation</v>
          </cell>
        </row>
        <row r="10">
          <cell r="A10" t="str">
            <v>6115.99</v>
          </cell>
          <cell r="B10" t="str">
            <v>Acc-Incentive Compensation</v>
          </cell>
        </row>
        <row r="11">
          <cell r="A11" t="str">
            <v>6117</v>
          </cell>
          <cell r="B11" t="str">
            <v>Regular Salary/Wages-Temp</v>
          </cell>
        </row>
        <row r="12">
          <cell r="A12" t="str">
            <v>6118.10</v>
          </cell>
          <cell r="B12" t="str">
            <v>Commission-Temporary</v>
          </cell>
        </row>
        <row r="13">
          <cell r="A13" t="str">
            <v>6119</v>
          </cell>
          <cell r="B13" t="str">
            <v>Other Allowance</v>
          </cell>
        </row>
        <row r="14">
          <cell r="A14" t="str">
            <v>6119.10</v>
          </cell>
          <cell r="B14" t="str">
            <v>Other Allowancs-Temporary</v>
          </cell>
        </row>
        <row r="15">
          <cell r="A15" t="str">
            <v>6120</v>
          </cell>
          <cell r="B15" t="str">
            <v>Empl Related Ben</v>
          </cell>
        </row>
        <row r="16">
          <cell r="A16" t="str">
            <v>6121.10</v>
          </cell>
          <cell r="B16" t="str">
            <v>Retirement Benefits</v>
          </cell>
        </row>
        <row r="17">
          <cell r="A17" t="str">
            <v>6121.11</v>
          </cell>
          <cell r="B17" t="str">
            <v>Retirement Benefits-Govern</v>
          </cell>
        </row>
        <row r="18">
          <cell r="A18" t="str">
            <v>6121.90</v>
          </cell>
          <cell r="B18" t="str">
            <v>Acc-Pension Employer</v>
          </cell>
        </row>
        <row r="19">
          <cell r="A19" t="str">
            <v>6123.10</v>
          </cell>
          <cell r="B19" t="str">
            <v>Medical and Health Insurance</v>
          </cell>
        </row>
        <row r="20">
          <cell r="A20" t="str">
            <v>6123.11</v>
          </cell>
          <cell r="B20" t="str">
            <v>Medical&amp;Hlth Insuranc-Govern</v>
          </cell>
        </row>
        <row r="21">
          <cell r="A21" t="str">
            <v>6123.90</v>
          </cell>
          <cell r="B21" t="str">
            <v>Acc-Med and Health Insura</v>
          </cell>
        </row>
        <row r="22">
          <cell r="A22" t="str">
            <v>6127.13</v>
          </cell>
          <cell r="B22" t="str">
            <v>O.Employment Benefits-Other</v>
          </cell>
        </row>
        <row r="23">
          <cell r="A23" t="str">
            <v>6127.190</v>
          </cell>
          <cell r="B23" t="str">
            <v>O.Employment Benefits-Other</v>
          </cell>
        </row>
        <row r="24">
          <cell r="A24" t="str">
            <v>6127.20</v>
          </cell>
          <cell r="B24" t="str">
            <v>Foreign Staff Cost</v>
          </cell>
        </row>
        <row r="25">
          <cell r="A25" t="str">
            <v>6127.205</v>
          </cell>
          <cell r="B25" t="str">
            <v>Home Leave</v>
          </cell>
        </row>
        <row r="26">
          <cell r="A26" t="str">
            <v>6127.206</v>
          </cell>
          <cell r="B26" t="str">
            <v>Children Education</v>
          </cell>
        </row>
        <row r="27">
          <cell r="A27" t="str">
            <v>6127.290</v>
          </cell>
          <cell r="B27" t="str">
            <v>Foreign Others</v>
          </cell>
        </row>
        <row r="28">
          <cell r="A28" t="str">
            <v>6128</v>
          </cell>
          <cell r="B28" t="str">
            <v>Medical Fee</v>
          </cell>
        </row>
        <row r="29">
          <cell r="A29" t="str">
            <v>6128.90</v>
          </cell>
          <cell r="B29" t="str">
            <v>Acc-Medical Fee</v>
          </cell>
        </row>
        <row r="30">
          <cell r="A30" t="str">
            <v>6129.10</v>
          </cell>
          <cell r="B30" t="str">
            <v>Staff Accomodation</v>
          </cell>
        </row>
        <row r="31">
          <cell r="A31" t="str">
            <v>6129.13</v>
          </cell>
          <cell r="B31" t="str">
            <v>Property Management</v>
          </cell>
        </row>
        <row r="32">
          <cell r="A32" t="str">
            <v>6129.90</v>
          </cell>
          <cell r="B32" t="str">
            <v>Acc-JDC rental</v>
          </cell>
        </row>
        <row r="33">
          <cell r="A33" t="str">
            <v>6129.91</v>
          </cell>
          <cell r="B33" t="str">
            <v>Acc-JDC Home Leave</v>
          </cell>
        </row>
        <row r="34">
          <cell r="A34" t="str">
            <v>6131.10</v>
          </cell>
          <cell r="B34" t="str">
            <v>Payroll-Tax / Social Sec</v>
          </cell>
        </row>
        <row r="35">
          <cell r="A35" t="str">
            <v>6191</v>
          </cell>
          <cell r="B35" t="str">
            <v>Relocation Charges</v>
          </cell>
        </row>
        <row r="36">
          <cell r="A36" t="str">
            <v>6191.10</v>
          </cell>
          <cell r="B36" t="str">
            <v>Relocation Charges</v>
          </cell>
        </row>
        <row r="37">
          <cell r="A37" t="str">
            <v>6211</v>
          </cell>
          <cell r="B37" t="str">
            <v>Electricity</v>
          </cell>
        </row>
        <row r="38">
          <cell r="A38" t="str">
            <v>6222</v>
          </cell>
          <cell r="B38" t="str">
            <v>Equipm</v>
          </cell>
        </row>
        <row r="39">
          <cell r="A39" t="str">
            <v>6223</v>
          </cell>
          <cell r="B39" t="str">
            <v>Cleaning</v>
          </cell>
        </row>
        <row r="40">
          <cell r="A40" t="str">
            <v>6225</v>
          </cell>
          <cell r="B40" t="str">
            <v>Vehicle Repair &amp; Maint</v>
          </cell>
        </row>
        <row r="41">
          <cell r="A41" t="str">
            <v>6228</v>
          </cell>
          <cell r="B41" t="str">
            <v>Other Repairs &amp; Maintenance</v>
          </cell>
        </row>
        <row r="42">
          <cell r="A42" t="str">
            <v>6231</v>
          </cell>
          <cell r="B42" t="str">
            <v>Personal Accident</v>
          </cell>
        </row>
        <row r="43">
          <cell r="A43" t="str">
            <v>6232</v>
          </cell>
          <cell r="B43" t="str">
            <v>Bus Interrupt/Fi/Propty-All Ri</v>
          </cell>
        </row>
        <row r="44">
          <cell r="A44" t="str">
            <v>6233</v>
          </cell>
          <cell r="B44" t="str">
            <v>Vehicle</v>
          </cell>
        </row>
        <row r="45">
          <cell r="A45" t="str">
            <v>6236</v>
          </cell>
          <cell r="B45" t="str">
            <v>Prod/Public Liability</v>
          </cell>
        </row>
        <row r="46">
          <cell r="A46" t="str">
            <v>6238</v>
          </cell>
          <cell r="B46" t="str">
            <v>Other Insurance</v>
          </cell>
        </row>
        <row r="47">
          <cell r="A47" t="str">
            <v>6238.90</v>
          </cell>
          <cell r="B47" t="str">
            <v>ACC-Other Insurance</v>
          </cell>
        </row>
        <row r="48">
          <cell r="A48" t="str">
            <v>6240</v>
          </cell>
          <cell r="B48" t="str">
            <v>Depreciation</v>
          </cell>
        </row>
        <row r="49">
          <cell r="A49" t="str">
            <v>6243.10</v>
          </cell>
          <cell r="B49" t="str">
            <v>Equipment-Furniture &amp; Fixing</v>
          </cell>
        </row>
        <row r="50">
          <cell r="A50" t="str">
            <v>6243.11</v>
          </cell>
          <cell r="B50" t="str">
            <v>Equipment-Office</v>
          </cell>
        </row>
        <row r="51">
          <cell r="A51" t="str">
            <v>6243.12</v>
          </cell>
          <cell r="B51" t="str">
            <v>Equipment-Fax</v>
          </cell>
        </row>
        <row r="52">
          <cell r="A52" t="str">
            <v>6245</v>
          </cell>
          <cell r="B52" t="str">
            <v>Equipm - Passenger Vehicle</v>
          </cell>
        </row>
        <row r="53">
          <cell r="A53" t="str">
            <v>6246.10</v>
          </cell>
          <cell r="B53" t="str">
            <v>Computer-Non PC</v>
          </cell>
        </row>
        <row r="54">
          <cell r="A54" t="str">
            <v>6246.12</v>
          </cell>
          <cell r="B54" t="str">
            <v>Computer-PC</v>
          </cell>
        </row>
        <row r="55">
          <cell r="A55" t="str">
            <v>6249</v>
          </cell>
          <cell r="B55" t="str">
            <v>Other Depreciation</v>
          </cell>
        </row>
        <row r="56">
          <cell r="A56" t="str">
            <v>6249.100</v>
          </cell>
          <cell r="B56" t="str">
            <v>Staff Accomodation</v>
          </cell>
        </row>
        <row r="57">
          <cell r="A57" t="str">
            <v>6249.110</v>
          </cell>
          <cell r="B57" t="str">
            <v>Amortization  Renovation</v>
          </cell>
        </row>
        <row r="58">
          <cell r="A58" t="str">
            <v>6251</v>
          </cell>
          <cell r="B58" t="str">
            <v>Property Taxes/Rates</v>
          </cell>
        </row>
        <row r="59">
          <cell r="A59" t="str">
            <v>6261.10</v>
          </cell>
          <cell r="B59" t="str">
            <v>Warehouse</v>
          </cell>
        </row>
        <row r="60">
          <cell r="A60" t="str">
            <v>6261.102</v>
          </cell>
          <cell r="B60" t="str">
            <v>Warehouse - IDS (KL)</v>
          </cell>
        </row>
        <row r="61">
          <cell r="A61" t="str">
            <v>6261.103</v>
          </cell>
          <cell r="B61" t="str">
            <v>Warehouse - UK RR</v>
          </cell>
        </row>
        <row r="62">
          <cell r="A62" t="str">
            <v>6261.104</v>
          </cell>
          <cell r="B62" t="str">
            <v>Warehouse - UK REID</v>
          </cell>
        </row>
        <row r="63">
          <cell r="A63" t="str">
            <v>6261.105</v>
          </cell>
          <cell r="B63" t="str">
            <v>Warehouse - IDS HK</v>
          </cell>
        </row>
        <row r="64">
          <cell r="A64" t="str">
            <v>6261.190</v>
          </cell>
          <cell r="B64" t="str">
            <v>Other Warehouses</v>
          </cell>
        </row>
        <row r="65">
          <cell r="A65" t="str">
            <v>6261.20</v>
          </cell>
          <cell r="B65" t="str">
            <v>Real Property</v>
          </cell>
        </row>
        <row r="66">
          <cell r="A66" t="str">
            <v>6261.91</v>
          </cell>
          <cell r="B66" t="str">
            <v>Acc-Warehouse</v>
          </cell>
        </row>
        <row r="67">
          <cell r="A67" t="str">
            <v>6261.93</v>
          </cell>
          <cell r="B67" t="str">
            <v>Acc-Real Property</v>
          </cell>
        </row>
        <row r="68">
          <cell r="A68" t="str">
            <v>6290</v>
          </cell>
          <cell r="B68" t="str">
            <v>Other Facilities Exp</v>
          </cell>
        </row>
        <row r="69">
          <cell r="A69" t="str">
            <v>6291.10</v>
          </cell>
          <cell r="B69" t="str">
            <v>Vehicle - Petrol</v>
          </cell>
        </row>
        <row r="70">
          <cell r="A70" t="str">
            <v>6291.11</v>
          </cell>
          <cell r="B70" t="str">
            <v>Parking</v>
          </cell>
        </row>
        <row r="71">
          <cell r="A71" t="str">
            <v>6291.12</v>
          </cell>
          <cell r="B71" t="str">
            <v>Licence</v>
          </cell>
        </row>
        <row r="72">
          <cell r="A72" t="str">
            <v>6291.90</v>
          </cell>
          <cell r="B72" t="str">
            <v>Other Vehicle Expenses</v>
          </cell>
        </row>
        <row r="73">
          <cell r="A73" t="str">
            <v>6331.10</v>
          </cell>
          <cell r="B73" t="str">
            <v>Distribution commission</v>
          </cell>
        </row>
        <row r="74">
          <cell r="A74" t="str">
            <v>6331.11</v>
          </cell>
          <cell r="B74" t="str">
            <v>Road - Other Delivery</v>
          </cell>
        </row>
        <row r="75">
          <cell r="A75" t="str">
            <v>6331.13</v>
          </cell>
          <cell r="B75" t="str">
            <v>Market Hygiene</v>
          </cell>
        </row>
        <row r="76">
          <cell r="A76" t="str">
            <v>6331.90</v>
          </cell>
          <cell r="B76" t="str">
            <v>Acc-JDH Delivery</v>
          </cell>
        </row>
        <row r="77">
          <cell r="A77" t="str">
            <v>6331.93</v>
          </cell>
          <cell r="B77" t="str">
            <v>Acc-Market Hygiene</v>
          </cell>
        </row>
        <row r="78">
          <cell r="A78" t="str">
            <v>6410</v>
          </cell>
          <cell r="B78" t="str">
            <v>Travel</v>
          </cell>
        </row>
        <row r="79">
          <cell r="A79" t="str">
            <v>6410.10</v>
          </cell>
          <cell r="B79" t="str">
            <v>Local Taxi</v>
          </cell>
        </row>
        <row r="80">
          <cell r="A80" t="str">
            <v>6410.290</v>
          </cell>
          <cell r="B80" t="str">
            <v>Domestic Travel Other</v>
          </cell>
        </row>
        <row r="81">
          <cell r="A81" t="str">
            <v>6410.299</v>
          </cell>
          <cell r="B81" t="str">
            <v xml:space="preserve">Accrual Domestic Travel </v>
          </cell>
        </row>
        <row r="82">
          <cell r="A82" t="str">
            <v>6410.301</v>
          </cell>
          <cell r="B82" t="str">
            <v>Foreign Travel Airline</v>
          </cell>
        </row>
        <row r="83">
          <cell r="A83" t="str">
            <v>6410.390</v>
          </cell>
          <cell r="B83" t="str">
            <v>Foreign Travel Other</v>
          </cell>
        </row>
        <row r="84">
          <cell r="A84" t="str">
            <v>6420.201</v>
          </cell>
          <cell r="B84" t="str">
            <v>Foreign Accomodation</v>
          </cell>
        </row>
        <row r="85">
          <cell r="A85" t="str">
            <v>6420.202</v>
          </cell>
          <cell r="B85" t="str">
            <v>Foreign Travel Meal</v>
          </cell>
        </row>
        <row r="86">
          <cell r="A86" t="str">
            <v>6417.10</v>
          </cell>
          <cell r="B86" t="str">
            <v>Travell'g - Overseas</v>
          </cell>
        </row>
        <row r="87">
          <cell r="A87" t="str">
            <v>6417.11</v>
          </cell>
          <cell r="B87" t="str">
            <v>Incentive Trip</v>
          </cell>
        </row>
        <row r="88">
          <cell r="A88" t="str">
            <v>6417.90</v>
          </cell>
          <cell r="B88" t="str">
            <v>Acc-Incentive Trip</v>
          </cell>
        </row>
        <row r="89">
          <cell r="A89" t="str">
            <v>6418.10</v>
          </cell>
          <cell r="B89" t="str">
            <v>Travell'g-Local</v>
          </cell>
        </row>
        <row r="90">
          <cell r="A90" t="str">
            <v>6418.90</v>
          </cell>
          <cell r="B90" t="str">
            <v>Acc-Local Travelling</v>
          </cell>
        </row>
        <row r="91">
          <cell r="A91" t="str">
            <v>6419.90</v>
          </cell>
          <cell r="B91" t="str">
            <v>Accrual - Airfare</v>
          </cell>
        </row>
        <row r="92">
          <cell r="A92" t="str">
            <v>6427.10</v>
          </cell>
          <cell r="B92" t="str">
            <v>Acc/Meals-Overseas</v>
          </cell>
        </row>
        <row r="93">
          <cell r="A93" t="str">
            <v>6447.10</v>
          </cell>
          <cell r="B93" t="str">
            <v>Meeting/Symposia</v>
          </cell>
        </row>
        <row r="94">
          <cell r="A94" t="str">
            <v>6447.11</v>
          </cell>
          <cell r="B94" t="str">
            <v>Ent - Local</v>
          </cell>
        </row>
        <row r="95">
          <cell r="A95" t="str">
            <v>6447.90</v>
          </cell>
          <cell r="B95" t="str">
            <v>Other Entertainment</v>
          </cell>
        </row>
        <row r="96">
          <cell r="A96" t="str">
            <v>6511</v>
          </cell>
          <cell r="B96" t="str">
            <v>Bureau Processing Services</v>
          </cell>
        </row>
        <row r="97">
          <cell r="A97" t="str">
            <v>6511.99</v>
          </cell>
          <cell r="B97" t="str">
            <v>Acc-Invoicing</v>
          </cell>
        </row>
        <row r="98">
          <cell r="A98" t="str">
            <v>6513</v>
          </cell>
          <cell r="B98" t="str">
            <v>Consultants&amp;/Prof Services</v>
          </cell>
        </row>
        <row r="99">
          <cell r="A99" t="str">
            <v>6514</v>
          </cell>
          <cell r="B99" t="str">
            <v>Computer Equipm Rep&amp;Maint</v>
          </cell>
        </row>
        <row r="100">
          <cell r="A100" t="str">
            <v>6515</v>
          </cell>
          <cell r="B100" t="str">
            <v>Disaster Recovery Services</v>
          </cell>
        </row>
        <row r="101">
          <cell r="A101" t="str">
            <v>6516</v>
          </cell>
          <cell r="B101" t="str">
            <v>Information Database Service</v>
          </cell>
        </row>
        <row r="102">
          <cell r="A102" t="str">
            <v>6517</v>
          </cell>
          <cell r="B102" t="str">
            <v>O/Outside Computer Services</v>
          </cell>
        </row>
        <row r="103">
          <cell r="A103" t="str">
            <v>6531</v>
          </cell>
          <cell r="B103" t="str">
            <v>Non-Capital Pur of Software</v>
          </cell>
        </row>
        <row r="104">
          <cell r="A104" t="str">
            <v>6532</v>
          </cell>
          <cell r="B104" t="str">
            <v>S/w License.Use/Lease Fees</v>
          </cell>
        </row>
        <row r="105">
          <cell r="A105" t="str">
            <v>6533</v>
          </cell>
          <cell r="B105" t="str">
            <v>Software Maint Fees</v>
          </cell>
        </row>
        <row r="106">
          <cell r="A106" t="str">
            <v>6533.11</v>
          </cell>
          <cell r="B106" t="str">
            <v>S/W Maintenance-PC</v>
          </cell>
        </row>
        <row r="107">
          <cell r="A107" t="str">
            <v>6542</v>
          </cell>
          <cell r="B107" t="str">
            <v>Consu Oput Med(Pap/com.etc</v>
          </cell>
        </row>
        <row r="108">
          <cell r="A108" t="str">
            <v>6543</v>
          </cell>
          <cell r="B108" t="str">
            <v>Repair Parts &amp; Expd Equipm</v>
          </cell>
        </row>
        <row r="109">
          <cell r="A109" t="str">
            <v>6544</v>
          </cell>
          <cell r="B109" t="str">
            <v>Other Computer Supplies&amp;Exp</v>
          </cell>
        </row>
        <row r="110">
          <cell r="A110" t="str">
            <v>6545</v>
          </cell>
          <cell r="B110" t="str">
            <v>Compute &amp; Supplies</v>
          </cell>
        </row>
        <row r="111">
          <cell r="A111" t="str">
            <v>6561</v>
          </cell>
          <cell r="B111" t="str">
            <v>Voice Tcom Circ/Usage Chgs</v>
          </cell>
        </row>
        <row r="112">
          <cell r="A112" t="str">
            <v>6561.90</v>
          </cell>
          <cell r="B112" t="str">
            <v>Voice Telecommunications Cir</v>
          </cell>
        </row>
        <row r="113">
          <cell r="A113" t="str">
            <v>6562.10</v>
          </cell>
          <cell r="B113" t="str">
            <v>Data Telecom Circuit/Usage</v>
          </cell>
        </row>
        <row r="114">
          <cell r="A114" t="str">
            <v>6563</v>
          </cell>
          <cell r="B114" t="str">
            <v>Video Tcom Circ/Usage Chgs</v>
          </cell>
        </row>
        <row r="115">
          <cell r="A115" t="str">
            <v>6564</v>
          </cell>
          <cell r="B115" t="str">
            <v>Repair Parts and Expensed Eq</v>
          </cell>
        </row>
        <row r="116">
          <cell r="A116" t="str">
            <v>6567</v>
          </cell>
          <cell r="B116" t="str">
            <v>Telecomm Costs</v>
          </cell>
        </row>
        <row r="117">
          <cell r="A117" t="str">
            <v>6567.90</v>
          </cell>
          <cell r="B117" t="str">
            <v>Acc-Telecomm Costs</v>
          </cell>
        </row>
        <row r="118">
          <cell r="A118" t="str">
            <v>6610</v>
          </cell>
          <cell r="B118" t="str">
            <v>Audit Fees</v>
          </cell>
        </row>
        <row r="119">
          <cell r="A119" t="str">
            <v>6610.90</v>
          </cell>
          <cell r="B119" t="str">
            <v>Acc-Audit Fees</v>
          </cell>
        </row>
        <row r="120">
          <cell r="A120" t="str">
            <v>6616</v>
          </cell>
          <cell r="B120" t="str">
            <v>Litigation</v>
          </cell>
        </row>
        <row r="121">
          <cell r="A121" t="str">
            <v>6619</v>
          </cell>
          <cell r="B121" t="str">
            <v>Other Legal Fees</v>
          </cell>
        </row>
        <row r="122">
          <cell r="A122" t="str">
            <v>6630</v>
          </cell>
          <cell r="B122" t="str">
            <v>Consultancy</v>
          </cell>
        </row>
        <row r="123">
          <cell r="A123" t="str">
            <v>6660</v>
          </cell>
          <cell r="B123" t="str">
            <v>Recruitment/Search Fees</v>
          </cell>
        </row>
        <row r="124">
          <cell r="A124" t="str">
            <v>6690</v>
          </cell>
          <cell r="B124" t="str">
            <v>O/Prof Fee&amp;Contr Staff Chgs</v>
          </cell>
        </row>
        <row r="125">
          <cell r="A125" t="str">
            <v>6690.14</v>
          </cell>
          <cell r="B125" t="str">
            <v>Tax Services</v>
          </cell>
        </row>
        <row r="126">
          <cell r="A126" t="str">
            <v>6690.15</v>
          </cell>
          <cell r="B126" t="str">
            <v>PWC Services</v>
          </cell>
        </row>
        <row r="127">
          <cell r="A127" t="str">
            <v>6690.90</v>
          </cell>
          <cell r="B127" t="str">
            <v>Other Prof Serv</v>
          </cell>
        </row>
        <row r="128">
          <cell r="A128" t="str">
            <v>6690.99</v>
          </cell>
          <cell r="B128" t="str">
            <v>Acc - Other Prof</v>
          </cell>
        </row>
        <row r="129">
          <cell r="A129" t="str">
            <v>6691</v>
          </cell>
          <cell r="B129" t="str">
            <v>Co and Land Search</v>
          </cell>
        </row>
        <row r="130">
          <cell r="A130" t="str">
            <v>6692</v>
          </cell>
          <cell r="B130" t="str">
            <v>Tax Services</v>
          </cell>
        </row>
        <row r="131">
          <cell r="A131" t="str">
            <v>6693</v>
          </cell>
          <cell r="B131" t="str">
            <v>Other Professional Fees</v>
          </cell>
        </row>
        <row r="132">
          <cell r="A132" t="str">
            <v>6693.11</v>
          </cell>
          <cell r="B132" t="str">
            <v>Other Prof. Fee-Others</v>
          </cell>
        </row>
        <row r="133">
          <cell r="A133" t="str">
            <v>6693.90</v>
          </cell>
          <cell r="B133" t="str">
            <v>ACC-Other Professional Fee</v>
          </cell>
        </row>
        <row r="134">
          <cell r="A134" t="str">
            <v>6901</v>
          </cell>
          <cell r="B134" t="str">
            <v>Bank Chgs</v>
          </cell>
        </row>
        <row r="135">
          <cell r="A135" t="str">
            <v>6905</v>
          </cell>
          <cell r="B135" t="str">
            <v>Conferences (General)</v>
          </cell>
        </row>
        <row r="136">
          <cell r="A136" t="str">
            <v>6905.90</v>
          </cell>
          <cell r="B136" t="str">
            <v>Acc-Conferences (General)</v>
          </cell>
        </row>
        <row r="137">
          <cell r="A137" t="str">
            <v>6906</v>
          </cell>
          <cell r="B137" t="str">
            <v>Medical Conferenc Symposia</v>
          </cell>
        </row>
        <row r="138">
          <cell r="A138" t="str">
            <v>6910</v>
          </cell>
          <cell r="B138" t="str">
            <v>Bad Debts</v>
          </cell>
        </row>
        <row r="139">
          <cell r="A139" t="str">
            <v>6910.90</v>
          </cell>
          <cell r="B139" t="str">
            <v>Acc-Bad Debts</v>
          </cell>
        </row>
        <row r="140">
          <cell r="A140" t="str">
            <v>6921</v>
          </cell>
          <cell r="B140" t="str">
            <v>Postage</v>
          </cell>
        </row>
        <row r="141">
          <cell r="A141" t="str">
            <v>6922</v>
          </cell>
          <cell r="B141" t="str">
            <v>Other Office supplies</v>
          </cell>
        </row>
        <row r="142">
          <cell r="A142" t="str">
            <v>6922.10</v>
          </cell>
          <cell r="B142" t="str">
            <v>printing/ Copy</v>
          </cell>
        </row>
        <row r="143">
          <cell r="A143" t="str">
            <v>6922.20</v>
          </cell>
          <cell r="B143" t="str">
            <v>Stationery</v>
          </cell>
        </row>
        <row r="144">
          <cell r="A144" t="str">
            <v>6922.30</v>
          </cell>
          <cell r="B144" t="str">
            <v>Pantry Item</v>
          </cell>
        </row>
        <row r="145">
          <cell r="A145" t="str">
            <v>6922.90</v>
          </cell>
          <cell r="B145" t="str">
            <v>Other Office Supplies</v>
          </cell>
        </row>
        <row r="146">
          <cell r="A146" t="str">
            <v>6923</v>
          </cell>
          <cell r="B146" t="str">
            <v>Print &amp; Stationery</v>
          </cell>
        </row>
        <row r="147">
          <cell r="A147" t="str">
            <v>6924</v>
          </cell>
          <cell r="B147" t="str">
            <v>Fixed Asset W/Off</v>
          </cell>
        </row>
        <row r="148">
          <cell r="A148" t="str">
            <v>6930</v>
          </cell>
          <cell r="B148" t="str">
            <v>Subscriptions &amp; Memberships</v>
          </cell>
        </row>
        <row r="149">
          <cell r="A149" t="str">
            <v>6931</v>
          </cell>
          <cell r="B149" t="str">
            <v>Trd &amp; Technical Publications</v>
          </cell>
        </row>
        <row r="150">
          <cell r="A150" t="str">
            <v>6955</v>
          </cell>
          <cell r="B150" t="str">
            <v>Misc Employee Cost</v>
          </cell>
        </row>
        <row r="151">
          <cell r="A151" t="str">
            <v>6955.10</v>
          </cell>
          <cell r="B151" t="str">
            <v>Misc. Employee Cost-Sundries</v>
          </cell>
        </row>
        <row r="152">
          <cell r="A152" t="str">
            <v>6955.12</v>
          </cell>
          <cell r="B152" t="str">
            <v>Misc. Employee Cost-Medical</v>
          </cell>
        </row>
        <row r="153">
          <cell r="A153" t="str">
            <v>6955.14</v>
          </cell>
          <cell r="B153" t="str">
            <v>Misc. Employee Cost-A DINNER</v>
          </cell>
        </row>
        <row r="154">
          <cell r="A154" t="str">
            <v>6972</v>
          </cell>
          <cell r="B154" t="str">
            <v>Employee Training Seminars</v>
          </cell>
        </row>
        <row r="155">
          <cell r="A155" t="str">
            <v>6973</v>
          </cell>
          <cell r="B155" t="str">
            <v>Training Mat</v>
          </cell>
        </row>
        <row r="156">
          <cell r="A156" t="str">
            <v>6975</v>
          </cell>
          <cell r="B156" t="str">
            <v>Other Training-SBA</v>
          </cell>
        </row>
        <row r="157">
          <cell r="A157" t="str">
            <v>6980</v>
          </cell>
          <cell r="B157" t="str">
            <v>O/General Bus Expenditure</v>
          </cell>
        </row>
        <row r="158">
          <cell r="A158" t="str">
            <v>6980.18</v>
          </cell>
          <cell r="B158" t="str">
            <v>Plants&amp;Plants Rental</v>
          </cell>
        </row>
        <row r="159">
          <cell r="A159" t="str">
            <v>6980.90</v>
          </cell>
          <cell r="B159" t="str">
            <v>Other General Expenses</v>
          </cell>
        </row>
        <row r="160">
          <cell r="A160" t="str">
            <v>6981.10</v>
          </cell>
          <cell r="B160" t="str">
            <v>Distilled Water</v>
          </cell>
        </row>
        <row r="161">
          <cell r="A161" t="str">
            <v>6981.11</v>
          </cell>
          <cell r="B161" t="str">
            <v>Newspaper</v>
          </cell>
        </row>
        <row r="162">
          <cell r="A162" t="str">
            <v>6981.12</v>
          </cell>
          <cell r="B162" t="str">
            <v>Pantry Item</v>
          </cell>
        </row>
        <row r="163">
          <cell r="A163" t="str">
            <v>6981.14</v>
          </cell>
          <cell r="B163" t="str">
            <v>PVC Plastic &amp; Bag &amp; Adhesive</v>
          </cell>
        </row>
        <row r="164">
          <cell r="A164" t="str">
            <v>6981.15</v>
          </cell>
          <cell r="B164" t="str">
            <v>SECURITY ALARM SYSTEM</v>
          </cell>
        </row>
        <row r="165">
          <cell r="A165" t="str">
            <v>6981.16</v>
          </cell>
          <cell r="B165" t="str">
            <v>FIRE TERMIN</v>
          </cell>
        </row>
        <row r="166">
          <cell r="A166" t="str">
            <v>6981.17</v>
          </cell>
          <cell r="B166" t="str">
            <v>BUSINESS REGISTRATION</v>
          </cell>
        </row>
        <row r="167">
          <cell r="A167" t="str">
            <v>6981.18</v>
          </cell>
          <cell r="B167" t="str">
            <v>PROM EXPS FOR JAPANESE STOR</v>
          </cell>
        </row>
        <row r="168">
          <cell r="A168" t="str">
            <v>6981.20</v>
          </cell>
          <cell r="B168" t="str">
            <v>Reference Books</v>
          </cell>
        </row>
        <row r="169">
          <cell r="A169" t="str">
            <v>6981.21</v>
          </cell>
          <cell r="B169" t="str">
            <v>Samples</v>
          </cell>
        </row>
        <row r="170">
          <cell r="A170" t="str">
            <v>6981.22</v>
          </cell>
          <cell r="B170" t="str">
            <v>Photo Develop/Film/Video T</v>
          </cell>
        </row>
        <row r="171">
          <cell r="A171" t="str">
            <v>6981.24</v>
          </cell>
          <cell r="B171" t="str">
            <v>Declaration &amp; L/C Fee</v>
          </cell>
        </row>
        <row r="172">
          <cell r="A172" t="str">
            <v>6981.28</v>
          </cell>
          <cell r="B172" t="str">
            <v>Gift/Other Sponsor</v>
          </cell>
        </row>
        <row r="173">
          <cell r="A173" t="str">
            <v>6981.29</v>
          </cell>
          <cell r="B173" t="str">
            <v>Stock W/O Disposal Cost</v>
          </cell>
        </row>
        <row r="174">
          <cell r="A174" t="str">
            <v>6981.30</v>
          </cell>
          <cell r="B174" t="str">
            <v>Other General Exps-Others</v>
          </cell>
        </row>
        <row r="175">
          <cell r="A175" t="str">
            <v>6981.80</v>
          </cell>
          <cell r="B175" t="str">
            <v>UK ALLOCATION - ADM</v>
          </cell>
        </row>
        <row r="176">
          <cell r="A176" t="str">
            <v>6981.81</v>
          </cell>
          <cell r="B176" t="str">
            <v>UK ALLOCATION-OTHERS</v>
          </cell>
        </row>
        <row r="177">
          <cell r="A177" t="str">
            <v>6981.90</v>
          </cell>
          <cell r="B177" t="str">
            <v>Acc-Sundris all others</v>
          </cell>
        </row>
        <row r="178">
          <cell r="A178" t="str">
            <v>6983.10</v>
          </cell>
          <cell r="B178" t="str">
            <v>Product Registration</v>
          </cell>
        </row>
        <row r="179">
          <cell r="A179" t="str">
            <v>6984.10</v>
          </cell>
          <cell r="B179" t="str">
            <v>File Storage Charges</v>
          </cell>
        </row>
        <row r="180">
          <cell r="A180" t="str">
            <v>6998.2036</v>
          </cell>
          <cell r="B180" t="str">
            <v>ADM HK Vs Adm CH/SK</v>
          </cell>
        </row>
        <row r="181">
          <cell r="A181" t="str">
            <v>6998.2036</v>
          </cell>
          <cell r="B181" t="str">
            <v>Finance HK Vs Adm CH/SK</v>
          </cell>
        </row>
        <row r="182">
          <cell r="A182" t="str">
            <v>6998.2036</v>
          </cell>
          <cell r="B182" t="str">
            <v>HR HK Vs Adm CH/SK</v>
          </cell>
        </row>
        <row r="183">
          <cell r="A183" t="str">
            <v>6998.2036</v>
          </cell>
          <cell r="B183" t="str">
            <v>IR HK Vs Adm CH/SK</v>
          </cell>
        </row>
        <row r="184">
          <cell r="A184" t="str">
            <v>6999.34301</v>
          </cell>
          <cell r="B184" t="str">
            <v>Financ HKC-HK Pharma (SS)</v>
          </cell>
        </row>
        <row r="185">
          <cell r="A185" t="str">
            <v>6999.34302</v>
          </cell>
          <cell r="B185" t="str">
            <v>Financ HK-HK Pharma(ADM)</v>
          </cell>
        </row>
        <row r="186">
          <cell r="A186" t="str">
            <v>6999.34303</v>
          </cell>
          <cell r="B186" t="str">
            <v>HKC - HKP (Depn)</v>
          </cell>
        </row>
        <row r="187">
          <cell r="A187" t="str">
            <v>6999.34304</v>
          </cell>
          <cell r="B187" t="str">
            <v>Selling HKC - HKP(Invoic'g)</v>
          </cell>
        </row>
        <row r="188">
          <cell r="A188" t="str">
            <v>6999.34305</v>
          </cell>
          <cell r="B188" t="str">
            <v>Depn Enterprise Allo - HKP</v>
          </cell>
        </row>
        <row r="189">
          <cell r="A189" t="str">
            <v>6999.34306</v>
          </cell>
          <cell r="B189" t="str">
            <v>Dist HKP - HKC (SS)</v>
          </cell>
        </row>
      </sheetData>
      <sheetData sheetId="2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월"/>
      <sheetName val="NAV0"/>
      <sheetName val="재고양식"/>
      <sheetName val="자산"/>
      <sheetName val="pldt"/>
      <sheetName val="표지"/>
      <sheetName val="인원"/>
      <sheetName val="표제"/>
      <sheetName val="영업현황"/>
      <sheetName val="주요품목"/>
      <sheetName val="영업상황"/>
      <sheetName val="손익1"/>
      <sheetName val="손익2"/>
      <sheetName val="재고현황"/>
      <sheetName val="자체판매"/>
      <sheetName val="매출이익충남"/>
      <sheetName val="지점계"/>
      <sheetName val="금양"/>
      <sheetName val="Query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w To"/>
      <sheetName val="France Fixe"/>
      <sheetName val="France variable"/>
      <sheetName val="sud budget"/>
      <sheetName val="sud budget ifrs"/>
      <sheetName val="sud fcst1"/>
      <sheetName val="sud fcst1 ifrs"/>
      <sheetName val="sud actuals"/>
      <sheetName val="sud 2006A"/>
      <sheetName val="table"/>
      <sheetName val="7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I2" t="str">
            <v>Extreme Clean Original</v>
          </cell>
          <cell r="J2" t="str">
            <v>Q4 2003</v>
          </cell>
        </row>
        <row r="3">
          <cell r="I3" t="str">
            <v>Extreme Clean Citrus Mint</v>
          </cell>
          <cell r="J3" t="str">
            <v>Q3 2005</v>
          </cell>
        </row>
        <row r="4">
          <cell r="I4" t="str">
            <v>Extreme Clean Whitening</v>
          </cell>
          <cell r="J4" t="str">
            <v>Q1 2005</v>
          </cell>
        </row>
        <row r="5">
          <cell r="I5" t="str">
            <v>Extreme Clean Econ</v>
          </cell>
        </row>
        <row r="6">
          <cell r="I6" t="str">
            <v>Extreme Clean Mouthwash</v>
          </cell>
        </row>
        <row r="7">
          <cell r="I7" t="str">
            <v>Twister</v>
          </cell>
          <cell r="J7" t="str">
            <v>Q2 2007</v>
          </cell>
        </row>
        <row r="8">
          <cell r="I8" t="str">
            <v>Twister 2 Tubes</v>
          </cell>
        </row>
        <row r="9">
          <cell r="I9" t="str">
            <v>Pearls</v>
          </cell>
          <cell r="J9" t="str">
            <v>Q1 2007</v>
          </cell>
        </row>
        <row r="10">
          <cell r="I10" t="str">
            <v>White n Shine</v>
          </cell>
          <cell r="J10" t="str">
            <v>Q1 2006</v>
          </cell>
        </row>
        <row r="11">
          <cell r="I11" t="str">
            <v>Moose</v>
          </cell>
        </row>
        <row r="12">
          <cell r="I12" t="str">
            <v>Reindeer</v>
          </cell>
          <cell r="J12" t="str">
            <v>Q2 2008</v>
          </cell>
        </row>
        <row r="13">
          <cell r="I13" t="str">
            <v>Zones</v>
          </cell>
        </row>
        <row r="14">
          <cell r="I14" t="str">
            <v>Herbal</v>
          </cell>
        </row>
        <row r="15">
          <cell r="I15" t="str">
            <v>Bridge</v>
          </cell>
          <cell r="J15" t="str">
            <v>Q2 2006</v>
          </cell>
        </row>
        <row r="16">
          <cell r="I16" t="str">
            <v>Sensodyne Toothbrush</v>
          </cell>
          <cell r="J16" t="str">
            <v>Q4 2004</v>
          </cell>
        </row>
        <row r="17">
          <cell r="I17" t="str">
            <v>Sensosk8</v>
          </cell>
        </row>
        <row r="18">
          <cell r="I18" t="str">
            <v>Reindeer Bridge</v>
          </cell>
        </row>
        <row r="19">
          <cell r="I19" t="str">
            <v>Intense</v>
          </cell>
        </row>
        <row r="20">
          <cell r="I20" t="str">
            <v>Cornerstone</v>
          </cell>
        </row>
        <row r="21">
          <cell r="I21" t="str">
            <v>Lizard</v>
          </cell>
          <cell r="J21" t="str">
            <v>Q4 2003</v>
          </cell>
        </row>
        <row r="22">
          <cell r="I22" t="str">
            <v>Lizard anti B</v>
          </cell>
        </row>
        <row r="23">
          <cell r="I23" t="str">
            <v>Lizard Plus 2</v>
          </cell>
        </row>
        <row r="24">
          <cell r="I24" t="str">
            <v>Gecko</v>
          </cell>
        </row>
        <row r="25">
          <cell r="I25" t="str">
            <v>Jelly (Aquafresh and Dr Best)</v>
          </cell>
          <cell r="J25" t="str">
            <v>Q2 2006</v>
          </cell>
        </row>
        <row r="26">
          <cell r="I26" t="str">
            <v>Total Whitening Kits</v>
          </cell>
          <cell r="J26" t="str">
            <v>Q4 2003</v>
          </cell>
        </row>
        <row r="27">
          <cell r="I27" t="str">
            <v>Oasis</v>
          </cell>
        </row>
        <row r="28">
          <cell r="I28" t="str">
            <v>Lozenge</v>
          </cell>
        </row>
        <row r="29">
          <cell r="I29" t="str">
            <v>Liner</v>
          </cell>
          <cell r="J29" t="str">
            <v>Q1 2005</v>
          </cell>
        </row>
        <row r="30">
          <cell r="I30" t="str">
            <v>Liquafoam</v>
          </cell>
          <cell r="J30" t="str">
            <v>Q3 2006</v>
          </cell>
        </row>
        <row r="31">
          <cell r="I31" t="str">
            <v>Fresh</v>
          </cell>
          <cell r="J31" t="str">
            <v>Q4 2007</v>
          </cell>
        </row>
        <row r="32">
          <cell r="I32" t="str">
            <v>Liner 2</v>
          </cell>
          <cell r="J32" t="str">
            <v>Q4 2007</v>
          </cell>
        </row>
        <row r="33">
          <cell r="I33" t="str">
            <v>Shield</v>
          </cell>
        </row>
        <row r="34">
          <cell r="I34" t="str">
            <v>Topical</v>
          </cell>
        </row>
        <row r="35">
          <cell r="I35" t="str">
            <v>Bacharach</v>
          </cell>
        </row>
        <row r="36">
          <cell r="I36" t="str">
            <v>Seville</v>
          </cell>
        </row>
        <row r="37">
          <cell r="I37" t="str">
            <v>Pepper</v>
          </cell>
        </row>
        <row r="38">
          <cell r="I38" t="str">
            <v>Total Hammer</v>
          </cell>
        </row>
        <row r="39">
          <cell r="I39" t="str">
            <v>Skittles/Activial</v>
          </cell>
          <cell r="J39" t="str">
            <v>Q2 2006</v>
          </cell>
        </row>
        <row r="40">
          <cell r="I40" t="str">
            <v>Starberry</v>
          </cell>
          <cell r="J40" t="str">
            <v>Q2 2007</v>
          </cell>
        </row>
        <row r="41">
          <cell r="I41" t="str">
            <v>Mini</v>
          </cell>
          <cell r="J41" t="str">
            <v>Q3 2007</v>
          </cell>
        </row>
        <row r="42">
          <cell r="I42" t="str">
            <v>Panadol BPI</v>
          </cell>
        </row>
        <row r="43">
          <cell r="I43" t="str">
            <v>Niquitin</v>
          </cell>
        </row>
        <row r="44">
          <cell r="I44" t="str">
            <v>Patch</v>
          </cell>
        </row>
        <row r="45">
          <cell r="I45" t="str">
            <v>Gum</v>
          </cell>
          <cell r="J45" t="str">
            <v>Q2 2005</v>
          </cell>
        </row>
        <row r="46">
          <cell r="I46" t="str">
            <v>Lozenge</v>
          </cell>
        </row>
        <row r="47">
          <cell r="I47" t="str">
            <v>Flow pack wipes</v>
          </cell>
          <cell r="J47" t="str">
            <v>Q4 2004</v>
          </cell>
        </row>
        <row r="48">
          <cell r="I48" t="str">
            <v>Mousse</v>
          </cell>
          <cell r="J48" t="str">
            <v>Q4 2004</v>
          </cell>
        </row>
        <row r="49">
          <cell r="I49" t="str">
            <v>Laddies</v>
          </cell>
          <cell r="J49" t="str">
            <v>Q1 2007</v>
          </cell>
        </row>
        <row r="50">
          <cell r="I50" t="str">
            <v>Scratch</v>
          </cell>
          <cell r="J50" t="str">
            <v>Q2 2007</v>
          </cell>
        </row>
        <row r="51">
          <cell r="I51" t="str">
            <v>Hollywood</v>
          </cell>
          <cell r="J51" t="str">
            <v>Q1 2007</v>
          </cell>
        </row>
        <row r="52">
          <cell r="I52" t="str">
            <v>Baby</v>
          </cell>
          <cell r="J52" t="str">
            <v>Q1 2007</v>
          </cell>
        </row>
        <row r="53">
          <cell r="I53" t="str">
            <v>Heat</v>
          </cell>
          <cell r="J53" t="str">
            <v>Q1 2007</v>
          </cell>
        </row>
        <row r="54">
          <cell r="I54" t="str">
            <v>Kiss Cool</v>
          </cell>
        </row>
        <row r="55">
          <cell r="I55" t="str">
            <v>Mini Flacon Synthol</v>
          </cell>
          <cell r="J55" t="str">
            <v>Q2 2006</v>
          </cell>
        </row>
        <row r="56">
          <cell r="I56" t="str">
            <v>Mini Spray Synthol</v>
          </cell>
          <cell r="J56" t="str">
            <v>Q2 2006</v>
          </cell>
        </row>
        <row r="57">
          <cell r="I57" t="str">
            <v>Sensodyne Mouthwash</v>
          </cell>
          <cell r="J57" t="str">
            <v>Q3 2005</v>
          </cell>
        </row>
        <row r="58">
          <cell r="I58" t="str">
            <v>Brush Triple Action</v>
          </cell>
          <cell r="J58" t="str">
            <v>Q2 2006</v>
          </cell>
        </row>
        <row r="59">
          <cell r="J59" t="str">
            <v>Q4 2004</v>
          </cell>
        </row>
        <row r="60">
          <cell r="I60" t="str">
            <v>Aqf BAD npd</v>
          </cell>
          <cell r="J60" t="str">
            <v>Q4 2004</v>
          </cell>
        </row>
        <row r="61">
          <cell r="I61" t="str">
            <v>TP Blancheur</v>
          </cell>
          <cell r="J61" t="str">
            <v>Q1 2006</v>
          </cell>
        </row>
      </sheetData>
      <sheetData sheetId="1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ileNames"/>
      <sheetName val="Internal"/>
      <sheetName val="Log"/>
      <sheetName val="BrandPortfolio"/>
      <sheetName val="WCSC"/>
      <sheetName val="Trading Trends"/>
      <sheetName val="OCF"/>
      <sheetName val="Laundry"/>
      <sheetName val="Total Skin"/>
      <sheetName val="Prestige Fragrances"/>
      <sheetName val="Hair"/>
      <sheetName val="Oral"/>
      <sheetName val="Deodorants &amp; Grooming"/>
      <sheetName val="Household Care"/>
      <sheetName val="HPC Other"/>
      <sheetName val="Ice Cream"/>
      <sheetName val="Tea Based Beverages(including R"/>
      <sheetName val="Frozen Food"/>
      <sheetName val="Savoury Products"/>
      <sheetName val="Dressings"/>
      <sheetName val="Health &amp; Wellness"/>
      <sheetName val="Spreads &amp; Cooking Products"/>
      <sheetName val="Foods Non Corporate"/>
      <sheetName val="Plantation"/>
      <sheetName val="HPC"/>
      <sheetName val="Foods"/>
      <sheetName val="Retail Foods"/>
      <sheetName val="Foodservice"/>
      <sheetName val="Lipton International"/>
      <sheetName val="Archetype Tea"/>
      <sheetName val="Hellman's"/>
      <sheetName val="Bertolli"/>
      <sheetName val="Knorr"/>
      <sheetName val="Rama BB"/>
      <sheetName val="Becel Flora"/>
      <sheetName val="Slimfast"/>
      <sheetName val="IC House brand"/>
      <sheetName val="Magnum"/>
      <sheetName val="Axe"/>
      <sheetName val="Dove"/>
      <sheetName val="Lux"/>
      <sheetName val="Ponds"/>
      <sheetName val="Rexona"/>
      <sheetName val="Sunsilk"/>
      <sheetName val="Omo"/>
      <sheetName val="Surf"/>
      <sheetName val="Looks Great"/>
      <sheetName val="2000 Actual Category Input"/>
      <sheetName val="2001 Datum Category Input"/>
      <sheetName val="2001 LE Category Input"/>
      <sheetName val="2002 AP Category Input"/>
      <sheetName val="Specified Brand Input"/>
      <sheetName val="Cont Business Control"/>
      <sheetName val="Full database2007 (SSV)"/>
    </sheetNames>
    <sheetDataSet>
      <sheetData sheetId="0" refreshError="1"/>
      <sheetData sheetId="1" refreshError="1"/>
      <sheetData sheetId="2" refreshError="1">
        <row r="11">
          <cell r="D11" t="str">
            <v>Euro Thousands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Stat (old)"/>
      <sheetName val="pg14"/>
      <sheetName val="Profit"/>
      <sheetName val="TO"/>
      <sheetName val="oldProfit"/>
      <sheetName val="oldTO"/>
      <sheetName val="Stat PrData"/>
      <sheetName val="Stat Grp"/>
      <sheetName val="Workings"/>
      <sheetName val="Res"/>
      <sheetName val="Internal"/>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TK"/>
      <sheetName val="SPS"/>
      <sheetName val="NKC"/>
      <sheetName val="socai"/>
      <sheetName val="Sheet6"/>
      <sheetName val="Sheet5"/>
      <sheetName val="Sheet4"/>
      <sheetName val="Sheet3"/>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Cover"/>
      <sheetName val="Overview"/>
      <sheetName val="Notes to Consumption Charts"/>
      <sheetName val="MAT Consumption"/>
      <sheetName val="Consumption-Qtrly"/>
      <sheetName val="Consumption-MAT"/>
      <sheetName val="Market Share Information"/>
      <sheetName val="2009 MAT Sell-In AP"/>
      <sheetName val="MAT Data (2009)"/>
      <sheetName val="2009 Assumptions"/>
      <sheetName val="Sheet1"/>
      <sheetName val="Sell-Out"/>
      <sheetName val="Sell-Out Vs Sell In"/>
      <sheetName val="2008 Trends (Nov Profit TC)"/>
      <sheetName val="2009 Trends"/>
      <sheetName val="2008 P&amp;L"/>
      <sheetName val="Rolling F'Cast P&amp;L"/>
      <sheetName val="Risks &amp; Opportunities Mkt"/>
      <sheetName val="Minutes of previous TC"/>
      <sheetName val="AOB"/>
      <sheetName val="Stat P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A1">
            <v>1</v>
          </cell>
          <cell r="B1">
            <v>2</v>
          </cell>
          <cell r="C1">
            <v>3</v>
          </cell>
          <cell r="D1">
            <v>4</v>
          </cell>
          <cell r="E1">
            <v>5</v>
          </cell>
          <cell r="F1">
            <v>6</v>
          </cell>
          <cell r="G1">
            <v>7</v>
          </cell>
          <cell r="H1">
            <v>8</v>
          </cell>
          <cell r="I1">
            <v>9</v>
          </cell>
          <cell r="J1">
            <v>10</v>
          </cell>
          <cell r="K1">
            <v>11</v>
          </cell>
        </row>
        <row r="2">
          <cell r="C2" t="str">
            <v>SI</v>
          </cell>
          <cell r="G2" t="str">
            <v>SO</v>
          </cell>
        </row>
        <row r="3">
          <cell r="C3" t="str">
            <v>2008</v>
          </cell>
          <cell r="D3">
            <v>2009</v>
          </cell>
          <cell r="E3" t="str">
            <v>2009</v>
          </cell>
          <cell r="G3" t="str">
            <v>2008</v>
          </cell>
          <cell r="H3">
            <v>2009</v>
          </cell>
          <cell r="I3" t="str">
            <v>2009</v>
          </cell>
        </row>
        <row r="4">
          <cell r="C4" t="str">
            <v>Act</v>
          </cell>
          <cell r="D4" t="str">
            <v>FC2</v>
          </cell>
          <cell r="E4" t="str">
            <v>RFC</v>
          </cell>
          <cell r="G4" t="str">
            <v>Act</v>
          </cell>
          <cell r="H4" t="str">
            <v>FC2</v>
          </cell>
          <cell r="I4" t="str">
            <v>RFC</v>
          </cell>
          <cell r="K4" t="str">
            <v>Adjt</v>
          </cell>
        </row>
        <row r="5">
          <cell r="B5" t="str">
            <v>Net Sales-IFRS</v>
          </cell>
          <cell r="C5" t="str">
            <v>Myr</v>
          </cell>
          <cell r="D5" t="str">
            <v>Myr</v>
          </cell>
          <cell r="E5" t="str">
            <v>Myr</v>
          </cell>
          <cell r="G5" t="str">
            <v>Myr</v>
          </cell>
          <cell r="H5" t="str">
            <v>Myr</v>
          </cell>
          <cell r="I5" t="str">
            <v>Myr</v>
          </cell>
        </row>
        <row r="6">
          <cell r="A6" t="str">
            <v>Aquafresh</v>
          </cell>
          <cell r="B6" t="str">
            <v>Aquafresh TB</v>
          </cell>
          <cell r="C6">
            <v>3429.2341499999998</v>
          </cell>
          <cell r="D6">
            <v>3545.5147961627508</v>
          </cell>
          <cell r="E6">
            <v>3782.2167738547487</v>
          </cell>
          <cell r="G6">
            <v>3655.2629999999999</v>
          </cell>
          <cell r="H6">
            <v>3420.7373861627507</v>
          </cell>
          <cell r="I6">
            <v>3733.2650738547513</v>
          </cell>
          <cell r="K6">
            <v>111</v>
          </cell>
        </row>
        <row r="7">
          <cell r="B7" t="str">
            <v>Sensodyne-Base</v>
          </cell>
          <cell r="C7">
            <v>13202.456820000001</v>
          </cell>
          <cell r="D7">
            <v>15830.473799556186</v>
          </cell>
          <cell r="E7">
            <v>16637.842432737845</v>
          </cell>
          <cell r="G7">
            <v>15168.945</v>
          </cell>
          <cell r="H7">
            <v>15183.301884056193</v>
          </cell>
          <cell r="I7">
            <v>16257.429052737843</v>
          </cell>
          <cell r="K7">
            <v>484</v>
          </cell>
        </row>
        <row r="8">
          <cell r="B8" t="str">
            <v>Sensodyne-Whitening</v>
          </cell>
          <cell r="C8">
            <v>0</v>
          </cell>
          <cell r="D8">
            <v>0</v>
          </cell>
          <cell r="E8">
            <v>0</v>
          </cell>
          <cell r="G8">
            <v>0</v>
          </cell>
          <cell r="H8">
            <v>0</v>
          </cell>
          <cell r="I8">
            <v>0</v>
          </cell>
          <cell r="K8">
            <v>0</v>
          </cell>
        </row>
        <row r="9">
          <cell r="B9" t="str">
            <v>Sensodyne-Gum Protection</v>
          </cell>
          <cell r="C9">
            <v>1876.92443</v>
          </cell>
          <cell r="D9">
            <v>4959.2239665963125</v>
          </cell>
          <cell r="E9">
            <v>5284.9615289721578</v>
          </cell>
          <cell r="G9">
            <v>0</v>
          </cell>
          <cell r="H9">
            <v>4959.2238665963123</v>
          </cell>
          <cell r="I9">
            <v>5284.9615289721578</v>
          </cell>
          <cell r="K9">
            <v>157</v>
          </cell>
        </row>
        <row r="10">
          <cell r="B10" t="str">
            <v>Sensodyne-Total Protection</v>
          </cell>
          <cell r="C10">
            <v>0</v>
          </cell>
          <cell r="D10">
            <v>1E-3</v>
          </cell>
          <cell r="E10">
            <v>0</v>
          </cell>
          <cell r="G10">
            <v>0</v>
          </cell>
          <cell r="H10">
            <v>1E-3</v>
          </cell>
          <cell r="I10">
            <v>0</v>
          </cell>
          <cell r="K10">
            <v>0</v>
          </cell>
        </row>
        <row r="11">
          <cell r="B11" t="str">
            <v>Sensodyne-Pronamel</v>
          </cell>
          <cell r="C11">
            <v>0</v>
          </cell>
          <cell r="D11">
            <v>1E-3</v>
          </cell>
          <cell r="E11">
            <v>0</v>
          </cell>
          <cell r="G11">
            <v>0</v>
          </cell>
          <cell r="H11">
            <v>1E-3</v>
          </cell>
          <cell r="I11">
            <v>0</v>
          </cell>
          <cell r="K11">
            <v>0</v>
          </cell>
        </row>
        <row r="12">
          <cell r="B12" t="str">
            <v>Sensodyne-Floss</v>
          </cell>
          <cell r="C12">
            <v>0</v>
          </cell>
          <cell r="D12">
            <v>307.39256999999992</v>
          </cell>
          <cell r="E12">
            <v>160.35249999999999</v>
          </cell>
          <cell r="G12">
            <v>0</v>
          </cell>
          <cell r="H12">
            <v>307.39247</v>
          </cell>
          <cell r="I12">
            <v>160.35249999999999</v>
          </cell>
          <cell r="K12">
            <v>5</v>
          </cell>
        </row>
        <row r="13">
          <cell r="B13" t="str">
            <v>Sensodyne-Rinse</v>
          </cell>
          <cell r="C13">
            <v>0</v>
          </cell>
          <cell r="D13">
            <v>518.83100875000002</v>
          </cell>
          <cell r="E13">
            <v>383.53218749999996</v>
          </cell>
          <cell r="G13">
            <v>0</v>
          </cell>
          <cell r="H13">
            <v>518.83090875000005</v>
          </cell>
          <cell r="I13">
            <v>383.53218749999996</v>
          </cell>
          <cell r="K13">
            <v>11</v>
          </cell>
        </row>
        <row r="14">
          <cell r="A14" t="str">
            <v>Sensodyne</v>
          </cell>
          <cell r="B14" t="str">
            <v>Total Sensodyne</v>
          </cell>
          <cell r="C14">
            <v>15079.381250000002</v>
          </cell>
          <cell r="D14">
            <v>21615.923344902498</v>
          </cell>
          <cell r="E14">
            <v>22466.688649210006</v>
          </cell>
          <cell r="G14">
            <v>15168.945</v>
          </cell>
          <cell r="H14">
            <v>20968.751129402503</v>
          </cell>
          <cell r="I14">
            <v>22086.275269210004</v>
          </cell>
          <cell r="K14">
            <v>657</v>
          </cell>
        </row>
        <row r="15">
          <cell r="B15" t="str">
            <v>Polident</v>
          </cell>
          <cell r="C15">
            <v>574.80317000000002</v>
          </cell>
          <cell r="D15">
            <v>627.86589534999985</v>
          </cell>
          <cell r="E15">
            <v>704.3523454499998</v>
          </cell>
          <cell r="G15">
            <v>539.84</v>
          </cell>
          <cell r="H15">
            <v>602.88953535000007</v>
          </cell>
          <cell r="I15">
            <v>704.35234545000003</v>
          </cell>
          <cell r="K15">
            <v>21</v>
          </cell>
        </row>
        <row r="16">
          <cell r="B16" t="str">
            <v>Poligrip</v>
          </cell>
          <cell r="C16">
            <v>2344.96308</v>
          </cell>
          <cell r="D16">
            <v>4660.3804880799989</v>
          </cell>
          <cell r="E16">
            <v>6016.5293980000015</v>
          </cell>
          <cell r="G16">
            <v>2123.1790000000001</v>
          </cell>
          <cell r="H16">
            <v>4505.9319880799985</v>
          </cell>
          <cell r="I16">
            <v>6016.5293980000006</v>
          </cell>
          <cell r="K16">
            <v>179</v>
          </cell>
        </row>
        <row r="17">
          <cell r="A17" t="str">
            <v>Polident / Denture Care</v>
          </cell>
          <cell r="C17">
            <v>2919.7662500000001</v>
          </cell>
          <cell r="D17">
            <v>5288.2463834299988</v>
          </cell>
          <cell r="E17">
            <v>6720.8817434500015</v>
          </cell>
          <cell r="G17">
            <v>2663.0190000000002</v>
          </cell>
          <cell r="H17">
            <v>5108.8215234299987</v>
          </cell>
          <cell r="I17">
            <v>6720.8817434500006</v>
          </cell>
          <cell r="K17">
            <v>200</v>
          </cell>
        </row>
        <row r="18">
          <cell r="B18" t="str">
            <v>Oral Care</v>
          </cell>
          <cell r="C18">
            <v>21428.381650000003</v>
          </cell>
          <cell r="D18">
            <v>30449.684524495246</v>
          </cell>
          <cell r="E18">
            <v>32969.787166514754</v>
          </cell>
          <cell r="G18">
            <v>21487.226999999999</v>
          </cell>
          <cell r="H18">
            <v>29498.310038995252</v>
          </cell>
          <cell r="I18">
            <v>32540.422086514758</v>
          </cell>
          <cell r="K18">
            <v>968</v>
          </cell>
        </row>
        <row r="19">
          <cell r="B19" t="str">
            <v>Ribena</v>
          </cell>
          <cell r="C19">
            <v>46849.984279999997</v>
          </cell>
          <cell r="D19">
            <v>55451.155715774999</v>
          </cell>
          <cell r="E19">
            <v>55900.185630947279</v>
          </cell>
          <cell r="G19">
            <v>46854.995999999999</v>
          </cell>
          <cell r="H19">
            <v>53491.456295775017</v>
          </cell>
          <cell r="I19">
            <v>54559.628970947299</v>
          </cell>
          <cell r="K19">
            <v>1626</v>
          </cell>
        </row>
        <row r="20">
          <cell r="B20" t="str">
            <v>Ribena RTD</v>
          </cell>
          <cell r="C20">
            <v>5909.58662</v>
          </cell>
          <cell r="D20">
            <v>7510.3273161099996</v>
          </cell>
          <cell r="E20">
            <v>7730.3678967399983</v>
          </cell>
          <cell r="G20">
            <v>5919.26</v>
          </cell>
          <cell r="H20">
            <v>7249.5700161099976</v>
          </cell>
          <cell r="I20">
            <v>7427.9358167399996</v>
          </cell>
          <cell r="K20">
            <v>221</v>
          </cell>
        </row>
        <row r="21">
          <cell r="B21" t="str">
            <v>Ribena PET</v>
          </cell>
          <cell r="C21">
            <v>5412.6030200000005</v>
          </cell>
          <cell r="D21">
            <v>8039.9448355249997</v>
          </cell>
          <cell r="E21">
            <v>8298.5955854500007</v>
          </cell>
          <cell r="G21">
            <v>5390.2219999999998</v>
          </cell>
          <cell r="H21">
            <v>7758.5672655250009</v>
          </cell>
          <cell r="I21">
            <v>8203.7686054500027</v>
          </cell>
          <cell r="K21">
            <v>244</v>
          </cell>
        </row>
        <row r="22">
          <cell r="B22" t="str">
            <v>Sparkling Ribena</v>
          </cell>
          <cell r="C22">
            <v>1526.79403</v>
          </cell>
          <cell r="D22">
            <v>1766.0791561000001</v>
          </cell>
          <cell r="E22">
            <v>1971.5417109201683</v>
          </cell>
          <cell r="G22">
            <v>1518.4659999999999</v>
          </cell>
          <cell r="H22">
            <v>1707.1224860999998</v>
          </cell>
          <cell r="I22">
            <v>1950.0281109201685</v>
          </cell>
          <cell r="K22">
            <v>58</v>
          </cell>
        </row>
        <row r="23">
          <cell r="B23" t="str">
            <v>Ribena Pastilles</v>
          </cell>
          <cell r="C23">
            <v>3965.0847299999996</v>
          </cell>
          <cell r="D23">
            <v>4767.5394437500008</v>
          </cell>
          <cell r="E23">
            <v>5316.5223468749991</v>
          </cell>
          <cell r="G23">
            <v>4029.3589999999999</v>
          </cell>
          <cell r="H23">
            <v>4604.6143937500001</v>
          </cell>
          <cell r="I23">
            <v>5206.3553468750006</v>
          </cell>
          <cell r="K23">
            <v>155</v>
          </cell>
        </row>
        <row r="24">
          <cell r="B24" t="str">
            <v>Ribena Mobile</v>
          </cell>
          <cell r="C24">
            <v>10702.59482</v>
          </cell>
          <cell r="D24">
            <v>12923.70052065</v>
          </cell>
          <cell r="E24">
            <v>13839.760809553723</v>
          </cell>
          <cell r="G24">
            <v>10784.566999999999</v>
          </cell>
          <cell r="H24">
            <v>12479.491030650001</v>
          </cell>
          <cell r="I24">
            <v>13486.972789553718</v>
          </cell>
          <cell r="K24">
            <v>402</v>
          </cell>
        </row>
        <row r="25">
          <cell r="A25" t="str">
            <v>Ribena</v>
          </cell>
          <cell r="B25" t="str">
            <v>Total Ribena</v>
          </cell>
          <cell r="C25">
            <v>74366.647500000006</v>
          </cell>
          <cell r="D25">
            <v>90458.74698791001</v>
          </cell>
          <cell r="E25">
            <v>93056.973980486175</v>
          </cell>
          <cell r="G25">
            <v>74496.87</v>
          </cell>
          <cell r="H25">
            <v>87290.821487909998</v>
          </cell>
          <cell r="I25">
            <v>90834.689640486205</v>
          </cell>
          <cell r="K25">
            <v>2706</v>
          </cell>
        </row>
        <row r="26">
          <cell r="B26" t="str">
            <v>Horlicks  Malt</v>
          </cell>
          <cell r="C26">
            <v>48231.265450000006</v>
          </cell>
          <cell r="D26">
            <v>56277.000140874989</v>
          </cell>
          <cell r="E26">
            <v>56816.578726674998</v>
          </cell>
          <cell r="G26">
            <v>48906.504000000001</v>
          </cell>
          <cell r="H26">
            <v>54343.868970875003</v>
          </cell>
          <cell r="I26">
            <v>55027.612146675005</v>
          </cell>
          <cell r="K26">
            <v>1640</v>
          </cell>
        </row>
        <row r="27">
          <cell r="B27" t="str">
            <v>Horlicks 3-1</v>
          </cell>
          <cell r="C27">
            <v>2845.6776100000002</v>
          </cell>
          <cell r="D27">
            <v>4933.5945531250009</v>
          </cell>
          <cell r="E27">
            <v>5824.3860430743243</v>
          </cell>
          <cell r="G27">
            <v>2715.5709999999999</v>
          </cell>
          <cell r="H27">
            <v>4764.2092031249995</v>
          </cell>
          <cell r="I27">
            <v>5715.5160430743244</v>
          </cell>
          <cell r="K27">
            <v>170</v>
          </cell>
        </row>
        <row r="28">
          <cell r="B28" t="str">
            <v>Horlicks ICD</v>
          </cell>
          <cell r="C28">
            <v>66.28049</v>
          </cell>
          <cell r="D28">
            <v>0</v>
          </cell>
          <cell r="E28">
            <v>0</v>
          </cell>
          <cell r="G28">
            <v>-9.36</v>
          </cell>
          <cell r="H28">
            <v>0</v>
          </cell>
          <cell r="I28">
            <v>0</v>
          </cell>
          <cell r="K28">
            <v>0</v>
          </cell>
        </row>
        <row r="29">
          <cell r="B29" t="str">
            <v>Horlicks Malties</v>
          </cell>
          <cell r="C29">
            <v>1687.39708</v>
          </cell>
          <cell r="D29">
            <v>2235.5126968950003</v>
          </cell>
          <cell r="E29">
            <v>2124.026232211007</v>
          </cell>
          <cell r="G29">
            <v>1748.873</v>
          </cell>
          <cell r="H29">
            <v>2160.2367568950003</v>
          </cell>
          <cell r="I29">
            <v>2099.8540722110074</v>
          </cell>
          <cell r="K29">
            <v>63</v>
          </cell>
        </row>
        <row r="30">
          <cell r="B30" t="str">
            <v>Horlicks RTD</v>
          </cell>
          <cell r="C30">
            <v>-2.2018300000000002</v>
          </cell>
          <cell r="D30">
            <v>0</v>
          </cell>
          <cell r="E30">
            <v>0</v>
          </cell>
          <cell r="G30">
            <v>-2.1989999999999998</v>
          </cell>
          <cell r="H30">
            <v>0</v>
          </cell>
          <cell r="I30">
            <v>0</v>
          </cell>
          <cell r="K30">
            <v>0</v>
          </cell>
        </row>
        <row r="31">
          <cell r="B31" t="str">
            <v>Horlicks Lite</v>
          </cell>
          <cell r="C31">
            <v>0</v>
          </cell>
          <cell r="D31">
            <v>0</v>
          </cell>
          <cell r="E31">
            <v>0</v>
          </cell>
          <cell r="G31">
            <v>0</v>
          </cell>
          <cell r="H31">
            <v>0</v>
          </cell>
          <cell r="I31">
            <v>0</v>
          </cell>
          <cell r="K31">
            <v>0</v>
          </cell>
        </row>
        <row r="32">
          <cell r="A32" t="str">
            <v>Horlicks</v>
          </cell>
          <cell r="B32" t="str">
            <v>Total Horlicks</v>
          </cell>
          <cell r="C32">
            <v>52828.418800000007</v>
          </cell>
          <cell r="D32">
            <v>63446.107390894991</v>
          </cell>
          <cell r="E32">
            <v>64764.991001960327</v>
          </cell>
          <cell r="G32">
            <v>53359.388999999996</v>
          </cell>
          <cell r="H32">
            <v>61268.314930895001</v>
          </cell>
          <cell r="I32">
            <v>62842.982261960336</v>
          </cell>
          <cell r="K32">
            <v>1873</v>
          </cell>
        </row>
        <row r="33">
          <cell r="B33" t="str">
            <v>Cod Liver Oil</v>
          </cell>
          <cell r="C33">
            <v>1109.9928299999999</v>
          </cell>
          <cell r="D33">
            <v>1330.967889</v>
          </cell>
          <cell r="E33">
            <v>1351.0218355999996</v>
          </cell>
          <cell r="G33">
            <v>1220.077</v>
          </cell>
          <cell r="H33">
            <v>1284.3255489999999</v>
          </cell>
          <cell r="I33">
            <v>1336.7807556</v>
          </cell>
          <cell r="K33">
            <v>40</v>
          </cell>
        </row>
        <row r="34">
          <cell r="B34" t="str">
            <v>Scott's Emul-DHA</v>
          </cell>
          <cell r="C34">
            <v>0</v>
          </cell>
          <cell r="D34">
            <v>2349.2462685</v>
          </cell>
          <cell r="E34">
            <v>0</v>
          </cell>
          <cell r="G34">
            <v>0</v>
          </cell>
          <cell r="H34">
            <v>2349.2461684999998</v>
          </cell>
          <cell r="I34">
            <v>0</v>
          </cell>
          <cell r="K34">
            <v>0</v>
          </cell>
        </row>
        <row r="35">
          <cell r="B35" t="str">
            <v>Scott's Vits / Multivits</v>
          </cell>
          <cell r="C35">
            <v>1117.5663</v>
          </cell>
          <cell r="D35">
            <v>4027.2861993749998</v>
          </cell>
          <cell r="E35">
            <v>2893.2750000000001</v>
          </cell>
          <cell r="G35">
            <v>932.31399999999996</v>
          </cell>
          <cell r="H35">
            <v>4027.2860993749991</v>
          </cell>
          <cell r="I35">
            <v>2893.2749999999996</v>
          </cell>
          <cell r="K35">
            <v>86</v>
          </cell>
        </row>
        <row r="36">
          <cell r="B36" t="str">
            <v>Scott's Fiber Choice</v>
          </cell>
          <cell r="C36">
            <v>0</v>
          </cell>
          <cell r="D36">
            <v>0</v>
          </cell>
          <cell r="E36">
            <v>0</v>
          </cell>
          <cell r="G36">
            <v>0</v>
          </cell>
          <cell r="H36">
            <v>0</v>
          </cell>
          <cell r="I36">
            <v>0</v>
          </cell>
          <cell r="K36">
            <v>0</v>
          </cell>
        </row>
        <row r="37">
          <cell r="B37" t="str">
            <v>Scott's Emul</v>
          </cell>
          <cell r="C37">
            <v>15492.664939999999</v>
          </cell>
          <cell r="D37">
            <v>20476.371615624998</v>
          </cell>
          <cell r="E37">
            <v>18529.390741507734</v>
          </cell>
          <cell r="G37">
            <v>15943.519</v>
          </cell>
          <cell r="H37">
            <v>19751.275675624998</v>
          </cell>
          <cell r="I37">
            <v>18001.18872150774</v>
          </cell>
          <cell r="K37">
            <v>536</v>
          </cell>
        </row>
        <row r="38">
          <cell r="A38" t="str">
            <v>Scotts</v>
          </cell>
          <cell r="B38" t="str">
            <v>Total Scott's</v>
          </cell>
          <cell r="C38">
            <v>17720.224069999997</v>
          </cell>
          <cell r="D38">
            <v>28183.871972499997</v>
          </cell>
          <cell r="E38">
            <v>22773.687577107732</v>
          </cell>
          <cell r="G38">
            <v>18095.91</v>
          </cell>
          <cell r="H38">
            <v>27412.133492499997</v>
          </cell>
          <cell r="I38">
            <v>22231.244477107739</v>
          </cell>
          <cell r="K38">
            <v>662</v>
          </cell>
        </row>
        <row r="39">
          <cell r="A39" t="str">
            <v>Panadol RT</v>
          </cell>
          <cell r="B39" t="str">
            <v>Panadol-RT</v>
          </cell>
          <cell r="C39">
            <v>988.46384</v>
          </cell>
          <cell r="D39">
            <v>1176.8986567900001</v>
          </cell>
          <cell r="E39">
            <v>892.42016715000022</v>
          </cell>
          <cell r="G39">
            <v>753.81500000000005</v>
          </cell>
          <cell r="H39">
            <v>1137.7660467899998</v>
          </cell>
          <cell r="I39">
            <v>892.42016715</v>
          </cell>
          <cell r="K39">
            <v>27</v>
          </cell>
        </row>
        <row r="40">
          <cell r="B40" t="str">
            <v>Panadol-Topical</v>
          </cell>
          <cell r="C40">
            <v>0</v>
          </cell>
          <cell r="D40">
            <v>1E-4</v>
          </cell>
          <cell r="E40">
            <v>0</v>
          </cell>
          <cell r="G40">
            <v>0</v>
          </cell>
          <cell r="H40">
            <v>0</v>
          </cell>
          <cell r="I40">
            <v>0</v>
          </cell>
          <cell r="K40">
            <v>0</v>
          </cell>
        </row>
        <row r="41">
          <cell r="B41" t="str">
            <v>Panadol-Heat Patch</v>
          </cell>
          <cell r="C41">
            <v>0</v>
          </cell>
          <cell r="D41">
            <v>1E-3</v>
          </cell>
          <cell r="E41">
            <v>0</v>
          </cell>
          <cell r="G41">
            <v>0</v>
          </cell>
          <cell r="H41">
            <v>1E-3</v>
          </cell>
          <cell r="I41">
            <v>0</v>
          </cell>
          <cell r="K41">
            <v>0</v>
          </cell>
        </row>
        <row r="42">
          <cell r="B42" t="str">
            <v>Panadol-BPI</v>
          </cell>
          <cell r="C42">
            <v>0</v>
          </cell>
          <cell r="D42">
            <v>1E-3</v>
          </cell>
          <cell r="E42">
            <v>0</v>
          </cell>
          <cell r="G42">
            <v>0</v>
          </cell>
          <cell r="H42">
            <v>1E-3</v>
          </cell>
          <cell r="I42">
            <v>0</v>
          </cell>
          <cell r="K42">
            <v>0</v>
          </cell>
        </row>
        <row r="43">
          <cell r="B43" t="str">
            <v>Panadol- Adult</v>
          </cell>
          <cell r="C43">
            <v>39024.716990000001</v>
          </cell>
          <cell r="D43">
            <v>44766.071949499994</v>
          </cell>
          <cell r="E43">
            <v>48244.688916510786</v>
          </cell>
          <cell r="G43">
            <v>38275.065999999999</v>
          </cell>
          <cell r="H43">
            <v>43269.066499500012</v>
          </cell>
          <cell r="I43">
            <v>46068.898976510791</v>
          </cell>
          <cell r="K43">
            <v>1373</v>
          </cell>
        </row>
        <row r="44">
          <cell r="B44" t="str">
            <v>Panadol- Menstrual</v>
          </cell>
          <cell r="C44">
            <v>1058.9042399999998</v>
          </cell>
          <cell r="D44">
            <v>1364.8573803999998</v>
          </cell>
          <cell r="E44">
            <v>1320.9048067499998</v>
          </cell>
          <cell r="G44">
            <v>1188.067</v>
          </cell>
          <cell r="H44">
            <v>1318.4104404000004</v>
          </cell>
          <cell r="I44">
            <v>1307.95290675</v>
          </cell>
          <cell r="K44">
            <v>39</v>
          </cell>
        </row>
        <row r="45">
          <cell r="B45" t="str">
            <v>Panadol-Children</v>
          </cell>
          <cell r="C45">
            <v>4321.9864000000007</v>
          </cell>
          <cell r="D45">
            <v>4963.0193064300001</v>
          </cell>
          <cell r="E45">
            <v>5386.5298411599988</v>
          </cell>
          <cell r="G45">
            <v>4436.6750000000002</v>
          </cell>
          <cell r="H45">
            <v>4792.354066429999</v>
          </cell>
          <cell r="I45">
            <v>5274.2435411599999</v>
          </cell>
          <cell r="K45">
            <v>157</v>
          </cell>
        </row>
        <row r="46">
          <cell r="B46" t="str">
            <v>Panadol-Actifast</v>
          </cell>
          <cell r="C46">
            <v>31746.012429999995</v>
          </cell>
          <cell r="D46">
            <v>40698.777944843503</v>
          </cell>
          <cell r="E46">
            <v>42217.267057434154</v>
          </cell>
          <cell r="G46">
            <v>31440.808000000001</v>
          </cell>
          <cell r="H46">
            <v>39339.218862843503</v>
          </cell>
          <cell r="I46">
            <v>42217.267057434168</v>
          </cell>
          <cell r="K46">
            <v>1258</v>
          </cell>
        </row>
        <row r="47">
          <cell r="B47" t="str">
            <v>Panadol-Extend</v>
          </cell>
          <cell r="C47">
            <v>9760.6344300000001</v>
          </cell>
          <cell r="D47">
            <v>11622.809786920003</v>
          </cell>
          <cell r="E47">
            <v>12285.502293540003</v>
          </cell>
          <cell r="G47">
            <v>10479.853999999999</v>
          </cell>
          <cell r="H47">
            <v>11226.953346920001</v>
          </cell>
          <cell r="I47">
            <v>12081.791113540001</v>
          </cell>
          <cell r="K47">
            <v>360</v>
          </cell>
        </row>
        <row r="48">
          <cell r="B48" t="str">
            <v>Panadol-Soluble</v>
          </cell>
          <cell r="C48">
            <v>8699.7913800000006</v>
          </cell>
          <cell r="D48">
            <v>9906.6002739999985</v>
          </cell>
          <cell r="E48">
            <v>10531.502463344999</v>
          </cell>
          <cell r="G48">
            <v>8777.6779999999999</v>
          </cell>
          <cell r="H48">
            <v>9577.6241739999969</v>
          </cell>
          <cell r="I48">
            <v>10060.312093344999</v>
          </cell>
          <cell r="K48">
            <v>300</v>
          </cell>
        </row>
        <row r="49">
          <cell r="A49" t="str">
            <v>Panadol</v>
          </cell>
          <cell r="B49" t="str">
            <v>Total Panadol</v>
          </cell>
          <cell r="C49">
            <v>94612.045870000002</v>
          </cell>
          <cell r="D49">
            <v>113322.13874209349</v>
          </cell>
          <cell r="E49">
            <v>119986.39537873994</v>
          </cell>
          <cell r="G49">
            <v>94598.148000000001</v>
          </cell>
          <cell r="H49">
            <v>109523.62939009351</v>
          </cell>
          <cell r="I49">
            <v>117010.46568873996</v>
          </cell>
          <cell r="K49">
            <v>3487</v>
          </cell>
        </row>
        <row r="50">
          <cell r="B50" t="str">
            <v>Total Panadol inc RT</v>
          </cell>
          <cell r="C50">
            <v>95600.509709999998</v>
          </cell>
          <cell r="D50">
            <v>114499.03739888349</v>
          </cell>
          <cell r="E50">
            <v>120878.81554588993</v>
          </cell>
          <cell r="G50">
            <v>95351.963000000003</v>
          </cell>
          <cell r="H50">
            <v>110661.39543688351</v>
          </cell>
          <cell r="I50">
            <v>117902.88585588995</v>
          </cell>
          <cell r="K50">
            <v>3514</v>
          </cell>
        </row>
        <row r="51">
          <cell r="B51" t="str">
            <v>Cortal</v>
          </cell>
          <cell r="C51">
            <v>972.57724000000007</v>
          </cell>
          <cell r="D51">
            <v>882.4412755000003</v>
          </cell>
          <cell r="E51">
            <v>928.23389100000031</v>
          </cell>
          <cell r="G51">
            <v>913.322</v>
          </cell>
          <cell r="H51">
            <v>852.0562755000002</v>
          </cell>
          <cell r="I51">
            <v>909.7739909999998</v>
          </cell>
          <cell r="K51">
            <v>27</v>
          </cell>
        </row>
        <row r="52">
          <cell r="B52" t="str">
            <v>Calpol</v>
          </cell>
          <cell r="C52">
            <v>0</v>
          </cell>
          <cell r="D52">
            <v>0</v>
          </cell>
          <cell r="E52">
            <v>0</v>
          </cell>
          <cell r="G52">
            <v>0</v>
          </cell>
          <cell r="H52">
            <v>0</v>
          </cell>
          <cell r="I52">
            <v>0</v>
          </cell>
          <cell r="K52">
            <v>0</v>
          </cell>
        </row>
        <row r="53">
          <cell r="B53" t="str">
            <v>Total Analgesics</v>
          </cell>
          <cell r="C53">
            <v>96573.086949999997</v>
          </cell>
          <cell r="D53">
            <v>115381.47867438348</v>
          </cell>
          <cell r="E53">
            <v>121807.04943688992</v>
          </cell>
          <cell r="G53">
            <v>96265.285000000003</v>
          </cell>
          <cell r="H53">
            <v>111513.45171238351</v>
          </cell>
          <cell r="I53">
            <v>118812.65984688995</v>
          </cell>
          <cell r="K53">
            <v>3541</v>
          </cell>
        </row>
        <row r="54">
          <cell r="B54" t="str">
            <v>Drapolene</v>
          </cell>
          <cell r="C54">
            <v>3393.1669999999999</v>
          </cell>
          <cell r="D54">
            <v>3626.9603993350001</v>
          </cell>
          <cell r="E54">
            <v>4035.903672451183</v>
          </cell>
          <cell r="G54">
            <v>3398.0720000000001</v>
          </cell>
          <cell r="H54">
            <v>3504.288709335</v>
          </cell>
          <cell r="I54">
            <v>3935.3021224511826</v>
          </cell>
          <cell r="K54">
            <v>117</v>
          </cell>
        </row>
        <row r="55">
          <cell r="A55" t="str">
            <v>Eno</v>
          </cell>
          <cell r="B55" t="str">
            <v>Eno</v>
          </cell>
          <cell r="C55">
            <v>10373.074829999998</v>
          </cell>
          <cell r="D55">
            <v>12846.712425799999</v>
          </cell>
          <cell r="E55">
            <v>13820.434297487656</v>
          </cell>
          <cell r="G55">
            <v>10447.244000000001</v>
          </cell>
          <cell r="H55">
            <v>12413.537425799999</v>
          </cell>
          <cell r="I55">
            <v>13420.964087487657</v>
          </cell>
          <cell r="K55">
            <v>400</v>
          </cell>
        </row>
        <row r="56">
          <cell r="B56" t="str">
            <v>Zentel</v>
          </cell>
          <cell r="C56">
            <v>3225.0803799999999</v>
          </cell>
          <cell r="D56">
            <v>3414.053213745</v>
          </cell>
          <cell r="E56">
            <v>3823.0205842400001</v>
          </cell>
          <cell r="G56">
            <v>3219.09</v>
          </cell>
          <cell r="H56">
            <v>3298.2637937450004</v>
          </cell>
          <cell r="I56">
            <v>3723.6953842399994</v>
          </cell>
          <cell r="K56">
            <v>111</v>
          </cell>
        </row>
        <row r="57">
          <cell r="B57" t="str">
            <v>Dequadin</v>
          </cell>
          <cell r="C57">
            <v>1070.11095</v>
          </cell>
          <cell r="D57">
            <v>1659.5095372200001</v>
          </cell>
          <cell r="E57">
            <v>1344.55603275</v>
          </cell>
          <cell r="G57">
            <v>1168.5170000000001</v>
          </cell>
          <cell r="H57">
            <v>1601.6084372199998</v>
          </cell>
          <cell r="I57">
            <v>1328.1093627499999</v>
          </cell>
          <cell r="K57">
            <v>40</v>
          </cell>
        </row>
        <row r="58">
          <cell r="B58" t="str">
            <v>Dequadin Pastilles</v>
          </cell>
          <cell r="C58">
            <v>1359.3312700000001</v>
          </cell>
          <cell r="D58">
            <v>4172.3646330000001</v>
          </cell>
          <cell r="E58">
            <v>2908.3509359999998</v>
          </cell>
          <cell r="G58">
            <v>1071.1610000000001</v>
          </cell>
          <cell r="H58">
            <v>4172.3645329999999</v>
          </cell>
          <cell r="I58">
            <v>2908.3509360000007</v>
          </cell>
          <cell r="K58">
            <v>87</v>
          </cell>
        </row>
        <row r="59">
          <cell r="B59" t="str">
            <v>Dequadin Hard Candy</v>
          </cell>
          <cell r="C59">
            <v>936.90230999999994</v>
          </cell>
          <cell r="D59">
            <v>2624.9844332499997</v>
          </cell>
          <cell r="E59">
            <v>1852.7943359751771</v>
          </cell>
          <cell r="G59">
            <v>802.65700000000004</v>
          </cell>
          <cell r="H59">
            <v>2624.98433325</v>
          </cell>
          <cell r="I59">
            <v>1852.7943359751771</v>
          </cell>
          <cell r="K59">
            <v>55</v>
          </cell>
        </row>
        <row r="60">
          <cell r="B60" t="str">
            <v>Dequadin Breacol</v>
          </cell>
          <cell r="C60">
            <v>0</v>
          </cell>
          <cell r="D60">
            <v>0</v>
          </cell>
          <cell r="E60">
            <v>0</v>
          </cell>
          <cell r="G60">
            <v>0</v>
          </cell>
          <cell r="H60">
            <v>0</v>
          </cell>
          <cell r="I60">
            <v>0</v>
          </cell>
          <cell r="K60">
            <v>0</v>
          </cell>
        </row>
        <row r="61">
          <cell r="B61" t="str">
            <v>Total Dequadin</v>
          </cell>
          <cell r="C61">
            <v>3366.3445299999998</v>
          </cell>
          <cell r="D61">
            <v>8456.8586034700002</v>
          </cell>
          <cell r="E61">
            <v>6105.7013047251767</v>
          </cell>
          <cell r="G61">
            <v>3042.335</v>
          </cell>
          <cell r="H61">
            <v>8398.9573034700006</v>
          </cell>
          <cell r="I61">
            <v>6089.2546347251773</v>
          </cell>
          <cell r="K61">
            <v>182</v>
          </cell>
        </row>
        <row r="62">
          <cell r="A62" t="str">
            <v>Eyemo</v>
          </cell>
          <cell r="B62" t="str">
            <v>Eye-Mo</v>
          </cell>
          <cell r="C62">
            <v>7812.6236799999997</v>
          </cell>
          <cell r="D62">
            <v>9659.1896883999998</v>
          </cell>
          <cell r="E62">
            <v>9219.9090280500004</v>
          </cell>
          <cell r="G62">
            <v>7894.2330000000002</v>
          </cell>
          <cell r="H62">
            <v>9331.910118400001</v>
          </cell>
          <cell r="I62">
            <v>8968.1533380500005</v>
          </cell>
          <cell r="K62">
            <v>267</v>
          </cell>
        </row>
        <row r="63">
          <cell r="B63" t="str">
            <v>Base</v>
          </cell>
          <cell r="C63">
            <v>0</v>
          </cell>
          <cell r="D63">
            <v>0</v>
          </cell>
          <cell r="E63">
            <v>0</v>
          </cell>
          <cell r="G63">
            <v>0</v>
          </cell>
          <cell r="H63">
            <v>0</v>
          </cell>
          <cell r="I63">
            <v>0</v>
          </cell>
          <cell r="K63">
            <v>0</v>
          </cell>
        </row>
        <row r="64">
          <cell r="B64" t="str">
            <v>Alli</v>
          </cell>
          <cell r="C64">
            <v>0</v>
          </cell>
          <cell r="D64">
            <v>1E-4</v>
          </cell>
          <cell r="E64">
            <v>586.16250000000002</v>
          </cell>
          <cell r="G64">
            <v>0</v>
          </cell>
          <cell r="H64">
            <v>0</v>
          </cell>
          <cell r="I64">
            <v>586.16250000000002</v>
          </cell>
          <cell r="K64">
            <v>17</v>
          </cell>
        </row>
        <row r="65">
          <cell r="B65" t="str">
            <v>NRT</v>
          </cell>
          <cell r="C65">
            <v>0</v>
          </cell>
          <cell r="D65">
            <v>1E-3</v>
          </cell>
          <cell r="E65">
            <v>0</v>
          </cell>
          <cell r="G65">
            <v>0</v>
          </cell>
          <cell r="H65">
            <v>1E-3</v>
          </cell>
          <cell r="I65">
            <v>0</v>
          </cell>
          <cell r="K65">
            <v>0</v>
          </cell>
        </row>
        <row r="66">
          <cell r="A66" t="str">
            <v>Breathe Right</v>
          </cell>
          <cell r="B66" t="str">
            <v>Breathe Right</v>
          </cell>
          <cell r="C66">
            <v>1286.3226400000001</v>
          </cell>
          <cell r="D66">
            <v>1172.3064207499999</v>
          </cell>
          <cell r="E66">
            <v>5146.4903999999988</v>
          </cell>
          <cell r="G66">
            <v>1118.8599999999999</v>
          </cell>
          <cell r="H66">
            <v>1172.3063207500002</v>
          </cell>
          <cell r="I66">
            <v>5146.4904000000015</v>
          </cell>
          <cell r="K66">
            <v>153</v>
          </cell>
        </row>
        <row r="67">
          <cell r="D67">
            <v>0</v>
          </cell>
          <cell r="H67">
            <v>0</v>
          </cell>
        </row>
        <row r="68">
          <cell r="A68" t="str">
            <v>Total Sell-Out:</v>
          </cell>
          <cell r="B68" t="str">
            <v>Total</v>
          </cell>
          <cell r="C68">
            <v>292373.37203000009</v>
          </cell>
          <cell r="D68">
            <v>367095.97140168375</v>
          </cell>
          <cell r="E68">
            <v>378110.11094991298</v>
          </cell>
          <cell r="G68">
            <v>292824.51500000001</v>
          </cell>
          <cell r="H68">
            <v>355102.29633418372</v>
          </cell>
          <cell r="I68">
            <v>369132.020779913</v>
          </cell>
          <cell r="K68">
            <v>10997</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USD report"/>
      <sheetName val="CFROI"/>
      <sheetName val="CFROI Overview"/>
      <sheetName val="Sheet1"/>
    </sheetNames>
    <sheetDataSet>
      <sheetData sheetId="0" refreshError="1">
        <row r="17">
          <cell r="P17">
            <v>0</v>
          </cell>
        </row>
      </sheetData>
      <sheetData sheetId="1" refreshError="1"/>
      <sheetData sheetId="2" refreshError="1"/>
      <sheetData sheetId="3"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ed business (pipeline only)"/>
      <sheetName val="Sale Pipeline"/>
      <sheetName val="Lost business"/>
      <sheetName val="Sales Funnel"/>
      <sheetName val="P and L CM1"/>
      <sheetName val="Global USD report"/>
    </sheetNames>
    <sheetDataSet>
      <sheetData sheetId="0"/>
      <sheetData sheetId="1"/>
      <sheetData sheetId="2"/>
      <sheetData sheetId="3"/>
      <sheetData sheetId="4" refreshError="1"/>
      <sheetData sheetId="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Adjustments"/>
      <sheetName val="1.TC"/>
      <sheetName val="Link"/>
      <sheetName val="Reference"/>
      <sheetName val="MDCdata"/>
      <sheetName val="2002&amp;2003 NPS"/>
      <sheetName val="TCdata"/>
      <sheetName val="2.Business Monitoring"/>
      <sheetName val="3.Category&amp;Measure Summary"/>
      <sheetName val="5.Working sheets"/>
      <sheetName val="For OCF"/>
      <sheetName val="LTP"/>
      <sheetName val="1.TC-Details"/>
      <sheetName val="Data"/>
      <sheetName val="T_HNhapT4,5,6"/>
      <sheetName val="Sale Pipeline"/>
    </sheetNames>
    <sheetDataSet>
      <sheetData sheetId="0" refreshError="1"/>
      <sheetData sheetId="1" refreshError="1"/>
      <sheetData sheetId="2" refreshError="1"/>
      <sheetData sheetId="3" refreshError="1"/>
      <sheetData sheetId="4" refreshError="1"/>
      <sheetData sheetId="5" refreshError="1"/>
      <sheetData sheetId="6" refreshError="1">
        <row r="3087">
          <cell r="AV3087">
            <v>257224.47162121334</v>
          </cell>
          <cell r="AW3087">
            <v>220167.79384816048</v>
          </cell>
          <cell r="AX3087">
            <v>220101.53587816053</v>
          </cell>
          <cell r="AY3087">
            <v>269985.35022159648</v>
          </cell>
          <cell r="AZ3087">
            <v>213701.73549270583</v>
          </cell>
          <cell r="BA3087">
            <v>216065.68688270578</v>
          </cell>
          <cell r="BB3087">
            <v>273128.34028486273</v>
          </cell>
          <cell r="BC3087">
            <v>213125.80336018035</v>
          </cell>
          <cell r="BD3087">
            <v>213729.60340018035</v>
          </cell>
          <cell r="BE3087">
            <v>273491.46490452136</v>
          </cell>
          <cell r="BF3087">
            <v>216837.23880704565</v>
          </cell>
          <cell r="BG3087">
            <v>210098.48275904561</v>
          </cell>
        </row>
        <row r="3088">
          <cell r="AV3088">
            <v>320086.28956994874</v>
          </cell>
          <cell r="AW3088">
            <v>322042.59191627993</v>
          </cell>
          <cell r="AX3088">
            <v>300008.5681052974</v>
          </cell>
          <cell r="AY3088">
            <v>381761.44959171524</v>
          </cell>
          <cell r="AZ3088">
            <v>297190.38165867614</v>
          </cell>
          <cell r="BA3088">
            <v>311351.58449918393</v>
          </cell>
          <cell r="BB3088">
            <v>405311.57643681072</v>
          </cell>
          <cell r="BC3088">
            <v>319526.28121845878</v>
          </cell>
          <cell r="BD3088">
            <v>325218.7878755753</v>
          </cell>
          <cell r="BE3088">
            <v>398163.25318490097</v>
          </cell>
          <cell r="BF3088">
            <v>319025.66421591397</v>
          </cell>
          <cell r="BG3088">
            <v>298435.89951032843</v>
          </cell>
        </row>
        <row r="3089">
          <cell r="AV3089">
            <v>-23296.622187535311</v>
          </cell>
          <cell r="AW3089">
            <v>-26336.159891984302</v>
          </cell>
          <cell r="AX3089">
            <v>-23337.080980215629</v>
          </cell>
          <cell r="AY3089">
            <v>-30491.912792417639</v>
          </cell>
          <cell r="AZ3089">
            <v>-21481.893182437976</v>
          </cell>
          <cell r="BA3089">
            <v>-22607.647126557138</v>
          </cell>
          <cell r="BB3089">
            <v>-35826.71635920379</v>
          </cell>
          <cell r="BC3089">
            <v>-23347.578952460477</v>
          </cell>
          <cell r="BD3089">
            <v>-22348.162873380988</v>
          </cell>
          <cell r="BE3089">
            <v>-28691.307174532267</v>
          </cell>
          <cell r="BF3089">
            <v>-22489.247313773129</v>
          </cell>
          <cell r="BG3089">
            <v>-22045.684601443772</v>
          </cell>
        </row>
        <row r="3090">
          <cell r="AV3090">
            <v>296694.06738241343</v>
          </cell>
          <cell r="AW3090">
            <v>295610.83202429564</v>
          </cell>
          <cell r="AX3090">
            <v>276575.88712508185</v>
          </cell>
          <cell r="AY3090">
            <v>351173.9367992974</v>
          </cell>
          <cell r="AZ3090">
            <v>275612.88847623829</v>
          </cell>
          <cell r="BA3090">
            <v>288648.33737262699</v>
          </cell>
          <cell r="BB3090">
            <v>369389.26007760683</v>
          </cell>
          <cell r="BC3090">
            <v>296083.10226599837</v>
          </cell>
          <cell r="BD3090">
            <v>302775.02500219439</v>
          </cell>
          <cell r="BE3090">
            <v>369376.34601036867</v>
          </cell>
          <cell r="BF3090">
            <v>296440.81690214091</v>
          </cell>
          <cell r="BG3090">
            <v>276294.61490888469</v>
          </cell>
        </row>
        <row r="3091">
          <cell r="AV3091">
            <v>-142654.4064693198</v>
          </cell>
          <cell r="AW3091">
            <v>-133325.02520880883</v>
          </cell>
          <cell r="AX3091">
            <v>-126476.64087765646</v>
          </cell>
          <cell r="AY3091">
            <v>-162520.92803703915</v>
          </cell>
          <cell r="AZ3091">
            <v>-127594.04501984396</v>
          </cell>
          <cell r="BA3091">
            <v>-131383.01922464432</v>
          </cell>
          <cell r="BB3091">
            <v>-165127.61331802048</v>
          </cell>
          <cell r="BC3091">
            <v>-128841.65399715306</v>
          </cell>
          <cell r="BD3091">
            <v>-131427.87668481839</v>
          </cell>
          <cell r="BE3091">
            <v>-162893.97093812728</v>
          </cell>
          <cell r="BF3091">
            <v>-125152.65415007154</v>
          </cell>
          <cell r="BG3091">
            <v>-118113.17377459143</v>
          </cell>
        </row>
        <row r="3092">
          <cell r="AV3092">
            <v>-92902.899570526322</v>
          </cell>
          <cell r="AW3092">
            <v>-83460.879229126411</v>
          </cell>
          <cell r="AX3092">
            <v>-80810.310270166316</v>
          </cell>
          <cell r="AY3092">
            <v>-102650.95652763752</v>
          </cell>
          <cell r="AZ3092">
            <v>-81147.182202011682</v>
          </cell>
          <cell r="BA3092">
            <v>-82905.081841408522</v>
          </cell>
          <cell r="BB3092">
            <v>-101776.64545875037</v>
          </cell>
          <cell r="BC3092">
            <v>-79435.94439720524</v>
          </cell>
          <cell r="BD3092">
            <v>-80716.732123239068</v>
          </cell>
          <cell r="BE3092">
            <v>-102512.91412076449</v>
          </cell>
          <cell r="BF3092">
            <v>-78501.453799067298</v>
          </cell>
          <cell r="BG3092">
            <v>-74466.68055240353</v>
          </cell>
        </row>
        <row r="3093">
          <cell r="AV3093">
            <v>-41980.64628542502</v>
          </cell>
          <cell r="AW3093">
            <v>-42750.814448743244</v>
          </cell>
          <cell r="AX3093">
            <v>-38739.168111696803</v>
          </cell>
          <cell r="AY3093">
            <v>-50066.200074620916</v>
          </cell>
          <cell r="AZ3093">
            <v>-40238.782361307356</v>
          </cell>
          <cell r="BA3093">
            <v>-41892.894491300089</v>
          </cell>
          <cell r="BB3093">
            <v>-54542.109123304152</v>
          </cell>
          <cell r="BC3093">
            <v>-42444.179125666567</v>
          </cell>
          <cell r="BD3093">
            <v>-43705.357534762523</v>
          </cell>
          <cell r="BE3093">
            <v>-51494.302992226105</v>
          </cell>
          <cell r="BF3093">
            <v>-39640.606385250576</v>
          </cell>
          <cell r="BG3093">
            <v>-37076.849061418819</v>
          </cell>
        </row>
        <row r="3094">
          <cell r="AV3094">
            <v>-1586.922</v>
          </cell>
          <cell r="AW3094">
            <v>-1605.8540000000003</v>
          </cell>
          <cell r="AX3094">
            <v>-1605.8540000000003</v>
          </cell>
          <cell r="AY3094">
            <v>-3269.6089999999999</v>
          </cell>
          <cell r="AZ3094">
            <v>-1073.4524000000001</v>
          </cell>
          <cell r="BA3094">
            <v>-1339.6532000000002</v>
          </cell>
          <cell r="BB3094">
            <v>-1938.605</v>
          </cell>
          <cell r="BC3094">
            <v>-1605.8540000000003</v>
          </cell>
          <cell r="BD3094">
            <v>-1620.9996000000001</v>
          </cell>
          <cell r="BE3094">
            <v>-1953.7505999999998</v>
          </cell>
          <cell r="BF3094">
            <v>-1620.9996000000001</v>
          </cell>
          <cell r="BG3094">
            <v>-1620.9996000000001</v>
          </cell>
        </row>
        <row r="3095">
          <cell r="AV3095">
            <v>-6183.9386133684429</v>
          </cell>
          <cell r="AW3095">
            <v>-5507.4775309391844</v>
          </cell>
          <cell r="AX3095">
            <v>-5321.3084957933597</v>
          </cell>
          <cell r="AY3095">
            <v>-6534.162434780731</v>
          </cell>
          <cell r="AZ3095">
            <v>-5134.6280565249272</v>
          </cell>
          <cell r="BA3095">
            <v>-5245.3896919357121</v>
          </cell>
          <cell r="BB3095">
            <v>-6870.2537359659682</v>
          </cell>
          <cell r="BC3095">
            <v>-5355.6764742812338</v>
          </cell>
          <cell r="BD3095">
            <v>-5384.787426816828</v>
          </cell>
          <cell r="BE3095">
            <v>-6933.0032251366947</v>
          </cell>
          <cell r="BF3095">
            <v>-5389.5943657536764</v>
          </cell>
          <cell r="BG3095">
            <v>-4948.6445607691103</v>
          </cell>
        </row>
        <row r="3096">
          <cell r="AV3096">
            <v>154039.66091309363</v>
          </cell>
          <cell r="AW3096">
            <v>162285.80681548687</v>
          </cell>
          <cell r="AX3096">
            <v>150099.24624742536</v>
          </cell>
          <cell r="AY3096">
            <v>188653.00876225831</v>
          </cell>
          <cell r="AZ3096">
            <v>148018.84345639421</v>
          </cell>
          <cell r="BA3096">
            <v>157265.31814798259</v>
          </cell>
          <cell r="BB3096">
            <v>204261.64675958638</v>
          </cell>
          <cell r="BC3096">
            <v>167241.44826884524</v>
          </cell>
          <cell r="BD3096">
            <v>171347.14831737586</v>
          </cell>
          <cell r="BE3096">
            <v>206482.37507224138</v>
          </cell>
          <cell r="BF3096">
            <v>171288.1627520693</v>
          </cell>
          <cell r="BG3096">
            <v>158181.44113429321</v>
          </cell>
        </row>
        <row r="3097">
          <cell r="AV3097">
            <v>-5105.34460163726</v>
          </cell>
          <cell r="AW3097">
            <v>-5482.2243018214585</v>
          </cell>
          <cell r="AX3097">
            <v>-4682.8418051003882</v>
          </cell>
          <cell r="AY3097">
            <v>-5474.1332662185114</v>
          </cell>
          <cell r="AZ3097">
            <v>-4345.6292279225527</v>
          </cell>
          <cell r="BA3097">
            <v>-4661.1588878814109</v>
          </cell>
          <cell r="BB3097">
            <v>-5948.789245063268</v>
          </cell>
          <cell r="BC3097">
            <v>-4369.3266724139476</v>
          </cell>
          <cell r="BD3097">
            <v>-4618.8993380828797</v>
          </cell>
          <cell r="BE3097">
            <v>-6212.9080231468415</v>
          </cell>
          <cell r="BF3097">
            <v>-4674.1277877094626</v>
          </cell>
          <cell r="BG3097">
            <v>-4345.2594838709501</v>
          </cell>
        </row>
        <row r="3098">
          <cell r="AV3098">
            <v>-7491.9752121411775</v>
          </cell>
          <cell r="AW3098">
            <v>-6795.9896712044429</v>
          </cell>
          <cell r="AX3098">
            <v>-6416.0440099821299</v>
          </cell>
          <cell r="AY3098">
            <v>-9010.6100552694934</v>
          </cell>
          <cell r="AZ3098">
            <v>-7082.0684203815299</v>
          </cell>
          <cell r="BA3098">
            <v>-7222.3969084219534</v>
          </cell>
          <cell r="BB3098">
            <v>-8408.5159692909401</v>
          </cell>
          <cell r="BC3098">
            <v>-6281.0893968597775</v>
          </cell>
          <cell r="BD3098">
            <v>-6412.6053975004679</v>
          </cell>
          <cell r="BE3098">
            <v>-8398.9850731300812</v>
          </cell>
          <cell r="BF3098">
            <v>-6533.3174333634615</v>
          </cell>
          <cell r="BG3098">
            <v>-6252.2847976980829</v>
          </cell>
        </row>
        <row r="3099">
          <cell r="AV3099">
            <v>-4776.911834028323</v>
          </cell>
          <cell r="AW3099">
            <v>-4292.7587396459203</v>
          </cell>
          <cell r="AX3099">
            <v>-4117.1692365943363</v>
          </cell>
          <cell r="AY3099">
            <v>-5260.1035841289795</v>
          </cell>
          <cell r="AZ3099">
            <v>-4080.2355747828633</v>
          </cell>
          <cell r="BA3099">
            <v>-4148.8845922512246</v>
          </cell>
          <cell r="BB3099">
            <v>-5453.8154866563382</v>
          </cell>
          <cell r="BC3099">
            <v>-4086.2656809996151</v>
          </cell>
          <cell r="BD3099">
            <v>-4165.0366432707315</v>
          </cell>
          <cell r="BE3099">
            <v>-5380.6879917585757</v>
          </cell>
          <cell r="BF3099">
            <v>-4194.6678631594159</v>
          </cell>
          <cell r="BG3099">
            <v>-4011.9830739768468</v>
          </cell>
        </row>
        <row r="3100">
          <cell r="AV3100">
            <v>-2715.0633781128508</v>
          </cell>
          <cell r="AW3100">
            <v>-2503.230931558518</v>
          </cell>
          <cell r="AX3100">
            <v>-2298.8747733877917</v>
          </cell>
          <cell r="AY3100">
            <v>-3750.5064711405125</v>
          </cell>
          <cell r="AZ3100">
            <v>-3001.8328455986657</v>
          </cell>
          <cell r="BA3100">
            <v>-3073.5123161707315</v>
          </cell>
          <cell r="BB3100">
            <v>-2954.7004826345983</v>
          </cell>
          <cell r="BC3100">
            <v>-2194.8237158601673</v>
          </cell>
          <cell r="BD3100">
            <v>-2247.5687542297355</v>
          </cell>
          <cell r="BE3100">
            <v>-3018.2970813715033</v>
          </cell>
          <cell r="BF3100">
            <v>-2338.6495702040434</v>
          </cell>
          <cell r="BG3100">
            <v>-2240.3017237212375</v>
          </cell>
        </row>
        <row r="3101">
          <cell r="AV3101">
            <v>141442.34109931521</v>
          </cell>
          <cell r="AW3101">
            <v>150007.59284246096</v>
          </cell>
          <cell r="AX3101">
            <v>139000.36043234283</v>
          </cell>
          <cell r="AY3101">
            <v>174168.26544077031</v>
          </cell>
          <cell r="AZ3101">
            <v>136591.14580809016</v>
          </cell>
          <cell r="BA3101">
            <v>145381.76235167924</v>
          </cell>
          <cell r="BB3101">
            <v>189904.34154523219</v>
          </cell>
          <cell r="BC3101">
            <v>156591.03219957155</v>
          </cell>
          <cell r="BD3101">
            <v>160315.64358179257</v>
          </cell>
          <cell r="BE3101">
            <v>191870.48197596445</v>
          </cell>
          <cell r="BF3101">
            <v>160080.71753099648</v>
          </cell>
          <cell r="BG3101">
            <v>147583.89685272423</v>
          </cell>
        </row>
        <row r="3102">
          <cell r="AV3102">
            <v>-9200.1718723383983</v>
          </cell>
          <cell r="AW3102">
            <v>-7379.1184978707197</v>
          </cell>
          <cell r="AX3102">
            <v>-10379.118497870717</v>
          </cell>
          <cell r="AY3102">
            <v>-10400.171872338398</v>
          </cell>
          <cell r="AZ3102">
            <v>-7379.1184978707188</v>
          </cell>
          <cell r="BA3102">
            <v>-7379.1184978707179</v>
          </cell>
          <cell r="BB3102">
            <v>-9200.171872338402</v>
          </cell>
          <cell r="BC3102">
            <v>-7379.1184978707151</v>
          </cell>
          <cell r="BD3102">
            <v>-7379.1184978707179</v>
          </cell>
          <cell r="BE3102">
            <v>-3418.1718723383997</v>
          </cell>
          <cell r="BF3102">
            <v>-7379.1184978707206</v>
          </cell>
          <cell r="BG3102">
            <v>-7379.1184978707215</v>
          </cell>
        </row>
        <row r="3103">
          <cell r="AV3103">
            <v>-173.67990404298922</v>
          </cell>
          <cell r="AW3103">
            <v>-35.969585097636148</v>
          </cell>
          <cell r="AX3103">
            <v>-140.31342465060575</v>
          </cell>
          <cell r="AY3103">
            <v>-92.393147922624522</v>
          </cell>
          <cell r="AZ3103">
            <v>79.620981853547832</v>
          </cell>
          <cell r="BA3103">
            <v>-54.486162103123647</v>
          </cell>
          <cell r="BB3103">
            <v>-78.399544189768733</v>
          </cell>
          <cell r="BC3103">
            <v>-17.695707051145387</v>
          </cell>
          <cell r="BD3103">
            <v>-113.20470045592347</v>
          </cell>
          <cell r="BE3103">
            <v>-182.01437940192787</v>
          </cell>
          <cell r="BF3103">
            <v>-164.7240709938801</v>
          </cell>
          <cell r="BG3103">
            <v>-218.77614922944193</v>
          </cell>
        </row>
        <row r="3104">
          <cell r="AV3104">
            <v>132068.48932293383</v>
          </cell>
          <cell r="AW3104">
            <v>142592.50475949259</v>
          </cell>
          <cell r="AX3104">
            <v>128480.9285098215</v>
          </cell>
          <cell r="AY3104">
            <v>163675.7004205093</v>
          </cell>
          <cell r="AZ3104">
            <v>129291.64829207299</v>
          </cell>
          <cell r="BA3104">
            <v>137948.15769170539</v>
          </cell>
          <cell r="BB3104">
            <v>180625.77012870403</v>
          </cell>
          <cell r="BC3104">
            <v>149194.21799464969</v>
          </cell>
          <cell r="BD3104">
            <v>152823.32038346594</v>
          </cell>
          <cell r="BE3104">
            <v>188270.29572422407</v>
          </cell>
          <cell r="BF3104">
            <v>152536.8749621319</v>
          </cell>
          <cell r="BG3104">
            <v>139986.00220562404</v>
          </cell>
        </row>
        <row r="3105">
          <cell r="AV3105">
            <v>-68834.309256788154</v>
          </cell>
          <cell r="AW3105">
            <v>-76693.797258121005</v>
          </cell>
          <cell r="AX3105">
            <v>-77729.372388434218</v>
          </cell>
          <cell r="AY3105">
            <v>-75173.620384182883</v>
          </cell>
          <cell r="AZ3105">
            <v>-82687.305591454337</v>
          </cell>
          <cell r="BA3105">
            <v>-82392.622512287664</v>
          </cell>
          <cell r="BB3105">
            <v>-102098.92321940002</v>
          </cell>
          <cell r="BC3105">
            <v>-87315.630058121009</v>
          </cell>
          <cell r="BD3105">
            <v>-73027.705058121035</v>
          </cell>
          <cell r="BE3105">
            <v>-92898.313040233348</v>
          </cell>
          <cell r="BF3105">
            <v>-66886.824941454353</v>
          </cell>
          <cell r="BG3105">
            <v>-94092.189441454393</v>
          </cell>
        </row>
        <row r="3106">
          <cell r="AV3106">
            <v>-32517.021995971478</v>
          </cell>
          <cell r="AW3106">
            <v>-42719.979446083344</v>
          </cell>
          <cell r="AX3106">
            <v>-48015.132076396534</v>
          </cell>
          <cell r="AY3106">
            <v>-37908.416759729866</v>
          </cell>
          <cell r="AZ3106">
            <v>-49837.532779416666</v>
          </cell>
          <cell r="BA3106">
            <v>-47510.13370025</v>
          </cell>
          <cell r="BB3106">
            <v>-64118.698458583334</v>
          </cell>
          <cell r="BC3106">
            <v>-53095.272246083325</v>
          </cell>
          <cell r="BD3106">
            <v>-45758.087246083342</v>
          </cell>
          <cell r="BE3106">
            <v>-57854.144779416667</v>
          </cell>
          <cell r="BF3106">
            <v>-41418.117129416671</v>
          </cell>
          <cell r="BG3106">
            <v>-58760.379129416666</v>
          </cell>
        </row>
        <row r="3107">
          <cell r="AV3107">
            <v>-16669.382136363638</v>
          </cell>
          <cell r="AW3107">
            <v>-18308.684636363636</v>
          </cell>
          <cell r="AX3107">
            <v>-16425.292136363634</v>
          </cell>
          <cell r="AY3107">
            <v>-19870.863499999999</v>
          </cell>
          <cell r="AZ3107">
            <v>-19028.324636363635</v>
          </cell>
          <cell r="BA3107">
            <v>-21814.440636363637</v>
          </cell>
          <cell r="BB3107">
            <v>-21024.88463636364</v>
          </cell>
          <cell r="BC3107">
            <v>-21617.722136363634</v>
          </cell>
          <cell r="BD3107">
            <v>-15469.169636363637</v>
          </cell>
          <cell r="BE3107">
            <v>-18743.078136363642</v>
          </cell>
          <cell r="BF3107">
            <v>-13336.859636363635</v>
          </cell>
          <cell r="BG3107">
            <v>-15765.022136363634</v>
          </cell>
        </row>
        <row r="3108">
          <cell r="AV3108">
            <v>-7359.7703805581414</v>
          </cell>
          <cell r="AW3108">
            <v>-5834.6253805581409</v>
          </cell>
          <cell r="AX3108">
            <v>-3458.4403805581392</v>
          </cell>
          <cell r="AY3108">
            <v>-5106.2053805581409</v>
          </cell>
          <cell r="AZ3108">
            <v>-3990.9403805581392</v>
          </cell>
          <cell r="BA3108">
            <v>-3237.5403805581386</v>
          </cell>
          <cell r="BB3108">
            <v>-4667.2053805581409</v>
          </cell>
          <cell r="BC3108">
            <v>-2772.1278805581387</v>
          </cell>
          <cell r="BD3108">
            <v>-1969.9403805581392</v>
          </cell>
          <cell r="BE3108">
            <v>-4012.95538055814</v>
          </cell>
          <cell r="BF3108">
            <v>-2301.3403805581388</v>
          </cell>
          <cell r="BG3108">
            <v>-9736.2803805581407</v>
          </cell>
        </row>
        <row r="3109">
          <cell r="AV3109">
            <v>-1160.9364897737328</v>
          </cell>
          <cell r="AW3109">
            <v>-928.74919181898599</v>
          </cell>
          <cell r="AX3109">
            <v>-928.74919181898588</v>
          </cell>
          <cell r="AY3109">
            <v>-1160.9364897737328</v>
          </cell>
          <cell r="AZ3109">
            <v>-928.74919181898633</v>
          </cell>
          <cell r="BA3109">
            <v>-928.74919181898645</v>
          </cell>
          <cell r="BB3109">
            <v>-1160.9364897737325</v>
          </cell>
          <cell r="BC3109">
            <v>-928.74919181898588</v>
          </cell>
          <cell r="BD3109">
            <v>-928.74919181898576</v>
          </cell>
          <cell r="BE3109">
            <v>-1160.936489773733</v>
          </cell>
          <cell r="BF3109">
            <v>-928.74919181898622</v>
          </cell>
          <cell r="BG3109">
            <v>-928.74919181898645</v>
          </cell>
        </row>
        <row r="3110">
          <cell r="AV3110">
            <v>-11127.198254121158</v>
          </cell>
          <cell r="AW3110">
            <v>-8901.758603296923</v>
          </cell>
          <cell r="AX3110">
            <v>-8901.7586032969248</v>
          </cell>
          <cell r="AY3110">
            <v>-11127.198254121155</v>
          </cell>
          <cell r="AZ3110">
            <v>-8901.758603296923</v>
          </cell>
          <cell r="BA3110">
            <v>-8901.7586032969248</v>
          </cell>
          <cell r="BB3110">
            <v>-11127.198254121155</v>
          </cell>
          <cell r="BC3110">
            <v>-8901.7586032969211</v>
          </cell>
          <cell r="BD3110">
            <v>-8901.7586032969266</v>
          </cell>
          <cell r="BE3110">
            <v>-11127.198254121151</v>
          </cell>
          <cell r="BF3110">
            <v>-8901.7586032969248</v>
          </cell>
          <cell r="BG3110">
            <v>-8901.7586032969284</v>
          </cell>
        </row>
        <row r="3111">
          <cell r="AV3111">
            <v>0</v>
          </cell>
          <cell r="AW3111">
            <v>0</v>
          </cell>
          <cell r="AX3111">
            <v>0</v>
          </cell>
          <cell r="AY3111">
            <v>0</v>
          </cell>
          <cell r="AZ3111">
            <v>0</v>
          </cell>
          <cell r="BA3111">
            <v>0</v>
          </cell>
          <cell r="BB3111">
            <v>0</v>
          </cell>
          <cell r="BC3111">
            <v>0</v>
          </cell>
          <cell r="BD3111">
            <v>0</v>
          </cell>
          <cell r="BE3111">
            <v>0</v>
          </cell>
          <cell r="BF3111">
            <v>0</v>
          </cell>
          <cell r="BG3111">
            <v>0</v>
          </cell>
        </row>
        <row r="3112">
          <cell r="AV3112">
            <v>63234.180066145695</v>
          </cell>
          <cell r="AW3112">
            <v>65898.70750137158</v>
          </cell>
          <cell r="AX3112">
            <v>50751.556121387308</v>
          </cell>
          <cell r="AY3112">
            <v>88502.08003632637</v>
          </cell>
          <cell r="AZ3112">
            <v>46604.342700618639</v>
          </cell>
          <cell r="BA3112">
            <v>55555.535179417697</v>
          </cell>
          <cell r="BB3112">
            <v>78526.846909304018</v>
          </cell>
          <cell r="BC3112">
            <v>61878.587936528667</v>
          </cell>
          <cell r="BD3112">
            <v>79795.615325344916</v>
          </cell>
          <cell r="BE3112">
            <v>95371.982683990791</v>
          </cell>
          <cell r="BF3112">
            <v>85650.050020677474</v>
          </cell>
          <cell r="BG3112">
            <v>45893.812764169692</v>
          </cell>
        </row>
        <row r="3113">
          <cell r="AV3113">
            <v>-20543.828125728633</v>
          </cell>
          <cell r="AW3113">
            <v>-16435.06250058291</v>
          </cell>
          <cell r="AX3113">
            <v>-16435.062500582906</v>
          </cell>
          <cell r="AY3113">
            <v>-20543.828125728633</v>
          </cell>
          <cell r="AZ3113">
            <v>-16435.062500582917</v>
          </cell>
          <cell r="BA3113">
            <v>-16435.06250058291</v>
          </cell>
          <cell r="BB3113">
            <v>-24994.99088630316</v>
          </cell>
          <cell r="BC3113">
            <v>-19995.992709042534</v>
          </cell>
          <cell r="BD3113">
            <v>-19995.992709042534</v>
          </cell>
          <cell r="BE3113">
            <v>-24994.990886303171</v>
          </cell>
          <cell r="BF3113">
            <v>-19995.99270904253</v>
          </cell>
          <cell r="BG3113">
            <v>-19995.992709042534</v>
          </cell>
        </row>
        <row r="3114">
          <cell r="AV3114">
            <v>-6943.1583295718883</v>
          </cell>
          <cell r="AW3114">
            <v>-5554.5266636575079</v>
          </cell>
          <cell r="AX3114">
            <v>-5554.5266636575097</v>
          </cell>
          <cell r="AY3114">
            <v>-6943.1583295718901</v>
          </cell>
          <cell r="AZ3114">
            <v>-5554.5266636575116</v>
          </cell>
          <cell r="BA3114">
            <v>-5554.5266636575088</v>
          </cell>
          <cell r="BB3114">
            <v>-8447.5093009791271</v>
          </cell>
          <cell r="BC3114">
            <v>-6758.0074407833026</v>
          </cell>
          <cell r="BD3114">
            <v>-6758.0074407833008</v>
          </cell>
          <cell r="BE3114">
            <v>-8447.5093009791308</v>
          </cell>
          <cell r="BF3114">
            <v>-6758.0074407833017</v>
          </cell>
          <cell r="BG3114">
            <v>-6758.0074407833035</v>
          </cell>
        </row>
        <row r="3115">
          <cell r="AV3115">
            <v>-5561.291620429779</v>
          </cell>
          <cell r="AW3115">
            <v>-4449.033296343825</v>
          </cell>
          <cell r="AX3115">
            <v>-4449.0332963438232</v>
          </cell>
          <cell r="AY3115">
            <v>-5561.2916204297817</v>
          </cell>
          <cell r="AZ3115">
            <v>-4449.0332963438259</v>
          </cell>
          <cell r="BA3115">
            <v>-4449.0332963438259</v>
          </cell>
          <cell r="BB3115">
            <v>-6766.2381381895657</v>
          </cell>
          <cell r="BC3115">
            <v>-5412.9905105516518</v>
          </cell>
          <cell r="BD3115">
            <v>-5412.9905105516536</v>
          </cell>
          <cell r="BE3115">
            <v>-6766.2381381895675</v>
          </cell>
          <cell r="BF3115">
            <v>-5412.9905105516527</v>
          </cell>
          <cell r="BG3115">
            <v>-5412.9905105516536</v>
          </cell>
        </row>
        <row r="3116">
          <cell r="AV3116">
            <v>-33048.278075730297</v>
          </cell>
          <cell r="AW3116">
            <v>-26438.62246058424</v>
          </cell>
          <cell r="AX3116">
            <v>-26438.622460584236</v>
          </cell>
          <cell r="AY3116">
            <v>-33048.278075730312</v>
          </cell>
          <cell r="AZ3116">
            <v>-26438.622460584251</v>
          </cell>
          <cell r="BA3116">
            <v>-26438.622460584236</v>
          </cell>
          <cell r="BB3116">
            <v>-40208.738325471859</v>
          </cell>
          <cell r="BC3116">
            <v>-32166.990660377487</v>
          </cell>
          <cell r="BD3116">
            <v>-32166.990660377494</v>
          </cell>
          <cell r="BE3116">
            <v>-40208.738325471873</v>
          </cell>
          <cell r="BF3116">
            <v>-32166.990660377476</v>
          </cell>
          <cell r="BG3116">
            <v>-32166.990660377502</v>
          </cell>
        </row>
        <row r="3117">
          <cell r="AV3117">
            <v>30185.901990415408</v>
          </cell>
          <cell r="AW3117">
            <v>39460.085040787329</v>
          </cell>
          <cell r="AX3117">
            <v>24312.933660803079</v>
          </cell>
          <cell r="AY3117">
            <v>55453.80196059608</v>
          </cell>
          <cell r="AZ3117">
            <v>20165.720240034396</v>
          </cell>
          <cell r="BA3117">
            <v>29116.912718833461</v>
          </cell>
          <cell r="BB3117">
            <v>38318.108583832189</v>
          </cell>
          <cell r="BC3117">
            <v>29711.59727615118</v>
          </cell>
          <cell r="BD3117">
            <v>47628.624664967407</v>
          </cell>
          <cell r="BE3117">
            <v>55163.244358518918</v>
          </cell>
          <cell r="BF3117">
            <v>53483.059360299994</v>
          </cell>
          <cell r="BG3117">
            <v>13726.822103792192</v>
          </cell>
        </row>
        <row r="3118">
          <cell r="AV3118">
            <v>-10200.868861219691</v>
          </cell>
          <cell r="AW3118">
            <v>-12616.154226972101</v>
          </cell>
          <cell r="AX3118">
            <v>-11293.939181050651</v>
          </cell>
          <cell r="AY3118">
            <v>-14426.101217066269</v>
          </cell>
          <cell r="AZ3118">
            <v>-11411.600595031819</v>
          </cell>
          <cell r="BA3118">
            <v>-12235.546995549203</v>
          </cell>
          <cell r="BB3118">
            <v>-15774.154846887755</v>
          </cell>
          <cell r="BC3118">
            <v>-13413.845682246292</v>
          </cell>
          <cell r="BD3118">
            <v>-13588.264720508747</v>
          </cell>
          <cell r="BE3118">
            <v>-16732.410003159894</v>
          </cell>
          <cell r="BF3118">
            <v>-13873.844554257888</v>
          </cell>
          <cell r="BG3118">
            <v>-12284.489509919356</v>
          </cell>
        </row>
        <row r="3119">
          <cell r="AV3119">
            <v>-3062.6009801858363</v>
          </cell>
          <cell r="AW3119">
            <v>-2743.4080439553641</v>
          </cell>
          <cell r="AX3119">
            <v>-2867.9258649636236</v>
          </cell>
          <cell r="AY3119">
            <v>-3564.9704402942339</v>
          </cell>
          <cell r="AZ3119">
            <v>-2764.2358339581901</v>
          </cell>
          <cell r="BA3119">
            <v>-2778.5291206698153</v>
          </cell>
          <cell r="BB3119">
            <v>-3521.119710554532</v>
          </cell>
          <cell r="BC3119">
            <v>-2934.6880936393686</v>
          </cell>
          <cell r="BD3119">
            <v>-2999.7976134303676</v>
          </cell>
          <cell r="BE3119">
            <v>-3810.9117034437018</v>
          </cell>
          <cell r="BF3119">
            <v>-3180.3468099015286</v>
          </cell>
          <cell r="BG3119">
            <v>-3046.0862405522475</v>
          </cell>
        </row>
        <row r="3120">
          <cell r="AV3120">
            <v>16922.432149009877</v>
          </cell>
          <cell r="AW3120">
            <v>24100.522769859872</v>
          </cell>
          <cell r="AX3120">
            <v>10151.068614788792</v>
          </cell>
          <cell r="AY3120">
            <v>37462.730303235578</v>
          </cell>
          <cell r="AZ3120">
            <v>5989.8838110443803</v>
          </cell>
          <cell r="BA3120">
            <v>14102.836602614439</v>
          </cell>
          <cell r="BB3120">
            <v>19022.834026389897</v>
          </cell>
          <cell r="BC3120">
            <v>13363.063500265513</v>
          </cell>
          <cell r="BD3120">
            <v>31040.562331028301</v>
          </cell>
          <cell r="BE3120">
            <v>34619.922651915309</v>
          </cell>
          <cell r="BF3120">
            <v>36428.86799614058</v>
          </cell>
          <cell r="BG3120">
            <v>-1603.7536466794129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imul2000 37"/>
      <sheetName val="účto"/>
      <sheetName val="PaM"/>
      <sheetName val="Služ-Režmat"/>
      <sheetName val="BO+ND"/>
      <sheetName val="POH"/>
      <sheetName val="Kontrola"/>
      <sheetName val="Voda"/>
      <sheetName val="energie"/>
      <sheetName val="compare"/>
      <sheetName val="rozp.základny"/>
    </sheetNames>
    <sheetDataSet>
      <sheetData sheetId="0" refreshError="1">
        <row r="6">
          <cell r="A6" t="str">
            <v>tab.1</v>
          </cell>
          <cell r="C6" t="str">
            <v>standardy skloviny a vany</v>
          </cell>
          <cell r="I6" t="str">
            <v>Budget 2001</v>
          </cell>
        </row>
        <row r="7">
          <cell r="C7" t="str">
            <v>ceny99+infl na tab 4</v>
          </cell>
        </row>
        <row r="8">
          <cell r="A8" t="str">
            <v>cena skl. kmene</v>
          </cell>
          <cell r="B8" t="str">
            <v>/kg</v>
          </cell>
          <cell r="C8">
            <v>4.0159900000000004</v>
          </cell>
          <cell r="F8" t="str">
            <v>Cena vody</v>
          </cell>
          <cell r="G8" t="str">
            <v>m3/den</v>
          </cell>
          <cell r="H8" t="str">
            <v>Cena m3</v>
          </cell>
          <cell r="I8" t="str">
            <v>Náklad</v>
          </cell>
        </row>
        <row r="9">
          <cell r="A9" t="str">
            <v>nákl. na skl. odpad</v>
          </cell>
          <cell r="B9" t="str">
            <v>/kg</v>
          </cell>
          <cell r="C9">
            <v>0</v>
          </cell>
          <cell r="F9" t="str">
            <v>vrt</v>
          </cell>
          <cell r="G9">
            <v>650</v>
          </cell>
          <cell r="H9">
            <v>2</v>
          </cell>
          <cell r="I9">
            <v>1300</v>
          </cell>
        </row>
        <row r="10">
          <cell r="A10" t="str">
            <v>% odpadu ve kmeni</v>
          </cell>
          <cell r="B10" t="str">
            <v>décimal</v>
          </cell>
          <cell r="C10">
            <v>0</v>
          </cell>
          <cell r="F10" t="str">
            <v>pitná</v>
          </cell>
          <cell r="G10">
            <v>200</v>
          </cell>
          <cell r="H10">
            <v>13.52</v>
          </cell>
          <cell r="I10">
            <v>2704</v>
          </cell>
        </row>
        <row r="11">
          <cell r="A11" t="str">
            <v>výtěžnost kmene</v>
          </cell>
          <cell r="B11" t="str">
            <v>décimal</v>
          </cell>
          <cell r="C11">
            <v>0.80769999999999997</v>
          </cell>
          <cell r="D11">
            <v>1.238</v>
          </cell>
          <cell r="E11" t="str">
            <v>stoechiometric</v>
          </cell>
          <cell r="F11" t="str">
            <v>průmyslová</v>
          </cell>
          <cell r="G11">
            <v>70</v>
          </cell>
          <cell r="H11">
            <v>1</v>
          </cell>
          <cell r="I11">
            <v>70</v>
          </cell>
        </row>
        <row r="12">
          <cell r="F12" t="str">
            <v>Spotřeba</v>
          </cell>
          <cell r="G12">
            <v>920</v>
          </cell>
        </row>
        <row r="13">
          <cell r="A13" t="str">
            <v>nákl. na kmen +odpad</v>
          </cell>
          <cell r="B13" t="str">
            <v>/kg</v>
          </cell>
          <cell r="C13">
            <v>4.0159900000000004</v>
          </cell>
          <cell r="F13" t="str">
            <v>stočné</v>
          </cell>
          <cell r="G13">
            <v>920</v>
          </cell>
          <cell r="H13">
            <v>10.66</v>
          </cell>
          <cell r="I13">
            <v>9807.2000000000007</v>
          </cell>
        </row>
        <row r="14">
          <cell r="A14" t="str">
            <v>výtěžnost kmen+odpad</v>
          </cell>
          <cell r="B14" t="str">
            <v>décimal</v>
          </cell>
          <cell r="C14">
            <v>0.80769999999999997</v>
          </cell>
          <cell r="F14" t="str">
            <v>Celkem</v>
          </cell>
          <cell r="G14">
            <v>920</v>
          </cell>
          <cell r="I14">
            <v>13881.2</v>
          </cell>
        </row>
        <row r="15">
          <cell r="I15">
            <v>15.088260869565218</v>
          </cell>
        </row>
        <row r="16">
          <cell r="A16" t="str">
            <v>cena elektříny</v>
          </cell>
          <cell r="B16" t="str">
            <v>Kč/kWh</v>
          </cell>
          <cell r="C16">
            <v>1.04</v>
          </cell>
        </row>
        <row r="17">
          <cell r="A17" t="str">
            <v>cena plynu</v>
          </cell>
          <cell r="B17" t="str">
            <v>Kč/kWh</v>
          </cell>
          <cell r="C17">
            <v>0.43323232323232319</v>
          </cell>
          <cell r="D17" t="str">
            <v>Kwh/kg=</v>
          </cell>
          <cell r="E17">
            <v>1</v>
          </cell>
          <cell r="F17" t="str">
            <v>Kč/kWh</v>
          </cell>
          <cell r="G17">
            <v>0.43323232323232319</v>
          </cell>
          <cell r="H17">
            <v>4.2889999999999997</v>
          </cell>
          <cell r="I17">
            <v>9.9</v>
          </cell>
          <cell r="J17" t="str">
            <v>kWh/m3</v>
          </cell>
        </row>
        <row r="18">
          <cell r="A18" t="str">
            <v>cena topného oleje</v>
          </cell>
          <cell r="B18" t="str">
            <v>/kg</v>
          </cell>
          <cell r="D18" t="str">
            <v>Kwh/kg=</v>
          </cell>
          <cell r="E18">
            <v>1</v>
          </cell>
          <cell r="F18" t="str">
            <v>Kč/kWh</v>
          </cell>
          <cell r="G18">
            <v>15.088260869565218</v>
          </cell>
        </row>
        <row r="19">
          <cell r="A19" t="str">
            <v xml:space="preserve"> cena vody</v>
          </cell>
          <cell r="B19" t="str">
            <v>kč/m3</v>
          </cell>
          <cell r="C19">
            <v>15.088260869565218</v>
          </cell>
          <cell r="D19" t="str">
            <v>viz list voda</v>
          </cell>
        </row>
        <row r="21">
          <cell r="A21" t="str">
            <v>tab.2</v>
          </cell>
          <cell r="C21" t="str">
            <v>standardy tažení</v>
          </cell>
          <cell r="H21" t="str">
            <v>simulace</v>
          </cell>
          <cell r="I21" t="str">
            <v>Budget 2001</v>
          </cell>
        </row>
        <row r="23">
          <cell r="A23" t="str">
            <v>výrobek</v>
          </cell>
          <cell r="C23" t="str">
            <v>účinnost tažení</v>
          </cell>
          <cell r="D23" t="str">
            <v>výtežnost tažení</v>
          </cell>
          <cell r="E23" t="str">
            <v>tažení</v>
          </cell>
          <cell r="F23" t="str">
            <v>platina</v>
          </cell>
          <cell r="G23" t="str">
            <v>manžety</v>
          </cell>
          <cell r="H23" t="str">
            <v>cena lubrikace</v>
          </cell>
          <cell r="I23" t="str">
            <v>lubrikace</v>
          </cell>
          <cell r="J23" t="str">
            <v>LOI</v>
          </cell>
        </row>
        <row r="24">
          <cell r="D24" t="str">
            <v>sklo+lubrik.</v>
          </cell>
          <cell r="E24" t="str">
            <v>tekuté sklo</v>
          </cell>
          <cell r="F24" t="str">
            <v>Kč/hod.pece</v>
          </cell>
          <cell r="G24" t="str">
            <v>Kč/kg kokon</v>
          </cell>
          <cell r="H24" t="str">
            <v>(sušiny)</v>
          </cell>
          <cell r="I24" t="str">
            <v>účinnost</v>
          </cell>
        </row>
        <row r="25">
          <cell r="C25" t="str">
            <v>hod/hod. pece</v>
          </cell>
          <cell r="E25" t="str">
            <v>kg/day</v>
          </cell>
          <cell r="F25" t="str">
            <v>DEM=18,9178 Kč</v>
          </cell>
          <cell r="H25" t="str">
            <v>/kg</v>
          </cell>
        </row>
        <row r="27">
          <cell r="A27" t="str">
            <v xml:space="preserve"> 1- 9 34 Z40  876</v>
          </cell>
          <cell r="C27">
            <v>0.11427420000000001</v>
          </cell>
          <cell r="D27">
            <v>0.90298999999999996</v>
          </cell>
          <cell r="E27">
            <v>691</v>
          </cell>
          <cell r="F27">
            <v>35.466335999999998</v>
          </cell>
          <cell r="G27">
            <v>0.40600000000000003</v>
          </cell>
          <cell r="H27">
            <v>107.41669</v>
          </cell>
          <cell r="I27">
            <v>0.23529</v>
          </cell>
          <cell r="J27">
            <v>8.9999999999999993E-3</v>
          </cell>
        </row>
        <row r="28">
          <cell r="A28" t="str">
            <v xml:space="preserve"> 2- 9 68 Z15  876s</v>
          </cell>
          <cell r="C28">
            <v>0.11427420000000001</v>
          </cell>
          <cell r="D28">
            <v>0.90298999999999996</v>
          </cell>
          <cell r="E28">
            <v>691</v>
          </cell>
          <cell r="F28">
            <v>35.466335999999998</v>
          </cell>
          <cell r="G28">
            <v>0.40600000000000003</v>
          </cell>
          <cell r="H28">
            <v>66.619759999999999</v>
          </cell>
          <cell r="I28">
            <v>0.22401399999999999</v>
          </cell>
          <cell r="J28">
            <v>0.01</v>
          </cell>
        </row>
        <row r="29">
          <cell r="A29" t="str">
            <v xml:space="preserve"> 3- 9 68 Z20  876</v>
          </cell>
          <cell r="C29">
            <v>0.11427420000000001</v>
          </cell>
          <cell r="D29">
            <v>0.90298999999999996</v>
          </cell>
          <cell r="E29">
            <v>691</v>
          </cell>
          <cell r="F29">
            <v>35.466335999999998</v>
          </cell>
          <cell r="G29">
            <v>0.40600000000000003</v>
          </cell>
          <cell r="H29">
            <v>107.41669</v>
          </cell>
          <cell r="I29">
            <v>0.23529</v>
          </cell>
          <cell r="J29">
            <v>8.9999999999999993E-3</v>
          </cell>
        </row>
        <row r="30">
          <cell r="A30" t="str">
            <v xml:space="preserve"> 4-  9 68 Z28 876</v>
          </cell>
          <cell r="C30">
            <v>0.11427420000000001</v>
          </cell>
          <cell r="D30">
            <v>0.90298999999999996</v>
          </cell>
          <cell r="E30">
            <v>691</v>
          </cell>
          <cell r="F30">
            <v>35.466335999999998</v>
          </cell>
          <cell r="G30">
            <v>0.40600000000000003</v>
          </cell>
          <cell r="H30">
            <v>107.41669</v>
          </cell>
          <cell r="I30">
            <v>0.23529</v>
          </cell>
          <cell r="J30">
            <v>8.9999999999999993E-3</v>
          </cell>
        </row>
        <row r="31">
          <cell r="A31" t="str">
            <v xml:space="preserve"> 5- 9 136 Z28 876</v>
          </cell>
          <cell r="C31">
            <v>0.11427420000000001</v>
          </cell>
          <cell r="D31">
            <v>0.90298999999999996</v>
          </cell>
          <cell r="E31">
            <v>691</v>
          </cell>
          <cell r="F31">
            <v>35.466335999999998</v>
          </cell>
          <cell r="G31">
            <v>0.40600000000000003</v>
          </cell>
          <cell r="H31">
            <v>107.41669</v>
          </cell>
          <cell r="I31">
            <v>0.23529</v>
          </cell>
          <cell r="J31">
            <v>8.9999999999999993E-3</v>
          </cell>
        </row>
        <row r="32">
          <cell r="A32" t="str">
            <v xml:space="preserve"> 6- 9 204 Z28  876</v>
          </cell>
          <cell r="C32">
            <v>0.11427420000000001</v>
          </cell>
          <cell r="D32">
            <v>0.87490999999999997</v>
          </cell>
          <cell r="E32">
            <v>1152</v>
          </cell>
          <cell r="F32">
            <v>146.98981000000001</v>
          </cell>
          <cell r="G32">
            <v>0.40600000000000003</v>
          </cell>
          <cell r="H32">
            <v>107.41669</v>
          </cell>
          <cell r="I32">
            <v>0.23529</v>
          </cell>
          <cell r="J32">
            <v>8.9999999999999993E-3</v>
          </cell>
        </row>
        <row r="33">
          <cell r="A33" t="str">
            <v xml:space="preserve"> 7- 11 102 Z28  876</v>
          </cell>
          <cell r="C33">
            <v>0.11427420000000001</v>
          </cell>
          <cell r="D33">
            <v>0.95450999999999997</v>
          </cell>
          <cell r="E33">
            <v>691</v>
          </cell>
          <cell r="F33">
            <v>35.466335999999998</v>
          </cell>
          <cell r="G33">
            <v>0.40600000000000003</v>
          </cell>
          <cell r="H33">
            <v>107.41669</v>
          </cell>
          <cell r="I33">
            <v>0.23529</v>
          </cell>
          <cell r="J33">
            <v>8.9999999999999993E-3</v>
          </cell>
        </row>
        <row r="34">
          <cell r="A34" t="str">
            <v xml:space="preserve"> 8- 11 204 Z28  876s</v>
          </cell>
          <cell r="C34">
            <v>0.11427420000000001</v>
          </cell>
          <cell r="D34">
            <v>0.87244500000000003</v>
          </cell>
          <cell r="E34">
            <v>1224</v>
          </cell>
          <cell r="F34">
            <v>36.888373999999999</v>
          </cell>
          <cell r="G34">
            <v>0.40600000000000003</v>
          </cell>
          <cell r="H34">
            <v>66.619759999999999</v>
          </cell>
          <cell r="I34">
            <v>0.22401399999999999</v>
          </cell>
          <cell r="J34">
            <v>0.01</v>
          </cell>
        </row>
        <row r="35">
          <cell r="A35" t="str">
            <v xml:space="preserve"> 9- 13 136 Z20  876s 800</v>
          </cell>
          <cell r="C35">
            <v>0.11427420000000001</v>
          </cell>
          <cell r="D35">
            <v>0.95450999999999997</v>
          </cell>
          <cell r="E35">
            <v>691</v>
          </cell>
          <cell r="F35">
            <v>35.466335999999998</v>
          </cell>
          <cell r="G35">
            <v>0.40600000000000003</v>
          </cell>
          <cell r="H35">
            <v>66.619759999999999</v>
          </cell>
          <cell r="I35">
            <v>0.22401399999999999</v>
          </cell>
          <cell r="J35">
            <v>0.01</v>
          </cell>
        </row>
        <row r="36">
          <cell r="A36" t="str">
            <v>10- 13 136 Z20  876s 1200</v>
          </cell>
          <cell r="C36">
            <v>0.11427420000000001</v>
          </cell>
          <cell r="D36">
            <v>0.947932</v>
          </cell>
          <cell r="E36">
            <v>1152</v>
          </cell>
          <cell r="F36">
            <v>146.98680999999999</v>
          </cell>
          <cell r="G36">
            <v>0.40600000000000003</v>
          </cell>
          <cell r="H36">
            <v>66.619759999999999</v>
          </cell>
          <cell r="I36">
            <v>0.22401399999999999</v>
          </cell>
          <cell r="J36">
            <v>0.01</v>
          </cell>
        </row>
        <row r="37">
          <cell r="A37" t="str">
            <v>11- 13 136 Z20 876 800</v>
          </cell>
          <cell r="C37">
            <v>0.11427420000000001</v>
          </cell>
          <cell r="D37">
            <v>0.95450999999999997</v>
          </cell>
          <cell r="E37">
            <v>691</v>
          </cell>
          <cell r="F37">
            <v>35.466335999999998</v>
          </cell>
          <cell r="G37">
            <v>0.40600000000000003</v>
          </cell>
          <cell r="H37">
            <v>107.41669</v>
          </cell>
          <cell r="I37">
            <v>0.23529</v>
          </cell>
          <cell r="J37">
            <v>8.9999999999999993E-3</v>
          </cell>
        </row>
        <row r="38">
          <cell r="A38" t="str">
            <v>12- 13 136 Z20 876 1200</v>
          </cell>
          <cell r="C38">
            <v>0.11427420000000001</v>
          </cell>
          <cell r="D38">
            <v>0.94793300000000003</v>
          </cell>
          <cell r="E38">
            <v>1152</v>
          </cell>
          <cell r="F38">
            <v>146.98680999999999</v>
          </cell>
          <cell r="G38">
            <v>0.40600000000000003</v>
          </cell>
          <cell r="H38">
            <v>107.41669</v>
          </cell>
          <cell r="I38">
            <v>0.23529</v>
          </cell>
          <cell r="J38">
            <v>8.9999999999999993E-3</v>
          </cell>
        </row>
        <row r="39">
          <cell r="A39" t="str">
            <v>13- 13 272 Z20  876s</v>
          </cell>
          <cell r="C39">
            <v>0.11427420000000001</v>
          </cell>
          <cell r="D39">
            <v>0.91163499999999997</v>
          </cell>
          <cell r="E39">
            <v>1224</v>
          </cell>
          <cell r="F39">
            <v>36.888373999999999</v>
          </cell>
          <cell r="G39">
            <v>0.40600000000000003</v>
          </cell>
          <cell r="H39">
            <v>66.619759999999999</v>
          </cell>
          <cell r="I39">
            <v>0.22401399999999999</v>
          </cell>
          <cell r="J39">
            <v>0.01</v>
          </cell>
        </row>
        <row r="40">
          <cell r="A40" t="str">
            <v>14- 13 272 Z20 876</v>
          </cell>
          <cell r="C40">
            <v>0.11427420000000001</v>
          </cell>
          <cell r="D40">
            <v>0.91163499999999997</v>
          </cell>
          <cell r="E40">
            <v>1224</v>
          </cell>
          <cell r="F40">
            <v>36.888373999999999</v>
          </cell>
          <cell r="G40">
            <v>0.40600000000000003</v>
          </cell>
          <cell r="H40">
            <v>107.41669</v>
          </cell>
          <cell r="I40">
            <v>0.23529</v>
          </cell>
          <cell r="J40">
            <v>8.9999999999999993E-3</v>
          </cell>
        </row>
        <row r="41">
          <cell r="A41" t="str">
            <v>15- ECT 9 T140 006</v>
          </cell>
          <cell r="C41">
            <v>0.11427420000000001</v>
          </cell>
          <cell r="D41">
            <v>0.90299050000000003</v>
          </cell>
          <cell r="E41">
            <v>691</v>
          </cell>
          <cell r="F41">
            <v>35.466335999999998</v>
          </cell>
          <cell r="G41">
            <v>0.42</v>
          </cell>
          <cell r="H41">
            <v>85.437380000000005</v>
          </cell>
          <cell r="I41">
            <v>0.26905800000000002</v>
          </cell>
          <cell r="J41">
            <v>2.0999999999999999E-3</v>
          </cell>
        </row>
        <row r="42">
          <cell r="A42" t="str">
            <v>16 - ECT 9 T210  006</v>
          </cell>
          <cell r="C42">
            <v>0.11427420000000001</v>
          </cell>
          <cell r="D42">
            <v>0.90299050000000003</v>
          </cell>
          <cell r="E42">
            <v>691</v>
          </cell>
          <cell r="F42">
            <v>35.466335999999998</v>
          </cell>
          <cell r="G42">
            <v>0.42</v>
          </cell>
          <cell r="H42">
            <v>85.437380000000005</v>
          </cell>
          <cell r="I42">
            <v>0.26905800000000002</v>
          </cell>
          <cell r="J42">
            <v>2.0999999999999999E-3</v>
          </cell>
        </row>
        <row r="43">
          <cell r="A43" t="str">
            <v>17 - ECT 9 T420  006</v>
          </cell>
          <cell r="C43">
            <v>0.11427420000000001</v>
          </cell>
          <cell r="D43">
            <v>0.90299050000000003</v>
          </cell>
          <cell r="E43">
            <v>691</v>
          </cell>
          <cell r="F43">
            <v>35.466335999999998</v>
          </cell>
          <cell r="G43">
            <v>0.42</v>
          </cell>
          <cell r="H43">
            <v>85.437380000000005</v>
          </cell>
          <cell r="I43">
            <v>0.26905800000000002</v>
          </cell>
          <cell r="J43">
            <v>2.0999999999999999E-3</v>
          </cell>
        </row>
        <row r="44">
          <cell r="A44" t="str">
            <v>18 - ECT 9 T485  006</v>
          </cell>
          <cell r="C44">
            <v>0.11427420000000001</v>
          </cell>
          <cell r="D44">
            <v>0.90299050000000003</v>
          </cell>
          <cell r="E44">
            <v>691</v>
          </cell>
          <cell r="F44">
            <v>35.466335999999998</v>
          </cell>
          <cell r="G44">
            <v>0.42</v>
          </cell>
          <cell r="H44">
            <v>85.437380000000005</v>
          </cell>
          <cell r="I44">
            <v>0.26905800000000002</v>
          </cell>
          <cell r="J44">
            <v>2.0999999999999999E-3</v>
          </cell>
        </row>
        <row r="45">
          <cell r="A45" t="str">
            <v>19 - ECT 9 T570  006</v>
          </cell>
          <cell r="C45">
            <v>0.11427420000000001</v>
          </cell>
          <cell r="D45">
            <v>0.90299050000000003</v>
          </cell>
          <cell r="E45">
            <v>691</v>
          </cell>
          <cell r="F45">
            <v>35.466335999999998</v>
          </cell>
          <cell r="G45">
            <v>0.42</v>
          </cell>
          <cell r="H45">
            <v>85.437380000000005</v>
          </cell>
          <cell r="I45">
            <v>0.26905800000000002</v>
          </cell>
          <cell r="J45">
            <v>2.0999999999999999E-3</v>
          </cell>
        </row>
        <row r="46">
          <cell r="A46" t="str">
            <v>20 - ECT 9 T630  006</v>
          </cell>
          <cell r="C46">
            <v>0.11427420000000001</v>
          </cell>
          <cell r="D46">
            <v>0.90299050000000003</v>
          </cell>
          <cell r="E46">
            <v>691</v>
          </cell>
          <cell r="F46">
            <v>35.466335999999998</v>
          </cell>
          <cell r="G46">
            <v>0.42</v>
          </cell>
          <cell r="H46">
            <v>85.437380000000005</v>
          </cell>
          <cell r="I46">
            <v>0.26905800000000002</v>
          </cell>
          <cell r="J46">
            <v>2.0999999999999999E-3</v>
          </cell>
        </row>
        <row r="47">
          <cell r="A47" t="str">
            <v>21 - ECT 9 T990  006</v>
          </cell>
          <cell r="C47">
            <v>0.11427420000000001</v>
          </cell>
          <cell r="D47">
            <v>0.90299050000000003</v>
          </cell>
          <cell r="E47">
            <v>691</v>
          </cell>
          <cell r="F47">
            <v>35.466335999999998</v>
          </cell>
          <cell r="G47">
            <v>0.42</v>
          </cell>
          <cell r="H47">
            <v>85.437380000000005</v>
          </cell>
          <cell r="I47">
            <v>0.26905800000000002</v>
          </cell>
          <cell r="J47">
            <v>2.0999999999999999E-3</v>
          </cell>
        </row>
        <row r="48">
          <cell r="A48" t="str">
            <v>22 - ECT 9 T1250  006</v>
          </cell>
          <cell r="C48">
            <v>0.11427420000000001</v>
          </cell>
          <cell r="D48">
            <v>0.90299050000000003</v>
          </cell>
          <cell r="E48">
            <v>691</v>
          </cell>
          <cell r="F48">
            <v>35.466335999999998</v>
          </cell>
          <cell r="G48">
            <v>0.42</v>
          </cell>
          <cell r="H48">
            <v>85.437380000000005</v>
          </cell>
          <cell r="I48">
            <v>0.26905800000000002</v>
          </cell>
          <cell r="J48">
            <v>2.0999999999999999E-3</v>
          </cell>
        </row>
        <row r="49">
          <cell r="A49" t="str">
            <v>23 - ECT 9 T1285  006</v>
          </cell>
          <cell r="C49">
            <v>0.11427420000000001</v>
          </cell>
          <cell r="D49">
            <v>0.90299050000000003</v>
          </cell>
          <cell r="E49">
            <v>691</v>
          </cell>
          <cell r="F49">
            <v>35.466335999999998</v>
          </cell>
          <cell r="G49">
            <v>0.42</v>
          </cell>
          <cell r="H49">
            <v>85.437380000000005</v>
          </cell>
          <cell r="I49">
            <v>0.26905800000000002</v>
          </cell>
          <cell r="J49">
            <v>2.0999999999999999E-3</v>
          </cell>
        </row>
        <row r="50">
          <cell r="A50" t="str">
            <v>24 - ECT 9 T1440  006</v>
          </cell>
          <cell r="C50">
            <v>0.11427420000000001</v>
          </cell>
          <cell r="D50">
            <v>0.90299050000000003</v>
          </cell>
          <cell r="E50">
            <v>691</v>
          </cell>
          <cell r="F50">
            <v>35.466335999999998</v>
          </cell>
          <cell r="G50">
            <v>0.42</v>
          </cell>
          <cell r="H50">
            <v>85.437380000000005</v>
          </cell>
          <cell r="I50">
            <v>0.26905800000000002</v>
          </cell>
          <cell r="J50">
            <v>2.0999999999999999E-3</v>
          </cell>
        </row>
        <row r="51">
          <cell r="A51" t="str">
            <v>25 - ECT 11 T1580  006</v>
          </cell>
          <cell r="C51">
            <v>0.11427420000000001</v>
          </cell>
          <cell r="D51">
            <v>0.95450999999999997</v>
          </cell>
          <cell r="E51">
            <v>691</v>
          </cell>
          <cell r="F51">
            <v>35.466335999999998</v>
          </cell>
          <cell r="G51">
            <v>0.42</v>
          </cell>
          <cell r="H51">
            <v>85.437380000000005</v>
          </cell>
          <cell r="I51">
            <v>0.26905800000000002</v>
          </cell>
          <cell r="J51">
            <v>2.0999999999999999E-3</v>
          </cell>
        </row>
        <row r="52">
          <cell r="A52" t="str">
            <v>26 - RV 12  224</v>
          </cell>
          <cell r="C52">
            <v>0.11427420000000001</v>
          </cell>
          <cell r="D52">
            <v>0.87244500000000003</v>
          </cell>
          <cell r="E52">
            <v>1224</v>
          </cell>
          <cell r="F52">
            <v>36.888373999999999</v>
          </cell>
          <cell r="G52">
            <v>0.42</v>
          </cell>
          <cell r="H52">
            <v>108.91256</v>
          </cell>
          <cell r="I52">
            <v>0.25929000000000002</v>
          </cell>
          <cell r="J52">
            <v>8.9999999999999993E-3</v>
          </cell>
        </row>
        <row r="76">
          <cell r="A76" t="str">
            <v>tab.3</v>
          </cell>
          <cell r="C76" t="str">
            <v>standardy zpracování</v>
          </cell>
          <cell r="L76" t="str">
            <v>simulace</v>
          </cell>
          <cell r="M76" t="str">
            <v>Budget 2001</v>
          </cell>
        </row>
        <row r="77">
          <cell r="F77" t="str">
            <v>Skárna 70% návratnost cívek (44,70*0,3)</v>
          </cell>
        </row>
        <row r="78">
          <cell r="A78" t="str">
            <v>výrobek</v>
          </cell>
          <cell r="C78" t="str">
            <v>zpracování 1. krok</v>
          </cell>
          <cell r="F78" t="str">
            <v>zpracování 2. krok</v>
          </cell>
          <cell r="I78" t="str">
            <v>cívky a balení</v>
          </cell>
          <cell r="L78" t="str">
            <v>výkonnost</v>
          </cell>
          <cell r="M78" t="str">
            <v>kokony</v>
          </cell>
          <cell r="N78" t="str">
            <v>open</v>
          </cell>
          <cell r="O78" t="str">
            <v>pojivo</v>
          </cell>
          <cell r="P78" t="str">
            <v>výroba</v>
          </cell>
        </row>
        <row r="79">
          <cell r="C79" t="str">
            <v>účinnost</v>
          </cell>
          <cell r="D79" t="str">
            <v>stroj. hod.</v>
          </cell>
          <cell r="E79" t="str">
            <v>hodiny práce</v>
          </cell>
          <cell r="F79" t="str">
            <v>účinnost</v>
          </cell>
          <cell r="G79" t="str">
            <v>stroj. hod.</v>
          </cell>
          <cell r="H79" t="str">
            <v>hodiny práce</v>
          </cell>
          <cell r="I79" t="str">
            <v>cívky</v>
          </cell>
          <cell r="J79" t="str">
            <v>cívky</v>
          </cell>
          <cell r="K79" t="str">
            <v>+</v>
          </cell>
          <cell r="L79" t="str">
            <v>horký vzduch</v>
          </cell>
          <cell r="M79" t="str">
            <v>sušení</v>
          </cell>
          <cell r="N79">
            <v>0</v>
          </cell>
          <cell r="O79" t="str">
            <v>subdodávky</v>
          </cell>
        </row>
        <row r="80">
          <cell r="D80" t="str">
            <v>/t</v>
          </cell>
          <cell r="E80" t="str">
            <v>/stroj. hod</v>
          </cell>
          <cell r="G80" t="str">
            <v>/t</v>
          </cell>
          <cell r="H80" t="str">
            <v>/stroj. hod</v>
          </cell>
          <cell r="I80" t="str">
            <v>prům. váha</v>
          </cell>
          <cell r="J80" t="str">
            <v>cena/ks</v>
          </cell>
          <cell r="K80" t="str">
            <v>Kč/kg</v>
          </cell>
          <cell r="L80" t="str">
            <v>h/tonne</v>
          </cell>
          <cell r="M80" t="str">
            <v>kwh/to</v>
          </cell>
          <cell r="N80" t="str">
            <v>Kč/kg</v>
          </cell>
          <cell r="O80" t="str">
            <v>Kč/kg</v>
          </cell>
          <cell r="P80" t="str">
            <v>t</v>
          </cell>
        </row>
        <row r="81">
          <cell r="A81" t="str">
            <v xml:space="preserve"> 1- 9 34 Z40  876</v>
          </cell>
          <cell r="C81">
            <v>0.92593000000000003</v>
          </cell>
          <cell r="D81">
            <v>42.863300000000002</v>
          </cell>
          <cell r="E81">
            <v>0.43349149999999997</v>
          </cell>
          <cell r="F81">
            <v>1</v>
          </cell>
          <cell r="G81">
            <v>0</v>
          </cell>
          <cell r="H81">
            <v>0</v>
          </cell>
          <cell r="I81">
            <v>7.34</v>
          </cell>
          <cell r="J81">
            <v>13.41</v>
          </cell>
          <cell r="K81">
            <v>2</v>
          </cell>
          <cell r="M81">
            <v>0</v>
          </cell>
          <cell r="N81">
            <v>0</v>
          </cell>
          <cell r="P81">
            <v>81</v>
          </cell>
        </row>
        <row r="82">
          <cell r="A82" t="str">
            <v xml:space="preserve"> 2- 9 68 Z15  876s</v>
          </cell>
          <cell r="C82">
            <v>0.94786700000000002</v>
          </cell>
          <cell r="D82">
            <v>13.07189</v>
          </cell>
          <cell r="E82">
            <v>0.43349149999999997</v>
          </cell>
          <cell r="F82">
            <v>1</v>
          </cell>
          <cell r="G82">
            <v>0</v>
          </cell>
          <cell r="H82">
            <v>0</v>
          </cell>
          <cell r="I82">
            <v>7.34</v>
          </cell>
          <cell r="J82">
            <v>13.41</v>
          </cell>
          <cell r="K82">
            <v>2.23</v>
          </cell>
          <cell r="M82">
            <v>0</v>
          </cell>
          <cell r="N82">
            <v>0</v>
          </cell>
          <cell r="P82">
            <v>1757</v>
          </cell>
        </row>
        <row r="83">
          <cell r="A83" t="str">
            <v xml:space="preserve"> 3- 9 68 Z20  876</v>
          </cell>
          <cell r="C83">
            <v>0.94338999999999995</v>
          </cell>
          <cell r="D83">
            <v>17.992080000000001</v>
          </cell>
          <cell r="E83">
            <v>0.43349149999999997</v>
          </cell>
          <cell r="F83">
            <v>1</v>
          </cell>
          <cell r="H83">
            <v>0</v>
          </cell>
          <cell r="I83">
            <v>7.34</v>
          </cell>
          <cell r="J83">
            <v>13.41</v>
          </cell>
          <cell r="K83">
            <v>2</v>
          </cell>
          <cell r="M83">
            <v>0</v>
          </cell>
          <cell r="P83">
            <v>1461</v>
          </cell>
        </row>
        <row r="84">
          <cell r="A84" t="str">
            <v xml:space="preserve"> 4-  9 68 Z28 876</v>
          </cell>
          <cell r="C84">
            <v>0.94338999999999995</v>
          </cell>
          <cell r="D84">
            <v>23.030860000000001</v>
          </cell>
          <cell r="E84">
            <v>0.43349149999999997</v>
          </cell>
          <cell r="F84">
            <v>1</v>
          </cell>
          <cell r="I84">
            <v>7.34</v>
          </cell>
          <cell r="J84">
            <v>13.41</v>
          </cell>
          <cell r="K84">
            <v>2</v>
          </cell>
          <cell r="P84">
            <v>505</v>
          </cell>
        </row>
        <row r="85">
          <cell r="A85" t="str">
            <v xml:space="preserve"> 5- 9 136 Z28 876</v>
          </cell>
          <cell r="C85">
            <v>0.94338999999999995</v>
          </cell>
          <cell r="D85">
            <v>13.07189</v>
          </cell>
          <cell r="E85">
            <v>0.43349149999999997</v>
          </cell>
          <cell r="F85">
            <v>1</v>
          </cell>
          <cell r="I85">
            <v>7.34</v>
          </cell>
          <cell r="J85">
            <v>13.41</v>
          </cell>
          <cell r="K85">
            <v>2</v>
          </cell>
          <cell r="P85">
            <v>223</v>
          </cell>
        </row>
        <row r="86">
          <cell r="A86" t="str">
            <v xml:space="preserve"> 6- 9 204 Z28  876</v>
          </cell>
          <cell r="C86">
            <v>0.94338999999999995</v>
          </cell>
          <cell r="D86">
            <v>9.0464900000000004</v>
          </cell>
          <cell r="E86">
            <v>0.43349149999999997</v>
          </cell>
          <cell r="F86">
            <v>1</v>
          </cell>
          <cell r="I86">
            <v>7.34</v>
          </cell>
          <cell r="J86">
            <v>13.41</v>
          </cell>
          <cell r="K86">
            <v>2</v>
          </cell>
          <cell r="L86">
            <v>0</v>
          </cell>
          <cell r="P86">
            <v>115</v>
          </cell>
        </row>
        <row r="87">
          <cell r="A87" t="str">
            <v xml:space="preserve"> 7- 11 102 Z28  876</v>
          </cell>
          <cell r="C87">
            <v>0.94338999999999995</v>
          </cell>
          <cell r="D87">
            <v>16.12903</v>
          </cell>
          <cell r="E87">
            <v>0.43349149999999997</v>
          </cell>
          <cell r="F87">
            <v>1</v>
          </cell>
          <cell r="I87">
            <v>7.34</v>
          </cell>
          <cell r="J87">
            <v>13.41</v>
          </cell>
          <cell r="K87">
            <v>2</v>
          </cell>
          <cell r="P87">
            <v>9</v>
          </cell>
        </row>
        <row r="88">
          <cell r="A88" t="str">
            <v xml:space="preserve"> 8- 11 204 Z28  876s</v>
          </cell>
          <cell r="C88">
            <v>0.94338999999999995</v>
          </cell>
          <cell r="D88">
            <v>10.86012</v>
          </cell>
          <cell r="E88">
            <v>0.43349149999999997</v>
          </cell>
          <cell r="F88">
            <v>1</v>
          </cell>
          <cell r="I88">
            <v>7.34</v>
          </cell>
          <cell r="J88">
            <v>13.41</v>
          </cell>
          <cell r="K88">
            <v>2.23</v>
          </cell>
          <cell r="P88">
            <v>2457</v>
          </cell>
        </row>
        <row r="89">
          <cell r="A89" t="str">
            <v xml:space="preserve"> 9- 13 136 Z20  876s 800</v>
          </cell>
          <cell r="C89">
            <v>0.94786999999999999</v>
          </cell>
          <cell r="D89">
            <v>12.807370000000001</v>
          </cell>
          <cell r="E89">
            <v>0.43349149999999997</v>
          </cell>
          <cell r="F89">
            <v>1</v>
          </cell>
          <cell r="I89">
            <v>7.34</v>
          </cell>
          <cell r="J89">
            <v>13.41</v>
          </cell>
          <cell r="K89">
            <v>2.23</v>
          </cell>
          <cell r="P89">
            <v>1021</v>
          </cell>
        </row>
        <row r="90">
          <cell r="A90" t="str">
            <v>10- 13 136 Z20  876s 1200</v>
          </cell>
          <cell r="C90">
            <v>0.94786999999999999</v>
          </cell>
          <cell r="D90">
            <v>12.807370000000001</v>
          </cell>
          <cell r="E90">
            <v>0.43349149999999997</v>
          </cell>
          <cell r="F90">
            <v>1</v>
          </cell>
          <cell r="I90">
            <v>7.34</v>
          </cell>
          <cell r="J90">
            <v>13.41</v>
          </cell>
          <cell r="K90">
            <v>2.23</v>
          </cell>
          <cell r="O90">
            <v>0</v>
          </cell>
          <cell r="P90">
            <v>2577</v>
          </cell>
        </row>
        <row r="91">
          <cell r="A91" t="str">
            <v>11- 13 136 Z20 876 800</v>
          </cell>
          <cell r="C91">
            <v>0.95238</v>
          </cell>
          <cell r="D91">
            <v>11.41813</v>
          </cell>
          <cell r="E91">
            <v>0.43349149999999997</v>
          </cell>
          <cell r="F91">
            <v>1</v>
          </cell>
          <cell r="I91">
            <v>7.34</v>
          </cell>
          <cell r="J91">
            <v>13.41</v>
          </cell>
          <cell r="K91">
            <v>2</v>
          </cell>
          <cell r="P91">
            <v>3169</v>
          </cell>
        </row>
        <row r="92">
          <cell r="A92" t="str">
            <v>12- 13 136 Z20 876 1200</v>
          </cell>
          <cell r="C92">
            <v>0.95238</v>
          </cell>
          <cell r="D92">
            <v>11.41813</v>
          </cell>
          <cell r="E92">
            <v>0.43349149999999997</v>
          </cell>
          <cell r="F92">
            <v>1</v>
          </cell>
          <cell r="I92">
            <v>7.34</v>
          </cell>
          <cell r="J92">
            <v>13.41</v>
          </cell>
          <cell r="K92">
            <v>2</v>
          </cell>
          <cell r="O92">
            <v>0</v>
          </cell>
          <cell r="P92">
            <v>532</v>
          </cell>
        </row>
        <row r="93">
          <cell r="A93" t="str">
            <v>13- 13 272 Z20  876s</v>
          </cell>
          <cell r="C93">
            <v>0.94338999999999995</v>
          </cell>
          <cell r="D93">
            <v>7.9365100000000002</v>
          </cell>
          <cell r="E93">
            <v>0.43349149999999997</v>
          </cell>
          <cell r="F93">
            <v>1</v>
          </cell>
          <cell r="H93">
            <v>0</v>
          </cell>
          <cell r="I93">
            <v>7.34</v>
          </cell>
          <cell r="J93">
            <v>13.41</v>
          </cell>
          <cell r="K93">
            <v>2.23</v>
          </cell>
          <cell r="N93">
            <v>0</v>
          </cell>
          <cell r="O93">
            <v>0</v>
          </cell>
          <cell r="P93">
            <v>1483</v>
          </cell>
        </row>
        <row r="94">
          <cell r="A94" t="str">
            <v>14- 13 272 Z20 876</v>
          </cell>
          <cell r="C94">
            <v>0.94338999999999995</v>
          </cell>
          <cell r="D94">
            <v>7.9365100000000002</v>
          </cell>
          <cell r="E94">
            <v>0.43349149999999997</v>
          </cell>
          <cell r="F94">
            <v>1</v>
          </cell>
          <cell r="G94">
            <v>0</v>
          </cell>
          <cell r="H94">
            <v>0</v>
          </cell>
          <cell r="I94">
            <v>7.34</v>
          </cell>
          <cell r="J94">
            <v>13.41</v>
          </cell>
          <cell r="K94">
            <v>2</v>
          </cell>
          <cell r="M94">
            <v>0</v>
          </cell>
          <cell r="P94">
            <v>303</v>
          </cell>
        </row>
        <row r="95">
          <cell r="A95" t="str">
            <v>15- ECT 9 T140 006</v>
          </cell>
          <cell r="C95">
            <v>0.86956</v>
          </cell>
          <cell r="D95">
            <v>416.66660000000002</v>
          </cell>
          <cell r="E95">
            <v>3.6595000000000003E-2</v>
          </cell>
          <cell r="F95">
            <v>1</v>
          </cell>
          <cell r="G95">
            <v>0</v>
          </cell>
          <cell r="H95">
            <v>0</v>
          </cell>
          <cell r="I95">
            <v>5.2</v>
          </cell>
          <cell r="J95">
            <v>7.27</v>
          </cell>
          <cell r="K95">
            <v>1.78</v>
          </cell>
          <cell r="L95">
            <v>0.23699999999999999</v>
          </cell>
          <cell r="P95">
            <v>444</v>
          </cell>
        </row>
        <row r="96">
          <cell r="A96" t="str">
            <v>16 - ECT 9 T210  006</v>
          </cell>
          <cell r="C96">
            <v>0.88495999999999997</v>
          </cell>
          <cell r="D96">
            <v>357.14280000000002</v>
          </cell>
          <cell r="E96">
            <v>3.6595000000000003E-2</v>
          </cell>
          <cell r="F96">
            <v>1</v>
          </cell>
          <cell r="G96">
            <v>0</v>
          </cell>
          <cell r="H96">
            <v>0</v>
          </cell>
          <cell r="I96">
            <v>4.2</v>
          </cell>
          <cell r="J96">
            <v>7.27</v>
          </cell>
          <cell r="K96">
            <v>1.78</v>
          </cell>
          <cell r="L96">
            <v>0.23699999999999999</v>
          </cell>
          <cell r="M96">
            <v>0</v>
          </cell>
          <cell r="P96">
            <v>38</v>
          </cell>
        </row>
        <row r="97">
          <cell r="A97" t="str">
            <v>17 - ECT 9 T420  006</v>
          </cell>
          <cell r="C97">
            <v>0.88495999999999997</v>
          </cell>
          <cell r="D97">
            <v>153.84620000000001</v>
          </cell>
          <cell r="E97">
            <v>3.6595000000000003E-2</v>
          </cell>
          <cell r="F97">
            <v>1</v>
          </cell>
          <cell r="G97">
            <v>0</v>
          </cell>
          <cell r="H97">
            <v>0</v>
          </cell>
          <cell r="I97">
            <v>5.4</v>
          </cell>
          <cell r="J97">
            <v>7.27</v>
          </cell>
          <cell r="K97">
            <v>1.78</v>
          </cell>
          <cell r="L97">
            <v>0.23699999999999999</v>
          </cell>
          <cell r="P97">
            <v>88</v>
          </cell>
        </row>
        <row r="98">
          <cell r="A98" t="str">
            <v>18 - ECT 9 T485  006</v>
          </cell>
          <cell r="C98">
            <v>0.86956</v>
          </cell>
          <cell r="D98">
            <v>172.41380000000001</v>
          </cell>
          <cell r="E98">
            <v>3.6595000000000003E-2</v>
          </cell>
          <cell r="F98">
            <v>1</v>
          </cell>
          <cell r="I98">
            <v>5.4</v>
          </cell>
          <cell r="J98">
            <v>7.27</v>
          </cell>
          <cell r="K98">
            <v>1.78</v>
          </cell>
          <cell r="L98">
            <v>0.23699999999999999</v>
          </cell>
          <cell r="P98">
            <v>58</v>
          </cell>
        </row>
        <row r="99">
          <cell r="A99" t="str">
            <v>19 - ECT 9 T570  006</v>
          </cell>
          <cell r="C99">
            <v>0.86956</v>
          </cell>
          <cell r="D99">
            <v>153.84620000000001</v>
          </cell>
          <cell r="E99">
            <v>3.6595000000000003E-2</v>
          </cell>
          <cell r="F99">
            <v>1</v>
          </cell>
          <cell r="H99">
            <v>0</v>
          </cell>
          <cell r="I99">
            <v>8</v>
          </cell>
          <cell r="J99">
            <v>7.27</v>
          </cell>
          <cell r="K99">
            <v>1.78</v>
          </cell>
          <cell r="L99">
            <v>0.23699999999999999</v>
          </cell>
          <cell r="O99">
            <v>0</v>
          </cell>
          <cell r="P99">
            <v>83</v>
          </cell>
        </row>
        <row r="100">
          <cell r="A100" t="str">
            <v>20 - ECT 9 T630  006</v>
          </cell>
          <cell r="C100">
            <v>0.88495999999999997</v>
          </cell>
          <cell r="D100">
            <v>131.5789</v>
          </cell>
          <cell r="E100">
            <v>3.6595000000000003E-2</v>
          </cell>
          <cell r="F100">
            <v>1</v>
          </cell>
          <cell r="I100">
            <v>5</v>
          </cell>
          <cell r="J100">
            <v>7.27</v>
          </cell>
          <cell r="K100">
            <v>1.78</v>
          </cell>
          <cell r="L100">
            <v>0.23699999999999999</v>
          </cell>
          <cell r="P100">
            <v>13</v>
          </cell>
        </row>
        <row r="101">
          <cell r="A101" t="str">
            <v>21 - ECT 9 T990  006</v>
          </cell>
          <cell r="C101">
            <v>0.88495999999999997</v>
          </cell>
          <cell r="D101">
            <v>116.2791</v>
          </cell>
          <cell r="E101">
            <v>3.6595000000000003E-2</v>
          </cell>
          <cell r="F101">
            <v>1</v>
          </cell>
          <cell r="G101">
            <v>0</v>
          </cell>
          <cell r="H101">
            <v>0</v>
          </cell>
          <cell r="I101">
            <v>4.5</v>
          </cell>
          <cell r="J101">
            <v>7.27</v>
          </cell>
          <cell r="K101">
            <v>1.78</v>
          </cell>
          <cell r="L101">
            <v>0.23699999999999999</v>
          </cell>
          <cell r="M101">
            <v>0</v>
          </cell>
          <cell r="N101">
            <v>0</v>
          </cell>
          <cell r="P101">
            <v>71</v>
          </cell>
        </row>
        <row r="102">
          <cell r="A102" t="str">
            <v>22 - ECT 9 T1250  006</v>
          </cell>
          <cell r="C102">
            <v>0.88495999999999997</v>
          </cell>
          <cell r="D102">
            <v>83.333299999999994</v>
          </cell>
          <cell r="E102">
            <v>3.6595000000000003E-2</v>
          </cell>
          <cell r="F102">
            <v>1</v>
          </cell>
          <cell r="G102">
            <v>0</v>
          </cell>
          <cell r="H102">
            <v>0</v>
          </cell>
          <cell r="I102">
            <v>5</v>
          </cell>
          <cell r="J102">
            <v>7.27</v>
          </cell>
          <cell r="K102">
            <v>1.78</v>
          </cell>
          <cell r="L102">
            <v>0.23699999999999999</v>
          </cell>
          <cell r="P102">
            <v>27</v>
          </cell>
        </row>
        <row r="103">
          <cell r="A103" t="str">
            <v>23 - ECT 9 T1285  006</v>
          </cell>
          <cell r="C103">
            <v>0.88495999999999997</v>
          </cell>
          <cell r="D103">
            <v>81.300809999999998</v>
          </cell>
          <cell r="E103">
            <v>3.6595000000000003E-2</v>
          </cell>
          <cell r="F103">
            <v>1</v>
          </cell>
          <cell r="I103">
            <v>8</v>
          </cell>
          <cell r="J103">
            <v>7.27</v>
          </cell>
          <cell r="K103">
            <v>1.78</v>
          </cell>
          <cell r="L103">
            <v>0.23699999999999999</v>
          </cell>
          <cell r="P103">
            <v>70</v>
          </cell>
        </row>
        <row r="104">
          <cell r="A104" t="str">
            <v>24 - ECT 9 T1440  006</v>
          </cell>
          <cell r="C104">
            <v>0.88495999999999997</v>
          </cell>
          <cell r="D104">
            <v>72.463769999999997</v>
          </cell>
          <cell r="E104">
            <v>3.6595000000000003E-2</v>
          </cell>
          <cell r="F104">
            <v>1</v>
          </cell>
          <cell r="I104">
            <v>4.5999999999999996</v>
          </cell>
          <cell r="J104">
            <v>7.27</v>
          </cell>
          <cell r="K104">
            <v>1.78</v>
          </cell>
          <cell r="L104">
            <v>0.23699999999999999</v>
          </cell>
          <cell r="P104">
            <v>42</v>
          </cell>
        </row>
        <row r="105">
          <cell r="A105" t="str">
            <v>25 - ECT 11 T1580  006</v>
          </cell>
          <cell r="C105">
            <v>0.88495999999999997</v>
          </cell>
          <cell r="D105">
            <v>52.63158</v>
          </cell>
          <cell r="E105">
            <v>3.6595000000000003E-2</v>
          </cell>
          <cell r="F105">
            <v>1</v>
          </cell>
          <cell r="I105">
            <v>4.5999999999999996</v>
          </cell>
          <cell r="J105">
            <v>7.27</v>
          </cell>
          <cell r="K105">
            <v>1.78</v>
          </cell>
          <cell r="L105">
            <v>0.23699999999999999</v>
          </cell>
          <cell r="P105">
            <v>36</v>
          </cell>
        </row>
        <row r="106">
          <cell r="A106" t="str">
            <v>26 - RV 12  224</v>
          </cell>
          <cell r="C106">
            <v>0.95238</v>
          </cell>
          <cell r="D106">
            <v>19.790220000000001</v>
          </cell>
          <cell r="E106">
            <v>0.1351687</v>
          </cell>
          <cell r="F106">
            <v>1</v>
          </cell>
          <cell r="G106">
            <v>0</v>
          </cell>
          <cell r="H106">
            <v>0</v>
          </cell>
          <cell r="I106">
            <v>19</v>
          </cell>
          <cell r="K106">
            <v>1</v>
          </cell>
          <cell r="L106">
            <v>0.23699999999999999</v>
          </cell>
          <cell r="M106">
            <v>0</v>
          </cell>
          <cell r="N106">
            <v>0</v>
          </cell>
          <cell r="O106">
            <v>0</v>
          </cell>
          <cell r="P106">
            <v>9212</v>
          </cell>
        </row>
        <row r="130">
          <cell r="A130" t="str">
            <v>tab.5</v>
          </cell>
          <cell r="E130" t="str">
            <v>nákladová střediska</v>
          </cell>
          <cell r="J130" t="str">
            <v>simulace</v>
          </cell>
          <cell r="L130" t="str">
            <v>Budget 2001</v>
          </cell>
          <cell r="R130" t="str">
            <v>tab.5</v>
          </cell>
        </row>
        <row r="132">
          <cell r="A132" t="str">
            <v>položka</v>
          </cell>
          <cell r="B132" t="str">
            <v>jednotka</v>
          </cell>
          <cell r="D132" t="str">
            <v>kmen</v>
          </cell>
          <cell r="E132" t="str">
            <v>vana</v>
          </cell>
          <cell r="F132" t="str">
            <v>tažení</v>
          </cell>
          <cell r="G132" t="str">
            <v>lubrikace</v>
          </cell>
          <cell r="H132" t="str">
            <v>open</v>
          </cell>
          <cell r="I132" t="str">
            <v>textile</v>
          </cell>
          <cell r="J132" t="str">
            <v>TECO-tkan</v>
          </cell>
          <cell r="K132" t="str">
            <v>V-tkaniny</v>
          </cell>
          <cell r="L132" t="str">
            <v>sušení</v>
          </cell>
          <cell r="M132" t="str">
            <v>roving</v>
          </cell>
          <cell r="N132" t="str">
            <v>suché</v>
          </cell>
          <cell r="O132" t="str">
            <v>rohože</v>
          </cell>
          <cell r="P132" t="str">
            <v>ECT</v>
          </cell>
          <cell r="Q132" t="str">
            <v>mokré</v>
          </cell>
          <cell r="R132" t="str">
            <v>open</v>
          </cell>
          <cell r="S132" t="str">
            <v>vlies</v>
          </cell>
          <cell r="T132" t="str">
            <v>SHV</v>
          </cell>
        </row>
        <row r="133">
          <cell r="N133" t="str">
            <v>sekání</v>
          </cell>
          <cell r="Q133" t="str">
            <v>sekání</v>
          </cell>
        </row>
        <row r="135">
          <cell r="A135" t="str">
            <v>affectation supplies cf VD TDM</v>
          </cell>
        </row>
        <row r="136">
          <cell r="C136">
            <v>0</v>
          </cell>
        </row>
        <row r="137">
          <cell r="A137" t="str">
            <v>fixní roční hodnoty</v>
          </cell>
          <cell r="C137" t="str">
            <v>fixní</v>
          </cell>
        </row>
        <row r="138">
          <cell r="C138" t="str">
            <v>variabilní</v>
          </cell>
        </row>
        <row r="139">
          <cell r="A139" t="str">
            <v>výrobní práce</v>
          </cell>
          <cell r="B139" t="str">
            <v>hod</v>
          </cell>
          <cell r="D139">
            <v>56450</v>
          </cell>
          <cell r="E139">
            <v>14784</v>
          </cell>
          <cell r="F139">
            <v>37800</v>
          </cell>
          <cell r="G139">
            <v>17304</v>
          </cell>
          <cell r="I139">
            <v>4872</v>
          </cell>
          <cell r="J139">
            <v>0</v>
          </cell>
          <cell r="K139">
            <v>7896</v>
          </cell>
          <cell r="L139">
            <v>8904</v>
          </cell>
          <cell r="M139">
            <v>5544</v>
          </cell>
          <cell r="N139">
            <v>0</v>
          </cell>
          <cell r="O139">
            <v>3360</v>
          </cell>
          <cell r="P139">
            <v>1512</v>
          </cell>
          <cell r="Q139">
            <v>2184</v>
          </cell>
          <cell r="S139">
            <v>11928</v>
          </cell>
          <cell r="T139">
            <v>45192</v>
          </cell>
          <cell r="U139">
            <v>217730</v>
          </cell>
        </row>
        <row r="140">
          <cell r="A140" t="str">
            <v>platy</v>
          </cell>
          <cell r="B140" t="str">
            <v>tis</v>
          </cell>
          <cell r="D140">
            <v>905</v>
          </cell>
          <cell r="E140">
            <v>905</v>
          </cell>
          <cell r="F140">
            <v>1783</v>
          </cell>
          <cell r="G140">
            <v>0</v>
          </cell>
          <cell r="I140">
            <v>440</v>
          </cell>
          <cell r="J140">
            <v>0</v>
          </cell>
          <cell r="K140">
            <v>107</v>
          </cell>
          <cell r="L140">
            <v>1446</v>
          </cell>
          <cell r="M140">
            <v>778</v>
          </cell>
          <cell r="N140">
            <v>0</v>
          </cell>
          <cell r="O140">
            <v>1457</v>
          </cell>
          <cell r="P140">
            <v>122</v>
          </cell>
          <cell r="Q140">
            <v>362</v>
          </cell>
          <cell r="S140">
            <v>939</v>
          </cell>
          <cell r="T140">
            <v>707</v>
          </cell>
          <cell r="U140">
            <v>9951</v>
          </cell>
        </row>
        <row r="141">
          <cell r="A141" t="str">
            <v>platy</v>
          </cell>
          <cell r="B141" t="str">
            <v>počet</v>
          </cell>
          <cell r="D141">
            <v>1.3</v>
          </cell>
          <cell r="E141">
            <v>1.3</v>
          </cell>
          <cell r="F141">
            <v>2.8</v>
          </cell>
          <cell r="G141">
            <v>0</v>
          </cell>
          <cell r="I141">
            <v>0.6</v>
          </cell>
          <cell r="J141">
            <v>0</v>
          </cell>
          <cell r="K141">
            <v>0.1</v>
          </cell>
          <cell r="L141">
            <v>2</v>
          </cell>
          <cell r="M141">
            <v>1.1000000000000001</v>
          </cell>
          <cell r="N141">
            <v>0</v>
          </cell>
          <cell r="O141">
            <v>2.4</v>
          </cell>
          <cell r="P141">
            <v>0.2</v>
          </cell>
          <cell r="Q141">
            <v>0.6</v>
          </cell>
          <cell r="S141">
            <v>1.6</v>
          </cell>
          <cell r="T141">
            <v>1</v>
          </cell>
          <cell r="U141">
            <v>14.999999999999998</v>
          </cell>
        </row>
        <row r="142">
          <cell r="A142" t="str">
            <v>elektřina</v>
          </cell>
          <cell r="B142" t="str">
            <v>Mwh</v>
          </cell>
          <cell r="D142">
            <v>0</v>
          </cell>
          <cell r="E142">
            <v>18635.032919015004</v>
          </cell>
          <cell r="F142">
            <v>2982.5659470727996</v>
          </cell>
          <cell r="T142">
            <v>851.37908973399988</v>
          </cell>
          <cell r="U142">
            <v>22468.977955821803</v>
          </cell>
          <cell r="V142" t="str">
            <v>elektř.</v>
          </cell>
        </row>
        <row r="143">
          <cell r="A143" t="str">
            <v>plyn</v>
          </cell>
          <cell r="B143" t="str">
            <v>Mwh</v>
          </cell>
          <cell r="D143">
            <v>0</v>
          </cell>
          <cell r="E143">
            <v>99485.850941435987</v>
          </cell>
          <cell r="F143">
            <v>1362.1302501924151</v>
          </cell>
          <cell r="I143">
            <v>423.15004792882803</v>
          </cell>
          <cell r="J143">
            <v>0</v>
          </cell>
          <cell r="K143">
            <v>644.70854869324205</v>
          </cell>
          <cell r="M143">
            <v>273.21796796441396</v>
          </cell>
          <cell r="O143">
            <v>10850.93399318346</v>
          </cell>
          <cell r="P143">
            <v>408.07432792882804</v>
          </cell>
          <cell r="Q143">
            <v>90.570131988138002</v>
          </cell>
          <cell r="S143">
            <v>13176.872263150497</v>
          </cell>
          <cell r="T143">
            <v>422.04449512882803</v>
          </cell>
          <cell r="U143">
            <v>127137.55296759463</v>
          </cell>
          <cell r="V143" t="str">
            <v>plyn</v>
          </cell>
        </row>
        <row r="144">
          <cell r="A144" t="str">
            <v>voda</v>
          </cell>
          <cell r="B144" t="str">
            <v>m3</v>
          </cell>
          <cell r="D144">
            <v>18291.192223773571</v>
          </cell>
          <cell r="E144">
            <v>196269.65444492822</v>
          </cell>
          <cell r="F144">
            <v>382099.66817193327</v>
          </cell>
          <cell r="G144">
            <v>81877.465863743186</v>
          </cell>
          <cell r="I144">
            <v>10815.580061832718</v>
          </cell>
          <cell r="J144">
            <v>0</v>
          </cell>
          <cell r="K144">
            <v>13150.788957183278</v>
          </cell>
          <cell r="L144">
            <v>6224.8563589431842</v>
          </cell>
          <cell r="M144">
            <v>3467.5730891302796</v>
          </cell>
          <cell r="N144">
            <v>0</v>
          </cell>
          <cell r="O144">
            <v>10906.314619203058</v>
          </cell>
          <cell r="P144">
            <v>7053.9825029819576</v>
          </cell>
          <cell r="Q144">
            <v>4279.0114508194738</v>
          </cell>
          <cell r="S144">
            <v>15661.060484052039</v>
          </cell>
          <cell r="T144">
            <v>6660.4396728087831</v>
          </cell>
          <cell r="U144">
            <v>756757.58790133276</v>
          </cell>
          <cell r="V144" t="str">
            <v>voda</v>
          </cell>
        </row>
        <row r="145">
          <cell r="A145" t="str">
            <v>Běžné opravy a ND</v>
          </cell>
          <cell r="B145" t="str">
            <v>tis.Kč</v>
          </cell>
          <cell r="D145">
            <v>2443.3468587671141</v>
          </cell>
          <cell r="E145">
            <v>52168.899667360565</v>
          </cell>
          <cell r="F145">
            <v>0</v>
          </cell>
          <cell r="G145">
            <v>1607.2619812348646</v>
          </cell>
          <cell r="I145">
            <v>0</v>
          </cell>
          <cell r="J145">
            <v>0</v>
          </cell>
          <cell r="K145">
            <v>0</v>
          </cell>
          <cell r="L145">
            <v>4381.7246164491835</v>
          </cell>
          <cell r="M145">
            <v>0</v>
          </cell>
          <cell r="N145">
            <v>0</v>
          </cell>
          <cell r="O145">
            <v>0</v>
          </cell>
          <cell r="P145">
            <v>0</v>
          </cell>
          <cell r="Q145">
            <v>0</v>
          </cell>
          <cell r="S145">
            <v>0</v>
          </cell>
          <cell r="T145">
            <v>6508.698480338564</v>
          </cell>
          <cell r="U145">
            <v>67109.93160415029</v>
          </cell>
        </row>
        <row r="146">
          <cell r="A146" t="str">
            <v>ostatní služby</v>
          </cell>
          <cell r="B146" t="str">
            <v>tis.Kč</v>
          </cell>
          <cell r="C146" t="str">
            <v>vč.leas</v>
          </cell>
          <cell r="D146">
            <v>357.99566250000004</v>
          </cell>
          <cell r="E146">
            <v>20035.184000000001</v>
          </cell>
          <cell r="F146">
            <v>0</v>
          </cell>
          <cell r="G146">
            <v>164.56107500000002</v>
          </cell>
          <cell r="H146">
            <v>0</v>
          </cell>
          <cell r="I146">
            <v>0</v>
          </cell>
          <cell r="J146">
            <v>0</v>
          </cell>
          <cell r="K146">
            <v>0</v>
          </cell>
          <cell r="L146">
            <v>590.44894999999997</v>
          </cell>
          <cell r="M146">
            <v>0</v>
          </cell>
          <cell r="N146">
            <v>0</v>
          </cell>
          <cell r="O146">
            <v>0</v>
          </cell>
          <cell r="P146">
            <v>0</v>
          </cell>
          <cell r="Q146">
            <v>0</v>
          </cell>
          <cell r="R146">
            <v>0</v>
          </cell>
          <cell r="S146">
            <v>0</v>
          </cell>
          <cell r="T146">
            <v>5340.8997249999993</v>
          </cell>
          <cell r="U146">
            <v>26489.089412500001</v>
          </cell>
          <cell r="V146" t="str">
            <v>512+518</v>
          </cell>
        </row>
        <row r="147">
          <cell r="A147" t="str">
            <v>zásob.rež.mat.+ochr</v>
          </cell>
          <cell r="B147" t="str">
            <v>tis</v>
          </cell>
          <cell r="D147">
            <v>564.96754500000009</v>
          </cell>
          <cell r="E147">
            <v>2763.5567400000004</v>
          </cell>
          <cell r="F147">
            <v>0</v>
          </cell>
          <cell r="G147">
            <v>842.17688999999996</v>
          </cell>
          <cell r="I147">
            <v>0</v>
          </cell>
          <cell r="J147">
            <v>0</v>
          </cell>
          <cell r="K147">
            <v>0</v>
          </cell>
          <cell r="L147">
            <v>406.49144999999999</v>
          </cell>
          <cell r="M147">
            <v>0</v>
          </cell>
          <cell r="N147">
            <v>0</v>
          </cell>
          <cell r="O147">
            <v>0</v>
          </cell>
          <cell r="P147">
            <v>0</v>
          </cell>
          <cell r="Q147">
            <v>0</v>
          </cell>
          <cell r="R147">
            <v>0</v>
          </cell>
          <cell r="S147">
            <v>0</v>
          </cell>
          <cell r="T147">
            <v>186.83136000000002</v>
          </cell>
          <cell r="U147">
            <v>4764.0239849999998</v>
          </cell>
        </row>
        <row r="148">
          <cell r="A148" t="str">
            <v>odpisy</v>
          </cell>
          <cell r="B148" t="str">
            <v>tis</v>
          </cell>
          <cell r="C148" t="str">
            <v>BDG5lp</v>
          </cell>
          <cell r="D148">
            <v>14463.066999999999</v>
          </cell>
          <cell r="E148">
            <v>61226.601999999999</v>
          </cell>
          <cell r="F148">
            <v>53467.851000000002</v>
          </cell>
          <cell r="G148">
            <v>8304.9539999999997</v>
          </cell>
          <cell r="I148">
            <v>19924.495999999999</v>
          </cell>
          <cell r="J148">
            <v>0</v>
          </cell>
          <cell r="K148">
            <v>4174.7079999999996</v>
          </cell>
          <cell r="L148">
            <v>4805.5789999999997</v>
          </cell>
          <cell r="M148">
            <v>11832.817999999999</v>
          </cell>
          <cell r="N148">
            <v>0</v>
          </cell>
          <cell r="O148">
            <v>10923.934999999999</v>
          </cell>
          <cell r="P148">
            <v>3912.7579999999998</v>
          </cell>
          <cell r="Q148">
            <v>5063.2610000000004</v>
          </cell>
          <cell r="S148">
            <v>12601.611000000001</v>
          </cell>
          <cell r="T148">
            <v>15334.909</v>
          </cell>
          <cell r="U148">
            <v>226036.549</v>
          </cell>
          <cell r="V148" t="str">
            <v>z BDGpětiletky2001</v>
          </cell>
        </row>
        <row r="149">
          <cell r="A149" t="str">
            <v>cena vody</v>
          </cell>
          <cell r="D149">
            <v>9.4563937769088593</v>
          </cell>
          <cell r="E149">
            <v>5.5881578264360297</v>
          </cell>
          <cell r="F149">
            <v>7.3791962410290735</v>
          </cell>
          <cell r="G149">
            <v>10.24909482983068</v>
          </cell>
          <cell r="I149">
            <v>11.917759842724603</v>
          </cell>
          <cell r="K149">
            <v>11.902400070790314</v>
          </cell>
          <cell r="L149">
            <v>7.6154147883238776</v>
          </cell>
          <cell r="M149">
            <v>11.870053930846574</v>
          </cell>
          <cell r="O149">
            <v>9.5410286995740723</v>
          </cell>
          <cell r="P149">
            <v>11.901224695970924</v>
          </cell>
          <cell r="Q149">
            <v>11.939764642440771</v>
          </cell>
          <cell r="S149">
            <v>8.3431800262609119</v>
          </cell>
          <cell r="T149">
            <v>11.890294280832965</v>
          </cell>
        </row>
        <row r="150">
          <cell r="A150" t="str">
            <v>variabilní hodnoty</v>
          </cell>
        </row>
        <row r="151">
          <cell r="A151" t="str">
            <v>po jednotkách aktivity</v>
          </cell>
        </row>
        <row r="153">
          <cell r="A153" t="str">
            <v>výrobní práce</v>
          </cell>
          <cell r="B153" t="str">
            <v>hod</v>
          </cell>
          <cell r="D153">
            <v>0</v>
          </cell>
          <cell r="E153">
            <v>0</v>
          </cell>
          <cell r="F153">
            <v>4.0631705345693242E-2</v>
          </cell>
          <cell r="G153">
            <v>0</v>
          </cell>
          <cell r="I153">
            <v>0.26797316656621817</v>
          </cell>
          <cell r="J153">
            <v>0</v>
          </cell>
          <cell r="K153">
            <v>0.27451409182491071</v>
          </cell>
          <cell r="L153">
            <v>8.6765194737112807</v>
          </cell>
          <cell r="M153">
            <v>0.2457679754126017</v>
          </cell>
          <cell r="N153">
            <v>0</v>
          </cell>
          <cell r="O153">
            <v>0</v>
          </cell>
          <cell r="P153">
            <v>2.744788733260051E-2</v>
          </cell>
          <cell r="Q153">
            <v>0</v>
          </cell>
          <cell r="T153">
            <v>0</v>
          </cell>
          <cell r="U153">
            <v>9.5328543001933053</v>
          </cell>
        </row>
        <row r="154">
          <cell r="A154" t="str">
            <v>elektřina</v>
          </cell>
          <cell r="B154" t="str">
            <v>Kwh</v>
          </cell>
          <cell r="D154">
            <v>13.601790519679325</v>
          </cell>
          <cell r="F154">
            <v>9.0167036246858903</v>
          </cell>
          <cell r="G154">
            <v>1045.8025132285015</v>
          </cell>
          <cell r="I154">
            <v>18.718684964368993</v>
          </cell>
          <cell r="J154">
            <v>0</v>
          </cell>
          <cell r="K154">
            <v>28.746886774646168</v>
          </cell>
          <cell r="L154">
            <v>278.64158560539983</v>
          </cell>
          <cell r="M154">
            <v>2.4112797404518411</v>
          </cell>
          <cell r="N154">
            <v>0</v>
          </cell>
          <cell r="O154">
            <v>209.32731529226319</v>
          </cell>
          <cell r="P154">
            <v>2.1548142773146659</v>
          </cell>
          <cell r="Q154">
            <v>34.846190522493423</v>
          </cell>
          <cell r="S154">
            <v>501.33950748732258</v>
          </cell>
          <cell r="U154">
            <v>2144.6072720371271</v>
          </cell>
          <cell r="V154" t="str">
            <v>elektř.</v>
          </cell>
        </row>
        <row r="155">
          <cell r="A155" t="str">
            <v>plyn</v>
          </cell>
          <cell r="B155" t="str">
            <v>kwh</v>
          </cell>
          <cell r="D155">
            <v>241.42956196862664</v>
          </cell>
          <cell r="E155">
            <v>1687.2287627401797</v>
          </cell>
          <cell r="F155">
            <v>0</v>
          </cell>
          <cell r="G155">
            <v>4403.974277108623</v>
          </cell>
          <cell r="H155">
            <v>0</v>
          </cell>
          <cell r="I155">
            <v>0</v>
          </cell>
          <cell r="J155">
            <v>0</v>
          </cell>
          <cell r="K155">
            <v>0</v>
          </cell>
          <cell r="L155">
            <v>3159.5388648546896</v>
          </cell>
          <cell r="M155">
            <v>0</v>
          </cell>
          <cell r="N155">
            <v>0</v>
          </cell>
          <cell r="O155">
            <v>0</v>
          </cell>
          <cell r="P155">
            <v>0</v>
          </cell>
          <cell r="Q155">
            <v>0</v>
          </cell>
          <cell r="S155">
            <v>0</v>
          </cell>
          <cell r="T155">
            <v>0</v>
          </cell>
          <cell r="U155">
            <v>9492.17146667212</v>
          </cell>
          <cell r="V155" t="str">
            <v>plyn</v>
          </cell>
        </row>
        <row r="156">
          <cell r="A156" t="str">
            <v>voda</v>
          </cell>
          <cell r="B156" t="str">
            <v>m3</v>
          </cell>
          <cell r="E156">
            <v>0</v>
          </cell>
          <cell r="G156">
            <v>0</v>
          </cell>
          <cell r="I156">
            <v>0</v>
          </cell>
          <cell r="J156">
            <v>0</v>
          </cell>
          <cell r="K156">
            <v>0</v>
          </cell>
          <cell r="L156">
            <v>0</v>
          </cell>
          <cell r="M156">
            <v>0</v>
          </cell>
          <cell r="N156">
            <v>0</v>
          </cell>
          <cell r="O156">
            <v>0</v>
          </cell>
          <cell r="P156">
            <v>0</v>
          </cell>
          <cell r="Q156">
            <v>0</v>
          </cell>
          <cell r="S156">
            <v>0</v>
          </cell>
          <cell r="U156">
            <v>0</v>
          </cell>
          <cell r="V156" t="str">
            <v>voda</v>
          </cell>
        </row>
        <row r="157">
          <cell r="A157" t="str">
            <v>Běžné opravy a ND</v>
          </cell>
          <cell r="B157" t="str">
            <v>tis.Kč</v>
          </cell>
          <cell r="D157">
            <v>2443.3468587671141</v>
          </cell>
          <cell r="E157">
            <v>0</v>
          </cell>
          <cell r="F157">
            <v>13302.919551016257</v>
          </cell>
          <cell r="G157">
            <v>0</v>
          </cell>
          <cell r="I157">
            <v>9208.1169948294846</v>
          </cell>
          <cell r="J157">
            <v>0</v>
          </cell>
          <cell r="K157">
            <v>8907.1831019643541</v>
          </cell>
          <cell r="L157">
            <v>0</v>
          </cell>
          <cell r="M157">
            <v>8403.2094860595771</v>
          </cell>
          <cell r="N157">
            <v>0</v>
          </cell>
          <cell r="O157">
            <v>5813.4004786081196</v>
          </cell>
          <cell r="P157">
            <v>4121.1382752030822</v>
          </cell>
          <cell r="Q157">
            <v>861.47770947942411</v>
          </cell>
          <cell r="S157">
            <v>7254.4414401453678</v>
          </cell>
          <cell r="U157">
            <v>60315.233896072779</v>
          </cell>
        </row>
        <row r="158">
          <cell r="A158" t="str">
            <v>ostatní služby</v>
          </cell>
          <cell r="B158" t="str">
            <v>Kč</v>
          </cell>
          <cell r="D158">
            <v>4.9042534093819192</v>
          </cell>
          <cell r="E158">
            <v>0</v>
          </cell>
          <cell r="F158">
            <v>6.2050666857942964</v>
          </cell>
          <cell r="G158">
            <v>0</v>
          </cell>
          <cell r="H158">
            <v>0</v>
          </cell>
          <cell r="I158">
            <v>61.71640234331791</v>
          </cell>
          <cell r="J158">
            <v>0</v>
          </cell>
          <cell r="K158">
            <v>8.4016092241989782</v>
          </cell>
          <cell r="L158">
            <v>0</v>
          </cell>
          <cell r="M158">
            <v>3.8131449051678619</v>
          </cell>
          <cell r="N158">
            <v>48289.5</v>
          </cell>
          <cell r="O158">
            <v>607.56658661488768</v>
          </cell>
          <cell r="P158">
            <v>1.1792595267147499</v>
          </cell>
          <cell r="Q158">
            <v>28.638147560678341</v>
          </cell>
          <cell r="R158">
            <v>0</v>
          </cell>
          <cell r="S158">
            <v>775.65399954510815</v>
          </cell>
          <cell r="T158">
            <v>0</v>
          </cell>
          <cell r="U158">
            <v>49787.578469815249</v>
          </cell>
        </row>
        <row r="159">
          <cell r="A159" t="str">
            <v>zásob.rež.mat.+ochr</v>
          </cell>
          <cell r="B159" t="str">
            <v>tis</v>
          </cell>
          <cell r="D159">
            <v>7.7396021767620793</v>
          </cell>
          <cell r="E159">
            <v>0</v>
          </cell>
          <cell r="F159">
            <v>6.8594074030402838</v>
          </cell>
          <cell r="G159">
            <v>0</v>
          </cell>
          <cell r="H159">
            <v>0</v>
          </cell>
          <cell r="I159">
            <v>9.7957736133226039</v>
          </cell>
          <cell r="J159">
            <v>0</v>
          </cell>
          <cell r="K159">
            <v>24.378372139417504</v>
          </cell>
          <cell r="L159">
            <v>0</v>
          </cell>
          <cell r="M159">
            <v>1.8063633842463056</v>
          </cell>
          <cell r="N159">
            <v>10317.51</v>
          </cell>
          <cell r="O159">
            <v>123.29109600725063</v>
          </cell>
          <cell r="P159">
            <v>0.8450449815915223</v>
          </cell>
          <cell r="Q159">
            <v>9.5723959789076574</v>
          </cell>
          <cell r="R159">
            <v>0</v>
          </cell>
          <cell r="S159">
            <v>56.642720904054087</v>
          </cell>
          <cell r="T159">
            <v>0</v>
          </cell>
          <cell r="U159">
            <v>10558.440776588595</v>
          </cell>
        </row>
        <row r="166">
          <cell r="A166" t="str">
            <v>tab.4</v>
          </cell>
        </row>
        <row r="167">
          <cell r="E167" t="str">
            <v>mzdové náklady</v>
          </cell>
        </row>
        <row r="168">
          <cell r="A168" t="str">
            <v>inflační faktory</v>
          </cell>
          <cell r="F168" t="str">
            <v>přímé</v>
          </cell>
          <cell r="H168" t="str">
            <v>Nákladová střediska</v>
          </cell>
          <cell r="K168" t="str">
            <v>simulace</v>
          </cell>
          <cell r="L168" t="str">
            <v>Budget 2001</v>
          </cell>
        </row>
        <row r="169">
          <cell r="F169" t="str">
            <v>mzdy</v>
          </cell>
          <cell r="H169" t="str">
            <v>FIXNÍ</v>
          </cell>
          <cell r="I169" t="str">
            <v>VARIABIL</v>
          </cell>
        </row>
        <row r="170">
          <cell r="A170" t="str">
            <v>práce</v>
          </cell>
          <cell r="C170">
            <v>1</v>
          </cell>
          <cell r="F170" t="str">
            <v>hod.mzda</v>
          </cell>
          <cell r="G170" t="str">
            <v>hodiny /rok</v>
          </cell>
          <cell r="H170" t="str">
            <v>hod.mzda</v>
          </cell>
          <cell r="I170" t="str">
            <v>hod.mzda</v>
          </cell>
        </row>
        <row r="171">
          <cell r="A171" t="str">
            <v>platy</v>
          </cell>
          <cell r="C171">
            <v>1</v>
          </cell>
          <cell r="E171" t="str">
            <v>kmenárna</v>
          </cell>
          <cell r="F171" t="str">
            <v>x</v>
          </cell>
          <cell r="G171">
            <v>1680</v>
          </cell>
          <cell r="H171">
            <v>243.54295837023915</v>
          </cell>
        </row>
        <row r="172">
          <cell r="A172" t="str">
            <v>materiál pro kmen</v>
          </cell>
          <cell r="C172">
            <v>1</v>
          </cell>
          <cell r="E172" t="str">
            <v>vana</v>
          </cell>
          <cell r="F172" t="str">
            <v>x</v>
          </cell>
          <cell r="G172">
            <v>1680</v>
          </cell>
          <cell r="H172">
            <v>219.62932900432898</v>
          </cell>
        </row>
        <row r="173">
          <cell r="A173" t="str">
            <v>materiál pro lubrikace</v>
          </cell>
          <cell r="C173">
            <v>1</v>
          </cell>
          <cell r="E173" t="str">
            <v>tažení</v>
          </cell>
          <cell r="F173">
            <v>260</v>
          </cell>
          <cell r="G173">
            <v>1680</v>
          </cell>
          <cell r="H173">
            <v>205.42328042328043</v>
          </cell>
          <cell r="I173">
            <v>233.05</v>
          </cell>
        </row>
        <row r="174">
          <cell r="A174" t="str">
            <v>pojiva</v>
          </cell>
          <cell r="C174">
            <v>1</v>
          </cell>
          <cell r="E174" t="str">
            <v>lubrikace</v>
          </cell>
          <cell r="F174" t="str">
            <v>x</v>
          </cell>
          <cell r="G174">
            <v>1680</v>
          </cell>
          <cell r="H174">
            <v>230.75589459084605</v>
          </cell>
        </row>
        <row r="175">
          <cell r="A175" t="str">
            <v>manžety</v>
          </cell>
          <cell r="C175">
            <v>1</v>
          </cell>
          <cell r="E175" t="str">
            <v>skárna</v>
          </cell>
          <cell r="F175">
            <v>232.01</v>
          </cell>
          <cell r="G175">
            <v>1680</v>
          </cell>
          <cell r="H175">
            <v>226.1904761904762</v>
          </cell>
          <cell r="I175">
            <v>210.7</v>
          </cell>
        </row>
        <row r="176">
          <cell r="A176" t="str">
            <v>cívky</v>
          </cell>
          <cell r="C176">
            <v>1</v>
          </cell>
          <cell r="E176" t="str">
            <v>tkalcovna</v>
          </cell>
          <cell r="F176">
            <v>229.74</v>
          </cell>
          <cell r="G176">
            <v>1680</v>
          </cell>
          <cell r="H176">
            <v>225.81053698074973</v>
          </cell>
          <cell r="I176">
            <v>234.01</v>
          </cell>
        </row>
        <row r="177">
          <cell r="A177" t="str">
            <v>balení</v>
          </cell>
          <cell r="C177">
            <v>1</v>
          </cell>
          <cell r="E177" t="str">
            <v>sušárny</v>
          </cell>
          <cell r="F177" t="str">
            <v>x</v>
          </cell>
          <cell r="G177">
            <v>1680</v>
          </cell>
          <cell r="H177">
            <v>210.57951482479783</v>
          </cell>
          <cell r="I177">
            <v>208.69</v>
          </cell>
        </row>
        <row r="178">
          <cell r="A178" t="str">
            <v>elektřina</v>
          </cell>
          <cell r="C178">
            <v>1</v>
          </cell>
          <cell r="E178" t="str">
            <v>roving</v>
          </cell>
          <cell r="F178">
            <v>237.01</v>
          </cell>
          <cell r="G178">
            <v>1680</v>
          </cell>
          <cell r="H178">
            <v>231.42135642135642</v>
          </cell>
          <cell r="I178">
            <v>214.49</v>
          </cell>
        </row>
        <row r="179">
          <cell r="A179" t="str">
            <v>plyn</v>
          </cell>
          <cell r="C179">
            <v>1.35</v>
          </cell>
          <cell r="E179" t="str">
            <v>suché sekání</v>
          </cell>
          <cell r="F179">
            <v>1</v>
          </cell>
          <cell r="G179">
            <v>1680</v>
          </cell>
          <cell r="H179">
            <v>1</v>
          </cell>
        </row>
        <row r="180">
          <cell r="A180" t="str">
            <v>voda</v>
          </cell>
          <cell r="C180">
            <v>1</v>
          </cell>
          <cell r="E180" t="str">
            <v>rohože</v>
          </cell>
          <cell r="F180">
            <v>221.04</v>
          </cell>
          <cell r="G180">
            <v>1680</v>
          </cell>
          <cell r="H180">
            <v>206.84523809523807</v>
          </cell>
          <cell r="I180">
            <v>0</v>
          </cell>
        </row>
        <row r="181">
          <cell r="A181" t="str">
            <v>platina</v>
          </cell>
          <cell r="C181">
            <v>1</v>
          </cell>
          <cell r="E181" t="str">
            <v>objemovky</v>
          </cell>
          <cell r="F181">
            <v>217.26</v>
          </cell>
          <cell r="G181">
            <v>1680</v>
          </cell>
          <cell r="H181">
            <v>196.42857142857142</v>
          </cell>
          <cell r="I181">
            <v>224.5</v>
          </cell>
        </row>
        <row r="182">
          <cell r="A182" t="str">
            <v>Běžné opravy a ND</v>
          </cell>
          <cell r="C182">
            <v>1</v>
          </cell>
          <cell r="E182" t="str">
            <v>mokré</v>
          </cell>
          <cell r="F182">
            <v>192.01</v>
          </cell>
          <cell r="G182">
            <v>1680</v>
          </cell>
          <cell r="H182">
            <v>217.03296703296704</v>
          </cell>
        </row>
        <row r="183">
          <cell r="A183" t="str">
            <v>národní inflace</v>
          </cell>
          <cell r="C183">
            <v>1</v>
          </cell>
          <cell r="E183" t="str">
            <v>vlies</v>
          </cell>
          <cell r="F183">
            <v>235.55</v>
          </cell>
          <cell r="G183">
            <v>1680</v>
          </cell>
          <cell r="H183">
            <v>222.7531857813548</v>
          </cell>
        </row>
        <row r="184">
          <cell r="A184">
            <v>4</v>
          </cell>
          <cell r="C184">
            <v>1</v>
          </cell>
          <cell r="E184" t="str">
            <v>SHV</v>
          </cell>
          <cell r="F184" t="str">
            <v>x</v>
          </cell>
          <cell r="G184">
            <v>1680</v>
          </cell>
          <cell r="H184">
            <v>206.23119136130288</v>
          </cell>
          <cell r="I184">
            <v>0</v>
          </cell>
        </row>
        <row r="185">
          <cell r="A185" t="str">
            <v>služby</v>
          </cell>
          <cell r="C185">
            <v>1</v>
          </cell>
          <cell r="E185" t="str">
            <v>ostatní</v>
          </cell>
          <cell r="F185">
            <v>1</v>
          </cell>
          <cell r="H185" t="str">
            <v>Prac.dnů</v>
          </cell>
          <cell r="I185" t="str">
            <v>úvazek</v>
          </cell>
          <cell r="J185" t="str">
            <v>FPČ</v>
          </cell>
        </row>
        <row r="186">
          <cell r="E186" t="str">
            <v>FPČ=260-25ŘD-11,5ABS(4,384%)=</v>
          </cell>
          <cell r="H186">
            <v>224</v>
          </cell>
          <cell r="I186">
            <v>8</v>
          </cell>
          <cell r="J186">
            <v>1792</v>
          </cell>
        </row>
        <row r="187">
          <cell r="I187">
            <v>7.5</v>
          </cell>
          <cell r="J187">
            <v>1680</v>
          </cell>
        </row>
        <row r="188">
          <cell r="E188" t="str">
            <v>výrobní režie</v>
          </cell>
        </row>
        <row r="189">
          <cell r="H189" t="str">
            <v>in the POH</v>
          </cell>
        </row>
        <row r="190">
          <cell r="E190" t="str">
            <v>mzdy</v>
          </cell>
          <cell r="F190">
            <v>29252</v>
          </cell>
          <cell r="G190" t="str">
            <v>tis</v>
          </cell>
          <cell r="H190" t="str">
            <v>hourly headcount</v>
          </cell>
          <cell r="J190">
            <v>11</v>
          </cell>
        </row>
        <row r="191">
          <cell r="H191" t="str">
            <v>salaried headcount</v>
          </cell>
          <cell r="J191">
            <v>23</v>
          </cell>
        </row>
        <row r="192">
          <cell r="E192" t="str">
            <v>ostatní</v>
          </cell>
          <cell r="F192">
            <v>39829</v>
          </cell>
          <cell r="G192" t="str">
            <v>tis</v>
          </cell>
        </row>
        <row r="194">
          <cell r="A194" t="str">
            <v>tab. 9</v>
          </cell>
          <cell r="D194" t="str">
            <v>etapy výkonu</v>
          </cell>
          <cell r="J194" t="str">
            <v>simulace</v>
          </cell>
          <cell r="K194" t="str">
            <v>Budget 2001</v>
          </cell>
        </row>
        <row r="196">
          <cell r="A196" t="str">
            <v>výrobek</v>
          </cell>
          <cell r="C196" t="str">
            <v xml:space="preserve">finální </v>
          </cell>
          <cell r="D196" t="str">
            <v xml:space="preserve">výrobky </v>
          </cell>
          <cell r="E196" t="str">
            <v>kokony</v>
          </cell>
          <cell r="F196" t="str">
            <v>tekuté</v>
          </cell>
          <cell r="G196" t="str">
            <v>skl. kmen</v>
          </cell>
          <cell r="H196" t="str">
            <v>výkony</v>
          </cell>
          <cell r="I196" t="str">
            <v>výkony</v>
          </cell>
          <cell r="J196" t="str">
            <v>výkony</v>
          </cell>
          <cell r="K196" t="str">
            <v>horký</v>
          </cell>
          <cell r="L196" t="str">
            <v>Masch.Tr</v>
          </cell>
          <cell r="M196" t="str">
            <v>výkony</v>
          </cell>
          <cell r="N196" t="str">
            <v>mzdy</v>
          </cell>
          <cell r="O196" t="str">
            <v>mzdy</v>
          </cell>
          <cell r="P196" t="str">
            <v>cívky</v>
          </cell>
        </row>
        <row r="197">
          <cell r="C197" t="str">
            <v>produkt</v>
          </cell>
          <cell r="D197" t="str">
            <v>1. zpracování</v>
          </cell>
          <cell r="F197" t="str">
            <v>sklo</v>
          </cell>
          <cell r="H197" t="str">
            <v>2 zpracování</v>
          </cell>
          <cell r="I197" t="str">
            <v>1. zpracování</v>
          </cell>
          <cell r="J197" t="str">
            <v>tažení</v>
          </cell>
          <cell r="K197" t="str">
            <v>vzduch</v>
          </cell>
          <cell r="L197" t="str">
            <v>Garn</v>
          </cell>
          <cell r="M197" t="str">
            <v>lbrikace</v>
          </cell>
          <cell r="N197" t="str">
            <v>1. zpracování</v>
          </cell>
          <cell r="O197" t="str">
            <v>2 zpracování</v>
          </cell>
          <cell r="P197" t="str">
            <v>množství</v>
          </cell>
        </row>
        <row r="198">
          <cell r="C198" t="str">
            <v>t</v>
          </cell>
          <cell r="D198" t="str">
            <v>t</v>
          </cell>
          <cell r="E198" t="str">
            <v>t</v>
          </cell>
          <cell r="F198" t="str">
            <v>t</v>
          </cell>
          <cell r="G198" t="str">
            <v>t</v>
          </cell>
          <cell r="H198" t="str">
            <v>h/stroj</v>
          </cell>
          <cell r="I198" t="str">
            <v>h/stroj</v>
          </cell>
          <cell r="J198" t="str">
            <v>hod. pecí</v>
          </cell>
          <cell r="K198" t="str">
            <v>h/line</v>
          </cell>
          <cell r="L198" t="str">
            <v>Mwh</v>
          </cell>
          <cell r="M198" t="str">
            <v>t</v>
          </cell>
          <cell r="N198" t="str">
            <v>hod</v>
          </cell>
          <cell r="O198" t="str">
            <v>hod</v>
          </cell>
          <cell r="P198" t="str">
            <v>X1000</v>
          </cell>
        </row>
        <row r="200">
          <cell r="A200" t="str">
            <v xml:space="preserve"> 1- 9 34 Z40  876</v>
          </cell>
          <cell r="C200">
            <v>81</v>
          </cell>
          <cell r="D200">
            <v>81</v>
          </cell>
          <cell r="E200">
            <v>87.479615089693596</v>
          </cell>
          <cell r="F200">
            <v>96.877722997700531</v>
          </cell>
          <cell r="G200">
            <v>119.94270520948437</v>
          </cell>
          <cell r="H200">
            <v>0</v>
          </cell>
          <cell r="I200">
            <v>3471.9273000000003</v>
          </cell>
          <cell r="J200">
            <v>3364.7834326263569</v>
          </cell>
          <cell r="K200">
            <v>0</v>
          </cell>
          <cell r="M200">
            <v>0.78731653580724226</v>
          </cell>
          <cell r="N200">
            <v>1505.0509731679501</v>
          </cell>
          <cell r="O200">
            <v>0</v>
          </cell>
          <cell r="P200">
            <v>11.035422343324251</v>
          </cell>
        </row>
        <row r="201">
          <cell r="A201" t="str">
            <v xml:space="preserve"> 2- 9 68 Z15  876s</v>
          </cell>
          <cell r="C201">
            <v>1757</v>
          </cell>
          <cell r="D201">
            <v>1757</v>
          </cell>
          <cell r="E201">
            <v>1853.6355838952088</v>
          </cell>
          <cell r="F201">
            <v>2052.77531744007</v>
          </cell>
          <cell r="G201">
            <v>2541.5071405720814</v>
          </cell>
          <cell r="H201">
            <v>0</v>
          </cell>
          <cell r="I201">
            <v>22967.310730000001</v>
          </cell>
          <cell r="J201">
            <v>71297.550822809964</v>
          </cell>
          <cell r="K201">
            <v>0</v>
          </cell>
          <cell r="M201">
            <v>18.536355838952087</v>
          </cell>
          <cell r="N201">
            <v>9956.133979313794</v>
          </cell>
          <cell r="O201">
            <v>0</v>
          </cell>
          <cell r="P201">
            <v>239.3732970027248</v>
          </cell>
        </row>
        <row r="202">
          <cell r="A202" t="str">
            <v xml:space="preserve"> 3- 9 68 Z20  876</v>
          </cell>
          <cell r="C202">
            <v>1461</v>
          </cell>
          <cell r="D202">
            <v>1461</v>
          </cell>
          <cell r="E202">
            <v>1548.6702212234602</v>
          </cell>
          <cell r="F202">
            <v>1715.0469232477217</v>
          </cell>
          <cell r="G202">
            <v>2123.3712061999772</v>
          </cell>
          <cell r="H202">
            <v>0</v>
          </cell>
          <cell r="I202">
            <v>26286.428880000003</v>
          </cell>
          <cell r="J202">
            <v>59567.476350137935</v>
          </cell>
          <cell r="K202">
            <v>0</v>
          </cell>
          <cell r="M202">
            <v>13.93803199101114</v>
          </cell>
          <cell r="N202">
            <v>11394.943484834521</v>
          </cell>
          <cell r="O202">
            <v>0</v>
          </cell>
          <cell r="P202">
            <v>199.04632152588556</v>
          </cell>
        </row>
        <row r="203">
          <cell r="A203" t="str">
            <v xml:space="preserve"> 4-  9 68 Z28 876</v>
          </cell>
          <cell r="C203">
            <v>505</v>
          </cell>
          <cell r="D203">
            <v>505</v>
          </cell>
          <cell r="E203">
            <v>535.30353300331785</v>
          </cell>
          <cell r="F203">
            <v>592.81224930876078</v>
          </cell>
          <cell r="G203">
            <v>733.95103294386627</v>
          </cell>
          <cell r="H203">
            <v>0</v>
          </cell>
          <cell r="I203">
            <v>11630.5843</v>
          </cell>
          <cell r="J203">
            <v>20589.716329103121</v>
          </cell>
          <cell r="K203">
            <v>0</v>
          </cell>
          <cell r="M203">
            <v>4.8177317970298601</v>
          </cell>
          <cell r="N203">
            <v>5041.7594340834503</v>
          </cell>
          <cell r="O203">
            <v>0</v>
          </cell>
          <cell r="P203">
            <v>68.801089918256139</v>
          </cell>
        </row>
        <row r="204">
          <cell r="A204" t="str">
            <v xml:space="preserve"> 5- 9 136 Z28 876</v>
          </cell>
          <cell r="C204">
            <v>223</v>
          </cell>
          <cell r="D204">
            <v>223</v>
          </cell>
          <cell r="E204">
            <v>236.38156011829679</v>
          </cell>
          <cell r="F204">
            <v>261.77649820961119</v>
          </cell>
          <cell r="G204">
            <v>324.10114920095481</v>
          </cell>
          <cell r="H204">
            <v>0</v>
          </cell>
          <cell r="I204">
            <v>2915.0314699999999</v>
          </cell>
          <cell r="J204">
            <v>9092.0925572079141</v>
          </cell>
          <cell r="K204">
            <v>0</v>
          </cell>
          <cell r="M204">
            <v>2.1274340410646708</v>
          </cell>
          <cell r="N204">
            <v>1263.6413644775048</v>
          </cell>
          <cell r="O204">
            <v>0</v>
          </cell>
          <cell r="P204">
            <v>30.381471389645778</v>
          </cell>
        </row>
        <row r="205">
          <cell r="A205" t="str">
            <v xml:space="preserve"> 6- 9 204 Z28  876</v>
          </cell>
          <cell r="C205">
            <v>115</v>
          </cell>
          <cell r="D205">
            <v>115</v>
          </cell>
          <cell r="E205">
            <v>121.90080454531001</v>
          </cell>
          <cell r="F205">
            <v>139.32953623265252</v>
          </cell>
          <cell r="G205">
            <v>172.50159246335585</v>
          </cell>
          <cell r="H205">
            <v>0</v>
          </cell>
          <cell r="I205">
            <v>1040.34635</v>
          </cell>
          <cell r="J205">
            <v>2902.698671513594</v>
          </cell>
          <cell r="K205">
            <v>0</v>
          </cell>
          <cell r="M205">
            <v>1.09710724090779</v>
          </cell>
          <cell r="N205">
            <v>450.98129978102497</v>
          </cell>
          <cell r="O205">
            <v>0</v>
          </cell>
          <cell r="P205">
            <v>15.667574931880109</v>
          </cell>
        </row>
        <row r="206">
          <cell r="A206" t="str">
            <v xml:space="preserve"> 7- 11 102 Z28  876</v>
          </cell>
          <cell r="C206">
            <v>9</v>
          </cell>
          <cell r="D206">
            <v>9</v>
          </cell>
          <cell r="E206">
            <v>9.540062964415565</v>
          </cell>
          <cell r="F206">
            <v>9.9947229095719958</v>
          </cell>
          <cell r="G206">
            <v>12.374300989936852</v>
          </cell>
          <cell r="H206">
            <v>0</v>
          </cell>
          <cell r="I206">
            <v>145.16127</v>
          </cell>
          <cell r="J206">
            <v>347.13943535416479</v>
          </cell>
          <cell r="K206">
            <v>0</v>
          </cell>
          <cell r="M206">
            <v>8.5860566679740083E-2</v>
          </cell>
          <cell r="N206">
            <v>62.926176674204996</v>
          </cell>
          <cell r="O206">
            <v>0</v>
          </cell>
          <cell r="P206">
            <v>1.2261580381471391</v>
          </cell>
        </row>
        <row r="207">
          <cell r="A207" t="str">
            <v xml:space="preserve"> 8- 11 204 Z28  876s</v>
          </cell>
          <cell r="C207">
            <v>2457</v>
          </cell>
          <cell r="D207">
            <v>2457</v>
          </cell>
          <cell r="E207">
            <v>2604.4371892854492</v>
          </cell>
          <cell r="F207">
            <v>2985.2164770105269</v>
          </cell>
          <cell r="G207">
            <v>3695.9471053739344</v>
          </cell>
          <cell r="H207">
            <v>0</v>
          </cell>
          <cell r="I207">
            <v>26683.314839999999</v>
          </cell>
          <cell r="J207">
            <v>58533.656411971111</v>
          </cell>
          <cell r="K207">
            <v>0</v>
          </cell>
          <cell r="M207">
            <v>26.044371892854493</v>
          </cell>
          <cell r="N207">
            <v>11566.990174963859</v>
          </cell>
          <cell r="O207">
            <v>0</v>
          </cell>
          <cell r="P207">
            <v>334.74114441416896</v>
          </cell>
        </row>
        <row r="208">
          <cell r="A208" t="str">
            <v xml:space="preserve"> 9- 13 136 Z20  876s 800</v>
          </cell>
          <cell r="C208">
            <v>1021</v>
          </cell>
          <cell r="D208">
            <v>1021</v>
          </cell>
          <cell r="E208">
            <v>1077.1519301169992</v>
          </cell>
          <cell r="F208">
            <v>1128.4867943939814</v>
          </cell>
          <cell r="G208">
            <v>1397.1608200990238</v>
          </cell>
          <cell r="H208">
            <v>0</v>
          </cell>
          <cell r="I208">
            <v>13076.324770000001</v>
          </cell>
          <cell r="J208">
            <v>39194.910369689656</v>
          </cell>
          <cell r="K208">
            <v>0</v>
          </cell>
          <cell r="M208">
            <v>10.771519301169992</v>
          </cell>
          <cell r="N208">
            <v>5668.4756390344555</v>
          </cell>
          <cell r="O208">
            <v>0</v>
          </cell>
          <cell r="P208">
            <v>139.1008174386921</v>
          </cell>
        </row>
        <row r="209">
          <cell r="A209" t="str">
            <v>10- 13 136 Z20  876s 1200</v>
          </cell>
          <cell r="C209">
            <v>2577</v>
          </cell>
          <cell r="D209">
            <v>2577</v>
          </cell>
          <cell r="E209">
            <v>2718.7272516273329</v>
          </cell>
          <cell r="F209">
            <v>2868.0614765904443</v>
          </cell>
          <cell r="G209">
            <v>3550.8994386411346</v>
          </cell>
          <cell r="H209">
            <v>0</v>
          </cell>
          <cell r="I209">
            <v>33004.592490000003</v>
          </cell>
          <cell r="J209">
            <v>59751.280762300921</v>
          </cell>
          <cell r="K209">
            <v>0</v>
          </cell>
          <cell r="M209">
            <v>27.187272516273328</v>
          </cell>
          <cell r="N209">
            <v>14307.210305378836</v>
          </cell>
          <cell r="O209">
            <v>0</v>
          </cell>
          <cell r="P209">
            <v>351.08991825613077</v>
          </cell>
        </row>
        <row r="210">
          <cell r="A210" t="str">
            <v>11- 13 136 Z20 876 800</v>
          </cell>
          <cell r="C210">
            <v>3169</v>
          </cell>
          <cell r="D210">
            <v>3169</v>
          </cell>
          <cell r="E210">
            <v>3327.4533274533273</v>
          </cell>
          <cell r="F210">
            <v>3486.0329671279792</v>
          </cell>
          <cell r="G210">
            <v>4315.9997116850063</v>
          </cell>
          <cell r="H210">
            <v>0</v>
          </cell>
          <cell r="I210">
            <v>36184.053970000001</v>
          </cell>
          <cell r="J210">
            <v>121077.84545741173</v>
          </cell>
          <cell r="K210">
            <v>0</v>
          </cell>
          <cell r="M210">
            <v>29.947079947079946</v>
          </cell>
          <cell r="N210">
            <v>15685.479831536255</v>
          </cell>
          <cell r="O210">
            <v>0</v>
          </cell>
          <cell r="P210">
            <v>431.74386920980925</v>
          </cell>
        </row>
        <row r="211">
          <cell r="A211" t="str">
            <v>12- 13 136 Z20 876 1200</v>
          </cell>
          <cell r="C211">
            <v>532</v>
          </cell>
          <cell r="D211">
            <v>532</v>
          </cell>
          <cell r="E211">
            <v>558.60055860055854</v>
          </cell>
          <cell r="F211">
            <v>589.28274319024501</v>
          </cell>
          <cell r="G211">
            <v>729.58120984306674</v>
          </cell>
          <cell r="H211">
            <v>0</v>
          </cell>
          <cell r="I211">
            <v>6074.4451600000002</v>
          </cell>
          <cell r="J211">
            <v>12276.723816463438</v>
          </cell>
          <cell r="K211">
            <v>0</v>
          </cell>
          <cell r="M211">
            <v>5.0274050274050266</v>
          </cell>
          <cell r="N211">
            <v>2633.22034407614</v>
          </cell>
          <cell r="O211">
            <v>0</v>
          </cell>
          <cell r="P211">
            <v>72.479564032697553</v>
          </cell>
        </row>
        <row r="212">
          <cell r="A212" t="str">
            <v>13- 13 272 Z20  876s</v>
          </cell>
          <cell r="C212">
            <v>1483</v>
          </cell>
          <cell r="D212">
            <v>1483</v>
          </cell>
          <cell r="E212">
            <v>1571.9903751364759</v>
          </cell>
          <cell r="F212">
            <v>1724.3637806100862</v>
          </cell>
          <cell r="G212">
            <v>2134.9062530767442</v>
          </cell>
          <cell r="H212">
            <v>0</v>
          </cell>
          <cell r="I212">
            <v>11769.84433</v>
          </cell>
          <cell r="J212">
            <v>33811.054521766397</v>
          </cell>
          <cell r="K212">
            <v>0</v>
          </cell>
          <cell r="M212">
            <v>15.719903751364759</v>
          </cell>
          <cell r="N212">
            <v>5102.1274733781947</v>
          </cell>
          <cell r="O212">
            <v>0</v>
          </cell>
          <cell r="P212">
            <v>202.04359673024524</v>
          </cell>
        </row>
        <row r="213">
          <cell r="A213" t="str">
            <v>14- 13 272 Z20 876</v>
          </cell>
          <cell r="C213">
            <v>303</v>
          </cell>
          <cell r="D213">
            <v>303</v>
          </cell>
          <cell r="E213">
            <v>321.18211980199072</v>
          </cell>
          <cell r="F213">
            <v>352.31437998978839</v>
          </cell>
          <cell r="G213">
            <v>436.19460194352905</v>
          </cell>
          <cell r="H213">
            <v>0</v>
          </cell>
          <cell r="I213">
            <v>2404.76253</v>
          </cell>
          <cell r="J213">
            <v>6908.125097838988</v>
          </cell>
          <cell r="K213">
            <v>0</v>
          </cell>
          <cell r="M213">
            <v>2.8906390782179163</v>
          </cell>
          <cell r="N213">
            <v>1042.444116273495</v>
          </cell>
          <cell r="O213">
            <v>0</v>
          </cell>
          <cell r="P213">
            <v>41.280653950953678</v>
          </cell>
        </row>
        <row r="214">
          <cell r="A214" t="str">
            <v>15- ECT 9 T140 006</v>
          </cell>
          <cell r="C214">
            <v>444</v>
          </cell>
          <cell r="D214">
            <v>444</v>
          </cell>
          <cell r="E214">
            <v>510.60306361838173</v>
          </cell>
          <cell r="F214">
            <v>565.45784658684863</v>
          </cell>
          <cell r="G214">
            <v>700.08399973610085</v>
          </cell>
          <cell r="H214">
            <v>0</v>
          </cell>
          <cell r="I214">
            <v>184999.97040000002</v>
          </cell>
          <cell r="J214">
            <v>19639.635771467969</v>
          </cell>
          <cell r="K214">
            <v>121.01292607755646</v>
          </cell>
          <cell r="M214">
            <v>1.0722664335986016</v>
          </cell>
          <cell r="N214">
            <v>6770.073916788001</v>
          </cell>
          <cell r="O214">
            <v>0</v>
          </cell>
          <cell r="P214">
            <v>85.384615384615387</v>
          </cell>
        </row>
        <row r="215">
          <cell r="A215" t="str">
            <v>16 - ECT 9 T210  006</v>
          </cell>
          <cell r="C215">
            <v>38</v>
          </cell>
          <cell r="D215">
            <v>38</v>
          </cell>
          <cell r="E215">
            <v>42.939793888989335</v>
          </cell>
          <cell r="F215">
            <v>47.552874464337478</v>
          </cell>
          <cell r="G215">
            <v>58.874426723210945</v>
          </cell>
          <cell r="H215">
            <v>0</v>
          </cell>
          <cell r="I215">
            <v>13571.4264</v>
          </cell>
          <cell r="J215">
            <v>1651.6193735804623</v>
          </cell>
          <cell r="K215">
            <v>10.176731151690472</v>
          </cell>
          <cell r="M215">
            <v>9.0173567166877605E-2</v>
          </cell>
          <cell r="N215">
            <v>496.64634910800004</v>
          </cell>
          <cell r="O215">
            <v>0</v>
          </cell>
          <cell r="P215">
            <v>9.0476190476190474</v>
          </cell>
        </row>
        <row r="216">
          <cell r="A216" t="str">
            <v>17 - ECT 9 T420  006</v>
          </cell>
          <cell r="C216">
            <v>88</v>
          </cell>
          <cell r="D216">
            <v>88</v>
          </cell>
          <cell r="E216">
            <v>99.439522690291085</v>
          </cell>
          <cell r="F216">
            <v>110.12244612793943</v>
          </cell>
          <cell r="G216">
            <v>136.34077767480429</v>
          </cell>
          <cell r="H216">
            <v>0</v>
          </cell>
          <cell r="I216">
            <v>13538.465600000001</v>
          </cell>
          <cell r="J216">
            <v>3824.8027598705444</v>
          </cell>
          <cell r="K216">
            <v>23.567166877598986</v>
          </cell>
          <cell r="M216">
            <v>0.20882299764961126</v>
          </cell>
          <cell r="N216">
            <v>495.4401486320001</v>
          </cell>
          <cell r="O216">
            <v>0</v>
          </cell>
          <cell r="P216">
            <v>16.296296296296294</v>
          </cell>
        </row>
        <row r="217">
          <cell r="A217" t="str">
            <v>18 - ECT 9 T485  006</v>
          </cell>
          <cell r="C217">
            <v>58</v>
          </cell>
          <cell r="D217">
            <v>58</v>
          </cell>
          <cell r="E217">
            <v>66.700400202401212</v>
          </cell>
          <cell r="F217">
            <v>73.86611509467842</v>
          </cell>
          <cell r="G217">
            <v>91.452414379941089</v>
          </cell>
          <cell r="H217">
            <v>0</v>
          </cell>
          <cell r="I217">
            <v>10000.000400000001</v>
          </cell>
          <cell r="J217">
            <v>2565.5380061827527</v>
          </cell>
          <cell r="K217">
            <v>15.807994847969086</v>
          </cell>
          <cell r="M217">
            <v>0.14007084042504253</v>
          </cell>
          <cell r="N217">
            <v>365.95001463800003</v>
          </cell>
          <cell r="O217">
            <v>0</v>
          </cell>
          <cell r="P217">
            <v>10.74074074074074</v>
          </cell>
        </row>
        <row r="218">
          <cell r="A218" t="str">
            <v>19 - ECT 9 T570  006</v>
          </cell>
          <cell r="C218">
            <v>83</v>
          </cell>
          <cell r="D218">
            <v>83</v>
          </cell>
          <cell r="E218">
            <v>95.450572703436222</v>
          </cell>
          <cell r="F218">
            <v>105.70495780790188</v>
          </cell>
          <cell r="G218">
            <v>130.87155850922605</v>
          </cell>
          <cell r="H218">
            <v>0</v>
          </cell>
          <cell r="I218">
            <v>12769.234600000002</v>
          </cell>
          <cell r="J218">
            <v>3671.3733536753184</v>
          </cell>
          <cell r="K218">
            <v>22.621785730714382</v>
          </cell>
          <cell r="M218">
            <v>0.20044620267721605</v>
          </cell>
          <cell r="N218">
            <v>467.29014018700008</v>
          </cell>
          <cell r="O218">
            <v>0</v>
          </cell>
          <cell r="P218">
            <v>10.375</v>
          </cell>
        </row>
        <row r="219">
          <cell r="A219" t="str">
            <v>20 - ECT 9 T630  006</v>
          </cell>
          <cell r="C219">
            <v>13</v>
          </cell>
          <cell r="D219">
            <v>13</v>
          </cell>
          <cell r="E219">
            <v>14.689929488338457</v>
          </cell>
          <cell r="F219">
            <v>16.268088632536507</v>
          </cell>
          <cell r="G219">
            <v>20.141251247414271</v>
          </cell>
          <cell r="H219">
            <v>0</v>
          </cell>
          <cell r="I219">
            <v>1710.5257000000001</v>
          </cell>
          <cell r="J219">
            <v>565.0276804354213</v>
          </cell>
          <cell r="K219">
            <v>3.4815132887362141</v>
          </cell>
          <cell r="M219">
            <v>3.0848851925510758E-2</v>
          </cell>
          <cell r="N219">
            <v>62.596687991500012</v>
          </cell>
          <cell r="O219">
            <v>0</v>
          </cell>
          <cell r="P219">
            <v>2.6</v>
          </cell>
        </row>
        <row r="220">
          <cell r="A220" t="str">
            <v>21 - ECT 9 T990  006</v>
          </cell>
          <cell r="C220">
            <v>71</v>
          </cell>
          <cell r="D220">
            <v>71</v>
          </cell>
          <cell r="E220">
            <v>80.229614897848492</v>
          </cell>
          <cell r="F220">
            <v>88.848791762314761</v>
          </cell>
          <cell r="G220">
            <v>110.00221835126256</v>
          </cell>
          <cell r="H220">
            <v>0</v>
          </cell>
          <cell r="I220">
            <v>8255.8161</v>
          </cell>
          <cell r="J220">
            <v>3085.9204085319166</v>
          </cell>
          <cell r="K220">
            <v>19.014418730790091</v>
          </cell>
          <cell r="M220">
            <v>0.16848219128548184</v>
          </cell>
          <cell r="N220">
            <v>302.1215901795</v>
          </cell>
          <cell r="O220">
            <v>0</v>
          </cell>
          <cell r="P220">
            <v>15.777777777777779</v>
          </cell>
        </row>
        <row r="221">
          <cell r="A221" t="str">
            <v>22 - ECT 9 T1250  006</v>
          </cell>
          <cell r="C221">
            <v>27</v>
          </cell>
          <cell r="D221">
            <v>27</v>
          </cell>
          <cell r="E221">
            <v>30.50985355270295</v>
          </cell>
          <cell r="F221">
            <v>33.787568698345055</v>
          </cell>
          <cell r="G221">
            <v>41.831829513860413</v>
          </cell>
          <cell r="H221">
            <v>0</v>
          </cell>
          <cell r="I221">
            <v>2249.9991</v>
          </cell>
          <cell r="J221">
            <v>1173.5190285966446</v>
          </cell>
          <cell r="K221">
            <v>7.2308352919905987</v>
          </cell>
          <cell r="M221">
            <v>6.407069246067619E-2</v>
          </cell>
          <cell r="N221">
            <v>82.338717064500003</v>
          </cell>
          <cell r="O221">
            <v>0</v>
          </cell>
          <cell r="P221">
            <v>5.4</v>
          </cell>
        </row>
        <row r="222">
          <cell r="A222" t="str">
            <v>23 - ECT 9 T1285  006</v>
          </cell>
          <cell r="C222">
            <v>70</v>
          </cell>
          <cell r="D222">
            <v>70</v>
          </cell>
          <cell r="E222">
            <v>79.099620321822457</v>
          </cell>
          <cell r="F222">
            <v>87.597400329042728</v>
          </cell>
          <cell r="G222">
            <v>108.45289133223069</v>
          </cell>
          <cell r="H222">
            <v>0</v>
          </cell>
          <cell r="I222">
            <v>5691.0567000000001</v>
          </cell>
          <cell r="J222">
            <v>3042.4567408061148</v>
          </cell>
          <cell r="K222">
            <v>18.746610016271923</v>
          </cell>
          <cell r="M222">
            <v>0.16610920267582716</v>
          </cell>
          <cell r="N222">
            <v>208.26421993650001</v>
          </cell>
          <cell r="O222">
            <v>0</v>
          </cell>
          <cell r="P222">
            <v>8.75</v>
          </cell>
        </row>
        <row r="223">
          <cell r="A223" t="str">
            <v>24 - ECT 9 T1440  006</v>
          </cell>
          <cell r="C223">
            <v>42</v>
          </cell>
          <cell r="D223">
            <v>42</v>
          </cell>
          <cell r="E223">
            <v>47.459772193093478</v>
          </cell>
          <cell r="F223">
            <v>52.558440197425639</v>
          </cell>
          <cell r="G223">
            <v>65.071734799338415</v>
          </cell>
          <cell r="H223">
            <v>0</v>
          </cell>
          <cell r="I223">
            <v>3043.4783399999997</v>
          </cell>
          <cell r="J223">
            <v>1825.4740444836693</v>
          </cell>
          <cell r="K223">
            <v>11.247966009763154</v>
          </cell>
          <cell r="M223">
            <v>9.9665521605496299E-2</v>
          </cell>
          <cell r="N223">
            <v>111.3760898523</v>
          </cell>
          <cell r="O223">
            <v>0</v>
          </cell>
          <cell r="P223">
            <v>9.1304347826086971</v>
          </cell>
        </row>
        <row r="224">
          <cell r="A224" t="str">
            <v>25 - ECT 11 T1580  006</v>
          </cell>
          <cell r="C224">
            <v>36</v>
          </cell>
          <cell r="D224">
            <v>36</v>
          </cell>
          <cell r="E224">
            <v>40.679804736937264</v>
          </cell>
          <cell r="F224">
            <v>42.618521269486195</v>
          </cell>
          <cell r="G224">
            <v>52.765285711880892</v>
          </cell>
          <cell r="H224">
            <v>0</v>
          </cell>
          <cell r="I224">
            <v>1894.7368799999999</v>
          </cell>
          <cell r="J224">
            <v>1480.2380759300559</v>
          </cell>
          <cell r="K224">
            <v>9.641113722654131</v>
          </cell>
          <cell r="M224">
            <v>8.5427589947568244E-2</v>
          </cell>
          <cell r="N224">
            <v>69.337896123600004</v>
          </cell>
          <cell r="O224">
            <v>0</v>
          </cell>
          <cell r="P224">
            <v>7.8260869565217401</v>
          </cell>
        </row>
        <row r="225">
          <cell r="A225" t="str">
            <v>26 - RV 12  224</v>
          </cell>
          <cell r="C225">
            <v>9212</v>
          </cell>
          <cell r="D225">
            <v>9212</v>
          </cell>
          <cell r="E225">
            <v>9672.609672609673</v>
          </cell>
          <cell r="F225">
            <v>11086.784465048997</v>
          </cell>
          <cell r="G225">
            <v>13726.364324686143</v>
          </cell>
          <cell r="H225">
            <v>0</v>
          </cell>
          <cell r="I225">
            <v>182307.50664000001</v>
          </cell>
          <cell r="J225">
            <v>217387.9306872352</v>
          </cell>
          <cell r="K225">
            <v>2292.4084924084923</v>
          </cell>
          <cell r="M225">
            <v>87.053487053487046</v>
          </cell>
          <cell r="N225">
            <v>24642.268672770169</v>
          </cell>
          <cell r="O225">
            <v>0</v>
          </cell>
          <cell r="P225">
            <v>484.84210526315792</v>
          </cell>
        </row>
        <row r="226">
          <cell r="A226" t="str">
            <v>27 - RV 13  250</v>
          </cell>
          <cell r="C226">
            <v>2400</v>
          </cell>
          <cell r="D226">
            <v>2400</v>
          </cell>
          <cell r="E226">
            <v>2520.0025200025202</v>
          </cell>
          <cell r="F226">
            <v>2764.2669708847511</v>
          </cell>
          <cell r="G226">
            <v>3422.3931792556036</v>
          </cell>
          <cell r="H226">
            <v>0</v>
          </cell>
          <cell r="I226">
            <v>48416.376000000004</v>
          </cell>
          <cell r="J226">
            <v>54201.313154602962</v>
          </cell>
          <cell r="K226">
            <v>597.24059724059725</v>
          </cell>
          <cell r="M226">
            <v>18.9000189000189</v>
          </cell>
          <cell r="N226">
            <v>6544.3786026312009</v>
          </cell>
          <cell r="O226">
            <v>0</v>
          </cell>
          <cell r="P226">
            <v>126.31578947368421</v>
          </cell>
        </row>
        <row r="227">
          <cell r="A227" t="str">
            <v>28 - RV 13  P 243</v>
          </cell>
          <cell r="C227">
            <v>2500</v>
          </cell>
          <cell r="D227">
            <v>2500</v>
          </cell>
          <cell r="E227">
            <v>2650.0174901154351</v>
          </cell>
          <cell r="F227">
            <v>2906.8843233480889</v>
          </cell>
          <cell r="G227">
            <v>3598.9653625703713</v>
          </cell>
          <cell r="H227">
            <v>0</v>
          </cell>
          <cell r="I227">
            <v>41098.15</v>
          </cell>
          <cell r="J227">
            <v>56997.731830354678</v>
          </cell>
          <cell r="K227">
            <v>628.05414515735811</v>
          </cell>
          <cell r="M227">
            <v>12.455082203542545</v>
          </cell>
          <cell r="N227">
            <v>5555.1835079050006</v>
          </cell>
          <cell r="O227">
            <v>0</v>
          </cell>
          <cell r="P227">
            <v>131.57894736842104</v>
          </cell>
        </row>
        <row r="228">
          <cell r="A228" t="str">
            <v>29 - RV 16 2040 (408) 706</v>
          </cell>
          <cell r="C228">
            <v>23</v>
          </cell>
          <cell r="D228">
            <v>23</v>
          </cell>
          <cell r="E228">
            <v>24.380160909062003</v>
          </cell>
          <cell r="F228">
            <v>26.743335774802418</v>
          </cell>
          <cell r="G228">
            <v>33.110481335647414</v>
          </cell>
          <cell r="H228">
            <v>0</v>
          </cell>
          <cell r="I228">
            <v>703.14886999999999</v>
          </cell>
          <cell r="J228">
            <v>524.37913283926309</v>
          </cell>
          <cell r="K228">
            <v>5.7780981354476939</v>
          </cell>
          <cell r="M228">
            <v>0.13409088499984101</v>
          </cell>
          <cell r="N228">
            <v>95.043718664368996</v>
          </cell>
          <cell r="O228">
            <v>0</v>
          </cell>
          <cell r="P228">
            <v>1.2105263157894737</v>
          </cell>
        </row>
        <row r="229">
          <cell r="A229" t="str">
            <v>30 - mok.sek. 13 360</v>
          </cell>
          <cell r="C229">
            <v>695</v>
          </cell>
          <cell r="D229">
            <v>695</v>
          </cell>
          <cell r="E229">
            <v>632.45005692050518</v>
          </cell>
          <cell r="F229">
            <v>693.75359318203584</v>
          </cell>
          <cell r="G229">
            <v>858.92483989356924</v>
          </cell>
          <cell r="H229">
            <v>0</v>
          </cell>
          <cell r="I229">
            <v>695</v>
          </cell>
          <cell r="J229">
            <v>11562.559886367264</v>
          </cell>
          <cell r="K229">
            <v>0</v>
          </cell>
          <cell r="M229">
            <v>0.63245005692050515</v>
          </cell>
          <cell r="N229">
            <v>4258.2055774999999</v>
          </cell>
          <cell r="O229">
            <v>0</v>
          </cell>
          <cell r="P229">
            <v>695</v>
          </cell>
        </row>
        <row r="230">
          <cell r="A230" t="str">
            <v>31 - kokon  9 68  876</v>
          </cell>
          <cell r="C230">
            <v>41</v>
          </cell>
          <cell r="D230">
            <v>41</v>
          </cell>
          <cell r="E230">
            <v>43.050043050043051</v>
          </cell>
          <cell r="F230">
            <v>47.674967843009476</v>
          </cell>
          <cell r="G230">
            <v>59.0255885143116</v>
          </cell>
          <cell r="H230">
            <v>0</v>
          </cell>
          <cell r="I230">
            <v>102.5</v>
          </cell>
          <cell r="J230">
            <v>1655.8599540263783</v>
          </cell>
          <cell r="K230">
            <v>10.202860202860203</v>
          </cell>
          <cell r="M230">
            <v>0.38745038745038746</v>
          </cell>
          <cell r="N230">
            <v>44.43287875</v>
          </cell>
          <cell r="O230">
            <v>0</v>
          </cell>
          <cell r="P230">
            <v>4.0999999999999996</v>
          </cell>
        </row>
        <row r="231">
          <cell r="A231" t="str">
            <v>32 - kokon  11 204  876</v>
          </cell>
          <cell r="C231">
            <v>288</v>
          </cell>
          <cell r="D231">
            <v>288</v>
          </cell>
          <cell r="E231">
            <v>288</v>
          </cell>
          <cell r="F231">
            <v>330.10676890806872</v>
          </cell>
          <cell r="G231">
            <v>408.69972626973964</v>
          </cell>
          <cell r="H231">
            <v>0</v>
          </cell>
          <cell r="I231">
            <v>720</v>
          </cell>
          <cell r="J231">
            <v>6472.681743295464</v>
          </cell>
          <cell r="K231">
            <v>68.256</v>
          </cell>
          <cell r="M231">
            <v>2.5919999999999996</v>
          </cell>
          <cell r="N231">
            <v>312.11387999999999</v>
          </cell>
          <cell r="O231">
            <v>0</v>
          </cell>
          <cell r="P231">
            <v>28.8</v>
          </cell>
        </row>
        <row r="232">
          <cell r="A232" t="str">
            <v>33 - kokon  13 136  876</v>
          </cell>
          <cell r="C232">
            <v>262</v>
          </cell>
          <cell r="D232">
            <v>262</v>
          </cell>
          <cell r="E232">
            <v>275.1002751002751</v>
          </cell>
          <cell r="F232">
            <v>288.2109931800349</v>
          </cell>
          <cell r="G232">
            <v>356.82925984899703</v>
          </cell>
          <cell r="H232">
            <v>0</v>
          </cell>
          <cell r="I232">
            <v>655</v>
          </cell>
          <cell r="J232">
            <v>10010.222628539563</v>
          </cell>
          <cell r="K232">
            <v>65.198765198765201</v>
          </cell>
          <cell r="M232">
            <v>2.4759024759024757</v>
          </cell>
          <cell r="N232">
            <v>283.93693249999995</v>
          </cell>
          <cell r="O232">
            <v>0</v>
          </cell>
          <cell r="P232">
            <v>26.2</v>
          </cell>
        </row>
        <row r="233">
          <cell r="A233" t="str">
            <v>34 - kokon  13 272  876</v>
          </cell>
          <cell r="C233">
            <v>3273</v>
          </cell>
          <cell r="D233">
            <v>3273</v>
          </cell>
          <cell r="E233">
            <v>3436.6498281675085</v>
          </cell>
          <cell r="F233">
            <v>3769.7651232867415</v>
          </cell>
          <cell r="G233">
            <v>4667.2837975569419</v>
          </cell>
          <cell r="H233">
            <v>0</v>
          </cell>
          <cell r="I233">
            <v>8182.5</v>
          </cell>
          <cell r="J233">
            <v>73916.963201700812</v>
          </cell>
          <cell r="K233">
            <v>814.48600927569953</v>
          </cell>
          <cell r="M233">
            <v>30.929848453507574</v>
          </cell>
          <cell r="N233">
            <v>3547.0441987499999</v>
          </cell>
          <cell r="O233">
            <v>0</v>
          </cell>
          <cell r="P233">
            <v>327.3</v>
          </cell>
        </row>
        <row r="234">
          <cell r="A234" t="str">
            <v>35 - kokon  17,19,22  706</v>
          </cell>
          <cell r="C234">
            <v>257</v>
          </cell>
          <cell r="D234">
            <v>257</v>
          </cell>
          <cell r="E234">
            <v>269.85026985026985</v>
          </cell>
          <cell r="F234">
            <v>296.00692146557543</v>
          </cell>
          <cell r="G234">
            <v>366.48126961195425</v>
          </cell>
          <cell r="H234">
            <v>0</v>
          </cell>
          <cell r="I234">
            <v>642.5</v>
          </cell>
          <cell r="J234">
            <v>5804.0572836387337</v>
          </cell>
          <cell r="K234">
            <v>63.954513954513949</v>
          </cell>
          <cell r="M234">
            <v>1.4841764841764842</v>
          </cell>
          <cell r="N234">
            <v>278.51828875000001</v>
          </cell>
          <cell r="O234">
            <v>0</v>
          </cell>
          <cell r="P234">
            <v>25.7</v>
          </cell>
        </row>
        <row r="235">
          <cell r="A235" t="str">
            <v>36 - Rohož RP 34 450/125</v>
          </cell>
          <cell r="C235">
            <v>1800</v>
          </cell>
          <cell r="D235">
            <v>1800</v>
          </cell>
          <cell r="E235">
            <v>2036.5216210712103</v>
          </cell>
          <cell r="F235">
            <v>2233.9221520358592</v>
          </cell>
          <cell r="G235">
            <v>2765.7820379297505</v>
          </cell>
          <cell r="H235">
            <v>0</v>
          </cell>
          <cell r="I235">
            <v>1868.5116</v>
          </cell>
          <cell r="J235">
            <v>43802.395137958025</v>
          </cell>
          <cell r="K235">
            <v>482.6556241938768</v>
          </cell>
          <cell r="M235">
            <v>10.182608105356051</v>
          </cell>
          <cell r="N235">
            <v>15521.312172731759</v>
          </cell>
          <cell r="O235">
            <v>0</v>
          </cell>
          <cell r="P235">
            <v>30.508474576271187</v>
          </cell>
        </row>
        <row r="236">
          <cell r="A236" t="str">
            <v>37 - Rohož RE 34 450/125</v>
          </cell>
          <cell r="C236">
            <v>5370</v>
          </cell>
          <cell r="D236">
            <v>5370</v>
          </cell>
          <cell r="E236">
            <v>6031.606968359335</v>
          </cell>
          <cell r="F236">
            <v>6616.2520837389256</v>
          </cell>
          <cell r="G236">
            <v>8191.4721848940517</v>
          </cell>
          <cell r="H236">
            <v>0</v>
          </cell>
          <cell r="I236">
            <v>6221.2524000000003</v>
          </cell>
          <cell r="J236">
            <v>129730.43301448874</v>
          </cell>
          <cell r="K236">
            <v>1429.4908515011623</v>
          </cell>
          <cell r="M236">
            <v>30.158034841796677</v>
          </cell>
          <cell r="N236">
            <v>51678.566301518636</v>
          </cell>
          <cell r="O236">
            <v>0</v>
          </cell>
          <cell r="P236">
            <v>97.63636363636364</v>
          </cell>
        </row>
        <row r="237">
          <cell r="A237" t="str">
            <v>38 - Vlies 80/100  2700</v>
          </cell>
          <cell r="C237">
            <v>2182</v>
          </cell>
          <cell r="D237">
            <v>2063.7082434835243</v>
          </cell>
          <cell r="E237">
            <v>1877.9746705877276</v>
          </cell>
          <cell r="F237">
            <v>2060.007207476378</v>
          </cell>
          <cell r="G237">
            <v>2550.4608239152881</v>
          </cell>
          <cell r="H237">
            <v>4540.1092199999994</v>
          </cell>
          <cell r="I237">
            <v>2063.7082434835243</v>
          </cell>
          <cell r="J237">
            <v>34333.453457939635</v>
          </cell>
          <cell r="K237">
            <v>0</v>
          </cell>
          <cell r="M237">
            <v>1.8779746705877276</v>
          </cell>
          <cell r="N237">
            <v>12644.163960768736</v>
          </cell>
          <cell r="O237">
            <v>19850.770391829265</v>
          </cell>
          <cell r="P237">
            <v>13.637499999999999</v>
          </cell>
        </row>
        <row r="238">
          <cell r="A238" t="str">
            <v>39 - Vlies 80/100  1600</v>
          </cell>
          <cell r="C238">
            <v>1142</v>
          </cell>
          <cell r="D238">
            <v>1080.0892823364734</v>
          </cell>
          <cell r="E238">
            <v>982.88133538551108</v>
          </cell>
          <cell r="F238">
            <v>1078.1522598249421</v>
          </cell>
          <cell r="G238">
            <v>1334.8424660454898</v>
          </cell>
          <cell r="H238">
            <v>2376.1708199999998</v>
          </cell>
          <cell r="I238">
            <v>1080.0892823364734</v>
          </cell>
          <cell r="J238">
            <v>21140.240388724356</v>
          </cell>
          <cell r="K238">
            <v>0</v>
          </cell>
          <cell r="M238">
            <v>0.98288133538551115</v>
          </cell>
          <cell r="N238">
            <v>6617.6146852419324</v>
          </cell>
          <cell r="O238">
            <v>10389.358289399184</v>
          </cell>
          <cell r="P238">
            <v>7.1375000000000002</v>
          </cell>
        </row>
        <row r="239">
          <cell r="A239" t="str">
            <v>40 - Tkanina RT 300/125</v>
          </cell>
          <cell r="C239">
            <v>690</v>
          </cell>
          <cell r="D239">
            <v>690</v>
          </cell>
          <cell r="E239">
            <v>745.67991959625215</v>
          </cell>
          <cell r="F239">
            <v>817.95885370378733</v>
          </cell>
          <cell r="G239">
            <v>1012.7013169540514</v>
          </cell>
          <cell r="H239">
            <v>0</v>
          </cell>
          <cell r="I239">
            <v>30423.279899999998</v>
          </cell>
          <cell r="J239">
            <v>16038.408896152692</v>
          </cell>
          <cell r="K239">
            <v>176.72614094431174</v>
          </cell>
          <cell r="M239">
            <v>4.1012395577793868</v>
          </cell>
          <cell r="N239">
            <v>18493.031031126207</v>
          </cell>
          <cell r="O239">
            <v>0</v>
          </cell>
          <cell r="P239">
            <v>15.333333333333334</v>
          </cell>
        </row>
        <row r="240">
          <cell r="A240" t="str">
            <v>41 - Tkanina RS 580/125</v>
          </cell>
          <cell r="C240">
            <v>2753</v>
          </cell>
          <cell r="D240">
            <v>2753</v>
          </cell>
          <cell r="E240">
            <v>2971.6222488477274</v>
          </cell>
          <cell r="F240">
            <v>3259.6623087614312</v>
          </cell>
          <cell r="G240">
            <v>4035.7339467146603</v>
          </cell>
          <cell r="H240">
            <v>0</v>
          </cell>
          <cell r="I240">
            <v>55256.701849999998</v>
          </cell>
          <cell r="J240">
            <v>63914.947230616301</v>
          </cell>
          <cell r="K240">
            <v>704.2744729769114</v>
          </cell>
          <cell r="M240">
            <v>16.343922368662501</v>
          </cell>
          <cell r="N240">
            <v>33588.222747467109</v>
          </cell>
          <cell r="O240">
            <v>0</v>
          </cell>
          <cell r="P240">
            <v>61.177777777777777</v>
          </cell>
        </row>
        <row r="241">
          <cell r="A241" t="str">
            <v>42- 11 204 Z28  876</v>
          </cell>
          <cell r="C241">
            <v>281</v>
          </cell>
          <cell r="D241">
            <v>281</v>
          </cell>
          <cell r="E241">
            <v>297.86007148641716</v>
          </cell>
          <cell r="F241">
            <v>341.40842286495672</v>
          </cell>
          <cell r="G241">
            <v>422.69211695549922</v>
          </cell>
          <cell r="H241">
            <v>0</v>
          </cell>
          <cell r="I241">
            <v>2542.0662190000003</v>
          </cell>
          <cell r="J241">
            <v>6694.2828012736609</v>
          </cell>
          <cell r="K241">
            <v>0</v>
          </cell>
          <cell r="M241">
            <v>2.6807406433777543</v>
          </cell>
          <cell r="N241">
            <v>1101.9640983736385</v>
          </cell>
          <cell r="O241">
            <v>0</v>
          </cell>
          <cell r="P241">
            <v>38.283378746594003</v>
          </cell>
        </row>
        <row r="242">
          <cell r="A242" t="str">
            <v>43 -13 544 Z25 876s</v>
          </cell>
          <cell r="C242">
            <v>388</v>
          </cell>
          <cell r="D242">
            <v>388</v>
          </cell>
          <cell r="E242">
            <v>413.22005991690867</v>
          </cell>
          <cell r="F242">
            <v>453.27357979554171</v>
          </cell>
          <cell r="G242">
            <v>561.19051602766092</v>
          </cell>
          <cell r="H242">
            <v>0</v>
          </cell>
          <cell r="I242">
            <v>2653.7170759999999</v>
          </cell>
          <cell r="J242">
            <v>8887.7172508929762</v>
          </cell>
          <cell r="K242">
            <v>0</v>
          </cell>
          <cell r="M242">
            <v>4.1322005991690869</v>
          </cell>
          <cell r="N242">
            <v>1150.3637958508539</v>
          </cell>
          <cell r="O242">
            <v>0</v>
          </cell>
          <cell r="P242">
            <v>52.861035422343328</v>
          </cell>
        </row>
        <row r="243">
          <cell r="A243" t="str">
            <v>44 - ECO 11 T220 006</v>
          </cell>
          <cell r="C243">
            <v>150</v>
          </cell>
          <cell r="D243">
            <v>150</v>
          </cell>
          <cell r="E243">
            <v>172.50004312501076</v>
          </cell>
          <cell r="F243">
            <v>180.72104338876571</v>
          </cell>
          <cell r="G243">
            <v>223.74773231244981</v>
          </cell>
          <cell r="H243">
            <v>0</v>
          </cell>
          <cell r="I243">
            <v>65217.39</v>
          </cell>
          <cell r="J243">
            <v>6276.8524476561161</v>
          </cell>
          <cell r="K243">
            <v>40.882510220627552</v>
          </cell>
          <cell r="M243">
            <v>0.36225009056252255</v>
          </cell>
          <cell r="N243">
            <v>2386.6303870500001</v>
          </cell>
          <cell r="O243">
            <v>0</v>
          </cell>
          <cell r="P243">
            <v>42.857142857142854</v>
          </cell>
        </row>
        <row r="244">
          <cell r="A244" t="str">
            <v>45 - ECO 11 T330 006</v>
          </cell>
          <cell r="C244">
            <v>116</v>
          </cell>
          <cell r="D244">
            <v>116</v>
          </cell>
          <cell r="E244">
            <v>133.40003335000833</v>
          </cell>
          <cell r="F244">
            <v>139.75760688731216</v>
          </cell>
          <cell r="G244">
            <v>173.03157965496121</v>
          </cell>
          <cell r="H244">
            <v>0</v>
          </cell>
          <cell r="I244">
            <v>29000</v>
          </cell>
          <cell r="J244">
            <v>4854.0992261873971</v>
          </cell>
          <cell r="K244">
            <v>31.615807903951971</v>
          </cell>
          <cell r="M244">
            <v>0.28014007003501745</v>
          </cell>
          <cell r="N244">
            <v>1061.2550000000001</v>
          </cell>
          <cell r="O244">
            <v>0</v>
          </cell>
          <cell r="P244">
            <v>29</v>
          </cell>
        </row>
        <row r="245">
          <cell r="A245" t="str">
            <v>46 - ECTE 9 T990 006</v>
          </cell>
          <cell r="C245">
            <v>52</v>
          </cell>
          <cell r="D245">
            <v>52</v>
          </cell>
          <cell r="E245">
            <v>58.759717953353828</v>
          </cell>
          <cell r="F245">
            <v>65.072354530146029</v>
          </cell>
          <cell r="G245">
            <v>80.565004989657083</v>
          </cell>
          <cell r="H245">
            <v>0</v>
          </cell>
          <cell r="I245">
            <v>6046.5111200000001</v>
          </cell>
          <cell r="J245">
            <v>2260.1107217416852</v>
          </cell>
          <cell r="K245">
            <v>13.926053154944857</v>
          </cell>
          <cell r="M245">
            <v>0.12339540770204303</v>
          </cell>
          <cell r="N245">
            <v>221.27207443640003</v>
          </cell>
          <cell r="O245">
            <v>0</v>
          </cell>
          <cell r="P245">
            <v>9.454545454545455</v>
          </cell>
        </row>
        <row r="246">
          <cell r="A246" t="str">
            <v>47 - EC 11 2500 R73</v>
          </cell>
          <cell r="C246">
            <v>200</v>
          </cell>
          <cell r="D246">
            <v>200</v>
          </cell>
          <cell r="E246">
            <v>224.00003584000572</v>
          </cell>
          <cell r="F246">
            <v>256.74975023068009</v>
          </cell>
          <cell r="G246">
            <v>317.8776157368826</v>
          </cell>
          <cell r="H246">
            <v>0</v>
          </cell>
          <cell r="I246">
            <v>9259.2592000000004</v>
          </cell>
          <cell r="J246">
            <v>5034.3088280525499</v>
          </cell>
          <cell r="K246">
            <v>53.08800849408135</v>
          </cell>
          <cell r="M246">
            <v>1.0080001612800256</v>
          </cell>
          <cell r="N246">
            <v>338.84259042400004</v>
          </cell>
          <cell r="O246">
            <v>0</v>
          </cell>
          <cell r="P246">
            <v>28.571428571428573</v>
          </cell>
        </row>
        <row r="247">
          <cell r="A247" t="str">
            <v>48 - RV 16 1224 (408) 706</v>
          </cell>
          <cell r="C247">
            <v>17</v>
          </cell>
          <cell r="D247">
            <v>17</v>
          </cell>
          <cell r="E247">
            <v>18.020118932784957</v>
          </cell>
          <cell r="F247">
            <v>19.766813398767002</v>
          </cell>
          <cell r="G247">
            <v>24.472964465478523</v>
          </cell>
          <cell r="H247">
            <v>0</v>
          </cell>
          <cell r="I247">
            <v>908.60501799999997</v>
          </cell>
          <cell r="J247">
            <v>387.5845764464118</v>
          </cell>
          <cell r="K247">
            <v>4.2707681870700345</v>
          </cell>
          <cell r="M247">
            <v>9.9110654130317263E-2</v>
          </cell>
          <cell r="N247">
            <v>122.8149590965366</v>
          </cell>
          <cell r="O247">
            <v>0</v>
          </cell>
          <cell r="P247">
            <v>0.89473684210526316</v>
          </cell>
        </row>
        <row r="248">
          <cell r="C248">
            <v>50755</v>
          </cell>
          <cell r="D248">
            <v>50574.797525819995</v>
          </cell>
          <cell r="E248">
            <v>53456.41324233362</v>
          </cell>
          <cell r="F248">
            <v>58959.65653978959</v>
          </cell>
          <cell r="G248">
            <v>72996.974792360517</v>
          </cell>
          <cell r="H248">
            <v>6916.2800399999996</v>
          </cell>
          <cell r="I248">
            <v>951442.61202882021</v>
          </cell>
          <cell r="J248">
            <v>1323129.1927604871</v>
          </cell>
          <cell r="K248">
            <v>7745.0587808964074</v>
          </cell>
          <cell r="L248">
            <v>0</v>
          </cell>
          <cell r="M248">
            <v>390.68141902306627</v>
          </cell>
          <cell r="N248">
            <v>285600.00042978115</v>
          </cell>
          <cell r="O248">
            <v>30240.128681228449</v>
          </cell>
          <cell r="P248">
            <v>4597.7400558076988</v>
          </cell>
        </row>
        <row r="251">
          <cell r="A251" t="str">
            <v>tab. 10</v>
          </cell>
          <cell r="D251" t="str">
            <v>výkony podle středisek</v>
          </cell>
          <cell r="K251" t="str">
            <v>simulace</v>
          </cell>
          <cell r="L251" t="str">
            <v>Budget 2001</v>
          </cell>
          <cell r="T251" t="str">
            <v>tab. 10</v>
          </cell>
        </row>
        <row r="252">
          <cell r="H252" t="str">
            <v>dobře</v>
          </cell>
          <cell r="I252" t="str">
            <v>dobře</v>
          </cell>
          <cell r="J252" t="str">
            <v>dobře</v>
          </cell>
          <cell r="K252" t="str">
            <v>dobře</v>
          </cell>
          <cell r="L252" t="str">
            <v>dobře</v>
          </cell>
          <cell r="M252" t="str">
            <v>dobře</v>
          </cell>
          <cell r="N252" t="str">
            <v>dobře</v>
          </cell>
          <cell r="O252" t="str">
            <v>dobře</v>
          </cell>
          <cell r="P252" t="str">
            <v>dobře</v>
          </cell>
          <cell r="Q252" t="str">
            <v>dobře</v>
          </cell>
          <cell r="R252" t="str">
            <v>dobře</v>
          </cell>
          <cell r="S252" t="str">
            <v>dobře</v>
          </cell>
        </row>
        <row r="253">
          <cell r="C253" t="str">
            <v>kmen</v>
          </cell>
          <cell r="D253" t="str">
            <v>vana</v>
          </cell>
          <cell r="E253" t="str">
            <v>tažení</v>
          </cell>
          <cell r="F253" t="str">
            <v>lubrikace</v>
          </cell>
          <cell r="G253" t="str">
            <v>open</v>
          </cell>
          <cell r="H253" t="str">
            <v>textile</v>
          </cell>
          <cell r="I253" t="str">
            <v>TECO-tkan</v>
          </cell>
          <cell r="J253" t="str">
            <v>V-tkaniny</v>
          </cell>
          <cell r="K253" t="str">
            <v>sušení</v>
          </cell>
          <cell r="L253" t="str">
            <v>roving</v>
          </cell>
          <cell r="M253" t="str">
            <v>suché</v>
          </cell>
          <cell r="N253" t="str">
            <v>rohože</v>
          </cell>
          <cell r="O253" t="str">
            <v>ECT</v>
          </cell>
          <cell r="P253" t="str">
            <v>mokré</v>
          </cell>
          <cell r="Q253" t="str">
            <v>open</v>
          </cell>
          <cell r="R253" t="str">
            <v>vlies</v>
          </cell>
          <cell r="S253" t="str">
            <v>SHV</v>
          </cell>
        </row>
        <row r="254">
          <cell r="A254" t="str">
            <v>výrobek</v>
          </cell>
          <cell r="C254">
            <v>0</v>
          </cell>
          <cell r="D254">
            <v>0</v>
          </cell>
          <cell r="E254">
            <v>0</v>
          </cell>
          <cell r="F254">
            <v>0</v>
          </cell>
          <cell r="G254">
            <v>0</v>
          </cell>
          <cell r="H254">
            <v>0</v>
          </cell>
          <cell r="I254">
            <v>0</v>
          </cell>
          <cell r="J254">
            <v>0</v>
          </cell>
          <cell r="K254">
            <v>0</v>
          </cell>
          <cell r="L254">
            <v>0</v>
          </cell>
          <cell r="M254" t="str">
            <v>sekání</v>
          </cell>
          <cell r="N254">
            <v>0</v>
          </cell>
          <cell r="O254">
            <v>0</v>
          </cell>
          <cell r="P254" t="str">
            <v>sekání</v>
          </cell>
          <cell r="Q254">
            <v>0</v>
          </cell>
          <cell r="R254">
            <v>0</v>
          </cell>
          <cell r="S254">
            <v>0</v>
          </cell>
          <cell r="T254" t="str">
            <v>výrobek</v>
          </cell>
        </row>
        <row r="255">
          <cell r="C255" t="str">
            <v>t</v>
          </cell>
          <cell r="D255" t="str">
            <v>t</v>
          </cell>
          <cell r="E255" t="str">
            <v>hod. pecí</v>
          </cell>
          <cell r="F255" t="str">
            <v>t</v>
          </cell>
          <cell r="G255" t="str">
            <v>str.hod.</v>
          </cell>
          <cell r="H255" t="str">
            <v>stroj. hodiny</v>
          </cell>
          <cell r="I255" t="str">
            <v>stroj. hodiny</v>
          </cell>
          <cell r="J255" t="str">
            <v>stroj. hodiny</v>
          </cell>
          <cell r="K255" t="str">
            <v>hod.sušek</v>
          </cell>
          <cell r="L255" t="str">
            <v>stroj. hodiny</v>
          </cell>
          <cell r="M255" t="str">
            <v>str.hod.</v>
          </cell>
          <cell r="N255" t="str">
            <v>stroj. hodiny</v>
          </cell>
          <cell r="O255" t="str">
            <v>str.hod.</v>
          </cell>
          <cell r="P255" t="str">
            <v>str.hod.</v>
          </cell>
          <cell r="Q255" t="str">
            <v>str.hod.</v>
          </cell>
          <cell r="R255" t="str">
            <v>stroj. hodiny</v>
          </cell>
          <cell r="S255" t="str">
            <v>t</v>
          </cell>
        </row>
        <row r="256">
          <cell r="A256" t="str">
            <v xml:space="preserve"> 1- 9 34 Z40  876</v>
          </cell>
          <cell r="C256">
            <v>119.94270520948437</v>
          </cell>
          <cell r="D256">
            <v>96.877722997700531</v>
          </cell>
          <cell r="E256">
            <v>3364.7834326263569</v>
          </cell>
          <cell r="F256">
            <v>0.78731653580724226</v>
          </cell>
          <cell r="G256">
            <v>0</v>
          </cell>
          <cell r="H256">
            <v>3471.9273000000003</v>
          </cell>
          <cell r="I256">
            <v>0</v>
          </cell>
          <cell r="J256">
            <v>0</v>
          </cell>
          <cell r="K256">
            <v>0</v>
          </cell>
          <cell r="L256">
            <v>0</v>
          </cell>
          <cell r="M256">
            <v>0</v>
          </cell>
          <cell r="N256">
            <v>0</v>
          </cell>
          <cell r="O256">
            <v>0</v>
          </cell>
          <cell r="P256">
            <v>0</v>
          </cell>
          <cell r="Q256">
            <v>0</v>
          </cell>
          <cell r="R256">
            <v>0</v>
          </cell>
          <cell r="S256">
            <v>81</v>
          </cell>
          <cell r="T256" t="str">
            <v xml:space="preserve"> 1- 9 34 Z40  876</v>
          </cell>
        </row>
        <row r="257">
          <cell r="A257" t="str">
            <v xml:space="preserve"> 2- 9 68 Z15  876s</v>
          </cell>
          <cell r="C257">
            <v>2541.5071405720814</v>
          </cell>
          <cell r="D257">
            <v>2052.77531744007</v>
          </cell>
          <cell r="E257">
            <v>71297.550822809964</v>
          </cell>
          <cell r="F257">
            <v>18.536355838952087</v>
          </cell>
          <cell r="G257">
            <v>0</v>
          </cell>
          <cell r="H257">
            <v>22967.310730000001</v>
          </cell>
          <cell r="I257">
            <v>0</v>
          </cell>
          <cell r="J257">
            <v>0</v>
          </cell>
          <cell r="K257">
            <v>0</v>
          </cell>
          <cell r="L257">
            <v>0</v>
          </cell>
          <cell r="M257">
            <v>0</v>
          </cell>
          <cell r="N257">
            <v>0</v>
          </cell>
          <cell r="O257">
            <v>0</v>
          </cell>
          <cell r="P257">
            <v>0</v>
          </cell>
          <cell r="Q257">
            <v>0</v>
          </cell>
          <cell r="R257">
            <v>0</v>
          </cell>
          <cell r="S257">
            <v>1757</v>
          </cell>
          <cell r="T257" t="str">
            <v xml:space="preserve"> 2- 9 68 Z15  876s</v>
          </cell>
        </row>
        <row r="258">
          <cell r="A258" t="str">
            <v xml:space="preserve"> 3- 9 68 Z20  876</v>
          </cell>
          <cell r="C258">
            <v>2123.3712061999772</v>
          </cell>
          <cell r="D258">
            <v>1715.0469232477217</v>
          </cell>
          <cell r="E258">
            <v>59567.476350137935</v>
          </cell>
          <cell r="F258">
            <v>13.93803199101114</v>
          </cell>
          <cell r="G258">
            <v>0</v>
          </cell>
          <cell r="H258">
            <v>26286.428880000003</v>
          </cell>
          <cell r="I258">
            <v>0</v>
          </cell>
          <cell r="J258">
            <v>0</v>
          </cell>
          <cell r="K258">
            <v>0</v>
          </cell>
          <cell r="L258">
            <v>0</v>
          </cell>
          <cell r="M258">
            <v>0</v>
          </cell>
          <cell r="N258">
            <v>0</v>
          </cell>
          <cell r="O258">
            <v>0</v>
          </cell>
          <cell r="P258">
            <v>0</v>
          </cell>
          <cell r="Q258">
            <v>0</v>
          </cell>
          <cell r="R258">
            <v>0</v>
          </cell>
          <cell r="S258">
            <v>1461</v>
          </cell>
          <cell r="T258" t="str">
            <v xml:space="preserve"> 3- 9 68 Z20  876</v>
          </cell>
        </row>
        <row r="259">
          <cell r="A259" t="str">
            <v xml:space="preserve"> 4-  9 68 Z28 876</v>
          </cell>
          <cell r="C259">
            <v>733.95103294386627</v>
          </cell>
          <cell r="D259">
            <v>592.81224930876078</v>
          </cell>
          <cell r="E259">
            <v>20589.716329103121</v>
          </cell>
          <cell r="F259">
            <v>4.8177317970298601</v>
          </cell>
          <cell r="G259">
            <v>0</v>
          </cell>
          <cell r="H259">
            <v>11630.5843</v>
          </cell>
          <cell r="I259">
            <v>0</v>
          </cell>
          <cell r="J259">
            <v>0</v>
          </cell>
          <cell r="K259">
            <v>0</v>
          </cell>
          <cell r="L259">
            <v>0</v>
          </cell>
          <cell r="M259">
            <v>0</v>
          </cell>
          <cell r="N259">
            <v>0</v>
          </cell>
          <cell r="O259">
            <v>0</v>
          </cell>
          <cell r="P259">
            <v>0</v>
          </cell>
          <cell r="Q259">
            <v>0</v>
          </cell>
          <cell r="R259">
            <v>0</v>
          </cell>
          <cell r="S259">
            <v>505</v>
          </cell>
          <cell r="T259" t="str">
            <v xml:space="preserve"> 4-  9 68 Z28 876</v>
          </cell>
        </row>
        <row r="260">
          <cell r="A260" t="str">
            <v xml:space="preserve"> 5- 9 136 Z28 876</v>
          </cell>
          <cell r="C260">
            <v>324.10114920095481</v>
          </cell>
          <cell r="D260">
            <v>261.77649820961119</v>
          </cell>
          <cell r="E260">
            <v>9092.0925572079141</v>
          </cell>
          <cell r="F260">
            <v>2.1274340410646708</v>
          </cell>
          <cell r="G260">
            <v>0</v>
          </cell>
          <cell r="H260">
            <v>2915.0314699999999</v>
          </cell>
          <cell r="I260">
            <v>0</v>
          </cell>
          <cell r="J260">
            <v>0</v>
          </cell>
          <cell r="K260">
            <v>0</v>
          </cell>
          <cell r="L260">
            <v>0</v>
          </cell>
          <cell r="M260">
            <v>0</v>
          </cell>
          <cell r="N260">
            <v>0</v>
          </cell>
          <cell r="O260">
            <v>0</v>
          </cell>
          <cell r="P260">
            <v>0</v>
          </cell>
          <cell r="Q260">
            <v>0</v>
          </cell>
          <cell r="R260">
            <v>0</v>
          </cell>
          <cell r="S260">
            <v>223</v>
          </cell>
          <cell r="T260" t="str">
            <v xml:space="preserve"> 5- 9 136 Z28 876</v>
          </cell>
        </row>
        <row r="261">
          <cell r="A261" t="str">
            <v xml:space="preserve"> 6- 9 204 Z28  876</v>
          </cell>
          <cell r="C261">
            <v>172.50159246335585</v>
          </cell>
          <cell r="D261">
            <v>139.32953623265252</v>
          </cell>
          <cell r="E261">
            <v>2902.698671513594</v>
          </cell>
          <cell r="F261">
            <v>1.09710724090779</v>
          </cell>
          <cell r="G261">
            <v>0</v>
          </cell>
          <cell r="H261">
            <v>1040.34635</v>
          </cell>
          <cell r="I261">
            <v>0</v>
          </cell>
          <cell r="J261">
            <v>0</v>
          </cell>
          <cell r="K261">
            <v>0</v>
          </cell>
          <cell r="L261">
            <v>0</v>
          </cell>
          <cell r="M261">
            <v>0</v>
          </cell>
          <cell r="N261">
            <v>0</v>
          </cell>
          <cell r="O261">
            <v>0</v>
          </cell>
          <cell r="P261">
            <v>0</v>
          </cell>
          <cell r="Q261">
            <v>0</v>
          </cell>
          <cell r="R261">
            <v>0</v>
          </cell>
          <cell r="S261">
            <v>115</v>
          </cell>
          <cell r="T261" t="str">
            <v xml:space="preserve"> 6- 9 204 Z28  876</v>
          </cell>
        </row>
        <row r="262">
          <cell r="A262" t="str">
            <v xml:space="preserve"> 7- 11 102 Z28  876</v>
          </cell>
          <cell r="C262">
            <v>12.374300989936852</v>
          </cell>
          <cell r="D262">
            <v>9.9947229095719958</v>
          </cell>
          <cell r="E262">
            <v>347.13943535416479</v>
          </cell>
          <cell r="F262">
            <v>8.5860566679740083E-2</v>
          </cell>
          <cell r="G262">
            <v>0</v>
          </cell>
          <cell r="H262">
            <v>145.16127</v>
          </cell>
          <cell r="I262">
            <v>0</v>
          </cell>
          <cell r="J262">
            <v>0</v>
          </cell>
          <cell r="K262">
            <v>0</v>
          </cell>
          <cell r="L262">
            <v>0</v>
          </cell>
          <cell r="M262">
            <v>0</v>
          </cell>
          <cell r="N262">
            <v>0</v>
          </cell>
          <cell r="O262">
            <v>0</v>
          </cell>
          <cell r="P262">
            <v>0</v>
          </cell>
          <cell r="Q262">
            <v>0</v>
          </cell>
          <cell r="R262">
            <v>0</v>
          </cell>
          <cell r="S262">
            <v>9</v>
          </cell>
          <cell r="T262" t="str">
            <v xml:space="preserve"> 7- 11 102 Z28  876</v>
          </cell>
        </row>
        <row r="263">
          <cell r="A263" t="str">
            <v xml:space="preserve"> 8- 11 204 Z28  876s</v>
          </cell>
          <cell r="C263">
            <v>3695.9471053739344</v>
          </cell>
          <cell r="D263">
            <v>2985.2164770105269</v>
          </cell>
          <cell r="E263">
            <v>58533.656411971111</v>
          </cell>
          <cell r="F263">
            <v>26.044371892854493</v>
          </cell>
          <cell r="G263">
            <v>0</v>
          </cell>
          <cell r="H263">
            <v>26683.314839999999</v>
          </cell>
          <cell r="I263">
            <v>0</v>
          </cell>
          <cell r="J263">
            <v>0</v>
          </cell>
          <cell r="K263">
            <v>0</v>
          </cell>
          <cell r="L263">
            <v>0</v>
          </cell>
          <cell r="M263">
            <v>0</v>
          </cell>
          <cell r="N263">
            <v>0</v>
          </cell>
          <cell r="O263">
            <v>0</v>
          </cell>
          <cell r="P263">
            <v>0</v>
          </cell>
          <cell r="Q263">
            <v>0</v>
          </cell>
          <cell r="R263">
            <v>0</v>
          </cell>
          <cell r="S263">
            <v>2457</v>
          </cell>
          <cell r="T263" t="str">
            <v xml:space="preserve"> 8- 11 204 Z28  876s</v>
          </cell>
        </row>
        <row r="264">
          <cell r="A264" t="str">
            <v xml:space="preserve"> 9- 13 136 Z20  876s 800</v>
          </cell>
          <cell r="C264">
            <v>1397.1608200990238</v>
          </cell>
          <cell r="D264">
            <v>1128.4867943939814</v>
          </cell>
          <cell r="E264">
            <v>39194.910369689656</v>
          </cell>
          <cell r="F264">
            <v>10.771519301169992</v>
          </cell>
          <cell r="G264">
            <v>0</v>
          </cell>
          <cell r="H264">
            <v>13076.324770000001</v>
          </cell>
          <cell r="I264">
            <v>0</v>
          </cell>
          <cell r="J264">
            <v>0</v>
          </cell>
          <cell r="K264">
            <v>0</v>
          </cell>
          <cell r="L264">
            <v>0</v>
          </cell>
          <cell r="M264">
            <v>0</v>
          </cell>
          <cell r="N264">
            <v>0</v>
          </cell>
          <cell r="O264">
            <v>0</v>
          </cell>
          <cell r="P264">
            <v>0</v>
          </cell>
          <cell r="Q264">
            <v>0</v>
          </cell>
          <cell r="R264">
            <v>0</v>
          </cell>
          <cell r="S264">
            <v>1021</v>
          </cell>
          <cell r="T264" t="str">
            <v xml:space="preserve"> 9- 13 136 Z20  876s 800</v>
          </cell>
        </row>
        <row r="265">
          <cell r="A265" t="str">
            <v>10- 13 136 Z20  876s 1200</v>
          </cell>
          <cell r="C265">
            <v>3550.8994386411346</v>
          </cell>
          <cell r="D265">
            <v>2868.0614765904443</v>
          </cell>
          <cell r="E265">
            <v>59751.280762300921</v>
          </cell>
          <cell r="F265">
            <v>27.187272516273328</v>
          </cell>
          <cell r="G265">
            <v>0</v>
          </cell>
          <cell r="H265">
            <v>33004.592490000003</v>
          </cell>
          <cell r="I265">
            <v>0</v>
          </cell>
          <cell r="J265">
            <v>0</v>
          </cell>
          <cell r="K265">
            <v>0</v>
          </cell>
          <cell r="L265">
            <v>0</v>
          </cell>
          <cell r="M265">
            <v>0</v>
          </cell>
          <cell r="N265">
            <v>0</v>
          </cell>
          <cell r="O265">
            <v>0</v>
          </cell>
          <cell r="P265">
            <v>0</v>
          </cell>
          <cell r="Q265">
            <v>0</v>
          </cell>
          <cell r="R265">
            <v>0</v>
          </cell>
          <cell r="S265">
            <v>2577</v>
          </cell>
          <cell r="T265" t="str">
            <v>10- 13 136 Z20  876s 1200</v>
          </cell>
        </row>
        <row r="266">
          <cell r="A266" t="str">
            <v>11- 13 136 Z20 876 800</v>
          </cell>
          <cell r="C266">
            <v>4315.9997116850063</v>
          </cell>
          <cell r="D266">
            <v>3486.0329671279792</v>
          </cell>
          <cell r="E266">
            <v>121077.84545741173</v>
          </cell>
          <cell r="F266">
            <v>29.947079947079946</v>
          </cell>
          <cell r="G266">
            <v>0</v>
          </cell>
          <cell r="H266">
            <v>36184.053970000001</v>
          </cell>
          <cell r="I266">
            <v>0</v>
          </cell>
          <cell r="J266">
            <v>0</v>
          </cell>
          <cell r="K266">
            <v>0</v>
          </cell>
          <cell r="L266">
            <v>0</v>
          </cell>
          <cell r="M266">
            <v>0</v>
          </cell>
          <cell r="N266">
            <v>0</v>
          </cell>
          <cell r="O266">
            <v>0</v>
          </cell>
          <cell r="P266">
            <v>0</v>
          </cell>
          <cell r="Q266">
            <v>0</v>
          </cell>
          <cell r="R266">
            <v>0</v>
          </cell>
          <cell r="S266">
            <v>3169</v>
          </cell>
          <cell r="T266" t="str">
            <v>11- 13 136 Z20 876 800</v>
          </cell>
        </row>
        <row r="267">
          <cell r="A267" t="str">
            <v>12- 13 136 Z20 876 1200</v>
          </cell>
          <cell r="C267">
            <v>729.58120984306674</v>
          </cell>
          <cell r="D267">
            <v>589.28274319024501</v>
          </cell>
          <cell r="E267">
            <v>12276.723816463438</v>
          </cell>
          <cell r="F267">
            <v>5.0274050274050266</v>
          </cell>
          <cell r="G267">
            <v>0</v>
          </cell>
          <cell r="H267">
            <v>6074.4451600000002</v>
          </cell>
          <cell r="I267">
            <v>0</v>
          </cell>
          <cell r="J267">
            <v>0</v>
          </cell>
          <cell r="K267">
            <v>0</v>
          </cell>
          <cell r="L267">
            <v>0</v>
          </cell>
          <cell r="M267">
            <v>0</v>
          </cell>
          <cell r="N267">
            <v>0</v>
          </cell>
          <cell r="O267">
            <v>0</v>
          </cell>
          <cell r="P267">
            <v>0</v>
          </cell>
          <cell r="Q267">
            <v>0</v>
          </cell>
          <cell r="R267">
            <v>0</v>
          </cell>
          <cell r="S267">
            <v>532</v>
          </cell>
          <cell r="T267" t="str">
            <v>12- 13 136 Z20 876 1200</v>
          </cell>
        </row>
        <row r="268">
          <cell r="A268" t="str">
            <v>13- 13 272 Z20  876s</v>
          </cell>
          <cell r="C268">
            <v>2134.9062530767442</v>
          </cell>
          <cell r="D268">
            <v>1724.3637806100862</v>
          </cell>
          <cell r="E268">
            <v>33811.054521766397</v>
          </cell>
          <cell r="F268">
            <v>15.719903751364759</v>
          </cell>
          <cell r="G268">
            <v>0</v>
          </cell>
          <cell r="H268">
            <v>11769.84433</v>
          </cell>
          <cell r="I268">
            <v>0</v>
          </cell>
          <cell r="J268">
            <v>0</v>
          </cell>
          <cell r="K268">
            <v>0</v>
          </cell>
          <cell r="L268">
            <v>0</v>
          </cell>
          <cell r="M268">
            <v>0</v>
          </cell>
          <cell r="N268">
            <v>0</v>
          </cell>
          <cell r="O268">
            <v>0</v>
          </cell>
          <cell r="P268">
            <v>0</v>
          </cell>
          <cell r="Q268">
            <v>0</v>
          </cell>
          <cell r="R268">
            <v>0</v>
          </cell>
          <cell r="S268">
            <v>1483</v>
          </cell>
          <cell r="T268" t="str">
            <v>13- 13 272 Z20  876s</v>
          </cell>
        </row>
        <row r="269">
          <cell r="A269" t="str">
            <v>14- 13 272 Z20 876</v>
          </cell>
          <cell r="C269">
            <v>436.19460194352905</v>
          </cell>
          <cell r="D269">
            <v>352.31437998978839</v>
          </cell>
          <cell r="E269">
            <v>6908.125097838988</v>
          </cell>
          <cell r="F269">
            <v>2.8906390782179163</v>
          </cell>
          <cell r="G269">
            <v>0</v>
          </cell>
          <cell r="H269">
            <v>2404.76253</v>
          </cell>
          <cell r="I269">
            <v>0</v>
          </cell>
          <cell r="J269">
            <v>0</v>
          </cell>
          <cell r="K269">
            <v>0</v>
          </cell>
          <cell r="L269">
            <v>0</v>
          </cell>
          <cell r="M269">
            <v>0</v>
          </cell>
          <cell r="N269">
            <v>0</v>
          </cell>
          <cell r="O269">
            <v>0</v>
          </cell>
          <cell r="P269">
            <v>0</v>
          </cell>
          <cell r="Q269">
            <v>0</v>
          </cell>
          <cell r="R269">
            <v>0</v>
          </cell>
          <cell r="S269">
            <v>303</v>
          </cell>
          <cell r="T269" t="str">
            <v>14- 13 272 Z20 876</v>
          </cell>
        </row>
        <row r="270">
          <cell r="A270" t="str">
            <v>15- ECT 9 T140 006</v>
          </cell>
          <cell r="C270">
            <v>700.08399973610085</v>
          </cell>
          <cell r="D270">
            <v>565.45784658684863</v>
          </cell>
          <cell r="E270">
            <v>19639.635771467969</v>
          </cell>
          <cell r="F270">
            <v>1.0722664335986016</v>
          </cell>
          <cell r="G270">
            <v>0</v>
          </cell>
          <cell r="H270">
            <v>0</v>
          </cell>
          <cell r="I270">
            <v>0</v>
          </cell>
          <cell r="J270">
            <v>0</v>
          </cell>
          <cell r="K270">
            <v>121.01292607755646</v>
          </cell>
          <cell r="L270">
            <v>0</v>
          </cell>
          <cell r="M270">
            <v>0</v>
          </cell>
          <cell r="N270">
            <v>0</v>
          </cell>
          <cell r="O270">
            <v>184999.97040000002</v>
          </cell>
          <cell r="P270">
            <v>0</v>
          </cell>
          <cell r="Q270">
            <v>0</v>
          </cell>
          <cell r="R270">
            <v>0</v>
          </cell>
          <cell r="S270">
            <v>444</v>
          </cell>
          <cell r="T270" t="str">
            <v>15- ECT 9 T140 006</v>
          </cell>
        </row>
        <row r="271">
          <cell r="A271" t="str">
            <v>16 - ECT 9 T210  006</v>
          </cell>
          <cell r="C271">
            <v>58.874426723210945</v>
          </cell>
          <cell r="D271">
            <v>47.552874464337478</v>
          </cell>
          <cell r="E271">
            <v>1651.6193735804623</v>
          </cell>
          <cell r="F271">
            <v>9.0173567166877605E-2</v>
          </cell>
          <cell r="G271">
            <v>0</v>
          </cell>
          <cell r="H271">
            <v>0</v>
          </cell>
          <cell r="I271">
            <v>0</v>
          </cell>
          <cell r="J271">
            <v>0</v>
          </cell>
          <cell r="K271">
            <v>10.176731151690472</v>
          </cell>
          <cell r="L271">
            <v>0</v>
          </cell>
          <cell r="M271">
            <v>0</v>
          </cell>
          <cell r="N271">
            <v>0</v>
          </cell>
          <cell r="O271">
            <v>13571.4264</v>
          </cell>
          <cell r="P271">
            <v>0</v>
          </cell>
          <cell r="Q271">
            <v>0</v>
          </cell>
          <cell r="R271">
            <v>0</v>
          </cell>
          <cell r="S271">
            <v>38</v>
          </cell>
          <cell r="T271" t="str">
            <v>16 - ECT 9 T210  006</v>
          </cell>
        </row>
        <row r="272">
          <cell r="A272" t="str">
            <v>17 - ECT 9 T420  006</v>
          </cell>
          <cell r="C272">
            <v>136.34077767480429</v>
          </cell>
          <cell r="D272">
            <v>110.12244612793943</v>
          </cell>
          <cell r="E272">
            <v>3824.8027598705444</v>
          </cell>
          <cell r="F272">
            <v>0.20882299764961126</v>
          </cell>
          <cell r="G272">
            <v>0</v>
          </cell>
          <cell r="H272">
            <v>0</v>
          </cell>
          <cell r="I272">
            <v>0</v>
          </cell>
          <cell r="J272">
            <v>0</v>
          </cell>
          <cell r="K272">
            <v>23.567166877598986</v>
          </cell>
          <cell r="L272">
            <v>0</v>
          </cell>
          <cell r="M272">
            <v>0</v>
          </cell>
          <cell r="N272">
            <v>0</v>
          </cell>
          <cell r="O272">
            <v>13538.465600000001</v>
          </cell>
          <cell r="P272">
            <v>0</v>
          </cell>
          <cell r="Q272">
            <v>0</v>
          </cell>
          <cell r="R272">
            <v>0</v>
          </cell>
          <cell r="S272">
            <v>88</v>
          </cell>
          <cell r="T272" t="str">
            <v>17 - ECT 9 T420  006</v>
          </cell>
        </row>
        <row r="273">
          <cell r="A273" t="str">
            <v>18 - ECT 9 T485  006</v>
          </cell>
          <cell r="C273">
            <v>91.452414379941089</v>
          </cell>
          <cell r="D273">
            <v>73.86611509467842</v>
          </cell>
          <cell r="E273">
            <v>2565.5380061827527</v>
          </cell>
          <cell r="F273">
            <v>0.14007084042504253</v>
          </cell>
          <cell r="G273">
            <v>0</v>
          </cell>
          <cell r="H273">
            <v>0</v>
          </cell>
          <cell r="I273">
            <v>0</v>
          </cell>
          <cell r="J273">
            <v>0</v>
          </cell>
          <cell r="K273">
            <v>15.807994847969086</v>
          </cell>
          <cell r="L273">
            <v>0</v>
          </cell>
          <cell r="M273">
            <v>0</v>
          </cell>
          <cell r="N273">
            <v>0</v>
          </cell>
          <cell r="O273">
            <v>10000.000400000001</v>
          </cell>
          <cell r="P273">
            <v>0</v>
          </cell>
          <cell r="Q273">
            <v>0</v>
          </cell>
          <cell r="R273">
            <v>0</v>
          </cell>
          <cell r="S273">
            <v>58</v>
          </cell>
          <cell r="T273" t="str">
            <v>18 - ECT 9 T485  006</v>
          </cell>
        </row>
        <row r="274">
          <cell r="A274" t="str">
            <v>19 - ECT 9 T570  006</v>
          </cell>
          <cell r="C274">
            <v>130.87155850922605</v>
          </cell>
          <cell r="D274">
            <v>105.70495780790188</v>
          </cell>
          <cell r="E274">
            <v>3671.3733536753184</v>
          </cell>
          <cell r="F274">
            <v>0.20044620267721605</v>
          </cell>
          <cell r="G274">
            <v>0</v>
          </cell>
          <cell r="H274">
            <v>0</v>
          </cell>
          <cell r="I274">
            <v>0</v>
          </cell>
          <cell r="J274">
            <v>0</v>
          </cell>
          <cell r="K274">
            <v>22.621785730714382</v>
          </cell>
          <cell r="L274">
            <v>0</v>
          </cell>
          <cell r="M274">
            <v>0</v>
          </cell>
          <cell r="N274">
            <v>0</v>
          </cell>
          <cell r="O274">
            <v>12769.234600000002</v>
          </cell>
          <cell r="P274">
            <v>0</v>
          </cell>
          <cell r="Q274">
            <v>0</v>
          </cell>
          <cell r="R274">
            <v>0</v>
          </cell>
          <cell r="S274">
            <v>83</v>
          </cell>
          <cell r="T274" t="str">
            <v>19 - ECT 9 T570  006</v>
          </cell>
        </row>
        <row r="275">
          <cell r="A275" t="str">
            <v>20 - ECT 9 T630  006</v>
          </cell>
          <cell r="C275">
            <v>20.141251247414271</v>
          </cell>
          <cell r="D275">
            <v>16.268088632536507</v>
          </cell>
          <cell r="E275">
            <v>565.0276804354213</v>
          </cell>
          <cell r="F275">
            <v>3.0848851925510758E-2</v>
          </cell>
          <cell r="G275">
            <v>0</v>
          </cell>
          <cell r="H275">
            <v>0</v>
          </cell>
          <cell r="I275">
            <v>0</v>
          </cell>
          <cell r="J275">
            <v>0</v>
          </cell>
          <cell r="K275">
            <v>3.4815132887362141</v>
          </cell>
          <cell r="L275">
            <v>0</v>
          </cell>
          <cell r="M275">
            <v>0</v>
          </cell>
          <cell r="N275">
            <v>0</v>
          </cell>
          <cell r="O275">
            <v>1710.5257000000001</v>
          </cell>
          <cell r="P275">
            <v>0</v>
          </cell>
          <cell r="Q275">
            <v>0</v>
          </cell>
          <cell r="R275">
            <v>0</v>
          </cell>
          <cell r="S275">
            <v>13</v>
          </cell>
          <cell r="T275" t="str">
            <v>20 - ECT 9 T630  006</v>
          </cell>
        </row>
        <row r="276">
          <cell r="A276" t="str">
            <v>21 - ECT 9 T990  006</v>
          </cell>
          <cell r="C276">
            <v>110.00221835126256</v>
          </cell>
          <cell r="D276">
            <v>88.848791762314761</v>
          </cell>
          <cell r="E276">
            <v>3085.9204085319166</v>
          </cell>
          <cell r="F276">
            <v>0.16848219128548184</v>
          </cell>
          <cell r="G276">
            <v>0</v>
          </cell>
          <cell r="H276">
            <v>0</v>
          </cell>
          <cell r="I276">
            <v>0</v>
          </cell>
          <cell r="J276">
            <v>0</v>
          </cell>
          <cell r="K276">
            <v>19.014418730790091</v>
          </cell>
          <cell r="L276">
            <v>0</v>
          </cell>
          <cell r="M276">
            <v>0</v>
          </cell>
          <cell r="N276">
            <v>0</v>
          </cell>
          <cell r="O276">
            <v>8255.8161</v>
          </cell>
          <cell r="P276">
            <v>0</v>
          </cell>
          <cell r="Q276">
            <v>0</v>
          </cell>
          <cell r="R276">
            <v>0</v>
          </cell>
          <cell r="S276">
            <v>71</v>
          </cell>
          <cell r="T276" t="str">
            <v>21 - ECT 9 T990  006</v>
          </cell>
        </row>
        <row r="277">
          <cell r="A277" t="str">
            <v>22 - ECT 9 T1250  006</v>
          </cell>
          <cell r="C277">
            <v>41.831829513860413</v>
          </cell>
          <cell r="D277">
            <v>33.787568698345055</v>
          </cell>
          <cell r="E277">
            <v>1173.5190285966446</v>
          </cell>
          <cell r="F277">
            <v>6.407069246067619E-2</v>
          </cell>
          <cell r="G277">
            <v>0</v>
          </cell>
          <cell r="H277">
            <v>0</v>
          </cell>
          <cell r="I277">
            <v>0</v>
          </cell>
          <cell r="J277">
            <v>0</v>
          </cell>
          <cell r="K277">
            <v>7.2308352919905987</v>
          </cell>
          <cell r="L277">
            <v>0</v>
          </cell>
          <cell r="M277">
            <v>0</v>
          </cell>
          <cell r="N277">
            <v>0</v>
          </cell>
          <cell r="O277">
            <v>2249.9991</v>
          </cell>
          <cell r="P277">
            <v>0</v>
          </cell>
          <cell r="Q277">
            <v>0</v>
          </cell>
          <cell r="R277">
            <v>0</v>
          </cell>
          <cell r="S277">
            <v>27</v>
          </cell>
          <cell r="T277" t="str">
            <v>22 - ECT 9 T1250  006</v>
          </cell>
        </row>
        <row r="278">
          <cell r="A278" t="str">
            <v>23 - ECT 9 T1285  006</v>
          </cell>
          <cell r="C278">
            <v>108.45289133223069</v>
          </cell>
          <cell r="D278">
            <v>87.597400329042728</v>
          </cell>
          <cell r="E278">
            <v>3042.4567408061148</v>
          </cell>
          <cell r="F278">
            <v>0.16610920267582716</v>
          </cell>
          <cell r="G278">
            <v>0</v>
          </cell>
          <cell r="H278">
            <v>0</v>
          </cell>
          <cell r="I278">
            <v>0</v>
          </cell>
          <cell r="J278">
            <v>0</v>
          </cell>
          <cell r="K278">
            <v>18.746610016271923</v>
          </cell>
          <cell r="L278">
            <v>0</v>
          </cell>
          <cell r="M278">
            <v>0</v>
          </cell>
          <cell r="N278">
            <v>0</v>
          </cell>
          <cell r="O278">
            <v>5691.0567000000001</v>
          </cell>
          <cell r="P278">
            <v>0</v>
          </cell>
          <cell r="Q278">
            <v>0</v>
          </cell>
          <cell r="R278">
            <v>0</v>
          </cell>
          <cell r="S278">
            <v>70</v>
          </cell>
          <cell r="T278" t="str">
            <v>23 - ECT 9 T1285  006</v>
          </cell>
        </row>
        <row r="279">
          <cell r="A279" t="str">
            <v>24 - ECT 9 T1440  006</v>
          </cell>
          <cell r="C279">
            <v>65.071734799338415</v>
          </cell>
          <cell r="D279">
            <v>52.558440197425639</v>
          </cell>
          <cell r="E279">
            <v>1825.4740444836693</v>
          </cell>
          <cell r="F279">
            <v>9.9665521605496299E-2</v>
          </cell>
          <cell r="G279">
            <v>0</v>
          </cell>
          <cell r="H279">
            <v>0</v>
          </cell>
          <cell r="I279">
            <v>0</v>
          </cell>
          <cell r="J279">
            <v>0</v>
          </cell>
          <cell r="K279">
            <v>11.247966009763154</v>
          </cell>
          <cell r="L279">
            <v>0</v>
          </cell>
          <cell r="M279">
            <v>0</v>
          </cell>
          <cell r="N279">
            <v>0</v>
          </cell>
          <cell r="O279">
            <v>3043.4783399999997</v>
          </cell>
          <cell r="P279">
            <v>0</v>
          </cell>
          <cell r="Q279">
            <v>0</v>
          </cell>
          <cell r="R279">
            <v>0</v>
          </cell>
          <cell r="S279">
            <v>42</v>
          </cell>
          <cell r="T279" t="str">
            <v>24 - ECT 9 T1440  006</v>
          </cell>
        </row>
        <row r="280">
          <cell r="A280" t="str">
            <v>25 - ECT 11 T1580  006</v>
          </cell>
          <cell r="C280">
            <v>52.765285711880892</v>
          </cell>
          <cell r="D280">
            <v>42.618521269486195</v>
          </cell>
          <cell r="E280">
            <v>1480.2380759300559</v>
          </cell>
          <cell r="F280">
            <v>8.5427589947568244E-2</v>
          </cell>
          <cell r="G280">
            <v>0</v>
          </cell>
          <cell r="H280">
            <v>0</v>
          </cell>
          <cell r="I280">
            <v>0</v>
          </cell>
          <cell r="J280">
            <v>0</v>
          </cell>
          <cell r="K280">
            <v>9.641113722654131</v>
          </cell>
          <cell r="L280">
            <v>0</v>
          </cell>
          <cell r="M280">
            <v>0</v>
          </cell>
          <cell r="N280">
            <v>0</v>
          </cell>
          <cell r="O280">
            <v>1894.7368799999999</v>
          </cell>
          <cell r="P280">
            <v>0</v>
          </cell>
          <cell r="Q280">
            <v>0</v>
          </cell>
          <cell r="R280">
            <v>0</v>
          </cell>
          <cell r="S280">
            <v>36</v>
          </cell>
          <cell r="T280" t="str">
            <v>25 - ECT 11 T1580  006</v>
          </cell>
        </row>
        <row r="281">
          <cell r="A281" t="str">
            <v>26 - RV 12  224</v>
          </cell>
          <cell r="C281">
            <v>13726.364324686143</v>
          </cell>
          <cell r="D281">
            <v>11086.784465048997</v>
          </cell>
          <cell r="E281">
            <v>217387.9306872352</v>
          </cell>
          <cell r="F281">
            <v>87.053487053487046</v>
          </cell>
          <cell r="G281">
            <v>0</v>
          </cell>
          <cell r="H281">
            <v>0</v>
          </cell>
          <cell r="I281">
            <v>0</v>
          </cell>
          <cell r="J281">
            <v>0</v>
          </cell>
          <cell r="K281">
            <v>2292.4084924084923</v>
          </cell>
          <cell r="L281">
            <v>182307.50664000001</v>
          </cell>
          <cell r="M281">
            <v>0</v>
          </cell>
          <cell r="N281">
            <v>0</v>
          </cell>
          <cell r="O281">
            <v>0</v>
          </cell>
          <cell r="P281">
            <v>0</v>
          </cell>
          <cell r="Q281">
            <v>0</v>
          </cell>
          <cell r="R281">
            <v>0</v>
          </cell>
          <cell r="S281">
            <v>9212</v>
          </cell>
          <cell r="T281" t="str">
            <v>26 - RV 12  224</v>
          </cell>
        </row>
        <row r="282">
          <cell r="A282" t="str">
            <v>27 - RV 13  250</v>
          </cell>
          <cell r="C282">
            <v>3422.3931792556036</v>
          </cell>
          <cell r="D282">
            <v>2764.2669708847511</v>
          </cell>
          <cell r="E282">
            <v>54201.313154602962</v>
          </cell>
          <cell r="F282">
            <v>18.9000189000189</v>
          </cell>
          <cell r="G282">
            <v>0</v>
          </cell>
          <cell r="H282">
            <v>0</v>
          </cell>
          <cell r="I282">
            <v>0</v>
          </cell>
          <cell r="J282">
            <v>0</v>
          </cell>
          <cell r="K282">
            <v>597.24059724059725</v>
          </cell>
          <cell r="L282">
            <v>48416.376000000004</v>
          </cell>
          <cell r="M282">
            <v>0</v>
          </cell>
          <cell r="N282">
            <v>0</v>
          </cell>
          <cell r="O282">
            <v>0</v>
          </cell>
          <cell r="P282">
            <v>0</v>
          </cell>
          <cell r="Q282">
            <v>0</v>
          </cell>
          <cell r="R282">
            <v>0</v>
          </cell>
          <cell r="S282">
            <v>2400</v>
          </cell>
          <cell r="T282" t="str">
            <v>27 - RV 13  250</v>
          </cell>
        </row>
        <row r="283">
          <cell r="A283" t="str">
            <v>28 - RV 13  P 243</v>
          </cell>
          <cell r="C283">
            <v>3598.9653625703713</v>
          </cell>
          <cell r="D283">
            <v>2906.8843233480889</v>
          </cell>
          <cell r="E283">
            <v>56997.731830354678</v>
          </cell>
          <cell r="F283">
            <v>12.455082203542545</v>
          </cell>
          <cell r="G283">
            <v>0</v>
          </cell>
          <cell r="H283">
            <v>0</v>
          </cell>
          <cell r="I283">
            <v>0</v>
          </cell>
          <cell r="J283">
            <v>0</v>
          </cell>
          <cell r="K283">
            <v>628.05414515735811</v>
          </cell>
          <cell r="L283">
            <v>41098.15</v>
          </cell>
          <cell r="M283">
            <v>0</v>
          </cell>
          <cell r="N283">
            <v>0</v>
          </cell>
          <cell r="O283">
            <v>0</v>
          </cell>
          <cell r="P283">
            <v>0</v>
          </cell>
          <cell r="Q283">
            <v>0</v>
          </cell>
          <cell r="R283">
            <v>0</v>
          </cell>
          <cell r="S283">
            <v>2500</v>
          </cell>
          <cell r="T283" t="str">
            <v>28 - RV 13  P 243</v>
          </cell>
        </row>
        <row r="284">
          <cell r="A284" t="str">
            <v>29 - RV 16 2040 (408) 706</v>
          </cell>
          <cell r="C284">
            <v>33.110481335647414</v>
          </cell>
          <cell r="D284">
            <v>26.743335774802418</v>
          </cell>
          <cell r="E284">
            <v>524.37913283926309</v>
          </cell>
          <cell r="F284">
            <v>0.13409088499984101</v>
          </cell>
          <cell r="G284">
            <v>0</v>
          </cell>
          <cell r="H284">
            <v>0</v>
          </cell>
          <cell r="I284">
            <v>0</v>
          </cell>
          <cell r="J284">
            <v>0</v>
          </cell>
          <cell r="K284">
            <v>5.7780981354476939</v>
          </cell>
          <cell r="L284">
            <v>703.14886999999999</v>
          </cell>
          <cell r="M284">
            <v>0</v>
          </cell>
          <cell r="N284">
            <v>0</v>
          </cell>
          <cell r="O284">
            <v>0</v>
          </cell>
          <cell r="P284">
            <v>0</v>
          </cell>
          <cell r="Q284">
            <v>0</v>
          </cell>
          <cell r="R284">
            <v>0</v>
          </cell>
          <cell r="S284">
            <v>23</v>
          </cell>
          <cell r="T284" t="str">
            <v>29 - RV 16 2040 (408) 706</v>
          </cell>
        </row>
        <row r="285">
          <cell r="A285" t="str">
            <v>30 - mok.sek. 13 360</v>
          </cell>
          <cell r="C285">
            <v>858.92483989356924</v>
          </cell>
          <cell r="D285">
            <v>693.75359318203584</v>
          </cell>
          <cell r="E285">
            <v>11562.559886367264</v>
          </cell>
          <cell r="F285">
            <v>0.63245005692050515</v>
          </cell>
          <cell r="G285">
            <v>0</v>
          </cell>
          <cell r="H285">
            <v>0</v>
          </cell>
          <cell r="I285">
            <v>0</v>
          </cell>
          <cell r="J285">
            <v>0</v>
          </cell>
          <cell r="K285">
            <v>0</v>
          </cell>
          <cell r="L285">
            <v>0</v>
          </cell>
          <cell r="M285">
            <v>0</v>
          </cell>
          <cell r="N285">
            <v>0</v>
          </cell>
          <cell r="O285">
            <v>0</v>
          </cell>
          <cell r="P285">
            <v>695</v>
          </cell>
          <cell r="Q285">
            <v>0</v>
          </cell>
          <cell r="R285">
            <v>0</v>
          </cell>
          <cell r="S285">
            <v>695</v>
          </cell>
          <cell r="T285" t="str">
            <v>30 - mok.sek. 13 360</v>
          </cell>
        </row>
        <row r="286">
          <cell r="A286" t="str">
            <v>31 - kokon  9 68  876</v>
          </cell>
          <cell r="C286">
            <v>59.0255885143116</v>
          </cell>
          <cell r="D286">
            <v>47.674967843009476</v>
          </cell>
          <cell r="E286">
            <v>1655.8599540263783</v>
          </cell>
          <cell r="F286">
            <v>0.38745038745038746</v>
          </cell>
          <cell r="G286">
            <v>0</v>
          </cell>
          <cell r="H286">
            <v>102.5</v>
          </cell>
          <cell r="I286">
            <v>0</v>
          </cell>
          <cell r="J286">
            <v>0</v>
          </cell>
          <cell r="K286">
            <v>10.202860202860203</v>
          </cell>
          <cell r="L286">
            <v>0</v>
          </cell>
          <cell r="M286">
            <v>0</v>
          </cell>
          <cell r="N286">
            <v>0</v>
          </cell>
          <cell r="O286">
            <v>0</v>
          </cell>
          <cell r="P286">
            <v>0</v>
          </cell>
          <cell r="Q286">
            <v>0</v>
          </cell>
          <cell r="R286">
            <v>0</v>
          </cell>
          <cell r="S286">
            <v>41</v>
          </cell>
          <cell r="T286" t="str">
            <v>31 - kokon  9 68  876</v>
          </cell>
        </row>
        <row r="287">
          <cell r="A287" t="str">
            <v>32 - kokon  11 204  876</v>
          </cell>
          <cell r="C287">
            <v>408.69972626973964</v>
          </cell>
          <cell r="D287">
            <v>330.10676890806872</v>
          </cell>
          <cell r="E287">
            <v>6472.681743295464</v>
          </cell>
          <cell r="F287">
            <v>2.5919999999999996</v>
          </cell>
          <cell r="G287">
            <v>0</v>
          </cell>
          <cell r="H287">
            <v>720</v>
          </cell>
          <cell r="I287">
            <v>0</v>
          </cell>
          <cell r="J287">
            <v>0</v>
          </cell>
          <cell r="K287">
            <v>68.256</v>
          </cell>
          <cell r="L287">
            <v>0</v>
          </cell>
          <cell r="M287">
            <v>0</v>
          </cell>
          <cell r="N287">
            <v>0</v>
          </cell>
          <cell r="O287">
            <v>0</v>
          </cell>
          <cell r="P287">
            <v>0</v>
          </cell>
          <cell r="Q287">
            <v>0</v>
          </cell>
          <cell r="R287">
            <v>0</v>
          </cell>
          <cell r="S287">
            <v>288</v>
          </cell>
          <cell r="T287" t="str">
            <v>32 - kokon  11 204  876</v>
          </cell>
        </row>
        <row r="288">
          <cell r="A288" t="str">
            <v>33 - kokon  13 136  876</v>
          </cell>
          <cell r="C288">
            <v>356.82925984899703</v>
          </cell>
          <cell r="D288">
            <v>288.2109931800349</v>
          </cell>
          <cell r="E288">
            <v>10010.222628539563</v>
          </cell>
          <cell r="F288">
            <v>2.4759024759024757</v>
          </cell>
          <cell r="G288">
            <v>0</v>
          </cell>
          <cell r="H288">
            <v>655</v>
          </cell>
          <cell r="I288">
            <v>0</v>
          </cell>
          <cell r="J288">
            <v>0</v>
          </cell>
          <cell r="K288">
            <v>65.198765198765201</v>
          </cell>
          <cell r="L288">
            <v>0</v>
          </cell>
          <cell r="M288">
            <v>0</v>
          </cell>
          <cell r="N288">
            <v>0</v>
          </cell>
          <cell r="O288">
            <v>0</v>
          </cell>
          <cell r="P288">
            <v>0</v>
          </cell>
          <cell r="Q288">
            <v>0</v>
          </cell>
          <cell r="R288">
            <v>0</v>
          </cell>
          <cell r="S288">
            <v>262</v>
          </cell>
          <cell r="T288" t="str">
            <v>33 - kokon  13 136  876</v>
          </cell>
        </row>
        <row r="289">
          <cell r="A289" t="str">
            <v>34 - kokon  13 272  876</v>
          </cell>
          <cell r="C289">
            <v>4667.2837975569419</v>
          </cell>
          <cell r="D289">
            <v>3769.7651232867415</v>
          </cell>
          <cell r="E289">
            <v>73916.963201700812</v>
          </cell>
          <cell r="F289">
            <v>30.929848453507574</v>
          </cell>
          <cell r="G289">
            <v>0</v>
          </cell>
          <cell r="H289">
            <v>8182.5</v>
          </cell>
          <cell r="I289">
            <v>0</v>
          </cell>
          <cell r="J289">
            <v>0</v>
          </cell>
          <cell r="K289">
            <v>814.48600927569953</v>
          </cell>
          <cell r="L289">
            <v>0</v>
          </cell>
          <cell r="M289">
            <v>0</v>
          </cell>
          <cell r="N289">
            <v>0</v>
          </cell>
          <cell r="O289">
            <v>0</v>
          </cell>
          <cell r="P289">
            <v>0</v>
          </cell>
          <cell r="Q289">
            <v>0</v>
          </cell>
          <cell r="R289">
            <v>0</v>
          </cell>
          <cell r="S289">
            <v>3273</v>
          </cell>
          <cell r="T289" t="str">
            <v>34 - kokon  13 272  876</v>
          </cell>
        </row>
        <row r="290">
          <cell r="A290" t="str">
            <v>35 - kokon  17,19,22  706</v>
          </cell>
          <cell r="C290">
            <v>366.48126961195425</v>
          </cell>
          <cell r="D290">
            <v>296.00692146557543</v>
          </cell>
          <cell r="E290">
            <v>5804.0572836387337</v>
          </cell>
          <cell r="F290">
            <v>1.4841764841764842</v>
          </cell>
          <cell r="G290">
            <v>0</v>
          </cell>
          <cell r="H290">
            <v>642.5</v>
          </cell>
          <cell r="I290">
            <v>0</v>
          </cell>
          <cell r="J290">
            <v>0</v>
          </cell>
          <cell r="K290">
            <v>63.954513954513949</v>
          </cell>
          <cell r="L290">
            <v>0</v>
          </cell>
          <cell r="M290">
            <v>0</v>
          </cell>
          <cell r="N290">
            <v>0</v>
          </cell>
          <cell r="O290">
            <v>0</v>
          </cell>
          <cell r="P290">
            <v>0</v>
          </cell>
          <cell r="Q290">
            <v>0</v>
          </cell>
          <cell r="R290">
            <v>0</v>
          </cell>
          <cell r="S290">
            <v>257</v>
          </cell>
          <cell r="T290" t="str">
            <v>35 - kokon  17,19,22  706</v>
          </cell>
        </row>
        <row r="291">
          <cell r="A291" t="str">
            <v>36 - Rohož RP 34 450/125</v>
          </cell>
          <cell r="C291">
            <v>2765.7820379297505</v>
          </cell>
          <cell r="D291">
            <v>2233.9221520358592</v>
          </cell>
          <cell r="E291">
            <v>43802.395137958025</v>
          </cell>
          <cell r="F291">
            <v>10.182608105356051</v>
          </cell>
          <cell r="G291">
            <v>0</v>
          </cell>
          <cell r="H291">
            <v>0</v>
          </cell>
          <cell r="I291">
            <v>0</v>
          </cell>
          <cell r="J291">
            <v>0</v>
          </cell>
          <cell r="K291">
            <v>482.6556241938768</v>
          </cell>
          <cell r="L291">
            <v>0</v>
          </cell>
          <cell r="M291">
            <v>0</v>
          </cell>
          <cell r="N291">
            <v>1868.5116</v>
          </cell>
          <cell r="O291">
            <v>0</v>
          </cell>
          <cell r="P291">
            <v>0</v>
          </cell>
          <cell r="Q291">
            <v>0</v>
          </cell>
          <cell r="R291">
            <v>0</v>
          </cell>
          <cell r="S291">
            <v>1800</v>
          </cell>
          <cell r="T291" t="str">
            <v>36 - Rohož RP 34 450/125</v>
          </cell>
        </row>
        <row r="292">
          <cell r="A292" t="str">
            <v>37 - Rohož RE 34 450/125</v>
          </cell>
          <cell r="C292">
            <v>8191.4721848940517</v>
          </cell>
          <cell r="D292">
            <v>6616.2520837389256</v>
          </cell>
          <cell r="E292">
            <v>129730.43301448874</v>
          </cell>
          <cell r="F292">
            <v>30.158034841796677</v>
          </cell>
          <cell r="G292">
            <v>0</v>
          </cell>
          <cell r="H292">
            <v>0</v>
          </cell>
          <cell r="I292">
            <v>0</v>
          </cell>
          <cell r="J292">
            <v>0</v>
          </cell>
          <cell r="K292">
            <v>1429.4908515011623</v>
          </cell>
          <cell r="L292">
            <v>0</v>
          </cell>
          <cell r="M292">
            <v>0</v>
          </cell>
          <cell r="N292">
            <v>6221.2524000000003</v>
          </cell>
          <cell r="O292">
            <v>0</v>
          </cell>
          <cell r="P292">
            <v>0</v>
          </cell>
          <cell r="Q292">
            <v>0</v>
          </cell>
          <cell r="R292">
            <v>0</v>
          </cell>
          <cell r="S292">
            <v>5370</v>
          </cell>
          <cell r="T292" t="str">
            <v>37 - Rohož RE 34 450/125</v>
          </cell>
        </row>
        <row r="293">
          <cell r="A293" t="str">
            <v>38 - Vlies 80/100  2700</v>
          </cell>
          <cell r="C293">
            <v>2550.4608239152881</v>
          </cell>
          <cell r="D293">
            <v>2060.007207476378</v>
          </cell>
          <cell r="E293">
            <v>34333.453457939635</v>
          </cell>
          <cell r="F293">
            <v>1.8779746705877276</v>
          </cell>
          <cell r="G293">
            <v>0</v>
          </cell>
          <cell r="H293">
            <v>0</v>
          </cell>
          <cell r="I293">
            <v>0</v>
          </cell>
          <cell r="J293">
            <v>0</v>
          </cell>
          <cell r="K293">
            <v>0</v>
          </cell>
          <cell r="L293">
            <v>0</v>
          </cell>
          <cell r="M293">
            <v>0</v>
          </cell>
          <cell r="N293">
            <v>0</v>
          </cell>
          <cell r="O293">
            <v>0</v>
          </cell>
          <cell r="P293">
            <v>2063.7082434835243</v>
          </cell>
          <cell r="Q293">
            <v>0</v>
          </cell>
          <cell r="R293">
            <v>4540.1092199999994</v>
          </cell>
          <cell r="S293">
            <v>2182</v>
          </cell>
          <cell r="T293" t="str">
            <v>38 - Vlies 80/100  2700</v>
          </cell>
        </row>
        <row r="294">
          <cell r="A294" t="str">
            <v>39 - Vlies 80/100  1600</v>
          </cell>
          <cell r="C294">
            <v>1334.8424660454898</v>
          </cell>
          <cell r="D294">
            <v>1078.1522598249421</v>
          </cell>
          <cell r="E294">
            <v>21140.240388724356</v>
          </cell>
          <cell r="F294">
            <v>0.98288133538551115</v>
          </cell>
          <cell r="G294">
            <v>0</v>
          </cell>
          <cell r="H294">
            <v>0</v>
          </cell>
          <cell r="I294">
            <v>0</v>
          </cell>
          <cell r="J294">
            <v>0</v>
          </cell>
          <cell r="K294">
            <v>0</v>
          </cell>
          <cell r="L294">
            <v>0</v>
          </cell>
          <cell r="M294">
            <v>0</v>
          </cell>
          <cell r="N294">
            <v>0</v>
          </cell>
          <cell r="O294">
            <v>0</v>
          </cell>
          <cell r="P294">
            <v>1080.0892823364734</v>
          </cell>
          <cell r="Q294">
            <v>0</v>
          </cell>
          <cell r="R294">
            <v>2376.1708199999998</v>
          </cell>
          <cell r="S294">
            <v>1142</v>
          </cell>
          <cell r="T294" t="str">
            <v>39 - Vlies 80/100  1600</v>
          </cell>
        </row>
        <row r="295">
          <cell r="A295" t="str">
            <v>40 - Tkanina RT 300/125</v>
          </cell>
          <cell r="C295">
            <v>1012.7013169540514</v>
          </cell>
          <cell r="D295">
            <v>817.95885370378733</v>
          </cell>
          <cell r="E295">
            <v>16038.408896152692</v>
          </cell>
          <cell r="F295">
            <v>4.1012395577793868</v>
          </cell>
          <cell r="G295">
            <v>0</v>
          </cell>
          <cell r="H295">
            <v>0</v>
          </cell>
          <cell r="I295">
            <v>0</v>
          </cell>
          <cell r="J295">
            <v>30423.279899999998</v>
          </cell>
          <cell r="K295">
            <v>176.72614094431174</v>
          </cell>
          <cell r="L295">
            <v>0</v>
          </cell>
          <cell r="M295">
            <v>0</v>
          </cell>
          <cell r="N295">
            <v>0</v>
          </cell>
          <cell r="O295">
            <v>0</v>
          </cell>
          <cell r="P295">
            <v>0</v>
          </cell>
          <cell r="Q295">
            <v>0</v>
          </cell>
          <cell r="R295">
            <v>0</v>
          </cell>
          <cell r="S295">
            <v>690</v>
          </cell>
          <cell r="T295" t="str">
            <v>40 - Tkanina RT 300/125</v>
          </cell>
        </row>
        <row r="296">
          <cell r="A296" t="str">
            <v>41 - Tkanina RS 580/125</v>
          </cell>
          <cell r="C296">
            <v>4035.7339467146603</v>
          </cell>
          <cell r="D296">
            <v>3259.6623087614312</v>
          </cell>
          <cell r="E296">
            <v>63914.947230616301</v>
          </cell>
          <cell r="F296">
            <v>16.343922368662501</v>
          </cell>
          <cell r="G296">
            <v>0</v>
          </cell>
          <cell r="H296">
            <v>0</v>
          </cell>
          <cell r="I296">
            <v>0</v>
          </cell>
          <cell r="J296">
            <v>55256.701849999998</v>
          </cell>
          <cell r="K296">
            <v>704.2744729769114</v>
          </cell>
          <cell r="L296">
            <v>0</v>
          </cell>
          <cell r="M296">
            <v>0</v>
          </cell>
          <cell r="N296">
            <v>0</v>
          </cell>
          <cell r="O296">
            <v>0</v>
          </cell>
          <cell r="P296">
            <v>0</v>
          </cell>
          <cell r="Q296">
            <v>0</v>
          </cell>
          <cell r="R296">
            <v>0</v>
          </cell>
          <cell r="S296">
            <v>2753</v>
          </cell>
          <cell r="T296" t="str">
            <v>41 - Tkanina RS 580/125</v>
          </cell>
        </row>
        <row r="297">
          <cell r="A297" t="str">
            <v>42- 11 204 Z28  876</v>
          </cell>
          <cell r="C297">
            <v>422.69211695549922</v>
          </cell>
          <cell r="D297">
            <v>341.40842286495672</v>
          </cell>
          <cell r="E297">
            <v>6694.2828012736609</v>
          </cell>
          <cell r="F297">
            <v>2.6807406433777543</v>
          </cell>
          <cell r="G297">
            <v>0</v>
          </cell>
          <cell r="H297">
            <v>2542.0662190000003</v>
          </cell>
          <cell r="I297">
            <v>0</v>
          </cell>
          <cell r="J297">
            <v>0</v>
          </cell>
          <cell r="K297">
            <v>0</v>
          </cell>
          <cell r="L297">
            <v>0</v>
          </cell>
          <cell r="M297">
            <v>0</v>
          </cell>
          <cell r="N297">
            <v>0</v>
          </cell>
          <cell r="O297">
            <v>0</v>
          </cell>
          <cell r="P297">
            <v>0</v>
          </cell>
          <cell r="Q297">
            <v>0</v>
          </cell>
          <cell r="R297">
            <v>0</v>
          </cell>
          <cell r="S297">
            <v>281</v>
          </cell>
          <cell r="T297" t="str">
            <v>42- 11 204 Z28  876</v>
          </cell>
        </row>
        <row r="298">
          <cell r="A298" t="str">
            <v>43 -13 544 Z25 876s</v>
          </cell>
          <cell r="C298">
            <v>561.19051602766092</v>
          </cell>
          <cell r="D298">
            <v>453.27357979554171</v>
          </cell>
          <cell r="E298">
            <v>8887.7172508929762</v>
          </cell>
          <cell r="F298">
            <v>4.1322005991690869</v>
          </cell>
          <cell r="G298">
            <v>0</v>
          </cell>
          <cell r="H298">
            <v>2653.7170759999999</v>
          </cell>
          <cell r="I298">
            <v>0</v>
          </cell>
          <cell r="J298">
            <v>0</v>
          </cell>
          <cell r="K298">
            <v>0</v>
          </cell>
          <cell r="L298">
            <v>0</v>
          </cell>
          <cell r="M298">
            <v>0</v>
          </cell>
          <cell r="N298">
            <v>0</v>
          </cell>
          <cell r="O298">
            <v>0</v>
          </cell>
          <cell r="P298">
            <v>0</v>
          </cell>
          <cell r="Q298">
            <v>0</v>
          </cell>
          <cell r="R298">
            <v>0</v>
          </cell>
          <cell r="S298">
            <v>388</v>
          </cell>
          <cell r="T298" t="str">
            <v>43 -13 544 Z25 876s</v>
          </cell>
        </row>
        <row r="299">
          <cell r="A299" t="str">
            <v>44 - ECO 11 T220 006</v>
          </cell>
          <cell r="C299">
            <v>223.74773231244981</v>
          </cell>
          <cell r="D299">
            <v>180.72104338876571</v>
          </cell>
          <cell r="E299">
            <v>6276.8524476561161</v>
          </cell>
          <cell r="F299">
            <v>0.36225009056252255</v>
          </cell>
          <cell r="G299">
            <v>0</v>
          </cell>
          <cell r="H299">
            <v>0</v>
          </cell>
          <cell r="I299">
            <v>0</v>
          </cell>
          <cell r="J299">
            <v>0</v>
          </cell>
          <cell r="K299">
            <v>40.882510220627552</v>
          </cell>
          <cell r="L299">
            <v>0</v>
          </cell>
          <cell r="M299">
            <v>0</v>
          </cell>
          <cell r="N299">
            <v>0</v>
          </cell>
          <cell r="O299">
            <v>65217.39</v>
          </cell>
          <cell r="P299">
            <v>0</v>
          </cell>
          <cell r="Q299">
            <v>0</v>
          </cell>
          <cell r="R299">
            <v>0</v>
          </cell>
          <cell r="S299">
            <v>150</v>
          </cell>
          <cell r="T299" t="str">
            <v>44 - ECO 11 T220 006</v>
          </cell>
        </row>
        <row r="300">
          <cell r="A300" t="str">
            <v>45 - ECO 11 T330 006</v>
          </cell>
          <cell r="C300">
            <v>173.03157965496121</v>
          </cell>
          <cell r="D300">
            <v>139.75760688731216</v>
          </cell>
          <cell r="E300">
            <v>4854.0992261873971</v>
          </cell>
          <cell r="F300">
            <v>0.28014007003501745</v>
          </cell>
          <cell r="G300">
            <v>0</v>
          </cell>
          <cell r="H300">
            <v>0</v>
          </cell>
          <cell r="I300">
            <v>0</v>
          </cell>
          <cell r="J300">
            <v>0</v>
          </cell>
          <cell r="K300">
            <v>31.615807903951971</v>
          </cell>
          <cell r="L300">
            <v>0</v>
          </cell>
          <cell r="M300">
            <v>0</v>
          </cell>
          <cell r="N300">
            <v>0</v>
          </cell>
          <cell r="O300">
            <v>29000</v>
          </cell>
          <cell r="P300">
            <v>0</v>
          </cell>
          <cell r="Q300">
            <v>0</v>
          </cell>
          <cell r="R300">
            <v>0</v>
          </cell>
          <cell r="S300">
            <v>116</v>
          </cell>
          <cell r="T300" t="str">
            <v>45 - ECO 11 T330 006</v>
          </cell>
        </row>
        <row r="301">
          <cell r="A301" t="str">
            <v>46 - ECTE 9 T990 006</v>
          </cell>
          <cell r="C301">
            <v>80.565004989657083</v>
          </cell>
          <cell r="D301">
            <v>65.072354530146029</v>
          </cell>
          <cell r="E301">
            <v>2260.1107217416852</v>
          </cell>
          <cell r="F301">
            <v>0.12339540770204303</v>
          </cell>
          <cell r="G301">
            <v>0</v>
          </cell>
          <cell r="H301">
            <v>0</v>
          </cell>
          <cell r="I301">
            <v>0</v>
          </cell>
          <cell r="J301">
            <v>0</v>
          </cell>
          <cell r="K301">
            <v>13.926053154944857</v>
          </cell>
          <cell r="L301">
            <v>0</v>
          </cell>
          <cell r="M301">
            <v>0</v>
          </cell>
          <cell r="N301">
            <v>0</v>
          </cell>
          <cell r="O301">
            <v>6046.5111200000001</v>
          </cell>
          <cell r="P301">
            <v>0</v>
          </cell>
          <cell r="Q301">
            <v>0</v>
          </cell>
          <cell r="R301">
            <v>0</v>
          </cell>
          <cell r="S301">
            <v>52</v>
          </cell>
          <cell r="T301" t="str">
            <v>46 - ECTE 9 T990 006</v>
          </cell>
        </row>
        <row r="302">
          <cell r="A302" t="str">
            <v>47 - EC 11 2500 R73</v>
          </cell>
          <cell r="C302">
            <v>317.8776157368826</v>
          </cell>
          <cell r="D302">
            <v>256.74975023068009</v>
          </cell>
          <cell r="E302">
            <v>5034.3088280525499</v>
          </cell>
          <cell r="F302">
            <v>1.0080001612800256</v>
          </cell>
          <cell r="G302">
            <v>0</v>
          </cell>
          <cell r="H302">
            <v>0</v>
          </cell>
          <cell r="I302">
            <v>0</v>
          </cell>
          <cell r="J302">
            <v>0</v>
          </cell>
          <cell r="K302">
            <v>53.08800849408135</v>
          </cell>
          <cell r="L302">
            <v>0</v>
          </cell>
          <cell r="M302">
            <v>0</v>
          </cell>
          <cell r="N302">
            <v>0</v>
          </cell>
          <cell r="O302">
            <v>9259.2592000000004</v>
          </cell>
          <cell r="P302">
            <v>0</v>
          </cell>
          <cell r="Q302">
            <v>0</v>
          </cell>
          <cell r="R302">
            <v>0</v>
          </cell>
          <cell r="S302">
            <v>200</v>
          </cell>
          <cell r="T302" t="str">
            <v>47 - EC 11 2500 R73</v>
          </cell>
        </row>
        <row r="303">
          <cell r="A303" t="str">
            <v>48 - RV 16 1224 (408) 706</v>
          </cell>
          <cell r="C303">
            <v>24.472964465478523</v>
          </cell>
          <cell r="D303">
            <v>19.766813398767002</v>
          </cell>
          <cell r="E303">
            <v>387.5845764464118</v>
          </cell>
          <cell r="F303">
            <v>9.9110654130317263E-2</v>
          </cell>
          <cell r="G303">
            <v>0</v>
          </cell>
          <cell r="H303">
            <v>0</v>
          </cell>
          <cell r="I303">
            <v>0</v>
          </cell>
          <cell r="J303">
            <v>0</v>
          </cell>
          <cell r="K303">
            <v>4.2707681870700345</v>
          </cell>
          <cell r="L303">
            <v>908.60501799999997</v>
          </cell>
          <cell r="M303">
            <v>0</v>
          </cell>
          <cell r="N303">
            <v>0</v>
          </cell>
          <cell r="O303">
            <v>0</v>
          </cell>
          <cell r="P303">
            <v>0</v>
          </cell>
          <cell r="Q303">
            <v>0</v>
          </cell>
          <cell r="R303">
            <v>0</v>
          </cell>
          <cell r="S303">
            <v>17</v>
          </cell>
          <cell r="T303" t="str">
            <v>48 - RV 16 1224 (408) 706</v>
          </cell>
        </row>
        <row r="304">
          <cell r="C304">
            <v>72996.974792360517</v>
          </cell>
          <cell r="D304">
            <v>58959.65653978959</v>
          </cell>
          <cell r="E304">
            <v>1323129.1927604871</v>
          </cell>
          <cell r="F304">
            <v>390.68141902306627</v>
          </cell>
          <cell r="G304">
            <v>0</v>
          </cell>
          <cell r="H304">
            <v>213152.41168500003</v>
          </cell>
          <cell r="I304">
            <v>0</v>
          </cell>
          <cell r="J304">
            <v>85679.981749999992</v>
          </cell>
          <cell r="K304">
            <v>7745.0587808964074</v>
          </cell>
          <cell r="L304">
            <v>273433.78652800003</v>
          </cell>
          <cell r="M304">
            <v>0</v>
          </cell>
          <cell r="N304">
            <v>8089.7640000000001</v>
          </cell>
          <cell r="O304">
            <v>367247.87053999992</v>
          </cell>
          <cell r="P304">
            <v>3838.7975258199976</v>
          </cell>
          <cell r="Q304">
            <v>0</v>
          </cell>
          <cell r="R304">
            <v>6916.2800399999996</v>
          </cell>
          <cell r="S304">
            <v>50755</v>
          </cell>
        </row>
        <row r="305">
          <cell r="A305" t="str">
            <v>celkem</v>
          </cell>
          <cell r="C305">
            <v>72996.974792360517</v>
          </cell>
          <cell r="D305">
            <v>58959.65653978959</v>
          </cell>
          <cell r="E305">
            <v>1323129.1927604871</v>
          </cell>
          <cell r="F305">
            <v>390.68141902306627</v>
          </cell>
          <cell r="G305">
            <v>1</v>
          </cell>
          <cell r="H305">
            <v>213152.41168500003</v>
          </cell>
          <cell r="I305">
            <v>1</v>
          </cell>
          <cell r="J305">
            <v>85679.981749999992</v>
          </cell>
          <cell r="K305">
            <v>7745.0587808964074</v>
          </cell>
          <cell r="L305">
            <v>273433.78652800003</v>
          </cell>
          <cell r="M305">
            <v>1</v>
          </cell>
          <cell r="N305">
            <v>8089.7640000000001</v>
          </cell>
          <cell r="O305">
            <v>367247.87053999992</v>
          </cell>
          <cell r="P305">
            <v>3838.7975258199976</v>
          </cell>
          <cell r="Q305">
            <v>1</v>
          </cell>
          <cell r="R305">
            <v>6916.2800399999996</v>
          </cell>
          <cell r="S305">
            <v>50755</v>
          </cell>
          <cell r="T305" t="str">
            <v>celkem</v>
          </cell>
        </row>
        <row r="308">
          <cell r="A308" t="str">
            <v>tab. 12</v>
          </cell>
          <cell r="B308" t="str">
            <v>náklady středisek</v>
          </cell>
          <cell r="H308" t="str">
            <v>tis</v>
          </cell>
          <cell r="K308" t="str">
            <v>simulace</v>
          </cell>
          <cell r="L308" t="str">
            <v>Budget 2001</v>
          </cell>
          <cell r="U308" t="str">
            <v>tab. 12</v>
          </cell>
        </row>
        <row r="310">
          <cell r="C310" t="str">
            <v>kmen</v>
          </cell>
          <cell r="D310" t="str">
            <v>vana</v>
          </cell>
          <cell r="E310" t="str">
            <v>tažení</v>
          </cell>
          <cell r="F310" t="str">
            <v>lubrikace</v>
          </cell>
          <cell r="G310" t="str">
            <v>open</v>
          </cell>
          <cell r="H310" t="str">
            <v>textile</v>
          </cell>
          <cell r="I310" t="str">
            <v>TECO-tkan</v>
          </cell>
          <cell r="J310" t="str">
            <v>V-tkaniny</v>
          </cell>
          <cell r="K310" t="str">
            <v>sušení</v>
          </cell>
          <cell r="L310" t="str">
            <v>roving</v>
          </cell>
          <cell r="M310" t="str">
            <v>suché</v>
          </cell>
          <cell r="N310" t="str">
            <v>rohože</v>
          </cell>
          <cell r="O310" t="str">
            <v>ECT</v>
          </cell>
          <cell r="P310" t="str">
            <v>mokré</v>
          </cell>
          <cell r="Q310" t="str">
            <v>open</v>
          </cell>
          <cell r="R310" t="str">
            <v>vlies</v>
          </cell>
          <cell r="S310" t="str">
            <v>SHV</v>
          </cell>
          <cell r="T310" t="str">
            <v>celkem</v>
          </cell>
        </row>
        <row r="311">
          <cell r="A311" t="str">
            <v>položka</v>
          </cell>
          <cell r="C311">
            <v>0</v>
          </cell>
          <cell r="D311">
            <v>0</v>
          </cell>
          <cell r="E311">
            <v>0</v>
          </cell>
          <cell r="F311">
            <v>0</v>
          </cell>
          <cell r="G311">
            <v>0</v>
          </cell>
          <cell r="H311">
            <v>0</v>
          </cell>
          <cell r="I311">
            <v>0</v>
          </cell>
          <cell r="J311">
            <v>0</v>
          </cell>
          <cell r="K311">
            <v>0</v>
          </cell>
          <cell r="L311">
            <v>0</v>
          </cell>
          <cell r="M311" t="str">
            <v>sekání</v>
          </cell>
          <cell r="N311">
            <v>0</v>
          </cell>
          <cell r="O311">
            <v>0</v>
          </cell>
          <cell r="P311" t="str">
            <v>sekání</v>
          </cell>
          <cell r="Q311">
            <v>0</v>
          </cell>
          <cell r="R311">
            <v>0</v>
          </cell>
          <cell r="S311">
            <v>0</v>
          </cell>
          <cell r="U311" t="str">
            <v>Rubriques</v>
          </cell>
        </row>
        <row r="313">
          <cell r="A313" t="str">
            <v>fixní část</v>
          </cell>
          <cell r="U313" t="str">
            <v>fixní část</v>
          </cell>
        </row>
        <row r="314">
          <cell r="U314">
            <v>0</v>
          </cell>
        </row>
        <row r="315">
          <cell r="A315" t="str">
            <v>výrobní práce</v>
          </cell>
          <cell r="C315">
            <v>13748</v>
          </cell>
          <cell r="D315">
            <v>3246.9999999999995</v>
          </cell>
          <cell r="E315">
            <v>7765</v>
          </cell>
          <cell r="F315">
            <v>3993</v>
          </cell>
          <cell r="G315">
            <v>0</v>
          </cell>
          <cell r="H315">
            <v>1102</v>
          </cell>
          <cell r="I315">
            <v>0</v>
          </cell>
          <cell r="J315">
            <v>1782.9999999999998</v>
          </cell>
          <cell r="K315">
            <v>1874.9999999999998</v>
          </cell>
          <cell r="L315">
            <v>1283</v>
          </cell>
          <cell r="M315">
            <v>0</v>
          </cell>
          <cell r="N315">
            <v>694.99999999999989</v>
          </cell>
          <cell r="O315">
            <v>297</v>
          </cell>
          <cell r="P315">
            <v>474</v>
          </cell>
          <cell r="Q315">
            <v>0</v>
          </cell>
          <cell r="R315">
            <v>2657</v>
          </cell>
          <cell r="S315">
            <v>9320</v>
          </cell>
          <cell r="T315">
            <v>48239</v>
          </cell>
          <cell r="U315" t="str">
            <v>výrobní práce</v>
          </cell>
        </row>
        <row r="316">
          <cell r="A316" t="str">
            <v>platy</v>
          </cell>
          <cell r="C316">
            <v>905</v>
          </cell>
          <cell r="D316">
            <v>905</v>
          </cell>
          <cell r="E316">
            <v>1783</v>
          </cell>
          <cell r="F316">
            <v>0</v>
          </cell>
          <cell r="G316">
            <v>0</v>
          </cell>
          <cell r="H316">
            <v>440</v>
          </cell>
          <cell r="I316">
            <v>0</v>
          </cell>
          <cell r="J316">
            <v>107</v>
          </cell>
          <cell r="K316">
            <v>1446</v>
          </cell>
          <cell r="L316">
            <v>778</v>
          </cell>
          <cell r="M316">
            <v>0</v>
          </cell>
          <cell r="N316">
            <v>1457</v>
          </cell>
          <cell r="O316">
            <v>122</v>
          </cell>
          <cell r="P316">
            <v>362</v>
          </cell>
          <cell r="Q316">
            <v>0</v>
          </cell>
          <cell r="R316">
            <v>939</v>
          </cell>
          <cell r="S316">
            <v>707</v>
          </cell>
          <cell r="T316">
            <v>9951</v>
          </cell>
          <cell r="U316" t="str">
            <v>platy</v>
          </cell>
        </row>
        <row r="317">
          <cell r="A317" t="str">
            <v>elektřina</v>
          </cell>
          <cell r="C317">
            <v>0</v>
          </cell>
          <cell r="D317">
            <v>19380.434235775607</v>
          </cell>
          <cell r="E317">
            <v>3101.8685849557119</v>
          </cell>
          <cell r="F317">
            <v>0</v>
          </cell>
          <cell r="G317">
            <v>0</v>
          </cell>
          <cell r="H317">
            <v>0</v>
          </cell>
          <cell r="I317">
            <v>0</v>
          </cell>
          <cell r="J317">
            <v>0</v>
          </cell>
          <cell r="K317">
            <v>0</v>
          </cell>
          <cell r="L317">
            <v>0</v>
          </cell>
          <cell r="M317">
            <v>0</v>
          </cell>
          <cell r="N317">
            <v>0</v>
          </cell>
          <cell r="O317">
            <v>0</v>
          </cell>
          <cell r="P317">
            <v>0</v>
          </cell>
          <cell r="Q317">
            <v>0</v>
          </cell>
          <cell r="R317">
            <v>0</v>
          </cell>
          <cell r="S317">
            <v>885.43425332335994</v>
          </cell>
          <cell r="T317">
            <v>23367.737074054679</v>
          </cell>
          <cell r="U317" t="str">
            <v>elektřina</v>
          </cell>
        </row>
        <row r="318">
          <cell r="A318" t="str">
            <v>plyn</v>
          </cell>
          <cell r="C318">
            <v>0</v>
          </cell>
          <cell r="D318">
            <v>58185.656548338942</v>
          </cell>
          <cell r="E318">
            <v>796.66045132844567</v>
          </cell>
          <cell r="F318">
            <v>0</v>
          </cell>
          <cell r="G318">
            <v>0</v>
          </cell>
          <cell r="H318">
            <v>247.48507575910139</v>
          </cell>
          <cell r="I318">
            <v>0</v>
          </cell>
          <cell r="J318">
            <v>377.0665861834521</v>
          </cell>
          <cell r="K318">
            <v>0</v>
          </cell>
          <cell r="L318">
            <v>159.79525426355065</v>
          </cell>
          <cell r="M318">
            <v>0</v>
          </cell>
          <cell r="N318">
            <v>6346.3167131950722</v>
          </cell>
          <cell r="O318">
            <v>238.66783533910137</v>
          </cell>
          <cell r="P318">
            <v>52.971176740516896</v>
          </cell>
          <cell r="Q318">
            <v>0</v>
          </cell>
          <cell r="R318">
            <v>7706.6734277253381</v>
          </cell>
          <cell r="S318">
            <v>246.83847812830138</v>
          </cell>
          <cell r="T318">
            <v>74358.131547001816</v>
          </cell>
          <cell r="U318" t="str">
            <v>plyn</v>
          </cell>
        </row>
        <row r="319">
          <cell r="A319" t="str">
            <v>voda</v>
          </cell>
          <cell r="C319">
            <v>172.96871631713611</v>
          </cell>
          <cell r="D319">
            <v>1096.7858055783208</v>
          </cell>
          <cell r="E319">
            <v>2819.5884350727861</v>
          </cell>
          <cell r="F319">
            <v>839.16991206372836</v>
          </cell>
          <cell r="G319">
            <v>0</v>
          </cell>
          <cell r="H319">
            <v>128.89748573668282</v>
          </cell>
          <cell r="I319">
            <v>0</v>
          </cell>
          <cell r="J319">
            <v>156.52595141492674</v>
          </cell>
          <cell r="K319">
            <v>47.404863171087854</v>
          </cell>
          <cell r="L319">
            <v>41.160279577128669</v>
          </cell>
          <cell r="M319">
            <v>0</v>
          </cell>
          <cell r="N319">
            <v>104.05746078840065</v>
          </cell>
          <cell r="O319">
            <v>83.951030769435675</v>
          </cell>
          <cell r="P319">
            <v>51.090389625093543</v>
          </cell>
          <cell r="Q319">
            <v>0</v>
          </cell>
          <cell r="R319">
            <v>130.66304702060702</v>
          </cell>
          <cell r="S319">
            <v>79.194587749431264</v>
          </cell>
          <cell r="T319">
            <v>5751.4579648847657</v>
          </cell>
          <cell r="U319" t="str">
            <v>voda</v>
          </cell>
        </row>
        <row r="320">
          <cell r="A320" t="str">
            <v>Běžné opravy a ND</v>
          </cell>
          <cell r="C320">
            <v>2443.3468587671141</v>
          </cell>
          <cell r="D320">
            <v>52168.899667360565</v>
          </cell>
          <cell r="E320">
            <v>0</v>
          </cell>
          <cell r="F320">
            <v>1607.2619812348646</v>
          </cell>
          <cell r="G320">
            <v>0</v>
          </cell>
          <cell r="H320">
            <v>0</v>
          </cell>
          <cell r="I320">
            <v>0</v>
          </cell>
          <cell r="J320">
            <v>0</v>
          </cell>
          <cell r="K320">
            <v>4381.7246164491835</v>
          </cell>
          <cell r="L320">
            <v>0</v>
          </cell>
          <cell r="M320">
            <v>0</v>
          </cell>
          <cell r="N320">
            <v>0</v>
          </cell>
          <cell r="O320">
            <v>0</v>
          </cell>
          <cell r="P320">
            <v>0</v>
          </cell>
          <cell r="Q320">
            <v>0</v>
          </cell>
          <cell r="R320">
            <v>0</v>
          </cell>
          <cell r="S320">
            <v>6508.698480338564</v>
          </cell>
          <cell r="T320">
            <v>67109.93160415029</v>
          </cell>
          <cell r="U320" t="str">
            <v>Běžné opravy a ND</v>
          </cell>
        </row>
        <row r="321">
          <cell r="A321" t="str">
            <v>ost.služby</v>
          </cell>
          <cell r="C321">
            <v>357.99566250000004</v>
          </cell>
          <cell r="D321">
            <v>20035.184000000001</v>
          </cell>
          <cell r="E321">
            <v>0</v>
          </cell>
          <cell r="F321">
            <v>164.56107500000002</v>
          </cell>
          <cell r="G321">
            <v>0</v>
          </cell>
          <cell r="H321">
            <v>0</v>
          </cell>
          <cell r="I321">
            <v>0</v>
          </cell>
          <cell r="J321">
            <v>0</v>
          </cell>
          <cell r="K321">
            <v>590.44894999999997</v>
          </cell>
          <cell r="L321">
            <v>0</v>
          </cell>
          <cell r="M321">
            <v>0</v>
          </cell>
          <cell r="N321">
            <v>0</v>
          </cell>
          <cell r="O321">
            <v>0</v>
          </cell>
          <cell r="P321">
            <v>0</v>
          </cell>
          <cell r="Q321">
            <v>0</v>
          </cell>
          <cell r="R321">
            <v>0</v>
          </cell>
          <cell r="S321">
            <v>5340.8997249999993</v>
          </cell>
          <cell r="T321">
            <v>26489.089412500001</v>
          </cell>
          <cell r="U321" t="str">
            <v>ost.služby</v>
          </cell>
        </row>
        <row r="322">
          <cell r="A322" t="str">
            <v>zásobování rež,mat.ochr.p.</v>
          </cell>
          <cell r="C322">
            <v>564.96754500000009</v>
          </cell>
          <cell r="D322">
            <v>2763.5567400000004</v>
          </cell>
          <cell r="E322">
            <v>0</v>
          </cell>
          <cell r="F322">
            <v>842.17688999999996</v>
          </cell>
          <cell r="G322">
            <v>0</v>
          </cell>
          <cell r="H322">
            <v>0</v>
          </cell>
          <cell r="I322">
            <v>0</v>
          </cell>
          <cell r="J322">
            <v>0</v>
          </cell>
          <cell r="K322">
            <v>406.49144999999999</v>
          </cell>
          <cell r="L322">
            <v>0</v>
          </cell>
          <cell r="M322">
            <v>0</v>
          </cell>
          <cell r="N322">
            <v>0</v>
          </cell>
          <cell r="O322">
            <v>0</v>
          </cell>
          <cell r="P322">
            <v>0</v>
          </cell>
          <cell r="Q322">
            <v>0</v>
          </cell>
          <cell r="R322">
            <v>0</v>
          </cell>
          <cell r="S322">
            <v>186.83136000000002</v>
          </cell>
          <cell r="T322">
            <v>4764.0239849999998</v>
          </cell>
          <cell r="U322" t="str">
            <v>zásobování rež,mat.ochr.p.</v>
          </cell>
        </row>
        <row r="323">
          <cell r="A323" t="str">
            <v>odpisy</v>
          </cell>
          <cell r="C323">
            <v>14463.066999999999</v>
          </cell>
          <cell r="D323">
            <v>61226.601999999999</v>
          </cell>
          <cell r="E323">
            <v>53467.851000000002</v>
          </cell>
          <cell r="F323">
            <v>8304.9539999999997</v>
          </cell>
          <cell r="G323">
            <v>0</v>
          </cell>
          <cell r="H323">
            <v>19924.495999999999</v>
          </cell>
          <cell r="I323">
            <v>0</v>
          </cell>
          <cell r="J323">
            <v>4174.7079999999996</v>
          </cell>
          <cell r="K323">
            <v>4805.5789999999997</v>
          </cell>
          <cell r="L323">
            <v>11832.817999999999</v>
          </cell>
          <cell r="M323">
            <v>0</v>
          </cell>
          <cell r="N323">
            <v>10923.934999999999</v>
          </cell>
          <cell r="O323">
            <v>3912.7579999999998</v>
          </cell>
          <cell r="P323">
            <v>5063.2610000000004</v>
          </cell>
          <cell r="R323">
            <v>12601.611000000001</v>
          </cell>
          <cell r="S323">
            <v>15334.909</v>
          </cell>
          <cell r="T323">
            <v>226036.549</v>
          </cell>
          <cell r="U323" t="str">
            <v>odpisy</v>
          </cell>
        </row>
        <row r="324">
          <cell r="U324">
            <v>0</v>
          </cell>
        </row>
        <row r="325">
          <cell r="A325" t="str">
            <v>celkem</v>
          </cell>
          <cell r="C325">
            <v>32655.345782584249</v>
          </cell>
          <cell r="D325">
            <v>219009.11899705342</v>
          </cell>
          <cell r="E325">
            <v>69733.968471356944</v>
          </cell>
          <cell r="F325">
            <v>15751.123858298593</v>
          </cell>
          <cell r="G325">
            <v>0</v>
          </cell>
          <cell r="H325">
            <v>21842.878561495781</v>
          </cell>
          <cell r="I325">
            <v>0</v>
          </cell>
          <cell r="J325">
            <v>6598.3005375983776</v>
          </cell>
          <cell r="K325">
            <v>13552.64887962027</v>
          </cell>
          <cell r="L325">
            <v>14094.773533840678</v>
          </cell>
          <cell r="M325">
            <v>0</v>
          </cell>
          <cell r="N325">
            <v>19526.309173983471</v>
          </cell>
          <cell r="O325">
            <v>4654.3768661085369</v>
          </cell>
          <cell r="P325">
            <v>6003.3225663656103</v>
          </cell>
          <cell r="Q325">
            <v>0</v>
          </cell>
          <cell r="R325">
            <v>24034.947474745946</v>
          </cell>
          <cell r="S325">
            <v>38609.805884539659</v>
          </cell>
          <cell r="T325">
            <v>486066.92058759154</v>
          </cell>
          <cell r="U325" t="str">
            <v>celkem</v>
          </cell>
        </row>
        <row r="326">
          <cell r="A326" t="str">
            <v>variabilní část</v>
          </cell>
          <cell r="U326" t="str">
            <v>variabilní část</v>
          </cell>
        </row>
        <row r="327">
          <cell r="A327" t="str">
            <v>výrobní práce</v>
          </cell>
          <cell r="C327">
            <v>0</v>
          </cell>
          <cell r="D327">
            <v>0</v>
          </cell>
          <cell r="E327">
            <v>12529</v>
          </cell>
          <cell r="F327">
            <v>0</v>
          </cell>
          <cell r="G327">
            <v>0</v>
          </cell>
          <cell r="H327">
            <v>12034.999999999998</v>
          </cell>
          <cell r="I327">
            <v>0</v>
          </cell>
          <cell r="J327">
            <v>5504</v>
          </cell>
          <cell r="K327">
            <v>14024.000000000002</v>
          </cell>
          <cell r="L327">
            <v>14414.000000000004</v>
          </cell>
          <cell r="M327">
            <v>0</v>
          </cell>
          <cell r="N327">
            <v>0</v>
          </cell>
          <cell r="O327">
            <v>2263</v>
          </cell>
          <cell r="P327">
            <v>0</v>
          </cell>
          <cell r="Q327">
            <v>0</v>
          </cell>
          <cell r="R327">
            <v>0</v>
          </cell>
          <cell r="S327">
            <v>0</v>
          </cell>
          <cell r="T327">
            <v>60769</v>
          </cell>
          <cell r="U327" t="str">
            <v>výrobní práce</v>
          </cell>
        </row>
        <row r="328">
          <cell r="A328" t="str">
            <v>elektřina</v>
          </cell>
          <cell r="C328">
            <v>1032.6051420838401</v>
          </cell>
          <cell r="D328">
            <v>0</v>
          </cell>
          <cell r="E328">
            <v>12407.474339822847</v>
          </cell>
          <cell r="F328">
            <v>424.91863428144001</v>
          </cell>
          <cell r="G328">
            <v>0</v>
          </cell>
          <cell r="H328">
            <v>4149.5301574760797</v>
          </cell>
          <cell r="I328">
            <v>0</v>
          </cell>
          <cell r="J328">
            <v>2561.5540435898397</v>
          </cell>
          <cell r="K328">
            <v>2244.4192776886402</v>
          </cell>
          <cell r="L328">
            <v>685.69836380240008</v>
          </cell>
          <cell r="M328">
            <v>0</v>
          </cell>
          <cell r="N328">
            <v>1761.1449226467203</v>
          </cell>
          <cell r="O328">
            <v>823.00499294311999</v>
          </cell>
          <cell r="P328">
            <v>139.11816876048002</v>
          </cell>
          <cell r="Q328">
            <v>0</v>
          </cell>
          <cell r="R328">
            <v>3606.1006060539198</v>
          </cell>
          <cell r="S328">
            <v>0</v>
          </cell>
          <cell r="T328">
            <v>29835.568649149322</v>
          </cell>
          <cell r="U328" t="str">
            <v>elektřina</v>
          </cell>
        </row>
        <row r="329">
          <cell r="A329" t="str">
            <v>plyn</v>
          </cell>
          <cell r="C329">
            <v>10307.418952803213</v>
          </cell>
          <cell r="D329">
            <v>58181.315347570591</v>
          </cell>
          <cell r="E329">
            <v>0</v>
          </cell>
          <cell r="F329">
            <v>1006.2876675743101</v>
          </cell>
          <cell r="G329">
            <v>0</v>
          </cell>
          <cell r="H329">
            <v>0</v>
          </cell>
          <cell r="I329">
            <v>0</v>
          </cell>
          <cell r="J329">
            <v>0</v>
          </cell>
          <cell r="K329">
            <v>14312.089394650351</v>
          </cell>
          <cell r="L329">
            <v>0</v>
          </cell>
          <cell r="M329">
            <v>0</v>
          </cell>
          <cell r="N329">
            <v>0</v>
          </cell>
          <cell r="O329">
            <v>0</v>
          </cell>
          <cell r="P329">
            <v>0</v>
          </cell>
          <cell r="Q329">
            <v>0</v>
          </cell>
          <cell r="R329">
            <v>0</v>
          </cell>
          <cell r="S329">
            <v>0</v>
          </cell>
          <cell r="T329">
            <v>83807.111362598473</v>
          </cell>
          <cell r="U329" t="str">
            <v>plyn</v>
          </cell>
        </row>
        <row r="330">
          <cell r="A330" t="str">
            <v>voda</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t="str">
            <v>voda</v>
          </cell>
        </row>
        <row r="331">
          <cell r="A331" t="str">
            <v>Běžné opravy a ND</v>
          </cell>
          <cell r="C331">
            <v>2443.3468587671141</v>
          </cell>
          <cell r="D331">
            <v>0</v>
          </cell>
          <cell r="E331">
            <v>13302.919551016257</v>
          </cell>
          <cell r="F331">
            <v>0</v>
          </cell>
          <cell r="G331">
            <v>0</v>
          </cell>
          <cell r="H331">
            <v>9208.1169948294846</v>
          </cell>
          <cell r="I331">
            <v>0</v>
          </cell>
          <cell r="J331">
            <v>8907.1831019643541</v>
          </cell>
          <cell r="K331">
            <v>0</v>
          </cell>
          <cell r="L331">
            <v>8403.2094860595771</v>
          </cell>
          <cell r="M331">
            <v>0</v>
          </cell>
          <cell r="N331">
            <v>5813.4004786081196</v>
          </cell>
          <cell r="O331">
            <v>4121.1382752030822</v>
          </cell>
          <cell r="P331">
            <v>861.47770947942411</v>
          </cell>
          <cell r="Q331">
            <v>0</v>
          </cell>
          <cell r="R331">
            <v>7254.4414401453678</v>
          </cell>
          <cell r="S331">
            <v>0</v>
          </cell>
          <cell r="T331">
            <v>60315.233896072779</v>
          </cell>
          <cell r="U331" t="str">
            <v>Běžné opravy a ND</v>
          </cell>
        </row>
        <row r="332">
          <cell r="A332" t="str">
            <v>ost.služby</v>
          </cell>
          <cell r="C332">
            <v>357.99566250000009</v>
          </cell>
          <cell r="D332">
            <v>0</v>
          </cell>
          <cell r="E332">
            <v>8210.1048749999973</v>
          </cell>
          <cell r="F332">
            <v>0</v>
          </cell>
          <cell r="G332">
            <v>0</v>
          </cell>
          <cell r="H332">
            <v>13155</v>
          </cell>
          <cell r="I332">
            <v>0</v>
          </cell>
          <cell r="J332">
            <v>719.84972500000015</v>
          </cell>
          <cell r="K332">
            <v>0</v>
          </cell>
          <cell r="L332">
            <v>1042.64265</v>
          </cell>
          <cell r="M332">
            <v>48.289499999999997</v>
          </cell>
          <cell r="N332">
            <v>4915.0703000000003</v>
          </cell>
          <cell r="O332">
            <v>433.08055000000007</v>
          </cell>
          <cell r="P332">
            <v>109.93605000000002</v>
          </cell>
          <cell r="Q332">
            <v>0</v>
          </cell>
          <cell r="R332">
            <v>5364.6402750000007</v>
          </cell>
          <cell r="S332">
            <v>0</v>
          </cell>
          <cell r="T332">
            <v>34356.609587499996</v>
          </cell>
          <cell r="U332" t="str">
            <v>ost.služby</v>
          </cell>
        </row>
        <row r="333">
          <cell r="A333" t="str">
            <v>zásobování rež,mat.ochr.p.</v>
          </cell>
          <cell r="C333">
            <v>564.96754500000009</v>
          </cell>
          <cell r="D333">
            <v>0</v>
          </cell>
          <cell r="E333">
            <v>9075.8821800000005</v>
          </cell>
          <cell r="F333">
            <v>0</v>
          </cell>
          <cell r="G333">
            <v>0</v>
          </cell>
          <cell r="H333">
            <v>2087.9927699999998</v>
          </cell>
          <cell r="I333">
            <v>0</v>
          </cell>
          <cell r="J333">
            <v>2088.73848</v>
          </cell>
          <cell r="K333">
            <v>0</v>
          </cell>
          <cell r="L333">
            <v>493.92078000000004</v>
          </cell>
          <cell r="M333">
            <v>10.31751</v>
          </cell>
          <cell r="N333">
            <v>997.39586999999983</v>
          </cell>
          <cell r="O333">
            <v>310.34096999999997</v>
          </cell>
          <cell r="P333">
            <v>36.746490000000016</v>
          </cell>
          <cell r="Q333">
            <v>0</v>
          </cell>
          <cell r="R333">
            <v>391.75692000000004</v>
          </cell>
          <cell r="S333">
            <v>0</v>
          </cell>
          <cell r="T333">
            <v>16058.059515000001</v>
          </cell>
          <cell r="U333" t="str">
            <v>zásobování rež,mat.ochr.p.</v>
          </cell>
        </row>
        <row r="335">
          <cell r="A335" t="str">
            <v>celkem</v>
          </cell>
          <cell r="C335">
            <v>14706.334161154165</v>
          </cell>
          <cell r="D335">
            <v>58181.315347570591</v>
          </cell>
          <cell r="E335">
            <v>55525.380945839097</v>
          </cell>
          <cell r="F335">
            <v>1431.2063018557501</v>
          </cell>
          <cell r="G335">
            <v>0</v>
          </cell>
          <cell r="H335">
            <v>40635.639922305563</v>
          </cell>
          <cell r="I335">
            <v>0</v>
          </cell>
          <cell r="J335">
            <v>19781.325350554194</v>
          </cell>
          <cell r="K335">
            <v>30580.50867233899</v>
          </cell>
          <cell r="L335">
            <v>25039.47127986198</v>
          </cell>
          <cell r="M335">
            <v>58.607009999999995</v>
          </cell>
          <cell r="N335">
            <v>13487.01157125484</v>
          </cell>
          <cell r="O335">
            <v>7950.5647881462019</v>
          </cell>
          <cell r="P335">
            <v>1147.2784182399041</v>
          </cell>
          <cell r="Q335">
            <v>0</v>
          </cell>
          <cell r="R335">
            <v>16616.939241199289</v>
          </cell>
          <cell r="S335">
            <v>0</v>
          </cell>
          <cell r="T335">
            <v>285141.58301032061</v>
          </cell>
          <cell r="U335" t="str">
            <v>celkem</v>
          </cell>
        </row>
        <row r="336">
          <cell r="A336" t="str">
            <v>fixní + variabilní</v>
          </cell>
          <cell r="U336" t="str">
            <v>fixní + variabilní</v>
          </cell>
        </row>
        <row r="337">
          <cell r="A337" t="str">
            <v>výrobní práce</v>
          </cell>
          <cell r="C337">
            <v>13748</v>
          </cell>
          <cell r="D337">
            <v>3246.9999999999995</v>
          </cell>
          <cell r="E337">
            <v>20294</v>
          </cell>
          <cell r="F337">
            <v>3993</v>
          </cell>
          <cell r="G337">
            <v>0</v>
          </cell>
          <cell r="H337">
            <v>13136.999999999998</v>
          </cell>
          <cell r="I337">
            <v>0</v>
          </cell>
          <cell r="J337">
            <v>7287</v>
          </cell>
          <cell r="K337">
            <v>15899.000000000002</v>
          </cell>
          <cell r="L337">
            <v>15697.000000000004</v>
          </cell>
          <cell r="M337">
            <v>0</v>
          </cell>
          <cell r="N337">
            <v>694.99999999999989</v>
          </cell>
          <cell r="O337">
            <v>2560</v>
          </cell>
          <cell r="P337">
            <v>474</v>
          </cell>
          <cell r="Q337">
            <v>0</v>
          </cell>
          <cell r="R337">
            <v>2657</v>
          </cell>
          <cell r="S337">
            <v>9320</v>
          </cell>
          <cell r="T337">
            <v>109008</v>
          </cell>
          <cell r="U337" t="str">
            <v>výrobní práce</v>
          </cell>
        </row>
        <row r="338">
          <cell r="A338" t="str">
            <v>platy</v>
          </cell>
          <cell r="C338">
            <v>905</v>
          </cell>
          <cell r="D338">
            <v>905</v>
          </cell>
          <cell r="E338">
            <v>1783</v>
          </cell>
          <cell r="F338">
            <v>0</v>
          </cell>
          <cell r="G338">
            <v>0</v>
          </cell>
          <cell r="H338">
            <v>440</v>
          </cell>
          <cell r="I338">
            <v>0</v>
          </cell>
          <cell r="J338">
            <v>107</v>
          </cell>
          <cell r="K338">
            <v>1446</v>
          </cell>
          <cell r="L338">
            <v>778</v>
          </cell>
          <cell r="M338">
            <v>0</v>
          </cell>
          <cell r="N338">
            <v>1457</v>
          </cell>
          <cell r="O338">
            <v>122</v>
          </cell>
          <cell r="P338">
            <v>362</v>
          </cell>
          <cell r="Q338">
            <v>0</v>
          </cell>
          <cell r="R338">
            <v>939</v>
          </cell>
          <cell r="S338">
            <v>707</v>
          </cell>
          <cell r="T338">
            <v>9951</v>
          </cell>
          <cell r="U338" t="str">
            <v>platy</v>
          </cell>
        </row>
        <row r="339">
          <cell r="A339" t="str">
            <v>elektřina</v>
          </cell>
          <cell r="C339">
            <v>1032.6051420838401</v>
          </cell>
          <cell r="D339">
            <v>19380.434235775607</v>
          </cell>
          <cell r="E339">
            <v>15509.342924778559</v>
          </cell>
          <cell r="F339">
            <v>424.91863428144001</v>
          </cell>
          <cell r="G339">
            <v>0</v>
          </cell>
          <cell r="H339">
            <v>4149.5301574760797</v>
          </cell>
          <cell r="I339">
            <v>0</v>
          </cell>
          <cell r="J339">
            <v>2561.5540435898397</v>
          </cell>
          <cell r="K339">
            <v>2244.4192776886402</v>
          </cell>
          <cell r="L339">
            <v>685.69836380240008</v>
          </cell>
          <cell r="M339">
            <v>0</v>
          </cell>
          <cell r="N339">
            <v>1761.1449226467203</v>
          </cell>
          <cell r="O339">
            <v>823.00499294311999</v>
          </cell>
          <cell r="P339">
            <v>139.11816876048002</v>
          </cell>
          <cell r="Q339">
            <v>0</v>
          </cell>
          <cell r="R339">
            <v>3606.1006060539198</v>
          </cell>
          <cell r="S339">
            <v>885.43425332335994</v>
          </cell>
          <cell r="T339">
            <v>53203.305723204008</v>
          </cell>
          <cell r="U339" t="str">
            <v>elektřina</v>
          </cell>
        </row>
        <row r="340">
          <cell r="A340" t="str">
            <v>plyn</v>
          </cell>
          <cell r="C340">
            <v>10307.418952803213</v>
          </cell>
          <cell r="D340">
            <v>116366.97189590953</v>
          </cell>
          <cell r="E340">
            <v>796.66045132844567</v>
          </cell>
          <cell r="F340">
            <v>1006.2876675743101</v>
          </cell>
          <cell r="G340">
            <v>0</v>
          </cell>
          <cell r="H340">
            <v>247.48507575910139</v>
          </cell>
          <cell r="I340">
            <v>0</v>
          </cell>
          <cell r="J340">
            <v>377.0665861834521</v>
          </cell>
          <cell r="K340">
            <v>14312.089394650351</v>
          </cell>
          <cell r="L340">
            <v>159.79525426355065</v>
          </cell>
          <cell r="M340">
            <v>0</v>
          </cell>
          <cell r="N340">
            <v>6346.3167131950722</v>
          </cell>
          <cell r="O340">
            <v>238.66783533910137</v>
          </cell>
          <cell r="P340">
            <v>52.971176740516896</v>
          </cell>
          <cell r="Q340">
            <v>0</v>
          </cell>
          <cell r="R340">
            <v>7706.6734277253381</v>
          </cell>
          <cell r="S340">
            <v>246.83847812830138</v>
          </cell>
          <cell r="T340">
            <v>158165.24290960029</v>
          </cell>
          <cell r="U340" t="str">
            <v>plyn</v>
          </cell>
        </row>
        <row r="341">
          <cell r="A341" t="str">
            <v>voda</v>
          </cell>
          <cell r="C341">
            <v>172.96871631713611</v>
          </cell>
          <cell r="D341">
            <v>1096.7858055783208</v>
          </cell>
          <cell r="E341">
            <v>2819.5884350727861</v>
          </cell>
          <cell r="F341">
            <v>839.16991206372836</v>
          </cell>
          <cell r="G341">
            <v>0</v>
          </cell>
          <cell r="H341">
            <v>128.89748573668282</v>
          </cell>
          <cell r="I341">
            <v>0</v>
          </cell>
          <cell r="J341">
            <v>156.52595141492674</v>
          </cell>
          <cell r="K341">
            <v>47.404863171087854</v>
          </cell>
          <cell r="L341">
            <v>41.160279577128669</v>
          </cell>
          <cell r="M341">
            <v>0</v>
          </cell>
          <cell r="N341">
            <v>104.05746078840065</v>
          </cell>
          <cell r="O341">
            <v>83.951030769435675</v>
          </cell>
          <cell r="P341">
            <v>51.090389625093543</v>
          </cell>
          <cell r="Q341">
            <v>0</v>
          </cell>
          <cell r="R341">
            <v>130.66304702060702</v>
          </cell>
          <cell r="S341">
            <v>79.194587749431264</v>
          </cell>
          <cell r="T341">
            <v>5751.4579648847657</v>
          </cell>
          <cell r="U341" t="str">
            <v>voda</v>
          </cell>
        </row>
        <row r="342">
          <cell r="A342" t="str">
            <v>Běžné opravy a ND</v>
          </cell>
          <cell r="B342" t="str">
            <v>vč.GO</v>
          </cell>
          <cell r="C342">
            <v>4886.6937175342282</v>
          </cell>
          <cell r="D342">
            <v>52168.899667360565</v>
          </cell>
          <cell r="E342">
            <v>13302.919551016257</v>
          </cell>
          <cell r="F342">
            <v>1607.2619812348646</v>
          </cell>
          <cell r="G342">
            <v>0</v>
          </cell>
          <cell r="H342">
            <v>9208.1169948294846</v>
          </cell>
          <cell r="I342">
            <v>0</v>
          </cell>
          <cell r="J342">
            <v>8907.1831019643541</v>
          </cell>
          <cell r="K342">
            <v>4381.7246164491835</v>
          </cell>
          <cell r="L342">
            <v>8403.2094860595771</v>
          </cell>
          <cell r="M342">
            <v>0</v>
          </cell>
          <cell r="N342">
            <v>5813.4004786081196</v>
          </cell>
          <cell r="O342">
            <v>4121.1382752030822</v>
          </cell>
          <cell r="P342">
            <v>861.47770947942411</v>
          </cell>
          <cell r="Q342">
            <v>0</v>
          </cell>
          <cell r="R342">
            <v>7254.4414401453678</v>
          </cell>
          <cell r="S342">
            <v>6508.698480338564</v>
          </cell>
          <cell r="T342">
            <v>127425.16550022308</v>
          </cell>
          <cell r="U342" t="str">
            <v>Běžné opravy a ND</v>
          </cell>
        </row>
        <row r="343">
          <cell r="A343" t="str">
            <v>ost.služby</v>
          </cell>
          <cell r="C343">
            <v>715.99132500000019</v>
          </cell>
          <cell r="D343">
            <v>20035.184000000001</v>
          </cell>
          <cell r="E343">
            <v>8210.1048749999973</v>
          </cell>
          <cell r="F343">
            <v>164.56107500000002</v>
          </cell>
          <cell r="G343">
            <v>0</v>
          </cell>
          <cell r="H343">
            <v>13155</v>
          </cell>
          <cell r="I343">
            <v>0</v>
          </cell>
          <cell r="J343">
            <v>719.84972500000015</v>
          </cell>
          <cell r="K343">
            <v>590.44894999999997</v>
          </cell>
          <cell r="L343">
            <v>1042.64265</v>
          </cell>
          <cell r="M343">
            <v>48.289499999999997</v>
          </cell>
          <cell r="N343">
            <v>4915.0703000000003</v>
          </cell>
          <cell r="O343">
            <v>433.08055000000007</v>
          </cell>
          <cell r="P343">
            <v>109.93605000000002</v>
          </cell>
          <cell r="Q343">
            <v>0</v>
          </cell>
          <cell r="R343">
            <v>5364.6402750000007</v>
          </cell>
          <cell r="S343">
            <v>5340.8997249999993</v>
          </cell>
          <cell r="T343">
            <v>60845.698999999993</v>
          </cell>
          <cell r="U343" t="str">
            <v>ost.služby</v>
          </cell>
        </row>
        <row r="344">
          <cell r="A344" t="str">
            <v>zásobování rež,mat.ochr.p.</v>
          </cell>
          <cell r="C344">
            <v>1129.9350900000002</v>
          </cell>
          <cell r="D344">
            <v>2763.5567400000004</v>
          </cell>
          <cell r="E344">
            <v>9075.8821800000005</v>
          </cell>
          <cell r="F344">
            <v>842.17688999999996</v>
          </cell>
          <cell r="G344">
            <v>0</v>
          </cell>
          <cell r="H344">
            <v>2087.9927699999998</v>
          </cell>
          <cell r="I344">
            <v>0</v>
          </cell>
          <cell r="J344">
            <v>2088.73848</v>
          </cell>
          <cell r="K344">
            <v>406.49144999999999</v>
          </cell>
          <cell r="L344">
            <v>493.92078000000004</v>
          </cell>
          <cell r="M344">
            <v>10.31751</v>
          </cell>
          <cell r="N344">
            <v>997.39586999999983</v>
          </cell>
          <cell r="O344">
            <v>310.34096999999997</v>
          </cell>
          <cell r="P344">
            <v>36.746490000000016</v>
          </cell>
          <cell r="Q344">
            <v>0</v>
          </cell>
          <cell r="R344">
            <v>391.75692000000004</v>
          </cell>
          <cell r="S344">
            <v>186.83136000000002</v>
          </cell>
          <cell r="T344">
            <v>20822.083500000008</v>
          </cell>
          <cell r="U344" t="str">
            <v>zásobování rež,mat.ochr.p.</v>
          </cell>
        </row>
        <row r="345">
          <cell r="A345" t="str">
            <v>odpisy</v>
          </cell>
          <cell r="C345">
            <v>14463.066999999999</v>
          </cell>
          <cell r="D345">
            <v>61226.601999999999</v>
          </cell>
          <cell r="E345">
            <v>53467.851000000002</v>
          </cell>
          <cell r="F345">
            <v>8304.9539999999997</v>
          </cell>
          <cell r="G345">
            <v>0</v>
          </cell>
          <cell r="H345">
            <v>19924.495999999999</v>
          </cell>
          <cell r="I345">
            <v>0</v>
          </cell>
          <cell r="J345">
            <v>4174.7079999999996</v>
          </cell>
          <cell r="K345">
            <v>4805.5789999999997</v>
          </cell>
          <cell r="L345">
            <v>11832.817999999999</v>
          </cell>
          <cell r="M345">
            <v>0</v>
          </cell>
          <cell r="N345">
            <v>10923.934999999999</v>
          </cell>
          <cell r="O345">
            <v>3912.7579999999998</v>
          </cell>
          <cell r="P345">
            <v>5063.2610000000004</v>
          </cell>
          <cell r="Q345">
            <v>0</v>
          </cell>
          <cell r="R345">
            <v>12601.611000000001</v>
          </cell>
          <cell r="S345">
            <v>15334.909</v>
          </cell>
          <cell r="T345">
            <v>226036.549</v>
          </cell>
          <cell r="U345" t="str">
            <v>odpisy</v>
          </cell>
        </row>
        <row r="347">
          <cell r="A347" t="str">
            <v>celkme</v>
          </cell>
          <cell r="C347">
            <v>47361.679943738418</v>
          </cell>
          <cell r="D347">
            <v>277190.43434462399</v>
          </cell>
          <cell r="E347">
            <v>125259.34941719603</v>
          </cell>
          <cell r="F347">
            <v>17182.330160154343</v>
          </cell>
          <cell r="G347">
            <v>0</v>
          </cell>
          <cell r="H347">
            <v>62478.518483801337</v>
          </cell>
          <cell r="I347">
            <v>0</v>
          </cell>
          <cell r="J347">
            <v>26379.625888152572</v>
          </cell>
          <cell r="K347">
            <v>44133.157551959259</v>
          </cell>
          <cell r="L347">
            <v>39134.244813702659</v>
          </cell>
          <cell r="M347">
            <v>58.607009999999995</v>
          </cell>
          <cell r="N347">
            <v>33013.320745238314</v>
          </cell>
          <cell r="O347">
            <v>12604.941654254739</v>
          </cell>
          <cell r="P347">
            <v>7150.6009846055149</v>
          </cell>
          <cell r="Q347">
            <v>0</v>
          </cell>
          <cell r="R347">
            <v>40651.886715945235</v>
          </cell>
          <cell r="S347">
            <v>38609.805884539659</v>
          </cell>
          <cell r="T347">
            <v>771208.50359791191</v>
          </cell>
          <cell r="U347" t="str">
            <v>celkem</v>
          </cell>
        </row>
        <row r="348">
          <cell r="A348" t="str">
            <v>bez odpisů</v>
          </cell>
          <cell r="C348">
            <v>32898.612943738422</v>
          </cell>
          <cell r="D348">
            <v>215963.83234462398</v>
          </cell>
          <cell r="E348">
            <v>71791.498417196039</v>
          </cell>
          <cell r="F348">
            <v>8877.3761601543429</v>
          </cell>
          <cell r="G348">
            <v>0</v>
          </cell>
          <cell r="H348">
            <v>42554.022483801338</v>
          </cell>
          <cell r="I348">
            <v>0</v>
          </cell>
          <cell r="J348">
            <v>22204.917888152573</v>
          </cell>
          <cell r="K348">
            <v>39327.578551959261</v>
          </cell>
          <cell r="L348">
            <v>27301.426813702659</v>
          </cell>
          <cell r="M348">
            <v>58.607009999999995</v>
          </cell>
          <cell r="N348">
            <v>22089.385745238316</v>
          </cell>
          <cell r="O348">
            <v>8692.1836542547389</v>
          </cell>
          <cell r="P348">
            <v>2087.3399846055145</v>
          </cell>
          <cell r="Q348">
            <v>0</v>
          </cell>
          <cell r="R348">
            <v>28050.275715945234</v>
          </cell>
          <cell r="S348">
            <v>23274.896884539659</v>
          </cell>
          <cell r="T348">
            <v>545171.95459791191</v>
          </cell>
          <cell r="U348" t="str">
            <v>bez odpisů</v>
          </cell>
        </row>
        <row r="351">
          <cell r="A351" t="str">
            <v>tab. 14</v>
          </cell>
          <cell r="D351" t="str">
            <v>přímé náklady</v>
          </cell>
          <cell r="F351" t="str">
            <v>hod</v>
          </cell>
          <cell r="G351">
            <v>46532.642485170923</v>
          </cell>
          <cell r="J351" t="str">
            <v>simulace</v>
          </cell>
          <cell r="K351" t="str">
            <v>Budget 2001</v>
          </cell>
          <cell r="T351" t="str">
            <v>tab. 14</v>
          </cell>
        </row>
        <row r="353">
          <cell r="A353" t="str">
            <v>výrobek</v>
          </cell>
          <cell r="C353" t="str">
            <v>prímá práce</v>
          </cell>
          <cell r="J353" t="str">
            <v>sklářský kmen</v>
          </cell>
          <cell r="R353" t="str">
            <v>platinum</v>
          </cell>
          <cell r="U353" t="str">
            <v>výrobek</v>
          </cell>
        </row>
        <row r="354">
          <cell r="C354" t="str">
            <v>tažení</v>
          </cell>
          <cell r="E354" t="str">
            <v>1. zopracování</v>
          </cell>
          <cell r="G354" t="str">
            <v>2. zpracování</v>
          </cell>
          <cell r="J354" t="str">
            <v>mat. na sklo</v>
          </cell>
          <cell r="L354" t="str">
            <v>lubrikace</v>
          </cell>
          <cell r="N354" t="str">
            <v>pojiva</v>
          </cell>
          <cell r="O354" t="str">
            <v>manžety</v>
          </cell>
          <cell r="P354" t="str">
            <v>balení</v>
          </cell>
          <cell r="Q354" t="str">
            <v>cívky</v>
          </cell>
          <cell r="T354" t="str">
            <v>celkem</v>
          </cell>
        </row>
        <row r="355">
          <cell r="C355" t="str">
            <v>hod.</v>
          </cell>
          <cell r="D355" t="str">
            <v>tis</v>
          </cell>
          <cell r="E355" t="str">
            <v>hod.</v>
          </cell>
          <cell r="F355" t="str">
            <v>tis</v>
          </cell>
          <cell r="G355" t="str">
            <v>hod.</v>
          </cell>
          <cell r="H355" t="str">
            <v>tis</v>
          </cell>
          <cell r="I355" t="str">
            <v>tis</v>
          </cell>
          <cell r="J355" t="str">
            <v>t</v>
          </cell>
          <cell r="K355" t="str">
            <v>tis</v>
          </cell>
          <cell r="L355" t="str">
            <v>ton. cons.</v>
          </cell>
          <cell r="M355" t="str">
            <v>tis</v>
          </cell>
          <cell r="N355" t="str">
            <v>tis</v>
          </cell>
          <cell r="O355" t="str">
            <v>tis</v>
          </cell>
          <cell r="P355" t="str">
            <v>tis</v>
          </cell>
          <cell r="Q355" t="str">
            <v>tis</v>
          </cell>
          <cell r="R355" t="str">
            <v>tis</v>
          </cell>
          <cell r="S355" t="str">
            <v>TCZK</v>
          </cell>
          <cell r="T355" t="str">
            <v>tis</v>
          </cell>
        </row>
        <row r="357">
          <cell r="A357" t="str">
            <v xml:space="preserve"> 1- 9 34 Z40  876</v>
          </cell>
          <cell r="C357">
            <v>384.50793493663087</v>
          </cell>
          <cell r="D357">
            <v>99.972063083524034</v>
          </cell>
          <cell r="E357">
            <v>1505.0509731679501</v>
          </cell>
          <cell r="F357">
            <v>349.1868762846961</v>
          </cell>
          <cell r="G357">
            <v>0</v>
          </cell>
          <cell r="H357">
            <v>0</v>
          </cell>
          <cell r="I357">
            <v>0</v>
          </cell>
          <cell r="J357">
            <v>119.94270520948437</v>
          </cell>
          <cell r="K357">
            <v>481.68870469423717</v>
          </cell>
          <cell r="L357">
            <v>3.3461538348728901</v>
          </cell>
          <cell r="M357">
            <v>359.43276917285243</v>
          </cell>
          <cell r="N357">
            <v>0</v>
          </cell>
          <cell r="O357">
            <v>35.516723726415606</v>
          </cell>
          <cell r="P357">
            <v>162</v>
          </cell>
          <cell r="Q357">
            <v>147.9850136239782</v>
          </cell>
          <cell r="R357">
            <v>119.33653978875974</v>
          </cell>
          <cell r="S357">
            <v>0</v>
          </cell>
          <cell r="T357">
            <v>1755.1186903744631</v>
          </cell>
          <cell r="U357" t="str">
            <v xml:space="preserve"> 1- 9 34 Z40  876</v>
          </cell>
        </row>
        <row r="358">
          <cell r="A358" t="str">
            <v xml:space="preserve"> 2- 9 68 Z15  876s</v>
          </cell>
          <cell r="C358">
            <v>8147.470582235951</v>
          </cell>
          <cell r="D358">
            <v>2118.3423513813473</v>
          </cell>
          <cell r="E358">
            <v>9956.133979313794</v>
          </cell>
          <cell r="F358">
            <v>2309.9226445405934</v>
          </cell>
          <cell r="G358">
            <v>0</v>
          </cell>
          <cell r="H358">
            <v>0</v>
          </cell>
          <cell r="I358">
            <v>0</v>
          </cell>
          <cell r="J358">
            <v>2541.5071405720814</v>
          </cell>
          <cell r="K358">
            <v>10206.667261466075</v>
          </cell>
          <cell r="L358">
            <v>82.74641691569316</v>
          </cell>
          <cell r="M358">
            <v>5512.5464357834189</v>
          </cell>
          <cell r="N358">
            <v>0</v>
          </cell>
          <cell r="O358">
            <v>752.5760470614548</v>
          </cell>
          <cell r="P358">
            <v>3918.11</v>
          </cell>
          <cell r="Q358">
            <v>3209.9959128065398</v>
          </cell>
          <cell r="R358">
            <v>2528.6628934588543</v>
          </cell>
          <cell r="S358">
            <v>0</v>
          </cell>
          <cell r="T358">
            <v>30556.823546498275</v>
          </cell>
          <cell r="U358" t="str">
            <v xml:space="preserve"> 2- 9 68 Z15  876s</v>
          </cell>
        </row>
        <row r="359">
          <cell r="A359" t="str">
            <v xml:space="preserve"> 3- 9 68 Z20  876</v>
          </cell>
          <cell r="C359">
            <v>6807.0257059309324</v>
          </cell>
          <cell r="D359">
            <v>1769.8266835420425</v>
          </cell>
          <cell r="E359">
            <v>11394.943484834521</v>
          </cell>
          <cell r="F359">
            <v>2643.7408379164572</v>
          </cell>
          <cell r="G359">
            <v>0</v>
          </cell>
          <cell r="H359">
            <v>0</v>
          </cell>
          <cell r="I359">
            <v>0</v>
          </cell>
          <cell r="J359">
            <v>2123.3712061999772</v>
          </cell>
          <cell r="K359">
            <v>8527.4375303870474</v>
          </cell>
          <cell r="L359">
            <v>59.237672621068214</v>
          </cell>
          <cell r="M359">
            <v>6363.1147162587722</v>
          </cell>
          <cell r="N359">
            <v>0</v>
          </cell>
          <cell r="O359">
            <v>628.76010981672493</v>
          </cell>
          <cell r="P359">
            <v>2922</v>
          </cell>
          <cell r="Q359">
            <v>2669.2111716621253</v>
          </cell>
          <cell r="R359">
            <v>2112.6401309060452</v>
          </cell>
          <cell r="S359">
            <v>0</v>
          </cell>
          <cell r="T359">
            <v>27636.731180489212</v>
          </cell>
          <cell r="U359" t="str">
            <v xml:space="preserve"> 3- 9 68 Z20  876</v>
          </cell>
        </row>
        <row r="360">
          <cell r="A360" t="str">
            <v xml:space="preserve"> 4-  9 68 Z28 876</v>
          </cell>
          <cell r="C360">
            <v>2352.8733617351959</v>
          </cell>
          <cell r="D360">
            <v>611.74707405115089</v>
          </cell>
          <cell r="E360">
            <v>5041.7594340834503</v>
          </cell>
          <cell r="F360">
            <v>1169.7386063017011</v>
          </cell>
          <cell r="G360">
            <v>0</v>
          </cell>
          <cell r="H360">
            <v>0</v>
          </cell>
          <cell r="I360">
            <v>0</v>
          </cell>
          <cell r="J360">
            <v>733.95103294386627</v>
          </cell>
          <cell r="K360">
            <v>2947.5400087922376</v>
          </cell>
          <cell r="L360">
            <v>20.475718462449997</v>
          </cell>
          <cell r="M360">
            <v>2199.433902608268</v>
          </cell>
          <cell r="N360">
            <v>0</v>
          </cell>
          <cell r="O360">
            <v>217.33323439934705</v>
          </cell>
          <cell r="P360">
            <v>1010</v>
          </cell>
          <cell r="Q360">
            <v>922.62261580381482</v>
          </cell>
          <cell r="R360">
            <v>730.24179747265782</v>
          </cell>
          <cell r="S360">
            <v>0</v>
          </cell>
          <cell r="T360">
            <v>9808.6572394291761</v>
          </cell>
          <cell r="U360" t="str">
            <v xml:space="preserve"> 4-  9 68 Z28 876</v>
          </cell>
        </row>
        <row r="361">
          <cell r="A361" t="str">
            <v xml:space="preserve"> 5- 9 136 Z28 876</v>
          </cell>
          <cell r="C361">
            <v>1038.9916033008888</v>
          </cell>
          <cell r="D361">
            <v>270.13781685823108</v>
          </cell>
          <cell r="E361">
            <v>1263.6413644775048</v>
          </cell>
          <cell r="F361">
            <v>293.17743297242589</v>
          </cell>
          <cell r="G361">
            <v>0</v>
          </cell>
          <cell r="H361">
            <v>0</v>
          </cell>
          <cell r="I361">
            <v>0</v>
          </cell>
          <cell r="J361">
            <v>324.10114920095481</v>
          </cell>
          <cell r="K361">
            <v>1301.5869741795427</v>
          </cell>
          <cell r="L361">
            <v>9.041752905200692</v>
          </cell>
          <cell r="M361">
            <v>971.23516887454218</v>
          </cell>
          <cell r="N361">
            <v>0</v>
          </cell>
          <cell r="O361">
            <v>95.970913408028508</v>
          </cell>
          <cell r="P361">
            <v>446</v>
          </cell>
          <cell r="Q361">
            <v>407.41553133514986</v>
          </cell>
          <cell r="R361">
            <v>322.46320957703512</v>
          </cell>
          <cell r="S361">
            <v>0</v>
          </cell>
          <cell r="T361">
            <v>4107.9870472049552</v>
          </cell>
          <cell r="U361" t="str">
            <v xml:space="preserve"> 5- 9 136 Z28 876</v>
          </cell>
        </row>
        <row r="362">
          <cell r="A362" t="str">
            <v xml:space="preserve"> 6- 9 204 Z28  876</v>
          </cell>
          <cell r="C362">
            <v>331.70356852827877</v>
          </cell>
          <cell r="D362">
            <v>86.242927817352481</v>
          </cell>
          <cell r="E362">
            <v>450.98129978102497</v>
          </cell>
          <cell r="F362">
            <v>104.63217136219561</v>
          </cell>
          <cell r="G362">
            <v>0</v>
          </cell>
          <cell r="H362">
            <v>0</v>
          </cell>
          <cell r="I362">
            <v>0</v>
          </cell>
          <cell r="J362">
            <v>172.50159246335585</v>
          </cell>
          <cell r="K362">
            <v>692.76467031691254</v>
          </cell>
          <cell r="L362">
            <v>4.6627873726371289</v>
          </cell>
          <cell r="M362">
            <v>500.86118574247695</v>
          </cell>
          <cell r="N362">
            <v>0</v>
          </cell>
          <cell r="O362">
            <v>49.491726645395865</v>
          </cell>
          <cell r="P362">
            <v>230</v>
          </cell>
          <cell r="Q362">
            <v>210.10217983651228</v>
          </cell>
          <cell r="R362">
            <v>426.6671262130356</v>
          </cell>
          <cell r="S362">
            <v>0</v>
          </cell>
          <cell r="T362">
            <v>2300.7619879338818</v>
          </cell>
          <cell r="U362" t="str">
            <v xml:space="preserve"> 6- 9 204 Z28  876</v>
          </cell>
        </row>
        <row r="363">
          <cell r="A363" t="str">
            <v xml:space="preserve"> 7- 11 102 Z28  876</v>
          </cell>
          <cell r="C363">
            <v>39.669081263548897</v>
          </cell>
          <cell r="D363">
            <v>10.313961128522713</v>
          </cell>
          <cell r="E363">
            <v>62.926176674204996</v>
          </cell>
          <cell r="F363">
            <v>14.599502250182301</v>
          </cell>
          <cell r="G363">
            <v>0</v>
          </cell>
          <cell r="H363">
            <v>0</v>
          </cell>
          <cell r="I363">
            <v>0</v>
          </cell>
          <cell r="J363">
            <v>12.374300989936852</v>
          </cell>
          <cell r="K363">
            <v>49.695069032576505</v>
          </cell>
          <cell r="L363">
            <v>0.36491379438029703</v>
          </cell>
          <cell r="M363">
            <v>39.197831927672112</v>
          </cell>
          <cell r="N363">
            <v>0</v>
          </cell>
          <cell r="O363">
            <v>3.8732655635527196</v>
          </cell>
          <cell r="P363">
            <v>18</v>
          </cell>
          <cell r="Q363">
            <v>16.442779291553137</v>
          </cell>
          <cell r="R363">
            <v>12.311763853121088</v>
          </cell>
          <cell r="S363">
            <v>0</v>
          </cell>
          <cell r="T363">
            <v>164.43417304718059</v>
          </cell>
          <cell r="U363" t="str">
            <v xml:space="preserve"> 7- 11 102 Z28  876</v>
          </cell>
        </row>
        <row r="364">
          <cell r="A364" t="str">
            <v xml:space="preserve"> 8- 11 204 Z28  876s</v>
          </cell>
          <cell r="C364">
            <v>6688.8867595528691</v>
          </cell>
          <cell r="D364">
            <v>1739.1105574837459</v>
          </cell>
          <cell r="E364">
            <v>11566.990174963859</v>
          </cell>
          <cell r="F364">
            <v>2683.6573904933648</v>
          </cell>
          <cell r="G364">
            <v>0</v>
          </cell>
          <cell r="H364">
            <v>0</v>
          </cell>
          <cell r="I364">
            <v>0</v>
          </cell>
          <cell r="J364">
            <v>3695.9471053739344</v>
          </cell>
          <cell r="K364">
            <v>14842.886615710668</v>
          </cell>
          <cell r="L364">
            <v>116.26225098812795</v>
          </cell>
          <cell r="M364">
            <v>7745.3632578888464</v>
          </cell>
          <cell r="N364">
            <v>0</v>
          </cell>
          <cell r="O364">
            <v>1057.4014988498925</v>
          </cell>
          <cell r="P364">
            <v>5479.11</v>
          </cell>
          <cell r="Q364">
            <v>4488.8787465940059</v>
          </cell>
          <cell r="R364">
            <v>2159.2114093122882</v>
          </cell>
          <cell r="S364">
            <v>0</v>
          </cell>
          <cell r="T364">
            <v>40195.619476332809</v>
          </cell>
          <cell r="U364" t="str">
            <v xml:space="preserve"> 8- 11 204 Z28  876s</v>
          </cell>
        </row>
        <row r="365">
          <cell r="A365" t="str">
            <v xml:space="preserve"> 9- 13 136 Z20  876s 800</v>
          </cell>
          <cell r="C365">
            <v>4478.9670265679897</v>
          </cell>
          <cell r="D365">
            <v>1164.5314269076775</v>
          </cell>
          <cell r="E365">
            <v>5668.4756390344555</v>
          </cell>
          <cell r="F365">
            <v>1315.1430330123842</v>
          </cell>
          <cell r="G365">
            <v>0</v>
          </cell>
          <cell r="H365">
            <v>0</v>
          </cell>
          <cell r="I365">
            <v>0</v>
          </cell>
          <cell r="J365">
            <v>1397.1608200990238</v>
          </cell>
          <cell r="K365">
            <v>5610.9838819094794</v>
          </cell>
          <cell r="L365">
            <v>48.084134478961104</v>
          </cell>
          <cell r="M365">
            <v>3203.3534987961139</v>
          </cell>
          <cell r="N365">
            <v>0</v>
          </cell>
          <cell r="O365">
            <v>437.32368362750174</v>
          </cell>
          <cell r="P365">
            <v>2276.83</v>
          </cell>
          <cell r="Q365">
            <v>1865.3419618528612</v>
          </cell>
          <cell r="R365">
            <v>1390.0998606612975</v>
          </cell>
          <cell r="S365">
            <v>0</v>
          </cell>
          <cell r="T365">
            <v>17263.607346767316</v>
          </cell>
          <cell r="U365" t="str">
            <v xml:space="preserve"> 9- 13 136 Z20  876s 800</v>
          </cell>
        </row>
        <row r="366">
          <cell r="A366" t="str">
            <v>10- 13 136 Z20  876s 1200</v>
          </cell>
          <cell r="C366">
            <v>6828.0298080873281</v>
          </cell>
          <cell r="D366">
            <v>1775.2877501027053</v>
          </cell>
          <cell r="E366">
            <v>14307.210305378836</v>
          </cell>
          <cell r="F366">
            <v>3319.4158629509434</v>
          </cell>
          <cell r="G366">
            <v>0</v>
          </cell>
          <cell r="H366">
            <v>0</v>
          </cell>
          <cell r="I366">
            <v>0</v>
          </cell>
          <cell r="J366">
            <v>3550.8994386411346</v>
          </cell>
          <cell r="K366">
            <v>14260.376636588411</v>
          </cell>
          <cell r="L366">
            <v>121.36416704435138</v>
          </cell>
          <cell r="M366">
            <v>8085.2516810945981</v>
          </cell>
          <cell r="N366">
            <v>0</v>
          </cell>
          <cell r="O366">
            <v>1103.8032641606972</v>
          </cell>
          <cell r="P366">
            <v>5746.71</v>
          </cell>
          <cell r="Q366">
            <v>4708.1158038147141</v>
          </cell>
          <cell r="R366">
            <v>8782.650152664979</v>
          </cell>
          <cell r="S366">
            <v>0</v>
          </cell>
          <cell r="T366">
            <v>47781.611151377045</v>
          </cell>
          <cell r="U366" t="str">
            <v>10- 13 136 Z20  876s 1200</v>
          </cell>
        </row>
        <row r="367">
          <cell r="A367" t="str">
            <v>11- 13 136 Z20 876 800</v>
          </cell>
          <cell r="C367">
            <v>13836.073927369362</v>
          </cell>
          <cell r="D367">
            <v>3597.3792211160339</v>
          </cell>
          <cell r="E367">
            <v>15685.479831536255</v>
          </cell>
          <cell r="F367">
            <v>3639.1881757147266</v>
          </cell>
          <cell r="G367">
            <v>0</v>
          </cell>
          <cell r="H367">
            <v>0</v>
          </cell>
          <cell r="I367">
            <v>0</v>
          </cell>
          <cell r="J367">
            <v>4315.9997116850063</v>
          </cell>
          <cell r="K367">
            <v>17333.011682129869</v>
          </cell>
          <cell r="L367">
            <v>127.27731712813952</v>
          </cell>
          <cell r="M367">
            <v>13671.708117985052</v>
          </cell>
          <cell r="N367">
            <v>0</v>
          </cell>
          <cell r="O367">
            <v>1350.9460509460509</v>
          </cell>
          <cell r="P367">
            <v>6338</v>
          </cell>
          <cell r="Q367">
            <v>5789.6852861035422</v>
          </cell>
          <cell r="R367">
            <v>4294.187549148638</v>
          </cell>
          <cell r="S367">
            <v>0</v>
          </cell>
          <cell r="T367">
            <v>56014.10608314391</v>
          </cell>
          <cell r="U367" t="str">
            <v>11- 13 136 Z20 876 800</v>
          </cell>
        </row>
        <row r="368">
          <cell r="A368" t="str">
            <v>12- 13 136 Z20 876 1200</v>
          </cell>
          <cell r="C368">
            <v>1402.9127927473064</v>
          </cell>
          <cell r="D368">
            <v>364.75732611429964</v>
          </cell>
          <cell r="E368">
            <v>2633.22034407614</v>
          </cell>
          <cell r="F368">
            <v>610.9334520291053</v>
          </cell>
          <cell r="G368">
            <v>0</v>
          </cell>
          <cell r="H368">
            <v>0</v>
          </cell>
          <cell r="I368">
            <v>0</v>
          </cell>
          <cell r="J368">
            <v>729.58120984306674</v>
          </cell>
          <cell r="K368">
            <v>2929.990842917658</v>
          </cell>
          <cell r="L368">
            <v>21.366845286263874</v>
          </cell>
          <cell r="M368">
            <v>2295.1557963925679</v>
          </cell>
          <cell r="N368">
            <v>0</v>
          </cell>
          <cell r="O368">
            <v>226.79182679182679</v>
          </cell>
          <cell r="P368">
            <v>1064</v>
          </cell>
          <cell r="Q368">
            <v>971.95095367847421</v>
          </cell>
          <cell r="R368">
            <v>1804.5164710329861</v>
          </cell>
          <cell r="S368">
            <v>0</v>
          </cell>
          <cell r="T368">
            <v>10268.096668956918</v>
          </cell>
          <cell r="U368" t="str">
            <v>12- 13 136 Z20 876 1200</v>
          </cell>
        </row>
        <row r="369">
          <cell r="A369" t="str">
            <v>13- 13 272 Z20  876s</v>
          </cell>
          <cell r="C369">
            <v>3863.7312066312379</v>
          </cell>
          <cell r="D369">
            <v>1004.5701137241218</v>
          </cell>
          <cell r="E369">
            <v>5102.1274733781947</v>
          </cell>
          <cell r="F369">
            <v>1183.744595098475</v>
          </cell>
          <cell r="G369">
            <v>0</v>
          </cell>
          <cell r="H369">
            <v>0</v>
          </cell>
          <cell r="I369">
            <v>0</v>
          </cell>
          <cell r="J369">
            <v>2134.9062530767442</v>
          </cell>
          <cell r="K369">
            <v>8573.7621632936753</v>
          </cell>
          <cell r="L369">
            <v>70.173755887421137</v>
          </cell>
          <cell r="M369">
            <v>4674.958775518583</v>
          </cell>
          <cell r="N369">
            <v>0</v>
          </cell>
          <cell r="O369">
            <v>638.22809230540929</v>
          </cell>
          <cell r="P369">
            <v>3307.09</v>
          </cell>
          <cell r="Q369">
            <v>2709.4046321525889</v>
          </cell>
          <cell r="R369">
            <v>1247.2348245333101</v>
          </cell>
          <cell r="S369">
            <v>0</v>
          </cell>
          <cell r="T369">
            <v>23338.993196626165</v>
          </cell>
          <cell r="U369" t="str">
            <v>13- 13 272 Z20  876s</v>
          </cell>
        </row>
        <row r="370">
          <cell r="A370" t="str">
            <v>14- 13 272 Z20 876</v>
          </cell>
          <cell r="C370">
            <v>789.42046905547215</v>
          </cell>
          <cell r="D370">
            <v>205.24932195442275</v>
          </cell>
          <cell r="E370">
            <v>1042.444116273495</v>
          </cell>
          <cell r="F370">
            <v>241.85745941661355</v>
          </cell>
          <cell r="G370">
            <v>0</v>
          </cell>
          <cell r="H370">
            <v>0</v>
          </cell>
          <cell r="I370">
            <v>0</v>
          </cell>
          <cell r="J370">
            <v>436.19460194352905</v>
          </cell>
          <cell r="K370">
            <v>1751.7531594591935</v>
          </cell>
          <cell r="L370">
            <v>12.285431077469999</v>
          </cell>
          <cell r="M370">
            <v>1319.6603415649608</v>
          </cell>
          <cell r="N370">
            <v>0</v>
          </cell>
          <cell r="O370">
            <v>130.39994063960825</v>
          </cell>
          <cell r="P370">
            <v>606</v>
          </cell>
          <cell r="Q370">
            <v>553.5735694822888</v>
          </cell>
          <cell r="R370">
            <v>254.82950224787118</v>
          </cell>
          <cell r="S370">
            <v>0</v>
          </cell>
          <cell r="T370">
            <v>5063.3232947649585</v>
          </cell>
          <cell r="U370" t="str">
            <v>14- 13 272 Z20 876</v>
          </cell>
        </row>
        <row r="371">
          <cell r="A371" t="str">
            <v>15- ECT 9 T140 006</v>
          </cell>
          <cell r="C371">
            <v>2244.3036660758853</v>
          </cell>
          <cell r="D371">
            <v>583.51895317973026</v>
          </cell>
          <cell r="E371">
            <v>6770.073916788001</v>
          </cell>
          <cell r="F371">
            <v>1470.8662591613611</v>
          </cell>
          <cell r="G371">
            <v>0</v>
          </cell>
          <cell r="H371">
            <v>0</v>
          </cell>
          <cell r="I371">
            <v>0</v>
          </cell>
          <cell r="J371">
            <v>700.08399973610085</v>
          </cell>
          <cell r="K371">
            <v>2811.530342100184</v>
          </cell>
          <cell r="L371">
            <v>3.9852612953288942</v>
          </cell>
          <cell r="M371">
            <v>340.49028368830699</v>
          </cell>
          <cell r="N371">
            <v>0</v>
          </cell>
          <cell r="O371">
            <v>214.45328671972032</v>
          </cell>
          <cell r="P371">
            <v>790.32</v>
          </cell>
          <cell r="Q371">
            <v>620.74615384615379</v>
          </cell>
          <cell r="R371">
            <v>696.54592118850212</v>
          </cell>
          <cell r="S371">
            <v>0</v>
          </cell>
          <cell r="T371">
            <v>7528.4711998839584</v>
          </cell>
          <cell r="U371" t="str">
            <v>15- ECT 9 T140 006</v>
          </cell>
        </row>
        <row r="372">
          <cell r="A372" t="str">
            <v>16 - ECT 9 T210  006</v>
          </cell>
          <cell r="C372">
            <v>188.73748262040846</v>
          </cell>
          <cell r="D372">
            <v>49.071745481306202</v>
          </cell>
          <cell r="E372">
            <v>496.64634910800004</v>
          </cell>
          <cell r="F372">
            <v>107.90138580720409</v>
          </cell>
          <cell r="G372">
            <v>0</v>
          </cell>
          <cell r="H372">
            <v>0</v>
          </cell>
          <cell r="I372">
            <v>0</v>
          </cell>
          <cell r="J372">
            <v>58.874426723210945</v>
          </cell>
          <cell r="K372">
            <v>236.43910897614793</v>
          </cell>
          <cell r="L372">
            <v>0.3351454599635677</v>
          </cell>
          <cell r="M372">
            <v>28.633950018182123</v>
          </cell>
          <cell r="N372">
            <v>0</v>
          </cell>
          <cell r="O372">
            <v>18.034713433375519</v>
          </cell>
          <cell r="P372">
            <v>67.64</v>
          </cell>
          <cell r="Q372">
            <v>65.776190476190465</v>
          </cell>
          <cell r="R372">
            <v>58.576887647514198</v>
          </cell>
          <cell r="S372">
            <v>0</v>
          </cell>
          <cell r="T372">
            <v>632.07398183992063</v>
          </cell>
          <cell r="U372" t="str">
            <v>16 - ECT 9 T210  006</v>
          </cell>
        </row>
        <row r="373">
          <cell r="A373" t="str">
            <v>17 - ECT 9 T420  006</v>
          </cell>
          <cell r="C373">
            <v>437.0762755419986</v>
          </cell>
          <cell r="D373">
            <v>113.63983164091964</v>
          </cell>
          <cell r="E373">
            <v>495.4401486320001</v>
          </cell>
          <cell r="F373">
            <v>107.63932669178834</v>
          </cell>
          <cell r="G373">
            <v>0</v>
          </cell>
          <cell r="H373">
            <v>0</v>
          </cell>
          <cell r="I373">
            <v>0</v>
          </cell>
          <cell r="J373">
            <v>136.34077767480429</v>
          </cell>
          <cell r="K373">
            <v>547.54319973423731</v>
          </cell>
          <cell r="L373">
            <v>0.77612632833668294</v>
          </cell>
          <cell r="M373">
            <v>66.310200042105947</v>
          </cell>
          <cell r="N373">
            <v>0</v>
          </cell>
          <cell r="O373">
            <v>41.764599529922258</v>
          </cell>
          <cell r="P373">
            <v>156.64000000000001</v>
          </cell>
          <cell r="Q373">
            <v>118.47407407407405</v>
          </cell>
          <cell r="R373">
            <v>135.65173981529603</v>
          </cell>
          <cell r="S373">
            <v>0</v>
          </cell>
          <cell r="T373">
            <v>1287.6629715283436</v>
          </cell>
          <cell r="U373" t="str">
            <v>17 - ECT 9 T420  006</v>
          </cell>
        </row>
        <row r="374">
          <cell r="A374" t="str">
            <v>18 - ECT 9 T485  006</v>
          </cell>
          <cell r="C374">
            <v>293.17480322612914</v>
          </cell>
          <cell r="D374">
            <v>76.225448838793568</v>
          </cell>
          <cell r="E374">
            <v>365.95001463800003</v>
          </cell>
          <cell r="F374">
            <v>79.506300180251884</v>
          </cell>
          <cell r="G374">
            <v>0</v>
          </cell>
          <cell r="H374">
            <v>0</v>
          </cell>
          <cell r="I374">
            <v>0</v>
          </cell>
          <cell r="J374">
            <v>91.452414379941089</v>
          </cell>
          <cell r="K374">
            <v>367.27198162569965</v>
          </cell>
          <cell r="L374">
            <v>0.52059719623665723</v>
          </cell>
          <cell r="M374">
            <v>44.478460481805854</v>
          </cell>
          <cell r="N374">
            <v>0</v>
          </cell>
          <cell r="O374">
            <v>28.014168085008507</v>
          </cell>
          <cell r="P374">
            <v>103.24</v>
          </cell>
          <cell r="Q374">
            <v>78.085185185185182</v>
          </cell>
          <cell r="R374">
            <v>90.990232948047577</v>
          </cell>
          <cell r="S374">
            <v>0</v>
          </cell>
          <cell r="T374">
            <v>867.81177734479206</v>
          </cell>
          <cell r="U374" t="str">
            <v>18 - ECT 9 T485  006</v>
          </cell>
        </row>
        <row r="375">
          <cell r="A375" t="str">
            <v>19 - ECT 9 T570  006</v>
          </cell>
          <cell r="C375">
            <v>419.54325289256411</v>
          </cell>
          <cell r="D375">
            <v>109.08124575206666</v>
          </cell>
          <cell r="E375">
            <v>467.29014018700008</v>
          </cell>
          <cell r="F375">
            <v>101.52345585702763</v>
          </cell>
          <cell r="G375">
            <v>0</v>
          </cell>
          <cell r="H375">
            <v>0</v>
          </cell>
          <cell r="I375">
            <v>0</v>
          </cell>
          <cell r="J375">
            <v>130.87155850922605</v>
          </cell>
          <cell r="K375">
            <v>525.57887025746675</v>
          </cell>
          <cell r="L375">
            <v>0.74499253944211297</v>
          </cell>
          <cell r="M375">
            <v>63.650210689480794</v>
          </cell>
          <cell r="N375">
            <v>0</v>
          </cell>
          <cell r="O375">
            <v>40.08924053544321</v>
          </cell>
          <cell r="P375">
            <v>147.74</v>
          </cell>
          <cell r="Q375">
            <v>75.426249999999996</v>
          </cell>
          <cell r="R375">
            <v>130.21016094289567</v>
          </cell>
          <cell r="S375">
            <v>0</v>
          </cell>
          <cell r="T375">
            <v>1193.2994340343807</v>
          </cell>
          <cell r="U375" t="str">
            <v>19 - ECT 9 T570  006</v>
          </cell>
        </row>
        <row r="376">
          <cell r="A376" t="str">
            <v>20 - ECT 9 T630  006</v>
          </cell>
          <cell r="C376">
            <v>64.568086159613429</v>
          </cell>
          <cell r="D376">
            <v>16.787702401499494</v>
          </cell>
          <cell r="E376">
            <v>62.596687991500012</v>
          </cell>
          <cell r="F376">
            <v>13.599756433033292</v>
          </cell>
          <cell r="G376">
            <v>0</v>
          </cell>
          <cell r="H376">
            <v>0</v>
          </cell>
          <cell r="I376">
            <v>0</v>
          </cell>
          <cell r="J376">
            <v>20.141251247414271</v>
          </cell>
          <cell r="K376">
            <v>80.88706359710325</v>
          </cell>
          <cell r="L376">
            <v>0.11465502577700999</v>
          </cell>
          <cell r="M376">
            <v>9.7958250062201984</v>
          </cell>
          <cell r="N376">
            <v>0</v>
          </cell>
          <cell r="O376">
            <v>6.1697703851021517</v>
          </cell>
          <cell r="P376">
            <v>23.14</v>
          </cell>
          <cell r="Q376">
            <v>18.902000000000001</v>
          </cell>
          <cell r="R376">
            <v>20.039461563623277</v>
          </cell>
          <cell r="S376">
            <v>0</v>
          </cell>
          <cell r="T376">
            <v>189.32157938658162</v>
          </cell>
          <cell r="U376" t="str">
            <v>20 - ECT 9 T630  006</v>
          </cell>
        </row>
        <row r="377">
          <cell r="A377" t="str">
            <v>21 - ECT 9 T990  006</v>
          </cell>
          <cell r="C377">
            <v>352.64108594865797</v>
          </cell>
          <cell r="D377">
            <v>91.686682346651068</v>
          </cell>
          <cell r="E377">
            <v>302.1215901795</v>
          </cell>
          <cell r="F377">
            <v>65.638936682398167</v>
          </cell>
          <cell r="G377">
            <v>0</v>
          </cell>
          <cell r="H377">
            <v>0</v>
          </cell>
          <cell r="I377">
            <v>0</v>
          </cell>
          <cell r="J377">
            <v>110.00221835126256</v>
          </cell>
          <cell r="K377">
            <v>441.76780887648698</v>
          </cell>
          <cell r="L377">
            <v>0.62619283308982387</v>
          </cell>
          <cell r="M377">
            <v>53.50027503397186</v>
          </cell>
          <cell r="N377">
            <v>0</v>
          </cell>
          <cell r="O377">
            <v>33.696438257096368</v>
          </cell>
          <cell r="P377">
            <v>126.38</v>
          </cell>
          <cell r="Q377">
            <v>114.70444444444445</v>
          </cell>
          <cell r="R377">
            <v>109.44629007825021</v>
          </cell>
          <cell r="S377">
            <v>0</v>
          </cell>
          <cell r="T377">
            <v>1036.8208757192988</v>
          </cell>
          <cell r="U377" t="str">
            <v>21 - ECT 9 T990  006</v>
          </cell>
        </row>
        <row r="378">
          <cell r="A378" t="str">
            <v>22 - ECT 9 T1250  006</v>
          </cell>
          <cell r="C378">
            <v>134.1029481776587</v>
          </cell>
          <cell r="D378">
            <v>34.866766526191263</v>
          </cell>
          <cell r="E378">
            <v>82.338717064500003</v>
          </cell>
          <cell r="F378">
            <v>17.888909669433268</v>
          </cell>
          <cell r="G378">
            <v>0</v>
          </cell>
          <cell r="H378">
            <v>0</v>
          </cell>
          <cell r="I378">
            <v>0</v>
          </cell>
          <cell r="J378">
            <v>41.831829513860413</v>
          </cell>
          <cell r="K378">
            <v>167.9962090093683</v>
          </cell>
          <cell r="L378">
            <v>0.2381296689214823</v>
          </cell>
          <cell r="M378">
            <v>20.345175012918872</v>
          </cell>
          <cell r="N378">
            <v>0</v>
          </cell>
          <cell r="O378">
            <v>12.814138492135239</v>
          </cell>
          <cell r="P378">
            <v>48.06</v>
          </cell>
          <cell r="Q378">
            <v>39.258000000000003</v>
          </cell>
          <cell r="R378">
            <v>41.620420170602209</v>
          </cell>
          <cell r="S378">
            <v>0</v>
          </cell>
          <cell r="T378">
            <v>382.84961888064913</v>
          </cell>
          <cell r="U378" t="str">
            <v>22 - ECT 9 T1250  006</v>
          </cell>
        </row>
        <row r="379">
          <cell r="A379" t="str">
            <v>23 - ECT 9 T1285  006</v>
          </cell>
          <cell r="C379">
            <v>347.67431009022613</v>
          </cell>
          <cell r="D379">
            <v>90.395320623458801</v>
          </cell>
          <cell r="E379">
            <v>208.26421993650001</v>
          </cell>
          <cell r="F379">
            <v>45.247484423403989</v>
          </cell>
          <cell r="G379">
            <v>0</v>
          </cell>
          <cell r="H379">
            <v>0</v>
          </cell>
          <cell r="I379">
            <v>0</v>
          </cell>
          <cell r="J379">
            <v>108.45289133223069</v>
          </cell>
          <cell r="K379">
            <v>435.54572706132518</v>
          </cell>
          <cell r="L379">
            <v>0.61737321572236148</v>
          </cell>
          <cell r="M379">
            <v>52.746750033493377</v>
          </cell>
          <cell r="N379">
            <v>0</v>
          </cell>
          <cell r="O379">
            <v>33.221840535165434</v>
          </cell>
          <cell r="P379">
            <v>124.60000000000001</v>
          </cell>
          <cell r="Q379">
            <v>63.612499999999997</v>
          </cell>
          <cell r="R379">
            <v>107.90479303489457</v>
          </cell>
          <cell r="S379">
            <v>0</v>
          </cell>
          <cell r="T379">
            <v>953.27441571174143</v>
          </cell>
          <cell r="U379" t="str">
            <v>23 - ECT 9 T1285  006</v>
          </cell>
        </row>
        <row r="380">
          <cell r="A380" t="str">
            <v>24 - ECT 9 T1440  006</v>
          </cell>
          <cell r="C380">
            <v>208.60458605413575</v>
          </cell>
          <cell r="D380">
            <v>54.237192374075299</v>
          </cell>
          <cell r="E380">
            <v>111.3760898523</v>
          </cell>
          <cell r="F380">
            <v>24.197569281310699</v>
          </cell>
          <cell r="G380">
            <v>0</v>
          </cell>
          <cell r="H380">
            <v>0</v>
          </cell>
          <cell r="I380">
            <v>0</v>
          </cell>
          <cell r="J380">
            <v>65.071734799338415</v>
          </cell>
          <cell r="K380">
            <v>261.32743623679511</v>
          </cell>
          <cell r="L380">
            <v>0.37042392943341695</v>
          </cell>
          <cell r="M380">
            <v>31.648050020096029</v>
          </cell>
          <cell r="N380">
            <v>0</v>
          </cell>
          <cell r="O380">
            <v>19.933104321099261</v>
          </cell>
          <cell r="P380">
            <v>74.760000000000005</v>
          </cell>
          <cell r="Q380">
            <v>66.378260869565224</v>
          </cell>
          <cell r="R380">
            <v>64.74287582093676</v>
          </cell>
          <cell r="S380">
            <v>0</v>
          </cell>
          <cell r="T380">
            <v>597.22448892387843</v>
          </cell>
          <cell r="U380" t="str">
            <v>24 - ECT 9 T1440  006</v>
          </cell>
        </row>
        <row r="381">
          <cell r="A381" t="str">
            <v>25 - ECT 11 T1580  006</v>
          </cell>
          <cell r="C381">
            <v>169.15302193644641</v>
          </cell>
          <cell r="D381">
            <v>43.979785703476068</v>
          </cell>
          <cell r="E381">
            <v>69.337896123600004</v>
          </cell>
          <cell r="F381">
            <v>15.064351311813336</v>
          </cell>
          <cell r="G381">
            <v>0</v>
          </cell>
          <cell r="H381">
            <v>0</v>
          </cell>
          <cell r="I381">
            <v>0</v>
          </cell>
          <cell r="J381">
            <v>52.765285711880892</v>
          </cell>
          <cell r="K381">
            <v>211.90485976605657</v>
          </cell>
          <cell r="L381">
            <v>0.31750622522864302</v>
          </cell>
          <cell r="M381">
            <v>27.126900017225161</v>
          </cell>
          <cell r="N381">
            <v>0</v>
          </cell>
          <cell r="O381">
            <v>17.085517989513651</v>
          </cell>
          <cell r="P381">
            <v>64.08</v>
          </cell>
          <cell r="Q381">
            <v>56.895652173913049</v>
          </cell>
          <cell r="R381">
            <v>52.498620960928868</v>
          </cell>
          <cell r="S381">
            <v>0</v>
          </cell>
          <cell r="T381">
            <v>488.63568792292671</v>
          </cell>
          <cell r="U381" t="str">
            <v>25 - ECT 11 T1580  006</v>
          </cell>
        </row>
        <row r="382">
          <cell r="A382" t="str">
            <v>26 - RV 12  224</v>
          </cell>
          <cell r="C382">
            <v>24841.831868939254</v>
          </cell>
          <cell r="D382">
            <v>6458.8762859242061</v>
          </cell>
          <cell r="E382">
            <v>24642.268672770169</v>
          </cell>
          <cell r="F382">
            <v>5840.4640981332577</v>
          </cell>
          <cell r="G382">
            <v>0</v>
          </cell>
          <cell r="H382">
            <v>0</v>
          </cell>
          <cell r="I382">
            <v>0</v>
          </cell>
          <cell r="J382">
            <v>13726.364324686143</v>
          </cell>
          <cell r="K382">
            <v>55124.941864296306</v>
          </cell>
          <cell r="L382">
            <v>335.73792685212328</v>
          </cell>
          <cell r="M382">
            <v>36566.077102557487</v>
          </cell>
          <cell r="N382">
            <v>0</v>
          </cell>
          <cell r="O382">
            <v>4062.4960624960627</v>
          </cell>
          <cell r="P382">
            <v>9212</v>
          </cell>
          <cell r="Q382">
            <v>0</v>
          </cell>
          <cell r="R382">
            <v>8019.0872902768087</v>
          </cell>
          <cell r="S382">
            <v>0</v>
          </cell>
          <cell r="T382">
            <v>125283.94270368411</v>
          </cell>
          <cell r="U382" t="str">
            <v>26 - RV 12  224</v>
          </cell>
        </row>
        <row r="383">
          <cell r="A383" t="str">
            <v>27 - RV 13  250</v>
          </cell>
          <cell r="C383">
            <v>6193.8116996917297</v>
          </cell>
          <cell r="D383">
            <v>1610.3910419198498</v>
          </cell>
          <cell r="E383">
            <v>6544.3786026312009</v>
          </cell>
          <cell r="F383">
            <v>1551.083172609621</v>
          </cell>
          <cell r="G383">
            <v>0</v>
          </cell>
          <cell r="H383">
            <v>0</v>
          </cell>
          <cell r="I383">
            <v>0</v>
          </cell>
          <cell r="J383">
            <v>3422.3931792556036</v>
          </cell>
          <cell r="K383">
            <v>13744.296783958713</v>
          </cell>
          <cell r="L383">
            <v>66.276090135458716</v>
          </cell>
          <cell r="M383">
            <v>5056.7072774800763</v>
          </cell>
          <cell r="N383">
            <v>0</v>
          </cell>
          <cell r="O383">
            <v>1058.4010584010584</v>
          </cell>
          <cell r="P383">
            <v>2400</v>
          </cell>
          <cell r="Q383">
            <v>0</v>
          </cell>
          <cell r="R383">
            <v>1999.3983109381138</v>
          </cell>
          <cell r="T383">
            <v>27420.277645307437</v>
          </cell>
          <cell r="U383" t="str">
            <v>27 - RV 13  250</v>
          </cell>
        </row>
        <row r="384">
          <cell r="A384" t="str">
            <v>28 - RV 13  P 243</v>
          </cell>
          <cell r="C384">
            <v>6513.3702067283166</v>
          </cell>
          <cell r="D384">
            <v>1693.4762537493625</v>
          </cell>
          <cell r="E384">
            <v>5555.1835079050006</v>
          </cell>
          <cell r="F384">
            <v>1316.6340432085642</v>
          </cell>
          <cell r="G384">
            <v>0</v>
          </cell>
          <cell r="H384">
            <v>0</v>
          </cell>
          <cell r="I384">
            <v>0</v>
          </cell>
          <cell r="J384">
            <v>3598.9653625703713</v>
          </cell>
          <cell r="K384">
            <v>14453.408906428987</v>
          </cell>
          <cell r="L384">
            <v>41.393271381344817</v>
          </cell>
          <cell r="M384">
            <v>5394.7507027154234</v>
          </cell>
          <cell r="N384">
            <v>0</v>
          </cell>
          <cell r="O384">
            <v>1113.0073458484826</v>
          </cell>
          <cell r="P384">
            <v>2500</v>
          </cell>
          <cell r="Q384">
            <v>0</v>
          </cell>
          <cell r="R384">
            <v>2102.5536489098276</v>
          </cell>
          <cell r="T384">
            <v>28573.830900860648</v>
          </cell>
          <cell r="U384" t="str">
            <v>28 - RV 13  P 243</v>
          </cell>
        </row>
        <row r="385">
          <cell r="A385" t="str">
            <v>29 - RV 16 2040 (408) 706</v>
          </cell>
          <cell r="C385">
            <v>59.923005901900524</v>
          </cell>
          <cell r="D385">
            <v>15.579981534494136</v>
          </cell>
          <cell r="E385">
            <v>95.043718664368996</v>
          </cell>
          <cell r="F385">
            <v>22.526311760642095</v>
          </cell>
          <cell r="G385">
            <v>0</v>
          </cell>
          <cell r="H385">
            <v>0</v>
          </cell>
          <cell r="I385">
            <v>0</v>
          </cell>
          <cell r="J385">
            <v>33.110481335647414</v>
          </cell>
          <cell r="K385">
            <v>132.97136193914668</v>
          </cell>
          <cell r="L385">
            <v>0.65509506607989587</v>
          </cell>
          <cell r="M385">
            <v>92.870462624958293</v>
          </cell>
          <cell r="N385">
            <v>0</v>
          </cell>
          <cell r="O385">
            <v>10.239667581806041</v>
          </cell>
          <cell r="P385">
            <v>23</v>
          </cell>
          <cell r="Q385">
            <v>0</v>
          </cell>
          <cell r="R385">
            <v>19.34349356997042</v>
          </cell>
          <cell r="T385">
            <v>316.53127901101766</v>
          </cell>
          <cell r="U385" t="str">
            <v>29 - RV 16 2040 (408) 706</v>
          </cell>
        </row>
        <row r="386">
          <cell r="A386" t="str">
            <v>30 - mok.sek. 13 360</v>
          </cell>
          <cell r="C386">
            <v>1321.30228096671</v>
          </cell>
          <cell r="D386">
            <v>343.53859305134461</v>
          </cell>
          <cell r="E386">
            <v>4258.2055774999999</v>
          </cell>
          <cell r="F386">
            <v>817.61805293577493</v>
          </cell>
          <cell r="G386">
            <v>0</v>
          </cell>
          <cell r="H386">
            <v>0</v>
          </cell>
          <cell r="I386">
            <v>0</v>
          </cell>
          <cell r="J386">
            <v>858.92483989356924</v>
          </cell>
          <cell r="K386">
            <v>3449.4335677641757</v>
          </cell>
          <cell r="L386">
            <v>0.80953607285824658</v>
          </cell>
          <cell r="M386">
            <v>238.6795680411611</v>
          </cell>
          <cell r="N386">
            <v>0</v>
          </cell>
          <cell r="O386">
            <v>265.62902390661219</v>
          </cell>
          <cell r="P386">
            <v>625.5</v>
          </cell>
          <cell r="Q386">
            <v>0</v>
          </cell>
          <cell r="R386">
            <v>891.6986868434218</v>
          </cell>
          <cell r="T386">
            <v>6632.0974925424907</v>
          </cell>
          <cell r="U386" t="str">
            <v>30 - mok.sek. 13 360</v>
          </cell>
        </row>
        <row r="387">
          <cell r="A387" t="str">
            <v>31 - kokon  9 68  876</v>
          </cell>
          <cell r="C387">
            <v>189.22207155840118</v>
          </cell>
          <cell r="D387">
            <v>49.197738605184306</v>
          </cell>
          <cell r="E387">
            <v>44.43287875</v>
          </cell>
          <cell r="F387">
            <v>10.308872198787499</v>
          </cell>
          <cell r="G387">
            <v>0</v>
          </cell>
          <cell r="H387">
            <v>0</v>
          </cell>
          <cell r="I387">
            <v>0</v>
          </cell>
          <cell r="J387">
            <v>59.0255885143116</v>
          </cell>
          <cell r="K387">
            <v>237.04617321759028</v>
          </cell>
          <cell r="L387">
            <v>1.646692963791013</v>
          </cell>
          <cell r="M387">
            <v>176.88230761672048</v>
          </cell>
          <cell r="N387">
            <v>0</v>
          </cell>
          <cell r="O387">
            <v>18.08101808101808</v>
          </cell>
          <cell r="P387">
            <v>10.758400000000002</v>
          </cell>
          <cell r="Q387">
            <v>0</v>
          </cell>
          <cell r="R387">
            <v>58.727285498444083</v>
          </cell>
          <cell r="T387">
            <v>561.00179521774487</v>
          </cell>
          <cell r="U387" t="str">
            <v>31 - kokon  9 68  876</v>
          </cell>
        </row>
        <row r="388">
          <cell r="A388" t="str">
            <v>32 - kokon  11 204  876</v>
          </cell>
          <cell r="C388">
            <v>739.66052806969458</v>
          </cell>
          <cell r="D388">
            <v>192.31173729812059</v>
          </cell>
          <cell r="E388">
            <v>312.11387999999999</v>
          </cell>
          <cell r="F388">
            <v>72.413541298799998</v>
          </cell>
          <cell r="G388">
            <v>0</v>
          </cell>
          <cell r="H388">
            <v>0</v>
          </cell>
          <cell r="I388">
            <v>0</v>
          </cell>
          <cell r="J388">
            <v>408.69972626973964</v>
          </cell>
          <cell r="K388">
            <v>1641.3340137020118</v>
          </cell>
          <cell r="L388">
            <v>11.016192783373707</v>
          </cell>
          <cell r="M388">
            <v>1183.3229651918907</v>
          </cell>
          <cell r="N388">
            <v>0</v>
          </cell>
          <cell r="O388">
            <v>120.96</v>
          </cell>
          <cell r="P388">
            <v>75.571200000000005</v>
          </cell>
          <cell r="Q388">
            <v>0</v>
          </cell>
          <cell r="R388">
            <v>238.76670492965508</v>
          </cell>
          <cell r="T388">
            <v>3524.6801624204777</v>
          </cell>
          <cell r="U388" t="str">
            <v>32 - kokon  11 204  876</v>
          </cell>
        </row>
        <row r="389">
          <cell r="A389" t="str">
            <v>33 - kokon  13 136  876</v>
          </cell>
          <cell r="C389">
            <v>1143.9101826982558</v>
          </cell>
          <cell r="D389">
            <v>297.41664750154649</v>
          </cell>
          <cell r="E389">
            <v>283.93693249999995</v>
          </cell>
          <cell r="F389">
            <v>65.876207709324987</v>
          </cell>
          <cell r="G389">
            <v>0</v>
          </cell>
          <cell r="H389">
            <v>0</v>
          </cell>
          <cell r="I389">
            <v>0</v>
          </cell>
          <cell r="J389">
            <v>356.82925984899703</v>
          </cell>
          <cell r="K389">
            <v>1433.0227392609736</v>
          </cell>
          <cell r="L389">
            <v>10.522769671054766</v>
          </cell>
          <cell r="M389">
            <v>1130.3210876970918</v>
          </cell>
          <cell r="N389">
            <v>0</v>
          </cell>
          <cell r="O389">
            <v>115.54211554211554</v>
          </cell>
          <cell r="P389">
            <v>68.748800000000003</v>
          </cell>
          <cell r="Q389">
            <v>0</v>
          </cell>
          <cell r="R389">
            <v>355.02591917858734</v>
          </cell>
          <cell r="T389">
            <v>3465.9535168896396</v>
          </cell>
          <cell r="U389" t="str">
            <v>33 - kokon  13 136  876</v>
          </cell>
        </row>
        <row r="390">
          <cell r="A390" t="str">
            <v>34 - kokon  13 272  876</v>
          </cell>
          <cell r="C390">
            <v>8446.8018363037991</v>
          </cell>
          <cell r="D390">
            <v>2196.1684774389878</v>
          </cell>
          <cell r="E390">
            <v>3547.0441987499999</v>
          </cell>
          <cell r="F390">
            <v>822.94972455198752</v>
          </cell>
          <cell r="G390">
            <v>0</v>
          </cell>
          <cell r="H390">
            <v>0</v>
          </cell>
          <cell r="I390">
            <v>0</v>
          </cell>
          <cell r="J390">
            <v>4667.2837975569419</v>
          </cell>
          <cell r="K390">
            <v>18743.765058150704</v>
          </cell>
          <cell r="L390">
            <v>131.45415637514375</v>
          </cell>
          <cell r="M390">
            <v>14120.37036456034</v>
          </cell>
          <cell r="N390">
            <v>0</v>
          </cell>
          <cell r="O390">
            <v>1443.3929278303535</v>
          </cell>
          <cell r="P390">
            <v>858.8352000000001</v>
          </cell>
          <cell r="Q390">
            <v>0</v>
          </cell>
          <cell r="R390">
            <v>2726.6765835285769</v>
          </cell>
          <cell r="T390">
            <v>40912.158336060958</v>
          </cell>
          <cell r="U390" t="str">
            <v>34 - kokon  13 272  876</v>
          </cell>
        </row>
        <row r="391">
          <cell r="A391" t="str">
            <v>35 - kokon  17,19,22  706</v>
          </cell>
          <cell r="C391">
            <v>663.2540028419894</v>
          </cell>
          <cell r="D391">
            <v>172.44604073891725</v>
          </cell>
          <cell r="E391">
            <v>278.51828875000001</v>
          </cell>
          <cell r="F391">
            <v>64.619028172887496</v>
          </cell>
          <cell r="G391">
            <v>0</v>
          </cell>
          <cell r="H391">
            <v>0</v>
          </cell>
          <cell r="I391">
            <v>0</v>
          </cell>
          <cell r="J391">
            <v>366.48126961195425</v>
          </cell>
          <cell r="K391">
            <v>1471.7851139489123</v>
          </cell>
          <cell r="L391">
            <v>7.2508783276132025</v>
          </cell>
          <cell r="M391">
            <v>1027.9308448349611</v>
          </cell>
          <cell r="N391">
            <v>0</v>
          </cell>
          <cell r="O391">
            <v>113.33711333711334</v>
          </cell>
          <cell r="P391">
            <v>67.436800000000005</v>
          </cell>
          <cell r="Q391">
            <v>0</v>
          </cell>
          <cell r="R391">
            <v>214.1022357962897</v>
          </cell>
          <cell r="T391">
            <v>3131.6571768290814</v>
          </cell>
          <cell r="U391" t="str">
            <v>35 - kokon  17,19,22  706</v>
          </cell>
        </row>
        <row r="392">
          <cell r="A392" t="str">
            <v>36 - Rohož RP 34 450/125</v>
          </cell>
          <cell r="C392">
            <v>5005.4836624740428</v>
          </cell>
          <cell r="D392">
            <v>1301.4257522432511</v>
          </cell>
          <cell r="E392">
            <v>15521.312172731759</v>
          </cell>
          <cell r="F392">
            <v>3430.8308426606277</v>
          </cell>
          <cell r="G392">
            <v>0</v>
          </cell>
          <cell r="H392">
            <v>0</v>
          </cell>
          <cell r="I392">
            <v>0</v>
          </cell>
          <cell r="J392">
            <v>2765.7820379297505</v>
          </cell>
          <cell r="K392">
            <v>11107.3530065055</v>
          </cell>
          <cell r="L392">
            <v>31.891908812991691</v>
          </cell>
          <cell r="M392">
            <v>3861.6148759094281</v>
          </cell>
          <cell r="N392">
            <v>7321.6799999999994</v>
          </cell>
          <cell r="O392">
            <v>855.33908084990833</v>
          </cell>
          <cell r="P392">
            <v>3960.0000000000005</v>
          </cell>
          <cell r="Q392">
            <v>669.3559322033899</v>
          </cell>
          <cell r="R392">
            <v>1615.7991339447772</v>
          </cell>
          <cell r="T392">
            <v>34123.398624316891</v>
          </cell>
          <cell r="U392" t="str">
            <v>36 - Rohož RP 34 450/125</v>
          </cell>
        </row>
        <row r="393">
          <cell r="A393" t="str">
            <v>37 - Rohož RE 34 450/125</v>
          </cell>
          <cell r="C393">
            <v>14824.84144838429</v>
          </cell>
          <cell r="D393">
            <v>3854.4587765799156</v>
          </cell>
          <cell r="E393">
            <v>51678.566301518636</v>
          </cell>
          <cell r="F393">
            <v>11423.030295287679</v>
          </cell>
          <cell r="G393">
            <v>0</v>
          </cell>
          <cell r="H393">
            <v>0</v>
          </cell>
          <cell r="I393">
            <v>0</v>
          </cell>
          <cell r="J393">
            <v>8191.4721848940517</v>
          </cell>
          <cell r="K393">
            <v>32896.870379812666</v>
          </cell>
          <cell r="L393">
            <v>94.454906562465126</v>
          </cell>
          <cell r="M393">
            <v>11437.022300015611</v>
          </cell>
          <cell r="N393">
            <v>21466.252800000002</v>
          </cell>
          <cell r="O393">
            <v>2533.2749267109207</v>
          </cell>
          <cell r="P393">
            <v>11814.000000000002</v>
          </cell>
          <cell r="Q393">
            <v>2142.1418181818185</v>
          </cell>
          <cell r="R393">
            <v>4785.5447322204072</v>
          </cell>
          <cell r="T393">
            <v>102352.59602880903</v>
          </cell>
          <cell r="U393" t="str">
            <v>37 - Rohož RE 34 450/125</v>
          </cell>
        </row>
        <row r="394">
          <cell r="A394" t="str">
            <v>38 - Vlies 80/100  2700</v>
          </cell>
          <cell r="C394">
            <v>3923.4279271432856</v>
          </cell>
          <cell r="D394">
            <v>1020.0912610572543</v>
          </cell>
          <cell r="E394">
            <v>12644.163960768736</v>
          </cell>
          <cell r="F394">
            <v>2427.8059221072049</v>
          </cell>
          <cell r="G394">
            <v>19850.770391829265</v>
          </cell>
          <cell r="H394">
            <v>4675.8489657953842</v>
          </cell>
          <cell r="I394">
            <v>0</v>
          </cell>
          <cell r="J394">
            <v>2550.4608239152881</v>
          </cell>
          <cell r="K394">
            <v>10242.625164235558</v>
          </cell>
          <cell r="L394">
            <v>2.4038075783522914</v>
          </cell>
          <cell r="M394">
            <v>708.72660736349781</v>
          </cell>
          <cell r="N394">
            <v>20314.812760000001</v>
          </cell>
          <cell r="O394">
            <v>788.74936164684561</v>
          </cell>
          <cell r="P394">
            <v>2727.5</v>
          </cell>
          <cell r="Q394">
            <v>857.79874999999993</v>
          </cell>
          <cell r="R394">
            <v>2647.7783176146809</v>
          </cell>
          <cell r="T394">
            <v>46411.737109820409</v>
          </cell>
          <cell r="U394" t="str">
            <v>38 - Vlies 80/100  2700</v>
          </cell>
        </row>
        <row r="395">
          <cell r="A395" t="str">
            <v>39 - Vlies 80/100  1600</v>
          </cell>
          <cell r="C395">
            <v>2415.7840582291651</v>
          </cell>
          <cell r="D395">
            <v>628.10385513958283</v>
          </cell>
          <cell r="E395">
            <v>6617.6146852419324</v>
          </cell>
          <cell r="F395">
            <v>1270.6481957133033</v>
          </cell>
          <cell r="G395">
            <v>10389.358289399184</v>
          </cell>
          <cell r="H395">
            <v>2447.213345067978</v>
          </cell>
          <cell r="I395">
            <v>0</v>
          </cell>
          <cell r="J395">
            <v>1334.8424660454898</v>
          </cell>
          <cell r="K395">
            <v>5360.7139952140269</v>
          </cell>
          <cell r="L395">
            <v>1.2580881092934542</v>
          </cell>
          <cell r="M395">
            <v>370.92840770353553</v>
          </cell>
          <cell r="N395">
            <v>10632.225560000001</v>
          </cell>
          <cell r="O395">
            <v>412.81016086191465</v>
          </cell>
          <cell r="P395">
            <v>1427.5</v>
          </cell>
          <cell r="Q395">
            <v>448.94875000000002</v>
          </cell>
          <cell r="R395">
            <v>779.82909390916939</v>
          </cell>
          <cell r="T395">
            <v>23778.921363609516</v>
          </cell>
          <cell r="U395" t="str">
            <v>39 - Vlies 80/100  1600</v>
          </cell>
        </row>
        <row r="396">
          <cell r="A396" t="str">
            <v>40 - Tkanina RT 300/125</v>
          </cell>
          <cell r="C396">
            <v>1832.7763458807322</v>
          </cell>
          <cell r="D396">
            <v>476.52184992899038</v>
          </cell>
          <cell r="E396">
            <v>18493.031031126207</v>
          </cell>
          <cell r="F396">
            <v>4248.5889490909349</v>
          </cell>
          <cell r="G396">
            <v>0</v>
          </cell>
          <cell r="H396">
            <v>0</v>
          </cell>
          <cell r="I396">
            <v>0</v>
          </cell>
          <cell r="J396">
            <v>1012.7013169540514</v>
          </cell>
          <cell r="K396">
            <v>4066.9983618743013</v>
          </cell>
          <cell r="L396">
            <v>20.036443373993652</v>
          </cell>
          <cell r="M396">
            <v>2840.4942455705</v>
          </cell>
          <cell r="N396">
            <v>0</v>
          </cell>
          <cell r="O396">
            <v>313.18556623042588</v>
          </cell>
          <cell r="P396">
            <v>524.4</v>
          </cell>
          <cell r="Q396">
            <v>619.4666666666667</v>
          </cell>
          <cell r="R396">
            <v>591.63082572620772</v>
          </cell>
          <cell r="T396">
            <v>13681.286465088031</v>
          </cell>
          <cell r="U396" t="str">
            <v>40 - Tkanina RT 300/125</v>
          </cell>
        </row>
        <row r="397">
          <cell r="A397" t="str">
            <v>41 - Tkanina RS 580/125</v>
          </cell>
          <cell r="C397">
            <v>7303.8294628208932</v>
          </cell>
          <cell r="D397">
            <v>1898.9956603334322</v>
          </cell>
          <cell r="E397">
            <v>33588.222747467109</v>
          </cell>
          <cell r="F397">
            <v>7716.5582940030936</v>
          </cell>
          <cell r="G397">
            <v>0</v>
          </cell>
          <cell r="H397">
            <v>0</v>
          </cell>
          <cell r="I397">
            <v>0</v>
          </cell>
          <cell r="J397">
            <v>4035.7339467146603</v>
          </cell>
          <cell r="K397">
            <v>16207.467172666611</v>
          </cell>
          <cell r="L397">
            <v>79.847585208108399</v>
          </cell>
          <cell r="M397">
            <v>11319.703905170927</v>
          </cell>
          <cell r="N397">
            <v>0</v>
          </cell>
          <cell r="O397">
            <v>1248.0813445160454</v>
          </cell>
          <cell r="P397">
            <v>2092.2800000000002</v>
          </cell>
          <cell r="Q397">
            <v>2471.5822222222223</v>
          </cell>
          <cell r="R397">
            <v>2357.7184776332383</v>
          </cell>
          <cell r="T397">
            <v>45312.387076545565</v>
          </cell>
          <cell r="U397" t="str">
            <v>41 - Tkanina RS 580/125</v>
          </cell>
        </row>
        <row r="398">
          <cell r="A398" t="str">
            <v>42- 11 204 Z28  876</v>
          </cell>
          <cell r="C398">
            <v>764.98381168930666</v>
          </cell>
          <cell r="D398">
            <v>198.89579103921974</v>
          </cell>
          <cell r="E398">
            <v>1101.9640983736385</v>
          </cell>
          <cell r="F398">
            <v>255.66669046366789</v>
          </cell>
          <cell r="G398">
            <v>0</v>
          </cell>
          <cell r="H398">
            <v>0</v>
          </cell>
          <cell r="I398">
            <v>0</v>
          </cell>
          <cell r="J398">
            <v>422.69211695549922</v>
          </cell>
          <cell r="K398">
            <v>1697.5273147721155</v>
          </cell>
          <cell r="L398">
            <v>11.39334711793002</v>
          </cell>
          <cell r="M398">
            <v>1223.8356354290825</v>
          </cell>
          <cell r="N398">
            <v>0</v>
          </cell>
          <cell r="O398">
            <v>120.93118902348537</v>
          </cell>
          <cell r="P398">
            <v>562</v>
          </cell>
          <cell r="Q398">
            <v>513.38010899182564</v>
          </cell>
          <cell r="R398">
            <v>246.94120763515048</v>
          </cell>
          <cell r="T398">
            <v>4819.1779373545487</v>
          </cell>
          <cell r="U398" t="str">
            <v>42- 11 204 Z28  876</v>
          </cell>
        </row>
        <row r="399">
          <cell r="A399" t="str">
            <v>43 -13 544 Z25 876s</v>
          </cell>
          <cell r="C399">
            <v>1015.6367786719942</v>
          </cell>
          <cell r="D399">
            <v>264.06556245471853</v>
          </cell>
          <cell r="E399">
            <v>1150.3637958508539</v>
          </cell>
          <cell r="F399">
            <v>266.8959042753566</v>
          </cell>
          <cell r="G399">
            <v>0</v>
          </cell>
          <cell r="H399">
            <v>0</v>
          </cell>
          <cell r="I399">
            <v>0</v>
          </cell>
          <cell r="J399">
            <v>561.19051602766092</v>
          </cell>
          <cell r="K399">
            <v>2253.7355004619262</v>
          </cell>
          <cell r="L399">
            <v>18.446171217732317</v>
          </cell>
          <cell r="M399">
            <v>1228.8794994442346</v>
          </cell>
          <cell r="N399">
            <v>0</v>
          </cell>
          <cell r="O399">
            <v>167.76734432626492</v>
          </cell>
          <cell r="P399">
            <v>865.24</v>
          </cell>
          <cell r="Q399">
            <v>708.86648501362401</v>
          </cell>
          <cell r="R399">
            <v>327.85343795719194</v>
          </cell>
          <cell r="T399">
            <v>6083.3037339333159</v>
          </cell>
          <cell r="U399" t="str">
            <v>43 -13 544 Z25 876s</v>
          </cell>
        </row>
        <row r="400">
          <cell r="A400" t="str">
            <v>44 - ECO 11 T220 006</v>
          </cell>
          <cell r="C400">
            <v>717.28229197394455</v>
          </cell>
          <cell r="D400">
            <v>186.49339591322558</v>
          </cell>
          <cell r="E400">
            <v>2386.6303870500001</v>
          </cell>
          <cell r="F400">
            <v>518.51931789048297</v>
          </cell>
          <cell r="G400">
            <v>0</v>
          </cell>
          <cell r="H400">
            <v>0</v>
          </cell>
          <cell r="I400">
            <v>0</v>
          </cell>
          <cell r="J400">
            <v>223.74773231244981</v>
          </cell>
          <cell r="K400">
            <v>898.56865548947542</v>
          </cell>
          <cell r="L400">
            <v>1.3463643175914581</v>
          </cell>
          <cell r="M400">
            <v>115.0298398205021</v>
          </cell>
          <cell r="N400">
            <v>0</v>
          </cell>
          <cell r="O400">
            <v>72.450018112504523</v>
          </cell>
          <cell r="P400">
            <v>267</v>
          </cell>
          <cell r="Q400">
            <v>311.57142857142856</v>
          </cell>
          <cell r="R400">
            <v>222.61695793099423</v>
          </cell>
          <cell r="T400">
            <v>2592.2496137286139</v>
          </cell>
          <cell r="U400" t="str">
            <v>44 - ECO 11 T220 006</v>
          </cell>
        </row>
        <row r="401">
          <cell r="A401" t="str">
            <v>45 - ECO 11 T330 006</v>
          </cell>
          <cell r="C401">
            <v>554.69830579318386</v>
          </cell>
          <cell r="D401">
            <v>144.22155950622781</v>
          </cell>
          <cell r="E401">
            <v>1061.2550000000001</v>
          </cell>
          <cell r="F401">
            <v>230.56826130000002</v>
          </cell>
          <cell r="G401">
            <v>0</v>
          </cell>
          <cell r="H401">
            <v>0</v>
          </cell>
          <cell r="I401">
            <v>0</v>
          </cell>
          <cell r="J401">
            <v>173.03157965496121</v>
          </cell>
          <cell r="K401">
            <v>694.89309357852767</v>
          </cell>
          <cell r="L401">
            <v>1.041188405604061</v>
          </cell>
          <cell r="M401">
            <v>88.956409461188301</v>
          </cell>
          <cell r="N401">
            <v>0</v>
          </cell>
          <cell r="O401">
            <v>56.028014007003499</v>
          </cell>
          <cell r="P401">
            <v>206.48</v>
          </cell>
          <cell r="Q401">
            <v>210.82999999999998</v>
          </cell>
          <cell r="R401">
            <v>172.1571141333022</v>
          </cell>
          <cell r="T401">
            <v>1804.1344519862489</v>
          </cell>
          <cell r="U401" t="str">
            <v>45 - ECO 11 T330 006</v>
          </cell>
        </row>
        <row r="402">
          <cell r="A402" t="str">
            <v>46 - ECTE 9 T990 006</v>
          </cell>
          <cell r="C402">
            <v>258.27234463845372</v>
          </cell>
          <cell r="D402">
            <v>67.150809605997978</v>
          </cell>
          <cell r="E402">
            <v>221.27207443640003</v>
          </cell>
          <cell r="F402">
            <v>48.073570892052267</v>
          </cell>
          <cell r="G402">
            <v>0</v>
          </cell>
          <cell r="H402">
            <v>0</v>
          </cell>
          <cell r="I402">
            <v>0</v>
          </cell>
          <cell r="J402">
            <v>80.565004989657083</v>
          </cell>
          <cell r="K402">
            <v>323.548254388413</v>
          </cell>
          <cell r="L402">
            <v>0.45862010310803997</v>
          </cell>
          <cell r="M402">
            <v>39.183300024880793</v>
          </cell>
          <cell r="N402">
            <v>0</v>
          </cell>
          <cell r="O402">
            <v>24.679081540408607</v>
          </cell>
          <cell r="P402">
            <v>92.56</v>
          </cell>
          <cell r="Q402">
            <v>68.734545454545454</v>
          </cell>
          <cell r="R402">
            <v>80.157846254493109</v>
          </cell>
          <cell r="T402">
            <v>744.08740816079103</v>
          </cell>
          <cell r="U402" t="str">
            <v>46 - ECTE 9 T990 006</v>
          </cell>
        </row>
        <row r="403">
          <cell r="A403" t="str">
            <v>47 - EC 11 2500 R73</v>
          </cell>
          <cell r="C403">
            <v>575.29161387864269</v>
          </cell>
          <cell r="D403">
            <v>149.57581960844712</v>
          </cell>
          <cell r="E403">
            <v>338.84259042400004</v>
          </cell>
          <cell r="F403">
            <v>73.616941195518251</v>
          </cell>
          <cell r="G403">
            <v>0</v>
          </cell>
          <cell r="H403">
            <v>0</v>
          </cell>
          <cell r="I403">
            <v>0</v>
          </cell>
          <cell r="J403">
            <v>317.8776157368826</v>
          </cell>
          <cell r="K403">
            <v>1276.5933260231634</v>
          </cell>
          <cell r="L403">
            <v>4.4038435817923185</v>
          </cell>
          <cell r="M403">
            <v>500.66192316657839</v>
          </cell>
          <cell r="N403">
            <v>0</v>
          </cell>
          <cell r="O403">
            <v>94.080015052802395</v>
          </cell>
          <cell r="P403">
            <v>356</v>
          </cell>
          <cell r="Q403">
            <v>207.71428571428572</v>
          </cell>
          <cell r="R403">
            <v>185.70746688070415</v>
          </cell>
          <cell r="T403">
            <v>2843.9497776415001</v>
          </cell>
          <cell r="U403" t="str">
            <v>47 - EC 11 2500 R73</v>
          </cell>
        </row>
        <row r="404">
          <cell r="A404" t="str">
            <v>48 - RV 16 1224 (408) 706</v>
          </cell>
          <cell r="C404">
            <v>44.290917405752552</v>
          </cell>
          <cell r="D404">
            <v>11.515638525495664</v>
          </cell>
          <cell r="E404">
            <v>122.8149590965366</v>
          </cell>
          <cell r="F404">
            <v>29.108373455470137</v>
          </cell>
          <cell r="G404">
            <v>0</v>
          </cell>
          <cell r="H404">
            <v>0</v>
          </cell>
          <cell r="I404">
            <v>0</v>
          </cell>
          <cell r="J404">
            <v>24.472964465478523</v>
          </cell>
          <cell r="K404">
            <v>98.283180563717096</v>
          </cell>
          <cell r="L404">
            <v>0.48420070101557516</v>
          </cell>
          <cell r="M404">
            <v>68.643385418447423</v>
          </cell>
          <cell r="N404">
            <v>0</v>
          </cell>
          <cell r="O404">
            <v>7.5684499517696819</v>
          </cell>
          <cell r="P404">
            <v>17</v>
          </cell>
          <cell r="Q404">
            <v>0</v>
          </cell>
          <cell r="R404">
            <v>14.29736481258683</v>
          </cell>
          <cell r="T404">
            <v>246.41639272748685</v>
          </cell>
          <cell r="U404" t="str">
            <v>48 - RV 16 1224 (408) 706</v>
          </cell>
        </row>
        <row r="405">
          <cell r="A405">
            <v>0</v>
          </cell>
        </row>
        <row r="406">
          <cell r="A406" t="str">
            <v>celkem</v>
          </cell>
          <cell r="C406">
            <v>151199.52999935043</v>
          </cell>
          <cell r="D406">
            <v>39311.877799831134</v>
          </cell>
          <cell r="E406">
            <v>285600.00042978115</v>
          </cell>
          <cell r="F406">
            <v>64452.416386757926</v>
          </cell>
          <cell r="G406">
            <v>30240.128681228449</v>
          </cell>
          <cell r="H406">
            <v>7123.0623108633627</v>
          </cell>
          <cell r="I406">
            <v>0</v>
          </cell>
          <cell r="J406">
            <v>72996.974792360517</v>
          </cell>
          <cell r="K406">
            <v>293155.12079637201</v>
          </cell>
          <cell r="L406">
            <v>1579.564806233338</v>
          </cell>
          <cell r="M406">
            <v>156471.59257747102</v>
          </cell>
          <cell r="N406">
            <v>59734.971120000002</v>
          </cell>
          <cell r="O406">
            <v>22209.724082080407</v>
          </cell>
          <cell r="P406">
            <v>76004.260399999999</v>
          </cell>
          <cell r="Q406">
            <v>39219.375862127476</v>
          </cell>
          <cell r="R406">
            <v>58346.692771164977</v>
          </cell>
          <cell r="S406">
            <v>0</v>
          </cell>
          <cell r="T406">
            <v>816029.09410666826</v>
          </cell>
          <cell r="U406" t="str">
            <v>celkem</v>
          </cell>
          <cell r="V406">
            <v>816029.09410666837</v>
          </cell>
        </row>
        <row r="408">
          <cell r="A408" t="str">
            <v>tab. 16</v>
          </cell>
          <cell r="D408" t="str">
            <v>výrobní náklady</v>
          </cell>
          <cell r="F408">
            <v>110887.35649745242</v>
          </cell>
          <cell r="G408" t="str">
            <v>simulace</v>
          </cell>
          <cell r="H408" t="str">
            <v>Budget 2001</v>
          </cell>
        </row>
        <row r="410">
          <cell r="D410" t="str">
            <v>Kč/kg</v>
          </cell>
          <cell r="H410" t="str">
            <v>mil</v>
          </cell>
          <cell r="K410" t="str">
            <v>nákladová střediska</v>
          </cell>
        </row>
        <row r="411">
          <cell r="A411" t="str">
            <v>výrobek</v>
          </cell>
        </row>
        <row r="412">
          <cell r="C412" t="str">
            <v xml:space="preserve">přímé </v>
          </cell>
          <cell r="D412" t="str">
            <v>nákladová</v>
          </cell>
          <cell r="E412" t="str">
            <v>VR</v>
          </cell>
          <cell r="F412" t="str">
            <v>celkem</v>
          </cell>
          <cell r="G412" t="str">
            <v>direct</v>
          </cell>
          <cell r="H412" t="str">
            <v>cost</v>
          </cell>
          <cell r="I412" t="str">
            <v>VR</v>
          </cell>
          <cell r="J412" t="str">
            <v>celkem</v>
          </cell>
          <cell r="K412" t="str">
            <v xml:space="preserve">fixní </v>
          </cell>
          <cell r="L412" t="str">
            <v>variabilní</v>
          </cell>
          <cell r="M412" t="str">
            <v xml:space="preserve">fixní </v>
          </cell>
          <cell r="N412" t="str">
            <v>variabilní</v>
          </cell>
        </row>
        <row r="413">
          <cell r="C413" t="str">
            <v>náklady</v>
          </cell>
          <cell r="D413" t="str">
            <v>střediska</v>
          </cell>
          <cell r="G413" t="str">
            <v>cost</v>
          </cell>
          <cell r="H413" t="str">
            <v>centers</v>
          </cell>
          <cell r="K413" t="str">
            <v>část</v>
          </cell>
          <cell r="L413" t="str">
            <v>část</v>
          </cell>
          <cell r="M413" t="str">
            <v>část</v>
          </cell>
          <cell r="N413" t="str">
            <v>část</v>
          </cell>
        </row>
        <row r="414">
          <cell r="K414" t="str">
            <v>/ KG</v>
          </cell>
          <cell r="L414" t="str">
            <v>/ KG</v>
          </cell>
          <cell r="M414" t="str">
            <v>CZK</v>
          </cell>
          <cell r="N414" t="str">
            <v>CZK</v>
          </cell>
        </row>
        <row r="415">
          <cell r="A415" t="str">
            <v xml:space="preserve"> 1- 9 34 Z40  876</v>
          </cell>
          <cell r="C415">
            <v>21.668131979931644</v>
          </cell>
          <cell r="D415">
            <v>24.268420854730532</v>
          </cell>
          <cell r="E415">
            <v>2.3349952704121377</v>
          </cell>
          <cell r="F415">
            <v>48.271548105074316</v>
          </cell>
          <cell r="G415">
            <v>1.7551186903744631</v>
          </cell>
          <cell r="H415">
            <v>1.9657420892331732</v>
          </cell>
          <cell r="I415">
            <v>0.18913461690338315</v>
          </cell>
          <cell r="J415">
            <v>3.9099953965110195</v>
          </cell>
          <cell r="K415">
            <v>12.839487198122006</v>
          </cell>
          <cell r="L415">
            <v>11.428933656608532</v>
          </cell>
          <cell r="M415">
            <v>1039.9984630478825</v>
          </cell>
          <cell r="N415">
            <v>925.74362618529108</v>
          </cell>
        </row>
        <row r="416">
          <cell r="A416" t="str">
            <v xml:space="preserve"> 2- 9 68 Z15  876s</v>
          </cell>
          <cell r="C416">
            <v>17.391476122082114</v>
          </cell>
          <cell r="D416">
            <v>15.32918474956381</v>
          </cell>
          <cell r="E416">
            <v>1.3979728188381724</v>
          </cell>
          <cell r="F416">
            <v>34.118633690484096</v>
          </cell>
          <cell r="G416">
            <v>30.556823546498276</v>
          </cell>
          <cell r="H416">
            <v>26.933377604983612</v>
          </cell>
          <cell r="I416">
            <v>2.4562382426986686</v>
          </cell>
          <cell r="J416">
            <v>59.946439394180551</v>
          </cell>
          <cell r="K416">
            <v>9.6512458319412886</v>
          </cell>
          <cell r="L416">
            <v>5.6779389176225203</v>
          </cell>
          <cell r="M416">
            <v>16957.238926720845</v>
          </cell>
          <cell r="N416">
            <v>9976.1386782627687</v>
          </cell>
        </row>
        <row r="417">
          <cell r="A417" t="str">
            <v xml:space="preserve"> 3- 9 68 Z20  876</v>
          </cell>
          <cell r="C417">
            <v>18.916311554065171</v>
          </cell>
          <cell r="D417">
            <v>16.77570828100469</v>
          </cell>
          <cell r="E417">
            <v>1.5504685707193624</v>
          </cell>
          <cell r="F417">
            <v>37.242488405789217</v>
          </cell>
          <cell r="G417">
            <v>27.636731180489214</v>
          </cell>
          <cell r="H417">
            <v>24.50930979854785</v>
          </cell>
          <cell r="I417">
            <v>2.2652345818209882</v>
          </cell>
          <cell r="J417">
            <v>54.411275560858058</v>
          </cell>
          <cell r="K417">
            <v>10.148542271217242</v>
          </cell>
          <cell r="L417">
            <v>6.6271660097874481</v>
          </cell>
          <cell r="M417">
            <v>14827.020258248389</v>
          </cell>
          <cell r="N417">
            <v>9682.2895402994618</v>
          </cell>
        </row>
        <row r="418">
          <cell r="A418" t="str">
            <v xml:space="preserve"> 4-  9 68 Z28 876</v>
          </cell>
          <cell r="C418">
            <v>19.423083642434008</v>
          </cell>
          <cell r="D418">
            <v>18.252658538696576</v>
          </cell>
          <cell r="E418">
            <v>1.7058333502781213</v>
          </cell>
          <cell r="F418">
            <v>39.381575531408707</v>
          </cell>
          <cell r="G418">
            <v>9.8086572394291753</v>
          </cell>
          <cell r="H418">
            <v>9.2175925620417711</v>
          </cell>
          <cell r="I418">
            <v>0.86144584189045126</v>
          </cell>
          <cell r="J418">
            <v>19.887695643361397</v>
          </cell>
          <cell r="K418">
            <v>10.664893265175238</v>
          </cell>
          <cell r="L418">
            <v>7.5877652735213426</v>
          </cell>
          <cell r="M418">
            <v>5385.7710989134948</v>
          </cell>
          <cell r="N418">
            <v>3831.8214631282781</v>
          </cell>
        </row>
        <row r="419">
          <cell r="A419" t="str">
            <v xml:space="preserve"> 5- 9 136 Z28 876</v>
          </cell>
          <cell r="C419">
            <v>18.421466579394419</v>
          </cell>
          <cell r="D419">
            <v>15.333518725518431</v>
          </cell>
          <cell r="E419">
            <v>1.398760372556868</v>
          </cell>
          <cell r="F419">
            <v>35.153745677469715</v>
          </cell>
          <cell r="G419">
            <v>4.1079870472049551</v>
          </cell>
          <cell r="H419">
            <v>3.4193746757906101</v>
          </cell>
          <cell r="I419">
            <v>0.31192356308018154</v>
          </cell>
          <cell r="J419">
            <v>7.8392852860757465</v>
          </cell>
          <cell r="K419">
            <v>9.6443438348969046</v>
          </cell>
          <cell r="L419">
            <v>5.6891748906215263</v>
          </cell>
          <cell r="M419">
            <v>2150.6886751820098</v>
          </cell>
          <cell r="N419">
            <v>1268.6860006086004</v>
          </cell>
        </row>
        <row r="420">
          <cell r="A420" t="str">
            <v xml:space="preserve"> 6- 9 204 Z28  876</v>
          </cell>
          <cell r="C420">
            <v>20.006625982033757</v>
          </cell>
          <cell r="D420">
            <v>12.890706458573348</v>
          </cell>
          <cell r="E420">
            <v>1.139591770435477</v>
          </cell>
          <cell r="F420">
            <v>34.036924211042582</v>
          </cell>
          <cell r="G420">
            <v>2.3007619879338819</v>
          </cell>
          <cell r="H420">
            <v>1.482431242735935</v>
          </cell>
          <cell r="I420">
            <v>0.13105305360007985</v>
          </cell>
          <cell r="J420">
            <v>3.9142462842698968</v>
          </cell>
          <cell r="K420">
            <v>8.5741187443780671</v>
          </cell>
          <cell r="L420">
            <v>4.3165877141952782</v>
          </cell>
          <cell r="M420">
            <v>986.02365560347778</v>
          </cell>
          <cell r="N420">
            <v>496.40758713245702</v>
          </cell>
        </row>
        <row r="421">
          <cell r="A421" t="str">
            <v xml:space="preserve"> 7- 11 102 Z28  876</v>
          </cell>
          <cell r="C421">
            <v>18.270463671908953</v>
          </cell>
          <cell r="D421">
            <v>15.672503050679243</v>
          </cell>
          <cell r="E421">
            <v>1.4442696373594439</v>
          </cell>
          <cell r="F421">
            <v>35.387236359947643</v>
          </cell>
          <cell r="G421">
            <v>0.16443417304718058</v>
          </cell>
          <cell r="H421">
            <v>0.14105252745611319</v>
          </cell>
          <cell r="I421">
            <v>1.2998426736234995E-2</v>
          </cell>
          <cell r="J421">
            <v>0.31848512723952871</v>
          </cell>
          <cell r="K421">
            <v>9.5711912012607367</v>
          </cell>
          <cell r="L421">
            <v>6.1013118494185061</v>
          </cell>
          <cell r="M421">
            <v>86.140720811346625</v>
          </cell>
          <cell r="N421">
            <v>54.911806644766557</v>
          </cell>
        </row>
        <row r="422">
          <cell r="A422" t="str">
            <v xml:space="preserve"> 8- 11 204 Z28  876s</v>
          </cell>
          <cell r="C422">
            <v>16.35963348650094</v>
          </cell>
          <cell r="D422">
            <v>13.353568073409816</v>
          </cell>
          <cell r="E422">
            <v>1.1868300963955027</v>
          </cell>
          <cell r="F422">
            <v>30.900031656306261</v>
          </cell>
          <cell r="G422">
            <v>40.195619476332809</v>
          </cell>
          <cell r="H422">
            <v>32.809716756367919</v>
          </cell>
          <cell r="I422">
            <v>2.9160415468437502</v>
          </cell>
          <cell r="J422">
            <v>75.921377779544471</v>
          </cell>
          <cell r="K422">
            <v>8.742604100143776</v>
          </cell>
          <cell r="L422">
            <v>4.6109639732660419</v>
          </cell>
          <cell r="M422">
            <v>21480.578274053256</v>
          </cell>
          <cell r="N422">
            <v>11329.138482314665</v>
          </cell>
        </row>
        <row r="423">
          <cell r="A423" t="str">
            <v xml:space="preserve"> 9- 13 136 Z20  876s 800</v>
          </cell>
          <cell r="C423">
            <v>16.908528253444974</v>
          </cell>
          <cell r="D423">
            <v>14.697134415259343</v>
          </cell>
          <cell r="E423">
            <v>1.3412901239425894</v>
          </cell>
          <cell r="F423">
            <v>32.946952792646911</v>
          </cell>
          <cell r="G423">
            <v>17.263607346767316</v>
          </cell>
          <cell r="H423">
            <v>15.005774237979789</v>
          </cell>
          <cell r="I423">
            <v>1.3694572165453838</v>
          </cell>
          <cell r="J423">
            <v>33.638838801292493</v>
          </cell>
          <cell r="K423">
            <v>9.2395073014424813</v>
          </cell>
          <cell r="L423">
            <v>5.4576271138168639</v>
          </cell>
          <cell r="M423">
            <v>9433.5369547727732</v>
          </cell>
          <cell r="N423">
            <v>5572.2372832070178</v>
          </cell>
        </row>
        <row r="424">
          <cell r="A424" t="str">
            <v>10- 13 136 Z20  876s 1200</v>
          </cell>
          <cell r="C424">
            <v>18.541564280705103</v>
          </cell>
          <cell r="D424">
            <v>13.300160316924593</v>
          </cell>
          <cell r="E424">
            <v>1.1965036937161575</v>
          </cell>
          <cell r="F424">
            <v>33.038228291345852</v>
          </cell>
          <cell r="G424">
            <v>47.781611151377042</v>
          </cell>
          <cell r="H424">
            <v>34.274513136714674</v>
          </cell>
          <cell r="I424">
            <v>3.0833900187065377</v>
          </cell>
          <cell r="J424">
            <v>85.139514306798262</v>
          </cell>
          <cell r="K424">
            <v>8.4710221878914975</v>
          </cell>
          <cell r="L424">
            <v>4.8291381290330966</v>
          </cell>
          <cell r="M424">
            <v>21829.824178196388</v>
          </cell>
          <cell r="N424">
            <v>12444.688958518291</v>
          </cell>
        </row>
        <row r="425">
          <cell r="A425" t="str">
            <v>11- 13 136 Z20 876 800</v>
          </cell>
          <cell r="C425">
            <v>17.675640922418399</v>
          </cell>
          <cell r="D425">
            <v>14.195526906323385</v>
          </cell>
          <cell r="E425">
            <v>1.2906382946152499</v>
          </cell>
          <cell r="F425">
            <v>33.161806123357032</v>
          </cell>
          <cell r="G425">
            <v>56.014106083143908</v>
          </cell>
          <cell r="H425">
            <v>44.985624766138812</v>
          </cell>
          <cell r="I425">
            <v>4.0900327556357272</v>
          </cell>
          <cell r="J425">
            <v>105.08976360491845</v>
          </cell>
          <cell r="K425">
            <v>9.0208751082505003</v>
          </cell>
          <cell r="L425">
            <v>5.1746517980728877</v>
          </cell>
          <cell r="M425">
            <v>28587.153218045834</v>
          </cell>
          <cell r="N425">
            <v>16398.471548092981</v>
          </cell>
        </row>
        <row r="426">
          <cell r="A426" t="str">
            <v>12- 13 136 Z20 876 1200</v>
          </cell>
          <cell r="C426">
            <v>19.300933588264883</v>
          </cell>
          <cell r="D426">
            <v>12.805159448542724</v>
          </cell>
          <cell r="E426">
            <v>1.1465367602937344</v>
          </cell>
          <cell r="F426">
            <v>33.252629797101342</v>
          </cell>
          <cell r="G426">
            <v>10.268096668956918</v>
          </cell>
          <cell r="H426">
            <v>6.8123448266247291</v>
          </cell>
          <cell r="I426">
            <v>0.6099575564762667</v>
          </cell>
          <cell r="J426">
            <v>17.690399052057913</v>
          </cell>
          <cell r="K426">
            <v>8.2560228888492588</v>
          </cell>
          <cell r="L426">
            <v>4.5491365596934665</v>
          </cell>
          <cell r="M426">
            <v>4392.2041768678055</v>
          </cell>
          <cell r="N426">
            <v>2420.1406497569242</v>
          </cell>
        </row>
        <row r="427">
          <cell r="A427" t="str">
            <v>13- 13 272 Z20  876s</v>
          </cell>
          <cell r="C427">
            <v>15.737689276214544</v>
          </cell>
          <cell r="D427">
            <v>12.112145033926481</v>
          </cell>
          <cell r="E427">
            <v>1.0641897574711758</v>
          </cell>
          <cell r="F427">
            <v>28.914024067612203</v>
          </cell>
          <cell r="G427">
            <v>23.338993196626166</v>
          </cell>
          <cell r="H427">
            <v>17.962311085312972</v>
          </cell>
          <cell r="I427">
            <v>1.5781934103297537</v>
          </cell>
          <cell r="J427">
            <v>42.879497692268892</v>
          </cell>
          <cell r="K427">
            <v>7.7387248732837728</v>
          </cell>
          <cell r="L427">
            <v>3.9460565678939967</v>
          </cell>
          <cell r="M427">
            <v>11476.528987079835</v>
          </cell>
          <cell r="N427">
            <v>5852.001890186797</v>
          </cell>
        </row>
        <row r="428">
          <cell r="A428" t="str">
            <v>14- 13 272 Z20 876</v>
          </cell>
          <cell r="C428">
            <v>16.710637936518015</v>
          </cell>
          <cell r="D428">
            <v>12.065525488457228</v>
          </cell>
          <cell r="E428">
            <v>1.0605385230031346</v>
          </cell>
          <cell r="F428">
            <v>29.83670194797838</v>
          </cell>
          <cell r="G428">
            <v>5.0633232947649587</v>
          </cell>
          <cell r="H428">
            <v>3.6558542230025401</v>
          </cell>
          <cell r="I428">
            <v>0.32134317246994976</v>
          </cell>
          <cell r="J428">
            <v>9.0405206902374484</v>
          </cell>
          <cell r="K428">
            <v>8.1233521067576149</v>
          </cell>
          <cell r="L428">
            <v>3.9421733816996136</v>
          </cell>
          <cell r="M428">
            <v>2461.3756883475576</v>
          </cell>
          <cell r="N428">
            <v>1194.4785346549829</v>
          </cell>
        </row>
        <row r="429">
          <cell r="A429" t="str">
            <v>15- ECT 9 T140 006</v>
          </cell>
          <cell r="C429">
            <v>16.956016215954861</v>
          </cell>
          <cell r="D429">
            <v>27.919110162511039</v>
          </cell>
          <cell r="E429">
            <v>2.5490050386715453</v>
          </cell>
          <cell r="F429">
            <v>47.424131417137446</v>
          </cell>
          <cell r="G429">
            <v>7.5284711998839589</v>
          </cell>
          <cell r="H429">
            <v>12.396084912154901</v>
          </cell>
          <cell r="I429">
            <v>1.131758237170166</v>
          </cell>
          <cell r="J429">
            <v>21.056314349209028</v>
          </cell>
          <cell r="K429">
            <v>14.383021774061156</v>
          </cell>
          <cell r="L429">
            <v>13.536088388449889</v>
          </cell>
          <cell r="M429">
            <v>6386.0616676831532</v>
          </cell>
          <cell r="N429">
            <v>6010.0232444717503</v>
          </cell>
        </row>
        <row r="430">
          <cell r="A430" t="str">
            <v>16 - ECT 9 T210  006</v>
          </cell>
          <cell r="C430">
            <v>16.633525837892648</v>
          </cell>
          <cell r="D430">
            <v>25.652350902735481</v>
          </cell>
          <cell r="E430">
            <v>2.3326166843654059</v>
          </cell>
          <cell r="F430">
            <v>44.618493424993531</v>
          </cell>
          <cell r="G430">
            <v>0.63207398183992058</v>
          </cell>
          <cell r="H430">
            <v>0.97478933430394832</v>
          </cell>
          <cell r="I430">
            <v>8.863943400588542E-2</v>
          </cell>
          <cell r="J430">
            <v>1.6955027501497544</v>
          </cell>
          <cell r="K430">
            <v>13.48347685369858</v>
          </cell>
          <cell r="L430">
            <v>12.168874049036901</v>
          </cell>
          <cell r="M430">
            <v>512.37212044054604</v>
          </cell>
          <cell r="N430">
            <v>462.41721386340225</v>
          </cell>
        </row>
        <row r="431">
          <cell r="A431" t="str">
            <v>17 - ECT 9 T420  006</v>
          </cell>
          <cell r="C431">
            <v>14.632533767367541</v>
          </cell>
          <cell r="D431">
            <v>18.674660936173083</v>
          </cell>
          <cell r="E431">
            <v>1.6595341079286288</v>
          </cell>
          <cell r="F431">
            <v>34.966728811469252</v>
          </cell>
          <cell r="G431">
            <v>1.2876629715283436</v>
          </cell>
          <cell r="H431">
            <v>1.6433701623832313</v>
          </cell>
          <cell r="I431">
            <v>0.14603900149771934</v>
          </cell>
          <cell r="J431">
            <v>3.0770721354092943</v>
          </cell>
          <cell r="K431">
            <v>10.906963637686722</v>
          </cell>
          <cell r="L431">
            <v>7.7676972984863601</v>
          </cell>
          <cell r="M431">
            <v>959.8128001164315</v>
          </cell>
          <cell r="N431">
            <v>683.55736226679971</v>
          </cell>
        </row>
        <row r="432">
          <cell r="A432" t="str">
            <v>18 - ECT 9 T485  006</v>
          </cell>
          <cell r="C432">
            <v>14.96227202318607</v>
          </cell>
          <cell r="D432">
            <v>19.535692476899118</v>
          </cell>
          <cell r="E432">
            <v>1.7403230246787043</v>
          </cell>
          <cell r="F432">
            <v>36.238287524763891</v>
          </cell>
          <cell r="G432">
            <v>0.86781177734479209</v>
          </cell>
          <cell r="H432">
            <v>1.1330701636601488</v>
          </cell>
          <cell r="I432">
            <v>0.10093873543136485</v>
          </cell>
          <cell r="J432">
            <v>2.1018206764363057</v>
          </cell>
          <cell r="K432">
            <v>11.287443356872176</v>
          </cell>
          <cell r="L432">
            <v>8.2482491200269443</v>
          </cell>
          <cell r="M432">
            <v>654.67171469858624</v>
          </cell>
          <cell r="N432">
            <v>478.39844896156279</v>
          </cell>
        </row>
        <row r="433">
          <cell r="A433" t="str">
            <v>19 - ECT 9 T570  006</v>
          </cell>
          <cell r="C433">
            <v>14.377101614872057</v>
          </cell>
          <cell r="D433">
            <v>18.898402152205325</v>
          </cell>
          <cell r="E433">
            <v>1.6788486662966779</v>
          </cell>
          <cell r="F433">
            <v>34.954352433374062</v>
          </cell>
          <cell r="G433">
            <v>1.1932994340343808</v>
          </cell>
          <cell r="H433">
            <v>1.5685673786330421</v>
          </cell>
          <cell r="I433">
            <v>0.13934443930262427</v>
          </cell>
          <cell r="J433">
            <v>2.901211251970047</v>
          </cell>
          <cell r="K433">
            <v>11.052123795258153</v>
          </cell>
          <cell r="L433">
            <v>7.8462783569471783</v>
          </cell>
          <cell r="M433">
            <v>917.32627500642661</v>
          </cell>
          <cell r="N433">
            <v>651.24110362661577</v>
          </cell>
        </row>
        <row r="434">
          <cell r="A434" t="str">
            <v>20 - ECT 9 T630  006</v>
          </cell>
          <cell r="C434">
            <v>14.563198414352431</v>
          </cell>
          <cell r="D434">
            <v>17.910386886373754</v>
          </cell>
          <cell r="E434">
            <v>1.5858106336831637</v>
          </cell>
          <cell r="F434">
            <v>34.059395934409352</v>
          </cell>
          <cell r="G434">
            <v>0.18932157938658162</v>
          </cell>
          <cell r="H434">
            <v>0.23283502952285878</v>
          </cell>
          <cell r="I434">
            <v>2.0615538237881127E-2</v>
          </cell>
          <cell r="J434">
            <v>0.44277214714732155</v>
          </cell>
          <cell r="K434">
            <v>10.624755313814603</v>
          </cell>
          <cell r="L434">
            <v>7.2856315725591489</v>
          </cell>
          <cell r="M434">
            <v>138.12181907958984</v>
          </cell>
          <cell r="N434">
            <v>94.713210443268935</v>
          </cell>
        </row>
        <row r="435">
          <cell r="A435" t="str">
            <v>21 - ECT 9 T990  006</v>
          </cell>
          <cell r="C435">
            <v>14.603110925623925</v>
          </cell>
          <cell r="D435">
            <v>17.385256308929701</v>
          </cell>
          <cell r="E435">
            <v>1.5351554392383602</v>
          </cell>
          <cell r="F435">
            <v>33.523522673791987</v>
          </cell>
          <cell r="G435">
            <v>1.0368208757192987</v>
          </cell>
          <cell r="H435">
            <v>1.234353197934009</v>
          </cell>
          <cell r="I435">
            <v>0.10899603618592357</v>
          </cell>
          <cell r="J435">
            <v>2.3801701098392312</v>
          </cell>
          <cell r="K435">
            <v>10.430850758094843</v>
          </cell>
          <cell r="L435">
            <v>6.9544055508348634</v>
          </cell>
          <cell r="M435">
            <v>740.59040382473381</v>
          </cell>
          <cell r="N435">
            <v>493.76279410927532</v>
          </cell>
        </row>
        <row r="436">
          <cell r="A436" t="str">
            <v>22 - ECT 9 T1250  006</v>
          </cell>
          <cell r="C436">
            <v>14.179615514098115</v>
          </cell>
          <cell r="D436">
            <v>16.254467215062068</v>
          </cell>
          <cell r="E436">
            <v>1.4260771568333874</v>
          </cell>
          <cell r="F436">
            <v>31.860159885993568</v>
          </cell>
          <cell r="G436">
            <v>0.38284961888064911</v>
          </cell>
          <cell r="H436">
            <v>0.43887061480667583</v>
          </cell>
          <cell r="I436">
            <v>3.8504083234501461E-2</v>
          </cell>
          <cell r="J436">
            <v>0.86022431692182644</v>
          </cell>
          <cell r="K436">
            <v>10.013306691385989</v>
          </cell>
          <cell r="L436">
            <v>6.2411605236760819</v>
          </cell>
          <cell r="M436">
            <v>270.35928066742167</v>
          </cell>
          <cell r="N436">
            <v>168.51133413925422</v>
          </cell>
        </row>
        <row r="437">
          <cell r="A437" t="str">
            <v>23 - ECT 9 T1285  006</v>
          </cell>
          <cell r="C437">
            <v>13.618205938739164</v>
          </cell>
          <cell r="D437">
            <v>16.184706653005748</v>
          </cell>
          <cell r="E437">
            <v>1.4193479070290029</v>
          </cell>
          <cell r="F437">
            <v>31.222260498773917</v>
          </cell>
          <cell r="G437">
            <v>0.95327441571174143</v>
          </cell>
          <cell r="H437">
            <v>1.1329294657104023</v>
          </cell>
          <cell r="I437">
            <v>9.9354353492030215E-2</v>
          </cell>
          <cell r="J437">
            <v>2.1855582349141738</v>
          </cell>
          <cell r="K437">
            <v>9.9875475918909054</v>
          </cell>
          <cell r="L437">
            <v>6.1971590611148457</v>
          </cell>
          <cell r="M437">
            <v>699.12833143236332</v>
          </cell>
          <cell r="N437">
            <v>433.80113427803917</v>
          </cell>
        </row>
        <row r="438">
          <cell r="A438" t="str">
            <v>24 - ECT 9 T1440  006</v>
          </cell>
          <cell r="C438">
            <v>14.219630688663772</v>
          </cell>
          <cell r="D438">
            <v>15.881395503964837</v>
          </cell>
          <cell r="E438">
            <v>1.3900898788510858</v>
          </cell>
          <cell r="F438">
            <v>31.491116071479695</v>
          </cell>
          <cell r="G438">
            <v>0.59722448892387847</v>
          </cell>
          <cell r="H438">
            <v>0.66701861116652317</v>
          </cell>
          <cell r="I438">
            <v>5.8383774911745602E-2</v>
          </cell>
          <cell r="J438">
            <v>1.3226268750021473</v>
          </cell>
          <cell r="K438">
            <v>9.8755498981251186</v>
          </cell>
          <cell r="L438">
            <v>6.0058456058397205</v>
          </cell>
          <cell r="M438">
            <v>414.773095721255</v>
          </cell>
          <cell r="N438">
            <v>252.24551544526827</v>
          </cell>
        </row>
        <row r="439">
          <cell r="A439" t="str">
            <v>25 - ECT 11 T1580  006</v>
          </cell>
          <cell r="C439">
            <v>13.573213553414631</v>
          </cell>
          <cell r="D439">
            <v>14.606809046602322</v>
          </cell>
          <cell r="E439">
            <v>1.2724561807451249</v>
          </cell>
          <cell r="F439">
            <v>29.452478780762078</v>
          </cell>
          <cell r="G439">
            <v>0.48863568792292672</v>
          </cell>
          <cell r="H439">
            <v>0.5258451256776836</v>
          </cell>
          <cell r="I439">
            <v>4.58084225068245E-2</v>
          </cell>
          <cell r="J439">
            <v>1.0602892361074348</v>
          </cell>
          <cell r="K439">
            <v>9.2122587460319263</v>
          </cell>
          <cell r="L439">
            <v>5.394550300570403</v>
          </cell>
          <cell r="M439">
            <v>331.64131485714933</v>
          </cell>
          <cell r="N439">
            <v>194.2038108205345</v>
          </cell>
        </row>
        <row r="440">
          <cell r="A440" t="str">
            <v>26 - RV 12  224</v>
          </cell>
          <cell r="C440">
            <v>13.600080623500228</v>
          </cell>
          <cell r="D440">
            <v>14.285697220139056</v>
          </cell>
          <cell r="E440">
            <v>1.2234214399450345</v>
          </cell>
          <cell r="F440">
            <v>29.109199283584317</v>
          </cell>
          <cell r="G440">
            <v>125.2839427036841</v>
          </cell>
          <cell r="H440">
            <v>131.59984279192099</v>
          </cell>
          <cell r="I440">
            <v>11.270158304773659</v>
          </cell>
          <cell r="J440">
            <v>268.15394380037873</v>
          </cell>
          <cell r="K440">
            <v>8.9781176948353956</v>
          </cell>
          <cell r="L440">
            <v>5.3075795253036633</v>
          </cell>
          <cell r="M440">
            <v>82706.420204823662</v>
          </cell>
          <cell r="N440">
            <v>48893.422587097346</v>
          </cell>
        </row>
        <row r="441">
          <cell r="A441" t="str">
            <v>27 - RV 13  250</v>
          </cell>
          <cell r="C441">
            <v>11.425115685544764</v>
          </cell>
          <cell r="D441">
            <v>13.890447016823293</v>
          </cell>
          <cell r="E441">
            <v>1.1910665338870419</v>
          </cell>
          <cell r="F441">
            <v>26.506629236255097</v>
          </cell>
          <cell r="G441">
            <v>27.420277645307436</v>
          </cell>
          <cell r="H441">
            <v>33.337072840375903</v>
          </cell>
          <cell r="I441">
            <v>2.8585596813289005</v>
          </cell>
          <cell r="J441">
            <v>63.615910167012238</v>
          </cell>
          <cell r="K441">
            <v>8.6600712396876212</v>
          </cell>
          <cell r="L441">
            <v>5.2303757771356745</v>
          </cell>
          <cell r="M441">
            <v>20784.17097525029</v>
          </cell>
          <cell r="N441">
            <v>12552.901865125619</v>
          </cell>
        </row>
        <row r="442">
          <cell r="A442" t="str">
            <v>28 - RV 13  P 243</v>
          </cell>
          <cell r="C442">
            <v>11.429532360344261</v>
          </cell>
          <cell r="D442">
            <v>13.323069126785242</v>
          </cell>
          <cell r="E442">
            <v>1.1377609127128181</v>
          </cell>
          <cell r="F442">
            <v>25.890362399842321</v>
          </cell>
          <cell r="G442">
            <v>28.573830900860649</v>
          </cell>
          <cell r="H442">
            <v>33.307672816963105</v>
          </cell>
          <cell r="I442">
            <v>2.8444022817820453</v>
          </cell>
          <cell r="J442">
            <v>64.7259059996058</v>
          </cell>
          <cell r="K442">
            <v>8.4132870504747608</v>
          </cell>
          <cell r="L442">
            <v>4.9097820763104822</v>
          </cell>
          <cell r="M442">
            <v>21033.217626186903</v>
          </cell>
          <cell r="N442">
            <v>12274.455190776205</v>
          </cell>
        </row>
        <row r="443">
          <cell r="A443" t="str">
            <v>29 - RV 16 2040 (408) 706</v>
          </cell>
          <cell r="C443">
            <v>13.76222952221816</v>
          </cell>
          <cell r="D443">
            <v>15.383018885224974</v>
          </cell>
          <cell r="E443">
            <v>1.3345552059193182</v>
          </cell>
          <cell r="F443">
            <v>30.479803613362453</v>
          </cell>
          <cell r="G443">
            <v>0.31653127901101769</v>
          </cell>
          <cell r="H443">
            <v>0.35380943436017437</v>
          </cell>
          <cell r="I443">
            <v>3.0694769736144316E-2</v>
          </cell>
          <cell r="J443">
            <v>0.70103548310733632</v>
          </cell>
          <cell r="K443">
            <v>9.1759647524955419</v>
          </cell>
          <cell r="L443">
            <v>6.2070541327294304</v>
          </cell>
          <cell r="M443">
            <v>211.04718930739745</v>
          </cell>
          <cell r="N443">
            <v>142.7622450527769</v>
          </cell>
        </row>
        <row r="444">
          <cell r="A444" t="str">
            <v>30 - mok.sek. 13 360</v>
          </cell>
          <cell r="C444">
            <v>9.5425863202050234</v>
          </cell>
          <cell r="D444">
            <v>9.7332132993433707</v>
          </cell>
          <cell r="E444">
            <v>0.8931547214467157</v>
          </cell>
          <cell r="F444">
            <v>20.168954340995111</v>
          </cell>
          <cell r="G444">
            <v>6.6320974925424911</v>
          </cell>
          <cell r="H444">
            <v>6.7645832430436421</v>
          </cell>
          <cell r="I444">
            <v>0.62074253140546742</v>
          </cell>
          <cell r="J444">
            <v>14.017423266991601</v>
          </cell>
          <cell r="K444">
            <v>7.4988378046069624</v>
          </cell>
          <cell r="L444">
            <v>2.2343754947364083</v>
          </cell>
          <cell r="M444">
            <v>5211.6922742018387</v>
          </cell>
          <cell r="N444">
            <v>1552.8909688418037</v>
          </cell>
        </row>
        <row r="445">
          <cell r="A445" t="str">
            <v>31 - kokon  9 68  876</v>
          </cell>
          <cell r="C445">
            <v>13.682970615066948</v>
          </cell>
          <cell r="D445">
            <v>13.551331302766025</v>
          </cell>
          <cell r="E445">
            <v>1.1750097263837029</v>
          </cell>
          <cell r="F445">
            <v>28.409311644216675</v>
          </cell>
          <cell r="G445">
            <v>0.56100179521774485</v>
          </cell>
          <cell r="H445">
            <v>0.55560458341340702</v>
          </cell>
          <cell r="I445">
            <v>4.8175398781731819E-2</v>
          </cell>
          <cell r="J445">
            <v>1.1647817774128835</v>
          </cell>
          <cell r="K445">
            <v>8.9252180238950576</v>
          </cell>
          <cell r="L445">
            <v>4.62611327887097</v>
          </cell>
          <cell r="M445">
            <v>365.93393897969736</v>
          </cell>
          <cell r="N445">
            <v>189.67064443370975</v>
          </cell>
        </row>
        <row r="446">
          <cell r="A446" t="str">
            <v>32 - kokon  11 204  876</v>
          </cell>
          <cell r="C446">
            <v>12.238472786182212</v>
          </cell>
          <cell r="D446">
            <v>11.676902709331243</v>
          </cell>
          <cell r="E446">
            <v>0.98652333749847687</v>
          </cell>
          <cell r="F446">
            <v>24.901898833011931</v>
          </cell>
          <cell r="G446">
            <v>3.5246801624204775</v>
          </cell>
          <cell r="H446">
            <v>3.3629479802873981</v>
          </cell>
          <cell r="I446">
            <v>0.28411872119956133</v>
          </cell>
          <cell r="J446">
            <v>7.1717468639074369</v>
          </cell>
          <cell r="K446">
            <v>7.871439501369685</v>
          </cell>
          <cell r="L446">
            <v>3.8054632079615596</v>
          </cell>
          <cell r="M446">
            <v>2266.9745763944693</v>
          </cell>
          <cell r="N446">
            <v>1095.9734038929291</v>
          </cell>
        </row>
        <row r="447">
          <cell r="A447" t="str">
            <v>33 - kokon  13 136  876</v>
          </cell>
          <cell r="C447">
            <v>13.228830217136029</v>
          </cell>
          <cell r="D447">
            <v>12.999481573296286</v>
          </cell>
          <cell r="E447">
            <v>1.1267164300039103</v>
          </cell>
          <cell r="F447">
            <v>27.355028220436225</v>
          </cell>
          <cell r="G447">
            <v>3.4659535168896394</v>
          </cell>
          <cell r="H447">
            <v>3.4058641722036267</v>
          </cell>
          <cell r="I447">
            <v>0.29519970466102452</v>
          </cell>
          <cell r="J447">
            <v>7.1670173937542909</v>
          </cell>
          <cell r="K447">
            <v>8.5424354240363947</v>
          </cell>
          <cell r="L447">
            <v>4.4570461492598916</v>
          </cell>
          <cell r="M447">
            <v>2238.1180810975352</v>
          </cell>
          <cell r="N447">
            <v>1167.7460911060916</v>
          </cell>
        </row>
        <row r="448">
          <cell r="A448" t="str">
            <v>34 - kokon  13 272  876</v>
          </cell>
          <cell r="C448">
            <v>12.499895611384343</v>
          </cell>
          <cell r="D448">
            <v>11.805237511451613</v>
          </cell>
          <cell r="E448">
            <v>0.99682875960902062</v>
          </cell>
          <cell r="F448">
            <v>25.301961882444974</v>
          </cell>
          <cell r="G448">
            <v>40.912158336060955</v>
          </cell>
          <cell r="H448">
            <v>38.638542374981128</v>
          </cell>
          <cell r="I448">
            <v>3.2626205302003246</v>
          </cell>
          <cell r="J448">
            <v>82.813321241242406</v>
          </cell>
          <cell r="K448">
            <v>7.9398629439009767</v>
          </cell>
          <cell r="L448">
            <v>3.8653745675506364</v>
          </cell>
          <cell r="M448">
            <v>25987.171415387897</v>
          </cell>
          <cell r="N448">
            <v>12651.370959593232</v>
          </cell>
        </row>
        <row r="449">
          <cell r="A449" t="str">
            <v>35 - kokon  17,19,22  706</v>
          </cell>
          <cell r="C449">
            <v>12.18543648571627</v>
          </cell>
          <cell r="D449">
            <v>11.64362015938171</v>
          </cell>
          <cell r="E449">
            <v>0.98417097266346754</v>
          </cell>
          <cell r="F449">
            <v>24.813227617761445</v>
          </cell>
          <cell r="G449">
            <v>3.1316571768290813</v>
          </cell>
          <cell r="H449">
            <v>2.9924103809610996</v>
          </cell>
          <cell r="I449">
            <v>0.25293193997451113</v>
          </cell>
          <cell r="J449">
            <v>6.3769994977646913</v>
          </cell>
          <cell r="K449">
            <v>7.7917048914932359</v>
          </cell>
          <cell r="L449">
            <v>3.8519152678884758</v>
          </cell>
          <cell r="M449">
            <v>2002.4681571137617</v>
          </cell>
          <cell r="N449">
            <v>989.94222384733825</v>
          </cell>
        </row>
        <row r="450">
          <cell r="A450" t="str">
            <v>36 - Rohož RP 34 450/125</v>
          </cell>
          <cell r="C450">
            <v>18.957443680176052</v>
          </cell>
          <cell r="D450">
            <v>15.909024412037159</v>
          </cell>
          <cell r="E450">
            <v>1.451897220833239</v>
          </cell>
          <cell r="F450">
            <v>36.318365313046449</v>
          </cell>
          <cell r="G450">
            <v>34.123398624316891</v>
          </cell>
          <cell r="H450">
            <v>28.636243941666887</v>
          </cell>
          <cell r="I450">
            <v>2.6134149974998304</v>
          </cell>
          <cell r="J450">
            <v>65.373057563483613</v>
          </cell>
          <cell r="K450">
            <v>10.543492501412015</v>
          </cell>
          <cell r="L450">
            <v>5.3655319106251493</v>
          </cell>
          <cell r="M450">
            <v>18978.286502541625</v>
          </cell>
          <cell r="N450">
            <v>9657.9574391252681</v>
          </cell>
        </row>
        <row r="451">
          <cell r="A451" t="str">
            <v>37 - Rohož RE 34 450/125</v>
          </cell>
          <cell r="C451">
            <v>19.060073748381569</v>
          </cell>
          <cell r="D451">
            <v>16.321543896438442</v>
          </cell>
          <cell r="E451">
            <v>1.5011179449159491</v>
          </cell>
          <cell r="F451">
            <v>36.882735589735958</v>
          </cell>
          <cell r="G451">
            <v>102.35259602880903</v>
          </cell>
          <cell r="H451">
            <v>87.646690723874428</v>
          </cell>
          <cell r="I451">
            <v>8.0610033641986458</v>
          </cell>
          <cell r="J451">
            <v>198.06029011688213</v>
          </cell>
          <cell r="K451">
            <v>10.781521712635618</v>
          </cell>
          <cell r="L451">
            <v>5.5400221838028214</v>
          </cell>
          <cell r="M451">
            <v>57896.771596853265</v>
          </cell>
          <cell r="N451">
            <v>29749.919127021152</v>
          </cell>
        </row>
        <row r="452">
          <cell r="A452" t="str">
            <v>38 - Vlies 80/100  2700</v>
          </cell>
          <cell r="C452">
            <v>21.270273652529976</v>
          </cell>
          <cell r="D452">
            <v>21.476600578138417</v>
          </cell>
          <cell r="E452">
            <v>1.9736339612446814</v>
          </cell>
          <cell r="F452">
            <v>44.720508191913076</v>
          </cell>
          <cell r="G452">
            <v>46.411737109820407</v>
          </cell>
          <cell r="H452">
            <v>46.861942461498025</v>
          </cell>
          <cell r="I452">
            <v>4.306469303435895</v>
          </cell>
          <cell r="J452">
            <v>97.580148874754329</v>
          </cell>
          <cell r="K452">
            <v>14.364277054280279</v>
          </cell>
          <cell r="L452">
            <v>7.1123235238581346</v>
          </cell>
          <cell r="M452">
            <v>31342.85253243957</v>
          </cell>
          <cell r="N452">
            <v>15519.089929058449</v>
          </cell>
        </row>
        <row r="453">
          <cell r="A453" t="str">
            <v>39 - Vlies 80/100  1600</v>
          </cell>
          <cell r="C453">
            <v>20.822172822775407</v>
          </cell>
          <cell r="D453">
            <v>21.739471759380859</v>
          </cell>
          <cell r="E453">
            <v>2.0006834100840361</v>
          </cell>
          <cell r="F453">
            <v>44.562327992240299</v>
          </cell>
          <cell r="G453">
            <v>23.778921363609516</v>
          </cell>
          <cell r="H453">
            <v>24.826476749212944</v>
          </cell>
          <cell r="I453">
            <v>2.2847804543159693</v>
          </cell>
          <cell r="J453">
            <v>50.890178567138427</v>
          </cell>
          <cell r="K453">
            <v>14.510621824152382</v>
          </cell>
          <cell r="L453">
            <v>7.2288499352284763</v>
          </cell>
          <cell r="M453">
            <v>16571.130123182022</v>
          </cell>
          <cell r="N453">
            <v>8255.3466260309197</v>
          </cell>
        </row>
        <row r="454">
          <cell r="A454" t="str">
            <v>40 - Tkanina RT 300/125</v>
          </cell>
          <cell r="C454">
            <v>19.827951398678305</v>
          </cell>
          <cell r="D454">
            <v>24.782744249984745</v>
          </cell>
          <cell r="E454">
            <v>2.4773131913778692</v>
          </cell>
          <cell r="F454">
            <v>47.088008840040921</v>
          </cell>
          <cell r="G454">
            <v>13.68128646508803</v>
          </cell>
          <cell r="H454">
            <v>17.100093532489474</v>
          </cell>
          <cell r="I454">
            <v>1.7093461020507299</v>
          </cell>
          <cell r="J454">
            <v>32.490726099628233</v>
          </cell>
          <cell r="K454">
            <v>11.12910946915569</v>
          </cell>
          <cell r="L454">
            <v>13.653634780829055</v>
          </cell>
          <cell r="M454">
            <v>7679.0855337174262</v>
          </cell>
          <cell r="N454">
            <v>9421.0079987720474</v>
          </cell>
        </row>
        <row r="455">
          <cell r="A455" t="str">
            <v>41 - Tkanina RS 580/125</v>
          </cell>
          <cell r="C455">
            <v>16.459276090281715</v>
          </cell>
          <cell r="D455">
            <v>17.374849878295137</v>
          </cell>
          <cell r="E455">
            <v>1.6343470680929031</v>
          </cell>
          <cell r="F455">
            <v>35.468473036669756</v>
          </cell>
          <cell r="G455">
            <v>45.312387076545562</v>
          </cell>
          <cell r="H455">
            <v>47.832961714946507</v>
          </cell>
          <cell r="I455">
            <v>4.4993574784597623</v>
          </cell>
          <cell r="J455">
            <v>97.644706269951826</v>
          </cell>
          <cell r="K455">
            <v>9.2710061338996823</v>
          </cell>
          <cell r="L455">
            <v>8.1038437443954532</v>
          </cell>
          <cell r="M455">
            <v>25523.079886625826</v>
          </cell>
          <cell r="N455">
            <v>22309.881828320682</v>
          </cell>
        </row>
        <row r="456">
          <cell r="A456" t="str">
            <v>42- 11 204 Z28  876</v>
          </cell>
          <cell r="C456">
            <v>17.150099421190564</v>
          </cell>
          <cell r="D456">
            <v>12.775286487782976</v>
          </cell>
          <cell r="E456">
            <v>1.127253002218235</v>
          </cell>
          <cell r="F456">
            <v>31.052638911191774</v>
          </cell>
          <cell r="G456">
            <v>4.8191779373545485</v>
          </cell>
          <cell r="H456">
            <v>3.5898555030670161</v>
          </cell>
          <cell r="I456">
            <v>0.31675809362332408</v>
          </cell>
          <cell r="J456">
            <v>8.7257915340448893</v>
          </cell>
          <cell r="K456">
            <v>8.5139727891404462</v>
          </cell>
          <cell r="L456">
            <v>4.2613136986425308</v>
          </cell>
          <cell r="M456">
            <v>2392.4263537484653</v>
          </cell>
          <cell r="N456">
            <v>1197.4291493185513</v>
          </cell>
        </row>
        <row r="457">
          <cell r="A457" t="str">
            <v>43 -13 544 Z25 876s</v>
          </cell>
          <cell r="C457">
            <v>15.678617870962155</v>
          </cell>
          <cell r="D457">
            <v>11.833099161653196</v>
          </cell>
          <cell r="E457">
            <v>1.0339435492657814</v>
          </cell>
          <cell r="F457">
            <v>28.545660581881133</v>
          </cell>
          <cell r="G457">
            <v>6.0833037339333158</v>
          </cell>
          <cell r="H457">
            <v>4.5912424747214402</v>
          </cell>
          <cell r="I457">
            <v>0.40117009711512314</v>
          </cell>
          <cell r="J457">
            <v>11.07571630576988</v>
          </cell>
          <cell r="K457">
            <v>8.0847215449206065</v>
          </cell>
          <cell r="L457">
            <v>3.7483776167325931</v>
          </cell>
          <cell r="M457">
            <v>3136.8719594291952</v>
          </cell>
          <cell r="N457">
            <v>1454.3705152922462</v>
          </cell>
        </row>
        <row r="458">
          <cell r="A458" t="str">
            <v>44 - ECO 11 T220 006</v>
          </cell>
          <cell r="C458">
            <v>17.281664091524092</v>
          </cell>
          <cell r="D458">
            <v>27.936420029385669</v>
          </cell>
          <cell r="E458">
            <v>2.5560852213199574</v>
          </cell>
          <cell r="F458">
            <v>47.774169342229726</v>
          </cell>
          <cell r="G458">
            <v>2.592249613728614</v>
          </cell>
          <cell r="H458">
            <v>4.1904630044078504</v>
          </cell>
          <cell r="I458">
            <v>0.38341278319799366</v>
          </cell>
          <cell r="J458">
            <v>7.1661254013344582</v>
          </cell>
          <cell r="K458">
            <v>14.193332172638049</v>
          </cell>
          <cell r="L458">
            <v>13.74308785674762</v>
          </cell>
          <cell r="M458">
            <v>2128.9998258957075</v>
          </cell>
          <cell r="N458">
            <v>2061.4631785121428</v>
          </cell>
        </row>
        <row r="459">
          <cell r="A459" t="str">
            <v>45 - ECO 11 T330 006</v>
          </cell>
          <cell r="C459">
            <v>15.552883206778008</v>
          </cell>
          <cell r="D459">
            <v>21.594180690334674</v>
          </cell>
          <cell r="E459">
            <v>1.9442995422250466</v>
          </cell>
          <cell r="F459">
            <v>39.091363439337727</v>
          </cell>
          <cell r="G459">
            <v>1.804134451986249</v>
          </cell>
          <cell r="H459">
            <v>2.5049249600788226</v>
          </cell>
          <cell r="I459">
            <v>0.22553874689810541</v>
          </cell>
          <cell r="J459">
            <v>4.5345981589631768</v>
          </cell>
          <cell r="K459">
            <v>11.851459209740332</v>
          </cell>
          <cell r="L459">
            <v>9.7427214805943514</v>
          </cell>
          <cell r="M459">
            <v>1374.7692683298785</v>
          </cell>
          <cell r="N459">
            <v>1130.1556917489447</v>
          </cell>
        </row>
        <row r="460">
          <cell r="A460" t="str">
            <v>46 - ECTE 9 T990 006</v>
          </cell>
          <cell r="C460">
            <v>14.309373233861365</v>
          </cell>
          <cell r="D460">
            <v>17.385254936021362</v>
          </cell>
          <cell r="E460">
            <v>1.5351553068047483</v>
          </cell>
          <cell r="F460">
            <v>33.229783476687473</v>
          </cell>
          <cell r="G460">
            <v>0.744087408160791</v>
          </cell>
          <cell r="H460">
            <v>0.90403325667311074</v>
          </cell>
          <cell r="I460">
            <v>7.9828075953846916E-2</v>
          </cell>
          <cell r="J460">
            <v>1.7279487407877487</v>
          </cell>
          <cell r="K460">
            <v>10.430850251148199</v>
          </cell>
          <cell r="L460">
            <v>6.9544046848731593</v>
          </cell>
          <cell r="M460">
            <v>542.40421305970631</v>
          </cell>
          <cell r="N460">
            <v>361.62904361340429</v>
          </cell>
        </row>
        <row r="461">
          <cell r="A461" t="str">
            <v>47 - EC 11 2500 R73</v>
          </cell>
          <cell r="C461">
            <v>14.2197488882075</v>
          </cell>
          <cell r="D461">
            <v>13.533474102861113</v>
          </cell>
          <cell r="E461">
            <v>1.147341358321631</v>
          </cell>
          <cell r="F461">
            <v>28.900564349390244</v>
          </cell>
          <cell r="G461">
            <v>2.8439497776414999</v>
          </cell>
          <cell r="H461">
            <v>2.7066948205722228</v>
          </cell>
          <cell r="I461">
            <v>0.22946827166432618</v>
          </cell>
          <cell r="J461">
            <v>5.7801128698780486</v>
          </cell>
          <cell r="K461">
            <v>8.8213430322942799</v>
          </cell>
          <cell r="L461">
            <v>4.7121310705668336</v>
          </cell>
          <cell r="M461">
            <v>1764.2686064588561</v>
          </cell>
          <cell r="N461">
            <v>942.42621411336677</v>
          </cell>
        </row>
        <row r="462">
          <cell r="A462" t="str">
            <v>48 - RV 16 1224 (408) 706</v>
          </cell>
          <cell r="C462">
            <v>14.495081925146286</v>
          </cell>
          <cell r="D462">
            <v>18.657017488760136</v>
          </cell>
          <cell r="E462">
            <v>1.6483710605323225</v>
          </cell>
          <cell r="F462">
            <v>34.80047047443874</v>
          </cell>
          <cell r="G462">
            <v>0.24641639272748686</v>
          </cell>
          <cell r="H462">
            <v>0.31716929730892229</v>
          </cell>
          <cell r="I462">
            <v>2.8022308029049481E-2</v>
          </cell>
          <cell r="J462">
            <v>0.59160799806545861</v>
          </cell>
          <cell r="K462">
            <v>10.355143476567427</v>
          </cell>
          <cell r="L462">
            <v>8.301874012192707</v>
          </cell>
          <cell r="M462">
            <v>176.03743910164627</v>
          </cell>
          <cell r="N462">
            <v>141.13185820727603</v>
          </cell>
        </row>
        <row r="463">
          <cell r="A463">
            <v>0</v>
          </cell>
        </row>
        <row r="464">
          <cell r="A464" t="str">
            <v>celkem</v>
          </cell>
          <cell r="G464">
            <v>816.02909410666803</v>
          </cell>
          <cell r="H464">
            <v>771.14989658791217</v>
          </cell>
          <cell r="I464">
            <v>69.081000000000003</v>
          </cell>
          <cell r="J464">
            <v>1656.2599906945804</v>
          </cell>
        </row>
        <row r="469">
          <cell r="A469" t="str">
            <v>tab. 13</v>
          </cell>
          <cell r="D469" t="str">
            <v>fyzická spotřeba</v>
          </cell>
          <cell r="I469" t="str">
            <v>simulace</v>
          </cell>
          <cell r="J469" t="str">
            <v>Budget 2001</v>
          </cell>
          <cell r="U469" t="str">
            <v>tab. 13</v>
          </cell>
        </row>
        <row r="472">
          <cell r="C472" t="str">
            <v>kmen</v>
          </cell>
          <cell r="D472" t="str">
            <v>vana</v>
          </cell>
          <cell r="E472" t="str">
            <v>tažení</v>
          </cell>
          <cell r="F472" t="str">
            <v>lubrikace</v>
          </cell>
          <cell r="G472" t="str">
            <v>open</v>
          </cell>
          <cell r="H472" t="str">
            <v>textile</v>
          </cell>
          <cell r="I472" t="str">
            <v>TECO-tkan</v>
          </cell>
          <cell r="J472" t="str">
            <v>V-tkaniny</v>
          </cell>
          <cell r="K472" t="str">
            <v>sušení</v>
          </cell>
          <cell r="L472" t="str">
            <v>roving</v>
          </cell>
          <cell r="M472" t="str">
            <v>suché</v>
          </cell>
          <cell r="N472" t="str">
            <v>rohože</v>
          </cell>
          <cell r="O472" t="str">
            <v>ECT</v>
          </cell>
          <cell r="P472" t="str">
            <v>mokré</v>
          </cell>
          <cell r="Q472" t="str">
            <v>open</v>
          </cell>
          <cell r="R472" t="str">
            <v>vlies</v>
          </cell>
          <cell r="S472" t="str">
            <v>SHV</v>
          </cell>
        </row>
        <row r="473">
          <cell r="A473" t="str">
            <v>nákladová střediska</v>
          </cell>
          <cell r="C473">
            <v>0</v>
          </cell>
          <cell r="D473">
            <v>0</v>
          </cell>
          <cell r="E473">
            <v>0</v>
          </cell>
          <cell r="F473">
            <v>0</v>
          </cell>
          <cell r="G473">
            <v>0</v>
          </cell>
          <cell r="H473">
            <v>0</v>
          </cell>
          <cell r="I473">
            <v>0</v>
          </cell>
          <cell r="J473">
            <v>0</v>
          </cell>
          <cell r="K473">
            <v>0</v>
          </cell>
          <cell r="L473">
            <v>0</v>
          </cell>
          <cell r="M473" t="str">
            <v>sekání</v>
          </cell>
          <cell r="N473">
            <v>0</v>
          </cell>
          <cell r="O473">
            <v>0</v>
          </cell>
          <cell r="P473" t="str">
            <v>sekání</v>
          </cell>
          <cell r="Q473">
            <v>0</v>
          </cell>
          <cell r="R473">
            <v>0</v>
          </cell>
          <cell r="S473">
            <v>0</v>
          </cell>
          <cell r="U473" t="str">
            <v>nákladová střediska</v>
          </cell>
        </row>
        <row r="474">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t="str">
            <v>celkem</v>
          </cell>
        </row>
        <row r="475">
          <cell r="A475" t="str">
            <v>položka</v>
          </cell>
          <cell r="B475" t="str">
            <v>jednotka</v>
          </cell>
          <cell r="U475" t="str">
            <v>položka</v>
          </cell>
        </row>
        <row r="478">
          <cell r="A478" t="str">
            <v>fixní část</v>
          </cell>
          <cell r="U478" t="str">
            <v>fixní část</v>
          </cell>
        </row>
        <row r="479">
          <cell r="U479">
            <v>0</v>
          </cell>
        </row>
        <row r="480">
          <cell r="A480" t="str">
            <v>výrobní práce</v>
          </cell>
          <cell r="B480" t="str">
            <v>hod</v>
          </cell>
          <cell r="C480">
            <v>56450</v>
          </cell>
          <cell r="D480">
            <v>14784</v>
          </cell>
          <cell r="E480">
            <v>37800</v>
          </cell>
          <cell r="F480">
            <v>17304</v>
          </cell>
          <cell r="G480">
            <v>0</v>
          </cell>
          <cell r="H480">
            <v>4872</v>
          </cell>
          <cell r="I480">
            <v>0</v>
          </cell>
          <cell r="J480">
            <v>7896</v>
          </cell>
          <cell r="K480">
            <v>8904</v>
          </cell>
          <cell r="L480">
            <v>5544</v>
          </cell>
          <cell r="M480">
            <v>0</v>
          </cell>
          <cell r="N480">
            <v>3360</v>
          </cell>
          <cell r="O480">
            <v>1512</v>
          </cell>
          <cell r="P480">
            <v>2184</v>
          </cell>
          <cell r="Q480">
            <v>0</v>
          </cell>
          <cell r="R480">
            <v>11928</v>
          </cell>
          <cell r="S480">
            <v>45192</v>
          </cell>
          <cell r="T480">
            <v>217730</v>
          </cell>
          <cell r="U480" t="str">
            <v>výrobní práce</v>
          </cell>
        </row>
        <row r="481">
          <cell r="A481" t="str">
            <v>elektřina</v>
          </cell>
          <cell r="B481" t="str">
            <v>Mwh</v>
          </cell>
          <cell r="C481">
            <v>0</v>
          </cell>
          <cell r="D481">
            <v>18635.032919015004</v>
          </cell>
          <cell r="E481">
            <v>2982.5659470727996</v>
          </cell>
          <cell r="F481">
            <v>0</v>
          </cell>
          <cell r="G481">
            <v>0</v>
          </cell>
          <cell r="H481">
            <v>0</v>
          </cell>
          <cell r="I481">
            <v>0</v>
          </cell>
          <cell r="J481">
            <v>0</v>
          </cell>
          <cell r="K481">
            <v>0</v>
          </cell>
          <cell r="L481">
            <v>0</v>
          </cell>
          <cell r="M481">
            <v>0</v>
          </cell>
          <cell r="N481">
            <v>0</v>
          </cell>
          <cell r="O481">
            <v>0</v>
          </cell>
          <cell r="P481">
            <v>0</v>
          </cell>
          <cell r="Q481">
            <v>0</v>
          </cell>
          <cell r="R481">
            <v>0</v>
          </cell>
          <cell r="S481">
            <v>851.37908973399988</v>
          </cell>
          <cell r="T481">
            <v>22468.977955821803</v>
          </cell>
          <cell r="U481" t="str">
            <v>elektřina</v>
          </cell>
        </row>
        <row r="482">
          <cell r="A482" t="str">
            <v>plyn</v>
          </cell>
          <cell r="B482" t="str">
            <v>Mwh</v>
          </cell>
          <cell r="C482">
            <v>0</v>
          </cell>
          <cell r="D482">
            <v>99485.850941435987</v>
          </cell>
          <cell r="E482">
            <v>1362.1302501924151</v>
          </cell>
          <cell r="F482">
            <v>0</v>
          </cell>
          <cell r="G482">
            <v>0</v>
          </cell>
          <cell r="H482">
            <v>423.15004792882803</v>
          </cell>
          <cell r="I482">
            <v>0</v>
          </cell>
          <cell r="J482">
            <v>644.70854869324205</v>
          </cell>
          <cell r="K482">
            <v>0</v>
          </cell>
          <cell r="L482">
            <v>273.21796796441396</v>
          </cell>
          <cell r="M482">
            <v>0</v>
          </cell>
          <cell r="N482">
            <v>10850.93399318346</v>
          </cell>
          <cell r="O482">
            <v>408.07432792882804</v>
          </cell>
          <cell r="P482">
            <v>90.570131988138002</v>
          </cell>
          <cell r="Q482">
            <v>0</v>
          </cell>
          <cell r="R482">
            <v>13176.872263150497</v>
          </cell>
          <cell r="S482">
            <v>422.04449512882803</v>
          </cell>
          <cell r="T482">
            <v>127137.55296759463</v>
          </cell>
          <cell r="U482" t="str">
            <v>plyn</v>
          </cell>
        </row>
        <row r="483">
          <cell r="A483" t="str">
            <v>voda</v>
          </cell>
          <cell r="B483" t="str">
            <v>m3</v>
          </cell>
          <cell r="C483">
            <v>18291.192223773571</v>
          </cell>
          <cell r="D483">
            <v>196269.65444492822</v>
          </cell>
          <cell r="E483">
            <v>382099.66817193327</v>
          </cell>
          <cell r="F483">
            <v>81877.465863743186</v>
          </cell>
          <cell r="G483">
            <v>0</v>
          </cell>
          <cell r="H483">
            <v>10815.580061832718</v>
          </cell>
          <cell r="I483">
            <v>0</v>
          </cell>
          <cell r="J483">
            <v>13150.788957183278</v>
          </cell>
          <cell r="K483">
            <v>6224.8563589431842</v>
          </cell>
          <cell r="L483">
            <v>3467.5730891302796</v>
          </cell>
          <cell r="M483">
            <v>0</v>
          </cell>
          <cell r="N483">
            <v>10906.314619203058</v>
          </cell>
          <cell r="O483">
            <v>7053.9825029819576</v>
          </cell>
          <cell r="P483">
            <v>4279.0114508194738</v>
          </cell>
          <cell r="Q483">
            <v>0</v>
          </cell>
          <cell r="R483">
            <v>15661.060484052039</v>
          </cell>
          <cell r="S483">
            <v>6660.4396728087831</v>
          </cell>
          <cell r="T483">
            <v>756757.58790133276</v>
          </cell>
          <cell r="U483" t="str">
            <v>voda</v>
          </cell>
        </row>
        <row r="484">
          <cell r="A484" t="str">
            <v>Běžné opravy a ND</v>
          </cell>
          <cell r="B484" t="str">
            <v>tis.Kč</v>
          </cell>
          <cell r="C484">
            <v>2443.3468587671141</v>
          </cell>
          <cell r="D484">
            <v>52168.899667360565</v>
          </cell>
          <cell r="E484">
            <v>0</v>
          </cell>
          <cell r="F484">
            <v>1607.2619812348646</v>
          </cell>
          <cell r="G484">
            <v>0</v>
          </cell>
          <cell r="H484">
            <v>0</v>
          </cell>
          <cell r="I484">
            <v>0</v>
          </cell>
          <cell r="J484">
            <v>0</v>
          </cell>
          <cell r="K484">
            <v>4381.7246164491835</v>
          </cell>
          <cell r="L484">
            <v>0</v>
          </cell>
          <cell r="M484">
            <v>0</v>
          </cell>
          <cell r="N484">
            <v>0</v>
          </cell>
          <cell r="O484">
            <v>0</v>
          </cell>
          <cell r="P484">
            <v>0</v>
          </cell>
          <cell r="Q484">
            <v>0</v>
          </cell>
          <cell r="R484">
            <v>0</v>
          </cell>
          <cell r="S484">
            <v>6508.698480338564</v>
          </cell>
          <cell r="T484">
            <v>67109.93160415029</v>
          </cell>
          <cell r="U484" t="str">
            <v>Běžné opravy a ND</v>
          </cell>
        </row>
        <row r="485">
          <cell r="A485" t="str">
            <v>ost.služby</v>
          </cell>
          <cell r="B485" t="str">
            <v>tis.Kč</v>
          </cell>
          <cell r="C485">
            <v>357.99566250000004</v>
          </cell>
          <cell r="D485">
            <v>20035.184000000001</v>
          </cell>
          <cell r="E485">
            <v>0</v>
          </cell>
          <cell r="F485">
            <v>164.56107500000002</v>
          </cell>
          <cell r="G485">
            <v>0</v>
          </cell>
          <cell r="H485">
            <v>0</v>
          </cell>
          <cell r="I485">
            <v>0</v>
          </cell>
          <cell r="J485">
            <v>0</v>
          </cell>
          <cell r="K485">
            <v>590.44894999999997</v>
          </cell>
          <cell r="L485">
            <v>0</v>
          </cell>
          <cell r="M485">
            <v>0</v>
          </cell>
          <cell r="N485">
            <v>0</v>
          </cell>
          <cell r="O485">
            <v>0</v>
          </cell>
          <cell r="P485">
            <v>0</v>
          </cell>
          <cell r="Q485">
            <v>0</v>
          </cell>
          <cell r="R485">
            <v>0</v>
          </cell>
          <cell r="S485">
            <v>5340.8997249999993</v>
          </cell>
          <cell r="T485">
            <v>26489.089412500001</v>
          </cell>
          <cell r="U485" t="str">
            <v>ost.služby</v>
          </cell>
        </row>
        <row r="486">
          <cell r="A486" t="str">
            <v>zásobování rež,mat.ochr.p.</v>
          </cell>
          <cell r="B486" t="str">
            <v>tis</v>
          </cell>
          <cell r="C486">
            <v>564.96754500000009</v>
          </cell>
          <cell r="D486">
            <v>2763.5567400000004</v>
          </cell>
          <cell r="E486">
            <v>0</v>
          </cell>
          <cell r="F486">
            <v>842.17688999999996</v>
          </cell>
          <cell r="G486">
            <v>0</v>
          </cell>
          <cell r="H486">
            <v>0</v>
          </cell>
          <cell r="I486">
            <v>0</v>
          </cell>
          <cell r="J486">
            <v>0</v>
          </cell>
          <cell r="K486">
            <v>406.49144999999999</v>
          </cell>
          <cell r="L486">
            <v>0</v>
          </cell>
          <cell r="M486">
            <v>0</v>
          </cell>
          <cell r="N486">
            <v>0</v>
          </cell>
          <cell r="O486">
            <v>0</v>
          </cell>
          <cell r="P486">
            <v>0</v>
          </cell>
          <cell r="Q486">
            <v>0</v>
          </cell>
          <cell r="R486">
            <v>0</v>
          </cell>
          <cell r="S486">
            <v>186.83136000000002</v>
          </cell>
          <cell r="T486">
            <v>4764.0239849999998</v>
          </cell>
          <cell r="U486" t="str">
            <v>zásobování rež,mat.ochr.p.</v>
          </cell>
        </row>
        <row r="488">
          <cell r="A488" t="str">
            <v>variabilní část</v>
          </cell>
          <cell r="U488" t="str">
            <v>variabilní část</v>
          </cell>
        </row>
        <row r="490">
          <cell r="A490" t="str">
            <v>výrobní práce</v>
          </cell>
          <cell r="B490" t="str">
            <v>hod</v>
          </cell>
          <cell r="C490">
            <v>0</v>
          </cell>
          <cell r="D490">
            <v>0</v>
          </cell>
          <cell r="E490">
            <v>53760.995494529066</v>
          </cell>
          <cell r="F490">
            <v>0</v>
          </cell>
          <cell r="G490">
            <v>0</v>
          </cell>
          <cell r="H490">
            <v>57119.126720455621</v>
          </cell>
          <cell r="I490">
            <v>0</v>
          </cell>
          <cell r="J490">
            <v>23520.362377676171</v>
          </cell>
          <cell r="K490">
            <v>67200.153337486234</v>
          </cell>
          <cell r="L490">
            <v>67201.268124388094</v>
          </cell>
          <cell r="M490">
            <v>0</v>
          </cell>
          <cell r="N490">
            <v>0</v>
          </cell>
          <cell r="O490">
            <v>10080.178173719376</v>
          </cell>
          <cell r="P490">
            <v>0</v>
          </cell>
          <cell r="Q490">
            <v>0</v>
          </cell>
          <cell r="R490">
            <v>0</v>
          </cell>
          <cell r="S490">
            <v>0</v>
          </cell>
          <cell r="T490">
            <v>278882.08422825456</v>
          </cell>
          <cell r="U490" t="str">
            <v>výrobní práce</v>
          </cell>
        </row>
        <row r="491">
          <cell r="A491" t="str">
            <v>elektřina</v>
          </cell>
          <cell r="B491" t="str">
            <v>Mwh</v>
          </cell>
          <cell r="C491">
            <v>992.88955969599999</v>
          </cell>
          <cell r="D491">
            <v>0</v>
          </cell>
          <cell r="E491">
            <v>11930.263788291199</v>
          </cell>
          <cell r="F491">
            <v>408.575609886</v>
          </cell>
          <cell r="G491">
            <v>0</v>
          </cell>
          <cell r="H491">
            <v>3989.9328437269996</v>
          </cell>
          <cell r="I491">
            <v>0</v>
          </cell>
          <cell r="J491">
            <v>2463.0327342209998</v>
          </cell>
          <cell r="K491">
            <v>2158.095459316</v>
          </cell>
          <cell r="L491">
            <v>659.32534981000003</v>
          </cell>
          <cell r="M491">
            <v>0</v>
          </cell>
          <cell r="N491">
            <v>1693.4085794680002</v>
          </cell>
          <cell r="O491">
            <v>791.350954753</v>
          </cell>
          <cell r="P491">
            <v>133.76746996200001</v>
          </cell>
          <cell r="Q491">
            <v>0</v>
          </cell>
          <cell r="R491">
            <v>3467.4044288979999</v>
          </cell>
          <cell r="S491">
            <v>0</v>
          </cell>
          <cell r="T491">
            <v>28688.046778028194</v>
          </cell>
          <cell r="U491" t="str">
            <v>elektřina</v>
          </cell>
        </row>
        <row r="492">
          <cell r="A492" t="str">
            <v>plyn</v>
          </cell>
          <cell r="B492" t="str">
            <v>Mwh</v>
          </cell>
          <cell r="C492">
            <v>17623.627649154481</v>
          </cell>
          <cell r="D492">
            <v>99478.428355215132</v>
          </cell>
          <cell r="E492">
            <v>0</v>
          </cell>
          <cell r="F492">
            <v>1720.5509199218793</v>
          </cell>
          <cell r="G492">
            <v>0</v>
          </cell>
          <cell r="H492">
            <v>0</v>
          </cell>
          <cell r="I492">
            <v>0</v>
          </cell>
          <cell r="J492">
            <v>0</v>
          </cell>
          <cell r="K492">
            <v>24470.814228826282</v>
          </cell>
          <cell r="L492">
            <v>0</v>
          </cell>
          <cell r="M492">
            <v>0</v>
          </cell>
          <cell r="N492">
            <v>0</v>
          </cell>
          <cell r="O492">
            <v>0</v>
          </cell>
          <cell r="P492">
            <v>0</v>
          </cell>
          <cell r="Q492">
            <v>0</v>
          </cell>
          <cell r="R492">
            <v>0</v>
          </cell>
          <cell r="S492">
            <v>0</v>
          </cell>
          <cell r="T492">
            <v>143293.42115311779</v>
          </cell>
          <cell r="U492" t="str">
            <v>plyn</v>
          </cell>
        </row>
        <row r="493">
          <cell r="A493" t="str">
            <v>voda</v>
          </cell>
          <cell r="B493" t="str">
            <v>m3</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t="str">
            <v>voda</v>
          </cell>
        </row>
        <row r="494">
          <cell r="A494" t="str">
            <v>Běžné opravy a ND</v>
          </cell>
          <cell r="B494" t="str">
            <v>hod</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t="str">
            <v>Běžné opravy a ND</v>
          </cell>
        </row>
        <row r="495">
          <cell r="A495" t="str">
            <v>ost.služby</v>
          </cell>
          <cell r="B495" t="str">
            <v>hod</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t="str">
            <v>ost.služby</v>
          </cell>
        </row>
        <row r="496">
          <cell r="A496" t="str">
            <v>zásobování rež,mat.ochr.p.</v>
          </cell>
          <cell r="B496" t="str">
            <v>tis</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t="str">
            <v>zásobování rež,mat.ochr.p.</v>
          </cell>
        </row>
        <row r="498">
          <cell r="A498" t="str">
            <v>fixní + variabilní</v>
          </cell>
          <cell r="U498" t="str">
            <v>fixní + variabilní</v>
          </cell>
        </row>
        <row r="500">
          <cell r="A500" t="str">
            <v>výrobní práce</v>
          </cell>
          <cell r="B500" t="str">
            <v>hod</v>
          </cell>
          <cell r="C500">
            <v>56450</v>
          </cell>
          <cell r="D500">
            <v>14784</v>
          </cell>
          <cell r="E500">
            <v>91560.995494529066</v>
          </cell>
          <cell r="F500">
            <v>17304</v>
          </cell>
          <cell r="G500">
            <v>0</v>
          </cell>
          <cell r="H500">
            <v>61991.126720455621</v>
          </cell>
          <cell r="I500">
            <v>0</v>
          </cell>
          <cell r="J500">
            <v>31416.362377676171</v>
          </cell>
          <cell r="K500">
            <v>76104.153337486234</v>
          </cell>
          <cell r="L500">
            <v>72745.268124388094</v>
          </cell>
          <cell r="M500">
            <v>0</v>
          </cell>
          <cell r="N500">
            <v>3360</v>
          </cell>
          <cell r="O500">
            <v>11592.178173719376</v>
          </cell>
          <cell r="P500">
            <v>2184</v>
          </cell>
          <cell r="Q500">
            <v>0</v>
          </cell>
          <cell r="R500">
            <v>11928</v>
          </cell>
          <cell r="S500">
            <v>45192</v>
          </cell>
          <cell r="T500">
            <v>496612.08422825456</v>
          </cell>
          <cell r="U500" t="str">
            <v>výrobní práce</v>
          </cell>
        </row>
        <row r="501">
          <cell r="A501" t="str">
            <v>elektřina</v>
          </cell>
          <cell r="B501" t="str">
            <v>Mwh</v>
          </cell>
          <cell r="C501">
            <v>992.88955969599999</v>
          </cell>
          <cell r="D501">
            <v>18635.032919015004</v>
          </cell>
          <cell r="E501">
            <v>14912.829735363997</v>
          </cell>
          <cell r="F501">
            <v>408.575609886</v>
          </cell>
          <cell r="G501">
            <v>0</v>
          </cell>
          <cell r="H501">
            <v>3989.9328437269996</v>
          </cell>
          <cell r="I501">
            <v>0</v>
          </cell>
          <cell r="J501">
            <v>2463.0327342209998</v>
          </cell>
          <cell r="K501">
            <v>2158.095459316</v>
          </cell>
          <cell r="L501">
            <v>659.32534981000003</v>
          </cell>
          <cell r="M501">
            <v>0</v>
          </cell>
          <cell r="N501">
            <v>1693.4085794680002</v>
          </cell>
          <cell r="O501">
            <v>791.350954753</v>
          </cell>
          <cell r="P501">
            <v>133.76746996200001</v>
          </cell>
          <cell r="Q501">
            <v>0</v>
          </cell>
          <cell r="R501">
            <v>3467.4044288979999</v>
          </cell>
          <cell r="S501">
            <v>851.37908973399988</v>
          </cell>
          <cell r="T501">
            <v>51157.024733849998</v>
          </cell>
          <cell r="U501" t="str">
            <v>elektřina</v>
          </cell>
        </row>
        <row r="502">
          <cell r="A502" t="str">
            <v>plyn</v>
          </cell>
          <cell r="B502" t="str">
            <v>Mwh</v>
          </cell>
          <cell r="C502">
            <v>17623.627649154481</v>
          </cell>
          <cell r="D502">
            <v>198964.27929665113</v>
          </cell>
          <cell r="E502">
            <v>1362.1302501924151</v>
          </cell>
          <cell r="F502">
            <v>1720.5509199218793</v>
          </cell>
          <cell r="G502">
            <v>0</v>
          </cell>
          <cell r="H502">
            <v>423.15004792882803</v>
          </cell>
          <cell r="I502">
            <v>0</v>
          </cell>
          <cell r="J502">
            <v>644.70854869324205</v>
          </cell>
          <cell r="K502">
            <v>24470.814228826282</v>
          </cell>
          <cell r="L502">
            <v>273.21796796441396</v>
          </cell>
          <cell r="M502">
            <v>0</v>
          </cell>
          <cell r="N502">
            <v>10850.93399318346</v>
          </cell>
          <cell r="O502">
            <v>408.07432792882804</v>
          </cell>
          <cell r="P502">
            <v>90.570131988138002</v>
          </cell>
          <cell r="Q502">
            <v>0</v>
          </cell>
          <cell r="R502">
            <v>13176.872263150497</v>
          </cell>
          <cell r="S502">
            <v>422.04449512882803</v>
          </cell>
          <cell r="T502">
            <v>270430.97412071249</v>
          </cell>
          <cell r="U502" t="str">
            <v>plyn</v>
          </cell>
        </row>
        <row r="503">
          <cell r="A503" t="str">
            <v>voda</v>
          </cell>
          <cell r="B503" t="str">
            <v>t</v>
          </cell>
          <cell r="C503">
            <v>18291.192223773571</v>
          </cell>
          <cell r="D503">
            <v>196269.65444492822</v>
          </cell>
          <cell r="E503">
            <v>382099.66817193327</v>
          </cell>
          <cell r="F503">
            <v>81877.465863743186</v>
          </cell>
          <cell r="G503">
            <v>0</v>
          </cell>
          <cell r="H503">
            <v>10815.580061832718</v>
          </cell>
          <cell r="I503">
            <v>0</v>
          </cell>
          <cell r="J503">
            <v>13150.788957183278</v>
          </cell>
          <cell r="K503">
            <v>6224.8563589431842</v>
          </cell>
          <cell r="L503">
            <v>3467.5730891302796</v>
          </cell>
          <cell r="M503">
            <v>0</v>
          </cell>
          <cell r="N503">
            <v>10906.314619203058</v>
          </cell>
          <cell r="O503">
            <v>7053.9825029819576</v>
          </cell>
          <cell r="P503">
            <v>4279.0114508194738</v>
          </cell>
          <cell r="Q503">
            <v>0</v>
          </cell>
          <cell r="R503">
            <v>15661.060484052039</v>
          </cell>
          <cell r="S503">
            <v>6660.4396728087831</v>
          </cell>
          <cell r="T503">
            <v>756757.58790133276</v>
          </cell>
          <cell r="U503" t="str">
            <v>voda</v>
          </cell>
        </row>
        <row r="504">
          <cell r="A504" t="str">
            <v>Běžné opravy a ND</v>
          </cell>
          <cell r="B504" t="str">
            <v>hod</v>
          </cell>
          <cell r="C504">
            <v>2443.3468587671141</v>
          </cell>
          <cell r="D504">
            <v>52168.899667360565</v>
          </cell>
          <cell r="E504">
            <v>0</v>
          </cell>
          <cell r="F504">
            <v>1607.2619812348646</v>
          </cell>
          <cell r="G504">
            <v>0</v>
          </cell>
          <cell r="H504">
            <v>0</v>
          </cell>
          <cell r="I504">
            <v>0</v>
          </cell>
          <cell r="J504">
            <v>0</v>
          </cell>
          <cell r="K504">
            <v>4381.7246164491835</v>
          </cell>
          <cell r="L504">
            <v>0</v>
          </cell>
          <cell r="M504">
            <v>0</v>
          </cell>
          <cell r="N504">
            <v>0</v>
          </cell>
          <cell r="O504">
            <v>0</v>
          </cell>
          <cell r="P504">
            <v>0</v>
          </cell>
          <cell r="Q504">
            <v>0</v>
          </cell>
          <cell r="R504">
            <v>0</v>
          </cell>
          <cell r="S504">
            <v>6508.698480338564</v>
          </cell>
          <cell r="T504">
            <v>67109.93160415029</v>
          </cell>
          <cell r="U504" t="str">
            <v>Běžné opravy a ND</v>
          </cell>
        </row>
        <row r="505">
          <cell r="A505" t="str">
            <v>ost.služby</v>
          </cell>
          <cell r="B505" t="str">
            <v>hod</v>
          </cell>
          <cell r="C505">
            <v>357.99566250000004</v>
          </cell>
          <cell r="D505">
            <v>20035.184000000001</v>
          </cell>
          <cell r="E505">
            <v>0</v>
          </cell>
          <cell r="F505">
            <v>164.56107500000002</v>
          </cell>
          <cell r="G505">
            <v>0</v>
          </cell>
          <cell r="H505">
            <v>0</v>
          </cell>
          <cell r="I505">
            <v>0</v>
          </cell>
          <cell r="J505">
            <v>0</v>
          </cell>
          <cell r="K505">
            <v>590.44894999999997</v>
          </cell>
          <cell r="L505">
            <v>0</v>
          </cell>
          <cell r="M505">
            <v>0</v>
          </cell>
          <cell r="N505">
            <v>0</v>
          </cell>
          <cell r="O505">
            <v>0</v>
          </cell>
          <cell r="P505">
            <v>0</v>
          </cell>
          <cell r="Q505">
            <v>0</v>
          </cell>
          <cell r="R505">
            <v>0</v>
          </cell>
          <cell r="S505">
            <v>5340.8997249999993</v>
          </cell>
          <cell r="T505">
            <v>26489.089412500001</v>
          </cell>
          <cell r="U505" t="str">
            <v>ost.služby</v>
          </cell>
        </row>
        <row r="506">
          <cell r="A506" t="str">
            <v>zásobování rež,mat.ochr.p.</v>
          </cell>
          <cell r="B506" t="str">
            <v>tis</v>
          </cell>
          <cell r="C506">
            <v>564.96754500000009</v>
          </cell>
          <cell r="D506">
            <v>2763.5567400000004</v>
          </cell>
          <cell r="E506">
            <v>0</v>
          </cell>
          <cell r="F506">
            <v>842.17688999999996</v>
          </cell>
          <cell r="G506">
            <v>0</v>
          </cell>
          <cell r="H506">
            <v>0</v>
          </cell>
          <cell r="I506">
            <v>0</v>
          </cell>
          <cell r="J506">
            <v>0</v>
          </cell>
          <cell r="K506">
            <v>406.49144999999999</v>
          </cell>
          <cell r="L506">
            <v>0</v>
          </cell>
          <cell r="M506">
            <v>0</v>
          </cell>
          <cell r="N506">
            <v>0</v>
          </cell>
          <cell r="O506">
            <v>0</v>
          </cell>
          <cell r="P506">
            <v>0</v>
          </cell>
          <cell r="Q506">
            <v>0</v>
          </cell>
          <cell r="R506">
            <v>0</v>
          </cell>
          <cell r="S506">
            <v>186.83136000000002</v>
          </cell>
          <cell r="T506">
            <v>4764.0239849999998</v>
          </cell>
          <cell r="U506" t="str">
            <v>zásobování rež,mat.ochr.p.</v>
          </cell>
        </row>
        <row r="509">
          <cell r="A509" t="str">
            <v>tab. 15</v>
          </cell>
          <cell r="D509" t="str">
            <v>rozpočet celkových nákladů středisek mezi výrobky (vč. odpisů)</v>
          </cell>
          <cell r="O509" t="str">
            <v>tis</v>
          </cell>
          <cell r="P509" t="str">
            <v>tab. 15</v>
          </cell>
          <cell r="T509" t="str">
            <v>simulace</v>
          </cell>
          <cell r="U509" t="str">
            <v>Budget 2001</v>
          </cell>
        </row>
        <row r="511">
          <cell r="C511" t="str">
            <v>kmen</v>
          </cell>
          <cell r="D511" t="str">
            <v>vana</v>
          </cell>
          <cell r="E511" t="str">
            <v>tažení</v>
          </cell>
          <cell r="F511" t="str">
            <v>lubrikace</v>
          </cell>
          <cell r="G511" t="str">
            <v>open</v>
          </cell>
          <cell r="H511" t="str">
            <v>textile</v>
          </cell>
          <cell r="I511" t="str">
            <v>TECO-tkan</v>
          </cell>
          <cell r="J511" t="str">
            <v>V-tkaniny</v>
          </cell>
          <cell r="K511" t="str">
            <v>sušení</v>
          </cell>
          <cell r="L511" t="str">
            <v>roving</v>
          </cell>
          <cell r="M511" t="str">
            <v>suché</v>
          </cell>
          <cell r="N511" t="str">
            <v>rohože</v>
          </cell>
          <cell r="O511" t="str">
            <v>ECT</v>
          </cell>
          <cell r="P511" t="str">
            <v>mokré</v>
          </cell>
          <cell r="Q511" t="str">
            <v>open</v>
          </cell>
          <cell r="R511" t="str">
            <v>vlies</v>
          </cell>
          <cell r="S511" t="str">
            <v>SHV</v>
          </cell>
          <cell r="T511" t="str">
            <v>Celkem</v>
          </cell>
        </row>
        <row r="512">
          <cell r="A512" t="str">
            <v>výrobek</v>
          </cell>
          <cell r="C512">
            <v>0</v>
          </cell>
          <cell r="D512">
            <v>0</v>
          </cell>
          <cell r="E512">
            <v>0</v>
          </cell>
          <cell r="F512">
            <v>0</v>
          </cell>
          <cell r="G512">
            <v>0</v>
          </cell>
          <cell r="H512">
            <v>0</v>
          </cell>
          <cell r="I512">
            <v>0</v>
          </cell>
          <cell r="J512">
            <v>0</v>
          </cell>
          <cell r="K512">
            <v>0</v>
          </cell>
          <cell r="L512">
            <v>0</v>
          </cell>
          <cell r="M512" t="str">
            <v>sekání</v>
          </cell>
          <cell r="N512">
            <v>0</v>
          </cell>
          <cell r="O512">
            <v>0</v>
          </cell>
          <cell r="P512" t="str">
            <v>sekání</v>
          </cell>
          <cell r="Q512">
            <v>0</v>
          </cell>
          <cell r="R512">
            <v>0</v>
          </cell>
          <cell r="S512">
            <v>0</v>
          </cell>
          <cell r="T512" t="str">
            <v>tis</v>
          </cell>
          <cell r="U512" t="str">
            <v>výrobek</v>
          </cell>
        </row>
        <row r="513">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row>
        <row r="515">
          <cell r="H515" t="str">
            <v>tyto vzorce jsou všude dobře - není třeba měnit</v>
          </cell>
        </row>
        <row r="516">
          <cell r="A516" t="str">
            <v xml:space="preserve"> 1- 9 34 Z40  876</v>
          </cell>
          <cell r="C516">
            <v>77.820869041168493</v>
          </cell>
          <cell r="D516">
            <v>455.45682746520646</v>
          </cell>
          <cell r="E516">
            <v>318.54076382458879</v>
          </cell>
          <cell r="F516">
            <v>34.6265064067209</v>
          </cell>
          <cell r="G516">
            <v>0</v>
          </cell>
          <cell r="H516">
            <v>1017.6796606366037</v>
          </cell>
          <cell r="I516">
            <v>0</v>
          </cell>
          <cell r="J516">
            <v>0</v>
          </cell>
          <cell r="K516">
            <v>0</v>
          </cell>
          <cell r="L516">
            <v>0</v>
          </cell>
          <cell r="M516">
            <v>0</v>
          </cell>
          <cell r="N516">
            <v>0</v>
          </cell>
          <cell r="O516">
            <v>0</v>
          </cell>
          <cell r="P516">
            <v>0</v>
          </cell>
          <cell r="Q516">
            <v>0</v>
          </cell>
          <cell r="R516">
            <v>0</v>
          </cell>
          <cell r="S516">
            <v>61.617461858885079</v>
          </cell>
          <cell r="T516">
            <v>1965.7420892331731</v>
          </cell>
          <cell r="U516" t="str">
            <v xml:space="preserve"> 1- 9 34 Z40  876</v>
          </cell>
        </row>
        <row r="517">
          <cell r="A517" t="str">
            <v xml:space="preserve"> 2- 9 68 Z15  876s</v>
          </cell>
          <cell r="C517">
            <v>1648.9730993495639</v>
          </cell>
          <cell r="D517">
            <v>9650.8310130526934</v>
          </cell>
          <cell r="E517">
            <v>6749.6695560561775</v>
          </cell>
          <cell r="F517">
            <v>815.23658531652632</v>
          </cell>
          <cell r="G517">
            <v>0</v>
          </cell>
          <cell r="H517">
            <v>6732.1009254548117</v>
          </cell>
          <cell r="I517">
            <v>0</v>
          </cell>
          <cell r="J517">
            <v>0</v>
          </cell>
          <cell r="K517">
            <v>0</v>
          </cell>
          <cell r="L517">
            <v>0</v>
          </cell>
          <cell r="M517">
            <v>0</v>
          </cell>
          <cell r="N517">
            <v>0</v>
          </cell>
          <cell r="O517">
            <v>0</v>
          </cell>
          <cell r="P517">
            <v>0</v>
          </cell>
          <cell r="Q517">
            <v>0</v>
          </cell>
          <cell r="R517">
            <v>0</v>
          </cell>
          <cell r="S517">
            <v>1336.5664257538406</v>
          </cell>
          <cell r="T517">
            <v>26933.377604983612</v>
          </cell>
          <cell r="U517" t="str">
            <v xml:space="preserve"> 2- 9 68 Z15  876s</v>
          </cell>
        </row>
        <row r="518">
          <cell r="A518" t="str">
            <v xml:space="preserve"> 3- 9 68 Z20  876</v>
          </cell>
          <cell r="C518">
            <v>1377.6793867945041</v>
          </cell>
          <cell r="D518">
            <v>8063.049031766689</v>
          </cell>
          <cell r="E518">
            <v>5639.1948532822889</v>
          </cell>
          <cell r="F518">
            <v>613.00040337522978</v>
          </cell>
          <cell r="G518">
            <v>0</v>
          </cell>
          <cell r="H518">
            <v>7704.9896816522105</v>
          </cell>
          <cell r="I518">
            <v>0</v>
          </cell>
          <cell r="J518">
            <v>0</v>
          </cell>
          <cell r="K518">
            <v>0</v>
          </cell>
          <cell r="L518">
            <v>0</v>
          </cell>
          <cell r="M518">
            <v>0</v>
          </cell>
          <cell r="N518">
            <v>0</v>
          </cell>
          <cell r="O518">
            <v>0</v>
          </cell>
          <cell r="P518">
            <v>0</v>
          </cell>
          <cell r="Q518">
            <v>0</v>
          </cell>
          <cell r="R518">
            <v>0</v>
          </cell>
          <cell r="S518">
            <v>1111.3964416769272</v>
          </cell>
          <cell r="T518">
            <v>24509.309798547849</v>
          </cell>
          <cell r="U518" t="str">
            <v xml:space="preserve"> 3- 9 68 Z20  876</v>
          </cell>
        </row>
        <row r="519">
          <cell r="A519" t="str">
            <v xml:space="preserve"> 4-  9 68 Z28 876</v>
          </cell>
          <cell r="C519">
            <v>476.19992493581424</v>
          </cell>
          <cell r="D519">
            <v>2787.0224237112784</v>
          </cell>
          <cell r="E519">
            <v>1949.2083510660891</v>
          </cell>
          <cell r="F519">
            <v>211.88583415776253</v>
          </cell>
          <cell r="G519">
            <v>0</v>
          </cell>
          <cell r="H519">
            <v>3409.1177783098774</v>
          </cell>
          <cell r="I519">
            <v>0</v>
          </cell>
          <cell r="J519">
            <v>0</v>
          </cell>
          <cell r="K519">
            <v>0</v>
          </cell>
          <cell r="L519">
            <v>0</v>
          </cell>
          <cell r="M519">
            <v>0</v>
          </cell>
          <cell r="N519">
            <v>0</v>
          </cell>
          <cell r="O519">
            <v>0</v>
          </cell>
          <cell r="P519">
            <v>0</v>
          </cell>
          <cell r="Q519">
            <v>0</v>
          </cell>
          <cell r="R519">
            <v>0</v>
          </cell>
          <cell r="S519">
            <v>384.15824986095021</v>
          </cell>
          <cell r="T519">
            <v>9217.5925620417711</v>
          </cell>
          <cell r="U519" t="str">
            <v xml:space="preserve"> 4-  9 68 Z28 876</v>
          </cell>
        </row>
        <row r="520">
          <cell r="A520" t="str">
            <v xml:space="preserve"> 5- 9 136 Z28 876</v>
          </cell>
          <cell r="C520">
            <v>210.28234309046849</v>
          </cell>
          <cell r="D520">
            <v>1230.704951460624</v>
          </cell>
          <cell r="E520">
            <v>860.7395292826493</v>
          </cell>
          <cell r="F520">
            <v>93.565427756794136</v>
          </cell>
          <cell r="G520">
            <v>0</v>
          </cell>
          <cell r="H520">
            <v>854.44422673672341</v>
          </cell>
          <cell r="I520">
            <v>0</v>
          </cell>
          <cell r="J520">
            <v>0</v>
          </cell>
          <cell r="K520">
            <v>0</v>
          </cell>
          <cell r="L520">
            <v>0</v>
          </cell>
          <cell r="M520">
            <v>0</v>
          </cell>
          <cell r="N520">
            <v>0</v>
          </cell>
          <cell r="O520">
            <v>0</v>
          </cell>
          <cell r="P520">
            <v>0</v>
          </cell>
          <cell r="Q520">
            <v>0</v>
          </cell>
          <cell r="R520">
            <v>0</v>
          </cell>
          <cell r="S520">
            <v>169.63819746335028</v>
          </cell>
          <cell r="T520">
            <v>3419.3746757906101</v>
          </cell>
          <cell r="U520" t="str">
            <v xml:space="preserve"> 5- 9 136 Z28 876</v>
          </cell>
        </row>
        <row r="521">
          <cell r="A521" t="str">
            <v xml:space="preserve"> 6- 9 204 Z28  876</v>
          </cell>
          <cell r="C521">
            <v>111.92196985250524</v>
          </cell>
          <cell r="D521">
            <v>655.03798583528521</v>
          </cell>
          <cell r="E521">
            <v>274.7956504454279</v>
          </cell>
          <cell r="F521">
            <v>48.251229560678595</v>
          </cell>
          <cell r="G521">
            <v>0</v>
          </cell>
          <cell r="H521">
            <v>304.94282539053432</v>
          </cell>
          <cell r="I521">
            <v>0</v>
          </cell>
          <cell r="J521">
            <v>0</v>
          </cell>
          <cell r="K521">
            <v>0</v>
          </cell>
          <cell r="L521">
            <v>0</v>
          </cell>
          <cell r="M521">
            <v>0</v>
          </cell>
          <cell r="N521">
            <v>0</v>
          </cell>
          <cell r="O521">
            <v>0</v>
          </cell>
          <cell r="P521">
            <v>0</v>
          </cell>
          <cell r="Q521">
            <v>0</v>
          </cell>
          <cell r="R521">
            <v>0</v>
          </cell>
          <cell r="S521">
            <v>87.481581651503504</v>
          </cell>
          <cell r="T521">
            <v>1482.431242735935</v>
          </cell>
          <cell r="U521" t="str">
            <v xml:space="preserve"> 6- 9 204 Z28  876</v>
          </cell>
        </row>
        <row r="522">
          <cell r="A522" t="str">
            <v xml:space="preserve"> 7- 11 102 Z28  876</v>
          </cell>
          <cell r="C522">
            <v>8.0286571420245956</v>
          </cell>
          <cell r="D522">
            <v>46.98876735465312</v>
          </cell>
          <cell r="E522">
            <v>32.863351566445751</v>
          </cell>
          <cell r="F522">
            <v>3.7761831830096293</v>
          </cell>
          <cell r="G522">
            <v>0</v>
          </cell>
          <cell r="H522">
            <v>42.549183558992837</v>
          </cell>
          <cell r="I522">
            <v>0</v>
          </cell>
          <cell r="J522">
            <v>0</v>
          </cell>
          <cell r="K522">
            <v>0</v>
          </cell>
          <cell r="L522">
            <v>0</v>
          </cell>
          <cell r="M522">
            <v>0</v>
          </cell>
          <cell r="N522">
            <v>0</v>
          </cell>
          <cell r="O522">
            <v>0</v>
          </cell>
          <cell r="P522">
            <v>0</v>
          </cell>
          <cell r="Q522">
            <v>0</v>
          </cell>
          <cell r="R522">
            <v>0</v>
          </cell>
          <cell r="S522">
            <v>6.8463846509872308</v>
          </cell>
          <cell r="T522">
            <v>141.05252745611318</v>
          </cell>
          <cell r="U522" t="str">
            <v xml:space="preserve"> 7- 11 102 Z28  876</v>
          </cell>
        </row>
        <row r="523">
          <cell r="A523" t="str">
            <v xml:space="preserve"> 8- 11 204 Z28  876s</v>
          </cell>
          <cell r="C523">
            <v>2397.9934016666421</v>
          </cell>
          <cell r="D523">
            <v>14034.570423876983</v>
          </cell>
          <cell r="E523">
            <v>5541.3241286562743</v>
          </cell>
          <cell r="F523">
            <v>1145.4422321795876</v>
          </cell>
          <cell r="G523">
            <v>0</v>
          </cell>
          <cell r="H523">
            <v>7821.3235602689174</v>
          </cell>
          <cell r="I523">
            <v>0</v>
          </cell>
          <cell r="J523">
            <v>0</v>
          </cell>
          <cell r="K523">
            <v>0</v>
          </cell>
          <cell r="L523">
            <v>0</v>
          </cell>
          <cell r="M523">
            <v>0</v>
          </cell>
          <cell r="N523">
            <v>0</v>
          </cell>
          <cell r="O523">
            <v>0</v>
          </cell>
          <cell r="P523">
            <v>0</v>
          </cell>
          <cell r="Q523">
            <v>0</v>
          </cell>
          <cell r="R523">
            <v>0</v>
          </cell>
          <cell r="S523">
            <v>1869.0630097195142</v>
          </cell>
          <cell r="T523">
            <v>32809.716756367918</v>
          </cell>
          <cell r="U523" t="str">
            <v xml:space="preserve"> 8- 11 204 Z28  876s</v>
          </cell>
        </row>
        <row r="524">
          <cell r="A524" t="str">
            <v xml:space="preserve"> 9- 13 136 Z20  876s 800</v>
          </cell>
          <cell r="C524">
            <v>906.5017253069268</v>
          </cell>
          <cell r="D524">
            <v>5305.4200626005959</v>
          </cell>
          <cell r="E524">
            <v>3710.543913803102</v>
          </cell>
          <cell r="F524">
            <v>473.7358675055147</v>
          </cell>
          <cell r="G524">
            <v>0</v>
          </cell>
          <cell r="H524">
            <v>3832.8883655794334</v>
          </cell>
          <cell r="I524">
            <v>0</v>
          </cell>
          <cell r="J524">
            <v>0</v>
          </cell>
          <cell r="K524">
            <v>0</v>
          </cell>
          <cell r="L524">
            <v>0</v>
          </cell>
          <cell r="M524">
            <v>0</v>
          </cell>
          <cell r="N524">
            <v>0</v>
          </cell>
          <cell r="O524">
            <v>0</v>
          </cell>
          <cell r="P524">
            <v>0</v>
          </cell>
          <cell r="Q524">
            <v>0</v>
          </cell>
          <cell r="R524">
            <v>0</v>
          </cell>
          <cell r="S524">
            <v>776.68430318421815</v>
          </cell>
          <cell r="T524">
            <v>15005.774237979789</v>
          </cell>
          <cell r="U524" t="str">
            <v xml:space="preserve"> 9- 13 136 Z20  876s 800</v>
          </cell>
        </row>
        <row r="525">
          <cell r="A525" t="str">
            <v>10- 13 136 Z20  876s 1200</v>
          </cell>
          <cell r="C525">
            <v>2303.8840062029844</v>
          </cell>
          <cell r="D525">
            <v>13483.782862382766</v>
          </cell>
          <cell r="E525">
            <v>5656.5954376043019</v>
          </cell>
          <cell r="F525">
            <v>1195.7074736157799</v>
          </cell>
          <cell r="G525">
            <v>0</v>
          </cell>
          <cell r="H525">
            <v>9674.1952185094997</v>
          </cell>
          <cell r="I525">
            <v>0</v>
          </cell>
          <cell r="J525">
            <v>0</v>
          </cell>
          <cell r="K525">
            <v>0</v>
          </cell>
          <cell r="L525">
            <v>0</v>
          </cell>
          <cell r="M525">
            <v>0</v>
          </cell>
          <cell r="N525">
            <v>0</v>
          </cell>
          <cell r="O525">
            <v>0</v>
          </cell>
          <cell r="P525">
            <v>0</v>
          </cell>
          <cell r="Q525">
            <v>0</v>
          </cell>
          <cell r="R525">
            <v>0</v>
          </cell>
          <cell r="S525">
            <v>1960.348138399344</v>
          </cell>
          <cell r="T525">
            <v>34274.513136714675</v>
          </cell>
          <cell r="U525" t="str">
            <v>10- 13 136 Z20  876s 1200</v>
          </cell>
        </row>
        <row r="526">
          <cell r="A526" t="str">
            <v>11- 13 136 Z20 876 800</v>
          </cell>
          <cell r="C526">
            <v>2800.2940883994734</v>
          </cell>
          <cell r="D526">
            <v>16389.08787817934</v>
          </cell>
          <cell r="E526">
            <v>11462.321467784719</v>
          </cell>
          <cell r="F526">
            <v>1317.0849442237868</v>
          </cell>
          <cell r="G526">
            <v>0</v>
          </cell>
          <cell r="H526">
            <v>10606.148280998324</v>
          </cell>
          <cell r="I526">
            <v>0</v>
          </cell>
          <cell r="J526">
            <v>0</v>
          </cell>
          <cell r="K526">
            <v>0</v>
          </cell>
          <cell r="L526">
            <v>0</v>
          </cell>
          <cell r="M526">
            <v>0</v>
          </cell>
          <cell r="N526">
            <v>0</v>
          </cell>
          <cell r="O526">
            <v>0</v>
          </cell>
          <cell r="P526">
            <v>0</v>
          </cell>
          <cell r="Q526">
            <v>0</v>
          </cell>
          <cell r="R526">
            <v>0</v>
          </cell>
          <cell r="S526">
            <v>2410.6881065531707</v>
          </cell>
          <cell r="T526">
            <v>44985.624766138812</v>
          </cell>
          <cell r="U526" t="str">
            <v>11- 13 136 Z20 876 800</v>
          </cell>
        </row>
        <row r="527">
          <cell r="A527" t="str">
            <v>12- 13 136 Z20 876 1200</v>
          </cell>
          <cell r="C527">
            <v>473.3647093162694</v>
          </cell>
          <cell r="D527">
            <v>2770.4289529987559</v>
          </cell>
          <cell r="E527">
            <v>1162.2254626674041</v>
          </cell>
          <cell r="F527">
            <v>221.10734942475685</v>
          </cell>
          <cell r="G527">
            <v>0</v>
          </cell>
          <cell r="H527">
            <v>1780.5209484036316</v>
          </cell>
          <cell r="I527">
            <v>0</v>
          </cell>
          <cell r="J527">
            <v>0</v>
          </cell>
          <cell r="K527">
            <v>0</v>
          </cell>
          <cell r="L527">
            <v>0</v>
          </cell>
          <cell r="M527">
            <v>0</v>
          </cell>
          <cell r="N527">
            <v>0</v>
          </cell>
          <cell r="O527">
            <v>0</v>
          </cell>
          <cell r="P527">
            <v>0</v>
          </cell>
          <cell r="Q527">
            <v>0</v>
          </cell>
          <cell r="R527">
            <v>0</v>
          </cell>
          <cell r="S527">
            <v>404.69740381391188</v>
          </cell>
          <cell r="T527">
            <v>6812.3448266247287</v>
          </cell>
          <cell r="U527" t="str">
            <v>12- 13 136 Z20 876 1200</v>
          </cell>
        </row>
        <row r="528">
          <cell r="A528" t="str">
            <v>13- 13 272 Z20  876s</v>
          </cell>
          <cell r="C528">
            <v>1385.1635215804656</v>
          </cell>
          <cell r="D528">
            <v>8106.8509107219688</v>
          </cell>
          <cell r="E528">
            <v>3200.8595348651265</v>
          </cell>
          <cell r="F528">
            <v>691.36785930904693</v>
          </cell>
          <cell r="G528">
            <v>0</v>
          </cell>
          <cell r="H528">
            <v>3449.9372102348034</v>
          </cell>
          <cell r="I528">
            <v>0</v>
          </cell>
          <cell r="J528">
            <v>0</v>
          </cell>
          <cell r="K528">
            <v>0</v>
          </cell>
          <cell r="L528">
            <v>0</v>
          </cell>
          <cell r="M528">
            <v>0</v>
          </cell>
          <cell r="N528">
            <v>0</v>
          </cell>
          <cell r="O528">
            <v>0</v>
          </cell>
          <cell r="P528">
            <v>0</v>
          </cell>
          <cell r="Q528">
            <v>0</v>
          </cell>
          <cell r="R528">
            <v>0</v>
          </cell>
          <cell r="S528">
            <v>1128.1320486015627</v>
          </cell>
          <cell r="T528">
            <v>17962.311085312973</v>
          </cell>
          <cell r="U528" t="str">
            <v>13- 13 272 Z20  876s</v>
          </cell>
        </row>
        <row r="529">
          <cell r="A529" t="str">
            <v>14- 13 272 Z20 876</v>
          </cell>
          <cell r="C529">
            <v>283.01048350565145</v>
          </cell>
          <cell r="D529">
            <v>1656.3559176997685</v>
          </cell>
          <cell r="E529">
            <v>653.9854612704878</v>
          </cell>
          <cell r="F529">
            <v>127.13150049465753</v>
          </cell>
          <cell r="G529">
            <v>0</v>
          </cell>
          <cell r="H529">
            <v>704.87591011540485</v>
          </cell>
          <cell r="I529">
            <v>0</v>
          </cell>
          <cell r="J529">
            <v>0</v>
          </cell>
          <cell r="K529">
            <v>0</v>
          </cell>
          <cell r="L529">
            <v>0</v>
          </cell>
          <cell r="M529">
            <v>0</v>
          </cell>
          <cell r="N529">
            <v>0</v>
          </cell>
          <cell r="O529">
            <v>0</v>
          </cell>
          <cell r="P529">
            <v>0</v>
          </cell>
          <cell r="Q529">
            <v>0</v>
          </cell>
          <cell r="R529">
            <v>0</v>
          </cell>
          <cell r="S529">
            <v>230.49494991657011</v>
          </cell>
          <cell r="T529">
            <v>3655.85422300254</v>
          </cell>
          <cell r="U529" t="str">
            <v>14- 13 272 Z20 876</v>
          </cell>
        </row>
        <row r="530">
          <cell r="A530" t="str">
            <v>15- ECT 9 T140 006</v>
          </cell>
          <cell r="C530">
            <v>454.22641723919099</v>
          </cell>
          <cell r="D530">
            <v>2658.4195922716563</v>
          </cell>
          <cell r="E530">
            <v>1859.2651518725024</v>
          </cell>
          <cell r="F530">
            <v>47.158720595961107</v>
          </cell>
          <cell r="G530">
            <v>0</v>
          </cell>
          <cell r="H530">
            <v>0</v>
          </cell>
          <cell r="I530">
            <v>0</v>
          </cell>
          <cell r="J530">
            <v>0</v>
          </cell>
          <cell r="K530">
            <v>689.5599741060031</v>
          </cell>
          <cell r="L530">
            <v>0</v>
          </cell>
          <cell r="M530">
            <v>0</v>
          </cell>
          <cell r="N530">
            <v>0</v>
          </cell>
          <cell r="O530">
            <v>6349.7000799542184</v>
          </cell>
          <cell r="P530">
            <v>0</v>
          </cell>
          <cell r="Q530">
            <v>0</v>
          </cell>
          <cell r="R530">
            <v>0</v>
          </cell>
          <cell r="S530">
            <v>337.75497611537008</v>
          </cell>
          <cell r="T530">
            <v>12396.084912154902</v>
          </cell>
          <cell r="U530" t="str">
            <v>15- ECT 9 T140 006</v>
          </cell>
        </row>
        <row r="531">
          <cell r="A531" t="str">
            <v>16 - ECT 9 T210  006</v>
          </cell>
          <cell r="C531">
            <v>38.198730334611284</v>
          </cell>
          <cell r="D531">
            <v>223.56307177959224</v>
          </cell>
          <cell r="E531">
            <v>156.35719425697465</v>
          </cell>
          <cell r="F531">
            <v>3.9658707257041748</v>
          </cell>
          <cell r="G531">
            <v>0</v>
          </cell>
          <cell r="H531">
            <v>0</v>
          </cell>
          <cell r="I531">
            <v>0</v>
          </cell>
          <cell r="J531">
            <v>0</v>
          </cell>
          <cell r="K531">
            <v>57.989395818311053</v>
          </cell>
          <cell r="L531">
            <v>0</v>
          </cell>
          <cell r="M531">
            <v>0</v>
          </cell>
          <cell r="N531">
            <v>0</v>
          </cell>
          <cell r="O531">
            <v>465.80811397347543</v>
          </cell>
          <cell r="P531">
            <v>0</v>
          </cell>
          <cell r="Q531">
            <v>0</v>
          </cell>
          <cell r="R531">
            <v>0</v>
          </cell>
          <cell r="S531">
            <v>28.906957415279422</v>
          </cell>
          <cell r="T531">
            <v>974.78933430394829</v>
          </cell>
          <cell r="U531" t="str">
            <v>16 - ECT 9 T210  006</v>
          </cell>
        </row>
        <row r="532">
          <cell r="A532" t="str">
            <v>17 - ECT 9 T420  006</v>
          </cell>
          <cell r="C532">
            <v>88.460217616994541</v>
          </cell>
          <cell r="D532">
            <v>517.72500833168726</v>
          </cell>
          <cell r="E532">
            <v>362.09034459509922</v>
          </cell>
          <cell r="F532">
            <v>9.1841216805780874</v>
          </cell>
          <cell r="G532">
            <v>0</v>
          </cell>
          <cell r="H532">
            <v>0</v>
          </cell>
          <cell r="I532">
            <v>0</v>
          </cell>
          <cell r="J532">
            <v>0</v>
          </cell>
          <cell r="K532">
            <v>134.29123242135191</v>
          </cell>
          <cell r="L532">
            <v>0</v>
          </cell>
          <cell r="M532">
            <v>0</v>
          </cell>
          <cell r="N532">
            <v>0</v>
          </cell>
          <cell r="O532">
            <v>464.67681003897843</v>
          </cell>
          <cell r="P532">
            <v>0</v>
          </cell>
          <cell r="Q532">
            <v>0</v>
          </cell>
          <cell r="R532">
            <v>0</v>
          </cell>
          <cell r="S532">
            <v>66.94242769854182</v>
          </cell>
          <cell r="T532">
            <v>1643.3701623832312</v>
          </cell>
          <cell r="U532" t="str">
            <v>17 - ECT 9 T420  006</v>
          </cell>
        </row>
        <row r="533">
          <cell r="A533" t="str">
            <v>18 - ECT 9 T485  006</v>
          </cell>
          <cell r="C533">
            <v>59.33588333304747</v>
          </cell>
          <cell r="D533">
            <v>347.27102781927039</v>
          </cell>
          <cell r="E533">
            <v>242.87697929866025</v>
          </cell>
          <cell r="F533">
            <v>6.160373411184108</v>
          </cell>
          <cell r="G533">
            <v>0</v>
          </cell>
          <cell r="H533">
            <v>0</v>
          </cell>
          <cell r="I533">
            <v>0</v>
          </cell>
          <cell r="J533">
            <v>0</v>
          </cell>
          <cell r="K533">
            <v>90.0776542751085</v>
          </cell>
          <cell r="L533">
            <v>0</v>
          </cell>
          <cell r="M533">
            <v>0</v>
          </cell>
          <cell r="N533">
            <v>0</v>
          </cell>
          <cell r="O533">
            <v>343.22709999429389</v>
          </cell>
          <cell r="P533">
            <v>0</v>
          </cell>
          <cell r="Q533">
            <v>0</v>
          </cell>
          <cell r="R533">
            <v>0</v>
          </cell>
          <cell r="S533">
            <v>44.121145528584378</v>
          </cell>
          <cell r="T533">
            <v>1133.0701636601489</v>
          </cell>
          <cell r="U533" t="str">
            <v>18 - ECT 9 T485  006</v>
          </cell>
        </row>
        <row r="534">
          <cell r="A534" t="str">
            <v>19 - ECT 9 T570  006</v>
          </cell>
          <cell r="C534">
            <v>84.911695114533444</v>
          </cell>
          <cell r="D534">
            <v>496.95681567240416</v>
          </cell>
          <cell r="E534">
            <v>347.56533244463446</v>
          </cell>
          <cell r="F534">
            <v>8.8157067780738103</v>
          </cell>
          <cell r="G534">
            <v>0</v>
          </cell>
          <cell r="H534">
            <v>0</v>
          </cell>
          <cell r="I534">
            <v>0</v>
          </cell>
          <cell r="J534">
            <v>0</v>
          </cell>
          <cell r="K534">
            <v>128.90422939368975</v>
          </cell>
          <cell r="L534">
            <v>0</v>
          </cell>
          <cell r="M534">
            <v>0</v>
          </cell>
          <cell r="N534">
            <v>0</v>
          </cell>
          <cell r="O534">
            <v>438.27471855949102</v>
          </cell>
          <cell r="P534">
            <v>0</v>
          </cell>
          <cell r="Q534">
            <v>0</v>
          </cell>
          <cell r="R534">
            <v>0</v>
          </cell>
          <cell r="S534">
            <v>63.138880670215578</v>
          </cell>
          <cell r="T534">
            <v>1568.5673786330422</v>
          </cell>
          <cell r="U534" t="str">
            <v>19 - ECT 9 T570  006</v>
          </cell>
        </row>
        <row r="535">
          <cell r="A535" t="str">
            <v>20 - ECT 9 T630  006</v>
          </cell>
          <cell r="C535">
            <v>13.06798669341965</v>
          </cell>
          <cell r="D535">
            <v>76.482103503544721</v>
          </cell>
          <cell r="E535">
            <v>53.490619087912386</v>
          </cell>
          <cell r="F535">
            <v>1.3567452482672175</v>
          </cell>
          <cell r="G535">
            <v>0</v>
          </cell>
          <cell r="H535">
            <v>0</v>
          </cell>
          <cell r="I535">
            <v>0</v>
          </cell>
          <cell r="J535">
            <v>0</v>
          </cell>
          <cell r="K535">
            <v>19.838477516790622</v>
          </cell>
          <cell r="L535">
            <v>0</v>
          </cell>
          <cell r="M535">
            <v>0</v>
          </cell>
          <cell r="N535">
            <v>0</v>
          </cell>
          <cell r="O535">
            <v>58.709875199275949</v>
          </cell>
          <cell r="P535">
            <v>0</v>
          </cell>
          <cell r="Q535">
            <v>0</v>
          </cell>
          <cell r="R535">
            <v>0</v>
          </cell>
          <cell r="S535">
            <v>9.8892222736482225</v>
          </cell>
          <cell r="T535">
            <v>232.83502952285878</v>
          </cell>
          <cell r="U535" t="str">
            <v>20 - ECT 9 T630  006</v>
          </cell>
        </row>
        <row r="536">
          <cell r="A536" t="str">
            <v>21 - ECT 9 T990  006</v>
          </cell>
          <cell r="C536">
            <v>71.371311940984242</v>
          </cell>
          <cell r="D536">
            <v>417.70994990397492</v>
          </cell>
          <cell r="E536">
            <v>292.14107348013687</v>
          </cell>
          <cell r="F536">
            <v>7.4099163559209575</v>
          </cell>
          <cell r="G536">
            <v>0</v>
          </cell>
          <cell r="H536">
            <v>0</v>
          </cell>
          <cell r="I536">
            <v>0</v>
          </cell>
          <cell r="J536">
            <v>0</v>
          </cell>
          <cell r="K536">
            <v>108.34860797631801</v>
          </cell>
          <cell r="L536">
            <v>0</v>
          </cell>
          <cell r="M536">
            <v>0</v>
          </cell>
          <cell r="N536">
            <v>0</v>
          </cell>
          <cell r="O536">
            <v>283.36197047444131</v>
          </cell>
          <cell r="P536">
            <v>0</v>
          </cell>
          <cell r="Q536">
            <v>0</v>
          </cell>
          <cell r="R536">
            <v>0</v>
          </cell>
          <cell r="S536">
            <v>54.010367802232601</v>
          </cell>
          <cell r="T536">
            <v>1234.3531979340089</v>
          </cell>
          <cell r="U536" t="str">
            <v>21 - ECT 9 T990  006</v>
          </cell>
        </row>
        <row r="537">
          <cell r="A537" t="str">
            <v>22 - ECT 9 T1250  006</v>
          </cell>
          <cell r="C537">
            <v>27.141203132486968</v>
          </cell>
          <cell r="D537">
            <v>158.84744573813134</v>
          </cell>
          <cell r="E537">
            <v>111.09590118258728</v>
          </cell>
          <cell r="F537">
            <v>2.8178555156319134</v>
          </cell>
          <cell r="G537">
            <v>0</v>
          </cell>
          <cell r="H537">
            <v>0</v>
          </cell>
          <cell r="I537">
            <v>0</v>
          </cell>
          <cell r="J537">
            <v>0</v>
          </cell>
          <cell r="K537">
            <v>41.202991765642061</v>
          </cell>
          <cell r="L537">
            <v>0</v>
          </cell>
          <cell r="M537">
            <v>0</v>
          </cell>
          <cell r="N537">
            <v>0</v>
          </cell>
          <cell r="O537">
            <v>77.226063519234586</v>
          </cell>
          <cell r="P537">
            <v>0</v>
          </cell>
          <cell r="Q537">
            <v>0</v>
          </cell>
          <cell r="R537">
            <v>0</v>
          </cell>
          <cell r="S537">
            <v>20.539153952961694</v>
          </cell>
          <cell r="T537">
            <v>438.8706148066758</v>
          </cell>
          <cell r="U537" t="str">
            <v>22 - ECT 9 T1250  006</v>
          </cell>
        </row>
        <row r="538">
          <cell r="A538" t="str">
            <v>23 - ECT 9 T1285  006</v>
          </cell>
          <cell r="C538">
            <v>70.366082195336574</v>
          </cell>
          <cell r="D538">
            <v>411.82671117293307</v>
          </cell>
          <cell r="E538">
            <v>288.02641047337437</v>
          </cell>
          <cell r="F538">
            <v>7.3055513368234788</v>
          </cell>
          <cell r="G538">
            <v>0</v>
          </cell>
          <cell r="H538">
            <v>0</v>
          </cell>
          <cell r="I538">
            <v>0</v>
          </cell>
          <cell r="J538">
            <v>0</v>
          </cell>
          <cell r="K538">
            <v>106.8225712442572</v>
          </cell>
          <cell r="L538">
            <v>0</v>
          </cell>
          <cell r="M538">
            <v>0</v>
          </cell>
          <cell r="N538">
            <v>0</v>
          </cell>
          <cell r="O538">
            <v>195.33248089111038</v>
          </cell>
          <cell r="P538">
            <v>0</v>
          </cell>
          <cell r="Q538">
            <v>0</v>
          </cell>
          <cell r="R538">
            <v>0</v>
          </cell>
          <cell r="S538">
            <v>53.249658396567355</v>
          </cell>
          <cell r="T538">
            <v>1132.9294657104024</v>
          </cell>
          <cell r="U538" t="str">
            <v>23 - ECT 9 T1285  006</v>
          </cell>
        </row>
        <row r="539">
          <cell r="A539" t="str">
            <v>24 - ECT 9 T1440  006</v>
          </cell>
          <cell r="C539">
            <v>42.219649317201942</v>
          </cell>
          <cell r="D539">
            <v>247.09602670375986</v>
          </cell>
          <cell r="E539">
            <v>172.81584628402467</v>
          </cell>
          <cell r="F539">
            <v>4.383330802094088</v>
          </cell>
          <cell r="G539">
            <v>0</v>
          </cell>
          <cell r="H539">
            <v>0</v>
          </cell>
          <cell r="I539">
            <v>0</v>
          </cell>
          <cell r="J539">
            <v>0</v>
          </cell>
          <cell r="K539">
            <v>64.09354274655432</v>
          </cell>
          <cell r="L539">
            <v>0</v>
          </cell>
          <cell r="M539">
            <v>0</v>
          </cell>
          <cell r="N539">
            <v>0</v>
          </cell>
          <cell r="O539">
            <v>104.46042027494794</v>
          </cell>
          <cell r="P539">
            <v>0</v>
          </cell>
          <cell r="Q539">
            <v>0</v>
          </cell>
          <cell r="R539">
            <v>0</v>
          </cell>
          <cell r="S539">
            <v>31.949795037940412</v>
          </cell>
          <cell r="T539">
            <v>667.01861116652321</v>
          </cell>
          <cell r="U539" t="str">
            <v>24 - ECT 9 T1440  006</v>
          </cell>
        </row>
        <row r="540">
          <cell r="A540" t="str">
            <v>25 - ECT 11 T1580  006</v>
          </cell>
          <cell r="C540">
            <v>34.235015644614826</v>
          </cell>
          <cell r="D540">
            <v>200.36491246929222</v>
          </cell>
          <cell r="E540">
            <v>140.13269406196557</v>
          </cell>
          <cell r="F540">
            <v>3.7571406875092173</v>
          </cell>
          <cell r="G540">
            <v>0</v>
          </cell>
          <cell r="H540">
            <v>0</v>
          </cell>
          <cell r="I540">
            <v>0</v>
          </cell>
          <cell r="J540">
            <v>0</v>
          </cell>
          <cell r="K540">
            <v>54.937322354189412</v>
          </cell>
          <cell r="L540">
            <v>0</v>
          </cell>
          <cell r="M540">
            <v>0</v>
          </cell>
          <cell r="N540">
            <v>0</v>
          </cell>
          <cell r="O540">
            <v>65.032501856163563</v>
          </cell>
          <cell r="P540">
            <v>0</v>
          </cell>
          <cell r="Q540">
            <v>0</v>
          </cell>
          <cell r="R540">
            <v>0</v>
          </cell>
          <cell r="S540">
            <v>27.385538603948923</v>
          </cell>
          <cell r="T540">
            <v>525.84512567768365</v>
          </cell>
          <cell r="U540" t="str">
            <v>25 - ECT 11 T1580  006</v>
          </cell>
        </row>
        <row r="541">
          <cell r="A541" t="str">
            <v>26 - RV 12  224</v>
          </cell>
          <cell r="C541">
            <v>8905.8988510982872</v>
          </cell>
          <cell r="D541">
            <v>52122.939340364217</v>
          </cell>
          <cell r="E541">
            <v>20579.903246048882</v>
          </cell>
          <cell r="F541">
            <v>3828.6483137234218</v>
          </cell>
          <cell r="G541">
            <v>0</v>
          </cell>
          <cell r="H541">
            <v>0</v>
          </cell>
          <cell r="I541">
            <v>0</v>
          </cell>
          <cell r="J541">
            <v>0</v>
          </cell>
          <cell r="K541">
            <v>13062.680094624655</v>
          </cell>
          <cell r="L541">
            <v>26092.117901073292</v>
          </cell>
          <cell r="M541">
            <v>0</v>
          </cell>
          <cell r="N541">
            <v>0</v>
          </cell>
          <cell r="O541">
            <v>0</v>
          </cell>
          <cell r="P541">
            <v>0</v>
          </cell>
          <cell r="Q541">
            <v>0</v>
          </cell>
          <cell r="R541">
            <v>0</v>
          </cell>
          <cell r="S541">
            <v>7007.6550449882634</v>
          </cell>
          <cell r="T541">
            <v>131599.84279192099</v>
          </cell>
          <cell r="U541" t="str">
            <v>26 - RV 12  224</v>
          </cell>
        </row>
        <row r="542">
          <cell r="A542" t="str">
            <v>27 - RV 13  250</v>
          </cell>
          <cell r="C542">
            <v>2220.5069574266904</v>
          </cell>
          <cell r="D542">
            <v>12995.807765381815</v>
          </cell>
          <cell r="E542">
            <v>5131.1854204793899</v>
          </cell>
          <cell r="F542">
            <v>831.23063693517622</v>
          </cell>
          <cell r="H542">
            <v>0</v>
          </cell>
          <cell r="I542">
            <v>0</v>
          </cell>
          <cell r="J542">
            <v>0</v>
          </cell>
          <cell r="K542">
            <v>3403.2166985561412</v>
          </cell>
          <cell r="L542">
            <v>6929.422788000099</v>
          </cell>
          <cell r="M542">
            <v>0</v>
          </cell>
          <cell r="N542">
            <v>0</v>
          </cell>
          <cell r="O542">
            <v>0</v>
          </cell>
          <cell r="P542">
            <v>0</v>
          </cell>
          <cell r="Q542">
            <v>0</v>
          </cell>
          <cell r="R542">
            <v>0</v>
          </cell>
          <cell r="S542">
            <v>1825.7025735965949</v>
          </cell>
          <cell r="T542">
            <v>33337.072840375906</v>
          </cell>
          <cell r="U542" t="str">
            <v>27 - RV 13  250</v>
          </cell>
        </row>
        <row r="543">
          <cell r="A543" t="str">
            <v>28 - RV 13  P 243</v>
          </cell>
          <cell r="C543">
            <v>2335.0699959212166</v>
          </cell>
          <cell r="D543">
            <v>13666.302951318221</v>
          </cell>
          <cell r="E543">
            <v>5395.9196474462678</v>
          </cell>
          <cell r="F543">
            <v>547.77965926374259</v>
          </cell>
          <cell r="H543">
            <v>0</v>
          </cell>
          <cell r="I543">
            <v>0</v>
          </cell>
          <cell r="J543">
            <v>0</v>
          </cell>
          <cell r="K543">
            <v>3578.7995060487733</v>
          </cell>
          <cell r="L543">
            <v>5882.027542801763</v>
          </cell>
          <cell r="M543">
            <v>0</v>
          </cell>
          <cell r="N543">
            <v>0</v>
          </cell>
          <cell r="O543">
            <v>0</v>
          </cell>
          <cell r="P543">
            <v>0</v>
          </cell>
          <cell r="Q543">
            <v>0</v>
          </cell>
          <cell r="R543">
            <v>0</v>
          </cell>
          <cell r="S543">
            <v>1901.7735141631199</v>
          </cell>
          <cell r="T543">
            <v>33307.672816963102</v>
          </cell>
          <cell r="U543" t="str">
            <v>28 - RV 13  P 243</v>
          </cell>
        </row>
        <row r="544">
          <cell r="A544" t="str">
            <v>29 - RV 16 2040 (408) 706</v>
          </cell>
          <cell r="C544">
            <v>21.482643962475191</v>
          </cell>
          <cell r="D544">
            <v>125.72998715212763</v>
          </cell>
          <cell r="E544">
            <v>49.64246075650567</v>
          </cell>
          <cell r="F544">
            <v>5.8973725018607182</v>
          </cell>
          <cell r="H544">
            <v>0</v>
          </cell>
          <cell r="I544">
            <v>0</v>
          </cell>
          <cell r="J544">
            <v>0</v>
          </cell>
          <cell r="K544">
            <v>32.924955455648707</v>
          </cell>
          <cell r="L544">
            <v>100.63569820125568</v>
          </cell>
          <cell r="M544">
            <v>0</v>
          </cell>
          <cell r="N544">
            <v>0</v>
          </cell>
          <cell r="O544">
            <v>0</v>
          </cell>
          <cell r="P544">
            <v>0</v>
          </cell>
          <cell r="Q544">
            <v>0</v>
          </cell>
          <cell r="R544">
            <v>0</v>
          </cell>
          <cell r="S544">
            <v>17.496316330300701</v>
          </cell>
          <cell r="T544">
            <v>353.80943436017435</v>
          </cell>
          <cell r="U544" t="str">
            <v>29 - RV 16 2040 (408) 706</v>
          </cell>
        </row>
        <row r="545">
          <cell r="A545" t="str">
            <v>30 - mok.sek. 13 360</v>
          </cell>
          <cell r="C545">
            <v>557.28505843537175</v>
          </cell>
          <cell r="D545">
            <v>3261.5837864064729</v>
          </cell>
          <cell r="E545">
            <v>1094.6162603683904</v>
          </cell>
          <cell r="F545">
            <v>27.815414705389223</v>
          </cell>
          <cell r="H545">
            <v>0</v>
          </cell>
          <cell r="I545">
            <v>0</v>
          </cell>
          <cell r="J545">
            <v>0</v>
          </cell>
          <cell r="K545">
            <v>0</v>
          </cell>
          <cell r="L545">
            <v>0</v>
          </cell>
          <cell r="M545">
            <v>0</v>
          </cell>
          <cell r="N545">
            <v>0</v>
          </cell>
          <cell r="O545">
            <v>0</v>
          </cell>
          <cell r="P545">
            <v>1294.5896861906704</v>
          </cell>
          <cell r="Q545">
            <v>0</v>
          </cell>
          <cell r="R545">
            <v>0</v>
          </cell>
          <cell r="S545">
            <v>528.6930369373473</v>
          </cell>
          <cell r="T545">
            <v>6764.5832430436421</v>
          </cell>
          <cell r="U545" t="str">
            <v>30 - mok.sek. 13 360</v>
          </cell>
        </row>
        <row r="546">
          <cell r="A546" t="str">
            <v>31 - kokon  9 68  876</v>
          </cell>
          <cell r="C546">
            <v>38.296806678051489</v>
          </cell>
          <cell r="D546">
            <v>224.13707642362971</v>
          </cell>
          <cell r="E546">
            <v>156.75864586934406</v>
          </cell>
          <cell r="F546">
            <v>17.040228057171113</v>
          </cell>
          <cell r="H546">
            <v>30.044455485934822</v>
          </cell>
          <cell r="I546">
            <v>0</v>
          </cell>
          <cell r="J546">
            <v>0</v>
          </cell>
          <cell r="K546">
            <v>58.13828526700074</v>
          </cell>
          <cell r="L546">
            <v>0</v>
          </cell>
          <cell r="M546">
            <v>0</v>
          </cell>
          <cell r="N546">
            <v>0</v>
          </cell>
          <cell r="O546">
            <v>0</v>
          </cell>
          <cell r="P546">
            <v>0</v>
          </cell>
          <cell r="Q546">
            <v>0</v>
          </cell>
          <cell r="R546">
            <v>0</v>
          </cell>
          <cell r="S546">
            <v>31.189085632275166</v>
          </cell>
          <cell r="T546">
            <v>555.604583413407</v>
          </cell>
          <cell r="U546" t="str">
            <v>31 - kokon  9 68  876</v>
          </cell>
        </row>
        <row r="547">
          <cell r="A547" t="str">
            <v>32 - kokon  11 204  876</v>
          </cell>
          <cell r="C547">
            <v>265.17134009650329</v>
          </cell>
          <cell r="D547">
            <v>1551.9499946879191</v>
          </cell>
          <cell r="E547">
            <v>612.76246385149227</v>
          </cell>
          <cell r="F547">
            <v>113.99723049662252</v>
          </cell>
          <cell r="H547">
            <v>211.04397999876167</v>
          </cell>
          <cell r="I547">
            <v>0</v>
          </cell>
          <cell r="J547">
            <v>0</v>
          </cell>
          <cell r="K547">
            <v>388.93866232450773</v>
          </cell>
          <cell r="L547">
            <v>0</v>
          </cell>
          <cell r="M547">
            <v>0</v>
          </cell>
          <cell r="N547">
            <v>0</v>
          </cell>
          <cell r="O547">
            <v>0</v>
          </cell>
          <cell r="P547">
            <v>0</v>
          </cell>
          <cell r="Q547">
            <v>0</v>
          </cell>
          <cell r="R547">
            <v>0</v>
          </cell>
          <cell r="S547">
            <v>219.08430883159139</v>
          </cell>
          <cell r="T547">
            <v>3362.947980287398</v>
          </cell>
          <cell r="U547" t="str">
            <v>32 - kokon  11 204  876</v>
          </cell>
        </row>
        <row r="548">
          <cell r="A548" t="str">
            <v>33 - kokon  13 136  876</v>
          </cell>
          <cell r="C548">
            <v>231.51689844135754</v>
          </cell>
          <cell r="D548">
            <v>1354.9829675238207</v>
          </cell>
          <cell r="E548">
            <v>947.65800711883765</v>
          </cell>
          <cell r="F548">
            <v>108.89121343850809</v>
          </cell>
          <cell r="H548">
            <v>191.99139847109569</v>
          </cell>
          <cell r="I548">
            <v>0</v>
          </cell>
          <cell r="J548">
            <v>0</v>
          </cell>
          <cell r="K548">
            <v>371.5178229257121</v>
          </cell>
          <cell r="L548">
            <v>0</v>
          </cell>
          <cell r="M548">
            <v>0</v>
          </cell>
          <cell r="N548">
            <v>0</v>
          </cell>
          <cell r="O548">
            <v>0</v>
          </cell>
          <cell r="P548">
            <v>0</v>
          </cell>
          <cell r="Q548">
            <v>0</v>
          </cell>
          <cell r="R548">
            <v>0</v>
          </cell>
          <cell r="S548">
            <v>199.30586428429496</v>
          </cell>
          <cell r="T548">
            <v>3405.8641722036268</v>
          </cell>
          <cell r="U548" t="str">
            <v>33 - kokon  13 136  876</v>
          </cell>
        </row>
        <row r="549">
          <cell r="A549" t="str">
            <v>34 - kokon  13 272  876</v>
          </cell>
          <cell r="C549">
            <v>3028.2131835636269</v>
          </cell>
          <cell r="D549">
            <v>17723.014230855897</v>
          </cell>
          <cell r="E549">
            <v>6997.6467696423124</v>
          </cell>
          <cell r="F549">
            <v>1360.307509020103</v>
          </cell>
          <cell r="H549">
            <v>2398.4268976942603</v>
          </cell>
          <cell r="I549">
            <v>0</v>
          </cell>
          <cell r="J549">
            <v>0</v>
          </cell>
          <cell r="K549">
            <v>4641.1318994625699</v>
          </cell>
          <cell r="L549">
            <v>0</v>
          </cell>
          <cell r="M549">
            <v>0</v>
          </cell>
          <cell r="N549">
            <v>0</v>
          </cell>
          <cell r="O549">
            <v>0</v>
          </cell>
          <cell r="P549">
            <v>0</v>
          </cell>
          <cell r="Q549">
            <v>0</v>
          </cell>
          <cell r="R549">
            <v>0</v>
          </cell>
          <cell r="S549">
            <v>2489.8018847423564</v>
          </cell>
          <cell r="T549">
            <v>38638.542374981131</v>
          </cell>
          <cell r="U549" t="str">
            <v>34 - kokon  13 272  876</v>
          </cell>
        </row>
        <row r="550">
          <cell r="A550" t="str">
            <v>35 - kokon  17,19,22  706</v>
          </cell>
          <cell r="C550">
            <v>237.77928669110813</v>
          </cell>
          <cell r="D550">
            <v>1391.6344148763026</v>
          </cell>
          <cell r="E550">
            <v>549.46443877633465</v>
          </cell>
          <cell r="F550">
            <v>65.274694739326208</v>
          </cell>
          <cell r="H550">
            <v>188.32744048500606</v>
          </cell>
          <cell r="I550">
            <v>0</v>
          </cell>
          <cell r="J550">
            <v>0</v>
          </cell>
          <cell r="K550">
            <v>364.42778813705343</v>
          </cell>
          <cell r="L550">
            <v>0</v>
          </cell>
          <cell r="M550">
            <v>0</v>
          </cell>
          <cell r="N550">
            <v>0</v>
          </cell>
          <cell r="O550">
            <v>0</v>
          </cell>
          <cell r="P550">
            <v>0</v>
          </cell>
          <cell r="Q550">
            <v>0</v>
          </cell>
          <cell r="R550">
            <v>0</v>
          </cell>
          <cell r="S550">
            <v>195.50231725596871</v>
          </cell>
          <cell r="T550">
            <v>2992.4103809610997</v>
          </cell>
          <cell r="U550" t="str">
            <v>35 - kokon  17,19,22  706</v>
          </cell>
        </row>
        <row r="551">
          <cell r="A551" t="str">
            <v>36 - Rohož RP 34 450/125</v>
          </cell>
          <cell r="C551">
            <v>1794.4864708047924</v>
          </cell>
          <cell r="D551">
            <v>10502.467075889563</v>
          </cell>
          <cell r="E551">
            <v>4146.730000302221</v>
          </cell>
          <cell r="F551">
            <v>447.83530989315227</v>
          </cell>
          <cell r="H551">
            <v>0</v>
          </cell>
          <cell r="I551">
            <v>0</v>
          </cell>
          <cell r="J551">
            <v>0</v>
          </cell>
          <cell r="K551">
            <v>2750.2847051888002</v>
          </cell>
          <cell r="L551">
            <v>0</v>
          </cell>
          <cell r="M551">
            <v>0</v>
          </cell>
          <cell r="N551">
            <v>7625.1634493909141</v>
          </cell>
          <cell r="O551">
            <v>0</v>
          </cell>
          <cell r="P551">
            <v>0</v>
          </cell>
          <cell r="Q551">
            <v>0</v>
          </cell>
          <cell r="R551">
            <v>0</v>
          </cell>
          <cell r="S551">
            <v>1369.2769301974463</v>
          </cell>
          <cell r="T551">
            <v>28636.243941666886</v>
          </cell>
          <cell r="U551" t="str">
            <v>36 - Rohož RP 34 450/125</v>
          </cell>
        </row>
        <row r="552">
          <cell r="A552" t="str">
            <v>37 - Rohož RE 34 450/125</v>
          </cell>
          <cell r="C552">
            <v>5314.7666049523705</v>
          </cell>
          <cell r="D552">
            <v>31105.367576004221</v>
          </cell>
          <cell r="E552">
            <v>12281.453487624436</v>
          </cell>
          <cell r="F552">
            <v>1326.3628276178508</v>
          </cell>
          <cell r="H552">
            <v>0</v>
          </cell>
          <cell r="I552">
            <v>0</v>
          </cell>
          <cell r="J552">
            <v>0</v>
          </cell>
          <cell r="K552">
            <v>8145.57342340576</v>
          </cell>
          <cell r="L552">
            <v>0</v>
          </cell>
          <cell r="M552">
            <v>0</v>
          </cell>
          <cell r="N552">
            <v>25388.157295847403</v>
          </cell>
          <cell r="O552">
            <v>0</v>
          </cell>
          <cell r="P552">
            <v>0</v>
          </cell>
          <cell r="Q552">
            <v>0</v>
          </cell>
          <cell r="R552">
            <v>0</v>
          </cell>
          <cell r="S552">
            <v>4085.0095084223813</v>
          </cell>
          <cell r="T552">
            <v>87646.690723874432</v>
          </cell>
          <cell r="U552" t="str">
            <v>37 - Rohož RE 34 450/125</v>
          </cell>
        </row>
        <row r="553">
          <cell r="A553" t="str">
            <v>38 - Vlies 80/100  2700</v>
          </cell>
          <cell r="C553">
            <v>1654.7824015298911</v>
          </cell>
          <cell r="D553">
            <v>9684.8307148478343</v>
          </cell>
          <cell r="E553">
            <v>3250.314532335763</v>
          </cell>
          <cell r="F553">
            <v>82.594101616438252</v>
          </cell>
          <cell r="H553">
            <v>0</v>
          </cell>
          <cell r="I553">
            <v>0</v>
          </cell>
          <cell r="J553">
            <v>0</v>
          </cell>
          <cell r="K553">
            <v>0</v>
          </cell>
          <cell r="L553">
            <v>0</v>
          </cell>
          <cell r="M553">
            <v>0</v>
          </cell>
          <cell r="N553">
            <v>0</v>
          </cell>
          <cell r="O553">
            <v>0</v>
          </cell>
          <cell r="P553">
            <v>3844.1084997416333</v>
          </cell>
          <cell r="Q553">
            <v>0</v>
          </cell>
          <cell r="R553">
            <v>26685.444288264891</v>
          </cell>
          <cell r="S553">
            <v>1659.8679231615708</v>
          </cell>
          <cell r="T553">
            <v>46861.942461498023</v>
          </cell>
          <cell r="U553" t="str">
            <v>38 - Vlies 80/100  2700</v>
          </cell>
        </row>
        <row r="554">
          <cell r="A554" t="str">
            <v>39 - Vlies 80/100  1600</v>
          </cell>
          <cell r="C554">
            <v>866.0685162910795</v>
          </cell>
          <cell r="D554">
            <v>5068.7794117122939</v>
          </cell>
          <cell r="E554">
            <v>2001.3259265258216</v>
          </cell>
          <cell r="F554">
            <v>43.227527060482359</v>
          </cell>
          <cell r="H554">
            <v>0</v>
          </cell>
          <cell r="I554">
            <v>0</v>
          </cell>
          <cell r="J554">
            <v>0</v>
          </cell>
          <cell r="K554">
            <v>0</v>
          </cell>
          <cell r="L554">
            <v>0</v>
          </cell>
          <cell r="M554">
            <v>0</v>
          </cell>
          <cell r="N554">
            <v>0</v>
          </cell>
          <cell r="O554">
            <v>0</v>
          </cell>
          <cell r="P554">
            <v>2011.9027986732108</v>
          </cell>
          <cell r="Q554">
            <v>0</v>
          </cell>
          <cell r="R554">
            <v>13966.442427680342</v>
          </cell>
          <cell r="S554">
            <v>868.73014126971316</v>
          </cell>
          <cell r="T554">
            <v>24826.476749212943</v>
          </cell>
          <cell r="U554" t="str">
            <v>39 - Vlies 80/100  1600</v>
          </cell>
        </row>
        <row r="555">
          <cell r="A555" t="str">
            <v>40 - Tkanina RT 300/125</v>
          </cell>
          <cell r="C555">
            <v>657.0578546386522</v>
          </cell>
          <cell r="D555">
            <v>3845.5171424068931</v>
          </cell>
          <cell r="E555">
            <v>1518.3405180772227</v>
          </cell>
          <cell r="F555">
            <v>180.37420956405981</v>
          </cell>
          <cell r="H555">
            <v>0</v>
          </cell>
          <cell r="I555">
            <v>0</v>
          </cell>
          <cell r="J555">
            <v>9366.8874066088574</v>
          </cell>
          <cell r="K555">
            <v>1007.0269112847665</v>
          </cell>
          <cell r="L555">
            <v>0</v>
          </cell>
          <cell r="M555">
            <v>0</v>
          </cell>
          <cell r="N555">
            <v>0</v>
          </cell>
          <cell r="O555">
            <v>0</v>
          </cell>
          <cell r="P555">
            <v>0</v>
          </cell>
          <cell r="Q555">
            <v>0</v>
          </cell>
          <cell r="R555">
            <v>0</v>
          </cell>
          <cell r="S555">
            <v>524.88948990902111</v>
          </cell>
          <cell r="T555">
            <v>17100.093532489474</v>
          </cell>
          <cell r="U555" t="str">
            <v>40 - Tkanina RT 300/125</v>
          </cell>
        </row>
        <row r="556">
          <cell r="A556" t="str">
            <v>41 - Tkanina RS 580/125</v>
          </cell>
          <cell r="C556">
            <v>2618.4528888501777</v>
          </cell>
          <cell r="D556">
            <v>15324.838443938557</v>
          </cell>
          <cell r="E556">
            <v>6050.7656787757451</v>
          </cell>
          <cell r="F556">
            <v>718.81245581764051</v>
          </cell>
          <cell r="H556">
            <v>0</v>
          </cell>
          <cell r="I556">
            <v>0</v>
          </cell>
          <cell r="J556">
            <v>17012.738481543714</v>
          </cell>
          <cell r="K556">
            <v>4013.120772224238</v>
          </cell>
          <cell r="L556">
            <v>0</v>
          </cell>
          <cell r="M556">
            <v>0</v>
          </cell>
          <cell r="N556">
            <v>0</v>
          </cell>
          <cell r="O556">
            <v>0</v>
          </cell>
          <cell r="P556">
            <v>0</v>
          </cell>
          <cell r="Q556">
            <v>0</v>
          </cell>
          <cell r="R556">
            <v>0</v>
          </cell>
          <cell r="S556">
            <v>2094.2329937964273</v>
          </cell>
          <cell r="T556">
            <v>47832.961714946505</v>
          </cell>
          <cell r="U556" t="str">
            <v>41 - Tkanina RS 580/125</v>
          </cell>
        </row>
        <row r="557">
          <cell r="A557" t="str">
            <v>42- 11 204 Z28  876</v>
          </cell>
          <cell r="C557">
            <v>274.24984137949133</v>
          </cell>
          <cell r="D557">
            <v>1605.0831123648898</v>
          </cell>
          <cell r="E557">
            <v>633.74121974652292</v>
          </cell>
          <cell r="F557">
            <v>117.9000806422832</v>
          </cell>
          <cell r="H557">
            <v>745.12190594189417</v>
          </cell>
          <cell r="I557">
            <v>0</v>
          </cell>
          <cell r="J557">
            <v>0</v>
          </cell>
          <cell r="K557">
            <v>0</v>
          </cell>
          <cell r="L557">
            <v>0</v>
          </cell>
          <cell r="M557">
            <v>0</v>
          </cell>
          <cell r="N557">
            <v>0</v>
          </cell>
          <cell r="O557">
            <v>0</v>
          </cell>
          <cell r="P557">
            <v>0</v>
          </cell>
          <cell r="Q557">
            <v>0</v>
          </cell>
          <cell r="R557">
            <v>0</v>
          </cell>
          <cell r="S557">
            <v>213.75934299193466</v>
          </cell>
          <cell r="T557">
            <v>3589.8555030670159</v>
          </cell>
          <cell r="U557" t="str">
            <v>42- 11 204 Z28  876</v>
          </cell>
        </row>
        <row r="558">
          <cell r="A558" t="str">
            <v>43 -13 544 Z25 876s</v>
          </cell>
          <cell r="C558">
            <v>364.1099604903776</v>
          </cell>
          <cell r="D558">
            <v>2131.0012275203321</v>
          </cell>
          <cell r="E558">
            <v>841.39151848671236</v>
          </cell>
          <cell r="F558">
            <v>181.73588895129635</v>
          </cell>
          <cell r="H558">
            <v>777.84862987460599</v>
          </cell>
          <cell r="I558">
            <v>0</v>
          </cell>
          <cell r="J558">
            <v>0</v>
          </cell>
          <cell r="K558">
            <v>0</v>
          </cell>
          <cell r="L558">
            <v>0</v>
          </cell>
          <cell r="M558">
            <v>0</v>
          </cell>
          <cell r="N558">
            <v>0</v>
          </cell>
          <cell r="O558">
            <v>0</v>
          </cell>
          <cell r="P558">
            <v>0</v>
          </cell>
          <cell r="Q558">
            <v>0</v>
          </cell>
          <cell r="R558">
            <v>0</v>
          </cell>
          <cell r="S558">
            <v>295.15524939811621</v>
          </cell>
          <cell r="T558">
            <v>4591.24247472144</v>
          </cell>
          <cell r="U558" t="str">
            <v>43 -13 544 Z25 876s</v>
          </cell>
        </row>
        <row r="559">
          <cell r="A559" t="str">
            <v>44 - ECO 11 T220 006</v>
          </cell>
          <cell r="C559">
            <v>145.17133779944726</v>
          </cell>
          <cell r="D559">
            <v>849.63426607376869</v>
          </cell>
          <cell r="E559">
            <v>594.22349554603454</v>
          </cell>
          <cell r="F559">
            <v>15.931908592314148</v>
          </cell>
          <cell r="H559">
            <v>0</v>
          </cell>
          <cell r="I559">
            <v>0</v>
          </cell>
          <cell r="J559">
            <v>0</v>
          </cell>
          <cell r="K559">
            <v>232.95811119431104</v>
          </cell>
          <cell r="L559">
            <v>0</v>
          </cell>
          <cell r="M559">
            <v>0</v>
          </cell>
          <cell r="N559">
            <v>0</v>
          </cell>
          <cell r="O559">
            <v>2238.4374743521871</v>
          </cell>
          <cell r="P559">
            <v>0</v>
          </cell>
          <cell r="Q559">
            <v>0</v>
          </cell>
          <cell r="R559">
            <v>0</v>
          </cell>
          <cell r="S559">
            <v>114.10641084978718</v>
          </cell>
          <cell r="T559">
            <v>4190.4630044078503</v>
          </cell>
          <cell r="U559" t="str">
            <v>44 - ECO 11 T220 006</v>
          </cell>
        </row>
        <row r="560">
          <cell r="A560" t="str">
            <v>45 - ECO 11 T330 006</v>
          </cell>
          <cell r="C560">
            <v>112.2658345649059</v>
          </cell>
          <cell r="D560">
            <v>657.0504990970478</v>
          </cell>
          <cell r="E560">
            <v>459.53283655560011</v>
          </cell>
          <cell r="F560">
            <v>12.320675978056276</v>
          </cell>
          <cell r="H560">
            <v>0</v>
          </cell>
          <cell r="I560">
            <v>0</v>
          </cell>
          <cell r="J560">
            <v>0</v>
          </cell>
          <cell r="K560">
            <v>180.15427265693387</v>
          </cell>
          <cell r="L560">
            <v>0</v>
          </cell>
          <cell r="M560">
            <v>0</v>
          </cell>
          <cell r="N560">
            <v>0</v>
          </cell>
          <cell r="O560">
            <v>995.35855016911023</v>
          </cell>
          <cell r="P560">
            <v>0</v>
          </cell>
          <cell r="Q560">
            <v>0</v>
          </cell>
          <cell r="R560">
            <v>0</v>
          </cell>
          <cell r="S560">
            <v>88.242291057168757</v>
          </cell>
          <cell r="T560">
            <v>2504.9249600788226</v>
          </cell>
          <cell r="U560" t="str">
            <v>45 - ECO 11 T330 006</v>
          </cell>
        </row>
        <row r="561">
          <cell r="A561" t="str">
            <v>46 - ECTE 9 T990 006</v>
          </cell>
          <cell r="C561">
            <v>52.2719467736786</v>
          </cell>
          <cell r="D561">
            <v>305.92841401417888</v>
          </cell>
          <cell r="E561">
            <v>213.96247635164954</v>
          </cell>
          <cell r="F561">
            <v>5.4269809930688702</v>
          </cell>
          <cell r="H561">
            <v>0</v>
          </cell>
          <cell r="I561">
            <v>0</v>
          </cell>
          <cell r="J561">
            <v>0</v>
          </cell>
          <cell r="K561">
            <v>79.353910067162488</v>
          </cell>
          <cell r="L561">
            <v>0</v>
          </cell>
          <cell r="M561">
            <v>0</v>
          </cell>
          <cell r="N561">
            <v>0</v>
          </cell>
          <cell r="O561">
            <v>207.53263937877944</v>
          </cell>
          <cell r="P561">
            <v>0</v>
          </cell>
          <cell r="Q561">
            <v>0</v>
          </cell>
          <cell r="R561">
            <v>0</v>
          </cell>
          <cell r="S561">
            <v>39.55688909459289</v>
          </cell>
          <cell r="T561">
            <v>904.03325667311071</v>
          </cell>
          <cell r="U561" t="str">
            <v>46 - ECTE 9 T990 006</v>
          </cell>
        </row>
        <row r="562">
          <cell r="A562" t="str">
            <v>47 - EC 11 2500 R73</v>
          </cell>
          <cell r="C562">
            <v>206.244408629719</v>
          </cell>
          <cell r="D562">
            <v>1207.0724112221892</v>
          </cell>
          <cell r="E562">
            <v>476.59310369494597</v>
          </cell>
          <cell r="F562">
            <v>44.332263397404233</v>
          </cell>
          <cell r="H562">
            <v>0</v>
          </cell>
          <cell r="I562">
            <v>0</v>
          </cell>
          <cell r="J562">
            <v>0</v>
          </cell>
          <cell r="K562">
            <v>302.50789687588059</v>
          </cell>
          <cell r="L562">
            <v>0</v>
          </cell>
          <cell r="M562">
            <v>0</v>
          </cell>
          <cell r="N562">
            <v>0</v>
          </cell>
          <cell r="O562">
            <v>317.80285561903435</v>
          </cell>
          <cell r="P562">
            <v>0</v>
          </cell>
          <cell r="Q562">
            <v>0</v>
          </cell>
          <cell r="R562">
            <v>0</v>
          </cell>
          <cell r="S562">
            <v>152.14188113304959</v>
          </cell>
          <cell r="T562">
            <v>2706.6948205722229</v>
          </cell>
          <cell r="U562" t="str">
            <v>47 - EC 11 2500 R73</v>
          </cell>
        </row>
        <row r="563">
          <cell r="A563" t="str">
            <v>48 - RV 16 1224 (408) 706</v>
          </cell>
          <cell r="C563">
            <v>15.878475972264269</v>
          </cell>
          <cell r="D563">
            <v>92.930860068963895</v>
          </cell>
          <cell r="E563">
            <v>36.692253602634622</v>
          </cell>
          <cell r="F563">
            <v>4.3589275013753133</v>
          </cell>
          <cell r="H563">
            <v>0</v>
          </cell>
          <cell r="I563">
            <v>0</v>
          </cell>
          <cell r="J563">
            <v>0</v>
          </cell>
          <cell r="K563">
            <v>24.335836641131653</v>
          </cell>
          <cell r="L563">
            <v>130.0408836262433</v>
          </cell>
          <cell r="M563">
            <v>0</v>
          </cell>
          <cell r="N563">
            <v>0</v>
          </cell>
          <cell r="O563">
            <v>0</v>
          </cell>
          <cell r="P563">
            <v>0</v>
          </cell>
          <cell r="Q563">
            <v>0</v>
          </cell>
          <cell r="R563">
            <v>0</v>
          </cell>
          <cell r="S563">
            <v>12.932059896309214</v>
          </cell>
          <cell r="T563">
            <v>317.1692973089223</v>
          </cell>
          <cell r="U563" t="str">
            <v>48 - RV 16 1224 (408) 706</v>
          </cell>
        </row>
        <row r="564">
          <cell r="A564">
            <v>0</v>
          </cell>
        </row>
        <row r="565">
          <cell r="A565" t="str">
            <v>celkem</v>
          </cell>
          <cell r="C565">
            <v>47361.679943738411</v>
          </cell>
          <cell r="D565">
            <v>277190.43434462394</v>
          </cell>
          <cell r="E565">
            <v>125259.349417196</v>
          </cell>
          <cell r="F565">
            <v>17182.330160154346</v>
          </cell>
          <cell r="G565">
            <v>0</v>
          </cell>
          <cell r="H565">
            <v>62478.518483801337</v>
          </cell>
          <cell r="I565">
            <v>0</v>
          </cell>
          <cell r="J565">
            <v>26379.625888152572</v>
          </cell>
          <cell r="K565">
            <v>44133.157551959266</v>
          </cell>
          <cell r="L565">
            <v>39134.244813702659</v>
          </cell>
          <cell r="M565">
            <v>0</v>
          </cell>
          <cell r="N565">
            <v>33013.320745238314</v>
          </cell>
          <cell r="O565">
            <v>12604.941654254744</v>
          </cell>
          <cell r="P565">
            <v>7150.6009846055149</v>
          </cell>
          <cell r="Q565">
            <v>0</v>
          </cell>
          <cell r="R565">
            <v>40651.886715945235</v>
          </cell>
          <cell r="S565">
            <v>38609.805884539659</v>
          </cell>
          <cell r="T565">
            <v>771149.89658791199</v>
          </cell>
          <cell r="U565" t="str">
            <v>celkem</v>
          </cell>
        </row>
        <row r="569">
          <cell r="A569" t="str">
            <v>Tab. 33</v>
          </cell>
          <cell r="C569" t="str">
            <v>průběh výroby středisky</v>
          </cell>
          <cell r="H569" t="str">
            <v>HOTOVO!!</v>
          </cell>
          <cell r="P569" t="str">
            <v>simulace</v>
          </cell>
          <cell r="Q569" t="str">
            <v>Budget 2001</v>
          </cell>
          <cell r="T569" t="str">
            <v>Tab. 33</v>
          </cell>
        </row>
        <row r="571">
          <cell r="C571" t="str">
            <v>kmen</v>
          </cell>
          <cell r="D571" t="str">
            <v>vana</v>
          </cell>
          <cell r="E571" t="str">
            <v>tažení</v>
          </cell>
          <cell r="F571" t="str">
            <v>lubrikace</v>
          </cell>
          <cell r="G571" t="str">
            <v>open</v>
          </cell>
          <cell r="H571" t="str">
            <v>textile</v>
          </cell>
          <cell r="I571" t="str">
            <v>TECO-tkan</v>
          </cell>
          <cell r="J571" t="str">
            <v>V-tkaniny</v>
          </cell>
          <cell r="K571" t="str">
            <v>sušení</v>
          </cell>
          <cell r="L571" t="str">
            <v>roving</v>
          </cell>
          <cell r="M571" t="str">
            <v>suché</v>
          </cell>
          <cell r="N571" t="str">
            <v>rohože</v>
          </cell>
          <cell r="O571" t="str">
            <v>ECT</v>
          </cell>
          <cell r="P571" t="str">
            <v>mokré</v>
          </cell>
          <cell r="Q571" t="str">
            <v>open</v>
          </cell>
          <cell r="R571" t="str">
            <v>vlies</v>
          </cell>
          <cell r="S571" t="str">
            <v>SHV</v>
          </cell>
        </row>
        <row r="572">
          <cell r="A572" t="str">
            <v>výrobek</v>
          </cell>
          <cell r="C572">
            <v>0</v>
          </cell>
          <cell r="D572">
            <v>0</v>
          </cell>
          <cell r="E572">
            <v>0</v>
          </cell>
          <cell r="F572">
            <v>0</v>
          </cell>
          <cell r="G572">
            <v>0</v>
          </cell>
          <cell r="H572">
            <v>0</v>
          </cell>
          <cell r="I572">
            <v>0</v>
          </cell>
          <cell r="J572">
            <v>0</v>
          </cell>
          <cell r="K572">
            <v>0</v>
          </cell>
          <cell r="L572">
            <v>0</v>
          </cell>
          <cell r="M572" t="str">
            <v>sekání</v>
          </cell>
          <cell r="N572">
            <v>0</v>
          </cell>
          <cell r="O572">
            <v>0</v>
          </cell>
          <cell r="P572" t="str">
            <v>sekání</v>
          </cell>
          <cell r="Q572">
            <v>0</v>
          </cell>
          <cell r="R572">
            <v>0</v>
          </cell>
          <cell r="S572">
            <v>0</v>
          </cell>
          <cell r="T572" t="str">
            <v>výrobek</v>
          </cell>
        </row>
        <row r="573">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row>
        <row r="576">
          <cell r="A576" t="str">
            <v xml:space="preserve"> 1- 9 34 Z40  876</v>
          </cell>
          <cell r="C576">
            <v>1</v>
          </cell>
          <cell r="D576">
            <v>1</v>
          </cell>
          <cell r="E576">
            <v>1</v>
          </cell>
          <cell r="F576">
            <v>1</v>
          </cell>
          <cell r="H576">
            <v>1</v>
          </cell>
          <cell r="S576">
            <v>1</v>
          </cell>
          <cell r="T576" t="str">
            <v xml:space="preserve"> 1- 9 34 Z40  876</v>
          </cell>
        </row>
        <row r="577">
          <cell r="A577" t="str">
            <v xml:space="preserve"> 2- 9 68 Z15  876s</v>
          </cell>
          <cell r="C577">
            <v>1</v>
          </cell>
          <cell r="D577">
            <v>1</v>
          </cell>
          <cell r="E577">
            <v>1</v>
          </cell>
          <cell r="F577">
            <v>1</v>
          </cell>
          <cell r="H577">
            <v>1</v>
          </cell>
          <cell r="S577">
            <v>1</v>
          </cell>
          <cell r="T577" t="str">
            <v xml:space="preserve"> 2- 9 68 Z15  876s</v>
          </cell>
        </row>
        <row r="578">
          <cell r="A578" t="str">
            <v xml:space="preserve"> 3- 9 68 Z20  876</v>
          </cell>
          <cell r="C578">
            <v>1</v>
          </cell>
          <cell r="D578">
            <v>1</v>
          </cell>
          <cell r="E578">
            <v>1</v>
          </cell>
          <cell r="F578">
            <v>1</v>
          </cell>
          <cell r="H578">
            <v>1</v>
          </cell>
          <cell r="S578">
            <v>1</v>
          </cell>
          <cell r="T578" t="str">
            <v xml:space="preserve"> 3- 9 68 Z20  876</v>
          </cell>
        </row>
        <row r="579">
          <cell r="A579" t="str">
            <v xml:space="preserve"> 4-  9 68 Z28 876</v>
          </cell>
          <cell r="C579">
            <v>1</v>
          </cell>
          <cell r="D579">
            <v>1</v>
          </cell>
          <cell r="E579">
            <v>1</v>
          </cell>
          <cell r="F579">
            <v>1</v>
          </cell>
          <cell r="H579">
            <v>1</v>
          </cell>
          <cell r="L579">
            <v>0</v>
          </cell>
          <cell r="S579">
            <v>1</v>
          </cell>
          <cell r="T579" t="str">
            <v xml:space="preserve"> 4-  9 68 Z28 876</v>
          </cell>
        </row>
        <row r="580">
          <cell r="A580" t="str">
            <v xml:space="preserve"> 5- 9 136 Z28 876</v>
          </cell>
          <cell r="C580">
            <v>1</v>
          </cell>
          <cell r="D580">
            <v>1</v>
          </cell>
          <cell r="E580">
            <v>1</v>
          </cell>
          <cell r="F580">
            <v>1</v>
          </cell>
          <cell r="H580">
            <v>1</v>
          </cell>
          <cell r="L580">
            <v>0</v>
          </cell>
          <cell r="S580">
            <v>1</v>
          </cell>
          <cell r="T580" t="str">
            <v xml:space="preserve"> 5- 9 136 Z28 876</v>
          </cell>
        </row>
        <row r="581">
          <cell r="A581" t="str">
            <v xml:space="preserve"> 6- 9 204 Z28  876</v>
          </cell>
          <cell r="C581">
            <v>1</v>
          </cell>
          <cell r="D581">
            <v>1</v>
          </cell>
          <cell r="E581">
            <v>1</v>
          </cell>
          <cell r="F581">
            <v>1</v>
          </cell>
          <cell r="H581">
            <v>1</v>
          </cell>
          <cell r="S581">
            <v>1</v>
          </cell>
          <cell r="T581" t="str">
            <v xml:space="preserve"> 6- 9 204 Z28  876</v>
          </cell>
        </row>
        <row r="582">
          <cell r="A582" t="str">
            <v xml:space="preserve"> 7- 11 102 Z28  876</v>
          </cell>
          <cell r="C582">
            <v>1</v>
          </cell>
          <cell r="D582">
            <v>1</v>
          </cell>
          <cell r="E582">
            <v>1</v>
          </cell>
          <cell r="F582">
            <v>1</v>
          </cell>
          <cell r="H582">
            <v>1</v>
          </cell>
          <cell r="M582">
            <v>0</v>
          </cell>
          <cell r="S582">
            <v>1</v>
          </cell>
          <cell r="T582" t="str">
            <v xml:space="preserve"> 7- 11 102 Z28  876</v>
          </cell>
        </row>
        <row r="583">
          <cell r="A583" t="str">
            <v xml:space="preserve"> 8- 11 204 Z28  876s</v>
          </cell>
          <cell r="C583">
            <v>1</v>
          </cell>
          <cell r="D583">
            <v>1</v>
          </cell>
          <cell r="E583">
            <v>1</v>
          </cell>
          <cell r="F583">
            <v>1</v>
          </cell>
          <cell r="H583">
            <v>1</v>
          </cell>
          <cell r="S583">
            <v>1</v>
          </cell>
          <cell r="T583" t="str">
            <v xml:space="preserve"> 8- 11 204 Z28  876s</v>
          </cell>
        </row>
        <row r="584">
          <cell r="A584" t="str">
            <v xml:space="preserve"> 9- 13 136 Z20  876s 800</v>
          </cell>
          <cell r="C584">
            <v>1</v>
          </cell>
          <cell r="D584">
            <v>1</v>
          </cell>
          <cell r="E584">
            <v>1</v>
          </cell>
          <cell r="F584">
            <v>1</v>
          </cell>
          <cell r="H584">
            <v>1</v>
          </cell>
          <cell r="S584">
            <v>1</v>
          </cell>
          <cell r="T584" t="str">
            <v xml:space="preserve"> 9- 13 136 Z20  876s 800</v>
          </cell>
        </row>
        <row r="585">
          <cell r="A585" t="str">
            <v>10- 13 136 Z20  876s 1200</v>
          </cell>
          <cell r="C585">
            <v>1</v>
          </cell>
          <cell r="D585">
            <v>1</v>
          </cell>
          <cell r="E585">
            <v>1</v>
          </cell>
          <cell r="F585">
            <v>1</v>
          </cell>
          <cell r="H585">
            <v>1</v>
          </cell>
          <cell r="P585">
            <v>0</v>
          </cell>
          <cell r="S585">
            <v>1</v>
          </cell>
          <cell r="T585" t="str">
            <v>10- 13 136 Z20  876s 1200</v>
          </cell>
        </row>
        <row r="586">
          <cell r="A586" t="str">
            <v>11- 13 136 Z20 876 800</v>
          </cell>
          <cell r="C586">
            <v>1</v>
          </cell>
          <cell r="D586">
            <v>1</v>
          </cell>
          <cell r="E586">
            <v>1</v>
          </cell>
          <cell r="F586">
            <v>1</v>
          </cell>
          <cell r="H586">
            <v>1</v>
          </cell>
          <cell r="S586">
            <v>1</v>
          </cell>
          <cell r="T586" t="str">
            <v>11- 13 136 Z20 876 800</v>
          </cell>
        </row>
        <row r="587">
          <cell r="A587" t="str">
            <v>12- 13 136 Z20 876 1200</v>
          </cell>
          <cell r="C587">
            <v>1</v>
          </cell>
          <cell r="D587">
            <v>1</v>
          </cell>
          <cell r="E587">
            <v>1</v>
          </cell>
          <cell r="F587">
            <v>1</v>
          </cell>
          <cell r="H587">
            <v>1</v>
          </cell>
          <cell r="S587">
            <v>1</v>
          </cell>
          <cell r="T587" t="str">
            <v>12- 13 136 Z20 876 1200</v>
          </cell>
        </row>
        <row r="588">
          <cell r="A588" t="str">
            <v>13- 13 272 Z20  876s</v>
          </cell>
          <cell r="C588">
            <v>1</v>
          </cell>
          <cell r="D588">
            <v>1</v>
          </cell>
          <cell r="E588">
            <v>1</v>
          </cell>
          <cell r="F588">
            <v>1</v>
          </cell>
          <cell r="H588">
            <v>1</v>
          </cell>
          <cell r="S588">
            <v>1</v>
          </cell>
          <cell r="T588" t="str">
            <v>13- 13 272 Z20  876s</v>
          </cell>
        </row>
        <row r="589">
          <cell r="A589" t="str">
            <v>14- 13 272 Z20 876</v>
          </cell>
          <cell r="C589">
            <v>1</v>
          </cell>
          <cell r="D589">
            <v>1</v>
          </cell>
          <cell r="E589">
            <v>1</v>
          </cell>
          <cell r="F589">
            <v>1</v>
          </cell>
          <cell r="H589">
            <v>1</v>
          </cell>
          <cell r="S589">
            <v>1</v>
          </cell>
          <cell r="T589" t="str">
            <v>14- 13 272 Z20 876</v>
          </cell>
        </row>
        <row r="590">
          <cell r="A590" t="str">
            <v>15- ECT 9 T140 006</v>
          </cell>
          <cell r="C590">
            <v>1</v>
          </cell>
          <cell r="D590">
            <v>1</v>
          </cell>
          <cell r="E590">
            <v>1</v>
          </cell>
          <cell r="F590">
            <v>1</v>
          </cell>
          <cell r="K590">
            <v>1</v>
          </cell>
          <cell r="O590">
            <v>1</v>
          </cell>
          <cell r="S590">
            <v>1</v>
          </cell>
          <cell r="T590" t="str">
            <v>15- ECT 9 T140 006</v>
          </cell>
        </row>
        <row r="591">
          <cell r="A591" t="str">
            <v>16 - ECT 9 T210  006</v>
          </cell>
          <cell r="C591">
            <v>1</v>
          </cell>
          <cell r="D591">
            <v>1</v>
          </cell>
          <cell r="E591">
            <v>1</v>
          </cell>
          <cell r="F591">
            <v>1</v>
          </cell>
          <cell r="K591">
            <v>1</v>
          </cell>
          <cell r="O591">
            <v>1</v>
          </cell>
          <cell r="S591">
            <v>1</v>
          </cell>
          <cell r="T591" t="str">
            <v>16 - ECT 9 T210  006</v>
          </cell>
        </row>
        <row r="592">
          <cell r="A592" t="str">
            <v>17 - ECT 9 T420  006</v>
          </cell>
          <cell r="C592">
            <v>1</v>
          </cell>
          <cell r="D592">
            <v>1</v>
          </cell>
          <cell r="E592">
            <v>1</v>
          </cell>
          <cell r="F592">
            <v>1</v>
          </cell>
          <cell r="K592">
            <v>1</v>
          </cell>
          <cell r="O592">
            <v>1</v>
          </cell>
          <cell r="S592">
            <v>1</v>
          </cell>
          <cell r="T592" t="str">
            <v>17 - ECT 9 T420  006</v>
          </cell>
        </row>
        <row r="593">
          <cell r="A593" t="str">
            <v>18 - ECT 9 T485  006</v>
          </cell>
          <cell r="C593">
            <v>1</v>
          </cell>
          <cell r="D593">
            <v>1</v>
          </cell>
          <cell r="E593">
            <v>1</v>
          </cell>
          <cell r="F593">
            <v>1</v>
          </cell>
          <cell r="K593">
            <v>1</v>
          </cell>
          <cell r="O593">
            <v>1</v>
          </cell>
          <cell r="S593">
            <v>1</v>
          </cell>
          <cell r="T593" t="str">
            <v>18 - ECT 9 T485  006</v>
          </cell>
        </row>
        <row r="594">
          <cell r="A594" t="str">
            <v>19 - ECT 9 T570  006</v>
          </cell>
          <cell r="C594">
            <v>1</v>
          </cell>
          <cell r="D594">
            <v>1</v>
          </cell>
          <cell r="E594">
            <v>1</v>
          </cell>
          <cell r="F594">
            <v>1</v>
          </cell>
          <cell r="K594">
            <v>1</v>
          </cell>
          <cell r="O594">
            <v>1</v>
          </cell>
          <cell r="S594">
            <v>1</v>
          </cell>
          <cell r="T594" t="str">
            <v>19 - ECT 9 T570  006</v>
          </cell>
        </row>
        <row r="595">
          <cell r="A595" t="str">
            <v>20 - ECT 9 T630  006</v>
          </cell>
          <cell r="C595">
            <v>1</v>
          </cell>
          <cell r="D595">
            <v>1</v>
          </cell>
          <cell r="E595">
            <v>1</v>
          </cell>
          <cell r="F595">
            <v>1</v>
          </cell>
          <cell r="K595">
            <v>1</v>
          </cell>
          <cell r="O595">
            <v>1</v>
          </cell>
          <cell r="S595">
            <v>1</v>
          </cell>
          <cell r="T595" t="str">
            <v>20 - ECT 9 T630  006</v>
          </cell>
        </row>
        <row r="596">
          <cell r="A596" t="str">
            <v>21 - ECT 9 T990  006</v>
          </cell>
          <cell r="C596">
            <v>1</v>
          </cell>
          <cell r="D596">
            <v>1</v>
          </cell>
          <cell r="E596">
            <v>1</v>
          </cell>
          <cell r="F596">
            <v>1</v>
          </cell>
          <cell r="K596">
            <v>1</v>
          </cell>
          <cell r="O596">
            <v>1</v>
          </cell>
          <cell r="S596">
            <v>1</v>
          </cell>
          <cell r="T596" t="str">
            <v>21 - ECT 9 T990  006</v>
          </cell>
        </row>
        <row r="597">
          <cell r="A597" t="str">
            <v>22 - ECT 9 T1250  006</v>
          </cell>
          <cell r="C597">
            <v>1</v>
          </cell>
          <cell r="D597">
            <v>1</v>
          </cell>
          <cell r="E597">
            <v>1</v>
          </cell>
          <cell r="F597">
            <v>1</v>
          </cell>
          <cell r="K597">
            <v>1</v>
          </cell>
          <cell r="O597">
            <v>1</v>
          </cell>
          <cell r="S597">
            <v>1</v>
          </cell>
          <cell r="T597" t="str">
            <v>22 - ECT 9 T1250  006</v>
          </cell>
        </row>
        <row r="598">
          <cell r="A598" t="str">
            <v>23 - ECT 9 T1285  006</v>
          </cell>
          <cell r="C598">
            <v>1</v>
          </cell>
          <cell r="D598">
            <v>1</v>
          </cell>
          <cell r="E598">
            <v>1</v>
          </cell>
          <cell r="F598">
            <v>1</v>
          </cell>
          <cell r="K598">
            <v>1</v>
          </cell>
          <cell r="O598">
            <v>1</v>
          </cell>
          <cell r="S598">
            <v>1</v>
          </cell>
          <cell r="T598" t="str">
            <v>23 - ECT 9 T1285  006</v>
          </cell>
        </row>
        <row r="599">
          <cell r="A599" t="str">
            <v>24 - ECT 9 T1440  006</v>
          </cell>
          <cell r="C599">
            <v>1</v>
          </cell>
          <cell r="D599">
            <v>1</v>
          </cell>
          <cell r="E599">
            <v>1</v>
          </cell>
          <cell r="F599">
            <v>1</v>
          </cell>
          <cell r="K599">
            <v>1</v>
          </cell>
          <cell r="O599">
            <v>1</v>
          </cell>
          <cell r="S599">
            <v>1</v>
          </cell>
          <cell r="T599" t="str">
            <v>24 - ECT 9 T1440  006</v>
          </cell>
        </row>
        <row r="600">
          <cell r="A600" t="str">
            <v>25 - ECT 11 T1580  006</v>
          </cell>
          <cell r="C600">
            <v>1</v>
          </cell>
          <cell r="D600">
            <v>1</v>
          </cell>
          <cell r="E600">
            <v>1</v>
          </cell>
          <cell r="F600">
            <v>1</v>
          </cell>
          <cell r="K600">
            <v>1</v>
          </cell>
          <cell r="O600">
            <v>1</v>
          </cell>
          <cell r="S600">
            <v>1</v>
          </cell>
          <cell r="T600" t="str">
            <v>25 - ECT 11 T1580  006</v>
          </cell>
        </row>
        <row r="601">
          <cell r="A601" t="str">
            <v>26 - RV 12  224</v>
          </cell>
          <cell r="C601">
            <v>1</v>
          </cell>
          <cell r="D601">
            <v>1</v>
          </cell>
          <cell r="E601">
            <v>1</v>
          </cell>
          <cell r="F601">
            <v>1</v>
          </cell>
          <cell r="K601">
            <v>1</v>
          </cell>
          <cell r="L601">
            <v>1</v>
          </cell>
          <cell r="S601">
            <v>1</v>
          </cell>
          <cell r="T601" t="str">
            <v>26 - RV 12  224</v>
          </cell>
        </row>
        <row r="602">
          <cell r="A602" t="str">
            <v>27 - RV 13  250</v>
          </cell>
          <cell r="C602">
            <v>1</v>
          </cell>
          <cell r="D602">
            <v>1</v>
          </cell>
          <cell r="E602">
            <v>1</v>
          </cell>
          <cell r="F602">
            <v>1</v>
          </cell>
          <cell r="K602">
            <v>1</v>
          </cell>
          <cell r="L602">
            <v>1</v>
          </cell>
          <cell r="S602">
            <v>1</v>
          </cell>
          <cell r="T602" t="str">
            <v>27 - RV 13  250</v>
          </cell>
        </row>
        <row r="603">
          <cell r="A603" t="str">
            <v>28 - RV 13  P 243</v>
          </cell>
          <cell r="C603">
            <v>1</v>
          </cell>
          <cell r="D603">
            <v>1</v>
          </cell>
          <cell r="E603">
            <v>1</v>
          </cell>
          <cell r="F603">
            <v>1</v>
          </cell>
          <cell r="K603">
            <v>1</v>
          </cell>
          <cell r="L603">
            <v>1</v>
          </cell>
          <cell r="S603">
            <v>1</v>
          </cell>
          <cell r="T603" t="str">
            <v>28 - RV 13  P 243</v>
          </cell>
        </row>
        <row r="604">
          <cell r="A604" t="str">
            <v>29 - RV 16 2040 (408) 706</v>
          </cell>
          <cell r="C604">
            <v>1</v>
          </cell>
          <cell r="D604">
            <v>1</v>
          </cell>
          <cell r="E604">
            <v>1</v>
          </cell>
          <cell r="F604">
            <v>1</v>
          </cell>
          <cell r="K604">
            <v>1</v>
          </cell>
          <cell r="L604">
            <v>1</v>
          </cell>
          <cell r="S604">
            <v>1</v>
          </cell>
          <cell r="T604" t="str">
            <v>29 - RV 16 2040 (408) 706</v>
          </cell>
        </row>
        <row r="605">
          <cell r="A605" t="str">
            <v>30 - mok.sek. 13 360</v>
          </cell>
          <cell r="C605">
            <v>1</v>
          </cell>
          <cell r="D605">
            <v>1</v>
          </cell>
          <cell r="E605">
            <v>1</v>
          </cell>
          <cell r="F605">
            <v>1</v>
          </cell>
          <cell r="L605">
            <v>0</v>
          </cell>
          <cell r="P605">
            <v>1</v>
          </cell>
          <cell r="S605">
            <v>1</v>
          </cell>
          <cell r="T605" t="str">
            <v>30 - mok.sek. 13 360</v>
          </cell>
        </row>
        <row r="606">
          <cell r="A606" t="str">
            <v>31 - kokon  9 68  876</v>
          </cell>
          <cell r="C606">
            <v>1</v>
          </cell>
          <cell r="D606">
            <v>1</v>
          </cell>
          <cell r="E606">
            <v>1</v>
          </cell>
          <cell r="F606">
            <v>1</v>
          </cell>
          <cell r="H606">
            <v>1</v>
          </cell>
          <cell r="K606">
            <v>1</v>
          </cell>
          <cell r="L606">
            <v>0</v>
          </cell>
          <cell r="P606">
            <v>0</v>
          </cell>
          <cell r="S606">
            <v>1</v>
          </cell>
          <cell r="T606" t="str">
            <v>31 - kokon  9 68  876</v>
          </cell>
        </row>
        <row r="607">
          <cell r="A607" t="str">
            <v>32 - kokon  11 204  876</v>
          </cell>
          <cell r="C607">
            <v>1</v>
          </cell>
          <cell r="D607">
            <v>1</v>
          </cell>
          <cell r="E607">
            <v>1</v>
          </cell>
          <cell r="F607">
            <v>1</v>
          </cell>
          <cell r="H607">
            <v>1</v>
          </cell>
          <cell r="K607">
            <v>1</v>
          </cell>
          <cell r="L607">
            <v>0</v>
          </cell>
          <cell r="S607">
            <v>1</v>
          </cell>
          <cell r="T607" t="str">
            <v>32 - kokon  11 204  876</v>
          </cell>
        </row>
        <row r="608">
          <cell r="A608" t="str">
            <v>33 - kokon  13 136  876</v>
          </cell>
          <cell r="C608">
            <v>1</v>
          </cell>
          <cell r="D608">
            <v>1</v>
          </cell>
          <cell r="E608">
            <v>1</v>
          </cell>
          <cell r="F608">
            <v>1</v>
          </cell>
          <cell r="H608">
            <v>1</v>
          </cell>
          <cell r="K608">
            <v>1</v>
          </cell>
          <cell r="L608">
            <v>0</v>
          </cell>
          <cell r="S608">
            <v>1</v>
          </cell>
          <cell r="T608" t="str">
            <v>33 - kokon  13 136  876</v>
          </cell>
        </row>
        <row r="609">
          <cell r="A609" t="str">
            <v>34 - kokon  13 272  876</v>
          </cell>
          <cell r="C609">
            <v>1</v>
          </cell>
          <cell r="D609">
            <v>1</v>
          </cell>
          <cell r="E609">
            <v>1</v>
          </cell>
          <cell r="F609">
            <v>1</v>
          </cell>
          <cell r="H609">
            <v>1</v>
          </cell>
          <cell r="K609">
            <v>1</v>
          </cell>
          <cell r="L609">
            <v>0</v>
          </cell>
          <cell r="S609">
            <v>1</v>
          </cell>
          <cell r="T609" t="str">
            <v>34 - kokon  13 272  876</v>
          </cell>
        </row>
        <row r="610">
          <cell r="A610" t="str">
            <v>35 - kokon  17,19,22  706</v>
          </cell>
          <cell r="C610">
            <v>1</v>
          </cell>
          <cell r="D610">
            <v>1</v>
          </cell>
          <cell r="E610">
            <v>1</v>
          </cell>
          <cell r="F610">
            <v>1</v>
          </cell>
          <cell r="H610">
            <v>1</v>
          </cell>
          <cell r="K610">
            <v>1</v>
          </cell>
          <cell r="L610">
            <v>0</v>
          </cell>
          <cell r="S610">
            <v>1</v>
          </cell>
          <cell r="T610" t="str">
            <v>35 - kokon  17,19,22  706</v>
          </cell>
        </row>
        <row r="611">
          <cell r="A611" t="str">
            <v>36 - Rohož RP 34 450/125</v>
          </cell>
          <cell r="C611">
            <v>1</v>
          </cell>
          <cell r="D611">
            <v>1</v>
          </cell>
          <cell r="E611">
            <v>1</v>
          </cell>
          <cell r="F611">
            <v>1</v>
          </cell>
          <cell r="J611">
            <v>0</v>
          </cell>
          <cell r="K611">
            <v>1</v>
          </cell>
          <cell r="N611">
            <v>1</v>
          </cell>
          <cell r="S611">
            <v>1</v>
          </cell>
          <cell r="T611" t="str">
            <v>36 - Rohož RP 34 450/125</v>
          </cell>
        </row>
        <row r="612">
          <cell r="A612" t="str">
            <v>37 - Rohož RE 34 450/125</v>
          </cell>
          <cell r="C612">
            <v>1</v>
          </cell>
          <cell r="D612">
            <v>1</v>
          </cell>
          <cell r="E612">
            <v>1</v>
          </cell>
          <cell r="F612">
            <v>1</v>
          </cell>
          <cell r="K612">
            <v>1</v>
          </cell>
          <cell r="N612">
            <v>1</v>
          </cell>
          <cell r="S612">
            <v>1</v>
          </cell>
          <cell r="T612" t="str">
            <v>37 - Rohož RE 34 450/125</v>
          </cell>
        </row>
        <row r="613">
          <cell r="A613" t="str">
            <v>38 - Vlies 80/100  2700</v>
          </cell>
          <cell r="C613">
            <v>1</v>
          </cell>
          <cell r="D613">
            <v>1</v>
          </cell>
          <cell r="E613">
            <v>1</v>
          </cell>
          <cell r="F613">
            <v>1</v>
          </cell>
          <cell r="P613">
            <v>1</v>
          </cell>
          <cell r="R613">
            <v>1</v>
          </cell>
          <cell r="S613">
            <v>1</v>
          </cell>
          <cell r="T613" t="str">
            <v>38 - Vlies 80/100  2700</v>
          </cell>
        </row>
        <row r="614">
          <cell r="A614" t="str">
            <v>39 - Vlies 80/100  1600</v>
          </cell>
          <cell r="C614">
            <v>1</v>
          </cell>
          <cell r="D614">
            <v>1</v>
          </cell>
          <cell r="E614">
            <v>1</v>
          </cell>
          <cell r="F614">
            <v>1</v>
          </cell>
          <cell r="I614">
            <v>0</v>
          </cell>
          <cell r="P614">
            <v>1</v>
          </cell>
          <cell r="R614">
            <v>1</v>
          </cell>
          <cell r="S614">
            <v>1</v>
          </cell>
          <cell r="T614" t="str">
            <v>39 - Vlies 80/100  1600</v>
          </cell>
        </row>
        <row r="615">
          <cell r="A615" t="str">
            <v>40 - Tkanina RT 300/125</v>
          </cell>
          <cell r="C615">
            <v>1</v>
          </cell>
          <cell r="D615">
            <v>1</v>
          </cell>
          <cell r="E615">
            <v>1</v>
          </cell>
          <cell r="F615">
            <v>1</v>
          </cell>
          <cell r="I615">
            <v>0</v>
          </cell>
          <cell r="J615">
            <v>1</v>
          </cell>
          <cell r="K615">
            <v>1</v>
          </cell>
          <cell r="S615">
            <v>1</v>
          </cell>
          <cell r="T615" t="str">
            <v>40 - Tkanina RT 300/125</v>
          </cell>
        </row>
        <row r="616">
          <cell r="A616" t="str">
            <v>41 - Tkanina RS 580/125</v>
          </cell>
          <cell r="C616">
            <v>1</v>
          </cell>
          <cell r="D616">
            <v>1</v>
          </cell>
          <cell r="E616">
            <v>1</v>
          </cell>
          <cell r="F616">
            <v>1</v>
          </cell>
          <cell r="J616">
            <v>1</v>
          </cell>
          <cell r="K616">
            <v>1</v>
          </cell>
          <cell r="S616">
            <v>1</v>
          </cell>
          <cell r="T616" t="str">
            <v>41 - Tkanina RS 580/125</v>
          </cell>
        </row>
        <row r="617">
          <cell r="A617" t="str">
            <v>42- 11 204 Z28  876</v>
          </cell>
          <cell r="C617">
            <v>1</v>
          </cell>
          <cell r="D617">
            <v>1</v>
          </cell>
          <cell r="E617">
            <v>1</v>
          </cell>
          <cell r="F617">
            <v>1</v>
          </cell>
          <cell r="H617">
            <v>1</v>
          </cell>
          <cell r="S617">
            <v>1</v>
          </cell>
          <cell r="T617" t="str">
            <v>42- 11 204 Z28  876</v>
          </cell>
        </row>
        <row r="618">
          <cell r="A618" t="str">
            <v>43 -13 544 Z25 876s</v>
          </cell>
          <cell r="C618">
            <v>1</v>
          </cell>
          <cell r="D618">
            <v>1</v>
          </cell>
          <cell r="E618">
            <v>1</v>
          </cell>
          <cell r="F618">
            <v>1</v>
          </cell>
          <cell r="H618">
            <v>1</v>
          </cell>
          <cell r="S618">
            <v>1</v>
          </cell>
          <cell r="T618" t="str">
            <v>43 -13 544 Z25 876s</v>
          </cell>
        </row>
        <row r="619">
          <cell r="A619" t="str">
            <v>44 - ECO 11 T220 006</v>
          </cell>
          <cell r="C619">
            <v>1</v>
          </cell>
          <cell r="D619">
            <v>1</v>
          </cell>
          <cell r="E619">
            <v>1</v>
          </cell>
          <cell r="F619">
            <v>1</v>
          </cell>
          <cell r="K619">
            <v>1</v>
          </cell>
          <cell r="O619">
            <v>1</v>
          </cell>
          <cell r="S619">
            <v>1</v>
          </cell>
          <cell r="T619" t="str">
            <v>44 - ECO 11 T220 006</v>
          </cell>
        </row>
        <row r="620">
          <cell r="A620" t="str">
            <v>45 - ECO 11 T330 006</v>
          </cell>
          <cell r="C620">
            <v>1</v>
          </cell>
          <cell r="D620">
            <v>1</v>
          </cell>
          <cell r="E620">
            <v>1</v>
          </cell>
          <cell r="F620">
            <v>1</v>
          </cell>
          <cell r="K620">
            <v>1</v>
          </cell>
          <cell r="O620">
            <v>1</v>
          </cell>
          <cell r="S620">
            <v>1</v>
          </cell>
          <cell r="T620" t="str">
            <v>45 - ECO 11 T330 006</v>
          </cell>
        </row>
        <row r="621">
          <cell r="A621" t="str">
            <v>46 - ECTE 9 T990 006</v>
          </cell>
          <cell r="C621">
            <v>1</v>
          </cell>
          <cell r="D621">
            <v>1</v>
          </cell>
          <cell r="E621">
            <v>1</v>
          </cell>
          <cell r="F621">
            <v>1</v>
          </cell>
          <cell r="K621">
            <v>1</v>
          </cell>
          <cell r="O621">
            <v>1</v>
          </cell>
          <cell r="S621">
            <v>1</v>
          </cell>
          <cell r="T621" t="str">
            <v>46 - ECTE 9 T990 006</v>
          </cell>
        </row>
        <row r="622">
          <cell r="A622" t="str">
            <v>47 - EC 11 2500 R73</v>
          </cell>
          <cell r="C622">
            <v>1</v>
          </cell>
          <cell r="D622">
            <v>1</v>
          </cell>
          <cell r="E622">
            <v>1</v>
          </cell>
          <cell r="F622">
            <v>1</v>
          </cell>
          <cell r="K622">
            <v>1</v>
          </cell>
          <cell r="O622">
            <v>1</v>
          </cell>
          <cell r="S622">
            <v>1</v>
          </cell>
          <cell r="T622" t="str">
            <v>47 - EC 11 2500 R73</v>
          </cell>
        </row>
        <row r="623">
          <cell r="A623" t="str">
            <v>48 - RV 16 1224 (408) 706</v>
          </cell>
          <cell r="C623">
            <v>1</v>
          </cell>
          <cell r="D623">
            <v>1</v>
          </cell>
          <cell r="E623">
            <v>1</v>
          </cell>
          <cell r="F623">
            <v>1</v>
          </cell>
          <cell r="K623">
            <v>1</v>
          </cell>
          <cell r="L623">
            <v>1</v>
          </cell>
          <cell r="S623">
            <v>1</v>
          </cell>
          <cell r="T623" t="str">
            <v>48 - RV 16 1224 (408) 706</v>
          </cell>
        </row>
        <row r="624">
          <cell r="A624">
            <v>0</v>
          </cell>
          <cell r="T624">
            <v>0</v>
          </cell>
        </row>
        <row r="628">
          <cell r="A628" t="str">
            <v>tab. 34</v>
          </cell>
          <cell r="D628" t="str">
            <v>přímá práce v nákl. střediscích (počet lidí)</v>
          </cell>
          <cell r="N628" t="str">
            <v>simulace</v>
          </cell>
          <cell r="O628" t="str">
            <v>Budget 2001</v>
          </cell>
          <cell r="T628" t="str">
            <v>tab. 34</v>
          </cell>
        </row>
        <row r="630">
          <cell r="C630" t="str">
            <v>kmen</v>
          </cell>
          <cell r="D630" t="str">
            <v>vana</v>
          </cell>
          <cell r="E630" t="str">
            <v>tažení</v>
          </cell>
          <cell r="F630" t="str">
            <v>lubrikace</v>
          </cell>
          <cell r="G630" t="str">
            <v>open</v>
          </cell>
          <cell r="H630" t="str">
            <v>textile</v>
          </cell>
          <cell r="I630" t="str">
            <v>TECO-tkan</v>
          </cell>
          <cell r="J630" t="str">
            <v>V-tkaniny</v>
          </cell>
          <cell r="K630" t="str">
            <v>sušení</v>
          </cell>
          <cell r="L630" t="str">
            <v>roving</v>
          </cell>
          <cell r="M630" t="str">
            <v>suché</v>
          </cell>
          <cell r="N630" t="str">
            <v>rohože</v>
          </cell>
          <cell r="O630" t="str">
            <v>ECT</v>
          </cell>
          <cell r="P630" t="str">
            <v>mokré</v>
          </cell>
          <cell r="Q630" t="str">
            <v>open</v>
          </cell>
          <cell r="R630" t="str">
            <v>vlies</v>
          </cell>
          <cell r="S630" t="str">
            <v>SHV</v>
          </cell>
        </row>
        <row r="631">
          <cell r="A631" t="str">
            <v>výrobek</v>
          </cell>
          <cell r="C631">
            <v>0</v>
          </cell>
          <cell r="D631">
            <v>0</v>
          </cell>
          <cell r="E631">
            <v>0</v>
          </cell>
          <cell r="F631">
            <v>0</v>
          </cell>
          <cell r="G631">
            <v>0</v>
          </cell>
          <cell r="H631">
            <v>0</v>
          </cell>
          <cell r="I631">
            <v>0</v>
          </cell>
          <cell r="J631">
            <v>0</v>
          </cell>
          <cell r="K631">
            <v>0</v>
          </cell>
          <cell r="L631">
            <v>0</v>
          </cell>
          <cell r="M631" t="str">
            <v>sekání</v>
          </cell>
          <cell r="N631">
            <v>0</v>
          </cell>
          <cell r="O631">
            <v>0</v>
          </cell>
          <cell r="P631" t="str">
            <v>sekání</v>
          </cell>
          <cell r="Q631">
            <v>0</v>
          </cell>
          <cell r="R631">
            <v>0</v>
          </cell>
          <cell r="S631">
            <v>0</v>
          </cell>
          <cell r="T631" t="str">
            <v>výrobek</v>
          </cell>
        </row>
        <row r="632">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row>
        <row r="634">
          <cell r="P634">
            <v>0</v>
          </cell>
        </row>
        <row r="635">
          <cell r="A635" t="str">
            <v xml:space="preserve"> 1- 9 34 Z40  876</v>
          </cell>
          <cell r="C635">
            <v>0</v>
          </cell>
          <cell r="D635">
            <v>0</v>
          </cell>
          <cell r="E635">
            <v>0.22887377079561361</v>
          </cell>
          <cell r="F635">
            <v>0</v>
          </cell>
          <cell r="G635">
            <v>0</v>
          </cell>
          <cell r="H635">
            <v>0.89586367450473225</v>
          </cell>
          <cell r="I635">
            <v>0</v>
          </cell>
          <cell r="J635">
            <v>0</v>
          </cell>
          <cell r="K635">
            <v>0</v>
          </cell>
          <cell r="L635">
            <v>0</v>
          </cell>
          <cell r="M635">
            <v>0</v>
          </cell>
          <cell r="N635">
            <v>0</v>
          </cell>
          <cell r="O635">
            <v>0</v>
          </cell>
          <cell r="P635">
            <v>0</v>
          </cell>
          <cell r="Q635">
            <v>0</v>
          </cell>
          <cell r="R635">
            <v>0</v>
          </cell>
          <cell r="S635">
            <v>0</v>
          </cell>
          <cell r="T635" t="str">
            <v xml:space="preserve"> 1- 9 34 Z40  876</v>
          </cell>
        </row>
        <row r="636">
          <cell r="A636" t="str">
            <v xml:space="preserve"> 2- 9 68 Z15  876s</v>
          </cell>
          <cell r="C636">
            <v>0</v>
          </cell>
          <cell r="D636">
            <v>0</v>
          </cell>
          <cell r="E636">
            <v>4.8496848703785425</v>
          </cell>
          <cell r="F636">
            <v>0</v>
          </cell>
          <cell r="G636">
            <v>0</v>
          </cell>
          <cell r="H636">
            <v>5.9262702257820203</v>
          </cell>
          <cell r="I636">
            <v>0</v>
          </cell>
          <cell r="J636">
            <v>0</v>
          </cell>
          <cell r="K636">
            <v>0</v>
          </cell>
          <cell r="L636">
            <v>0</v>
          </cell>
          <cell r="M636">
            <v>0</v>
          </cell>
          <cell r="N636">
            <v>0</v>
          </cell>
          <cell r="O636">
            <v>0</v>
          </cell>
          <cell r="P636">
            <v>0</v>
          </cell>
          <cell r="Q636">
            <v>0</v>
          </cell>
          <cell r="R636">
            <v>0</v>
          </cell>
          <cell r="S636">
            <v>0</v>
          </cell>
          <cell r="T636" t="str">
            <v xml:space="preserve"> 2- 9 68 Z15  876s</v>
          </cell>
        </row>
        <row r="637">
          <cell r="A637" t="str">
            <v xml:space="preserve"> 3- 9 68 Z20  876</v>
          </cell>
          <cell r="C637">
            <v>0</v>
          </cell>
          <cell r="D637">
            <v>0</v>
          </cell>
          <cell r="E637">
            <v>4.0518010154350792</v>
          </cell>
          <cell r="F637">
            <v>0</v>
          </cell>
          <cell r="G637">
            <v>0</v>
          </cell>
          <cell r="H637">
            <v>6.7827044552586431</v>
          </cell>
          <cell r="I637">
            <v>0</v>
          </cell>
          <cell r="J637">
            <v>0</v>
          </cell>
          <cell r="K637">
            <v>0</v>
          </cell>
          <cell r="L637">
            <v>0</v>
          </cell>
          <cell r="M637">
            <v>0</v>
          </cell>
          <cell r="N637">
            <v>0</v>
          </cell>
          <cell r="O637">
            <v>0</v>
          </cell>
          <cell r="P637">
            <v>0</v>
          </cell>
          <cell r="Q637">
            <v>0</v>
          </cell>
          <cell r="R637">
            <v>0</v>
          </cell>
          <cell r="S637">
            <v>0</v>
          </cell>
          <cell r="T637" t="str">
            <v xml:space="preserve"> 3- 9 68 Z20  876</v>
          </cell>
        </row>
        <row r="638">
          <cell r="A638" t="str">
            <v xml:space="preserve"> 4-  9 68 Z28 876</v>
          </cell>
          <cell r="C638">
            <v>0</v>
          </cell>
          <cell r="D638">
            <v>0</v>
          </cell>
          <cell r="E638">
            <v>1.4005198581757119</v>
          </cell>
          <cell r="F638">
            <v>0</v>
          </cell>
          <cell r="G638">
            <v>0</v>
          </cell>
          <cell r="H638">
            <v>3.00104728219253</v>
          </cell>
          <cell r="I638">
            <v>0</v>
          </cell>
          <cell r="J638">
            <v>0</v>
          </cell>
          <cell r="K638">
            <v>0</v>
          </cell>
          <cell r="L638">
            <v>0</v>
          </cell>
          <cell r="M638">
            <v>0</v>
          </cell>
          <cell r="N638">
            <v>0</v>
          </cell>
          <cell r="O638">
            <v>0</v>
          </cell>
          <cell r="P638">
            <v>0</v>
          </cell>
          <cell r="Q638">
            <v>0</v>
          </cell>
          <cell r="R638">
            <v>0</v>
          </cell>
          <cell r="S638">
            <v>0</v>
          </cell>
          <cell r="T638" t="str">
            <v xml:space="preserve"> 4-  9 68 Z28 876</v>
          </cell>
        </row>
        <row r="639">
          <cell r="A639" t="str">
            <v xml:space="preserve"> 5- 9 136 Z28 876</v>
          </cell>
          <cell r="C639">
            <v>0</v>
          </cell>
          <cell r="D639">
            <v>0</v>
          </cell>
          <cell r="E639">
            <v>0.6184473829171957</v>
          </cell>
          <cell r="F639">
            <v>0</v>
          </cell>
          <cell r="G639">
            <v>0</v>
          </cell>
          <cell r="H639">
            <v>0.7521674788556576</v>
          </cell>
          <cell r="I639">
            <v>0</v>
          </cell>
          <cell r="J639">
            <v>0</v>
          </cell>
          <cell r="K639">
            <v>0</v>
          </cell>
          <cell r="L639">
            <v>0</v>
          </cell>
          <cell r="M639">
            <v>0</v>
          </cell>
          <cell r="N639">
            <v>0</v>
          </cell>
          <cell r="O639">
            <v>0</v>
          </cell>
          <cell r="P639">
            <v>0</v>
          </cell>
          <cell r="Q639">
            <v>0</v>
          </cell>
          <cell r="R639">
            <v>0</v>
          </cell>
          <cell r="S639">
            <v>0</v>
          </cell>
          <cell r="T639" t="str">
            <v xml:space="preserve"> 5- 9 136 Z28 876</v>
          </cell>
        </row>
        <row r="640">
          <cell r="A640" t="str">
            <v xml:space="preserve"> 6- 9 204 Z28  876</v>
          </cell>
          <cell r="C640">
            <v>0</v>
          </cell>
          <cell r="D640">
            <v>0</v>
          </cell>
          <cell r="E640">
            <v>0.19744260031445166</v>
          </cell>
          <cell r="F640">
            <v>0</v>
          </cell>
          <cell r="G640">
            <v>0</v>
          </cell>
          <cell r="H640">
            <v>0.26844124986965773</v>
          </cell>
          <cell r="I640">
            <v>0</v>
          </cell>
          <cell r="J640">
            <v>0</v>
          </cell>
          <cell r="K640">
            <v>0</v>
          </cell>
          <cell r="L640">
            <v>0</v>
          </cell>
          <cell r="M640">
            <v>0</v>
          </cell>
          <cell r="N640">
            <v>0</v>
          </cell>
          <cell r="O640">
            <v>0</v>
          </cell>
          <cell r="P640">
            <v>0</v>
          </cell>
          <cell r="Q640">
            <v>0</v>
          </cell>
          <cell r="R640">
            <v>0</v>
          </cell>
          <cell r="S640">
            <v>0</v>
          </cell>
          <cell r="T640" t="str">
            <v xml:space="preserve"> 6- 9 204 Z28  876</v>
          </cell>
        </row>
        <row r="641">
          <cell r="A641" t="str">
            <v xml:space="preserve"> 7- 11 102 Z28  876</v>
          </cell>
          <cell r="C641">
            <v>0</v>
          </cell>
          <cell r="D641">
            <v>0</v>
          </cell>
          <cell r="E641">
            <v>2.3612548371160058E-2</v>
          </cell>
          <cell r="F641">
            <v>0</v>
          </cell>
          <cell r="G641">
            <v>0</v>
          </cell>
          <cell r="H641">
            <v>3.7456057544169641E-2</v>
          </cell>
          <cell r="I641">
            <v>0</v>
          </cell>
          <cell r="J641">
            <v>0</v>
          </cell>
          <cell r="K641">
            <v>0</v>
          </cell>
          <cell r="L641">
            <v>0</v>
          </cell>
          <cell r="M641">
            <v>0</v>
          </cell>
          <cell r="N641">
            <v>0</v>
          </cell>
          <cell r="O641">
            <v>0</v>
          </cell>
          <cell r="P641">
            <v>0</v>
          </cell>
          <cell r="Q641">
            <v>0</v>
          </cell>
          <cell r="R641">
            <v>0</v>
          </cell>
          <cell r="S641">
            <v>0</v>
          </cell>
          <cell r="T641" t="str">
            <v xml:space="preserve"> 7- 11 102 Z28  876</v>
          </cell>
        </row>
        <row r="642">
          <cell r="A642" t="str">
            <v xml:space="preserve"> 8- 11 204 Z28  876s</v>
          </cell>
          <cell r="C642">
            <v>0</v>
          </cell>
          <cell r="D642">
            <v>0</v>
          </cell>
          <cell r="E642">
            <v>3.9814802140195651</v>
          </cell>
          <cell r="F642">
            <v>0</v>
          </cell>
          <cell r="G642">
            <v>0</v>
          </cell>
          <cell r="H642">
            <v>6.8851131993832499</v>
          </cell>
          <cell r="I642">
            <v>0</v>
          </cell>
          <cell r="J642">
            <v>0</v>
          </cell>
          <cell r="K642">
            <v>0</v>
          </cell>
          <cell r="L642">
            <v>0</v>
          </cell>
          <cell r="M642">
            <v>0</v>
          </cell>
          <cell r="N642">
            <v>0</v>
          </cell>
          <cell r="O642">
            <v>0</v>
          </cell>
          <cell r="P642">
            <v>0</v>
          </cell>
          <cell r="Q642">
            <v>0</v>
          </cell>
          <cell r="R642">
            <v>0</v>
          </cell>
          <cell r="S642">
            <v>0</v>
          </cell>
          <cell r="T642" t="str">
            <v xml:space="preserve"> 8- 11 204 Z28  876s</v>
          </cell>
        </row>
        <row r="643">
          <cell r="A643" t="str">
            <v xml:space="preserve"> 9- 13 136 Z20  876s 800</v>
          </cell>
          <cell r="C643">
            <v>0</v>
          </cell>
          <cell r="D643">
            <v>0</v>
          </cell>
          <cell r="E643">
            <v>2.6660518015285652</v>
          </cell>
          <cell r="F643">
            <v>0</v>
          </cell>
          <cell r="G643">
            <v>0</v>
          </cell>
          <cell r="H643">
            <v>3.374092642282414</v>
          </cell>
          <cell r="I643">
            <v>0</v>
          </cell>
          <cell r="J643">
            <v>0</v>
          </cell>
          <cell r="K643">
            <v>0</v>
          </cell>
          <cell r="L643">
            <v>0</v>
          </cell>
          <cell r="M643">
            <v>0</v>
          </cell>
          <cell r="N643">
            <v>0</v>
          </cell>
          <cell r="O643">
            <v>0</v>
          </cell>
          <cell r="P643">
            <v>0</v>
          </cell>
          <cell r="Q643">
            <v>0</v>
          </cell>
          <cell r="R643">
            <v>0</v>
          </cell>
          <cell r="S643">
            <v>0</v>
          </cell>
          <cell r="T643" t="str">
            <v xml:space="preserve"> 9- 13 136 Z20  876s 800</v>
          </cell>
        </row>
        <row r="644">
          <cell r="A644" t="str">
            <v>10- 13 136 Z20  876s 1200</v>
          </cell>
          <cell r="C644">
            <v>0</v>
          </cell>
          <cell r="D644">
            <v>0</v>
          </cell>
          <cell r="E644">
            <v>4.0643034571948382</v>
          </cell>
          <cell r="F644">
            <v>0</v>
          </cell>
          <cell r="G644">
            <v>0</v>
          </cell>
          <cell r="H644">
            <v>8.5161966103445454</v>
          </cell>
          <cell r="I644">
            <v>0</v>
          </cell>
          <cell r="J644">
            <v>0</v>
          </cell>
          <cell r="K644">
            <v>0</v>
          </cell>
          <cell r="L644">
            <v>0</v>
          </cell>
          <cell r="M644">
            <v>0</v>
          </cell>
          <cell r="N644">
            <v>0</v>
          </cell>
          <cell r="O644">
            <v>0</v>
          </cell>
          <cell r="P644">
            <v>0</v>
          </cell>
          <cell r="Q644">
            <v>0</v>
          </cell>
          <cell r="R644">
            <v>0</v>
          </cell>
          <cell r="S644">
            <v>0</v>
          </cell>
          <cell r="T644" t="str">
            <v>10- 13 136 Z20  876s 1200</v>
          </cell>
        </row>
        <row r="645">
          <cell r="A645" t="str">
            <v>11- 13 136 Z20 876 800</v>
          </cell>
          <cell r="C645">
            <v>0</v>
          </cell>
          <cell r="D645">
            <v>0</v>
          </cell>
          <cell r="E645">
            <v>8.2357582901008097</v>
          </cell>
          <cell r="F645">
            <v>0</v>
          </cell>
          <cell r="G645">
            <v>0</v>
          </cell>
          <cell r="H645">
            <v>9.3365951378191987</v>
          </cell>
          <cell r="I645">
            <v>0</v>
          </cell>
          <cell r="J645">
            <v>0</v>
          </cell>
          <cell r="K645">
            <v>0</v>
          </cell>
          <cell r="L645">
            <v>0</v>
          </cell>
          <cell r="M645">
            <v>0</v>
          </cell>
          <cell r="N645">
            <v>0</v>
          </cell>
          <cell r="O645">
            <v>0</v>
          </cell>
          <cell r="P645">
            <v>0</v>
          </cell>
          <cell r="Q645">
            <v>0</v>
          </cell>
          <cell r="R645">
            <v>0</v>
          </cell>
          <cell r="S645">
            <v>0</v>
          </cell>
          <cell r="T645" t="str">
            <v>11- 13 136 Z20 876 800</v>
          </cell>
        </row>
        <row r="646">
          <cell r="A646" t="str">
            <v>12- 13 136 Z20 876 1200</v>
          </cell>
          <cell r="C646">
            <v>0</v>
          </cell>
          <cell r="D646">
            <v>0</v>
          </cell>
          <cell r="E646">
            <v>0.83506713854006331</v>
          </cell>
          <cell r="F646">
            <v>0</v>
          </cell>
          <cell r="G646">
            <v>0</v>
          </cell>
          <cell r="H646">
            <v>1.5673930619500833</v>
          </cell>
          <cell r="I646">
            <v>0</v>
          </cell>
          <cell r="J646">
            <v>0</v>
          </cell>
          <cell r="K646">
            <v>0</v>
          </cell>
          <cell r="L646">
            <v>0</v>
          </cell>
          <cell r="M646">
            <v>0</v>
          </cell>
          <cell r="N646">
            <v>0</v>
          </cell>
          <cell r="O646">
            <v>0</v>
          </cell>
          <cell r="P646">
            <v>0</v>
          </cell>
          <cell r="Q646">
            <v>0</v>
          </cell>
          <cell r="R646">
            <v>0</v>
          </cell>
          <cell r="S646">
            <v>0</v>
          </cell>
          <cell r="T646" t="str">
            <v>12- 13 136 Z20 876 1200</v>
          </cell>
        </row>
        <row r="647">
          <cell r="A647" t="str">
            <v>13- 13 272 Z20  876s</v>
          </cell>
          <cell r="C647">
            <v>0</v>
          </cell>
          <cell r="D647">
            <v>0</v>
          </cell>
          <cell r="E647">
            <v>2.2998400039471654</v>
          </cell>
          <cell r="F647">
            <v>0</v>
          </cell>
          <cell r="G647">
            <v>0</v>
          </cell>
          <cell r="H647">
            <v>3.0369806389155922</v>
          </cell>
          <cell r="I647">
            <v>0</v>
          </cell>
          <cell r="J647">
            <v>0</v>
          </cell>
          <cell r="K647">
            <v>0</v>
          </cell>
          <cell r="L647">
            <v>0</v>
          </cell>
          <cell r="M647">
            <v>0</v>
          </cell>
          <cell r="N647">
            <v>0</v>
          </cell>
          <cell r="O647">
            <v>0</v>
          </cell>
          <cell r="P647">
            <v>0</v>
          </cell>
          <cell r="Q647">
            <v>0</v>
          </cell>
          <cell r="R647">
            <v>0</v>
          </cell>
          <cell r="S647">
            <v>0</v>
          </cell>
          <cell r="T647" t="str">
            <v>13- 13 272 Z20  876s</v>
          </cell>
        </row>
        <row r="648">
          <cell r="A648" t="str">
            <v>14- 13 272 Z20 876</v>
          </cell>
          <cell r="C648">
            <v>0</v>
          </cell>
          <cell r="D648">
            <v>0</v>
          </cell>
          <cell r="E648">
            <v>0.46989313634254293</v>
          </cell>
          <cell r="F648">
            <v>0</v>
          </cell>
          <cell r="G648">
            <v>0</v>
          </cell>
          <cell r="H648">
            <v>0.62050245016279459</v>
          </cell>
          <cell r="I648">
            <v>0</v>
          </cell>
          <cell r="J648">
            <v>0</v>
          </cell>
          <cell r="K648">
            <v>0</v>
          </cell>
          <cell r="L648">
            <v>0</v>
          </cell>
          <cell r="M648">
            <v>0</v>
          </cell>
          <cell r="N648">
            <v>0</v>
          </cell>
          <cell r="O648">
            <v>0</v>
          </cell>
          <cell r="P648">
            <v>0</v>
          </cell>
          <cell r="Q648">
            <v>0</v>
          </cell>
          <cell r="R648">
            <v>0</v>
          </cell>
          <cell r="S648">
            <v>0</v>
          </cell>
          <cell r="T648" t="str">
            <v>14- 13 272 Z20 876</v>
          </cell>
        </row>
        <row r="649">
          <cell r="A649" t="str">
            <v>15- ECT 9 T140 006</v>
          </cell>
          <cell r="C649">
            <v>0</v>
          </cell>
          <cell r="D649">
            <v>0</v>
          </cell>
          <cell r="E649">
            <v>1.3358950393308842</v>
          </cell>
          <cell r="F649">
            <v>0</v>
          </cell>
          <cell r="G649">
            <v>0</v>
          </cell>
          <cell r="H649">
            <v>0</v>
          </cell>
          <cell r="I649">
            <v>0</v>
          </cell>
          <cell r="J649">
            <v>0</v>
          </cell>
          <cell r="K649">
            <v>0</v>
          </cell>
          <cell r="L649">
            <v>0</v>
          </cell>
          <cell r="M649">
            <v>0</v>
          </cell>
          <cell r="N649">
            <v>0</v>
          </cell>
          <cell r="O649">
            <v>4.0298059028500006</v>
          </cell>
          <cell r="P649">
            <v>0</v>
          </cell>
          <cell r="Q649">
            <v>0</v>
          </cell>
          <cell r="R649">
            <v>0</v>
          </cell>
          <cell r="S649">
            <v>0</v>
          </cell>
          <cell r="T649" t="str">
            <v>15- ECT 9 T140 006</v>
          </cell>
        </row>
        <row r="650">
          <cell r="A650" t="str">
            <v>16 - ECT 9 T210  006</v>
          </cell>
          <cell r="C650">
            <v>0</v>
          </cell>
          <cell r="D650">
            <v>0</v>
          </cell>
          <cell r="E650">
            <v>0.11234373965500503</v>
          </cell>
          <cell r="F650">
            <v>0</v>
          </cell>
          <cell r="G650">
            <v>0</v>
          </cell>
          <cell r="H650">
            <v>0</v>
          </cell>
          <cell r="I650">
            <v>0</v>
          </cell>
          <cell r="J650">
            <v>0</v>
          </cell>
          <cell r="K650">
            <v>0</v>
          </cell>
          <cell r="L650">
            <v>0</v>
          </cell>
          <cell r="M650">
            <v>0</v>
          </cell>
          <cell r="N650">
            <v>0</v>
          </cell>
          <cell r="O650">
            <v>0.29562282685000002</v>
          </cell>
          <cell r="P650">
            <v>0</v>
          </cell>
          <cell r="Q650">
            <v>0</v>
          </cell>
          <cell r="R650">
            <v>0</v>
          </cell>
          <cell r="S650">
            <v>0</v>
          </cell>
          <cell r="T650" t="str">
            <v>16 - ECT 9 T210  006</v>
          </cell>
        </row>
        <row r="651">
          <cell r="A651" t="str">
            <v>17 - ECT 9 T420  006</v>
          </cell>
          <cell r="C651">
            <v>0</v>
          </cell>
          <cell r="D651">
            <v>0</v>
          </cell>
          <cell r="E651">
            <v>0.26016444972738012</v>
          </cell>
          <cell r="F651">
            <v>0</v>
          </cell>
          <cell r="G651">
            <v>0</v>
          </cell>
          <cell r="H651">
            <v>0</v>
          </cell>
          <cell r="I651">
            <v>0</v>
          </cell>
          <cell r="J651">
            <v>0</v>
          </cell>
          <cell r="K651">
            <v>0</v>
          </cell>
          <cell r="L651">
            <v>0</v>
          </cell>
          <cell r="M651">
            <v>0</v>
          </cell>
          <cell r="N651">
            <v>0</v>
          </cell>
          <cell r="O651">
            <v>0.29490485037619052</v>
          </cell>
          <cell r="P651">
            <v>0</v>
          </cell>
          <cell r="Q651">
            <v>0</v>
          </cell>
          <cell r="R651">
            <v>0</v>
          </cell>
          <cell r="S651">
            <v>0</v>
          </cell>
          <cell r="T651" t="str">
            <v>17 - ECT 9 T420  006</v>
          </cell>
        </row>
        <row r="652">
          <cell r="A652" t="str">
            <v>18 - ECT 9 T485  006</v>
          </cell>
          <cell r="C652">
            <v>0</v>
          </cell>
          <cell r="D652">
            <v>0</v>
          </cell>
          <cell r="E652">
            <v>0.1745088114441245</v>
          </cell>
          <cell r="F652">
            <v>0</v>
          </cell>
          <cell r="G652">
            <v>0</v>
          </cell>
          <cell r="H652">
            <v>0</v>
          </cell>
          <cell r="I652">
            <v>0</v>
          </cell>
          <cell r="J652">
            <v>0</v>
          </cell>
          <cell r="K652">
            <v>0</v>
          </cell>
          <cell r="L652">
            <v>0</v>
          </cell>
          <cell r="M652">
            <v>0</v>
          </cell>
          <cell r="N652">
            <v>0</v>
          </cell>
          <cell r="O652">
            <v>0.21782738966547621</v>
          </cell>
          <cell r="P652">
            <v>0</v>
          </cell>
          <cell r="Q652">
            <v>0</v>
          </cell>
          <cell r="R652">
            <v>0</v>
          </cell>
          <cell r="S652">
            <v>0</v>
          </cell>
          <cell r="T652" t="str">
            <v>18 - ECT 9 T485  006</v>
          </cell>
        </row>
        <row r="653">
          <cell r="A653" t="str">
            <v>19 - ECT 9 T570  006</v>
          </cell>
          <cell r="C653">
            <v>0</v>
          </cell>
          <cell r="D653">
            <v>0</v>
          </cell>
          <cell r="E653">
            <v>0.24972812672176437</v>
          </cell>
          <cell r="F653">
            <v>0</v>
          </cell>
          <cell r="G653">
            <v>0</v>
          </cell>
          <cell r="H653">
            <v>0</v>
          </cell>
          <cell r="I653">
            <v>0</v>
          </cell>
          <cell r="J653">
            <v>0</v>
          </cell>
          <cell r="K653">
            <v>0</v>
          </cell>
          <cell r="L653">
            <v>0</v>
          </cell>
          <cell r="M653">
            <v>0</v>
          </cell>
          <cell r="N653">
            <v>0</v>
          </cell>
          <cell r="O653">
            <v>0.27814889296845241</v>
          </cell>
          <cell r="P653">
            <v>0</v>
          </cell>
          <cell r="Q653">
            <v>0</v>
          </cell>
          <cell r="R653">
            <v>0</v>
          </cell>
          <cell r="S653">
            <v>0</v>
          </cell>
          <cell r="T653" t="str">
            <v>19 - ECT 9 T570  006</v>
          </cell>
        </row>
        <row r="654">
          <cell r="A654" t="str">
            <v>20 - ECT 9 T630  006</v>
          </cell>
          <cell r="C654">
            <v>0</v>
          </cell>
          <cell r="D654">
            <v>0</v>
          </cell>
          <cell r="E654">
            <v>3.8433384618817519E-2</v>
          </cell>
          <cell r="F654">
            <v>0</v>
          </cell>
          <cell r="G654">
            <v>0</v>
          </cell>
          <cell r="H654">
            <v>0</v>
          </cell>
          <cell r="I654">
            <v>0</v>
          </cell>
          <cell r="J654">
            <v>0</v>
          </cell>
          <cell r="K654">
            <v>0</v>
          </cell>
          <cell r="L654">
            <v>0</v>
          </cell>
          <cell r="M654">
            <v>0</v>
          </cell>
          <cell r="N654">
            <v>0</v>
          </cell>
          <cell r="O654">
            <v>3.725993332827382E-2</v>
          </cell>
          <cell r="P654">
            <v>0</v>
          </cell>
          <cell r="Q654">
            <v>0</v>
          </cell>
          <cell r="R654">
            <v>0</v>
          </cell>
          <cell r="S654">
            <v>0</v>
          </cell>
          <cell r="T654" t="str">
            <v>20 - ECT 9 T630  006</v>
          </cell>
        </row>
        <row r="655">
          <cell r="A655" t="str">
            <v>21 - ECT 9 T990  006</v>
          </cell>
          <cell r="C655">
            <v>0</v>
          </cell>
          <cell r="D655">
            <v>0</v>
          </cell>
          <cell r="E655">
            <v>0.2099054083027726</v>
          </cell>
          <cell r="F655">
            <v>0</v>
          </cell>
          <cell r="G655">
            <v>0</v>
          </cell>
          <cell r="H655">
            <v>0</v>
          </cell>
          <cell r="I655">
            <v>0</v>
          </cell>
          <cell r="J655">
            <v>0</v>
          </cell>
          <cell r="K655">
            <v>0</v>
          </cell>
          <cell r="L655">
            <v>0</v>
          </cell>
          <cell r="M655">
            <v>0</v>
          </cell>
          <cell r="N655">
            <v>0</v>
          </cell>
          <cell r="O655">
            <v>0.17983427986875</v>
          </cell>
          <cell r="P655">
            <v>0</v>
          </cell>
          <cell r="Q655">
            <v>0</v>
          </cell>
          <cell r="R655">
            <v>0</v>
          </cell>
          <cell r="S655">
            <v>0</v>
          </cell>
          <cell r="T655" t="str">
            <v>21 - ECT 9 T990  006</v>
          </cell>
        </row>
        <row r="656">
          <cell r="A656" t="str">
            <v>22 - ECT 9 T1250  006</v>
          </cell>
          <cell r="C656">
            <v>0</v>
          </cell>
          <cell r="D656">
            <v>0</v>
          </cell>
          <cell r="E656">
            <v>7.9823183439082568E-2</v>
          </cell>
          <cell r="F656">
            <v>0</v>
          </cell>
          <cell r="G656">
            <v>0</v>
          </cell>
          <cell r="H656">
            <v>0</v>
          </cell>
          <cell r="I656">
            <v>0</v>
          </cell>
          <cell r="J656">
            <v>0</v>
          </cell>
          <cell r="K656">
            <v>0</v>
          </cell>
          <cell r="L656">
            <v>0</v>
          </cell>
          <cell r="M656">
            <v>0</v>
          </cell>
          <cell r="N656">
            <v>0</v>
          </cell>
          <cell r="O656">
            <v>4.9011141109821431E-2</v>
          </cell>
          <cell r="P656">
            <v>0</v>
          </cell>
          <cell r="Q656">
            <v>0</v>
          </cell>
          <cell r="R656">
            <v>0</v>
          </cell>
          <cell r="S656">
            <v>0</v>
          </cell>
          <cell r="T656" t="str">
            <v>22 - ECT 9 T1250  006</v>
          </cell>
        </row>
        <row r="657">
          <cell r="A657" t="str">
            <v>23 - ECT 9 T1285  006</v>
          </cell>
          <cell r="C657">
            <v>0</v>
          </cell>
          <cell r="D657">
            <v>0</v>
          </cell>
          <cell r="E657">
            <v>0.20694899410132508</v>
          </cell>
          <cell r="F657">
            <v>0</v>
          </cell>
          <cell r="G657">
            <v>0</v>
          </cell>
          <cell r="H657">
            <v>0</v>
          </cell>
          <cell r="I657">
            <v>0</v>
          </cell>
          <cell r="J657">
            <v>0</v>
          </cell>
          <cell r="K657">
            <v>0</v>
          </cell>
          <cell r="L657">
            <v>0</v>
          </cell>
          <cell r="M657">
            <v>0</v>
          </cell>
          <cell r="N657">
            <v>0</v>
          </cell>
          <cell r="O657">
            <v>0.12396679758125001</v>
          </cell>
          <cell r="P657">
            <v>0</v>
          </cell>
          <cell r="Q657">
            <v>0</v>
          </cell>
          <cell r="R657">
            <v>0</v>
          </cell>
          <cell r="S657">
            <v>0</v>
          </cell>
          <cell r="T657" t="str">
            <v>23 - ECT 9 T1285  006</v>
          </cell>
        </row>
        <row r="658">
          <cell r="A658" t="str">
            <v>24 - ECT 9 T1440  006</v>
          </cell>
          <cell r="C658">
            <v>0</v>
          </cell>
          <cell r="D658">
            <v>0</v>
          </cell>
          <cell r="E658">
            <v>0.12416939646079508</v>
          </cell>
          <cell r="F658">
            <v>0</v>
          </cell>
          <cell r="G658">
            <v>0</v>
          </cell>
          <cell r="H658">
            <v>0</v>
          </cell>
          <cell r="I658">
            <v>0</v>
          </cell>
          <cell r="J658">
            <v>0</v>
          </cell>
          <cell r="K658">
            <v>0</v>
          </cell>
          <cell r="L658">
            <v>0</v>
          </cell>
          <cell r="M658">
            <v>0</v>
          </cell>
          <cell r="N658">
            <v>0</v>
          </cell>
          <cell r="O658">
            <v>6.6295291578749999E-2</v>
          </cell>
          <cell r="P658">
            <v>0</v>
          </cell>
          <cell r="Q658">
            <v>0</v>
          </cell>
          <cell r="R658">
            <v>0</v>
          </cell>
          <cell r="S658">
            <v>0</v>
          </cell>
          <cell r="T658" t="str">
            <v>24 - ECT 9 T1440  006</v>
          </cell>
        </row>
        <row r="659">
          <cell r="A659" t="str">
            <v>25 - ECT 11 T1580  006</v>
          </cell>
          <cell r="C659">
            <v>0</v>
          </cell>
          <cell r="D659">
            <v>0</v>
          </cell>
          <cell r="E659">
            <v>0.1006863225812181</v>
          </cell>
          <cell r="F659">
            <v>0</v>
          </cell>
          <cell r="G659">
            <v>0</v>
          </cell>
          <cell r="H659">
            <v>0</v>
          </cell>
          <cell r="I659">
            <v>0</v>
          </cell>
          <cell r="J659">
            <v>0</v>
          </cell>
          <cell r="K659">
            <v>0</v>
          </cell>
          <cell r="L659">
            <v>0</v>
          </cell>
          <cell r="M659">
            <v>0</v>
          </cell>
          <cell r="N659">
            <v>0</v>
          </cell>
          <cell r="O659">
            <v>4.1272557216428571E-2</v>
          </cell>
          <cell r="P659">
            <v>0</v>
          </cell>
          <cell r="Q659">
            <v>0</v>
          </cell>
          <cell r="R659">
            <v>0</v>
          </cell>
          <cell r="S659">
            <v>0</v>
          </cell>
          <cell r="T659" t="str">
            <v>25 - ECT 11 T1580  006</v>
          </cell>
        </row>
        <row r="660">
          <cell r="A660" t="str">
            <v>26 - RV 12  224</v>
          </cell>
          <cell r="C660">
            <v>0</v>
          </cell>
          <cell r="D660">
            <v>0</v>
          </cell>
          <cell r="E660">
            <v>14.786804683892413</v>
          </cell>
          <cell r="G660">
            <v>0</v>
          </cell>
          <cell r="H660">
            <v>0</v>
          </cell>
          <cell r="I660">
            <v>0</v>
          </cell>
          <cell r="J660">
            <v>0</v>
          </cell>
          <cell r="K660">
            <v>0</v>
          </cell>
          <cell r="L660">
            <v>14.668017067125101</v>
          </cell>
          <cell r="M660">
            <v>0</v>
          </cell>
          <cell r="N660">
            <v>0</v>
          </cell>
          <cell r="O660">
            <v>0</v>
          </cell>
          <cell r="P660">
            <v>0</v>
          </cell>
          <cell r="Q660">
            <v>0</v>
          </cell>
          <cell r="R660">
            <v>0</v>
          </cell>
          <cell r="S660">
            <v>0</v>
          </cell>
          <cell r="T660" t="str">
            <v>26 - RV 12  224</v>
          </cell>
        </row>
        <row r="661">
          <cell r="A661" t="str">
            <v>27 - RV 13  250</v>
          </cell>
          <cell r="E661">
            <v>3.6867926783879343</v>
          </cell>
          <cell r="H661">
            <v>0</v>
          </cell>
          <cell r="I661">
            <v>0</v>
          </cell>
          <cell r="J661">
            <v>0</v>
          </cell>
          <cell r="K661">
            <v>0</v>
          </cell>
          <cell r="L661">
            <v>3.8954634539471433</v>
          </cell>
          <cell r="M661">
            <v>0</v>
          </cell>
          <cell r="N661">
            <v>0</v>
          </cell>
          <cell r="O661">
            <v>0</v>
          </cell>
          <cell r="P661">
            <v>0</v>
          </cell>
          <cell r="Q661">
            <v>0</v>
          </cell>
          <cell r="R661">
            <v>0</v>
          </cell>
          <cell r="S661">
            <v>0</v>
          </cell>
          <cell r="T661" t="str">
            <v>27 - RV 13  250</v>
          </cell>
        </row>
        <row r="662">
          <cell r="A662" t="str">
            <v>28 - RV 13  P 243</v>
          </cell>
          <cell r="E662">
            <v>3.8770060754335218</v>
          </cell>
          <cell r="H662">
            <v>0</v>
          </cell>
          <cell r="I662">
            <v>0</v>
          </cell>
          <cell r="J662">
            <v>0</v>
          </cell>
          <cell r="K662">
            <v>0</v>
          </cell>
          <cell r="L662">
            <v>3.3066568499434528</v>
          </cell>
          <cell r="M662">
            <v>0</v>
          </cell>
          <cell r="N662">
            <v>0</v>
          </cell>
          <cell r="O662">
            <v>0</v>
          </cell>
          <cell r="P662">
            <v>0</v>
          </cell>
          <cell r="Q662">
            <v>0</v>
          </cell>
          <cell r="R662">
            <v>0</v>
          </cell>
          <cell r="S662">
            <v>0</v>
          </cell>
          <cell r="T662" t="str">
            <v>28 - RV 13  P 243</v>
          </cell>
        </row>
        <row r="663">
          <cell r="A663" t="str">
            <v>29 - RV 16 2040 (408) 706</v>
          </cell>
          <cell r="E663">
            <v>3.5668455893988406E-2</v>
          </cell>
          <cell r="H663">
            <v>0</v>
          </cell>
          <cell r="I663">
            <v>0</v>
          </cell>
          <cell r="J663">
            <v>0</v>
          </cell>
          <cell r="K663">
            <v>0</v>
          </cell>
          <cell r="L663">
            <v>5.6573642062124403E-2</v>
          </cell>
          <cell r="M663">
            <v>0</v>
          </cell>
          <cell r="N663">
            <v>0</v>
          </cell>
          <cell r="O663">
            <v>0</v>
          </cell>
          <cell r="P663">
            <v>0</v>
          </cell>
          <cell r="Q663">
            <v>0</v>
          </cell>
          <cell r="R663">
            <v>0</v>
          </cell>
          <cell r="S663">
            <v>0</v>
          </cell>
          <cell r="T663" t="str">
            <v>29 - RV 16 2040 (408) 706</v>
          </cell>
        </row>
        <row r="664">
          <cell r="A664" t="str">
            <v>30 - mok.sek. 13 360</v>
          </cell>
          <cell r="E664">
            <v>0.78648945295637496</v>
          </cell>
          <cell r="H664">
            <v>0</v>
          </cell>
          <cell r="I664">
            <v>0</v>
          </cell>
          <cell r="J664">
            <v>0</v>
          </cell>
          <cell r="K664">
            <v>0</v>
          </cell>
          <cell r="L664">
            <v>0</v>
          </cell>
          <cell r="M664">
            <v>0</v>
          </cell>
          <cell r="N664">
            <v>0</v>
          </cell>
          <cell r="O664">
            <v>0</v>
          </cell>
          <cell r="P664">
            <v>2.5346461770833333</v>
          </cell>
          <cell r="Q664">
            <v>0</v>
          </cell>
          <cell r="R664">
            <v>0</v>
          </cell>
          <cell r="S664">
            <v>0</v>
          </cell>
          <cell r="T664" t="str">
            <v>30 - mok.sek. 13 360</v>
          </cell>
        </row>
        <row r="665">
          <cell r="A665" t="str">
            <v>31 - kokon  9 68  876</v>
          </cell>
          <cell r="E665">
            <v>0.11263218545142928</v>
          </cell>
          <cell r="H665">
            <v>2.6448142113095239E-2</v>
          </cell>
          <cell r="I665">
            <v>0</v>
          </cell>
          <cell r="J665">
            <v>0</v>
          </cell>
          <cell r="K665">
            <v>0</v>
          </cell>
          <cell r="L665">
            <v>0</v>
          </cell>
          <cell r="M665">
            <v>0</v>
          </cell>
          <cell r="N665">
            <v>0</v>
          </cell>
          <cell r="O665">
            <v>0</v>
          </cell>
          <cell r="P665">
            <v>0</v>
          </cell>
          <cell r="Q665">
            <v>0</v>
          </cell>
          <cell r="R665">
            <v>0</v>
          </cell>
          <cell r="S665">
            <v>0</v>
          </cell>
          <cell r="T665" t="str">
            <v>31 - kokon  9 68  876</v>
          </cell>
        </row>
        <row r="666">
          <cell r="A666" t="str">
            <v>32 - kokon  11 204  876</v>
          </cell>
          <cell r="E666">
            <v>0.44027412385100867</v>
          </cell>
          <cell r="H666">
            <v>0.18578207142857142</v>
          </cell>
          <cell r="I666">
            <v>0</v>
          </cell>
          <cell r="J666">
            <v>0</v>
          </cell>
          <cell r="K666">
            <v>0</v>
          </cell>
          <cell r="L666">
            <v>0</v>
          </cell>
          <cell r="M666">
            <v>0</v>
          </cell>
          <cell r="N666">
            <v>0</v>
          </cell>
          <cell r="O666">
            <v>0</v>
          </cell>
          <cell r="P666">
            <v>0</v>
          </cell>
          <cell r="Q666">
            <v>0</v>
          </cell>
          <cell r="R666">
            <v>0</v>
          </cell>
          <cell r="S666">
            <v>0</v>
          </cell>
          <cell r="T666" t="str">
            <v>32 - kokon  11 204  876</v>
          </cell>
        </row>
        <row r="667">
          <cell r="A667" t="str">
            <v>33 - kokon  13 136  876</v>
          </cell>
          <cell r="E667">
            <v>0.68089891827277127</v>
          </cell>
          <cell r="H667">
            <v>0.16901007886904759</v>
          </cell>
          <cell r="I667">
            <v>0</v>
          </cell>
          <cell r="J667">
            <v>0</v>
          </cell>
          <cell r="K667">
            <v>0</v>
          </cell>
          <cell r="L667">
            <v>0</v>
          </cell>
          <cell r="M667">
            <v>0</v>
          </cell>
          <cell r="N667">
            <v>0</v>
          </cell>
          <cell r="O667">
            <v>0</v>
          </cell>
          <cell r="P667">
            <v>0</v>
          </cell>
          <cell r="Q667">
            <v>0</v>
          </cell>
          <cell r="R667">
            <v>0</v>
          </cell>
          <cell r="S667">
            <v>0</v>
          </cell>
          <cell r="T667" t="str">
            <v>33 - kokon  13 136  876</v>
          </cell>
        </row>
        <row r="668">
          <cell r="A668" t="str">
            <v>34 - kokon  13 272  876</v>
          </cell>
          <cell r="E668">
            <v>5.0278582358951187</v>
          </cell>
          <cell r="H668">
            <v>2.1113358325892855</v>
          </cell>
          <cell r="I668">
            <v>0</v>
          </cell>
          <cell r="J668">
            <v>0</v>
          </cell>
          <cell r="K668">
            <v>0</v>
          </cell>
          <cell r="L668">
            <v>0</v>
          </cell>
          <cell r="M668">
            <v>0</v>
          </cell>
          <cell r="N668">
            <v>0</v>
          </cell>
          <cell r="O668">
            <v>0</v>
          </cell>
          <cell r="P668">
            <v>0</v>
          </cell>
          <cell r="Q668">
            <v>0</v>
          </cell>
          <cell r="R668">
            <v>0</v>
          </cell>
          <cell r="S668">
            <v>0</v>
          </cell>
          <cell r="T668" t="str">
            <v>34 - kokon  13 272  876</v>
          </cell>
        </row>
        <row r="669">
          <cell r="A669" t="str">
            <v>35 - kokon  17,19,22  706</v>
          </cell>
          <cell r="E669">
            <v>0.394794049310708</v>
          </cell>
          <cell r="H669">
            <v>0.16578469568452381</v>
          </cell>
          <cell r="I669">
            <v>0</v>
          </cell>
          <cell r="J669">
            <v>0</v>
          </cell>
          <cell r="K669">
            <v>0</v>
          </cell>
          <cell r="L669">
            <v>0</v>
          </cell>
          <cell r="M669">
            <v>0</v>
          </cell>
          <cell r="N669">
            <v>0</v>
          </cell>
          <cell r="O669">
            <v>0</v>
          </cell>
          <cell r="P669">
            <v>0</v>
          </cell>
          <cell r="Q669">
            <v>0</v>
          </cell>
          <cell r="R669">
            <v>0</v>
          </cell>
          <cell r="S669">
            <v>0</v>
          </cell>
          <cell r="T669" t="str">
            <v>35 - kokon  17,19,22  706</v>
          </cell>
        </row>
        <row r="670">
          <cell r="A670" t="str">
            <v>36 - Rohož RP 34 450/125</v>
          </cell>
          <cell r="E670">
            <v>2.9794545609964542</v>
          </cell>
          <cell r="H670">
            <v>0</v>
          </cell>
          <cell r="I670">
            <v>0</v>
          </cell>
          <cell r="J670">
            <v>0</v>
          </cell>
          <cell r="K670">
            <v>0</v>
          </cell>
          <cell r="L670">
            <v>0</v>
          </cell>
          <cell r="M670">
            <v>0</v>
          </cell>
          <cell r="N670">
            <v>9.238876293292714</v>
          </cell>
          <cell r="O670">
            <v>0</v>
          </cell>
          <cell r="P670">
            <v>0</v>
          </cell>
          <cell r="Q670">
            <v>0</v>
          </cell>
          <cell r="R670">
            <v>0</v>
          </cell>
          <cell r="S670">
            <v>0</v>
          </cell>
          <cell r="T670" t="str">
            <v>36 - Rohož RP 34 450/125</v>
          </cell>
        </row>
        <row r="671">
          <cell r="A671" t="str">
            <v>37 - Rohož RE 34 450/125</v>
          </cell>
          <cell r="E671">
            <v>8.8243103859430292</v>
          </cell>
          <cell r="H671">
            <v>0</v>
          </cell>
          <cell r="I671">
            <v>0</v>
          </cell>
          <cell r="J671">
            <v>0</v>
          </cell>
          <cell r="K671">
            <v>0</v>
          </cell>
          <cell r="L671">
            <v>0</v>
          </cell>
          <cell r="M671">
            <v>0</v>
          </cell>
          <cell r="N671">
            <v>30.76105136995157</v>
          </cell>
          <cell r="O671">
            <v>0</v>
          </cell>
          <cell r="P671">
            <v>0</v>
          </cell>
          <cell r="Q671">
            <v>0</v>
          </cell>
          <cell r="R671">
            <v>0</v>
          </cell>
          <cell r="S671">
            <v>0</v>
          </cell>
          <cell r="T671" t="str">
            <v>37 - Rohož RE 34 450/125</v>
          </cell>
        </row>
        <row r="672">
          <cell r="A672" t="str">
            <v>38 - Vlies 80/100  2700</v>
          </cell>
          <cell r="E672">
            <v>2.3353737661567178</v>
          </cell>
          <cell r="H672">
            <v>0</v>
          </cell>
          <cell r="I672">
            <v>0</v>
          </cell>
          <cell r="J672">
            <v>0</v>
          </cell>
          <cell r="K672">
            <v>0</v>
          </cell>
          <cell r="L672">
            <v>0</v>
          </cell>
          <cell r="M672">
            <v>0</v>
          </cell>
          <cell r="N672">
            <v>0</v>
          </cell>
          <cell r="O672">
            <v>0</v>
          </cell>
          <cell r="P672">
            <v>7.5262880718861522</v>
          </cell>
          <cell r="Q672">
            <v>0</v>
          </cell>
          <cell r="R672">
            <v>11.815934757041228</v>
          </cell>
          <cell r="S672">
            <v>0</v>
          </cell>
          <cell r="T672" t="str">
            <v>38 - Vlies 80/100  2700</v>
          </cell>
        </row>
        <row r="673">
          <cell r="A673" t="str">
            <v>39 - Vlies 80/100  1600</v>
          </cell>
          <cell r="E673">
            <v>1.437966701326884</v>
          </cell>
          <cell r="H673">
            <v>0</v>
          </cell>
          <cell r="I673">
            <v>0</v>
          </cell>
          <cell r="J673">
            <v>0</v>
          </cell>
          <cell r="K673">
            <v>0</v>
          </cell>
          <cell r="L673">
            <v>0</v>
          </cell>
          <cell r="M673">
            <v>0</v>
          </cell>
          <cell r="N673">
            <v>0</v>
          </cell>
          <cell r="O673">
            <v>0</v>
          </cell>
          <cell r="P673">
            <v>3.9390563602630548</v>
          </cell>
          <cell r="Q673">
            <v>0</v>
          </cell>
          <cell r="R673">
            <v>6.1841418389280856</v>
          </cell>
          <cell r="S673">
            <v>0</v>
          </cell>
          <cell r="T673" t="str">
            <v>39 - Vlies 80/100  1600</v>
          </cell>
        </row>
        <row r="674">
          <cell r="A674" t="str">
            <v>40 - Tkanina RT 300/125</v>
          </cell>
          <cell r="E674">
            <v>1.0909383011194835</v>
          </cell>
          <cell r="H674">
            <v>0</v>
          </cell>
          <cell r="I674">
            <v>0</v>
          </cell>
          <cell r="J674">
            <v>11.007756566146552</v>
          </cell>
          <cell r="K674">
            <v>0</v>
          </cell>
          <cell r="L674">
            <v>0</v>
          </cell>
          <cell r="M674">
            <v>0</v>
          </cell>
          <cell r="N674">
            <v>0</v>
          </cell>
          <cell r="O674">
            <v>0</v>
          </cell>
          <cell r="P674">
            <v>0</v>
          </cell>
          <cell r="Q674">
            <v>0</v>
          </cell>
          <cell r="R674">
            <v>0</v>
          </cell>
          <cell r="S674">
            <v>0</v>
          </cell>
          <cell r="T674" t="str">
            <v>40 - Tkanina RT 300/125</v>
          </cell>
        </row>
        <row r="675">
          <cell r="A675" t="str">
            <v>41 - Tkanina RS 580/125</v>
          </cell>
          <cell r="E675">
            <v>4.3475175373933892</v>
          </cell>
          <cell r="H675">
            <v>0</v>
          </cell>
          <cell r="I675">
            <v>0</v>
          </cell>
          <cell r="J675">
            <v>19.992989730635184</v>
          </cell>
          <cell r="K675">
            <v>0</v>
          </cell>
          <cell r="L675">
            <v>0</v>
          </cell>
          <cell r="M675">
            <v>0</v>
          </cell>
          <cell r="N675">
            <v>0</v>
          </cell>
          <cell r="O675">
            <v>0</v>
          </cell>
          <cell r="P675">
            <v>0</v>
          </cell>
          <cell r="Q675">
            <v>0</v>
          </cell>
          <cell r="R675">
            <v>0</v>
          </cell>
          <cell r="S675">
            <v>0</v>
          </cell>
          <cell r="T675" t="str">
            <v>41 - Tkanina RS 580/125</v>
          </cell>
        </row>
        <row r="676">
          <cell r="A676" t="str">
            <v>42- 11 204 Z28  876</v>
          </cell>
          <cell r="E676">
            <v>0.45534750695792064</v>
          </cell>
          <cell r="H676">
            <v>0.6559310109366896</v>
          </cell>
          <cell r="I676">
            <v>0</v>
          </cell>
          <cell r="J676">
            <v>0</v>
          </cell>
          <cell r="K676">
            <v>0</v>
          </cell>
          <cell r="L676">
            <v>0</v>
          </cell>
          <cell r="M676">
            <v>0</v>
          </cell>
          <cell r="N676">
            <v>0</v>
          </cell>
          <cell r="O676">
            <v>0</v>
          </cell>
          <cell r="P676">
            <v>0</v>
          </cell>
          <cell r="Q676">
            <v>0</v>
          </cell>
          <cell r="R676">
            <v>0</v>
          </cell>
          <cell r="S676">
            <v>0</v>
          </cell>
          <cell r="T676" t="str">
            <v>42- 11 204 Z28  876</v>
          </cell>
        </row>
        <row r="677">
          <cell r="A677" t="str">
            <v>43 -13 544 Z25 876s</v>
          </cell>
          <cell r="E677">
            <v>0.60454570159047272</v>
          </cell>
          <cell r="H677">
            <v>0.68474035467312733</v>
          </cell>
          <cell r="I677">
            <v>0</v>
          </cell>
          <cell r="J677">
            <v>0</v>
          </cell>
          <cell r="K677">
            <v>0</v>
          </cell>
          <cell r="L677">
            <v>0</v>
          </cell>
          <cell r="M677">
            <v>0</v>
          </cell>
          <cell r="N677">
            <v>0</v>
          </cell>
          <cell r="O677">
            <v>0</v>
          </cell>
          <cell r="P677">
            <v>0</v>
          </cell>
          <cell r="Q677">
            <v>0</v>
          </cell>
          <cell r="R677">
            <v>0</v>
          </cell>
          <cell r="S677">
            <v>0</v>
          </cell>
          <cell r="T677" t="str">
            <v>43 -13 544 Z25 876s</v>
          </cell>
        </row>
        <row r="678">
          <cell r="A678" t="str">
            <v>44 - ECO 11 T220 006</v>
          </cell>
          <cell r="E678">
            <v>0.42695374522258606</v>
          </cell>
          <cell r="H678">
            <v>0</v>
          </cell>
          <cell r="I678">
            <v>0</v>
          </cell>
          <cell r="J678">
            <v>0</v>
          </cell>
          <cell r="K678">
            <v>0</v>
          </cell>
          <cell r="L678">
            <v>0</v>
          </cell>
          <cell r="M678">
            <v>0</v>
          </cell>
          <cell r="N678">
            <v>0</v>
          </cell>
          <cell r="O678">
            <v>1.420613325625</v>
          </cell>
          <cell r="P678">
            <v>0</v>
          </cell>
          <cell r="Q678">
            <v>0</v>
          </cell>
          <cell r="R678">
            <v>0</v>
          </cell>
          <cell r="S678">
            <v>0</v>
          </cell>
          <cell r="T678" t="str">
            <v>44 - ECO 11 T220 006</v>
          </cell>
        </row>
        <row r="679">
          <cell r="A679" t="str">
            <v>45 - ECO 11 T330 006</v>
          </cell>
          <cell r="E679">
            <v>0.33017756297213324</v>
          </cell>
          <cell r="H679">
            <v>0</v>
          </cell>
          <cell r="I679">
            <v>0</v>
          </cell>
          <cell r="J679">
            <v>0</v>
          </cell>
          <cell r="K679">
            <v>0</v>
          </cell>
          <cell r="L679">
            <v>0</v>
          </cell>
          <cell r="M679">
            <v>0</v>
          </cell>
          <cell r="N679">
            <v>0</v>
          </cell>
          <cell r="O679">
            <v>0.63169940476190478</v>
          </cell>
          <cell r="P679">
            <v>0</v>
          </cell>
          <cell r="Q679">
            <v>0</v>
          </cell>
          <cell r="R679">
            <v>0</v>
          </cell>
          <cell r="S679">
            <v>0</v>
          </cell>
          <cell r="T679" t="str">
            <v>45 - ECO 11 T330 006</v>
          </cell>
        </row>
        <row r="680">
          <cell r="A680" t="str">
            <v>46 - ECTE 9 T990 006</v>
          </cell>
          <cell r="E680">
            <v>0.15373353847527008</v>
          </cell>
          <cell r="H680">
            <v>0</v>
          </cell>
          <cell r="I680">
            <v>0</v>
          </cell>
          <cell r="J680">
            <v>0</v>
          </cell>
          <cell r="K680">
            <v>0</v>
          </cell>
          <cell r="L680">
            <v>0</v>
          </cell>
          <cell r="M680">
            <v>0</v>
          </cell>
          <cell r="N680">
            <v>0</v>
          </cell>
          <cell r="O680">
            <v>0.13170956811690479</v>
          </cell>
          <cell r="P680">
            <v>0</v>
          </cell>
          <cell r="Q680">
            <v>0</v>
          </cell>
          <cell r="R680">
            <v>0</v>
          </cell>
          <cell r="S680">
            <v>0</v>
          </cell>
          <cell r="T680" t="str">
            <v>46 - ECTE 9 T990 006</v>
          </cell>
        </row>
        <row r="681">
          <cell r="A681" t="str">
            <v>47 - EC 11 2500 R73</v>
          </cell>
          <cell r="E681">
            <v>0.34243548445157301</v>
          </cell>
          <cell r="H681">
            <v>0</v>
          </cell>
          <cell r="I681">
            <v>0</v>
          </cell>
          <cell r="J681">
            <v>0</v>
          </cell>
          <cell r="K681">
            <v>0</v>
          </cell>
          <cell r="L681">
            <v>0</v>
          </cell>
          <cell r="M681">
            <v>0</v>
          </cell>
          <cell r="N681">
            <v>0</v>
          </cell>
          <cell r="O681">
            <v>0.20169201810952384</v>
          </cell>
          <cell r="P681">
            <v>0</v>
          </cell>
          <cell r="Q681">
            <v>0</v>
          </cell>
          <cell r="R681">
            <v>0</v>
          </cell>
          <cell r="S681">
            <v>0</v>
          </cell>
          <cell r="T681" t="str">
            <v>47 - EC 11 2500 R73</v>
          </cell>
        </row>
        <row r="682">
          <cell r="A682" t="str">
            <v>48 - RV 16 1224 (408) 706</v>
          </cell>
          <cell r="E682">
            <v>2.6363641312947949E-2</v>
          </cell>
          <cell r="H682">
            <v>0</v>
          </cell>
          <cell r="I682">
            <v>0</v>
          </cell>
          <cell r="J682">
            <v>0</v>
          </cell>
          <cell r="K682">
            <v>0</v>
          </cell>
          <cell r="L682">
            <v>7.3104142319367016E-2</v>
          </cell>
          <cell r="M682">
            <v>0</v>
          </cell>
          <cell r="N682">
            <v>0</v>
          </cell>
          <cell r="O682">
            <v>0</v>
          </cell>
          <cell r="P682">
            <v>0</v>
          </cell>
          <cell r="Q682">
            <v>0</v>
          </cell>
          <cell r="R682">
            <v>0</v>
          </cell>
          <cell r="S682">
            <v>0</v>
          </cell>
          <cell r="T682" t="str">
            <v>48 - RV 16 1224 (408) 706</v>
          </cell>
        </row>
        <row r="684">
          <cell r="O684">
            <v>0</v>
          </cell>
        </row>
        <row r="685">
          <cell r="A685" t="str">
            <v>celkem</v>
          </cell>
          <cell r="C685">
            <v>0</v>
          </cell>
          <cell r="D685">
            <v>0</v>
          </cell>
          <cell r="E685">
            <v>89.999720237708615</v>
          </cell>
          <cell r="F685">
            <v>0</v>
          </cell>
          <cell r="G685">
            <v>0</v>
          </cell>
          <cell r="H685">
            <v>54.999856351159622</v>
          </cell>
          <cell r="I685">
            <v>0</v>
          </cell>
          <cell r="J685">
            <v>31.000746296781735</v>
          </cell>
          <cell r="K685">
            <v>0</v>
          </cell>
          <cell r="L685">
            <v>21.999815155397183</v>
          </cell>
          <cell r="M685">
            <v>0</v>
          </cell>
          <cell r="N685">
            <v>39.999927663244286</v>
          </cell>
          <cell r="O685">
            <v>7.9996641800067287</v>
          </cell>
          <cell r="P685">
            <v>13.99999060923254</v>
          </cell>
          <cell r="Q685">
            <v>0</v>
          </cell>
          <cell r="R685">
            <v>18.000076595969315</v>
          </cell>
          <cell r="S685">
            <v>0</v>
          </cell>
          <cell r="T685" t="str">
            <v>celkem</v>
          </cell>
        </row>
        <row r="687">
          <cell r="A687" t="str">
            <v xml:space="preserve"> </v>
          </cell>
          <cell r="C687" t="str">
            <v>vypočtený počet lidí</v>
          </cell>
          <cell r="I687" t="str">
            <v>simulace</v>
          </cell>
          <cell r="K687" t="str">
            <v>Budget 2001</v>
          </cell>
          <cell r="X687" t="str">
            <v xml:space="preserve"> </v>
          </cell>
        </row>
        <row r="689">
          <cell r="C689" t="str">
            <v>kmen</v>
          </cell>
          <cell r="D689" t="str">
            <v>vana</v>
          </cell>
          <cell r="E689" t="str">
            <v>tažení</v>
          </cell>
          <cell r="F689" t="str">
            <v>lubrikace</v>
          </cell>
          <cell r="G689" t="str">
            <v>open</v>
          </cell>
          <cell r="H689" t="str">
            <v>textile</v>
          </cell>
          <cell r="I689" t="str">
            <v>TECO-tkan</v>
          </cell>
          <cell r="J689" t="str">
            <v>V-tkaniny</v>
          </cell>
          <cell r="K689" t="str">
            <v>sušení</v>
          </cell>
          <cell r="L689" t="str">
            <v>roving</v>
          </cell>
          <cell r="M689" t="str">
            <v>suché</v>
          </cell>
          <cell r="N689" t="str">
            <v>rohože</v>
          </cell>
          <cell r="O689" t="str">
            <v>ECT</v>
          </cell>
          <cell r="P689" t="str">
            <v>mokré</v>
          </cell>
          <cell r="Q689" t="str">
            <v>open</v>
          </cell>
          <cell r="R689" t="str">
            <v>vlies</v>
          </cell>
          <cell r="S689" t="str">
            <v>SHV</v>
          </cell>
          <cell r="T689" t="str">
            <v>opravy</v>
          </cell>
          <cell r="U689" t="str">
            <v>ostatní oddělení</v>
          </cell>
          <cell r="V689" t="str">
            <v>POH</v>
          </cell>
          <cell r="W689" t="str">
            <v>celkem</v>
          </cell>
        </row>
        <row r="690">
          <cell r="C690">
            <v>0</v>
          </cell>
          <cell r="D690">
            <v>0</v>
          </cell>
          <cell r="E690">
            <v>0</v>
          </cell>
          <cell r="F690">
            <v>0</v>
          </cell>
          <cell r="G690">
            <v>0</v>
          </cell>
          <cell r="H690">
            <v>0</v>
          </cell>
          <cell r="I690">
            <v>0</v>
          </cell>
          <cell r="J690">
            <v>0</v>
          </cell>
          <cell r="K690">
            <v>0</v>
          </cell>
          <cell r="L690">
            <v>0</v>
          </cell>
          <cell r="M690" t="str">
            <v>sekání</v>
          </cell>
          <cell r="N690">
            <v>0</v>
          </cell>
          <cell r="O690">
            <v>0</v>
          </cell>
          <cell r="P690" t="str">
            <v>sekání</v>
          </cell>
          <cell r="Q690">
            <v>0</v>
          </cell>
          <cell r="R690">
            <v>0</v>
          </cell>
          <cell r="S690">
            <v>0</v>
          </cell>
        </row>
        <row r="691">
          <cell r="C691">
            <v>0</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row>
        <row r="692">
          <cell r="A692" t="str">
            <v>hodinová práce</v>
          </cell>
          <cell r="X692" t="str">
            <v>hodinová práce</v>
          </cell>
        </row>
        <row r="693">
          <cell r="A693" t="str">
            <v>přímá</v>
          </cell>
          <cell r="C693">
            <v>0</v>
          </cell>
          <cell r="D693">
            <v>0</v>
          </cell>
          <cell r="E693">
            <v>89.999720237708615</v>
          </cell>
          <cell r="F693">
            <v>0</v>
          </cell>
          <cell r="G693">
            <v>0</v>
          </cell>
          <cell r="H693">
            <v>54.999856351159622</v>
          </cell>
          <cell r="I693">
            <v>0</v>
          </cell>
          <cell r="J693">
            <v>31.000746296781735</v>
          </cell>
          <cell r="K693">
            <v>0</v>
          </cell>
          <cell r="L693">
            <v>21.999815155397183</v>
          </cell>
          <cell r="M693">
            <v>0</v>
          </cell>
          <cell r="N693">
            <v>39.999927663244286</v>
          </cell>
          <cell r="O693">
            <v>7.9996641800067287</v>
          </cell>
          <cell r="P693">
            <v>13.99999060923254</v>
          </cell>
          <cell r="Q693">
            <v>0</v>
          </cell>
          <cell r="R693">
            <v>18.000076595969315</v>
          </cell>
          <cell r="S693">
            <v>0</v>
          </cell>
          <cell r="T693">
            <v>0</v>
          </cell>
          <cell r="U693">
            <v>0</v>
          </cell>
          <cell r="V693">
            <v>0</v>
          </cell>
          <cell r="W693">
            <v>277.99979708950002</v>
          </cell>
          <cell r="X693" t="str">
            <v>přímá</v>
          </cell>
        </row>
        <row r="694">
          <cell r="A694" t="str">
            <v>variabilní</v>
          </cell>
          <cell r="C694">
            <v>0</v>
          </cell>
          <cell r="D694">
            <v>0</v>
          </cell>
          <cell r="E694">
            <v>32.0005925562673</v>
          </cell>
          <cell r="F694">
            <v>0</v>
          </cell>
          <cell r="G694">
            <v>0</v>
          </cell>
          <cell r="H694">
            <v>33.999480190747391</v>
          </cell>
          <cell r="I694">
            <v>0</v>
          </cell>
          <cell r="J694">
            <v>14.000215700997721</v>
          </cell>
          <cell r="K694">
            <v>40.000091272313234</v>
          </cell>
          <cell r="L694">
            <v>40.000754835945294</v>
          </cell>
          <cell r="M694">
            <v>0</v>
          </cell>
          <cell r="N694">
            <v>0</v>
          </cell>
          <cell r="O694">
            <v>6.0001060557853432</v>
          </cell>
          <cell r="P694">
            <v>0</v>
          </cell>
          <cell r="Q694">
            <v>0</v>
          </cell>
          <cell r="R694">
            <v>0</v>
          </cell>
          <cell r="S694">
            <v>0</v>
          </cell>
          <cell r="T694">
            <v>0</v>
          </cell>
          <cell r="U694">
            <v>0</v>
          </cell>
          <cell r="V694">
            <v>0</v>
          </cell>
          <cell r="W694">
            <v>166.00124061205628</v>
          </cell>
          <cell r="X694" t="str">
            <v>variabilní</v>
          </cell>
        </row>
        <row r="695">
          <cell r="A695" t="str">
            <v>fixní</v>
          </cell>
          <cell r="C695">
            <v>33.601190476190474</v>
          </cell>
          <cell r="D695">
            <v>8.8000000000000007</v>
          </cell>
          <cell r="E695">
            <v>22.5</v>
          </cell>
          <cell r="F695">
            <v>10.3</v>
          </cell>
          <cell r="G695">
            <v>0</v>
          </cell>
          <cell r="H695">
            <v>2.9</v>
          </cell>
          <cell r="I695">
            <v>0</v>
          </cell>
          <cell r="J695">
            <v>4.7</v>
          </cell>
          <cell r="K695">
            <v>5.3</v>
          </cell>
          <cell r="L695">
            <v>3.3</v>
          </cell>
          <cell r="M695">
            <v>0</v>
          </cell>
          <cell r="N695">
            <v>2</v>
          </cell>
          <cell r="O695">
            <v>0.9</v>
          </cell>
          <cell r="P695">
            <v>1.3</v>
          </cell>
          <cell r="Q695">
            <v>0</v>
          </cell>
          <cell r="R695">
            <v>7.1</v>
          </cell>
          <cell r="S695">
            <v>26.9</v>
          </cell>
          <cell r="U695">
            <v>0</v>
          </cell>
          <cell r="V695">
            <v>11</v>
          </cell>
          <cell r="W695">
            <v>140.60119047619048</v>
          </cell>
          <cell r="X695" t="str">
            <v>fixní</v>
          </cell>
        </row>
        <row r="696">
          <cell r="X696">
            <v>0</v>
          </cell>
        </row>
        <row r="697">
          <cell r="A697" t="str">
            <v>celkem hodinová</v>
          </cell>
          <cell r="C697">
            <v>33.601190476190474</v>
          </cell>
          <cell r="D697">
            <v>8.8000000000000007</v>
          </cell>
          <cell r="E697">
            <v>144.50031279397592</v>
          </cell>
          <cell r="F697">
            <v>10.3</v>
          </cell>
          <cell r="G697">
            <v>0</v>
          </cell>
          <cell r="H697">
            <v>91.899336541907019</v>
          </cell>
          <cell r="I697">
            <v>0</v>
          </cell>
          <cell r="J697">
            <v>49.700961997779459</v>
          </cell>
          <cell r="K697">
            <v>45.300091272313232</v>
          </cell>
          <cell r="L697">
            <v>65.300569991342471</v>
          </cell>
          <cell r="M697">
            <v>0</v>
          </cell>
          <cell r="N697">
            <v>41.999927663244286</v>
          </cell>
          <cell r="O697">
            <v>14.899770235792072</v>
          </cell>
          <cell r="P697">
            <v>15.299990609232541</v>
          </cell>
          <cell r="Q697">
            <v>0</v>
          </cell>
          <cell r="R697">
            <v>25.100076595969313</v>
          </cell>
          <cell r="S697">
            <v>26.9</v>
          </cell>
          <cell r="T697">
            <v>0</v>
          </cell>
          <cell r="U697">
            <v>0</v>
          </cell>
          <cell r="V697">
            <v>11</v>
          </cell>
          <cell r="W697">
            <v>584.60222817774684</v>
          </cell>
          <cell r="X697" t="str">
            <v>celkem hodinová</v>
          </cell>
        </row>
        <row r="699">
          <cell r="A699" t="str">
            <v>platy</v>
          </cell>
          <cell r="C699">
            <v>1.3</v>
          </cell>
          <cell r="D699">
            <v>1.3</v>
          </cell>
          <cell r="E699">
            <v>2.8</v>
          </cell>
          <cell r="F699">
            <v>0</v>
          </cell>
          <cell r="G699">
            <v>0</v>
          </cell>
          <cell r="H699">
            <v>0.6</v>
          </cell>
          <cell r="I699">
            <v>0</v>
          </cell>
          <cell r="J699">
            <v>0.1</v>
          </cell>
          <cell r="K699">
            <v>2</v>
          </cell>
          <cell r="L699">
            <v>1.1000000000000001</v>
          </cell>
          <cell r="M699">
            <v>0</v>
          </cell>
          <cell r="N699">
            <v>2.4</v>
          </cell>
          <cell r="O699">
            <v>0.2</v>
          </cell>
          <cell r="P699">
            <v>0.6</v>
          </cell>
          <cell r="Q699">
            <v>0</v>
          </cell>
          <cell r="R699">
            <v>1.6</v>
          </cell>
          <cell r="S699">
            <v>1</v>
          </cell>
          <cell r="V699">
            <v>23</v>
          </cell>
          <cell r="W699">
            <v>38</v>
          </cell>
          <cell r="X699" t="str">
            <v>platy</v>
          </cell>
        </row>
        <row r="701">
          <cell r="A701" t="str">
            <v>Celkem</v>
          </cell>
          <cell r="C701">
            <v>34.901190476190472</v>
          </cell>
          <cell r="D701">
            <v>10.100000000000001</v>
          </cell>
          <cell r="E701">
            <v>147.30031279397593</v>
          </cell>
          <cell r="F701">
            <v>10.3</v>
          </cell>
          <cell r="G701">
            <v>0</v>
          </cell>
          <cell r="H701">
            <v>92.499336541907013</v>
          </cell>
          <cell r="I701">
            <v>0</v>
          </cell>
          <cell r="J701">
            <v>49.80096199777946</v>
          </cell>
          <cell r="K701">
            <v>47.300091272313232</v>
          </cell>
          <cell r="L701">
            <v>66.400569991342465</v>
          </cell>
          <cell r="M701">
            <v>0</v>
          </cell>
          <cell r="N701">
            <v>44.399927663244284</v>
          </cell>
          <cell r="O701">
            <v>15.099770235792072</v>
          </cell>
          <cell r="P701">
            <v>15.899990609232541</v>
          </cell>
          <cell r="Q701">
            <v>0</v>
          </cell>
          <cell r="R701">
            <v>26.700076595969314</v>
          </cell>
          <cell r="S701">
            <v>27.9</v>
          </cell>
          <cell r="T701">
            <v>0</v>
          </cell>
          <cell r="U701">
            <v>0</v>
          </cell>
          <cell r="V701">
            <v>34</v>
          </cell>
          <cell r="W701">
            <v>622.60222817774684</v>
          </cell>
          <cell r="X701" t="str">
            <v>celkem</v>
          </cell>
        </row>
        <row r="703">
          <cell r="A703" t="str">
            <v>tab. 11</v>
          </cell>
          <cell r="D703" t="str">
            <v>hodnocení využití kapacity</v>
          </cell>
          <cell r="N703" t="str">
            <v>simulace</v>
          </cell>
          <cell r="O703" t="str">
            <v>Budget 2001</v>
          </cell>
          <cell r="T703" t="str">
            <v>tab. 11</v>
          </cell>
        </row>
        <row r="705">
          <cell r="C705" t="str">
            <v>kmen</v>
          </cell>
          <cell r="D705" t="str">
            <v>vana</v>
          </cell>
          <cell r="E705" t="str">
            <v>tažení</v>
          </cell>
          <cell r="F705" t="str">
            <v>lubrikace</v>
          </cell>
          <cell r="G705" t="str">
            <v>open</v>
          </cell>
          <cell r="H705" t="str">
            <v>textile</v>
          </cell>
          <cell r="I705" t="str">
            <v>TECO-tkan</v>
          </cell>
          <cell r="J705" t="str">
            <v>V-tkaniny</v>
          </cell>
          <cell r="K705" t="str">
            <v>sušení</v>
          </cell>
          <cell r="L705" t="str">
            <v>roving</v>
          </cell>
          <cell r="M705" t="str">
            <v>suché</v>
          </cell>
          <cell r="N705" t="str">
            <v>rohože</v>
          </cell>
          <cell r="O705" t="str">
            <v>ECT</v>
          </cell>
          <cell r="P705" t="str">
            <v>mokré</v>
          </cell>
          <cell r="Q705" t="str">
            <v>open</v>
          </cell>
          <cell r="R705" t="str">
            <v>vlies</v>
          </cell>
          <cell r="S705" t="str">
            <v>SHV</v>
          </cell>
        </row>
        <row r="706">
          <cell r="C706">
            <v>0</v>
          </cell>
          <cell r="E706">
            <v>0</v>
          </cell>
          <cell r="F706">
            <v>0</v>
          </cell>
          <cell r="G706">
            <v>0</v>
          </cell>
          <cell r="H706">
            <v>0</v>
          </cell>
          <cell r="I706">
            <v>0</v>
          </cell>
          <cell r="J706">
            <v>0</v>
          </cell>
          <cell r="K706">
            <v>0</v>
          </cell>
          <cell r="L706">
            <v>0</v>
          </cell>
          <cell r="M706" t="str">
            <v>sekání</v>
          </cell>
          <cell r="N706">
            <v>0</v>
          </cell>
          <cell r="O706">
            <v>0</v>
          </cell>
          <cell r="P706" t="str">
            <v>sekání</v>
          </cell>
          <cell r="Q706">
            <v>0</v>
          </cell>
          <cell r="R706">
            <v>0</v>
          </cell>
          <cell r="S706">
            <v>0</v>
          </cell>
        </row>
        <row r="707">
          <cell r="C707" t="str">
            <v>t</v>
          </cell>
          <cell r="D707" t="str">
            <v>m2*365</v>
          </cell>
          <cell r="E707" t="str">
            <v>hod. pecí</v>
          </cell>
          <cell r="F707" t="str">
            <v>l</v>
          </cell>
          <cell r="H707" t="str">
            <v>stroj. hodiny</v>
          </cell>
          <cell r="J707" t="str">
            <v>stroj. hodiny</v>
          </cell>
          <cell r="K707" t="str">
            <v>hodiny topení</v>
          </cell>
          <cell r="L707" t="str">
            <v>hod. práce</v>
          </cell>
          <cell r="M707" t="str">
            <v>hod. práce</v>
          </cell>
          <cell r="N707" t="str">
            <v>stroj. hodiny</v>
          </cell>
          <cell r="O707" t="str">
            <v>machine hours</v>
          </cell>
          <cell r="P707" t="str">
            <v>machine hours</v>
          </cell>
          <cell r="R707" t="str">
            <v>machine hours</v>
          </cell>
          <cell r="S707" t="str">
            <v xml:space="preserve">tonnes </v>
          </cell>
        </row>
        <row r="708">
          <cell r="A708" t="str">
            <v>Dosaž.výkon</v>
          </cell>
          <cell r="D708" t="str">
            <v>60tV3+80tV4</v>
          </cell>
          <cell r="E708" t="str">
            <v>68pV3+78pV4</v>
          </cell>
          <cell r="H708">
            <v>0</v>
          </cell>
          <cell r="J708">
            <v>0</v>
          </cell>
          <cell r="L708">
            <v>0</v>
          </cell>
          <cell r="N708">
            <v>0</v>
          </cell>
          <cell r="O708">
            <v>0</v>
          </cell>
          <cell r="R708">
            <v>0</v>
          </cell>
        </row>
        <row r="709">
          <cell r="A709" t="str">
            <v>kapacita</v>
          </cell>
          <cell r="T709" t="str">
            <v>kapacita</v>
          </cell>
        </row>
        <row r="710">
          <cell r="A710" t="str">
            <v>možná</v>
          </cell>
          <cell r="C710">
            <v>0</v>
          </cell>
          <cell r="D710">
            <v>0</v>
          </cell>
          <cell r="E710">
            <v>0</v>
          </cell>
          <cell r="N710">
            <v>0</v>
          </cell>
          <cell r="O710">
            <v>0</v>
          </cell>
          <cell r="R710">
            <v>0</v>
          </cell>
          <cell r="T710" t="str">
            <v>možná</v>
          </cell>
        </row>
        <row r="711">
          <cell r="A711" t="str">
            <v>využitá</v>
          </cell>
          <cell r="C711">
            <v>72996.974792360517</v>
          </cell>
          <cell r="D711">
            <v>58959.65653978959</v>
          </cell>
          <cell r="E711">
            <v>1323129.1927604871</v>
          </cell>
          <cell r="F711">
            <v>390.68141902306627</v>
          </cell>
          <cell r="G711">
            <v>0</v>
          </cell>
          <cell r="H711">
            <v>213152.41168500003</v>
          </cell>
          <cell r="I711">
            <v>0</v>
          </cell>
          <cell r="J711">
            <v>85679.981749999992</v>
          </cell>
          <cell r="K711">
            <v>7745.0587808964074</v>
          </cell>
          <cell r="L711">
            <v>273433.78652800003</v>
          </cell>
          <cell r="M711">
            <v>0</v>
          </cell>
          <cell r="N711">
            <v>8089.7640000000001</v>
          </cell>
          <cell r="O711">
            <v>367247.87053999992</v>
          </cell>
          <cell r="P711">
            <v>3838.7975258199976</v>
          </cell>
          <cell r="Q711">
            <v>0</v>
          </cell>
          <cell r="R711">
            <v>6916.2800399999996</v>
          </cell>
          <cell r="S711">
            <v>50755</v>
          </cell>
          <cell r="T711" t="str">
            <v>využitá</v>
          </cell>
        </row>
        <row r="713">
          <cell r="A713" t="str">
            <v>hodnocení využití</v>
          </cell>
          <cell r="C713" t="e">
            <v>#DIV/0!</v>
          </cell>
          <cell r="D713" t="e">
            <v>#DIV/0!</v>
          </cell>
          <cell r="E713" t="e">
            <v>#DIV/0!</v>
          </cell>
          <cell r="F713" t="e">
            <v>#DIV/0!</v>
          </cell>
          <cell r="G713" t="e">
            <v>#DIV/0!</v>
          </cell>
          <cell r="H713" t="e">
            <v>#DIV/0!</v>
          </cell>
          <cell r="I713" t="e">
            <v>#DIV/0!</v>
          </cell>
          <cell r="J713" t="e">
            <v>#DIV/0!</v>
          </cell>
          <cell r="K713" t="e">
            <v>#DIV/0!</v>
          </cell>
          <cell r="L713" t="e">
            <v>#DIV/0!</v>
          </cell>
          <cell r="M713" t="e">
            <v>#DIV/0!</v>
          </cell>
          <cell r="N713" t="e">
            <v>#DIV/0!</v>
          </cell>
          <cell r="O713" t="e">
            <v>#DIV/0!</v>
          </cell>
          <cell r="P713" t="e">
            <v>#DIV/0!</v>
          </cell>
          <cell r="Q713" t="e">
            <v>#DIV/0!</v>
          </cell>
          <cell r="R713" t="e">
            <v>#DIV/0!</v>
          </cell>
          <cell r="S713" t="e">
            <v>#DIV/0!</v>
          </cell>
          <cell r="T713" t="str">
            <v>hodnocení využití</v>
          </cell>
        </row>
        <row r="717">
          <cell r="A717" t="str">
            <v>tab.116</v>
          </cell>
          <cell r="E717" t="str">
            <v>závodová spotřeba</v>
          </cell>
          <cell r="H717" t="str">
            <v>simulace</v>
          </cell>
          <cell r="I717" t="str">
            <v>Budget 2001</v>
          </cell>
        </row>
        <row r="720">
          <cell r="D720" t="str">
            <v>spotřeba ve fyzických jednotkách</v>
          </cell>
          <cell r="I720" t="str">
            <v>náklady</v>
          </cell>
        </row>
        <row r="721">
          <cell r="A721" t="str">
            <v>položka</v>
          </cell>
          <cell r="I721" t="str">
            <v>celkem</v>
          </cell>
          <cell r="J721" t="str">
            <v>na kg</v>
          </cell>
          <cell r="K721" t="str">
            <v>%</v>
          </cell>
          <cell r="L721" t="str">
            <v>%</v>
          </cell>
        </row>
        <row r="722">
          <cell r="C722" t="str">
            <v>jednotka</v>
          </cell>
          <cell r="D722" t="str">
            <v>celkem</v>
          </cell>
          <cell r="F722" t="str">
            <v>jednotka</v>
          </cell>
          <cell r="G722" t="str">
            <v>na kg</v>
          </cell>
          <cell r="I722" t="str">
            <v>tis</v>
          </cell>
          <cell r="J722">
            <v>0</v>
          </cell>
          <cell r="K722" t="str">
            <v>full cost</v>
          </cell>
          <cell r="L722" t="str">
            <v>std cost</v>
          </cell>
        </row>
        <row r="724">
          <cell r="A724" t="str">
            <v>suroviny pro kmen</v>
          </cell>
          <cell r="C724" t="str">
            <v>t</v>
          </cell>
          <cell r="D724">
            <v>72996.974792360517</v>
          </cell>
          <cell r="F724" t="str">
            <v>kg</v>
          </cell>
          <cell r="G724">
            <v>2.8211391224100684</v>
          </cell>
          <cell r="I724">
            <v>293155.12079637201</v>
          </cell>
          <cell r="J724">
            <v>11.329666504207614</v>
          </cell>
          <cell r="K724">
            <v>17.699198765421269</v>
          </cell>
          <cell r="L724">
            <v>21.536504183225546</v>
          </cell>
        </row>
        <row r="725">
          <cell r="A725" t="str">
            <v>suroviny pro lubrikace</v>
          </cell>
          <cell r="C725" t="str">
            <v>t</v>
          </cell>
          <cell r="D725">
            <v>1579.564806233338</v>
          </cell>
          <cell r="F725" t="str">
            <v>kg</v>
          </cell>
          <cell r="G725">
            <v>6.1045982849597606E-2</v>
          </cell>
          <cell r="I725">
            <v>156471.59257747102</v>
          </cell>
          <cell r="J725">
            <v>6.0472113073418754</v>
          </cell>
          <cell r="K725">
            <v>9.4469501697510463</v>
          </cell>
          <cell r="L725">
            <v>11.495112549786892</v>
          </cell>
        </row>
        <row r="726">
          <cell r="A726" t="str">
            <v>pojivo</v>
          </cell>
          <cell r="C726" t="str">
            <v>tis</v>
          </cell>
          <cell r="F726">
            <v>0</v>
          </cell>
          <cell r="I726">
            <v>59734.971120000002</v>
          </cell>
          <cell r="J726">
            <v>2.3085979176811593</v>
          </cell>
          <cell r="K726">
            <v>3.6064903939848341</v>
          </cell>
          <cell r="L726">
            <v>4.3884017850888535</v>
          </cell>
        </row>
        <row r="727">
          <cell r="A727" t="str">
            <v>manžety</v>
          </cell>
          <cell r="C727" t="str">
            <v>tis</v>
          </cell>
          <cell r="F727">
            <v>0</v>
          </cell>
          <cell r="I727">
            <v>22209.724082080407</v>
          </cell>
          <cell r="J727">
            <v>0.85834682442822829</v>
          </cell>
          <cell r="K727">
            <v>1.3409089358085995</v>
          </cell>
          <cell r="L727">
            <v>1.6316270181555341</v>
          </cell>
        </row>
        <row r="728">
          <cell r="A728" t="str">
            <v>platina</v>
          </cell>
          <cell r="C728" t="str">
            <v>tis</v>
          </cell>
          <cell r="F728">
            <v>0</v>
          </cell>
          <cell r="I728">
            <v>58346.692771164977</v>
          </cell>
          <cell r="J728">
            <v>2.2549446481609654</v>
          </cell>
          <cell r="K728">
            <v>3.5226732859260959</v>
          </cell>
          <cell r="L728">
            <v>4.2864125638671808</v>
          </cell>
        </row>
        <row r="729">
          <cell r="A729" t="str">
            <v>cívky</v>
          </cell>
          <cell r="C729" t="str">
            <v>tis</v>
          </cell>
          <cell r="F729">
            <v>0</v>
          </cell>
          <cell r="I729">
            <v>39219.375862127476</v>
          </cell>
          <cell r="J729">
            <v>1.5157246710000958</v>
          </cell>
          <cell r="K729">
            <v>2.3678642452291419</v>
          </cell>
          <cell r="L729">
            <v>2.8812331506393951</v>
          </cell>
        </row>
        <row r="730">
          <cell r="A730" t="str">
            <v>balení</v>
          </cell>
          <cell r="C730" t="str">
            <v>tis</v>
          </cell>
          <cell r="F730">
            <v>0</v>
          </cell>
          <cell r="I730">
            <v>76004.260399999999</v>
          </cell>
          <cell r="J730">
            <v>2.9373627207729469</v>
          </cell>
          <cell r="K730">
            <v>4.5887464226587191</v>
          </cell>
          <cell r="L730">
            <v>5.5836175319091375</v>
          </cell>
        </row>
        <row r="731">
          <cell r="C731" t="str">
            <v>tis</v>
          </cell>
          <cell r="F731">
            <v>0</v>
          </cell>
          <cell r="I731">
            <v>0</v>
          </cell>
          <cell r="J731">
            <v>0</v>
          </cell>
          <cell r="K731">
            <v>0</v>
          </cell>
          <cell r="L731">
            <v>0</v>
          </cell>
        </row>
        <row r="732">
          <cell r="A732" t="str">
            <v>výrobní práce</v>
          </cell>
          <cell r="C732" t="str">
            <v>hod</v>
          </cell>
          <cell r="D732">
            <v>963651.74333861459</v>
          </cell>
          <cell r="F732" t="str">
            <v>hod</v>
          </cell>
          <cell r="G732">
            <v>3.7242579452700077E-2</v>
          </cell>
          <cell r="I732">
            <v>219895.35649745242</v>
          </cell>
          <cell r="J732">
            <v>8.4983712656020263</v>
          </cell>
          <cell r="K732">
            <v>13.276150904916225</v>
          </cell>
          <cell r="L732">
            <v>16.154509776988572</v>
          </cell>
        </row>
        <row r="733">
          <cell r="A733" t="str">
            <v>platy</v>
          </cell>
          <cell r="C733" t="str">
            <v>tis</v>
          </cell>
          <cell r="F733">
            <v>0</v>
          </cell>
          <cell r="I733">
            <v>9951</v>
          </cell>
          <cell r="J733">
            <v>0.38457971014492753</v>
          </cell>
          <cell r="K733">
            <v>0.60079021112186126</v>
          </cell>
          <cell r="L733">
            <v>0.73104557254566516</v>
          </cell>
        </row>
        <row r="734">
          <cell r="A734" t="str">
            <v>elektřina</v>
          </cell>
          <cell r="C734" t="str">
            <v>Mwh</v>
          </cell>
          <cell r="D734">
            <v>51157.024733849998</v>
          </cell>
          <cell r="F734" t="str">
            <v>kWh</v>
          </cell>
          <cell r="G734">
            <v>1.9770830815014493</v>
          </cell>
          <cell r="I734">
            <v>53203.305723204008</v>
          </cell>
          <cell r="J734">
            <v>2.0561664047615076</v>
          </cell>
          <cell r="K734">
            <v>3.2121420236985894</v>
          </cell>
          <cell r="L734">
            <v>3.9085560339404823</v>
          </cell>
        </row>
        <row r="735">
          <cell r="A735" t="str">
            <v>plyn</v>
          </cell>
          <cell r="C735" t="str">
            <v>MWh</v>
          </cell>
          <cell r="D735">
            <v>270430.97412071249</v>
          </cell>
          <cell r="F735" t="str">
            <v>kg</v>
          </cell>
          <cell r="G735">
            <v>10.451438613360869</v>
          </cell>
          <cell r="I735">
            <v>158165.24290960029</v>
          </cell>
          <cell r="J735">
            <v>6.1126663926415574</v>
          </cell>
          <cell r="K735">
            <v>9.5492040679126937</v>
          </cell>
          <cell r="L735">
            <v>11.619535781295644</v>
          </cell>
        </row>
        <row r="736">
          <cell r="A736" t="str">
            <v>topný olej</v>
          </cell>
          <cell r="C736" t="str">
            <v>t</v>
          </cell>
          <cell r="D736">
            <v>756757.58790133276</v>
          </cell>
          <cell r="F736" t="str">
            <v>kg</v>
          </cell>
          <cell r="G736">
            <v>29.246670063819625</v>
          </cell>
          <cell r="I736">
            <v>5751.4579648847657</v>
          </cell>
          <cell r="J736">
            <v>0.22227856869119866</v>
          </cell>
          <cell r="K736">
            <v>0.34724345743961699</v>
          </cell>
          <cell r="L736">
            <v>0.4225281761543071</v>
          </cell>
        </row>
        <row r="737">
          <cell r="A737" t="str">
            <v>práce na opravách</v>
          </cell>
          <cell r="C737" t="str">
            <v>hod</v>
          </cell>
          <cell r="D737">
            <v>67109.93160415029</v>
          </cell>
          <cell r="F737" t="str">
            <v>hod</v>
          </cell>
          <cell r="G737">
            <v>2.593620545087934E-3</v>
          </cell>
          <cell r="I737">
            <v>127425.16550022308</v>
          </cell>
          <cell r="J737">
            <v>4.9246440773033076</v>
          </cell>
          <cell r="K737">
            <v>7.6932762619954911</v>
          </cell>
          <cell r="L737">
            <v>9.3612303356282514</v>
          </cell>
        </row>
        <row r="738">
          <cell r="A738" t="str">
            <v>prác ostatních oddělení</v>
          </cell>
          <cell r="C738" t="str">
            <v>hod</v>
          </cell>
          <cell r="D738">
            <v>26489.089412500001</v>
          </cell>
          <cell r="F738" t="str">
            <v>hod</v>
          </cell>
          <cell r="G738">
            <v>1.0237329241545893E-3</v>
          </cell>
          <cell r="I738">
            <v>60845.698999999993</v>
          </cell>
          <cell r="J738">
            <v>2.3515245990338163</v>
          </cell>
          <cell r="K738">
            <v>3.6735504319231449</v>
          </cell>
          <cell r="L738">
            <v>4.4700008906035773</v>
          </cell>
        </row>
        <row r="739">
          <cell r="A739" t="str">
            <v>dodávky</v>
          </cell>
          <cell r="C739" t="str">
            <v>tis</v>
          </cell>
          <cell r="F739">
            <v>0</v>
          </cell>
          <cell r="I739">
            <v>20822.083500000008</v>
          </cell>
          <cell r="J739">
            <v>0.804718202898551</v>
          </cell>
          <cell r="K739">
            <v>1.2571303328270551</v>
          </cell>
          <cell r="L739">
            <v>1.5296846501709529</v>
          </cell>
        </row>
        <row r="740">
          <cell r="L740">
            <v>0</v>
          </cell>
        </row>
        <row r="741">
          <cell r="A741" t="str">
            <v>celkem bez odpisů a režie</v>
          </cell>
          <cell r="I741">
            <v>1361201.0487045806</v>
          </cell>
          <cell r="J741">
            <v>52.606803814669775</v>
          </cell>
          <cell r="K741">
            <v>82.182319910614396</v>
          </cell>
          <cell r="L741">
            <v>100</v>
          </cell>
        </row>
        <row r="743">
          <cell r="A743" t="str">
            <v>odpisy</v>
          </cell>
          <cell r="I743">
            <v>226036.549</v>
          </cell>
          <cell r="J743">
            <v>8.7357120386473426</v>
          </cell>
          <cell r="K743">
            <v>13.646924529692184</v>
          </cell>
        </row>
        <row r="744">
          <cell r="A744" t="str">
            <v>VR</v>
          </cell>
          <cell r="I744">
            <v>69081</v>
          </cell>
          <cell r="J744">
            <v>2.6697971014492752</v>
          </cell>
          <cell r="K744">
            <v>4.1707555596934274</v>
          </cell>
        </row>
        <row r="746">
          <cell r="A746" t="str">
            <v>celkové úplné náklady</v>
          </cell>
          <cell r="I746">
            <v>1656318.5977045805</v>
          </cell>
          <cell r="J746">
            <v>64.012312954766386</v>
          </cell>
          <cell r="K746">
            <v>100.00000000000001</v>
          </cell>
        </row>
        <row r="753">
          <cell r="A753" t="str">
            <v>tab. 22</v>
          </cell>
          <cell r="C753" t="str">
            <v>rozpouštění práce nákladových středisek do výrobků</v>
          </cell>
          <cell r="O753" t="str">
            <v>in MCZK</v>
          </cell>
          <cell r="Q753" t="str">
            <v>simulace</v>
          </cell>
          <cell r="S753" t="str">
            <v>Budget 2001</v>
          </cell>
          <cell r="W753" t="str">
            <v>tab. 22</v>
          </cell>
        </row>
        <row r="755">
          <cell r="C755" t="str">
            <v>kmen</v>
          </cell>
          <cell r="D755" t="str">
            <v>vana</v>
          </cell>
          <cell r="E755" t="str">
            <v>tažení</v>
          </cell>
          <cell r="F755" t="str">
            <v>lubrikace</v>
          </cell>
          <cell r="G755" t="str">
            <v>open</v>
          </cell>
          <cell r="H755" t="str">
            <v>textile</v>
          </cell>
          <cell r="I755" t="str">
            <v>TECO-tkan</v>
          </cell>
          <cell r="J755" t="str">
            <v>V-tkaniny</v>
          </cell>
          <cell r="K755" t="str">
            <v>sušení</v>
          </cell>
          <cell r="L755" t="str">
            <v>roving</v>
          </cell>
          <cell r="M755" t="str">
            <v>suché</v>
          </cell>
          <cell r="N755" t="str">
            <v>rohože</v>
          </cell>
          <cell r="O755" t="str">
            <v>ECT</v>
          </cell>
          <cell r="P755" t="str">
            <v>mokré</v>
          </cell>
          <cell r="Q755" t="str">
            <v>open</v>
          </cell>
          <cell r="R755" t="str">
            <v>vlies</v>
          </cell>
          <cell r="S755" t="str">
            <v>SHV</v>
          </cell>
          <cell r="T755" t="str">
            <v>celkem práce</v>
          </cell>
        </row>
        <row r="756">
          <cell r="A756" t="str">
            <v>výrobek</v>
          </cell>
          <cell r="C756">
            <v>0</v>
          </cell>
          <cell r="D756">
            <v>0</v>
          </cell>
          <cell r="E756">
            <v>0</v>
          </cell>
          <cell r="F756">
            <v>0</v>
          </cell>
          <cell r="G756">
            <v>0</v>
          </cell>
          <cell r="H756">
            <v>0</v>
          </cell>
          <cell r="I756">
            <v>0</v>
          </cell>
          <cell r="J756">
            <v>0</v>
          </cell>
          <cell r="K756">
            <v>0</v>
          </cell>
          <cell r="L756">
            <v>0</v>
          </cell>
          <cell r="M756" t="str">
            <v>sekání</v>
          </cell>
          <cell r="N756">
            <v>0</v>
          </cell>
          <cell r="O756">
            <v>0</v>
          </cell>
          <cell r="P756" t="str">
            <v>sekání</v>
          </cell>
          <cell r="Q756">
            <v>0</v>
          </cell>
          <cell r="R756">
            <v>0</v>
          </cell>
          <cell r="S756">
            <v>0</v>
          </cell>
          <cell r="W756" t="str">
            <v>výrobek</v>
          </cell>
        </row>
        <row r="757">
          <cell r="G757">
            <v>0</v>
          </cell>
          <cell r="T757" t="str">
            <v>finální</v>
          </cell>
          <cell r="U757" t="str">
            <v>kokony</v>
          </cell>
          <cell r="V757" t="str">
            <v>tekuté</v>
          </cell>
        </row>
        <row r="758">
          <cell r="T758" t="str">
            <v>výrobek</v>
          </cell>
          <cell r="V758" t="str">
            <v>sklo</v>
          </cell>
        </row>
        <row r="760">
          <cell r="A760" t="str">
            <v xml:space="preserve"> 1- 9 34 Z40  876</v>
          </cell>
          <cell r="C760">
            <v>22.589597937592394</v>
          </cell>
          <cell r="D760">
            <v>5.3352069030668092</v>
          </cell>
          <cell r="E760">
            <v>51.608652696456851</v>
          </cell>
          <cell r="F760">
            <v>8.0468503860243921</v>
          </cell>
          <cell r="G760">
            <v>0</v>
          </cell>
          <cell r="H760">
            <v>213.98166963977033</v>
          </cell>
          <cell r="I760">
            <v>0</v>
          </cell>
          <cell r="J760">
            <v>0</v>
          </cell>
          <cell r="K760">
            <v>0</v>
          </cell>
          <cell r="L760">
            <v>0</v>
          </cell>
          <cell r="M760">
            <v>0</v>
          </cell>
          <cell r="N760">
            <v>0</v>
          </cell>
          <cell r="O760">
            <v>0</v>
          </cell>
          <cell r="P760">
            <v>0</v>
          </cell>
          <cell r="Q760">
            <v>0</v>
          </cell>
          <cell r="R760">
            <v>0</v>
          </cell>
          <cell r="S760">
            <v>14.873805536400354</v>
          </cell>
          <cell r="T760">
            <v>316.43578309931115</v>
          </cell>
          <cell r="U760">
            <v>87.580307923140438</v>
          </cell>
          <cell r="V760">
            <v>27.924804840659203</v>
          </cell>
          <cell r="W760" t="str">
            <v xml:space="preserve"> 1- 9 34 Z40  876</v>
          </cell>
        </row>
        <row r="761">
          <cell r="A761" t="str">
            <v xml:space="preserve"> 2- 9 68 Z15  876s</v>
          </cell>
          <cell r="C761">
            <v>478.65874261191544</v>
          </cell>
          <cell r="D761">
            <v>113.04952991423401</v>
          </cell>
          <cell r="E761">
            <v>1093.5534521609075</v>
          </cell>
          <cell r="F761">
            <v>189.45274912233722</v>
          </cell>
          <cell r="G761">
            <v>0</v>
          </cell>
          <cell r="H761">
            <v>1415.5202780717245</v>
          </cell>
          <cell r="I761">
            <v>0</v>
          </cell>
          <cell r="J761">
            <v>0</v>
          </cell>
          <cell r="K761">
            <v>0</v>
          </cell>
          <cell r="L761">
            <v>0</v>
          </cell>
          <cell r="M761">
            <v>0</v>
          </cell>
          <cell r="N761">
            <v>0</v>
          </cell>
          <cell r="O761">
            <v>0</v>
          </cell>
          <cell r="P761">
            <v>0</v>
          </cell>
          <cell r="Q761">
            <v>0</v>
          </cell>
          <cell r="R761">
            <v>0</v>
          </cell>
          <cell r="S761">
            <v>322.63304107969657</v>
          </cell>
          <cell r="T761">
            <v>3612.8677929608148</v>
          </cell>
          <cell r="U761">
            <v>1874.7144738093941</v>
          </cell>
          <cell r="V761">
            <v>591.70827252614947</v>
          </cell>
          <cell r="W761" t="str">
            <v xml:space="preserve"> 2- 9 68 Z15  876s</v>
          </cell>
        </row>
        <row r="762">
          <cell r="A762" t="str">
            <v xml:space="preserve"> 3- 9 68 Z20  876</v>
          </cell>
          <cell r="C762">
            <v>399.90845409517408</v>
          </cell>
          <cell r="D762">
            <v>94.450301894605047</v>
          </cell>
          <cell r="E762">
            <v>913.63894898850413</v>
          </cell>
          <cell r="F762">
            <v>142.45510287967284</v>
          </cell>
          <cell r="G762">
            <v>0</v>
          </cell>
          <cell r="H762">
            <v>1620.0840209440671</v>
          </cell>
          <cell r="I762">
            <v>0</v>
          </cell>
          <cell r="J762">
            <v>0</v>
          </cell>
          <cell r="K762">
            <v>0</v>
          </cell>
          <cell r="L762">
            <v>0</v>
          </cell>
          <cell r="M762">
            <v>0</v>
          </cell>
          <cell r="N762">
            <v>0</v>
          </cell>
          <cell r="O762">
            <v>0</v>
          </cell>
          <cell r="P762">
            <v>0</v>
          </cell>
          <cell r="Q762">
            <v>0</v>
          </cell>
          <cell r="R762">
            <v>0</v>
          </cell>
          <cell r="S762">
            <v>268.27938134173974</v>
          </cell>
          <cell r="T762">
            <v>3438.8162101437629</v>
          </cell>
          <cell r="U762">
            <v>1550.452807857956</v>
          </cell>
          <cell r="V762">
            <v>494.35875598977913</v>
          </cell>
          <cell r="W762" t="str">
            <v xml:space="preserve"> 3- 9 68 Z20  876</v>
          </cell>
        </row>
        <row r="763">
          <cell r="A763" t="str">
            <v xml:space="preserve"> 4-  9 68 Z28 876</v>
          </cell>
          <cell r="C763">
            <v>138.22982157293836</v>
          </cell>
          <cell r="D763">
            <v>32.647092715109892</v>
          </cell>
          <cell r="E763">
            <v>315.80264834989367</v>
          </cell>
          <cell r="F763">
            <v>49.240127963199711</v>
          </cell>
          <cell r="G763">
            <v>0</v>
          </cell>
          <cell r="H763">
            <v>716.81565665274707</v>
          </cell>
          <cell r="I763">
            <v>0</v>
          </cell>
          <cell r="J763">
            <v>0</v>
          </cell>
          <cell r="K763">
            <v>0</v>
          </cell>
          <cell r="L763">
            <v>0</v>
          </cell>
          <cell r="M763">
            <v>0</v>
          </cell>
          <cell r="N763">
            <v>0</v>
          </cell>
          <cell r="O763">
            <v>0</v>
          </cell>
          <cell r="P763">
            <v>0</v>
          </cell>
          <cell r="Q763">
            <v>0</v>
          </cell>
          <cell r="R763">
            <v>0</v>
          </cell>
          <cell r="S763">
            <v>92.731750566446649</v>
          </cell>
          <cell r="T763">
            <v>1345.4670978203353</v>
          </cell>
          <cell r="U763">
            <v>535.91969060114161</v>
          </cell>
          <cell r="V763">
            <v>170.87691428804825</v>
          </cell>
          <cell r="W763" t="str">
            <v xml:space="preserve"> 4-  9 68 Z28 876</v>
          </cell>
        </row>
        <row r="764">
          <cell r="A764" t="str">
            <v xml:space="preserve"> 5- 9 136 Z28 876</v>
          </cell>
          <cell r="C764">
            <v>61.040099427257928</v>
          </cell>
          <cell r="D764">
            <v>14.416438961325753</v>
          </cell>
          <cell r="E764">
            <v>139.45344669708177</v>
          </cell>
          <cell r="F764">
            <v>21.743660466917891</v>
          </cell>
          <cell r="G764">
            <v>0</v>
          </cell>
          <cell r="H764">
            <v>179.65909050085062</v>
          </cell>
          <cell r="I764">
            <v>0</v>
          </cell>
          <cell r="J764">
            <v>0</v>
          </cell>
          <cell r="K764">
            <v>0</v>
          </cell>
          <cell r="L764">
            <v>0</v>
          </cell>
          <cell r="M764">
            <v>0</v>
          </cell>
          <cell r="N764">
            <v>0</v>
          </cell>
          <cell r="O764">
            <v>0</v>
          </cell>
          <cell r="P764">
            <v>0</v>
          </cell>
          <cell r="Q764">
            <v>0</v>
          </cell>
          <cell r="R764">
            <v>0</v>
          </cell>
          <cell r="S764">
            <v>40.948872032312089</v>
          </cell>
          <cell r="T764">
            <v>457.26160808574605</v>
          </cell>
          <cell r="U764">
            <v>236.65364555258336</v>
          </cell>
          <cell r="V764">
            <v>75.456538388583681</v>
          </cell>
          <cell r="W764" t="str">
            <v xml:space="preserve"> 5- 9 136 Z28 876</v>
          </cell>
        </row>
        <row r="765">
          <cell r="A765" t="str">
            <v xml:space="preserve"> 6- 9 204 Z28  876</v>
          </cell>
          <cell r="C765">
            <v>32.488358592011274</v>
          </cell>
          <cell r="D765">
            <v>7.6730942935889281</v>
          </cell>
          <cell r="E765">
            <v>44.521250957207393</v>
          </cell>
          <cell r="F765">
            <v>11.213098447065283</v>
          </cell>
          <cell r="G765">
            <v>0</v>
          </cell>
          <cell r="H765">
            <v>64.118580183588776</v>
          </cell>
          <cell r="I765">
            <v>0</v>
          </cell>
          <cell r="J765">
            <v>0</v>
          </cell>
          <cell r="K765">
            <v>0</v>
          </cell>
          <cell r="L765">
            <v>0</v>
          </cell>
          <cell r="M765">
            <v>0</v>
          </cell>
          <cell r="N765">
            <v>0</v>
          </cell>
          <cell r="O765">
            <v>0</v>
          </cell>
          <cell r="P765">
            <v>0</v>
          </cell>
          <cell r="Q765">
            <v>0</v>
          </cell>
          <cell r="R765">
            <v>0</v>
          </cell>
          <cell r="S765">
            <v>21.117131317111614</v>
          </cell>
          <cell r="T765">
            <v>181.13151379057325</v>
          </cell>
          <cell r="U765">
            <v>95.895802289872876</v>
          </cell>
          <cell r="V765">
            <v>40.161452885600198</v>
          </cell>
          <cell r="W765" t="str">
            <v xml:space="preserve"> 6- 9 204 Z28  876</v>
          </cell>
        </row>
        <row r="766">
          <cell r="A766" t="str">
            <v xml:space="preserve"> 7- 11 102 Z28  876</v>
          </cell>
          <cell r="C766">
            <v>2.3305334295505067</v>
          </cell>
          <cell r="D766">
            <v>0.55042493786372515</v>
          </cell>
          <cell r="E766">
            <v>5.324383846734972</v>
          </cell>
          <cell r="F766">
            <v>0.87754683498771768</v>
          </cell>
          <cell r="G766">
            <v>0</v>
          </cell>
          <cell r="H766">
            <v>8.9465729658652418</v>
          </cell>
          <cell r="I766">
            <v>0</v>
          </cell>
          <cell r="J766">
            <v>0</v>
          </cell>
          <cell r="K766">
            <v>0</v>
          </cell>
          <cell r="L766">
            <v>0</v>
          </cell>
          <cell r="M766">
            <v>0</v>
          </cell>
          <cell r="N766">
            <v>0</v>
          </cell>
          <cell r="O766">
            <v>0</v>
          </cell>
          <cell r="P766">
            <v>0</v>
          </cell>
          <cell r="Q766">
            <v>0</v>
          </cell>
          <cell r="R766">
            <v>0</v>
          </cell>
          <cell r="S766">
            <v>1.6526450596000393</v>
          </cell>
          <cell r="T766">
            <v>19.682107074602204</v>
          </cell>
          <cell r="U766">
            <v>9.0828890491369219</v>
          </cell>
          <cell r="V766">
            <v>2.8809583674142321</v>
          </cell>
          <cell r="W766" t="str">
            <v xml:space="preserve"> 7- 11 102 Z28  876</v>
          </cell>
        </row>
        <row r="767">
          <cell r="A767" t="str">
            <v xml:space="preserve"> 8- 11 204 Z28  876s</v>
          </cell>
          <cell r="C767">
            <v>696.0820081820508</v>
          </cell>
          <cell r="D767">
            <v>164.40051502524867</v>
          </cell>
          <cell r="E767">
            <v>897.78234032175283</v>
          </cell>
          <cell r="F767">
            <v>266.18920661294106</v>
          </cell>
          <cell r="G767">
            <v>0</v>
          </cell>
          <cell r="H767">
            <v>1644.5448788593185</v>
          </cell>
          <cell r="I767">
            <v>0</v>
          </cell>
          <cell r="J767">
            <v>0</v>
          </cell>
          <cell r="K767">
            <v>0</v>
          </cell>
          <cell r="L767">
            <v>0</v>
          </cell>
          <cell r="M767">
            <v>0</v>
          </cell>
          <cell r="N767">
            <v>0</v>
          </cell>
          <cell r="O767">
            <v>0</v>
          </cell>
          <cell r="P767">
            <v>0</v>
          </cell>
          <cell r="Q767">
            <v>0</v>
          </cell>
          <cell r="R767">
            <v>0</v>
          </cell>
          <cell r="S767">
            <v>451.17210127081074</v>
          </cell>
          <cell r="T767">
            <v>4120.1710502721226</v>
          </cell>
          <cell r="U767">
            <v>2024.4540701419933</v>
          </cell>
          <cell r="V767">
            <v>860.48252320729944</v>
          </cell>
          <cell r="W767" t="str">
            <v xml:space="preserve"> 8- 11 204 Z28  876s</v>
          </cell>
        </row>
        <row r="768">
          <cell r="A768" t="str">
            <v xml:space="preserve"> 9- 13 136 Z20  876s 800</v>
          </cell>
          <cell r="C768">
            <v>263.13647941382368</v>
          </cell>
          <cell r="D768">
            <v>62.147523178403056</v>
          </cell>
          <cell r="E768">
            <v>601.16692715619729</v>
          </cell>
          <cell r="F768">
            <v>110.09143121555104</v>
          </cell>
          <cell r="G768">
            <v>0</v>
          </cell>
          <cell r="H768">
            <v>805.91946929202277</v>
          </cell>
          <cell r="I768">
            <v>0</v>
          </cell>
          <cell r="J768">
            <v>0</v>
          </cell>
          <cell r="K768">
            <v>0</v>
          </cell>
          <cell r="L768">
            <v>0</v>
          </cell>
          <cell r="M768">
            <v>0</v>
          </cell>
          <cell r="N768">
            <v>0</v>
          </cell>
          <cell r="O768">
            <v>0</v>
          </cell>
          <cell r="P768">
            <v>0</v>
          </cell>
          <cell r="Q768">
            <v>0</v>
          </cell>
          <cell r="R768">
            <v>0</v>
          </cell>
          <cell r="S768">
            <v>187.48340065018223</v>
          </cell>
          <cell r="T768">
            <v>2029.9452309061799</v>
          </cell>
          <cell r="U768">
            <v>1036.5423609639749</v>
          </cell>
          <cell r="V768">
            <v>325.28400259222673</v>
          </cell>
          <cell r="W768" t="str">
            <v xml:space="preserve"> 9- 13 136 Z20  876s 800</v>
          </cell>
        </row>
        <row r="769">
          <cell r="A769" t="str">
            <v>10- 13 136 Z20  876s 1200</v>
          </cell>
          <cell r="C769">
            <v>668.76422785054001</v>
          </cell>
          <cell r="D769">
            <v>157.9486069123293</v>
          </cell>
          <cell r="E769">
            <v>916.45811945261687</v>
          </cell>
          <cell r="F769">
            <v>277.87034107979923</v>
          </cell>
          <cell r="G769">
            <v>0</v>
          </cell>
          <cell r="H769">
            <v>2034.1375831200223</v>
          </cell>
          <cell r="I769">
            <v>0</v>
          </cell>
          <cell r="J769">
            <v>0</v>
          </cell>
          <cell r="K769">
            <v>0</v>
          </cell>
          <cell r="L769">
            <v>0</v>
          </cell>
          <cell r="M769">
            <v>0</v>
          </cell>
          <cell r="N769">
            <v>0</v>
          </cell>
          <cell r="O769">
            <v>0</v>
          </cell>
          <cell r="P769">
            <v>0</v>
          </cell>
          <cell r="Q769">
            <v>0</v>
          </cell>
          <cell r="R769">
            <v>0</v>
          </cell>
          <cell r="S769">
            <v>473.20736873214463</v>
          </cell>
          <cell r="T769">
            <v>4528.3862471474522</v>
          </cell>
          <cell r="U769">
            <v>2021.0412952952856</v>
          </cell>
          <cell r="V769">
            <v>826.71283476286931</v>
          </cell>
          <cell r="W769" t="str">
            <v>10- 13 136 Z20  876s 1200</v>
          </cell>
        </row>
        <row r="770">
          <cell r="A770" t="str">
            <v>11- 13 136 Z20 876 800</v>
          </cell>
          <cell r="C770">
            <v>812.86059052484597</v>
          </cell>
          <cell r="D770">
            <v>191.9812581782204</v>
          </cell>
          <cell r="E770">
            <v>1857.07775866261</v>
          </cell>
          <cell r="F770">
            <v>306.07723942363936</v>
          </cell>
          <cell r="G770">
            <v>0</v>
          </cell>
          <cell r="H770">
            <v>2230.0940122899924</v>
          </cell>
          <cell r="I770">
            <v>0</v>
          </cell>
          <cell r="J770">
            <v>0</v>
          </cell>
          <cell r="K770">
            <v>0</v>
          </cell>
          <cell r="L770">
            <v>0</v>
          </cell>
          <cell r="M770">
            <v>0</v>
          </cell>
          <cell r="N770">
            <v>0</v>
          </cell>
          <cell r="O770">
            <v>0</v>
          </cell>
          <cell r="P770">
            <v>0</v>
          </cell>
          <cell r="Q770">
            <v>0</v>
          </cell>
          <cell r="R770">
            <v>0</v>
          </cell>
          <cell r="S770">
            <v>581.91468820805835</v>
          </cell>
          <cell r="T770">
            <v>5980.0055472873664</v>
          </cell>
          <cell r="U770">
            <v>3167.9968467893154</v>
          </cell>
          <cell r="V770">
            <v>1004.8418487030664</v>
          </cell>
          <cell r="W770" t="str">
            <v>11- 13 136 Z20 876 800</v>
          </cell>
        </row>
        <row r="771">
          <cell r="A771" t="str">
            <v>12- 13 136 Z20 876 1200</v>
          </cell>
          <cell r="C771">
            <v>137.40682406981335</v>
          </cell>
          <cell r="D771">
            <v>32.45271732286033</v>
          </cell>
          <cell r="E771">
            <v>188.29894653863107</v>
          </cell>
          <cell r="F771">
            <v>51.383114980554154</v>
          </cell>
          <cell r="G771">
            <v>0</v>
          </cell>
          <cell r="H771">
            <v>374.37993516512336</v>
          </cell>
          <cell r="I771">
            <v>0</v>
          </cell>
          <cell r="J771">
            <v>0</v>
          </cell>
          <cell r="K771">
            <v>0</v>
          </cell>
          <cell r="L771">
            <v>0</v>
          </cell>
          <cell r="M771">
            <v>0</v>
          </cell>
          <cell r="N771">
            <v>0</v>
          </cell>
          <cell r="O771">
            <v>0</v>
          </cell>
          <cell r="P771">
            <v>0</v>
          </cell>
          <cell r="Q771">
            <v>0</v>
          </cell>
          <cell r="R771">
            <v>0</v>
          </cell>
          <cell r="S771">
            <v>97.689685745246777</v>
          </cell>
          <cell r="T771">
            <v>881.61122382222902</v>
          </cell>
          <cell r="U771">
            <v>409.54160291185894</v>
          </cell>
          <cell r="V771">
            <v>169.85954139267369</v>
          </cell>
          <cell r="W771" t="str">
            <v>12- 13 136 Z20 876 1200</v>
          </cell>
        </row>
        <row r="772">
          <cell r="A772" t="str">
            <v>13- 13 272 Z20  876s</v>
          </cell>
          <cell r="C772">
            <v>402.08092528199904</v>
          </cell>
          <cell r="D772">
            <v>94.963395722334212</v>
          </cell>
          <cell r="E772">
            <v>518.58997913360702</v>
          </cell>
          <cell r="F772">
            <v>160.66690818355374</v>
          </cell>
          <cell r="G772">
            <v>0</v>
          </cell>
          <cell r="H772">
            <v>725.39852465619992</v>
          </cell>
          <cell r="I772">
            <v>0</v>
          </cell>
          <cell r="J772">
            <v>0</v>
          </cell>
          <cell r="K772">
            <v>0</v>
          </cell>
          <cell r="L772">
            <v>0</v>
          </cell>
          <cell r="M772">
            <v>0</v>
          </cell>
          <cell r="N772">
            <v>0</v>
          </cell>
          <cell r="O772">
            <v>0</v>
          </cell>
          <cell r="P772">
            <v>0</v>
          </cell>
          <cell r="Q772">
            <v>0</v>
          </cell>
          <cell r="R772">
            <v>0</v>
          </cell>
          <cell r="S772">
            <v>272.3191803763176</v>
          </cell>
          <cell r="T772">
            <v>2174.0189133540116</v>
          </cell>
          <cell r="U772">
            <v>1176.301208321494</v>
          </cell>
          <cell r="V772">
            <v>497.04432100433326</v>
          </cell>
          <cell r="W772" t="str">
            <v>13- 13 272 Z20  876s</v>
          </cell>
        </row>
        <row r="773">
          <cell r="A773" t="str">
            <v>14- 13 272 Z20 876</v>
          </cell>
          <cell r="C773">
            <v>82.151396062336971</v>
          </cell>
          <cell r="D773">
            <v>19.402500946640099</v>
          </cell>
          <cell r="E773">
            <v>105.95601057146523</v>
          </cell>
          <cell r="F773">
            <v>29.54407677791983</v>
          </cell>
          <cell r="G773">
            <v>0</v>
          </cell>
          <cell r="H773">
            <v>148.21021778208265</v>
          </cell>
          <cell r="I773">
            <v>0</v>
          </cell>
          <cell r="J773">
            <v>0</v>
          </cell>
          <cell r="K773">
            <v>0</v>
          </cell>
          <cell r="L773">
            <v>0</v>
          </cell>
          <cell r="M773">
            <v>0</v>
          </cell>
          <cell r="N773">
            <v>0</v>
          </cell>
          <cell r="O773">
            <v>0</v>
          </cell>
          <cell r="P773">
            <v>0</v>
          </cell>
          <cell r="Q773">
            <v>0</v>
          </cell>
          <cell r="R773">
            <v>0</v>
          </cell>
          <cell r="S773">
            <v>55.639050339867993</v>
          </cell>
          <cell r="T773">
            <v>440.9032524803128</v>
          </cell>
          <cell r="U773">
            <v>237.05398435836213</v>
          </cell>
          <cell r="V773">
            <v>101.55389700897707</v>
          </cell>
          <cell r="W773" t="str">
            <v>14- 13 272 Z20 876</v>
          </cell>
        </row>
        <row r="774">
          <cell r="A774" t="str">
            <v>15- ECT 9 T140 006</v>
          </cell>
          <cell r="C774">
            <v>131.851420634204</v>
          </cell>
          <cell r="D774">
            <v>31.140643206230752</v>
          </cell>
          <cell r="E774">
            <v>301.23042445660826</v>
          </cell>
          <cell r="F774">
            <v>10.959210397222469</v>
          </cell>
          <cell r="G774">
            <v>0</v>
          </cell>
          <cell r="H774">
            <v>0</v>
          </cell>
          <cell r="I774">
            <v>0</v>
          </cell>
          <cell r="J774">
            <v>0</v>
          </cell>
          <cell r="K774">
            <v>248.41444928122155</v>
          </cell>
          <cell r="L774">
            <v>0</v>
          </cell>
          <cell r="M774">
            <v>0</v>
          </cell>
          <cell r="N774">
            <v>0</v>
          </cell>
          <cell r="O774">
            <v>1289.5920227600516</v>
          </cell>
          <cell r="P774">
            <v>0</v>
          </cell>
          <cell r="Q774">
            <v>0</v>
          </cell>
          <cell r="R774">
            <v>0</v>
          </cell>
          <cell r="S774">
            <v>81.530489606935276</v>
          </cell>
          <cell r="T774">
            <v>2094.7186603424739</v>
          </cell>
          <cell r="U774">
            <v>475.18169869426549</v>
          </cell>
          <cell r="V774">
            <v>162.99206384043475</v>
          </cell>
          <cell r="W774" t="str">
            <v>15- ECT 9 T140 006</v>
          </cell>
        </row>
        <row r="775">
          <cell r="A775" t="str">
            <v>16 - ECT 9 T210  006</v>
          </cell>
          <cell r="C775">
            <v>11.088207708511945</v>
          </cell>
          <cell r="D775">
            <v>2.6188107673507623</v>
          </cell>
          <cell r="E775">
            <v>25.332343773257918</v>
          </cell>
          <cell r="F775">
            <v>0.92162830420169972</v>
          </cell>
          <cell r="G775">
            <v>0</v>
          </cell>
          <cell r="H775">
            <v>0</v>
          </cell>
          <cell r="I775">
            <v>0</v>
          </cell>
          <cell r="J775">
            <v>0</v>
          </cell>
          <cell r="K775">
            <v>20.890719251842814</v>
          </cell>
          <cell r="L775">
            <v>0</v>
          </cell>
          <cell r="M775">
            <v>0</v>
          </cell>
          <cell r="N775">
            <v>0</v>
          </cell>
          <cell r="O775">
            <v>94.603275800930419</v>
          </cell>
          <cell r="P775">
            <v>0</v>
          </cell>
          <cell r="Q775">
            <v>0</v>
          </cell>
          <cell r="R775">
            <v>0</v>
          </cell>
          <cell r="S775">
            <v>6.9778346960890554</v>
          </cell>
          <cell r="T775">
            <v>162.43282030218461</v>
          </cell>
          <cell r="U775">
            <v>39.960990553322326</v>
          </cell>
          <cell r="V775">
            <v>13.707018475862707</v>
          </cell>
          <cell r="W775" t="str">
            <v>16 - ECT 9 T210  006</v>
          </cell>
        </row>
        <row r="776">
          <cell r="A776" t="str">
            <v>17 - ECT 9 T420  006</v>
          </cell>
          <cell r="C776">
            <v>25.677954693396082</v>
          </cell>
          <cell r="D776">
            <v>6.0646144086017655</v>
          </cell>
          <cell r="E776">
            <v>58.664375053860446</v>
          </cell>
          <cell r="F776">
            <v>2.1342971255197254</v>
          </cell>
          <cell r="G776">
            <v>0</v>
          </cell>
          <cell r="H776">
            <v>0</v>
          </cell>
          <cell r="I776">
            <v>0</v>
          </cell>
          <cell r="J776">
            <v>0</v>
          </cell>
          <cell r="K776">
            <v>48.378507741109672</v>
          </cell>
          <cell r="L776">
            <v>0</v>
          </cell>
          <cell r="M776">
            <v>0</v>
          </cell>
          <cell r="N776">
            <v>0</v>
          </cell>
          <cell r="O776">
            <v>94.373513684472329</v>
          </cell>
          <cell r="P776">
            <v>0</v>
          </cell>
          <cell r="Q776">
            <v>0</v>
          </cell>
          <cell r="R776">
            <v>0</v>
          </cell>
          <cell r="S776">
            <v>16.159196138311497</v>
          </cell>
          <cell r="T776">
            <v>251.45245884527151</v>
          </cell>
          <cell r="U776">
            <v>92.541241281378021</v>
          </cell>
          <cell r="V776">
            <v>31.742569101997848</v>
          </cell>
          <cell r="W776" t="str">
            <v>17 - ECT 9 T420  006</v>
          </cell>
        </row>
        <row r="777">
          <cell r="A777" t="str">
            <v>18 - ECT 9 T485  006</v>
          </cell>
          <cell r="C777">
            <v>17.223834226990611</v>
          </cell>
          <cell r="D777">
            <v>4.067921860273386</v>
          </cell>
          <cell r="E777">
            <v>39.349920311899275</v>
          </cell>
          <cell r="F777">
            <v>1.4316085654029349</v>
          </cell>
          <cell r="G777">
            <v>0</v>
          </cell>
          <cell r="H777">
            <v>0</v>
          </cell>
          <cell r="I777">
            <v>0</v>
          </cell>
          <cell r="J777">
            <v>0</v>
          </cell>
          <cell r="K777">
            <v>32.450536167366778</v>
          </cell>
          <cell r="L777">
            <v>0</v>
          </cell>
          <cell r="M777">
            <v>0</v>
          </cell>
          <cell r="N777">
            <v>0</v>
          </cell>
          <cell r="O777">
            <v>69.707690847486347</v>
          </cell>
          <cell r="P777">
            <v>0</v>
          </cell>
          <cell r="Q777">
            <v>0</v>
          </cell>
          <cell r="R777">
            <v>0</v>
          </cell>
          <cell r="S777">
            <v>10.650379272978032</v>
          </cell>
          <cell r="T777">
            <v>174.88189125239737</v>
          </cell>
          <cell r="U777">
            <v>62.073284964566206</v>
          </cell>
          <cell r="V777">
            <v>21.291756087263998</v>
          </cell>
          <cell r="W777" t="str">
            <v>18 - ECT 9 T485  006</v>
          </cell>
        </row>
        <row r="778">
          <cell r="A778" t="str">
            <v>19 - ECT 9 T570  006</v>
          </cell>
          <cell r="C778">
            <v>24.64790070414174</v>
          </cell>
          <cell r="D778">
            <v>5.8213364552188107</v>
          </cell>
          <cell r="E778">
            <v>56.311092860131723</v>
          </cell>
          <cell r="F778">
            <v>2.0486812229042002</v>
          </cell>
          <cell r="G778">
            <v>0</v>
          </cell>
          <cell r="H778">
            <v>0</v>
          </cell>
          <cell r="I778">
            <v>0</v>
          </cell>
          <cell r="J778">
            <v>0</v>
          </cell>
          <cell r="K778">
            <v>46.437836239507632</v>
          </cell>
          <cell r="L778">
            <v>0</v>
          </cell>
          <cell r="M778">
            <v>0</v>
          </cell>
          <cell r="N778">
            <v>0</v>
          </cell>
          <cell r="O778">
            <v>89.011382225127306</v>
          </cell>
          <cell r="P778">
            <v>0</v>
          </cell>
          <cell r="Q778">
            <v>0</v>
          </cell>
          <cell r="R778">
            <v>0</v>
          </cell>
          <cell r="S778">
            <v>15.241059994089252</v>
          </cell>
          <cell r="T778">
            <v>239.51928970112067</v>
          </cell>
          <cell r="U778">
            <v>88.82901124239649</v>
          </cell>
          <cell r="V778">
            <v>30.469237159360553</v>
          </cell>
          <cell r="W778" t="str">
            <v>19 - ECT 9 T570  006</v>
          </cell>
        </row>
        <row r="779">
          <cell r="A779" t="str">
            <v>20 - ECT 9 T630  006</v>
          </cell>
          <cell r="C779">
            <v>3.793334216069876</v>
          </cell>
          <cell r="D779">
            <v>0.89590894672526089</v>
          </cell>
          <cell r="E779">
            <v>8.6663281329566573</v>
          </cell>
          <cell r="F779">
            <v>0.31529389354268678</v>
          </cell>
          <cell r="G779">
            <v>0</v>
          </cell>
          <cell r="H779">
            <v>0</v>
          </cell>
          <cell r="I779">
            <v>0</v>
          </cell>
          <cell r="J779">
            <v>0</v>
          </cell>
          <cell r="K779">
            <v>7.146825007209384</v>
          </cell>
          <cell r="L779">
            <v>0</v>
          </cell>
          <cell r="M779">
            <v>0</v>
          </cell>
          <cell r="N779">
            <v>0</v>
          </cell>
          <cell r="O779">
            <v>11.923679191280849</v>
          </cell>
          <cell r="P779">
            <v>0</v>
          </cell>
          <cell r="Q779">
            <v>0</v>
          </cell>
          <cell r="R779">
            <v>0</v>
          </cell>
          <cell r="S779">
            <v>2.3871539749778345</v>
          </cell>
          <cell r="T779">
            <v>35.12852336276255</v>
          </cell>
          <cell r="U779">
            <v>13.670865189294481</v>
          </cell>
          <cell r="V779">
            <v>4.6892431627951368</v>
          </cell>
          <cell r="W779" t="str">
            <v>20 - ECT 9 T630  006</v>
          </cell>
        </row>
        <row r="780">
          <cell r="A780" t="str">
            <v>21 - ECT 9 T990  006</v>
          </cell>
          <cell r="C780">
            <v>20.717440718535478</v>
          </cell>
          <cell r="D780">
            <v>4.8930411705764243</v>
          </cell>
          <cell r="E780">
            <v>47.331484418455588</v>
          </cell>
          <cell r="F780">
            <v>1.7219897262715969</v>
          </cell>
          <cell r="G780">
            <v>0</v>
          </cell>
          <cell r="H780">
            <v>0</v>
          </cell>
          <cell r="I780">
            <v>0</v>
          </cell>
          <cell r="J780">
            <v>0</v>
          </cell>
          <cell r="K780">
            <v>39.032659654758945</v>
          </cell>
          <cell r="L780">
            <v>0</v>
          </cell>
          <cell r="M780">
            <v>0</v>
          </cell>
          <cell r="N780">
            <v>0</v>
          </cell>
          <cell r="O780">
            <v>57.549385337274622</v>
          </cell>
          <cell r="P780">
            <v>0</v>
          </cell>
          <cell r="Q780">
            <v>0</v>
          </cell>
          <cell r="R780">
            <v>0</v>
          </cell>
          <cell r="S780">
            <v>13.037533247955865</v>
          </cell>
          <cell r="T780">
            <v>184.28353427382854</v>
          </cell>
          <cell r="U780">
            <v>74.663956033839099</v>
          </cell>
          <cell r="V780">
            <v>25.610481889111902</v>
          </cell>
          <cell r="W780" t="str">
            <v>21 - ECT 9 T990  006</v>
          </cell>
        </row>
        <row r="781">
          <cell r="A781" t="str">
            <v>22 - ECT 9 T1250  006</v>
          </cell>
          <cell r="C781">
            <v>7.8784633718374355</v>
          </cell>
          <cell r="D781">
            <v>1.8607339662755418</v>
          </cell>
          <cell r="E781">
            <v>17.999296891525368</v>
          </cell>
          <cell r="F781">
            <v>0.65484116351173405</v>
          </cell>
          <cell r="G781">
            <v>0</v>
          </cell>
          <cell r="H781">
            <v>0</v>
          </cell>
          <cell r="I781">
            <v>0</v>
          </cell>
          <cell r="J781">
            <v>0</v>
          </cell>
          <cell r="K781">
            <v>14.843405784204107</v>
          </cell>
          <cell r="L781">
            <v>0</v>
          </cell>
          <cell r="M781">
            <v>0</v>
          </cell>
          <cell r="N781">
            <v>0</v>
          </cell>
          <cell r="O781">
            <v>15.684223539623307</v>
          </cell>
          <cell r="P781">
            <v>0</v>
          </cell>
          <cell r="Q781">
            <v>0</v>
          </cell>
          <cell r="R781">
            <v>0</v>
          </cell>
          <cell r="S781">
            <v>4.9579351788001178</v>
          </cell>
          <cell r="T781">
            <v>63.878899895777614</v>
          </cell>
          <cell r="U781">
            <v>28.393335393150078</v>
          </cell>
          <cell r="V781">
            <v>9.7391973381129766</v>
          </cell>
          <cell r="W781" t="str">
            <v>22 - ECT 9 T1250  006</v>
          </cell>
        </row>
        <row r="782">
          <cell r="A782" t="str">
            <v>23 - ECT 9 T1285  006</v>
          </cell>
          <cell r="C782">
            <v>20.425645778837794</v>
          </cell>
          <cell r="D782">
            <v>4.8241250977514047</v>
          </cell>
          <cell r="E782">
            <v>46.664843792843541</v>
          </cell>
          <cell r="F782">
            <v>1.6977363498452362</v>
          </cell>
          <cell r="G782">
            <v>0</v>
          </cell>
          <cell r="H782">
            <v>0</v>
          </cell>
          <cell r="I782">
            <v>0</v>
          </cell>
          <cell r="J782">
            <v>0</v>
          </cell>
          <cell r="K782">
            <v>38.482903884973609</v>
          </cell>
          <cell r="L782">
            <v>0</v>
          </cell>
          <cell r="M782">
            <v>0</v>
          </cell>
          <cell r="N782">
            <v>0</v>
          </cell>
          <cell r="O782">
            <v>39.671040517069962</v>
          </cell>
          <cell r="P782">
            <v>0</v>
          </cell>
          <cell r="Q782">
            <v>0</v>
          </cell>
          <cell r="R782">
            <v>0</v>
          </cell>
          <cell r="S782">
            <v>12.853906019111417</v>
          </cell>
          <cell r="T782">
            <v>164.62020144043296</v>
          </cell>
          <cell r="U782">
            <v>73.61235101927798</v>
          </cell>
          <cell r="V782">
            <v>25.249770876589199</v>
          </cell>
          <cell r="W782" t="str">
            <v>23 - ECT 9 T1285  006</v>
          </cell>
        </row>
        <row r="783">
          <cell r="A783" t="str">
            <v>24 - ECT 9 T1440  006</v>
          </cell>
          <cell r="C783">
            <v>12.255387467302677</v>
          </cell>
          <cell r="D783">
            <v>2.8944750586508428</v>
          </cell>
          <cell r="E783">
            <v>27.99890627570613</v>
          </cell>
          <cell r="F783">
            <v>1.0186418099071419</v>
          </cell>
          <cell r="G783">
            <v>0</v>
          </cell>
          <cell r="H783">
            <v>0</v>
          </cell>
          <cell r="I783">
            <v>0</v>
          </cell>
          <cell r="J783">
            <v>0</v>
          </cell>
          <cell r="K783">
            <v>23.089742330984166</v>
          </cell>
          <cell r="L783">
            <v>0</v>
          </cell>
          <cell r="M783">
            <v>0</v>
          </cell>
          <cell r="N783">
            <v>0</v>
          </cell>
          <cell r="O783">
            <v>21.215383873958732</v>
          </cell>
          <cell r="P783">
            <v>0</v>
          </cell>
          <cell r="Q783">
            <v>0</v>
          </cell>
          <cell r="R783">
            <v>0</v>
          </cell>
          <cell r="S783">
            <v>7.7123436114668502</v>
          </cell>
          <cell r="T783">
            <v>96.184880427976537</v>
          </cell>
          <cell r="U783">
            <v>44.167410611566794</v>
          </cell>
          <cell r="V783">
            <v>15.14986252595352</v>
          </cell>
          <cell r="W783" t="str">
            <v>24 - ECT 9 T1440  006</v>
          </cell>
        </row>
        <row r="784">
          <cell r="A784" t="str">
            <v>25 - ECT 11 T1580  006</v>
          </cell>
          <cell r="C784">
            <v>9.9376330324699538</v>
          </cell>
          <cell r="D784">
            <v>2.3470682613056399</v>
          </cell>
          <cell r="E784">
            <v>22.703717578969922</v>
          </cell>
          <cell r="F784">
            <v>0.87312155134897862</v>
          </cell>
          <cell r="G784">
            <v>0</v>
          </cell>
          <cell r="H784">
            <v>0</v>
          </cell>
          <cell r="I784">
            <v>0</v>
          </cell>
          <cell r="J784">
            <v>0</v>
          </cell>
          <cell r="K784">
            <v>19.79120771227214</v>
          </cell>
          <cell r="L784">
            <v>0</v>
          </cell>
          <cell r="M784">
            <v>0</v>
          </cell>
          <cell r="N784">
            <v>0</v>
          </cell>
          <cell r="O784">
            <v>13.207772738526172</v>
          </cell>
          <cell r="P784">
            <v>0</v>
          </cell>
          <cell r="Q784">
            <v>0</v>
          </cell>
          <cell r="R784">
            <v>0</v>
          </cell>
          <cell r="S784">
            <v>6.6105802384001571</v>
          </cell>
          <cell r="T784">
            <v>75.47110111329296</v>
          </cell>
          <cell r="U784">
            <v>35.861540424094493</v>
          </cell>
          <cell r="V784">
            <v>12.284701293775594</v>
          </cell>
          <cell r="W784" t="str">
            <v>25 - ECT 11 T1580  006</v>
          </cell>
        </row>
        <row r="785">
          <cell r="A785" t="str">
            <v>26 - RV 12  224</v>
          </cell>
          <cell r="C785">
            <v>2585.1764031669773</v>
          </cell>
          <cell r="D785">
            <v>610.56646647389982</v>
          </cell>
          <cell r="E785">
            <v>3334.2705228674918</v>
          </cell>
          <cell r="F785">
            <v>889.73920150538515</v>
          </cell>
          <cell r="G785">
            <v>0</v>
          </cell>
          <cell r="H785">
            <v>0</v>
          </cell>
          <cell r="I785">
            <v>0</v>
          </cell>
          <cell r="J785">
            <v>0</v>
          </cell>
          <cell r="K785">
            <v>4705.8393811937312</v>
          </cell>
          <cell r="L785">
            <v>10465.718110644093</v>
          </cell>
          <cell r="M785">
            <v>0</v>
          </cell>
          <cell r="N785">
            <v>0</v>
          </cell>
          <cell r="O785">
            <v>0</v>
          </cell>
          <cell r="P785">
            <v>0</v>
          </cell>
          <cell r="Q785">
            <v>0</v>
          </cell>
          <cell r="R785">
            <v>0</v>
          </cell>
          <cell r="S785">
            <v>1691.5740321150624</v>
          </cell>
          <cell r="T785">
            <v>24282.884117966638</v>
          </cell>
          <cell r="U785">
            <v>7419.752594013753</v>
          </cell>
          <cell r="V785">
            <v>3195.742869640877</v>
          </cell>
          <cell r="W785" t="str">
            <v>26 - RV 12  224</v>
          </cell>
        </row>
        <row r="786">
          <cell r="A786" t="str">
            <v>27 - RV 13  250</v>
          </cell>
          <cell r="C786">
            <v>644.56179947514966</v>
          </cell>
          <cell r="D786">
            <v>152.23248202617185</v>
          </cell>
          <cell r="E786">
            <v>831.3333687881435</v>
          </cell>
          <cell r="F786">
            <v>193.16960519005323</v>
          </cell>
          <cell r="G786">
            <v>0</v>
          </cell>
          <cell r="H786">
            <v>0</v>
          </cell>
          <cell r="I786">
            <v>0</v>
          </cell>
          <cell r="J786">
            <v>0</v>
          </cell>
          <cell r="K786">
            <v>1226.0111284047932</v>
          </cell>
          <cell r="L786">
            <v>2779.4365272931477</v>
          </cell>
          <cell r="M786">
            <v>0</v>
          </cell>
          <cell r="N786">
            <v>0</v>
          </cell>
          <cell r="O786">
            <v>0</v>
          </cell>
          <cell r="P786">
            <v>0</v>
          </cell>
          <cell r="Q786">
            <v>0</v>
          </cell>
          <cell r="R786">
            <v>0</v>
          </cell>
          <cell r="S786">
            <v>440.70534922667719</v>
          </cell>
          <cell r="T786">
            <v>6267.4502604041354</v>
          </cell>
          <cell r="U786">
            <v>1821.2972554795183</v>
          </cell>
          <cell r="V786">
            <v>796.79428150132151</v>
          </cell>
          <cell r="W786" t="str">
            <v>27 - RV 13  250</v>
          </cell>
        </row>
        <row r="787">
          <cell r="A787" t="str">
            <v>28 - RV 13  P 243</v>
          </cell>
          <cell r="C787">
            <v>677.81679919419935</v>
          </cell>
          <cell r="D787">
            <v>160.08664147392821</v>
          </cell>
          <cell r="E787">
            <v>874.22450966555459</v>
          </cell>
          <cell r="F787">
            <v>127.29846063093439</v>
          </cell>
          <cell r="G787">
            <v>0</v>
          </cell>
          <cell r="H787">
            <v>0</v>
          </cell>
          <cell r="I787">
            <v>0</v>
          </cell>
          <cell r="J787">
            <v>0</v>
          </cell>
          <cell r="K787">
            <v>1289.2649541261624</v>
          </cell>
          <cell r="L787">
            <v>2359.3194855016177</v>
          </cell>
          <cell r="M787">
            <v>0</v>
          </cell>
          <cell r="N787">
            <v>0</v>
          </cell>
          <cell r="O787">
            <v>0</v>
          </cell>
          <cell r="P787">
            <v>0</v>
          </cell>
          <cell r="Q787">
            <v>0</v>
          </cell>
          <cell r="R787">
            <v>0</v>
          </cell>
          <cell r="S787">
            <v>459.06807211112204</v>
          </cell>
          <cell r="T787">
            <v>5947.0789227035184</v>
          </cell>
          <cell r="U787">
            <v>1839.4264109646167</v>
          </cell>
          <cell r="V787">
            <v>837.90344066812759</v>
          </cell>
          <cell r="W787" t="str">
            <v>28 - RV 13  P 243</v>
          </cell>
        </row>
        <row r="788">
          <cell r="A788" t="str">
            <v>29 - RV 16 2040 (408) 706</v>
          </cell>
          <cell r="C788">
            <v>6.2359145525866335</v>
          </cell>
          <cell r="D788">
            <v>1.4727971015601395</v>
          </cell>
          <cell r="E788">
            <v>8.0428654889231037</v>
          </cell>
          <cell r="F788">
            <v>1.3704898101968679</v>
          </cell>
          <cell r="G788">
            <v>0</v>
          </cell>
          <cell r="H788">
            <v>0</v>
          </cell>
          <cell r="I788">
            <v>0</v>
          </cell>
          <cell r="J788">
            <v>0</v>
          </cell>
          <cell r="K788">
            <v>11.861237577960692</v>
          </cell>
          <cell r="L788">
            <v>40.365632764478299</v>
          </cell>
          <cell r="M788">
            <v>0</v>
          </cell>
          <cell r="N788">
            <v>0</v>
          </cell>
          <cell r="O788">
            <v>0</v>
          </cell>
          <cell r="P788">
            <v>0</v>
          </cell>
          <cell r="Q788">
            <v>0</v>
          </cell>
          <cell r="R788">
            <v>0</v>
          </cell>
          <cell r="S788">
            <v>4.223426263422323</v>
          </cell>
          <cell r="T788">
            <v>73.572363559128064</v>
          </cell>
          <cell r="U788">
            <v>17.122066953266746</v>
          </cell>
          <cell r="V788">
            <v>7.7087116541467733</v>
          </cell>
          <cell r="W788" t="str">
            <v>29 - RV 16 2040 (408) 706</v>
          </cell>
        </row>
        <row r="789">
          <cell r="A789" t="str">
            <v>30 - mok.sek. 13 360</v>
          </cell>
          <cell r="C789">
            <v>161.76695996575197</v>
          </cell>
          <cell r="D789">
            <v>38.20608954093661</v>
          </cell>
          <cell r="E789">
            <v>177.34518414213065</v>
          </cell>
          <cell r="F789">
            <v>6.4640214617795175</v>
          </cell>
          <cell r="G789">
            <v>0</v>
          </cell>
          <cell r="H789">
            <v>0</v>
          </cell>
          <cell r="I789">
            <v>0</v>
          </cell>
          <cell r="J789">
            <v>0</v>
          </cell>
          <cell r="K789">
            <v>0</v>
          </cell>
          <cell r="L789">
            <v>0</v>
          </cell>
          <cell r="M789">
            <v>0</v>
          </cell>
          <cell r="N789">
            <v>0</v>
          </cell>
          <cell r="O789">
            <v>0</v>
          </cell>
          <cell r="P789">
            <v>85.815935272499459</v>
          </cell>
          <cell r="Q789">
            <v>0</v>
          </cell>
          <cell r="R789">
            <v>0</v>
          </cell>
          <cell r="S789">
            <v>127.62092404689193</v>
          </cell>
          <cell r="T789">
            <v>597.2191144299901</v>
          </cell>
          <cell r="U789">
            <v>383.78225511059873</v>
          </cell>
          <cell r="V789">
            <v>199.97304950668857</v>
          </cell>
          <cell r="W789" t="str">
            <v>30 - mok.sek. 13 360</v>
          </cell>
        </row>
        <row r="790">
          <cell r="A790" t="str">
            <v>31 - kokon  9 68  876</v>
          </cell>
          <cell r="C790">
            <v>11.116677002067783</v>
          </cell>
          <cell r="D790">
            <v>2.6255346396358803</v>
          </cell>
          <cell r="E790">
            <v>25.397385297577909</v>
          </cell>
          <cell r="F790">
            <v>3.9599769063960912</v>
          </cell>
          <cell r="G790">
            <v>0</v>
          </cell>
          <cell r="H790">
            <v>6.3172754619822991</v>
          </cell>
          <cell r="I790">
            <v>0</v>
          </cell>
          <cell r="J790">
            <v>0</v>
          </cell>
          <cell r="K790">
            <v>20.944356776915217</v>
          </cell>
          <cell r="L790">
            <v>0</v>
          </cell>
          <cell r="M790">
            <v>0</v>
          </cell>
          <cell r="N790">
            <v>0</v>
          </cell>
          <cell r="O790">
            <v>0</v>
          </cell>
          <cell r="P790">
            <v>0</v>
          </cell>
          <cell r="Q790">
            <v>0</v>
          </cell>
          <cell r="R790">
            <v>0</v>
          </cell>
          <cell r="S790">
            <v>7.5287163826224015</v>
          </cell>
          <cell r="T790">
            <v>77.889922467197593</v>
          </cell>
          <cell r="U790">
            <v>43.099573845677668</v>
          </cell>
          <cell r="V790">
            <v>13.742211641703664</v>
          </cell>
          <cell r="W790" t="str">
            <v>31 - kokon  9 68  876</v>
          </cell>
        </row>
        <row r="791">
          <cell r="A791" t="str">
            <v>32 - kokon  11 204  876</v>
          </cell>
          <cell r="C791">
            <v>76.973105429903583</v>
          </cell>
          <cell r="D791">
            <v>18.179493259448421</v>
          </cell>
          <cell r="E791">
            <v>99.277231593979593</v>
          </cell>
          <cell r="F791">
            <v>26.491805077090014</v>
          </cell>
          <cell r="G791">
            <v>0</v>
          </cell>
          <cell r="H791">
            <v>44.375008123192735</v>
          </cell>
          <cell r="I791">
            <v>0</v>
          </cell>
          <cell r="J791">
            <v>0</v>
          </cell>
          <cell r="K791">
            <v>140.11541741641884</v>
          </cell>
          <cell r="L791">
            <v>0</v>
          </cell>
          <cell r="M791">
            <v>0</v>
          </cell>
          <cell r="N791">
            <v>0</v>
          </cell>
          <cell r="O791">
            <v>0</v>
          </cell>
          <cell r="P791">
            <v>0</v>
          </cell>
          <cell r="Q791">
            <v>0</v>
          </cell>
          <cell r="R791">
            <v>0</v>
          </cell>
          <cell r="S791">
            <v>52.884641907201257</v>
          </cell>
          <cell r="T791">
            <v>458.2967028072344</v>
          </cell>
          <cell r="U791">
            <v>220.92163536042162</v>
          </cell>
          <cell r="V791">
            <v>95.152598689352004</v>
          </cell>
          <cell r="W791" t="str">
            <v>32 - kokon  11 204  876</v>
          </cell>
        </row>
        <row r="792">
          <cell r="A792" t="str">
            <v>33 - kokon  13 136  876</v>
          </cell>
          <cell r="C792">
            <v>67.203999595301241</v>
          </cell>
          <cell r="D792">
            <v>15.872227719373225</v>
          </cell>
          <cell r="E792">
            <v>153.53561778782071</v>
          </cell>
          <cell r="F792">
            <v>25.30521827989697</v>
          </cell>
          <cell r="G792">
            <v>0</v>
          </cell>
          <cell r="H792">
            <v>40.36893100096006</v>
          </cell>
          <cell r="I792">
            <v>0</v>
          </cell>
          <cell r="J792">
            <v>0</v>
          </cell>
          <cell r="K792">
            <v>133.83954818418994</v>
          </cell>
          <cell r="L792">
            <v>0</v>
          </cell>
          <cell r="M792">
            <v>0</v>
          </cell>
          <cell r="N792">
            <v>0</v>
          </cell>
          <cell r="O792">
            <v>0</v>
          </cell>
          <cell r="P792">
            <v>0</v>
          </cell>
          <cell r="Q792">
            <v>0</v>
          </cell>
          <cell r="R792">
            <v>0</v>
          </cell>
          <cell r="S792">
            <v>48.110333957245594</v>
          </cell>
          <cell r="T792">
            <v>484.23587652478773</v>
          </cell>
          <cell r="U792">
            <v>261.91706338239214</v>
          </cell>
          <cell r="V792">
            <v>83.076227314674469</v>
          </cell>
          <cell r="W792" t="str">
            <v>33 - kokon  13 136  876</v>
          </cell>
        </row>
        <row r="793">
          <cell r="A793" t="str">
            <v>34 - kokon  13 272  876</v>
          </cell>
          <cell r="C793">
            <v>879.02023106206991</v>
          </cell>
          <cell r="D793">
            <v>207.60682937580304</v>
          </cell>
          <cell r="E793">
            <v>1133.7296912674644</v>
          </cell>
          <cell r="F793">
            <v>316.12172696537687</v>
          </cell>
          <cell r="G793">
            <v>0</v>
          </cell>
          <cell r="H793">
            <v>504.30347773336746</v>
          </cell>
          <cell r="I793">
            <v>0</v>
          </cell>
          <cell r="J793">
            <v>0</v>
          </cell>
          <cell r="K793">
            <v>1671.9709207908143</v>
          </cell>
          <cell r="L793">
            <v>0</v>
          </cell>
          <cell r="M793">
            <v>0</v>
          </cell>
          <cell r="N793">
            <v>0</v>
          </cell>
          <cell r="O793">
            <v>0</v>
          </cell>
          <cell r="P793">
            <v>0</v>
          </cell>
          <cell r="Q793">
            <v>0</v>
          </cell>
          <cell r="R793">
            <v>0</v>
          </cell>
          <cell r="S793">
            <v>601.01192000788103</v>
          </cell>
          <cell r="T793">
            <v>5313.7647972027762</v>
          </cell>
          <cell r="U793">
            <v>2536.4784786707141</v>
          </cell>
          <cell r="V793">
            <v>1086.6270604378728</v>
          </cell>
          <cell r="W793" t="str">
            <v>34 - kokon  13 272  876</v>
          </cell>
        </row>
        <row r="794">
          <cell r="A794" t="str">
            <v>35 - kokon  17,19,22  706</v>
          </cell>
          <cell r="C794">
            <v>69.021826027130615</v>
          </cell>
          <cell r="D794">
            <v>16.301561616969238</v>
          </cell>
          <cell r="E794">
            <v>89.021948241063697</v>
          </cell>
          <cell r="F794">
            <v>15.16917982978557</v>
          </cell>
          <cell r="G794">
            <v>0</v>
          </cell>
          <cell r="H794">
            <v>39.598531554376848</v>
          </cell>
          <cell r="I794">
            <v>0</v>
          </cell>
          <cell r="J794">
            <v>0</v>
          </cell>
          <cell r="K794">
            <v>131.28535833334658</v>
          </cell>
          <cell r="L794">
            <v>0</v>
          </cell>
          <cell r="M794">
            <v>0</v>
          </cell>
          <cell r="N794">
            <v>0</v>
          </cell>
          <cell r="O794">
            <v>0</v>
          </cell>
          <cell r="P794">
            <v>0</v>
          </cell>
          <cell r="Q794">
            <v>0</v>
          </cell>
          <cell r="R794">
            <v>0</v>
          </cell>
          <cell r="S794">
            <v>47.192197813023348</v>
          </cell>
          <cell r="T794">
            <v>407.59060341569591</v>
          </cell>
          <cell r="U794">
            <v>189.51451571494911</v>
          </cell>
          <cell r="V794">
            <v>85.323387644099853</v>
          </cell>
          <cell r="W794" t="str">
            <v>35 - kokon  17,19,22  706</v>
          </cell>
        </row>
        <row r="795">
          <cell r="A795" t="str">
            <v>36 - Rohož RP 34 450/125</v>
          </cell>
          <cell r="C795">
            <v>520.89790796970942</v>
          </cell>
          <cell r="D795">
            <v>123.02556787733823</v>
          </cell>
          <cell r="E795">
            <v>671.83598683596847</v>
          </cell>
          <cell r="F795">
            <v>104.07240320350671</v>
          </cell>
          <cell r="G795">
            <v>0</v>
          </cell>
          <cell r="H795">
            <v>0</v>
          </cell>
          <cell r="I795">
            <v>0</v>
          </cell>
          <cell r="J795">
            <v>0</v>
          </cell>
          <cell r="K795">
            <v>990.79193407623109</v>
          </cell>
          <cell r="L795">
            <v>0</v>
          </cell>
          <cell r="M795">
            <v>0</v>
          </cell>
          <cell r="N795">
            <v>160.52576589378873</v>
          </cell>
          <cell r="O795">
            <v>0</v>
          </cell>
          <cell r="P795">
            <v>0</v>
          </cell>
          <cell r="Q795">
            <v>0</v>
          </cell>
          <cell r="R795">
            <v>0</v>
          </cell>
          <cell r="S795">
            <v>330.52901192000786</v>
          </cell>
          <cell r="T795">
            <v>2901.6785777765508</v>
          </cell>
          <cell r="U795">
            <v>1419.8318658865228</v>
          </cell>
          <cell r="V795">
            <v>643.92347584704771</v>
          </cell>
          <cell r="W795" t="str">
            <v>36 - Rohož RP 34 450/125</v>
          </cell>
        </row>
        <row r="796">
          <cell r="A796" t="str">
            <v>37 - Rohož RE 34 450/125</v>
          </cell>
          <cell r="C796">
            <v>1542.7537910750414</v>
          </cell>
          <cell r="D796">
            <v>364.36729412428417</v>
          </cell>
          <cell r="E796">
            <v>1989.7901293397092</v>
          </cell>
          <cell r="F796">
            <v>308.23332582444709</v>
          </cell>
          <cell r="G796">
            <v>0</v>
          </cell>
          <cell r="H796">
            <v>0</v>
          </cell>
          <cell r="I796">
            <v>0</v>
          </cell>
          <cell r="J796">
            <v>0</v>
          </cell>
          <cell r="K796">
            <v>2934.4483613314192</v>
          </cell>
          <cell r="L796">
            <v>0</v>
          </cell>
          <cell r="M796">
            <v>0</v>
          </cell>
          <cell r="N796">
            <v>534.47423410621127</v>
          </cell>
          <cell r="O796">
            <v>0</v>
          </cell>
          <cell r="P796">
            <v>0</v>
          </cell>
          <cell r="Q796">
            <v>0</v>
          </cell>
          <cell r="R796">
            <v>0</v>
          </cell>
          <cell r="S796">
            <v>986.07821889469017</v>
          </cell>
          <cell r="T796">
            <v>8660.1453546958019</v>
          </cell>
          <cell r="U796">
            <v>4205.1445403634816</v>
          </cell>
          <cell r="V796">
            <v>1907.1210851993255</v>
          </cell>
          <cell r="W796" t="str">
            <v>37 - Rohož RE 34 450/125</v>
          </cell>
        </row>
        <row r="797">
          <cell r="A797" t="str">
            <v>38 - Vlies 80/100  2700</v>
          </cell>
          <cell r="C797">
            <v>480.34504863970017</v>
          </cell>
          <cell r="D797">
            <v>113.44780134805833</v>
          </cell>
          <cell r="E797">
            <v>526.60247259887569</v>
          </cell>
          <cell r="F797">
            <v>19.194035074429944</v>
          </cell>
          <cell r="G797">
            <v>0</v>
          </cell>
          <cell r="H797">
            <v>0</v>
          </cell>
          <cell r="I797">
            <v>0</v>
          </cell>
          <cell r="J797">
            <v>0</v>
          </cell>
          <cell r="K797">
            <v>0</v>
          </cell>
          <cell r="L797">
            <v>0</v>
          </cell>
          <cell r="M797">
            <v>0</v>
          </cell>
          <cell r="N797">
            <v>0</v>
          </cell>
          <cell r="O797">
            <v>0</v>
          </cell>
          <cell r="P797">
            <v>254.81878135842544</v>
          </cell>
          <cell r="Q797">
            <v>0</v>
          </cell>
          <cell r="R797">
            <v>1744.1558363417566</v>
          </cell>
          <cell r="S797">
            <v>400.67461333858733</v>
          </cell>
          <cell r="T797">
            <v>3539.2385886998331</v>
          </cell>
          <cell r="U797">
            <v>1139.589357661064</v>
          </cell>
          <cell r="V797">
            <v>593.79284998775847</v>
          </cell>
          <cell r="W797" t="str">
            <v>38 - Vlies 80/100  2700</v>
          </cell>
        </row>
        <row r="798">
          <cell r="A798" t="str">
            <v>39 - Vlies 80/100  1600</v>
          </cell>
          <cell r="C798">
            <v>251.39965423764323</v>
          </cell>
          <cell r="D798">
            <v>59.375522062091029</v>
          </cell>
          <cell r="E798">
            <v>324.24652165197398</v>
          </cell>
          <cell r="F798">
            <v>10.04564072181439</v>
          </cell>
          <cell r="G798">
            <v>0</v>
          </cell>
          <cell r="H798">
            <v>0</v>
          </cell>
          <cell r="I798">
            <v>0</v>
          </cell>
          <cell r="J798">
            <v>0</v>
          </cell>
          <cell r="K798">
            <v>0</v>
          </cell>
          <cell r="L798">
            <v>0</v>
          </cell>
          <cell r="M798">
            <v>0</v>
          </cell>
          <cell r="N798">
            <v>0</v>
          </cell>
          <cell r="O798">
            <v>0</v>
          </cell>
          <cell r="P798">
            <v>133.36528336907509</v>
          </cell>
          <cell r="Q798">
            <v>0</v>
          </cell>
          <cell r="R798">
            <v>912.84416365824302</v>
          </cell>
          <cell r="S798">
            <v>209.70229534036056</v>
          </cell>
          <cell r="T798">
            <v>1900.9790810412012</v>
          </cell>
          <cell r="U798">
            <v>645.06733867352261</v>
          </cell>
          <cell r="V798">
            <v>310.77517629973426</v>
          </cell>
          <cell r="W798" t="str">
            <v>39 - Vlies 80/100  1600</v>
          </cell>
        </row>
        <row r="799">
          <cell r="A799" t="str">
            <v>40 - Tkanina RT 300/125</v>
          </cell>
          <cell r="C799">
            <v>190.72869451216445</v>
          </cell>
          <cell r="D799">
            <v>45.046266444646342</v>
          </cell>
          <cell r="E799">
            <v>245.99523003453359</v>
          </cell>
          <cell r="F799">
            <v>41.9171446524469</v>
          </cell>
          <cell r="G799">
            <v>0</v>
          </cell>
          <cell r="H799">
            <v>0</v>
          </cell>
          <cell r="I799">
            <v>0</v>
          </cell>
          <cell r="J799">
            <v>2587.4706798860866</v>
          </cell>
          <cell r="K799">
            <v>362.78212914330032</v>
          </cell>
          <cell r="L799">
            <v>0</v>
          </cell>
          <cell r="M799">
            <v>0</v>
          </cell>
          <cell r="N799">
            <v>0</v>
          </cell>
          <cell r="O799">
            <v>0</v>
          </cell>
          <cell r="P799">
            <v>0</v>
          </cell>
          <cell r="Q799">
            <v>0</v>
          </cell>
          <cell r="R799">
            <v>0</v>
          </cell>
          <cell r="S799">
            <v>126.70278790266968</v>
          </cell>
          <cell r="T799">
            <v>3600.6429325758477</v>
          </cell>
          <cell r="U799">
            <v>523.68733564379136</v>
          </cell>
          <cell r="V799">
            <v>235.77496095681079</v>
          </cell>
          <cell r="W799" t="str">
            <v>40 - Tkanina RT 300/125</v>
          </cell>
        </row>
        <row r="800">
          <cell r="A800" t="str">
            <v>41 - Tkanina RS 580/125</v>
          </cell>
          <cell r="C800">
            <v>760.07629709662626</v>
          </cell>
          <cell r="D800">
            <v>179.51467389240216</v>
          </cell>
          <cell r="E800">
            <v>980.31994622684329</v>
          </cell>
          <cell r="F800">
            <v>167.04475524139596</v>
          </cell>
          <cell r="G800">
            <v>0</v>
          </cell>
          <cell r="H800">
            <v>0</v>
          </cell>
          <cell r="I800">
            <v>0</v>
          </cell>
          <cell r="J800">
            <v>4699.5293201139139</v>
          </cell>
          <cell r="K800">
            <v>1445.7294854208908</v>
          </cell>
          <cell r="L800">
            <v>0</v>
          </cell>
          <cell r="M800">
            <v>0</v>
          </cell>
          <cell r="N800">
            <v>0</v>
          </cell>
          <cell r="O800">
            <v>0</v>
          </cell>
          <cell r="P800">
            <v>0</v>
          </cell>
          <cell r="Q800">
            <v>0</v>
          </cell>
          <cell r="R800">
            <v>0</v>
          </cell>
          <cell r="S800">
            <v>505.52576100876757</v>
          </cell>
          <cell r="T800">
            <v>8737.740239000841</v>
          </cell>
          <cell r="U800">
            <v>2086.9556724572676</v>
          </cell>
          <cell r="V800">
            <v>939.59097098902839</v>
          </cell>
          <cell r="W800" t="str">
            <v>41 - Tkanina RS 580/125</v>
          </cell>
        </row>
        <row r="801">
          <cell r="A801" t="str">
            <v>42- 11 204 Z28  876</v>
          </cell>
          <cell r="C801">
            <v>79.608384325981277</v>
          </cell>
          <cell r="D801">
            <v>18.801892923076895</v>
          </cell>
          <cell r="E801">
            <v>102.67612256790402</v>
          </cell>
          <cell r="F801">
            <v>27.398788034952297</v>
          </cell>
          <cell r="G801">
            <v>0</v>
          </cell>
          <cell r="H801">
            <v>156.67251266363729</v>
          </cell>
          <cell r="I801">
            <v>0</v>
          </cell>
          <cell r="J801">
            <v>0</v>
          </cell>
          <cell r="K801">
            <v>0</v>
          </cell>
          <cell r="L801">
            <v>0</v>
          </cell>
          <cell r="M801">
            <v>0</v>
          </cell>
          <cell r="N801">
            <v>0</v>
          </cell>
          <cell r="O801">
            <v>0</v>
          </cell>
          <cell r="P801">
            <v>0</v>
          </cell>
          <cell r="Q801">
            <v>0</v>
          </cell>
          <cell r="R801">
            <v>0</v>
          </cell>
          <cell r="S801">
            <v>51.599251305290117</v>
          </cell>
          <cell r="T801">
            <v>436.75695182084189</v>
          </cell>
          <cell r="U801">
            <v>228.48518785191447</v>
          </cell>
          <cell r="V801">
            <v>98.410277249058169</v>
          </cell>
          <cell r="W801" t="str">
            <v>42- 11 204 Z28  876</v>
          </cell>
        </row>
        <row r="802">
          <cell r="A802" t="str">
            <v>43 -13 544 Z25 876s</v>
          </cell>
          <cell r="C802">
            <v>105.69269803706604</v>
          </cell>
          <cell r="D802">
            <v>24.962481126444093</v>
          </cell>
          <cell r="E802">
            <v>136.31876227695943</v>
          </cell>
          <cell r="F802">
            <v>42.233585190054796</v>
          </cell>
          <cell r="G802">
            <v>0</v>
          </cell>
          <cell r="H802">
            <v>163.55377333910454</v>
          </cell>
          <cell r="I802">
            <v>0</v>
          </cell>
          <cell r="J802">
            <v>0</v>
          </cell>
          <cell r="K802">
            <v>0</v>
          </cell>
          <cell r="L802">
            <v>0</v>
          </cell>
          <cell r="M802">
            <v>0</v>
          </cell>
          <cell r="N802">
            <v>0</v>
          </cell>
          <cell r="O802">
            <v>0</v>
          </cell>
          <cell r="P802">
            <v>0</v>
          </cell>
          <cell r="Q802">
            <v>0</v>
          </cell>
          <cell r="R802">
            <v>0</v>
          </cell>
          <cell r="S802">
            <v>71.247364791646149</v>
          </cell>
          <cell r="T802">
            <v>544.0086647612751</v>
          </cell>
          <cell r="U802">
            <v>309.20752663052434</v>
          </cell>
          <cell r="V802">
            <v>130.65517916351013</v>
          </cell>
          <cell r="W802" t="str">
            <v>43 -13 544 Z25 876s</v>
          </cell>
        </row>
        <row r="803">
          <cell r="A803" t="str">
            <v>44 - ECO 11 T220 006</v>
          </cell>
          <cell r="C803">
            <v>42.139880900290223</v>
          </cell>
          <cell r="D803">
            <v>9.9525889789963866</v>
          </cell>
          <cell r="E803">
            <v>96.273624880856218</v>
          </cell>
          <cell r="F803">
            <v>3.7024146559955837</v>
          </cell>
          <cell r="G803">
            <v>0</v>
          </cell>
          <cell r="H803">
            <v>0</v>
          </cell>
          <cell r="I803">
            <v>0</v>
          </cell>
          <cell r="J803">
            <v>0</v>
          </cell>
          <cell r="K803">
            <v>83.923317870871983</v>
          </cell>
          <cell r="L803">
            <v>0</v>
          </cell>
          <cell r="M803">
            <v>0</v>
          </cell>
          <cell r="N803">
            <v>0</v>
          </cell>
          <cell r="O803">
            <v>454.6153478153808</v>
          </cell>
          <cell r="P803">
            <v>0</v>
          </cell>
          <cell r="Q803">
            <v>0</v>
          </cell>
          <cell r="R803">
            <v>0</v>
          </cell>
          <cell r="S803">
            <v>27.544084326667324</v>
          </cell>
          <cell r="T803">
            <v>718.15125942905854</v>
          </cell>
          <cell r="U803">
            <v>152.06850941613843</v>
          </cell>
          <cell r="V803">
            <v>52.092469879286611</v>
          </cell>
          <cell r="W803" t="str">
            <v>44 - ECO 11 T220 006</v>
          </cell>
        </row>
        <row r="804">
          <cell r="A804" t="str">
            <v>45 - ECO 11 T330 006</v>
          </cell>
          <cell r="C804">
            <v>32.588174562891112</v>
          </cell>
          <cell r="D804">
            <v>7.6966688104238736</v>
          </cell>
          <cell r="E804">
            <v>74.451603241195485</v>
          </cell>
          <cell r="F804">
            <v>2.8632006673032517</v>
          </cell>
          <cell r="G804">
            <v>0</v>
          </cell>
          <cell r="H804">
            <v>0</v>
          </cell>
          <cell r="I804">
            <v>0</v>
          </cell>
          <cell r="J804">
            <v>0</v>
          </cell>
          <cell r="K804">
            <v>64.900699153474335</v>
          </cell>
          <cell r="L804">
            <v>0</v>
          </cell>
          <cell r="M804">
            <v>0</v>
          </cell>
          <cell r="N804">
            <v>0</v>
          </cell>
          <cell r="O804">
            <v>202.15229537161855</v>
          </cell>
          <cell r="P804">
            <v>0</v>
          </cell>
          <cell r="Q804">
            <v>0</v>
          </cell>
          <cell r="R804">
            <v>0</v>
          </cell>
          <cell r="S804">
            <v>21.300758545956064</v>
          </cell>
          <cell r="T804">
            <v>405.95340035286267</v>
          </cell>
          <cell r="U804">
            <v>117.59964728181372</v>
          </cell>
          <cell r="V804">
            <v>40.284843373314985</v>
          </cell>
          <cell r="W804" t="str">
            <v>45 - ECO 11 T330 006</v>
          </cell>
        </row>
        <row r="805">
          <cell r="A805" t="str">
            <v>46 - ECTE 9 T990 006</v>
          </cell>
          <cell r="C805">
            <v>15.173336864279504</v>
          </cell>
          <cell r="D805">
            <v>3.5836357869010436</v>
          </cell>
          <cell r="E805">
            <v>34.665312531826629</v>
          </cell>
          <cell r="F805">
            <v>1.2611755741707471</v>
          </cell>
          <cell r="G805">
            <v>0</v>
          </cell>
          <cell r="H805">
            <v>0</v>
          </cell>
          <cell r="I805">
            <v>0</v>
          </cell>
          <cell r="J805">
            <v>0</v>
          </cell>
          <cell r="K805">
            <v>28.587300028837536</v>
          </cell>
          <cell r="L805">
            <v>0</v>
          </cell>
          <cell r="M805">
            <v>0</v>
          </cell>
          <cell r="N805">
            <v>0</v>
          </cell>
          <cell r="O805">
            <v>42.148831099931591</v>
          </cell>
          <cell r="P805">
            <v>0</v>
          </cell>
          <cell r="Q805">
            <v>0</v>
          </cell>
          <cell r="R805">
            <v>0</v>
          </cell>
          <cell r="S805">
            <v>9.5486158999113382</v>
          </cell>
          <cell r="T805">
            <v>134.9682077858584</v>
          </cell>
          <cell r="U805">
            <v>54.683460757177926</v>
          </cell>
          <cell r="V805">
            <v>18.756972651180547</v>
          </cell>
          <cell r="W805" t="str">
            <v>46 - ECTE 9 T990 006</v>
          </cell>
        </row>
        <row r="806">
          <cell r="A806" t="str">
            <v>47 - EC 11 2500 R73</v>
          </cell>
          <cell r="C806">
            <v>59.867980468801868</v>
          </cell>
          <cell r="D806">
            <v>14.139608130797182</v>
          </cell>
          <cell r="E806">
            <v>77.215636927597131</v>
          </cell>
          <cell r="F806">
            <v>10.302370289469806</v>
          </cell>
          <cell r="G806">
            <v>0</v>
          </cell>
          <cell r="H806">
            <v>0</v>
          </cell>
          <cell r="I806">
            <v>0</v>
          </cell>
          <cell r="J806">
            <v>0</v>
          </cell>
          <cell r="K806">
            <v>108.97867542713603</v>
          </cell>
          <cell r="L806">
            <v>0</v>
          </cell>
          <cell r="M806">
            <v>0</v>
          </cell>
          <cell r="N806">
            <v>0</v>
          </cell>
          <cell r="O806">
            <v>64.544155197268168</v>
          </cell>
          <cell r="P806">
            <v>0</v>
          </cell>
          <cell r="Q806">
            <v>0</v>
          </cell>
          <cell r="R806">
            <v>0</v>
          </cell>
          <cell r="S806">
            <v>36.725445768889763</v>
          </cell>
          <cell r="T806">
            <v>371.77387220995996</v>
          </cell>
          <cell r="U806">
            <v>161.525595816666</v>
          </cell>
          <cell r="V806">
            <v>74.007588599599046</v>
          </cell>
          <cell r="W806" t="str">
            <v>47 - EC 11 2500 R73</v>
          </cell>
        </row>
        <row r="807">
          <cell r="A807" t="str">
            <v>48 - RV 16 1224 (408) 706</v>
          </cell>
          <cell r="C807">
            <v>4.6091542345205552</v>
          </cell>
          <cell r="D807">
            <v>1.0885891620227117</v>
          </cell>
          <cell r="E807">
            <v>5.9447266657257707</v>
          </cell>
          <cell r="F807">
            <v>1.0129707292759458</v>
          </cell>
          <cell r="G807">
            <v>0</v>
          </cell>
          <cell r="H807">
            <v>0</v>
          </cell>
          <cell r="I807">
            <v>0</v>
          </cell>
          <cell r="J807">
            <v>0</v>
          </cell>
          <cell r="K807">
            <v>8.7670016880579027</v>
          </cell>
          <cell r="L807">
            <v>52.160243796665981</v>
          </cell>
          <cell r="M807">
            <v>0</v>
          </cell>
          <cell r="N807">
            <v>0</v>
          </cell>
          <cell r="O807">
            <v>0</v>
          </cell>
          <cell r="P807">
            <v>0</v>
          </cell>
          <cell r="Q807">
            <v>0</v>
          </cell>
          <cell r="R807">
            <v>0</v>
          </cell>
          <cell r="S807">
            <v>3.1216628903556298</v>
          </cell>
          <cell r="T807">
            <v>76.704349166624496</v>
          </cell>
          <cell r="U807">
            <v>12.655440791544983</v>
          </cell>
          <cell r="V807">
            <v>5.6977433965432667</v>
          </cell>
          <cell r="W807" t="str">
            <v>48 - RV 16 1224 (408) 706</v>
          </cell>
        </row>
        <row r="809">
          <cell r="A809" t="str">
            <v>celkem</v>
          </cell>
          <cell r="C809">
            <v>13747.999999999998</v>
          </cell>
          <cell r="D809">
            <v>3247.0000000000009</v>
          </cell>
          <cell r="E809">
            <v>20294</v>
          </cell>
          <cell r="F809">
            <v>3993</v>
          </cell>
          <cell r="G809">
            <v>0</v>
          </cell>
          <cell r="H809">
            <v>13136.999999999996</v>
          </cell>
          <cell r="I809">
            <v>0</v>
          </cell>
          <cell r="J809">
            <v>7287</v>
          </cell>
          <cell r="K809">
            <v>15899.000000000004</v>
          </cell>
          <cell r="L809">
            <v>15697.000000000004</v>
          </cell>
          <cell r="M809">
            <v>0</v>
          </cell>
          <cell r="N809">
            <v>695</v>
          </cell>
          <cell r="O809">
            <v>2560.0000000000005</v>
          </cell>
          <cell r="P809">
            <v>474</v>
          </cell>
          <cell r="Q809">
            <v>0</v>
          </cell>
          <cell r="R809">
            <v>2656.9999999999995</v>
          </cell>
          <cell r="S809">
            <v>9320.0000000000018</v>
          </cell>
          <cell r="T809">
            <v>109007.99999999999</v>
          </cell>
          <cell r="U809">
            <v>41282</v>
          </cell>
          <cell r="V809">
            <v>16995.000000000004</v>
          </cell>
          <cell r="W809" t="str">
            <v>celkem</v>
          </cell>
        </row>
        <row r="814">
          <cell r="A814" t="str">
            <v>tab. 23</v>
          </cell>
          <cell r="C814" t="str">
            <v>rozpouštění platů nákladových středisek do výrobků</v>
          </cell>
          <cell r="J814" t="str">
            <v>v mil. Kč</v>
          </cell>
          <cell r="M814" t="str">
            <v>simulace</v>
          </cell>
          <cell r="O814" t="str">
            <v>Budget 2001</v>
          </cell>
          <cell r="W814" t="str">
            <v>tab. 23</v>
          </cell>
        </row>
        <row r="816">
          <cell r="C816" t="str">
            <v>kmen</v>
          </cell>
          <cell r="D816" t="str">
            <v>vana</v>
          </cell>
          <cell r="E816" t="str">
            <v>tažení</v>
          </cell>
          <cell r="F816" t="str">
            <v>lubrikace</v>
          </cell>
          <cell r="G816" t="str">
            <v>open</v>
          </cell>
          <cell r="H816" t="str">
            <v>textile</v>
          </cell>
          <cell r="I816" t="str">
            <v>TECO-tkan</v>
          </cell>
          <cell r="J816" t="str">
            <v>V-tkaniny</v>
          </cell>
          <cell r="K816" t="str">
            <v>sušení</v>
          </cell>
          <cell r="L816" t="str">
            <v>roving</v>
          </cell>
          <cell r="M816" t="str">
            <v>suché</v>
          </cell>
          <cell r="N816" t="str">
            <v>rohože</v>
          </cell>
          <cell r="O816" t="str">
            <v>ECT</v>
          </cell>
          <cell r="P816" t="str">
            <v>mokré</v>
          </cell>
          <cell r="Q816" t="str">
            <v>open</v>
          </cell>
          <cell r="R816" t="str">
            <v>vlies</v>
          </cell>
          <cell r="S816" t="str">
            <v>SHV</v>
          </cell>
          <cell r="U816" t="str">
            <v>celkem platy</v>
          </cell>
        </row>
        <row r="817">
          <cell r="A817" t="str">
            <v>výrobek</v>
          </cell>
          <cell r="C817">
            <v>0</v>
          </cell>
          <cell r="D817">
            <v>0</v>
          </cell>
          <cell r="E817">
            <v>0</v>
          </cell>
          <cell r="F817">
            <v>0</v>
          </cell>
          <cell r="G817">
            <v>0</v>
          </cell>
          <cell r="H817">
            <v>0</v>
          </cell>
          <cell r="I817">
            <v>0</v>
          </cell>
          <cell r="J817">
            <v>0</v>
          </cell>
          <cell r="K817">
            <v>0</v>
          </cell>
          <cell r="L817">
            <v>0</v>
          </cell>
          <cell r="M817" t="str">
            <v>sekání</v>
          </cell>
          <cell r="N817">
            <v>0</v>
          </cell>
          <cell r="O817">
            <v>0</v>
          </cell>
          <cell r="P817" t="str">
            <v>sekání</v>
          </cell>
          <cell r="Q817">
            <v>0</v>
          </cell>
          <cell r="R817">
            <v>0</v>
          </cell>
          <cell r="S817">
            <v>0</v>
          </cell>
          <cell r="W817" t="str">
            <v>výrobek</v>
          </cell>
        </row>
        <row r="818">
          <cell r="G818">
            <v>0</v>
          </cell>
          <cell r="T818" t="str">
            <v>finální</v>
          </cell>
          <cell r="U818" t="str">
            <v>kokony</v>
          </cell>
          <cell r="V818" t="str">
            <v>tekuté</v>
          </cell>
          <cell r="W818">
            <v>0</v>
          </cell>
        </row>
        <row r="819">
          <cell r="T819" t="str">
            <v>výrobek</v>
          </cell>
          <cell r="U819">
            <v>0</v>
          </cell>
          <cell r="V819" t="str">
            <v>sklo</v>
          </cell>
          <cell r="W819">
            <v>0</v>
          </cell>
        </row>
        <row r="821">
          <cell r="A821" t="str">
            <v xml:space="preserve"> 1- 9 34 Z40  876</v>
          </cell>
          <cell r="C821">
            <v>1.4870225584464007</v>
          </cell>
          <cell r="D821">
            <v>1.4870225584464007</v>
          </cell>
          <cell r="E821">
            <v>4.5342577982547825</v>
          </cell>
          <cell r="F821">
            <v>0</v>
          </cell>
          <cell r="G821">
            <v>0</v>
          </cell>
          <cell r="H821">
            <v>7.1669281145999051</v>
          </cell>
          <cell r="I821">
            <v>0</v>
          </cell>
          <cell r="J821">
            <v>0</v>
          </cell>
          <cell r="K821">
            <v>0</v>
          </cell>
          <cell r="L821">
            <v>0</v>
          </cell>
          <cell r="M821">
            <v>0</v>
          </cell>
          <cell r="N821">
            <v>0</v>
          </cell>
          <cell r="O821">
            <v>0</v>
          </cell>
          <cell r="P821">
            <v>0</v>
          </cell>
          <cell r="Q821">
            <v>0</v>
          </cell>
          <cell r="R821">
            <v>0</v>
          </cell>
          <cell r="S821">
            <v>1.1283026302827308</v>
          </cell>
          <cell r="T821">
            <v>15.803533660030221</v>
          </cell>
          <cell r="U821">
            <v>7.508302915147584</v>
          </cell>
          <cell r="V821">
            <v>2.9740451168928015</v>
          </cell>
          <cell r="W821" t="str">
            <v xml:space="preserve"> 1- 9 34 Z40  876</v>
          </cell>
        </row>
        <row r="822">
          <cell r="A822" t="str">
            <v xml:space="preserve"> 2- 9 68 Z15  876s</v>
          </cell>
          <cell r="C822">
            <v>31.509031281916172</v>
          </cell>
          <cell r="D822">
            <v>31.509031281916169</v>
          </cell>
          <cell r="E822">
            <v>96.077944476342665</v>
          </cell>
          <cell r="F822">
            <v>0</v>
          </cell>
          <cell r="G822">
            <v>0</v>
          </cell>
          <cell r="H822">
            <v>47.410285632302575</v>
          </cell>
          <cell r="I822">
            <v>0</v>
          </cell>
          <cell r="J822">
            <v>0</v>
          </cell>
          <cell r="K822">
            <v>0</v>
          </cell>
          <cell r="L822">
            <v>0</v>
          </cell>
          <cell r="M822">
            <v>0</v>
          </cell>
          <cell r="N822">
            <v>0</v>
          </cell>
          <cell r="O822">
            <v>0</v>
          </cell>
          <cell r="P822">
            <v>0</v>
          </cell>
          <cell r="Q822">
            <v>0</v>
          </cell>
          <cell r="R822">
            <v>0</v>
          </cell>
          <cell r="S822">
            <v>24.474416313663678</v>
          </cell>
          <cell r="T822">
            <v>230.98070898614125</v>
          </cell>
          <cell r="U822">
            <v>159.09600704017501</v>
          </cell>
          <cell r="V822">
            <v>63.018062563832345</v>
          </cell>
          <cell r="W822" t="str">
            <v xml:space="preserve"> 2- 9 68 Z15  876s</v>
          </cell>
        </row>
        <row r="823">
          <cell r="A823" t="str">
            <v xml:space="preserve"> 3- 9 68 Z20  876</v>
          </cell>
          <cell r="C823">
            <v>26.325076444292446</v>
          </cell>
          <cell r="D823">
            <v>26.325076444292449</v>
          </cell>
          <cell r="E823">
            <v>80.270929636666139</v>
          </cell>
          <cell r="F823">
            <v>0</v>
          </cell>
          <cell r="G823">
            <v>0</v>
          </cell>
          <cell r="H823">
            <v>54.261777362821768</v>
          </cell>
          <cell r="I823">
            <v>0</v>
          </cell>
          <cell r="J823">
            <v>0</v>
          </cell>
          <cell r="K823">
            <v>0</v>
          </cell>
          <cell r="L823">
            <v>0</v>
          </cell>
          <cell r="M823">
            <v>0</v>
          </cell>
          <cell r="N823">
            <v>0</v>
          </cell>
          <cell r="O823">
            <v>0</v>
          </cell>
          <cell r="P823">
            <v>0</v>
          </cell>
          <cell r="Q823">
            <v>0</v>
          </cell>
          <cell r="R823">
            <v>0</v>
          </cell>
          <cell r="S823">
            <v>20.351236331395921</v>
          </cell>
          <cell r="T823">
            <v>207.53409621946872</v>
          </cell>
          <cell r="U823">
            <v>132.92108252525105</v>
          </cell>
          <cell r="V823">
            <v>52.650152888584898</v>
          </cell>
          <cell r="W823" t="str">
            <v xml:space="preserve"> 3- 9 68 Z20  876</v>
          </cell>
        </row>
        <row r="824">
          <cell r="A824" t="str">
            <v xml:space="preserve"> 4-  9 68 Z28 876</v>
          </cell>
          <cell r="C824">
            <v>9.0993590721202509</v>
          </cell>
          <cell r="D824">
            <v>9.0993590721202509</v>
          </cell>
          <cell r="E824">
            <v>27.745940771058457</v>
          </cell>
          <cell r="F824">
            <v>0</v>
          </cell>
          <cell r="G824">
            <v>0</v>
          </cell>
          <cell r="H824">
            <v>24.008440962716659</v>
          </cell>
          <cell r="I824">
            <v>0</v>
          </cell>
          <cell r="J824">
            <v>0</v>
          </cell>
          <cell r="K824">
            <v>0</v>
          </cell>
          <cell r="L824">
            <v>0</v>
          </cell>
          <cell r="M824">
            <v>0</v>
          </cell>
          <cell r="N824">
            <v>0</v>
          </cell>
          <cell r="O824">
            <v>0</v>
          </cell>
          <cell r="P824">
            <v>0</v>
          </cell>
          <cell r="Q824">
            <v>0</v>
          </cell>
          <cell r="R824">
            <v>0</v>
          </cell>
          <cell r="S824">
            <v>7.0344793616392476</v>
          </cell>
          <cell r="T824">
            <v>76.987579239654863</v>
          </cell>
          <cell r="U824">
            <v>45.944658915298959</v>
          </cell>
          <cell r="V824">
            <v>18.198718144240502</v>
          </cell>
          <cell r="W824" t="str">
            <v xml:space="preserve"> 4-  9 68 Z28 876</v>
          </cell>
        </row>
        <row r="825">
          <cell r="A825" t="str">
            <v xml:space="preserve"> 5- 9 136 Z28 876</v>
          </cell>
          <cell r="C825">
            <v>4.0181328179857747</v>
          </cell>
          <cell r="D825">
            <v>4.0181328179857747</v>
          </cell>
          <cell r="E825">
            <v>12.252167904843638</v>
          </cell>
          <cell r="F825">
            <v>0</v>
          </cell>
          <cell r="G825">
            <v>0</v>
          </cell>
          <cell r="H825">
            <v>6.0173555469570141</v>
          </cell>
          <cell r="I825">
            <v>0</v>
          </cell>
          <cell r="J825">
            <v>0</v>
          </cell>
          <cell r="K825">
            <v>0</v>
          </cell>
          <cell r="L825">
            <v>0</v>
          </cell>
          <cell r="M825">
            <v>0</v>
          </cell>
          <cell r="N825">
            <v>0</v>
          </cell>
          <cell r="O825">
            <v>0</v>
          </cell>
          <cell r="P825">
            <v>0</v>
          </cell>
          <cell r="Q825">
            <v>0</v>
          </cell>
          <cell r="R825">
            <v>0</v>
          </cell>
          <cell r="S825">
            <v>3.1063146488030737</v>
          </cell>
          <cell r="T825">
            <v>29.412103736575276</v>
          </cell>
          <cell r="U825">
            <v>20.288433540815188</v>
          </cell>
          <cell r="V825">
            <v>8.0362656359715494</v>
          </cell>
          <cell r="W825" t="str">
            <v xml:space="preserve"> 5- 9 136 Z28 876</v>
          </cell>
        </row>
        <row r="826">
          <cell r="A826" t="str">
            <v xml:space="preserve"> 6- 9 204 Z28  876</v>
          </cell>
          <cell r="C826">
            <v>2.1386357670766807</v>
          </cell>
          <cell r="D826">
            <v>2.1386357670766802</v>
          </cell>
          <cell r="E826">
            <v>3.9115694518922233</v>
          </cell>
          <cell r="F826">
            <v>0</v>
          </cell>
          <cell r="G826">
            <v>0</v>
          </cell>
          <cell r="H826">
            <v>2.1475356078845294</v>
          </cell>
          <cell r="I826">
            <v>0</v>
          </cell>
          <cell r="J826">
            <v>0</v>
          </cell>
          <cell r="K826">
            <v>0</v>
          </cell>
          <cell r="L826">
            <v>0</v>
          </cell>
          <cell r="M826">
            <v>0</v>
          </cell>
          <cell r="N826">
            <v>0</v>
          </cell>
          <cell r="O826">
            <v>0</v>
          </cell>
          <cell r="P826">
            <v>0</v>
          </cell>
          <cell r="Q826">
            <v>0</v>
          </cell>
          <cell r="R826">
            <v>0</v>
          </cell>
          <cell r="S826">
            <v>1.6019111417594325</v>
          </cell>
          <cell r="T826">
            <v>11.938287735689546</v>
          </cell>
          <cell r="U826">
            <v>8.1888409860455837</v>
          </cell>
          <cell r="V826">
            <v>4.2772715341533605</v>
          </cell>
          <cell r="W826" t="str">
            <v xml:space="preserve"> 6- 9 204 Z28  876</v>
          </cell>
        </row>
        <row r="827">
          <cell r="A827" t="str">
            <v xml:space="preserve"> 7- 11 102 Z28  876</v>
          </cell>
          <cell r="C827">
            <v>0.15341378773226713</v>
          </cell>
          <cell r="D827">
            <v>0.15341378773226713</v>
          </cell>
          <cell r="E827">
            <v>0.46779227351574132</v>
          </cell>
          <cell r="F827">
            <v>0</v>
          </cell>
          <cell r="G827">
            <v>0</v>
          </cell>
          <cell r="H827">
            <v>0.29964924297638024</v>
          </cell>
          <cell r="I827">
            <v>0</v>
          </cell>
          <cell r="J827">
            <v>0</v>
          </cell>
          <cell r="K827">
            <v>0</v>
          </cell>
          <cell r="L827">
            <v>0</v>
          </cell>
          <cell r="M827">
            <v>0</v>
          </cell>
          <cell r="N827">
            <v>0</v>
          </cell>
          <cell r="O827">
            <v>0</v>
          </cell>
          <cell r="P827">
            <v>0</v>
          </cell>
          <cell r="Q827">
            <v>0</v>
          </cell>
          <cell r="R827">
            <v>0</v>
          </cell>
          <cell r="S827">
            <v>0.12536695892030342</v>
          </cell>
          <cell r="T827">
            <v>1.1996360508769592</v>
          </cell>
          <cell r="U827">
            <v>0.77461984898027558</v>
          </cell>
          <cell r="V827">
            <v>0.30682757546453426</v>
          </cell>
          <cell r="W827" t="str">
            <v xml:space="preserve"> 7- 11 102 Z28  876</v>
          </cell>
        </row>
        <row r="828">
          <cell r="A828" t="str">
            <v xml:space="preserve"> 8- 11 204 Z28  876s</v>
          </cell>
          <cell r="C828">
            <v>45.821517122836482</v>
          </cell>
          <cell r="D828">
            <v>45.821517122836482</v>
          </cell>
          <cell r="E828">
            <v>78.877792095874909</v>
          </cell>
          <cell r="F828">
            <v>0</v>
          </cell>
          <cell r="G828">
            <v>0</v>
          </cell>
          <cell r="H828">
            <v>55.081049455591092</v>
          </cell>
          <cell r="I828">
            <v>0</v>
          </cell>
          <cell r="J828">
            <v>0</v>
          </cell>
          <cell r="K828">
            <v>0</v>
          </cell>
          <cell r="L828">
            <v>0</v>
          </cell>
          <cell r="M828">
            <v>0</v>
          </cell>
          <cell r="N828">
            <v>0</v>
          </cell>
          <cell r="O828">
            <v>0</v>
          </cell>
          <cell r="P828">
            <v>0</v>
          </cell>
          <cell r="Q828">
            <v>0</v>
          </cell>
          <cell r="R828">
            <v>0</v>
          </cell>
          <cell r="S828">
            <v>34.22517978524283</v>
          </cell>
          <cell r="T828">
            <v>259.82705558238183</v>
          </cell>
          <cell r="U828">
            <v>170.52082634154789</v>
          </cell>
          <cell r="V828">
            <v>91.643034245672965</v>
          </cell>
          <cell r="W828" t="str">
            <v xml:space="preserve"> 8- 11 204 Z28  876s</v>
          </cell>
        </row>
        <row r="829">
          <cell r="A829" t="str">
            <v xml:space="preserve"> 9- 13 136 Z20  876s 800</v>
          </cell>
          <cell r="C829">
            <v>17.321684162751705</v>
          </cell>
          <cell r="D829">
            <v>17.321684162751701</v>
          </cell>
          <cell r="E829">
            <v>52.817612650019697</v>
          </cell>
          <cell r="F829">
            <v>0</v>
          </cell>
          <cell r="G829">
            <v>0</v>
          </cell>
          <cell r="H829">
            <v>26.992811638006401</v>
          </cell>
          <cell r="I829">
            <v>0</v>
          </cell>
          <cell r="J829">
            <v>0</v>
          </cell>
          <cell r="K829">
            <v>0</v>
          </cell>
          <cell r="L829">
            <v>0</v>
          </cell>
          <cell r="M829">
            <v>0</v>
          </cell>
          <cell r="N829">
            <v>0</v>
          </cell>
          <cell r="O829">
            <v>0</v>
          </cell>
          <cell r="P829">
            <v>0</v>
          </cell>
          <cell r="Q829">
            <v>0</v>
          </cell>
          <cell r="R829">
            <v>0</v>
          </cell>
          <cell r="S829">
            <v>14.22218500640331</v>
          </cell>
          <cell r="T829">
            <v>128.67597761993281</v>
          </cell>
          <cell r="U829">
            <v>87.4609809755231</v>
          </cell>
          <cell r="V829">
            <v>34.643368325503403</v>
          </cell>
          <cell r="W829" t="str">
            <v xml:space="preserve"> 9- 13 136 Z20  876s 800</v>
          </cell>
        </row>
        <row r="830">
          <cell r="A830" t="str">
            <v>10- 13 136 Z20  876s 1200</v>
          </cell>
          <cell r="C830">
            <v>44.023248923824468</v>
          </cell>
          <cell r="D830">
            <v>44.023248923824461</v>
          </cell>
          <cell r="E830">
            <v>80.518617669459729</v>
          </cell>
          <cell r="F830">
            <v>0</v>
          </cell>
          <cell r="G830">
            <v>0</v>
          </cell>
          <cell r="H830">
            <v>68.129750823841817</v>
          </cell>
          <cell r="I830">
            <v>0</v>
          </cell>
          <cell r="J830">
            <v>0</v>
          </cell>
          <cell r="K830">
            <v>0</v>
          </cell>
          <cell r="L830">
            <v>0</v>
          </cell>
          <cell r="M830">
            <v>0</v>
          </cell>
          <cell r="N830">
            <v>0</v>
          </cell>
          <cell r="O830">
            <v>0</v>
          </cell>
          <cell r="P830">
            <v>0</v>
          </cell>
          <cell r="Q830">
            <v>0</v>
          </cell>
          <cell r="R830">
            <v>0</v>
          </cell>
          <cell r="S830">
            <v>35.896739237513543</v>
          </cell>
          <cell r="T830">
            <v>272.59160557846405</v>
          </cell>
          <cell r="U830">
            <v>168.56511551710867</v>
          </cell>
          <cell r="V830">
            <v>88.046497847648936</v>
          </cell>
          <cell r="W830" t="str">
            <v>10- 13 136 Z20  876s 1200</v>
          </cell>
        </row>
        <row r="831">
          <cell r="A831" t="str">
            <v>11- 13 136 Z20 876 800</v>
          </cell>
          <cell r="C831">
            <v>53.508789236615186</v>
          </cell>
          <cell r="D831">
            <v>53.508789236615186</v>
          </cell>
          <cell r="E831">
            <v>163.16002974748366</v>
          </cell>
          <cell r="F831">
            <v>0</v>
          </cell>
          <cell r="G831">
            <v>0</v>
          </cell>
          <cell r="H831">
            <v>74.692956185399765</v>
          </cell>
          <cell r="I831">
            <v>0</v>
          </cell>
          <cell r="J831">
            <v>0</v>
          </cell>
          <cell r="K831">
            <v>0</v>
          </cell>
          <cell r="L831">
            <v>0</v>
          </cell>
          <cell r="M831">
            <v>0</v>
          </cell>
          <cell r="N831">
            <v>0</v>
          </cell>
          <cell r="O831">
            <v>0</v>
          </cell>
          <cell r="P831">
            <v>0</v>
          </cell>
          <cell r="Q831">
            <v>0</v>
          </cell>
          <cell r="R831">
            <v>0</v>
          </cell>
          <cell r="S831">
            <v>44.143099202049058</v>
          </cell>
          <cell r="T831">
            <v>389.0136636081628</v>
          </cell>
          <cell r="U831">
            <v>270.17760822071403</v>
          </cell>
          <cell r="V831">
            <v>107.01757847323037</v>
          </cell>
          <cell r="W831" t="str">
            <v>11- 13 136 Z20 876 800</v>
          </cell>
        </row>
        <row r="832">
          <cell r="A832" t="str">
            <v>12- 13 136 Z20 876 1200</v>
          </cell>
          <cell r="C832">
            <v>9.045182992666648</v>
          </cell>
          <cell r="D832">
            <v>9.045182992666648</v>
          </cell>
          <cell r="E832">
            <v>16.543659292321827</v>
          </cell>
          <cell r="F832">
            <v>0</v>
          </cell>
          <cell r="G832">
            <v>0</v>
          </cell>
          <cell r="H832">
            <v>12.539177245387402</v>
          </cell>
          <cell r="I832">
            <v>0</v>
          </cell>
          <cell r="J832">
            <v>0</v>
          </cell>
          <cell r="K832">
            <v>0</v>
          </cell>
          <cell r="L832">
            <v>0</v>
          </cell>
          <cell r="M832">
            <v>0</v>
          </cell>
          <cell r="N832">
            <v>0</v>
          </cell>
          <cell r="O832">
            <v>0</v>
          </cell>
          <cell r="P832">
            <v>0</v>
          </cell>
          <cell r="Q832">
            <v>0</v>
          </cell>
          <cell r="R832">
            <v>0</v>
          </cell>
          <cell r="S832">
            <v>7.4105802384001578</v>
          </cell>
          <cell r="T832">
            <v>54.583782761442684</v>
          </cell>
          <cell r="U832">
            <v>34.634025277655127</v>
          </cell>
          <cell r="V832">
            <v>18.090365985333296</v>
          </cell>
          <cell r="W832" t="str">
            <v>12- 13 136 Z20 876 1200</v>
          </cell>
        </row>
        <row r="833">
          <cell r="A833" t="str">
            <v>13- 13 272 Z20  876s</v>
          </cell>
          <cell r="C833">
            <v>26.468085349156908</v>
          </cell>
          <cell r="D833">
            <v>26.468085349156908</v>
          </cell>
          <cell r="E833">
            <v>45.562527485720963</v>
          </cell>
          <cell r="F833">
            <v>0</v>
          </cell>
          <cell r="G833">
            <v>0</v>
          </cell>
          <cell r="H833">
            <v>24.295908567308214</v>
          </cell>
          <cell r="I833">
            <v>0</v>
          </cell>
          <cell r="J833">
            <v>0</v>
          </cell>
          <cell r="K833">
            <v>0</v>
          </cell>
          <cell r="L833">
            <v>0</v>
          </cell>
          <cell r="M833">
            <v>0</v>
          </cell>
          <cell r="N833">
            <v>0</v>
          </cell>
          <cell r="O833">
            <v>0</v>
          </cell>
          <cell r="P833">
            <v>0</v>
          </cell>
          <cell r="Q833">
            <v>0</v>
          </cell>
          <cell r="R833">
            <v>0</v>
          </cell>
          <cell r="S833">
            <v>20.657688897645553</v>
          </cell>
          <cell r="T833">
            <v>143.45229564898855</v>
          </cell>
          <cell r="U833">
            <v>98.49869818403478</v>
          </cell>
          <cell r="V833">
            <v>52.936170698313816</v>
          </cell>
          <cell r="W833" t="str">
            <v>13- 13 272 Z20  876s</v>
          </cell>
        </row>
        <row r="834">
          <cell r="A834" t="str">
            <v>14- 13 272 Z20 876</v>
          </cell>
          <cell r="C834">
            <v>5.4078421178655054</v>
          </cell>
          <cell r="D834">
            <v>5.4078421178655045</v>
          </cell>
          <cell r="E834">
            <v>9.3091340715936983</v>
          </cell>
          <cell r="F834">
            <v>0</v>
          </cell>
          <cell r="G834">
            <v>0</v>
          </cell>
          <cell r="H834">
            <v>4.9640325663482052</v>
          </cell>
          <cell r="I834">
            <v>0</v>
          </cell>
          <cell r="J834">
            <v>0</v>
          </cell>
          <cell r="K834">
            <v>0</v>
          </cell>
          <cell r="L834">
            <v>0</v>
          </cell>
          <cell r="M834">
            <v>0</v>
          </cell>
          <cell r="N834">
            <v>0</v>
          </cell>
          <cell r="O834">
            <v>0</v>
          </cell>
          <cell r="P834">
            <v>0</v>
          </cell>
          <cell r="Q834">
            <v>0</v>
          </cell>
          <cell r="R834">
            <v>0</v>
          </cell>
          <cell r="S834">
            <v>4.2206876169835486</v>
          </cell>
          <cell r="T834">
            <v>29.309538490656465</v>
          </cell>
          <cell r="U834">
            <v>20.124818307324709</v>
          </cell>
          <cell r="V834">
            <v>10.815684235731009</v>
          </cell>
          <cell r="W834" t="str">
            <v>14- 13 272 Z20 876</v>
          </cell>
        </row>
        <row r="835">
          <cell r="A835" t="str">
            <v>15- ECT 9 T140 006</v>
          </cell>
          <cell r="C835">
            <v>8.6794832465780214</v>
          </cell>
          <cell r="D835">
            <v>8.6794832465780214</v>
          </cell>
          <cell r="E835">
            <v>26.465647324634499</v>
          </cell>
          <cell r="F835">
            <v>0</v>
          </cell>
          <cell r="G835">
            <v>0</v>
          </cell>
          <cell r="H835">
            <v>0</v>
          </cell>
          <cell r="I835">
            <v>0</v>
          </cell>
          <cell r="J835">
            <v>0</v>
          </cell>
          <cell r="K835">
            <v>22.593074637439233</v>
          </cell>
          <cell r="L835">
            <v>0</v>
          </cell>
          <cell r="M835">
            <v>0</v>
          </cell>
          <cell r="N835">
            <v>0</v>
          </cell>
          <cell r="O835">
            <v>61.457119834658705</v>
          </cell>
          <cell r="P835">
            <v>0</v>
          </cell>
          <cell r="Q835">
            <v>0</v>
          </cell>
          <cell r="R835">
            <v>0</v>
          </cell>
          <cell r="S835">
            <v>6.184769973401635</v>
          </cell>
          <cell r="T835">
            <v>134.05957826329012</v>
          </cell>
          <cell r="U835">
            <v>43.824613817790542</v>
          </cell>
          <cell r="V835">
            <v>17.358966493156043</v>
          </cell>
          <cell r="W835" t="str">
            <v>15- ECT 9 T140 006</v>
          </cell>
        </row>
        <row r="836">
          <cell r="A836" t="str">
            <v>16 - ECT 9 T210  006</v>
          </cell>
          <cell r="C836">
            <v>0.72991183999151232</v>
          </cell>
          <cell r="D836">
            <v>0.72991183999151221</v>
          </cell>
          <cell r="E836">
            <v>2.2256612273439869</v>
          </cell>
          <cell r="F836">
            <v>0</v>
          </cell>
          <cell r="G836">
            <v>0</v>
          </cell>
          <cell r="H836">
            <v>0</v>
          </cell>
          <cell r="I836">
            <v>0</v>
          </cell>
          <cell r="J836">
            <v>0</v>
          </cell>
          <cell r="K836">
            <v>1.8999924547559413</v>
          </cell>
          <cell r="L836">
            <v>0</v>
          </cell>
          <cell r="M836">
            <v>0</v>
          </cell>
          <cell r="N836">
            <v>0</v>
          </cell>
          <cell r="O836">
            <v>4.50843736238809</v>
          </cell>
          <cell r="P836">
            <v>0</v>
          </cell>
          <cell r="Q836">
            <v>0</v>
          </cell>
          <cell r="R836">
            <v>0</v>
          </cell>
          <cell r="S836">
            <v>0.52932715988572554</v>
          </cell>
          <cell r="T836">
            <v>10.623241884356769</v>
          </cell>
          <cell r="U836">
            <v>3.6854849073270115</v>
          </cell>
          <cell r="V836">
            <v>1.4598236799830246</v>
          </cell>
          <cell r="W836" t="str">
            <v>16 - ECT 9 T210  006</v>
          </cell>
        </row>
        <row r="837">
          <cell r="A837" t="str">
            <v>17 - ECT 9 T420  006</v>
          </cell>
          <cell r="C837">
            <v>1.6903221557698178</v>
          </cell>
          <cell r="D837">
            <v>1.6903221557698178</v>
          </cell>
          <cell r="E837">
            <v>5.154162842270285</v>
          </cell>
          <cell r="F837">
            <v>0</v>
          </cell>
          <cell r="G837">
            <v>0</v>
          </cell>
          <cell r="H837">
            <v>0</v>
          </cell>
          <cell r="I837">
            <v>0</v>
          </cell>
          <cell r="J837">
            <v>0</v>
          </cell>
          <cell r="K837">
            <v>4.3999825268032318</v>
          </cell>
          <cell r="L837">
            <v>0</v>
          </cell>
          <cell r="M837">
            <v>0</v>
          </cell>
          <cell r="N837">
            <v>0</v>
          </cell>
          <cell r="O837">
            <v>4.4974877615256341</v>
          </cell>
          <cell r="P837">
            <v>0</v>
          </cell>
          <cell r="Q837">
            <v>0</v>
          </cell>
          <cell r="R837">
            <v>0</v>
          </cell>
          <cell r="S837">
            <v>1.2258102649985223</v>
          </cell>
          <cell r="T837">
            <v>18.658087707137309</v>
          </cell>
          <cell r="U837">
            <v>8.5348071538099202</v>
          </cell>
          <cell r="V837">
            <v>3.3806443115396356</v>
          </cell>
          <cell r="W837" t="str">
            <v>17 - ECT 9 T420  006</v>
          </cell>
        </row>
        <row r="838">
          <cell r="A838" t="str">
            <v>18 - ECT 9 T485  006</v>
          </cell>
          <cell r="C838">
            <v>1.1338063700484802</v>
          </cell>
          <cell r="D838">
            <v>1.1338063700484802</v>
          </cell>
          <cell r="E838">
            <v>3.457224200064867</v>
          </cell>
          <cell r="F838">
            <v>0</v>
          </cell>
          <cell r="G838">
            <v>0</v>
          </cell>
          <cell r="H838">
            <v>0</v>
          </cell>
          <cell r="I838">
            <v>0</v>
          </cell>
          <cell r="J838">
            <v>0</v>
          </cell>
          <cell r="K838">
            <v>2.9513475877735931</v>
          </cell>
          <cell r="L838">
            <v>0</v>
          </cell>
          <cell r="M838">
            <v>0</v>
          </cell>
          <cell r="N838">
            <v>0</v>
          </cell>
          <cell r="O838">
            <v>3.3220071419505208</v>
          </cell>
          <cell r="P838">
            <v>0</v>
          </cell>
          <cell r="Q838">
            <v>0</v>
          </cell>
          <cell r="R838">
            <v>0</v>
          </cell>
          <cell r="S838">
            <v>0.80792040193084425</v>
          </cell>
          <cell r="T838">
            <v>12.806112071816784</v>
          </cell>
          <cell r="U838">
            <v>5.7248369401618273</v>
          </cell>
          <cell r="V838">
            <v>2.2676127400969603</v>
          </cell>
          <cell r="W838" t="str">
            <v>18 - ECT 9 T485  006</v>
          </cell>
        </row>
        <row r="839">
          <cell r="A839" t="str">
            <v>19 - ECT 9 T570  006</v>
          </cell>
          <cell r="C839">
            <v>1.6225160123107563</v>
          </cell>
          <cell r="D839">
            <v>1.6225160123107563</v>
          </cell>
          <cell r="E839">
            <v>4.9474070449204124</v>
          </cell>
          <cell r="F839">
            <v>0</v>
          </cell>
          <cell r="G839">
            <v>0</v>
          </cell>
          <cell r="H839">
            <v>0</v>
          </cell>
          <cell r="I839">
            <v>0</v>
          </cell>
          <cell r="J839">
            <v>0</v>
          </cell>
          <cell r="K839">
            <v>4.2234801687104868</v>
          </cell>
          <cell r="L839">
            <v>0</v>
          </cell>
          <cell r="M839">
            <v>0</v>
          </cell>
          <cell r="N839">
            <v>0</v>
          </cell>
          <cell r="O839">
            <v>4.2419486841662231</v>
          </cell>
          <cell r="P839">
            <v>0</v>
          </cell>
          <cell r="Q839">
            <v>0</v>
          </cell>
          <cell r="R839">
            <v>0</v>
          </cell>
          <cell r="S839">
            <v>1.1561619544872426</v>
          </cell>
          <cell r="T839">
            <v>17.814029876905874</v>
          </cell>
          <cell r="U839">
            <v>8.1924390695419245</v>
          </cell>
          <cell r="V839">
            <v>3.2450320246215125</v>
          </cell>
          <cell r="W839" t="str">
            <v>19 - ECT 9 T570  006</v>
          </cell>
        </row>
        <row r="840">
          <cell r="A840" t="str">
            <v>20 - ECT 9 T630  006</v>
          </cell>
          <cell r="C840">
            <v>0.24970668210235947</v>
          </cell>
          <cell r="D840">
            <v>0.2497066821023595</v>
          </cell>
          <cell r="E840">
            <v>0.76141041988083757</v>
          </cell>
          <cell r="F840">
            <v>0</v>
          </cell>
          <cell r="G840">
            <v>0</v>
          </cell>
          <cell r="H840">
            <v>0</v>
          </cell>
          <cell r="I840">
            <v>0</v>
          </cell>
          <cell r="J840">
            <v>0</v>
          </cell>
          <cell r="K840">
            <v>0.64999741873229566</v>
          </cell>
          <cell r="L840">
            <v>0</v>
          </cell>
          <cell r="M840">
            <v>0</v>
          </cell>
          <cell r="N840">
            <v>0</v>
          </cell>
          <cell r="O840">
            <v>0.56823783645947801</v>
          </cell>
          <cell r="P840">
            <v>0</v>
          </cell>
          <cell r="Q840">
            <v>0</v>
          </cell>
          <cell r="R840">
            <v>0</v>
          </cell>
          <cell r="S840">
            <v>0.18108560732932716</v>
          </cell>
          <cell r="T840">
            <v>2.6601446466066574</v>
          </cell>
          <cell r="U840">
            <v>1.2608237840855565</v>
          </cell>
          <cell r="V840">
            <v>0.49941336420471893</v>
          </cell>
          <cell r="W840" t="str">
            <v>20 - ECT 9 T630  006</v>
          </cell>
        </row>
        <row r="841">
          <cell r="A841" t="str">
            <v>21 - ECT 9 T990  006</v>
          </cell>
          <cell r="C841">
            <v>1.363782648405194</v>
          </cell>
          <cell r="D841">
            <v>1.363782648405194</v>
          </cell>
          <cell r="E841">
            <v>4.1584722931953442</v>
          </cell>
          <cell r="F841">
            <v>0</v>
          </cell>
          <cell r="G841">
            <v>0</v>
          </cell>
          <cell r="H841">
            <v>0</v>
          </cell>
          <cell r="I841">
            <v>0</v>
          </cell>
          <cell r="J841">
            <v>0</v>
          </cell>
          <cell r="K841">
            <v>3.5499859023071529</v>
          </cell>
          <cell r="L841">
            <v>0</v>
          </cell>
          <cell r="M841">
            <v>0</v>
          </cell>
          <cell r="N841">
            <v>0</v>
          </cell>
          <cell r="O841">
            <v>2.7425878949794935</v>
          </cell>
          <cell r="P841">
            <v>0</v>
          </cell>
          <cell r="Q841">
            <v>0</v>
          </cell>
          <cell r="R841">
            <v>0</v>
          </cell>
          <cell r="S841">
            <v>0.98900600926017135</v>
          </cell>
          <cell r="T841">
            <v>14.167617396552549</v>
          </cell>
          <cell r="U841">
            <v>6.8860375900057322</v>
          </cell>
          <cell r="V841">
            <v>2.7275652968103881</v>
          </cell>
          <cell r="W841" t="str">
            <v>21 - ECT 9 T990  006</v>
          </cell>
        </row>
        <row r="842">
          <cell r="A842" t="str">
            <v>22 - ECT 9 T1250  006</v>
          </cell>
          <cell r="C842">
            <v>0.51862157052028512</v>
          </cell>
          <cell r="D842">
            <v>0.51862157052028512</v>
          </cell>
          <cell r="E842">
            <v>1.5813908720602017</v>
          </cell>
          <cell r="F842">
            <v>0</v>
          </cell>
          <cell r="G842">
            <v>0</v>
          </cell>
          <cell r="H842">
            <v>0</v>
          </cell>
          <cell r="I842">
            <v>0</v>
          </cell>
          <cell r="J842">
            <v>0</v>
          </cell>
          <cell r="K842">
            <v>1.3499946389055373</v>
          </cell>
          <cell r="L842">
            <v>0</v>
          </cell>
          <cell r="M842">
            <v>0</v>
          </cell>
          <cell r="N842">
            <v>0</v>
          </cell>
          <cell r="O842">
            <v>0.74745127806017331</v>
          </cell>
          <cell r="P842">
            <v>0</v>
          </cell>
          <cell r="Q842">
            <v>0</v>
          </cell>
          <cell r="R842">
            <v>0</v>
          </cell>
          <cell r="S842">
            <v>0.37610087676091025</v>
          </cell>
          <cell r="T842">
            <v>5.0921808068273924</v>
          </cell>
          <cell r="U842">
            <v>2.6186340131007722</v>
          </cell>
          <cell r="V842">
            <v>1.0372431410405702</v>
          </cell>
          <cell r="W842" t="str">
            <v>22 - ECT 9 T1250  006</v>
          </cell>
        </row>
        <row r="843">
          <cell r="A843" t="str">
            <v>23 - ECT 9 T1285  006</v>
          </cell>
          <cell r="C843">
            <v>1.344574442089628</v>
          </cell>
          <cell r="D843">
            <v>1.344574442089628</v>
          </cell>
          <cell r="E843">
            <v>4.0999022608968181</v>
          </cell>
          <cell r="F843">
            <v>0</v>
          </cell>
          <cell r="G843">
            <v>0</v>
          </cell>
          <cell r="H843">
            <v>0</v>
          </cell>
          <cell r="I843">
            <v>0</v>
          </cell>
          <cell r="J843">
            <v>0</v>
          </cell>
          <cell r="K843">
            <v>3.4999861008662077</v>
          </cell>
          <cell r="L843">
            <v>0</v>
          </cell>
          <cell r="M843">
            <v>0</v>
          </cell>
          <cell r="N843">
            <v>0</v>
          </cell>
          <cell r="O843">
            <v>1.8905730246416153</v>
          </cell>
          <cell r="P843">
            <v>0</v>
          </cell>
          <cell r="Q843">
            <v>0</v>
          </cell>
          <cell r="R843">
            <v>0</v>
          </cell>
          <cell r="S843">
            <v>0.97507634715791547</v>
          </cell>
          <cell r="T843">
            <v>13.154686617741813</v>
          </cell>
          <cell r="U843">
            <v>6.7890511450760744</v>
          </cell>
          <cell r="V843">
            <v>2.6891488841792559</v>
          </cell>
          <cell r="W843" t="str">
            <v>23 - ECT 9 T1285  006</v>
          </cell>
        </row>
        <row r="844">
          <cell r="A844" t="str">
            <v>24 - ECT 9 T1440  006</v>
          </cell>
          <cell r="C844">
            <v>0.80674466525377675</v>
          </cell>
          <cell r="D844">
            <v>0.80674466525377675</v>
          </cell>
          <cell r="E844">
            <v>2.4599413565380912</v>
          </cell>
          <cell r="F844">
            <v>0</v>
          </cell>
          <cell r="G844">
            <v>0</v>
          </cell>
          <cell r="H844">
            <v>0</v>
          </cell>
          <cell r="I844">
            <v>0</v>
          </cell>
          <cell r="J844">
            <v>0</v>
          </cell>
          <cell r="K844">
            <v>2.0999916605197249</v>
          </cell>
          <cell r="L844">
            <v>0</v>
          </cell>
          <cell r="M844">
            <v>0</v>
          </cell>
          <cell r="N844">
            <v>0</v>
          </cell>
          <cell r="O844">
            <v>1.0110456377433459</v>
          </cell>
          <cell r="P844">
            <v>0</v>
          </cell>
          <cell r="Q844">
            <v>0</v>
          </cell>
          <cell r="R844">
            <v>0</v>
          </cell>
          <cell r="S844">
            <v>0.58504580829474928</v>
          </cell>
          <cell r="T844">
            <v>7.7695137936034637</v>
          </cell>
          <cell r="U844">
            <v>4.0734306870456445</v>
          </cell>
          <cell r="V844">
            <v>1.6134893305075535</v>
          </cell>
          <cell r="W844" t="str">
            <v>24 - ECT 9 T1440  006</v>
          </cell>
        </row>
        <row r="845">
          <cell r="A845" t="str">
            <v>25 - ECT 11 T1580  006</v>
          </cell>
          <cell r="C845">
            <v>0.65417209007748833</v>
          </cell>
          <cell r="D845">
            <v>0.65417209007748833</v>
          </cell>
          <cell r="E845">
            <v>1.9947141245345112</v>
          </cell>
          <cell r="F845">
            <v>0</v>
          </cell>
          <cell r="G845">
            <v>0</v>
          </cell>
          <cell r="H845">
            <v>0</v>
          </cell>
          <cell r="I845">
            <v>0</v>
          </cell>
          <cell r="J845">
            <v>0</v>
          </cell>
          <cell r="K845">
            <v>1.7999928518740496</v>
          </cell>
          <cell r="L845">
            <v>0</v>
          </cell>
          <cell r="M845">
            <v>0</v>
          </cell>
          <cell r="N845">
            <v>0</v>
          </cell>
          <cell r="O845">
            <v>0.62943291957038783</v>
          </cell>
          <cell r="P845">
            <v>0</v>
          </cell>
          <cell r="Q845">
            <v>0</v>
          </cell>
          <cell r="R845">
            <v>0</v>
          </cell>
          <cell r="S845">
            <v>0.50146783568121367</v>
          </cell>
          <cell r="T845">
            <v>6.2339519118151392</v>
          </cell>
          <cell r="U845">
            <v>3.3030583046894879</v>
          </cell>
          <cell r="V845">
            <v>1.3083441801549767</v>
          </cell>
          <cell r="W845" t="str">
            <v>25 - ECT 11 T1580  006</v>
          </cell>
        </row>
        <row r="846">
          <cell r="A846" t="str">
            <v>26 - RV 12  224</v>
          </cell>
          <cell r="C846">
            <v>170.17636346131181</v>
          </cell>
          <cell r="D846">
            <v>170.17636346131181</v>
          </cell>
          <cell r="E846">
            <v>292.94394117831564</v>
          </cell>
          <cell r="F846">
            <v>0</v>
          </cell>
          <cell r="G846">
            <v>0</v>
          </cell>
          <cell r="H846">
            <v>0</v>
          </cell>
          <cell r="I846">
            <v>0</v>
          </cell>
          <cell r="J846">
            <v>0</v>
          </cell>
          <cell r="K846">
            <v>427.99193315341432</v>
          </cell>
          <cell r="L846">
            <v>518.71878002682695</v>
          </cell>
          <cell r="M846">
            <v>0</v>
          </cell>
          <cell r="N846">
            <v>0</v>
          </cell>
          <cell r="O846">
            <v>0</v>
          </cell>
          <cell r="P846">
            <v>0</v>
          </cell>
          <cell r="Q846">
            <v>0</v>
          </cell>
          <cell r="R846">
            <v>0</v>
          </cell>
          <cell r="S846">
            <v>128.32004728598167</v>
          </cell>
          <cell r="T846">
            <v>1708.3274285671623</v>
          </cell>
          <cell r="U846">
            <v>633.29666810093931</v>
          </cell>
          <cell r="V846">
            <v>340.35272692262362</v>
          </cell>
          <cell r="W846" t="str">
            <v>26 - RV 12  224</v>
          </cell>
        </row>
        <row r="847">
          <cell r="A847" t="str">
            <v>27 - RV 13  250</v>
          </cell>
          <cell r="C847">
            <v>42.430057355616128</v>
          </cell>
          <cell r="D847">
            <v>42.430057355616128</v>
          </cell>
          <cell r="E847">
            <v>73.039686436841421</v>
          </cell>
          <cell r="F847">
            <v>0</v>
          </cell>
          <cell r="G847">
            <v>0</v>
          </cell>
          <cell r="H847">
            <v>0</v>
          </cell>
          <cell r="I847">
            <v>0</v>
          </cell>
          <cell r="J847">
            <v>0</v>
          </cell>
          <cell r="K847">
            <v>111.50462869824082</v>
          </cell>
          <cell r="L847">
            <v>137.75891050736246</v>
          </cell>
          <cell r="M847">
            <v>0</v>
          </cell>
          <cell r="N847">
            <v>0</v>
          </cell>
          <cell r="O847">
            <v>0</v>
          </cell>
          <cell r="P847">
            <v>0</v>
          </cell>
          <cell r="Q847">
            <v>0</v>
          </cell>
          <cell r="R847">
            <v>0</v>
          </cell>
          <cell r="S847">
            <v>33.431189045414243</v>
          </cell>
          <cell r="T847">
            <v>440.59452939909124</v>
          </cell>
          <cell r="U847">
            <v>157.89980114807366</v>
          </cell>
          <cell r="V847">
            <v>84.860114711232256</v>
          </cell>
          <cell r="W847" t="str">
            <v>27 - RV 13  250</v>
          </cell>
        </row>
        <row r="848">
          <cell r="A848" t="str">
            <v>28 - RV 13  P 243</v>
          </cell>
          <cell r="C848">
            <v>44.619159388329244</v>
          </cell>
          <cell r="D848">
            <v>44.619159388329244</v>
          </cell>
          <cell r="E848">
            <v>76.80803689433742</v>
          </cell>
          <cell r="F848">
            <v>0</v>
          </cell>
          <cell r="G848">
            <v>0</v>
          </cell>
          <cell r="H848">
            <v>0</v>
          </cell>
          <cell r="I848">
            <v>0</v>
          </cell>
          <cell r="J848">
            <v>0</v>
          </cell>
          <cell r="K848">
            <v>117.25750824997991</v>
          </cell>
          <cell r="L848">
            <v>116.93639292350501</v>
          </cell>
          <cell r="M848">
            <v>0</v>
          </cell>
          <cell r="N848">
            <v>0</v>
          </cell>
          <cell r="O848">
            <v>0</v>
          </cell>
          <cell r="P848">
            <v>0</v>
          </cell>
          <cell r="Q848">
            <v>0</v>
          </cell>
          <cell r="R848">
            <v>0</v>
          </cell>
          <cell r="S848">
            <v>34.824155255639837</v>
          </cell>
          <cell r="T848">
            <v>435.06441210012065</v>
          </cell>
          <cell r="U848">
            <v>166.04635567099592</v>
          </cell>
          <cell r="V848">
            <v>89.238318776658488</v>
          </cell>
          <cell r="W848" t="str">
            <v>28 - RV 13  P 243</v>
          </cell>
        </row>
        <row r="849">
          <cell r="A849" t="str">
            <v>29 - RV 16 2040 (408) 706</v>
          </cell>
          <cell r="C849">
            <v>0.41049626637262904</v>
          </cell>
          <cell r="D849">
            <v>0.41049626637262904</v>
          </cell>
          <cell r="E849">
            <v>0.70663393942790442</v>
          </cell>
          <cell r="F849">
            <v>0</v>
          </cell>
          <cell r="G849">
            <v>0</v>
          </cell>
          <cell r="H849">
            <v>0</v>
          </cell>
          <cell r="I849">
            <v>0</v>
          </cell>
          <cell r="J849">
            <v>0</v>
          </cell>
          <cell r="K849">
            <v>1.078769075899815</v>
          </cell>
          <cell r="L849">
            <v>2.0006665153063712</v>
          </cell>
          <cell r="M849">
            <v>0</v>
          </cell>
          <cell r="N849">
            <v>0</v>
          </cell>
          <cell r="O849">
            <v>0</v>
          </cell>
          <cell r="P849">
            <v>0</v>
          </cell>
          <cell r="Q849">
            <v>0</v>
          </cell>
          <cell r="R849">
            <v>0</v>
          </cell>
          <cell r="S849">
            <v>0.32038222835188651</v>
          </cell>
          <cell r="T849">
            <v>4.9274442917312351</v>
          </cell>
          <cell r="U849">
            <v>1.5276264721731625</v>
          </cell>
          <cell r="V849">
            <v>0.82099253274525807</v>
          </cell>
          <cell r="W849" t="str">
            <v>29 - RV 16 2040 (408) 706</v>
          </cell>
        </row>
        <row r="850">
          <cell r="A850" t="str">
            <v>30 - mok.sek. 13 360</v>
          </cell>
          <cell r="C850">
            <v>10.648756093177592</v>
          </cell>
          <cell r="D850">
            <v>10.648756093177592</v>
          </cell>
          <cell r="E850">
            <v>15.581278374170639</v>
          </cell>
          <cell r="F850">
            <v>0</v>
          </cell>
          <cell r="G850">
            <v>0</v>
          </cell>
          <cell r="H850">
            <v>0</v>
          </cell>
          <cell r="I850">
            <v>0</v>
          </cell>
          <cell r="J850">
            <v>0</v>
          </cell>
          <cell r="K850">
            <v>0</v>
          </cell>
          <cell r="L850">
            <v>0</v>
          </cell>
          <cell r="M850">
            <v>0</v>
          </cell>
          <cell r="N850">
            <v>0</v>
          </cell>
          <cell r="O850">
            <v>0</v>
          </cell>
          <cell r="P850">
            <v>65.538752254524908</v>
          </cell>
          <cell r="Q850">
            <v>0</v>
          </cell>
          <cell r="R850">
            <v>0</v>
          </cell>
          <cell r="S850">
            <v>9.6811151610678756</v>
          </cell>
          <cell r="T850">
            <v>112.0986579761186</v>
          </cell>
          <cell r="U850">
            <v>36.878790560525822</v>
          </cell>
          <cell r="V850">
            <v>21.297512186355185</v>
          </cell>
          <cell r="W850" t="str">
            <v>30 - mok.sek. 13 360</v>
          </cell>
        </row>
        <row r="851">
          <cell r="A851" t="str">
            <v>31 - kokon  9 68  876</v>
          </cell>
          <cell r="C851">
            <v>0.73178590972296653</v>
          </cell>
          <cell r="D851">
            <v>0.73178590972296653</v>
          </cell>
          <cell r="E851">
            <v>2.2313756768296744</v>
          </cell>
          <cell r="F851">
            <v>0</v>
          </cell>
          <cell r="G851">
            <v>0</v>
          </cell>
          <cell r="H851">
            <v>0.21158568952365167</v>
          </cell>
          <cell r="I851">
            <v>0</v>
          </cell>
          <cell r="J851">
            <v>0</v>
          </cell>
          <cell r="K851">
            <v>1.9048707402616141</v>
          </cell>
          <cell r="L851">
            <v>0</v>
          </cell>
          <cell r="M851">
            <v>0</v>
          </cell>
          <cell r="N851">
            <v>0</v>
          </cell>
          <cell r="O851">
            <v>0</v>
          </cell>
          <cell r="P851">
            <v>0</v>
          </cell>
          <cell r="Q851">
            <v>0</v>
          </cell>
          <cell r="R851">
            <v>0</v>
          </cell>
          <cell r="S851">
            <v>0.5711161461924934</v>
          </cell>
          <cell r="T851">
            <v>6.3825200722533664</v>
          </cell>
          <cell r="U851">
            <v>3.6949474962756073</v>
          </cell>
          <cell r="V851">
            <v>1.4635718194459331</v>
          </cell>
          <cell r="W851" t="str">
            <v>31 - kokon  9 68  876</v>
          </cell>
        </row>
        <row r="852">
          <cell r="A852" t="str">
            <v>32 - kokon  11 204  876</v>
          </cell>
          <cell r="C852">
            <v>5.0669668616571677</v>
          </cell>
          <cell r="D852">
            <v>5.0669668616571686</v>
          </cell>
          <cell r="E852">
            <v>8.7223467001116397</v>
          </cell>
          <cell r="F852">
            <v>0</v>
          </cell>
          <cell r="G852">
            <v>0</v>
          </cell>
          <cell r="H852">
            <v>1.4862604532393093</v>
          </cell>
          <cell r="I852">
            <v>0</v>
          </cell>
          <cell r="J852">
            <v>0</v>
          </cell>
          <cell r="K852">
            <v>12.743373393555672</v>
          </cell>
          <cell r="L852">
            <v>0</v>
          </cell>
          <cell r="M852">
            <v>0</v>
          </cell>
          <cell r="N852">
            <v>0</v>
          </cell>
          <cell r="O852">
            <v>0</v>
          </cell>
          <cell r="P852">
            <v>0</v>
          </cell>
          <cell r="Q852">
            <v>0</v>
          </cell>
          <cell r="R852">
            <v>0</v>
          </cell>
          <cell r="S852">
            <v>4.0117426854497094</v>
          </cell>
          <cell r="T852">
            <v>37.097656955670665</v>
          </cell>
          <cell r="U852">
            <v>18.856280423425975</v>
          </cell>
          <cell r="V852">
            <v>10.133933723314335</v>
          </cell>
          <cell r="W852" t="str">
            <v>32 - kokon  11 204  876</v>
          </cell>
        </row>
        <row r="853">
          <cell r="A853" t="str">
            <v>33 - kokon  13 136  876</v>
          </cell>
          <cell r="C853">
            <v>4.4238885389691314</v>
          </cell>
          <cell r="D853">
            <v>4.4238885389691323</v>
          </cell>
          <cell r="E853">
            <v>13.48940605674999</v>
          </cell>
          <cell r="F853">
            <v>0</v>
          </cell>
          <cell r="G853">
            <v>0</v>
          </cell>
          <cell r="H853">
            <v>1.3520841623218716</v>
          </cell>
          <cell r="I853">
            <v>0</v>
          </cell>
          <cell r="J853">
            <v>0</v>
          </cell>
          <cell r="K853">
            <v>12.172588632891291</v>
          </cell>
          <cell r="L853">
            <v>0</v>
          </cell>
          <cell r="M853">
            <v>0</v>
          </cell>
          <cell r="N853">
            <v>0</v>
          </cell>
          <cell r="O853">
            <v>0</v>
          </cell>
          <cell r="P853">
            <v>0</v>
          </cell>
          <cell r="Q853">
            <v>0</v>
          </cell>
          <cell r="R853">
            <v>0</v>
          </cell>
          <cell r="S853">
            <v>3.6495714707910549</v>
          </cell>
          <cell r="T853">
            <v>39.511427400692469</v>
          </cell>
          <cell r="U853">
            <v>22.337183134688253</v>
          </cell>
          <cell r="V853">
            <v>8.8477770779382645</v>
          </cell>
          <cell r="W853" t="str">
            <v>33 - kokon  13 136  876</v>
          </cell>
        </row>
        <row r="854">
          <cell r="A854" t="str">
            <v>34 - kokon  13 272  876</v>
          </cell>
          <cell r="C854">
            <v>57.863929961534282</v>
          </cell>
          <cell r="D854">
            <v>57.863929961534275</v>
          </cell>
          <cell r="E854">
            <v>99.607767789981708</v>
          </cell>
          <cell r="F854">
            <v>0</v>
          </cell>
          <cell r="G854">
            <v>0</v>
          </cell>
          <cell r="H854">
            <v>16.890730775875902</v>
          </cell>
          <cell r="I854">
            <v>0</v>
          </cell>
          <cell r="J854">
            <v>0</v>
          </cell>
          <cell r="K854">
            <v>152.06427771957465</v>
          </cell>
          <cell r="L854">
            <v>0</v>
          </cell>
          <cell r="M854">
            <v>0</v>
          </cell>
          <cell r="N854">
            <v>0</v>
          </cell>
          <cell r="O854">
            <v>0</v>
          </cell>
          <cell r="P854">
            <v>0</v>
          </cell>
          <cell r="Q854">
            <v>0</v>
          </cell>
          <cell r="R854">
            <v>0</v>
          </cell>
          <cell r="S854">
            <v>45.591784060683679</v>
          </cell>
          <cell r="T854">
            <v>429.88242026918448</v>
          </cell>
          <cell r="U854">
            <v>215.33562771305026</v>
          </cell>
          <cell r="V854">
            <v>115.72785992306856</v>
          </cell>
          <cell r="W854" t="str">
            <v>34 - kokon  13 272  876</v>
          </cell>
        </row>
        <row r="855">
          <cell r="A855" t="str">
            <v>35 - kokon  17,19,22  706</v>
          </cell>
          <cell r="C855">
            <v>4.5435519751638935</v>
          </cell>
          <cell r="D855">
            <v>4.5435519751638935</v>
          </cell>
          <cell r="E855">
            <v>7.8213330892784345</v>
          </cell>
          <cell r="F855">
            <v>0</v>
          </cell>
          <cell r="G855">
            <v>0</v>
          </cell>
          <cell r="H855">
            <v>1.3262810294531335</v>
          </cell>
          <cell r="I855">
            <v>0</v>
          </cell>
          <cell r="J855">
            <v>0</v>
          </cell>
          <cell r="K855">
            <v>11.940287323103288</v>
          </cell>
          <cell r="L855">
            <v>0</v>
          </cell>
          <cell r="M855">
            <v>0</v>
          </cell>
          <cell r="N855">
            <v>0</v>
          </cell>
          <cell r="O855">
            <v>0</v>
          </cell>
          <cell r="P855">
            <v>0</v>
          </cell>
          <cell r="Q855">
            <v>0</v>
          </cell>
          <cell r="R855">
            <v>0</v>
          </cell>
          <cell r="S855">
            <v>3.5799231602797752</v>
          </cell>
          <cell r="T855">
            <v>33.754928552442415</v>
          </cell>
          <cell r="U855">
            <v>16.90843703960622</v>
          </cell>
          <cell r="V855">
            <v>9.0871039503277871</v>
          </cell>
          <cell r="W855" t="str">
            <v>35 - kokon  17,19,22  706</v>
          </cell>
        </row>
        <row r="856">
          <cell r="A856" t="str">
            <v>36 - Rohož RP 34 450/125</v>
          </cell>
          <cell r="C856">
            <v>34.289540785029608</v>
          </cell>
          <cell r="D856">
            <v>34.289540785029608</v>
          </cell>
          <cell r="E856">
            <v>59.02648884047165</v>
          </cell>
          <cell r="F856">
            <v>0</v>
          </cell>
          <cell r="G856">
            <v>0</v>
          </cell>
          <cell r="H856">
            <v>0</v>
          </cell>
          <cell r="I856">
            <v>0</v>
          </cell>
          <cell r="J856">
            <v>0</v>
          </cell>
          <cell r="K856">
            <v>90.111650838054601</v>
          </cell>
          <cell r="L856">
            <v>0</v>
          </cell>
          <cell r="M856">
            <v>0</v>
          </cell>
          <cell r="N856">
            <v>336.52667756438876</v>
          </cell>
          <cell r="O856">
            <v>0</v>
          </cell>
          <cell r="P856">
            <v>0</v>
          </cell>
          <cell r="Q856">
            <v>0</v>
          </cell>
          <cell r="R856">
            <v>0</v>
          </cell>
          <cell r="S856">
            <v>25.073391784060682</v>
          </cell>
          <cell r="T856">
            <v>579.31729059703503</v>
          </cell>
          <cell r="U856">
            <v>127.60557041053087</v>
          </cell>
          <cell r="V856">
            <v>68.579081570059216</v>
          </cell>
          <cell r="W856" t="str">
            <v>36 - Rohož RP 34 450/125</v>
          </cell>
        </row>
        <row r="857">
          <cell r="A857" t="str">
            <v>37 - Rohož RE 34 450/125</v>
          </cell>
          <cell r="C857">
            <v>101.55602130658369</v>
          </cell>
          <cell r="D857">
            <v>101.55602130658369</v>
          </cell>
          <cell r="E857">
            <v>174.81993695736185</v>
          </cell>
          <cell r="F857">
            <v>0</v>
          </cell>
          <cell r="G857">
            <v>0</v>
          </cell>
          <cell r="H857">
            <v>0</v>
          </cell>
          <cell r="I857">
            <v>0</v>
          </cell>
          <cell r="J857">
            <v>0</v>
          </cell>
          <cell r="K857">
            <v>266.88548528116434</v>
          </cell>
          <cell r="L857">
            <v>0</v>
          </cell>
          <cell r="M857">
            <v>0</v>
          </cell>
          <cell r="N857">
            <v>1120.4733224356112</v>
          </cell>
          <cell r="O857">
            <v>0</v>
          </cell>
          <cell r="P857">
            <v>0</v>
          </cell>
          <cell r="Q857">
            <v>0</v>
          </cell>
          <cell r="R857">
            <v>0</v>
          </cell>
          <cell r="S857">
            <v>74.802285489114368</v>
          </cell>
          <cell r="T857">
            <v>1840.0930727764191</v>
          </cell>
          <cell r="U857">
            <v>377.93197957052922</v>
          </cell>
          <cell r="V857">
            <v>203.11204261316738</v>
          </cell>
          <cell r="W857" t="str">
            <v>37 - Rohož RE 34 450/125</v>
          </cell>
        </row>
        <row r="858">
          <cell r="A858" t="str">
            <v>38 - Vlies 80/100  2700</v>
          </cell>
          <cell r="C858">
            <v>31.620037024943894</v>
          </cell>
          <cell r="D858">
            <v>31.62003702494389</v>
          </cell>
          <cell r="E858">
            <v>46.266492985305774</v>
          </cell>
          <cell r="F858">
            <v>0</v>
          </cell>
          <cell r="G858">
            <v>0</v>
          </cell>
          <cell r="H858">
            <v>0</v>
          </cell>
          <cell r="I858">
            <v>0</v>
          </cell>
          <cell r="J858">
            <v>0</v>
          </cell>
          <cell r="K858">
            <v>0</v>
          </cell>
          <cell r="L858">
            <v>0</v>
          </cell>
          <cell r="M858">
            <v>0</v>
          </cell>
          <cell r="N858">
            <v>0</v>
          </cell>
          <cell r="O858">
            <v>0</v>
          </cell>
          <cell r="P858">
            <v>194.60843639609706</v>
          </cell>
          <cell r="Q858">
            <v>0</v>
          </cell>
          <cell r="R858">
            <v>616.39530685920579</v>
          </cell>
          <cell r="S858">
            <v>30.394522707122452</v>
          </cell>
          <cell r="T858">
            <v>950.90483299761877</v>
          </cell>
          <cell r="U858">
            <v>109.50656703519356</v>
          </cell>
          <cell r="V858">
            <v>63.240074049887781</v>
          </cell>
          <cell r="W858" t="str">
            <v>38 - Vlies 80/100  2700</v>
          </cell>
        </row>
        <row r="859">
          <cell r="A859" t="str">
            <v>39 - Vlies 80/100  1600</v>
          </cell>
          <cell r="C859">
            <v>16.549075289865225</v>
          </cell>
          <cell r="D859">
            <v>16.549075289865225</v>
          </cell>
          <cell r="E859">
            <v>28.487806647554425</v>
          </cell>
          <cell r="F859">
            <v>0</v>
          </cell>
          <cell r="G859">
            <v>0</v>
          </cell>
          <cell r="H859">
            <v>0</v>
          </cell>
          <cell r="I859">
            <v>0</v>
          </cell>
          <cell r="J859">
            <v>0</v>
          </cell>
          <cell r="K859">
            <v>0</v>
          </cell>
          <cell r="L859">
            <v>0</v>
          </cell>
          <cell r="M859">
            <v>0</v>
          </cell>
          <cell r="N859">
            <v>0</v>
          </cell>
          <cell r="O859">
            <v>0</v>
          </cell>
          <cell r="P859">
            <v>101.85281134937804</v>
          </cell>
          <cell r="Q859">
            <v>0</v>
          </cell>
          <cell r="R859">
            <v>322.60469314079427</v>
          </cell>
          <cell r="S859">
            <v>15.907674120776278</v>
          </cell>
          <cell r="T859">
            <v>501.95113583823348</v>
          </cell>
          <cell r="U859">
            <v>61.585957227284879</v>
          </cell>
          <cell r="V859">
            <v>33.098150579730451</v>
          </cell>
          <cell r="W859" t="str">
            <v>39 - Vlies 80/100  1600</v>
          </cell>
        </row>
        <row r="860">
          <cell r="A860" t="str">
            <v>40 - Tkanina RT 300/125</v>
          </cell>
          <cell r="C860">
            <v>12.555242110380334</v>
          </cell>
          <cell r="D860">
            <v>12.555242110380334</v>
          </cell>
          <cell r="E860">
            <v>21.6127670814809</v>
          </cell>
          <cell r="F860">
            <v>0</v>
          </cell>
          <cell r="G860">
            <v>0</v>
          </cell>
          <cell r="H860">
            <v>0</v>
          </cell>
          <cell r="I860">
            <v>0</v>
          </cell>
          <cell r="J860">
            <v>37.993599937945831</v>
          </cell>
          <cell r="K860">
            <v>32.994714053790318</v>
          </cell>
          <cell r="L860">
            <v>0</v>
          </cell>
          <cell r="M860">
            <v>0</v>
          </cell>
          <cell r="N860">
            <v>0</v>
          </cell>
          <cell r="O860">
            <v>0</v>
          </cell>
          <cell r="P860">
            <v>0</v>
          </cell>
          <cell r="Q860">
            <v>0</v>
          </cell>
          <cell r="R860">
            <v>0</v>
          </cell>
          <cell r="S860">
            <v>9.6114668505565959</v>
          </cell>
          <cell r="T860">
            <v>127.32303214453431</v>
          </cell>
          <cell r="U860">
            <v>46.723251302241565</v>
          </cell>
          <cell r="V860">
            <v>25.110484220760668</v>
          </cell>
          <cell r="W860" t="str">
            <v>40 - Tkanina RT 300/125</v>
          </cell>
        </row>
        <row r="861">
          <cell r="A861" t="str">
            <v>41 - Tkanina RS 580/125</v>
          </cell>
          <cell r="C861">
            <v>50.034117607829998</v>
          </cell>
          <cell r="D861">
            <v>50.034117607829998</v>
          </cell>
          <cell r="E861">
            <v>86.12942072151678</v>
          </cell>
          <cell r="F861">
            <v>0</v>
          </cell>
          <cell r="G861">
            <v>0</v>
          </cell>
          <cell r="H861">
            <v>0</v>
          </cell>
          <cell r="I861">
            <v>0</v>
          </cell>
          <cell r="J861">
            <v>69.006400062054169</v>
          </cell>
          <cell r="K861">
            <v>131.4878191030007</v>
          </cell>
          <cell r="L861">
            <v>0</v>
          </cell>
          <cell r="M861">
            <v>0</v>
          </cell>
          <cell r="N861">
            <v>0</v>
          </cell>
          <cell r="O861">
            <v>0</v>
          </cell>
          <cell r="P861">
            <v>0</v>
          </cell>
          <cell r="Q861">
            <v>0</v>
          </cell>
          <cell r="R861">
            <v>0</v>
          </cell>
          <cell r="S861">
            <v>38.348359767510587</v>
          </cell>
          <cell r="T861">
            <v>425.04023486974222</v>
          </cell>
          <cell r="U861">
            <v>186.19765593717676</v>
          </cell>
          <cell r="V861">
            <v>100.06823521566</v>
          </cell>
          <cell r="W861" t="str">
            <v>41 - Tkanina RS 580/125</v>
          </cell>
        </row>
        <row r="862">
          <cell r="A862" t="str">
            <v>42- 11 204 Z28  876</v>
          </cell>
          <cell r="C862">
            <v>5.2404413598351072</v>
          </cell>
          <cell r="D862">
            <v>5.2404413598351072</v>
          </cell>
          <cell r="E862">
            <v>9.0209680959186382</v>
          </cell>
          <cell r="F862">
            <v>0</v>
          </cell>
          <cell r="G862">
            <v>0</v>
          </cell>
          <cell r="H862">
            <v>5.2474617927989966</v>
          </cell>
          <cell r="I862">
            <v>0</v>
          </cell>
          <cell r="J862">
            <v>0</v>
          </cell>
          <cell r="K862">
            <v>0</v>
          </cell>
          <cell r="L862">
            <v>0</v>
          </cell>
          <cell r="M862">
            <v>0</v>
          </cell>
          <cell r="N862">
            <v>0</v>
          </cell>
          <cell r="O862">
            <v>0</v>
          </cell>
          <cell r="P862">
            <v>0</v>
          </cell>
          <cell r="Q862">
            <v>0</v>
          </cell>
          <cell r="R862">
            <v>0</v>
          </cell>
          <cell r="S862">
            <v>3.9142350507339176</v>
          </cell>
          <cell r="T862">
            <v>28.663547659121768</v>
          </cell>
          <cell r="U862">
            <v>19.501850815588853</v>
          </cell>
          <cell r="V862">
            <v>10.480882719670214</v>
          </cell>
          <cell r="W862" t="str">
            <v>42- 11 204 Z28  876</v>
          </cell>
        </row>
        <row r="863">
          <cell r="A863" t="str">
            <v>43 -13 544 Z25 876s</v>
          </cell>
          <cell r="C863">
            <v>6.9575132181804467</v>
          </cell>
          <cell r="D863">
            <v>6.9575132181804458</v>
          </cell>
          <cell r="E863">
            <v>11.976759295349298</v>
          </cell>
          <cell r="F863">
            <v>0</v>
          </cell>
          <cell r="G863">
            <v>0</v>
          </cell>
          <cell r="H863">
            <v>5.4779371446453533</v>
          </cell>
          <cell r="I863">
            <v>0</v>
          </cell>
          <cell r="J863">
            <v>0</v>
          </cell>
          <cell r="K863">
            <v>0</v>
          </cell>
          <cell r="L863">
            <v>0</v>
          </cell>
          <cell r="M863">
            <v>0</v>
          </cell>
          <cell r="N863">
            <v>0</v>
          </cell>
          <cell r="O863">
            <v>0</v>
          </cell>
          <cell r="P863">
            <v>0</v>
          </cell>
          <cell r="Q863">
            <v>0</v>
          </cell>
          <cell r="R863">
            <v>0</v>
          </cell>
          <cell r="S863">
            <v>5.4047088956753031</v>
          </cell>
          <cell r="T863">
            <v>36.774431772030852</v>
          </cell>
          <cell r="U863">
            <v>25.891785731710193</v>
          </cell>
          <cell r="V863">
            <v>13.915026436360893</v>
          </cell>
          <cell r="W863" t="str">
            <v>43 -13 544 Z25 876s</v>
          </cell>
        </row>
        <row r="864">
          <cell r="A864" t="str">
            <v>44 - ECO 11 T220 006</v>
          </cell>
          <cell r="C864">
            <v>2.7739738299943739</v>
          </cell>
          <cell r="D864">
            <v>2.7739738299943739</v>
          </cell>
          <cell r="E864">
            <v>8.4584543787605515</v>
          </cell>
          <cell r="F864">
            <v>0</v>
          </cell>
          <cell r="G864">
            <v>0</v>
          </cell>
          <cell r="H864">
            <v>0</v>
          </cell>
          <cell r="I864">
            <v>0</v>
          </cell>
          <cell r="J864">
            <v>0</v>
          </cell>
          <cell r="K864">
            <v>7.6327515970363473</v>
          </cell>
          <cell r="L864">
            <v>0</v>
          </cell>
          <cell r="M864">
            <v>0</v>
          </cell>
          <cell r="N864">
            <v>0</v>
          </cell>
          <cell r="O864">
            <v>21.66526266932674</v>
          </cell>
          <cell r="P864">
            <v>0</v>
          </cell>
          <cell r="Q864">
            <v>0</v>
          </cell>
          <cell r="R864">
            <v>0</v>
          </cell>
          <cell r="S864">
            <v>2.0894493153383902</v>
          </cell>
          <cell r="T864">
            <v>45.393865620450775</v>
          </cell>
          <cell r="U864">
            <v>14.0064020387493</v>
          </cell>
          <cell r="V864">
            <v>5.5479476599887478</v>
          </cell>
          <cell r="W864" t="str">
            <v>44 - ECO 11 T220 006</v>
          </cell>
        </row>
        <row r="865">
          <cell r="A865" t="str">
            <v>45 - ECO 11 T330 006</v>
          </cell>
          <cell r="C865">
            <v>2.1452064285289829</v>
          </cell>
          <cell r="D865">
            <v>2.1452064285289829</v>
          </cell>
          <cell r="E865">
            <v>6.5412047195748269</v>
          </cell>
          <cell r="F865">
            <v>0</v>
          </cell>
          <cell r="G865">
            <v>0</v>
          </cell>
          <cell r="H865">
            <v>0</v>
          </cell>
          <cell r="I865">
            <v>0</v>
          </cell>
          <cell r="J865">
            <v>0</v>
          </cell>
          <cell r="K865">
            <v>5.9026612350414416</v>
          </cell>
          <cell r="L865">
            <v>0</v>
          </cell>
          <cell r="M865">
            <v>0</v>
          </cell>
          <cell r="N865">
            <v>0</v>
          </cell>
          <cell r="O865">
            <v>9.633820326303697</v>
          </cell>
          <cell r="P865">
            <v>0</v>
          </cell>
          <cell r="Q865">
            <v>0</v>
          </cell>
          <cell r="R865">
            <v>0</v>
          </cell>
          <cell r="S865">
            <v>1.6158408038616885</v>
          </cell>
          <cell r="T865">
            <v>27.983939941839616</v>
          </cell>
          <cell r="U865">
            <v>10.831617576632793</v>
          </cell>
          <cell r="V865">
            <v>4.2904128570579658</v>
          </cell>
          <cell r="W865" t="str">
            <v>45 - ECO 11 T330 006</v>
          </cell>
        </row>
        <row r="866">
          <cell r="A866" t="str">
            <v>46 - ECTE 9 T990 006</v>
          </cell>
          <cell r="C866">
            <v>0.99882672840943787</v>
          </cell>
          <cell r="D866">
            <v>0.99882672840943798</v>
          </cell>
          <cell r="E866">
            <v>3.0456416795233503</v>
          </cell>
          <cell r="F866">
            <v>0</v>
          </cell>
          <cell r="G866">
            <v>0</v>
          </cell>
          <cell r="H866">
            <v>0</v>
          </cell>
          <cell r="I866">
            <v>0</v>
          </cell>
          <cell r="J866">
            <v>0</v>
          </cell>
          <cell r="K866">
            <v>2.5999896749291826</v>
          </cell>
          <cell r="L866">
            <v>0</v>
          </cell>
          <cell r="M866">
            <v>0</v>
          </cell>
          <cell r="N866">
            <v>0</v>
          </cell>
          <cell r="O866">
            <v>2.0086552321061149</v>
          </cell>
          <cell r="P866">
            <v>0</v>
          </cell>
          <cell r="Q866">
            <v>0</v>
          </cell>
          <cell r="R866">
            <v>0</v>
          </cell>
          <cell r="S866">
            <v>0.72434242931730863</v>
          </cell>
          <cell r="T866">
            <v>10.376282472694832</v>
          </cell>
          <cell r="U866">
            <v>5.043295136342226</v>
          </cell>
          <cell r="V866">
            <v>1.9976534568188757</v>
          </cell>
          <cell r="W866" t="str">
            <v>46 - ECTE 9 T990 006</v>
          </cell>
        </row>
        <row r="867">
          <cell r="A867" t="str">
            <v>47 - EC 11 2500 R73</v>
          </cell>
          <cell r="C867">
            <v>3.940974856289329</v>
          </cell>
          <cell r="D867">
            <v>3.9409748562893294</v>
          </cell>
          <cell r="E867">
            <v>6.7840485188679258</v>
          </cell>
          <cell r="F867">
            <v>0</v>
          </cell>
          <cell r="G867">
            <v>0</v>
          </cell>
          <cell r="H867">
            <v>0</v>
          </cell>
          <cell r="I867">
            <v>0</v>
          </cell>
          <cell r="J867">
            <v>0</v>
          </cell>
          <cell r="K867">
            <v>9.9115142252744626</v>
          </cell>
          <cell r="L867">
            <v>0</v>
          </cell>
          <cell r="M867">
            <v>0</v>
          </cell>
          <cell r="N867">
            <v>0</v>
          </cell>
          <cell r="O867">
            <v>3.0759323961198106</v>
          </cell>
          <cell r="P867">
            <v>0</v>
          </cell>
          <cell r="Q867">
            <v>0</v>
          </cell>
          <cell r="R867">
            <v>0</v>
          </cell>
          <cell r="S867">
            <v>2.7859324204511871</v>
          </cell>
          <cell r="T867">
            <v>30.439377273292042</v>
          </cell>
          <cell r="U867">
            <v>14.665998231446583</v>
          </cell>
          <cell r="V867">
            <v>7.881949712578658</v>
          </cell>
          <cell r="W867" t="str">
            <v>47 - EC 11 2500 R73</v>
          </cell>
        </row>
        <row r="868">
          <cell r="A868" t="str">
            <v>48 - RV 16 1224 (408) 706</v>
          </cell>
          <cell r="C868">
            <v>0.30341028384063884</v>
          </cell>
          <cell r="D868">
            <v>0.30341028384063884</v>
          </cell>
          <cell r="E868">
            <v>0.52229465088149452</v>
          </cell>
          <cell r="F868">
            <v>0</v>
          </cell>
          <cell r="G868">
            <v>0</v>
          </cell>
          <cell r="H868">
            <v>0</v>
          </cell>
          <cell r="I868">
            <v>0</v>
          </cell>
          <cell r="J868">
            <v>0</v>
          </cell>
          <cell r="K868">
            <v>0.79735105609986323</v>
          </cell>
          <cell r="L868">
            <v>2.5852500269991796</v>
          </cell>
          <cell r="M868">
            <v>0</v>
          </cell>
          <cell r="N868">
            <v>0</v>
          </cell>
          <cell r="O868">
            <v>0</v>
          </cell>
          <cell r="P868">
            <v>0</v>
          </cell>
          <cell r="Q868">
            <v>0</v>
          </cell>
          <cell r="R868">
            <v>0</v>
          </cell>
          <cell r="S868">
            <v>0.2368042557383509</v>
          </cell>
          <cell r="T868">
            <v>4.7485205574001661</v>
          </cell>
          <cell r="U868">
            <v>1.1291152185627722</v>
          </cell>
          <cell r="V868">
            <v>0.60682056768127768</v>
          </cell>
          <cell r="W868" t="str">
            <v>48 - RV 16 1224 (408) 706</v>
          </cell>
        </row>
        <row r="869">
          <cell r="A869">
            <v>0</v>
          </cell>
          <cell r="W869">
            <v>0</v>
          </cell>
        </row>
        <row r="870">
          <cell r="A870" t="str">
            <v>celkem</v>
          </cell>
          <cell r="C870">
            <v>905.00000000000023</v>
          </cell>
          <cell r="D870">
            <v>905.00000000000023</v>
          </cell>
          <cell r="E870">
            <v>1782.9999999999991</v>
          </cell>
          <cell r="F870">
            <v>0</v>
          </cell>
          <cell r="G870">
            <v>0</v>
          </cell>
          <cell r="H870">
            <v>440</v>
          </cell>
          <cell r="I870">
            <v>0</v>
          </cell>
          <cell r="J870">
            <v>107</v>
          </cell>
          <cell r="K870">
            <v>1446</v>
          </cell>
          <cell r="L870">
            <v>778</v>
          </cell>
          <cell r="M870">
            <v>0</v>
          </cell>
          <cell r="N870">
            <v>1457</v>
          </cell>
          <cell r="O870">
            <v>122</v>
          </cell>
          <cell r="P870">
            <v>362</v>
          </cell>
          <cell r="Q870">
            <v>0</v>
          </cell>
          <cell r="R870">
            <v>939</v>
          </cell>
          <cell r="S870">
            <v>706.99999999999989</v>
          </cell>
          <cell r="T870">
            <v>9951</v>
          </cell>
          <cell r="U870">
            <v>3593.0000000000009</v>
          </cell>
          <cell r="V870">
            <v>1810.0000000000005</v>
          </cell>
          <cell r="W870" t="str">
            <v>celkem</v>
          </cell>
        </row>
        <row r="875">
          <cell r="A875" t="str">
            <v>tab. 24</v>
          </cell>
          <cell r="D875" t="str">
            <v>rozpouštění elektřiny z nákladových středisek do výrobků</v>
          </cell>
          <cell r="M875" t="str">
            <v>in MCZK</v>
          </cell>
          <cell r="N875" t="str">
            <v>simulace</v>
          </cell>
          <cell r="P875" t="str">
            <v>Budget 2001</v>
          </cell>
          <cell r="W875" t="str">
            <v>tab. 24</v>
          </cell>
        </row>
        <row r="877">
          <cell r="C877" t="str">
            <v>kmen</v>
          </cell>
          <cell r="D877" t="str">
            <v>vana</v>
          </cell>
          <cell r="E877" t="str">
            <v>tažení</v>
          </cell>
          <cell r="F877" t="str">
            <v>lubrikace</v>
          </cell>
          <cell r="G877" t="str">
            <v>open</v>
          </cell>
          <cell r="H877" t="str">
            <v>textile</v>
          </cell>
          <cell r="I877" t="str">
            <v>TECO-tkan</v>
          </cell>
          <cell r="J877" t="str">
            <v>V-tkaniny</v>
          </cell>
          <cell r="K877" t="str">
            <v>sušení</v>
          </cell>
          <cell r="L877" t="str">
            <v>roving</v>
          </cell>
          <cell r="M877" t="str">
            <v>suché</v>
          </cell>
          <cell r="N877" t="str">
            <v>rohože</v>
          </cell>
          <cell r="O877" t="str">
            <v>ECT</v>
          </cell>
          <cell r="P877" t="str">
            <v>mokré</v>
          </cell>
          <cell r="Q877" t="str">
            <v>open</v>
          </cell>
          <cell r="R877" t="str">
            <v>vlies</v>
          </cell>
          <cell r="S877" t="str">
            <v>SHV</v>
          </cell>
          <cell r="T877" t="str">
            <v>celkem elektřina</v>
          </cell>
        </row>
        <row r="878">
          <cell r="A878" t="str">
            <v>výrobek</v>
          </cell>
          <cell r="C878">
            <v>0</v>
          </cell>
          <cell r="D878">
            <v>0</v>
          </cell>
          <cell r="E878">
            <v>0</v>
          </cell>
          <cell r="F878">
            <v>0</v>
          </cell>
          <cell r="G878">
            <v>0</v>
          </cell>
          <cell r="H878">
            <v>0</v>
          </cell>
          <cell r="I878">
            <v>0</v>
          </cell>
          <cell r="J878">
            <v>0</v>
          </cell>
          <cell r="K878">
            <v>0</v>
          </cell>
          <cell r="L878">
            <v>0</v>
          </cell>
          <cell r="M878" t="str">
            <v>sekání</v>
          </cell>
          <cell r="N878">
            <v>0</v>
          </cell>
          <cell r="O878">
            <v>0</v>
          </cell>
          <cell r="P878" t="str">
            <v>sekání</v>
          </cell>
          <cell r="Q878">
            <v>0</v>
          </cell>
          <cell r="R878">
            <v>0</v>
          </cell>
          <cell r="S878">
            <v>0</v>
          </cell>
          <cell r="W878" t="str">
            <v>výrobek</v>
          </cell>
        </row>
        <row r="879">
          <cell r="G879">
            <v>0</v>
          </cell>
          <cell r="T879" t="str">
            <v>finální</v>
          </cell>
          <cell r="U879" t="str">
            <v>kokony</v>
          </cell>
          <cell r="V879" t="str">
            <v>tekuté</v>
          </cell>
        </row>
        <row r="880">
          <cell r="T880" t="str">
            <v>výrobek</v>
          </cell>
          <cell r="U880">
            <v>0</v>
          </cell>
          <cell r="V880" t="str">
            <v>sklo</v>
          </cell>
        </row>
        <row r="882">
          <cell r="A882" t="str">
            <v xml:space="preserve"> 1- 9 34 Z40  876</v>
          </cell>
          <cell r="C882">
            <v>1.6966929726479789</v>
          </cell>
          <cell r="D882">
            <v>31.844356796779291</v>
          </cell>
          <cell r="E882">
            <v>39.441031465218629</v>
          </cell>
          <cell r="F882">
            <v>0.85631271632771433</v>
          </cell>
          <cell r="G882">
            <v>0</v>
          </cell>
          <cell r="H882">
            <v>67.589509881807928</v>
          </cell>
          <cell r="I882">
            <v>0</v>
          </cell>
          <cell r="J882">
            <v>0</v>
          </cell>
          <cell r="K882">
            <v>0</v>
          </cell>
          <cell r="L882">
            <v>0</v>
          </cell>
          <cell r="M882">
            <v>0</v>
          </cell>
          <cell r="N882">
            <v>0</v>
          </cell>
          <cell r="O882">
            <v>0</v>
          </cell>
          <cell r="P882">
            <v>0</v>
          </cell>
          <cell r="Q882">
            <v>0</v>
          </cell>
          <cell r="R882">
            <v>0</v>
          </cell>
          <cell r="S882">
            <v>1.4130661909012345</v>
          </cell>
          <cell r="T882">
            <v>142.84097002368279</v>
          </cell>
          <cell r="U882">
            <v>73.838393950973611</v>
          </cell>
          <cell r="V882">
            <v>33.541049769427268</v>
          </cell>
          <cell r="W882" t="str">
            <v xml:space="preserve"> 1- 9 34 Z40  876</v>
          </cell>
        </row>
        <row r="883">
          <cell r="A883" t="str">
            <v xml:space="preserve"> 2- 9 68 Z15  876s</v>
          </cell>
          <cell r="C883">
            <v>35.951809639543875</v>
          </cell>
          <cell r="D883">
            <v>674.76100396925153</v>
          </cell>
          <cell r="E883">
            <v>835.72955041583407</v>
          </cell>
          <cell r="F883">
            <v>20.160782223372859</v>
          </cell>
          <cell r="G883">
            <v>0</v>
          </cell>
          <cell r="H883">
            <v>447.11456819498727</v>
          </cell>
          <cell r="I883">
            <v>0</v>
          </cell>
          <cell r="J883">
            <v>0</v>
          </cell>
          <cell r="K883">
            <v>0</v>
          </cell>
          <cell r="L883">
            <v>0</v>
          </cell>
          <cell r="M883">
            <v>0</v>
          </cell>
          <cell r="N883">
            <v>0</v>
          </cell>
          <cell r="O883">
            <v>0</v>
          </cell>
          <cell r="P883">
            <v>0</v>
          </cell>
          <cell r="Q883">
            <v>0</v>
          </cell>
          <cell r="R883">
            <v>0</v>
          </cell>
          <cell r="S883">
            <v>30.651324659425544</v>
          </cell>
          <cell r="T883">
            <v>2044.3690391024154</v>
          </cell>
          <cell r="U883">
            <v>1566.6031462480025</v>
          </cell>
          <cell r="V883">
            <v>710.71281360879539</v>
          </cell>
          <cell r="W883" t="str">
            <v xml:space="preserve"> 2- 9 68 Z15  876s</v>
          </cell>
        </row>
        <row r="884">
          <cell r="A884" t="str">
            <v xml:space="preserve"> 3- 9 68 Z20  876</v>
          </cell>
          <cell r="C884">
            <v>30.036916355940942</v>
          </cell>
          <cell r="D884">
            <v>563.74741743687889</v>
          </cell>
          <cell r="E884">
            <v>698.23296389558357</v>
          </cell>
          <cell r="F884">
            <v>15.159486041085053</v>
          </cell>
          <cell r="G884">
            <v>0</v>
          </cell>
          <cell r="H884">
            <v>511.72927628473133</v>
          </cell>
          <cell r="I884">
            <v>0</v>
          </cell>
          <cell r="J884">
            <v>0</v>
          </cell>
          <cell r="K884">
            <v>0</v>
          </cell>
          <cell r="L884">
            <v>0</v>
          </cell>
          <cell r="M884">
            <v>0</v>
          </cell>
          <cell r="N884">
            <v>0</v>
          </cell>
          <cell r="O884">
            <v>0</v>
          </cell>
          <cell r="P884">
            <v>0</v>
          </cell>
          <cell r="Q884">
            <v>0</v>
          </cell>
          <cell r="R884">
            <v>0</v>
          </cell>
          <cell r="S884">
            <v>25.487527221070415</v>
          </cell>
          <cell r="T884">
            <v>1844.3935872352902</v>
          </cell>
          <cell r="U884">
            <v>1307.1767837294883</v>
          </cell>
          <cell r="V884">
            <v>593.78433379281978</v>
          </cell>
          <cell r="W884" t="str">
            <v xml:space="preserve"> 3- 9 68 Z20  876</v>
          </cell>
        </row>
        <row r="885">
          <cell r="A885" t="str">
            <v xml:space="preserve"> 4-  9 68 Z28 876</v>
          </cell>
          <cell r="C885">
            <v>10.382370129876918</v>
          </cell>
          <cell r="D885">
            <v>194.86135920987257</v>
          </cell>
          <cell r="E885">
            <v>241.34678081264187</v>
          </cell>
          <cell r="F885">
            <v>5.2399318622504802</v>
          </cell>
          <cell r="G885">
            <v>0</v>
          </cell>
          <cell r="H885">
            <v>226.4176132017655</v>
          </cell>
          <cell r="I885">
            <v>0</v>
          </cell>
          <cell r="J885">
            <v>0</v>
          </cell>
          <cell r="K885">
            <v>0</v>
          </cell>
          <cell r="L885">
            <v>0</v>
          </cell>
          <cell r="M885">
            <v>0</v>
          </cell>
          <cell r="N885">
            <v>0</v>
          </cell>
          <cell r="O885">
            <v>0</v>
          </cell>
          <cell r="P885">
            <v>0</v>
          </cell>
          <cell r="Q885">
            <v>0</v>
          </cell>
          <cell r="R885">
            <v>0</v>
          </cell>
          <cell r="S885">
            <v>8.8098571161126351</v>
          </cell>
          <cell r="T885">
            <v>687.05791233252012</v>
          </cell>
          <cell r="U885">
            <v>451.8304420146419</v>
          </cell>
          <cell r="V885">
            <v>205.24372933974951</v>
          </cell>
          <cell r="W885" t="str">
            <v xml:space="preserve"> 4-  9 68 Z28 876</v>
          </cell>
        </row>
        <row r="886">
          <cell r="A886" t="str">
            <v xml:space="preserve"> 5- 9 136 Z28 876</v>
          </cell>
          <cell r="C886">
            <v>4.5846901761634706</v>
          </cell>
          <cell r="D886">
            <v>86.04768931445858</v>
          </cell>
          <cell r="E886">
            <v>106.57491509152305</v>
          </cell>
          <cell r="F886">
            <v>2.3138709015482317</v>
          </cell>
          <cell r="G886">
            <v>0</v>
          </cell>
          <cell r="H886">
            <v>56.748177978077493</v>
          </cell>
          <cell r="I886">
            <v>0</v>
          </cell>
          <cell r="J886">
            <v>0</v>
          </cell>
          <cell r="K886">
            <v>0</v>
          </cell>
          <cell r="L886">
            <v>0</v>
          </cell>
          <cell r="M886">
            <v>0</v>
          </cell>
          <cell r="N886">
            <v>0</v>
          </cell>
          <cell r="O886">
            <v>0</v>
          </cell>
          <cell r="P886">
            <v>0</v>
          </cell>
          <cell r="Q886">
            <v>0</v>
          </cell>
          <cell r="R886">
            <v>0</v>
          </cell>
          <cell r="S886">
            <v>3.8902933403824109</v>
          </cell>
          <cell r="T886">
            <v>260.15963680215322</v>
          </cell>
          <cell r="U886">
            <v>199.52116548369332</v>
          </cell>
          <cell r="V886">
            <v>90.632379490622057</v>
          </cell>
          <cell r="W886" t="str">
            <v xml:space="preserve"> 5- 9 136 Z28 876</v>
          </cell>
        </row>
        <row r="887">
          <cell r="A887" t="str">
            <v xml:space="preserve"> 6- 9 204 Z28  876</v>
          </cell>
          <cell r="C887">
            <v>2.4401837459975666</v>
          </cell>
          <cell r="D887">
            <v>45.798552307300689</v>
          </cell>
          <cell r="E887">
            <v>34.024605722649802</v>
          </cell>
          <cell r="F887">
            <v>1.1932518102154561</v>
          </cell>
          <cell r="G887">
            <v>0</v>
          </cell>
          <cell r="H887">
            <v>20.252872202660406</v>
          </cell>
          <cell r="I887">
            <v>0</v>
          </cell>
          <cell r="J887">
            <v>0</v>
          </cell>
          <cell r="K887">
            <v>0</v>
          </cell>
          <cell r="L887">
            <v>0</v>
          </cell>
          <cell r="M887">
            <v>0</v>
          </cell>
          <cell r="N887">
            <v>0</v>
          </cell>
          <cell r="O887">
            <v>0</v>
          </cell>
          <cell r="P887">
            <v>0</v>
          </cell>
          <cell r="Q887">
            <v>0</v>
          </cell>
          <cell r="R887">
            <v>0</v>
          </cell>
          <cell r="S887">
            <v>2.0062050858474318</v>
          </cell>
          <cell r="T887">
            <v>105.71567087467133</v>
          </cell>
          <cell r="U887">
            <v>83.456593586163507</v>
          </cell>
          <cell r="V887">
            <v>48.238736053298254</v>
          </cell>
          <cell r="W887" t="str">
            <v xml:space="preserve"> 6- 9 204 Z28  876</v>
          </cell>
        </row>
        <row r="888">
          <cell r="A888" t="str">
            <v xml:space="preserve"> 7- 11 102 Z28  876</v>
          </cell>
          <cell r="C888">
            <v>0.17504515588828484</v>
          </cell>
          <cell r="D888">
            <v>3.2853324022170631</v>
          </cell>
          <cell r="E888">
            <v>4.0690694265381033</v>
          </cell>
          <cell r="F888">
            <v>9.3384924277731332E-2</v>
          </cell>
          <cell r="G888">
            <v>0</v>
          </cell>
          <cell r="H888">
            <v>2.825917205444016</v>
          </cell>
          <cell r="I888">
            <v>0</v>
          </cell>
          <cell r="J888">
            <v>0</v>
          </cell>
          <cell r="K888">
            <v>0</v>
          </cell>
          <cell r="L888">
            <v>0</v>
          </cell>
          <cell r="M888">
            <v>0</v>
          </cell>
          <cell r="N888">
            <v>0</v>
          </cell>
          <cell r="O888">
            <v>0</v>
          </cell>
          <cell r="P888">
            <v>0</v>
          </cell>
          <cell r="Q888">
            <v>0</v>
          </cell>
          <cell r="R888">
            <v>0</v>
          </cell>
          <cell r="S888">
            <v>0.15700735454458162</v>
          </cell>
          <cell r="T888">
            <v>10.605756468909782</v>
          </cell>
          <cell r="U888">
            <v>7.6228319089211825</v>
          </cell>
          <cell r="V888">
            <v>3.460377558105348</v>
          </cell>
          <cell r="W888" t="str">
            <v xml:space="preserve"> 7- 11 102 Z28  876</v>
          </cell>
        </row>
        <row r="889">
          <cell r="A889" t="str">
            <v xml:space="preserve"> 8- 11 204 Z28  876s</v>
          </cell>
          <cell r="C889">
            <v>52.282358231075889</v>
          </cell>
          <cell r="D889">
            <v>981.26066208021928</v>
          </cell>
          <cell r="E889">
            <v>686.11482151671987</v>
          </cell>
          <cell r="F889">
            <v>28.326760364245171</v>
          </cell>
          <cell r="G889">
            <v>0</v>
          </cell>
          <cell r="H889">
            <v>519.4556268668332</v>
          </cell>
          <cell r="I889">
            <v>0</v>
          </cell>
          <cell r="J889">
            <v>0</v>
          </cell>
          <cell r="K889">
            <v>0</v>
          </cell>
          <cell r="L889">
            <v>0</v>
          </cell>
          <cell r="M889">
            <v>0</v>
          </cell>
          <cell r="N889">
            <v>0</v>
          </cell>
          <cell r="O889">
            <v>0</v>
          </cell>
          <cell r="P889">
            <v>0</v>
          </cell>
          <cell r="Q889">
            <v>0</v>
          </cell>
          <cell r="R889">
            <v>0</v>
          </cell>
          <cell r="S889">
            <v>42.863007790670778</v>
          </cell>
          <cell r="T889">
            <v>2310.3032368497643</v>
          </cell>
          <cell r="U889">
            <v>1747.9846021922604</v>
          </cell>
          <cell r="V889">
            <v>1033.5430203112951</v>
          </cell>
          <cell r="W889" t="str">
            <v xml:space="preserve"> 8- 11 204 Z28  876s</v>
          </cell>
        </row>
        <row r="890">
          <cell r="A890" t="str">
            <v xml:space="preserve"> 9- 13 136 Z20  876s 800</v>
          </cell>
          <cell r="C890">
            <v>19.764044349181908</v>
          </cell>
          <cell r="D890">
            <v>370.94117212053618</v>
          </cell>
          <cell r="E890">
            <v>459.43155751950502</v>
          </cell>
          <cell r="F890">
            <v>11.715477234711006</v>
          </cell>
          <cell r="G890">
            <v>0</v>
          </cell>
          <cell r="H890">
            <v>254.56246801586101</v>
          </cell>
          <cell r="I890">
            <v>0</v>
          </cell>
          <cell r="J890">
            <v>0</v>
          </cell>
          <cell r="K890">
            <v>0</v>
          </cell>
          <cell r="L890">
            <v>0</v>
          </cell>
          <cell r="M890">
            <v>0</v>
          </cell>
          <cell r="N890">
            <v>0</v>
          </cell>
          <cell r="O890">
            <v>0</v>
          </cell>
          <cell r="P890">
            <v>0</v>
          </cell>
          <cell r="Q890">
            <v>0</v>
          </cell>
          <cell r="R890">
            <v>0</v>
          </cell>
          <cell r="S890">
            <v>17.811612110001981</v>
          </cell>
          <cell r="T890">
            <v>1134.2263313497972</v>
          </cell>
          <cell r="U890">
            <v>861.8522512239341</v>
          </cell>
          <cell r="V890">
            <v>390.7052164697181</v>
          </cell>
          <cell r="W890" t="str">
            <v xml:space="preserve"> 9- 13 136 Z20  876s 800</v>
          </cell>
        </row>
        <row r="891">
          <cell r="A891" t="str">
            <v>10- 13 136 Z20  876s 1200</v>
          </cell>
          <cell r="C891">
            <v>50.230533933677371</v>
          </cell>
          <cell r="D891">
            <v>942.75102830205446</v>
          </cell>
          <cell r="E891">
            <v>700.38746677778181</v>
          </cell>
          <cell r="F891">
            <v>29.569818642360687</v>
          </cell>
          <cell r="G891">
            <v>0</v>
          </cell>
          <cell r="H891">
            <v>642.51467196559634</v>
          </cell>
          <cell r="I891">
            <v>0</v>
          </cell>
          <cell r="J891">
            <v>0</v>
          </cell>
          <cell r="K891">
            <v>0</v>
          </cell>
          <cell r="L891">
            <v>0</v>
          </cell>
          <cell r="M891">
            <v>0</v>
          </cell>
          <cell r="N891">
            <v>0</v>
          </cell>
          <cell r="O891">
            <v>0</v>
          </cell>
          <cell r="P891">
            <v>0</v>
          </cell>
          <cell r="Q891">
            <v>0</v>
          </cell>
          <cell r="R891">
            <v>0</v>
          </cell>
          <cell r="S891">
            <v>44.956439184598537</v>
          </cell>
          <cell r="T891">
            <v>2410.409958806069</v>
          </cell>
          <cell r="U891">
            <v>1722.9388476558743</v>
          </cell>
          <cell r="V891">
            <v>992.98156223573187</v>
          </cell>
          <cell r="W891" t="str">
            <v>10- 13 136 Z20  876s 1200</v>
          </cell>
        </row>
        <row r="892">
          <cell r="A892" t="str">
            <v>11- 13 136 Z20 876 800</v>
          </cell>
          <cell r="C892">
            <v>61.053536919789259</v>
          </cell>
          <cell r="D892">
            <v>1145.8823987140313</v>
          </cell>
          <cell r="E892">
            <v>1419.2399624065031</v>
          </cell>
          <cell r="F892">
            <v>32.571480731411512</v>
          </cell>
          <cell r="G892">
            <v>0</v>
          </cell>
          <cell r="H892">
            <v>704.41062327808129</v>
          </cell>
          <cell r="I892">
            <v>0</v>
          </cell>
          <cell r="J892">
            <v>0</v>
          </cell>
          <cell r="K892">
            <v>0</v>
          </cell>
          <cell r="L892">
            <v>0</v>
          </cell>
          <cell r="M892">
            <v>0</v>
          </cell>
          <cell r="N892">
            <v>0</v>
          </cell>
          <cell r="O892">
            <v>0</v>
          </cell>
          <cell r="P892">
            <v>0</v>
          </cell>
          <cell r="Q892">
            <v>0</v>
          </cell>
          <cell r="R892">
            <v>0</v>
          </cell>
          <cell r="S892">
            <v>55.284034061308787</v>
          </cell>
          <cell r="T892">
            <v>3418.4420361111256</v>
          </cell>
          <cell r="U892">
            <v>2658.7473787717354</v>
          </cell>
          <cell r="V892">
            <v>1206.9359356338205</v>
          </cell>
          <cell r="W892" t="str">
            <v>11- 13 136 Z20 876 800</v>
          </cell>
        </row>
        <row r="893">
          <cell r="A893" t="str">
            <v>12- 13 136 Z20 876 1200</v>
          </cell>
          <cell r="C893">
            <v>10.320555214714783</v>
          </cell>
          <cell r="D893">
            <v>193.70118689495246</v>
          </cell>
          <cell r="E893">
            <v>143.9042541757255</v>
          </cell>
          <cell r="F893">
            <v>5.4679797251848914</v>
          </cell>
          <cell r="G893">
            <v>0</v>
          </cell>
          <cell r="H893">
            <v>118.25385029471104</v>
          </cell>
          <cell r="I893">
            <v>0</v>
          </cell>
          <cell r="J893">
            <v>0</v>
          </cell>
          <cell r="K893">
            <v>0</v>
          </cell>
          <cell r="L893">
            <v>0</v>
          </cell>
          <cell r="M893">
            <v>0</v>
          </cell>
          <cell r="N893">
            <v>0</v>
          </cell>
          <cell r="O893">
            <v>0</v>
          </cell>
          <cell r="P893">
            <v>0</v>
          </cell>
          <cell r="Q893">
            <v>0</v>
          </cell>
          <cell r="R893">
            <v>0</v>
          </cell>
          <cell r="S893">
            <v>9.2808791797463801</v>
          </cell>
          <cell r="T893">
            <v>480.92870548503498</v>
          </cell>
          <cell r="U893">
            <v>353.3939760105776</v>
          </cell>
          <cell r="V893">
            <v>204.02174210966723</v>
          </cell>
          <cell r="W893" t="str">
            <v>12- 13 136 Z20 876 1200</v>
          </cell>
        </row>
        <row r="894">
          <cell r="A894" t="str">
            <v>13- 13 272 Z20  876s</v>
          </cell>
          <cell r="C894">
            <v>30.200089538843507</v>
          </cell>
          <cell r="D894">
            <v>566.80993089086326</v>
          </cell>
          <cell r="E894">
            <v>396.32353521912228</v>
          </cell>
          <cell r="F894">
            <v>17.097511444922912</v>
          </cell>
          <cell r="G894">
            <v>0</v>
          </cell>
          <cell r="H894">
            <v>229.128648416652</v>
          </cell>
          <cell r="I894">
            <v>0</v>
          </cell>
          <cell r="J894">
            <v>0</v>
          </cell>
          <cell r="K894">
            <v>0</v>
          </cell>
          <cell r="L894">
            <v>0</v>
          </cell>
          <cell r="M894">
            <v>0</v>
          </cell>
          <cell r="N894">
            <v>0</v>
          </cell>
          <cell r="O894">
            <v>0</v>
          </cell>
          <cell r="P894">
            <v>0</v>
          </cell>
          <cell r="Q894">
            <v>0</v>
          </cell>
          <cell r="R894">
            <v>0</v>
          </cell>
          <cell r="S894">
            <v>25.871322976623837</v>
          </cell>
          <cell r="T894">
            <v>1265.4310384870278</v>
          </cell>
          <cell r="U894">
            <v>1010.4310670937519</v>
          </cell>
          <cell r="V894">
            <v>597.01002042970674</v>
          </cell>
          <cell r="W894" t="str">
            <v>13- 13 272 Z20  876s</v>
          </cell>
        </row>
        <row r="895">
          <cell r="A895" t="str">
            <v>14- 13 272 Z20 876</v>
          </cell>
          <cell r="C895">
            <v>6.1703487055088226</v>
          </cell>
          <cell r="D895">
            <v>115.80809781519326</v>
          </cell>
          <cell r="E895">
            <v>80.975071592308879</v>
          </cell>
          <cell r="F895">
            <v>3.1439591173502883</v>
          </cell>
          <cell r="G895">
            <v>0</v>
          </cell>
          <cell r="H895">
            <v>46.814551901716491</v>
          </cell>
          <cell r="I895">
            <v>0</v>
          </cell>
          <cell r="J895">
            <v>0</v>
          </cell>
          <cell r="K895">
            <v>0</v>
          </cell>
          <cell r="L895">
            <v>0</v>
          </cell>
          <cell r="M895">
            <v>0</v>
          </cell>
          <cell r="N895">
            <v>0</v>
          </cell>
          <cell r="O895">
            <v>0</v>
          </cell>
          <cell r="P895">
            <v>0</v>
          </cell>
          <cell r="Q895">
            <v>0</v>
          </cell>
          <cell r="R895">
            <v>0</v>
          </cell>
          <cell r="S895">
            <v>5.2859142696675807</v>
          </cell>
          <cell r="T895">
            <v>258.19794340174531</v>
          </cell>
          <cell r="U895">
            <v>206.09747723036125</v>
          </cell>
          <cell r="V895">
            <v>121.97844652070209</v>
          </cell>
          <cell r="W895" t="str">
            <v>14- 13 272 Z20 876</v>
          </cell>
        </row>
        <row r="896">
          <cell r="A896" t="str">
            <v>15- ECT 9 T140 006</v>
          </cell>
          <cell r="C896">
            <v>9.9032917470132684</v>
          </cell>
          <cell r="D896">
            <v>185.86978371361491</v>
          </cell>
          <cell r="E896">
            <v>230.21020756253765</v>
          </cell>
          <cell r="F896">
            <v>1.166234088352299</v>
          </cell>
          <cell r="G896">
            <v>0</v>
          </cell>
          <cell r="H896">
            <v>0</v>
          </cell>
          <cell r="I896">
            <v>0</v>
          </cell>
          <cell r="J896">
            <v>0</v>
          </cell>
          <cell r="K896">
            <v>35.068002945039353</v>
          </cell>
          <cell r="L896">
            <v>0</v>
          </cell>
          <cell r="M896">
            <v>0</v>
          </cell>
          <cell r="N896">
            <v>0</v>
          </cell>
          <cell r="O896">
            <v>414.58620062153909</v>
          </cell>
          <cell r="P896">
            <v>0</v>
          </cell>
          <cell r="Q896">
            <v>0</v>
          </cell>
          <cell r="R896">
            <v>0</v>
          </cell>
          <cell r="S896">
            <v>7.7456961575326924</v>
          </cell>
          <cell r="T896">
            <v>884.54941683562936</v>
          </cell>
          <cell r="U896">
            <v>427.14951711151815</v>
          </cell>
          <cell r="V896">
            <v>195.77307546062818</v>
          </cell>
          <cell r="W896" t="str">
            <v>15- ECT 9 T140 006</v>
          </cell>
        </row>
        <row r="897">
          <cell r="A897" t="str">
            <v>16 - ECT 9 T210  006</v>
          </cell>
          <cell r="C897">
            <v>0.83282952402553889</v>
          </cell>
          <cell r="D897">
            <v>15.630948522507703</v>
          </cell>
          <cell r="E897">
            <v>19.359811110073711</v>
          </cell>
          <cell r="F897">
            <v>9.8075892896695674E-2</v>
          </cell>
          <cell r="G897">
            <v>0</v>
          </cell>
          <cell r="H897">
            <v>0</v>
          </cell>
          <cell r="I897">
            <v>0</v>
          </cell>
          <cell r="J897">
            <v>0</v>
          </cell>
          <cell r="K897">
            <v>2.9490869245623763</v>
          </cell>
          <cell r="L897">
            <v>0</v>
          </cell>
          <cell r="M897">
            <v>0</v>
          </cell>
          <cell r="N897">
            <v>0</v>
          </cell>
          <cell r="O897">
            <v>30.413659505054987</v>
          </cell>
          <cell r="P897">
            <v>0</v>
          </cell>
          <cell r="Q897">
            <v>0</v>
          </cell>
          <cell r="R897">
            <v>0</v>
          </cell>
          <cell r="S897">
            <v>0.66291994141045563</v>
          </cell>
          <cell r="T897">
            <v>69.947331420531469</v>
          </cell>
          <cell r="U897">
            <v>35.921665049503652</v>
          </cell>
          <cell r="V897">
            <v>16.463778046533243</v>
          </cell>
          <cell r="W897" t="str">
            <v>16 - ECT 9 T210  006</v>
          </cell>
        </row>
        <row r="898">
          <cell r="A898" t="str">
            <v>17 - ECT 9 T420  006</v>
          </cell>
          <cell r="C898">
            <v>1.9286578451117742</v>
          </cell>
          <cell r="D898">
            <v>36.197986052123106</v>
          </cell>
          <cell r="E898">
            <v>44.83324678122333</v>
          </cell>
          <cell r="F898">
            <v>0.22712312039234783</v>
          </cell>
          <cell r="G898">
            <v>0</v>
          </cell>
          <cell r="H898">
            <v>0</v>
          </cell>
          <cell r="I898">
            <v>0</v>
          </cell>
          <cell r="J898">
            <v>0</v>
          </cell>
          <cell r="K898">
            <v>6.8294644568812926</v>
          </cell>
          <cell r="L898">
            <v>0</v>
          </cell>
          <cell r="M898">
            <v>0</v>
          </cell>
          <cell r="N898">
            <v>0</v>
          </cell>
          <cell r="O898">
            <v>30.339794126526009</v>
          </cell>
          <cell r="P898">
            <v>0</v>
          </cell>
          <cell r="Q898">
            <v>0</v>
          </cell>
          <cell r="R898">
            <v>0</v>
          </cell>
          <cell r="S898">
            <v>1.5351830222136869</v>
          </cell>
          <cell r="T898">
            <v>121.89145540447154</v>
          </cell>
          <cell r="U898">
            <v>83.187013798850558</v>
          </cell>
          <cell r="V898">
            <v>38.126643897234878</v>
          </cell>
          <cell r="W898" t="str">
            <v>17 - ECT 9 T420  006</v>
          </cell>
        </row>
        <row r="899">
          <cell r="A899" t="str">
            <v>18 - ECT 9 T485  006</v>
          </cell>
          <cell r="C899">
            <v>1.2936732462314628</v>
          </cell>
          <cell r="D899">
            <v>24.280287061688433</v>
          </cell>
          <cell r="E899">
            <v>30.072504591502668</v>
          </cell>
          <cell r="F899">
            <v>0.15234589442439939</v>
          </cell>
          <cell r="G899">
            <v>0</v>
          </cell>
          <cell r="H899">
            <v>0</v>
          </cell>
          <cell r="I899">
            <v>0</v>
          </cell>
          <cell r="J899">
            <v>0</v>
          </cell>
          <cell r="K899">
            <v>4.5809553396673026</v>
          </cell>
          <cell r="L899">
            <v>0</v>
          </cell>
          <cell r="M899">
            <v>0</v>
          </cell>
          <cell r="N899">
            <v>0</v>
          </cell>
          <cell r="O899">
            <v>22.410069380475267</v>
          </cell>
          <cell r="P899">
            <v>0</v>
          </cell>
          <cell r="Q899">
            <v>0</v>
          </cell>
          <cell r="R899">
            <v>0</v>
          </cell>
          <cell r="S899">
            <v>1.0118251737317481</v>
          </cell>
          <cell r="T899">
            <v>83.801660687721295</v>
          </cell>
          <cell r="U899">
            <v>55.798810793846968</v>
          </cell>
          <cell r="V899">
            <v>25.573960307919897</v>
          </cell>
          <cell r="W899" t="str">
            <v>18 - ECT 9 T485  006</v>
          </cell>
        </row>
        <row r="900">
          <cell r="A900" t="str">
            <v>19 - ECT 9 T570  006</v>
          </cell>
          <cell r="C900">
            <v>1.8512910247795071</v>
          </cell>
          <cell r="D900">
            <v>34.74592803655414</v>
          </cell>
          <cell r="E900">
            <v>43.03479105335726</v>
          </cell>
          <cell r="F900">
            <v>0.21801222822801983</v>
          </cell>
          <cell r="G900">
            <v>0</v>
          </cell>
          <cell r="H900">
            <v>0</v>
          </cell>
          <cell r="I900">
            <v>0</v>
          </cell>
          <cell r="J900">
            <v>0</v>
          </cell>
          <cell r="K900">
            <v>6.5555050550411398</v>
          </cell>
          <cell r="L900">
            <v>0</v>
          </cell>
          <cell r="M900">
            <v>0</v>
          </cell>
          <cell r="N900">
            <v>0</v>
          </cell>
          <cell r="O900">
            <v>28.615942187518851</v>
          </cell>
          <cell r="P900">
            <v>0</v>
          </cell>
          <cell r="Q900">
            <v>0</v>
          </cell>
          <cell r="R900">
            <v>0</v>
          </cell>
          <cell r="S900">
            <v>1.4479567141333638</v>
          </cell>
          <cell r="T900">
            <v>116.46942629961228</v>
          </cell>
          <cell r="U900">
            <v>79.850022342918919</v>
          </cell>
          <cell r="V900">
            <v>36.597219061333647</v>
          </cell>
          <cell r="W900" t="str">
            <v>19 - ECT 9 T570  006</v>
          </cell>
        </row>
        <row r="901">
          <cell r="A901" t="str">
            <v>20 - ECT 9 T630  006</v>
          </cell>
          <cell r="C901">
            <v>0.28491536348242119</v>
          </cell>
          <cell r="D901">
            <v>5.3474297577000041</v>
          </cell>
          <cell r="E901">
            <v>6.6230932744989008</v>
          </cell>
          <cell r="F901">
            <v>3.3552279148869574E-2</v>
          </cell>
          <cell r="G901">
            <v>0</v>
          </cell>
          <cell r="H901">
            <v>0</v>
          </cell>
          <cell r="I901">
            <v>0</v>
          </cell>
          <cell r="J901">
            <v>0</v>
          </cell>
          <cell r="K901">
            <v>1.0088981584029182</v>
          </cell>
          <cell r="L901">
            <v>0</v>
          </cell>
          <cell r="M901">
            <v>0</v>
          </cell>
          <cell r="N901">
            <v>0</v>
          </cell>
          <cell r="O901">
            <v>3.8332998080766103</v>
          </cell>
          <cell r="P901">
            <v>0</v>
          </cell>
          <cell r="Q901">
            <v>0</v>
          </cell>
          <cell r="R901">
            <v>0</v>
          </cell>
          <cell r="S901">
            <v>0.2267884010088401</v>
          </cell>
          <cell r="T901">
            <v>17.357977042318563</v>
          </cell>
          <cell r="U901">
            <v>12.288990674830195</v>
          </cell>
          <cell r="V901">
            <v>5.6323451211824249</v>
          </cell>
          <cell r="W901" t="str">
            <v>20 - ECT 9 T630  006</v>
          </cell>
        </row>
        <row r="902">
          <cell r="A902" t="str">
            <v>21 - ECT 9 T990  006</v>
          </cell>
          <cell r="C902">
            <v>1.5560762159424542</v>
          </cell>
          <cell r="D902">
            <v>29.205193292053867</v>
          </cell>
          <cell r="E902">
            <v>36.172278653032457</v>
          </cell>
          <cell r="F902">
            <v>0.18324706304382612</v>
          </cell>
          <cell r="G902">
            <v>0</v>
          </cell>
          <cell r="H902">
            <v>0</v>
          </cell>
          <cell r="I902">
            <v>0</v>
          </cell>
          <cell r="J902">
            <v>0</v>
          </cell>
          <cell r="K902">
            <v>5.5101360958928609</v>
          </cell>
          <cell r="L902">
            <v>0</v>
          </cell>
          <cell r="M902">
            <v>0</v>
          </cell>
          <cell r="N902">
            <v>0</v>
          </cell>
          <cell r="O902">
            <v>18.501340419290855</v>
          </cell>
          <cell r="P902">
            <v>0</v>
          </cell>
          <cell r="Q902">
            <v>0</v>
          </cell>
          <cell r="R902">
            <v>0</v>
          </cell>
          <cell r="S902">
            <v>1.2386135747405882</v>
          </cell>
          <cell r="T902">
            <v>92.366885313996903</v>
          </cell>
          <cell r="U902">
            <v>67.116795224072604</v>
          </cell>
          <cell r="V902">
            <v>30.761269507996321</v>
          </cell>
          <cell r="W902" t="str">
            <v>21 - ECT 9 T990  006</v>
          </cell>
        </row>
        <row r="903">
          <cell r="A903" t="str">
            <v>22 - ECT 9 T1250  006</v>
          </cell>
          <cell r="C903">
            <v>0.59174729338656717</v>
          </cell>
          <cell r="D903">
            <v>11.106200265992317</v>
          </cell>
          <cell r="E903">
            <v>13.755655262420797</v>
          </cell>
          <cell r="F903">
            <v>6.9685502847652181E-2</v>
          </cell>
          <cell r="G903">
            <v>0</v>
          </cell>
          <cell r="H903">
            <v>0</v>
          </cell>
          <cell r="I903">
            <v>0</v>
          </cell>
          <cell r="J903">
            <v>0</v>
          </cell>
          <cell r="K903">
            <v>2.0954038674522151</v>
          </cell>
          <cell r="L903">
            <v>0</v>
          </cell>
          <cell r="M903">
            <v>0</v>
          </cell>
          <cell r="N903">
            <v>0</v>
          </cell>
          <cell r="O903">
            <v>5.0422633920101552</v>
          </cell>
          <cell r="P903">
            <v>0</v>
          </cell>
          <cell r="Q903">
            <v>0</v>
          </cell>
          <cell r="R903">
            <v>0</v>
          </cell>
          <cell r="S903">
            <v>0.47102206363374483</v>
          </cell>
          <cell r="T903">
            <v>33.131977647743447</v>
          </cell>
          <cell r="U903">
            <v>25.523288324647332</v>
          </cell>
          <cell r="V903">
            <v>11.697947559378884</v>
          </cell>
          <cell r="W903" t="str">
            <v>22 - ECT 9 T1250  006</v>
          </cell>
        </row>
        <row r="904">
          <cell r="A904" t="str">
            <v>23 - ECT 9 T1285  006</v>
          </cell>
          <cell r="C904">
            <v>1.5341596495207295</v>
          </cell>
          <cell r="D904">
            <v>28.793852541461561</v>
          </cell>
          <cell r="E904">
            <v>35.662809939609467</v>
          </cell>
          <cell r="F904">
            <v>0.18066611849391306</v>
          </cell>
          <cell r="G904">
            <v>0</v>
          </cell>
          <cell r="H904">
            <v>0</v>
          </cell>
          <cell r="I904">
            <v>0</v>
          </cell>
          <cell r="J904">
            <v>0</v>
          </cell>
          <cell r="K904">
            <v>5.4325285452464831</v>
          </cell>
          <cell r="L904">
            <v>0</v>
          </cell>
          <cell r="M904">
            <v>0</v>
          </cell>
          <cell r="N904">
            <v>0</v>
          </cell>
          <cell r="O904">
            <v>12.75369703937398</v>
          </cell>
          <cell r="P904">
            <v>0</v>
          </cell>
          <cell r="Q904">
            <v>0</v>
          </cell>
          <cell r="R904">
            <v>0</v>
          </cell>
          <cell r="S904">
            <v>1.2211683131245237</v>
          </cell>
          <cell r="T904">
            <v>85.578882146830665</v>
          </cell>
          <cell r="U904">
            <v>66.171488249085684</v>
          </cell>
          <cell r="V904">
            <v>30.328012190982292</v>
          </cell>
          <cell r="W904" t="str">
            <v>23 - ECT 9 T1285  006</v>
          </cell>
        </row>
        <row r="905">
          <cell r="A905" t="str">
            <v>24 - ECT 9 T1440  006</v>
          </cell>
          <cell r="C905">
            <v>0.92049578971243773</v>
          </cell>
          <cell r="D905">
            <v>17.276311524876938</v>
          </cell>
          <cell r="E905">
            <v>21.397685963765685</v>
          </cell>
          <cell r="F905">
            <v>0.10839967109634785</v>
          </cell>
          <cell r="G905">
            <v>0</v>
          </cell>
          <cell r="H905">
            <v>0</v>
          </cell>
          <cell r="I905">
            <v>0</v>
          </cell>
          <cell r="J905">
            <v>0</v>
          </cell>
          <cell r="K905">
            <v>3.2595171271478898</v>
          </cell>
          <cell r="L905">
            <v>0</v>
          </cell>
          <cell r="M905">
            <v>0</v>
          </cell>
          <cell r="N905">
            <v>0</v>
          </cell>
          <cell r="O905">
            <v>6.8204558029191364</v>
          </cell>
          <cell r="P905">
            <v>0</v>
          </cell>
          <cell r="Q905">
            <v>0</v>
          </cell>
          <cell r="R905">
            <v>0</v>
          </cell>
          <cell r="S905">
            <v>0.73270098787471416</v>
          </cell>
          <cell r="T905">
            <v>50.515566867393147</v>
          </cell>
          <cell r="U905">
            <v>39.70289294945141</v>
          </cell>
          <cell r="V905">
            <v>18.196807314589375</v>
          </cell>
          <cell r="W905" t="str">
            <v>24 - ECT 9 T1440  006</v>
          </cell>
        </row>
        <row r="906">
          <cell r="A906" t="str">
            <v>25 - ECT 11 T1580  006</v>
          </cell>
          <cell r="C906">
            <v>0.74641045748259383</v>
          </cell>
          <cell r="D906">
            <v>14.008993558703468</v>
          </cell>
          <cell r="E906">
            <v>17.35092843202758</v>
          </cell>
          <cell r="F906">
            <v>9.2914003796869579E-2</v>
          </cell>
          <cell r="G906">
            <v>0</v>
          </cell>
          <cell r="H906">
            <v>0</v>
          </cell>
          <cell r="I906">
            <v>0</v>
          </cell>
          <cell r="J906">
            <v>0</v>
          </cell>
          <cell r="K906">
            <v>2.7938718232696198</v>
          </cell>
          <cell r="L906">
            <v>0</v>
          </cell>
          <cell r="M906">
            <v>0</v>
          </cell>
          <cell r="N906">
            <v>0</v>
          </cell>
          <cell r="O906">
            <v>4.2461183240097906</v>
          </cell>
          <cell r="P906">
            <v>0</v>
          </cell>
          <cell r="Q906">
            <v>0</v>
          </cell>
          <cell r="R906">
            <v>0</v>
          </cell>
          <cell r="S906">
            <v>0.62802941817832647</v>
          </cell>
          <cell r="T906">
            <v>39.867266017468253</v>
          </cell>
          <cell r="U906">
            <v>32.199246452010513</v>
          </cell>
          <cell r="V906">
            <v>14.755404016186061</v>
          </cell>
          <cell r="W906" t="str">
            <v>25 - ECT 11 T1580  006</v>
          </cell>
        </row>
        <row r="907">
          <cell r="A907" t="str">
            <v>26 - RV 12  224</v>
          </cell>
          <cell r="C907">
            <v>194.17125742682774</v>
          </cell>
          <cell r="D907">
            <v>3644.3003541938124</v>
          </cell>
          <cell r="E907">
            <v>2548.1593053677261</v>
          </cell>
          <cell r="F907">
            <v>94.682385767675243</v>
          </cell>
          <cell r="G907">
            <v>0</v>
          </cell>
          <cell r="H907">
            <v>0</v>
          </cell>
          <cell r="I907">
            <v>0</v>
          </cell>
          <cell r="J907">
            <v>0</v>
          </cell>
          <cell r="K907">
            <v>664.31075066718608</v>
          </cell>
          <cell r="L907">
            <v>457.17817318505439</v>
          </cell>
          <cell r="M907">
            <v>0</v>
          </cell>
          <cell r="N907">
            <v>0</v>
          </cell>
          <cell r="O907">
            <v>0</v>
          </cell>
          <cell r="P907">
            <v>0</v>
          </cell>
          <cell r="Q907">
            <v>0</v>
          </cell>
          <cell r="R907">
            <v>0</v>
          </cell>
          <cell r="S907">
            <v>160.70575000718731</v>
          </cell>
          <cell r="T907">
            <v>7763.5079766154686</v>
          </cell>
          <cell r="U907">
            <v>6481.3133027560416</v>
          </cell>
          <cell r="V907">
            <v>3838.47161162064</v>
          </cell>
          <cell r="W907" t="str">
            <v>26 - RV 12  224</v>
          </cell>
        </row>
        <row r="908">
          <cell r="A908" t="str">
            <v>27 - RV 13  250</v>
          </cell>
          <cell r="C908">
            <v>48.412702104222625</v>
          </cell>
          <cell r="D908">
            <v>908.63307867481262</v>
          </cell>
          <cell r="E908">
            <v>635.33232981899653</v>
          </cell>
          <cell r="F908">
            <v>20.556314756334181</v>
          </cell>
          <cell r="G908">
            <v>0</v>
          </cell>
          <cell r="H908">
            <v>0</v>
          </cell>
          <cell r="I908">
            <v>0</v>
          </cell>
          <cell r="J908">
            <v>0</v>
          </cell>
          <cell r="K908">
            <v>173.07270968315748</v>
          </cell>
          <cell r="L908">
            <v>121.41524361709472</v>
          </cell>
          <cell r="M908">
            <v>0</v>
          </cell>
          <cell r="N908">
            <v>0</v>
          </cell>
          <cell r="O908">
            <v>0</v>
          </cell>
          <cell r="P908">
            <v>0</v>
          </cell>
          <cell r="Q908">
            <v>0</v>
          </cell>
          <cell r="R908">
            <v>0</v>
          </cell>
          <cell r="S908">
            <v>41.868627878555095</v>
          </cell>
          <cell r="T908">
            <v>1949.2910065331732</v>
          </cell>
          <cell r="U908">
            <v>1612.9344253543659</v>
          </cell>
          <cell r="V908">
            <v>957.04578077903523</v>
          </cell>
          <cell r="W908" t="str">
            <v>27 - RV 13  250</v>
          </cell>
        </row>
        <row r="909">
          <cell r="A909" t="str">
            <v>28 - RV 13  P 243</v>
          </cell>
          <cell r="C909">
            <v>50.910467867234509</v>
          </cell>
          <cell r="D909">
            <v>955.51235821116541</v>
          </cell>
          <cell r="E909">
            <v>668.11115175172324</v>
          </cell>
          <cell r="F909">
            <v>13.546578521769671</v>
          </cell>
          <cell r="G909">
            <v>0</v>
          </cell>
          <cell r="H909">
            <v>0</v>
          </cell>
          <cell r="I909">
            <v>0</v>
          </cell>
          <cell r="J909">
            <v>0</v>
          </cell>
          <cell r="K909">
            <v>182.00208296679787</v>
          </cell>
          <cell r="L909">
            <v>103.06310192365288</v>
          </cell>
          <cell r="M909">
            <v>0</v>
          </cell>
          <cell r="N909">
            <v>0</v>
          </cell>
          <cell r="O909">
            <v>0</v>
          </cell>
          <cell r="P909">
            <v>0</v>
          </cell>
          <cell r="Q909">
            <v>0</v>
          </cell>
          <cell r="R909">
            <v>0</v>
          </cell>
          <cell r="S909">
            <v>43.613154040161561</v>
          </cell>
          <cell r="T909">
            <v>2016.7588952825049</v>
          </cell>
          <cell r="U909">
            <v>1688.0805563518927</v>
          </cell>
          <cell r="V909">
            <v>1006.4228260783999</v>
          </cell>
          <cell r="W909" t="str">
            <v>28 - RV 13  P 243</v>
          </cell>
        </row>
        <row r="910">
          <cell r="A910" t="str">
            <v>29 - RV 16 2040 (408) 706</v>
          </cell>
          <cell r="C910">
            <v>0.46837630437855743</v>
          </cell>
          <cell r="D910">
            <v>8.7907136955427223</v>
          </cell>
          <cell r="E910">
            <v>6.1466225961158552</v>
          </cell>
          <cell r="F910">
            <v>0.1458418879152224</v>
          </cell>
          <cell r="G910">
            <v>0</v>
          </cell>
          <cell r="H910">
            <v>0</v>
          </cell>
          <cell r="I910">
            <v>0</v>
          </cell>
          <cell r="J910">
            <v>0</v>
          </cell>
          <cell r="K910">
            <v>1.6744191632945402</v>
          </cell>
          <cell r="L910">
            <v>1.7633081697427095</v>
          </cell>
          <cell r="M910">
            <v>0</v>
          </cell>
          <cell r="N910">
            <v>0</v>
          </cell>
          <cell r="O910">
            <v>0</v>
          </cell>
          <cell r="P910">
            <v>0</v>
          </cell>
          <cell r="Q910">
            <v>0</v>
          </cell>
          <cell r="R910">
            <v>0</v>
          </cell>
          <cell r="S910">
            <v>0.40124101716948635</v>
          </cell>
          <cell r="T910">
            <v>19.390522834159093</v>
          </cell>
          <cell r="U910">
            <v>15.551554483952357</v>
          </cell>
          <cell r="V910">
            <v>9.2590899999212795</v>
          </cell>
          <cell r="W910" t="str">
            <v>29 - RV 16 2040 (408) 706</v>
          </cell>
        </row>
        <row r="911">
          <cell r="A911" t="str">
            <v>30 - mok.sek. 13 360</v>
          </cell>
          <cell r="C911">
            <v>12.15023237415669</v>
          </cell>
          <cell r="D911">
            <v>228.04145542170508</v>
          </cell>
          <cell r="E911">
            <v>135.53302832947199</v>
          </cell>
          <cell r="F911">
            <v>0.68787457337973201</v>
          </cell>
          <cell r="G911">
            <v>0</v>
          </cell>
          <cell r="H911">
            <v>0</v>
          </cell>
          <cell r="I911">
            <v>0</v>
          </cell>
          <cell r="J911">
            <v>0</v>
          </cell>
          <cell r="K911">
            <v>0</v>
          </cell>
          <cell r="L911">
            <v>0</v>
          </cell>
          <cell r="M911">
            <v>0</v>
          </cell>
          <cell r="N911">
            <v>0</v>
          </cell>
          <cell r="O911">
            <v>0</v>
          </cell>
          <cell r="P911">
            <v>25.186826509658246</v>
          </cell>
          <cell r="Q911">
            <v>0</v>
          </cell>
          <cell r="R911">
            <v>0</v>
          </cell>
          <cell r="S911">
            <v>12.124456823164913</v>
          </cell>
          <cell r="T911">
            <v>413.7238740315367</v>
          </cell>
          <cell r="U911">
            <v>376.41259069871353</v>
          </cell>
          <cell r="V911">
            <v>240.19168779586178</v>
          </cell>
          <cell r="W911" t="str">
            <v>30 - mok.sek. 13 360</v>
          </cell>
        </row>
        <row r="912">
          <cell r="A912" t="str">
            <v>31 - kokon  9 68  876</v>
          </cell>
          <cell r="C912">
            <v>0.83496783788335471</v>
          </cell>
          <cell r="D912">
            <v>15.671081434312903</v>
          </cell>
          <cell r="E912">
            <v>19.409517984274412</v>
          </cell>
          <cell r="F912">
            <v>0.42140445250485076</v>
          </cell>
          <cell r="G912">
            <v>0</v>
          </cell>
          <cell r="H912">
            <v>1.9954118172017346</v>
          </cell>
          <cell r="I912">
            <v>0</v>
          </cell>
          <cell r="J912">
            <v>0</v>
          </cell>
          <cell r="K912">
            <v>2.9566587904206068</v>
          </cell>
          <cell r="L912">
            <v>0</v>
          </cell>
          <cell r="M912">
            <v>0</v>
          </cell>
          <cell r="N912">
            <v>0</v>
          </cell>
          <cell r="O912">
            <v>0</v>
          </cell>
          <cell r="P912">
            <v>0</v>
          </cell>
          <cell r="Q912">
            <v>0</v>
          </cell>
          <cell r="R912">
            <v>0</v>
          </cell>
          <cell r="S912">
            <v>0.71525572625864953</v>
          </cell>
          <cell r="T912">
            <v>42.004298042856504</v>
          </cell>
          <cell r="U912">
            <v>36.336971708975518</v>
          </cell>
          <cell r="V912">
            <v>16.506049272196258</v>
          </cell>
          <cell r="W912" t="str">
            <v>31 - kokon  9 68  876</v>
          </cell>
        </row>
        <row r="913">
          <cell r="A913" t="str">
            <v>32 - kokon  11 204  876</v>
          </cell>
          <cell r="C913">
            <v>5.7814099846581319</v>
          </cell>
          <cell r="D913">
            <v>108.5083072234266</v>
          </cell>
          <cell r="E913">
            <v>75.870928817073505</v>
          </cell>
          <cell r="F913">
            <v>2.8191489188598067</v>
          </cell>
          <cell r="G913">
            <v>0</v>
          </cell>
          <cell r="H913">
            <v>14.016551301319501</v>
          </cell>
          <cell r="I913">
            <v>0</v>
          </cell>
          <cell r="J913">
            <v>0</v>
          </cell>
          <cell r="K913">
            <v>19.779718469765463</v>
          </cell>
          <cell r="L913">
            <v>0</v>
          </cell>
          <cell r="M913">
            <v>0</v>
          </cell>
          <cell r="N913">
            <v>0</v>
          </cell>
          <cell r="O913">
            <v>0</v>
          </cell>
          <cell r="P913">
            <v>0</v>
          </cell>
          <cell r="Q913">
            <v>0</v>
          </cell>
          <cell r="R913">
            <v>0</v>
          </cell>
          <cell r="S913">
            <v>5.0242353454266118</v>
          </cell>
          <cell r="T913">
            <v>231.80030006052962</v>
          </cell>
          <cell r="U913">
            <v>192.97979494401804</v>
          </cell>
          <cell r="V913">
            <v>114.28971720808472</v>
          </cell>
          <cell r="W913" t="str">
            <v>32 - kokon  11 204  876</v>
          </cell>
        </row>
        <row r="914">
          <cell r="A914" t="str">
            <v>33 - kokon  13 136  876</v>
          </cell>
          <cell r="C914">
            <v>5.0476575175086102</v>
          </cell>
          <cell r="D914">
            <v>94.736884967837227</v>
          </cell>
          <cell r="E914">
            <v>117.336973856265</v>
          </cell>
          <cell r="F914">
            <v>2.6928772330797774</v>
          </cell>
          <cell r="G914">
            <v>0</v>
          </cell>
          <cell r="H914">
            <v>12.751168197728157</v>
          </cell>
          <cell r="I914">
            <v>0</v>
          </cell>
          <cell r="J914">
            <v>0</v>
          </cell>
          <cell r="K914">
            <v>18.893770807078024</v>
          </cell>
          <cell r="L914">
            <v>0</v>
          </cell>
          <cell r="M914">
            <v>0</v>
          </cell>
          <cell r="N914">
            <v>0</v>
          </cell>
          <cell r="O914">
            <v>0</v>
          </cell>
          <cell r="P914">
            <v>0</v>
          </cell>
          <cell r="Q914">
            <v>0</v>
          </cell>
          <cell r="R914">
            <v>0</v>
          </cell>
          <cell r="S914">
            <v>4.5706585434089311</v>
          </cell>
          <cell r="T914">
            <v>256.02999112290576</v>
          </cell>
          <cell r="U914">
            <v>219.81439357469063</v>
          </cell>
          <cell r="V914">
            <v>99.784542485345838</v>
          </cell>
          <cell r="W914" t="str">
            <v>33 - kokon  13 136  876</v>
          </cell>
        </row>
        <row r="915">
          <cell r="A915" t="str">
            <v>34 - kokon  13 272  876</v>
          </cell>
          <cell r="C915">
            <v>66.022753170673454</v>
          </cell>
          <cell r="D915">
            <v>1239.1470599370616</v>
          </cell>
          <cell r="E915">
            <v>866.43355503451392</v>
          </cell>
          <cell r="F915">
            <v>33.640373776313098</v>
          </cell>
          <cell r="G915">
            <v>0</v>
          </cell>
          <cell r="H915">
            <v>159.29226530978724</v>
          </cell>
          <cell r="I915">
            <v>0</v>
          </cell>
          <cell r="J915">
            <v>0</v>
          </cell>
          <cell r="K915">
            <v>236.02766000111518</v>
          </cell>
          <cell r="L915">
            <v>0</v>
          </cell>
          <cell r="M915">
            <v>0</v>
          </cell>
          <cell r="N915">
            <v>0</v>
          </cell>
          <cell r="O915">
            <v>0</v>
          </cell>
          <cell r="P915">
            <v>0</v>
          </cell>
          <cell r="Q915">
            <v>0</v>
          </cell>
          <cell r="R915">
            <v>0</v>
          </cell>
          <cell r="S915">
            <v>57.09834126937951</v>
          </cell>
          <cell r="T915">
            <v>2657.662008498844</v>
          </cell>
          <cell r="U915">
            <v>2205.2437419185621</v>
          </cell>
          <cell r="V915">
            <v>1305.1698131077351</v>
          </cell>
          <cell r="W915" t="str">
            <v>34 - kokon  13 272  876</v>
          </cell>
        </row>
        <row r="916">
          <cell r="A916" t="str">
            <v>35 - kokon  17,19,22  706</v>
          </cell>
          <cell r="C916">
            <v>5.1841935169938393</v>
          </cell>
          <cell r="D916">
            <v>97.29945884142785</v>
          </cell>
          <cell r="E916">
            <v>68.033503651450872</v>
          </cell>
          <cell r="F916">
            <v>1.6142417171154648</v>
          </cell>
          <cell r="G916">
            <v>0</v>
          </cell>
          <cell r="H916">
            <v>12.50782529319136</v>
          </cell>
          <cell r="I916">
            <v>0</v>
          </cell>
          <cell r="J916">
            <v>0</v>
          </cell>
          <cell r="K916">
            <v>18.533202661904777</v>
          </cell>
          <cell r="L916">
            <v>0</v>
          </cell>
          <cell r="M916">
            <v>0</v>
          </cell>
          <cell r="N916">
            <v>0</v>
          </cell>
          <cell r="O916">
            <v>0</v>
          </cell>
          <cell r="P916">
            <v>0</v>
          </cell>
          <cell r="Q916">
            <v>0</v>
          </cell>
          <cell r="R916">
            <v>0</v>
          </cell>
          <cell r="S916">
            <v>4.4834322353286078</v>
          </cell>
          <cell r="T916">
            <v>207.65585791741279</v>
          </cell>
          <cell r="U916">
            <v>172.13139772698804</v>
          </cell>
          <cell r="V916">
            <v>102.48365235842169</v>
          </cell>
          <cell r="W916" t="str">
            <v>35 - kokon  17,19,22  706</v>
          </cell>
        </row>
        <row r="917">
          <cell r="A917" t="str">
            <v>36 - Rohož RP 34 450/125</v>
          </cell>
          <cell r="C917">
            <v>39.124371419132736</v>
          </cell>
          <cell r="D917">
            <v>734.30518249636657</v>
          </cell>
          <cell r="E917">
            <v>513.43917951345463</v>
          </cell>
          <cell r="F917">
            <v>11.074957033714359</v>
          </cell>
          <cell r="G917">
            <v>0</v>
          </cell>
          <cell r="H917">
            <v>0</v>
          </cell>
          <cell r="I917">
            <v>0</v>
          </cell>
          <cell r="J917">
            <v>0</v>
          </cell>
          <cell r="K917">
            <v>139.86744556381566</v>
          </cell>
          <cell r="L917">
            <v>0</v>
          </cell>
          <cell r="M917">
            <v>0</v>
          </cell>
          <cell r="N917">
            <v>406.77573749326922</v>
          </cell>
          <cell r="O917">
            <v>0</v>
          </cell>
          <cell r="P917">
            <v>0</v>
          </cell>
          <cell r="Q917">
            <v>0</v>
          </cell>
          <cell r="R917">
            <v>0</v>
          </cell>
          <cell r="S917">
            <v>31.40147090891632</v>
          </cell>
          <cell r="T917">
            <v>1875.9883444286693</v>
          </cell>
          <cell r="U917">
            <v>1297.9436904626682</v>
          </cell>
          <cell r="V917">
            <v>773.42955391549935</v>
          </cell>
          <cell r="W917" t="str">
            <v>36 - Rohož RP 34 450/125</v>
          </cell>
        </row>
        <row r="918">
          <cell r="A918" t="str">
            <v>37 - Rohož RE 34 450/125</v>
          </cell>
          <cell r="C918">
            <v>115.87543625497716</v>
          </cell>
          <cell r="D918">
            <v>2174.8064001980902</v>
          </cell>
          <cell r="E918">
            <v>1520.6631252719537</v>
          </cell>
          <cell r="F918">
            <v>32.800922576847029</v>
          </cell>
          <cell r="G918">
            <v>0</v>
          </cell>
          <cell r="H918">
            <v>0</v>
          </cell>
          <cell r="I918">
            <v>0</v>
          </cell>
          <cell r="J918">
            <v>0</v>
          </cell>
          <cell r="K918">
            <v>414.24822136952497</v>
          </cell>
          <cell r="L918">
            <v>0</v>
          </cell>
          <cell r="M918">
            <v>0</v>
          </cell>
          <cell r="N918">
            <v>1354.3691851534511</v>
          </cell>
          <cell r="O918">
            <v>0</v>
          </cell>
          <cell r="P918">
            <v>0</v>
          </cell>
          <cell r="Q918">
            <v>0</v>
          </cell>
          <cell r="R918">
            <v>0</v>
          </cell>
          <cell r="S918">
            <v>93.68105487826702</v>
          </cell>
          <cell r="T918">
            <v>5706.4443457031111</v>
          </cell>
          <cell r="U918">
            <v>3844.1458843018677</v>
          </cell>
          <cell r="V918">
            <v>2290.6818364530673</v>
          </cell>
          <cell r="W918" t="str">
            <v>37 - Rohož RE 34 450/125</v>
          </cell>
        </row>
        <row r="919">
          <cell r="A919" t="str">
            <v>38 - Vlies 80/100  2700</v>
          </cell>
          <cell r="C919">
            <v>36.078467209766266</v>
          </cell>
          <cell r="D919">
            <v>677.13817469029266</v>
          </cell>
          <cell r="E919">
            <v>402.44694651484514</v>
          </cell>
          <cell r="F919">
            <v>2.0425502554913173</v>
          </cell>
          <cell r="G919">
            <v>0</v>
          </cell>
          <cell r="H919">
            <v>0</v>
          </cell>
          <cell r="I919">
            <v>0</v>
          </cell>
          <cell r="J919">
            <v>0</v>
          </cell>
          <cell r="K919">
            <v>0</v>
          </cell>
          <cell r="L919">
            <v>0</v>
          </cell>
          <cell r="M919">
            <v>0</v>
          </cell>
          <cell r="N919">
            <v>0</v>
          </cell>
          <cell r="O919">
            <v>0</v>
          </cell>
          <cell r="P919">
            <v>74.788865460677826</v>
          </cell>
          <cell r="Q919">
            <v>0</v>
          </cell>
          <cell r="R919">
            <v>2367.1815651051902</v>
          </cell>
          <cell r="S919">
            <v>38.065560846253007</v>
          </cell>
          <cell r="T919">
            <v>3597.7421300825163</v>
          </cell>
          <cell r="U919">
            <v>1117.7061386703954</v>
          </cell>
          <cell r="V919">
            <v>713.2166419000589</v>
          </cell>
          <cell r="W919" t="str">
            <v>38 - Vlies 80/100  2700</v>
          </cell>
        </row>
        <row r="920">
          <cell r="A920" t="str">
            <v>39 - Vlies 80/100  1600</v>
          </cell>
          <cell r="C920">
            <v>18.882497503919833</v>
          </cell>
          <cell r="D920">
            <v>354.39587327970406</v>
          </cell>
          <cell r="E920">
            <v>247.79986678166452</v>
          </cell>
          <cell r="F920">
            <v>1.0690157615816154</v>
          </cell>
          <cell r="G920">
            <v>0</v>
          </cell>
          <cell r="H920">
            <v>0</v>
          </cell>
          <cell r="I920">
            <v>0</v>
          </cell>
          <cell r="J920">
            <v>0</v>
          </cell>
          <cell r="K920">
            <v>0</v>
          </cell>
          <cell r="L920">
            <v>0</v>
          </cell>
          <cell r="M920">
            <v>0</v>
          </cell>
          <cell r="N920">
            <v>0</v>
          </cell>
          <cell r="O920">
            <v>0</v>
          </cell>
          <cell r="P920">
            <v>39.142476790143938</v>
          </cell>
          <cell r="Q920">
            <v>0</v>
          </cell>
          <cell r="R920">
            <v>1238.9190409487292</v>
          </cell>
          <cell r="S920">
            <v>19.922488765545801</v>
          </cell>
          <cell r="T920">
            <v>1920.1312598312888</v>
          </cell>
          <cell r="U920">
            <v>622.14725332686999</v>
          </cell>
          <cell r="V920">
            <v>373.27837078362387</v>
          </cell>
          <cell r="W920" t="str">
            <v>39 - Vlies 80/100  1600</v>
          </cell>
        </row>
        <row r="921">
          <cell r="A921" t="str">
            <v>40 - Tkanina RT 300/125</v>
          </cell>
          <cell r="C921">
            <v>14.325533219100882</v>
          </cell>
          <cell r="D921">
            <v>268.86855694416204</v>
          </cell>
          <cell r="E921">
            <v>187.9976535165747</v>
          </cell>
          <cell r="F921">
            <v>4.4606501023529441</v>
          </cell>
          <cell r="G921">
            <v>0</v>
          </cell>
          <cell r="H921">
            <v>0</v>
          </cell>
          <cell r="I921">
            <v>0</v>
          </cell>
          <cell r="J921">
            <v>909.55756590261524</v>
          </cell>
          <cell r="K921">
            <v>51.212982215872259</v>
          </cell>
          <cell r="L921">
            <v>0</v>
          </cell>
          <cell r="M921">
            <v>0</v>
          </cell>
          <cell r="N921">
            <v>0</v>
          </cell>
          <cell r="O921">
            <v>0</v>
          </cell>
          <cell r="P921">
            <v>0</v>
          </cell>
          <cell r="Q921">
            <v>0</v>
          </cell>
          <cell r="R921">
            <v>0</v>
          </cell>
          <cell r="S921">
            <v>12.037230515084589</v>
          </cell>
          <cell r="T921">
            <v>1448.4601724157624</v>
          </cell>
          <cell r="U921">
            <v>475.65239378219053</v>
          </cell>
          <cell r="V921">
            <v>283.1940901632629</v>
          </cell>
          <cell r="W921" t="str">
            <v>40 - Tkanina RT 300/125</v>
          </cell>
        </row>
        <row r="922">
          <cell r="A922" t="str">
            <v>41 - Tkanina RS 580/125</v>
          </cell>
          <cell r="C922">
            <v>57.088936045826358</v>
          </cell>
          <cell r="D922">
            <v>1071.4728462360349</v>
          </cell>
          <cell r="E922">
            <v>749.19277727567692</v>
          </cell>
          <cell r="F922">
            <v>17.776215692725117</v>
          </cell>
          <cell r="G922">
            <v>0</v>
          </cell>
          <cell r="H922">
            <v>0</v>
          </cell>
          <cell r="I922">
            <v>0</v>
          </cell>
          <cell r="J922">
            <v>1651.9964776872246</v>
          </cell>
          <cell r="K922">
            <v>204.08976208576172</v>
          </cell>
          <cell r="L922">
            <v>0</v>
          </cell>
          <cell r="M922">
            <v>0</v>
          </cell>
          <cell r="N922">
            <v>0</v>
          </cell>
          <cell r="O922">
            <v>0</v>
          </cell>
          <cell r="P922">
            <v>0</v>
          </cell>
          <cell r="Q922">
            <v>0</v>
          </cell>
          <cell r="R922">
            <v>0</v>
          </cell>
          <cell r="S922">
            <v>48.026805229025911</v>
          </cell>
          <cell r="T922">
            <v>3799.6438202522754</v>
          </cell>
          <cell r="U922">
            <v>1895.5307752502633</v>
          </cell>
          <cell r="V922">
            <v>1128.5617822818613</v>
          </cell>
          <cell r="W922" t="str">
            <v>41 - Tkanina RS 580/125</v>
          </cell>
        </row>
        <row r="923">
          <cell r="A923" t="str">
            <v>42- 11 204 Z28  876</v>
          </cell>
          <cell r="C923">
            <v>5.9793444143144345</v>
          </cell>
          <cell r="D923">
            <v>112.22323661958319</v>
          </cell>
          <cell r="E923">
            <v>78.46847319859161</v>
          </cell>
          <cell r="F923">
            <v>2.9156663142445756</v>
          </cell>
          <cell r="G923">
            <v>0</v>
          </cell>
          <cell r="H923">
            <v>49.487502180506659</v>
          </cell>
          <cell r="I923">
            <v>0</v>
          </cell>
          <cell r="J923">
            <v>0</v>
          </cell>
          <cell r="K923">
            <v>0</v>
          </cell>
          <cell r="L923">
            <v>0</v>
          </cell>
          <cell r="M923">
            <v>0</v>
          </cell>
          <cell r="N923">
            <v>0</v>
          </cell>
          <cell r="O923">
            <v>0</v>
          </cell>
          <cell r="P923">
            <v>0</v>
          </cell>
          <cell r="Q923">
            <v>0</v>
          </cell>
          <cell r="R923">
            <v>0</v>
          </cell>
          <cell r="S923">
            <v>4.902118514114159</v>
          </cell>
          <cell r="T923">
            <v>253.97634124135465</v>
          </cell>
          <cell r="U923">
            <v>199.58672054673383</v>
          </cell>
          <cell r="V923">
            <v>118.20258103389763</v>
          </cell>
          <cell r="W923" t="str">
            <v>42- 11 204 Z28  876</v>
          </cell>
        </row>
        <row r="924">
          <cell r="A924" t="str">
            <v>43 -13 544 Z25 876s</v>
          </cell>
          <cell r="C924">
            <v>7.9385236742645473</v>
          </cell>
          <cell r="D924">
            <v>148.99406339169684</v>
          </cell>
          <cell r="E924">
            <v>104.17928605670301</v>
          </cell>
          <cell r="F924">
            <v>4.4943244026463649</v>
          </cell>
          <cell r="G924">
            <v>0</v>
          </cell>
          <cell r="H924">
            <v>51.661057687418861</v>
          </cell>
          <cell r="I924">
            <v>0</v>
          </cell>
          <cell r="J924">
            <v>0</v>
          </cell>
          <cell r="K924">
            <v>0</v>
          </cell>
          <cell r="L924">
            <v>0</v>
          </cell>
          <cell r="M924">
            <v>0</v>
          </cell>
          <cell r="N924">
            <v>0</v>
          </cell>
          <cell r="O924">
            <v>0</v>
          </cell>
          <cell r="P924">
            <v>0</v>
          </cell>
          <cell r="Q924">
            <v>0</v>
          </cell>
          <cell r="R924">
            <v>0</v>
          </cell>
          <cell r="S924">
            <v>6.7687615070330738</v>
          </cell>
          <cell r="T924">
            <v>324.0360167197627</v>
          </cell>
          <cell r="U924">
            <v>265.60619752531079</v>
          </cell>
          <cell r="V924">
            <v>156.9325870659614</v>
          </cell>
          <cell r="W924" t="str">
            <v>43 -13 544 Z25 876s</v>
          </cell>
        </row>
        <row r="925">
          <cell r="A925" t="str">
            <v>44 - ECO 11 T220 006</v>
          </cell>
          <cell r="C925">
            <v>3.1651045755339169</v>
          </cell>
          <cell r="D925">
            <v>59.404218103832655</v>
          </cell>
          <cell r="E925">
            <v>73.57547368131921</v>
          </cell>
          <cell r="F925">
            <v>0.39399573733263993</v>
          </cell>
          <cell r="G925">
            <v>0</v>
          </cell>
          <cell r="H925">
            <v>0</v>
          </cell>
          <cell r="I925">
            <v>0</v>
          </cell>
          <cell r="J925">
            <v>0</v>
          </cell>
          <cell r="K925">
            <v>11.847230170260813</v>
          </cell>
          <cell r="L925">
            <v>0</v>
          </cell>
          <cell r="M925">
            <v>0</v>
          </cell>
          <cell r="N925">
            <v>0</v>
          </cell>
          <cell r="O925">
            <v>146.15261762524668</v>
          </cell>
          <cell r="P925">
            <v>0</v>
          </cell>
          <cell r="Q925">
            <v>0</v>
          </cell>
          <cell r="R925">
            <v>0</v>
          </cell>
          <cell r="S925">
            <v>2.6167892424096935</v>
          </cell>
          <cell r="T925">
            <v>297.15542913593561</v>
          </cell>
          <cell r="U925">
            <v>136.5387920980184</v>
          </cell>
          <cell r="V925">
            <v>62.569322679366572</v>
          </cell>
          <cell r="W925" t="str">
            <v>44 - ECO 11 T220 006</v>
          </cell>
        </row>
        <row r="926">
          <cell r="A926" t="str">
            <v>45 - ECO 11 T330 006</v>
          </cell>
          <cell r="C926">
            <v>2.4476808717462291</v>
          </cell>
          <cell r="D926">
            <v>45.939262000297255</v>
          </cell>
          <cell r="E926">
            <v>56.898366313553538</v>
          </cell>
          <cell r="F926">
            <v>0.30469003687057489</v>
          </cell>
          <cell r="G926">
            <v>0</v>
          </cell>
          <cell r="H926">
            <v>0</v>
          </cell>
          <cell r="I926">
            <v>0</v>
          </cell>
          <cell r="J926">
            <v>0</v>
          </cell>
          <cell r="K926">
            <v>9.1618579983350283</v>
          </cell>
          <cell r="L926">
            <v>0</v>
          </cell>
          <cell r="M926">
            <v>0</v>
          </cell>
          <cell r="N926">
            <v>0</v>
          </cell>
          <cell r="O926">
            <v>64.989198603810323</v>
          </cell>
          <cell r="P926">
            <v>0</v>
          </cell>
          <cell r="Q926">
            <v>0</v>
          </cell>
          <cell r="R926">
            <v>0</v>
          </cell>
          <cell r="S926">
            <v>2.0236503474634961</v>
          </cell>
          <cell r="T926">
            <v>181.76470617207644</v>
          </cell>
          <cell r="U926">
            <v>105.58999922246758</v>
          </cell>
          <cell r="V926">
            <v>48.386942872043484</v>
          </cell>
          <cell r="W926" t="str">
            <v>45 - ECO 11 T330 006</v>
          </cell>
        </row>
        <row r="927">
          <cell r="A927" t="str">
            <v>46 - ECTE 9 T990 006</v>
          </cell>
          <cell r="C927">
            <v>1.1396614539296848</v>
          </cell>
          <cell r="D927">
            <v>21.389719030800016</v>
          </cell>
          <cell r="E927">
            <v>26.492373097995603</v>
          </cell>
          <cell r="F927">
            <v>0.13420911659547829</v>
          </cell>
          <cell r="G927">
            <v>0</v>
          </cell>
          <cell r="H927">
            <v>0</v>
          </cell>
          <cell r="I927">
            <v>0</v>
          </cell>
          <cell r="J927">
            <v>0</v>
          </cell>
          <cell r="K927">
            <v>4.0355926336116728</v>
          </cell>
          <cell r="L927">
            <v>0</v>
          </cell>
          <cell r="M927">
            <v>0</v>
          </cell>
          <cell r="N927">
            <v>0</v>
          </cell>
          <cell r="O927">
            <v>13.550272828890607</v>
          </cell>
          <cell r="P927">
            <v>0</v>
          </cell>
          <cell r="Q927">
            <v>0</v>
          </cell>
          <cell r="R927">
            <v>0</v>
          </cell>
          <cell r="S927">
            <v>0.90715360403536038</v>
          </cell>
          <cell r="T927">
            <v>67.648981765858423</v>
          </cell>
          <cell r="U927">
            <v>49.155962699320781</v>
          </cell>
          <cell r="V927">
            <v>22.5293804847297</v>
          </cell>
          <cell r="W927" t="str">
            <v>46 - ECTE 9 T990 006</v>
          </cell>
        </row>
        <row r="928">
          <cell r="A928" t="str">
            <v>47 - EC 11 2500 R73</v>
          </cell>
          <cell r="C928">
            <v>4.4966529297541253</v>
          </cell>
          <cell r="D928">
            <v>84.395363565923276</v>
          </cell>
          <cell r="E928">
            <v>59.010731854996479</v>
          </cell>
          <cell r="F928">
            <v>1.0963358660814411</v>
          </cell>
          <cell r="G928">
            <v>0</v>
          </cell>
          <cell r="H928">
            <v>0</v>
          </cell>
          <cell r="I928">
            <v>0</v>
          </cell>
          <cell r="J928">
            <v>0</v>
          </cell>
          <cell r="K928">
            <v>15.384227937960716</v>
          </cell>
          <cell r="L928">
            <v>0</v>
          </cell>
          <cell r="M928">
            <v>0</v>
          </cell>
          <cell r="N928">
            <v>0</v>
          </cell>
          <cell r="O928">
            <v>20.750063278377862</v>
          </cell>
          <cell r="P928">
            <v>0</v>
          </cell>
          <cell r="Q928">
            <v>0</v>
          </cell>
          <cell r="R928">
            <v>0</v>
          </cell>
          <cell r="S928">
            <v>3.4890523232129245</v>
          </cell>
          <cell r="T928">
            <v>188.62242775630679</v>
          </cell>
          <cell r="U928">
            <v>148.99908421675531</v>
          </cell>
          <cell r="V928">
            <v>88.892016495677396</v>
          </cell>
          <cell r="W928" t="str">
            <v>47 - EC 11 2500 R73</v>
          </cell>
        </row>
        <row r="929">
          <cell r="A929" t="str">
            <v>48 - RV 16 1224 (408) 706</v>
          </cell>
          <cell r="C929">
            <v>0.34619118149719458</v>
          </cell>
          <cell r="D929">
            <v>6.4974840358359245</v>
          </cell>
          <cell r="E929">
            <v>4.5431558319117187</v>
          </cell>
          <cell r="F929">
            <v>0.10779617802429482</v>
          </cell>
          <cell r="G929">
            <v>0</v>
          </cell>
          <cell r="H929">
            <v>0</v>
          </cell>
          <cell r="I929">
            <v>0</v>
          </cell>
          <cell r="J929">
            <v>0</v>
          </cell>
          <cell r="K929">
            <v>1.2376141641742253</v>
          </cell>
          <cell r="L929">
            <v>2.2785369068553316</v>
          </cell>
          <cell r="M929">
            <v>0</v>
          </cell>
          <cell r="N929">
            <v>0</v>
          </cell>
          <cell r="O929">
            <v>0</v>
          </cell>
          <cell r="P929">
            <v>0</v>
          </cell>
          <cell r="Q929">
            <v>0</v>
          </cell>
          <cell r="R929">
            <v>0</v>
          </cell>
          <cell r="S929">
            <v>0.2965694474730986</v>
          </cell>
          <cell r="T929">
            <v>15.307347745771786</v>
          </cell>
          <cell r="U929">
            <v>11.494627227269131</v>
          </cell>
          <cell r="V929">
            <v>6.8436752173331188</v>
          </cell>
          <cell r="W929" t="str">
            <v>48 - RV 16 1224 (408) 706</v>
          </cell>
        </row>
        <row r="930">
          <cell r="A930">
            <v>0</v>
          </cell>
        </row>
        <row r="931">
          <cell r="A931" t="str">
            <v>celkem</v>
          </cell>
          <cell r="C931">
            <v>1032.6051420838401</v>
          </cell>
          <cell r="D931">
            <v>19380.43423577561</v>
          </cell>
          <cell r="E931">
            <v>15509.342924778563</v>
          </cell>
          <cell r="F931">
            <v>424.91863428144018</v>
          </cell>
          <cell r="G931">
            <v>0</v>
          </cell>
          <cell r="H931">
            <v>4149.5301574760797</v>
          </cell>
          <cell r="I931">
            <v>0</v>
          </cell>
          <cell r="J931">
            <v>2561.5540435898397</v>
          </cell>
          <cell r="K931">
            <v>2244.4192776886402</v>
          </cell>
          <cell r="L931">
            <v>685.69836380240008</v>
          </cell>
          <cell r="M931">
            <v>0</v>
          </cell>
          <cell r="N931">
            <v>1761.1449226467203</v>
          </cell>
          <cell r="O931">
            <v>823.00499294311999</v>
          </cell>
          <cell r="P931">
            <v>139.11816876048002</v>
          </cell>
          <cell r="Q931">
            <v>0</v>
          </cell>
          <cell r="R931">
            <v>3606.1006060539194</v>
          </cell>
          <cell r="S931">
            <v>885.43425332335971</v>
          </cell>
          <cell r="T931">
            <v>53203.305723204008</v>
          </cell>
          <cell r="U931">
            <v>36347.300936919448</v>
          </cell>
          <cell r="V931">
            <v>20413.039377859452</v>
          </cell>
          <cell r="W931" t="str">
            <v>celkem</v>
          </cell>
        </row>
        <row r="936">
          <cell r="A936" t="str">
            <v>tab. 25</v>
          </cell>
          <cell r="D936" t="str">
            <v>rozpouštění plynu z nákldových středisek do výrobků</v>
          </cell>
          <cell r="M936" t="str">
            <v>simulace</v>
          </cell>
          <cell r="O936" t="str">
            <v>Budget 2001</v>
          </cell>
          <cell r="W936" t="str">
            <v>tab. 25</v>
          </cell>
        </row>
        <row r="938">
          <cell r="C938" t="str">
            <v>kmen</v>
          </cell>
          <cell r="D938" t="str">
            <v>vana</v>
          </cell>
          <cell r="E938" t="str">
            <v>tažení</v>
          </cell>
          <cell r="F938" t="str">
            <v>lubrikace</v>
          </cell>
          <cell r="G938" t="str">
            <v>open</v>
          </cell>
          <cell r="H938" t="str">
            <v>textile</v>
          </cell>
          <cell r="I938" t="str">
            <v>TECO-tkan</v>
          </cell>
          <cell r="J938" t="str">
            <v>V-tkaniny</v>
          </cell>
          <cell r="K938" t="str">
            <v>sušení</v>
          </cell>
          <cell r="L938" t="str">
            <v>roving</v>
          </cell>
          <cell r="M938" t="str">
            <v>suché</v>
          </cell>
          <cell r="N938" t="str">
            <v>rohože</v>
          </cell>
          <cell r="O938" t="str">
            <v>ECT</v>
          </cell>
          <cell r="P938" t="str">
            <v>mokré</v>
          </cell>
          <cell r="Q938" t="str">
            <v>open</v>
          </cell>
          <cell r="R938" t="str">
            <v>vlies</v>
          </cell>
          <cell r="S938" t="str">
            <v>SHV</v>
          </cell>
          <cell r="T938" t="str">
            <v>celkem plyn</v>
          </cell>
        </row>
        <row r="939">
          <cell r="A939" t="str">
            <v>výrobek</v>
          </cell>
          <cell r="C939">
            <v>0</v>
          </cell>
          <cell r="D939">
            <v>0</v>
          </cell>
          <cell r="E939">
            <v>0</v>
          </cell>
          <cell r="F939">
            <v>0</v>
          </cell>
          <cell r="G939">
            <v>0</v>
          </cell>
          <cell r="H939">
            <v>0</v>
          </cell>
          <cell r="I939">
            <v>0</v>
          </cell>
          <cell r="J939">
            <v>0</v>
          </cell>
          <cell r="K939">
            <v>0</v>
          </cell>
          <cell r="L939">
            <v>0</v>
          </cell>
          <cell r="M939" t="str">
            <v>sekání</v>
          </cell>
          <cell r="N939">
            <v>0</v>
          </cell>
          <cell r="O939">
            <v>0</v>
          </cell>
          <cell r="P939" t="str">
            <v>sekání</v>
          </cell>
          <cell r="Q939">
            <v>0</v>
          </cell>
          <cell r="R939">
            <v>0</v>
          </cell>
          <cell r="S939">
            <v>0</v>
          </cell>
          <cell r="W939" t="str">
            <v>výrobek</v>
          </cell>
        </row>
        <row r="940">
          <cell r="G940">
            <v>0</v>
          </cell>
          <cell r="T940" t="str">
            <v>finální</v>
          </cell>
          <cell r="U940" t="str">
            <v>kokony</v>
          </cell>
          <cell r="V940" t="str">
            <v>tekuté</v>
          </cell>
        </row>
        <row r="941">
          <cell r="T941" t="str">
            <v>výrobek</v>
          </cell>
          <cell r="U941">
            <v>0</v>
          </cell>
          <cell r="V941" t="str">
            <v>sklo</v>
          </cell>
        </row>
        <row r="943">
          <cell r="A943" t="str">
            <v xml:space="preserve"> 1- 9 34 Z40  876</v>
          </cell>
          <cell r="C943">
            <v>16.936314367045696</v>
          </cell>
          <cell r="D943">
            <v>191.20476493626057</v>
          </cell>
          <cell r="E943">
            <v>2.0259472035878741</v>
          </cell>
          <cell r="F943">
            <v>2.0279104198026352</v>
          </cell>
          <cell r="G943">
            <v>0</v>
          </cell>
          <cell r="H943">
            <v>4.0311539713677078</v>
          </cell>
          <cell r="I943">
            <v>0</v>
          </cell>
          <cell r="J943">
            <v>0</v>
          </cell>
          <cell r="K943">
            <v>0</v>
          </cell>
          <cell r="L943">
            <v>0</v>
          </cell>
          <cell r="M943">
            <v>0</v>
          </cell>
          <cell r="N943">
            <v>0</v>
          </cell>
          <cell r="O943">
            <v>0</v>
          </cell>
          <cell r="P943">
            <v>0</v>
          </cell>
          <cell r="Q943">
            <v>0</v>
          </cell>
          <cell r="R943">
            <v>0</v>
          </cell>
          <cell r="S943">
            <v>0.39392999169327969</v>
          </cell>
          <cell r="T943">
            <v>216.62002088975774</v>
          </cell>
          <cell r="U943">
            <v>212.19493692669676</v>
          </cell>
          <cell r="V943">
            <v>208.14107930330627</v>
          </cell>
          <cell r="W943" t="str">
            <v xml:space="preserve"> 1- 9 34 Z40  876</v>
          </cell>
        </row>
        <row r="944">
          <cell r="A944" t="str">
            <v xml:space="preserve"> 2- 9 68 Z15  876s</v>
          </cell>
          <cell r="C944">
            <v>358.86937703833377</v>
          </cell>
          <cell r="D944">
            <v>4051.5033786188656</v>
          </cell>
          <cell r="E944">
            <v>42.928490526770887</v>
          </cell>
          <cell r="F944">
            <v>47.744544209831616</v>
          </cell>
          <cell r="G944">
            <v>0</v>
          </cell>
          <cell r="H944">
            <v>26.666677571525092</v>
          </cell>
          <cell r="I944">
            <v>0</v>
          </cell>
          <cell r="J944">
            <v>0</v>
          </cell>
          <cell r="K944">
            <v>0</v>
          </cell>
          <cell r="L944">
            <v>0</v>
          </cell>
          <cell r="M944">
            <v>0</v>
          </cell>
          <cell r="N944">
            <v>0</v>
          </cell>
          <cell r="O944">
            <v>0</v>
          </cell>
          <cell r="P944">
            <v>0</v>
          </cell>
          <cell r="Q944">
            <v>0</v>
          </cell>
          <cell r="R944">
            <v>0</v>
          </cell>
          <cell r="S944">
            <v>8.5448764864826234</v>
          </cell>
          <cell r="T944">
            <v>4536.2573444518084</v>
          </cell>
          <cell r="U944">
            <v>4501.0457903938013</v>
          </cell>
          <cell r="V944">
            <v>4410.3727556571994</v>
          </cell>
          <cell r="W944" t="str">
            <v xml:space="preserve"> 2- 9 68 Z15  876s</v>
          </cell>
        </row>
        <row r="945">
          <cell r="A945" t="str">
            <v xml:space="preserve"> 3- 9 68 Z20  876</v>
          </cell>
          <cell r="C945">
            <v>299.82717334352861</v>
          </cell>
          <cell r="D945">
            <v>3384.9385975145296</v>
          </cell>
          <cell r="E945">
            <v>35.865773994896443</v>
          </cell>
          <cell r="F945">
            <v>35.9005292288616</v>
          </cell>
          <cell r="G945">
            <v>0</v>
          </cell>
          <cell r="H945">
            <v>30.520409276048728</v>
          </cell>
          <cell r="I945">
            <v>0</v>
          </cell>
          <cell r="J945">
            <v>0</v>
          </cell>
          <cell r="K945">
            <v>0</v>
          </cell>
          <cell r="L945">
            <v>0</v>
          </cell>
          <cell r="M945">
            <v>0</v>
          </cell>
          <cell r="N945">
            <v>0</v>
          </cell>
          <cell r="O945">
            <v>0</v>
          </cell>
          <cell r="P945">
            <v>0</v>
          </cell>
          <cell r="Q945">
            <v>0</v>
          </cell>
          <cell r="R945">
            <v>0</v>
          </cell>
          <cell r="S945">
            <v>7.1053298501713789</v>
          </cell>
          <cell r="T945">
            <v>3794.1578132080363</v>
          </cell>
          <cell r="U945">
            <v>3756.5320740818161</v>
          </cell>
          <cell r="V945">
            <v>3684.7657708580582</v>
          </cell>
          <cell r="W945" t="str">
            <v xml:space="preserve"> 3- 9 68 Z20  876</v>
          </cell>
        </row>
        <row r="946">
          <cell r="A946" t="str">
            <v xml:space="preserve"> 4-  9 68 Z28 876</v>
          </cell>
          <cell r="C946">
            <v>103.63636039594932</v>
          </cell>
          <cell r="D946">
            <v>1170.016421454372</v>
          </cell>
          <cell r="E946">
            <v>12.397136117332447</v>
          </cell>
          <cell r="F946">
            <v>12.40914939122184</v>
          </cell>
          <cell r="G946">
            <v>0</v>
          </cell>
          <cell r="H946">
            <v>13.503933705717833</v>
          </cell>
          <cell r="I946">
            <v>0</v>
          </cell>
          <cell r="J946">
            <v>0</v>
          </cell>
          <cell r="K946">
            <v>0</v>
          </cell>
          <cell r="L946">
            <v>0</v>
          </cell>
          <cell r="M946">
            <v>0</v>
          </cell>
          <cell r="N946">
            <v>0</v>
          </cell>
          <cell r="O946">
            <v>0</v>
          </cell>
          <cell r="P946">
            <v>0</v>
          </cell>
          <cell r="Q946">
            <v>0</v>
          </cell>
          <cell r="R946">
            <v>0</v>
          </cell>
          <cell r="S946">
            <v>2.4559832815445217</v>
          </cell>
          <cell r="T946">
            <v>1314.4189843461381</v>
          </cell>
          <cell r="U946">
            <v>1298.4590673588757</v>
          </cell>
          <cell r="V946">
            <v>1273.6527818503214</v>
          </cell>
          <cell r="W946" t="str">
            <v xml:space="preserve"> 4-  9 68 Z28 876</v>
          </cell>
        </row>
        <row r="947">
          <cell r="A947" t="str">
            <v xml:space="preserve"> 5- 9 136 Z28 876</v>
          </cell>
          <cell r="C947">
            <v>45.76417498672614</v>
          </cell>
          <cell r="D947">
            <v>516.66071680064351</v>
          </cell>
          <cell r="E947">
            <v>5.4743789191388839</v>
          </cell>
          <cell r="F947">
            <v>5.4796837905791493</v>
          </cell>
          <cell r="G947">
            <v>0</v>
          </cell>
          <cell r="H947">
            <v>3.3845583941093311</v>
          </cell>
          <cell r="I947">
            <v>0</v>
          </cell>
          <cell r="J947">
            <v>0</v>
          </cell>
          <cell r="K947">
            <v>0</v>
          </cell>
          <cell r="L947">
            <v>0</v>
          </cell>
          <cell r="M947">
            <v>0</v>
          </cell>
          <cell r="N947">
            <v>0</v>
          </cell>
          <cell r="O947">
            <v>0</v>
          </cell>
          <cell r="P947">
            <v>0</v>
          </cell>
          <cell r="Q947">
            <v>0</v>
          </cell>
          <cell r="R947">
            <v>0</v>
          </cell>
          <cell r="S947">
            <v>1.0845233104642145</v>
          </cell>
          <cell r="T947">
            <v>577.84803620166133</v>
          </cell>
          <cell r="U947">
            <v>573.37895449708776</v>
          </cell>
          <cell r="V947">
            <v>562.42489178736969</v>
          </cell>
          <cell r="W947" t="str">
            <v xml:space="preserve"> 5- 9 136 Z28 876</v>
          </cell>
        </row>
        <row r="948">
          <cell r="A948" t="str">
            <v xml:space="preserve"> 6- 9 204 Z28  876</v>
          </cell>
          <cell r="C948">
            <v>24.357806451612174</v>
          </cell>
          <cell r="D948">
            <v>274.99068309723646</v>
          </cell>
          <cell r="E948">
            <v>1.7477244447263149</v>
          </cell>
          <cell r="F948">
            <v>2.8258459009713102</v>
          </cell>
          <cell r="G948">
            <v>0</v>
          </cell>
          <cell r="H948">
            <v>1.2079159377560698</v>
          </cell>
          <cell r="I948">
            <v>0</v>
          </cell>
          <cell r="J948">
            <v>0</v>
          </cell>
          <cell r="K948">
            <v>0</v>
          </cell>
          <cell r="L948">
            <v>0</v>
          </cell>
          <cell r="M948">
            <v>0</v>
          </cell>
          <cell r="N948">
            <v>0</v>
          </cell>
          <cell r="O948">
            <v>0</v>
          </cell>
          <cell r="P948">
            <v>0</v>
          </cell>
          <cell r="Q948">
            <v>0</v>
          </cell>
          <cell r="R948">
            <v>0</v>
          </cell>
          <cell r="S948">
            <v>0.55928332153984162</v>
          </cell>
          <cell r="T948">
            <v>305.68925915384222</v>
          </cell>
          <cell r="U948">
            <v>303.92205989454629</v>
          </cell>
          <cell r="V948">
            <v>299.34848954884865</v>
          </cell>
          <cell r="W948" t="str">
            <v xml:space="preserve"> 6- 9 204 Z28  876</v>
          </cell>
        </row>
        <row r="949">
          <cell r="A949" t="str">
            <v xml:space="preserve"> 7- 11 102 Z28  876</v>
          </cell>
          <cell r="C949">
            <v>1.7472930202131487</v>
          </cell>
          <cell r="D949">
            <v>19.726296050260508</v>
          </cell>
          <cell r="E949">
            <v>0.20901379907291656</v>
          </cell>
          <cell r="F949">
            <v>0.22115315746731992</v>
          </cell>
          <cell r="G949">
            <v>0</v>
          </cell>
          <cell r="H949">
            <v>0.16854253545265191</v>
          </cell>
          <cell r="I949">
            <v>0</v>
          </cell>
          <cell r="J949">
            <v>0</v>
          </cell>
          <cell r="K949">
            <v>0</v>
          </cell>
          <cell r="L949">
            <v>0</v>
          </cell>
          <cell r="M949">
            <v>0</v>
          </cell>
          <cell r="N949">
            <v>0</v>
          </cell>
          <cell r="O949">
            <v>0</v>
          </cell>
          <cell r="P949">
            <v>0</v>
          </cell>
          <cell r="Q949">
            <v>0</v>
          </cell>
          <cell r="R949">
            <v>0</v>
          </cell>
          <cell r="S949">
            <v>4.376999907703108E-2</v>
          </cell>
          <cell r="T949">
            <v>22.116068561543578</v>
          </cell>
          <cell r="U949">
            <v>21.903756027013895</v>
          </cell>
          <cell r="V949">
            <v>21.473589070473658</v>
          </cell>
          <cell r="W949" t="str">
            <v xml:space="preserve"> 7- 11 102 Z28  876</v>
          </cell>
        </row>
        <row r="950">
          <cell r="A950" t="str">
            <v xml:space="preserve"> 8- 11 204 Z28  876s</v>
          </cell>
          <cell r="C950">
            <v>521.88019230731686</v>
          </cell>
          <cell r="D950">
            <v>5891.8355748740896</v>
          </cell>
          <cell r="E950">
            <v>35.24330760005104</v>
          </cell>
          <cell r="F950">
            <v>67.083124431753717</v>
          </cell>
          <cell r="G950">
            <v>0</v>
          </cell>
          <cell r="H950">
            <v>30.981222039563121</v>
          </cell>
          <cell r="I950">
            <v>0</v>
          </cell>
          <cell r="J950">
            <v>0</v>
          </cell>
          <cell r="K950">
            <v>0</v>
          </cell>
          <cell r="L950">
            <v>0</v>
          </cell>
          <cell r="M950">
            <v>0</v>
          </cell>
          <cell r="N950">
            <v>0</v>
          </cell>
          <cell r="O950">
            <v>0</v>
          </cell>
          <cell r="P950">
            <v>0</v>
          </cell>
          <cell r="Q950">
            <v>0</v>
          </cell>
          <cell r="R950">
            <v>0</v>
          </cell>
          <cell r="S950">
            <v>11.949209748029485</v>
          </cell>
          <cell r="T950">
            <v>6558.9726310008036</v>
          </cell>
          <cell r="U950">
            <v>6516.0421992132106</v>
          </cell>
          <cell r="V950">
            <v>6413.7157671814066</v>
          </cell>
          <cell r="W950" t="str">
            <v xml:space="preserve"> 8- 11 204 Z28  876s</v>
          </cell>
        </row>
        <row r="951">
          <cell r="A951" t="str">
            <v xml:space="preserve"> 9- 13 136 Z20  876s 800</v>
          </cell>
          <cell r="C951">
            <v>197.2838183796886</v>
          </cell>
          <cell r="D951">
            <v>2227.261805698065</v>
          </cell>
          <cell r="E951">
            <v>23.599384818763724</v>
          </cell>
          <cell r="F951">
            <v>27.74446519855108</v>
          </cell>
          <cell r="G951">
            <v>0</v>
          </cell>
          <cell r="H951">
            <v>15.182540984507201</v>
          </cell>
          <cell r="I951">
            <v>0</v>
          </cell>
          <cell r="J951">
            <v>0</v>
          </cell>
          <cell r="K951">
            <v>0</v>
          </cell>
          <cell r="L951">
            <v>0</v>
          </cell>
          <cell r="M951">
            <v>0</v>
          </cell>
          <cell r="N951">
            <v>0</v>
          </cell>
          <cell r="O951">
            <v>0</v>
          </cell>
          <cell r="P951">
            <v>0</v>
          </cell>
          <cell r="Q951">
            <v>0</v>
          </cell>
          <cell r="R951">
            <v>0</v>
          </cell>
          <cell r="S951">
            <v>4.9654632286276366</v>
          </cell>
          <cell r="T951">
            <v>2496.0374783082029</v>
          </cell>
          <cell r="U951">
            <v>2475.8894740950682</v>
          </cell>
          <cell r="V951">
            <v>2424.5456240777535</v>
          </cell>
          <cell r="W951" t="str">
            <v xml:space="preserve"> 9- 13 136 Z20  876s 800</v>
          </cell>
        </row>
        <row r="952">
          <cell r="A952" t="str">
            <v>10- 13 136 Z20  876s 1200</v>
          </cell>
          <cell r="C952">
            <v>501.39897273083091</v>
          </cell>
          <cell r="D952">
            <v>5660.6101329119456</v>
          </cell>
          <cell r="E952">
            <v>35.976443237742203</v>
          </cell>
          <cell r="F952">
            <v>70.026921465882594</v>
          </cell>
          <cell r="G952">
            <v>0</v>
          </cell>
          <cell r="H952">
            <v>38.32067396383453</v>
          </cell>
          <cell r="I952">
            <v>0</v>
          </cell>
          <cell r="J952">
            <v>0</v>
          </cell>
          <cell r="K952">
            <v>0</v>
          </cell>
          <cell r="L952">
            <v>0</v>
          </cell>
          <cell r="M952">
            <v>0</v>
          </cell>
          <cell r="N952">
            <v>0</v>
          </cell>
          <cell r="O952">
            <v>0</v>
          </cell>
          <cell r="P952">
            <v>0</v>
          </cell>
          <cell r="Q952">
            <v>0</v>
          </cell>
          <cell r="R952">
            <v>0</v>
          </cell>
          <cell r="S952">
            <v>12.532809735723232</v>
          </cell>
          <cell r="T952">
            <v>6318.8659540459594</v>
          </cell>
          <cell r="U952">
            <v>6268.0124703464016</v>
          </cell>
          <cell r="V952">
            <v>6162.0091056427764</v>
          </cell>
          <cell r="W952" t="str">
            <v>10- 13 136 Z20  876s 1200</v>
          </cell>
        </row>
        <row r="953">
          <cell r="A953" t="str">
            <v>11- 13 136 Z20 876 800</v>
          </cell>
          <cell r="C953">
            <v>609.43371084976798</v>
          </cell>
          <cell r="D953">
            <v>6880.2826224103264</v>
          </cell>
          <cell r="E953">
            <v>72.901370127533909</v>
          </cell>
          <cell r="F953">
            <v>77.135424832756755</v>
          </cell>
          <cell r="G953">
            <v>0</v>
          </cell>
          <cell r="H953">
            <v>42.012254364124779</v>
          </cell>
          <cell r="I953">
            <v>0</v>
          </cell>
          <cell r="J953">
            <v>0</v>
          </cell>
          <cell r="K953">
            <v>0</v>
          </cell>
          <cell r="L953">
            <v>0</v>
          </cell>
          <cell r="M953">
            <v>0</v>
          </cell>
          <cell r="N953">
            <v>0</v>
          </cell>
          <cell r="O953">
            <v>0</v>
          </cell>
          <cell r="P953">
            <v>0</v>
          </cell>
          <cell r="Q953">
            <v>0</v>
          </cell>
          <cell r="R953">
            <v>0</v>
          </cell>
          <cell r="S953">
            <v>15.411903008345721</v>
          </cell>
          <cell r="T953">
            <v>7697.1772855928548</v>
          </cell>
          <cell r="U953">
            <v>7639.7531282203845</v>
          </cell>
          <cell r="V953">
            <v>7489.716333260094</v>
          </cell>
          <cell r="W953" t="str">
            <v>11- 13 136 Z20 876 800</v>
          </cell>
        </row>
        <row r="954">
          <cell r="A954" t="str">
            <v>12- 13 136 Z20 876 1200</v>
          </cell>
          <cell r="C954">
            <v>103.01932664108895</v>
          </cell>
          <cell r="D954">
            <v>1163.0503371281754</v>
          </cell>
          <cell r="E954">
            <v>7.3918559049047348</v>
          </cell>
          <cell r="F954">
            <v>12.949209848856606</v>
          </cell>
          <cell r="G954">
            <v>0</v>
          </cell>
          <cell r="H954">
            <v>7.0528618875715949</v>
          </cell>
          <cell r="I954">
            <v>0</v>
          </cell>
          <cell r="J954">
            <v>0</v>
          </cell>
          <cell r="K954">
            <v>0</v>
          </cell>
          <cell r="L954">
            <v>0</v>
          </cell>
          <cell r="M954">
            <v>0</v>
          </cell>
          <cell r="N954">
            <v>0</v>
          </cell>
          <cell r="O954">
            <v>0</v>
          </cell>
          <cell r="P954">
            <v>0</v>
          </cell>
          <cell r="Q954">
            <v>0</v>
          </cell>
          <cell r="R954">
            <v>0</v>
          </cell>
          <cell r="S954">
            <v>2.5872932787756149</v>
          </cell>
          <cell r="T954">
            <v>1296.0508846893731</v>
          </cell>
          <cell r="U954">
            <v>1286.4107295230258</v>
          </cell>
          <cell r="V954">
            <v>1266.0696637692645</v>
          </cell>
          <cell r="W954" t="str">
            <v>12- 13 136 Z20 876 1200</v>
          </cell>
        </row>
        <row r="955">
          <cell r="A955" t="str">
            <v>13- 13 272 Z20  876s</v>
          </cell>
          <cell r="C955">
            <v>301.45596085338451</v>
          </cell>
          <cell r="D955">
            <v>3403.3270099048359</v>
          </cell>
          <cell r="E955">
            <v>20.357747453975982</v>
          </cell>
          <cell r="F955">
            <v>40.490139817782158</v>
          </cell>
          <cell r="G955">
            <v>0</v>
          </cell>
          <cell r="H955">
            <v>13.665624482764715</v>
          </cell>
          <cell r="I955">
            <v>0</v>
          </cell>
          <cell r="J955">
            <v>0</v>
          </cell>
          <cell r="K955">
            <v>0</v>
          </cell>
          <cell r="L955">
            <v>0</v>
          </cell>
          <cell r="M955">
            <v>0</v>
          </cell>
          <cell r="N955">
            <v>0</v>
          </cell>
          <cell r="O955">
            <v>0</v>
          </cell>
          <cell r="P955">
            <v>0</v>
          </cell>
          <cell r="Q955">
            <v>0</v>
          </cell>
          <cell r="R955">
            <v>0</v>
          </cell>
          <cell r="S955">
            <v>7.212323181248566</v>
          </cell>
          <cell r="T955">
            <v>3786.5088056939917</v>
          </cell>
          <cell r="U955">
            <v>3765.6308580299788</v>
          </cell>
          <cell r="V955">
            <v>3704.7829707582205</v>
          </cell>
          <cell r="W955" t="str">
            <v>13- 13 272 Z20  876s</v>
          </cell>
        </row>
        <row r="956">
          <cell r="A956" t="str">
            <v>14- 13 272 Z20 876</v>
          </cell>
          <cell r="C956">
            <v>61.592148441386051</v>
          </cell>
          <cell r="D956">
            <v>695.35272016262002</v>
          </cell>
          <cell r="E956">
            <v>4.1594049079937445</v>
          </cell>
          <cell r="F956">
            <v>7.4454896347331045</v>
          </cell>
          <cell r="G956">
            <v>0</v>
          </cell>
          <cell r="H956">
            <v>2.7920999448939372</v>
          </cell>
          <cell r="I956">
            <v>0</v>
          </cell>
          <cell r="J956">
            <v>0</v>
          </cell>
          <cell r="K956">
            <v>0</v>
          </cell>
          <cell r="L956">
            <v>0</v>
          </cell>
          <cell r="M956">
            <v>0</v>
          </cell>
          <cell r="N956">
            <v>0</v>
          </cell>
          <cell r="O956">
            <v>0</v>
          </cell>
          <cell r="P956">
            <v>0</v>
          </cell>
          <cell r="Q956">
            <v>0</v>
          </cell>
          <cell r="R956">
            <v>0</v>
          </cell>
          <cell r="S956">
            <v>1.4735899689267129</v>
          </cell>
          <cell r="T956">
            <v>772.81545306055352</v>
          </cell>
          <cell r="U956">
            <v>768.54976314673286</v>
          </cell>
          <cell r="V956">
            <v>756.94486860400605</v>
          </cell>
          <cell r="W956" t="str">
            <v>14- 13 272 Z20 876</v>
          </cell>
        </row>
        <row r="957">
          <cell r="A957" t="str">
            <v>15- ECT 9 T140 006</v>
          </cell>
          <cell r="C957">
            <v>98.854221123001409</v>
          </cell>
          <cell r="D957">
            <v>1116.0278265475827</v>
          </cell>
          <cell r="E957">
            <v>11.825089479721139</v>
          </cell>
          <cell r="F957">
            <v>2.7618628272169117</v>
          </cell>
          <cell r="G957">
            <v>0</v>
          </cell>
          <cell r="H957">
            <v>0</v>
          </cell>
          <cell r="I957">
            <v>0</v>
          </cell>
          <cell r="J957">
            <v>0</v>
          </cell>
          <cell r="K957">
            <v>223.61971224829728</v>
          </cell>
          <cell r="L957">
            <v>0</v>
          </cell>
          <cell r="M957">
            <v>0</v>
          </cell>
          <cell r="N957">
            <v>0</v>
          </cell>
          <cell r="O957">
            <v>120.22817833699791</v>
          </cell>
          <cell r="P957">
            <v>0</v>
          </cell>
          <cell r="Q957">
            <v>0</v>
          </cell>
          <cell r="R957">
            <v>0</v>
          </cell>
          <cell r="S957">
            <v>2.1593199544668664</v>
          </cell>
          <cell r="T957">
            <v>1575.476210517284</v>
          </cell>
          <cell r="U957">
            <v>1229.4689999775221</v>
          </cell>
          <cell r="V957">
            <v>1214.8820476705841</v>
          </cell>
          <cell r="W957" t="str">
            <v>15- ECT 9 T140 006</v>
          </cell>
        </row>
        <row r="958">
          <cell r="A958" t="str">
            <v>16 - ECT 9 T210  006</v>
          </cell>
          <cell r="C958">
            <v>8.3132675507226299</v>
          </cell>
          <cell r="D958">
            <v>93.8537354373303</v>
          </cell>
          <cell r="E958">
            <v>0.99444547273139816</v>
          </cell>
          <cell r="F958">
            <v>0.23226225810307921</v>
          </cell>
          <cell r="G958">
            <v>0</v>
          </cell>
          <cell r="H958">
            <v>0</v>
          </cell>
          <cell r="I958">
            <v>0</v>
          </cell>
          <cell r="J958">
            <v>0</v>
          </cell>
          <cell r="K958">
            <v>18.805575284666798</v>
          </cell>
          <cell r="L958">
            <v>0</v>
          </cell>
          <cell r="M958">
            <v>0</v>
          </cell>
          <cell r="N958">
            <v>0</v>
          </cell>
          <cell r="O958">
            <v>8.819827754451584</v>
          </cell>
          <cell r="P958">
            <v>0</v>
          </cell>
          <cell r="Q958">
            <v>0</v>
          </cell>
          <cell r="R958">
            <v>0</v>
          </cell>
          <cell r="S958">
            <v>0.18480666276968677</v>
          </cell>
          <cell r="T958">
            <v>131.20392042077549</v>
          </cell>
          <cell r="U958">
            <v>103.39371071888741</v>
          </cell>
          <cell r="V958">
            <v>102.16700298805293</v>
          </cell>
          <cell r="W958" t="str">
            <v>16 - ECT 9 T210  006</v>
          </cell>
        </row>
        <row r="959">
          <cell r="A959" t="str">
            <v>17 - ECT 9 T420  006</v>
          </cell>
          <cell r="C959">
            <v>19.251777485883984</v>
          </cell>
          <cell r="D959">
            <v>217.34549259171229</v>
          </cell>
          <cell r="E959">
            <v>2.3029263579042905</v>
          </cell>
          <cell r="F959">
            <v>0.5378704924492359</v>
          </cell>
          <cell r="G959">
            <v>0</v>
          </cell>
          <cell r="H959">
            <v>0</v>
          </cell>
          <cell r="I959">
            <v>0</v>
          </cell>
          <cell r="J959">
            <v>0</v>
          </cell>
          <cell r="K959">
            <v>43.549753290807324</v>
          </cell>
          <cell r="L959">
            <v>0</v>
          </cell>
          <cell r="M959">
            <v>0</v>
          </cell>
          <cell r="N959">
            <v>0</v>
          </cell>
          <cell r="O959">
            <v>8.7984071189133086</v>
          </cell>
          <cell r="P959">
            <v>0</v>
          </cell>
          <cell r="Q959">
            <v>0</v>
          </cell>
          <cell r="R959">
            <v>0</v>
          </cell>
          <cell r="S959">
            <v>0.42797332430874835</v>
          </cell>
          <cell r="T959">
            <v>292.21420066197919</v>
          </cell>
          <cell r="U959">
            <v>239.43806692794979</v>
          </cell>
          <cell r="V959">
            <v>236.59727007759628</v>
          </cell>
          <cell r="W959" t="str">
            <v>17 - ECT 9 T420  006</v>
          </cell>
        </row>
        <row r="960">
          <cell r="A960" t="str">
            <v>18 - ECT 9 T485  006</v>
          </cell>
          <cell r="C960">
            <v>12.913389245797479</v>
          </cell>
          <cell r="D960">
            <v>145.78741878324277</v>
          </cell>
          <cell r="E960">
            <v>1.5447188959996083</v>
          </cell>
          <cell r="F960">
            <v>0.36078388283464152</v>
          </cell>
          <cell r="G960">
            <v>0</v>
          </cell>
          <cell r="H960">
            <v>0</v>
          </cell>
          <cell r="I960">
            <v>0</v>
          </cell>
          <cell r="J960">
            <v>0</v>
          </cell>
          <cell r="K960">
            <v>29.211584032435226</v>
          </cell>
          <cell r="L960">
            <v>0</v>
          </cell>
          <cell r="M960">
            <v>0</v>
          </cell>
          <cell r="N960">
            <v>0</v>
          </cell>
          <cell r="O960">
            <v>6.4988217504128345</v>
          </cell>
          <cell r="P960">
            <v>0</v>
          </cell>
          <cell r="Q960">
            <v>0</v>
          </cell>
          <cell r="R960">
            <v>0</v>
          </cell>
          <cell r="S960">
            <v>0.28207332738531138</v>
          </cell>
          <cell r="T960">
            <v>196.59878991810791</v>
          </cell>
          <cell r="U960">
            <v>160.60631080787451</v>
          </cell>
          <cell r="V960">
            <v>158.70080802904025</v>
          </cell>
          <cell r="W960" t="str">
            <v>18 - ECT 9 T485  006</v>
          </cell>
        </row>
        <row r="961">
          <cell r="A961" t="str">
            <v>19 - ECT 9 T570  006</v>
          </cell>
          <cell r="C961">
            <v>18.479505300020531</v>
          </cell>
          <cell r="D961">
            <v>208.62682343119224</v>
          </cell>
          <cell r="E961">
            <v>2.2105460063442668</v>
          </cell>
          <cell r="F961">
            <v>0.5162941771599181</v>
          </cell>
          <cell r="G961">
            <v>0</v>
          </cell>
          <cell r="H961">
            <v>0</v>
          </cell>
          <cell r="I961">
            <v>0</v>
          </cell>
          <cell r="J961">
            <v>0</v>
          </cell>
          <cell r="K961">
            <v>41.80278404641593</v>
          </cell>
          <cell r="L961">
            <v>0</v>
          </cell>
          <cell r="M961">
            <v>0</v>
          </cell>
          <cell r="N961">
            <v>0</v>
          </cell>
          <cell r="O961">
            <v>8.2984976235205075</v>
          </cell>
          <cell r="P961">
            <v>0</v>
          </cell>
          <cell r="Q961">
            <v>0</v>
          </cell>
          <cell r="R961">
            <v>0</v>
          </cell>
          <cell r="S961">
            <v>0.4036566581548422</v>
          </cell>
          <cell r="T961">
            <v>280.33810724280823</v>
          </cell>
          <cell r="U961">
            <v>229.83316891471694</v>
          </cell>
          <cell r="V961">
            <v>227.10632873121276</v>
          </cell>
          <cell r="W961" t="str">
            <v>19 - ECT 9 T570  006</v>
          </cell>
        </row>
        <row r="962">
          <cell r="A962" t="str">
            <v>20 - ECT 9 T630  006</v>
          </cell>
          <cell r="C962">
            <v>2.8440125831419527</v>
          </cell>
          <cell r="D962">
            <v>32.107856860139314</v>
          </cell>
          <cell r="E962">
            <v>0.34020503014495201</v>
          </cell>
          <cell r="F962">
            <v>7.9458140930000781E-2</v>
          </cell>
          <cell r="G962">
            <v>0</v>
          </cell>
          <cell r="H962">
            <v>0</v>
          </cell>
          <cell r="I962">
            <v>0</v>
          </cell>
          <cell r="J962">
            <v>0</v>
          </cell>
          <cell r="K962">
            <v>6.4334862815965366</v>
          </cell>
          <cell r="L962">
            <v>0</v>
          </cell>
          <cell r="M962">
            <v>0</v>
          </cell>
          <cell r="N962">
            <v>0</v>
          </cell>
          <cell r="O962">
            <v>1.1116401179144091</v>
          </cell>
          <cell r="P962">
            <v>0</v>
          </cell>
          <cell r="Q962">
            <v>0</v>
          </cell>
          <cell r="R962">
            <v>0</v>
          </cell>
          <cell r="S962">
            <v>6.3223332000156007E-2</v>
          </cell>
          <cell r="T962">
            <v>42.979882345867324</v>
          </cell>
          <cell r="U962">
            <v>35.371532614356219</v>
          </cell>
          <cell r="V962">
            <v>34.951869443281268</v>
          </cell>
          <cell r="W962" t="str">
            <v>20 - ECT 9 T630  006</v>
          </cell>
        </row>
        <row r="963">
          <cell r="A963" t="str">
            <v>21 - ECT 9 T990  006</v>
          </cell>
          <cell r="C963">
            <v>15.532684107929125</v>
          </cell>
          <cell r="D963">
            <v>175.35829515922239</v>
          </cell>
          <cell r="E963">
            <v>1.8580428569455072</v>
          </cell>
          <cell r="F963">
            <v>0.43396369277154268</v>
          </cell>
          <cell r="G963">
            <v>0</v>
          </cell>
          <cell r="H963">
            <v>0</v>
          </cell>
          <cell r="I963">
            <v>0</v>
          </cell>
          <cell r="J963">
            <v>0</v>
          </cell>
          <cell r="K963">
            <v>35.13673276871954</v>
          </cell>
          <cell r="L963">
            <v>0</v>
          </cell>
          <cell r="M963">
            <v>0</v>
          </cell>
          <cell r="N963">
            <v>0</v>
          </cell>
          <cell r="O963">
            <v>5.365307509196545</v>
          </cell>
          <cell r="P963">
            <v>0</v>
          </cell>
          <cell r="Q963">
            <v>0</v>
          </cell>
          <cell r="R963">
            <v>0</v>
          </cell>
          <cell r="S963">
            <v>0.34529665938546739</v>
          </cell>
          <cell r="T963">
            <v>234.03032275417016</v>
          </cell>
          <cell r="U963">
            <v>193.18298581686858</v>
          </cell>
          <cell r="V963">
            <v>190.89097926715152</v>
          </cell>
          <cell r="W963" t="str">
            <v>21 - ECT 9 T990  006</v>
          </cell>
        </row>
        <row r="964">
          <cell r="A964" t="str">
            <v>22 - ECT 9 T1250  006</v>
          </cell>
          <cell r="C964">
            <v>5.9067953649871328</v>
          </cell>
          <cell r="D964">
            <v>66.685548863366279</v>
          </cell>
          <cell r="E964">
            <v>0.70657967799336208</v>
          </cell>
          <cell r="F964">
            <v>0.1650284465469247</v>
          </cell>
          <cell r="G964">
            <v>0</v>
          </cell>
          <cell r="H964">
            <v>0</v>
          </cell>
          <cell r="I964">
            <v>0</v>
          </cell>
          <cell r="J964">
            <v>0</v>
          </cell>
          <cell r="K964">
            <v>13.361856123315885</v>
          </cell>
          <cell r="L964">
            <v>0</v>
          </cell>
          <cell r="M964">
            <v>0</v>
          </cell>
          <cell r="N964">
            <v>0</v>
          </cell>
          <cell r="O964">
            <v>1.46223425045956</v>
          </cell>
          <cell r="P964">
            <v>0</v>
          </cell>
          <cell r="Q964">
            <v>0</v>
          </cell>
          <cell r="R964">
            <v>0</v>
          </cell>
          <cell r="S964">
            <v>0.13130999723109324</v>
          </cell>
          <cell r="T964">
            <v>88.419352723900246</v>
          </cell>
          <cell r="U964">
            <v>73.463952352893699</v>
          </cell>
          <cell r="V964">
            <v>72.592344228353411</v>
          </cell>
          <cell r="W964" t="str">
            <v>22 - ECT 9 T1250  006</v>
          </cell>
        </row>
        <row r="965">
          <cell r="A965" t="str">
            <v>23 - ECT 9 T1285  006</v>
          </cell>
          <cell r="C965">
            <v>15.313913909225899</v>
          </cell>
          <cell r="D965">
            <v>172.88846001613479</v>
          </cell>
          <cell r="E965">
            <v>1.8318732392420494</v>
          </cell>
          <cell r="F965">
            <v>0.42785152808461957</v>
          </cell>
          <cell r="G965">
            <v>0</v>
          </cell>
          <cell r="H965">
            <v>0</v>
          </cell>
          <cell r="I965">
            <v>0</v>
          </cell>
          <cell r="J965">
            <v>0</v>
          </cell>
          <cell r="K965">
            <v>34.641849208596739</v>
          </cell>
          <cell r="L965">
            <v>0</v>
          </cell>
          <cell r="M965">
            <v>0</v>
          </cell>
          <cell r="N965">
            <v>0</v>
          </cell>
          <cell r="O965">
            <v>3.6985161585386224</v>
          </cell>
          <cell r="P965">
            <v>0</v>
          </cell>
          <cell r="Q965">
            <v>0</v>
          </cell>
          <cell r="R965">
            <v>0</v>
          </cell>
          <cell r="S965">
            <v>0.34043332615468619</v>
          </cell>
          <cell r="T965">
            <v>229.14289738597739</v>
          </cell>
          <cell r="U965">
            <v>190.46209869268736</v>
          </cell>
          <cell r="V965">
            <v>188.20237392536069</v>
          </cell>
          <cell r="W965" t="str">
            <v>23 - ECT 9 T1285  006</v>
          </cell>
        </row>
        <row r="966">
          <cell r="A966" t="str">
            <v>24 - ECT 9 T1440  006</v>
          </cell>
          <cell r="C966">
            <v>9.1883483455355393</v>
          </cell>
          <cell r="D966">
            <v>103.73307600968087</v>
          </cell>
          <cell r="E966">
            <v>1.0991239435452298</v>
          </cell>
          <cell r="F966">
            <v>0.25671091685077174</v>
          </cell>
          <cell r="G966">
            <v>0</v>
          </cell>
          <cell r="H966">
            <v>0</v>
          </cell>
          <cell r="I966">
            <v>0</v>
          </cell>
          <cell r="J966">
            <v>0</v>
          </cell>
          <cell r="K966">
            <v>20.785109525158042</v>
          </cell>
          <cell r="L966">
            <v>0</v>
          </cell>
          <cell r="M966">
            <v>0</v>
          </cell>
          <cell r="N966">
            <v>0</v>
          </cell>
          <cell r="O966">
            <v>1.9779022441741445</v>
          </cell>
          <cell r="P966">
            <v>0</v>
          </cell>
          <cell r="Q966">
            <v>0</v>
          </cell>
          <cell r="R966">
            <v>0</v>
          </cell>
          <cell r="S966">
            <v>0.2042599956928117</v>
          </cell>
          <cell r="T966">
            <v>137.24453098063742</v>
          </cell>
          <cell r="U966">
            <v>114.27725921561242</v>
          </cell>
          <cell r="V966">
            <v>112.92142435521642</v>
          </cell>
          <cell r="W966" t="str">
            <v>24 - ECT 9 T1440  006</v>
          </cell>
        </row>
        <row r="967">
          <cell r="A967" t="str">
            <v>25 - ECT 11 T1580  006</v>
          </cell>
          <cell r="C967">
            <v>7.4506362427177839</v>
          </cell>
          <cell r="D967">
            <v>84.114944995729815</v>
          </cell>
          <cell r="E967">
            <v>0.89125622811154748</v>
          </cell>
          <cell r="F967">
            <v>0.22003792872923289</v>
          </cell>
          <cell r="G967">
            <v>0</v>
          </cell>
          <cell r="H967">
            <v>0</v>
          </cell>
          <cell r="I967">
            <v>0</v>
          </cell>
          <cell r="J967">
            <v>0</v>
          </cell>
          <cell r="K967">
            <v>17.815808164421178</v>
          </cell>
          <cell r="L967">
            <v>0</v>
          </cell>
          <cell r="M967">
            <v>0</v>
          </cell>
          <cell r="N967">
            <v>0</v>
          </cell>
          <cell r="O967">
            <v>1.2313556754511081</v>
          </cell>
          <cell r="P967">
            <v>0</v>
          </cell>
          <cell r="Q967">
            <v>0</v>
          </cell>
          <cell r="R967">
            <v>0</v>
          </cell>
          <cell r="S967">
            <v>0.17507999630812432</v>
          </cell>
          <cell r="T967">
            <v>111.89911923146879</v>
          </cell>
          <cell r="U967">
            <v>92.676875395288363</v>
          </cell>
          <cell r="V967">
            <v>91.565581238447592</v>
          </cell>
          <cell r="W967" t="str">
            <v>25 - ECT 11 T1580  006</v>
          </cell>
        </row>
        <row r="968">
          <cell r="A968" t="str">
            <v>26 - RV 12  224</v>
          </cell>
          <cell r="C968">
            <v>1938.20892161354</v>
          </cell>
          <cell r="D968">
            <v>21881.666413536524</v>
          </cell>
          <cell r="E968">
            <v>130.88999012509848</v>
          </cell>
          <cell r="F968">
            <v>224.22579159335916</v>
          </cell>
          <cell r="G968">
            <v>0</v>
          </cell>
          <cell r="H968">
            <v>0</v>
          </cell>
          <cell r="I968">
            <v>0</v>
          </cell>
          <cell r="J968">
            <v>0</v>
          </cell>
          <cell r="K968">
            <v>4236.1402541361567</v>
          </cell>
          <cell r="L968">
            <v>106.54087319494293</v>
          </cell>
          <cell r="M968">
            <v>0</v>
          </cell>
          <cell r="N968">
            <v>0</v>
          </cell>
          <cell r="O968">
            <v>0</v>
          </cell>
          <cell r="P968">
            <v>0</v>
          </cell>
          <cell r="Q968">
            <v>0</v>
          </cell>
          <cell r="R968">
            <v>0</v>
          </cell>
          <cell r="S968">
            <v>44.801025721956698</v>
          </cell>
          <cell r="T968">
            <v>28562.473269921578</v>
          </cell>
          <cell r="U968">
            <v>24174.991116868521</v>
          </cell>
          <cell r="V968">
            <v>23819.875335150064</v>
          </cell>
          <cell r="W968" t="str">
            <v>26 - RV 12  224</v>
          </cell>
        </row>
        <row r="969">
          <cell r="A969" t="str">
            <v>27 - RV 13  250</v>
          </cell>
          <cell r="C969">
            <v>483.25345564177354</v>
          </cell>
          <cell r="D969">
            <v>5455.7539136384657</v>
          </cell>
          <cell r="E969">
            <v>32.634789434471251</v>
          </cell>
          <cell r="F969">
            <v>48.681240033295524</v>
          </cell>
          <cell r="G969">
            <v>0</v>
          </cell>
          <cell r="H969">
            <v>0</v>
          </cell>
          <cell r="I969">
            <v>0</v>
          </cell>
          <cell r="J969">
            <v>0</v>
          </cell>
          <cell r="K969">
            <v>1103.6405351635667</v>
          </cell>
          <cell r="L969">
            <v>28.294627418500898</v>
          </cell>
          <cell r="M969">
            <v>0</v>
          </cell>
          <cell r="N969">
            <v>0</v>
          </cell>
          <cell r="O969">
            <v>0</v>
          </cell>
          <cell r="P969">
            <v>0</v>
          </cell>
          <cell r="Q969">
            <v>0</v>
          </cell>
          <cell r="R969">
            <v>0</v>
          </cell>
          <cell r="S969">
            <v>11.671999753874955</v>
          </cell>
          <cell r="T969">
            <v>7163.9305610839474</v>
          </cell>
          <cell r="U969">
            <v>6020.3233987480053</v>
          </cell>
          <cell r="V969">
            <v>5939.0073692802389</v>
          </cell>
          <cell r="W969" t="str">
            <v>27 - RV 13  250</v>
          </cell>
        </row>
        <row r="970">
          <cell r="A970" t="str">
            <v>28 - RV 13  P 243</v>
          </cell>
          <cell r="C970">
            <v>508.18604324575949</v>
          </cell>
          <cell r="D970">
            <v>5737.2336647080856</v>
          </cell>
          <cell r="E970">
            <v>34.318522343182707</v>
          </cell>
          <cell r="F970">
            <v>32.080859262234689</v>
          </cell>
          <cell r="G970">
            <v>0</v>
          </cell>
          <cell r="H970">
            <v>0</v>
          </cell>
          <cell r="I970">
            <v>0</v>
          </cell>
          <cell r="J970">
            <v>0</v>
          </cell>
          <cell r="K970">
            <v>1160.5808715544008</v>
          </cell>
          <cell r="L970">
            <v>24.017841439426665</v>
          </cell>
          <cell r="M970">
            <v>0</v>
          </cell>
          <cell r="N970">
            <v>0</v>
          </cell>
          <cell r="O970">
            <v>0</v>
          </cell>
          <cell r="P970">
            <v>0</v>
          </cell>
          <cell r="Q970">
            <v>0</v>
          </cell>
          <cell r="R970">
            <v>0</v>
          </cell>
          <cell r="S970">
            <v>12.158333076953078</v>
          </cell>
          <cell r="T970">
            <v>7508.5761356300427</v>
          </cell>
          <cell r="U970">
            <v>6311.8190895592625</v>
          </cell>
          <cell r="V970">
            <v>6245.4197079538453</v>
          </cell>
          <cell r="W970" t="str">
            <v>28 - RV 13  P 243</v>
          </cell>
        </row>
        <row r="971">
          <cell r="A971" t="str">
            <v>29 - RV 16 2040 (408) 706</v>
          </cell>
          <cell r="C971">
            <v>4.6753115978609872</v>
          </cell>
          <cell r="D971">
            <v>52.782549715314389</v>
          </cell>
          <cell r="E971">
            <v>0.31573040555728094</v>
          </cell>
          <cell r="F971">
            <v>0.3453811656742713</v>
          </cell>
          <cell r="G971">
            <v>0</v>
          </cell>
          <cell r="H971">
            <v>0</v>
          </cell>
          <cell r="I971">
            <v>0</v>
          </cell>
          <cell r="J971">
            <v>0</v>
          </cell>
          <cell r="K971">
            <v>10.677344018300484</v>
          </cell>
          <cell r="L971">
            <v>0.41092161248065989</v>
          </cell>
          <cell r="M971">
            <v>0</v>
          </cell>
          <cell r="N971">
            <v>0</v>
          </cell>
          <cell r="O971">
            <v>0</v>
          </cell>
          <cell r="P971">
            <v>0</v>
          </cell>
          <cell r="Q971">
            <v>0</v>
          </cell>
          <cell r="R971">
            <v>0</v>
          </cell>
          <cell r="S971">
            <v>0.11185666430796831</v>
          </cell>
          <cell r="T971">
            <v>69.319095179496045</v>
          </cell>
          <cell r="U971">
            <v>58.118972884406929</v>
          </cell>
          <cell r="V971">
            <v>57.457861313175378</v>
          </cell>
          <cell r="W971" t="str">
            <v>29 - RV 16 2040 (408) 706</v>
          </cell>
        </row>
        <row r="972">
          <cell r="A972" t="str">
            <v>30 - mok.sek. 13 360</v>
          </cell>
          <cell r="C972">
            <v>121.28308329126787</v>
          </cell>
          <cell r="D972">
            <v>1369.2414375924775</v>
          </cell>
          <cell r="E972">
            <v>6.9618554469102252</v>
          </cell>
          <cell r="F972">
            <v>1.6290170498182803</v>
          </cell>
          <cell r="G972">
            <v>0</v>
          </cell>
          <cell r="H972">
            <v>0</v>
          </cell>
          <cell r="I972">
            <v>0</v>
          </cell>
          <cell r="J972">
            <v>0</v>
          </cell>
          <cell r="K972">
            <v>0</v>
          </cell>
          <cell r="L972">
            <v>0</v>
          </cell>
          <cell r="M972">
            <v>0</v>
          </cell>
          <cell r="N972">
            <v>0</v>
          </cell>
          <cell r="O972">
            <v>0</v>
          </cell>
          <cell r="P972">
            <v>9.5902343343298035</v>
          </cell>
          <cell r="Q972">
            <v>0</v>
          </cell>
          <cell r="R972">
            <v>0</v>
          </cell>
          <cell r="S972">
            <v>3.3800165953929557</v>
          </cell>
          <cell r="T972">
            <v>1512.0856443101968</v>
          </cell>
          <cell r="U972">
            <v>1499.115393380474</v>
          </cell>
          <cell r="V972">
            <v>1490.5245208837455</v>
          </cell>
          <cell r="W972" t="str">
            <v>30 - mok.sek. 13 360</v>
          </cell>
        </row>
        <row r="973">
          <cell r="A973" t="str">
            <v>31 - kokon  9 68  876</v>
          </cell>
          <cell r="C973">
            <v>8.3346121052738642</v>
          </cell>
          <cell r="D973">
            <v>94.09470761387297</v>
          </cell>
          <cell r="E973">
            <v>0.99699874020552126</v>
          </cell>
          <cell r="F973">
            <v>0.99796542068255822</v>
          </cell>
          <cell r="G973">
            <v>0</v>
          </cell>
          <cell r="H973">
            <v>0.11900977363932419</v>
          </cell>
          <cell r="I973">
            <v>0</v>
          </cell>
          <cell r="J973">
            <v>0</v>
          </cell>
          <cell r="K973">
            <v>18.853859142377598</v>
          </cell>
          <cell r="L973">
            <v>0</v>
          </cell>
          <cell r="M973">
            <v>0</v>
          </cell>
          <cell r="N973">
            <v>0</v>
          </cell>
          <cell r="O973">
            <v>0</v>
          </cell>
          <cell r="P973">
            <v>0</v>
          </cell>
          <cell r="Q973">
            <v>0</v>
          </cell>
          <cell r="R973">
            <v>0</v>
          </cell>
          <cell r="S973">
            <v>0.19939666246203047</v>
          </cell>
          <cell r="T973">
            <v>123.59654945851388</v>
          </cell>
          <cell r="U973">
            <v>104.42428388003492</v>
          </cell>
          <cell r="V973">
            <v>102.42931971914683</v>
          </cell>
          <cell r="W973" t="str">
            <v>31 - kokon  9 68  876</v>
          </cell>
        </row>
        <row r="974">
          <cell r="A974" t="str">
            <v>32 - kokon  11 204  876</v>
          </cell>
          <cell r="C974">
            <v>57.709779296210954</v>
          </cell>
          <cell r="D974">
            <v>651.52219932371781</v>
          </cell>
          <cell r="E974">
            <v>3.8972230279047211</v>
          </cell>
          <cell r="F974">
            <v>6.6762776711390375</v>
          </cell>
          <cell r="G974">
            <v>0</v>
          </cell>
          <cell r="H974">
            <v>0.83597109288110649</v>
          </cell>
          <cell r="I974">
            <v>0</v>
          </cell>
          <cell r="J974">
            <v>0</v>
          </cell>
          <cell r="K974">
            <v>126.13022074548932</v>
          </cell>
          <cell r="L974">
            <v>0</v>
          </cell>
          <cell r="M974">
            <v>0</v>
          </cell>
          <cell r="N974">
            <v>0</v>
          </cell>
          <cell r="O974">
            <v>0</v>
          </cell>
          <cell r="P974">
            <v>0</v>
          </cell>
          <cell r="Q974">
            <v>0</v>
          </cell>
          <cell r="R974">
            <v>0</v>
          </cell>
          <cell r="S974">
            <v>1.4006399704649946</v>
          </cell>
          <cell r="T974">
            <v>848.17231112780792</v>
          </cell>
          <cell r="U974">
            <v>719.80547931897252</v>
          </cell>
          <cell r="V974">
            <v>709.23197861992878</v>
          </cell>
          <cell r="W974" t="str">
            <v>32 - kokon  11 204  876</v>
          </cell>
        </row>
        <row r="975">
          <cell r="A975" t="str">
            <v>33 - kokon  13 136  876</v>
          </cell>
          <cell r="C975">
            <v>50.38549455431972</v>
          </cell>
          <cell r="D975">
            <v>568.83371633685886</v>
          </cell>
          <cell r="E975">
            <v>6.0271880635575528</v>
          </cell>
          <cell r="F975">
            <v>6.3772424443617126</v>
          </cell>
          <cell r="G975">
            <v>0</v>
          </cell>
          <cell r="H975">
            <v>0.76050148032933995</v>
          </cell>
          <cell r="I975">
            <v>0</v>
          </cell>
          <cell r="J975">
            <v>0</v>
          </cell>
          <cell r="K975">
            <v>120.48075842202272</v>
          </cell>
          <cell r="L975">
            <v>0</v>
          </cell>
          <cell r="M975">
            <v>0</v>
          </cell>
          <cell r="N975">
            <v>0</v>
          </cell>
          <cell r="O975">
            <v>0</v>
          </cell>
          <cell r="P975">
            <v>0</v>
          </cell>
          <cell r="Q975">
            <v>0</v>
          </cell>
          <cell r="R975">
            <v>0</v>
          </cell>
          <cell r="S975">
            <v>1.2741933064646824</v>
          </cell>
          <cell r="T975">
            <v>754.13909460791467</v>
          </cell>
          <cell r="U975">
            <v>631.62364139909789</v>
          </cell>
          <cell r="V975">
            <v>619.21921089117859</v>
          </cell>
          <cell r="W975" t="str">
            <v>33 - kokon  13 136  876</v>
          </cell>
        </row>
        <row r="976">
          <cell r="A976" t="str">
            <v>34 - kokon  13 272  876</v>
          </cell>
          <cell r="C976">
            <v>659.03620814275826</v>
          </cell>
          <cell r="D976">
            <v>7440.2765874262286</v>
          </cell>
          <cell r="E976">
            <v>44.505647360283703</v>
          </cell>
          <cell r="F976">
            <v>79.666765664300513</v>
          </cell>
          <cell r="G976">
            <v>0</v>
          </cell>
          <cell r="H976">
            <v>9.5004631493050749</v>
          </cell>
          <cell r="I976">
            <v>0</v>
          </cell>
          <cell r="J976">
            <v>0</v>
          </cell>
          <cell r="K976">
            <v>1505.0881994851243</v>
          </cell>
          <cell r="L976">
            <v>0</v>
          </cell>
          <cell r="M976">
            <v>0</v>
          </cell>
          <cell r="N976">
            <v>0</v>
          </cell>
          <cell r="O976">
            <v>0</v>
          </cell>
          <cell r="P976">
            <v>0</v>
          </cell>
          <cell r="Q976">
            <v>0</v>
          </cell>
          <cell r="R976">
            <v>0</v>
          </cell>
          <cell r="S976">
            <v>15.91768966434697</v>
          </cell>
          <cell r="T976">
            <v>9753.9915608923475</v>
          </cell>
          <cell r="U976">
            <v>8223.4852085935709</v>
          </cell>
          <cell r="V976">
            <v>8099.312795568987</v>
          </cell>
          <cell r="W976" t="str">
            <v>34 - kokon  13 272  876</v>
          </cell>
        </row>
        <row r="977">
          <cell r="A977" t="str">
            <v>35 - kokon  17,19,22  706</v>
          </cell>
          <cell r="C977">
            <v>51.748390874973254</v>
          </cell>
          <cell r="D977">
            <v>584.22031491878568</v>
          </cell>
          <cell r="E977">
            <v>3.4946420352746297</v>
          </cell>
          <cell r="F977">
            <v>3.82282959928129</v>
          </cell>
          <cell r="G977">
            <v>0</v>
          </cell>
          <cell r="H977">
            <v>0.74598809330015403</v>
          </cell>
          <cell r="I977">
            <v>0</v>
          </cell>
          <cell r="J977">
            <v>0</v>
          </cell>
          <cell r="K977">
            <v>118.1815073070986</v>
          </cell>
          <cell r="L977">
            <v>0</v>
          </cell>
          <cell r="M977">
            <v>0</v>
          </cell>
          <cell r="N977">
            <v>0</v>
          </cell>
          <cell r="O977">
            <v>0</v>
          </cell>
          <cell r="P977">
            <v>0</v>
          </cell>
          <cell r="Q977">
            <v>0</v>
          </cell>
          <cell r="R977">
            <v>0</v>
          </cell>
          <cell r="S977">
            <v>1.2498766403107764</v>
          </cell>
          <cell r="T977">
            <v>763.46354946902431</v>
          </cell>
          <cell r="U977">
            <v>643.28617742831477</v>
          </cell>
          <cell r="V977">
            <v>635.96870579375889</v>
          </cell>
          <cell r="W977" t="str">
            <v>35 - kokon  17,19,22  706</v>
          </cell>
        </row>
        <row r="978">
          <cell r="A978" t="str">
            <v>36 - Rohož RP 34 450/125</v>
          </cell>
          <cell r="C978">
            <v>390.53774869672151</v>
          </cell>
          <cell r="D978">
            <v>4409.0276561935734</v>
          </cell>
          <cell r="E978">
            <v>26.373566595616158</v>
          </cell>
          <cell r="F978">
            <v>26.227592256075614</v>
          </cell>
          <cell r="G978">
            <v>0</v>
          </cell>
          <cell r="H978">
            <v>0</v>
          </cell>
          <cell r="I978">
            <v>0</v>
          </cell>
          <cell r="J978">
            <v>0</v>
          </cell>
          <cell r="K978">
            <v>891.89903339817192</v>
          </cell>
          <cell r="L978">
            <v>0</v>
          </cell>
          <cell r="M978">
            <v>0</v>
          </cell>
          <cell r="N978">
            <v>1465.8235266045915</v>
          </cell>
          <cell r="O978">
            <v>0</v>
          </cell>
          <cell r="P978">
            <v>0</v>
          </cell>
          <cell r="Q978">
            <v>0</v>
          </cell>
          <cell r="R978">
            <v>0</v>
          </cell>
          <cell r="S978">
            <v>8.7539998154062157</v>
          </cell>
          <cell r="T978">
            <v>7218.6431235601567</v>
          </cell>
          <cell r="U978">
            <v>4852.1665637419874</v>
          </cell>
          <cell r="V978">
            <v>4799.5654048902952</v>
          </cell>
          <cell r="W978" t="str">
            <v>36 - Rohož RP 34 450/125</v>
          </cell>
        </row>
        <row r="979">
          <cell r="A979" t="str">
            <v>37 - Rohož RE 34 450/125</v>
          </cell>
          <cell r="C979">
            <v>1156.663490372119</v>
          </cell>
          <cell r="D979">
            <v>13058.305720711176</v>
          </cell>
          <cell r="E979">
            <v>78.111121636378186</v>
          </cell>
          <cell r="F979">
            <v>77.678786504521725</v>
          </cell>
          <cell r="G979">
            <v>0</v>
          </cell>
          <cell r="H979">
            <v>0</v>
          </cell>
          <cell r="I979">
            <v>0</v>
          </cell>
          <cell r="J979">
            <v>0</v>
          </cell>
          <cell r="K979">
            <v>2641.555272115259</v>
          </cell>
          <cell r="L979">
            <v>0</v>
          </cell>
          <cell r="M979">
            <v>0</v>
          </cell>
          <cell r="N979">
            <v>4880.4931865904809</v>
          </cell>
          <cell r="O979">
            <v>0</v>
          </cell>
          <cell r="P979">
            <v>0</v>
          </cell>
          <cell r="Q979">
            <v>0</v>
          </cell>
          <cell r="R979">
            <v>0</v>
          </cell>
          <cell r="S979">
            <v>26.116099449295209</v>
          </cell>
          <cell r="T979">
            <v>21918.923677379233</v>
          </cell>
          <cell r="U979">
            <v>14370.759119224196</v>
          </cell>
          <cell r="V979">
            <v>14214.969211083295</v>
          </cell>
          <cell r="W979" t="str">
            <v>37 - Rohož RE 34 450/125</v>
          </cell>
        </row>
        <row r="980">
          <cell r="A980" t="str">
            <v>38 - Vlies 80/100  2700</v>
          </cell>
          <cell r="C980">
            <v>360.13366731408405</v>
          </cell>
          <cell r="D980">
            <v>4065.7767511925576</v>
          </cell>
          <cell r="E980">
            <v>20.672285576588934</v>
          </cell>
          <cell r="F980">
            <v>4.8371452006981235</v>
          </cell>
          <cell r="G980">
            <v>0</v>
          </cell>
          <cell r="H980">
            <v>0</v>
          </cell>
          <cell r="I980">
            <v>0</v>
          </cell>
          <cell r="J980">
            <v>0</v>
          </cell>
          <cell r="K980">
            <v>0</v>
          </cell>
          <cell r="L980">
            <v>0</v>
          </cell>
          <cell r="M980">
            <v>0</v>
          </cell>
          <cell r="N980">
            <v>0</v>
          </cell>
          <cell r="O980">
            <v>0</v>
          </cell>
          <cell r="P980">
            <v>28.476900219705247</v>
          </cell>
          <cell r="Q980">
            <v>0</v>
          </cell>
          <cell r="R980">
            <v>5058.9534955766203</v>
          </cell>
          <cell r="S980">
            <v>10.611793109564646</v>
          </cell>
          <cell r="T980">
            <v>9549.4620381898203</v>
          </cell>
          <cell r="U980">
            <v>4451.4198492839287</v>
          </cell>
          <cell r="V980">
            <v>4425.9104185066417</v>
          </cell>
          <cell r="W980" t="str">
            <v>38 - Vlies 80/100  2700</v>
          </cell>
        </row>
        <row r="981">
          <cell r="A981" t="str">
            <v>39 - Vlies 80/100  1600</v>
          </cell>
          <cell r="C981">
            <v>188.48425667859024</v>
          </cell>
          <cell r="D981">
            <v>2127.9179880210363</v>
          </cell>
          <cell r="E981">
            <v>12.728608469544703</v>
          </cell>
          <cell r="F981">
            <v>2.5316314478447564</v>
          </cell>
          <cell r="G981">
            <v>0</v>
          </cell>
          <cell r="H981">
            <v>0</v>
          </cell>
          <cell r="I981">
            <v>0</v>
          </cell>
          <cell r="J981">
            <v>0</v>
          </cell>
          <cell r="K981">
            <v>0</v>
          </cell>
          <cell r="L981">
            <v>0</v>
          </cell>
          <cell r="M981">
            <v>0</v>
          </cell>
          <cell r="N981">
            <v>0</v>
          </cell>
          <cell r="O981">
            <v>0</v>
          </cell>
          <cell r="P981">
            <v>14.904042186481849</v>
          </cell>
          <cell r="Q981">
            <v>0</v>
          </cell>
          <cell r="R981">
            <v>2647.7199321487174</v>
          </cell>
          <cell r="S981">
            <v>5.5539265495521661</v>
          </cell>
          <cell r="T981">
            <v>4999.8403855017668</v>
          </cell>
          <cell r="U981">
            <v>2331.6624846170157</v>
          </cell>
          <cell r="V981">
            <v>2316.4022446996264</v>
          </cell>
          <cell r="W981" t="str">
            <v>39 - Vlies 80/100  1600</v>
          </cell>
        </row>
        <row r="982">
          <cell r="A982" t="str">
            <v>40 - Tkanina RT 300/125</v>
          </cell>
          <cell r="C982">
            <v>142.99684031554395</v>
          </cell>
          <cell r="D982">
            <v>1614.3817743701306</v>
          </cell>
          <cell r="E982">
            <v>9.6567788993769756</v>
          </cell>
          <cell r="F982">
            <v>10.563662840893004</v>
          </cell>
          <cell r="G982">
            <v>0</v>
          </cell>
          <cell r="H982">
            <v>0</v>
          </cell>
          <cell r="I982">
            <v>0</v>
          </cell>
          <cell r="J982">
            <v>133.88894416281357</v>
          </cell>
          <cell r="K982">
            <v>326.57212800053475</v>
          </cell>
          <cell r="L982">
            <v>0</v>
          </cell>
          <cell r="M982">
            <v>0</v>
          </cell>
          <cell r="N982">
            <v>0</v>
          </cell>
          <cell r="O982">
            <v>0</v>
          </cell>
          <cell r="P982">
            <v>0</v>
          </cell>
          <cell r="Q982">
            <v>0</v>
          </cell>
          <cell r="R982">
            <v>0</v>
          </cell>
          <cell r="S982">
            <v>3.3556999292390493</v>
          </cell>
          <cell r="T982">
            <v>2241.4158285185317</v>
          </cell>
          <cell r="U982">
            <v>1777.5990564259446</v>
          </cell>
          <cell r="V982">
            <v>1757.3786146856746</v>
          </cell>
          <cell r="W982" t="str">
            <v>40 - Tkanina RT 300/125</v>
          </cell>
        </row>
        <row r="983">
          <cell r="A983" t="str">
            <v>41 - Tkanina RS 580/125</v>
          </cell>
          <cell r="C983">
            <v>569.859239909096</v>
          </cell>
          <cell r="D983">
            <v>6433.5013895104812</v>
          </cell>
          <cell r="E983">
            <v>38.483400552249655</v>
          </cell>
          <cell r="F983">
            <v>42.097439802751282</v>
          </cell>
          <cell r="G983">
            <v>0</v>
          </cell>
          <cell r="H983">
            <v>0</v>
          </cell>
          <cell r="I983">
            <v>0</v>
          </cell>
          <cell r="J983">
            <v>243.17764202063853</v>
          </cell>
          <cell r="K983">
            <v>1301.4283688172613</v>
          </cell>
          <cell r="L983">
            <v>0</v>
          </cell>
          <cell r="M983">
            <v>0</v>
          </cell>
          <cell r="N983">
            <v>0</v>
          </cell>
          <cell r="O983">
            <v>0</v>
          </cell>
          <cell r="P983">
            <v>0</v>
          </cell>
          <cell r="Q983">
            <v>0</v>
          </cell>
          <cell r="R983">
            <v>0</v>
          </cell>
          <cell r="S983">
            <v>13.388756384340729</v>
          </cell>
          <cell r="T983">
            <v>8641.9362369968185</v>
          </cell>
          <cell r="U983">
            <v>7083.9414697745779</v>
          </cell>
          <cell r="V983">
            <v>7003.360629419577</v>
          </cell>
          <cell r="W983" t="str">
            <v>41 - Tkanina RS 580/125</v>
          </cell>
        </row>
        <row r="984">
          <cell r="A984" t="str">
            <v>42- 11 204 Z28  876</v>
          </cell>
          <cell r="C984">
            <v>59.685552036926225</v>
          </cell>
          <cell r="D984">
            <v>673.82794744982743</v>
          </cell>
          <cell r="E984">
            <v>4.0306497558687902</v>
          </cell>
          <cell r="F984">
            <v>6.9048491124605711</v>
          </cell>
          <cell r="G984">
            <v>0</v>
          </cell>
          <cell r="H984">
            <v>2.9515192712132952</v>
          </cell>
          <cell r="I984">
            <v>0</v>
          </cell>
          <cell r="J984">
            <v>0</v>
          </cell>
          <cell r="K984">
            <v>0</v>
          </cell>
          <cell r="L984">
            <v>0</v>
          </cell>
          <cell r="M984">
            <v>0</v>
          </cell>
          <cell r="N984">
            <v>0</v>
          </cell>
          <cell r="O984">
            <v>0</v>
          </cell>
          <cell r="P984">
            <v>0</v>
          </cell>
          <cell r="Q984">
            <v>0</v>
          </cell>
          <cell r="R984">
            <v>0</v>
          </cell>
          <cell r="S984">
            <v>1.366596637849526</v>
          </cell>
          <cell r="T984">
            <v>748.7671142641459</v>
          </cell>
          <cell r="U984">
            <v>744.44899835508306</v>
          </cell>
          <cell r="V984">
            <v>733.51349948675363</v>
          </cell>
          <cell r="W984" t="str">
            <v>42- 11 204 Z28  876</v>
          </cell>
        </row>
        <row r="985">
          <cell r="A985" t="str">
            <v>43 -13 544 Z25 876s</v>
          </cell>
          <cell r="C985">
            <v>79.24199293862101</v>
          </cell>
          <cell r="D985">
            <v>894.61297803914147</v>
          </cell>
          <cell r="E985">
            <v>5.35132387307074</v>
          </cell>
          <cell r="F985">
            <v>10.643409950964479</v>
          </cell>
          <cell r="G985">
            <v>0</v>
          </cell>
          <cell r="H985">
            <v>3.0811538391957978</v>
          </cell>
          <cell r="I985">
            <v>0</v>
          </cell>
          <cell r="J985">
            <v>0</v>
          </cell>
          <cell r="K985">
            <v>0</v>
          </cell>
          <cell r="L985">
            <v>0</v>
          </cell>
          <cell r="M985">
            <v>0</v>
          </cell>
          <cell r="N985">
            <v>0</v>
          </cell>
          <cell r="O985">
            <v>0</v>
          </cell>
          <cell r="P985">
            <v>0</v>
          </cell>
          <cell r="Q985">
            <v>0</v>
          </cell>
          <cell r="R985">
            <v>0</v>
          </cell>
          <cell r="S985">
            <v>1.8869732935431176</v>
          </cell>
          <cell r="T985">
            <v>994.81783193453668</v>
          </cell>
          <cell r="U985">
            <v>989.84970480179777</v>
          </cell>
          <cell r="V985">
            <v>973.85497097776249</v>
          </cell>
          <cell r="W985" t="str">
            <v>43 -13 544 Z25 876s</v>
          </cell>
        </row>
        <row r="986">
          <cell r="A986" t="str">
            <v>44 - ECO 11 T220 006</v>
          </cell>
          <cell r="C986">
            <v>31.593934176645448</v>
          </cell>
          <cell r="D986">
            <v>356.68390576236891</v>
          </cell>
          <cell r="E986">
            <v>3.7793135630535324</v>
          </cell>
          <cell r="F986">
            <v>0.9330564008451635</v>
          </cell>
          <cell r="G986">
            <v>0</v>
          </cell>
          <cell r="H986">
            <v>0</v>
          </cell>
          <cell r="I986">
            <v>0</v>
          </cell>
          <cell r="J986">
            <v>0</v>
          </cell>
          <cell r="K986">
            <v>75.546765687375128</v>
          </cell>
          <cell r="L986">
            <v>0</v>
          </cell>
          <cell r="M986">
            <v>0</v>
          </cell>
          <cell r="N986">
            <v>0</v>
          </cell>
          <cell r="O986">
            <v>42.383617568370937</v>
          </cell>
          <cell r="P986">
            <v>0</v>
          </cell>
          <cell r="Q986">
            <v>0</v>
          </cell>
          <cell r="R986">
            <v>0</v>
          </cell>
          <cell r="S986">
            <v>0.72949998461718468</v>
          </cell>
          <cell r="T986">
            <v>511.65009314327625</v>
          </cell>
          <cell r="U986">
            <v>392.99020990291302</v>
          </cell>
          <cell r="V986">
            <v>388.27783993901437</v>
          </cell>
          <cell r="W986" t="str">
            <v>44 - ECO 11 T220 006</v>
          </cell>
        </row>
        <row r="987">
          <cell r="A987" t="str">
            <v>45 - ECO 11 T330 006</v>
          </cell>
          <cell r="C987">
            <v>24.43264242993915</v>
          </cell>
          <cell r="D987">
            <v>275.83555378956532</v>
          </cell>
          <cell r="E987">
            <v>2.9226691554280655</v>
          </cell>
          <cell r="F987">
            <v>0.72156361665359314</v>
          </cell>
          <cell r="G987">
            <v>0</v>
          </cell>
          <cell r="H987">
            <v>0</v>
          </cell>
          <cell r="I987">
            <v>0</v>
          </cell>
          <cell r="J987">
            <v>0</v>
          </cell>
          <cell r="K987">
            <v>58.422832131570097</v>
          </cell>
          <cell r="L987">
            <v>0</v>
          </cell>
          <cell r="M987">
            <v>0</v>
          </cell>
          <cell r="N987">
            <v>0</v>
          </cell>
          <cell r="O987">
            <v>18.846582322333923</v>
          </cell>
          <cell r="P987">
            <v>0</v>
          </cell>
          <cell r="Q987">
            <v>0</v>
          </cell>
          <cell r="R987">
            <v>0</v>
          </cell>
          <cell r="S987">
            <v>0.56414665477062276</v>
          </cell>
          <cell r="T987">
            <v>381.74599010026083</v>
          </cell>
          <cell r="U987">
            <v>303.91242899158618</v>
          </cell>
          <cell r="V987">
            <v>300.26819621950449</v>
          </cell>
          <cell r="W987" t="str">
            <v>45 - ECO 11 T330 006</v>
          </cell>
        </row>
        <row r="988">
          <cell r="A988" t="str">
            <v>46 - ECTE 9 T990 006</v>
          </cell>
          <cell r="C988">
            <v>11.376050332567811</v>
          </cell>
          <cell r="D988">
            <v>128.43142744055726</v>
          </cell>
          <cell r="E988">
            <v>1.3608201205798081</v>
          </cell>
          <cell r="F988">
            <v>0.31783256372000313</v>
          </cell>
          <cell r="G988">
            <v>0</v>
          </cell>
          <cell r="H988">
            <v>0</v>
          </cell>
          <cell r="I988">
            <v>0</v>
          </cell>
          <cell r="J988">
            <v>0</v>
          </cell>
          <cell r="K988">
            <v>25.733945126386146</v>
          </cell>
          <cell r="L988">
            <v>0</v>
          </cell>
          <cell r="M988">
            <v>0</v>
          </cell>
          <cell r="N988">
            <v>0</v>
          </cell>
          <cell r="O988">
            <v>3.9295196408961206</v>
          </cell>
          <cell r="P988">
            <v>0</v>
          </cell>
          <cell r="Q988">
            <v>0</v>
          </cell>
          <cell r="R988">
            <v>0</v>
          </cell>
          <cell r="S988">
            <v>0.25289332800062403</v>
          </cell>
          <cell r="T988">
            <v>171.40248855270778</v>
          </cell>
          <cell r="U988">
            <v>141.48613045742488</v>
          </cell>
          <cell r="V988">
            <v>139.80747777312507</v>
          </cell>
          <cell r="W988" t="str">
            <v>46 - ECTE 9 T990 006</v>
          </cell>
        </row>
        <row r="989">
          <cell r="A989" t="str">
            <v>47 - EC 11 2500 R73</v>
          </cell>
          <cell r="C989">
            <v>44.885391078715529</v>
          </cell>
          <cell r="D989">
            <v>506.73956944122261</v>
          </cell>
          <cell r="E989">
            <v>3.0311739511359481</v>
          </cell>
          <cell r="F989">
            <v>2.5963306208558583</v>
          </cell>
          <cell r="G989">
            <v>0</v>
          </cell>
          <cell r="H989">
            <v>0</v>
          </cell>
          <cell r="I989">
            <v>0</v>
          </cell>
          <cell r="J989">
            <v>0</v>
          </cell>
          <cell r="K989">
            <v>98.101298498255005</v>
          </cell>
          <cell r="L989">
            <v>0</v>
          </cell>
          <cell r="M989">
            <v>0</v>
          </cell>
          <cell r="N989">
            <v>0</v>
          </cell>
          <cell r="O989">
            <v>6.0174272674699232</v>
          </cell>
          <cell r="P989">
            <v>0</v>
          </cell>
          <cell r="Q989">
            <v>0</v>
          </cell>
          <cell r="R989">
            <v>0</v>
          </cell>
          <cell r="S989">
            <v>0.97266664615624621</v>
          </cell>
          <cell r="T989">
            <v>662.34385750381102</v>
          </cell>
          <cell r="U989">
            <v>557.25246509192993</v>
          </cell>
          <cell r="V989">
            <v>551.6249605199381</v>
          </cell>
          <cell r="W989" t="str">
            <v>47 - EC 11 2500 R73</v>
          </cell>
        </row>
        <row r="990">
          <cell r="A990" t="str">
            <v>48 - RV 16 1224 (408) 706</v>
          </cell>
          <cell r="C990">
            <v>3.455665094071164</v>
          </cell>
          <cell r="D990">
            <v>39.013188920014976</v>
          </cell>
          <cell r="E990">
            <v>0.2333659519336424</v>
          </cell>
          <cell r="F990">
            <v>0.25528173115054831</v>
          </cell>
          <cell r="G990">
            <v>0</v>
          </cell>
          <cell r="H990">
            <v>0</v>
          </cell>
          <cell r="I990">
            <v>0</v>
          </cell>
          <cell r="J990">
            <v>0</v>
          </cell>
          <cell r="K990">
            <v>7.8919499265699233</v>
          </cell>
          <cell r="L990">
            <v>0.53099059819946659</v>
          </cell>
          <cell r="M990">
            <v>0</v>
          </cell>
          <cell r="N990">
            <v>0</v>
          </cell>
          <cell r="O990">
            <v>0</v>
          </cell>
          <cell r="P990">
            <v>0</v>
          </cell>
          <cell r="Q990">
            <v>0</v>
          </cell>
          <cell r="R990">
            <v>0</v>
          </cell>
          <cell r="S990">
            <v>8.2676664923280921E-2</v>
          </cell>
          <cell r="T990">
            <v>51.463118886863001</v>
          </cell>
          <cell r="U990">
            <v>42.957501697170329</v>
          </cell>
          <cell r="V990">
            <v>42.468854014086141</v>
          </cell>
          <cell r="W990" t="str">
            <v>48 - RV 16 1224 (408) 706</v>
          </cell>
        </row>
        <row r="992">
          <cell r="A992" t="str">
            <v>celkem</v>
          </cell>
          <cell r="C992">
            <v>10307.418952803218</v>
          </cell>
          <cell r="D992">
            <v>116366.97189590955</v>
          </cell>
          <cell r="E992">
            <v>796.66045132844579</v>
          </cell>
          <cell r="F992">
            <v>1006.2876675743105</v>
          </cell>
          <cell r="G992">
            <v>0</v>
          </cell>
          <cell r="H992">
            <v>247.48507575910136</v>
          </cell>
          <cell r="I992">
            <v>0</v>
          </cell>
          <cell r="J992">
            <v>377.0665861834521</v>
          </cell>
          <cell r="K992">
            <v>14312.089394650355</v>
          </cell>
          <cell r="L992">
            <v>159.79525426355062</v>
          </cell>
          <cell r="M992">
            <v>0</v>
          </cell>
          <cell r="N992">
            <v>6346.3167131950722</v>
          </cell>
          <cell r="O992">
            <v>238.66783533910149</v>
          </cell>
          <cell r="P992">
            <v>52.971176740516896</v>
          </cell>
          <cell r="Q992">
            <v>0</v>
          </cell>
          <cell r="R992">
            <v>7706.6734277253381</v>
          </cell>
          <cell r="S992">
            <v>246.83847812830138</v>
          </cell>
          <cell r="T992">
            <v>158165.24290960032</v>
          </cell>
          <cell r="U992">
            <v>128477.33896761555</v>
          </cell>
          <cell r="V992">
            <v>126674.39084871275</v>
          </cell>
          <cell r="W992" t="str">
            <v>celkem</v>
          </cell>
        </row>
        <row r="997">
          <cell r="A997" t="str">
            <v>tab. 27</v>
          </cell>
          <cell r="C997" t="str">
            <v>rozpouštění dodávek (služeb) z nákladových středisek do výrobků</v>
          </cell>
          <cell r="L997" t="str">
            <v>in MCZK</v>
          </cell>
          <cell r="Q997" t="str">
            <v>simulace</v>
          </cell>
          <cell r="S997" t="str">
            <v>Budget 2001</v>
          </cell>
          <cell r="W997" t="str">
            <v>tab. 27</v>
          </cell>
        </row>
        <row r="999">
          <cell r="C999" t="str">
            <v>kmen</v>
          </cell>
          <cell r="D999" t="str">
            <v>vana</v>
          </cell>
          <cell r="E999" t="str">
            <v>tažení</v>
          </cell>
          <cell r="F999" t="str">
            <v>lubrikace</v>
          </cell>
          <cell r="G999" t="str">
            <v>open</v>
          </cell>
          <cell r="H999" t="str">
            <v>textile</v>
          </cell>
          <cell r="I999" t="str">
            <v>TECO-tkan</v>
          </cell>
          <cell r="J999" t="str">
            <v>V-tkaniny</v>
          </cell>
          <cell r="K999" t="str">
            <v>sušení</v>
          </cell>
          <cell r="L999" t="str">
            <v>roving</v>
          </cell>
          <cell r="M999" t="str">
            <v>suché</v>
          </cell>
          <cell r="N999" t="str">
            <v>rohože</v>
          </cell>
          <cell r="O999" t="str">
            <v>ECT</v>
          </cell>
          <cell r="P999" t="str">
            <v>mokré</v>
          </cell>
          <cell r="Q999" t="str">
            <v>open</v>
          </cell>
          <cell r="R999" t="str">
            <v>vlies</v>
          </cell>
          <cell r="S999" t="str">
            <v>SHV</v>
          </cell>
          <cell r="T999" t="str">
            <v>celkem dodáky (služby)</v>
          </cell>
        </row>
        <row r="1000">
          <cell r="A1000" t="str">
            <v>výrobek</v>
          </cell>
          <cell r="C1000">
            <v>0</v>
          </cell>
          <cell r="D1000">
            <v>0</v>
          </cell>
          <cell r="E1000">
            <v>0</v>
          </cell>
          <cell r="F1000">
            <v>0</v>
          </cell>
          <cell r="G1000">
            <v>0</v>
          </cell>
          <cell r="H1000">
            <v>0</v>
          </cell>
          <cell r="I1000">
            <v>0</v>
          </cell>
          <cell r="J1000">
            <v>0</v>
          </cell>
          <cell r="K1000">
            <v>0</v>
          </cell>
          <cell r="L1000">
            <v>0</v>
          </cell>
          <cell r="M1000" t="str">
            <v>sekání</v>
          </cell>
          <cell r="N1000">
            <v>0</v>
          </cell>
          <cell r="O1000">
            <v>0</v>
          </cell>
          <cell r="P1000" t="str">
            <v>sekání</v>
          </cell>
          <cell r="Q1000">
            <v>0</v>
          </cell>
          <cell r="R1000">
            <v>0</v>
          </cell>
          <cell r="S1000">
            <v>0</v>
          </cell>
          <cell r="W1000" t="str">
            <v>výrobek</v>
          </cell>
        </row>
        <row r="1001">
          <cell r="G1001">
            <v>0</v>
          </cell>
          <cell r="T1001" t="str">
            <v>finální</v>
          </cell>
          <cell r="U1001" t="str">
            <v>kokony</v>
          </cell>
          <cell r="V1001" t="str">
            <v>tekuté</v>
          </cell>
        </row>
        <row r="1002">
          <cell r="T1002" t="str">
            <v>výrobek</v>
          </cell>
          <cell r="U1002">
            <v>0</v>
          </cell>
          <cell r="V1002" t="str">
            <v>sklo</v>
          </cell>
        </row>
        <row r="1004">
          <cell r="A1004" t="str">
            <v xml:space="preserve"> 1- 9 34 Z40  876</v>
          </cell>
          <cell r="C1004">
            <v>11.346703201765626</v>
          </cell>
          <cell r="D1004">
            <v>124.9828924573722</v>
          </cell>
          <cell r="E1004">
            <v>84.959466723507717</v>
          </cell>
          <cell r="F1004">
            <v>6.9589634879183144</v>
          </cell>
          <cell r="G1004">
            <v>0</v>
          </cell>
          <cell r="H1004">
            <v>400.37078413898234</v>
          </cell>
          <cell r="I1004">
            <v>0</v>
          </cell>
          <cell r="J1004">
            <v>0</v>
          </cell>
          <cell r="K1004">
            <v>0</v>
          </cell>
          <cell r="L1004">
            <v>0</v>
          </cell>
          <cell r="M1004">
            <v>0</v>
          </cell>
          <cell r="N1004">
            <v>0</v>
          </cell>
          <cell r="O1004">
            <v>0</v>
          </cell>
          <cell r="P1004">
            <v>0</v>
          </cell>
          <cell r="Q1004">
            <v>0</v>
          </cell>
          <cell r="R1004">
            <v>0</v>
          </cell>
          <cell r="S1004">
            <v>19.3353473825264</v>
          </cell>
          <cell r="T1004">
            <v>647.9541573920726</v>
          </cell>
          <cell r="U1004">
            <v>228.24802587056385</v>
          </cell>
          <cell r="V1004">
            <v>136.32959565913782</v>
          </cell>
          <cell r="W1004" t="str">
            <v xml:space="preserve"> 1- 9 34 Z40  876</v>
          </cell>
        </row>
        <row r="1005">
          <cell r="A1005" t="str">
            <v xml:space="preserve"> 2- 9 68 Z15  876s</v>
          </cell>
          <cell r="C1005">
            <v>240.42918790995486</v>
          </cell>
          <cell r="D1005">
            <v>2648.3053977729232</v>
          </cell>
          <cell r="E1005">
            <v>1800.2352953426375</v>
          </cell>
          <cell r="F1005">
            <v>163.83985044854998</v>
          </cell>
          <cell r="G1005">
            <v>0</v>
          </cell>
          <cell r="H1005">
            <v>2648.5117377122965</v>
          </cell>
          <cell r="I1005">
            <v>0</v>
          </cell>
          <cell r="J1005">
            <v>0</v>
          </cell>
          <cell r="K1005">
            <v>0</v>
          </cell>
          <cell r="L1005">
            <v>0</v>
          </cell>
          <cell r="M1005">
            <v>0</v>
          </cell>
          <cell r="N1005">
            <v>0</v>
          </cell>
          <cell r="O1005">
            <v>0</v>
          </cell>
          <cell r="P1005">
            <v>0</v>
          </cell>
          <cell r="Q1005">
            <v>0</v>
          </cell>
          <cell r="R1005">
            <v>0</v>
          </cell>
          <cell r="S1005">
            <v>419.40994260615912</v>
          </cell>
          <cell r="T1005">
            <v>7920.7314117925225</v>
          </cell>
          <cell r="U1005">
            <v>4852.8097314740662</v>
          </cell>
          <cell r="V1005">
            <v>2888.7345856828779</v>
          </cell>
          <cell r="W1005" t="str">
            <v xml:space="preserve"> 2- 9 68 Z15  876s</v>
          </cell>
        </row>
        <row r="1006">
          <cell r="A1006" t="str">
            <v xml:space="preserve"> 3- 9 68 Z20  876</v>
          </cell>
          <cell r="C1006">
            <v>200.87309871697863</v>
          </cell>
          <cell r="D1006">
            <v>2212.5987124274679</v>
          </cell>
          <cell r="E1006">
            <v>1504.0554989961686</v>
          </cell>
          <cell r="F1006">
            <v>123.19600987350648</v>
          </cell>
          <cell r="G1006">
            <v>0</v>
          </cell>
          <cell r="H1006">
            <v>3031.2610931971967</v>
          </cell>
          <cell r="I1006">
            <v>0</v>
          </cell>
          <cell r="J1006">
            <v>0</v>
          </cell>
          <cell r="K1006">
            <v>0</v>
          </cell>
          <cell r="L1006">
            <v>0</v>
          </cell>
          <cell r="M1006">
            <v>0</v>
          </cell>
          <cell r="N1006">
            <v>0</v>
          </cell>
          <cell r="O1006">
            <v>0</v>
          </cell>
          <cell r="P1006">
            <v>0</v>
          </cell>
          <cell r="Q1006">
            <v>0</v>
          </cell>
          <cell r="R1006">
            <v>0</v>
          </cell>
          <cell r="S1006">
            <v>348.75237686260584</v>
          </cell>
          <cell r="T1006">
            <v>7420.7367900739255</v>
          </cell>
          <cell r="U1006">
            <v>4040.7233200141222</v>
          </cell>
          <cell r="V1006">
            <v>2413.4718111444467</v>
          </cell>
          <cell r="W1006" t="str">
            <v xml:space="preserve"> 3- 9 68 Z20  876</v>
          </cell>
        </row>
        <row r="1007">
          <cell r="A1007" t="str">
            <v xml:space="preserve"> 4-  9 68 Z28 876</v>
          </cell>
          <cell r="C1007">
            <v>69.432522143787963</v>
          </cell>
          <cell r="D1007">
            <v>764.79284721141096</v>
          </cell>
          <cell r="E1007">
            <v>519.88229089189952</v>
          </cell>
          <cell r="F1007">
            <v>42.583151941218873</v>
          </cell>
          <cell r="G1007">
            <v>0</v>
          </cell>
          <cell r="H1007">
            <v>1341.1992112235578</v>
          </cell>
          <cell r="I1007">
            <v>0</v>
          </cell>
          <cell r="J1007">
            <v>0</v>
          </cell>
          <cell r="K1007">
            <v>0</v>
          </cell>
          <cell r="L1007">
            <v>0</v>
          </cell>
          <cell r="M1007">
            <v>0</v>
          </cell>
          <cell r="N1007">
            <v>0</v>
          </cell>
          <cell r="O1007">
            <v>0</v>
          </cell>
          <cell r="P1007">
            <v>0</v>
          </cell>
          <cell r="Q1007">
            <v>0</v>
          </cell>
          <cell r="R1007">
            <v>0</v>
          </cell>
          <cell r="S1007">
            <v>120.54753615031892</v>
          </cell>
          <cell r="T1007">
            <v>2858.4375595621941</v>
          </cell>
          <cell r="U1007">
            <v>1396.6908121883173</v>
          </cell>
          <cell r="V1007">
            <v>834.22536935519895</v>
          </cell>
          <cell r="W1007" t="str">
            <v xml:space="preserve"> 4-  9 68 Z28 876</v>
          </cell>
        </row>
        <row r="1008">
          <cell r="A1008" t="str">
            <v xml:space="preserve"> 5- 9 136 Z28 876</v>
          </cell>
          <cell r="C1008">
            <v>30.660301857553893</v>
          </cell>
          <cell r="D1008">
            <v>337.72040579830622</v>
          </cell>
          <cell r="E1008">
            <v>229.57178389879925</v>
          </cell>
          <cell r="F1008">
            <v>18.804045312657045</v>
          </cell>
          <cell r="G1008">
            <v>0</v>
          </cell>
          <cell r="H1008">
            <v>336.15146130326815</v>
          </cell>
          <cell r="I1008">
            <v>0</v>
          </cell>
          <cell r="J1008">
            <v>0</v>
          </cell>
          <cell r="K1008">
            <v>0</v>
          </cell>
          <cell r="L1008">
            <v>0</v>
          </cell>
          <cell r="M1008">
            <v>0</v>
          </cell>
          <cell r="N1008">
            <v>0</v>
          </cell>
          <cell r="O1008">
            <v>0</v>
          </cell>
          <cell r="P1008">
            <v>0</v>
          </cell>
          <cell r="Q1008">
            <v>0</v>
          </cell>
          <cell r="R1008">
            <v>0</v>
          </cell>
          <cell r="S1008">
            <v>53.231882300041825</v>
          </cell>
          <cell r="T1008">
            <v>1006.1398804706265</v>
          </cell>
          <cell r="U1008">
            <v>616.75653686731653</v>
          </cell>
          <cell r="V1008">
            <v>368.38070765586014</v>
          </cell>
          <cell r="W1008" t="str">
            <v xml:space="preserve"> 5- 9 136 Z28 876</v>
          </cell>
        </row>
        <row r="1009">
          <cell r="A1009" t="str">
            <v xml:space="preserve"> 6- 9 204 Z28  876</v>
          </cell>
          <cell r="C1009">
            <v>16.318827961192717</v>
          </cell>
          <cell r="D1009">
            <v>179.7503895040399</v>
          </cell>
          <cell r="E1009">
            <v>73.292007087165871</v>
          </cell>
          <cell r="F1009">
            <v>9.6971534123567729</v>
          </cell>
          <cell r="G1009">
            <v>0</v>
          </cell>
          <cell r="H1009">
            <v>119.96918366511538</v>
          </cell>
          <cell r="I1009">
            <v>0</v>
          </cell>
          <cell r="J1009">
            <v>0</v>
          </cell>
          <cell r="K1009">
            <v>0</v>
          </cell>
          <cell r="L1009">
            <v>0</v>
          </cell>
          <cell r="M1009">
            <v>0</v>
          </cell>
          <cell r="N1009">
            <v>0</v>
          </cell>
          <cell r="O1009">
            <v>0</v>
          </cell>
          <cell r="P1009">
            <v>0</v>
          </cell>
          <cell r="Q1009">
            <v>0</v>
          </cell>
          <cell r="R1009">
            <v>0</v>
          </cell>
          <cell r="S1009">
            <v>27.451419123339953</v>
          </cell>
          <cell r="T1009">
            <v>426.47898075321064</v>
          </cell>
          <cell r="U1009">
            <v>279.05837796475527</v>
          </cell>
          <cell r="V1009">
            <v>196.06921746523261</v>
          </cell>
          <cell r="W1009" t="str">
            <v xml:space="preserve"> 6- 9 204 Z28  876</v>
          </cell>
        </row>
        <row r="1010">
          <cell r="A1010" t="str">
            <v xml:space="preserve"> 7- 11 102 Z28  876</v>
          </cell>
          <cell r="C1010">
            <v>1.1706215931756843</v>
          </cell>
          <cell r="D1010">
            <v>12.894289212164091</v>
          </cell>
          <cell r="E1010">
            <v>8.7651350813294542</v>
          </cell>
          <cell r="F1010">
            <v>0.75890765835835616</v>
          </cell>
          <cell r="G1010">
            <v>0</v>
          </cell>
          <cell r="H1010">
            <v>16.739501284059298</v>
          </cell>
          <cell r="I1010">
            <v>0</v>
          </cell>
          <cell r="J1010">
            <v>0</v>
          </cell>
          <cell r="K1010">
            <v>0</v>
          </cell>
          <cell r="L1010">
            <v>0</v>
          </cell>
          <cell r="M1010">
            <v>0</v>
          </cell>
          <cell r="N1010">
            <v>0</v>
          </cell>
          <cell r="O1010">
            <v>0</v>
          </cell>
          <cell r="P1010">
            <v>0</v>
          </cell>
          <cell r="Q1010">
            <v>0</v>
          </cell>
          <cell r="R1010">
            <v>0</v>
          </cell>
          <cell r="S1010">
            <v>2.1483719313918224</v>
          </cell>
          <cell r="T1010">
            <v>42.476826760478701</v>
          </cell>
          <cell r="U1010">
            <v>23.588953545027586</v>
          </cell>
          <cell r="V1010">
            <v>14.064910805339775</v>
          </cell>
          <cell r="W1010" t="str">
            <v xml:space="preserve"> 7- 11 102 Z28  876</v>
          </cell>
        </row>
        <row r="1011">
          <cell r="A1011" t="str">
            <v xml:space="preserve"> 8- 11 204 Z28  876s</v>
          </cell>
          <cell r="C1011">
            <v>349.64039522752654</v>
          </cell>
          <cell r="D1011">
            <v>3851.2568045910625</v>
          </cell>
          <cell r="E1011">
            <v>1477.9519495721197</v>
          </cell>
          <cell r="F1011">
            <v>230.20198970203469</v>
          </cell>
          <cell r="G1011">
            <v>0</v>
          </cell>
          <cell r="H1011">
            <v>3077.0286249709611</v>
          </cell>
          <cell r="I1011">
            <v>0</v>
          </cell>
          <cell r="J1011">
            <v>0</v>
          </cell>
          <cell r="K1011">
            <v>0</v>
          </cell>
          <cell r="L1011">
            <v>0</v>
          </cell>
          <cell r="M1011">
            <v>0</v>
          </cell>
          <cell r="N1011">
            <v>0</v>
          </cell>
          <cell r="O1011">
            <v>0</v>
          </cell>
          <cell r="P1011">
            <v>0</v>
          </cell>
          <cell r="Q1011">
            <v>0</v>
          </cell>
          <cell r="R1011">
            <v>0</v>
          </cell>
          <cell r="S1011">
            <v>586.50553726996748</v>
          </cell>
          <cell r="T1011">
            <v>9572.5853013336728</v>
          </cell>
          <cell r="U1011">
            <v>5909.0511390927431</v>
          </cell>
          <cell r="V1011">
            <v>4200.8971998185889</v>
          </cell>
          <cell r="W1011" t="str">
            <v xml:space="preserve"> 8- 11 204 Z28  876s</v>
          </cell>
        </row>
        <row r="1012">
          <cell r="A1012" t="str">
            <v xml:space="preserve"> 9- 13 136 Z20  876s 800</v>
          </cell>
          <cell r="C1012">
            <v>132.17284972113089</v>
          </cell>
          <cell r="D1012">
            <v>1455.8717866093468</v>
          </cell>
          <cell r="E1012">
            <v>989.65616954590314</v>
          </cell>
          <cell r="F1012">
            <v>95.207716486474752</v>
          </cell>
          <cell r="G1012">
            <v>0</v>
          </cell>
          <cell r="H1012">
            <v>1507.9170585803734</v>
          </cell>
          <cell r="I1012">
            <v>0</v>
          </cell>
          <cell r="J1012">
            <v>0</v>
          </cell>
          <cell r="K1012">
            <v>0</v>
          </cell>
          <cell r="L1012">
            <v>0</v>
          </cell>
          <cell r="M1012">
            <v>0</v>
          </cell>
          <cell r="N1012">
            <v>0</v>
          </cell>
          <cell r="O1012">
            <v>0</v>
          </cell>
          <cell r="P1012">
            <v>0</v>
          </cell>
          <cell r="Q1012">
            <v>0</v>
          </cell>
          <cell r="R1012">
            <v>0</v>
          </cell>
          <cell r="S1012">
            <v>243.72086021678339</v>
          </cell>
          <cell r="T1012">
            <v>4424.5464411600124</v>
          </cell>
          <cell r="U1012">
            <v>2672.9085223628558</v>
          </cell>
          <cell r="V1012">
            <v>1588.0446363304777</v>
          </cell>
          <cell r="W1012" t="str">
            <v xml:space="preserve"> 9- 13 136 Z20  876s 800</v>
          </cell>
        </row>
        <row r="1013">
          <cell r="A1013" t="str">
            <v>10- 13 136 Z20  876s 1200</v>
          </cell>
          <cell r="C1013">
            <v>335.91873686029845</v>
          </cell>
          <cell r="D1013">
            <v>3700.1139993592124</v>
          </cell>
          <cell r="E1013">
            <v>1508.6964885729053</v>
          </cell>
          <cell r="F1013">
            <v>240.30390341395244</v>
          </cell>
          <cell r="G1013">
            <v>0</v>
          </cell>
          <cell r="H1013">
            <v>3805.9767482484058</v>
          </cell>
          <cell r="I1013">
            <v>0</v>
          </cell>
          <cell r="J1013">
            <v>0</v>
          </cell>
          <cell r="K1013">
            <v>0</v>
          </cell>
          <cell r="L1013">
            <v>0</v>
          </cell>
          <cell r="M1013">
            <v>0</v>
          </cell>
          <cell r="N1013">
            <v>0</v>
          </cell>
          <cell r="O1013">
            <v>0</v>
          </cell>
          <cell r="P1013">
            <v>0</v>
          </cell>
          <cell r="Q1013">
            <v>0</v>
          </cell>
          <cell r="R1013">
            <v>0</v>
          </cell>
          <cell r="S1013">
            <v>615.15049635519176</v>
          </cell>
          <cell r="T1013">
            <v>10206.160372809967</v>
          </cell>
          <cell r="U1013">
            <v>5785.0331282063689</v>
          </cell>
          <cell r="V1013">
            <v>4036.0327362195108</v>
          </cell>
          <cell r="W1013" t="str">
            <v>10- 13 136 Z20  876s 1200</v>
          </cell>
        </row>
        <row r="1014">
          <cell r="A1014" t="str">
            <v>11- 13 136 Z20 876 800</v>
          </cell>
          <cell r="C1014">
            <v>408.29800913580971</v>
          </cell>
          <cell r="D1014">
            <v>4497.3650283228881</v>
          </cell>
          <cell r="E1014">
            <v>3057.1682808316036</v>
          </cell>
          <cell r="F1014">
            <v>264.69739481316134</v>
          </cell>
          <cell r="G1014">
            <v>0</v>
          </cell>
          <cell r="H1014">
            <v>4172.6213740985177</v>
          </cell>
          <cell r="I1014">
            <v>0</v>
          </cell>
          <cell r="J1014">
            <v>0</v>
          </cell>
          <cell r="K1014">
            <v>0</v>
          </cell>
          <cell r="L1014">
            <v>0</v>
          </cell>
          <cell r="M1014">
            <v>0</v>
          </cell>
          <cell r="N1014">
            <v>0</v>
          </cell>
          <cell r="O1014">
            <v>0</v>
          </cell>
          <cell r="P1014">
            <v>0</v>
          </cell>
          <cell r="Q1014">
            <v>0</v>
          </cell>
          <cell r="R1014">
            <v>0</v>
          </cell>
          <cell r="S1014">
            <v>756.46562784229832</v>
          </cell>
          <cell r="T1014">
            <v>13156.615715044278</v>
          </cell>
          <cell r="U1014">
            <v>8227.528713103462</v>
          </cell>
          <cell r="V1014">
            <v>4905.6630374586975</v>
          </cell>
          <cell r="W1014" t="str">
            <v>11- 13 136 Z20 876 800</v>
          </cell>
        </row>
        <row r="1015">
          <cell r="A1015" t="str">
            <v>12- 13 136 Z20 876 1200</v>
          </cell>
          <cell r="C1015">
            <v>69.019132386716933</v>
          </cell>
          <cell r="D1015">
            <v>760.2393970477591</v>
          </cell>
          <cell r="E1015">
            <v>309.98247864778489</v>
          </cell>
          <cell r="F1015">
            <v>44.436419703566365</v>
          </cell>
          <cell r="G1015">
            <v>0</v>
          </cell>
          <cell r="H1015">
            <v>700.48424456308339</v>
          </cell>
          <cell r="I1015">
            <v>0</v>
          </cell>
          <cell r="J1015">
            <v>0</v>
          </cell>
          <cell r="K1015">
            <v>0</v>
          </cell>
          <cell r="L1015">
            <v>0</v>
          </cell>
          <cell r="M1015">
            <v>0</v>
          </cell>
          <cell r="N1015">
            <v>0</v>
          </cell>
          <cell r="O1015">
            <v>0</v>
          </cell>
          <cell r="P1015">
            <v>0</v>
          </cell>
          <cell r="Q1015">
            <v>0</v>
          </cell>
          <cell r="R1015">
            <v>0</v>
          </cell>
          <cell r="S1015">
            <v>126.99265194449438</v>
          </cell>
          <cell r="T1015">
            <v>2011.1543242934051</v>
          </cell>
          <cell r="U1015">
            <v>1183.6774277858274</v>
          </cell>
          <cell r="V1015">
            <v>829.25852943447603</v>
          </cell>
          <cell r="W1015" t="str">
            <v>12- 13 136 Z20 876 1200</v>
          </cell>
        </row>
        <row r="1016">
          <cell r="A1016" t="str">
            <v>13- 13 272 Z20  876s</v>
          </cell>
          <cell r="C1016">
            <v>201.96432600838025</v>
          </cell>
          <cell r="D1016">
            <v>2224.6184807057616</v>
          </cell>
          <cell r="E1016">
            <v>853.7159133854135</v>
          </cell>
          <cell r="F1016">
            <v>138.94568609202989</v>
          </cell>
          <cell r="G1016">
            <v>0</v>
          </cell>
          <cell r="H1016">
            <v>1357.258201689838</v>
          </cell>
          <cell r="I1016">
            <v>0</v>
          </cell>
          <cell r="J1016">
            <v>0</v>
          </cell>
          <cell r="K1016">
            <v>0</v>
          </cell>
          <cell r="L1016">
            <v>0</v>
          </cell>
          <cell r="M1016">
            <v>0</v>
          </cell>
          <cell r="N1016">
            <v>0</v>
          </cell>
          <cell r="O1016">
            <v>0</v>
          </cell>
          <cell r="P1016">
            <v>0</v>
          </cell>
          <cell r="Q1016">
            <v>0</v>
          </cell>
          <cell r="R1016">
            <v>0</v>
          </cell>
          <cell r="S1016">
            <v>354.00395269489695</v>
          </cell>
          <cell r="T1016">
            <v>5130.5065605763202</v>
          </cell>
          <cell r="U1016">
            <v>3419.2444061915853</v>
          </cell>
          <cell r="V1016">
            <v>2426.582806714142</v>
          </cell>
          <cell r="W1016" t="str">
            <v>13- 13 272 Z20  876s</v>
          </cell>
        </row>
        <row r="1017">
          <cell r="A1017" t="str">
            <v>14- 13 272 Z20 876</v>
          </cell>
          <cell r="C1017">
            <v>41.264457707713568</v>
          </cell>
          <cell r="D1017">
            <v>454.52420745370591</v>
          </cell>
          <cell r="E1017">
            <v>174.42745903963609</v>
          </cell>
          <cell r="F1017">
            <v>25.549891164731324</v>
          </cell>
          <cell r="G1017">
            <v>0</v>
          </cell>
          <cell r="H1017">
            <v>277.30899198383071</v>
          </cell>
          <cell r="I1017">
            <v>0</v>
          </cell>
          <cell r="J1017">
            <v>0</v>
          </cell>
          <cell r="K1017">
            <v>0</v>
          </cell>
          <cell r="L1017">
            <v>0</v>
          </cell>
          <cell r="M1017">
            <v>0</v>
          </cell>
          <cell r="N1017">
            <v>0</v>
          </cell>
          <cell r="O1017">
            <v>0</v>
          </cell>
          <cell r="P1017">
            <v>0</v>
          </cell>
          <cell r="Q1017">
            <v>0</v>
          </cell>
          <cell r="R1017">
            <v>0</v>
          </cell>
          <cell r="S1017">
            <v>72.328521690191351</v>
          </cell>
          <cell r="T1017">
            <v>1045.403529039809</v>
          </cell>
          <cell r="U1017">
            <v>695.76601536578687</v>
          </cell>
          <cell r="V1017">
            <v>495.78866516141949</v>
          </cell>
          <cell r="W1017" t="str">
            <v>14- 13 272 Z20 876</v>
          </cell>
        </row>
        <row r="1018">
          <cell r="A1018" t="str">
            <v>15- ECT 9 T140 006</v>
          </cell>
          <cell r="C1018">
            <v>66.228665990454616</v>
          </cell>
          <cell r="D1018">
            <v>729.50266627157248</v>
          </cell>
          <cell r="E1018">
            <v>495.89312810110107</v>
          </cell>
          <cell r="F1018">
            <v>9.4775895352970654</v>
          </cell>
          <cell r="G1018">
            <v>0</v>
          </cell>
          <cell r="H1018">
            <v>0</v>
          </cell>
          <cell r="I1018">
            <v>0</v>
          </cell>
          <cell r="J1018">
            <v>0</v>
          </cell>
          <cell r="K1018">
            <v>84.779807592131178</v>
          </cell>
          <cell r="L1018">
            <v>0</v>
          </cell>
          <cell r="M1018">
            <v>0</v>
          </cell>
          <cell r="N1018">
            <v>0</v>
          </cell>
          <cell r="O1018">
            <v>2492.7969084827782</v>
          </cell>
          <cell r="P1018">
            <v>0</v>
          </cell>
          <cell r="Q1018">
            <v>0</v>
          </cell>
          <cell r="R1018">
            <v>0</v>
          </cell>
          <cell r="S1018">
            <v>105.9863486153299</v>
          </cell>
          <cell r="T1018">
            <v>3984.6651145886644</v>
          </cell>
          <cell r="U1018">
            <v>1301.1020498984251</v>
          </cell>
          <cell r="V1018">
            <v>795.73133226202708</v>
          </cell>
          <cell r="W1018" t="str">
            <v>15- ECT 9 T140 006</v>
          </cell>
        </row>
        <row r="1019">
          <cell r="A1019" t="str">
            <v>16 - ECT 9 T210  006</v>
          </cell>
          <cell r="C1019">
            <v>5.5695812849612913</v>
          </cell>
          <cell r="D1019">
            <v>61.348425740314738</v>
          </cell>
          <cell r="E1019">
            <v>41.702743733519767</v>
          </cell>
          <cell r="F1019">
            <v>0.79702957190687607</v>
          </cell>
          <cell r="G1019">
            <v>0</v>
          </cell>
          <cell r="H1019">
            <v>0</v>
          </cell>
          <cell r="I1019">
            <v>0</v>
          </cell>
          <cell r="J1019">
            <v>0</v>
          </cell>
          <cell r="K1019">
            <v>7.1296623999011013</v>
          </cell>
          <cell r="L1019">
            <v>0</v>
          </cell>
          <cell r="M1019">
            <v>0</v>
          </cell>
          <cell r="N1019">
            <v>0</v>
          </cell>
          <cell r="O1019">
            <v>182.8692712786594</v>
          </cell>
          <cell r="P1019">
            <v>0</v>
          </cell>
          <cell r="Q1019">
            <v>0</v>
          </cell>
          <cell r="R1019">
            <v>0</v>
          </cell>
          <cell r="S1019">
            <v>9.0709037103210282</v>
          </cell>
          <cell r="T1019">
            <v>308.48761771958419</v>
          </cell>
          <cell r="U1019">
            <v>109.41778033070267</v>
          </cell>
          <cell r="V1019">
            <v>66.918007025276026</v>
          </cell>
          <cell r="W1019" t="str">
            <v>16 - ECT 9 T210  006</v>
          </cell>
        </row>
        <row r="1020">
          <cell r="A1020" t="str">
            <v>17 - ECT 9 T420  006</v>
          </cell>
          <cell r="C1020">
            <v>12.897977712541937</v>
          </cell>
          <cell r="D1020">
            <v>142.07003855651834</v>
          </cell>
          <cell r="E1020">
            <v>96.57477496183526</v>
          </cell>
          <cell r="F1020">
            <v>1.8457526928369759</v>
          </cell>
          <cell r="G1020">
            <v>0</v>
          </cell>
          <cell r="H1020">
            <v>0</v>
          </cell>
          <cell r="I1020">
            <v>0</v>
          </cell>
          <cell r="J1020">
            <v>0</v>
          </cell>
          <cell r="K1020">
            <v>16.510797136613075</v>
          </cell>
          <cell r="L1020">
            <v>0</v>
          </cell>
          <cell r="M1020">
            <v>0</v>
          </cell>
          <cell r="N1020">
            <v>0</v>
          </cell>
          <cell r="O1020">
            <v>182.42513834088939</v>
          </cell>
          <cell r="P1020">
            <v>0</v>
          </cell>
          <cell r="Q1020">
            <v>0</v>
          </cell>
          <cell r="R1020">
            <v>0</v>
          </cell>
          <cell r="S1020">
            <v>21.006303329164485</v>
          </cell>
          <cell r="T1020">
            <v>473.33078273039945</v>
          </cell>
          <cell r="U1020">
            <v>253.38854392373253</v>
          </cell>
          <cell r="V1020">
            <v>154.96801626906029</v>
          </cell>
          <cell r="W1020" t="str">
            <v>17 - ECT 9 T420  006</v>
          </cell>
        </row>
        <row r="1021">
          <cell r="A1021" t="str">
            <v>18 - ECT 9 T485  006</v>
          </cell>
          <cell r="C1021">
            <v>8.6514924041584855</v>
          </cell>
          <cell r="D1021">
            <v>95.295393341781988</v>
          </cell>
          <cell r="E1021">
            <v>64.778832049242936</v>
          </cell>
          <cell r="F1021">
            <v>1.238063497854121</v>
          </cell>
          <cell r="G1021">
            <v>0</v>
          </cell>
          <cell r="H1021">
            <v>0</v>
          </cell>
          <cell r="I1021">
            <v>0</v>
          </cell>
          <cell r="J1021">
            <v>0</v>
          </cell>
          <cell r="K1021">
            <v>11.074839730503621</v>
          </cell>
          <cell r="L1021">
            <v>0</v>
          </cell>
          <cell r="M1021">
            <v>0</v>
          </cell>
          <cell r="N1021">
            <v>0</v>
          </cell>
          <cell r="O1021">
            <v>134.74580578606702</v>
          </cell>
          <cell r="P1021">
            <v>0</v>
          </cell>
          <cell r="Q1021">
            <v>0</v>
          </cell>
          <cell r="R1021">
            <v>0</v>
          </cell>
          <cell r="S1021">
            <v>13.845063557858412</v>
          </cell>
          <cell r="T1021">
            <v>329.62949036746653</v>
          </cell>
          <cell r="U1021">
            <v>169.96378129303753</v>
          </cell>
          <cell r="V1021">
            <v>103.94688574594048</v>
          </cell>
          <cell r="W1021" t="str">
            <v>18 - ECT 9 T485  006</v>
          </cell>
        </row>
        <row r="1022">
          <cell r="A1022" t="str">
            <v>19 - ECT 9 T570  006</v>
          </cell>
          <cell r="C1022">
            <v>12.380583957675073</v>
          </cell>
          <cell r="D1022">
            <v>136.3709939201363</v>
          </cell>
          <cell r="E1022">
            <v>92.70074241529592</v>
          </cell>
          <cell r="F1022">
            <v>1.7717115572740008</v>
          </cell>
          <cell r="G1022">
            <v>0</v>
          </cell>
          <cell r="H1022">
            <v>0</v>
          </cell>
          <cell r="I1022">
            <v>0</v>
          </cell>
          <cell r="J1022">
            <v>0</v>
          </cell>
          <cell r="K1022">
            <v>15.848477545375873</v>
          </cell>
          <cell r="L1022">
            <v>0</v>
          </cell>
          <cell r="M1022">
            <v>0</v>
          </cell>
          <cell r="N1022">
            <v>0</v>
          </cell>
          <cell r="O1022">
            <v>172.06007366242977</v>
          </cell>
          <cell r="P1022">
            <v>0</v>
          </cell>
          <cell r="Q1022">
            <v>0</v>
          </cell>
          <cell r="R1022">
            <v>0</v>
          </cell>
          <cell r="S1022">
            <v>19.812763367280141</v>
          </cell>
          <cell r="T1022">
            <v>450.94534642546705</v>
          </cell>
          <cell r="U1022">
            <v>243.22403185038127</v>
          </cell>
          <cell r="V1022">
            <v>148.75157787781137</v>
          </cell>
          <cell r="W1022" t="str">
            <v>19 - ECT 9 T570  006</v>
          </cell>
        </row>
        <row r="1023">
          <cell r="A1023" t="str">
            <v>20 - ECT 9 T630  006</v>
          </cell>
          <cell r="C1023">
            <v>1.9053830711709683</v>
          </cell>
          <cell r="D1023">
            <v>20.987619332212937</v>
          </cell>
          <cell r="E1023">
            <v>14.266728119362027</v>
          </cell>
          <cell r="F1023">
            <v>0.27266801144182601</v>
          </cell>
          <cell r="G1023">
            <v>0</v>
          </cell>
          <cell r="H1023">
            <v>0</v>
          </cell>
          <cell r="I1023">
            <v>0</v>
          </cell>
          <cell r="J1023">
            <v>0</v>
          </cell>
          <cell r="K1023">
            <v>2.4390950315451136</v>
          </cell>
          <cell r="L1023">
            <v>0</v>
          </cell>
          <cell r="M1023">
            <v>0</v>
          </cell>
          <cell r="N1023">
            <v>0</v>
          </cell>
          <cell r="O1023">
            <v>23.048615454483016</v>
          </cell>
          <cell r="P1023">
            <v>0</v>
          </cell>
          <cell r="Q1023">
            <v>0</v>
          </cell>
          <cell r="R1023">
            <v>0</v>
          </cell>
          <cell r="S1023">
            <v>3.1032039008992989</v>
          </cell>
          <cell r="T1023">
            <v>66.023312921115192</v>
          </cell>
          <cell r="U1023">
            <v>37.432398534187755</v>
          </cell>
          <cell r="V1023">
            <v>22.893002403383903</v>
          </cell>
          <cell r="W1023" t="str">
            <v>20 - ECT 9 T630  006</v>
          </cell>
        </row>
        <row r="1024">
          <cell r="A1024" t="str">
            <v>21 - ECT 9 T990  006</v>
          </cell>
          <cell r="C1024">
            <v>10.406322927164519</v>
          </cell>
          <cell r="D1024">
            <v>114.62469019900911</v>
          </cell>
          <cell r="E1024">
            <v>77.91828434420799</v>
          </cell>
          <cell r="F1024">
            <v>1.4891868317207422</v>
          </cell>
          <cell r="G1024">
            <v>0</v>
          </cell>
          <cell r="H1024">
            <v>0</v>
          </cell>
          <cell r="I1024">
            <v>0</v>
          </cell>
          <cell r="J1024">
            <v>0</v>
          </cell>
          <cell r="K1024">
            <v>13.321211326131005</v>
          </cell>
          <cell r="L1024">
            <v>0</v>
          </cell>
          <cell r="M1024">
            <v>0</v>
          </cell>
          <cell r="N1024">
            <v>0</v>
          </cell>
          <cell r="O1024">
            <v>111.24365483186232</v>
          </cell>
          <cell r="P1024">
            <v>0</v>
          </cell>
          <cell r="Q1024">
            <v>0</v>
          </cell>
          <cell r="R1024">
            <v>0</v>
          </cell>
          <cell r="S1024">
            <v>16.948267458757709</v>
          </cell>
          <cell r="T1024">
            <v>345.95161791885334</v>
          </cell>
          <cell r="U1024">
            <v>204.43848430210235</v>
          </cell>
          <cell r="V1024">
            <v>125.03101312617363</v>
          </cell>
          <cell r="W1024" t="str">
            <v>21 - ECT 9 T990  006</v>
          </cell>
        </row>
        <row r="1025">
          <cell r="A1025" t="str">
            <v>22 - ECT 9 T1250  006</v>
          </cell>
          <cell r="C1025">
            <v>3.95733407089355</v>
          </cell>
          <cell r="D1025">
            <v>43.589670920749953</v>
          </cell>
          <cell r="E1025">
            <v>29.630896863290371</v>
          </cell>
          <cell r="F1025">
            <v>0.56631048530225403</v>
          </cell>
          <cell r="G1025">
            <v>0</v>
          </cell>
          <cell r="H1025">
            <v>0</v>
          </cell>
          <cell r="I1025">
            <v>0</v>
          </cell>
          <cell r="J1025">
            <v>0</v>
          </cell>
          <cell r="K1025">
            <v>5.0658127578244674</v>
          </cell>
          <cell r="L1025">
            <v>0</v>
          </cell>
          <cell r="M1025">
            <v>0</v>
          </cell>
          <cell r="N1025">
            <v>0</v>
          </cell>
          <cell r="O1025">
            <v>30.317792962030836</v>
          </cell>
          <cell r="P1025">
            <v>0</v>
          </cell>
          <cell r="Q1025">
            <v>0</v>
          </cell>
          <cell r="R1025">
            <v>0</v>
          </cell>
          <cell r="S1025">
            <v>6.4451157941754671</v>
          </cell>
          <cell r="T1025">
            <v>119.57293385426691</v>
          </cell>
          <cell r="U1025">
            <v>77.744212340236132</v>
          </cell>
          <cell r="V1025">
            <v>47.547004991643504</v>
          </cell>
          <cell r="W1025" t="str">
            <v>22 - ECT 9 T1250  006</v>
          </cell>
        </row>
        <row r="1026">
          <cell r="A1026" t="str">
            <v>23 - ECT 9 T1285  006</v>
          </cell>
          <cell r="C1026">
            <v>10.259754998612907</v>
          </cell>
          <cell r="D1026">
            <v>113.01025794268504</v>
          </cell>
          <cell r="E1026">
            <v>76.820843719641687</v>
          </cell>
          <cell r="F1026">
            <v>1.4682123693021401</v>
          </cell>
          <cell r="G1026">
            <v>0</v>
          </cell>
          <cell r="H1026">
            <v>0</v>
          </cell>
          <cell r="I1026">
            <v>0</v>
          </cell>
          <cell r="J1026">
            <v>0</v>
          </cell>
          <cell r="K1026">
            <v>13.133588631396766</v>
          </cell>
          <cell r="L1026">
            <v>0</v>
          </cell>
          <cell r="M1026">
            <v>0</v>
          </cell>
          <cell r="N1026">
            <v>0</v>
          </cell>
          <cell r="O1026">
            <v>76.684599014185579</v>
          </cell>
          <cell r="P1026">
            <v>0</v>
          </cell>
          <cell r="Q1026">
            <v>0</v>
          </cell>
          <cell r="R1026">
            <v>0</v>
          </cell>
          <cell r="S1026">
            <v>16.709559466380842</v>
          </cell>
          <cell r="T1026">
            <v>308.08681614220495</v>
          </cell>
          <cell r="U1026">
            <v>201.55906903024177</v>
          </cell>
          <cell r="V1026">
            <v>123.27001294129795</v>
          </cell>
          <cell r="W1026" t="str">
            <v>23 - ECT 9 T1285  006</v>
          </cell>
        </row>
        <row r="1027">
          <cell r="A1027" t="str">
            <v>24 - ECT 9 T1440  006</v>
          </cell>
          <cell r="C1027">
            <v>6.1558529991677435</v>
          </cell>
          <cell r="D1027">
            <v>67.806154765611026</v>
          </cell>
          <cell r="E1027">
            <v>46.092506231785016</v>
          </cell>
          <cell r="F1027">
            <v>0.88092742158128412</v>
          </cell>
          <cell r="G1027">
            <v>0</v>
          </cell>
          <cell r="H1027">
            <v>0</v>
          </cell>
          <cell r="I1027">
            <v>0</v>
          </cell>
          <cell r="J1027">
            <v>0</v>
          </cell>
          <cell r="K1027">
            <v>7.8801531788380599</v>
          </cell>
          <cell r="L1027">
            <v>0</v>
          </cell>
          <cell r="M1027">
            <v>0</v>
          </cell>
          <cell r="N1027">
            <v>0</v>
          </cell>
          <cell r="O1027">
            <v>41.009592491190453</v>
          </cell>
          <cell r="P1027">
            <v>0</v>
          </cell>
          <cell r="Q1027">
            <v>0</v>
          </cell>
          <cell r="R1027">
            <v>0</v>
          </cell>
          <cell r="S1027">
            <v>10.025735679828504</v>
          </cell>
          <cell r="T1027">
            <v>179.85092276800211</v>
          </cell>
          <cell r="U1027">
            <v>120.93544141814509</v>
          </cell>
          <cell r="V1027">
            <v>73.962007764778775</v>
          </cell>
          <cell r="W1027" t="str">
            <v>24 - ECT 9 T1440  006</v>
          </cell>
        </row>
        <row r="1028">
          <cell r="A1028" t="str">
            <v>25 - ECT 11 T1580  006</v>
          </cell>
          <cell r="C1028">
            <v>4.9916502657114847</v>
          </cell>
          <cell r="D1028">
            <v>54.982568703053168</v>
          </cell>
          <cell r="E1028">
            <v>37.375432943298655</v>
          </cell>
          <cell r="F1028">
            <v>0.75508064706967193</v>
          </cell>
          <cell r="G1028">
            <v>0</v>
          </cell>
          <cell r="H1028">
            <v>0</v>
          </cell>
          <cell r="I1028">
            <v>0</v>
          </cell>
          <cell r="J1028">
            <v>0</v>
          </cell>
          <cell r="K1028">
            <v>6.754417010432622</v>
          </cell>
          <cell r="L1028">
            <v>0</v>
          </cell>
          <cell r="M1028">
            <v>0</v>
          </cell>
          <cell r="N1028">
            <v>0</v>
          </cell>
          <cell r="O1028">
            <v>25.530783743586504</v>
          </cell>
          <cell r="P1028">
            <v>0</v>
          </cell>
          <cell r="Q1028">
            <v>0</v>
          </cell>
          <cell r="R1028">
            <v>0</v>
          </cell>
          <cell r="S1028">
            <v>8.5934877255672895</v>
          </cell>
          <cell r="T1028">
            <v>138.9834210387194</v>
          </cell>
          <cell r="U1028">
            <v>98.104732559132984</v>
          </cell>
          <cell r="V1028">
            <v>59.974218968764653</v>
          </cell>
          <cell r="W1028" t="str">
            <v>25 - ECT 11 T1580  006</v>
          </cell>
        </row>
        <row r="1029">
          <cell r="A1029" t="str">
            <v>26 - RV 12  224</v>
          </cell>
          <cell r="C1029">
            <v>1298.5281744270847</v>
          </cell>
          <cell r="D1029">
            <v>14303.168443855491</v>
          </cell>
          <cell r="E1029">
            <v>5488.9602951053503</v>
          </cell>
          <cell r="F1029">
            <v>769.45168855122813</v>
          </cell>
          <cell r="G1029">
            <v>0</v>
          </cell>
          <cell r="H1029">
            <v>0</v>
          </cell>
          <cell r="I1029">
            <v>0</v>
          </cell>
          <cell r="J1029">
            <v>0</v>
          </cell>
          <cell r="K1029">
            <v>1606.0263742767593</v>
          </cell>
          <cell r="L1029">
            <v>6654.6240241258756</v>
          </cell>
          <cell r="M1029">
            <v>0</v>
          </cell>
          <cell r="N1029">
            <v>0</v>
          </cell>
          <cell r="O1029">
            <v>0</v>
          </cell>
          <cell r="P1029">
            <v>0</v>
          </cell>
          <cell r="Q1029">
            <v>0</v>
          </cell>
          <cell r="R1029">
            <v>0</v>
          </cell>
          <cell r="S1029">
            <v>2198.9780257757188</v>
          </cell>
          <cell r="T1029">
            <v>32319.737026117509</v>
          </cell>
          <cell r="U1029">
            <v>21860.108601939155</v>
          </cell>
          <cell r="V1029">
            <v>15601.696618282576</v>
          </cell>
          <cell r="W1029" t="str">
            <v>26 - RV 12  224</v>
          </cell>
        </row>
        <row r="1030">
          <cell r="A1030" t="str">
            <v>27 - RV 13  250</v>
          </cell>
          <cell r="C1030">
            <v>323.76191263101276</v>
          </cell>
          <cell r="D1030">
            <v>3566.2076982729586</v>
          </cell>
          <cell r="E1030">
            <v>1368.5619753942319</v>
          </cell>
          <cell r="F1030">
            <v>167.05420941190366</v>
          </cell>
          <cell r="G1030">
            <v>0</v>
          </cell>
          <cell r="H1030">
            <v>0</v>
          </cell>
          <cell r="I1030">
            <v>0</v>
          </cell>
          <cell r="J1030">
            <v>0</v>
          </cell>
          <cell r="K1030">
            <v>418.4176398463116</v>
          </cell>
          <cell r="L1030">
            <v>1767.303962567712</v>
          </cell>
          <cell r="M1030">
            <v>0</v>
          </cell>
          <cell r="N1030">
            <v>0</v>
          </cell>
          <cell r="O1030">
            <v>0</v>
          </cell>
          <cell r="P1030">
            <v>0</v>
          </cell>
          <cell r="Q1030">
            <v>0</v>
          </cell>
          <cell r="R1030">
            <v>0</v>
          </cell>
          <cell r="S1030">
            <v>572.89918170448595</v>
          </cell>
          <cell r="T1030">
            <v>8184.2065798286167</v>
          </cell>
          <cell r="U1030">
            <v>5425.585795710107</v>
          </cell>
          <cell r="V1030">
            <v>3889.9696109039714</v>
          </cell>
          <cell r="W1030" t="str">
            <v>27 - RV 13  250</v>
          </cell>
        </row>
        <row r="1031">
          <cell r="A1031" t="str">
            <v>28 - RV 13  P 243</v>
          </cell>
          <cell r="C1031">
            <v>340.465822670904</v>
          </cell>
          <cell r="D1031">
            <v>3750.1997314662199</v>
          </cell>
          <cell r="E1031">
            <v>1439.1704541224096</v>
          </cell>
          <cell r="F1031">
            <v>110.08845661371217</v>
          </cell>
          <cell r="G1031">
            <v>0</v>
          </cell>
          <cell r="H1031">
            <v>0</v>
          </cell>
          <cell r="I1031">
            <v>0</v>
          </cell>
          <cell r="J1031">
            <v>0</v>
          </cell>
          <cell r="K1031">
            <v>440.00514085376307</v>
          </cell>
          <cell r="L1031">
            <v>1500.1726554090337</v>
          </cell>
          <cell r="M1031">
            <v>0</v>
          </cell>
          <cell r="N1031">
            <v>0</v>
          </cell>
          <cell r="O1031">
            <v>0</v>
          </cell>
          <cell r="P1031">
            <v>0</v>
          </cell>
          <cell r="Q1031">
            <v>0</v>
          </cell>
          <cell r="R1031">
            <v>0</v>
          </cell>
          <cell r="S1031">
            <v>596.76998094217288</v>
          </cell>
          <cell r="T1031">
            <v>8176.8722420782151</v>
          </cell>
          <cell r="U1031">
            <v>5639.9244648732456</v>
          </cell>
          <cell r="V1031">
            <v>4090.6655541371238</v>
          </cell>
          <cell r="W1031" t="str">
            <v>28 - RV 13  P 243</v>
          </cell>
        </row>
        <row r="1032">
          <cell r="A1032" t="str">
            <v>29 - RV 16 2040 (408) 706</v>
          </cell>
          <cell r="C1032">
            <v>3.1322855685723168</v>
          </cell>
          <cell r="D1032">
            <v>34.501837529489222</v>
          </cell>
          <cell r="E1032">
            <v>13.24036817792617</v>
          </cell>
          <cell r="F1032">
            <v>1.1852076392880502</v>
          </cell>
          <cell r="G1032">
            <v>0</v>
          </cell>
          <cell r="H1032">
            <v>0</v>
          </cell>
          <cell r="I1032">
            <v>0</v>
          </cell>
          <cell r="J1032">
            <v>0</v>
          </cell>
          <cell r="K1032">
            <v>4.0480472958546194</v>
          </cell>
          <cell r="L1032">
            <v>25.666476652982226</v>
          </cell>
          <cell r="M1032">
            <v>0</v>
          </cell>
          <cell r="N1032">
            <v>0</v>
          </cell>
          <cell r="O1032">
            <v>0</v>
          </cell>
          <cell r="P1032">
            <v>0</v>
          </cell>
          <cell r="Q1032">
            <v>0</v>
          </cell>
          <cell r="R1032">
            <v>0</v>
          </cell>
          <cell r="S1032">
            <v>5.4902838246679906</v>
          </cell>
          <cell r="T1032">
            <v>87.264506688780585</v>
          </cell>
          <cell r="U1032">
            <v>52.05969891527576</v>
          </cell>
          <cell r="V1032">
            <v>37.634123098061536</v>
          </cell>
          <cell r="W1032" t="str">
            <v>29 - RV 16 2040 (408) 706</v>
          </cell>
        </row>
        <row r="1033">
          <cell r="A1033" t="str">
            <v>30 - mok.sek. 13 360</v>
          </cell>
          <cell r="C1033">
            <v>81.255172741641118</v>
          </cell>
          <cell r="D1033">
            <v>895.01825647413284</v>
          </cell>
          <cell r="E1033">
            <v>291.9501185066224</v>
          </cell>
          <cell r="F1033">
            <v>5.5901237353399047</v>
          </cell>
          <cell r="G1033">
            <v>0</v>
          </cell>
          <cell r="H1033">
            <v>0</v>
          </cell>
          <cell r="I1033">
            <v>0</v>
          </cell>
          <cell r="J1033">
            <v>0</v>
          </cell>
          <cell r="K1033">
            <v>0</v>
          </cell>
          <cell r="L1033">
            <v>0</v>
          </cell>
          <cell r="M1033">
            <v>0</v>
          </cell>
          <cell r="N1033">
            <v>0</v>
          </cell>
          <cell r="O1033">
            <v>0</v>
          </cell>
          <cell r="P1033">
            <v>191.77338456275731</v>
          </cell>
          <cell r="Q1033">
            <v>0</v>
          </cell>
          <cell r="R1033">
            <v>0</v>
          </cell>
          <cell r="S1033">
            <v>165.90205470192407</v>
          </cell>
          <cell r="T1033">
            <v>1631.4891107224175</v>
          </cell>
          <cell r="U1033">
            <v>1273.8136714577361</v>
          </cell>
          <cell r="V1033">
            <v>976.27342921577394</v>
          </cell>
          <cell r="W1033" t="str">
            <v>30 - mok.sek. 13 360</v>
          </cell>
        </row>
        <row r="1034">
          <cell r="A1034" t="str">
            <v>31 - kokon  9 68  876</v>
          </cell>
          <cell r="C1034">
            <v>5.5838813457784191</v>
          </cell>
          <cell r="D1034">
            <v>61.505939595349105</v>
          </cell>
          <cell r="E1034">
            <v>41.809816732569203</v>
          </cell>
          <cell r="F1034">
            <v>3.4246112929440251</v>
          </cell>
          <cell r="G1034">
            <v>0</v>
          </cell>
          <cell r="H1034">
            <v>11.819949505925912</v>
          </cell>
          <cell r="I1034">
            <v>0</v>
          </cell>
          <cell r="J1034">
            <v>0</v>
          </cell>
          <cell r="K1034">
            <v>7.1479680140411563</v>
          </cell>
          <cell r="L1034">
            <v>0</v>
          </cell>
          <cell r="M1034">
            <v>0</v>
          </cell>
          <cell r="N1034">
            <v>0</v>
          </cell>
          <cell r="O1034">
            <v>0</v>
          </cell>
          <cell r="P1034">
            <v>0</v>
          </cell>
          <cell r="Q1034">
            <v>0</v>
          </cell>
          <cell r="R1034">
            <v>0</v>
          </cell>
          <cell r="S1034">
            <v>9.7870276874516353</v>
          </cell>
          <cell r="T1034">
            <v>141.07919417405947</v>
          </cell>
          <cell r="U1034">
            <v>112.32424896664075</v>
          </cell>
          <cell r="V1034">
            <v>67.089820941127527</v>
          </cell>
          <cell r="W1034" t="str">
            <v>31 - kokon  9 68  876</v>
          </cell>
        </row>
        <row r="1035">
          <cell r="A1035" t="str">
            <v>32 - kokon  11 204  876</v>
          </cell>
          <cell r="C1035">
            <v>38.663414207026669</v>
          </cell>
          <cell r="D1035">
            <v>425.87395245516927</v>
          </cell>
          <cell r="E1035">
            <v>163.43268450776171</v>
          </cell>
          <cell r="F1035">
            <v>22.910268666198064</v>
          </cell>
          <cell r="G1035">
            <v>0</v>
          </cell>
          <cell r="H1035">
            <v>83.027937992845423</v>
          </cell>
          <cell r="I1035">
            <v>0</v>
          </cell>
          <cell r="J1035">
            <v>0</v>
          </cell>
          <cell r="K1035">
            <v>47.819111020419626</v>
          </cell>
          <cell r="L1035">
            <v>0</v>
          </cell>
          <cell r="M1035">
            <v>0</v>
          </cell>
          <cell r="N1035">
            <v>0</v>
          </cell>
          <cell r="O1035">
            <v>0</v>
          </cell>
          <cell r="P1035">
            <v>0</v>
          </cell>
          <cell r="Q1035">
            <v>0</v>
          </cell>
          <cell r="R1035">
            <v>0</v>
          </cell>
          <cell r="S1035">
            <v>68.747901804538316</v>
          </cell>
          <cell r="T1035">
            <v>850.475270653959</v>
          </cell>
          <cell r="U1035">
            <v>650.88031983615565</v>
          </cell>
          <cell r="V1035">
            <v>464.53736666219595</v>
          </cell>
          <cell r="W1035" t="str">
            <v>32 - kokon  11 204  876</v>
          </cell>
        </row>
        <row r="1036">
          <cell r="A1036" t="str">
            <v>33 - kokon  13 136  876</v>
          </cell>
          <cell r="C1036">
            <v>33.756414766040436</v>
          </cell>
          <cell r="D1036">
            <v>371.82380480296524</v>
          </cell>
          <cell r="E1036">
            <v>252.75420939661728</v>
          </cell>
          <cell r="F1036">
            <v>21.884101432959376</v>
          </cell>
          <cell r="G1036">
            <v>0</v>
          </cell>
          <cell r="H1036">
            <v>75.532360257380219</v>
          </cell>
          <cell r="I1036">
            <v>0</v>
          </cell>
          <cell r="J1036">
            <v>0</v>
          </cell>
          <cell r="K1036">
            <v>45.677259016555681</v>
          </cell>
          <cell r="L1036">
            <v>0</v>
          </cell>
          <cell r="M1036">
            <v>0</v>
          </cell>
          <cell r="N1036">
            <v>0</v>
          </cell>
          <cell r="O1036">
            <v>0</v>
          </cell>
          <cell r="P1036">
            <v>0</v>
          </cell>
          <cell r="Q1036">
            <v>0</v>
          </cell>
          <cell r="R1036">
            <v>0</v>
          </cell>
          <cell r="S1036">
            <v>62.541494002739718</v>
          </cell>
          <cell r="T1036">
            <v>863.96964367525788</v>
          </cell>
          <cell r="U1036">
            <v>680.21853039858229</v>
          </cell>
          <cell r="V1036">
            <v>405.58021956900569</v>
          </cell>
          <cell r="W1036" t="str">
            <v>33 - kokon  13 136  876</v>
          </cell>
        </row>
        <row r="1037">
          <cell r="A1037" t="str">
            <v>34 - kokon  13 272  876</v>
          </cell>
          <cell r="C1037">
            <v>441.52984474374313</v>
          </cell>
          <cell r="D1037">
            <v>4863.4106419334666</v>
          </cell>
          <cell r="E1037">
            <v>1866.374434248768</v>
          </cell>
          <cell r="F1037">
            <v>273.38392664917029</v>
          </cell>
          <cell r="G1037">
            <v>0</v>
          </cell>
          <cell r="H1037">
            <v>943.57792031452459</v>
          </cell>
          <cell r="I1037">
            <v>0</v>
          </cell>
          <cell r="J1037">
            <v>0</v>
          </cell>
          <cell r="K1037">
            <v>570.61645719252817</v>
          </cell>
          <cell r="L1037">
            <v>0</v>
          </cell>
          <cell r="M1037">
            <v>0</v>
          </cell>
          <cell r="N1037">
            <v>0</v>
          </cell>
          <cell r="O1037">
            <v>0</v>
          </cell>
          <cell r="P1037">
            <v>0</v>
          </cell>
          <cell r="Q1037">
            <v>0</v>
          </cell>
          <cell r="R1037">
            <v>0</v>
          </cell>
          <cell r="S1037">
            <v>781.29125904949274</v>
          </cell>
          <cell r="T1037">
            <v>9740.1844841316924</v>
          </cell>
          <cell r="U1037">
            <v>7444.6988475751486</v>
          </cell>
          <cell r="V1037">
            <v>5304.9404866772102</v>
          </cell>
          <cell r="W1037" t="str">
            <v>34 - kokon  13 272  876</v>
          </cell>
        </row>
        <row r="1038">
          <cell r="A1038" t="str">
            <v>35 - kokon  17,19,22  706</v>
          </cell>
          <cell r="C1038">
            <v>34.669504810904286</v>
          </cell>
          <cell r="D1038">
            <v>381.88140769006264</v>
          </cell>
          <cell r="E1038">
            <v>146.55017819846566</v>
          </cell>
          <cell r="F1038">
            <v>13.118395833540323</v>
          </cell>
          <cell r="G1038">
            <v>0</v>
          </cell>
          <cell r="H1038">
            <v>74.090903000559976</v>
          </cell>
          <cell r="I1038">
            <v>0</v>
          </cell>
          <cell r="J1038">
            <v>0</v>
          </cell>
          <cell r="K1038">
            <v>44.805555600209196</v>
          </cell>
          <cell r="L1038">
            <v>0</v>
          </cell>
          <cell r="M1038">
            <v>0</v>
          </cell>
          <cell r="N1038">
            <v>0</v>
          </cell>
          <cell r="O1038">
            <v>0</v>
          </cell>
          <cell r="P1038">
            <v>0</v>
          </cell>
          <cell r="Q1038">
            <v>0</v>
          </cell>
          <cell r="R1038">
            <v>0</v>
          </cell>
          <cell r="S1038">
            <v>61.34795404085537</v>
          </cell>
          <cell r="T1038">
            <v>756.46389917459749</v>
          </cell>
          <cell r="U1038">
            <v>576.21948653297295</v>
          </cell>
          <cell r="V1038">
            <v>416.55091250096694</v>
          </cell>
          <cell r="W1038" t="str">
            <v>35 - kokon  17,19,22  706</v>
          </cell>
        </row>
        <row r="1039">
          <cell r="A1039" t="str">
            <v>36 - Rohož RP 34 450/125</v>
          </cell>
          <cell r="C1039">
            <v>261.64582373186136</v>
          </cell>
          <cell r="D1039">
            <v>2882.0046905176164</v>
          </cell>
          <cell r="E1039">
            <v>1105.9933593492963</v>
          </cell>
          <cell r="F1039">
            <v>90.002425700738115</v>
          </cell>
          <cell r="G1039">
            <v>0</v>
          </cell>
          <cell r="H1039">
            <v>0</v>
          </cell>
          <cell r="I1039">
            <v>0</v>
          </cell>
          <cell r="J1039">
            <v>0</v>
          </cell>
          <cell r="K1039">
            <v>338.14115796350399</v>
          </cell>
          <cell r="L1039">
            <v>0</v>
          </cell>
          <cell r="M1039">
            <v>0</v>
          </cell>
          <cell r="N1039">
            <v>2732.3850764406811</v>
          </cell>
          <cell r="O1039">
            <v>0</v>
          </cell>
          <cell r="P1039">
            <v>0</v>
          </cell>
          <cell r="Q1039">
            <v>0</v>
          </cell>
          <cell r="R1039">
            <v>0</v>
          </cell>
          <cell r="S1039">
            <v>429.67438627836447</v>
          </cell>
          <cell r="T1039">
            <v>7839.8469199820611</v>
          </cell>
          <cell r="U1039">
            <v>4339.6462992995121</v>
          </cell>
          <cell r="V1039">
            <v>3143.650514249478</v>
          </cell>
          <cell r="W1039" t="str">
            <v>36 - Rohož RP 34 450/125</v>
          </cell>
        </row>
        <row r="1040">
          <cell r="A1040" t="str">
            <v>37 - Rohož RE 34 450/125</v>
          </cell>
          <cell r="C1040">
            <v>774.92168869442639</v>
          </cell>
          <cell r="D1040">
            <v>8535.6911482367777</v>
          </cell>
          <cell r="E1040">
            <v>3275.6427352347296</v>
          </cell>
          <cell r="F1040">
            <v>266.56199099927625</v>
          </cell>
          <cell r="G1040">
            <v>0</v>
          </cell>
          <cell r="H1040">
            <v>0</v>
          </cell>
          <cell r="I1040">
            <v>0</v>
          </cell>
          <cell r="J1040">
            <v>0</v>
          </cell>
          <cell r="K1040">
            <v>1001.4794557344155</v>
          </cell>
          <cell r="L1040">
            <v>0</v>
          </cell>
          <cell r="M1040">
            <v>0</v>
          </cell>
          <cell r="N1040">
            <v>9097.5390329558413</v>
          </cell>
          <cell r="O1040">
            <v>0</v>
          </cell>
          <cell r="P1040">
            <v>0</v>
          </cell>
          <cell r="Q1040">
            <v>0</v>
          </cell>
          <cell r="R1040">
            <v>0</v>
          </cell>
          <cell r="S1040">
            <v>1281.8619190637874</v>
          </cell>
          <cell r="T1040">
            <v>24233.697970919256</v>
          </cell>
          <cell r="U1040">
            <v>12852.81756316521</v>
          </cell>
          <cell r="V1040">
            <v>9310.6128369312046</v>
          </cell>
          <cell r="W1040" t="str">
            <v>37 - Rohož RE 34 450/125</v>
          </cell>
        </row>
        <row r="1041">
          <cell r="A1041" t="str">
            <v>38 - Vlies 80/100  2700</v>
          </cell>
          <cell r="C1041">
            <v>241.27621555770148</v>
          </cell>
          <cell r="D1041">
            <v>2657.6353294300998</v>
          </cell>
          <cell r="E1041">
            <v>866.90628237137923</v>
          </cell>
          <cell r="F1041">
            <v>16.599114294552336</v>
          </cell>
          <cell r="G1041">
            <v>0</v>
          </cell>
          <cell r="H1041">
            <v>0</v>
          </cell>
          <cell r="I1041">
            <v>0</v>
          </cell>
          <cell r="J1041">
            <v>0</v>
          </cell>
          <cell r="K1041">
            <v>0</v>
          </cell>
          <cell r="L1041">
            <v>0</v>
          </cell>
          <cell r="M1041">
            <v>0</v>
          </cell>
          <cell r="N1041">
            <v>0</v>
          </cell>
          <cell r="O1041">
            <v>0</v>
          </cell>
          <cell r="P1041">
            <v>569.44505698258752</v>
          </cell>
          <cell r="Q1041">
            <v>0</v>
          </cell>
          <cell r="R1041">
            <v>8626.5814291474599</v>
          </cell>
          <cell r="S1041">
            <v>520.86083936632849</v>
          </cell>
          <cell r="T1041">
            <v>13499.304267150108</v>
          </cell>
          <cell r="U1041">
            <v>3782.4169416537329</v>
          </cell>
          <cell r="V1041">
            <v>2898.9115449878013</v>
          </cell>
          <cell r="W1041" t="str">
            <v>38 - Vlies 80/100  2700</v>
          </cell>
        </row>
        <row r="1042">
          <cell r="A1042" t="str">
            <v>39 - Vlies 80/100  1600</v>
          </cell>
          <cell r="C1042">
            <v>126.27746937071268</v>
          </cell>
          <cell r="D1042">
            <v>1390.9347141196947</v>
          </cell>
          <cell r="E1042">
            <v>533.78280825368802</v>
          </cell>
          <cell r="F1042">
            <v>8.6875291129141932</v>
          </cell>
          <cell r="G1042">
            <v>0</v>
          </cell>
          <cell r="H1042">
            <v>0</v>
          </cell>
          <cell r="I1042">
            <v>0</v>
          </cell>
          <cell r="J1042">
            <v>0</v>
          </cell>
          <cell r="K1042">
            <v>0</v>
          </cell>
          <cell r="L1042">
            <v>0</v>
          </cell>
          <cell r="M1042">
            <v>0</v>
          </cell>
          <cell r="N1042">
            <v>0</v>
          </cell>
          <cell r="O1042">
            <v>0</v>
          </cell>
          <cell r="P1042">
            <v>298.03219755917274</v>
          </cell>
          <cell r="Q1042">
            <v>0</v>
          </cell>
          <cell r="R1042">
            <v>4514.9202530185148</v>
          </cell>
          <cell r="S1042">
            <v>272.60452729438458</v>
          </cell>
          <cell r="T1042">
            <v>7145.2394987290818</v>
          </cell>
          <cell r="U1042">
            <v>2059.6825208570094</v>
          </cell>
          <cell r="V1042">
            <v>1517.2121834904074</v>
          </cell>
          <cell r="W1042" t="str">
            <v>39 - Vlies 80/100  1600</v>
          </cell>
        </row>
        <row r="1043">
          <cell r="A1043" t="str">
            <v>40 - Tkanina RT 300/125</v>
          </cell>
          <cell r="C1043">
            <v>95.802585538200574</v>
          </cell>
          <cell r="D1043">
            <v>1055.2566708183515</v>
          </cell>
          <cell r="E1043">
            <v>404.96355685129959</v>
          </cell>
          <cell r="F1043">
            <v>36.250192952609993</v>
          </cell>
          <cell r="G1043">
            <v>0</v>
          </cell>
          <cell r="H1043">
            <v>0</v>
          </cell>
          <cell r="I1043">
            <v>0</v>
          </cell>
          <cell r="J1043">
            <v>4215.6197418619959</v>
          </cell>
          <cell r="K1043">
            <v>123.81163493357903</v>
          </cell>
          <cell r="L1043">
            <v>0</v>
          </cell>
          <cell r="M1043">
            <v>0</v>
          </cell>
          <cell r="N1043">
            <v>0</v>
          </cell>
          <cell r="O1043">
            <v>0</v>
          </cell>
          <cell r="P1043">
            <v>0</v>
          </cell>
          <cell r="Q1043">
            <v>0</v>
          </cell>
          <cell r="R1043">
            <v>0</v>
          </cell>
          <cell r="S1043">
            <v>164.7085147400397</v>
          </cell>
          <cell r="T1043">
            <v>6096.4128976960756</v>
          </cell>
          <cell r="U1043">
            <v>1592.2730061604618</v>
          </cell>
          <cell r="V1043">
            <v>1151.0592563565522</v>
          </cell>
          <cell r="W1043" t="str">
            <v>40 - Tkanina RT 300/125</v>
          </cell>
        </row>
        <row r="1044">
          <cell r="A1044" t="str">
            <v>41 - Tkanina RS 580/125</v>
          </cell>
          <cell r="C1044">
            <v>381.78457968480501</v>
          </cell>
          <cell r="D1044">
            <v>4205.3220407848521</v>
          </cell>
          <cell r="E1044">
            <v>1613.8274397457462</v>
          </cell>
          <cell r="F1044">
            <v>144.46128569658262</v>
          </cell>
          <cell r="G1044">
            <v>0</v>
          </cell>
          <cell r="H1044">
            <v>0</v>
          </cell>
          <cell r="I1044">
            <v>0</v>
          </cell>
          <cell r="J1044">
            <v>7656.6775165172858</v>
          </cell>
          <cell r="K1044">
            <v>493.40393829305043</v>
          </cell>
          <cell r="L1044">
            <v>0</v>
          </cell>
          <cell r="M1044">
            <v>0</v>
          </cell>
          <cell r="N1044">
            <v>0</v>
          </cell>
          <cell r="O1044">
            <v>0</v>
          </cell>
          <cell r="P1044">
            <v>0</v>
          </cell>
          <cell r="Q1044">
            <v>0</v>
          </cell>
          <cell r="R1044">
            <v>0</v>
          </cell>
          <cell r="S1044">
            <v>657.16310301352075</v>
          </cell>
          <cell r="T1044">
            <v>15152.639903735842</v>
          </cell>
          <cell r="U1044">
            <v>6345.3953459119857</v>
          </cell>
          <cell r="V1044">
            <v>4587.1066204696572</v>
          </cell>
          <cell r="W1044" t="str">
            <v>41 - Tkanina RS 580/125</v>
          </cell>
        </row>
        <row r="1045">
          <cell r="A1045" t="str">
            <v>42- 11 204 Z28  876</v>
          </cell>
          <cell r="C1045">
            <v>39.987108748659445</v>
          </cell>
          <cell r="D1045">
            <v>440.45432611979072</v>
          </cell>
          <cell r="E1045">
            <v>169.02802462048254</v>
          </cell>
          <cell r="F1045">
            <v>23.694632856551316</v>
          </cell>
          <cell r="G1045">
            <v>0</v>
          </cell>
          <cell r="H1045">
            <v>293.14238389560978</v>
          </cell>
          <cell r="I1045">
            <v>0</v>
          </cell>
          <cell r="J1045">
            <v>0</v>
          </cell>
          <cell r="K1045">
            <v>0</v>
          </cell>
          <cell r="L1045">
            <v>0</v>
          </cell>
          <cell r="M1045">
            <v>0</v>
          </cell>
          <cell r="N1045">
            <v>0</v>
          </cell>
          <cell r="O1045">
            <v>0</v>
          </cell>
          <cell r="P1045">
            <v>0</v>
          </cell>
          <cell r="Q1045">
            <v>0</v>
          </cell>
          <cell r="R1045">
            <v>0</v>
          </cell>
          <cell r="S1045">
            <v>67.076945857900228</v>
          </cell>
          <cell r="T1045">
            <v>1033.3834220989938</v>
          </cell>
          <cell r="U1045">
            <v>673.16409234548394</v>
          </cell>
          <cell r="V1045">
            <v>480.44143486845019</v>
          </cell>
          <cell r="W1045" t="str">
            <v>42- 11 204 Z28  876</v>
          </cell>
        </row>
        <row r="1046">
          <cell r="A1046" t="str">
            <v>43 -13 544 Z25 876s</v>
          </cell>
          <cell r="C1046">
            <v>53.089199663207587</v>
          </cell>
          <cell r="D1046">
            <v>584.77265282854523</v>
          </cell>
          <cell r="E1046">
            <v>224.41138728378809</v>
          </cell>
          <cell r="F1046">
            <v>36.523852588575778</v>
          </cell>
          <cell r="G1046">
            <v>0</v>
          </cell>
          <cell r="H1046">
            <v>306.01757893983762</v>
          </cell>
          <cell r="I1046">
            <v>0</v>
          </cell>
          <cell r="J1046">
            <v>0</v>
          </cell>
          <cell r="K1046">
            <v>0</v>
          </cell>
          <cell r="L1046">
            <v>0</v>
          </cell>
          <cell r="M1046">
            <v>0</v>
          </cell>
          <cell r="N1046">
            <v>0</v>
          </cell>
          <cell r="O1046">
            <v>0</v>
          </cell>
          <cell r="P1046">
            <v>0</v>
          </cell>
          <cell r="Q1046">
            <v>0</v>
          </cell>
          <cell r="R1046">
            <v>0</v>
          </cell>
          <cell r="S1046">
            <v>92.618701042225226</v>
          </cell>
          <cell r="T1046">
            <v>1297.4333723461796</v>
          </cell>
          <cell r="U1046">
            <v>898.79709236411679</v>
          </cell>
          <cell r="V1046">
            <v>637.86185249175287</v>
          </cell>
          <cell r="W1046" t="str">
            <v>43 -13 544 Z25 876s</v>
          </cell>
        </row>
        <row r="1047">
          <cell r="A1047" t="str">
            <v>44 - ECO 11 T220 006</v>
          </cell>
          <cell r="C1047">
            <v>21.166765466756534</v>
          </cell>
          <cell r="D1047">
            <v>233.14997536821053</v>
          </cell>
          <cell r="E1047">
            <v>158.48807132254615</v>
          </cell>
          <cell r="F1047">
            <v>3.2018699456566253</v>
          </cell>
          <cell r="G1047">
            <v>0</v>
          </cell>
          <cell r="H1047">
            <v>0</v>
          </cell>
          <cell r="I1047">
            <v>0</v>
          </cell>
          <cell r="J1047">
            <v>0</v>
          </cell>
          <cell r="K1047">
            <v>28.641662198687719</v>
          </cell>
          <cell r="L1047">
            <v>0</v>
          </cell>
          <cell r="M1047">
            <v>0</v>
          </cell>
          <cell r="N1047">
            <v>0</v>
          </cell>
          <cell r="O1047">
            <v>878.77694153034122</v>
          </cell>
          <cell r="P1047">
            <v>0</v>
          </cell>
          <cell r="Q1047">
            <v>0</v>
          </cell>
          <cell r="R1047">
            <v>0</v>
          </cell>
          <cell r="S1047">
            <v>35.806198856530372</v>
          </cell>
          <cell r="T1047">
            <v>1359.2314846887291</v>
          </cell>
          <cell r="U1047">
            <v>416.00668210316985</v>
          </cell>
          <cell r="V1047">
            <v>254.31674083496708</v>
          </cell>
          <cell r="W1047" t="str">
            <v>44 - ECO 11 T220 006</v>
          </cell>
        </row>
        <row r="1048">
          <cell r="A1048" t="str">
            <v>45 - ECO 11 T330 006</v>
          </cell>
          <cell r="C1048">
            <v>16.368965294291719</v>
          </cell>
          <cell r="D1048">
            <v>180.30264761808283</v>
          </cell>
          <cell r="E1048">
            <v>122.56410848943571</v>
          </cell>
          <cell r="F1048">
            <v>2.4761127579744571</v>
          </cell>
          <cell r="G1048">
            <v>0</v>
          </cell>
          <cell r="H1048">
            <v>0</v>
          </cell>
          <cell r="I1048">
            <v>0</v>
          </cell>
          <cell r="J1048">
            <v>0</v>
          </cell>
          <cell r="K1048">
            <v>22.149552100318502</v>
          </cell>
          <cell r="L1048">
            <v>0</v>
          </cell>
          <cell r="M1048">
            <v>0</v>
          </cell>
          <cell r="N1048">
            <v>0</v>
          </cell>
          <cell r="O1048">
            <v>390.76282114908145</v>
          </cell>
          <cell r="P1048">
            <v>0</v>
          </cell>
          <cell r="Q1048">
            <v>0</v>
          </cell>
          <cell r="R1048">
            <v>0</v>
          </cell>
          <cell r="S1048">
            <v>27.690127115716823</v>
          </cell>
          <cell r="T1048">
            <v>762.31433452490148</v>
          </cell>
          <cell r="U1048">
            <v>321.7118341597847</v>
          </cell>
          <cell r="V1048">
            <v>196.67161291237454</v>
          </cell>
          <cell r="W1048" t="str">
            <v>45 - ECO 11 T330 006</v>
          </cell>
        </row>
        <row r="1049">
          <cell r="A1049" t="str">
            <v>46 - ECTE 9 T990 006</v>
          </cell>
          <cell r="C1049">
            <v>7.6215322846838731</v>
          </cell>
          <cell r="D1049">
            <v>83.950477328851747</v>
          </cell>
          <cell r="E1049">
            <v>57.066912477448106</v>
          </cell>
          <cell r="F1049">
            <v>1.090672045767304</v>
          </cell>
          <cell r="G1049">
            <v>0</v>
          </cell>
          <cell r="H1049">
            <v>0</v>
          </cell>
          <cell r="I1049">
            <v>0</v>
          </cell>
          <cell r="J1049">
            <v>0</v>
          </cell>
          <cell r="K1049">
            <v>9.7563801261804546</v>
          </cell>
          <cell r="L1049">
            <v>0</v>
          </cell>
          <cell r="M1049">
            <v>0</v>
          </cell>
          <cell r="N1049">
            <v>0</v>
          </cell>
          <cell r="O1049">
            <v>81.474198046913529</v>
          </cell>
          <cell r="P1049">
            <v>0</v>
          </cell>
          <cell r="Q1049">
            <v>0</v>
          </cell>
          <cell r="R1049">
            <v>0</v>
          </cell>
          <cell r="S1049">
            <v>12.412815603597195</v>
          </cell>
          <cell r="T1049">
            <v>253.37298791344222</v>
          </cell>
          <cell r="U1049">
            <v>149.72959413675102</v>
          </cell>
          <cell r="V1049">
            <v>91.572009613535613</v>
          </cell>
          <cell r="W1049" t="str">
            <v>46 - ECTE 9 T990 006</v>
          </cell>
        </row>
        <row r="1050">
          <cell r="A1050" t="str">
            <v>47 - EC 11 2500 R73</v>
          </cell>
          <cell r="C1050">
            <v>30.071549194690828</v>
          </cell>
          <cell r="D1050">
            <v>331.23534935167635</v>
          </cell>
          <cell r="E1050">
            <v>127.1143305109964</v>
          </cell>
          <cell r="F1050">
            <v>8.9095503512717471</v>
          </cell>
          <cell r="G1050">
            <v>0</v>
          </cell>
          <cell r="H1050">
            <v>0</v>
          </cell>
          <cell r="I1050">
            <v>0</v>
          </cell>
          <cell r="J1050">
            <v>0</v>
          </cell>
          <cell r="K1050">
            <v>37.192647855594473</v>
          </cell>
          <cell r="L1050">
            <v>0</v>
          </cell>
          <cell r="M1050">
            <v>0</v>
          </cell>
          <cell r="N1050">
            <v>0</v>
          </cell>
          <cell r="O1050">
            <v>124.76462919802024</v>
          </cell>
          <cell r="P1050">
            <v>0</v>
          </cell>
          <cell r="Q1050">
            <v>0</v>
          </cell>
          <cell r="R1050">
            <v>0</v>
          </cell>
          <cell r="S1050">
            <v>47.741598475373834</v>
          </cell>
          <cell r="T1050">
            <v>707.02965493762383</v>
          </cell>
          <cell r="U1050">
            <v>497.33077940863529</v>
          </cell>
          <cell r="V1050">
            <v>361.30689854636717</v>
          </cell>
          <cell r="W1050" t="str">
            <v>47 - EC 11 2500 R73</v>
          </cell>
        </row>
        <row r="1051">
          <cell r="A1051" t="str">
            <v>48 - RV 16 1224 (408) 706</v>
          </cell>
          <cell r="C1051">
            <v>2.3151675941621472</v>
          </cell>
          <cell r="D1051">
            <v>25.501358173970292</v>
          </cell>
          <cell r="E1051">
            <v>9.7863590880323859</v>
          </cell>
          <cell r="F1051">
            <v>0.87602303773464574</v>
          </cell>
          <cell r="G1051">
            <v>0</v>
          </cell>
          <cell r="H1051">
            <v>0</v>
          </cell>
          <cell r="I1051">
            <v>0</v>
          </cell>
          <cell r="J1051">
            <v>0</v>
          </cell>
          <cell r="K1051">
            <v>2.9920349578055885</v>
          </cell>
          <cell r="L1051">
            <v>33.16607688110129</v>
          </cell>
          <cell r="M1051">
            <v>0</v>
          </cell>
          <cell r="N1051">
            <v>0</v>
          </cell>
          <cell r="O1051">
            <v>0</v>
          </cell>
          <cell r="P1051">
            <v>0</v>
          </cell>
          <cell r="Q1051">
            <v>0</v>
          </cell>
          <cell r="R1051">
            <v>0</v>
          </cell>
          <cell r="S1051">
            <v>4.0580358704067754</v>
          </cell>
          <cell r="T1051">
            <v>78.69505560321312</v>
          </cell>
          <cell r="U1051">
            <v>38.478907893899475</v>
          </cell>
          <cell r="V1051">
            <v>27.81652576813244</v>
          </cell>
          <cell r="W1051" t="str">
            <v>48 - RV 16 1224 (408) 706</v>
          </cell>
        </row>
        <row r="1053">
          <cell r="A1053" t="str">
            <v>celkem</v>
          </cell>
          <cell r="C1053">
            <v>6905.5888488513656</v>
          </cell>
          <cell r="D1053">
            <v>76064.426212938895</v>
          </cell>
          <cell r="E1053">
            <v>33408.495041089052</v>
          </cell>
          <cell r="F1053">
            <v>3453.1698582985937</v>
          </cell>
          <cell r="G1053">
            <v>0</v>
          </cell>
          <cell r="H1053">
            <v>24580.007250566174</v>
          </cell>
          <cell r="I1053">
            <v>0</v>
          </cell>
          <cell r="J1053">
            <v>11872.297258379282</v>
          </cell>
          <cell r="K1053">
            <v>5426.0698796202705</v>
          </cell>
          <cell r="L1053">
            <v>9980.9331956367059</v>
          </cell>
          <cell r="M1053">
            <v>0</v>
          </cell>
          <cell r="N1053">
            <v>11829.924109396523</v>
          </cell>
          <cell r="O1053">
            <v>4948.5108259725184</v>
          </cell>
          <cell r="P1053">
            <v>1059.2506391045176</v>
          </cell>
          <cell r="Q1053">
            <v>0</v>
          </cell>
          <cell r="R1053">
            <v>13141.501682165974</v>
          </cell>
          <cell r="S1053">
            <v>12115.624153087992</v>
          </cell>
          <cell r="T1053">
            <v>214785.79895510786</v>
          </cell>
          <cell r="U1053">
            <v>119831.67996117788</v>
          </cell>
          <cell r="V1053">
            <v>82970.015061790269</v>
          </cell>
          <cell r="W1053" t="str">
            <v>celkem</v>
          </cell>
        </row>
        <row r="1059">
          <cell r="A1059" t="str">
            <v>tab. 28</v>
          </cell>
          <cell r="C1059" t="str">
            <v>rozpouštění odpisů z nákladových středisek do výrobků</v>
          </cell>
          <cell r="L1059" t="str">
            <v>in MCZK</v>
          </cell>
          <cell r="N1059" t="str">
            <v>simulace</v>
          </cell>
          <cell r="P1059" t="str">
            <v>Budget 2001</v>
          </cell>
          <cell r="W1059" t="str">
            <v>tab. 28</v>
          </cell>
        </row>
        <row r="1061">
          <cell r="C1061" t="str">
            <v>kmen</v>
          </cell>
          <cell r="D1061" t="str">
            <v>vana</v>
          </cell>
          <cell r="E1061" t="str">
            <v>tažení</v>
          </cell>
          <cell r="F1061" t="str">
            <v>lubrikace</v>
          </cell>
          <cell r="G1061" t="str">
            <v>open</v>
          </cell>
          <cell r="H1061" t="str">
            <v>textile</v>
          </cell>
          <cell r="I1061" t="str">
            <v>TECO-tkan</v>
          </cell>
          <cell r="J1061" t="str">
            <v>V-tkaniny</v>
          </cell>
          <cell r="K1061" t="str">
            <v>sušení</v>
          </cell>
          <cell r="L1061" t="str">
            <v>roving</v>
          </cell>
          <cell r="M1061" t="str">
            <v>suché</v>
          </cell>
          <cell r="N1061" t="str">
            <v>rohože</v>
          </cell>
          <cell r="O1061" t="str">
            <v>ECT</v>
          </cell>
          <cell r="P1061" t="str">
            <v>mokré</v>
          </cell>
          <cell r="Q1061" t="str">
            <v>open</v>
          </cell>
          <cell r="R1061" t="str">
            <v>vlies</v>
          </cell>
          <cell r="S1061" t="str">
            <v>SHV</v>
          </cell>
          <cell r="T1061" t="str">
            <v>celkem odpisy</v>
          </cell>
        </row>
        <row r="1062">
          <cell r="A1062" t="str">
            <v>výrobek</v>
          </cell>
          <cell r="C1062">
            <v>0</v>
          </cell>
          <cell r="D1062">
            <v>0</v>
          </cell>
          <cell r="E1062">
            <v>0</v>
          </cell>
          <cell r="F1062">
            <v>0</v>
          </cell>
          <cell r="G1062">
            <v>0</v>
          </cell>
          <cell r="H1062">
            <v>0</v>
          </cell>
          <cell r="I1062">
            <v>0</v>
          </cell>
          <cell r="J1062">
            <v>0</v>
          </cell>
          <cell r="K1062">
            <v>0</v>
          </cell>
          <cell r="L1062">
            <v>0</v>
          </cell>
          <cell r="M1062" t="str">
            <v>sekání</v>
          </cell>
          <cell r="N1062">
            <v>0</v>
          </cell>
          <cell r="O1062">
            <v>0</v>
          </cell>
          <cell r="P1062" t="str">
            <v>sekání</v>
          </cell>
          <cell r="Q1062">
            <v>0</v>
          </cell>
          <cell r="R1062">
            <v>0</v>
          </cell>
          <cell r="S1062">
            <v>0</v>
          </cell>
          <cell r="W1062" t="str">
            <v>výrobek</v>
          </cell>
        </row>
        <row r="1063">
          <cell r="G1063">
            <v>0</v>
          </cell>
          <cell r="T1063" t="str">
            <v>finální</v>
          </cell>
          <cell r="U1063" t="str">
            <v>kokony</v>
          </cell>
          <cell r="V1063" t="str">
            <v>tekuté</v>
          </cell>
        </row>
        <row r="1064">
          <cell r="T1064" t="str">
            <v>výrobek</v>
          </cell>
          <cell r="U1064">
            <v>0</v>
          </cell>
          <cell r="V1064" t="str">
            <v>sklo</v>
          </cell>
        </row>
        <row r="1066">
          <cell r="A1066" t="str">
            <v xml:space="preserve"> 1- 9 34 Z40  876</v>
          </cell>
          <cell r="C1066">
            <v>23.764538003670395</v>
          </cell>
          <cell r="D1066">
            <v>100.60258381328123</v>
          </cell>
          <cell r="E1066">
            <v>135.97140793756299</v>
          </cell>
          <cell r="F1066">
            <v>16.736469396647838</v>
          </cell>
          <cell r="G1066">
            <v>0</v>
          </cell>
          <cell r="H1066">
            <v>324.53961489007582</v>
          </cell>
          <cell r="I1066">
            <v>0</v>
          </cell>
          <cell r="J1066">
            <v>0</v>
          </cell>
          <cell r="K1066">
            <v>0</v>
          </cell>
          <cell r="L1066">
            <v>0</v>
          </cell>
          <cell r="M1066">
            <v>0</v>
          </cell>
          <cell r="N1066">
            <v>0</v>
          </cell>
          <cell r="O1066">
            <v>0</v>
          </cell>
          <cell r="P1066">
            <v>0</v>
          </cell>
          <cell r="Q1066">
            <v>0</v>
          </cell>
          <cell r="R1066">
            <v>0</v>
          </cell>
          <cell r="S1066">
            <v>24.473010127081075</v>
          </cell>
          <cell r="T1066">
            <v>626.08762416831951</v>
          </cell>
          <cell r="U1066">
            <v>277.0749991511625</v>
          </cell>
          <cell r="V1066">
            <v>124.36712181695162</v>
          </cell>
          <cell r="W1066" t="str">
            <v xml:space="preserve"> 1- 9 34 Z40  876</v>
          </cell>
        </row>
        <row r="1067">
          <cell r="A1067" t="str">
            <v xml:space="preserve"> 2- 9 68 Z15  876s</v>
          </cell>
          <cell r="C1067">
            <v>503.55495086789989</v>
          </cell>
          <cell r="D1067">
            <v>2131.7026714955036</v>
          </cell>
          <cell r="E1067">
            <v>2881.1448231336863</v>
          </cell>
          <cell r="F1067">
            <v>394.0386593124345</v>
          </cell>
          <cell r="G1067">
            <v>0</v>
          </cell>
          <cell r="H1067">
            <v>2146.8773782719777</v>
          </cell>
          <cell r="I1067">
            <v>0</v>
          </cell>
          <cell r="J1067">
            <v>0</v>
          </cell>
          <cell r="K1067">
            <v>0</v>
          </cell>
          <cell r="L1067">
            <v>0</v>
          </cell>
          <cell r="M1067">
            <v>0</v>
          </cell>
          <cell r="N1067">
            <v>0</v>
          </cell>
          <cell r="O1067">
            <v>0</v>
          </cell>
          <cell r="P1067">
            <v>0</v>
          </cell>
          <cell r="Q1067">
            <v>0</v>
          </cell>
          <cell r="R1067">
            <v>0</v>
          </cell>
          <cell r="S1067">
            <v>530.85282460841302</v>
          </cell>
          <cell r="T1067">
            <v>8588.1713076899159</v>
          </cell>
          <cell r="U1067">
            <v>5910.4411048095244</v>
          </cell>
          <cell r="V1067">
            <v>2635.2576223634037</v>
          </cell>
          <cell r="W1067" t="str">
            <v xml:space="preserve"> 2- 9 68 Z15  876s</v>
          </cell>
        </row>
        <row r="1068">
          <cell r="A1068" t="str">
            <v xml:space="preserve"> 3- 9 68 Z20  876</v>
          </cell>
          <cell r="C1068">
            <v>420.70866783858941</v>
          </cell>
          <cell r="D1068">
            <v>1780.9889260489158</v>
          </cell>
          <cell r="E1068">
            <v>2407.1307377704711</v>
          </cell>
          <cell r="F1068">
            <v>296.2892753521038</v>
          </cell>
          <cell r="G1068">
            <v>0</v>
          </cell>
          <cell r="H1068">
            <v>2457.1331045873476</v>
          </cell>
          <cell r="I1068">
            <v>0</v>
          </cell>
          <cell r="J1068">
            <v>0</v>
          </cell>
          <cell r="K1068">
            <v>0</v>
          </cell>
          <cell r="L1068">
            <v>0</v>
          </cell>
          <cell r="M1068">
            <v>0</v>
          </cell>
          <cell r="N1068">
            <v>0</v>
          </cell>
          <cell r="O1068">
            <v>0</v>
          </cell>
          <cell r="P1068">
            <v>0</v>
          </cell>
          <cell r="Q1068">
            <v>0</v>
          </cell>
          <cell r="R1068">
            <v>0</v>
          </cell>
          <cell r="S1068">
            <v>441.42059006994384</v>
          </cell>
          <cell r="T1068">
            <v>7803.6713016673712</v>
          </cell>
          <cell r="U1068">
            <v>4905.1176070100801</v>
          </cell>
          <cell r="V1068">
            <v>2201.6975938875053</v>
          </cell>
          <cell r="W1068" t="str">
            <v xml:space="preserve"> 3- 9 68 Z20  876</v>
          </cell>
        </row>
        <row r="1069">
          <cell r="A1069" t="str">
            <v xml:space="preserve"> 4-  9 68 Z28 876</v>
          </cell>
          <cell r="C1069">
            <v>145.41949162114145</v>
          </cell>
          <cell r="D1069">
            <v>615.60534404839325</v>
          </cell>
          <cell r="E1069">
            <v>832.03355412326346</v>
          </cell>
          <cell r="F1069">
            <v>102.4134729998716</v>
          </cell>
          <cell r="G1069">
            <v>0</v>
          </cell>
          <cell r="H1069">
            <v>1087.1729225633733</v>
          </cell>
          <cell r="I1069">
            <v>0</v>
          </cell>
          <cell r="J1069">
            <v>0</v>
          </cell>
          <cell r="K1069">
            <v>0</v>
          </cell>
          <cell r="L1069">
            <v>0</v>
          </cell>
          <cell r="M1069">
            <v>0</v>
          </cell>
          <cell r="N1069">
            <v>0</v>
          </cell>
          <cell r="O1069">
            <v>0</v>
          </cell>
          <cell r="P1069">
            <v>0</v>
          </cell>
          <cell r="Q1069">
            <v>0</v>
          </cell>
          <cell r="R1069">
            <v>0</v>
          </cell>
          <cell r="S1069">
            <v>152.57864338488818</v>
          </cell>
          <cell r="T1069">
            <v>2935.223428740931</v>
          </cell>
          <cell r="U1069">
            <v>1695.4718627926698</v>
          </cell>
          <cell r="V1069">
            <v>761.0248356695347</v>
          </cell>
          <cell r="W1069" t="str">
            <v xml:space="preserve"> 4-  9 68 Z28 876</v>
          </cell>
        </row>
        <row r="1070">
          <cell r="A1070" t="str">
            <v xml:space="preserve"> 5- 9 136 Z28 876</v>
          </cell>
          <cell r="C1070">
            <v>64.214943824781272</v>
          </cell>
          <cell r="D1070">
            <v>271.84156776790434</v>
          </cell>
          <cell r="E1070">
            <v>367.4128367712629</v>
          </cell>
          <cell r="F1070">
            <v>45.224167285091816</v>
          </cell>
          <cell r="G1070">
            <v>0</v>
          </cell>
          <cell r="H1070">
            <v>272.48358301346099</v>
          </cell>
          <cell r="I1070">
            <v>0</v>
          </cell>
          <cell r="J1070">
            <v>0</v>
          </cell>
          <cell r="K1070">
            <v>0</v>
          </cell>
          <cell r="L1070">
            <v>0</v>
          </cell>
          <cell r="M1070">
            <v>0</v>
          </cell>
          <cell r="N1070">
            <v>0</v>
          </cell>
          <cell r="O1070">
            <v>0</v>
          </cell>
          <cell r="P1070">
            <v>0</v>
          </cell>
          <cell r="Q1070">
            <v>0</v>
          </cell>
          <cell r="R1070">
            <v>0</v>
          </cell>
          <cell r="S1070">
            <v>67.376311831346669</v>
          </cell>
          <cell r="T1070">
            <v>1088.5534104938479</v>
          </cell>
          <cell r="U1070">
            <v>748.69351564904025</v>
          </cell>
          <cell r="V1070">
            <v>336.05651159268564</v>
          </cell>
          <cell r="W1070" t="str">
            <v xml:space="preserve"> 5- 9 136 Z28 876</v>
          </cell>
        </row>
        <row r="1071">
          <cell r="A1071" t="str">
            <v xml:space="preserve"> 6- 9 204 Z28  876</v>
          </cell>
          <cell r="C1071">
            <v>34.178157334614831</v>
          </cell>
          <cell r="D1071">
            <v>144.68663086604266</v>
          </cell>
          <cell r="E1071">
            <v>117.29849278178635</v>
          </cell>
          <cell r="F1071">
            <v>23.321879990069775</v>
          </cell>
          <cell r="G1071">
            <v>0</v>
          </cell>
          <cell r="H1071">
            <v>97.246737793529263</v>
          </cell>
          <cell r="I1071">
            <v>0</v>
          </cell>
          <cell r="J1071">
            <v>0</v>
          </cell>
          <cell r="K1071">
            <v>0</v>
          </cell>
          <cell r="L1071">
            <v>0</v>
          </cell>
          <cell r="M1071">
            <v>0</v>
          </cell>
          <cell r="N1071">
            <v>0</v>
          </cell>
          <cell r="O1071">
            <v>0</v>
          </cell>
          <cell r="P1071">
            <v>0</v>
          </cell>
          <cell r="Q1071">
            <v>0</v>
          </cell>
          <cell r="R1071">
            <v>0</v>
          </cell>
          <cell r="S1071">
            <v>34.745631661905229</v>
          </cell>
          <cell r="T1071">
            <v>451.47753042794807</v>
          </cell>
          <cell r="U1071">
            <v>319.4851609725136</v>
          </cell>
          <cell r="V1071">
            <v>178.8647882006575</v>
          </cell>
          <cell r="W1071" t="str">
            <v xml:space="preserve"> 6- 9 204 Z28  876</v>
          </cell>
        </row>
        <row r="1072">
          <cell r="A1072" t="str">
            <v xml:space="preserve"> 7- 11 102 Z28  876</v>
          </cell>
          <cell r="C1072">
            <v>2.4517501554647043</v>
          </cell>
          <cell r="D1072">
            <v>10.379010964415473</v>
          </cell>
          <cell r="E1072">
            <v>14.027957139254573</v>
          </cell>
          <cell r="F1072">
            <v>1.8251906079185038</v>
          </cell>
          <cell r="G1072">
            <v>0</v>
          </cell>
          <cell r="H1072">
            <v>13.569000325195264</v>
          </cell>
          <cell r="I1072">
            <v>0</v>
          </cell>
          <cell r="J1072">
            <v>0</v>
          </cell>
          <cell r="K1072">
            <v>0</v>
          </cell>
          <cell r="L1072">
            <v>0</v>
          </cell>
          <cell r="M1072">
            <v>0</v>
          </cell>
          <cell r="N1072">
            <v>0</v>
          </cell>
          <cell r="O1072">
            <v>0</v>
          </cell>
          <cell r="P1072">
            <v>0</v>
          </cell>
          <cell r="Q1072">
            <v>0</v>
          </cell>
          <cell r="R1072">
            <v>0</v>
          </cell>
          <cell r="S1072">
            <v>2.7192233474534531</v>
          </cell>
          <cell r="T1072">
            <v>44.972132539701967</v>
          </cell>
          <cell r="U1072">
            <v>28.683908867053255</v>
          </cell>
          <cell r="V1072">
            <v>12.830761119880178</v>
          </cell>
          <cell r="W1072" t="str">
            <v xml:space="preserve"> 7- 11 102 Z28  876</v>
          </cell>
        </row>
        <row r="1073">
          <cell r="A1073" t="str">
            <v xml:space="preserve"> 8- 11 204 Z28  876s</v>
          </cell>
          <cell r="C1073">
            <v>732.28693059583566</v>
          </cell>
          <cell r="D1073">
            <v>3099.9953501835298</v>
          </cell>
          <cell r="E1073">
            <v>2365.3539175497572</v>
          </cell>
          <cell r="F1073">
            <v>553.64115106861288</v>
          </cell>
          <cell r="G1073">
            <v>0</v>
          </cell>
          <cell r="H1073">
            <v>2494.232158076652</v>
          </cell>
          <cell r="I1073">
            <v>0</v>
          </cell>
          <cell r="J1073">
            <v>0</v>
          </cell>
          <cell r="K1073">
            <v>0</v>
          </cell>
          <cell r="L1073">
            <v>0</v>
          </cell>
          <cell r="M1073">
            <v>0</v>
          </cell>
          <cell r="N1073">
            <v>0</v>
          </cell>
          <cell r="O1073">
            <v>0</v>
          </cell>
          <cell r="P1073">
            <v>0</v>
          </cell>
          <cell r="Q1073">
            <v>0</v>
          </cell>
          <cell r="R1073">
            <v>0</v>
          </cell>
          <cell r="S1073">
            <v>742.3479738547926</v>
          </cell>
          <cell r="T1073">
            <v>9987.8574813291798</v>
          </cell>
          <cell r="U1073">
            <v>6751.2773493977356</v>
          </cell>
          <cell r="V1073">
            <v>3832.2822807793655</v>
          </cell>
          <cell r="W1073" t="str">
            <v xml:space="preserve"> 8- 11 204 Z28  876s</v>
          </cell>
        </row>
        <row r="1074">
          <cell r="A1074" t="str">
            <v xml:space="preserve"> 9- 13 136 Z20  876s 800</v>
          </cell>
          <cell r="C1074">
            <v>276.82284928035006</v>
          </cell>
          <cell r="D1074">
            <v>1171.8760908314937</v>
          </cell>
          <cell r="E1074">
            <v>1583.8722621127135</v>
          </cell>
          <cell r="F1074">
            <v>228.97677737022676</v>
          </cell>
          <cell r="G1074">
            <v>0</v>
          </cell>
          <cell r="H1074">
            <v>1222.3140170686636</v>
          </cell>
          <cell r="I1074">
            <v>0</v>
          </cell>
          <cell r="J1074">
            <v>0</v>
          </cell>
          <cell r="K1074">
            <v>0</v>
          </cell>
          <cell r="L1074">
            <v>0</v>
          </cell>
          <cell r="M1074">
            <v>0</v>
          </cell>
          <cell r="N1074">
            <v>0</v>
          </cell>
          <cell r="O1074">
            <v>0</v>
          </cell>
          <cell r="P1074">
            <v>0</v>
          </cell>
          <cell r="Q1074">
            <v>0</v>
          </cell>
          <cell r="R1074">
            <v>0</v>
          </cell>
          <cell r="S1074">
            <v>308.48078197221946</v>
          </cell>
          <cell r="T1074">
            <v>4792.3427786356669</v>
          </cell>
          <cell r="U1074">
            <v>3261.547979594784</v>
          </cell>
          <cell r="V1074">
            <v>1448.6989401118437</v>
          </cell>
          <cell r="W1074" t="str">
            <v xml:space="preserve"> 9- 13 136 Z20  876s 800</v>
          </cell>
        </row>
        <row r="1075">
          <cell r="A1075" t="str">
            <v>10- 13 136 Z20  876s 1200</v>
          </cell>
          <cell r="C1075">
            <v>703.54828590381339</v>
          </cell>
          <cell r="D1075">
            <v>2978.3358459734018</v>
          </cell>
          <cell r="E1075">
            <v>2414.5583018937969</v>
          </cell>
          <cell r="F1075">
            <v>577.93648901378492</v>
          </cell>
          <cell r="G1075">
            <v>0</v>
          </cell>
          <cell r="H1075">
            <v>3085.1157903878025</v>
          </cell>
          <cell r="I1075">
            <v>0</v>
          </cell>
          <cell r="J1075">
            <v>0</v>
          </cell>
          <cell r="K1075">
            <v>0</v>
          </cell>
          <cell r="L1075">
            <v>0</v>
          </cell>
          <cell r="M1075">
            <v>0</v>
          </cell>
          <cell r="N1075">
            <v>0</v>
          </cell>
          <cell r="O1075">
            <v>0</v>
          </cell>
          <cell r="P1075">
            <v>0</v>
          </cell>
          <cell r="Q1075">
            <v>0</v>
          </cell>
          <cell r="R1075">
            <v>0</v>
          </cell>
          <cell r="S1075">
            <v>778.60428515417198</v>
          </cell>
          <cell r="T1075">
            <v>10538.09899832677</v>
          </cell>
          <cell r="U1075">
            <v>6674.3789227847965</v>
          </cell>
          <cell r="V1075">
            <v>3681.8841318772152</v>
          </cell>
          <cell r="W1075" t="str">
            <v>10- 13 136 Z20  876s 1200</v>
          </cell>
        </row>
        <row r="1076">
          <cell r="A1076" t="str">
            <v>11- 13 136 Z20 876 800</v>
          </cell>
          <cell r="C1076">
            <v>855.13945173264563</v>
          </cell>
          <cell r="D1076">
            <v>3620.0677813172615</v>
          </cell>
          <cell r="E1076">
            <v>4892.7740660089876</v>
          </cell>
          <cell r="F1076">
            <v>636.60340442281768</v>
          </cell>
          <cell r="G1076">
            <v>0</v>
          </cell>
          <cell r="H1076">
            <v>3382.3170607822112</v>
          </cell>
          <cell r="I1076">
            <v>0</v>
          </cell>
          <cell r="J1076">
            <v>0</v>
          </cell>
          <cell r="K1076">
            <v>0</v>
          </cell>
          <cell r="L1076">
            <v>0</v>
          </cell>
          <cell r="M1076">
            <v>0</v>
          </cell>
          <cell r="N1076">
            <v>0</v>
          </cell>
          <cell r="O1076">
            <v>0</v>
          </cell>
          <cell r="P1076">
            <v>0</v>
          </cell>
          <cell r="Q1076">
            <v>0</v>
          </cell>
          <cell r="R1076">
            <v>0</v>
          </cell>
          <cell r="S1076">
            <v>957.46875423111021</v>
          </cell>
          <cell r="T1076">
            <v>14344.370518495032</v>
          </cell>
          <cell r="U1076">
            <v>10004.584703481712</v>
          </cell>
          <cell r="V1076">
            <v>4475.2072330499068</v>
          </cell>
          <cell r="W1076" t="str">
            <v>11- 13 136 Z20 876 800</v>
          </cell>
        </row>
        <row r="1077">
          <cell r="A1077" t="str">
            <v>12- 13 136 Z20 876 1200</v>
          </cell>
          <cell r="C1077">
            <v>144.55368801126878</v>
          </cell>
          <cell r="D1077">
            <v>611.94013161234227</v>
          </cell>
          <cell r="E1077">
            <v>496.10426810803636</v>
          </cell>
          <cell r="F1077">
            <v>106.87062516659482</v>
          </cell>
          <cell r="G1077">
            <v>0</v>
          </cell>
          <cell r="H1077">
            <v>567.81087924775522</v>
          </cell>
          <cell r="I1077">
            <v>0</v>
          </cell>
          <cell r="J1077">
            <v>0</v>
          </cell>
          <cell r="K1077">
            <v>0</v>
          </cell>
          <cell r="L1077">
            <v>0</v>
          </cell>
          <cell r="M1077">
            <v>0</v>
          </cell>
          <cell r="N1077">
            <v>0</v>
          </cell>
          <cell r="O1077">
            <v>0</v>
          </cell>
          <cell r="P1077">
            <v>0</v>
          </cell>
          <cell r="Q1077">
            <v>0</v>
          </cell>
          <cell r="R1077">
            <v>0</v>
          </cell>
          <cell r="S1077">
            <v>160.73631342724855</v>
          </cell>
          <cell r="T1077">
            <v>2088.0159055732461</v>
          </cell>
          <cell r="U1077">
            <v>1359.4687128982423</v>
          </cell>
          <cell r="V1077">
            <v>756.49381962361099</v>
          </cell>
          <cell r="W1077" t="str">
            <v>12- 13 136 Z20 876 1200</v>
          </cell>
        </row>
        <row r="1078">
          <cell r="A1078" t="str">
            <v>13- 13 272 Z20  876s</v>
          </cell>
          <cell r="C1078">
            <v>422.99413454870131</v>
          </cell>
          <cell r="D1078">
            <v>1790.6640081490175</v>
          </cell>
          <cell r="E1078">
            <v>1366.3098321872872</v>
          </cell>
          <cell r="F1078">
            <v>334.16761377075818</v>
          </cell>
          <cell r="G1078">
            <v>0</v>
          </cell>
          <cell r="H1078">
            <v>1100.1903024220414</v>
          </cell>
          <cell r="I1078">
            <v>0</v>
          </cell>
          <cell r="J1078">
            <v>0</v>
          </cell>
          <cell r="K1078">
            <v>0</v>
          </cell>
          <cell r="L1078">
            <v>0</v>
          </cell>
          <cell r="M1078">
            <v>0</v>
          </cell>
          <cell r="N1078">
            <v>0</v>
          </cell>
          <cell r="O1078">
            <v>0</v>
          </cell>
          <cell r="P1078">
            <v>0</v>
          </cell>
          <cell r="Q1078">
            <v>0</v>
          </cell>
          <cell r="R1078">
            <v>0</v>
          </cell>
          <cell r="S1078">
            <v>448.06758047483004</v>
          </cell>
          <cell r="T1078">
            <v>5462.3934715526357</v>
          </cell>
          <cell r="U1078">
            <v>3914.135588655764</v>
          </cell>
          <cell r="V1078">
            <v>2213.6581426977186</v>
          </cell>
          <cell r="W1078" t="str">
            <v>13- 13 272 Z20  876s</v>
          </cell>
        </row>
        <row r="1079">
          <cell r="A1079" t="str">
            <v>14- 13 272 Z20 876</v>
          </cell>
          <cell r="C1079">
            <v>86.424290470840546</v>
          </cell>
          <cell r="D1079">
            <v>365.86054920374403</v>
          </cell>
          <cell r="E1079">
            <v>279.15838108749028</v>
          </cell>
          <cell r="F1079">
            <v>61.448083799922969</v>
          </cell>
          <cell r="G1079">
            <v>0</v>
          </cell>
          <cell r="H1079">
            <v>224.78601593653309</v>
          </cell>
          <cell r="I1079">
            <v>0</v>
          </cell>
          <cell r="J1079">
            <v>0</v>
          </cell>
          <cell r="K1079">
            <v>0</v>
          </cell>
          <cell r="L1079">
            <v>0</v>
          </cell>
          <cell r="M1079">
            <v>0</v>
          </cell>
          <cell r="N1079">
            <v>0</v>
          </cell>
          <cell r="O1079">
            <v>0</v>
          </cell>
          <cell r="P1079">
            <v>0</v>
          </cell>
          <cell r="Q1079">
            <v>0</v>
          </cell>
          <cell r="R1079">
            <v>0</v>
          </cell>
          <cell r="S1079">
            <v>91.547186030932906</v>
          </cell>
          <cell r="T1079">
            <v>1109.2245065294637</v>
          </cell>
          <cell r="U1079">
            <v>792.8913045619978</v>
          </cell>
          <cell r="V1079">
            <v>452.28483967458459</v>
          </cell>
          <cell r="W1079" t="str">
            <v>14- 13 272 Z20 876</v>
          </cell>
        </row>
        <row r="1080">
          <cell r="A1080" t="str">
            <v>15- ECT 9 T140 006</v>
          </cell>
          <cell r="C1080">
            <v>138.70933449793969</v>
          </cell>
          <cell r="D1080">
            <v>587.19918928607774</v>
          </cell>
          <cell r="E1080">
            <v>793.6406549479002</v>
          </cell>
          <cell r="F1080">
            <v>22.793823747872359</v>
          </cell>
          <cell r="G1080">
            <v>0</v>
          </cell>
          <cell r="H1080">
            <v>0</v>
          </cell>
          <cell r="I1080">
            <v>0</v>
          </cell>
          <cell r="J1080">
            <v>0</v>
          </cell>
          <cell r="K1080">
            <v>75.084927401874538</v>
          </cell>
          <cell r="L1080">
            <v>0</v>
          </cell>
          <cell r="M1080">
            <v>0</v>
          </cell>
          <cell r="N1080">
            <v>0</v>
          </cell>
          <cell r="O1080">
            <v>1971.0396499181927</v>
          </cell>
          <cell r="P1080">
            <v>0</v>
          </cell>
          <cell r="Q1080">
            <v>0</v>
          </cell>
          <cell r="R1080">
            <v>0</v>
          </cell>
          <cell r="S1080">
            <v>134.14835180770368</v>
          </cell>
          <cell r="T1080">
            <v>3722.6159316075609</v>
          </cell>
          <cell r="U1080">
            <v>1542.3430024797901</v>
          </cell>
          <cell r="V1080">
            <v>725.90852378401746</v>
          </cell>
          <cell r="W1080" t="str">
            <v>15- ECT 9 T140 006</v>
          </cell>
        </row>
        <row r="1081">
          <cell r="A1081" t="str">
            <v>16 - ECT 9 T210  006</v>
          </cell>
          <cell r="C1081">
            <v>11.664932426398366</v>
          </cell>
          <cell r="D1081">
            <v>49.381239472097242</v>
          </cell>
          <cell r="E1081">
            <v>66.742188940047896</v>
          </cell>
          <cell r="F1081">
            <v>1.9168746985958236</v>
          </cell>
          <cell r="G1081">
            <v>0</v>
          </cell>
          <cell r="H1081">
            <v>0</v>
          </cell>
          <cell r="I1081">
            <v>0</v>
          </cell>
          <cell r="J1081">
            <v>0</v>
          </cell>
          <cell r="K1081">
            <v>6.3143595025820201</v>
          </cell>
          <cell r="L1081">
            <v>0</v>
          </cell>
          <cell r="M1081">
            <v>0</v>
          </cell>
          <cell r="N1081">
            <v>0</v>
          </cell>
          <cell r="O1081">
            <v>144.59364227199097</v>
          </cell>
          <cell r="P1081">
            <v>0</v>
          </cell>
          <cell r="Q1081">
            <v>0</v>
          </cell>
          <cell r="R1081">
            <v>0</v>
          </cell>
          <cell r="S1081">
            <v>11.481165244803467</v>
          </cell>
          <cell r="T1081">
            <v>292.09440255651577</v>
          </cell>
          <cell r="U1081">
            <v>129.70523553713932</v>
          </cell>
          <cell r="V1081">
            <v>61.046171898495608</v>
          </cell>
          <cell r="W1081" t="str">
            <v>16 - ECT 9 T210  006</v>
          </cell>
        </row>
        <row r="1082">
          <cell r="A1082" t="str">
            <v>17 - ECT 9 T420  006</v>
          </cell>
          <cell r="C1082">
            <v>27.013527724290949</v>
          </cell>
          <cell r="D1082">
            <v>114.35655456696203</v>
          </cell>
          <cell r="E1082">
            <v>154.56085859800567</v>
          </cell>
          <cell r="F1082">
            <v>4.4390782493798016</v>
          </cell>
          <cell r="G1082">
            <v>0</v>
          </cell>
          <cell r="H1082">
            <v>0</v>
          </cell>
          <cell r="I1082">
            <v>0</v>
          </cell>
          <cell r="J1082">
            <v>0</v>
          </cell>
          <cell r="K1082">
            <v>14.622727269137309</v>
          </cell>
          <cell r="L1082">
            <v>0</v>
          </cell>
          <cell r="M1082">
            <v>0</v>
          </cell>
          <cell r="N1082">
            <v>0</v>
          </cell>
          <cell r="O1082">
            <v>144.24246900665176</v>
          </cell>
          <cell r="P1082">
            <v>0</v>
          </cell>
          <cell r="Q1082">
            <v>0</v>
          </cell>
          <cell r="R1082">
            <v>0</v>
          </cell>
          <cell r="S1082">
            <v>26.58796161954487</v>
          </cell>
          <cell r="T1082">
            <v>485.82317703397246</v>
          </cell>
          <cell r="U1082">
            <v>300.37001913863844</v>
          </cell>
          <cell r="V1082">
            <v>141.37008229125297</v>
          </cell>
          <cell r="W1082" t="str">
            <v>17 - ECT 9 T420  006</v>
          </cell>
        </row>
        <row r="1083">
          <cell r="A1083" t="str">
            <v>18 - ECT 9 T485  006</v>
          </cell>
          <cell r="C1083">
            <v>18.119687839820951</v>
          </cell>
          <cell r="D1083">
            <v>76.706200402235382</v>
          </cell>
          <cell r="E1083">
            <v>103.67377924995093</v>
          </cell>
          <cell r="F1083">
            <v>2.9775715706680104</v>
          </cell>
          <cell r="G1083">
            <v>0</v>
          </cell>
          <cell r="H1083">
            <v>0</v>
          </cell>
          <cell r="I1083">
            <v>0</v>
          </cell>
          <cell r="J1083">
            <v>0</v>
          </cell>
          <cell r="K1083">
            <v>9.8083914173619888</v>
          </cell>
          <cell r="L1083">
            <v>0</v>
          </cell>
          <cell r="M1083">
            <v>0</v>
          </cell>
          <cell r="N1083">
            <v>0</v>
          </cell>
          <cell r="O1083">
            <v>106.54270508790194</v>
          </cell>
          <cell r="P1083">
            <v>0</v>
          </cell>
          <cell r="Q1083">
            <v>0</v>
          </cell>
          <cell r="R1083">
            <v>0</v>
          </cell>
          <cell r="S1083">
            <v>17.52388379470003</v>
          </cell>
          <cell r="T1083">
            <v>335.35221936263923</v>
          </cell>
          <cell r="U1083">
            <v>201.47723906267527</v>
          </cell>
          <cell r="V1083">
            <v>94.825888242056337</v>
          </cell>
          <cell r="W1083" t="str">
            <v>18 - ECT 9 T485  006</v>
          </cell>
        </row>
        <row r="1084">
          <cell r="A1084" t="str">
            <v>19 - ECT 9 T570  006</v>
          </cell>
          <cell r="C1084">
            <v>25.929898115605845</v>
          </cell>
          <cell r="D1084">
            <v>109.769217816992</v>
          </cell>
          <cell r="E1084">
            <v>148.36075306458494</v>
          </cell>
          <cell r="F1084">
            <v>4.2610075925076707</v>
          </cell>
          <cell r="G1084">
            <v>0</v>
          </cell>
          <cell r="H1084">
            <v>0</v>
          </cell>
          <cell r="I1084">
            <v>0</v>
          </cell>
          <cell r="J1084">
            <v>0</v>
          </cell>
          <cell r="K1084">
            <v>14.036146338638709</v>
          </cell>
          <cell r="L1084">
            <v>0</v>
          </cell>
          <cell r="M1084">
            <v>0</v>
          </cell>
          <cell r="N1084">
            <v>0</v>
          </cell>
          <cell r="O1084">
            <v>136.04687417672838</v>
          </cell>
          <cell r="P1084">
            <v>0</v>
          </cell>
          <cell r="Q1084">
            <v>0</v>
          </cell>
          <cell r="R1084">
            <v>0</v>
          </cell>
          <cell r="S1084">
            <v>25.077281982070733</v>
          </cell>
          <cell r="T1084">
            <v>463.48117908712834</v>
          </cell>
          <cell r="U1084">
            <v>288.32087658969044</v>
          </cell>
          <cell r="V1084">
            <v>135.69911593259783</v>
          </cell>
          <cell r="W1084" t="str">
            <v>19 - ECT 9 T570  006</v>
          </cell>
        </row>
        <row r="1085">
          <cell r="A1085" t="str">
            <v>20 - ECT 9 T630  006</v>
          </cell>
          <cell r="C1085">
            <v>3.9906347774520725</v>
          </cell>
          <cell r="D1085">
            <v>16.893581924664847</v>
          </cell>
          <cell r="E1085">
            <v>22.832854111069018</v>
          </cell>
          <cell r="F1085">
            <v>0.65577292320383429</v>
          </cell>
          <cell r="G1085">
            <v>0</v>
          </cell>
          <cell r="H1085">
            <v>0</v>
          </cell>
          <cell r="I1085">
            <v>0</v>
          </cell>
          <cell r="J1085">
            <v>0</v>
          </cell>
          <cell r="K1085">
            <v>2.1601756193043755</v>
          </cell>
          <cell r="L1085">
            <v>0</v>
          </cell>
          <cell r="M1085">
            <v>0</v>
          </cell>
          <cell r="N1085">
            <v>0</v>
          </cell>
          <cell r="O1085">
            <v>18.224402791061589</v>
          </cell>
          <cell r="P1085">
            <v>0</v>
          </cell>
          <cell r="Q1085">
            <v>0</v>
          </cell>
          <cell r="R1085">
            <v>0</v>
          </cell>
          <cell r="S1085">
            <v>3.9277670574327654</v>
          </cell>
          <cell r="T1085">
            <v>68.685189204188504</v>
          </cell>
          <cell r="U1085">
            <v>44.372843736389775</v>
          </cell>
          <cell r="V1085">
            <v>20.88421670211692</v>
          </cell>
          <cell r="W1085" t="str">
            <v>20 - ECT 9 T630  006</v>
          </cell>
        </row>
        <row r="1086">
          <cell r="A1086" t="str">
            <v>21 - ECT 9 T990  006</v>
          </cell>
          <cell r="C1086">
            <v>21.795005323007473</v>
          </cell>
          <cell r="D1086">
            <v>92.264947434708006</v>
          </cell>
          <cell r="E1086">
            <v>124.70251091430003</v>
          </cell>
          <cell r="F1086">
            <v>3.5815290421132491</v>
          </cell>
          <cell r="G1086">
            <v>0</v>
          </cell>
          <cell r="H1086">
            <v>0</v>
          </cell>
          <cell r="I1086">
            <v>0</v>
          </cell>
          <cell r="J1086">
            <v>0</v>
          </cell>
          <cell r="K1086">
            <v>11.797882228508511</v>
          </cell>
          <cell r="L1086">
            <v>0</v>
          </cell>
          <cell r="M1086">
            <v>0</v>
          </cell>
          <cell r="N1086">
            <v>0</v>
          </cell>
          <cell r="O1086">
            <v>87.959694481837488</v>
          </cell>
          <cell r="P1086">
            <v>0</v>
          </cell>
          <cell r="Q1086">
            <v>0</v>
          </cell>
          <cell r="R1086">
            <v>0</v>
          </cell>
          <cell r="S1086">
            <v>21.451650852132794</v>
          </cell>
          <cell r="T1086">
            <v>363.55322027660753</v>
          </cell>
          <cell r="U1086">
            <v>242.34399271412877</v>
          </cell>
          <cell r="V1086">
            <v>114.05995275771548</v>
          </cell>
          <cell r="W1086" t="str">
            <v>21 - ECT 9 T990  006</v>
          </cell>
        </row>
        <row r="1087">
          <cell r="A1087" t="str">
            <v>22 - ECT 9 T1250  006</v>
          </cell>
          <cell r="C1087">
            <v>8.2882414608619968</v>
          </cell>
          <cell r="D1087">
            <v>35.08667015122699</v>
          </cell>
          <cell r="E1087">
            <v>47.422081615297209</v>
          </cell>
          <cell r="F1087">
            <v>1.3619899174233483</v>
          </cell>
          <cell r="G1087">
            <v>0</v>
          </cell>
          <cell r="H1087">
            <v>0</v>
          </cell>
          <cell r="I1087">
            <v>0</v>
          </cell>
          <cell r="J1087">
            <v>0</v>
          </cell>
          <cell r="K1087">
            <v>4.4865185939398566</v>
          </cell>
          <cell r="L1087">
            <v>0</v>
          </cell>
          <cell r="M1087">
            <v>0</v>
          </cell>
          <cell r="N1087">
            <v>0</v>
          </cell>
          <cell r="O1087">
            <v>23.972098097050552</v>
          </cell>
          <cell r="P1087">
            <v>0</v>
          </cell>
          <cell r="Q1087">
            <v>0</v>
          </cell>
          <cell r="R1087">
            <v>0</v>
          </cell>
          <cell r="S1087">
            <v>8.1576700423603583</v>
          </cell>
          <cell r="T1087">
            <v>128.77526987816032</v>
          </cell>
          <cell r="U1087">
            <v>92.15898314480954</v>
          </cell>
          <cell r="V1087">
            <v>43.374911612088987</v>
          </cell>
          <cell r="W1087" t="str">
            <v>22 - ECT 9 T1250  006</v>
          </cell>
        </row>
        <row r="1088">
          <cell r="A1088" t="str">
            <v>23 - ECT 9 T1285  006</v>
          </cell>
          <cell r="C1088">
            <v>21.488033417049621</v>
          </cell>
          <cell r="D1088">
            <v>90.96544113281071</v>
          </cell>
          <cell r="E1088">
            <v>122.94613752114088</v>
          </cell>
          <cell r="F1088">
            <v>3.5310849710975694</v>
          </cell>
          <cell r="G1088">
            <v>0</v>
          </cell>
          <cell r="H1088">
            <v>0</v>
          </cell>
          <cell r="I1088">
            <v>0</v>
          </cell>
          <cell r="J1088">
            <v>0</v>
          </cell>
          <cell r="K1088">
            <v>11.631714873177406</v>
          </cell>
          <cell r="L1088">
            <v>0</v>
          </cell>
          <cell r="M1088">
            <v>0</v>
          </cell>
          <cell r="N1088">
            <v>0</v>
          </cell>
          <cell r="O1088">
            <v>60.634055137300628</v>
          </cell>
          <cell r="P1088">
            <v>0</v>
          </cell>
          <cell r="Q1088">
            <v>0</v>
          </cell>
          <cell r="R1088">
            <v>0</v>
          </cell>
          <cell r="S1088">
            <v>21.149514924637966</v>
          </cell>
          <cell r="T1088">
            <v>332.34598197721476</v>
          </cell>
          <cell r="U1088">
            <v>238.93069704209879</v>
          </cell>
          <cell r="V1088">
            <v>112.45347454986033</v>
          </cell>
          <cell r="W1088" t="str">
            <v>23 - ECT 9 T1285  006</v>
          </cell>
        </row>
        <row r="1089">
          <cell r="A1089" t="str">
            <v>24 - ECT 9 T1440  006</v>
          </cell>
          <cell r="C1089">
            <v>12.892820050229773</v>
          </cell>
          <cell r="D1089">
            <v>54.579264679686432</v>
          </cell>
          <cell r="E1089">
            <v>73.767682512684544</v>
          </cell>
          <cell r="F1089">
            <v>2.1186509826585418</v>
          </cell>
          <cell r="G1089">
            <v>0</v>
          </cell>
          <cell r="H1089">
            <v>0</v>
          </cell>
          <cell r="I1089">
            <v>0</v>
          </cell>
          <cell r="J1089">
            <v>0</v>
          </cell>
          <cell r="K1089">
            <v>6.9790289239064434</v>
          </cell>
          <cell r="L1089">
            <v>0</v>
          </cell>
          <cell r="M1089">
            <v>0</v>
          </cell>
          <cell r="N1089">
            <v>0</v>
          </cell>
          <cell r="O1089">
            <v>32.426040224962115</v>
          </cell>
          <cell r="P1089">
            <v>0</v>
          </cell>
          <cell r="Q1089">
            <v>0</v>
          </cell>
          <cell r="R1089">
            <v>0</v>
          </cell>
          <cell r="S1089">
            <v>12.68970895478278</v>
          </cell>
          <cell r="T1089">
            <v>195.45319632891065</v>
          </cell>
          <cell r="U1089">
            <v>143.3584182252593</v>
          </cell>
          <cell r="V1089">
            <v>67.472084729916205</v>
          </cell>
          <cell r="W1089" t="str">
            <v>24 - ECT 9 T1440  006</v>
          </cell>
        </row>
        <row r="1090">
          <cell r="A1090" t="str">
            <v>25 - ECT 11 T1580  006</v>
          </cell>
          <cell r="C1090">
            <v>10.454513556155522</v>
          </cell>
          <cell r="D1090">
            <v>44.257164860422677</v>
          </cell>
          <cell r="E1090">
            <v>59.816644755023383</v>
          </cell>
          <cell r="F1090">
            <v>1.8159865565644642</v>
          </cell>
          <cell r="G1090">
            <v>0</v>
          </cell>
          <cell r="H1090">
            <v>0</v>
          </cell>
          <cell r="I1090">
            <v>0</v>
          </cell>
          <cell r="J1090">
            <v>0</v>
          </cell>
          <cell r="K1090">
            <v>5.982024791919808</v>
          </cell>
          <cell r="L1090">
            <v>0</v>
          </cell>
          <cell r="M1090">
            <v>0</v>
          </cell>
          <cell r="N1090">
            <v>0</v>
          </cell>
          <cell r="O1090">
            <v>20.187038455019604</v>
          </cell>
          <cell r="P1090">
            <v>0</v>
          </cell>
          <cell r="Q1090">
            <v>0</v>
          </cell>
          <cell r="R1090">
            <v>0</v>
          </cell>
          <cell r="S1090">
            <v>10.876893389813812</v>
          </cell>
          <cell r="T1090">
            <v>153.39026636491928</v>
          </cell>
          <cell r="U1090">
            <v>116.34430972816605</v>
          </cell>
          <cell r="V1090">
            <v>54.711678416578195</v>
          </cell>
          <cell r="W1090" t="str">
            <v>25 - ECT 11 T1580  006</v>
          </cell>
        </row>
        <row r="1091">
          <cell r="A1091" t="str">
            <v>26 - RV 12  224</v>
          </cell>
          <cell r="C1091">
            <v>2719.6377310025464</v>
          </cell>
          <cell r="D1091">
            <v>11513.061298843182</v>
          </cell>
          <cell r="E1091">
            <v>8784.6791914049045</v>
          </cell>
          <cell r="F1091">
            <v>1850.5492463057737</v>
          </cell>
          <cell r="G1091">
            <v>0</v>
          </cell>
          <cell r="H1091">
            <v>0</v>
          </cell>
          <cell r="I1091">
            <v>0</v>
          </cell>
          <cell r="J1091">
            <v>0</v>
          </cell>
          <cell r="K1091">
            <v>1422.3714011974077</v>
          </cell>
          <cell r="L1091">
            <v>7889.3379398965017</v>
          </cell>
          <cell r="M1091">
            <v>0</v>
          </cell>
          <cell r="N1091">
            <v>0</v>
          </cell>
          <cell r="O1091">
            <v>0</v>
          </cell>
          <cell r="P1091">
            <v>0</v>
          </cell>
          <cell r="Q1091">
            <v>0</v>
          </cell>
          <cell r="R1091">
            <v>0</v>
          </cell>
          <cell r="S1091">
            <v>2783.2761640823564</v>
          </cell>
          <cell r="T1091">
            <v>36962.91297273268</v>
          </cell>
          <cell r="U1091">
            <v>24867.927467556408</v>
          </cell>
          <cell r="V1091">
            <v>14232.699029845728</v>
          </cell>
          <cell r="W1091" t="str">
            <v>26 - RV 12  224</v>
          </cell>
        </row>
        <row r="1092">
          <cell r="A1092" t="str">
            <v>27 - RV 13  250</v>
          </cell>
          <cell r="C1092">
            <v>678.08703021891574</v>
          </cell>
          <cell r="D1092">
            <v>2870.5505354137913</v>
          </cell>
          <cell r="E1092">
            <v>2190.2832706067065</v>
          </cell>
          <cell r="F1092">
            <v>401.76926754358959</v>
          </cell>
          <cell r="G1092">
            <v>0</v>
          </cell>
          <cell r="H1092">
            <v>0</v>
          </cell>
          <cell r="I1092">
            <v>0</v>
          </cell>
          <cell r="J1092">
            <v>0</v>
          </cell>
          <cell r="K1092">
            <v>370.57005676007151</v>
          </cell>
          <cell r="L1092">
            <v>2095.2135165962818</v>
          </cell>
          <cell r="M1092">
            <v>0</v>
          </cell>
          <cell r="N1092">
            <v>0</v>
          </cell>
          <cell r="O1092">
            <v>0</v>
          </cell>
          <cell r="P1092">
            <v>0</v>
          </cell>
          <cell r="Q1092">
            <v>0</v>
          </cell>
          <cell r="R1092">
            <v>0</v>
          </cell>
          <cell r="S1092">
            <v>725.12622598758742</v>
          </cell>
          <cell r="T1092">
            <v>9331.5999031269439</v>
          </cell>
          <cell r="U1092">
            <v>6140.690103783003</v>
          </cell>
          <cell r="V1092">
            <v>3548.6375656327073</v>
          </cell>
          <cell r="W1092" t="str">
            <v>27 - RV 13  250</v>
          </cell>
        </row>
        <row r="1093">
          <cell r="A1093" t="str">
            <v>28 - RV 13  P 243</v>
          </cell>
          <cell r="C1093">
            <v>713.07170355478991</v>
          </cell>
          <cell r="D1093">
            <v>3018.6513960704951</v>
          </cell>
          <cell r="E1093">
            <v>2303.2869726690615</v>
          </cell>
          <cell r="F1093">
            <v>264.76530423509166</v>
          </cell>
          <cell r="G1093">
            <v>0</v>
          </cell>
          <cell r="H1093">
            <v>0</v>
          </cell>
          <cell r="I1093">
            <v>0</v>
          </cell>
          <cell r="J1093">
            <v>0</v>
          </cell>
          <cell r="K1093">
            <v>389.68894829766958</v>
          </cell>
          <cell r="L1093">
            <v>1778.5180656045277</v>
          </cell>
          <cell r="M1093">
            <v>0</v>
          </cell>
          <cell r="N1093">
            <v>0</v>
          </cell>
          <cell r="O1093">
            <v>0</v>
          </cell>
          <cell r="P1093">
            <v>0</v>
          </cell>
          <cell r="Q1093">
            <v>0</v>
          </cell>
          <cell r="R1093">
            <v>0</v>
          </cell>
          <cell r="S1093">
            <v>755.33981873707023</v>
          </cell>
          <cell r="T1093">
            <v>9223.3222091687057</v>
          </cell>
          <cell r="U1093">
            <v>6299.7753765294383</v>
          </cell>
          <cell r="V1093">
            <v>3731.7230996252852</v>
          </cell>
          <cell r="W1093" t="str">
            <v>28 - RV 13  P 243</v>
          </cell>
        </row>
        <row r="1094">
          <cell r="A1094" t="str">
            <v>29 - RV 16 2040 (408) 706</v>
          </cell>
          <cell r="C1094">
            <v>6.5602596727040661</v>
          </cell>
          <cell r="D1094">
            <v>27.771592843848556</v>
          </cell>
          <cell r="E1094">
            <v>21.190240148555365</v>
          </cell>
          <cell r="F1094">
            <v>2.8504519987863057</v>
          </cell>
          <cell r="G1094">
            <v>0</v>
          </cell>
          <cell r="H1094">
            <v>0</v>
          </cell>
          <cell r="I1094">
            <v>0</v>
          </cell>
          <cell r="J1094">
            <v>0</v>
          </cell>
          <cell r="K1094">
            <v>3.5851383243385597</v>
          </cell>
          <cell r="L1094">
            <v>30.42869248626543</v>
          </cell>
          <cell r="M1094">
            <v>0</v>
          </cell>
          <cell r="N1094">
            <v>0</v>
          </cell>
          <cell r="O1094">
            <v>0</v>
          </cell>
          <cell r="P1094">
            <v>0</v>
          </cell>
          <cell r="Q1094">
            <v>0</v>
          </cell>
          <cell r="R1094">
            <v>0</v>
          </cell>
          <cell r="S1094">
            <v>6.9491263323810459</v>
          </cell>
          <cell r="T1094">
            <v>99.335501806879321</v>
          </cell>
          <cell r="U1094">
            <v>58.372544663894296</v>
          </cell>
          <cell r="V1094">
            <v>34.331852516552622</v>
          </cell>
          <cell r="W1094" t="str">
            <v>29 - RV 16 2040 (408) 706</v>
          </cell>
        </row>
        <row r="1095">
          <cell r="A1095" t="str">
            <v>30 - mok.sek. 13 360</v>
          </cell>
          <cell r="C1095">
            <v>170.1808539693765</v>
          </cell>
          <cell r="D1095">
            <v>720.42779128404345</v>
          </cell>
          <cell r="E1095">
            <v>467.24479556908466</v>
          </cell>
          <cell r="F1095">
            <v>13.444377885071788</v>
          </cell>
          <cell r="G1095">
            <v>0</v>
          </cell>
          <cell r="H1095">
            <v>0</v>
          </cell>
          <cell r="I1095">
            <v>0</v>
          </cell>
          <cell r="J1095">
            <v>0</v>
          </cell>
          <cell r="K1095">
            <v>0</v>
          </cell>
          <cell r="L1095">
            <v>0</v>
          </cell>
          <cell r="M1095">
            <v>0</v>
          </cell>
          <cell r="N1095">
            <v>0</v>
          </cell>
          <cell r="O1095">
            <v>0</v>
          </cell>
          <cell r="P1095">
            <v>916.68455325690059</v>
          </cell>
          <cell r="Q1095">
            <v>0</v>
          </cell>
          <cell r="R1095">
            <v>0</v>
          </cell>
          <cell r="S1095">
            <v>209.98446960890553</v>
          </cell>
          <cell r="T1095">
            <v>2497.9668415733822</v>
          </cell>
          <cell r="U1095">
            <v>1371.2978187075764</v>
          </cell>
          <cell r="V1095">
            <v>890.60864525341992</v>
          </cell>
          <cell r="W1095" t="str">
            <v>30 - mok.sek. 13 360</v>
          </cell>
        </row>
        <row r="1096">
          <cell r="A1096" t="str">
            <v>31 - kokon  9 68  876</v>
          </cell>
          <cell r="C1096">
            <v>11.6948824773251</v>
          </cell>
          <cell r="D1096">
            <v>49.508027230735912</v>
          </cell>
          <cell r="E1096">
            <v>66.913551437887364</v>
          </cell>
          <cell r="F1096">
            <v>8.2362699846435881</v>
          </cell>
          <cell r="G1096">
            <v>0</v>
          </cell>
          <cell r="H1096">
            <v>9.5812232376619093</v>
          </cell>
          <cell r="I1096">
            <v>0</v>
          </cell>
          <cell r="J1096">
            <v>0</v>
          </cell>
          <cell r="K1096">
            <v>6.3305718029845552</v>
          </cell>
          <cell r="L1096">
            <v>0</v>
          </cell>
          <cell r="M1096">
            <v>0</v>
          </cell>
          <cell r="N1096">
            <v>0</v>
          </cell>
          <cell r="O1096">
            <v>0</v>
          </cell>
          <cell r="P1096">
            <v>0</v>
          </cell>
          <cell r="Q1096">
            <v>0</v>
          </cell>
          <cell r="R1096">
            <v>0</v>
          </cell>
          <cell r="S1096">
            <v>12.387573027287951</v>
          </cell>
          <cell r="T1096">
            <v>164.6520991985264</v>
          </cell>
          <cell r="U1096">
            <v>136.35273113059199</v>
          </cell>
          <cell r="V1096">
            <v>61.202909708061014</v>
          </cell>
          <cell r="W1096" t="str">
            <v>31 - kokon  9 68  876</v>
          </cell>
        </row>
        <row r="1097">
          <cell r="A1097" t="str">
            <v>32 - kokon  11 204  876</v>
          </cell>
          <cell r="C1097">
            <v>80.976664317046797</v>
          </cell>
          <cell r="D1097">
            <v>342.79907556449996</v>
          </cell>
          <cell r="E1097">
            <v>261.56204920466115</v>
          </cell>
          <cell r="F1097">
            <v>55.099730163335593</v>
          </cell>
          <cell r="G1097">
            <v>0</v>
          </cell>
          <cell r="H1097">
            <v>67.302251035283646</v>
          </cell>
          <cell r="I1097">
            <v>0</v>
          </cell>
          <cell r="J1097">
            <v>0</v>
          </cell>
          <cell r="K1097">
            <v>42.350821278858831</v>
          </cell>
          <cell r="L1097">
            <v>0</v>
          </cell>
          <cell r="M1097">
            <v>0</v>
          </cell>
          <cell r="N1097">
            <v>0</v>
          </cell>
          <cell r="O1097">
            <v>0</v>
          </cell>
          <cell r="P1097">
            <v>0</v>
          </cell>
          <cell r="Q1097">
            <v>0</v>
          </cell>
          <cell r="R1097">
            <v>0</v>
          </cell>
          <cell r="S1097">
            <v>87.015147118510498</v>
          </cell>
          <cell r="T1097">
            <v>937.1057386821966</v>
          </cell>
          <cell r="U1097">
            <v>740.43751924954358</v>
          </cell>
          <cell r="V1097">
            <v>423.77573988154677</v>
          </cell>
          <cell r="W1097" t="str">
            <v>32 - kokon  11 204  876</v>
          </cell>
        </row>
        <row r="1098">
          <cell r="A1098" t="str">
            <v>33 - kokon  13 136  876</v>
          </cell>
          <cell r="C1098">
            <v>70.699443469218409</v>
          </cell>
          <cell r="D1098">
            <v>299.29244515781716</v>
          </cell>
          <cell r="E1098">
            <v>404.5146119578273</v>
          </cell>
          <cell r="F1098">
            <v>52.631774048210239</v>
          </cell>
          <cell r="G1098">
            <v>0</v>
          </cell>
          <cell r="H1098">
            <v>61.226353372376103</v>
          </cell>
          <cell r="I1098">
            <v>0</v>
          </cell>
          <cell r="J1098">
            <v>0</v>
          </cell>
          <cell r="K1098">
            <v>40.453897862974479</v>
          </cell>
          <cell r="L1098">
            <v>0</v>
          </cell>
          <cell r="M1098">
            <v>0</v>
          </cell>
          <cell r="N1098">
            <v>0</v>
          </cell>
          <cell r="O1098">
            <v>0</v>
          </cell>
          <cell r="P1098">
            <v>0</v>
          </cell>
          <cell r="Q1098">
            <v>0</v>
          </cell>
          <cell r="R1098">
            <v>0</v>
          </cell>
          <cell r="S1098">
            <v>79.159613003644964</v>
          </cell>
          <cell r="T1098">
            <v>1007.9781388720686</v>
          </cell>
          <cell r="U1098">
            <v>827.13827463307302</v>
          </cell>
          <cell r="V1098">
            <v>369.99188862703556</v>
          </cell>
          <cell r="W1098" t="str">
            <v>33 - kokon  13 136  876</v>
          </cell>
        </row>
        <row r="1099">
          <cell r="A1099" t="str">
            <v>34 - kokon  13 272  876</v>
          </cell>
          <cell r="C1099">
            <v>924.74021648284827</v>
          </cell>
          <cell r="D1099">
            <v>3914.7091822218058</v>
          </cell>
          <cell r="E1099">
            <v>2986.9956739413019</v>
          </cell>
          <cell r="F1099">
            <v>657.4947159649422</v>
          </cell>
          <cell r="G1099">
            <v>0</v>
          </cell>
          <cell r="H1099">
            <v>764.8620404114007</v>
          </cell>
          <cell r="I1099">
            <v>0</v>
          </cell>
          <cell r="J1099">
            <v>0</v>
          </cell>
          <cell r="K1099">
            <v>505.36438427341341</v>
          </cell>
          <cell r="L1099">
            <v>0</v>
          </cell>
          <cell r="M1099">
            <v>0</v>
          </cell>
          <cell r="N1099">
            <v>0</v>
          </cell>
          <cell r="O1099">
            <v>0</v>
          </cell>
          <cell r="P1099">
            <v>0</v>
          </cell>
          <cell r="Q1099">
            <v>0</v>
          </cell>
          <cell r="R1099">
            <v>0</v>
          </cell>
          <cell r="S1099">
            <v>988.89089069057241</v>
          </cell>
          <cell r="T1099">
            <v>10743.057103986284</v>
          </cell>
          <cell r="U1099">
            <v>8483.9397886108982</v>
          </cell>
          <cell r="V1099">
            <v>4839.4493987046544</v>
          </cell>
          <cell r="W1099" t="str">
            <v>34 - kokon  13 272  876</v>
          </cell>
        </row>
        <row r="1100">
          <cell r="A1100" t="str">
            <v>35 - kokon  17,19,22  706</v>
          </cell>
          <cell r="C1100">
            <v>72.611819485942235</v>
          </cell>
          <cell r="D1100">
            <v>307.38811983389348</v>
          </cell>
          <cell r="E1100">
            <v>234.54283356080148</v>
          </cell>
          <cell r="F1100">
            <v>31.550047759603551</v>
          </cell>
          <cell r="G1100">
            <v>0</v>
          </cell>
          <cell r="H1100">
            <v>60.057911514124648</v>
          </cell>
          <cell r="I1100">
            <v>0</v>
          </cell>
          <cell r="J1100">
            <v>0</v>
          </cell>
          <cell r="K1100">
            <v>39.681876911390987</v>
          </cell>
          <cell r="L1100">
            <v>0</v>
          </cell>
          <cell r="M1100">
            <v>0</v>
          </cell>
          <cell r="N1100">
            <v>0</v>
          </cell>
          <cell r="O1100">
            <v>0</v>
          </cell>
          <cell r="P1100">
            <v>0</v>
          </cell>
          <cell r="Q1100">
            <v>0</v>
          </cell>
          <cell r="R1100">
            <v>0</v>
          </cell>
          <cell r="S1100">
            <v>77.648933366170823</v>
          </cell>
          <cell r="T1100">
            <v>823.48154243192721</v>
          </cell>
          <cell r="U1100">
            <v>646.0928206402408</v>
          </cell>
          <cell r="V1100">
            <v>379.99993931983573</v>
          </cell>
          <cell r="W1100" t="str">
            <v>35 - kokon  17,19,22  706</v>
          </cell>
        </row>
        <row r="1101">
          <cell r="A1101" t="str">
            <v>36 - Rohož RP 34 450/125</v>
          </cell>
          <cell r="C1101">
            <v>547.99107820233792</v>
          </cell>
          <cell r="D1101">
            <v>2319.8144380196409</v>
          </cell>
          <cell r="E1101">
            <v>1770.0614191674151</v>
          </cell>
          <cell r="F1101">
            <v>216.45793169911744</v>
          </cell>
          <cell r="G1101">
            <v>0</v>
          </cell>
          <cell r="H1101">
            <v>0</v>
          </cell>
          <cell r="I1101">
            <v>0</v>
          </cell>
          <cell r="J1101">
            <v>0</v>
          </cell>
          <cell r="K1101">
            <v>299.47348334902324</v>
          </cell>
          <cell r="L1101">
            <v>0</v>
          </cell>
          <cell r="M1101">
            <v>0</v>
          </cell>
          <cell r="N1101">
            <v>2523.1266653941943</v>
          </cell>
          <cell r="O1101">
            <v>0</v>
          </cell>
          <cell r="P1101">
            <v>0</v>
          </cell>
          <cell r="Q1101">
            <v>0</v>
          </cell>
          <cell r="R1101">
            <v>0</v>
          </cell>
          <cell r="S1101">
            <v>543.84466949069053</v>
          </cell>
          <cell r="T1101">
            <v>8220.7696853224188</v>
          </cell>
          <cell r="U1101">
            <v>4854.3248670885114</v>
          </cell>
          <cell r="V1101">
            <v>2867.8055162219789</v>
          </cell>
          <cell r="W1101" t="str">
            <v>36 - Rohož RP 34 450/125</v>
          </cell>
        </row>
        <row r="1102">
          <cell r="A1102" t="str">
            <v>37 - Rohož RE 34 450/125</v>
          </cell>
          <cell r="C1102">
            <v>1622.9961772492234</v>
          </cell>
          <cell r="D1102">
            <v>6870.6409914273136</v>
          </cell>
          <cell r="E1102">
            <v>5242.4264391843053</v>
          </cell>
          <cell r="F1102">
            <v>641.08780171275862</v>
          </cell>
          <cell r="G1102">
            <v>0</v>
          </cell>
          <cell r="H1102">
            <v>0</v>
          </cell>
          <cell r="I1102">
            <v>0</v>
          </cell>
          <cell r="J1102">
            <v>0</v>
          </cell>
          <cell r="K1102">
            <v>886.95662757397815</v>
          </cell>
          <cell r="L1102">
            <v>0</v>
          </cell>
          <cell r="M1102">
            <v>0</v>
          </cell>
          <cell r="N1102">
            <v>8400.8083346058065</v>
          </cell>
          <cell r="O1102">
            <v>0</v>
          </cell>
          <cell r="P1102">
            <v>0</v>
          </cell>
          <cell r="Q1102">
            <v>0</v>
          </cell>
          <cell r="R1102">
            <v>0</v>
          </cell>
          <cell r="S1102">
            <v>1622.4699306472269</v>
          </cell>
          <cell r="T1102">
            <v>25287.386302400617</v>
          </cell>
          <cell r="U1102">
            <v>14377.151409573602</v>
          </cell>
          <cell r="V1102">
            <v>8493.6371686765378</v>
          </cell>
          <cell r="W1102" t="str">
            <v>37 - Rohož RE 34 450/125</v>
          </cell>
        </row>
        <row r="1103">
          <cell r="A1103" t="str">
            <v>38 - Vlies 80/100  2700</v>
          </cell>
          <cell r="C1103">
            <v>505.3289657836952</v>
          </cell>
          <cell r="D1103">
            <v>2139.2126211618825</v>
          </cell>
          <cell r="E1103">
            <v>1387.4200522887686</v>
          </cell>
          <cell r="F1103">
            <v>39.921256791266529</v>
          </cell>
          <cell r="G1103">
            <v>0</v>
          </cell>
          <cell r="H1103">
            <v>0</v>
          </cell>
          <cell r="I1103">
            <v>0</v>
          </cell>
          <cell r="J1103">
            <v>0</v>
          </cell>
          <cell r="K1103">
            <v>0</v>
          </cell>
          <cell r="L1103">
            <v>0</v>
          </cell>
          <cell r="M1103">
            <v>0</v>
          </cell>
          <cell r="N1103">
            <v>0</v>
          </cell>
          <cell r="O1103">
            <v>0</v>
          </cell>
          <cell r="P1103">
            <v>2721.9704593241404</v>
          </cell>
          <cell r="Q1103">
            <v>0</v>
          </cell>
          <cell r="R1103">
            <v>8272.1766552346562</v>
          </cell>
          <cell r="S1103">
            <v>659.26059379371486</v>
          </cell>
          <cell r="T1103">
            <v>15725.290604378124</v>
          </cell>
          <cell r="U1103">
            <v>4071.8828960256128</v>
          </cell>
          <cell r="V1103">
            <v>2644.5415869455778</v>
          </cell>
          <cell r="W1103" t="str">
            <v>38 - Vlies 80/100  2700</v>
          </cell>
        </row>
        <row r="1104">
          <cell r="A1104" t="str">
            <v>39 - Vlies 80/100  1600</v>
          </cell>
          <cell r="C1104">
            <v>264.47556321034824</v>
          </cell>
          <cell r="D1104">
            <v>1119.6062389399037</v>
          </cell>
          <cell r="E1104">
            <v>854.28031472139628</v>
          </cell>
          <cell r="F1104">
            <v>20.8937100163274</v>
          </cell>
          <cell r="G1104">
            <v>0</v>
          </cell>
          <cell r="H1104">
            <v>0</v>
          </cell>
          <cell r="I1104">
            <v>0</v>
          </cell>
          <cell r="J1104">
            <v>0</v>
          </cell>
          <cell r="K1104">
            <v>0</v>
          </cell>
          <cell r="L1104">
            <v>0</v>
          </cell>
          <cell r="M1104">
            <v>0</v>
          </cell>
          <cell r="N1104">
            <v>0</v>
          </cell>
          <cell r="O1104">
            <v>0</v>
          </cell>
          <cell r="P1104">
            <v>1424.6059874189591</v>
          </cell>
          <cell r="Q1104">
            <v>0</v>
          </cell>
          <cell r="R1104">
            <v>4329.4343447653428</v>
          </cell>
          <cell r="S1104">
            <v>345.03922919909371</v>
          </cell>
          <cell r="T1104">
            <v>8358.3353882713709</v>
          </cell>
          <cell r="U1104">
            <v>2259.2558268879757</v>
          </cell>
          <cell r="V1104">
            <v>1384.0818021502519</v>
          </cell>
          <cell r="W1104" t="str">
            <v>39 - Vlies 80/100  1600</v>
          </cell>
        </row>
        <row r="1105">
          <cell r="A1105" t="str">
            <v>40 - Tkanina RT 300/125</v>
          </cell>
          <cell r="C1105">
            <v>200.64895894326204</v>
          </cell>
          <cell r="D1105">
            <v>849.40863171922297</v>
          </cell>
          <cell r="E1105">
            <v>648.11453169395713</v>
          </cell>
          <cell r="F1105">
            <v>87.182559015756951</v>
          </cell>
          <cell r="G1105">
            <v>0</v>
          </cell>
          <cell r="H1105">
            <v>0</v>
          </cell>
          <cell r="I1105">
            <v>0</v>
          </cell>
          <cell r="J1105">
            <v>1482.3568748574016</v>
          </cell>
          <cell r="K1105">
            <v>109.65332293768991</v>
          </cell>
          <cell r="L1105">
            <v>0</v>
          </cell>
          <cell r="M1105">
            <v>0</v>
          </cell>
          <cell r="N1105">
            <v>0</v>
          </cell>
          <cell r="O1105">
            <v>0</v>
          </cell>
          <cell r="P1105">
            <v>0</v>
          </cell>
          <cell r="Q1105">
            <v>0</v>
          </cell>
          <cell r="R1105">
            <v>0</v>
          </cell>
          <cell r="S1105">
            <v>208.47378997143139</v>
          </cell>
          <cell r="T1105">
            <v>3585.8386691387218</v>
          </cell>
          <cell r="U1105">
            <v>1785.3546813721989</v>
          </cell>
          <cell r="V1105">
            <v>1050.0575906624849</v>
          </cell>
          <cell r="W1105" t="str">
            <v>40 - Tkanina RT 300/125</v>
          </cell>
        </row>
        <row r="1106">
          <cell r="A1106" t="str">
            <v>41 - Tkanina RS 580/125</v>
          </cell>
          <cell r="C1106">
            <v>799.60971850599435</v>
          </cell>
          <cell r="D1106">
            <v>3384.9933759069604</v>
          </cell>
          <cell r="E1106">
            <v>2582.8126942537137</v>
          </cell>
          <cell r="F1106">
            <v>347.43275938418543</v>
          </cell>
          <cell r="G1106">
            <v>0</v>
          </cell>
          <cell r="H1106">
            <v>0</v>
          </cell>
          <cell r="I1106">
            <v>0</v>
          </cell>
          <cell r="J1106">
            <v>2692.3511251425984</v>
          </cell>
          <cell r="K1106">
            <v>436.98139850427316</v>
          </cell>
          <cell r="L1106">
            <v>0</v>
          </cell>
          <cell r="M1106">
            <v>0</v>
          </cell>
          <cell r="N1106">
            <v>0</v>
          </cell>
          <cell r="O1106">
            <v>0</v>
          </cell>
          <cell r="P1106">
            <v>0</v>
          </cell>
          <cell r="Q1106">
            <v>0</v>
          </cell>
          <cell r="R1106">
            <v>0</v>
          </cell>
          <cell r="S1106">
            <v>831.78020839326177</v>
          </cell>
          <cell r="T1106">
            <v>11075.961280090987</v>
          </cell>
          <cell r="U1106">
            <v>7114.8485480508534</v>
          </cell>
          <cell r="V1106">
            <v>4184.6030944129543</v>
          </cell>
          <cell r="W1106" t="str">
            <v>41 - Tkanina RS 580/125</v>
          </cell>
        </row>
        <row r="1107">
          <cell r="A1107" t="str">
            <v>42- 11 204 Z28  876</v>
          </cell>
          <cell r="C1107">
            <v>83.749010493774875</v>
          </cell>
          <cell r="D1107">
            <v>354.53526789277669</v>
          </cell>
          <cell r="E1107">
            <v>270.51698150775741</v>
          </cell>
          <cell r="F1107">
            <v>56.986144324074431</v>
          </cell>
          <cell r="G1107">
            <v>0</v>
          </cell>
          <cell r="H1107">
            <v>237.6205261381283</v>
          </cell>
          <cell r="I1107">
            <v>0</v>
          </cell>
          <cell r="J1107">
            <v>0</v>
          </cell>
          <cell r="K1107">
            <v>0</v>
          </cell>
          <cell r="L1107">
            <v>0</v>
          </cell>
          <cell r="M1107">
            <v>0</v>
          </cell>
          <cell r="N1107">
            <v>0</v>
          </cell>
          <cell r="O1107">
            <v>0</v>
          </cell>
          <cell r="P1107">
            <v>0</v>
          </cell>
          <cell r="Q1107">
            <v>0</v>
          </cell>
          <cell r="R1107">
            <v>0</v>
          </cell>
          <cell r="S1107">
            <v>84.900195626046695</v>
          </cell>
          <cell r="T1107">
            <v>1088.3081259825583</v>
          </cell>
          <cell r="U1107">
            <v>765.78740421838336</v>
          </cell>
          <cell r="V1107">
            <v>438.28427838655159</v>
          </cell>
          <cell r="W1107" t="str">
            <v>42- 11 204 Z28  876</v>
          </cell>
        </row>
        <row r="1108">
          <cell r="A1108" t="str">
            <v>43 -13 544 Z25 876s</v>
          </cell>
          <cell r="C1108">
            <v>111.19003295903801</v>
          </cell>
          <cell r="D1108">
            <v>470.70153891632413</v>
          </cell>
          <cell r="E1108">
            <v>359.15399970084195</v>
          </cell>
          <cell r="F1108">
            <v>87.840716819054933</v>
          </cell>
          <cell r="G1108">
            <v>0</v>
          </cell>
          <cell r="H1108">
            <v>248.05712892440403</v>
          </cell>
          <cell r="I1108">
            <v>0</v>
          </cell>
          <cell r="J1108">
            <v>0</v>
          </cell>
          <cell r="K1108">
            <v>0</v>
          </cell>
          <cell r="L1108">
            <v>0</v>
          </cell>
          <cell r="M1108">
            <v>0</v>
          </cell>
          <cell r="N1108">
            <v>0</v>
          </cell>
          <cell r="O1108">
            <v>0</v>
          </cell>
          <cell r="P1108">
            <v>0</v>
          </cell>
          <cell r="Q1108">
            <v>0</v>
          </cell>
          <cell r="R1108">
            <v>0</v>
          </cell>
          <cell r="S1108">
            <v>117.2287398679933</v>
          </cell>
          <cell r="T1108">
            <v>1394.1721571876562</v>
          </cell>
          <cell r="U1108">
            <v>1028.886288395259</v>
          </cell>
          <cell r="V1108">
            <v>581.89157187536216</v>
          </cell>
          <cell r="W1108" t="str">
            <v>43 -13 544 Z25 876s</v>
          </cell>
        </row>
        <row r="1109">
          <cell r="A1109" t="str">
            <v>44 - ECO 11 T220 006</v>
          </cell>
          <cell r="C1109">
            <v>44.33167885022678</v>
          </cell>
          <cell r="D1109">
            <v>187.66960403036595</v>
          </cell>
          <cell r="E1109">
            <v>253.648557719499</v>
          </cell>
          <cell r="F1109">
            <v>7.700571852484134</v>
          </cell>
          <cell r="G1109">
            <v>0</v>
          </cell>
          <cell r="H1109">
            <v>0</v>
          </cell>
          <cell r="I1109">
            <v>0</v>
          </cell>
          <cell r="J1109">
            <v>0</v>
          </cell>
          <cell r="K1109">
            <v>25.36638367007907</v>
          </cell>
          <cell r="L1109">
            <v>0</v>
          </cell>
          <cell r="M1109">
            <v>0</v>
          </cell>
          <cell r="N1109">
            <v>0</v>
          </cell>
          <cell r="O1109">
            <v>694.84368714352092</v>
          </cell>
          <cell r="P1109">
            <v>0</v>
          </cell>
          <cell r="Q1109">
            <v>0</v>
          </cell>
          <cell r="R1109">
            <v>0</v>
          </cell>
          <cell r="S1109">
            <v>45.320389124224214</v>
          </cell>
          <cell r="T1109">
            <v>1258.8808723903999</v>
          </cell>
          <cell r="U1109">
            <v>493.35041245257582</v>
          </cell>
          <cell r="V1109">
            <v>232.00128288059273</v>
          </cell>
          <cell r="W1109" t="str">
            <v>44 - ECO 11 T220 006</v>
          </cell>
        </row>
        <row r="1110">
          <cell r="A1110" t="str">
            <v>45 - ECO 11 T330 006</v>
          </cell>
          <cell r="C1110">
            <v>34.283164977508712</v>
          </cell>
          <cell r="D1110">
            <v>145.13116045014968</v>
          </cell>
          <cell r="E1110">
            <v>196.15488463641259</v>
          </cell>
          <cell r="F1110">
            <v>5.9551088992543972</v>
          </cell>
          <cell r="G1110">
            <v>0</v>
          </cell>
          <cell r="H1110">
            <v>0</v>
          </cell>
          <cell r="I1110">
            <v>0</v>
          </cell>
          <cell r="J1110">
            <v>0</v>
          </cell>
          <cell r="K1110">
            <v>19.616670038194478</v>
          </cell>
          <cell r="L1110">
            <v>0</v>
          </cell>
          <cell r="M1110">
            <v>0</v>
          </cell>
          <cell r="N1110">
            <v>0</v>
          </cell>
          <cell r="O1110">
            <v>308.97383239596229</v>
          </cell>
          <cell r="P1110">
            <v>0</v>
          </cell>
          <cell r="Q1110">
            <v>0</v>
          </cell>
          <cell r="R1110">
            <v>0</v>
          </cell>
          <cell r="S1110">
            <v>35.04776758940006</v>
          </cell>
          <cell r="T1110">
            <v>745.16258898688216</v>
          </cell>
          <cell r="U1110">
            <v>381.52431896332536</v>
          </cell>
          <cell r="V1110">
            <v>179.41432542765838</v>
          </cell>
          <cell r="W1110" t="str">
            <v>45 - ECO 11 T330 006</v>
          </cell>
        </row>
        <row r="1111">
          <cell r="A1111" t="str">
            <v>46 - ECTE 9 T990 006</v>
          </cell>
          <cell r="C1111">
            <v>15.96253910980829</v>
          </cell>
          <cell r="D1111">
            <v>67.574327698659388</v>
          </cell>
          <cell r="E1111">
            <v>91.331416444276073</v>
          </cell>
          <cell r="F1111">
            <v>2.6230916928153372</v>
          </cell>
          <cell r="G1111">
            <v>0</v>
          </cell>
          <cell r="H1111">
            <v>0</v>
          </cell>
          <cell r="I1111">
            <v>0</v>
          </cell>
          <cell r="J1111">
            <v>0</v>
          </cell>
          <cell r="K1111">
            <v>8.6407024772175021</v>
          </cell>
          <cell r="L1111">
            <v>0</v>
          </cell>
          <cell r="M1111">
            <v>0</v>
          </cell>
          <cell r="N1111">
            <v>0</v>
          </cell>
          <cell r="O1111">
            <v>64.421162530041457</v>
          </cell>
          <cell r="P1111">
            <v>0</v>
          </cell>
          <cell r="Q1111">
            <v>0</v>
          </cell>
          <cell r="R1111">
            <v>0</v>
          </cell>
          <cell r="S1111">
            <v>15.711068229731062</v>
          </cell>
          <cell r="T1111">
            <v>266.26430818254909</v>
          </cell>
          <cell r="U1111">
            <v>177.4913749455591</v>
          </cell>
          <cell r="V1111">
            <v>83.536866808467678</v>
          </cell>
          <cell r="W1111" t="str">
            <v>46 - ECTE 9 T990 006</v>
          </cell>
        </row>
        <row r="1112">
          <cell r="A1112" t="str">
            <v>47 - EC 11 2500 R73</v>
          </cell>
          <cell r="C1112">
            <v>62.981860101467326</v>
          </cell>
          <cell r="D1112">
            <v>266.62154587628061</v>
          </cell>
          <cell r="E1112">
            <v>203.43718193135217</v>
          </cell>
          <cell r="F1112">
            <v>21.427676269725374</v>
          </cell>
          <cell r="G1112">
            <v>0</v>
          </cell>
          <cell r="H1112">
            <v>0</v>
          </cell>
          <cell r="I1112">
            <v>0</v>
          </cell>
          <cell r="J1112">
            <v>0</v>
          </cell>
          <cell r="K1112">
            <v>32.939532931659912</v>
          </cell>
          <cell r="L1112">
            <v>0</v>
          </cell>
          <cell r="M1112">
            <v>0</v>
          </cell>
          <cell r="N1112">
            <v>0</v>
          </cell>
          <cell r="O1112">
            <v>98.650648281778345</v>
          </cell>
          <cell r="P1112">
            <v>0</v>
          </cell>
          <cell r="Q1112">
            <v>0</v>
          </cell>
          <cell r="R1112">
            <v>0</v>
          </cell>
          <cell r="S1112">
            <v>60.427185498965621</v>
          </cell>
          <cell r="T1112">
            <v>746.48563089122922</v>
          </cell>
          <cell r="U1112">
            <v>554.46826417882539</v>
          </cell>
          <cell r="V1112">
            <v>329.60340597774791</v>
          </cell>
          <cell r="W1112" t="str">
            <v>47 - EC 11 2500 R73</v>
          </cell>
        </row>
        <row r="1113">
          <cell r="A1113" t="str">
            <v>48 - RV 16 1224 (408) 706</v>
          </cell>
          <cell r="C1113">
            <v>4.8488875841725703</v>
          </cell>
          <cell r="D1113">
            <v>20.526829493279365</v>
          </cell>
          <cell r="E1113">
            <v>15.662351414149617</v>
          </cell>
          <cell r="F1113">
            <v>2.1068558251898781</v>
          </cell>
          <cell r="G1113">
            <v>0</v>
          </cell>
          <cell r="H1113">
            <v>0</v>
          </cell>
          <cell r="I1113">
            <v>0</v>
          </cell>
          <cell r="J1113">
            <v>0</v>
          </cell>
          <cell r="K1113">
            <v>2.6498848484241528</v>
          </cell>
          <cell r="L1113">
            <v>39.319785416422079</v>
          </cell>
          <cell r="M1113">
            <v>0</v>
          </cell>
          <cell r="N1113">
            <v>0</v>
          </cell>
          <cell r="O1113">
            <v>0</v>
          </cell>
          <cell r="P1113">
            <v>0</v>
          </cell>
          <cell r="Q1113">
            <v>0</v>
          </cell>
          <cell r="R1113">
            <v>0</v>
          </cell>
          <cell r="S1113">
            <v>5.1363107674120778</v>
          </cell>
          <cell r="T1113">
            <v>90.250905349049731</v>
          </cell>
          <cell r="U1113">
            <v>43.144924316791425</v>
          </cell>
          <cell r="V1113">
            <v>25.375717077451935</v>
          </cell>
          <cell r="W1113" t="str">
            <v>48 - RV 16 1224 (408) 706</v>
          </cell>
        </row>
        <row r="1115">
          <cell r="A1115" t="str">
            <v>celkem</v>
          </cell>
          <cell r="C1115">
            <v>14463.067000000003</v>
          </cell>
          <cell r="D1115">
            <v>61226.601999999999</v>
          </cell>
          <cell r="E1115">
            <v>53467.851000000002</v>
          </cell>
          <cell r="F1115">
            <v>8304.9539999999979</v>
          </cell>
          <cell r="G1115">
            <v>0</v>
          </cell>
          <cell r="H1115">
            <v>19924.495999999999</v>
          </cell>
          <cell r="I1115">
            <v>0</v>
          </cell>
          <cell r="J1115">
            <v>4174.7080000000005</v>
          </cell>
          <cell r="K1115">
            <v>4805.5790000000006</v>
          </cell>
          <cell r="L1115">
            <v>11832.817999999999</v>
          </cell>
          <cell r="M1115">
            <v>0</v>
          </cell>
          <cell r="N1115">
            <v>10923.935000000001</v>
          </cell>
          <cell r="O1115">
            <v>3912.7580000000012</v>
          </cell>
          <cell r="P1115">
            <v>5063.2610000000004</v>
          </cell>
          <cell r="Q1115">
            <v>0</v>
          </cell>
          <cell r="R1115">
            <v>12601.610999999999</v>
          </cell>
          <cell r="S1115">
            <v>15334.909</v>
          </cell>
          <cell r="T1115">
            <v>226036.54900000003</v>
          </cell>
          <cell r="U1115">
            <v>137462.47400000005</v>
          </cell>
          <cell r="V1115">
            <v>75689.668999999994</v>
          </cell>
          <cell r="W1115" t="str">
            <v>celkem</v>
          </cell>
        </row>
        <row r="1121">
          <cell r="A1121" t="str">
            <v>tab. 29</v>
          </cell>
          <cell r="C1121" t="str">
            <v>náklady podle položek (finální výrobky)</v>
          </cell>
        </row>
        <row r="1122">
          <cell r="M1122" t="str">
            <v>simulace</v>
          </cell>
          <cell r="O1122" t="str">
            <v>Budget 2001</v>
          </cell>
        </row>
        <row r="1124">
          <cell r="C1124" t="str">
            <v>práce</v>
          </cell>
          <cell r="D1124" t="str">
            <v>platy</v>
          </cell>
          <cell r="E1124" t="str">
            <v xml:space="preserve">suroviny </v>
          </cell>
          <cell r="F1124" t="str">
            <v>suroviny</v>
          </cell>
          <cell r="G1124" t="str">
            <v>cívky</v>
          </cell>
          <cell r="H1124" t="str">
            <v>balení</v>
          </cell>
          <cell r="I1124" t="str">
            <v>elektřina</v>
          </cell>
          <cell r="J1124" t="str">
            <v>plyn</v>
          </cell>
          <cell r="K1124" t="str">
            <v>platina</v>
          </cell>
          <cell r="L1124" t="str">
            <v>ostatní</v>
          </cell>
          <cell r="M1124" t="str">
            <v>celkem 1</v>
          </cell>
          <cell r="N1124" t="str">
            <v>VR</v>
          </cell>
          <cell r="O1124" t="str">
            <v>odpisy</v>
          </cell>
          <cell r="P1124" t="str">
            <v>celkem 2</v>
          </cell>
        </row>
        <row r="1125">
          <cell r="A1125" t="str">
            <v>výrobek</v>
          </cell>
          <cell r="E1125" t="str">
            <v>pro kmen</v>
          </cell>
          <cell r="F1125" t="str">
            <v>pro lubrikace</v>
          </cell>
          <cell r="H1125" t="str">
            <v>a manžety</v>
          </cell>
          <cell r="L1125" t="str">
            <v>náklady</v>
          </cell>
          <cell r="M1125" t="str">
            <v>bez VR</v>
          </cell>
        </row>
        <row r="1126">
          <cell r="P1126" t="str">
            <v>Kč/kg</v>
          </cell>
        </row>
        <row r="1127">
          <cell r="A1127" t="str">
            <v xml:space="preserve"> 1- 9 34 Z40  876</v>
          </cell>
          <cell r="C1127">
            <v>9.4517866971300162</v>
          </cell>
          <cell r="D1127">
            <v>0.19510535382753358</v>
          </cell>
          <cell r="E1127">
            <v>5.9467741320276195</v>
          </cell>
          <cell r="F1127">
            <v>4.4374415947265735</v>
          </cell>
          <cell r="G1127">
            <v>1.826975476839237</v>
          </cell>
          <cell r="H1127">
            <v>2.4384780706964886</v>
          </cell>
          <cell r="I1127">
            <v>1.7634687657244787</v>
          </cell>
          <cell r="J1127">
            <v>2.6743212455525649</v>
          </cell>
          <cell r="K1127">
            <v>1.4732906146760461</v>
          </cell>
          <cell r="L1127">
            <v>7.9994340418774392</v>
          </cell>
          <cell r="M1127">
            <v>38.207075993078007</v>
          </cell>
          <cell r="N1127">
            <v>2.3349952704121377</v>
          </cell>
          <cell r="O1127">
            <v>7.7294768415841917</v>
          </cell>
          <cell r="P1127">
            <v>48.271548105074338</v>
          </cell>
        </row>
        <row r="1128">
          <cell r="A1128" t="str">
            <v xml:space="preserve"> 2- 9 68 Z15  876s</v>
          </cell>
          <cell r="C1128">
            <v>4.5766265161541009</v>
          </cell>
          <cell r="D1128">
            <v>0.13146312406724034</v>
          </cell>
          <cell r="E1128">
            <v>5.8091447134126781</v>
          </cell>
          <cell r="F1128">
            <v>3.1374766282205004</v>
          </cell>
          <cell r="G1128">
            <v>1.8269754768392372</v>
          </cell>
          <cell r="H1128">
            <v>2.6583301349239923</v>
          </cell>
          <cell r="I1128">
            <v>1.1635566528755921</v>
          </cell>
          <cell r="J1128">
            <v>2.5818197748729701</v>
          </cell>
          <cell r="K1128">
            <v>1.439193451029513</v>
          </cell>
          <cell r="L1128">
            <v>4.5080998359661484</v>
          </cell>
          <cell r="M1128">
            <v>27.832686308361975</v>
          </cell>
          <cell r="N1128">
            <v>1.3979728188381724</v>
          </cell>
          <cell r="O1128">
            <v>4.8879745632839589</v>
          </cell>
          <cell r="P1128">
            <v>34.118633690484103</v>
          </cell>
        </row>
        <row r="1129">
          <cell r="A1129" t="str">
            <v xml:space="preserve"> 3- 9 68 Z20  876</v>
          </cell>
          <cell r="C1129">
            <v>5.3746637451076404</v>
          </cell>
          <cell r="D1129">
            <v>0.14204934717280543</v>
          </cell>
          <cell r="E1129">
            <v>5.8367128886974999</v>
          </cell>
          <cell r="F1129">
            <v>4.3553146586302338</v>
          </cell>
          <cell r="G1129">
            <v>1.826975476839237</v>
          </cell>
          <cell r="H1129">
            <v>2.4303628403947468</v>
          </cell>
          <cell r="I1129">
            <v>1.2624186086483848</v>
          </cell>
          <cell r="J1129">
            <v>2.5969594888487584</v>
          </cell>
          <cell r="K1129">
            <v>1.4460233613319953</v>
          </cell>
          <cell r="L1129">
            <v>5.0792175154510097</v>
          </cell>
          <cell r="M1129">
            <v>30.350697931122312</v>
          </cell>
          <cell r="N1129">
            <v>1.5504685707193624</v>
          </cell>
          <cell r="O1129">
            <v>5.3413219039475504</v>
          </cell>
          <cell r="P1129">
            <v>37.242488405789224</v>
          </cell>
        </row>
        <row r="1130">
          <cell r="A1130" t="str">
            <v xml:space="preserve"> 4-  9 68 Z28 876</v>
          </cell>
          <cell r="C1130">
            <v>6.1919856993528457</v>
          </cell>
          <cell r="D1130">
            <v>0.15245065195971261</v>
          </cell>
          <cell r="E1130">
            <v>5.8367128886974999</v>
          </cell>
          <cell r="F1130">
            <v>4.3553146586302338</v>
          </cell>
          <cell r="G1130">
            <v>1.8269754768392372</v>
          </cell>
          <cell r="H1130">
            <v>2.4303628403947464</v>
          </cell>
          <cell r="I1130">
            <v>1.3605107174901387</v>
          </cell>
          <cell r="J1130">
            <v>2.6028098699923525</v>
          </cell>
          <cell r="K1130">
            <v>1.4460233613319957</v>
          </cell>
          <cell r="L1130">
            <v>5.6602723951726617</v>
          </cell>
          <cell r="M1130">
            <v>31.863418559861426</v>
          </cell>
          <cell r="N1130">
            <v>1.7058333502781213</v>
          </cell>
          <cell r="O1130">
            <v>5.8123236212691705</v>
          </cell>
          <cell r="P1130">
            <v>39.381575531408714</v>
          </cell>
        </row>
        <row r="1131">
          <cell r="A1131" t="str">
            <v xml:space="preserve"> 5- 9 136 Z28 876</v>
          </cell>
          <cell r="C1131">
            <v>4.5765778381901479</v>
          </cell>
          <cell r="D1131">
            <v>0.13189284186805056</v>
          </cell>
          <cell r="E1131">
            <v>5.8367128886975008</v>
          </cell>
          <cell r="F1131">
            <v>4.3553146586302338</v>
          </cell>
          <cell r="G1131">
            <v>1.826975476839237</v>
          </cell>
          <cell r="H1131">
            <v>2.4303628403947468</v>
          </cell>
          <cell r="I1131">
            <v>1.1666351426105526</v>
          </cell>
          <cell r="J1131">
            <v>2.5912467991105887</v>
          </cell>
          <cell r="K1131">
            <v>1.4460233613319959</v>
          </cell>
          <cell r="L1131">
            <v>4.5118380290162623</v>
          </cell>
          <cell r="M1131">
            <v>28.87357987668932</v>
          </cell>
          <cell r="N1131">
            <v>1.398760372556868</v>
          </cell>
          <cell r="O1131">
            <v>4.8814054282235331</v>
          </cell>
          <cell r="P1131">
            <v>35.153745677469715</v>
          </cell>
        </row>
        <row r="1132">
          <cell r="A1132" t="str">
            <v xml:space="preserve"> 6- 9 204 Z28  876</v>
          </cell>
          <cell r="C1132">
            <v>3.2348401127836639</v>
          </cell>
          <cell r="D1132">
            <v>0.10381119770164822</v>
          </cell>
          <cell r="E1132">
            <v>6.0240406114514133</v>
          </cell>
          <cell r="F1132">
            <v>4.3553146586302347</v>
          </cell>
          <cell r="G1132">
            <v>1.8269754768392372</v>
          </cell>
          <cell r="H1132">
            <v>2.4303628403947468</v>
          </cell>
          <cell r="I1132">
            <v>0.91926670325801163</v>
          </cell>
          <cell r="J1132">
            <v>2.6581674709029759</v>
          </cell>
          <cell r="K1132">
            <v>3.7101489235916141</v>
          </cell>
          <cell r="L1132">
            <v>3.7085128761148751</v>
          </cell>
          <cell r="M1132">
            <v>28.971440871668417</v>
          </cell>
          <cell r="N1132">
            <v>1.139591770435477</v>
          </cell>
          <cell r="O1132">
            <v>3.9258915689386789</v>
          </cell>
          <cell r="P1132">
            <v>34.036924211042574</v>
          </cell>
        </row>
        <row r="1133">
          <cell r="A1133" t="str">
            <v xml:space="preserve"> 7- 11 102 Z28  876</v>
          </cell>
          <cell r="C1133">
            <v>4.9550633837008018</v>
          </cell>
          <cell r="D1133">
            <v>0.13329289454188437</v>
          </cell>
          <cell r="E1133">
            <v>5.5216743369529446</v>
          </cell>
          <cell r="F1133">
            <v>4.3553146586302347</v>
          </cell>
          <cell r="G1133">
            <v>1.8269754768392374</v>
          </cell>
          <cell r="H1133">
            <v>2.4303628403947468</v>
          </cell>
          <cell r="I1133">
            <v>1.1784173854344202</v>
          </cell>
          <cell r="J1133">
            <v>2.4573409512826196</v>
          </cell>
          <cell r="K1133">
            <v>1.3679737614578986</v>
          </cell>
          <cell r="L1133">
            <v>4.7196474178309664</v>
          </cell>
          <cell r="M1133">
            <v>28.946063107065758</v>
          </cell>
          <cell r="N1133">
            <v>1.4442696373594439</v>
          </cell>
          <cell r="O1133">
            <v>4.9969036155224407</v>
          </cell>
          <cell r="P1133">
            <v>35.387236359947643</v>
          </cell>
        </row>
        <row r="1134">
          <cell r="A1134" t="str">
            <v xml:space="preserve"> 8- 11 204 Z28  876s</v>
          </cell>
          <cell r="C1134">
            <v>3.4769796492670868</v>
          </cell>
          <cell r="D1134">
            <v>0.10574971737174678</v>
          </cell>
          <cell r="E1134">
            <v>6.0410608936551355</v>
          </cell>
          <cell r="F1134">
            <v>3.1523659983267587</v>
          </cell>
          <cell r="G1134">
            <v>1.8269754768392372</v>
          </cell>
          <cell r="H1134">
            <v>2.6603628403947464</v>
          </cell>
          <cell r="I1134">
            <v>0.94029435769221181</v>
          </cell>
          <cell r="J1134">
            <v>2.6695045303218574</v>
          </cell>
          <cell r="K1134">
            <v>0.87879992239002369</v>
          </cell>
          <cell r="L1134">
            <v>3.8960461136889184</v>
          </cell>
          <cell r="M1134">
            <v>25.648139499947725</v>
          </cell>
          <cell r="N1134">
            <v>1.1868300963955027</v>
          </cell>
          <cell r="O1134">
            <v>4.0650620599630365</v>
          </cell>
          <cell r="P1134">
            <v>30.900031656306265</v>
          </cell>
        </row>
        <row r="1135">
          <cell r="A1135" t="str">
            <v xml:space="preserve"> 9- 13 136 Z20  876s 800</v>
          </cell>
          <cell r="C1135">
            <v>4.4168655150110103</v>
          </cell>
          <cell r="D1135">
            <v>0.12602936103813203</v>
          </cell>
          <cell r="E1135">
            <v>5.4955767697448374</v>
          </cell>
          <cell r="F1135">
            <v>3.137466698135273</v>
          </cell>
          <cell r="G1135">
            <v>1.8269754768392372</v>
          </cell>
          <cell r="H1135">
            <v>2.6583287792629791</v>
          </cell>
          <cell r="I1135">
            <v>1.1108974841819756</v>
          </cell>
          <cell r="J1135">
            <v>2.444698803436046</v>
          </cell>
          <cell r="K1135">
            <v>1.3615081886986264</v>
          </cell>
          <cell r="L1135">
            <v>4.3335420579432054</v>
          </cell>
          <cell r="M1135">
            <v>26.911889134291325</v>
          </cell>
          <cell r="N1135">
            <v>1.3412901239425894</v>
          </cell>
          <cell r="O1135">
            <v>4.6937735344129941</v>
          </cell>
          <cell r="P1135">
            <v>32.946952792646911</v>
          </cell>
        </row>
        <row r="1136">
          <cell r="A1136" t="str">
            <v>10- 13 136 Z20  876s 1200</v>
          </cell>
          <cell r="C1136">
            <v>3.734221909274777</v>
          </cell>
          <cell r="D1136">
            <v>0.10577865951822431</v>
          </cell>
          <cell r="E1136">
            <v>5.5337123153234034</v>
          </cell>
          <cell r="F1136">
            <v>3.137466698135273</v>
          </cell>
          <cell r="G1136">
            <v>1.8269754768392372</v>
          </cell>
          <cell r="H1136">
            <v>2.6583287792629791</v>
          </cell>
          <cell r="I1136">
            <v>0.93535504804271208</v>
          </cell>
          <cell r="J1136">
            <v>2.4520240411509349</v>
          </cell>
          <cell r="K1136">
            <v>3.4080908625009618</v>
          </cell>
          <cell r="L1136">
            <v>3.9604813243344847</v>
          </cell>
          <cell r="M1136">
            <v>27.75243511438299</v>
          </cell>
          <cell r="N1136">
            <v>1.1965036937161575</v>
          </cell>
          <cell r="O1136">
            <v>4.0892894832467093</v>
          </cell>
          <cell r="P1136">
            <v>33.03822829134586</v>
          </cell>
        </row>
        <row r="1137">
          <cell r="A1137" t="str">
            <v>11- 13 136 Z20 876 800</v>
          </cell>
          <cell r="C1137">
            <v>4.1705815538397371</v>
          </cell>
          <cell r="D1137">
            <v>0.12275596832065724</v>
          </cell>
          <cell r="E1137">
            <v>5.4695524399273809</v>
          </cell>
          <cell r="F1137">
            <v>4.3142026247980603</v>
          </cell>
          <cell r="G1137">
            <v>1.826975476839237</v>
          </cell>
          <cell r="H1137">
            <v>2.4263004263004264</v>
          </cell>
          <cell r="I1137">
            <v>1.0787131701202668</v>
          </cell>
          <cell r="J1137">
            <v>2.4288978496664106</v>
          </cell>
          <cell r="K1137">
            <v>1.3550607602236158</v>
          </cell>
          <cell r="L1137">
            <v>4.1516616330212299</v>
          </cell>
          <cell r="M1137">
            <v>27.344701903057022</v>
          </cell>
          <cell r="N1137">
            <v>1.2906382946152499</v>
          </cell>
          <cell r="O1137">
            <v>4.5264659256847688</v>
          </cell>
          <cell r="P1137">
            <v>33.161806123357039</v>
          </cell>
        </row>
        <row r="1138">
          <cell r="A1138" t="str">
            <v>12- 13 136 Z20 876 1200</v>
          </cell>
          <cell r="C1138">
            <v>3.4911691766271313</v>
          </cell>
          <cell r="D1138">
            <v>0.10260109541624565</v>
          </cell>
          <cell r="E1138">
            <v>5.5075015844316884</v>
          </cell>
          <cell r="F1138">
            <v>4.3142026247980603</v>
          </cell>
          <cell r="G1138">
            <v>1.8269754768392372</v>
          </cell>
          <cell r="H1138">
            <v>2.426300426300426</v>
          </cell>
          <cell r="I1138">
            <v>0.90400132609968986</v>
          </cell>
          <cell r="J1138">
            <v>2.4361858734762651</v>
          </cell>
          <cell r="K1138">
            <v>3.3919482538214027</v>
          </cell>
          <cell r="L1138">
            <v>3.780365271228205</v>
          </cell>
          <cell r="M1138">
            <v>28.181251109038353</v>
          </cell>
          <cell r="N1138">
            <v>1.1465367602937344</v>
          </cell>
          <cell r="O1138">
            <v>3.9248419277692594</v>
          </cell>
          <cell r="P1138">
            <v>33.252629797101349</v>
          </cell>
        </row>
        <row r="1139">
          <cell r="A1139" t="str">
            <v>13- 13 272 Z20  876s</v>
          </cell>
          <cell r="C1139">
            <v>2.9415600958709431</v>
          </cell>
          <cell r="D1139">
            <v>9.6731150134179739E-2</v>
          </cell>
          <cell r="E1139">
            <v>5.7813635625715953</v>
          </cell>
          <cell r="F1139">
            <v>3.1523659983267587</v>
          </cell>
          <cell r="G1139">
            <v>1.8269754768392372</v>
          </cell>
          <cell r="H1139">
            <v>2.6603628403947468</v>
          </cell>
          <cell r="I1139">
            <v>0.85329132736819135</v>
          </cell>
          <cell r="J1139">
            <v>2.5532763355994548</v>
          </cell>
          <cell r="K1139">
            <v>0.84102145956393126</v>
          </cell>
          <cell r="L1139">
            <v>3.4595458938478223</v>
          </cell>
          <cell r="M1139">
            <v>24.166494140516857</v>
          </cell>
          <cell r="N1139">
            <v>1.0641897574711758</v>
          </cell>
          <cell r="O1139">
            <v>3.6833401696241643</v>
          </cell>
          <cell r="P1139">
            <v>28.914024067612196</v>
          </cell>
        </row>
        <row r="1140">
          <cell r="A1140" t="str">
            <v>14- 13 272 Z20 876</v>
          </cell>
          <cell r="C1140">
            <v>2.9307261843278849</v>
          </cell>
          <cell r="D1140">
            <v>9.6731150134179752E-2</v>
          </cell>
          <cell r="E1140">
            <v>5.7813635625715953</v>
          </cell>
          <cell r="F1140">
            <v>4.3553146586302338</v>
          </cell>
          <cell r="G1140">
            <v>1.826975476839237</v>
          </cell>
          <cell r="H1140">
            <v>2.4303628403947468</v>
          </cell>
          <cell r="I1140">
            <v>0.85213842706846632</v>
          </cell>
          <cell r="J1140">
            <v>2.5505460497047969</v>
          </cell>
          <cell r="K1140">
            <v>0.84102145956393126</v>
          </cell>
          <cell r="L1140">
            <v>3.4501766634977193</v>
          </cell>
          <cell r="M1140">
            <v>25.115356472732788</v>
          </cell>
          <cell r="N1140">
            <v>1.0605385230031346</v>
          </cell>
          <cell r="O1140">
            <v>3.6608069522424547</v>
          </cell>
          <cell r="P1140">
            <v>29.83670194797838</v>
          </cell>
        </row>
        <row r="1141">
          <cell r="A1141" t="str">
            <v>15- ECT 9 T140 006</v>
          </cell>
          <cell r="C1141">
            <v>9.3448285420801014</v>
          </cell>
          <cell r="D1141">
            <v>0.30193598707948227</v>
          </cell>
          <cell r="E1141">
            <v>6.3322755452706847</v>
          </cell>
          <cell r="F1141">
            <v>0.7668700083069977</v>
          </cell>
          <cell r="G1141">
            <v>1.398076923076923</v>
          </cell>
          <cell r="H1141">
            <v>2.2630028980173882</v>
          </cell>
          <cell r="I1141">
            <v>1.9922284162964625</v>
          </cell>
          <cell r="J1141">
            <v>3.5483698435073965</v>
          </cell>
          <cell r="K1141">
            <v>1.5687971197939237</v>
          </cell>
          <cell r="L1141">
            <v>8.9744709788032981</v>
          </cell>
          <cell r="M1141">
            <v>36.490856262232661</v>
          </cell>
          <cell r="N1141">
            <v>2.5490050386715453</v>
          </cell>
          <cell r="O1141">
            <v>8.384270116233246</v>
          </cell>
          <cell r="P1141">
            <v>47.424131417137453</v>
          </cell>
        </row>
        <row r="1142">
          <cell r="A1142" t="str">
            <v>16 - ECT 9 T210  006</v>
          </cell>
          <cell r="C1142">
            <v>8.4054197787024982</v>
          </cell>
          <cell r="D1142">
            <v>0.27955899695675707</v>
          </cell>
          <cell r="E1142">
            <v>6.222081815161788</v>
          </cell>
          <cell r="F1142">
            <v>0.75352500047847693</v>
          </cell>
          <cell r="G1142">
            <v>1.7309523809523806</v>
          </cell>
          <cell r="H1142">
            <v>2.2545977219309346</v>
          </cell>
          <cell r="I1142">
            <v>1.8407192479087229</v>
          </cell>
          <cell r="J1142">
            <v>3.4527347479151445</v>
          </cell>
          <cell r="K1142">
            <v>1.5414970433556368</v>
          </cell>
          <cell r="L1142">
            <v>8.118095203146952</v>
          </cell>
          <cell r="M1142">
            <v>34.599181936509289</v>
          </cell>
          <cell r="N1142">
            <v>2.3326166843654059</v>
          </cell>
          <cell r="O1142">
            <v>7.6866948041188365</v>
          </cell>
          <cell r="P1142">
            <v>44.618493424993531</v>
          </cell>
        </row>
        <row r="1143">
          <cell r="A1143" t="str">
            <v>17 - ECT 9 T420  006</v>
          </cell>
          <cell r="C1143">
            <v>5.3719501952043123</v>
          </cell>
          <cell r="D1143">
            <v>0.21202372394474214</v>
          </cell>
          <cell r="E1143">
            <v>6.2220818151617872</v>
          </cell>
          <cell r="F1143">
            <v>0.7535250004784767</v>
          </cell>
          <cell r="G1143">
            <v>1.3462962962962961</v>
          </cell>
          <cell r="H1143">
            <v>2.254597721930935</v>
          </cell>
          <cell r="I1143">
            <v>1.3851301750508129</v>
          </cell>
          <cell r="J1143">
            <v>3.3206159166133999</v>
          </cell>
          <cell r="K1143">
            <v>1.5414970433556368</v>
          </cell>
          <cell r="L1143">
            <v>5.3787588946636298</v>
          </cell>
          <cell r="M1143">
            <v>27.786476782700028</v>
          </cell>
          <cell r="N1143">
            <v>1.6595341079286288</v>
          </cell>
          <cell r="O1143">
            <v>5.5207179208405961</v>
          </cell>
          <cell r="P1143">
            <v>34.966728811469252</v>
          </cell>
        </row>
        <row r="1144">
          <cell r="A1144" t="str">
            <v>18 - ECT 9 T485  006</v>
          </cell>
          <cell r="C1144">
            <v>5.700235177093842</v>
          </cell>
          <cell r="D1144">
            <v>0.22079503572097903</v>
          </cell>
          <cell r="E1144">
            <v>6.3322755452706838</v>
          </cell>
          <cell r="F1144">
            <v>0.76687000830699747</v>
          </cell>
          <cell r="G1144">
            <v>1.3462962962962963</v>
          </cell>
          <cell r="H1144">
            <v>2.2630028980173877</v>
          </cell>
          <cell r="I1144">
            <v>1.4448562187538154</v>
          </cell>
          <cell r="J1144">
            <v>3.3896343089328949</v>
          </cell>
          <cell r="K1144">
            <v>1.5687971197939237</v>
          </cell>
          <cell r="L1144">
            <v>5.6832670753011474</v>
          </cell>
          <cell r="M1144">
            <v>28.716029683487967</v>
          </cell>
          <cell r="N1144">
            <v>1.7403230246787043</v>
          </cell>
          <cell r="O1144">
            <v>5.7819348165972277</v>
          </cell>
          <cell r="P1144">
            <v>36.238287524763898</v>
          </cell>
        </row>
        <row r="1145">
          <cell r="A1145" t="str">
            <v>19 - ECT 9 T570  006</v>
          </cell>
          <cell r="C1145">
            <v>5.423180618195361</v>
          </cell>
          <cell r="D1145">
            <v>0.21462686598681777</v>
          </cell>
          <cell r="E1145">
            <v>6.3322755452706838</v>
          </cell>
          <cell r="F1145">
            <v>0.76687000830699747</v>
          </cell>
          <cell r="G1145">
            <v>0.90874999999999995</v>
          </cell>
          <cell r="H1145">
            <v>2.2630028980173882</v>
          </cell>
          <cell r="I1145">
            <v>1.4032460999953287</v>
          </cell>
          <cell r="J1145">
            <v>3.3775675571422679</v>
          </cell>
          <cell r="K1145">
            <v>1.5687971197939237</v>
          </cell>
          <cell r="L1145">
            <v>5.433076462957434</v>
          </cell>
          <cell r="M1145">
            <v>27.691393175666203</v>
          </cell>
          <cell r="N1145">
            <v>1.6788486662966779</v>
          </cell>
          <cell r="O1145">
            <v>5.5841105914111848</v>
          </cell>
          <cell r="P1145">
            <v>34.954352433374069</v>
          </cell>
        </row>
        <row r="1146">
          <cell r="A1146" t="str">
            <v>20 - ECT 9 T630  006</v>
          </cell>
          <cell r="C1146">
            <v>5.0396909382534867</v>
          </cell>
          <cell r="D1146">
            <v>0.2046265112774352</v>
          </cell>
          <cell r="E1146">
            <v>6.222081815161788</v>
          </cell>
          <cell r="F1146">
            <v>0.75352500047847681</v>
          </cell>
          <cell r="G1146">
            <v>1.4540000000000002</v>
          </cell>
          <cell r="H1146">
            <v>2.2545977219309346</v>
          </cell>
          <cell r="I1146">
            <v>1.335229003255274</v>
          </cell>
          <cell r="J1146">
            <v>3.306144795835948</v>
          </cell>
          <cell r="K1146">
            <v>1.5414970433556368</v>
          </cell>
          <cell r="L1146">
            <v>5.0787163785473224</v>
          </cell>
          <cell r="M1146">
            <v>27.190109208096306</v>
          </cell>
          <cell r="N1146">
            <v>1.5858106336831637</v>
          </cell>
          <cell r="O1146">
            <v>5.2834760926298845</v>
          </cell>
          <cell r="P1146">
            <v>34.059395934409359</v>
          </cell>
        </row>
        <row r="1147">
          <cell r="A1147" t="str">
            <v>21 - ECT 9 T990  006</v>
          </cell>
          <cell r="C1147">
            <v>4.8113965253926443</v>
          </cell>
          <cell r="D1147">
            <v>0.19954390699369787</v>
          </cell>
          <cell r="E1147">
            <v>6.222081815161788</v>
          </cell>
          <cell r="F1147">
            <v>0.75352500047847693</v>
          </cell>
          <cell r="G1147">
            <v>1.6155555555555556</v>
          </cell>
          <cell r="H1147">
            <v>2.2545977219309346</v>
          </cell>
          <cell r="I1147">
            <v>1.3009420466760127</v>
          </cell>
          <cell r="J1147">
            <v>3.2962017289319738</v>
          </cell>
          <cell r="K1147">
            <v>1.5414970433556368</v>
          </cell>
          <cell r="L1147">
            <v>4.8725579988570891</v>
          </cell>
          <cell r="M1147">
            <v>26.867899343333811</v>
          </cell>
          <cell r="N1147">
            <v>1.5351554392383602</v>
          </cell>
          <cell r="O1147">
            <v>5.1204678912198247</v>
          </cell>
          <cell r="P1147">
            <v>33.523522673791994</v>
          </cell>
        </row>
        <row r="1148">
          <cell r="A1148" t="str">
            <v>22 - ECT 9 T1250  006</v>
          </cell>
          <cell r="C1148">
            <v>4.3197991144963757</v>
          </cell>
          <cell r="D1148">
            <v>0.18859928914175528</v>
          </cell>
          <cell r="E1148">
            <v>6.2220818151617889</v>
          </cell>
          <cell r="F1148">
            <v>0.7535250004784767</v>
          </cell>
          <cell r="G1148">
            <v>1.4540000000000002</v>
          </cell>
          <cell r="H1148">
            <v>2.254597721930935</v>
          </cell>
          <cell r="I1148">
            <v>1.2271102832497573</v>
          </cell>
          <cell r="J1148">
            <v>3.274790841625935</v>
          </cell>
          <cell r="K1148">
            <v>1.5414970433556374</v>
          </cell>
          <cell r="L1148">
            <v>4.4286271797876635</v>
          </cell>
          <cell r="M1148">
            <v>25.664628289228325</v>
          </cell>
          <cell r="N1148">
            <v>1.4260771568333874</v>
          </cell>
          <cell r="O1148">
            <v>4.7694544399318639</v>
          </cell>
          <cell r="P1148">
            <v>31.860159885993575</v>
          </cell>
        </row>
        <row r="1149">
          <cell r="A1149" t="str">
            <v>23 - ECT 9 T1285  006</v>
          </cell>
          <cell r="C1149">
            <v>4.2894715212470826</v>
          </cell>
          <cell r="D1149">
            <v>0.18792409453916875</v>
          </cell>
          <cell r="E1149">
            <v>6.222081815161788</v>
          </cell>
          <cell r="F1149">
            <v>0.75352500047847681</v>
          </cell>
          <cell r="G1149">
            <v>0.90874999999999995</v>
          </cell>
          <cell r="H1149">
            <v>2.254597721930935</v>
          </cell>
          <cell r="I1149">
            <v>1.2225554592404382</v>
          </cell>
          <cell r="J1149">
            <v>3.27346996265682</v>
          </cell>
          <cell r="K1149">
            <v>1.5414970433556368</v>
          </cell>
          <cell r="L1149">
            <v>4.4012402306029275</v>
          </cell>
          <cell r="M1149">
            <v>25.055112849213273</v>
          </cell>
          <cell r="N1149">
            <v>1.4193479070290029</v>
          </cell>
          <cell r="O1149">
            <v>4.7477997425316394</v>
          </cell>
          <cell r="P1149">
            <v>31.222260498773917</v>
          </cell>
        </row>
        <row r="1150">
          <cell r="A1150" t="str">
            <v>24 - ECT 9 T1440  006</v>
          </cell>
          <cell r="C1150">
            <v>4.1576105257943459</v>
          </cell>
          <cell r="D1150">
            <v>0.18498842365722531</v>
          </cell>
          <cell r="E1150">
            <v>6.222081815161788</v>
          </cell>
          <cell r="F1150">
            <v>0.75352500047847693</v>
          </cell>
          <cell r="G1150">
            <v>1.5804347826086957</v>
          </cell>
          <cell r="H1150">
            <v>2.254597721930935</v>
          </cell>
          <cell r="I1150">
            <v>1.2027515920807892</v>
          </cell>
          <cell r="J1150">
            <v>3.2677269281104149</v>
          </cell>
          <cell r="K1150">
            <v>1.5414970433556372</v>
          </cell>
          <cell r="L1150">
            <v>4.2821648278095736</v>
          </cell>
          <cell r="M1150">
            <v>25.447378660987884</v>
          </cell>
          <cell r="N1150">
            <v>1.3900898788510858</v>
          </cell>
          <cell r="O1150">
            <v>4.65364753164073</v>
          </cell>
          <cell r="P1150">
            <v>31.491116071479698</v>
          </cell>
        </row>
        <row r="1151">
          <cell r="A1151" t="str">
            <v>25 - ECT 11 T1580  006</v>
          </cell>
          <cell r="C1151">
            <v>3.7365343924606216</v>
          </cell>
          <cell r="D1151">
            <v>0.17316533088375385</v>
          </cell>
          <cell r="E1151">
            <v>5.8862461046126828</v>
          </cell>
          <cell r="F1151">
            <v>0.7535250004784767</v>
          </cell>
          <cell r="G1151">
            <v>1.5804347826086957</v>
          </cell>
          <cell r="H1151">
            <v>2.2545977219309346</v>
          </cell>
          <cell r="I1151">
            <v>1.1074240560407849</v>
          </cell>
          <cell r="J1151">
            <v>3.1083088675407997</v>
          </cell>
          <cell r="K1151">
            <v>1.4582950266924686</v>
          </cell>
          <cell r="L1151">
            <v>3.8606505844088721</v>
          </cell>
          <cell r="M1151">
            <v>23.919181867658093</v>
          </cell>
          <cell r="N1151">
            <v>1.2724561807451249</v>
          </cell>
          <cell r="O1151">
            <v>4.2608407323588686</v>
          </cell>
          <cell r="P1151">
            <v>29.452478780762085</v>
          </cell>
        </row>
        <row r="1152">
          <cell r="A1152" t="str">
            <v>26 - RV 12  224</v>
          </cell>
          <cell r="C1152">
            <v>3.9711489906669675</v>
          </cell>
          <cell r="D1152">
            <v>0.18544587804680443</v>
          </cell>
          <cell r="E1152">
            <v>5.9840362423248274</v>
          </cell>
          <cell r="F1152">
            <v>3.9693961248976866</v>
          </cell>
          <cell r="G1152">
            <v>0</v>
          </cell>
          <cell r="H1152">
            <v>1.4410004410004409</v>
          </cell>
          <cell r="I1152">
            <v>0.84276031009720676</v>
          </cell>
          <cell r="J1152">
            <v>3.1005724348590511</v>
          </cell>
          <cell r="K1152">
            <v>0.87050448222718291</v>
          </cell>
          <cell r="L1152">
            <v>3.5084386697913059</v>
          </cell>
          <cell r="M1152">
            <v>23.873303573911471</v>
          </cell>
          <cell r="N1152">
            <v>1.2234214399450345</v>
          </cell>
          <cell r="O1152">
            <v>4.0124742697278206</v>
          </cell>
          <cell r="P1152">
            <v>29.109199283584328</v>
          </cell>
        </row>
        <row r="1153">
          <cell r="A1153" t="str">
            <v>27 - RV 13  250</v>
          </cell>
          <cell r="C1153">
            <v>3.9287185312223363</v>
          </cell>
          <cell r="D1153">
            <v>0.18358105391628801</v>
          </cell>
          <cell r="E1153">
            <v>5.7267903266494633</v>
          </cell>
          <cell r="F1153">
            <v>2.1069613656166983</v>
          </cell>
          <cell r="G1153">
            <v>0</v>
          </cell>
          <cell r="H1153">
            <v>1.4410004410004411</v>
          </cell>
          <cell r="I1153">
            <v>0.81220458605548884</v>
          </cell>
          <cell r="J1153">
            <v>2.9849710671183116</v>
          </cell>
          <cell r="K1153">
            <v>0.83308262955754742</v>
          </cell>
          <cell r="L1153">
            <v>3.4100860749285902</v>
          </cell>
          <cell r="M1153">
            <v>21.427396076065161</v>
          </cell>
          <cell r="N1153">
            <v>1.1910665338870419</v>
          </cell>
          <cell r="O1153">
            <v>3.8881666263028931</v>
          </cell>
          <cell r="P1153">
            <v>26.506629236255097</v>
          </cell>
        </row>
        <row r="1154">
          <cell r="A1154" t="str">
            <v>28 - RV 13  P 243</v>
          </cell>
          <cell r="C1154">
            <v>3.5828756878645787</v>
          </cell>
          <cell r="D1154">
            <v>0.17402576484004825</v>
          </cell>
          <cell r="E1154">
            <v>5.7813635625715953</v>
          </cell>
          <cell r="F1154">
            <v>2.1579002810861692</v>
          </cell>
          <cell r="G1154">
            <v>0</v>
          </cell>
          <cell r="H1154">
            <v>1.445202938339393</v>
          </cell>
          <cell r="I1154">
            <v>0.80670355811300198</v>
          </cell>
          <cell r="J1154">
            <v>3.0034304542520172</v>
          </cell>
          <cell r="K1154">
            <v>0.84102145956393104</v>
          </cell>
          <cell r="L1154">
            <v>3.2707488968312859</v>
          </cell>
          <cell r="M1154">
            <v>21.063272603462018</v>
          </cell>
          <cell r="N1154">
            <v>1.1377609127128181</v>
          </cell>
          <cell r="O1154">
            <v>3.6893288836674825</v>
          </cell>
          <cell r="P1154">
            <v>25.890362399842317</v>
          </cell>
        </row>
        <row r="1155">
          <cell r="A1155" t="str">
            <v>29 - RV 16 2040 (408) 706</v>
          </cell>
          <cell r="C1155">
            <v>4.85559377627236</v>
          </cell>
          <cell r="D1155">
            <v>0.21423670833614067</v>
          </cell>
          <cell r="E1155">
            <v>5.7813635625715944</v>
          </cell>
          <cell r="F1155">
            <v>4.0378462010851432</v>
          </cell>
          <cell r="G1155">
            <v>0</v>
          </cell>
          <cell r="H1155">
            <v>1.445202938339393</v>
          </cell>
          <cell r="I1155">
            <v>0.84306621018083017</v>
          </cell>
          <cell r="J1155">
            <v>3.0138737034563499</v>
          </cell>
          <cell r="K1155">
            <v>0.84102145956393126</v>
          </cell>
          <cell r="L1155">
            <v>3.794108986468721</v>
          </cell>
          <cell r="M1155">
            <v>24.826313546274463</v>
          </cell>
          <cell r="N1155">
            <v>1.3345552059193182</v>
          </cell>
          <cell r="O1155">
            <v>4.3189348611686658</v>
          </cell>
          <cell r="P1155">
            <v>30.479803613362446</v>
          </cell>
        </row>
        <row r="1156">
          <cell r="A1156" t="str">
            <v>30 - mok.sek. 13 360</v>
          </cell>
          <cell r="C1156">
            <v>2.5300370653483593</v>
          </cell>
          <cell r="D1156">
            <v>0.16129303305916345</v>
          </cell>
          <cell r="E1156">
            <v>4.9632137665671596</v>
          </cell>
          <cell r="F1156">
            <v>0.34342383890814548</v>
          </cell>
          <cell r="G1156">
            <v>0</v>
          </cell>
          <cell r="H1156">
            <v>1.2822000343980033</v>
          </cell>
          <cell r="I1156">
            <v>0.59528614968566429</v>
          </cell>
          <cell r="J1156">
            <v>2.1756627975686285</v>
          </cell>
          <cell r="K1156">
            <v>1.2830196932998874</v>
          </cell>
          <cell r="L1156">
            <v>2.3474663463631908</v>
          </cell>
          <cell r="M1156">
            <v>15.681602725198204</v>
          </cell>
          <cell r="N1156">
            <v>0.8931547214467157</v>
          </cell>
          <cell r="O1156">
            <v>3.5941968943501901</v>
          </cell>
          <cell r="P1156">
            <v>20.168954340995111</v>
          </cell>
        </row>
        <row r="1157">
          <cell r="A1157" t="str">
            <v>31 - kokon  9 68  876</v>
          </cell>
          <cell r="C1157">
            <v>3.3511349578334002</v>
          </cell>
          <cell r="D1157">
            <v>0.15567122127447236</v>
          </cell>
          <cell r="E1157">
            <v>5.7816139809168359</v>
          </cell>
          <cell r="F1157">
            <v>4.3142026247980603</v>
          </cell>
          <cell r="G1157">
            <v>0</v>
          </cell>
          <cell r="H1157">
            <v>0.70340044100044097</v>
          </cell>
          <cell r="I1157">
            <v>1.0244950742160124</v>
          </cell>
          <cell r="J1157">
            <v>3.0145499867930212</v>
          </cell>
          <cell r="K1157">
            <v>1.4323728170352215</v>
          </cell>
          <cell r="L1157">
            <v>3.4409559554648652</v>
          </cell>
          <cell r="M1157">
            <v>23.218397059332332</v>
          </cell>
          <cell r="N1157">
            <v>1.1750097263837029</v>
          </cell>
          <cell r="O1157">
            <v>4.0159048585006438</v>
          </cell>
          <cell r="P1157">
            <v>28.409311644216679</v>
          </cell>
        </row>
        <row r="1158">
          <cell r="A1158" t="str">
            <v>32 - kokon  11 204  876</v>
          </cell>
          <cell r="C1158">
            <v>2.5104929909866494</v>
          </cell>
          <cell r="D1158">
            <v>0.12881130887385647</v>
          </cell>
          <cell r="E1158">
            <v>5.6990764364653188</v>
          </cell>
          <cell r="F1158">
            <v>4.1087602958051761</v>
          </cell>
          <cell r="G1158">
            <v>0</v>
          </cell>
          <cell r="H1158">
            <v>0.68240000000000001</v>
          </cell>
          <cell r="I1158">
            <v>0.80486215298795005</v>
          </cell>
          <cell r="J1158">
            <v>2.9450427469715552</v>
          </cell>
          <cell r="K1158">
            <v>0.82905105878352459</v>
          </cell>
          <cell r="L1158">
            <v>2.9530391342151354</v>
          </cell>
          <cell r="M1158">
            <v>20.661536125089164</v>
          </cell>
          <cell r="N1158">
            <v>0.98652333749847687</v>
          </cell>
          <cell r="O1158">
            <v>3.2538393704242936</v>
          </cell>
          <cell r="P1158">
            <v>24.901898833011934</v>
          </cell>
        </row>
        <row r="1159">
          <cell r="A1159" t="str">
            <v>33 - kokon  13 136  876</v>
          </cell>
          <cell r="C1159">
            <v>3.2348424875406843</v>
          </cell>
          <cell r="D1159">
            <v>0.15080697481180333</v>
          </cell>
          <cell r="E1159">
            <v>5.46955243992738</v>
          </cell>
          <cell r="F1159">
            <v>4.3142026247980603</v>
          </cell>
          <cell r="G1159">
            <v>0</v>
          </cell>
          <cell r="H1159">
            <v>0.70340044100044108</v>
          </cell>
          <cell r="I1159">
            <v>0.97721370657597617</v>
          </cell>
          <cell r="J1159">
            <v>2.8783934908699034</v>
          </cell>
          <cell r="K1159">
            <v>1.3550607602236158</v>
          </cell>
          <cell r="L1159">
            <v>3.2975940598292284</v>
          </cell>
          <cell r="M1159">
            <v>22.381066985577093</v>
          </cell>
          <cell r="N1159">
            <v>1.1267164300039103</v>
          </cell>
          <cell r="O1159">
            <v>3.8472448048552237</v>
          </cell>
          <cell r="P1159">
            <v>27.355028220436225</v>
          </cell>
        </row>
        <row r="1160">
          <cell r="A1160" t="str">
            <v>34 - kokon  13 272  876</v>
          </cell>
          <cell r="C1160">
            <v>2.5459465319870915</v>
          </cell>
          <cell r="D1160">
            <v>0.13134201658086908</v>
          </cell>
          <cell r="E1160">
            <v>5.7267843135199215</v>
          </cell>
          <cell r="F1160">
            <v>4.3141980948855299</v>
          </cell>
          <cell r="G1160">
            <v>0</v>
          </cell>
          <cell r="H1160">
            <v>0.70339997795000109</v>
          </cell>
          <cell r="I1160">
            <v>0.81199572517532659</v>
          </cell>
          <cell r="J1160">
            <v>2.980137965442208</v>
          </cell>
          <cell r="K1160">
            <v>0.83308175482083013</v>
          </cell>
          <cell r="L1160">
            <v>2.9759194879717974</v>
          </cell>
          <cell r="M1160">
            <v>21.022805868333577</v>
          </cell>
          <cell r="N1160">
            <v>0.99682875960902062</v>
          </cell>
          <cell r="O1160">
            <v>3.2823272545023783</v>
          </cell>
          <cell r="P1160">
            <v>25.301961882444974</v>
          </cell>
        </row>
        <row r="1161">
          <cell r="A1161" t="str">
            <v>35 - kokon  17,19,22  706</v>
          </cell>
          <cell r="C1161">
            <v>2.5083878300680964</v>
          </cell>
          <cell r="D1161">
            <v>0.13134213444530121</v>
          </cell>
          <cell r="E1161">
            <v>5.7267903266494642</v>
          </cell>
          <cell r="F1161">
            <v>3.9997309137547128</v>
          </cell>
          <cell r="G1161">
            <v>0</v>
          </cell>
          <cell r="H1161">
            <v>0.70340044100044108</v>
          </cell>
          <cell r="I1161">
            <v>0.80799944714946614</v>
          </cell>
          <cell r="J1161">
            <v>2.9706752897627404</v>
          </cell>
          <cell r="K1161">
            <v>0.83308262955754753</v>
          </cell>
          <cell r="L1161">
            <v>2.943439296399212</v>
          </cell>
          <cell r="M1161">
            <v>20.624848308786984</v>
          </cell>
          <cell r="N1161">
            <v>0.98417097266346754</v>
          </cell>
          <cell r="O1161">
            <v>3.2042083363110008</v>
          </cell>
          <cell r="P1161">
            <v>24.813227617761452</v>
          </cell>
        </row>
        <row r="1162">
          <cell r="A1162" t="str">
            <v>36 - Rohož RP 34 450/125</v>
          </cell>
          <cell r="C1162">
            <v>4.2410750959335717</v>
          </cell>
          <cell r="D1162">
            <v>0.321842939220575</v>
          </cell>
          <cell r="E1162">
            <v>6.1707516702808336</v>
          </cell>
          <cell r="F1162">
            <v>6.2129415977274594</v>
          </cell>
          <cell r="G1162">
            <v>0.37186440677966104</v>
          </cell>
          <cell r="H1162">
            <v>2.6751883782499495</v>
          </cell>
          <cell r="I1162">
            <v>1.0422157469048163</v>
          </cell>
          <cell r="J1162">
            <v>4.0103572908667537</v>
          </cell>
          <cell r="K1162">
            <v>0.8976661855248762</v>
          </cell>
          <cell r="L1162">
            <v>4.3554705111011449</v>
          </cell>
          <cell r="M1162">
            <v>30.299373822589644</v>
          </cell>
          <cell r="N1162">
            <v>1.451897220833239</v>
          </cell>
          <cell r="O1162">
            <v>4.5670942696235661</v>
          </cell>
          <cell r="P1162">
            <v>36.318365313046449</v>
          </cell>
        </row>
        <row r="1163">
          <cell r="A1163" t="str">
            <v>37 - Rohož RE 34 450/125</v>
          </cell>
          <cell r="C1163">
            <v>4.457660042190577</v>
          </cell>
          <cell r="D1163">
            <v>0.34266165228611156</v>
          </cell>
          <cell r="E1163">
            <v>6.1260466256634389</v>
          </cell>
          <cell r="F1163">
            <v>6.1272393109898724</v>
          </cell>
          <cell r="G1163">
            <v>0.39890909090909099</v>
          </cell>
          <cell r="H1163">
            <v>2.6717457964079929</v>
          </cell>
          <cell r="I1163">
            <v>1.0626525783432237</v>
          </cell>
          <cell r="J1163">
            <v>4.0817362527708072</v>
          </cell>
          <cell r="K1163">
            <v>0.89116289240603486</v>
          </cell>
          <cell r="L1163">
            <v>4.5127929182344984</v>
          </cell>
          <cell r="M1163">
            <v>30.672607160201647</v>
          </cell>
          <cell r="N1163">
            <v>1.5011179449159491</v>
          </cell>
          <cell r="O1163">
            <v>4.7090104846183642</v>
          </cell>
          <cell r="P1163">
            <v>36.882735589735958</v>
          </cell>
        </row>
        <row r="1164">
          <cell r="A1164" t="str">
            <v>38 - Vlies 80/100  2700</v>
          </cell>
          <cell r="C1164">
            <v>5.3450892473234086</v>
          </cell>
          <cell r="D1164">
            <v>0.43579506553511399</v>
          </cell>
          <cell r="E1164">
            <v>4.6941453548283949</v>
          </cell>
          <cell r="F1164">
            <v>9.6349859612115019</v>
          </cell>
          <cell r="G1164">
            <v>0.39312499999999995</v>
          </cell>
          <cell r="H1164">
            <v>1.6114800007547412</v>
          </cell>
          <cell r="I1164">
            <v>1.6488277406427665</v>
          </cell>
          <cell r="J1164">
            <v>4.3764720614985428</v>
          </cell>
          <cell r="K1164">
            <v>1.2134639402450416</v>
          </cell>
          <cell r="L1164">
            <v>6.1866655669798849</v>
          </cell>
          <cell r="M1164">
            <v>35.540049939019397</v>
          </cell>
          <cell r="N1164">
            <v>1.9736339612446814</v>
          </cell>
          <cell r="O1164">
            <v>7.2068242916490028</v>
          </cell>
          <cell r="P1164">
            <v>44.720508191913076</v>
          </cell>
        </row>
        <row r="1165">
          <cell r="A1165" t="str">
            <v>39 - Vlies 80/100  1600</v>
          </cell>
          <cell r="C1165">
            <v>5.4701790516305309</v>
          </cell>
          <cell r="D1165">
            <v>0.43953689653085243</v>
          </cell>
          <cell r="E1165">
            <v>4.6941453548283949</v>
          </cell>
          <cell r="F1165">
            <v>9.6349859612115036</v>
          </cell>
          <cell r="G1165">
            <v>0.393125</v>
          </cell>
          <cell r="H1165">
            <v>1.6114800007547414</v>
          </cell>
          <cell r="I1165">
            <v>1.6813758842655768</v>
          </cell>
          <cell r="J1165">
            <v>4.3781439452730009</v>
          </cell>
          <cell r="K1165">
            <v>0.68286260412361588</v>
          </cell>
          <cell r="L1165">
            <v>6.2567771442461311</v>
          </cell>
          <cell r="M1165">
            <v>35.242611842864356</v>
          </cell>
          <cell r="N1165">
            <v>2.0006834100840361</v>
          </cell>
          <cell r="O1165">
            <v>7.3190327392919183</v>
          </cell>
          <cell r="P1165">
            <v>44.562327992240313</v>
          </cell>
        </row>
        <row r="1166">
          <cell r="A1166" t="str">
            <v>40 - Tkanina RT 300/125</v>
          </cell>
          <cell r="C1166">
            <v>12.066309755935903</v>
          </cell>
          <cell r="D1166">
            <v>0.18452613354280334</v>
          </cell>
          <cell r="E1166">
            <v>5.8942005244555089</v>
          </cell>
          <cell r="F1166">
            <v>4.1166583269137682</v>
          </cell>
          <cell r="G1166">
            <v>0.89777777777777779</v>
          </cell>
          <cell r="H1166">
            <v>1.2138921249716317</v>
          </cell>
          <cell r="I1166">
            <v>2.0992176411822645</v>
          </cell>
          <cell r="J1166">
            <v>3.2484287369833793</v>
          </cell>
          <cell r="K1166">
            <v>0.85743597931334448</v>
          </cell>
          <cell r="L1166">
            <v>8.8353810111537321</v>
          </cell>
          <cell r="M1166">
            <v>39.413828012230113</v>
          </cell>
          <cell r="N1166">
            <v>2.4773131913778692</v>
          </cell>
          <cell r="O1166">
            <v>5.1968676364329305</v>
          </cell>
          <cell r="P1166">
            <v>47.088008840040906</v>
          </cell>
        </row>
        <row r="1167">
          <cell r="A1167" t="str">
            <v>41 - Tkanina RS 580/125</v>
          </cell>
          <cell r="C1167">
            <v>6.6666524494505506</v>
          </cell>
          <cell r="D1167">
            <v>0.15439165814374944</v>
          </cell>
          <cell r="E1167">
            <v>5.8872020242159868</v>
          </cell>
          <cell r="F1167">
            <v>4.1117703978099991</v>
          </cell>
          <cell r="G1167">
            <v>0.89777777777777779</v>
          </cell>
          <cell r="H1167">
            <v>1.2133531945209028</v>
          </cell>
          <cell r="I1167">
            <v>1.3801830077196786</v>
          </cell>
          <cell r="J1167">
            <v>3.1390977976741077</v>
          </cell>
          <cell r="K1167">
            <v>0.85641789961250936</v>
          </cell>
          <cell r="L1167">
            <v>5.5040464597660161</v>
          </cell>
          <cell r="M1167">
            <v>29.810892666691281</v>
          </cell>
          <cell r="N1167">
            <v>1.6343470680929031</v>
          </cell>
          <cell r="O1167">
            <v>4.0232333018855746</v>
          </cell>
          <cell r="P1167">
            <v>35.468473036669756</v>
          </cell>
        </row>
        <row r="1168">
          <cell r="A1168" t="str">
            <v>42- 11 204 Z28  876</v>
          </cell>
          <cell r="C1168">
            <v>3.1719552787321335</v>
          </cell>
          <cell r="D1168">
            <v>0.10200550768370736</v>
          </cell>
          <cell r="E1168">
            <v>6.0410224724986312</v>
          </cell>
          <cell r="F1168">
            <v>4.3552869588223579</v>
          </cell>
          <cell r="G1168">
            <v>1.8269754768392372</v>
          </cell>
          <cell r="H1168">
            <v>2.4303601032864246</v>
          </cell>
          <cell r="I1168">
            <v>0.90383039587670688</v>
          </cell>
          <cell r="J1168">
            <v>2.6646516521855728</v>
          </cell>
          <cell r="K1168">
            <v>0.87879433322117606</v>
          </cell>
          <cell r="L1168">
            <v>3.6775210750853873</v>
          </cell>
          <cell r="M1168">
            <v>26.052403254231333</v>
          </cell>
          <cell r="N1168">
            <v>1.127253002218235</v>
          </cell>
          <cell r="O1168">
            <v>3.8729826547422004</v>
          </cell>
          <cell r="P1168">
            <v>31.052638911191767</v>
          </cell>
        </row>
        <row r="1169">
          <cell r="A1169" t="str">
            <v>43 -13 544 Z25 876s</v>
          </cell>
          <cell r="C1169">
            <v>2.7705415760086347</v>
          </cell>
          <cell r="D1169">
            <v>9.4779463329976416E-2</v>
          </cell>
          <cell r="E1169">
            <v>5.8085966506750673</v>
          </cell>
          <cell r="F1169">
            <v>3.1672152047531821</v>
          </cell>
          <cell r="G1169">
            <v>1.8269754768392372</v>
          </cell>
          <cell r="H1169">
            <v>2.6623900626965593</v>
          </cell>
          <cell r="I1169">
            <v>0.83514437298907918</v>
          </cell>
          <cell r="J1169">
            <v>2.5639634843673624</v>
          </cell>
          <cell r="K1169">
            <v>0.8449830875185359</v>
          </cell>
          <cell r="L1169">
            <v>3.3439004441911844</v>
          </cell>
          <cell r="M1169">
            <v>23.918489823368816</v>
          </cell>
          <cell r="N1169">
            <v>1.0339435492657814</v>
          </cell>
          <cell r="O1169">
            <v>3.5932272092465367</v>
          </cell>
          <cell r="P1169">
            <v>28.545660581881133</v>
          </cell>
        </row>
        <row r="1170">
          <cell r="A1170" t="str">
            <v>44 - ECO 11 T220 006</v>
          </cell>
          <cell r="C1170">
            <v>9.4877598215517818</v>
          </cell>
          <cell r="D1170">
            <v>0.30262577080300518</v>
          </cell>
          <cell r="E1170">
            <v>5.9904577032631696</v>
          </cell>
          <cell r="F1170">
            <v>0.76686559880334737</v>
          </cell>
          <cell r="G1170">
            <v>2.077142857142857</v>
          </cell>
          <cell r="H1170">
            <v>2.2630001207500299</v>
          </cell>
          <cell r="I1170">
            <v>1.9810361942395707</v>
          </cell>
          <cell r="J1170">
            <v>3.4110006209551749</v>
          </cell>
          <cell r="K1170">
            <v>1.4841130528732949</v>
          </cell>
          <cell r="L1170">
            <v>9.0615432312581934</v>
          </cell>
          <cell r="M1170">
            <v>36.825544971640419</v>
          </cell>
          <cell r="N1170">
            <v>2.5560852213199574</v>
          </cell>
          <cell r="O1170">
            <v>8.3925391492693322</v>
          </cell>
          <cell r="P1170">
            <v>47.774169342229712</v>
          </cell>
        </row>
        <row r="1171">
          <cell r="A1171" t="str">
            <v>45 - ECO 11 T330 006</v>
          </cell>
          <cell r="C1171">
            <v>6.7305450099921593</v>
          </cell>
          <cell r="D1171">
            <v>0.2412408615675829</v>
          </cell>
          <cell r="E1171">
            <v>5.9904577032631696</v>
          </cell>
          <cell r="F1171">
            <v>0.76686559880334737</v>
          </cell>
          <cell r="G1171">
            <v>1.8174999999999999</v>
          </cell>
          <cell r="H1171">
            <v>2.2630001207500303</v>
          </cell>
          <cell r="I1171">
            <v>1.5669371221730728</v>
          </cell>
          <cell r="J1171">
            <v>3.2909137077608692</v>
          </cell>
          <cell r="K1171">
            <v>1.4841130528732949</v>
          </cell>
          <cell r="L1171">
            <v>6.5716752976284614</v>
          </cell>
          <cell r="M1171">
            <v>30.723248474811982</v>
          </cell>
          <cell r="N1171">
            <v>1.9442995422250466</v>
          </cell>
          <cell r="O1171">
            <v>6.4238154223007085</v>
          </cell>
          <cell r="P1171">
            <v>39.091363439337734</v>
          </cell>
        </row>
        <row r="1172">
          <cell r="A1172" t="str">
            <v>46 - ECTE 9 T990 006</v>
          </cell>
          <cell r="C1172">
            <v>4.8113959285367045</v>
          </cell>
          <cell r="D1172">
            <v>0.19954389370566986</v>
          </cell>
          <cell r="E1172">
            <v>6.222081815161788</v>
          </cell>
          <cell r="F1172">
            <v>0.75352500047847681</v>
          </cell>
          <cell r="G1172">
            <v>1.3218181818181818</v>
          </cell>
          <cell r="H1172">
            <v>2.2545977219309346</v>
          </cell>
          <cell r="I1172">
            <v>1.300941957035739</v>
          </cell>
          <cell r="J1172">
            <v>3.2962017029366879</v>
          </cell>
          <cell r="K1172">
            <v>1.5414970433556368</v>
          </cell>
          <cell r="L1172">
            <v>4.8725574598738888</v>
          </cell>
          <cell r="M1172">
            <v>26.574160704833709</v>
          </cell>
          <cell r="N1172">
            <v>1.5351553068047483</v>
          </cell>
          <cell r="O1172">
            <v>5.1204674650490212</v>
          </cell>
          <cell r="P1172">
            <v>33.22978347668748</v>
          </cell>
        </row>
        <row r="1173">
          <cell r="A1173" t="str">
            <v>47 - EC 11 2500 R73</v>
          </cell>
          <cell r="C1173">
            <v>2.9748331650696263</v>
          </cell>
          <cell r="D1173">
            <v>0.1521968863664602</v>
          </cell>
          <cell r="E1173">
            <v>6.382966630115817</v>
          </cell>
          <cell r="F1173">
            <v>2.503309615832892</v>
          </cell>
          <cell r="G1173">
            <v>1.0385714285714287</v>
          </cell>
          <cell r="H1173">
            <v>2.2504000752640123</v>
          </cell>
          <cell r="I1173">
            <v>0.94311213878153399</v>
          </cell>
          <cell r="J1173">
            <v>3.3117192875190553</v>
          </cell>
          <cell r="K1173">
            <v>0.92853733440352071</v>
          </cell>
          <cell r="L1173">
            <v>3.5351482746881193</v>
          </cell>
          <cell r="M1173">
            <v>24.020794836612467</v>
          </cell>
          <cell r="N1173">
            <v>1.147341358321631</v>
          </cell>
          <cell r="O1173">
            <v>3.7324281544561462</v>
          </cell>
          <cell r="P1173">
            <v>28.900564349390244</v>
          </cell>
        </row>
        <row r="1174">
          <cell r="A1174" t="str">
            <v>48 - RV 16 1224 (408) 706</v>
          </cell>
          <cell r="C1174">
            <v>6.901668302799429</v>
          </cell>
          <cell r="D1174">
            <v>0.27932473867059798</v>
          </cell>
          <cell r="E1174">
            <v>5.7813635625715936</v>
          </cell>
          <cell r="F1174">
            <v>4.0378462010851424</v>
          </cell>
          <cell r="G1174">
            <v>0</v>
          </cell>
          <cell r="H1174">
            <v>1.4452029383393932</v>
          </cell>
          <cell r="I1174">
            <v>0.90043222033951675</v>
          </cell>
          <cell r="J1174">
            <v>3.0272422874625295</v>
          </cell>
          <cell r="K1174">
            <v>0.84102145956393115</v>
          </cell>
          <cell r="L1174">
            <v>4.6291209178360662</v>
          </cell>
          <cell r="M1174">
            <v>27.843222628668194</v>
          </cell>
          <cell r="N1174">
            <v>1.6483710605323225</v>
          </cell>
          <cell r="O1174">
            <v>5.308876785238219</v>
          </cell>
          <cell r="P1174">
            <v>34.800470474438733</v>
          </cell>
        </row>
        <row r="1181">
          <cell r="A1181" t="str">
            <v>Tab. 30</v>
          </cell>
          <cell r="C1181" t="str">
            <v>náklady na kokony Kč/kg</v>
          </cell>
        </row>
        <row r="1182">
          <cell r="M1182" t="str">
            <v>simulace</v>
          </cell>
          <cell r="O1182" t="str">
            <v>Budget 2001</v>
          </cell>
        </row>
        <row r="1184">
          <cell r="C1184" t="str">
            <v>práce</v>
          </cell>
          <cell r="D1184" t="str">
            <v>platy</v>
          </cell>
          <cell r="E1184" t="str">
            <v xml:space="preserve">suroviny </v>
          </cell>
          <cell r="F1184" t="str">
            <v>suroviny</v>
          </cell>
          <cell r="G1184" t="str">
            <v>cívky</v>
          </cell>
          <cell r="H1184" t="str">
            <v>balení</v>
          </cell>
          <cell r="I1184" t="str">
            <v>elektřina</v>
          </cell>
          <cell r="J1184" t="str">
            <v>plyn</v>
          </cell>
          <cell r="K1184" t="str">
            <v>platina</v>
          </cell>
          <cell r="L1184" t="str">
            <v>ostatní</v>
          </cell>
          <cell r="M1184" t="str">
            <v>celkem 1</v>
          </cell>
          <cell r="N1184" t="str">
            <v>odpisy</v>
          </cell>
          <cell r="O1184" t="str">
            <v>celkem 2</v>
          </cell>
        </row>
        <row r="1185">
          <cell r="A1185" t="str">
            <v>výrobek</v>
          </cell>
          <cell r="C1185">
            <v>0</v>
          </cell>
          <cell r="D1185">
            <v>0</v>
          </cell>
          <cell r="E1185" t="str">
            <v>pro kmen</v>
          </cell>
          <cell r="F1185" t="str">
            <v>pro lubrikace</v>
          </cell>
          <cell r="G1185">
            <v>0</v>
          </cell>
          <cell r="H1185" t="str">
            <v>a manžety</v>
          </cell>
          <cell r="I1185">
            <v>0</v>
          </cell>
          <cell r="J1185">
            <v>0</v>
          </cell>
          <cell r="K1185">
            <v>0</v>
          </cell>
          <cell r="L1185" t="str">
            <v>náklady</v>
          </cell>
        </row>
        <row r="1187">
          <cell r="A1187" t="str">
            <v xml:space="preserve"> 1- 9 34 Z40  876</v>
          </cell>
          <cell r="C1187">
            <v>2.1439551467432207</v>
          </cell>
          <cell r="D1187">
            <v>8.5829171829908679E-2</v>
          </cell>
          <cell r="E1187">
            <v>5.5062965720683339</v>
          </cell>
          <cell r="F1187">
            <v>4.1087602958051761</v>
          </cell>
          <cell r="G1187">
            <v>0</v>
          </cell>
          <cell r="H1187">
            <v>0.40600000000000008</v>
          </cell>
          <cell r="I1187">
            <v>0.84406400137067905</v>
          </cell>
          <cell r="J1187">
            <v>2.4256500981300784</v>
          </cell>
          <cell r="K1187">
            <v>1.3641639788469915</v>
          </cell>
          <cell r="L1187">
            <v>2.6091567233868052</v>
          </cell>
          <cell r="M1187">
            <v>19.493875988181195</v>
          </cell>
          <cell r="N1187">
            <v>3.1673093081979742</v>
          </cell>
          <cell r="O1187">
            <v>22.66118529637917</v>
          </cell>
        </row>
        <row r="1188">
          <cell r="A1188" t="str">
            <v xml:space="preserve"> 2- 9 68 Z15  876s</v>
          </cell>
          <cell r="C1188">
            <v>2.1541757505538262</v>
          </cell>
          <cell r="D1188">
            <v>8.5829171829908693E-2</v>
          </cell>
          <cell r="E1188">
            <v>5.5062965720683348</v>
          </cell>
          <cell r="F1188">
            <v>2.9739105591614812</v>
          </cell>
          <cell r="G1188">
            <v>0</v>
          </cell>
          <cell r="H1188">
            <v>0.40600000000000003</v>
          </cell>
          <cell r="I1188">
            <v>0.84515163598443688</v>
          </cell>
          <cell r="J1188">
            <v>2.4282258225402398</v>
          </cell>
          <cell r="K1188">
            <v>1.3641639788469915</v>
          </cell>
          <cell r="L1188">
            <v>2.6179955616067896</v>
          </cell>
          <cell r="M1188">
            <v>18.38174905259201</v>
          </cell>
          <cell r="N1188">
            <v>3.188566920143705</v>
          </cell>
          <cell r="O1188">
            <v>21.570315972735713</v>
          </cell>
        </row>
        <row r="1189">
          <cell r="A1189" t="str">
            <v xml:space="preserve"> 3- 9 68 Z20  876</v>
          </cell>
          <cell r="C1189">
            <v>2.1439551467432203</v>
          </cell>
          <cell r="D1189">
            <v>8.5829171829908679E-2</v>
          </cell>
          <cell r="E1189">
            <v>5.5062965720683339</v>
          </cell>
          <cell r="F1189">
            <v>4.1087602958051761</v>
          </cell>
          <cell r="G1189">
            <v>0</v>
          </cell>
          <cell r="H1189">
            <v>0.40600000000000008</v>
          </cell>
          <cell r="I1189">
            <v>0.84406400137067894</v>
          </cell>
          <cell r="J1189">
            <v>2.4256500981300779</v>
          </cell>
          <cell r="K1189">
            <v>1.364163978846991</v>
          </cell>
          <cell r="L1189">
            <v>2.6091567233868052</v>
          </cell>
          <cell r="M1189">
            <v>19.493875988181195</v>
          </cell>
          <cell r="N1189">
            <v>3.1673093081979733</v>
          </cell>
          <cell r="O1189">
            <v>22.661185296379166</v>
          </cell>
        </row>
        <row r="1190">
          <cell r="A1190" t="str">
            <v xml:space="preserve"> 4-  9 68 Z28 876</v>
          </cell>
          <cell r="C1190">
            <v>2.1439551467432199</v>
          </cell>
          <cell r="D1190">
            <v>8.5829171829908679E-2</v>
          </cell>
          <cell r="E1190">
            <v>5.5062965720683348</v>
          </cell>
          <cell r="F1190">
            <v>4.1087602958051761</v>
          </cell>
          <cell r="G1190">
            <v>0</v>
          </cell>
          <cell r="H1190">
            <v>0.40600000000000003</v>
          </cell>
          <cell r="I1190">
            <v>0.84406400137067916</v>
          </cell>
          <cell r="J1190">
            <v>2.4256500981300784</v>
          </cell>
          <cell r="K1190">
            <v>1.3641639788469913</v>
          </cell>
          <cell r="L1190">
            <v>2.6091567233868052</v>
          </cell>
          <cell r="M1190">
            <v>19.493875988181195</v>
          </cell>
          <cell r="N1190">
            <v>3.1673093081979737</v>
          </cell>
          <cell r="O1190">
            <v>22.66118529637917</v>
          </cell>
        </row>
        <row r="1191">
          <cell r="A1191" t="str">
            <v xml:space="preserve"> 5- 9 136 Z28 876</v>
          </cell>
          <cell r="C1191">
            <v>2.1439551467432207</v>
          </cell>
          <cell r="D1191">
            <v>8.5829171829908693E-2</v>
          </cell>
          <cell r="E1191">
            <v>5.5062965720683357</v>
          </cell>
          <cell r="F1191">
            <v>4.1087602958051761</v>
          </cell>
          <cell r="G1191">
            <v>0</v>
          </cell>
          <cell r="H1191">
            <v>0.40600000000000003</v>
          </cell>
          <cell r="I1191">
            <v>0.84406400137067905</v>
          </cell>
          <cell r="J1191">
            <v>2.4256500981300788</v>
          </cell>
          <cell r="K1191">
            <v>1.3641639788469917</v>
          </cell>
          <cell r="L1191">
            <v>2.609156723386806</v>
          </cell>
          <cell r="M1191">
            <v>19.493875988181198</v>
          </cell>
          <cell r="N1191">
            <v>3.1673093081979733</v>
          </cell>
          <cell r="O1191">
            <v>22.661185296379173</v>
          </cell>
        </row>
        <row r="1192">
          <cell r="A1192" t="str">
            <v xml:space="preserve"> 6- 9 204 Z28  876</v>
          </cell>
          <cell r="C1192">
            <v>1.4941552747465678</v>
          </cell>
          <cell r="D1192">
            <v>6.7176266937613416E-2</v>
          </cell>
          <cell r="E1192">
            <v>5.6830196724371485</v>
          </cell>
          <cell r="F1192">
            <v>4.1087602958051761</v>
          </cell>
          <cell r="G1192">
            <v>0</v>
          </cell>
          <cell r="H1192">
            <v>0.40600000000000003</v>
          </cell>
          <cell r="I1192">
            <v>0.68462709411522416</v>
          </cell>
          <cell r="J1192">
            <v>2.4931915833384002</v>
          </cell>
          <cell r="K1192">
            <v>3.5001173930270926</v>
          </cell>
          <cell r="L1192">
            <v>2.2892250712014821</v>
          </cell>
          <cell r="M1192">
            <v>20.726272651608706</v>
          </cell>
          <cell r="N1192">
            <v>2.6208617913900834</v>
          </cell>
          <cell r="O1192">
            <v>23.34713444299879</v>
          </cell>
        </row>
        <row r="1193">
          <cell r="A1193" t="str">
            <v xml:space="preserve"> 7- 11 102 Z28  876</v>
          </cell>
          <cell r="C1193">
            <v>2.0331993876780361</v>
          </cell>
          <cell r="D1193">
            <v>8.1196513258833578E-2</v>
          </cell>
          <cell r="E1193">
            <v>5.2090923527380388</v>
          </cell>
          <cell r="F1193">
            <v>4.108760295805177</v>
          </cell>
          <cell r="G1193">
            <v>0</v>
          </cell>
          <cell r="H1193">
            <v>0.40600000000000003</v>
          </cell>
          <cell r="I1193">
            <v>0.79903371050635053</v>
          </cell>
          <cell r="J1193">
            <v>2.295976044258293</v>
          </cell>
          <cell r="K1193">
            <v>1.290532766821767</v>
          </cell>
          <cell r="L1193">
            <v>2.4726203205381752</v>
          </cell>
          <cell r="M1193">
            <v>18.696411391604673</v>
          </cell>
          <cell r="N1193">
            <v>3.0066791984543744</v>
          </cell>
          <cell r="O1193">
            <v>21.703090590059048</v>
          </cell>
        </row>
        <row r="1194">
          <cell r="A1194" t="str">
            <v xml:space="preserve"> 8- 11 204 Z28  876s</v>
          </cell>
          <cell r="C1194">
            <v>1.4450587033194329</v>
          </cell>
          <cell r="D1194">
            <v>6.5473195914673529E-2</v>
          </cell>
          <cell r="E1194">
            <v>5.6990764364653179</v>
          </cell>
          <cell r="F1194">
            <v>2.9739105591614812</v>
          </cell>
          <cell r="G1194">
            <v>0</v>
          </cell>
          <cell r="H1194">
            <v>0.40600000000000003</v>
          </cell>
          <cell r="I1194">
            <v>0.67115636705826476</v>
          </cell>
          <cell r="J1194">
            <v>2.501900305378816</v>
          </cell>
          <cell r="K1194">
            <v>0.82905105878352447</v>
          </cell>
          <cell r="L1194">
            <v>2.2688399487621909</v>
          </cell>
          <cell r="M1194">
            <v>16.860466574843702</v>
          </cell>
          <cell r="N1194">
            <v>2.5922212204510906</v>
          </cell>
          <cell r="O1194">
            <v>19.452687795294793</v>
          </cell>
        </row>
        <row r="1195">
          <cell r="A1195" t="str">
            <v xml:space="preserve"> 9- 13 136 Z20  876s 800</v>
          </cell>
          <cell r="C1195">
            <v>2.043419991488642</v>
          </cell>
          <cell r="D1195">
            <v>8.1196513258833578E-2</v>
          </cell>
          <cell r="E1195">
            <v>5.2090923527380388</v>
          </cell>
          <cell r="F1195">
            <v>2.9739105591614812</v>
          </cell>
          <cell r="G1195">
            <v>0</v>
          </cell>
          <cell r="H1195">
            <v>0.40600000000000003</v>
          </cell>
          <cell r="I1195">
            <v>0.80012134512010813</v>
          </cell>
          <cell r="J1195">
            <v>2.2985517686684545</v>
          </cell>
          <cell r="K1195">
            <v>1.290532766821767</v>
          </cell>
          <cell r="L1195">
            <v>2.4814591587581587</v>
          </cell>
          <cell r="M1195">
            <v>17.584284456015485</v>
          </cell>
          <cell r="N1195">
            <v>3.0279368104001056</v>
          </cell>
          <cell r="O1195">
            <v>20.612221266415592</v>
          </cell>
        </row>
        <row r="1196">
          <cell r="A1196" t="str">
            <v>10- 13 136 Z20  876s 1200</v>
          </cell>
          <cell r="C1196">
            <v>1.3963625969194386</v>
          </cell>
          <cell r="D1196">
            <v>6.2001480809158634E-2</v>
          </cell>
          <cell r="E1196">
            <v>5.2452398923255945</v>
          </cell>
          <cell r="F1196">
            <v>2.9739105591614812</v>
          </cell>
          <cell r="G1196">
            <v>0</v>
          </cell>
          <cell r="H1196">
            <v>0.40600000000000003</v>
          </cell>
          <cell r="I1196">
            <v>0.63372993617678441</v>
          </cell>
          <cell r="J1196">
            <v>2.3054951417412664</v>
          </cell>
          <cell r="K1196">
            <v>3.2304270858387869</v>
          </cell>
          <cell r="L1196">
            <v>2.1278460811924607</v>
          </cell>
          <cell r="M1196">
            <v>18.381012774164972</v>
          </cell>
          <cell r="N1196">
            <v>2.4549645128211197</v>
          </cell>
          <cell r="O1196">
            <v>20.835977286986093</v>
          </cell>
        </row>
        <row r="1197">
          <cell r="A1197" t="str">
            <v>11- 13 136 Z20 876 800</v>
          </cell>
          <cell r="C1197">
            <v>2.0331993876780361</v>
          </cell>
          <cell r="D1197">
            <v>8.1196513258833591E-2</v>
          </cell>
          <cell r="E1197">
            <v>5.2090923527380388</v>
          </cell>
          <cell r="F1197">
            <v>4.1087602958051761</v>
          </cell>
          <cell r="G1197">
            <v>0</v>
          </cell>
          <cell r="H1197">
            <v>0.40600000000000003</v>
          </cell>
          <cell r="I1197">
            <v>0.79903371050635075</v>
          </cell>
          <cell r="J1197">
            <v>2.295976044258293</v>
          </cell>
          <cell r="K1197">
            <v>1.2905327668217672</v>
          </cell>
          <cell r="L1197">
            <v>2.4726203205381747</v>
          </cell>
          <cell r="M1197">
            <v>18.69641139160467</v>
          </cell>
          <cell r="N1197">
            <v>3.0066791984543748</v>
          </cell>
          <cell r="O1197">
            <v>21.703090590059045</v>
          </cell>
        </row>
        <row r="1198">
          <cell r="A1198" t="str">
            <v>12- 13 136 Z20 876 1200</v>
          </cell>
          <cell r="C1198">
            <v>1.3861406278682951</v>
          </cell>
          <cell r="D1198">
            <v>6.2001415402130063E-2</v>
          </cell>
          <cell r="E1198">
            <v>5.2452343589810519</v>
          </cell>
          <cell r="F1198">
            <v>4.108760295805177</v>
          </cell>
          <cell r="G1198">
            <v>0</v>
          </cell>
          <cell r="H1198">
            <v>0.40600000000000003</v>
          </cell>
          <cell r="I1198">
            <v>0.63264164449803373</v>
          </cell>
          <cell r="J1198">
            <v>2.3029170123743223</v>
          </cell>
          <cell r="K1198">
            <v>3.2304236779744278</v>
          </cell>
          <cell r="L1198">
            <v>2.1190050914937339</v>
          </cell>
          <cell r="M1198">
            <v>19.49312412439717</v>
          </cell>
          <cell r="N1198">
            <v>2.4337045353196016</v>
          </cell>
          <cell r="O1198">
            <v>21.926828659716772</v>
          </cell>
        </row>
        <row r="1199">
          <cell r="A1199" t="str">
            <v>13- 13 272 Z20  876s</v>
          </cell>
          <cell r="C1199">
            <v>1.3873312181420185</v>
          </cell>
          <cell r="D1199">
            <v>6.2658588590584333E-2</v>
          </cell>
          <cell r="E1199">
            <v>5.4540805712944165</v>
          </cell>
          <cell r="F1199">
            <v>2.9739105591614807</v>
          </cell>
          <cell r="G1199">
            <v>0</v>
          </cell>
          <cell r="H1199">
            <v>0.40600000000000003</v>
          </cell>
          <cell r="I1199">
            <v>0.64277178987564032</v>
          </cell>
          <cell r="J1199">
            <v>2.3954541437335819</v>
          </cell>
          <cell r="K1199">
            <v>0.79341123473801711</v>
          </cell>
          <cell r="L1199">
            <v>2.1751051789326228</v>
          </cell>
          <cell r="M1199">
            <v>16.290723284468363</v>
          </cell>
          <cell r="N1199">
            <v>2.4899233802980185</v>
          </cell>
          <cell r="O1199">
            <v>18.780646664766383</v>
          </cell>
        </row>
        <row r="1200">
          <cell r="A1200" t="str">
            <v>14- 13 272 Z20 876</v>
          </cell>
          <cell r="C1200">
            <v>1.3771106143314129</v>
          </cell>
          <cell r="D1200">
            <v>6.2658588590584346E-2</v>
          </cell>
          <cell r="E1200">
            <v>5.4540805712944174</v>
          </cell>
          <cell r="F1200">
            <v>4.1087602958051761</v>
          </cell>
          <cell r="G1200">
            <v>0</v>
          </cell>
          <cell r="H1200">
            <v>0.40600000000000003</v>
          </cell>
          <cell r="I1200">
            <v>0.64168415526188283</v>
          </cell>
          <cell r="J1200">
            <v>2.39287841932342</v>
          </cell>
          <cell r="K1200">
            <v>0.793411234738017</v>
          </cell>
          <cell r="L1200">
            <v>2.1662663407126388</v>
          </cell>
          <cell r="M1200">
            <v>17.402850220057552</v>
          </cell>
          <cell r="N1200">
            <v>2.4686657683522872</v>
          </cell>
          <cell r="O1200">
            <v>19.87151598840984</v>
          </cell>
        </row>
        <row r="1201">
          <cell r="A1201" t="str">
            <v>15- ECT 9 T140 006</v>
          </cell>
          <cell r="C1201">
            <v>2.0734318442422337</v>
          </cell>
          <cell r="D1201">
            <v>8.5829124304950322E-2</v>
          </cell>
          <cell r="E1201">
            <v>5.5062935231455761</v>
          </cell>
          <cell r="F1201">
            <v>0.66683948442343288</v>
          </cell>
          <cell r="G1201">
            <v>0</v>
          </cell>
          <cell r="H1201">
            <v>0.42</v>
          </cell>
          <cell r="I1201">
            <v>0.83655886058444084</v>
          </cell>
          <cell r="J1201">
            <v>2.407876269415437</v>
          </cell>
          <cell r="K1201">
            <v>1.3641632234880043</v>
          </cell>
          <cell r="L1201">
            <v>2.5481673389857535</v>
          </cell>
          <cell r="M1201">
            <v>15.90915966858983</v>
          </cell>
          <cell r="N1201">
            <v>3.0206301379196536</v>
          </cell>
          <cell r="O1201">
            <v>18.929789806509483</v>
          </cell>
        </row>
        <row r="1202">
          <cell r="A1202" t="str">
            <v>16 - ECT 9 T210  006</v>
          </cell>
          <cell r="C1202">
            <v>2.0734318442422333</v>
          </cell>
          <cell r="D1202">
            <v>8.5829124304950308E-2</v>
          </cell>
          <cell r="E1202">
            <v>5.5062935231455752</v>
          </cell>
          <cell r="F1202">
            <v>0.66683948442343288</v>
          </cell>
          <cell r="G1202">
            <v>0</v>
          </cell>
          <cell r="H1202">
            <v>0.41999999999999993</v>
          </cell>
          <cell r="I1202">
            <v>0.83655886058444073</v>
          </cell>
          <cell r="J1202">
            <v>2.4078762694154365</v>
          </cell>
          <cell r="K1202">
            <v>1.3641632234880043</v>
          </cell>
          <cell r="L1202">
            <v>2.5481673389857535</v>
          </cell>
          <cell r="M1202">
            <v>15.90915966858983</v>
          </cell>
          <cell r="N1202">
            <v>3.0206301379196527</v>
          </cell>
          <cell r="O1202">
            <v>18.929789806509483</v>
          </cell>
        </row>
        <row r="1203">
          <cell r="A1203" t="str">
            <v>17 - ECT 9 T420  006</v>
          </cell>
          <cell r="C1203">
            <v>2.0734318442422333</v>
          </cell>
          <cell r="D1203">
            <v>8.5829124304950308E-2</v>
          </cell>
          <cell r="E1203">
            <v>5.5062935231455752</v>
          </cell>
          <cell r="F1203">
            <v>0.66683948442343277</v>
          </cell>
          <cell r="G1203">
            <v>0</v>
          </cell>
          <cell r="H1203">
            <v>0.42000000000000004</v>
          </cell>
          <cell r="I1203">
            <v>0.83655886058444084</v>
          </cell>
          <cell r="J1203">
            <v>2.407876269415437</v>
          </cell>
          <cell r="K1203">
            <v>1.3641632234880043</v>
          </cell>
          <cell r="L1203">
            <v>2.548167338985754</v>
          </cell>
          <cell r="M1203">
            <v>15.90915966858983</v>
          </cell>
          <cell r="N1203">
            <v>3.0206301379196532</v>
          </cell>
          <cell r="O1203">
            <v>18.929789806509483</v>
          </cell>
        </row>
        <row r="1204">
          <cell r="A1204" t="str">
            <v>18 - ECT 9 T485  006</v>
          </cell>
          <cell r="C1204">
            <v>2.0734318442422333</v>
          </cell>
          <cell r="D1204">
            <v>8.5829124304950322E-2</v>
          </cell>
          <cell r="E1204">
            <v>5.5062935231455761</v>
          </cell>
          <cell r="F1204">
            <v>0.66683948442343277</v>
          </cell>
          <cell r="G1204">
            <v>0</v>
          </cell>
          <cell r="H1204">
            <v>0.42</v>
          </cell>
          <cell r="I1204">
            <v>0.83655886058444084</v>
          </cell>
          <cell r="J1204">
            <v>2.4078762694154374</v>
          </cell>
          <cell r="K1204">
            <v>1.3641632234880043</v>
          </cell>
          <cell r="L1204">
            <v>2.5481673389857535</v>
          </cell>
          <cell r="M1204">
            <v>15.90915966858983</v>
          </cell>
          <cell r="N1204">
            <v>3.0206301379196536</v>
          </cell>
          <cell r="O1204">
            <v>18.929789806509483</v>
          </cell>
        </row>
        <row r="1205">
          <cell r="A1205" t="str">
            <v>19 - ECT 9 T570  006</v>
          </cell>
          <cell r="C1205">
            <v>2.0734318442422337</v>
          </cell>
          <cell r="D1205">
            <v>8.5829124304950308E-2</v>
          </cell>
          <cell r="E1205">
            <v>5.5062935231455752</v>
          </cell>
          <cell r="F1205">
            <v>0.66683948442343277</v>
          </cell>
          <cell r="G1205">
            <v>0</v>
          </cell>
          <cell r="H1205">
            <v>0.42</v>
          </cell>
          <cell r="I1205">
            <v>0.83655886058444062</v>
          </cell>
          <cell r="J1205">
            <v>2.407876269415437</v>
          </cell>
          <cell r="K1205">
            <v>1.3641632234880043</v>
          </cell>
          <cell r="L1205">
            <v>2.5481673389857535</v>
          </cell>
          <cell r="M1205">
            <v>15.90915966858983</v>
          </cell>
          <cell r="N1205">
            <v>3.0206301379196532</v>
          </cell>
          <cell r="O1205">
            <v>18.929789806509483</v>
          </cell>
        </row>
        <row r="1206">
          <cell r="A1206" t="str">
            <v>20 - ECT 9 T630  006</v>
          </cell>
          <cell r="C1206">
            <v>2.0734318442422333</v>
          </cell>
          <cell r="D1206">
            <v>8.5829124304950308E-2</v>
          </cell>
          <cell r="E1206">
            <v>5.5062935231455761</v>
          </cell>
          <cell r="F1206">
            <v>0.66683948442343277</v>
          </cell>
          <cell r="G1206">
            <v>0</v>
          </cell>
          <cell r="H1206">
            <v>0.42</v>
          </cell>
          <cell r="I1206">
            <v>0.83655886058444073</v>
          </cell>
          <cell r="J1206">
            <v>2.4078762694154365</v>
          </cell>
          <cell r="K1206">
            <v>1.3641632234880041</v>
          </cell>
          <cell r="L1206">
            <v>2.5481673389857531</v>
          </cell>
          <cell r="M1206">
            <v>15.909159668589828</v>
          </cell>
          <cell r="N1206">
            <v>3.0206301379196532</v>
          </cell>
          <cell r="O1206">
            <v>18.929789806509483</v>
          </cell>
        </row>
        <row r="1207">
          <cell r="A1207" t="str">
            <v>21 - ECT 9 T990  006</v>
          </cell>
          <cell r="C1207">
            <v>2.0734318442422337</v>
          </cell>
          <cell r="D1207">
            <v>8.5829124304950322E-2</v>
          </cell>
          <cell r="E1207">
            <v>5.5062935231455761</v>
          </cell>
          <cell r="F1207">
            <v>0.66683948442343288</v>
          </cell>
          <cell r="G1207">
            <v>0</v>
          </cell>
          <cell r="H1207">
            <v>0.42000000000000004</v>
          </cell>
          <cell r="I1207">
            <v>0.83655886058444073</v>
          </cell>
          <cell r="J1207">
            <v>2.407876269415437</v>
          </cell>
          <cell r="K1207">
            <v>1.3641632234880043</v>
          </cell>
          <cell r="L1207">
            <v>2.5481673389857535</v>
          </cell>
          <cell r="M1207">
            <v>15.90915966858983</v>
          </cell>
          <cell r="N1207">
            <v>3.0206301379196536</v>
          </cell>
          <cell r="O1207">
            <v>18.929789806509483</v>
          </cell>
        </row>
        <row r="1208">
          <cell r="A1208" t="str">
            <v>22 - ECT 9 T1250  006</v>
          </cell>
          <cell r="C1208">
            <v>2.0734318442422337</v>
          </cell>
          <cell r="D1208">
            <v>8.5829124304950336E-2</v>
          </cell>
          <cell r="E1208">
            <v>5.5062935231455761</v>
          </cell>
          <cell r="F1208">
            <v>0.66683948442343277</v>
          </cell>
          <cell r="G1208">
            <v>0</v>
          </cell>
          <cell r="H1208">
            <v>0.42</v>
          </cell>
          <cell r="I1208">
            <v>0.83655886058444073</v>
          </cell>
          <cell r="J1208">
            <v>2.407876269415437</v>
          </cell>
          <cell r="K1208">
            <v>1.3641632234880048</v>
          </cell>
          <cell r="L1208">
            <v>2.548167338985754</v>
          </cell>
          <cell r="M1208">
            <v>15.90915966858983</v>
          </cell>
          <cell r="N1208">
            <v>3.0206301379196536</v>
          </cell>
          <cell r="O1208">
            <v>18.929789806509483</v>
          </cell>
        </row>
        <row r="1209">
          <cell r="A1209" t="str">
            <v>23 - ECT 9 T1285  006</v>
          </cell>
          <cell r="C1209">
            <v>2.0734318442422337</v>
          </cell>
          <cell r="D1209">
            <v>8.5829124304950322E-2</v>
          </cell>
          <cell r="E1209">
            <v>5.5062935231455761</v>
          </cell>
          <cell r="F1209">
            <v>0.66683948442343288</v>
          </cell>
          <cell r="G1209">
            <v>0</v>
          </cell>
          <cell r="H1209">
            <v>0.42000000000000004</v>
          </cell>
          <cell r="I1209">
            <v>0.83655886058444096</v>
          </cell>
          <cell r="J1209">
            <v>2.4078762694154374</v>
          </cell>
          <cell r="K1209">
            <v>1.3641632234880041</v>
          </cell>
          <cell r="L1209">
            <v>2.5481673389857535</v>
          </cell>
          <cell r="M1209">
            <v>15.90915966858983</v>
          </cell>
          <cell r="N1209">
            <v>3.0206301379196532</v>
          </cell>
          <cell r="O1209">
            <v>18.929789806509483</v>
          </cell>
        </row>
        <row r="1210">
          <cell r="A1210" t="str">
            <v>24 - ECT 9 T1440  006</v>
          </cell>
          <cell r="C1210">
            <v>2.0734318442422337</v>
          </cell>
          <cell r="D1210">
            <v>8.5829124304950308E-2</v>
          </cell>
          <cell r="E1210">
            <v>5.5062935231455752</v>
          </cell>
          <cell r="F1210">
            <v>0.66683948442343288</v>
          </cell>
          <cell r="G1210">
            <v>0</v>
          </cell>
          <cell r="H1210">
            <v>0.42</v>
          </cell>
          <cell r="I1210">
            <v>0.83655886058444084</v>
          </cell>
          <cell r="J1210">
            <v>2.407876269415437</v>
          </cell>
          <cell r="K1210">
            <v>1.3641632234880046</v>
          </cell>
          <cell r="L1210">
            <v>2.548167338985754</v>
          </cell>
          <cell r="M1210">
            <v>15.90915966858983</v>
          </cell>
          <cell r="N1210">
            <v>3.0206301379196536</v>
          </cell>
          <cell r="O1210">
            <v>18.929789806509483</v>
          </cell>
        </row>
        <row r="1211">
          <cell r="A1211" t="str">
            <v>25 - ECT 11 T1580  006</v>
          </cell>
          <cell r="C1211">
            <v>1.9626772213848569</v>
          </cell>
          <cell r="D1211">
            <v>8.1196513258833591E-2</v>
          </cell>
          <cell r="E1211">
            <v>5.2090923527380397</v>
          </cell>
          <cell r="F1211">
            <v>0.66683948442343266</v>
          </cell>
          <cell r="G1211">
            <v>0</v>
          </cell>
          <cell r="H1211">
            <v>0.42</v>
          </cell>
          <cell r="I1211">
            <v>0.79152903167142286</v>
          </cell>
          <cell r="J1211">
            <v>2.2782035458281773</v>
          </cell>
          <cell r="K1211">
            <v>1.290532766821767</v>
          </cell>
          <cell r="L1211">
            <v>2.4116323368202868</v>
          </cell>
          <cell r="M1211">
            <v>15.111703252946818</v>
          </cell>
          <cell r="N1211">
            <v>2.8600016760288285</v>
          </cell>
          <cell r="O1211">
            <v>17.971704928975647</v>
          </cell>
        </row>
        <row r="1212">
          <cell r="A1212" t="str">
            <v>26 - RV 12  224</v>
          </cell>
          <cell r="C1212">
            <v>1.4348380995088268</v>
          </cell>
          <cell r="D1212">
            <v>6.5473195914673529E-2</v>
          </cell>
          <cell r="E1212">
            <v>5.6990764364653188</v>
          </cell>
          <cell r="F1212">
            <v>3.7803734814300585</v>
          </cell>
          <cell r="G1212">
            <v>0</v>
          </cell>
          <cell r="H1212">
            <v>0.42</v>
          </cell>
          <cell r="I1212">
            <v>0.67006873244450704</v>
          </cell>
          <cell r="J1212">
            <v>2.4993245809686542</v>
          </cell>
          <cell r="K1212">
            <v>0.82905105878352436</v>
          </cell>
          <cell r="L1212">
            <v>2.2600011105422069</v>
          </cell>
          <cell r="M1212">
            <v>17.658206696057768</v>
          </cell>
          <cell r="N1212">
            <v>2.5709636085053593</v>
          </cell>
          <cell r="O1212">
            <v>20.229170304563127</v>
          </cell>
        </row>
        <row r="1213">
          <cell r="A1213" t="str">
            <v>27 - RV 13  250</v>
          </cell>
          <cell r="C1213">
            <v>1.3617797086155041</v>
          </cell>
          <cell r="D1213">
            <v>6.2658588590584333E-2</v>
          </cell>
          <cell r="E1213">
            <v>5.4540805712944156</v>
          </cell>
          <cell r="F1213">
            <v>2.0066278653860312</v>
          </cell>
          <cell r="G1213">
            <v>0</v>
          </cell>
          <cell r="H1213">
            <v>0.42</v>
          </cell>
          <cell r="I1213">
            <v>0.6400527033412462</v>
          </cell>
          <cell r="J1213">
            <v>2.389014832708177</v>
          </cell>
          <cell r="K1213">
            <v>0.79341123473801689</v>
          </cell>
          <cell r="L1213">
            <v>2.1530080833826633</v>
          </cell>
          <cell r="M1213">
            <v>15.280633588056638</v>
          </cell>
          <cell r="N1213">
            <v>2.4367793504336901</v>
          </cell>
          <cell r="O1213">
            <v>17.717412938490327</v>
          </cell>
        </row>
        <row r="1214">
          <cell r="A1214" t="str">
            <v>28 - RV 13  P 243</v>
          </cell>
          <cell r="C1214">
            <v>1.3331620179458081</v>
          </cell>
          <cell r="D1214">
            <v>6.2658588590584333E-2</v>
          </cell>
          <cell r="E1214">
            <v>5.4540805712944165</v>
          </cell>
          <cell r="F1214">
            <v>2.035741546173881</v>
          </cell>
          <cell r="G1214">
            <v>0</v>
          </cell>
          <cell r="H1214">
            <v>0.41999999999999993</v>
          </cell>
          <cell r="I1214">
            <v>0.63700732642272473</v>
          </cell>
          <cell r="J1214">
            <v>2.3818028043597246</v>
          </cell>
          <cell r="K1214">
            <v>0.79341123473801678</v>
          </cell>
          <cell r="L1214">
            <v>2.1282593363667082</v>
          </cell>
          <cell r="M1214">
            <v>15.246123425891863</v>
          </cell>
          <cell r="N1214">
            <v>2.3772580369856424</v>
          </cell>
          <cell r="O1214">
            <v>17.623381462877504</v>
          </cell>
        </row>
        <row r="1215">
          <cell r="A1215" t="str">
            <v>29 - RV 16 2040 (408) 706</v>
          </cell>
          <cell r="C1215">
            <v>1.3413385009942929</v>
          </cell>
          <cell r="D1215">
            <v>6.2658588590584333E-2</v>
          </cell>
          <cell r="E1215">
            <v>5.4540805712944156</v>
          </cell>
          <cell r="F1215">
            <v>3.8092637276417127</v>
          </cell>
          <cell r="G1215">
            <v>0</v>
          </cell>
          <cell r="H1215">
            <v>0.42</v>
          </cell>
          <cell r="I1215">
            <v>0.63787743411373099</v>
          </cell>
          <cell r="J1215">
            <v>2.3838633838878542</v>
          </cell>
          <cell r="K1215">
            <v>0.793411234738017</v>
          </cell>
          <cell r="L1215">
            <v>2.1353304069426953</v>
          </cell>
          <cell r="M1215">
            <v>17.037823848203303</v>
          </cell>
          <cell r="N1215">
            <v>2.3942641265422275</v>
          </cell>
          <cell r="O1215">
            <v>19.432087974745532</v>
          </cell>
        </row>
        <row r="1216">
          <cell r="A1216" t="str">
            <v>30 - mok.sek. 13 360</v>
          </cell>
          <cell r="C1216">
            <v>1.1500051904546873</v>
          </cell>
          <cell r="D1216">
            <v>5.8310992555039402E-2</v>
          </cell>
          <cell r="E1216">
            <v>5.4540805712944174</v>
          </cell>
          <cell r="F1216">
            <v>0.37738879999999991</v>
          </cell>
          <cell r="G1216">
            <v>0</v>
          </cell>
          <cell r="H1216">
            <v>0.42000000000000004</v>
          </cell>
          <cell r="I1216">
            <v>0.59516571558475817</v>
          </cell>
          <cell r="J1216">
            <v>2.3703300789945265</v>
          </cell>
          <cell r="K1216">
            <v>1.4099116239869396</v>
          </cell>
          <cell r="L1216">
            <v>2.0140936940698957</v>
          </cell>
          <cell r="M1216">
            <v>13.849286666940262</v>
          </cell>
          <cell r="N1216">
            <v>2.1682309989576609</v>
          </cell>
          <cell r="O1216">
            <v>16.017517665897923</v>
          </cell>
        </row>
        <row r="1217">
          <cell r="A1217" t="str">
            <v>31 - kokon  9 68  876</v>
          </cell>
          <cell r="C1217">
            <v>2.1439540105354125</v>
          </cell>
          <cell r="D1217">
            <v>8.5829124304950308E-2</v>
          </cell>
          <cell r="E1217">
            <v>5.5062935231455761</v>
          </cell>
          <cell r="F1217">
            <v>4.108760295805177</v>
          </cell>
          <cell r="G1217">
            <v>0</v>
          </cell>
          <cell r="H1217">
            <v>0.42</v>
          </cell>
          <cell r="I1217">
            <v>0.8440635394193684</v>
          </cell>
          <cell r="J1217">
            <v>2.4256487678455527</v>
          </cell>
          <cell r="K1217">
            <v>1.3641632234880043</v>
          </cell>
          <cell r="L1217">
            <v>2.6091553227036419</v>
          </cell>
          <cell r="M1217">
            <v>19.507867807247685</v>
          </cell>
          <cell r="N1217">
            <v>3.1673076603451999</v>
          </cell>
          <cell r="O1217">
            <v>22.675175467592886</v>
          </cell>
        </row>
        <row r="1218">
          <cell r="A1218" t="str">
            <v>32 - kokon  11 204  876</v>
          </cell>
          <cell r="C1218">
            <v>1.434838099508827</v>
          </cell>
          <cell r="D1218">
            <v>6.5473195914673529E-2</v>
          </cell>
          <cell r="E1218">
            <v>5.6990764364653188</v>
          </cell>
          <cell r="F1218">
            <v>4.1087602958051761</v>
          </cell>
          <cell r="G1218">
            <v>0</v>
          </cell>
          <cell r="H1218">
            <v>0.42</v>
          </cell>
          <cell r="I1218">
            <v>0.67006873244450704</v>
          </cell>
          <cell r="J1218">
            <v>2.4993245809686546</v>
          </cell>
          <cell r="K1218">
            <v>0.82905105878352459</v>
          </cell>
          <cell r="L1218">
            <v>2.2600011105422073</v>
          </cell>
          <cell r="M1218">
            <v>17.98659351043289</v>
          </cell>
          <cell r="N1218">
            <v>2.5709636085053598</v>
          </cell>
          <cell r="O1218">
            <v>20.557557118938249</v>
          </cell>
        </row>
        <row r="1219">
          <cell r="A1219" t="str">
            <v>33 - kokon  13 136  876</v>
          </cell>
          <cell r="C1219">
            <v>2.0331993876780365</v>
          </cell>
          <cell r="D1219">
            <v>8.1196513258833578E-2</v>
          </cell>
          <cell r="E1219">
            <v>5.2090923527380379</v>
          </cell>
          <cell r="F1219">
            <v>4.108760295805177</v>
          </cell>
          <cell r="G1219">
            <v>0</v>
          </cell>
          <cell r="H1219">
            <v>0.42</v>
          </cell>
          <cell r="I1219">
            <v>0.79903371050635064</v>
          </cell>
          <cell r="J1219">
            <v>2.2959760442582935</v>
          </cell>
          <cell r="K1219">
            <v>1.2905327668217672</v>
          </cell>
          <cell r="L1219">
            <v>2.4726203205381747</v>
          </cell>
          <cell r="M1219">
            <v>18.710411391604673</v>
          </cell>
          <cell r="N1219">
            <v>3.0066791984543744</v>
          </cell>
          <cell r="O1219">
            <v>21.717090590059048</v>
          </cell>
        </row>
        <row r="1220">
          <cell r="A1220" t="str">
            <v>34 - kokon  13 272  876</v>
          </cell>
          <cell r="C1220">
            <v>1.3771106143314129</v>
          </cell>
          <cell r="D1220">
            <v>6.2658588590584333E-2</v>
          </cell>
          <cell r="E1220">
            <v>5.4540805712944165</v>
          </cell>
          <cell r="F1220">
            <v>4.1087602958051761</v>
          </cell>
          <cell r="G1220">
            <v>0</v>
          </cell>
          <cell r="H1220">
            <v>0.42</v>
          </cell>
          <cell r="I1220">
            <v>0.64168415526188272</v>
          </cell>
          <cell r="J1220">
            <v>2.39287841932342</v>
          </cell>
          <cell r="K1220">
            <v>0.793411234738017</v>
          </cell>
          <cell r="L1220">
            <v>2.1662663407126392</v>
          </cell>
          <cell r="M1220">
            <v>17.416850220057547</v>
          </cell>
          <cell r="N1220">
            <v>2.4686657683522872</v>
          </cell>
          <cell r="O1220">
            <v>19.885515988409836</v>
          </cell>
        </row>
        <row r="1221">
          <cell r="A1221" t="str">
            <v>35 - kokon  17,19,22  706</v>
          </cell>
          <cell r="C1221">
            <v>1.3413385009942929</v>
          </cell>
          <cell r="D1221">
            <v>6.2658588590584319E-2</v>
          </cell>
          <cell r="E1221">
            <v>5.4540805712944165</v>
          </cell>
          <cell r="F1221">
            <v>3.8092637276417132</v>
          </cell>
          <cell r="G1221">
            <v>0</v>
          </cell>
          <cell r="H1221">
            <v>0.42</v>
          </cell>
          <cell r="I1221">
            <v>0.63787743411373099</v>
          </cell>
          <cell r="J1221">
            <v>2.3838633838878538</v>
          </cell>
          <cell r="K1221">
            <v>0.79341123473801711</v>
          </cell>
          <cell r="L1221">
            <v>2.1353304069426957</v>
          </cell>
          <cell r="M1221">
            <v>17.037823848203306</v>
          </cell>
          <cell r="N1221">
            <v>2.3942641265422275</v>
          </cell>
          <cell r="O1221">
            <v>19.432087974745535</v>
          </cell>
        </row>
        <row r="1222">
          <cell r="A1222" t="str">
            <v>36 - Rohož RP 34 450/125</v>
          </cell>
          <cell r="C1222">
            <v>1.3362281990889899</v>
          </cell>
          <cell r="D1222">
            <v>6.2658588590584346E-2</v>
          </cell>
          <cell r="E1222">
            <v>5.4540805712944174</v>
          </cell>
          <cell r="F1222">
            <v>1.8961816245673928</v>
          </cell>
          <cell r="G1222">
            <v>0</v>
          </cell>
          <cell r="H1222">
            <v>0.42</v>
          </cell>
          <cell r="I1222">
            <v>0.63733361680685219</v>
          </cell>
          <cell r="J1222">
            <v>2.382575521682774</v>
          </cell>
          <cell r="K1222">
            <v>0.79341123473801711</v>
          </cell>
          <cell r="L1222">
            <v>2.1309109878327037</v>
          </cell>
          <cell r="M1222">
            <v>15.113380344601733</v>
          </cell>
          <cell r="N1222">
            <v>2.3836353205693621</v>
          </cell>
          <cell r="O1222">
            <v>17.497015665171094</v>
          </cell>
        </row>
        <row r="1223">
          <cell r="A1223" t="str">
            <v>37 - Rohož RE 34 450/125</v>
          </cell>
          <cell r="C1223">
            <v>1.3362281990889902</v>
          </cell>
          <cell r="D1223">
            <v>6.2658588590584333E-2</v>
          </cell>
          <cell r="E1223">
            <v>5.4540805712944165</v>
          </cell>
          <cell r="F1223">
            <v>1.8961816245673928</v>
          </cell>
          <cell r="G1223">
            <v>0</v>
          </cell>
          <cell r="H1223">
            <v>0.42</v>
          </cell>
          <cell r="I1223">
            <v>0.63733361680685219</v>
          </cell>
          <cell r="J1223">
            <v>2.382575521682774</v>
          </cell>
          <cell r="K1223">
            <v>0.793411234738017</v>
          </cell>
          <cell r="L1223">
            <v>2.1309109878327037</v>
          </cell>
          <cell r="M1223">
            <v>15.113380344601733</v>
          </cell>
          <cell r="N1223">
            <v>2.3836353205693621</v>
          </cell>
          <cell r="O1223">
            <v>17.497015665171094</v>
          </cell>
        </row>
        <row r="1224">
          <cell r="A1224" t="str">
            <v>38 - Vlies 80/100  2700</v>
          </cell>
          <cell r="C1224">
            <v>1.1500051904546873</v>
          </cell>
          <cell r="D1224">
            <v>5.8310992555039402E-2</v>
          </cell>
          <cell r="E1224">
            <v>5.4540805712944174</v>
          </cell>
          <cell r="F1224">
            <v>0.37738880000000002</v>
          </cell>
          <cell r="G1224">
            <v>0</v>
          </cell>
          <cell r="H1224">
            <v>0.42000000000000004</v>
          </cell>
          <cell r="I1224">
            <v>0.59516571558475817</v>
          </cell>
          <cell r="J1224">
            <v>2.3703300789945265</v>
          </cell>
          <cell r="K1224">
            <v>1.4099116239869396</v>
          </cell>
          <cell r="L1224">
            <v>2.0140936940698961</v>
          </cell>
          <cell r="M1224">
            <v>13.849286666940262</v>
          </cell>
          <cell r="N1224">
            <v>2.1682309989576609</v>
          </cell>
          <cell r="O1224">
            <v>16.017517665897923</v>
          </cell>
        </row>
        <row r="1225">
          <cell r="A1225" t="str">
            <v>39 - Vlies 80/100  1600</v>
          </cell>
          <cell r="C1225">
            <v>1.2953457838465672</v>
          </cell>
          <cell r="D1225">
            <v>6.2658588590584333E-2</v>
          </cell>
          <cell r="E1225">
            <v>5.4540805712944165</v>
          </cell>
          <cell r="F1225">
            <v>0.37738879999999997</v>
          </cell>
          <cell r="G1225">
            <v>0</v>
          </cell>
          <cell r="H1225">
            <v>0.42</v>
          </cell>
          <cell r="I1225">
            <v>0.63298307835182155</v>
          </cell>
          <cell r="J1225">
            <v>2.3722726240421266</v>
          </cell>
          <cell r="K1225">
            <v>0.793411234738017</v>
          </cell>
          <cell r="L1225">
            <v>2.0955556349527682</v>
          </cell>
          <cell r="M1225">
            <v>13.503696315816303</v>
          </cell>
          <cell r="N1225">
            <v>2.2986048727864365</v>
          </cell>
          <cell r="O1225">
            <v>15.802301188602739</v>
          </cell>
        </row>
        <row r="1226">
          <cell r="A1226" t="str">
            <v>40 - Tkanina RT 300/125</v>
          </cell>
          <cell r="C1226">
            <v>1.3413385009942929</v>
          </cell>
          <cell r="D1226">
            <v>6.2658588590584333E-2</v>
          </cell>
          <cell r="E1226">
            <v>5.4540805712944165</v>
          </cell>
          <cell r="F1226">
            <v>3.8092674496431171</v>
          </cell>
          <cell r="G1226">
            <v>0</v>
          </cell>
          <cell r="H1226">
            <v>0.42</v>
          </cell>
          <cell r="I1226">
            <v>0.63787743411373099</v>
          </cell>
          <cell r="J1226">
            <v>2.3838633838878542</v>
          </cell>
          <cell r="K1226">
            <v>0.79341123473801711</v>
          </cell>
          <cell r="L1226">
            <v>2.1353304069426957</v>
          </cell>
          <cell r="M1226">
            <v>17.037827570204708</v>
          </cell>
          <cell r="N1226">
            <v>2.3942641265422271</v>
          </cell>
          <cell r="O1226">
            <v>19.432091696746937</v>
          </cell>
        </row>
        <row r="1227">
          <cell r="A1227" t="str">
            <v>41 - Tkanina RS 580/125</v>
          </cell>
          <cell r="C1227">
            <v>1.3413385009942926</v>
          </cell>
          <cell r="D1227">
            <v>6.2658588590584333E-2</v>
          </cell>
          <cell r="E1227">
            <v>5.4540805712944165</v>
          </cell>
          <cell r="F1227">
            <v>3.8092674496431171</v>
          </cell>
          <cell r="G1227">
            <v>0</v>
          </cell>
          <cell r="H1227">
            <v>0.42</v>
          </cell>
          <cell r="I1227">
            <v>0.63787743411373099</v>
          </cell>
          <cell r="J1227">
            <v>2.3838633838878538</v>
          </cell>
          <cell r="K1227">
            <v>0.793411234738017</v>
          </cell>
          <cell r="L1227">
            <v>2.1353304069426957</v>
          </cell>
          <cell r="M1227">
            <v>17.037827570204708</v>
          </cell>
          <cell r="N1227">
            <v>2.3942641265422275</v>
          </cell>
          <cell r="O1227">
            <v>19.432091696746937</v>
          </cell>
        </row>
        <row r="1228">
          <cell r="A1228" t="str">
            <v>42- 11 204 Z28  876</v>
          </cell>
          <cell r="C1228">
            <v>1.4348380995088272</v>
          </cell>
          <cell r="D1228">
            <v>6.5473195914673529E-2</v>
          </cell>
          <cell r="E1228">
            <v>5.6990764364653188</v>
          </cell>
          <cell r="F1228">
            <v>4.108760295805177</v>
          </cell>
          <cell r="G1228">
            <v>0</v>
          </cell>
          <cell r="H1228">
            <v>0.40600000000000003</v>
          </cell>
          <cell r="I1228">
            <v>0.67006873244450715</v>
          </cell>
          <cell r="J1228">
            <v>2.4993245809686546</v>
          </cell>
          <cell r="K1228">
            <v>0.82905105878352459</v>
          </cell>
          <cell r="L1228">
            <v>2.2600011105422069</v>
          </cell>
          <cell r="M1228">
            <v>17.97259351043289</v>
          </cell>
          <cell r="N1228">
            <v>2.5709636085053593</v>
          </cell>
          <cell r="O1228">
            <v>20.543557118938249</v>
          </cell>
        </row>
        <row r="1229">
          <cell r="A1229" t="str">
            <v>43 -13 544 Z25 876s</v>
          </cell>
          <cell r="C1229">
            <v>1.3873312181420188</v>
          </cell>
          <cell r="D1229">
            <v>6.2658588590584346E-2</v>
          </cell>
          <cell r="E1229">
            <v>5.4540805712944165</v>
          </cell>
          <cell r="F1229">
            <v>2.9739105591614812</v>
          </cell>
          <cell r="G1229">
            <v>0</v>
          </cell>
          <cell r="H1229">
            <v>0.40599999999999997</v>
          </cell>
          <cell r="I1229">
            <v>0.64277178987564054</v>
          </cell>
          <cell r="J1229">
            <v>2.3954541437335819</v>
          </cell>
          <cell r="K1229">
            <v>0.79341123473801722</v>
          </cell>
          <cell r="L1229">
            <v>2.1751051789326228</v>
          </cell>
          <cell r="M1229">
            <v>16.290723284468363</v>
          </cell>
          <cell r="N1229">
            <v>2.4899233802980185</v>
          </cell>
          <cell r="O1229">
            <v>18.780646664766383</v>
          </cell>
        </row>
        <row r="1230">
          <cell r="A1230" t="str">
            <v>44 - ECO 11 T220 006</v>
          </cell>
          <cell r="C1230">
            <v>1.9626772213848562</v>
          </cell>
          <cell r="D1230">
            <v>8.1196513258833578E-2</v>
          </cell>
          <cell r="E1230">
            <v>5.2090923527380388</v>
          </cell>
          <cell r="F1230">
            <v>0.66683948442343277</v>
          </cell>
          <cell r="G1230">
            <v>0</v>
          </cell>
          <cell r="H1230">
            <v>0.42000000000000004</v>
          </cell>
          <cell r="I1230">
            <v>0.79152903167142263</v>
          </cell>
          <cell r="J1230">
            <v>2.2782035458281773</v>
          </cell>
          <cell r="K1230">
            <v>1.2905327668217668</v>
          </cell>
          <cell r="L1230">
            <v>2.4116323368202863</v>
          </cell>
          <cell r="M1230">
            <v>15.111703252946814</v>
          </cell>
          <cell r="N1230">
            <v>2.8600016760288276</v>
          </cell>
          <cell r="O1230">
            <v>17.97170492897564</v>
          </cell>
        </row>
        <row r="1231">
          <cell r="A1231" t="str">
            <v>45 - ECO 11 T330 006</v>
          </cell>
          <cell r="C1231">
            <v>1.9626772213848565</v>
          </cell>
          <cell r="D1231">
            <v>8.1196513258833578E-2</v>
          </cell>
          <cell r="E1231">
            <v>5.2090923527380379</v>
          </cell>
          <cell r="F1231">
            <v>0.66683948442343288</v>
          </cell>
          <cell r="G1231">
            <v>0</v>
          </cell>
          <cell r="H1231">
            <v>0.42</v>
          </cell>
          <cell r="I1231">
            <v>0.79152903167142263</v>
          </cell>
          <cell r="J1231">
            <v>2.2782035458281782</v>
          </cell>
          <cell r="K1231">
            <v>1.2905327668217668</v>
          </cell>
          <cell r="L1231">
            <v>2.4116323368202863</v>
          </cell>
          <cell r="M1231">
            <v>15.111703252946814</v>
          </cell>
          <cell r="N1231">
            <v>2.860001676028828</v>
          </cell>
          <cell r="O1231">
            <v>17.97170492897564</v>
          </cell>
        </row>
        <row r="1232">
          <cell r="A1232" t="str">
            <v>46 - ECTE 9 T990 006</v>
          </cell>
          <cell r="C1232">
            <v>2.0734318442422333</v>
          </cell>
          <cell r="D1232">
            <v>8.5829124304950308E-2</v>
          </cell>
          <cell r="E1232">
            <v>5.5062935231455761</v>
          </cell>
          <cell r="F1232">
            <v>0.66683948442343277</v>
          </cell>
          <cell r="G1232">
            <v>0</v>
          </cell>
          <cell r="H1232">
            <v>0.42</v>
          </cell>
          <cell r="I1232">
            <v>0.83655886058444073</v>
          </cell>
          <cell r="J1232">
            <v>2.4078762694154365</v>
          </cell>
          <cell r="K1232">
            <v>1.3641632234880041</v>
          </cell>
          <cell r="L1232">
            <v>2.5481673389857531</v>
          </cell>
          <cell r="M1232">
            <v>15.909159668589828</v>
          </cell>
          <cell r="N1232">
            <v>3.0206301379196532</v>
          </cell>
          <cell r="O1232">
            <v>18.929789806509483</v>
          </cell>
        </row>
        <row r="1233">
          <cell r="A1233" t="str">
            <v>47 - EC 11 2500 R73</v>
          </cell>
          <cell r="C1233">
            <v>1.3888453823611013</v>
          </cell>
          <cell r="D1233">
            <v>6.5473195914673515E-2</v>
          </cell>
          <cell r="E1233">
            <v>5.6990764364653179</v>
          </cell>
          <cell r="F1233">
            <v>2.2350975136637086</v>
          </cell>
          <cell r="G1233">
            <v>0</v>
          </cell>
          <cell r="H1233">
            <v>0.42</v>
          </cell>
          <cell r="I1233">
            <v>0.66517437668259749</v>
          </cell>
          <cell r="J1233">
            <v>2.4877338211229265</v>
          </cell>
          <cell r="K1233">
            <v>0.82905105878352436</v>
          </cell>
          <cell r="L1233">
            <v>2.2202263385522794</v>
          </cell>
          <cell r="M1233">
            <v>16.010678123546128</v>
          </cell>
          <cell r="N1233">
            <v>2.4753043547495674</v>
          </cell>
          <cell r="O1233">
            <v>18.485982478295696</v>
          </cell>
        </row>
        <row r="1234">
          <cell r="A1234" t="str">
            <v>48 - RV 16 1224 (408) 706</v>
          </cell>
          <cell r="C1234">
            <v>1.3413385009942926</v>
          </cell>
          <cell r="D1234">
            <v>6.2658588590584333E-2</v>
          </cell>
          <cell r="E1234">
            <v>5.4540805712944156</v>
          </cell>
          <cell r="F1234">
            <v>3.8092637276417123</v>
          </cell>
          <cell r="G1234">
            <v>0</v>
          </cell>
          <cell r="H1234">
            <v>0.42</v>
          </cell>
          <cell r="I1234">
            <v>0.63787743411373088</v>
          </cell>
          <cell r="J1234">
            <v>2.3838633838878538</v>
          </cell>
          <cell r="K1234">
            <v>0.793411234738017</v>
          </cell>
          <cell r="L1234">
            <v>2.1353304069426957</v>
          </cell>
          <cell r="M1234">
            <v>17.037823848203303</v>
          </cell>
          <cell r="N1234">
            <v>2.3942641265422271</v>
          </cell>
          <cell r="O1234">
            <v>19.432087974745528</v>
          </cell>
        </row>
        <row r="1235">
          <cell r="A1235">
            <v>0</v>
          </cell>
        </row>
        <row r="1240">
          <cell r="A1240" t="str">
            <v>Tab. 31</v>
          </cell>
          <cell r="C1240" t="str">
            <v>náklady na jednotku  tekuté sklo Kč/kg</v>
          </cell>
        </row>
        <row r="1241">
          <cell r="M1241" t="str">
            <v>simulace</v>
          </cell>
          <cell r="O1241" t="str">
            <v>Budget 2001</v>
          </cell>
        </row>
        <row r="1243">
          <cell r="C1243" t="str">
            <v>práce</v>
          </cell>
          <cell r="D1243" t="str">
            <v>platy</v>
          </cell>
          <cell r="E1243" t="str">
            <v xml:space="preserve">suroviny </v>
          </cell>
          <cell r="F1243" t="str">
            <v>suroviny</v>
          </cell>
          <cell r="G1243" t="str">
            <v>cívky</v>
          </cell>
          <cell r="H1243" t="str">
            <v>balení</v>
          </cell>
          <cell r="I1243" t="str">
            <v>elektřina</v>
          </cell>
          <cell r="J1243" t="str">
            <v>plyn</v>
          </cell>
          <cell r="K1243" t="str">
            <v>platina</v>
          </cell>
          <cell r="L1243" t="str">
            <v>ostatní</v>
          </cell>
          <cell r="M1243" t="str">
            <v>celkem 1</v>
          </cell>
          <cell r="N1243" t="str">
            <v>odpisy</v>
          </cell>
          <cell r="O1243" t="str">
            <v>celkem 2</v>
          </cell>
        </row>
        <row r="1244">
          <cell r="A1244" t="str">
            <v>výrobek</v>
          </cell>
          <cell r="C1244">
            <v>0</v>
          </cell>
          <cell r="D1244">
            <v>0</v>
          </cell>
          <cell r="E1244" t="str">
            <v>pro kmen</v>
          </cell>
          <cell r="F1244" t="str">
            <v>pro lubrikace</v>
          </cell>
          <cell r="G1244">
            <v>0</v>
          </cell>
          <cell r="H1244" t="str">
            <v>a manžety</v>
          </cell>
          <cell r="I1244">
            <v>0</v>
          </cell>
          <cell r="J1244">
            <v>0</v>
          </cell>
          <cell r="K1244">
            <v>0</v>
          </cell>
          <cell r="L1244" t="str">
            <v>náklady</v>
          </cell>
          <cell r="M1244">
            <v>0</v>
          </cell>
          <cell r="N1244">
            <v>0</v>
          </cell>
          <cell r="O1244">
            <v>0</v>
          </cell>
        </row>
        <row r="1246">
          <cell r="A1246" t="str">
            <v xml:space="preserve"> 1- 9 34 Z40  876</v>
          </cell>
          <cell r="C1246">
            <v>0.28824794779004065</v>
          </cell>
          <cell r="D1246">
            <v>3.0698957664017278E-2</v>
          </cell>
          <cell r="E1246">
            <v>4.9721307416119851</v>
          </cell>
          <cell r="F1246">
            <v>0</v>
          </cell>
          <cell r="G1246">
            <v>0</v>
          </cell>
          <cell r="H1246">
            <v>0</v>
          </cell>
          <cell r="I1246">
            <v>0.34622045947780372</v>
          </cell>
          <cell r="J1246">
            <v>2.1484926860661937</v>
          </cell>
          <cell r="K1246">
            <v>0</v>
          </cell>
          <cell r="L1246">
            <v>1.407233690477776</v>
          </cell>
          <cell r="M1246">
            <v>9.1930244830878163</v>
          </cell>
          <cell r="N1246">
            <v>1.2837535603505419</v>
          </cell>
          <cell r="O1246">
            <v>10.476778043438358</v>
          </cell>
        </row>
        <row r="1247">
          <cell r="A1247" t="str">
            <v xml:space="preserve"> 2- 9 68 Z15  876s</v>
          </cell>
          <cell r="C1247">
            <v>0.28824794779004065</v>
          </cell>
          <cell r="D1247">
            <v>3.0698957664017281E-2</v>
          </cell>
          <cell r="E1247">
            <v>4.972130741611986</v>
          </cell>
          <cell r="F1247">
            <v>0</v>
          </cell>
          <cell r="G1247">
            <v>0</v>
          </cell>
          <cell r="H1247">
            <v>0</v>
          </cell>
          <cell r="I1247">
            <v>0.34622045947780372</v>
          </cell>
          <cell r="J1247">
            <v>2.1484926860661937</v>
          </cell>
          <cell r="K1247">
            <v>0</v>
          </cell>
          <cell r="L1247">
            <v>1.407233690477776</v>
          </cell>
          <cell r="M1247">
            <v>9.1930244830878181</v>
          </cell>
          <cell r="N1247">
            <v>1.2837535603505419</v>
          </cell>
          <cell r="O1247">
            <v>10.47677804343836</v>
          </cell>
        </row>
        <row r="1248">
          <cell r="A1248" t="str">
            <v xml:space="preserve"> 3- 9 68 Z20  876</v>
          </cell>
          <cell r="C1248">
            <v>0.28824794779004065</v>
          </cell>
          <cell r="D1248">
            <v>3.0698957664017278E-2</v>
          </cell>
          <cell r="E1248">
            <v>4.9721307416119851</v>
          </cell>
          <cell r="F1248">
            <v>0</v>
          </cell>
          <cell r="G1248">
            <v>0</v>
          </cell>
          <cell r="H1248">
            <v>0</v>
          </cell>
          <cell r="I1248">
            <v>0.34622045947780372</v>
          </cell>
          <cell r="J1248">
            <v>2.1484926860661933</v>
          </cell>
          <cell r="K1248">
            <v>0</v>
          </cell>
          <cell r="L1248">
            <v>1.4072336904777762</v>
          </cell>
          <cell r="M1248">
            <v>9.1930244830878163</v>
          </cell>
          <cell r="N1248">
            <v>1.2837535603505419</v>
          </cell>
          <cell r="O1248">
            <v>10.476778043438358</v>
          </cell>
        </row>
        <row r="1249">
          <cell r="A1249" t="str">
            <v xml:space="preserve"> 4-  9 68 Z28 876</v>
          </cell>
          <cell r="C1249">
            <v>0.28824794779004065</v>
          </cell>
          <cell r="D1249">
            <v>3.0698957664017274E-2</v>
          </cell>
          <cell r="E1249">
            <v>4.9721307416119851</v>
          </cell>
          <cell r="F1249">
            <v>0</v>
          </cell>
          <cell r="G1249">
            <v>0</v>
          </cell>
          <cell r="H1249">
            <v>0</v>
          </cell>
          <cell r="I1249">
            <v>0.34622045947780378</v>
          </cell>
          <cell r="J1249">
            <v>2.1484926860661933</v>
          </cell>
          <cell r="K1249">
            <v>0</v>
          </cell>
          <cell r="L1249">
            <v>1.4072336904777762</v>
          </cell>
          <cell r="M1249">
            <v>9.1930244830878163</v>
          </cell>
          <cell r="N1249">
            <v>1.2837535603505419</v>
          </cell>
          <cell r="O1249">
            <v>10.476778043438358</v>
          </cell>
        </row>
        <row r="1250">
          <cell r="A1250" t="str">
            <v xml:space="preserve"> 5- 9 136 Z28 876</v>
          </cell>
          <cell r="C1250">
            <v>0.28824794779004065</v>
          </cell>
          <cell r="D1250">
            <v>3.0698957664017281E-2</v>
          </cell>
          <cell r="E1250">
            <v>4.972130741611986</v>
          </cell>
          <cell r="F1250">
            <v>0</v>
          </cell>
          <cell r="G1250">
            <v>0</v>
          </cell>
          <cell r="H1250">
            <v>0</v>
          </cell>
          <cell r="I1250">
            <v>0.34622045947780378</v>
          </cell>
          <cell r="J1250">
            <v>2.1484926860661937</v>
          </cell>
          <cell r="K1250">
            <v>0</v>
          </cell>
          <cell r="L1250">
            <v>1.4072336904777762</v>
          </cell>
          <cell r="M1250">
            <v>9.1930244830878181</v>
          </cell>
          <cell r="N1250">
            <v>1.2837535603505419</v>
          </cell>
          <cell r="O1250">
            <v>10.47677804343836</v>
          </cell>
        </row>
        <row r="1251">
          <cell r="A1251" t="str">
            <v xml:space="preserve"> 6- 9 204 Z28  876</v>
          </cell>
          <cell r="C1251">
            <v>0.28824794779004065</v>
          </cell>
          <cell r="D1251">
            <v>3.0698957664017274E-2</v>
          </cell>
          <cell r="E1251">
            <v>4.9721307416119851</v>
          </cell>
          <cell r="F1251">
            <v>0</v>
          </cell>
          <cell r="G1251">
            <v>0</v>
          </cell>
          <cell r="H1251">
            <v>0</v>
          </cell>
          <cell r="I1251">
            <v>0.34622045947780372</v>
          </cell>
          <cell r="J1251">
            <v>2.1484926860661937</v>
          </cell>
          <cell r="K1251">
            <v>0</v>
          </cell>
          <cell r="L1251">
            <v>1.407233690477776</v>
          </cell>
          <cell r="M1251">
            <v>9.1930244830878163</v>
          </cell>
          <cell r="N1251">
            <v>1.2837535603505419</v>
          </cell>
          <cell r="O1251">
            <v>10.476778043438358</v>
          </cell>
        </row>
        <row r="1252">
          <cell r="A1252" t="str">
            <v xml:space="preserve"> 7- 11 102 Z28  876</v>
          </cell>
          <cell r="C1252">
            <v>0.28824794779004065</v>
          </cell>
          <cell r="D1252">
            <v>3.0698957664017274E-2</v>
          </cell>
          <cell r="E1252">
            <v>4.9721307416119851</v>
          </cell>
          <cell r="F1252">
            <v>0</v>
          </cell>
          <cell r="G1252">
            <v>0</v>
          </cell>
          <cell r="H1252">
            <v>0</v>
          </cell>
          <cell r="I1252">
            <v>0.34622045947780378</v>
          </cell>
          <cell r="J1252">
            <v>2.1484926860661933</v>
          </cell>
          <cell r="K1252">
            <v>0</v>
          </cell>
          <cell r="L1252">
            <v>1.407233690477776</v>
          </cell>
          <cell r="M1252">
            <v>9.1930244830878163</v>
          </cell>
          <cell r="N1252">
            <v>1.2837535603505419</v>
          </cell>
          <cell r="O1252">
            <v>10.476778043438358</v>
          </cell>
        </row>
        <row r="1253">
          <cell r="A1253" t="str">
            <v xml:space="preserve"> 8- 11 204 Z28  876s</v>
          </cell>
          <cell r="C1253">
            <v>0.28824794779004065</v>
          </cell>
          <cell r="D1253">
            <v>3.0698957664017274E-2</v>
          </cell>
          <cell r="E1253">
            <v>4.9721307416119851</v>
          </cell>
          <cell r="F1253">
            <v>0</v>
          </cell>
          <cell r="G1253">
            <v>0</v>
          </cell>
          <cell r="H1253">
            <v>0</v>
          </cell>
          <cell r="I1253">
            <v>0.34622045947780372</v>
          </cell>
          <cell r="J1253">
            <v>2.1484926860661937</v>
          </cell>
          <cell r="K1253">
            <v>0</v>
          </cell>
          <cell r="L1253">
            <v>1.407233690477776</v>
          </cell>
          <cell r="M1253">
            <v>9.1930244830878163</v>
          </cell>
          <cell r="N1253">
            <v>1.2837535603505419</v>
          </cell>
          <cell r="O1253">
            <v>10.476778043438358</v>
          </cell>
        </row>
        <row r="1254">
          <cell r="A1254" t="str">
            <v xml:space="preserve"> 9- 13 136 Z20  876s 800</v>
          </cell>
          <cell r="C1254">
            <v>0.2882479477900407</v>
          </cell>
          <cell r="D1254">
            <v>3.0698957664017274E-2</v>
          </cell>
          <cell r="E1254">
            <v>4.972130741611986</v>
          </cell>
          <cell r="F1254">
            <v>0</v>
          </cell>
          <cell r="G1254">
            <v>0</v>
          </cell>
          <cell r="H1254">
            <v>0</v>
          </cell>
          <cell r="I1254">
            <v>0.34622045947780372</v>
          </cell>
          <cell r="J1254">
            <v>2.1484926860661937</v>
          </cell>
          <cell r="K1254">
            <v>0</v>
          </cell>
          <cell r="L1254">
            <v>1.407233690477776</v>
          </cell>
          <cell r="M1254">
            <v>9.1930244830878181</v>
          </cell>
          <cell r="N1254">
            <v>1.2837535603505421</v>
          </cell>
          <cell r="O1254">
            <v>10.47677804343836</v>
          </cell>
        </row>
        <row r="1255">
          <cell r="A1255" t="str">
            <v>10- 13 136 Z20  876s 1200</v>
          </cell>
          <cell r="C1255">
            <v>0.28824794779004065</v>
          </cell>
          <cell r="D1255">
            <v>3.0698957664017281E-2</v>
          </cell>
          <cell r="E1255">
            <v>4.9721307416119851</v>
          </cell>
          <cell r="F1255">
            <v>0</v>
          </cell>
          <cell r="G1255">
            <v>0</v>
          </cell>
          <cell r="H1255">
            <v>0</v>
          </cell>
          <cell r="I1255">
            <v>0.34622045947780372</v>
          </cell>
          <cell r="J1255">
            <v>2.1484926860661933</v>
          </cell>
          <cell r="K1255">
            <v>0</v>
          </cell>
          <cell r="L1255">
            <v>1.407233690477776</v>
          </cell>
          <cell r="M1255">
            <v>9.1930244830878163</v>
          </cell>
          <cell r="N1255">
            <v>1.2837535603505419</v>
          </cell>
          <cell r="O1255">
            <v>10.476778043438358</v>
          </cell>
        </row>
        <row r="1256">
          <cell r="A1256" t="str">
            <v>11- 13 136 Z20 876 800</v>
          </cell>
          <cell r="C1256">
            <v>0.2882479477900407</v>
          </cell>
          <cell r="D1256">
            <v>3.0698957664017278E-2</v>
          </cell>
          <cell r="E1256">
            <v>4.9721307416119851</v>
          </cell>
          <cell r="F1256">
            <v>0</v>
          </cell>
          <cell r="G1256">
            <v>0</v>
          </cell>
          <cell r="H1256">
            <v>0</v>
          </cell>
          <cell r="I1256">
            <v>0.34622045947780372</v>
          </cell>
          <cell r="J1256">
            <v>2.1484926860661933</v>
          </cell>
          <cell r="K1256">
            <v>0</v>
          </cell>
          <cell r="L1256">
            <v>1.407233690477776</v>
          </cell>
          <cell r="M1256">
            <v>9.1930244830878163</v>
          </cell>
          <cell r="N1256">
            <v>1.2837535603505419</v>
          </cell>
          <cell r="O1256">
            <v>10.476778043438358</v>
          </cell>
        </row>
        <row r="1257">
          <cell r="A1257" t="str">
            <v>12- 13 136 Z20 876 1200</v>
          </cell>
          <cell r="C1257">
            <v>0.28824794779004065</v>
          </cell>
          <cell r="D1257">
            <v>3.0698957664017274E-2</v>
          </cell>
          <cell r="E1257">
            <v>4.9721307416119851</v>
          </cell>
          <cell r="F1257">
            <v>0</v>
          </cell>
          <cell r="G1257">
            <v>0</v>
          </cell>
          <cell r="H1257">
            <v>0</v>
          </cell>
          <cell r="I1257">
            <v>0.34622045947780372</v>
          </cell>
          <cell r="J1257">
            <v>2.1484926860661937</v>
          </cell>
          <cell r="K1257">
            <v>0</v>
          </cell>
          <cell r="L1257">
            <v>1.407233690477776</v>
          </cell>
          <cell r="M1257">
            <v>9.1930244830878163</v>
          </cell>
          <cell r="N1257">
            <v>1.2837535603505417</v>
          </cell>
          <cell r="O1257">
            <v>10.476778043438358</v>
          </cell>
        </row>
        <row r="1258">
          <cell r="A1258" t="str">
            <v>13- 13 272 Z20  876s</v>
          </cell>
          <cell r="C1258">
            <v>0.28824794779004065</v>
          </cell>
          <cell r="D1258">
            <v>3.0698957664017278E-2</v>
          </cell>
          <cell r="E1258">
            <v>4.972130741611986</v>
          </cell>
          <cell r="F1258">
            <v>0</v>
          </cell>
          <cell r="G1258">
            <v>0</v>
          </cell>
          <cell r="H1258">
            <v>0</v>
          </cell>
          <cell r="I1258">
            <v>0.34622045947780372</v>
          </cell>
          <cell r="J1258">
            <v>2.1484926860661933</v>
          </cell>
          <cell r="K1258">
            <v>0</v>
          </cell>
          <cell r="L1258">
            <v>1.4072336904777762</v>
          </cell>
          <cell r="M1258">
            <v>9.1930244830878181</v>
          </cell>
          <cell r="N1258">
            <v>1.2837535603505417</v>
          </cell>
          <cell r="O1258">
            <v>10.47677804343836</v>
          </cell>
        </row>
        <row r="1259">
          <cell r="A1259" t="str">
            <v>14- 13 272 Z20 876</v>
          </cell>
          <cell r="C1259">
            <v>0.28824794779004065</v>
          </cell>
          <cell r="D1259">
            <v>3.0698957664017274E-2</v>
          </cell>
          <cell r="E1259">
            <v>4.972130741611986</v>
          </cell>
          <cell r="F1259">
            <v>0</v>
          </cell>
          <cell r="G1259">
            <v>0</v>
          </cell>
          <cell r="H1259">
            <v>0</v>
          </cell>
          <cell r="I1259">
            <v>0.34622045947780378</v>
          </cell>
          <cell r="J1259">
            <v>2.1484926860661937</v>
          </cell>
          <cell r="K1259">
            <v>0</v>
          </cell>
          <cell r="L1259">
            <v>1.4072336904777762</v>
          </cell>
          <cell r="M1259">
            <v>9.1930244830878181</v>
          </cell>
          <cell r="N1259">
            <v>1.2837535603505419</v>
          </cell>
          <cell r="O1259">
            <v>10.47677804343836</v>
          </cell>
        </row>
        <row r="1260">
          <cell r="A1260" t="str">
            <v>15- ECT 9 T140 006</v>
          </cell>
          <cell r="C1260">
            <v>0.28824794779004065</v>
          </cell>
          <cell r="D1260">
            <v>3.0698957664017278E-2</v>
          </cell>
          <cell r="E1260">
            <v>4.972130741611986</v>
          </cell>
          <cell r="F1260">
            <v>0</v>
          </cell>
          <cell r="G1260">
            <v>0</v>
          </cell>
          <cell r="H1260">
            <v>0</v>
          </cell>
          <cell r="I1260">
            <v>0.34622045947780372</v>
          </cell>
          <cell r="J1260">
            <v>2.1484926860661937</v>
          </cell>
          <cell r="K1260">
            <v>0</v>
          </cell>
          <cell r="L1260">
            <v>1.407233690477776</v>
          </cell>
          <cell r="M1260">
            <v>9.1930244830878181</v>
          </cell>
          <cell r="N1260">
            <v>1.2837535603505419</v>
          </cell>
          <cell r="O1260">
            <v>10.47677804343836</v>
          </cell>
        </row>
        <row r="1261">
          <cell r="A1261" t="str">
            <v>16 - ECT 9 T210  006</v>
          </cell>
          <cell r="C1261">
            <v>0.28824794779004065</v>
          </cell>
          <cell r="D1261">
            <v>3.0698957664017281E-2</v>
          </cell>
          <cell r="E1261">
            <v>4.9721307416119851</v>
          </cell>
          <cell r="F1261">
            <v>0</v>
          </cell>
          <cell r="G1261">
            <v>0</v>
          </cell>
          <cell r="H1261">
            <v>0</v>
          </cell>
          <cell r="I1261">
            <v>0.34622045947780378</v>
          </cell>
          <cell r="J1261">
            <v>2.1484926860661933</v>
          </cell>
          <cell r="K1261">
            <v>0</v>
          </cell>
          <cell r="L1261">
            <v>1.407233690477776</v>
          </cell>
          <cell r="M1261">
            <v>9.1930244830878163</v>
          </cell>
          <cell r="N1261">
            <v>1.2837535603505419</v>
          </cell>
          <cell r="O1261">
            <v>10.476778043438358</v>
          </cell>
        </row>
        <row r="1262">
          <cell r="A1262" t="str">
            <v>17 - ECT 9 T420  006</v>
          </cell>
          <cell r="C1262">
            <v>0.28824794779004065</v>
          </cell>
          <cell r="D1262">
            <v>3.0698957664017274E-2</v>
          </cell>
          <cell r="E1262">
            <v>4.9721307416119851</v>
          </cell>
          <cell r="F1262">
            <v>0</v>
          </cell>
          <cell r="G1262">
            <v>0</v>
          </cell>
          <cell r="H1262">
            <v>0</v>
          </cell>
          <cell r="I1262">
            <v>0.34622045947780372</v>
          </cell>
          <cell r="J1262">
            <v>2.1484926860661937</v>
          </cell>
          <cell r="K1262">
            <v>0</v>
          </cell>
          <cell r="L1262">
            <v>1.407233690477776</v>
          </cell>
          <cell r="M1262">
            <v>9.1930244830878163</v>
          </cell>
          <cell r="N1262">
            <v>1.2837535603505417</v>
          </cell>
          <cell r="O1262">
            <v>10.476778043438358</v>
          </cell>
        </row>
        <row r="1263">
          <cell r="A1263" t="str">
            <v>18 - ECT 9 T485  006</v>
          </cell>
          <cell r="C1263">
            <v>0.28824794779004065</v>
          </cell>
          <cell r="D1263">
            <v>3.0698957664017278E-2</v>
          </cell>
          <cell r="E1263">
            <v>4.9721307416119851</v>
          </cell>
          <cell r="F1263">
            <v>0</v>
          </cell>
          <cell r="G1263">
            <v>0</v>
          </cell>
          <cell r="H1263">
            <v>0</v>
          </cell>
          <cell r="I1263">
            <v>0.34622045947780372</v>
          </cell>
          <cell r="J1263">
            <v>2.1484926860661937</v>
          </cell>
          <cell r="K1263">
            <v>0</v>
          </cell>
          <cell r="L1263">
            <v>1.407233690477776</v>
          </cell>
          <cell r="M1263">
            <v>9.1930244830878163</v>
          </cell>
          <cell r="N1263">
            <v>1.2837535603505421</v>
          </cell>
          <cell r="O1263">
            <v>10.476778043438358</v>
          </cell>
        </row>
        <row r="1264">
          <cell r="A1264" t="str">
            <v>19 - ECT 9 T570  006</v>
          </cell>
          <cell r="C1264">
            <v>0.2882479477900407</v>
          </cell>
          <cell r="D1264">
            <v>3.0698957664017281E-2</v>
          </cell>
          <cell r="E1264">
            <v>4.9721307416119851</v>
          </cell>
          <cell r="F1264">
            <v>0</v>
          </cell>
          <cell r="G1264">
            <v>0</v>
          </cell>
          <cell r="H1264">
            <v>0</v>
          </cell>
          <cell r="I1264">
            <v>0.34622045947780372</v>
          </cell>
          <cell r="J1264">
            <v>2.1484926860661937</v>
          </cell>
          <cell r="K1264">
            <v>0</v>
          </cell>
          <cell r="L1264">
            <v>1.407233690477776</v>
          </cell>
          <cell r="M1264">
            <v>9.1930244830878163</v>
          </cell>
          <cell r="N1264">
            <v>1.2837535603505417</v>
          </cell>
          <cell r="O1264">
            <v>10.476778043438358</v>
          </cell>
        </row>
        <row r="1265">
          <cell r="A1265" t="str">
            <v>20 - ECT 9 T630  006</v>
          </cell>
          <cell r="C1265">
            <v>0.28824794779004065</v>
          </cell>
          <cell r="D1265">
            <v>3.0698957664017274E-2</v>
          </cell>
          <cell r="E1265">
            <v>4.9721307416119851</v>
          </cell>
          <cell r="F1265">
            <v>0</v>
          </cell>
          <cell r="G1265">
            <v>0</v>
          </cell>
          <cell r="H1265">
            <v>0</v>
          </cell>
          <cell r="I1265">
            <v>0.34622045947780372</v>
          </cell>
          <cell r="J1265">
            <v>2.1484926860661933</v>
          </cell>
          <cell r="K1265">
            <v>0</v>
          </cell>
          <cell r="L1265">
            <v>1.4072336904777758</v>
          </cell>
          <cell r="M1265">
            <v>9.1930244830878163</v>
          </cell>
          <cell r="N1265">
            <v>1.2837535603505419</v>
          </cell>
          <cell r="O1265">
            <v>10.476778043438358</v>
          </cell>
        </row>
        <row r="1266">
          <cell r="A1266" t="str">
            <v>21 - ECT 9 T990  006</v>
          </cell>
          <cell r="C1266">
            <v>0.2882479477900407</v>
          </cell>
          <cell r="D1266">
            <v>3.0698957664017281E-2</v>
          </cell>
          <cell r="E1266">
            <v>4.972130741611986</v>
          </cell>
          <cell r="F1266">
            <v>0</v>
          </cell>
          <cell r="G1266">
            <v>0</v>
          </cell>
          <cell r="H1266">
            <v>0</v>
          </cell>
          <cell r="I1266">
            <v>0.34622045947780372</v>
          </cell>
          <cell r="J1266">
            <v>2.1484926860661933</v>
          </cell>
          <cell r="K1266">
            <v>0</v>
          </cell>
          <cell r="L1266">
            <v>1.407233690477776</v>
          </cell>
          <cell r="M1266">
            <v>9.1930244830878181</v>
          </cell>
          <cell r="N1266">
            <v>1.2837535603505419</v>
          </cell>
          <cell r="O1266">
            <v>10.47677804343836</v>
          </cell>
        </row>
        <row r="1267">
          <cell r="A1267" t="str">
            <v>22 - ECT 9 T1250  006</v>
          </cell>
          <cell r="C1267">
            <v>0.28824794779004065</v>
          </cell>
          <cell r="D1267">
            <v>3.0698957664017278E-2</v>
          </cell>
          <cell r="E1267">
            <v>4.9721307416119851</v>
          </cell>
          <cell r="F1267">
            <v>0</v>
          </cell>
          <cell r="G1267">
            <v>0</v>
          </cell>
          <cell r="H1267">
            <v>0</v>
          </cell>
          <cell r="I1267">
            <v>0.34622045947780372</v>
          </cell>
          <cell r="J1267">
            <v>2.1484926860661937</v>
          </cell>
          <cell r="K1267">
            <v>0</v>
          </cell>
          <cell r="L1267">
            <v>1.4072336904777762</v>
          </cell>
          <cell r="M1267">
            <v>9.1930244830878163</v>
          </cell>
          <cell r="N1267">
            <v>1.2837535603505419</v>
          </cell>
          <cell r="O1267">
            <v>10.476778043438358</v>
          </cell>
        </row>
        <row r="1268">
          <cell r="A1268" t="str">
            <v>23 - ECT 9 T1285  006</v>
          </cell>
          <cell r="C1268">
            <v>0.28824794779004065</v>
          </cell>
          <cell r="D1268">
            <v>3.0698957664017278E-2</v>
          </cell>
          <cell r="E1268">
            <v>4.9721307416119851</v>
          </cell>
          <cell r="F1268">
            <v>0</v>
          </cell>
          <cell r="G1268">
            <v>0</v>
          </cell>
          <cell r="H1268">
            <v>0</v>
          </cell>
          <cell r="I1268">
            <v>0.34622045947780378</v>
          </cell>
          <cell r="J1268">
            <v>2.1484926860661937</v>
          </cell>
          <cell r="K1268">
            <v>0</v>
          </cell>
          <cell r="L1268">
            <v>1.407233690477776</v>
          </cell>
          <cell r="M1268">
            <v>9.1930244830878163</v>
          </cell>
          <cell r="N1268">
            <v>1.2837535603505419</v>
          </cell>
          <cell r="O1268">
            <v>10.476778043438358</v>
          </cell>
        </row>
        <row r="1269">
          <cell r="A1269" t="str">
            <v>24 - ECT 9 T1440  006</v>
          </cell>
          <cell r="C1269">
            <v>0.28824794779004065</v>
          </cell>
          <cell r="D1269">
            <v>3.0698957664017274E-2</v>
          </cell>
          <cell r="E1269">
            <v>4.9721307416119851</v>
          </cell>
          <cell r="F1269">
            <v>0</v>
          </cell>
          <cell r="G1269">
            <v>0</v>
          </cell>
          <cell r="H1269">
            <v>0</v>
          </cell>
          <cell r="I1269">
            <v>0.34622045947780372</v>
          </cell>
          <cell r="J1269">
            <v>2.1484926860661937</v>
          </cell>
          <cell r="K1269">
            <v>0</v>
          </cell>
          <cell r="L1269">
            <v>1.407233690477776</v>
          </cell>
          <cell r="M1269">
            <v>9.1930244830878163</v>
          </cell>
          <cell r="N1269">
            <v>1.2837535603505419</v>
          </cell>
          <cell r="O1269">
            <v>10.476778043438358</v>
          </cell>
        </row>
        <row r="1270">
          <cell r="A1270" t="str">
            <v>25 - ECT 11 T1580  006</v>
          </cell>
          <cell r="C1270">
            <v>0.28824794779004065</v>
          </cell>
          <cell r="D1270">
            <v>3.0698957664017281E-2</v>
          </cell>
          <cell r="E1270">
            <v>4.972130741611986</v>
          </cell>
          <cell r="F1270">
            <v>0</v>
          </cell>
          <cell r="G1270">
            <v>0</v>
          </cell>
          <cell r="H1270">
            <v>0</v>
          </cell>
          <cell r="I1270">
            <v>0.34622045947780372</v>
          </cell>
          <cell r="J1270">
            <v>2.1484926860661933</v>
          </cell>
          <cell r="K1270">
            <v>0</v>
          </cell>
          <cell r="L1270">
            <v>1.407233690477776</v>
          </cell>
          <cell r="M1270">
            <v>9.1930244830878181</v>
          </cell>
          <cell r="N1270">
            <v>1.2837535603505419</v>
          </cell>
          <cell r="O1270">
            <v>10.47677804343836</v>
          </cell>
        </row>
        <row r="1271">
          <cell r="A1271" t="str">
            <v>26 - RV 12  224</v>
          </cell>
          <cell r="C1271">
            <v>0.28824794779004065</v>
          </cell>
          <cell r="D1271">
            <v>3.0698957664017281E-2</v>
          </cell>
          <cell r="E1271">
            <v>4.9721307416119851</v>
          </cell>
          <cell r="F1271">
            <v>0</v>
          </cell>
          <cell r="G1271">
            <v>0</v>
          </cell>
          <cell r="H1271">
            <v>0</v>
          </cell>
          <cell r="I1271">
            <v>0.34622045947780372</v>
          </cell>
          <cell r="J1271">
            <v>2.1484926860661933</v>
          </cell>
          <cell r="K1271">
            <v>0</v>
          </cell>
          <cell r="L1271">
            <v>1.407233690477776</v>
          </cell>
          <cell r="M1271">
            <v>9.1930244830878163</v>
          </cell>
          <cell r="N1271">
            <v>1.2837535603505419</v>
          </cell>
          <cell r="O1271">
            <v>10.476778043438358</v>
          </cell>
        </row>
        <row r="1272">
          <cell r="A1272" t="str">
            <v>27 - RV 13  250</v>
          </cell>
          <cell r="C1272">
            <v>0.28824794779004065</v>
          </cell>
          <cell r="D1272">
            <v>3.0698957664017278E-2</v>
          </cell>
          <cell r="E1272">
            <v>4.9721307416119851</v>
          </cell>
          <cell r="F1272">
            <v>0</v>
          </cell>
          <cell r="G1272">
            <v>0</v>
          </cell>
          <cell r="H1272">
            <v>0</v>
          </cell>
          <cell r="I1272">
            <v>0.34622045947780372</v>
          </cell>
          <cell r="J1272">
            <v>2.1484926860661933</v>
          </cell>
          <cell r="K1272">
            <v>0</v>
          </cell>
          <cell r="L1272">
            <v>1.407233690477776</v>
          </cell>
          <cell r="M1272">
            <v>9.1930244830878163</v>
          </cell>
          <cell r="N1272">
            <v>1.2837535603505419</v>
          </cell>
          <cell r="O1272">
            <v>10.476778043438358</v>
          </cell>
        </row>
        <row r="1273">
          <cell r="A1273" t="str">
            <v>28 - RV 13  P 243</v>
          </cell>
          <cell r="C1273">
            <v>0.28824794779004065</v>
          </cell>
          <cell r="D1273">
            <v>3.0698957664017278E-2</v>
          </cell>
          <cell r="E1273">
            <v>4.9721307416119851</v>
          </cell>
          <cell r="F1273">
            <v>0</v>
          </cell>
          <cell r="G1273">
            <v>0</v>
          </cell>
          <cell r="H1273">
            <v>0</v>
          </cell>
          <cell r="I1273">
            <v>0.34622045947780372</v>
          </cell>
          <cell r="J1273">
            <v>2.1484926860661937</v>
          </cell>
          <cell r="K1273">
            <v>0</v>
          </cell>
          <cell r="L1273">
            <v>1.407233690477776</v>
          </cell>
          <cell r="M1273">
            <v>9.1930244830878163</v>
          </cell>
          <cell r="N1273">
            <v>1.2837535603505419</v>
          </cell>
          <cell r="O1273">
            <v>10.476778043438358</v>
          </cell>
        </row>
        <row r="1274">
          <cell r="A1274" t="str">
            <v>29 - RV 16 2040 (408) 706</v>
          </cell>
          <cell r="C1274">
            <v>0.28824794779004065</v>
          </cell>
          <cell r="D1274">
            <v>3.0698957664017274E-2</v>
          </cell>
          <cell r="E1274">
            <v>4.9721307416119851</v>
          </cell>
          <cell r="F1274">
            <v>0</v>
          </cell>
          <cell r="G1274">
            <v>0</v>
          </cell>
          <cell r="H1274">
            <v>0</v>
          </cell>
          <cell r="I1274">
            <v>0.34622045947780372</v>
          </cell>
          <cell r="J1274">
            <v>2.1484926860661937</v>
          </cell>
          <cell r="K1274">
            <v>0</v>
          </cell>
          <cell r="L1274">
            <v>1.4072336904777758</v>
          </cell>
          <cell r="M1274">
            <v>9.1930244830878163</v>
          </cell>
          <cell r="N1274">
            <v>1.2837535603505419</v>
          </cell>
          <cell r="O1274">
            <v>10.476778043438358</v>
          </cell>
        </row>
        <row r="1275">
          <cell r="A1275" t="str">
            <v>30 - mok.sek. 13 360</v>
          </cell>
          <cell r="C1275">
            <v>0.28824794779004065</v>
          </cell>
          <cell r="D1275">
            <v>3.0698957664017278E-2</v>
          </cell>
          <cell r="E1275">
            <v>4.972130741611986</v>
          </cell>
          <cell r="F1275">
            <v>0</v>
          </cell>
          <cell r="G1275">
            <v>0</v>
          </cell>
          <cell r="H1275">
            <v>0</v>
          </cell>
          <cell r="I1275">
            <v>0.34622045947780372</v>
          </cell>
          <cell r="J1275">
            <v>2.1484926860661937</v>
          </cell>
          <cell r="K1275">
            <v>0</v>
          </cell>
          <cell r="L1275">
            <v>1.407233690477776</v>
          </cell>
          <cell r="M1275">
            <v>9.1930244830878181</v>
          </cell>
          <cell r="N1275">
            <v>1.2837535603505419</v>
          </cell>
          <cell r="O1275">
            <v>10.47677804343836</v>
          </cell>
        </row>
        <row r="1276">
          <cell r="A1276" t="str">
            <v>31 - kokon  9 68  876</v>
          </cell>
          <cell r="C1276">
            <v>0.2882479477900407</v>
          </cell>
          <cell r="D1276">
            <v>3.0698957664017278E-2</v>
          </cell>
          <cell r="E1276">
            <v>4.972130741611986</v>
          </cell>
          <cell r="F1276">
            <v>0</v>
          </cell>
          <cell r="G1276">
            <v>0</v>
          </cell>
          <cell r="H1276">
            <v>0</v>
          </cell>
          <cell r="I1276">
            <v>0.34622045947780372</v>
          </cell>
          <cell r="J1276">
            <v>2.1484926860661937</v>
          </cell>
          <cell r="K1276">
            <v>0</v>
          </cell>
          <cell r="L1276">
            <v>1.407233690477776</v>
          </cell>
          <cell r="M1276">
            <v>9.1930244830878181</v>
          </cell>
          <cell r="N1276">
            <v>1.2837535603505419</v>
          </cell>
          <cell r="O1276">
            <v>10.47677804343836</v>
          </cell>
        </row>
        <row r="1277">
          <cell r="A1277" t="str">
            <v>32 - kokon  11 204  876</v>
          </cell>
          <cell r="C1277">
            <v>0.28824794779004065</v>
          </cell>
          <cell r="D1277">
            <v>3.0698957664017274E-2</v>
          </cell>
          <cell r="E1277">
            <v>4.9721307416119851</v>
          </cell>
          <cell r="F1277">
            <v>0</v>
          </cell>
          <cell r="G1277">
            <v>0</v>
          </cell>
          <cell r="H1277">
            <v>0</v>
          </cell>
          <cell r="I1277">
            <v>0.34622045947780372</v>
          </cell>
          <cell r="J1277">
            <v>2.1484926860661937</v>
          </cell>
          <cell r="K1277">
            <v>0</v>
          </cell>
          <cell r="L1277">
            <v>1.4072336904777762</v>
          </cell>
          <cell r="M1277">
            <v>9.1930244830878163</v>
          </cell>
          <cell r="N1277">
            <v>1.2837535603505419</v>
          </cell>
          <cell r="O1277">
            <v>10.476778043438358</v>
          </cell>
        </row>
        <row r="1278">
          <cell r="A1278" t="str">
            <v>33 - kokon  13 136  876</v>
          </cell>
          <cell r="C1278">
            <v>0.28824794779004065</v>
          </cell>
          <cell r="D1278">
            <v>3.0698957664017281E-2</v>
          </cell>
          <cell r="E1278">
            <v>4.9721307416119842</v>
          </cell>
          <cell r="F1278">
            <v>0</v>
          </cell>
          <cell r="G1278">
            <v>0</v>
          </cell>
          <cell r="H1278">
            <v>0</v>
          </cell>
          <cell r="I1278">
            <v>0.34622045947780372</v>
          </cell>
          <cell r="J1278">
            <v>2.1484926860661937</v>
          </cell>
          <cell r="K1278">
            <v>0</v>
          </cell>
          <cell r="L1278">
            <v>1.4072336904777762</v>
          </cell>
          <cell r="M1278">
            <v>9.1930244830878163</v>
          </cell>
          <cell r="N1278">
            <v>1.2837535603505419</v>
          </cell>
          <cell r="O1278">
            <v>10.476778043438358</v>
          </cell>
        </row>
        <row r="1279">
          <cell r="A1279" t="str">
            <v>34 - kokon  13 272  876</v>
          </cell>
          <cell r="C1279">
            <v>0.28824794779004065</v>
          </cell>
          <cell r="D1279">
            <v>3.0698957664017281E-2</v>
          </cell>
          <cell r="E1279">
            <v>4.9721307416119851</v>
          </cell>
          <cell r="F1279">
            <v>0</v>
          </cell>
          <cell r="G1279">
            <v>0</v>
          </cell>
          <cell r="H1279">
            <v>0</v>
          </cell>
          <cell r="I1279">
            <v>0.34622045947780372</v>
          </cell>
          <cell r="J1279">
            <v>2.1484926860661937</v>
          </cell>
          <cell r="K1279">
            <v>0</v>
          </cell>
          <cell r="L1279">
            <v>1.4072336904777762</v>
          </cell>
          <cell r="M1279">
            <v>9.1930244830878163</v>
          </cell>
          <cell r="N1279">
            <v>1.2837535603505421</v>
          </cell>
          <cell r="O1279">
            <v>10.476778043438358</v>
          </cell>
        </row>
        <row r="1280">
          <cell r="A1280" t="str">
            <v>35 - kokon  17,19,22  706</v>
          </cell>
          <cell r="C1280">
            <v>0.28824794779004065</v>
          </cell>
          <cell r="D1280">
            <v>3.0698957664017278E-2</v>
          </cell>
          <cell r="E1280">
            <v>4.972130741611986</v>
          </cell>
          <cell r="F1280">
            <v>0</v>
          </cell>
          <cell r="G1280">
            <v>0</v>
          </cell>
          <cell r="H1280">
            <v>0</v>
          </cell>
          <cell r="I1280">
            <v>0.34622045947780372</v>
          </cell>
          <cell r="J1280">
            <v>2.1484926860661933</v>
          </cell>
          <cell r="K1280">
            <v>0</v>
          </cell>
          <cell r="L1280">
            <v>1.407233690477776</v>
          </cell>
          <cell r="M1280">
            <v>9.1930244830878181</v>
          </cell>
          <cell r="N1280">
            <v>1.2837535603505419</v>
          </cell>
          <cell r="O1280">
            <v>10.47677804343836</v>
          </cell>
        </row>
        <row r="1281">
          <cell r="A1281" t="str">
            <v>36 - Rohož RP 34 450/125</v>
          </cell>
          <cell r="C1281">
            <v>0.2882479477900407</v>
          </cell>
          <cell r="D1281">
            <v>3.0698957664017281E-2</v>
          </cell>
          <cell r="E1281">
            <v>4.972130741611986</v>
          </cell>
          <cell r="F1281">
            <v>0</v>
          </cell>
          <cell r="G1281">
            <v>0</v>
          </cell>
          <cell r="H1281">
            <v>0</v>
          </cell>
          <cell r="I1281">
            <v>0.34622045947780378</v>
          </cell>
          <cell r="J1281">
            <v>2.1484926860661937</v>
          </cell>
          <cell r="K1281">
            <v>0</v>
          </cell>
          <cell r="L1281">
            <v>1.4072336904777762</v>
          </cell>
          <cell r="M1281">
            <v>9.1930244830878181</v>
          </cell>
          <cell r="N1281">
            <v>1.2837535603505419</v>
          </cell>
          <cell r="O1281">
            <v>10.47677804343836</v>
          </cell>
        </row>
        <row r="1282">
          <cell r="A1282" t="str">
            <v>37 - Rohož RE 34 450/125</v>
          </cell>
          <cell r="C1282">
            <v>0.28824794779004065</v>
          </cell>
          <cell r="D1282">
            <v>3.0698957664017278E-2</v>
          </cell>
          <cell r="E1282">
            <v>4.9721307416119851</v>
          </cell>
          <cell r="F1282">
            <v>0</v>
          </cell>
          <cell r="G1282">
            <v>0</v>
          </cell>
          <cell r="H1282">
            <v>0</v>
          </cell>
          <cell r="I1282">
            <v>0.34622045947780372</v>
          </cell>
          <cell r="J1282">
            <v>2.1484926860661937</v>
          </cell>
          <cell r="K1282">
            <v>0</v>
          </cell>
          <cell r="L1282">
            <v>1.407233690477776</v>
          </cell>
          <cell r="M1282">
            <v>9.1930244830878163</v>
          </cell>
          <cell r="N1282">
            <v>1.2837535603505419</v>
          </cell>
          <cell r="O1282">
            <v>10.476778043438358</v>
          </cell>
        </row>
        <row r="1283">
          <cell r="A1283" t="str">
            <v>38 - Vlies 80/100  2700</v>
          </cell>
          <cell r="C1283">
            <v>0.28824794779004065</v>
          </cell>
          <cell r="D1283">
            <v>3.0698957664017278E-2</v>
          </cell>
          <cell r="E1283">
            <v>4.9721307416119851</v>
          </cell>
          <cell r="F1283">
            <v>0</v>
          </cell>
          <cell r="G1283">
            <v>0</v>
          </cell>
          <cell r="H1283">
            <v>0</v>
          </cell>
          <cell r="I1283">
            <v>0.34622045947780372</v>
          </cell>
          <cell r="J1283">
            <v>2.1484926860661937</v>
          </cell>
          <cell r="K1283">
            <v>0</v>
          </cell>
          <cell r="L1283">
            <v>1.4072336904777762</v>
          </cell>
          <cell r="M1283">
            <v>9.1930244830878163</v>
          </cell>
          <cell r="N1283">
            <v>1.2837535603505419</v>
          </cell>
          <cell r="O1283">
            <v>10.476778043438358</v>
          </cell>
        </row>
        <row r="1284">
          <cell r="A1284" t="str">
            <v>39 - Vlies 80/100  1600</v>
          </cell>
          <cell r="C1284">
            <v>0.28824794779004065</v>
          </cell>
          <cell r="D1284">
            <v>3.0698957664017274E-2</v>
          </cell>
          <cell r="E1284">
            <v>4.9721307416119851</v>
          </cell>
          <cell r="F1284">
            <v>0</v>
          </cell>
          <cell r="G1284">
            <v>0</v>
          </cell>
          <cell r="H1284">
            <v>0</v>
          </cell>
          <cell r="I1284">
            <v>0.34622045947780372</v>
          </cell>
          <cell r="J1284">
            <v>2.1484926860661933</v>
          </cell>
          <cell r="K1284">
            <v>0</v>
          </cell>
          <cell r="L1284">
            <v>1.407233690477776</v>
          </cell>
          <cell r="M1284">
            <v>9.1930244830878163</v>
          </cell>
          <cell r="N1284">
            <v>1.2837535603505419</v>
          </cell>
          <cell r="O1284">
            <v>10.476778043438358</v>
          </cell>
        </row>
        <row r="1285">
          <cell r="A1285" t="str">
            <v>40 - Tkanina RT 300/125</v>
          </cell>
          <cell r="C1285">
            <v>0.28824794779004065</v>
          </cell>
          <cell r="D1285">
            <v>3.0698957664017278E-2</v>
          </cell>
          <cell r="E1285">
            <v>4.9721307416119851</v>
          </cell>
          <cell r="F1285">
            <v>0</v>
          </cell>
          <cell r="G1285">
            <v>0</v>
          </cell>
          <cell r="H1285">
            <v>0</v>
          </cell>
          <cell r="I1285">
            <v>0.34622045947780372</v>
          </cell>
          <cell r="J1285">
            <v>2.1484926860661933</v>
          </cell>
          <cell r="K1285">
            <v>0</v>
          </cell>
          <cell r="L1285">
            <v>1.4072336904777762</v>
          </cell>
          <cell r="M1285">
            <v>9.1930244830878163</v>
          </cell>
          <cell r="N1285">
            <v>1.2837535603505419</v>
          </cell>
          <cell r="O1285">
            <v>10.476778043438358</v>
          </cell>
        </row>
        <row r="1286">
          <cell r="A1286" t="str">
            <v>41 - Tkanina RS 580/125</v>
          </cell>
          <cell r="C1286">
            <v>0.28824794779004065</v>
          </cell>
          <cell r="D1286">
            <v>3.0698957664017278E-2</v>
          </cell>
          <cell r="E1286">
            <v>4.9721307416119851</v>
          </cell>
          <cell r="F1286">
            <v>0</v>
          </cell>
          <cell r="G1286">
            <v>0</v>
          </cell>
          <cell r="H1286">
            <v>0</v>
          </cell>
          <cell r="I1286">
            <v>0.34622045947780372</v>
          </cell>
          <cell r="J1286">
            <v>2.1484926860661933</v>
          </cell>
          <cell r="K1286">
            <v>0</v>
          </cell>
          <cell r="L1286">
            <v>1.4072336904777762</v>
          </cell>
          <cell r="M1286">
            <v>9.1930244830878163</v>
          </cell>
          <cell r="N1286">
            <v>1.2837535603505419</v>
          </cell>
          <cell r="O1286">
            <v>10.476778043438358</v>
          </cell>
        </row>
        <row r="1287">
          <cell r="A1287" t="str">
            <v>42- 11 204 Z28  876</v>
          </cell>
          <cell r="C1287">
            <v>0.28824794779004065</v>
          </cell>
          <cell r="D1287">
            <v>3.0698957664017278E-2</v>
          </cell>
          <cell r="E1287">
            <v>4.9721307416119851</v>
          </cell>
          <cell r="F1287">
            <v>0</v>
          </cell>
          <cell r="G1287">
            <v>0</v>
          </cell>
          <cell r="H1287">
            <v>0</v>
          </cell>
          <cell r="I1287">
            <v>0.34622045947780372</v>
          </cell>
          <cell r="J1287">
            <v>2.1484926860661933</v>
          </cell>
          <cell r="K1287">
            <v>0</v>
          </cell>
          <cell r="L1287">
            <v>1.407233690477776</v>
          </cell>
          <cell r="M1287">
            <v>9.1930244830878163</v>
          </cell>
          <cell r="N1287">
            <v>1.2837535603505421</v>
          </cell>
          <cell r="O1287">
            <v>10.476778043438358</v>
          </cell>
        </row>
        <row r="1288">
          <cell r="A1288" t="str">
            <v>43 -13 544 Z25 876s</v>
          </cell>
          <cell r="C1288">
            <v>0.28824794779004065</v>
          </cell>
          <cell r="D1288">
            <v>3.0698957664017281E-2</v>
          </cell>
          <cell r="E1288">
            <v>4.9721307416119851</v>
          </cell>
          <cell r="F1288">
            <v>0</v>
          </cell>
          <cell r="G1288">
            <v>0</v>
          </cell>
          <cell r="H1288">
            <v>0</v>
          </cell>
          <cell r="I1288">
            <v>0.34622045947780378</v>
          </cell>
          <cell r="J1288">
            <v>2.1484926860661937</v>
          </cell>
          <cell r="K1288">
            <v>0</v>
          </cell>
          <cell r="L1288">
            <v>1.407233690477776</v>
          </cell>
          <cell r="M1288">
            <v>9.1930244830878163</v>
          </cell>
          <cell r="N1288">
            <v>1.2837535603505419</v>
          </cell>
          <cell r="O1288">
            <v>10.476778043438358</v>
          </cell>
        </row>
        <row r="1289">
          <cell r="A1289" t="str">
            <v>44 - ECO 11 T220 006</v>
          </cell>
          <cell r="C1289">
            <v>0.28824794779004065</v>
          </cell>
          <cell r="D1289">
            <v>3.0698957664017278E-2</v>
          </cell>
          <cell r="E1289">
            <v>4.9721307416119851</v>
          </cell>
          <cell r="F1289">
            <v>0</v>
          </cell>
          <cell r="G1289">
            <v>0</v>
          </cell>
          <cell r="H1289">
            <v>0</v>
          </cell>
          <cell r="I1289">
            <v>0.34622045947780378</v>
          </cell>
          <cell r="J1289">
            <v>2.1484926860661937</v>
          </cell>
          <cell r="K1289">
            <v>0</v>
          </cell>
          <cell r="L1289">
            <v>1.4072336904777762</v>
          </cell>
          <cell r="M1289">
            <v>9.1930244830878163</v>
          </cell>
          <cell r="N1289">
            <v>1.2837535603505419</v>
          </cell>
          <cell r="O1289">
            <v>10.476778043438358</v>
          </cell>
        </row>
        <row r="1290">
          <cell r="A1290" t="str">
            <v>45 - ECO 11 T330 006</v>
          </cell>
          <cell r="C1290">
            <v>0.28824794779004065</v>
          </cell>
          <cell r="D1290">
            <v>3.0698957664017278E-2</v>
          </cell>
          <cell r="E1290">
            <v>4.9721307416119851</v>
          </cell>
          <cell r="F1290">
            <v>0</v>
          </cell>
          <cell r="G1290">
            <v>0</v>
          </cell>
          <cell r="H1290">
            <v>0</v>
          </cell>
          <cell r="I1290">
            <v>0.34622045947780372</v>
          </cell>
          <cell r="J1290">
            <v>2.1484926860661937</v>
          </cell>
          <cell r="K1290">
            <v>0</v>
          </cell>
          <cell r="L1290">
            <v>1.407233690477776</v>
          </cell>
          <cell r="M1290">
            <v>9.1930244830878163</v>
          </cell>
          <cell r="N1290">
            <v>1.2837535603505417</v>
          </cell>
          <cell r="O1290">
            <v>10.476778043438358</v>
          </cell>
        </row>
        <row r="1291">
          <cell r="A1291" t="str">
            <v>46 - ECTE 9 T990 006</v>
          </cell>
          <cell r="C1291">
            <v>0.28824794779004065</v>
          </cell>
          <cell r="D1291">
            <v>3.0698957664017274E-2</v>
          </cell>
          <cell r="E1291">
            <v>4.9721307416119851</v>
          </cell>
          <cell r="F1291">
            <v>0</v>
          </cell>
          <cell r="G1291">
            <v>0</v>
          </cell>
          <cell r="H1291">
            <v>0</v>
          </cell>
          <cell r="I1291">
            <v>0.34622045947780372</v>
          </cell>
          <cell r="J1291">
            <v>2.1484926860661933</v>
          </cell>
          <cell r="K1291">
            <v>0</v>
          </cell>
          <cell r="L1291">
            <v>1.4072336904777758</v>
          </cell>
          <cell r="M1291">
            <v>9.1930244830878163</v>
          </cell>
          <cell r="N1291">
            <v>1.2837535603505419</v>
          </cell>
          <cell r="O1291">
            <v>10.476778043438358</v>
          </cell>
        </row>
        <row r="1292">
          <cell r="A1292" t="str">
            <v>47 - EC 11 2500 R73</v>
          </cell>
          <cell r="C1292">
            <v>0.28824794779004065</v>
          </cell>
          <cell r="D1292">
            <v>3.0698957664017274E-2</v>
          </cell>
          <cell r="E1292">
            <v>4.9721307416119851</v>
          </cell>
          <cell r="F1292">
            <v>0</v>
          </cell>
          <cell r="G1292">
            <v>0</v>
          </cell>
          <cell r="H1292">
            <v>0</v>
          </cell>
          <cell r="I1292">
            <v>0.34622045947780367</v>
          </cell>
          <cell r="J1292">
            <v>2.1484926860661933</v>
          </cell>
          <cell r="K1292">
            <v>0</v>
          </cell>
          <cell r="L1292">
            <v>1.407233690477776</v>
          </cell>
          <cell r="M1292">
            <v>9.1930244830878163</v>
          </cell>
          <cell r="N1292">
            <v>1.2837535603505419</v>
          </cell>
          <cell r="O1292">
            <v>10.476778043438358</v>
          </cell>
        </row>
        <row r="1293">
          <cell r="A1293" t="str">
            <v>48 - RV 16 1224 (408) 706</v>
          </cell>
          <cell r="C1293">
            <v>0.28824794779004065</v>
          </cell>
          <cell r="D1293">
            <v>3.0698957664017278E-2</v>
          </cell>
          <cell r="E1293">
            <v>4.9721307416119851</v>
          </cell>
          <cell r="F1293">
            <v>0</v>
          </cell>
          <cell r="G1293">
            <v>0</v>
          </cell>
          <cell r="H1293">
            <v>0</v>
          </cell>
          <cell r="I1293">
            <v>0.34622045947780372</v>
          </cell>
          <cell r="J1293">
            <v>2.1484926860661937</v>
          </cell>
          <cell r="K1293">
            <v>0</v>
          </cell>
          <cell r="L1293">
            <v>1.407233690477776</v>
          </cell>
          <cell r="M1293">
            <v>9.1930244830878163</v>
          </cell>
          <cell r="N1293">
            <v>1.2837535603505419</v>
          </cell>
          <cell r="O1293">
            <v>10.476778043438358</v>
          </cell>
        </row>
        <row r="1297">
          <cell r="A1297" t="str">
            <v>TAB. 60</v>
          </cell>
          <cell r="D1297" t="str">
            <v>RBC na KG nebo na MCZK</v>
          </cell>
          <cell r="J1297" t="str">
            <v>mil</v>
          </cell>
        </row>
        <row r="1299">
          <cell r="D1299" t="str">
            <v>Vous devez effectuer ici les saisies pour calculer le RBC, SVP</v>
          </cell>
        </row>
        <row r="1301">
          <cell r="A1301">
            <v>506990</v>
          </cell>
        </row>
        <row r="1302">
          <cell r="C1302" t="str">
            <v>Seeling price</v>
          </cell>
          <cell r="D1302" t="str">
            <v>Transport</v>
          </cell>
          <cell r="E1302" t="str">
            <v>Net</v>
          </cell>
          <cell r="F1302" t="str">
            <v>Variab.selling</v>
          </cell>
          <cell r="G1302" t="str">
            <v>Stand.cost</v>
          </cell>
          <cell r="H1302" t="str">
            <v>RBC</v>
          </cell>
          <cell r="I1302" t="str">
            <v>selling</v>
          </cell>
          <cell r="J1302" t="str">
            <v>Total</v>
          </cell>
          <cell r="K1302" t="str">
            <v>Total</v>
          </cell>
          <cell r="L1302" t="str">
            <v>Total</v>
          </cell>
          <cell r="M1302" t="str">
            <v>Total</v>
          </cell>
          <cell r="N1302" t="str">
            <v>Total</v>
          </cell>
          <cell r="O1302" t="str">
            <v>RBC</v>
          </cell>
          <cell r="P1302" t="str">
            <v>RBC</v>
          </cell>
        </row>
        <row r="1303">
          <cell r="A1303" t="str">
            <v>Product line</v>
          </cell>
          <cell r="C1303" t="str">
            <v>/ KG</v>
          </cell>
          <cell r="D1303" t="str">
            <v>cost</v>
          </cell>
          <cell r="E1303" t="str">
            <v>sales</v>
          </cell>
          <cell r="F1303" t="str">
            <v>cost</v>
          </cell>
          <cell r="G1303" t="str">
            <v>/ KG</v>
          </cell>
          <cell r="H1303" t="str">
            <v>/ KG</v>
          </cell>
          <cell r="I1303" t="str">
            <v>in tons</v>
          </cell>
          <cell r="J1303" t="str">
            <v>selling</v>
          </cell>
          <cell r="K1303" t="str">
            <v>transport</v>
          </cell>
          <cell r="L1303" t="str">
            <v>net</v>
          </cell>
          <cell r="M1303" t="str">
            <v>var.sell.</v>
          </cell>
          <cell r="N1303" t="str">
            <v>STND</v>
          </cell>
          <cell r="O1303" t="str">
            <v>total</v>
          </cell>
          <cell r="P1303" t="str">
            <v>%</v>
          </cell>
        </row>
        <row r="1304">
          <cell r="D1304" t="str">
            <v>/ KG</v>
          </cell>
          <cell r="E1304" t="str">
            <v>ex work</v>
          </cell>
          <cell r="F1304" t="str">
            <v>/ KG</v>
          </cell>
          <cell r="J1304" t="str">
            <v>price</v>
          </cell>
          <cell r="K1304" t="str">
            <v>cost</v>
          </cell>
          <cell r="L1304" t="str">
            <v>sales</v>
          </cell>
          <cell r="M1304" t="str">
            <v>cost</v>
          </cell>
          <cell r="N1304" t="str">
            <v>cost</v>
          </cell>
        </row>
        <row r="1305">
          <cell r="E1305">
            <v>0</v>
          </cell>
        </row>
        <row r="1306">
          <cell r="A1306" t="str">
            <v xml:space="preserve"> 1- 9 34 Z40  876</v>
          </cell>
          <cell r="C1306">
            <v>83.542000000000002</v>
          </cell>
          <cell r="D1306">
            <v>2.5</v>
          </cell>
          <cell r="E1306">
            <v>81.042000000000002</v>
          </cell>
          <cell r="F1306">
            <v>2.0885500000000001</v>
          </cell>
          <cell r="G1306">
            <v>48.271548105074316</v>
          </cell>
          <cell r="H1306">
            <v>30.681901894925687</v>
          </cell>
          <cell r="I1306">
            <v>111</v>
          </cell>
          <cell r="J1306">
            <v>9273.1620000000003</v>
          </cell>
          <cell r="K1306">
            <v>277.5</v>
          </cell>
          <cell r="L1306">
            <v>8995.6620000000003</v>
          </cell>
          <cell r="M1306">
            <v>231.82905000000002</v>
          </cell>
          <cell r="N1306">
            <v>5358.1418396632489</v>
          </cell>
          <cell r="O1306">
            <v>3405.6911103367511</v>
          </cell>
          <cell r="P1306">
            <v>0.37859260500636316</v>
          </cell>
        </row>
        <row r="1307">
          <cell r="A1307" t="str">
            <v xml:space="preserve"> 2- 9 68 Z15  876s</v>
          </cell>
          <cell r="C1307">
            <v>82.778999999999996</v>
          </cell>
          <cell r="D1307">
            <v>2.5</v>
          </cell>
          <cell r="E1307">
            <v>80.278999999999996</v>
          </cell>
          <cell r="F1307">
            <v>2.0694750000000002</v>
          </cell>
          <cell r="G1307">
            <v>34.118633690484096</v>
          </cell>
          <cell r="H1307">
            <v>44.090891309515904</v>
          </cell>
          <cell r="I1307">
            <v>1360</v>
          </cell>
          <cell r="J1307">
            <v>112579.44</v>
          </cell>
          <cell r="K1307">
            <v>3400</v>
          </cell>
          <cell r="L1307">
            <v>109179.44</v>
          </cell>
          <cell r="M1307">
            <v>2814.4860000000003</v>
          </cell>
          <cell r="N1307">
            <v>46401.341819058369</v>
          </cell>
          <cell r="O1307">
            <v>59963.612180941629</v>
          </cell>
          <cell r="P1307">
            <v>0.54922073405891836</v>
          </cell>
        </row>
        <row r="1308">
          <cell r="A1308" t="str">
            <v xml:space="preserve"> 3- 9 68 Z20  876</v>
          </cell>
          <cell r="C1308">
            <v>78.245999999999995</v>
          </cell>
          <cell r="D1308">
            <v>2.5</v>
          </cell>
          <cell r="E1308">
            <v>75.745999999999995</v>
          </cell>
          <cell r="F1308">
            <v>1.9561500000000001</v>
          </cell>
          <cell r="G1308">
            <v>37.242488405789217</v>
          </cell>
          <cell r="H1308">
            <v>36.547361594210784</v>
          </cell>
          <cell r="I1308">
            <v>2351</v>
          </cell>
          <cell r="J1308">
            <v>183956.34599999999</v>
          </cell>
          <cell r="K1308">
            <v>5877.5</v>
          </cell>
          <cell r="L1308">
            <v>178078.84599999999</v>
          </cell>
          <cell r="M1308">
            <v>4598.9086500000003</v>
          </cell>
          <cell r="N1308">
            <v>87557.090242010454</v>
          </cell>
          <cell r="O1308">
            <v>85922.847107989539</v>
          </cell>
          <cell r="P1308">
            <v>0.48249889887533043</v>
          </cell>
        </row>
        <row r="1309">
          <cell r="A1309" t="str">
            <v xml:space="preserve"> 4-  9 68 Z28 876</v>
          </cell>
          <cell r="C1309">
            <v>79.120999999999995</v>
          </cell>
          <cell r="D1309">
            <v>2.5</v>
          </cell>
          <cell r="E1309">
            <v>76.620999999999995</v>
          </cell>
          <cell r="F1309">
            <v>1.9780249999999999</v>
          </cell>
          <cell r="G1309">
            <v>39.381575531408707</v>
          </cell>
          <cell r="H1309">
            <v>35.261399468591286</v>
          </cell>
          <cell r="I1309">
            <v>220</v>
          </cell>
          <cell r="J1309">
            <v>17406.62</v>
          </cell>
          <cell r="K1309">
            <v>550</v>
          </cell>
          <cell r="L1309">
            <v>16856.62</v>
          </cell>
          <cell r="M1309">
            <v>435.16550000000001</v>
          </cell>
          <cell r="N1309">
            <v>8663.946616909916</v>
          </cell>
          <cell r="O1309">
            <v>7757.5078830900839</v>
          </cell>
          <cell r="P1309">
            <v>0.46020541977514379</v>
          </cell>
        </row>
        <row r="1310">
          <cell r="A1310" t="str">
            <v xml:space="preserve"> 5- 9 136 Z28 876</v>
          </cell>
          <cell r="C1310">
            <v>79.120999999999995</v>
          </cell>
          <cell r="D1310">
            <v>2.5</v>
          </cell>
          <cell r="E1310">
            <v>76.620999999999995</v>
          </cell>
          <cell r="F1310">
            <v>1.9780249999999999</v>
          </cell>
          <cell r="G1310">
            <v>35.153745677469715</v>
          </cell>
          <cell r="H1310">
            <v>39.489229322530278</v>
          </cell>
          <cell r="I1310">
            <v>400</v>
          </cell>
          <cell r="J1310">
            <v>31648.399999999998</v>
          </cell>
          <cell r="K1310">
            <v>1000</v>
          </cell>
          <cell r="L1310">
            <v>30648.399999999998</v>
          </cell>
          <cell r="M1310">
            <v>791.20999999999992</v>
          </cell>
          <cell r="N1310">
            <v>14061.498270987886</v>
          </cell>
          <cell r="O1310">
            <v>15795.691729012113</v>
          </cell>
          <cell r="P1310">
            <v>0.51538389374362492</v>
          </cell>
        </row>
        <row r="1311">
          <cell r="A1311" t="str">
            <v xml:space="preserve"> 6- 9 204 Z28  876</v>
          </cell>
          <cell r="C1311">
            <v>82.778999999999996</v>
          </cell>
          <cell r="D1311">
            <v>2.5</v>
          </cell>
          <cell r="E1311">
            <v>80.278999999999996</v>
          </cell>
          <cell r="F1311">
            <v>2.0694750000000002</v>
          </cell>
          <cell r="G1311">
            <v>34.036924211042582</v>
          </cell>
          <cell r="H1311">
            <v>44.172600788957418</v>
          </cell>
          <cell r="I1311">
            <v>1076</v>
          </cell>
          <cell r="J1311">
            <v>89070.203999999998</v>
          </cell>
          <cell r="K1311">
            <v>2690</v>
          </cell>
          <cell r="L1311">
            <v>86380.203999999998</v>
          </cell>
          <cell r="M1311">
            <v>2226.7551000000003</v>
          </cell>
          <cell r="N1311">
            <v>36623.730451081821</v>
          </cell>
          <cell r="O1311">
            <v>47529.718448918182</v>
          </cell>
          <cell r="P1311">
            <v>0.55023855290869861</v>
          </cell>
        </row>
        <row r="1312">
          <cell r="A1312" t="str">
            <v xml:space="preserve"> 7- 11 102 Z28  876</v>
          </cell>
          <cell r="C1312">
            <v>77.77</v>
          </cell>
          <cell r="D1312">
            <v>2.5</v>
          </cell>
          <cell r="E1312">
            <v>75.27</v>
          </cell>
          <cell r="F1312">
            <v>1.94425</v>
          </cell>
          <cell r="G1312">
            <v>35.387236359947643</v>
          </cell>
          <cell r="H1312">
            <v>37.938513640052356</v>
          </cell>
          <cell r="I1312">
            <v>3120</v>
          </cell>
          <cell r="J1312">
            <v>242642.4</v>
          </cell>
          <cell r="K1312">
            <v>7800</v>
          </cell>
          <cell r="L1312">
            <v>234842.4</v>
          </cell>
          <cell r="M1312">
            <v>6066.06</v>
          </cell>
          <cell r="N1312">
            <v>110408.17744303665</v>
          </cell>
          <cell r="O1312">
            <v>118368.16255696335</v>
          </cell>
          <cell r="P1312">
            <v>0.50403233213833343</v>
          </cell>
        </row>
        <row r="1313">
          <cell r="A1313" t="str">
            <v xml:space="preserve"> 8- 11 204 Z28  876s</v>
          </cell>
          <cell r="C1313">
            <v>77.899000000000001</v>
          </cell>
          <cell r="D1313">
            <v>4.0999999999999996</v>
          </cell>
          <cell r="E1313">
            <v>73.799000000000007</v>
          </cell>
          <cell r="F1313">
            <v>1.9474750000000001</v>
          </cell>
          <cell r="G1313">
            <v>30.900031656306261</v>
          </cell>
          <cell r="H1313">
            <v>40.951493343693748</v>
          </cell>
          <cell r="I1313">
            <v>380</v>
          </cell>
          <cell r="J1313">
            <v>29601.62</v>
          </cell>
          <cell r="K1313">
            <v>1557.9999999999998</v>
          </cell>
          <cell r="L1313">
            <v>28043.62</v>
          </cell>
          <cell r="M1313">
            <v>740.04050000000007</v>
          </cell>
          <cell r="N1313">
            <v>11742.012029396379</v>
          </cell>
          <cell r="O1313">
            <v>15561.567470603621</v>
          </cell>
          <cell r="P1313">
            <v>0.55490580283870705</v>
          </cell>
        </row>
        <row r="1314">
          <cell r="A1314" t="str">
            <v xml:space="preserve"> 9- 13 136 Z20  876s 800</v>
          </cell>
          <cell r="C1314">
            <v>77.899000000000001</v>
          </cell>
          <cell r="D1314">
            <v>4.0999999999999996</v>
          </cell>
          <cell r="E1314">
            <v>73.799000000000007</v>
          </cell>
          <cell r="F1314">
            <v>1.9474750000000001</v>
          </cell>
          <cell r="G1314">
            <v>32.946952792646911</v>
          </cell>
          <cell r="H1314">
            <v>38.904572207353098</v>
          </cell>
          <cell r="I1314">
            <v>1173</v>
          </cell>
          <cell r="J1314">
            <v>91375.527000000002</v>
          </cell>
          <cell r="K1314">
            <v>4809.2999999999993</v>
          </cell>
          <cell r="L1314">
            <v>86566.226999999999</v>
          </cell>
          <cell r="M1314">
            <v>2284.388175</v>
          </cell>
          <cell r="N1314">
            <v>38646.775625774826</v>
          </cell>
          <cell r="O1314">
            <v>45635.063199225173</v>
          </cell>
          <cell r="P1314">
            <v>0.52716936824825655</v>
          </cell>
        </row>
        <row r="1315">
          <cell r="A1315" t="str">
            <v>10- 13 136 Z20  876s 1200</v>
          </cell>
          <cell r="C1315">
            <v>54.881999999999998</v>
          </cell>
          <cell r="D1315">
            <v>1.61</v>
          </cell>
          <cell r="E1315">
            <v>53.271999999999998</v>
          </cell>
          <cell r="F1315">
            <v>1.37205</v>
          </cell>
          <cell r="G1315">
            <v>33.038228291345852</v>
          </cell>
          <cell r="H1315">
            <v>18.861721708654144</v>
          </cell>
          <cell r="I1315">
            <v>346</v>
          </cell>
          <cell r="J1315">
            <v>18989.171999999999</v>
          </cell>
          <cell r="K1315">
            <v>557.06000000000006</v>
          </cell>
          <cell r="L1315">
            <v>18432.111999999997</v>
          </cell>
          <cell r="M1315">
            <v>474.72930000000002</v>
          </cell>
          <cell r="N1315">
            <v>11431.226988805665</v>
          </cell>
          <cell r="O1315">
            <v>6526.155711194333</v>
          </cell>
          <cell r="P1315">
            <v>0.35406445616185134</v>
          </cell>
        </row>
        <row r="1316">
          <cell r="A1316" t="str">
            <v>11- 13 136 Z20 876 800</v>
          </cell>
          <cell r="C1316">
            <v>31.831</v>
          </cell>
          <cell r="D1316">
            <v>1.61</v>
          </cell>
          <cell r="E1316">
            <v>30.221</v>
          </cell>
          <cell r="F1316">
            <v>0.79577500000000001</v>
          </cell>
          <cell r="G1316">
            <v>33.161806123357032</v>
          </cell>
          <cell r="H1316">
            <v>-3.7365811233570305</v>
          </cell>
          <cell r="I1316">
            <v>117</v>
          </cell>
          <cell r="J1316">
            <v>3724.2269999999999</v>
          </cell>
          <cell r="K1316">
            <v>188.37</v>
          </cell>
          <cell r="L1316">
            <v>3535.857</v>
          </cell>
          <cell r="M1316">
            <v>93.105675000000005</v>
          </cell>
          <cell r="N1316">
            <v>3879.9313164327727</v>
          </cell>
          <cell r="O1316">
            <v>-437.17999143277257</v>
          </cell>
          <cell r="P1316">
            <v>-0.12364187562810729</v>
          </cell>
        </row>
        <row r="1317">
          <cell r="A1317" t="str">
            <v>12- 13 136 Z20 876 1200</v>
          </cell>
          <cell r="C1317">
            <v>45.87</v>
          </cell>
          <cell r="D1317">
            <v>1.61</v>
          </cell>
          <cell r="E1317">
            <v>44.26</v>
          </cell>
          <cell r="F1317">
            <v>1.1467499999999999</v>
          </cell>
          <cell r="G1317">
            <v>33.252629797101342</v>
          </cell>
          <cell r="H1317">
            <v>9.8606202028986587</v>
          </cell>
          <cell r="I1317">
            <v>720</v>
          </cell>
          <cell r="J1317">
            <v>33026.400000000001</v>
          </cell>
          <cell r="K1317">
            <v>1159.2</v>
          </cell>
          <cell r="L1317">
            <v>31867.200000000001</v>
          </cell>
          <cell r="M1317">
            <v>825.66</v>
          </cell>
          <cell r="N1317">
            <v>23941.893453912966</v>
          </cell>
          <cell r="O1317">
            <v>7099.6465460870349</v>
          </cell>
          <cell r="P1317">
            <v>0.22278852695207094</v>
          </cell>
        </row>
        <row r="1318">
          <cell r="A1318" t="str">
            <v>13- 13 272 Z20  876s</v>
          </cell>
          <cell r="C1318">
            <v>48.244</v>
          </cell>
          <cell r="D1318">
            <v>1.61</v>
          </cell>
          <cell r="E1318">
            <v>46.634</v>
          </cell>
          <cell r="F1318">
            <v>1.2061000000000002</v>
          </cell>
          <cell r="G1318">
            <v>28.914024067612203</v>
          </cell>
          <cell r="H1318">
            <v>16.513875932387798</v>
          </cell>
          <cell r="I1318">
            <v>280</v>
          </cell>
          <cell r="J1318">
            <v>13508.32</v>
          </cell>
          <cell r="K1318">
            <v>450.8</v>
          </cell>
          <cell r="L1318">
            <v>13057.52</v>
          </cell>
          <cell r="M1318">
            <v>337.70800000000003</v>
          </cell>
          <cell r="N1318">
            <v>8095.9267389314173</v>
          </cell>
          <cell r="O1318">
            <v>4623.8852610685826</v>
          </cell>
          <cell r="P1318">
            <v>0.35411665163588357</v>
          </cell>
        </row>
        <row r="1319">
          <cell r="A1319" t="str">
            <v>14- 13 272 Z20 876</v>
          </cell>
          <cell r="C1319">
            <v>45.792000000000002</v>
          </cell>
          <cell r="D1319">
            <v>1.61</v>
          </cell>
          <cell r="E1319">
            <v>44.182000000000002</v>
          </cell>
          <cell r="F1319">
            <v>1.1448</v>
          </cell>
          <cell r="G1319">
            <v>29.83670194797838</v>
          </cell>
          <cell r="H1319">
            <v>13.200498052021619</v>
          </cell>
          <cell r="I1319">
            <v>518</v>
          </cell>
          <cell r="J1319">
            <v>23720.256000000001</v>
          </cell>
          <cell r="K1319">
            <v>833.98</v>
          </cell>
          <cell r="L1319">
            <v>22886.276000000002</v>
          </cell>
          <cell r="M1319">
            <v>593.00639999999999</v>
          </cell>
          <cell r="N1319">
            <v>15455.4116090528</v>
          </cell>
          <cell r="O1319">
            <v>6837.8579909472028</v>
          </cell>
          <cell r="P1319">
            <v>0.29877547535244275</v>
          </cell>
        </row>
        <row r="1320">
          <cell r="A1320" t="str">
            <v>15- ECT 9 T140 006</v>
          </cell>
          <cell r="C1320">
            <v>45.792000000000002</v>
          </cell>
          <cell r="D1320">
            <v>1.61</v>
          </cell>
          <cell r="E1320">
            <v>44.182000000000002</v>
          </cell>
          <cell r="F1320">
            <v>1.1448</v>
          </cell>
          <cell r="G1320">
            <v>47.424131417137446</v>
          </cell>
          <cell r="H1320">
            <v>-4.3869314171374469</v>
          </cell>
          <cell r="I1320">
            <v>1319</v>
          </cell>
          <cell r="J1320">
            <v>60399.648000000001</v>
          </cell>
          <cell r="K1320">
            <v>2123.59</v>
          </cell>
          <cell r="L1320">
            <v>58276.058000000005</v>
          </cell>
          <cell r="M1320">
            <v>1509.9912000000002</v>
          </cell>
          <cell r="N1320">
            <v>62552.429339204289</v>
          </cell>
          <cell r="O1320">
            <v>-5786.3625392042813</v>
          </cell>
          <cell r="P1320">
            <v>-9.9292277785918204E-2</v>
          </cell>
        </row>
        <row r="1321">
          <cell r="A1321" t="str">
            <v>16 - ECT 9 T210  006</v>
          </cell>
          <cell r="C1321">
            <v>47.021000000000001</v>
          </cell>
          <cell r="D1321">
            <v>1.61</v>
          </cell>
          <cell r="E1321">
            <v>45.411000000000001</v>
          </cell>
          <cell r="F1321">
            <v>1.1755250000000002</v>
          </cell>
          <cell r="G1321">
            <v>44.618493424993531</v>
          </cell>
          <cell r="H1321">
            <v>-0.38301842499353</v>
          </cell>
          <cell r="I1321">
            <v>400</v>
          </cell>
          <cell r="J1321">
            <v>18808.400000000001</v>
          </cell>
          <cell r="K1321">
            <v>644</v>
          </cell>
          <cell r="L1321">
            <v>18164.400000000001</v>
          </cell>
          <cell r="M1321">
            <v>470.21000000000004</v>
          </cell>
          <cell r="N1321">
            <v>17847.397369997412</v>
          </cell>
          <cell r="O1321">
            <v>-153.20736999740984</v>
          </cell>
          <cell r="P1321">
            <v>-8.434485587049935E-3</v>
          </cell>
        </row>
        <row r="1322">
          <cell r="A1322" t="str">
            <v>17 - ECT 9 T420  006</v>
          </cell>
          <cell r="C1322">
            <v>46.536999999999999</v>
          </cell>
          <cell r="D1322">
            <v>1.61</v>
          </cell>
          <cell r="E1322">
            <v>44.927</v>
          </cell>
          <cell r="F1322">
            <v>1.1634249999999999</v>
          </cell>
          <cell r="G1322">
            <v>34.966728811469252</v>
          </cell>
          <cell r="H1322">
            <v>8.7968461885307505</v>
          </cell>
          <cell r="I1322">
            <v>450</v>
          </cell>
          <cell r="J1322">
            <v>20941.649999999998</v>
          </cell>
          <cell r="K1322">
            <v>724.5</v>
          </cell>
          <cell r="L1322">
            <v>20217.149999999998</v>
          </cell>
          <cell r="M1322">
            <v>523.54124999999999</v>
          </cell>
          <cell r="N1322">
            <v>15735.027965161164</v>
          </cell>
          <cell r="O1322">
            <v>3958.5807848388358</v>
          </cell>
          <cell r="P1322">
            <v>0.19580310700760672</v>
          </cell>
        </row>
        <row r="1323">
          <cell r="A1323" t="str">
            <v>18 - ECT 9 T485  006</v>
          </cell>
          <cell r="C1323">
            <v>50.125</v>
          </cell>
          <cell r="D1323">
            <v>1.37</v>
          </cell>
          <cell r="E1323">
            <v>48.755000000000003</v>
          </cell>
          <cell r="F1323">
            <v>1.253125</v>
          </cell>
          <cell r="G1323">
            <v>36.238287524763891</v>
          </cell>
          <cell r="H1323">
            <v>11.263587475236115</v>
          </cell>
          <cell r="I1323">
            <v>350</v>
          </cell>
          <cell r="J1323">
            <v>17543.75</v>
          </cell>
          <cell r="K1323">
            <v>479.50000000000006</v>
          </cell>
          <cell r="L1323">
            <v>17064.25</v>
          </cell>
          <cell r="M1323">
            <v>438.59375</v>
          </cell>
          <cell r="N1323">
            <v>12683.400633667361</v>
          </cell>
          <cell r="O1323">
            <v>3942.255616332639</v>
          </cell>
          <cell r="P1323">
            <v>0.2310242534147495</v>
          </cell>
        </row>
        <row r="1324">
          <cell r="A1324" t="str">
            <v>19 - ECT 9 T570  006</v>
          </cell>
          <cell r="C1324">
            <v>49.487000000000002</v>
          </cell>
          <cell r="D1324">
            <v>1.03</v>
          </cell>
          <cell r="E1324">
            <v>48.457000000000001</v>
          </cell>
          <cell r="F1324">
            <v>1.2371750000000001</v>
          </cell>
          <cell r="G1324">
            <v>34.954352433374062</v>
          </cell>
          <cell r="H1324">
            <v>12.265472566625938</v>
          </cell>
          <cell r="I1324">
            <v>4250</v>
          </cell>
          <cell r="J1324">
            <v>210319.75</v>
          </cell>
          <cell r="K1324">
            <v>4377.5</v>
          </cell>
          <cell r="L1324">
            <v>205942.25</v>
          </cell>
          <cell r="M1324">
            <v>5257.9937500000005</v>
          </cell>
          <cell r="N1324">
            <v>148555.99784183977</v>
          </cell>
          <cell r="O1324">
            <v>52128.25840816024</v>
          </cell>
          <cell r="P1324">
            <v>0.25312075792199146</v>
          </cell>
        </row>
        <row r="1325">
          <cell r="A1325" t="str">
            <v>20 - ECT 9 T630  006</v>
          </cell>
          <cell r="C1325">
            <v>49.487000000000002</v>
          </cell>
          <cell r="D1325">
            <v>1.03</v>
          </cell>
          <cell r="E1325">
            <v>48.457000000000001</v>
          </cell>
          <cell r="F1325">
            <v>1.2371750000000001</v>
          </cell>
          <cell r="G1325">
            <v>34.059395934409352</v>
          </cell>
          <cell r="H1325">
            <v>13.160429065590648</v>
          </cell>
          <cell r="I1325">
            <v>1265</v>
          </cell>
          <cell r="J1325">
            <v>62601.055</v>
          </cell>
          <cell r="K1325">
            <v>1302.95</v>
          </cell>
          <cell r="L1325">
            <v>61298.105000000003</v>
          </cell>
          <cell r="M1325">
            <v>1565.0263750000001</v>
          </cell>
          <cell r="N1325">
            <v>43085.135857027832</v>
          </cell>
          <cell r="O1325">
            <v>16647.94276797217</v>
          </cell>
          <cell r="P1325">
            <v>0.27158984389439395</v>
          </cell>
        </row>
        <row r="1326">
          <cell r="A1326" t="str">
            <v>21 - ECT 9 T990  006</v>
          </cell>
          <cell r="C1326">
            <v>64.451999999999998</v>
          </cell>
          <cell r="D1326">
            <v>4.79</v>
          </cell>
          <cell r="E1326">
            <v>59.661999999999999</v>
          </cell>
          <cell r="F1326">
            <v>1.6113</v>
          </cell>
          <cell r="G1326">
            <v>33.523522673791987</v>
          </cell>
          <cell r="H1326">
            <v>24.527177326208012</v>
          </cell>
          <cell r="I1326">
            <v>4200</v>
          </cell>
          <cell r="J1326">
            <v>270698.39999999997</v>
          </cell>
          <cell r="K1326">
            <v>20118</v>
          </cell>
          <cell r="L1326">
            <v>250580.39999999997</v>
          </cell>
          <cell r="M1326">
            <v>6767.46</v>
          </cell>
          <cell r="N1326">
            <v>140798.79522992636</v>
          </cell>
          <cell r="O1326">
            <v>103014.14477007362</v>
          </cell>
          <cell r="P1326">
            <v>0.41110216429566571</v>
          </cell>
        </row>
        <row r="1327">
          <cell r="A1327" t="str">
            <v>22 - ECT 9 T1250  006</v>
          </cell>
          <cell r="C1327">
            <v>67.906999999999996</v>
          </cell>
          <cell r="D1327">
            <v>3.1</v>
          </cell>
          <cell r="E1327">
            <v>64.807000000000002</v>
          </cell>
          <cell r="F1327">
            <v>1.697675</v>
          </cell>
          <cell r="G1327">
            <v>31.860159885993568</v>
          </cell>
          <cell r="H1327">
            <v>31.249165114006438</v>
          </cell>
          <cell r="I1327">
            <v>1475</v>
          </cell>
          <cell r="J1327">
            <v>100162.825</v>
          </cell>
          <cell r="K1327">
            <v>4572.5</v>
          </cell>
          <cell r="L1327">
            <v>95590.324999999997</v>
          </cell>
          <cell r="M1327">
            <v>2504.0706250000003</v>
          </cell>
          <cell r="N1327">
            <v>46993.735831840509</v>
          </cell>
          <cell r="O1327">
            <v>46092.51854315948</v>
          </cell>
          <cell r="P1327">
            <v>0.48218811415443436</v>
          </cell>
        </row>
        <row r="1328">
          <cell r="A1328" t="str">
            <v>23 - ECT 9 T1285  006</v>
          </cell>
          <cell r="C1328">
            <v>67.078000000000003</v>
          </cell>
          <cell r="D1328">
            <v>3.93</v>
          </cell>
          <cell r="E1328">
            <v>63.148000000000003</v>
          </cell>
          <cell r="F1328">
            <v>1.6769500000000002</v>
          </cell>
          <cell r="G1328">
            <v>31.222260498773917</v>
          </cell>
          <cell r="H1328">
            <v>30.248789501226089</v>
          </cell>
          <cell r="I1328">
            <v>300</v>
          </cell>
          <cell r="J1328">
            <v>20123.400000000001</v>
          </cell>
          <cell r="K1328">
            <v>1179</v>
          </cell>
          <cell r="L1328">
            <v>18944.400000000001</v>
          </cell>
          <cell r="M1328">
            <v>503.08500000000004</v>
          </cell>
          <cell r="N1328">
            <v>9366.6781496321746</v>
          </cell>
          <cell r="O1328">
            <v>9074.6368503678277</v>
          </cell>
          <cell r="P1328">
            <v>0.47901421266273025</v>
          </cell>
        </row>
        <row r="1329">
          <cell r="A1329" t="str">
            <v>24 - ECT 9 T1440  006</v>
          </cell>
          <cell r="C1329">
            <v>39</v>
          </cell>
          <cell r="E1329">
            <v>39</v>
          </cell>
          <cell r="F1329">
            <v>0.97500000000000009</v>
          </cell>
          <cell r="G1329">
            <v>31.491116071479695</v>
          </cell>
          <cell r="H1329">
            <v>6.5338839285203036</v>
          </cell>
          <cell r="I1329">
            <v>4631</v>
          </cell>
          <cell r="J1329">
            <v>180609</v>
          </cell>
          <cell r="K1329">
            <v>0</v>
          </cell>
          <cell r="L1329">
            <v>180609</v>
          </cell>
          <cell r="M1329">
            <v>4515.2250000000004</v>
          </cell>
          <cell r="N1329">
            <v>145835.35852702247</v>
          </cell>
          <cell r="O1329">
            <v>30258.416472977522</v>
          </cell>
          <cell r="P1329">
            <v>0.16753548534667442</v>
          </cell>
        </row>
        <row r="1330">
          <cell r="A1330" t="str">
            <v>25 - ECT 11 T1580  006</v>
          </cell>
          <cell r="C1330">
            <v>39</v>
          </cell>
          <cell r="D1330">
            <v>0</v>
          </cell>
          <cell r="E1330">
            <v>39</v>
          </cell>
          <cell r="F1330">
            <v>0.97500000000000009</v>
          </cell>
          <cell r="G1330">
            <v>29.452478780762078</v>
          </cell>
          <cell r="H1330">
            <v>8.5725212192379203</v>
          </cell>
          <cell r="I1330">
            <v>400</v>
          </cell>
          <cell r="J1330">
            <v>15600</v>
          </cell>
          <cell r="K1330">
            <v>0</v>
          </cell>
          <cell r="L1330">
            <v>15600</v>
          </cell>
          <cell r="M1330">
            <v>390.00000000000006</v>
          </cell>
          <cell r="N1330">
            <v>11780.99151230483</v>
          </cell>
          <cell r="O1330">
            <v>3429.0084876951696</v>
          </cell>
          <cell r="P1330">
            <v>0.21980823639071601</v>
          </cell>
        </row>
        <row r="1331">
          <cell r="A1331" t="str">
            <v>26 - RV 12  224</v>
          </cell>
          <cell r="C1331">
            <v>78.245999999999995</v>
          </cell>
          <cell r="D1331">
            <v>2.5</v>
          </cell>
          <cell r="E1331">
            <v>75.745999999999995</v>
          </cell>
          <cell r="F1331">
            <v>1.9561500000000001</v>
          </cell>
          <cell r="G1331">
            <v>29.109199283584317</v>
          </cell>
          <cell r="H1331">
            <v>44.680650716415684</v>
          </cell>
          <cell r="I1331">
            <v>220</v>
          </cell>
          <cell r="J1331">
            <v>17214.12</v>
          </cell>
          <cell r="K1331">
            <v>550</v>
          </cell>
          <cell r="L1331">
            <v>16664.12</v>
          </cell>
          <cell r="M1331">
            <v>430.35300000000001</v>
          </cell>
          <cell r="N1331">
            <v>6404.0238423885494</v>
          </cell>
          <cell r="O1331">
            <v>9829.7431576114504</v>
          </cell>
          <cell r="P1331">
            <v>0.58987472231425664</v>
          </cell>
        </row>
        <row r="1332">
          <cell r="A1332" t="str">
            <v>27 - RV 13  250</v>
          </cell>
          <cell r="E1332">
            <v>0</v>
          </cell>
          <cell r="F1332">
            <v>0</v>
          </cell>
          <cell r="G1332">
            <v>26.506629236255097</v>
          </cell>
          <cell r="H1332">
            <v>-26.506629236255097</v>
          </cell>
          <cell r="I1332">
            <v>1700</v>
          </cell>
          <cell r="J1332">
            <v>0</v>
          </cell>
          <cell r="K1332">
            <v>0</v>
          </cell>
          <cell r="L1332">
            <v>0</v>
          </cell>
          <cell r="M1332">
            <v>0</v>
          </cell>
          <cell r="N1332">
            <v>45061.269701633668</v>
          </cell>
          <cell r="O1332">
            <v>-45061.269701633668</v>
          </cell>
          <cell r="P1332" t="e">
            <v>#DIV/0!</v>
          </cell>
        </row>
        <row r="1333">
          <cell r="A1333" t="str">
            <v>28 - RV 13  P 243</v>
          </cell>
          <cell r="E1333">
            <v>0</v>
          </cell>
          <cell r="F1333">
            <v>0</v>
          </cell>
          <cell r="G1333">
            <v>25.890362399842321</v>
          </cell>
          <cell r="H1333">
            <v>-25.890362399842321</v>
          </cell>
          <cell r="J1333">
            <v>0</v>
          </cell>
          <cell r="K1333">
            <v>0</v>
          </cell>
          <cell r="L1333">
            <v>0</v>
          </cell>
          <cell r="M1333">
            <v>0</v>
          </cell>
          <cell r="N1333">
            <v>0</v>
          </cell>
          <cell r="O1333">
            <v>0</v>
          </cell>
          <cell r="P1333" t="e">
            <v>#DIV/0!</v>
          </cell>
        </row>
        <row r="1334">
          <cell r="A1334" t="str">
            <v>29 - RV 16 2040 (408) 706</v>
          </cell>
          <cell r="E1334">
            <v>0</v>
          </cell>
          <cell r="F1334">
            <v>0</v>
          </cell>
          <cell r="G1334">
            <v>30.479803613362453</v>
          </cell>
          <cell r="H1334">
            <v>-30.479803613362453</v>
          </cell>
          <cell r="I1334">
            <v>310</v>
          </cell>
          <cell r="J1334">
            <v>0</v>
          </cell>
          <cell r="K1334">
            <v>0</v>
          </cell>
          <cell r="L1334">
            <v>0</v>
          </cell>
          <cell r="M1334">
            <v>0</v>
          </cell>
          <cell r="N1334">
            <v>9448.7391201423598</v>
          </cell>
          <cell r="O1334">
            <v>-9448.7391201423598</v>
          </cell>
          <cell r="P1334" t="e">
            <v>#DIV/0!</v>
          </cell>
        </row>
        <row r="1335">
          <cell r="A1335" t="str">
            <v>30 - mok.sek. 13 360</v>
          </cell>
          <cell r="E1335">
            <v>0</v>
          </cell>
          <cell r="F1335">
            <v>0</v>
          </cell>
          <cell r="G1335">
            <v>20.168954340995111</v>
          </cell>
          <cell r="H1335">
            <v>-20.168954340995111</v>
          </cell>
          <cell r="I1335">
            <v>89</v>
          </cell>
          <cell r="J1335">
            <v>0</v>
          </cell>
          <cell r="K1335">
            <v>0</v>
          </cell>
          <cell r="L1335">
            <v>0</v>
          </cell>
          <cell r="M1335">
            <v>0</v>
          </cell>
          <cell r="N1335">
            <v>1795.036936348565</v>
          </cell>
          <cell r="O1335">
            <v>-1795.036936348565</v>
          </cell>
          <cell r="P1335" t="e">
            <v>#DIV/0!</v>
          </cell>
        </row>
        <row r="1336">
          <cell r="A1336" t="str">
            <v>31 - kokon  9 68  876</v>
          </cell>
          <cell r="E1336">
            <v>0</v>
          </cell>
          <cell r="F1336">
            <v>0</v>
          </cell>
          <cell r="G1336">
            <v>28.409311644216675</v>
          </cell>
          <cell r="H1336">
            <v>-28.409311644216675</v>
          </cell>
          <cell r="I1336">
            <v>1557</v>
          </cell>
          <cell r="J1336">
            <v>0</v>
          </cell>
          <cell r="K1336">
            <v>0</v>
          </cell>
          <cell r="L1336">
            <v>0</v>
          </cell>
          <cell r="M1336">
            <v>0</v>
          </cell>
          <cell r="N1336">
            <v>44233.298230045366</v>
          </cell>
          <cell r="O1336">
            <v>-44233.298230045366</v>
          </cell>
          <cell r="P1336" t="e">
            <v>#DIV/0!</v>
          </cell>
        </row>
        <row r="1337">
          <cell r="A1337" t="str">
            <v>32 - kokon  11 204  876</v>
          </cell>
          <cell r="E1337">
            <v>0</v>
          </cell>
          <cell r="F1337">
            <v>0</v>
          </cell>
          <cell r="G1337">
            <v>24.901898833011931</v>
          </cell>
          <cell r="H1337">
            <v>-24.901898833011931</v>
          </cell>
          <cell r="I1337">
            <v>3421</v>
          </cell>
          <cell r="J1337">
            <v>0</v>
          </cell>
          <cell r="K1337">
            <v>0</v>
          </cell>
          <cell r="L1337">
            <v>0</v>
          </cell>
          <cell r="M1337">
            <v>0</v>
          </cell>
          <cell r="N1337">
            <v>85189.395907733808</v>
          </cell>
          <cell r="O1337">
            <v>-85189.395907733808</v>
          </cell>
          <cell r="P1337" t="e">
            <v>#DIV/0!</v>
          </cell>
        </row>
        <row r="1338">
          <cell r="A1338" t="str">
            <v>33 - kokon  13 136  876</v>
          </cell>
          <cell r="E1338">
            <v>0</v>
          </cell>
          <cell r="F1338">
            <v>0</v>
          </cell>
          <cell r="G1338">
            <v>27.355028220436225</v>
          </cell>
          <cell r="H1338">
            <v>-27.355028220436225</v>
          </cell>
          <cell r="I1338">
            <v>1059</v>
          </cell>
          <cell r="J1338">
            <v>0</v>
          </cell>
          <cell r="K1338">
            <v>0</v>
          </cell>
          <cell r="L1338">
            <v>0</v>
          </cell>
          <cell r="M1338">
            <v>0</v>
          </cell>
          <cell r="N1338">
            <v>28968.974885441963</v>
          </cell>
          <cell r="O1338">
            <v>-28968.974885441963</v>
          </cell>
          <cell r="P1338" t="e">
            <v>#DIV/0!</v>
          </cell>
        </row>
        <row r="1339">
          <cell r="A1339" t="str">
            <v>34 - kokon  13 272  876</v>
          </cell>
          <cell r="E1339">
            <v>0</v>
          </cell>
          <cell r="F1339">
            <v>0</v>
          </cell>
          <cell r="G1339">
            <v>25.301961882444974</v>
          </cell>
          <cell r="H1339">
            <v>-25.301961882444974</v>
          </cell>
          <cell r="I1339">
            <v>4236</v>
          </cell>
          <cell r="J1339">
            <v>0</v>
          </cell>
          <cell r="K1339">
            <v>0</v>
          </cell>
          <cell r="L1339">
            <v>0</v>
          </cell>
          <cell r="M1339">
            <v>0</v>
          </cell>
          <cell r="N1339">
            <v>107179.11053403691</v>
          </cell>
          <cell r="O1339">
            <v>-107179.11053403691</v>
          </cell>
          <cell r="P1339" t="e">
            <v>#DIV/0!</v>
          </cell>
        </row>
        <row r="1340">
          <cell r="A1340" t="str">
            <v>35 - kokon  17,19,22  706</v>
          </cell>
          <cell r="E1340">
            <v>0</v>
          </cell>
          <cell r="F1340">
            <v>0</v>
          </cell>
          <cell r="G1340">
            <v>24.813227617761445</v>
          </cell>
          <cell r="H1340">
            <v>-24.813227617761445</v>
          </cell>
          <cell r="I1340">
            <v>972</v>
          </cell>
          <cell r="J1340">
            <v>0</v>
          </cell>
          <cell r="K1340">
            <v>0</v>
          </cell>
          <cell r="L1340">
            <v>0</v>
          </cell>
          <cell r="M1340">
            <v>0</v>
          </cell>
          <cell r="N1340">
            <v>24118.457244464124</v>
          </cell>
          <cell r="O1340">
            <v>-24118.457244464124</v>
          </cell>
          <cell r="P1340" t="e">
            <v>#DIV/0!</v>
          </cell>
        </row>
        <row r="1341">
          <cell r="A1341" t="str">
            <v>36 - Rohož RP 34 450/125</v>
          </cell>
          <cell r="E1341">
            <v>0</v>
          </cell>
          <cell r="F1341">
            <v>0</v>
          </cell>
          <cell r="G1341">
            <v>36.318365313046449</v>
          </cell>
          <cell r="H1341">
            <v>-36.318365313046449</v>
          </cell>
          <cell r="I1341">
            <v>295</v>
          </cell>
          <cell r="J1341">
            <v>0</v>
          </cell>
          <cell r="K1341">
            <v>0</v>
          </cell>
          <cell r="L1341">
            <v>0</v>
          </cell>
          <cell r="M1341">
            <v>0</v>
          </cell>
          <cell r="N1341">
            <v>10713.917767348703</v>
          </cell>
          <cell r="O1341">
            <v>-10713.917767348703</v>
          </cell>
          <cell r="P1341" t="e">
            <v>#DIV/0!</v>
          </cell>
        </row>
        <row r="1342">
          <cell r="A1342" t="str">
            <v>37 - Rohož RE 34 450/125</v>
          </cell>
          <cell r="E1342">
            <v>0</v>
          </cell>
          <cell r="F1342">
            <v>0</v>
          </cell>
          <cell r="G1342">
            <v>36.882735589735958</v>
          </cell>
          <cell r="H1342">
            <v>-36.882735589735958</v>
          </cell>
          <cell r="I1342">
            <v>240</v>
          </cell>
          <cell r="J1342">
            <v>0</v>
          </cell>
          <cell r="K1342">
            <v>0</v>
          </cell>
          <cell r="L1342">
            <v>0</v>
          </cell>
          <cell r="M1342">
            <v>0</v>
          </cell>
          <cell r="N1342">
            <v>8851.8565415366302</v>
          </cell>
          <cell r="O1342">
            <v>-8851.8565415366302</v>
          </cell>
          <cell r="P1342" t="e">
            <v>#DIV/0!</v>
          </cell>
        </row>
        <row r="1343">
          <cell r="A1343" t="str">
            <v>38 - Vlies 80/100  2700</v>
          </cell>
          <cell r="E1343">
            <v>0</v>
          </cell>
          <cell r="F1343">
            <v>0</v>
          </cell>
          <cell r="G1343">
            <v>44.720508191913076</v>
          </cell>
          <cell r="H1343">
            <v>-44.720508191913076</v>
          </cell>
          <cell r="I1343">
            <v>583</v>
          </cell>
          <cell r="J1343">
            <v>0</v>
          </cell>
          <cell r="K1343">
            <v>0</v>
          </cell>
          <cell r="L1343">
            <v>0</v>
          </cell>
          <cell r="M1343">
            <v>0</v>
          </cell>
          <cell r="N1343">
            <v>26072.056275885323</v>
          </cell>
          <cell r="O1343">
            <v>-26072.056275885323</v>
          </cell>
          <cell r="P1343" t="e">
            <v>#DIV/0!</v>
          </cell>
        </row>
        <row r="1344">
          <cell r="A1344" t="str">
            <v>39 - Vlies 80/100  1600</v>
          </cell>
          <cell r="E1344">
            <v>0</v>
          </cell>
          <cell r="F1344">
            <v>0</v>
          </cell>
          <cell r="G1344">
            <v>44.562327992240299</v>
          </cell>
          <cell r="H1344">
            <v>-44.562327992240299</v>
          </cell>
          <cell r="I1344">
            <v>388</v>
          </cell>
          <cell r="J1344">
            <v>0</v>
          </cell>
          <cell r="K1344">
            <v>0</v>
          </cell>
          <cell r="L1344">
            <v>0</v>
          </cell>
          <cell r="M1344">
            <v>0</v>
          </cell>
          <cell r="N1344">
            <v>17290.183260989237</v>
          </cell>
          <cell r="O1344">
            <v>-17290.183260989237</v>
          </cell>
          <cell r="P1344" t="e">
            <v>#DIV/0!</v>
          </cell>
        </row>
        <row r="1345">
          <cell r="A1345" t="str">
            <v>40 - Tkanina RT 300/125</v>
          </cell>
          <cell r="E1345">
            <v>0</v>
          </cell>
          <cell r="F1345">
            <v>0</v>
          </cell>
          <cell r="G1345">
            <v>47.088008840040921</v>
          </cell>
          <cell r="H1345">
            <v>-47.088008840040921</v>
          </cell>
          <cell r="I1345">
            <v>1</v>
          </cell>
          <cell r="J1345">
            <v>0</v>
          </cell>
          <cell r="K1345">
            <v>0</v>
          </cell>
          <cell r="L1345">
            <v>0</v>
          </cell>
          <cell r="M1345">
            <v>0</v>
          </cell>
          <cell r="N1345">
            <v>47.088008840040921</v>
          </cell>
          <cell r="O1345">
            <v>-47.088008840040921</v>
          </cell>
          <cell r="P1345" t="e">
            <v>#DIV/0!</v>
          </cell>
        </row>
        <row r="1346">
          <cell r="A1346" t="str">
            <v>41 - Tkanina RS 580/125</v>
          </cell>
          <cell r="E1346">
            <v>0</v>
          </cell>
          <cell r="F1346">
            <v>0</v>
          </cell>
          <cell r="G1346">
            <v>35.468473036669756</v>
          </cell>
          <cell r="H1346">
            <v>-35.468473036669756</v>
          </cell>
          <cell r="I1346">
            <v>1</v>
          </cell>
          <cell r="J1346">
            <v>0</v>
          </cell>
          <cell r="K1346">
            <v>0</v>
          </cell>
          <cell r="L1346">
            <v>0</v>
          </cell>
          <cell r="M1346">
            <v>0</v>
          </cell>
          <cell r="N1346">
            <v>35.468473036669756</v>
          </cell>
          <cell r="O1346">
            <v>-35.468473036669756</v>
          </cell>
          <cell r="P1346" t="e">
            <v>#DIV/0!</v>
          </cell>
        </row>
        <row r="1347">
          <cell r="A1347" t="str">
            <v>42- 11 204 Z28  876</v>
          </cell>
          <cell r="E1347">
            <v>0</v>
          </cell>
          <cell r="F1347">
            <v>0</v>
          </cell>
          <cell r="G1347">
            <v>31.052638911191774</v>
          </cell>
          <cell r="H1347">
            <v>-31.052638911191774</v>
          </cell>
          <cell r="I1347">
            <v>1</v>
          </cell>
          <cell r="J1347">
            <v>0</v>
          </cell>
          <cell r="K1347">
            <v>0</v>
          </cell>
          <cell r="L1347">
            <v>0</v>
          </cell>
          <cell r="M1347">
            <v>0</v>
          </cell>
          <cell r="N1347">
            <v>31.052638911191774</v>
          </cell>
          <cell r="O1347">
            <v>-31.052638911191774</v>
          </cell>
          <cell r="P1347" t="e">
            <v>#DIV/0!</v>
          </cell>
        </row>
        <row r="1348">
          <cell r="A1348" t="str">
            <v>43 -13 544 Z25 876s</v>
          </cell>
          <cell r="E1348">
            <v>0</v>
          </cell>
          <cell r="F1348">
            <v>0</v>
          </cell>
          <cell r="G1348">
            <v>28.545660581881133</v>
          </cell>
          <cell r="H1348">
            <v>-28.545660581881133</v>
          </cell>
          <cell r="I1348">
            <v>1</v>
          </cell>
          <cell r="J1348">
            <v>0</v>
          </cell>
          <cell r="K1348">
            <v>0</v>
          </cell>
          <cell r="L1348">
            <v>0</v>
          </cell>
          <cell r="M1348">
            <v>0</v>
          </cell>
          <cell r="N1348">
            <v>28.545660581881133</v>
          </cell>
          <cell r="O1348">
            <v>-28.545660581881133</v>
          </cell>
          <cell r="P1348" t="e">
            <v>#DIV/0!</v>
          </cell>
        </row>
        <row r="1349">
          <cell r="A1349" t="str">
            <v>44 - ECO 11 T220 006</v>
          </cell>
          <cell r="E1349">
            <v>0</v>
          </cell>
          <cell r="F1349">
            <v>0</v>
          </cell>
          <cell r="G1349">
            <v>47.774169342229726</v>
          </cell>
          <cell r="H1349">
            <v>-47.774169342229726</v>
          </cell>
          <cell r="I1349">
            <v>1</v>
          </cell>
          <cell r="J1349">
            <v>0</v>
          </cell>
          <cell r="K1349">
            <v>0</v>
          </cell>
          <cell r="L1349">
            <v>0</v>
          </cell>
          <cell r="M1349">
            <v>0</v>
          </cell>
          <cell r="N1349">
            <v>47.774169342229726</v>
          </cell>
          <cell r="O1349">
            <v>-47.774169342229726</v>
          </cell>
          <cell r="P1349" t="e">
            <v>#DIV/0!</v>
          </cell>
        </row>
        <row r="1350">
          <cell r="A1350" t="str">
            <v>45 - ECO 11 T330 006</v>
          </cell>
          <cell r="E1350">
            <v>0</v>
          </cell>
          <cell r="F1350">
            <v>0</v>
          </cell>
          <cell r="G1350">
            <v>39.091363439337727</v>
          </cell>
          <cell r="H1350">
            <v>-39.091363439337727</v>
          </cell>
          <cell r="I1350">
            <v>1</v>
          </cell>
          <cell r="J1350">
            <v>0</v>
          </cell>
          <cell r="K1350">
            <v>0</v>
          </cell>
          <cell r="L1350">
            <v>0</v>
          </cell>
          <cell r="M1350">
            <v>0</v>
          </cell>
          <cell r="N1350">
            <v>39.091363439337727</v>
          </cell>
          <cell r="O1350">
            <v>-39.091363439337727</v>
          </cell>
          <cell r="P1350" t="e">
            <v>#DIV/0!</v>
          </cell>
        </row>
        <row r="1351">
          <cell r="A1351" t="str">
            <v>46 - ECTE 9 T990 006</v>
          </cell>
          <cell r="E1351">
            <v>0</v>
          </cell>
          <cell r="F1351">
            <v>0</v>
          </cell>
          <cell r="G1351">
            <v>33.229783476687473</v>
          </cell>
          <cell r="H1351">
            <v>-33.229783476687473</v>
          </cell>
          <cell r="I1351">
            <v>1</v>
          </cell>
          <cell r="J1351">
            <v>0</v>
          </cell>
          <cell r="K1351">
            <v>0</v>
          </cell>
          <cell r="L1351">
            <v>0</v>
          </cell>
          <cell r="M1351">
            <v>0</v>
          </cell>
          <cell r="N1351">
            <v>33.229783476687473</v>
          </cell>
          <cell r="O1351">
            <v>-33.229783476687473</v>
          </cell>
          <cell r="P1351" t="e">
            <v>#DIV/0!</v>
          </cell>
        </row>
        <row r="1352">
          <cell r="A1352" t="str">
            <v>47 - EC 11 2500 R73</v>
          </cell>
          <cell r="E1352">
            <v>0</v>
          </cell>
          <cell r="F1352">
            <v>0</v>
          </cell>
          <cell r="G1352">
            <v>28.900564349390244</v>
          </cell>
          <cell r="H1352">
            <v>-28.900564349390244</v>
          </cell>
          <cell r="I1352">
            <v>1</v>
          </cell>
          <cell r="J1352">
            <v>0</v>
          </cell>
          <cell r="K1352">
            <v>0</v>
          </cell>
          <cell r="L1352">
            <v>0</v>
          </cell>
          <cell r="M1352">
            <v>0</v>
          </cell>
          <cell r="N1352">
            <v>28.900564349390244</v>
          </cell>
          <cell r="O1352">
            <v>-28.900564349390244</v>
          </cell>
          <cell r="P1352" t="e">
            <v>#DIV/0!</v>
          </cell>
        </row>
        <row r="1353">
          <cell r="A1353" t="str">
            <v>48 - RV 16 1224 (408) 706</v>
          </cell>
          <cell r="E1353">
            <v>0</v>
          </cell>
          <cell r="F1353">
            <v>0</v>
          </cell>
          <cell r="G1353">
            <v>34.80047047443874</v>
          </cell>
          <cell r="H1353">
            <v>-34.80047047443874</v>
          </cell>
          <cell r="I1353">
            <v>1</v>
          </cell>
          <cell r="J1353">
            <v>0</v>
          </cell>
          <cell r="K1353">
            <v>0</v>
          </cell>
          <cell r="L1353">
            <v>0</v>
          </cell>
          <cell r="M1353">
            <v>0</v>
          </cell>
          <cell r="N1353">
            <v>34.80047047443874</v>
          </cell>
          <cell r="O1353">
            <v>-34.80047047443874</v>
          </cell>
          <cell r="P1353" t="e">
            <v>#DIV/0!</v>
          </cell>
        </row>
        <row r="1354">
          <cell r="I1354">
            <v>1</v>
          </cell>
        </row>
        <row r="1355">
          <cell r="A1355" t="str">
            <v>celkem</v>
          </cell>
          <cell r="I1355">
            <v>46284</v>
          </cell>
          <cell r="J1355">
            <v>1895544.0919999999</v>
          </cell>
          <cell r="K1355">
            <v>67223.25</v>
          </cell>
          <cell r="L1355">
            <v>1828320.8419999997</v>
          </cell>
          <cell r="M1355">
            <v>47388.602299999999</v>
          </cell>
          <cell r="N1355">
            <v>1492910.9294325514</v>
          </cell>
          <cell r="O1355">
            <v>288021.31026744877</v>
          </cell>
          <cell r="P1355" t="e">
            <v>#DIV/0!</v>
          </cell>
        </row>
        <row r="1361">
          <cell r="A1361" t="str">
            <v>TAB. 61</v>
          </cell>
          <cell r="D1361" t="str">
            <v>Souhrn v mil. Kč</v>
          </cell>
        </row>
        <row r="1362">
          <cell r="C1362" t="str">
            <v>mil</v>
          </cell>
        </row>
        <row r="1365">
          <cell r="A1365" t="str">
            <v>RUBRIQUES</v>
          </cell>
          <cell r="D1365" t="str">
            <v>VTX</v>
          </cell>
          <cell r="E1365" t="str">
            <v>%</v>
          </cell>
        </row>
        <row r="1367">
          <cell r="A1367" t="str">
            <v>Čistý prodej</v>
          </cell>
          <cell r="D1367">
            <v>1895544.0919999999</v>
          </cell>
          <cell r="E1367">
            <v>1.0367677534794522</v>
          </cell>
        </row>
        <row r="1368">
          <cell r="A1368" t="str">
            <v>dopravné</v>
          </cell>
          <cell r="D1368">
            <v>67223.25</v>
          </cell>
          <cell r="E1368">
            <v>3.6767753479451944E-2</v>
          </cell>
        </row>
        <row r="1369">
          <cell r="A1369" t="str">
            <v>čistý prodej ex works</v>
          </cell>
          <cell r="D1369">
            <v>1828320.8419999997</v>
          </cell>
          <cell r="E1369">
            <v>1</v>
          </cell>
        </row>
        <row r="1370">
          <cell r="A1370" t="str">
            <v>variabilní prodejní náklady</v>
          </cell>
          <cell r="D1370">
            <v>47388.602299999999</v>
          </cell>
          <cell r="E1370">
            <v>2.5919193836986303E-2</v>
          </cell>
        </row>
        <row r="1371">
          <cell r="A1371" t="str">
            <v>standardní náklady prodeje</v>
          </cell>
          <cell r="D1371">
            <v>1492910.9294325514</v>
          </cell>
          <cell r="E1371">
            <v>0.8165475638288171</v>
          </cell>
        </row>
        <row r="1372">
          <cell r="A1372" t="str">
            <v>Hrubý zisk</v>
          </cell>
          <cell r="D1372">
            <v>288021.31026744877</v>
          </cell>
          <cell r="E1372">
            <v>0.15753324233419685</v>
          </cell>
        </row>
        <row r="1373">
          <cell r="A1373" t="str">
            <v>výrobní odchylky</v>
          </cell>
          <cell r="E1373">
            <v>0</v>
          </cell>
        </row>
        <row r="1374">
          <cell r="A1374" t="str">
            <v>dodatkové provozní náklady</v>
          </cell>
          <cell r="E1374">
            <v>0</v>
          </cell>
        </row>
        <row r="1375">
          <cell r="A1375" t="str">
            <v>hrubý provozní zisk</v>
          </cell>
          <cell r="D1375">
            <v>288021.31026744877</v>
          </cell>
          <cell r="E1375">
            <v>0.15753324233419685</v>
          </cell>
        </row>
        <row r="1376">
          <cell r="A1376" t="str">
            <v>firemní prodejní výdaje</v>
          </cell>
          <cell r="E1376">
            <v>0</v>
          </cell>
        </row>
        <row r="1377">
          <cell r="A1377" t="str">
            <v>firemní administrativní výdaje</v>
          </cell>
          <cell r="E1377">
            <v>0</v>
          </cell>
        </row>
        <row r="1378">
          <cell r="A1378" t="str">
            <v>firemní technické výdaje</v>
          </cell>
          <cell r="E1378">
            <v>0</v>
          </cell>
        </row>
        <row r="1379">
          <cell r="A1379" t="str">
            <v>licenční poplatky</v>
          </cell>
          <cell r="E1379">
            <v>0</v>
          </cell>
        </row>
        <row r="1380">
          <cell r="A1380" t="str">
            <v>příjmy z ostatní činnosti</v>
          </cell>
          <cell r="E1380">
            <v>0</v>
          </cell>
        </row>
        <row r="1381">
          <cell r="A1381" t="str">
            <v>provozní zisky, ztráty</v>
          </cell>
          <cell r="E1381">
            <v>0</v>
          </cell>
        </row>
        <row r="1382">
          <cell r="A1382" t="str">
            <v>provozní zisk</v>
          </cell>
          <cell r="D1382">
            <v>288021.31026744877</v>
          </cell>
          <cell r="E1382">
            <v>0.15753324233419685</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LTAT"/>
      <sheetName val="SYNTH"/>
      <sheetName val="PNV"/>
      <sheetName val="RE"/>
      <sheetName val="%RE"/>
    </sheetNames>
    <sheetDataSet>
      <sheetData sheetId="0" refreshError="1"/>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uot;B&quot; intrinsèque"/>
      <sheetName val="&quot;C&quot;"/>
      <sheetName val="&quot;D&quot;"/>
      <sheetName val="BU Europe &quot;B&quot;-&quot;A&quot;"/>
      <sheetName val="&quot;B&quot;-&quot;A&quot;corr HL"/>
      <sheetName val="BU Europe &quot;C&quot;-&quot;A&quot;"/>
      <sheetName val="BU Europe &quot;D&quot;-&quot;A&quot;"/>
    </sheetNames>
    <sheetDataSet>
      <sheetData sheetId="0" refreshError="1">
        <row r="35">
          <cell r="B35">
            <v>0.12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Summary"/>
      <sheetName val="Version Index"/>
      <sheetName val="Costing &gt;&gt;"/>
      <sheetName val="MDC rate card"/>
      <sheetName val="Indirect Tax"/>
      <sheetName val="Deployment Plan"/>
      <sheetName val="Resource Planv7"/>
      <sheetName val="Resource-Headcount"/>
      <sheetName val="Payroll and Benefits"/>
      <sheetName val="PD&amp;S Transfer Costs"/>
      <sheetName val="GS-Country Transfer Costs"/>
      <sheetName val="Loaded Payroll"/>
      <sheetName val="DNP FTE Costs Input"/>
      <sheetName val="DNP Costs Report"/>
      <sheetName val="Reimbursement calcs"/>
      <sheetName val="Reimbursement Costs Input"/>
      <sheetName val="Reimbursement Costs Report"/>
      <sheetName val="Other Costs Input"/>
      <sheetName val="Other Costs Report"/>
      <sheetName val="Capital Expenditures"/>
      <sheetName val="Total Costs before Contingency"/>
      <sheetName val="Contingency Costs Input"/>
      <sheetName val="Contingency Costs Report"/>
      <sheetName val="Total Costs"/>
      <sheetName val="Total Hours"/>
      <sheetName val="Cost Per Hour"/>
      <sheetName val="Pricing &gt;&gt;"/>
      <sheetName val="Billing Milestone"/>
      <sheetName val="Pricing Matrix (USD)"/>
      <sheetName val="Pricing Matrix (EUR)"/>
      <sheetName val="Rate Card"/>
      <sheetName val="Total Billings"/>
      <sheetName val="CTA Link"/>
      <sheetName val="Revenue Recognition"/>
      <sheetName val="Financials &amp; Key Metrics &gt;&gt;"/>
      <sheetName val="Income Statement Summary"/>
      <sheetName val="Key Financial Metric Report"/>
      <sheetName val="Target Margin Analysis"/>
      <sheetName val="Error Checker"/>
      <sheetName val="Tables"/>
      <sheetName val="Formats"/>
      <sheetName val="&quot;B&quot; intrinsèq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row r="2">
          <cell r="T2" t="str">
            <v>1.0 PMO</v>
          </cell>
          <cell r="V2" t="str">
            <v>Transformation/Consulting</v>
          </cell>
          <cell r="W2" t="str">
            <v>SINGAPORE</v>
          </cell>
          <cell r="X2" t="str">
            <v>Consulting - SI</v>
          </cell>
          <cell r="Y2" t="str">
            <v>All</v>
          </cell>
          <cell r="BA2" t="str">
            <v>Out of Pockets</v>
          </cell>
        </row>
        <row r="3">
          <cell r="T3" t="str">
            <v>1.1 Program management</v>
          </cell>
          <cell r="Y3" t="str">
            <v>Consultant</v>
          </cell>
          <cell r="BA3" t="str">
            <v>HW/SW Resale</v>
          </cell>
        </row>
        <row r="4">
          <cell r="T4" t="str">
            <v>1.2 Change management</v>
          </cell>
          <cell r="BA4" t="str">
            <v>Sub in Agent relationship</v>
          </cell>
        </row>
        <row r="5">
          <cell r="T5" t="str">
            <v>1.3 Program Leadership</v>
          </cell>
          <cell r="BA5" t="str">
            <v>Reim – Item 1</v>
          </cell>
        </row>
        <row r="6">
          <cell r="T6" t="str">
            <v>2.0 Back Office</v>
          </cell>
          <cell r="BA6" t="str">
            <v>Reim – Item 2</v>
          </cell>
        </row>
        <row r="7">
          <cell r="T7" t="str">
            <v>3.0 Core Team</v>
          </cell>
          <cell r="BA7" t="str">
            <v>Reim – Item 3</v>
          </cell>
        </row>
        <row r="8">
          <cell r="T8" t="str">
            <v>4.1 Deployment</v>
          </cell>
        </row>
        <row r="9">
          <cell r="T9" t="str">
            <v>4.10 Deployment</v>
          </cell>
        </row>
        <row r="10">
          <cell r="T10" t="str">
            <v>4.11 Deployment</v>
          </cell>
        </row>
        <row r="11">
          <cell r="T11" t="str">
            <v>4.12 Deployment</v>
          </cell>
        </row>
        <row r="12">
          <cell r="T12" t="str">
            <v>4.13 Deployment</v>
          </cell>
        </row>
        <row r="13">
          <cell r="T13" t="str">
            <v>4.14 Deployment</v>
          </cell>
        </row>
        <row r="14">
          <cell r="T14" t="str">
            <v>4.15 Deployment</v>
          </cell>
        </row>
        <row r="15">
          <cell r="T15" t="str">
            <v>4.16 Deployment</v>
          </cell>
        </row>
        <row r="16">
          <cell r="T16" t="str">
            <v>4.17 Deployment</v>
          </cell>
        </row>
        <row r="17">
          <cell r="T17" t="str">
            <v>4.18 Deployment</v>
          </cell>
        </row>
        <row r="18">
          <cell r="T18" t="str">
            <v>4.19 Deployment</v>
          </cell>
        </row>
        <row r="19">
          <cell r="T19" t="str">
            <v>4.2 Deployment</v>
          </cell>
        </row>
        <row r="20">
          <cell r="T20" t="str">
            <v>4.20 Infusion</v>
          </cell>
        </row>
        <row r="21">
          <cell r="T21" t="str">
            <v>4.3 Deployment</v>
          </cell>
        </row>
        <row r="22">
          <cell r="T22" t="str">
            <v>4.4 Deployment</v>
          </cell>
        </row>
        <row r="23">
          <cell r="T23" t="str">
            <v>4.5 Deployment</v>
          </cell>
        </row>
        <row r="24">
          <cell r="T24" t="str">
            <v>4.6 Deployment</v>
          </cell>
        </row>
        <row r="25">
          <cell r="T25" t="str">
            <v>4.7 Deployment</v>
          </cell>
        </row>
        <row r="26">
          <cell r="T26" t="str">
            <v>4.8 Deployment</v>
          </cell>
        </row>
        <row r="27">
          <cell r="T27" t="str">
            <v>4.9 Deployment</v>
          </cell>
        </row>
        <row r="28">
          <cell r="T28" t="str">
            <v>5. Ad-hoc</v>
          </cell>
        </row>
      </sheetData>
      <sheetData sheetId="40" refreshError="1"/>
      <sheetData sheetId="41"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Report"/>
      <sheetName val="Productlist"/>
      <sheetName val="2001 @2001 rates YTD"/>
      <sheetName val="plan02 @ plan rates YTD"/>
      <sheetName val="Act 2002 @ plan rates YTD"/>
      <sheetName val="Act 2002 @ 2002 rates YTD"/>
      <sheetName val="Act 2002 @ 2001 rates YTD"/>
      <sheetName val="Prior month dload@plan"/>
      <sheetName val="Prior month dloadat LY"/>
      <sheetName val="prior month dload plan at plan"/>
      <sheetName val="prior month dload 2001 @ 2001"/>
      <sheetName val="TM@plan"/>
      <sheetName val="TM@LY"/>
      <sheetName val="TM plan@plan"/>
      <sheetName val="TM 2001 @ 2001"/>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9">
          <cell r="B9" t="str">
            <v xml:space="preserve">  999 V1 PRODUCT TOTAL                  </v>
          </cell>
          <cell r="C9" t="str">
            <v xml:space="preserve">    1 V1 PHARMACEUTICALS + WW DHS       </v>
          </cell>
          <cell r="D9" t="str">
            <v xml:space="preserve"> 9512 V1 TM1 ADDED ELEMENT - IGNORE     </v>
          </cell>
          <cell r="E9" t="str">
            <v xml:space="preserve">  203 V1 VACCINES                       </v>
          </cell>
          <cell r="F9" t="str">
            <v xml:space="preserve">  106 V1 HAVRIX                         </v>
          </cell>
          <cell r="G9" t="str">
            <v xml:space="preserve">  108 V1 MENINGITIS B (ADOLESCENTS)     </v>
          </cell>
          <cell r="H9" t="str">
            <v xml:space="preserve">  116 V1 ENGERIX-B                      </v>
          </cell>
          <cell r="I9" t="str">
            <v xml:space="preserve">  118 V1 OTHER VACCINES (SB)            </v>
          </cell>
          <cell r="J9" t="str">
            <v xml:space="preserve">  122 V1 HEPATITIS B THERAPEUTIC        </v>
          </cell>
          <cell r="K9" t="str">
            <v xml:space="preserve">  123 V1 HERPES PROPHYLACTIC            </v>
          </cell>
          <cell r="L9" t="str">
            <v xml:space="preserve">  125 V1 INFANRIX/HIBERIX               </v>
          </cell>
          <cell r="M9" t="str">
            <v xml:space="preserve">  126 V1 TWINRIX                        </v>
          </cell>
          <cell r="N9" t="str">
            <v xml:space="preserve">  127 V1 CLASSIC FLU                    </v>
          </cell>
          <cell r="O9" t="str">
            <v xml:space="preserve">  128 V1 VARILRIX                       </v>
          </cell>
          <cell r="P9" t="str">
            <v xml:space="preserve">  129 V1 LYME                           </v>
          </cell>
          <cell r="Q9" t="str">
            <v xml:space="preserve">  137 V1 DTPA BOOSTERIX                 </v>
          </cell>
          <cell r="R9" t="str">
            <v xml:space="preserve">  140 V1 HIBERIX (HIB)                  </v>
          </cell>
          <cell r="S9" t="str">
            <v xml:space="preserve">  172 V1 TRITANRIX                      </v>
          </cell>
          <cell r="T9" t="str">
            <v xml:space="preserve">  173 V1 TYPHERIX (SALMONELLA)          </v>
          </cell>
          <cell r="U9" t="str">
            <v xml:space="preserve">  174 V1 ETEC/CHOLERA                   </v>
          </cell>
          <cell r="V9" t="str">
            <v xml:space="preserve">  181 V1 HERPES THERAPEUTIC             </v>
          </cell>
          <cell r="W9" t="str">
            <v xml:space="preserve">  182 V1 CHOLERA                        </v>
          </cell>
          <cell r="X9" t="str">
            <v xml:space="preserve">  183 V1 PRIORIX (MMR)                  </v>
          </cell>
          <cell r="Y9" t="str">
            <v xml:space="preserve">  184 V1 MMRV                           </v>
          </cell>
          <cell r="Z9" t="str">
            <v xml:space="preserve">  204 V1 ANTI-BACTERIAL/HOST DEFENCE    </v>
          </cell>
          <cell r="AA9" t="str">
            <v xml:space="preserve">  102 V1 AMOXIL                         </v>
          </cell>
          <cell r="AB9" t="str">
            <v xml:space="preserve">  103 V1 TIMENTIN                       </v>
          </cell>
          <cell r="AC9" t="str">
            <v xml:space="preserve">  104 V1 CEFONICID/MONICID/UNIDIE       </v>
          </cell>
          <cell r="AD9" t="str">
            <v xml:space="preserve">  107 V1 TAFENOQUINE                    </v>
          </cell>
          <cell r="AE9" t="str">
            <v xml:space="preserve">  114 V1 OTHER ANTI-BACTERIALS (SB)     </v>
          </cell>
          <cell r="AF9" t="str">
            <v xml:space="preserve">  115 V1 HALFAN                         </v>
          </cell>
          <cell r="AG9" t="str">
            <v xml:space="preserve">  138 V1 SB209763 (RSV MAB)             </v>
          </cell>
          <cell r="AH9" t="str">
            <v xml:space="preserve">  142 V1 FACTIVE                        </v>
          </cell>
          <cell r="AI9" t="str">
            <v xml:space="preserve">  143 V1 LOCILEX                        </v>
          </cell>
          <cell r="AJ9" t="str">
            <v xml:space="preserve">  210 V1 AUGMENTIN                      </v>
          </cell>
          <cell r="AK9" t="str">
            <v xml:space="preserve">  211 V1 BACTROBAN                      </v>
          </cell>
          <cell r="AL9" t="str">
            <v xml:space="preserve">  831 V1 ZINACEF                        </v>
          </cell>
          <cell r="AM9" t="str">
            <v xml:space="preserve">  832 V1 ZINNAT                         </v>
          </cell>
          <cell r="AN9" t="str">
            <v xml:space="preserve">  833 V1 FORTUM                         </v>
          </cell>
          <cell r="AO9" t="str">
            <v xml:space="preserve">  835 V1 OTHER ANTI-BACTERIALS (GW)     </v>
          </cell>
          <cell r="AP9" t="str">
            <v xml:space="preserve">  205 V1 ALIMENTARY + METABOLIC         </v>
          </cell>
          <cell r="AQ9" t="str">
            <v xml:space="preserve">  113 V1 ZENTEL                         </v>
          </cell>
          <cell r="AR9" t="str">
            <v xml:space="preserve">  119 V1 ZOTON                          </v>
          </cell>
          <cell r="AS9" t="str">
            <v xml:space="preserve">  141 V1 TAGAMET                        </v>
          </cell>
          <cell r="AT9" t="str">
            <v xml:space="preserve">  145 V1 OTHER CIMETIDINE               </v>
          </cell>
          <cell r="AU9" t="str">
            <v xml:space="preserve">  148 V1 HIDRASEC/TIORFAN               </v>
          </cell>
          <cell r="AV9" t="str">
            <v xml:space="preserve">  149 V1 OTHER ALIMENTARY + METAB (SB)  </v>
          </cell>
          <cell r="AW9" t="str">
            <v xml:space="preserve">  150 V1 AVANDIA                        </v>
          </cell>
          <cell r="AX9" t="str">
            <v xml:space="preserve">  808 V1 ZANTAC                         </v>
          </cell>
          <cell r="AY9" t="str">
            <v xml:space="preserve">  810 V1 LOTRONEX (ALOSETRON)           </v>
          </cell>
          <cell r="AZ9" t="str">
            <v xml:space="preserve">  864 V1 GI198745 (BPH)                 </v>
          </cell>
          <cell r="BA9" t="str">
            <v xml:space="preserve">  865 V1 GI262570 PPAR GAMMA 2 DIABETES </v>
          </cell>
          <cell r="BB9" t="str">
            <v xml:space="preserve">  867 V1 OTHER ALIMENTARY + METAB. (GW) </v>
          </cell>
          <cell r="BC9" t="str">
            <v xml:space="preserve">  206 V1 CARDIO-VASCULAR                </v>
          </cell>
          <cell r="BD9" t="str">
            <v xml:space="preserve">  109 V1 LOTRAFIBAN                     </v>
          </cell>
          <cell r="BE9" t="str">
            <v xml:space="preserve">  110 V1 TRANILAST                      </v>
          </cell>
          <cell r="BF9" t="str">
            <v xml:space="preserve">  111 V1 NOVASTAN                       </v>
          </cell>
          <cell r="BG9" t="str">
            <v xml:space="preserve">  151 V1 DIURETICS                      </v>
          </cell>
          <cell r="BH9" t="str">
            <v xml:space="preserve">  152 V1 EMINASE                        </v>
          </cell>
          <cell r="BI9" t="str">
            <v xml:space="preserve">  154 V1 KREDEX/COREG                   </v>
          </cell>
          <cell r="BJ9" t="str">
            <v xml:space="preserve">  155 V1 BAYCOL                         </v>
          </cell>
          <cell r="BK9" t="str">
            <v xml:space="preserve">  159 V1 OTHER CARDIO (SB)              </v>
          </cell>
          <cell r="BL9" t="str">
            <v xml:space="preserve">  177 V1 LEVCROMAKALIM/LEVANEX          </v>
          </cell>
          <cell r="BM9" t="str">
            <v xml:space="preserve">  180 V1 TEVETEN                        </v>
          </cell>
          <cell r="BN9" t="str">
            <v xml:space="preserve">  185 V1 ULTAIR/PRANLUKAST              </v>
          </cell>
          <cell r="BO9" t="str">
            <v xml:space="preserve">  191 V1 ZOCOR                          </v>
          </cell>
          <cell r="BP9" t="str">
            <v xml:space="preserve">  860 V1 PRITOR (TELMISARTAN)           </v>
          </cell>
          <cell r="BQ9" t="str">
            <v xml:space="preserve">  861 V1 TELMISARTAN +HY/CHLOROTHIAZIDE </v>
          </cell>
          <cell r="BR9" t="str">
            <v xml:space="preserve">  863 V1 OTHER CARDIO (GW)              </v>
          </cell>
          <cell r="BS9" t="str">
            <v xml:space="preserve">  207 V1 INFLAMMATION/TISSUE REPAIR     </v>
          </cell>
          <cell r="BT9" t="str">
            <v xml:space="preserve">  130 V1 EPRISTERIDE                    </v>
          </cell>
          <cell r="BU9" t="str">
            <v xml:space="preserve">  162 V1 CALCITONIN                     </v>
          </cell>
          <cell r="BV9" t="str">
            <v xml:space="preserve">  163 V1 RIDAURA                        </v>
          </cell>
          <cell r="BW9" t="str">
            <v xml:space="preserve">  164 V1 SB 210396 (RA)                 </v>
          </cell>
          <cell r="BX9" t="str">
            <v xml:space="preserve">  165 V1 IDOXIFENE                      </v>
          </cell>
          <cell r="BY9" t="str">
            <v xml:space="preserve">  169 V1 OTHER INFL/TISSUE REPAIR       </v>
          </cell>
          <cell r="BZ9" t="str">
            <v xml:space="preserve">  175 V1 ANDRODERM/ANDROPATCH           </v>
          </cell>
          <cell r="CA9" t="str">
            <v xml:space="preserve">  208 V1 CENTRAL NERVOUS SYSTEM         </v>
          </cell>
          <cell r="CB9" t="str">
            <v xml:space="preserve">  132 V1 REQUIP/ROPINIROLE              </v>
          </cell>
          <cell r="CC9" t="str">
            <v xml:space="preserve">  171 V1 SEROXAT/PAXIL                  </v>
          </cell>
          <cell r="CD9" t="str">
            <v xml:space="preserve">  176 V1 NEURONTIN                      </v>
          </cell>
          <cell r="CE9" t="str">
            <v xml:space="preserve">  178 V1 MEMRIC                         </v>
          </cell>
          <cell r="CF9" t="str">
            <v xml:space="preserve">  179 V1 OTHER CNS (SB)                 </v>
          </cell>
          <cell r="CG9" t="str">
            <v xml:space="preserve">  822 V1 IMIGRAN/IMITREX                </v>
          </cell>
          <cell r="CH9" t="str">
            <v xml:space="preserve">  823 V1 LAMICTAL                       </v>
          </cell>
          <cell r="CI9" t="str">
            <v xml:space="preserve">  824 V1 WELLBUTRIN - DEPRESSION        </v>
          </cell>
          <cell r="CJ9" t="str">
            <v xml:space="preserve">  825 V1 NARAMIG/AMERGE                 </v>
          </cell>
          <cell r="CK9" t="str">
            <v xml:space="preserve">  818 V1 ZYBAN                          </v>
          </cell>
          <cell r="CL9" t="str">
            <v xml:space="preserve">  830 V1 OTHER CNS (GW)                 </v>
          </cell>
          <cell r="CM9" t="str">
            <v xml:space="preserve">  209 V1 OTHERS                         </v>
          </cell>
          <cell r="CN9" t="str">
            <v xml:space="preserve">  133 V1 ONLINE PBM                     </v>
          </cell>
          <cell r="CO9" t="str">
            <v xml:space="preserve">  134 V1 ANIMAL HEALTH PRODUCTS         </v>
          </cell>
          <cell r="CP9" t="str">
            <v xml:space="preserve">  135 V1 MANUFACT. + NETWORK REVENUE    </v>
          </cell>
          <cell r="CQ9" t="str">
            <v xml:space="preserve">  136 V1 HEALTH INFO.SOLUTIONS/HMS      </v>
          </cell>
          <cell r="CR9" t="str">
            <v xml:space="preserve">  146 V1 HIS/HEALTHONE                  </v>
          </cell>
          <cell r="CS9" t="str">
            <v xml:space="preserve">  147 V1 PRESCRIPTION MANAGEMENT        </v>
          </cell>
          <cell r="CT9" t="str">
            <v xml:space="preserve">  156 V1 DISEASE MANAGEMENT             </v>
          </cell>
          <cell r="CU9" t="str">
            <v xml:space="preserve">  157 V1 HIS/IDT                        </v>
          </cell>
          <cell r="CV9" t="str">
            <v xml:space="preserve">  158 V1 HCS COSTS                      </v>
          </cell>
          <cell r="CW9" t="str">
            <v xml:space="preserve">  161 V1 RELAFEN/RELIFEX                </v>
          </cell>
          <cell r="CX9" t="str">
            <v xml:space="preserve">  170 V1 OPTIMED                        </v>
          </cell>
          <cell r="CY9" t="str">
            <v xml:space="preserve">  186 V1 ROUSSEL PRODUCTS - PHIL        </v>
          </cell>
          <cell r="CZ9" t="str">
            <v xml:space="preserve">  187 V1 TEMARIL - CHINA                </v>
          </cell>
          <cell r="DA9" t="str">
            <v xml:space="preserve">  188 V1 NISOLDIPINE - CHINA            </v>
          </cell>
          <cell r="DB9" t="str">
            <v xml:space="preserve">  189 V1 CORACTEN - CHINA               </v>
          </cell>
          <cell r="DC9" t="str">
            <v xml:space="preserve">  190 V1 IBUPROFEN CREAM - CHINA        </v>
          </cell>
          <cell r="DD9" t="str">
            <v xml:space="preserve">  192 V1 PANADOL RX                     </v>
          </cell>
          <cell r="DE9" t="str">
            <v xml:space="preserve">  193 V1 CONTAC (PH)                    </v>
          </cell>
          <cell r="DF9" t="str">
            <v xml:space="preserve">  194 V1 FENBID (PH)                    </v>
          </cell>
          <cell r="DG9" t="str">
            <v xml:space="preserve">  197 V1 IODEX                          </v>
          </cell>
          <cell r="DH9" t="str">
            <v xml:space="preserve">  198 V1 BENCARD ALLERGY                </v>
          </cell>
          <cell r="DI9" t="str">
            <v xml:space="preserve">  199 V1 BASE PRODUCTS                  </v>
          </cell>
          <cell r="DJ9" t="str">
            <v xml:space="preserve">  819 V1 1555U88-SMOKING CESSATION      </v>
          </cell>
          <cell r="DK9" t="str">
            <v xml:space="preserve">  857 V1 ULTIVA (REMIFENTANIL)          </v>
          </cell>
          <cell r="DL9" t="str">
            <v xml:space="preserve">  858 V1 OTHER ANASTHESIA               </v>
          </cell>
          <cell r="DM9" t="str">
            <v xml:space="preserve">  869 V1 OTHER DERMATOLOGICALS          </v>
          </cell>
          <cell r="DN9" t="str">
            <v xml:space="preserve">  870 V1 OTHER MISC.PHARMACEUTICALS     </v>
          </cell>
          <cell r="DO9" t="str">
            <v xml:space="preserve">  871 V1 GW NON PHARMACEUTICALS         </v>
          </cell>
          <cell r="DP9" t="str">
            <v xml:space="preserve">  899 V1 BASE PRODUCTS (GW)             </v>
          </cell>
          <cell r="DQ9" t="str">
            <v xml:space="preserve">  910 V1 CONTRACT MANUFACTURING         </v>
          </cell>
          <cell r="DR9" t="str">
            <v xml:space="preserve">  212 V1 ANTI VIRALS                    </v>
          </cell>
          <cell r="DS9" t="str">
            <v xml:space="preserve">  124 V1 FAMVIR                         </v>
          </cell>
          <cell r="DT9" t="str">
            <v xml:space="preserve">  139 V1 OTHER ANTI-VIRALS (SB)         </v>
          </cell>
          <cell r="DU9" t="str">
            <v xml:space="preserve">  850 V1 ZOVIRAX                        </v>
          </cell>
          <cell r="DV9" t="str">
            <v xml:space="preserve">  851 V1 VALTREX                        </v>
          </cell>
          <cell r="DW9" t="str">
            <v xml:space="preserve">  853 V1 ZEFFIX (LAMIVUDINE HBV)        </v>
          </cell>
          <cell r="DX9" t="str">
            <v xml:space="preserve">  854 V1 RELENZA (ZANAMIVIR)            </v>
          </cell>
          <cell r="DY9" t="str">
            <v xml:space="preserve">  856 V1 OTHER ANTI-VIRALS (GW)         </v>
          </cell>
          <cell r="DZ9" t="str">
            <v xml:space="preserve">  213 V1 RESPIRATORY                    </v>
          </cell>
          <cell r="EA9" t="str">
            <v xml:space="preserve">  153 V1 ARIFLO                         </v>
          </cell>
          <cell r="EB9" t="str">
            <v xml:space="preserve">  167 V1 OTHER RESPIRATORY (SB)         </v>
          </cell>
          <cell r="EC9" t="str">
            <v xml:space="preserve">  811 V1 VENTOLIN                       </v>
          </cell>
          <cell r="ED9" t="str">
            <v xml:space="preserve">  812 V1 SEREVENT                       </v>
          </cell>
          <cell r="EE9" t="str">
            <v xml:space="preserve">  813 V1 BECOTIDE/FORTE                 </v>
          </cell>
          <cell r="EF9" t="str">
            <v xml:space="preserve">  814 V1 FLIXOTIDE                      </v>
          </cell>
          <cell r="EG9" t="str">
            <v xml:space="preserve">  815 V1 SERETIDE                       </v>
          </cell>
          <cell r="EH9" t="str">
            <v xml:space="preserve">  816 V1 BECONASE                       </v>
          </cell>
          <cell r="EI9" t="str">
            <v xml:space="preserve">  817 V1 FLIXONASE                      </v>
          </cell>
          <cell r="EJ9" t="str">
            <v xml:space="preserve">  821 V1 OTHER RESPIRATORY (GW)         </v>
          </cell>
          <cell r="EK9" t="str">
            <v xml:space="preserve">  214 V1 ONCOLOGY/EMESIS                </v>
          </cell>
          <cell r="EL9" t="str">
            <v xml:space="preserve">  131 V1 HYCAMTIN/TOPOTECAN             </v>
          </cell>
          <cell r="EM9" t="str">
            <v xml:space="preserve">  144 V1 KYTRIL                         </v>
          </cell>
          <cell r="EN9" t="str">
            <v xml:space="preserve">  160 V1 BEXXAR                         </v>
          </cell>
          <cell r="EO9" t="str">
            <v xml:space="preserve">  166 V1 OTHER ONCOLOGY/EMESIS (SB)     </v>
          </cell>
          <cell r="EP9" t="str">
            <v xml:space="preserve">  836 V1 ZOFRAN                         </v>
          </cell>
          <cell r="EQ9" t="str">
            <v xml:space="preserve">  837 V1 PANOREX                        </v>
          </cell>
          <cell r="ER9" t="str">
            <v xml:space="preserve">  839 V1 ENILURACIL (776C85)            </v>
          </cell>
          <cell r="ES9" t="str">
            <v xml:space="preserve">  841 V1 OTHER ONCOLOGY/EMESIS (GW)     </v>
          </cell>
          <cell r="ET9" t="str">
            <v xml:space="preserve">  215 V1 HIV                            </v>
          </cell>
          <cell r="EU9" t="str">
            <v xml:space="preserve">  842 V1 RETROVIR                       </v>
          </cell>
          <cell r="EV9" t="str">
            <v xml:space="preserve">  843 V1 EPIVIR                         </v>
          </cell>
          <cell r="EW9" t="str">
            <v xml:space="preserve">  844 V1 COMBIVIR                       </v>
          </cell>
          <cell r="EX9" t="str">
            <v xml:space="preserve">  845 V1 ZIAGEN (ABACAVIR/1592U89)      </v>
          </cell>
          <cell r="EY9" t="str">
            <v xml:space="preserve">  846 V1 TRIZIVIR                       </v>
          </cell>
          <cell r="EZ9" t="str">
            <v xml:space="preserve">  847 V1 AGENERASE(AMPRENAVIR/141W94)   </v>
          </cell>
          <cell r="FA9" t="str">
            <v xml:space="preserve">  848 V1 GW433908 (141W PRO-DRUG)       </v>
          </cell>
          <cell r="FB9" t="str">
            <v xml:space="preserve">  872 V1 OTHER HIV (GW)                 </v>
          </cell>
          <cell r="FC9" t="str">
            <v xml:space="preserve">    2 V1 ALL CONSUMER HEALTHCARE        </v>
          </cell>
        </row>
        <row r="10">
          <cell r="A10" t="str">
            <v xml:space="preserve"> 2894 UNITED STATES (PH)                </v>
          </cell>
          <cell r="B10">
            <v>619777</v>
          </cell>
          <cell r="C10">
            <v>619777</v>
          </cell>
          <cell r="D10" t="e">
            <v>#VALUE!</v>
          </cell>
          <cell r="E10">
            <v>21717</v>
          </cell>
          <cell r="F10">
            <v>5204</v>
          </cell>
          <cell r="G10">
            <v>0</v>
          </cell>
          <cell r="H10">
            <v>9866</v>
          </cell>
          <cell r="I10">
            <v>0</v>
          </cell>
          <cell r="J10">
            <v>0</v>
          </cell>
          <cell r="K10">
            <v>0</v>
          </cell>
          <cell r="L10">
            <v>7446</v>
          </cell>
          <cell r="M10">
            <v>1593</v>
          </cell>
          <cell r="N10">
            <v>0</v>
          </cell>
          <cell r="O10">
            <v>0</v>
          </cell>
          <cell r="P10">
            <v>-2392</v>
          </cell>
          <cell r="Q10">
            <v>0</v>
          </cell>
          <cell r="R10">
            <v>0</v>
          </cell>
          <cell r="S10">
            <v>0</v>
          </cell>
          <cell r="T10">
            <v>0</v>
          </cell>
          <cell r="U10">
            <v>0</v>
          </cell>
          <cell r="V10">
            <v>0</v>
          </cell>
          <cell r="W10">
            <v>0</v>
          </cell>
          <cell r="X10">
            <v>0</v>
          </cell>
          <cell r="Y10">
            <v>0</v>
          </cell>
          <cell r="Z10">
            <v>77635</v>
          </cell>
          <cell r="AA10">
            <v>1631</v>
          </cell>
          <cell r="AB10">
            <v>2438</v>
          </cell>
          <cell r="AC10">
            <v>0</v>
          </cell>
          <cell r="AD10">
            <v>0</v>
          </cell>
          <cell r="AE10">
            <v>621</v>
          </cell>
          <cell r="AF10">
            <v>0</v>
          </cell>
          <cell r="AG10">
            <v>0</v>
          </cell>
          <cell r="AH10">
            <v>0</v>
          </cell>
          <cell r="AI10">
            <v>0</v>
          </cell>
          <cell r="AJ10">
            <v>62807</v>
          </cell>
          <cell r="AK10">
            <v>7129</v>
          </cell>
          <cell r="AL10">
            <v>630</v>
          </cell>
          <cell r="AM10">
            <v>-3</v>
          </cell>
          <cell r="AN10">
            <v>2360</v>
          </cell>
          <cell r="AO10">
            <v>22</v>
          </cell>
          <cell r="AP10">
            <v>50558</v>
          </cell>
          <cell r="AQ10">
            <v>11</v>
          </cell>
          <cell r="AR10">
            <v>0</v>
          </cell>
          <cell r="AS10">
            <v>53</v>
          </cell>
          <cell r="AT10">
            <v>0</v>
          </cell>
          <cell r="AU10">
            <v>0</v>
          </cell>
          <cell r="AV10">
            <v>0</v>
          </cell>
          <cell r="AW10">
            <v>44982</v>
          </cell>
          <cell r="AX10">
            <v>5569</v>
          </cell>
          <cell r="AY10">
            <v>-57</v>
          </cell>
          <cell r="AZ10">
            <v>0</v>
          </cell>
          <cell r="BA10">
            <v>0</v>
          </cell>
          <cell r="BB10">
            <v>0</v>
          </cell>
          <cell r="BC10">
            <v>19691</v>
          </cell>
          <cell r="BD10">
            <v>0</v>
          </cell>
          <cell r="BE10">
            <v>0</v>
          </cell>
          <cell r="BF10" t="e">
            <v>#VALUE!</v>
          </cell>
          <cell r="BG10">
            <v>0</v>
          </cell>
          <cell r="BH10">
            <v>0</v>
          </cell>
          <cell r="BI10">
            <v>9791</v>
          </cell>
          <cell r="BJ10">
            <v>0</v>
          </cell>
          <cell r="BK10">
            <v>323</v>
          </cell>
          <cell r="BL10">
            <v>0</v>
          </cell>
          <cell r="BM10">
            <v>0</v>
          </cell>
          <cell r="BN10">
            <v>0</v>
          </cell>
          <cell r="BO10">
            <v>0</v>
          </cell>
          <cell r="BP10">
            <v>0</v>
          </cell>
          <cell r="BQ10">
            <v>0</v>
          </cell>
          <cell r="BR10">
            <v>9577</v>
          </cell>
          <cell r="BS10">
            <v>0</v>
          </cell>
          <cell r="BT10">
            <v>0</v>
          </cell>
          <cell r="BU10">
            <v>0</v>
          </cell>
          <cell r="BV10">
            <v>0</v>
          </cell>
          <cell r="BW10">
            <v>0</v>
          </cell>
          <cell r="BX10">
            <v>0</v>
          </cell>
          <cell r="BY10">
            <v>0</v>
          </cell>
          <cell r="BZ10">
            <v>0</v>
          </cell>
          <cell r="CA10">
            <v>169974</v>
          </cell>
          <cell r="CB10">
            <v>2486</v>
          </cell>
          <cell r="CC10">
            <v>48899</v>
          </cell>
          <cell r="CD10">
            <v>0</v>
          </cell>
          <cell r="CE10">
            <v>0</v>
          </cell>
          <cell r="CF10">
            <v>763</v>
          </cell>
          <cell r="CG10">
            <v>40052</v>
          </cell>
          <cell r="CH10">
            <v>16781</v>
          </cell>
          <cell r="CI10">
            <v>52771</v>
          </cell>
          <cell r="CJ10">
            <v>4171</v>
          </cell>
          <cell r="CK10">
            <v>4051</v>
          </cell>
          <cell r="CL10">
            <v>0</v>
          </cell>
          <cell r="CM10">
            <v>11509</v>
          </cell>
          <cell r="CN10">
            <v>0</v>
          </cell>
          <cell r="CO10">
            <v>0</v>
          </cell>
          <cell r="CP10">
            <v>0</v>
          </cell>
          <cell r="CQ10">
            <v>0</v>
          </cell>
          <cell r="CR10">
            <v>0</v>
          </cell>
          <cell r="CS10">
            <v>0</v>
          </cell>
          <cell r="CT10">
            <v>0</v>
          </cell>
          <cell r="CU10">
            <v>0</v>
          </cell>
          <cell r="CV10">
            <v>0</v>
          </cell>
          <cell r="CW10">
            <v>-693</v>
          </cell>
          <cell r="CX10">
            <v>0</v>
          </cell>
          <cell r="CY10">
            <v>0</v>
          </cell>
          <cell r="CZ10">
            <v>0</v>
          </cell>
          <cell r="DA10">
            <v>0</v>
          </cell>
          <cell r="DB10">
            <v>0</v>
          </cell>
          <cell r="DC10">
            <v>0</v>
          </cell>
          <cell r="DD10">
            <v>0</v>
          </cell>
          <cell r="DE10">
            <v>0</v>
          </cell>
          <cell r="DF10">
            <v>0</v>
          </cell>
          <cell r="DG10">
            <v>0</v>
          </cell>
          <cell r="DH10">
            <v>0</v>
          </cell>
          <cell r="DI10">
            <v>2615</v>
          </cell>
          <cell r="DJ10">
            <v>0</v>
          </cell>
          <cell r="DK10">
            <v>0</v>
          </cell>
          <cell r="DL10">
            <v>0</v>
          </cell>
          <cell r="DM10">
            <v>0</v>
          </cell>
          <cell r="DN10">
            <v>0</v>
          </cell>
          <cell r="DO10">
            <v>0</v>
          </cell>
          <cell r="DP10">
            <v>9587</v>
          </cell>
          <cell r="DQ10">
            <v>0</v>
          </cell>
          <cell r="DR10">
            <v>18683</v>
          </cell>
          <cell r="DS10">
            <v>0</v>
          </cell>
          <cell r="DT10">
            <v>0</v>
          </cell>
          <cell r="DU10">
            <v>3447</v>
          </cell>
          <cell r="DV10">
            <v>11946</v>
          </cell>
          <cell r="DW10">
            <v>1515</v>
          </cell>
          <cell r="DX10">
            <v>24</v>
          </cell>
          <cell r="DY10">
            <v>1751</v>
          </cell>
          <cell r="DZ10">
            <v>143582</v>
          </cell>
          <cell r="EA10">
            <v>0</v>
          </cell>
          <cell r="EB10">
            <v>0</v>
          </cell>
          <cell r="EC10">
            <v>3143</v>
          </cell>
          <cell r="ED10">
            <v>22606</v>
          </cell>
          <cell r="EE10">
            <v>25</v>
          </cell>
          <cell r="EF10">
            <v>31116</v>
          </cell>
          <cell r="EG10">
            <v>56609</v>
          </cell>
          <cell r="EH10">
            <v>3968</v>
          </cell>
          <cell r="EI10">
            <v>26060</v>
          </cell>
          <cell r="EJ10">
            <v>55</v>
          </cell>
          <cell r="EK10">
            <v>52027</v>
          </cell>
          <cell r="EL10">
            <v>5416</v>
          </cell>
          <cell r="EM10">
            <v>0</v>
          </cell>
          <cell r="EN10">
            <v>0</v>
          </cell>
          <cell r="EO10">
            <v>0</v>
          </cell>
          <cell r="EP10">
            <v>35067</v>
          </cell>
          <cell r="EQ10">
            <v>0</v>
          </cell>
          <cell r="ER10">
            <v>0</v>
          </cell>
          <cell r="ES10">
            <v>10190</v>
          </cell>
          <cell r="ET10">
            <v>54401</v>
          </cell>
          <cell r="EU10">
            <v>1521</v>
          </cell>
          <cell r="EV10">
            <v>10191</v>
          </cell>
          <cell r="EW10">
            <v>21534</v>
          </cell>
          <cell r="EX10">
            <v>6242</v>
          </cell>
          <cell r="EY10">
            <v>13017</v>
          </cell>
          <cell r="EZ10">
            <v>1896</v>
          </cell>
          <cell r="FA10">
            <v>0</v>
          </cell>
          <cell r="FB10">
            <v>0</v>
          </cell>
          <cell r="FC10">
            <v>0</v>
          </cell>
        </row>
        <row r="11">
          <cell r="A11" t="str">
            <v xml:space="preserve"> 3023 USA LICENCEES                     </v>
          </cell>
          <cell r="B11">
            <v>0</v>
          </cell>
          <cell r="C11">
            <v>0</v>
          </cell>
          <cell r="D11" t="e">
            <v>#VALUE!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t="e">
            <v>#VALUE!</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0</v>
          </cell>
          <cell r="EZ11">
            <v>0</v>
          </cell>
          <cell r="FA11">
            <v>0</v>
          </cell>
          <cell r="FB11">
            <v>0</v>
          </cell>
          <cell r="FC11">
            <v>0</v>
          </cell>
        </row>
        <row r="12">
          <cell r="A12" t="str">
            <v xml:space="preserve"> 3024 USA OTC BASE                      </v>
          </cell>
          <cell r="B12">
            <v>-68</v>
          </cell>
          <cell r="C12">
            <v>-68</v>
          </cell>
          <cell r="D12" t="e">
            <v>#VALUE!</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t="e">
            <v>#VALUE!</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-68</v>
          </cell>
          <cell r="EA12">
            <v>0</v>
          </cell>
          <cell r="EB12">
            <v>0</v>
          </cell>
          <cell r="EC12">
            <v>-68</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0</v>
          </cell>
          <cell r="FC12">
            <v>0</v>
          </cell>
        </row>
        <row r="13">
          <cell r="A13" t="str">
            <v xml:space="preserve"> 4835 NORTH AMERICA (PH)                </v>
          </cell>
          <cell r="B13">
            <v>619709</v>
          </cell>
          <cell r="C13">
            <v>619709</v>
          </cell>
          <cell r="D13" t="e">
            <v>#VALUE!</v>
          </cell>
          <cell r="E13">
            <v>21717</v>
          </cell>
          <cell r="F13">
            <v>5204</v>
          </cell>
          <cell r="G13">
            <v>0</v>
          </cell>
          <cell r="H13">
            <v>9866</v>
          </cell>
          <cell r="I13">
            <v>0</v>
          </cell>
          <cell r="J13">
            <v>0</v>
          </cell>
          <cell r="K13">
            <v>0</v>
          </cell>
          <cell r="L13">
            <v>7446</v>
          </cell>
          <cell r="M13">
            <v>1593</v>
          </cell>
          <cell r="N13">
            <v>0</v>
          </cell>
          <cell r="O13">
            <v>0</v>
          </cell>
          <cell r="P13">
            <v>-2392</v>
          </cell>
          <cell r="Q13">
            <v>0</v>
          </cell>
          <cell r="R13">
            <v>0</v>
          </cell>
          <cell r="S13">
            <v>0</v>
          </cell>
          <cell r="T13">
            <v>0</v>
          </cell>
          <cell r="U13">
            <v>0</v>
          </cell>
          <cell r="V13">
            <v>0</v>
          </cell>
          <cell r="W13">
            <v>0</v>
          </cell>
          <cell r="X13">
            <v>0</v>
          </cell>
          <cell r="Y13">
            <v>0</v>
          </cell>
          <cell r="Z13">
            <v>77635</v>
          </cell>
          <cell r="AA13">
            <v>1631</v>
          </cell>
          <cell r="AB13">
            <v>2438</v>
          </cell>
          <cell r="AC13">
            <v>0</v>
          </cell>
          <cell r="AD13">
            <v>0</v>
          </cell>
          <cell r="AE13">
            <v>621</v>
          </cell>
          <cell r="AF13">
            <v>0</v>
          </cell>
          <cell r="AG13">
            <v>0</v>
          </cell>
          <cell r="AH13">
            <v>0</v>
          </cell>
          <cell r="AI13">
            <v>0</v>
          </cell>
          <cell r="AJ13">
            <v>62807</v>
          </cell>
          <cell r="AK13">
            <v>7129</v>
          </cell>
          <cell r="AL13">
            <v>630</v>
          </cell>
          <cell r="AM13">
            <v>-3</v>
          </cell>
          <cell r="AN13">
            <v>2360</v>
          </cell>
          <cell r="AO13">
            <v>22</v>
          </cell>
          <cell r="AP13">
            <v>50558</v>
          </cell>
          <cell r="AQ13">
            <v>11</v>
          </cell>
          <cell r="AR13">
            <v>0</v>
          </cell>
          <cell r="AS13">
            <v>53</v>
          </cell>
          <cell r="AT13">
            <v>0</v>
          </cell>
          <cell r="AU13">
            <v>0</v>
          </cell>
          <cell r="AV13">
            <v>0</v>
          </cell>
          <cell r="AW13">
            <v>44982</v>
          </cell>
          <cell r="AX13">
            <v>5569</v>
          </cell>
          <cell r="AY13">
            <v>-57</v>
          </cell>
          <cell r="AZ13">
            <v>0</v>
          </cell>
          <cell r="BA13">
            <v>0</v>
          </cell>
          <cell r="BB13">
            <v>0</v>
          </cell>
          <cell r="BC13">
            <v>19691</v>
          </cell>
          <cell r="BD13">
            <v>0</v>
          </cell>
          <cell r="BE13">
            <v>0</v>
          </cell>
          <cell r="BF13" t="e">
            <v>#VALUE!</v>
          </cell>
          <cell r="BG13">
            <v>0</v>
          </cell>
          <cell r="BH13">
            <v>0</v>
          </cell>
          <cell r="BI13">
            <v>9791</v>
          </cell>
          <cell r="BJ13">
            <v>0</v>
          </cell>
          <cell r="BK13">
            <v>323</v>
          </cell>
          <cell r="BL13">
            <v>0</v>
          </cell>
          <cell r="BM13">
            <v>0</v>
          </cell>
          <cell r="BN13">
            <v>0</v>
          </cell>
          <cell r="BO13">
            <v>0</v>
          </cell>
          <cell r="BP13">
            <v>0</v>
          </cell>
          <cell r="BQ13">
            <v>0</v>
          </cell>
          <cell r="BR13">
            <v>9577</v>
          </cell>
          <cell r="BS13">
            <v>0</v>
          </cell>
          <cell r="BT13">
            <v>0</v>
          </cell>
          <cell r="BU13">
            <v>0</v>
          </cell>
          <cell r="BV13">
            <v>0</v>
          </cell>
          <cell r="BW13">
            <v>0</v>
          </cell>
          <cell r="BX13">
            <v>0</v>
          </cell>
          <cell r="BY13">
            <v>0</v>
          </cell>
          <cell r="BZ13">
            <v>0</v>
          </cell>
          <cell r="CA13">
            <v>169974</v>
          </cell>
          <cell r="CB13">
            <v>2486</v>
          </cell>
          <cell r="CC13">
            <v>48899</v>
          </cell>
          <cell r="CD13">
            <v>0</v>
          </cell>
          <cell r="CE13">
            <v>0</v>
          </cell>
          <cell r="CF13">
            <v>763</v>
          </cell>
          <cell r="CG13">
            <v>40052</v>
          </cell>
          <cell r="CH13">
            <v>16781</v>
          </cell>
          <cell r="CI13">
            <v>52771</v>
          </cell>
          <cell r="CJ13">
            <v>4171</v>
          </cell>
          <cell r="CK13">
            <v>4051</v>
          </cell>
          <cell r="CL13">
            <v>0</v>
          </cell>
          <cell r="CM13">
            <v>11509</v>
          </cell>
          <cell r="CN13">
            <v>0</v>
          </cell>
          <cell r="CO13">
            <v>0</v>
          </cell>
          <cell r="CP13">
            <v>0</v>
          </cell>
          <cell r="CQ13">
            <v>0</v>
          </cell>
          <cell r="CR13">
            <v>0</v>
          </cell>
          <cell r="CS13">
            <v>0</v>
          </cell>
          <cell r="CT13">
            <v>0</v>
          </cell>
          <cell r="CU13">
            <v>0</v>
          </cell>
          <cell r="CV13">
            <v>0</v>
          </cell>
          <cell r="CW13">
            <v>-693</v>
          </cell>
          <cell r="CX13">
            <v>0</v>
          </cell>
          <cell r="CY13">
            <v>0</v>
          </cell>
          <cell r="CZ13">
            <v>0</v>
          </cell>
          <cell r="DA13">
            <v>0</v>
          </cell>
          <cell r="DB13">
            <v>0</v>
          </cell>
          <cell r="DC13">
            <v>0</v>
          </cell>
          <cell r="DD13">
            <v>0</v>
          </cell>
          <cell r="DE13">
            <v>0</v>
          </cell>
          <cell r="DF13">
            <v>0</v>
          </cell>
          <cell r="DG13">
            <v>0</v>
          </cell>
          <cell r="DH13">
            <v>0</v>
          </cell>
          <cell r="DI13">
            <v>2615</v>
          </cell>
          <cell r="DJ13">
            <v>0</v>
          </cell>
          <cell r="DK13">
            <v>0</v>
          </cell>
          <cell r="DL13">
            <v>0</v>
          </cell>
          <cell r="DM13">
            <v>0</v>
          </cell>
          <cell r="DN13">
            <v>0</v>
          </cell>
          <cell r="DO13">
            <v>0</v>
          </cell>
          <cell r="DP13">
            <v>9587</v>
          </cell>
          <cell r="DQ13">
            <v>0</v>
          </cell>
          <cell r="DR13">
            <v>18683</v>
          </cell>
          <cell r="DS13">
            <v>0</v>
          </cell>
          <cell r="DT13">
            <v>0</v>
          </cell>
          <cell r="DU13">
            <v>3447</v>
          </cell>
          <cell r="DV13">
            <v>11946</v>
          </cell>
          <cell r="DW13">
            <v>1515</v>
          </cell>
          <cell r="DX13">
            <v>24</v>
          </cell>
          <cell r="DY13">
            <v>1751</v>
          </cell>
          <cell r="DZ13">
            <v>143514</v>
          </cell>
          <cell r="EA13">
            <v>0</v>
          </cell>
          <cell r="EB13">
            <v>0</v>
          </cell>
          <cell r="EC13">
            <v>3075</v>
          </cell>
          <cell r="ED13">
            <v>22606</v>
          </cell>
          <cell r="EE13">
            <v>25</v>
          </cell>
          <cell r="EF13">
            <v>31116</v>
          </cell>
          <cell r="EG13">
            <v>56609</v>
          </cell>
          <cell r="EH13">
            <v>3968</v>
          </cell>
          <cell r="EI13">
            <v>26060</v>
          </cell>
          <cell r="EJ13">
            <v>55</v>
          </cell>
          <cell r="EK13">
            <v>52027</v>
          </cell>
          <cell r="EL13">
            <v>5416</v>
          </cell>
          <cell r="EM13">
            <v>0</v>
          </cell>
          <cell r="EN13">
            <v>0</v>
          </cell>
          <cell r="EO13">
            <v>0</v>
          </cell>
          <cell r="EP13">
            <v>35067</v>
          </cell>
          <cell r="EQ13">
            <v>0</v>
          </cell>
          <cell r="ER13">
            <v>0</v>
          </cell>
          <cell r="ES13">
            <v>10190</v>
          </cell>
          <cell r="ET13">
            <v>54401</v>
          </cell>
          <cell r="EU13">
            <v>1521</v>
          </cell>
          <cell r="EV13">
            <v>10191</v>
          </cell>
          <cell r="EW13">
            <v>21534</v>
          </cell>
          <cell r="EX13">
            <v>6242</v>
          </cell>
          <cell r="EY13">
            <v>13017</v>
          </cell>
          <cell r="EZ13">
            <v>1896</v>
          </cell>
          <cell r="FA13">
            <v>0</v>
          </cell>
          <cell r="FB13">
            <v>0</v>
          </cell>
          <cell r="FC13">
            <v>0</v>
          </cell>
        </row>
        <row r="14">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row>
        <row r="15">
          <cell r="A15" t="str">
            <v xml:space="preserve"> 2906 UNITED KINGDOM (PH)               </v>
          </cell>
          <cell r="B15">
            <v>58966</v>
          </cell>
          <cell r="C15">
            <v>58966</v>
          </cell>
          <cell r="D15" t="e">
            <v>#VALUE!</v>
          </cell>
          <cell r="E15">
            <v>4201</v>
          </cell>
          <cell r="F15">
            <v>1281</v>
          </cell>
          <cell r="G15">
            <v>0</v>
          </cell>
          <cell r="H15">
            <v>689</v>
          </cell>
          <cell r="I15">
            <v>816</v>
          </cell>
          <cell r="J15">
            <v>0</v>
          </cell>
          <cell r="K15">
            <v>0</v>
          </cell>
          <cell r="L15">
            <v>6</v>
          </cell>
          <cell r="M15">
            <v>120</v>
          </cell>
          <cell r="N15">
            <v>49</v>
          </cell>
          <cell r="O15">
            <v>0</v>
          </cell>
          <cell r="P15">
            <v>0</v>
          </cell>
          <cell r="Q15">
            <v>0</v>
          </cell>
          <cell r="R15">
            <v>0</v>
          </cell>
          <cell r="S15">
            <v>0</v>
          </cell>
          <cell r="T15">
            <v>1021</v>
          </cell>
          <cell r="U15">
            <v>0</v>
          </cell>
          <cell r="V15">
            <v>0</v>
          </cell>
          <cell r="W15">
            <v>0</v>
          </cell>
          <cell r="X15">
            <v>219</v>
          </cell>
          <cell r="Y15">
            <v>0</v>
          </cell>
          <cell r="Z15">
            <v>3001</v>
          </cell>
          <cell r="AA15">
            <v>135</v>
          </cell>
          <cell r="AB15">
            <v>26</v>
          </cell>
          <cell r="AC15">
            <v>0</v>
          </cell>
          <cell r="AD15">
            <v>0</v>
          </cell>
          <cell r="AE15">
            <v>410</v>
          </cell>
          <cell r="AF15">
            <v>0</v>
          </cell>
          <cell r="AG15">
            <v>0</v>
          </cell>
          <cell r="AH15">
            <v>0</v>
          </cell>
          <cell r="AI15">
            <v>0</v>
          </cell>
          <cell r="AJ15">
            <v>1568</v>
          </cell>
          <cell r="AK15">
            <v>151</v>
          </cell>
          <cell r="AL15">
            <v>120</v>
          </cell>
          <cell r="AM15">
            <v>117</v>
          </cell>
          <cell r="AN15">
            <v>406</v>
          </cell>
          <cell r="AO15">
            <v>68</v>
          </cell>
          <cell r="AP15">
            <v>4539</v>
          </cell>
          <cell r="AQ15">
            <v>0</v>
          </cell>
          <cell r="AR15">
            <v>0</v>
          </cell>
          <cell r="AS15">
            <v>28</v>
          </cell>
          <cell r="AT15">
            <v>0</v>
          </cell>
          <cell r="AU15">
            <v>0</v>
          </cell>
          <cell r="AV15">
            <v>2714</v>
          </cell>
          <cell r="AW15">
            <v>1001</v>
          </cell>
          <cell r="AX15">
            <v>776</v>
          </cell>
          <cell r="AY15">
            <v>0</v>
          </cell>
          <cell r="AZ15">
            <v>0</v>
          </cell>
          <cell r="BA15">
            <v>0</v>
          </cell>
          <cell r="BB15">
            <v>20</v>
          </cell>
          <cell r="BC15">
            <v>310</v>
          </cell>
          <cell r="BD15">
            <v>0</v>
          </cell>
          <cell r="BE15">
            <v>0</v>
          </cell>
          <cell r="BF15" t="e">
            <v>#VALUE!</v>
          </cell>
          <cell r="BG15">
            <v>0</v>
          </cell>
          <cell r="BH15">
            <v>0</v>
          </cell>
          <cell r="BI15">
            <v>0</v>
          </cell>
          <cell r="BJ15">
            <v>0</v>
          </cell>
          <cell r="BK15">
            <v>0</v>
          </cell>
          <cell r="BL15">
            <v>0</v>
          </cell>
          <cell r="BM15">
            <v>0</v>
          </cell>
          <cell r="BN15">
            <v>0</v>
          </cell>
          <cell r="BO15">
            <v>0</v>
          </cell>
          <cell r="BP15">
            <v>0</v>
          </cell>
          <cell r="BQ15">
            <v>0</v>
          </cell>
          <cell r="BR15">
            <v>310</v>
          </cell>
          <cell r="BS15">
            <v>0</v>
          </cell>
          <cell r="BT15">
            <v>0</v>
          </cell>
          <cell r="BU15">
            <v>0</v>
          </cell>
          <cell r="BV15">
            <v>0</v>
          </cell>
          <cell r="BW15">
            <v>0</v>
          </cell>
          <cell r="BX15">
            <v>0</v>
          </cell>
          <cell r="BY15">
            <v>0</v>
          </cell>
          <cell r="BZ15">
            <v>0</v>
          </cell>
          <cell r="CA15">
            <v>13856</v>
          </cell>
          <cell r="CB15">
            <v>385</v>
          </cell>
          <cell r="CC15">
            <v>6095</v>
          </cell>
          <cell r="CD15">
            <v>0</v>
          </cell>
          <cell r="CE15">
            <v>0</v>
          </cell>
          <cell r="CF15">
            <v>2</v>
          </cell>
          <cell r="CG15">
            <v>2842</v>
          </cell>
          <cell r="CH15">
            <v>3464</v>
          </cell>
          <cell r="CI15">
            <v>0</v>
          </cell>
          <cell r="CJ15">
            <v>540</v>
          </cell>
          <cell r="CK15">
            <v>528</v>
          </cell>
          <cell r="CL15">
            <v>0</v>
          </cell>
          <cell r="CM15">
            <v>2339</v>
          </cell>
          <cell r="CN15">
            <v>0</v>
          </cell>
          <cell r="CO15">
            <v>0</v>
          </cell>
          <cell r="CP15">
            <v>0</v>
          </cell>
          <cell r="CQ15">
            <v>0</v>
          </cell>
          <cell r="CR15">
            <v>0</v>
          </cell>
          <cell r="CS15">
            <v>0</v>
          </cell>
          <cell r="CT15">
            <v>0</v>
          </cell>
          <cell r="CU15">
            <v>0</v>
          </cell>
          <cell r="CV15">
            <v>0</v>
          </cell>
          <cell r="CW15">
            <v>150</v>
          </cell>
          <cell r="CX15">
            <v>0</v>
          </cell>
          <cell r="CY15">
            <v>0</v>
          </cell>
          <cell r="CZ15">
            <v>0</v>
          </cell>
          <cell r="DA15">
            <v>0</v>
          </cell>
          <cell r="DB15">
            <v>0</v>
          </cell>
          <cell r="DC15">
            <v>0</v>
          </cell>
          <cell r="DD15">
            <v>0</v>
          </cell>
          <cell r="DE15">
            <v>0</v>
          </cell>
          <cell r="DF15">
            <v>0</v>
          </cell>
          <cell r="DG15">
            <v>0</v>
          </cell>
          <cell r="DH15">
            <v>0</v>
          </cell>
          <cell r="DI15">
            <v>396</v>
          </cell>
          <cell r="DJ15">
            <v>0</v>
          </cell>
          <cell r="DK15">
            <v>0</v>
          </cell>
          <cell r="DL15">
            <v>0</v>
          </cell>
          <cell r="DM15">
            <v>0</v>
          </cell>
          <cell r="DN15">
            <v>0</v>
          </cell>
          <cell r="DO15">
            <v>0</v>
          </cell>
          <cell r="DP15">
            <v>1793</v>
          </cell>
          <cell r="DQ15">
            <v>0</v>
          </cell>
          <cell r="DR15">
            <v>927</v>
          </cell>
          <cell r="DS15">
            <v>0</v>
          </cell>
          <cell r="DT15">
            <v>0</v>
          </cell>
          <cell r="DU15">
            <v>335</v>
          </cell>
          <cell r="DV15">
            <v>108</v>
          </cell>
          <cell r="DW15">
            <v>452</v>
          </cell>
          <cell r="DX15">
            <v>3</v>
          </cell>
          <cell r="DY15">
            <v>29</v>
          </cell>
          <cell r="DZ15">
            <v>25229</v>
          </cell>
          <cell r="EA15">
            <v>0</v>
          </cell>
          <cell r="EB15">
            <v>0</v>
          </cell>
          <cell r="EC15">
            <v>2957</v>
          </cell>
          <cell r="ED15">
            <v>4194</v>
          </cell>
          <cell r="EE15">
            <v>4534</v>
          </cell>
          <cell r="EF15">
            <v>5016</v>
          </cell>
          <cell r="EG15">
            <v>7164</v>
          </cell>
          <cell r="EH15">
            <v>140</v>
          </cell>
          <cell r="EI15">
            <v>1130</v>
          </cell>
          <cell r="EJ15">
            <v>94</v>
          </cell>
          <cell r="EK15">
            <v>1749</v>
          </cell>
          <cell r="EL15">
            <v>0</v>
          </cell>
          <cell r="EM15">
            <v>0</v>
          </cell>
          <cell r="EN15">
            <v>0</v>
          </cell>
          <cell r="EO15">
            <v>0</v>
          </cell>
          <cell r="EP15">
            <v>1602</v>
          </cell>
          <cell r="EQ15">
            <v>0</v>
          </cell>
          <cell r="ER15">
            <v>0</v>
          </cell>
          <cell r="ES15">
            <v>147</v>
          </cell>
          <cell r="ET15">
            <v>2815</v>
          </cell>
          <cell r="EU15">
            <v>81</v>
          </cell>
          <cell r="EV15">
            <v>532</v>
          </cell>
          <cell r="EW15">
            <v>1372</v>
          </cell>
          <cell r="EX15">
            <v>321</v>
          </cell>
          <cell r="EY15">
            <v>463</v>
          </cell>
          <cell r="EZ15">
            <v>46</v>
          </cell>
          <cell r="FA15">
            <v>0</v>
          </cell>
          <cell r="FB15">
            <v>0</v>
          </cell>
          <cell r="FC15">
            <v>0</v>
          </cell>
        </row>
        <row r="16">
          <cell r="A16" t="str">
            <v xml:space="preserve"> 4227 SPAIN (PH)                        </v>
          </cell>
          <cell r="B16">
            <v>36401</v>
          </cell>
          <cell r="C16">
            <v>36401</v>
          </cell>
          <cell r="D16" t="e">
            <v>#VALUE!</v>
          </cell>
          <cell r="E16">
            <v>848</v>
          </cell>
          <cell r="F16">
            <v>123</v>
          </cell>
          <cell r="G16">
            <v>0</v>
          </cell>
          <cell r="H16">
            <v>624</v>
          </cell>
          <cell r="I16">
            <v>-35</v>
          </cell>
          <cell r="J16">
            <v>0</v>
          </cell>
          <cell r="K16">
            <v>0</v>
          </cell>
          <cell r="L16">
            <v>637</v>
          </cell>
          <cell r="M16">
            <v>-576</v>
          </cell>
          <cell r="N16">
            <v>-3</v>
          </cell>
          <cell r="O16">
            <v>72</v>
          </cell>
          <cell r="P16">
            <v>0</v>
          </cell>
          <cell r="Q16">
            <v>2</v>
          </cell>
          <cell r="R16">
            <v>0</v>
          </cell>
          <cell r="S16">
            <v>1</v>
          </cell>
          <cell r="T16">
            <v>0</v>
          </cell>
          <cell r="U16">
            <v>0</v>
          </cell>
          <cell r="V16">
            <v>0</v>
          </cell>
          <cell r="W16">
            <v>0</v>
          </cell>
          <cell r="X16">
            <v>3</v>
          </cell>
          <cell r="Y16">
            <v>0</v>
          </cell>
          <cell r="Z16">
            <v>6957</v>
          </cell>
          <cell r="AA16">
            <v>754</v>
          </cell>
          <cell r="AB16">
            <v>0</v>
          </cell>
          <cell r="AC16">
            <v>0</v>
          </cell>
          <cell r="AD16">
            <v>0</v>
          </cell>
          <cell r="AE16">
            <v>122</v>
          </cell>
          <cell r="AF16">
            <v>0</v>
          </cell>
          <cell r="AG16">
            <v>0</v>
          </cell>
          <cell r="AH16">
            <v>0</v>
          </cell>
          <cell r="AI16">
            <v>0</v>
          </cell>
          <cell r="AJ16">
            <v>3560</v>
          </cell>
          <cell r="AK16">
            <v>262</v>
          </cell>
          <cell r="AL16">
            <v>54</v>
          </cell>
          <cell r="AM16">
            <v>1647</v>
          </cell>
          <cell r="AN16">
            <v>407</v>
          </cell>
          <cell r="AO16">
            <v>151</v>
          </cell>
          <cell r="AP16">
            <v>1665</v>
          </cell>
          <cell r="AQ16">
            <v>0</v>
          </cell>
          <cell r="AR16">
            <v>0</v>
          </cell>
          <cell r="AS16">
            <v>24</v>
          </cell>
          <cell r="AT16">
            <v>0</v>
          </cell>
          <cell r="AU16">
            <v>0</v>
          </cell>
          <cell r="AV16">
            <v>355</v>
          </cell>
          <cell r="AW16">
            <v>157</v>
          </cell>
          <cell r="AX16">
            <v>1105</v>
          </cell>
          <cell r="AY16">
            <v>0</v>
          </cell>
          <cell r="AZ16">
            <v>0</v>
          </cell>
          <cell r="BA16">
            <v>0</v>
          </cell>
          <cell r="BB16">
            <v>24</v>
          </cell>
          <cell r="BC16">
            <v>958</v>
          </cell>
          <cell r="BD16">
            <v>0</v>
          </cell>
          <cell r="BE16">
            <v>0</v>
          </cell>
          <cell r="BF16" t="e">
            <v>#VALUE!</v>
          </cell>
          <cell r="BG16">
            <v>0</v>
          </cell>
          <cell r="BH16">
            <v>0</v>
          </cell>
          <cell r="BI16">
            <v>0</v>
          </cell>
          <cell r="BJ16">
            <v>0</v>
          </cell>
          <cell r="BK16">
            <v>-2</v>
          </cell>
          <cell r="BL16">
            <v>0</v>
          </cell>
          <cell r="BM16">
            <v>0</v>
          </cell>
          <cell r="BN16">
            <v>0</v>
          </cell>
          <cell r="BO16">
            <v>0</v>
          </cell>
          <cell r="BP16">
            <v>514</v>
          </cell>
          <cell r="BQ16">
            <v>0</v>
          </cell>
          <cell r="BR16">
            <v>288</v>
          </cell>
          <cell r="BS16">
            <v>0</v>
          </cell>
          <cell r="BT16">
            <v>0</v>
          </cell>
          <cell r="BU16">
            <v>0</v>
          </cell>
          <cell r="BV16">
            <v>0</v>
          </cell>
          <cell r="BW16">
            <v>0</v>
          </cell>
          <cell r="BX16">
            <v>0</v>
          </cell>
          <cell r="BY16">
            <v>0</v>
          </cell>
          <cell r="BZ16">
            <v>0</v>
          </cell>
          <cell r="CA16">
            <v>5704</v>
          </cell>
          <cell r="CB16">
            <v>366</v>
          </cell>
          <cell r="CC16">
            <v>4095</v>
          </cell>
          <cell r="CD16">
            <v>0</v>
          </cell>
          <cell r="CE16">
            <v>0</v>
          </cell>
          <cell r="CF16">
            <v>0</v>
          </cell>
          <cell r="CG16">
            <v>278</v>
          </cell>
          <cell r="CH16">
            <v>775</v>
          </cell>
          <cell r="CI16">
            <v>0</v>
          </cell>
          <cell r="CJ16">
            <v>131</v>
          </cell>
          <cell r="CK16">
            <v>59</v>
          </cell>
          <cell r="CL16">
            <v>0</v>
          </cell>
          <cell r="CM16">
            <v>1196</v>
          </cell>
          <cell r="CN16">
            <v>0</v>
          </cell>
          <cell r="CO16">
            <v>0</v>
          </cell>
          <cell r="CP16">
            <v>0</v>
          </cell>
          <cell r="CQ16">
            <v>0</v>
          </cell>
          <cell r="CR16">
            <v>0</v>
          </cell>
          <cell r="CS16">
            <v>0</v>
          </cell>
          <cell r="CT16">
            <v>0</v>
          </cell>
          <cell r="CU16">
            <v>0</v>
          </cell>
          <cell r="CV16">
            <v>0</v>
          </cell>
          <cell r="CW16">
            <v>79</v>
          </cell>
          <cell r="CX16">
            <v>0</v>
          </cell>
          <cell r="CY16">
            <v>0</v>
          </cell>
          <cell r="CZ16">
            <v>0</v>
          </cell>
          <cell r="DA16">
            <v>0</v>
          </cell>
          <cell r="DB16">
            <v>0</v>
          </cell>
          <cell r="DC16">
            <v>0</v>
          </cell>
          <cell r="DD16">
            <v>0</v>
          </cell>
          <cell r="DE16">
            <v>0</v>
          </cell>
          <cell r="DF16">
            <v>0</v>
          </cell>
          <cell r="DG16">
            <v>0</v>
          </cell>
          <cell r="DH16">
            <v>0</v>
          </cell>
          <cell r="DI16">
            <v>134</v>
          </cell>
          <cell r="DJ16">
            <v>0</v>
          </cell>
          <cell r="DK16">
            <v>193</v>
          </cell>
          <cell r="DL16">
            <v>9</v>
          </cell>
          <cell r="DM16">
            <v>0</v>
          </cell>
          <cell r="DN16">
            <v>0</v>
          </cell>
          <cell r="DO16">
            <v>0</v>
          </cell>
          <cell r="DP16">
            <v>227</v>
          </cell>
          <cell r="DQ16">
            <v>756</v>
          </cell>
          <cell r="DR16">
            <v>494</v>
          </cell>
          <cell r="DS16">
            <v>0</v>
          </cell>
          <cell r="DT16">
            <v>20</v>
          </cell>
          <cell r="DU16">
            <v>203</v>
          </cell>
          <cell r="DV16">
            <v>192</v>
          </cell>
          <cell r="DW16">
            <v>66</v>
          </cell>
          <cell r="DX16">
            <v>1</v>
          </cell>
          <cell r="DY16">
            <v>12</v>
          </cell>
          <cell r="DZ16">
            <v>11115</v>
          </cell>
          <cell r="EA16">
            <v>0</v>
          </cell>
          <cell r="EB16">
            <v>0</v>
          </cell>
          <cell r="EC16">
            <v>1172</v>
          </cell>
          <cell r="ED16">
            <v>1980</v>
          </cell>
          <cell r="EE16">
            <v>187</v>
          </cell>
          <cell r="EF16">
            <v>1188</v>
          </cell>
          <cell r="EG16">
            <v>6153</v>
          </cell>
          <cell r="EH16">
            <v>38</v>
          </cell>
          <cell r="EI16">
            <v>309</v>
          </cell>
          <cell r="EJ16">
            <v>88</v>
          </cell>
          <cell r="EK16">
            <v>950</v>
          </cell>
          <cell r="EL16">
            <v>165</v>
          </cell>
          <cell r="EM16">
            <v>0</v>
          </cell>
          <cell r="EN16">
            <v>0</v>
          </cell>
          <cell r="EO16">
            <v>0</v>
          </cell>
          <cell r="EP16">
            <v>771</v>
          </cell>
          <cell r="EQ16">
            <v>0</v>
          </cell>
          <cell r="ER16">
            <v>0</v>
          </cell>
          <cell r="ES16">
            <v>14</v>
          </cell>
          <cell r="ET16">
            <v>5950</v>
          </cell>
          <cell r="EU16">
            <v>157</v>
          </cell>
          <cell r="EV16">
            <v>2120</v>
          </cell>
          <cell r="EW16">
            <v>1887</v>
          </cell>
          <cell r="EX16">
            <v>700</v>
          </cell>
          <cell r="EY16">
            <v>988</v>
          </cell>
          <cell r="EZ16">
            <v>98</v>
          </cell>
          <cell r="FA16">
            <v>0</v>
          </cell>
          <cell r="FB16">
            <v>0</v>
          </cell>
          <cell r="FC16">
            <v>0</v>
          </cell>
        </row>
        <row r="17">
          <cell r="A17" t="str">
            <v xml:space="preserve"> 2872 SPAIN (PH)                        </v>
          </cell>
          <cell r="B17">
            <v>31121</v>
          </cell>
          <cell r="C17">
            <v>31121</v>
          </cell>
          <cell r="D17" t="e">
            <v>#VALUE!</v>
          </cell>
          <cell r="E17">
            <v>848</v>
          </cell>
          <cell r="F17">
            <v>123</v>
          </cell>
          <cell r="G17">
            <v>0</v>
          </cell>
          <cell r="H17">
            <v>624</v>
          </cell>
          <cell r="I17">
            <v>-35</v>
          </cell>
          <cell r="J17">
            <v>0</v>
          </cell>
          <cell r="K17">
            <v>0</v>
          </cell>
          <cell r="L17">
            <v>637</v>
          </cell>
          <cell r="M17">
            <v>-576</v>
          </cell>
          <cell r="N17">
            <v>-3</v>
          </cell>
          <cell r="O17">
            <v>72</v>
          </cell>
          <cell r="P17">
            <v>0</v>
          </cell>
          <cell r="Q17">
            <v>2</v>
          </cell>
          <cell r="R17">
            <v>0</v>
          </cell>
          <cell r="S17">
            <v>1</v>
          </cell>
          <cell r="T17">
            <v>0</v>
          </cell>
          <cell r="U17">
            <v>0</v>
          </cell>
          <cell r="V17">
            <v>0</v>
          </cell>
          <cell r="W17">
            <v>0</v>
          </cell>
          <cell r="X17">
            <v>3</v>
          </cell>
          <cell r="Y17">
            <v>0</v>
          </cell>
          <cell r="Z17">
            <v>6262</v>
          </cell>
          <cell r="AA17">
            <v>754</v>
          </cell>
          <cell r="AB17">
            <v>0</v>
          </cell>
          <cell r="AC17">
            <v>0</v>
          </cell>
          <cell r="AD17">
            <v>0</v>
          </cell>
          <cell r="AE17">
            <v>122</v>
          </cell>
          <cell r="AF17">
            <v>0</v>
          </cell>
          <cell r="AG17">
            <v>0</v>
          </cell>
          <cell r="AH17">
            <v>0</v>
          </cell>
          <cell r="AI17">
            <v>0</v>
          </cell>
          <cell r="AJ17">
            <v>3180</v>
          </cell>
          <cell r="AK17">
            <v>134</v>
          </cell>
          <cell r="AL17">
            <v>54</v>
          </cell>
          <cell r="AM17">
            <v>1525</v>
          </cell>
          <cell r="AN17">
            <v>407</v>
          </cell>
          <cell r="AO17">
            <v>86</v>
          </cell>
          <cell r="AP17">
            <v>1572</v>
          </cell>
          <cell r="AQ17">
            <v>0</v>
          </cell>
          <cell r="AR17">
            <v>0</v>
          </cell>
          <cell r="AS17">
            <v>24</v>
          </cell>
          <cell r="AT17">
            <v>0</v>
          </cell>
          <cell r="AU17">
            <v>0</v>
          </cell>
          <cell r="AV17">
            <v>355</v>
          </cell>
          <cell r="AW17">
            <v>157</v>
          </cell>
          <cell r="AX17">
            <v>1012</v>
          </cell>
          <cell r="AY17">
            <v>0</v>
          </cell>
          <cell r="AZ17">
            <v>0</v>
          </cell>
          <cell r="BA17">
            <v>0</v>
          </cell>
          <cell r="BB17">
            <v>24</v>
          </cell>
          <cell r="BC17">
            <v>908</v>
          </cell>
          <cell r="BD17">
            <v>0</v>
          </cell>
          <cell r="BE17">
            <v>0</v>
          </cell>
          <cell r="BF17" t="e">
            <v>#VALUE!</v>
          </cell>
          <cell r="BG17">
            <v>0</v>
          </cell>
          <cell r="BH17">
            <v>0</v>
          </cell>
          <cell r="BI17">
            <v>0</v>
          </cell>
          <cell r="BJ17">
            <v>0</v>
          </cell>
          <cell r="BK17">
            <v>-2</v>
          </cell>
          <cell r="BL17">
            <v>0</v>
          </cell>
          <cell r="BM17">
            <v>0</v>
          </cell>
          <cell r="BN17">
            <v>0</v>
          </cell>
          <cell r="BO17">
            <v>0</v>
          </cell>
          <cell r="BP17">
            <v>514</v>
          </cell>
          <cell r="BQ17">
            <v>0</v>
          </cell>
          <cell r="BR17">
            <v>288</v>
          </cell>
          <cell r="BS17">
            <v>0</v>
          </cell>
          <cell r="BT17">
            <v>0</v>
          </cell>
          <cell r="BU17">
            <v>0</v>
          </cell>
          <cell r="BV17">
            <v>0</v>
          </cell>
          <cell r="BW17">
            <v>0</v>
          </cell>
          <cell r="BX17">
            <v>0</v>
          </cell>
          <cell r="BY17">
            <v>0</v>
          </cell>
          <cell r="BZ17">
            <v>0</v>
          </cell>
          <cell r="CA17">
            <v>4666</v>
          </cell>
          <cell r="CB17">
            <v>366</v>
          </cell>
          <cell r="CC17">
            <v>3198</v>
          </cell>
          <cell r="CD17">
            <v>0</v>
          </cell>
          <cell r="CE17">
            <v>0</v>
          </cell>
          <cell r="CF17">
            <v>0</v>
          </cell>
          <cell r="CG17">
            <v>269</v>
          </cell>
          <cell r="CH17">
            <v>643</v>
          </cell>
          <cell r="CI17">
            <v>0</v>
          </cell>
          <cell r="CJ17">
            <v>131</v>
          </cell>
          <cell r="CK17">
            <v>59</v>
          </cell>
          <cell r="CL17">
            <v>0</v>
          </cell>
          <cell r="CM17">
            <v>282</v>
          </cell>
          <cell r="CN17">
            <v>0</v>
          </cell>
          <cell r="CO17">
            <v>0</v>
          </cell>
          <cell r="CP17">
            <v>0</v>
          </cell>
          <cell r="CQ17">
            <v>0</v>
          </cell>
          <cell r="CR17">
            <v>0</v>
          </cell>
          <cell r="CS17">
            <v>0</v>
          </cell>
          <cell r="CT17">
            <v>0</v>
          </cell>
          <cell r="CU17">
            <v>0</v>
          </cell>
          <cell r="CV17">
            <v>0</v>
          </cell>
          <cell r="CW17">
            <v>64</v>
          </cell>
          <cell r="CX17">
            <v>0</v>
          </cell>
          <cell r="CY17">
            <v>0</v>
          </cell>
          <cell r="CZ17">
            <v>0</v>
          </cell>
          <cell r="DA17">
            <v>0</v>
          </cell>
          <cell r="DB17">
            <v>0</v>
          </cell>
          <cell r="DC17">
            <v>0</v>
          </cell>
          <cell r="DD17">
            <v>0</v>
          </cell>
          <cell r="DE17">
            <v>0</v>
          </cell>
          <cell r="DF17">
            <v>0</v>
          </cell>
          <cell r="DG17">
            <v>0</v>
          </cell>
          <cell r="DH17">
            <v>0</v>
          </cell>
          <cell r="DI17">
            <v>129</v>
          </cell>
          <cell r="DJ17">
            <v>0</v>
          </cell>
          <cell r="DK17">
            <v>193</v>
          </cell>
          <cell r="DL17">
            <v>9</v>
          </cell>
          <cell r="DM17">
            <v>0</v>
          </cell>
          <cell r="DN17">
            <v>0</v>
          </cell>
          <cell r="DO17">
            <v>0</v>
          </cell>
          <cell r="DP17">
            <v>89</v>
          </cell>
          <cell r="DQ17">
            <v>0</v>
          </cell>
          <cell r="DR17">
            <v>548</v>
          </cell>
          <cell r="DS17">
            <v>0</v>
          </cell>
          <cell r="DT17">
            <v>20</v>
          </cell>
          <cell r="DU17">
            <v>203</v>
          </cell>
          <cell r="DV17">
            <v>246</v>
          </cell>
          <cell r="DW17">
            <v>66</v>
          </cell>
          <cell r="DX17">
            <v>1</v>
          </cell>
          <cell r="DY17">
            <v>12</v>
          </cell>
          <cell r="DZ17">
            <v>8571</v>
          </cell>
          <cell r="EA17">
            <v>0</v>
          </cell>
          <cell r="EB17">
            <v>0</v>
          </cell>
          <cell r="EC17">
            <v>1172</v>
          </cell>
          <cell r="ED17">
            <v>1821</v>
          </cell>
          <cell r="EE17">
            <v>141</v>
          </cell>
          <cell r="EF17">
            <v>958</v>
          </cell>
          <cell r="EG17">
            <v>4127</v>
          </cell>
          <cell r="EH17">
            <v>38</v>
          </cell>
          <cell r="EI17">
            <v>226</v>
          </cell>
          <cell r="EJ17">
            <v>88</v>
          </cell>
          <cell r="EK17">
            <v>950</v>
          </cell>
          <cell r="EL17">
            <v>165</v>
          </cell>
          <cell r="EM17">
            <v>0</v>
          </cell>
          <cell r="EN17">
            <v>0</v>
          </cell>
          <cell r="EO17">
            <v>0</v>
          </cell>
          <cell r="EP17">
            <v>771</v>
          </cell>
          <cell r="EQ17">
            <v>0</v>
          </cell>
          <cell r="ER17">
            <v>0</v>
          </cell>
          <cell r="ES17">
            <v>14</v>
          </cell>
          <cell r="ET17">
            <v>5950</v>
          </cell>
          <cell r="EU17">
            <v>157</v>
          </cell>
          <cell r="EV17">
            <v>2120</v>
          </cell>
          <cell r="EW17">
            <v>1887</v>
          </cell>
          <cell r="EX17">
            <v>700</v>
          </cell>
          <cell r="EY17">
            <v>988</v>
          </cell>
          <cell r="EZ17">
            <v>98</v>
          </cell>
          <cell r="FA17">
            <v>0</v>
          </cell>
          <cell r="FB17">
            <v>0</v>
          </cell>
          <cell r="FC17">
            <v>0</v>
          </cell>
        </row>
        <row r="18">
          <cell r="A18" t="str">
            <v xml:space="preserve"> 2940 SPAIN LICENCEES                   </v>
          </cell>
          <cell r="B18">
            <v>5280</v>
          </cell>
          <cell r="C18">
            <v>5280</v>
          </cell>
          <cell r="D18" t="e">
            <v>#VALUE!</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695</v>
          </cell>
          <cell r="AA18">
            <v>0</v>
          </cell>
          <cell r="AB18">
            <v>0</v>
          </cell>
          <cell r="AC18">
            <v>0</v>
          </cell>
          <cell r="AD18">
            <v>0</v>
          </cell>
          <cell r="AE18">
            <v>0</v>
          </cell>
          <cell r="AF18">
            <v>0</v>
          </cell>
          <cell r="AG18">
            <v>0</v>
          </cell>
          <cell r="AH18">
            <v>0</v>
          </cell>
          <cell r="AI18">
            <v>0</v>
          </cell>
          <cell r="AJ18">
            <v>380</v>
          </cell>
          <cell r="AK18">
            <v>128</v>
          </cell>
          <cell r="AL18">
            <v>0</v>
          </cell>
          <cell r="AM18">
            <v>122</v>
          </cell>
          <cell r="AN18">
            <v>0</v>
          </cell>
          <cell r="AO18">
            <v>65</v>
          </cell>
          <cell r="AP18">
            <v>93</v>
          </cell>
          <cell r="AQ18">
            <v>0</v>
          </cell>
          <cell r="AR18">
            <v>0</v>
          </cell>
          <cell r="AS18">
            <v>0</v>
          </cell>
          <cell r="AT18">
            <v>0</v>
          </cell>
          <cell r="AU18">
            <v>0</v>
          </cell>
          <cell r="AV18">
            <v>0</v>
          </cell>
          <cell r="AW18">
            <v>0</v>
          </cell>
          <cell r="AX18">
            <v>93</v>
          </cell>
          <cell r="AY18">
            <v>0</v>
          </cell>
          <cell r="AZ18">
            <v>0</v>
          </cell>
          <cell r="BA18">
            <v>0</v>
          </cell>
          <cell r="BB18">
            <v>0</v>
          </cell>
          <cell r="BC18">
            <v>50</v>
          </cell>
          <cell r="BD18">
            <v>0</v>
          </cell>
          <cell r="BE18">
            <v>0</v>
          </cell>
          <cell r="BF18" t="e">
            <v>#VALUE!</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1038</v>
          </cell>
          <cell r="CB18">
            <v>0</v>
          </cell>
          <cell r="CC18">
            <v>897</v>
          </cell>
          <cell r="CD18">
            <v>0</v>
          </cell>
          <cell r="CE18">
            <v>0</v>
          </cell>
          <cell r="CF18">
            <v>0</v>
          </cell>
          <cell r="CG18">
            <v>9</v>
          </cell>
          <cell r="CH18">
            <v>132</v>
          </cell>
          <cell r="CI18">
            <v>0</v>
          </cell>
          <cell r="CJ18">
            <v>0</v>
          </cell>
          <cell r="CK18">
            <v>0</v>
          </cell>
          <cell r="CL18">
            <v>0</v>
          </cell>
          <cell r="CM18">
            <v>914</v>
          </cell>
          <cell r="CN18">
            <v>0</v>
          </cell>
          <cell r="CO18">
            <v>0</v>
          </cell>
          <cell r="CP18">
            <v>0</v>
          </cell>
          <cell r="CQ18">
            <v>0</v>
          </cell>
          <cell r="CR18">
            <v>0</v>
          </cell>
          <cell r="CS18">
            <v>0</v>
          </cell>
          <cell r="CT18">
            <v>0</v>
          </cell>
          <cell r="CU18">
            <v>0</v>
          </cell>
          <cell r="CV18">
            <v>0</v>
          </cell>
          <cell r="CW18">
            <v>15</v>
          </cell>
          <cell r="CX18">
            <v>0</v>
          </cell>
          <cell r="CY18">
            <v>0</v>
          </cell>
          <cell r="CZ18">
            <v>0</v>
          </cell>
          <cell r="DA18">
            <v>0</v>
          </cell>
          <cell r="DB18">
            <v>0</v>
          </cell>
          <cell r="DC18">
            <v>0</v>
          </cell>
          <cell r="DD18">
            <v>0</v>
          </cell>
          <cell r="DE18">
            <v>0</v>
          </cell>
          <cell r="DF18">
            <v>0</v>
          </cell>
          <cell r="DG18">
            <v>0</v>
          </cell>
          <cell r="DH18">
            <v>0</v>
          </cell>
          <cell r="DI18">
            <v>5</v>
          </cell>
          <cell r="DJ18">
            <v>0</v>
          </cell>
          <cell r="DK18">
            <v>0</v>
          </cell>
          <cell r="DL18">
            <v>0</v>
          </cell>
          <cell r="DM18">
            <v>0</v>
          </cell>
          <cell r="DN18">
            <v>0</v>
          </cell>
          <cell r="DO18">
            <v>0</v>
          </cell>
          <cell r="DP18">
            <v>138</v>
          </cell>
          <cell r="DQ18">
            <v>756</v>
          </cell>
          <cell r="DR18">
            <v>-54</v>
          </cell>
          <cell r="DS18">
            <v>0</v>
          </cell>
          <cell r="DT18">
            <v>0</v>
          </cell>
          <cell r="DU18">
            <v>0</v>
          </cell>
          <cell r="DV18">
            <v>-54</v>
          </cell>
          <cell r="DW18">
            <v>0</v>
          </cell>
          <cell r="DX18">
            <v>0</v>
          </cell>
          <cell r="DY18">
            <v>0</v>
          </cell>
          <cell r="DZ18">
            <v>2544</v>
          </cell>
          <cell r="EA18">
            <v>0</v>
          </cell>
          <cell r="EB18">
            <v>0</v>
          </cell>
          <cell r="EC18">
            <v>0</v>
          </cell>
          <cell r="ED18">
            <v>159</v>
          </cell>
          <cell r="EE18">
            <v>46</v>
          </cell>
          <cell r="EF18">
            <v>230</v>
          </cell>
          <cell r="EG18">
            <v>2026</v>
          </cell>
          <cell r="EH18">
            <v>0</v>
          </cell>
          <cell r="EI18">
            <v>83</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row>
        <row r="19">
          <cell r="A19" t="str">
            <v xml:space="preserve"> 4406 FRANCE (PH)                       </v>
          </cell>
          <cell r="B19">
            <v>75533</v>
          </cell>
          <cell r="C19">
            <v>75528</v>
          </cell>
          <cell r="D19" t="e">
            <v>#VALUE!</v>
          </cell>
          <cell r="E19">
            <v>1848</v>
          </cell>
          <cell r="F19">
            <v>291</v>
          </cell>
          <cell r="G19">
            <v>0</v>
          </cell>
          <cell r="H19">
            <v>78</v>
          </cell>
          <cell r="I19">
            <v>8</v>
          </cell>
          <cell r="J19">
            <v>0</v>
          </cell>
          <cell r="K19">
            <v>0</v>
          </cell>
          <cell r="L19">
            <v>907</v>
          </cell>
          <cell r="M19">
            <v>264</v>
          </cell>
          <cell r="N19">
            <v>-3</v>
          </cell>
          <cell r="O19">
            <v>0</v>
          </cell>
          <cell r="P19">
            <v>0</v>
          </cell>
          <cell r="Q19">
            <v>0</v>
          </cell>
          <cell r="R19">
            <v>0</v>
          </cell>
          <cell r="S19">
            <v>0</v>
          </cell>
          <cell r="T19">
            <v>31</v>
          </cell>
          <cell r="U19">
            <v>0</v>
          </cell>
          <cell r="V19">
            <v>0</v>
          </cell>
          <cell r="W19">
            <v>0</v>
          </cell>
          <cell r="X19">
            <v>272</v>
          </cell>
          <cell r="Y19">
            <v>0</v>
          </cell>
          <cell r="Z19">
            <v>14427</v>
          </cell>
          <cell r="AA19">
            <v>1473</v>
          </cell>
          <cell r="AB19">
            <v>173</v>
          </cell>
          <cell r="AC19">
            <v>0</v>
          </cell>
          <cell r="AD19">
            <v>0</v>
          </cell>
          <cell r="AE19">
            <v>49</v>
          </cell>
          <cell r="AF19">
            <v>0</v>
          </cell>
          <cell r="AG19">
            <v>0</v>
          </cell>
          <cell r="AH19">
            <v>0</v>
          </cell>
          <cell r="AI19">
            <v>0</v>
          </cell>
          <cell r="AJ19">
            <v>8573</v>
          </cell>
          <cell r="AK19">
            <v>86</v>
          </cell>
          <cell r="AL19">
            <v>90</v>
          </cell>
          <cell r="AM19">
            <v>2629</v>
          </cell>
          <cell r="AN19">
            <v>1335</v>
          </cell>
          <cell r="AO19">
            <v>19</v>
          </cell>
          <cell r="AP19">
            <v>3520</v>
          </cell>
          <cell r="AQ19">
            <v>57</v>
          </cell>
          <cell r="AR19">
            <v>0</v>
          </cell>
          <cell r="AS19">
            <v>29</v>
          </cell>
          <cell r="AT19">
            <v>0</v>
          </cell>
          <cell r="AU19">
            <v>0</v>
          </cell>
          <cell r="AV19">
            <v>1052</v>
          </cell>
          <cell r="AW19">
            <v>0</v>
          </cell>
          <cell r="AX19">
            <v>1845</v>
          </cell>
          <cell r="AY19">
            <v>0</v>
          </cell>
          <cell r="AZ19">
            <v>0</v>
          </cell>
          <cell r="BA19">
            <v>0</v>
          </cell>
          <cell r="BB19">
            <v>537</v>
          </cell>
          <cell r="BC19">
            <v>2817</v>
          </cell>
          <cell r="BD19">
            <v>0</v>
          </cell>
          <cell r="BE19">
            <v>0</v>
          </cell>
          <cell r="BF19" t="e">
            <v>#VALUE!</v>
          </cell>
          <cell r="BG19">
            <v>0</v>
          </cell>
          <cell r="BH19">
            <v>0</v>
          </cell>
          <cell r="BI19">
            <v>0</v>
          </cell>
          <cell r="BJ19">
            <v>0</v>
          </cell>
          <cell r="BK19">
            <v>0</v>
          </cell>
          <cell r="BL19">
            <v>0</v>
          </cell>
          <cell r="BM19">
            <v>0</v>
          </cell>
          <cell r="BN19">
            <v>0</v>
          </cell>
          <cell r="BO19">
            <v>0</v>
          </cell>
          <cell r="BP19">
            <v>559</v>
          </cell>
          <cell r="BQ19">
            <v>0</v>
          </cell>
          <cell r="BR19">
            <v>2258</v>
          </cell>
          <cell r="BS19">
            <v>0</v>
          </cell>
          <cell r="BT19">
            <v>0</v>
          </cell>
          <cell r="BU19">
            <v>0</v>
          </cell>
          <cell r="BV19">
            <v>0</v>
          </cell>
          <cell r="BW19">
            <v>0</v>
          </cell>
          <cell r="BX19">
            <v>0</v>
          </cell>
          <cell r="BY19">
            <v>0</v>
          </cell>
          <cell r="BZ19">
            <v>0</v>
          </cell>
          <cell r="CA19">
            <v>9869</v>
          </cell>
          <cell r="CB19">
            <v>404</v>
          </cell>
          <cell r="CC19">
            <v>7003</v>
          </cell>
          <cell r="CD19">
            <v>0</v>
          </cell>
          <cell r="CE19">
            <v>0</v>
          </cell>
          <cell r="CF19">
            <v>0</v>
          </cell>
          <cell r="CG19">
            <v>431</v>
          </cell>
          <cell r="CH19">
            <v>717</v>
          </cell>
          <cell r="CI19">
            <v>0</v>
          </cell>
          <cell r="CJ19">
            <v>1107</v>
          </cell>
          <cell r="CK19">
            <v>187</v>
          </cell>
          <cell r="CL19">
            <v>20</v>
          </cell>
          <cell r="CM19">
            <v>193</v>
          </cell>
          <cell r="CN19">
            <v>0</v>
          </cell>
          <cell r="CO19">
            <v>0</v>
          </cell>
          <cell r="CP19">
            <v>0</v>
          </cell>
          <cell r="CQ19">
            <v>0</v>
          </cell>
          <cell r="CR19">
            <v>0</v>
          </cell>
          <cell r="CS19">
            <v>0</v>
          </cell>
          <cell r="CT19">
            <v>0</v>
          </cell>
          <cell r="CU19">
            <v>0</v>
          </cell>
          <cell r="CV19">
            <v>0</v>
          </cell>
          <cell r="CW19">
            <v>135</v>
          </cell>
          <cell r="CX19">
            <v>0</v>
          </cell>
          <cell r="CY19">
            <v>0</v>
          </cell>
          <cell r="CZ19">
            <v>0</v>
          </cell>
          <cell r="DA19">
            <v>0</v>
          </cell>
          <cell r="DB19">
            <v>0</v>
          </cell>
          <cell r="DC19">
            <v>0</v>
          </cell>
          <cell r="DD19">
            <v>0</v>
          </cell>
          <cell r="DE19">
            <v>0</v>
          </cell>
          <cell r="DF19">
            <v>0</v>
          </cell>
          <cell r="DG19">
            <v>0</v>
          </cell>
          <cell r="DH19">
            <v>0</v>
          </cell>
          <cell r="DI19">
            <v>0</v>
          </cell>
          <cell r="DJ19">
            <v>0</v>
          </cell>
          <cell r="DK19">
            <v>106</v>
          </cell>
          <cell r="DL19">
            <v>0</v>
          </cell>
          <cell r="DM19">
            <v>0</v>
          </cell>
          <cell r="DN19">
            <v>0</v>
          </cell>
          <cell r="DO19">
            <v>0</v>
          </cell>
          <cell r="DP19">
            <v>58</v>
          </cell>
          <cell r="DQ19">
            <v>0</v>
          </cell>
          <cell r="DR19">
            <v>6261</v>
          </cell>
          <cell r="DS19">
            <v>0</v>
          </cell>
          <cell r="DT19">
            <v>0</v>
          </cell>
          <cell r="DU19">
            <v>2990</v>
          </cell>
          <cell r="DV19">
            <v>2837</v>
          </cell>
          <cell r="DW19">
            <v>149</v>
          </cell>
          <cell r="DX19">
            <v>10</v>
          </cell>
          <cell r="DY19">
            <v>275</v>
          </cell>
          <cell r="DZ19">
            <v>22771</v>
          </cell>
          <cell r="EA19">
            <v>0</v>
          </cell>
          <cell r="EB19">
            <v>0</v>
          </cell>
          <cell r="EC19">
            <v>1606</v>
          </cell>
          <cell r="ED19">
            <v>4321</v>
          </cell>
          <cell r="EE19">
            <v>1948</v>
          </cell>
          <cell r="EF19">
            <v>2774</v>
          </cell>
          <cell r="EG19">
            <v>11403</v>
          </cell>
          <cell r="EH19">
            <v>146</v>
          </cell>
          <cell r="EI19">
            <v>400</v>
          </cell>
          <cell r="EJ19">
            <v>173</v>
          </cell>
          <cell r="EK19">
            <v>1634</v>
          </cell>
          <cell r="EL19">
            <v>323</v>
          </cell>
          <cell r="EM19">
            <v>0</v>
          </cell>
          <cell r="EN19">
            <v>0</v>
          </cell>
          <cell r="EO19">
            <v>0</v>
          </cell>
          <cell r="EP19">
            <v>1260</v>
          </cell>
          <cell r="EQ19">
            <v>0</v>
          </cell>
          <cell r="ER19">
            <v>0</v>
          </cell>
          <cell r="ES19">
            <v>51</v>
          </cell>
          <cell r="ET19">
            <v>10903</v>
          </cell>
          <cell r="EU19">
            <v>453</v>
          </cell>
          <cell r="EV19">
            <v>1558</v>
          </cell>
          <cell r="EW19">
            <v>4693</v>
          </cell>
          <cell r="EX19">
            <v>1452</v>
          </cell>
          <cell r="EY19">
            <v>2466</v>
          </cell>
          <cell r="EZ19">
            <v>281</v>
          </cell>
          <cell r="FA19">
            <v>0</v>
          </cell>
          <cell r="FB19">
            <v>0</v>
          </cell>
          <cell r="FC19">
            <v>5</v>
          </cell>
        </row>
        <row r="20">
          <cell r="A20" t="str">
            <v xml:space="preserve"> 2760 FRANCE (PH)                       </v>
          </cell>
          <cell r="B20">
            <v>74082</v>
          </cell>
          <cell r="C20">
            <v>74086</v>
          </cell>
          <cell r="D20" t="e">
            <v>#VALUE!</v>
          </cell>
          <cell r="E20">
            <v>1848</v>
          </cell>
          <cell r="F20">
            <v>291</v>
          </cell>
          <cell r="G20">
            <v>0</v>
          </cell>
          <cell r="H20">
            <v>78</v>
          </cell>
          <cell r="I20">
            <v>8</v>
          </cell>
          <cell r="J20">
            <v>0</v>
          </cell>
          <cell r="K20">
            <v>0</v>
          </cell>
          <cell r="L20">
            <v>907</v>
          </cell>
          <cell r="M20">
            <v>264</v>
          </cell>
          <cell r="N20">
            <v>-3</v>
          </cell>
          <cell r="O20">
            <v>0</v>
          </cell>
          <cell r="P20">
            <v>0</v>
          </cell>
          <cell r="Q20">
            <v>0</v>
          </cell>
          <cell r="R20">
            <v>0</v>
          </cell>
          <cell r="S20">
            <v>0</v>
          </cell>
          <cell r="T20">
            <v>31</v>
          </cell>
          <cell r="U20">
            <v>0</v>
          </cell>
          <cell r="V20">
            <v>0</v>
          </cell>
          <cell r="W20">
            <v>0</v>
          </cell>
          <cell r="X20">
            <v>272</v>
          </cell>
          <cell r="Y20">
            <v>0</v>
          </cell>
          <cell r="Z20">
            <v>13614</v>
          </cell>
          <cell r="AA20">
            <v>1410</v>
          </cell>
          <cell r="AB20">
            <v>173</v>
          </cell>
          <cell r="AC20">
            <v>0</v>
          </cell>
          <cell r="AD20">
            <v>0</v>
          </cell>
          <cell r="AE20">
            <v>49</v>
          </cell>
          <cell r="AF20">
            <v>0</v>
          </cell>
          <cell r="AG20">
            <v>0</v>
          </cell>
          <cell r="AH20">
            <v>0</v>
          </cell>
          <cell r="AI20">
            <v>0</v>
          </cell>
          <cell r="AJ20">
            <v>7897</v>
          </cell>
          <cell r="AK20">
            <v>13</v>
          </cell>
          <cell r="AL20">
            <v>90</v>
          </cell>
          <cell r="AM20">
            <v>2628</v>
          </cell>
          <cell r="AN20">
            <v>1335</v>
          </cell>
          <cell r="AO20">
            <v>19</v>
          </cell>
          <cell r="AP20">
            <v>3115</v>
          </cell>
          <cell r="AQ20">
            <v>57</v>
          </cell>
          <cell r="AR20">
            <v>0</v>
          </cell>
          <cell r="AS20">
            <v>0</v>
          </cell>
          <cell r="AT20">
            <v>0</v>
          </cell>
          <cell r="AU20">
            <v>0</v>
          </cell>
          <cell r="AV20">
            <v>1052</v>
          </cell>
          <cell r="AW20">
            <v>0</v>
          </cell>
          <cell r="AX20">
            <v>1469</v>
          </cell>
          <cell r="AY20">
            <v>0</v>
          </cell>
          <cell r="AZ20">
            <v>0</v>
          </cell>
          <cell r="BA20">
            <v>0</v>
          </cell>
          <cell r="BB20">
            <v>537</v>
          </cell>
          <cell r="BC20">
            <v>2817</v>
          </cell>
          <cell r="BD20">
            <v>0</v>
          </cell>
          <cell r="BE20">
            <v>0</v>
          </cell>
          <cell r="BF20" t="e">
            <v>#VALUE!</v>
          </cell>
          <cell r="BG20">
            <v>0</v>
          </cell>
          <cell r="BH20">
            <v>0</v>
          </cell>
          <cell r="BI20">
            <v>0</v>
          </cell>
          <cell r="BJ20">
            <v>0</v>
          </cell>
          <cell r="BK20">
            <v>0</v>
          </cell>
          <cell r="BL20">
            <v>0</v>
          </cell>
          <cell r="BM20">
            <v>0</v>
          </cell>
          <cell r="BN20">
            <v>0</v>
          </cell>
          <cell r="BO20">
            <v>0</v>
          </cell>
          <cell r="BP20">
            <v>559</v>
          </cell>
          <cell r="BQ20">
            <v>0</v>
          </cell>
          <cell r="BR20">
            <v>2258</v>
          </cell>
          <cell r="BS20">
            <v>0</v>
          </cell>
          <cell r="BT20">
            <v>0</v>
          </cell>
          <cell r="BU20">
            <v>0</v>
          </cell>
          <cell r="BV20">
            <v>0</v>
          </cell>
          <cell r="BW20">
            <v>0</v>
          </cell>
          <cell r="BX20">
            <v>0</v>
          </cell>
          <cell r="BY20">
            <v>0</v>
          </cell>
          <cell r="BZ20">
            <v>0</v>
          </cell>
          <cell r="CA20">
            <v>9869</v>
          </cell>
          <cell r="CB20">
            <v>404</v>
          </cell>
          <cell r="CC20">
            <v>7003</v>
          </cell>
          <cell r="CD20">
            <v>0</v>
          </cell>
          <cell r="CE20">
            <v>0</v>
          </cell>
          <cell r="CF20">
            <v>0</v>
          </cell>
          <cell r="CG20">
            <v>431</v>
          </cell>
          <cell r="CH20">
            <v>717</v>
          </cell>
          <cell r="CI20">
            <v>0</v>
          </cell>
          <cell r="CJ20">
            <v>1107</v>
          </cell>
          <cell r="CK20">
            <v>187</v>
          </cell>
          <cell r="CL20">
            <v>20</v>
          </cell>
          <cell r="CM20">
            <v>-11</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-1</v>
          </cell>
          <cell r="DJ20">
            <v>0</v>
          </cell>
          <cell r="DK20">
            <v>106</v>
          </cell>
          <cell r="DL20">
            <v>0</v>
          </cell>
          <cell r="DM20">
            <v>0</v>
          </cell>
          <cell r="DN20">
            <v>0</v>
          </cell>
          <cell r="DO20">
            <v>0</v>
          </cell>
          <cell r="DP20">
            <v>-10</v>
          </cell>
          <cell r="DQ20">
            <v>0</v>
          </cell>
          <cell r="DR20">
            <v>6260</v>
          </cell>
          <cell r="DS20">
            <v>0</v>
          </cell>
          <cell r="DT20">
            <v>0</v>
          </cell>
          <cell r="DU20">
            <v>2989</v>
          </cell>
          <cell r="DV20">
            <v>2837</v>
          </cell>
          <cell r="DW20">
            <v>149</v>
          </cell>
          <cell r="DX20">
            <v>10</v>
          </cell>
          <cell r="DY20">
            <v>275</v>
          </cell>
          <cell r="DZ20">
            <v>22752</v>
          </cell>
          <cell r="EA20">
            <v>0</v>
          </cell>
          <cell r="EB20">
            <v>0</v>
          </cell>
          <cell r="EC20">
            <v>1592</v>
          </cell>
          <cell r="ED20">
            <v>4320</v>
          </cell>
          <cell r="EE20">
            <v>1945</v>
          </cell>
          <cell r="EF20">
            <v>2774</v>
          </cell>
          <cell r="EG20">
            <v>11403</v>
          </cell>
          <cell r="EH20">
            <v>146</v>
          </cell>
          <cell r="EI20">
            <v>399</v>
          </cell>
          <cell r="EJ20">
            <v>173</v>
          </cell>
          <cell r="EK20">
            <v>1634</v>
          </cell>
          <cell r="EL20">
            <v>323</v>
          </cell>
          <cell r="EM20">
            <v>0</v>
          </cell>
          <cell r="EN20">
            <v>0</v>
          </cell>
          <cell r="EO20">
            <v>0</v>
          </cell>
          <cell r="EP20">
            <v>1260</v>
          </cell>
          <cell r="EQ20">
            <v>0</v>
          </cell>
          <cell r="ER20">
            <v>0</v>
          </cell>
          <cell r="ES20">
            <v>51</v>
          </cell>
          <cell r="ET20">
            <v>10903</v>
          </cell>
          <cell r="EU20">
            <v>453</v>
          </cell>
          <cell r="EV20">
            <v>1558</v>
          </cell>
          <cell r="EW20">
            <v>4693</v>
          </cell>
          <cell r="EX20">
            <v>1452</v>
          </cell>
          <cell r="EY20">
            <v>2466</v>
          </cell>
          <cell r="EZ20">
            <v>281</v>
          </cell>
          <cell r="FA20">
            <v>0</v>
          </cell>
          <cell r="FB20">
            <v>0</v>
          </cell>
          <cell r="FC20">
            <v>-4</v>
          </cell>
        </row>
        <row r="21">
          <cell r="A21" t="str">
            <v xml:space="preserve"> 3016 FRANCE LICENSESS                  </v>
          </cell>
          <cell r="B21">
            <v>1451</v>
          </cell>
          <cell r="C21">
            <v>1442</v>
          </cell>
          <cell r="D21" t="e">
            <v>#VALUE!</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813</v>
          </cell>
          <cell r="AA21">
            <v>63</v>
          </cell>
          <cell r="AB21">
            <v>0</v>
          </cell>
          <cell r="AC21">
            <v>0</v>
          </cell>
          <cell r="AD21">
            <v>0</v>
          </cell>
          <cell r="AE21">
            <v>0</v>
          </cell>
          <cell r="AF21">
            <v>0</v>
          </cell>
          <cell r="AG21">
            <v>0</v>
          </cell>
          <cell r="AH21">
            <v>0</v>
          </cell>
          <cell r="AI21">
            <v>0</v>
          </cell>
          <cell r="AJ21">
            <v>676</v>
          </cell>
          <cell r="AK21">
            <v>73</v>
          </cell>
          <cell r="AL21">
            <v>0</v>
          </cell>
          <cell r="AM21">
            <v>1</v>
          </cell>
          <cell r="AN21">
            <v>0</v>
          </cell>
          <cell r="AO21">
            <v>0</v>
          </cell>
          <cell r="AP21">
            <v>405</v>
          </cell>
          <cell r="AQ21">
            <v>0</v>
          </cell>
          <cell r="AR21">
            <v>0</v>
          </cell>
          <cell r="AS21">
            <v>29</v>
          </cell>
          <cell r="AT21">
            <v>0</v>
          </cell>
          <cell r="AU21">
            <v>0</v>
          </cell>
          <cell r="AV21">
            <v>0</v>
          </cell>
          <cell r="AW21">
            <v>0</v>
          </cell>
          <cell r="AX21">
            <v>376</v>
          </cell>
          <cell r="AY21">
            <v>0</v>
          </cell>
          <cell r="AZ21">
            <v>0</v>
          </cell>
          <cell r="BA21">
            <v>0</v>
          </cell>
          <cell r="BB21">
            <v>0</v>
          </cell>
          <cell r="BC21">
            <v>0</v>
          </cell>
          <cell r="BD21">
            <v>0</v>
          </cell>
          <cell r="BE21">
            <v>0</v>
          </cell>
          <cell r="BF21" t="e">
            <v>#VALUE!</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204</v>
          </cell>
          <cell r="CN21">
            <v>0</v>
          </cell>
          <cell r="CO21">
            <v>0</v>
          </cell>
          <cell r="CP21">
            <v>0</v>
          </cell>
          <cell r="CQ21">
            <v>0</v>
          </cell>
          <cell r="CR21">
            <v>0</v>
          </cell>
          <cell r="CS21">
            <v>0</v>
          </cell>
          <cell r="CT21">
            <v>0</v>
          </cell>
          <cell r="CU21">
            <v>0</v>
          </cell>
          <cell r="CV21">
            <v>0</v>
          </cell>
          <cell r="CW21">
            <v>135</v>
          </cell>
          <cell r="CX21">
            <v>0</v>
          </cell>
          <cell r="CY21">
            <v>0</v>
          </cell>
          <cell r="CZ21">
            <v>0</v>
          </cell>
          <cell r="DA21">
            <v>0</v>
          </cell>
          <cell r="DB21">
            <v>0</v>
          </cell>
          <cell r="DC21">
            <v>0</v>
          </cell>
          <cell r="DD21">
            <v>0</v>
          </cell>
          <cell r="DE21">
            <v>0</v>
          </cell>
          <cell r="DF21">
            <v>0</v>
          </cell>
          <cell r="DG21">
            <v>0</v>
          </cell>
          <cell r="DH21">
            <v>0</v>
          </cell>
          <cell r="DI21">
            <v>1</v>
          </cell>
          <cell r="DJ21">
            <v>0</v>
          </cell>
          <cell r="DK21">
            <v>0</v>
          </cell>
          <cell r="DL21">
            <v>0</v>
          </cell>
          <cell r="DM21">
            <v>0</v>
          </cell>
          <cell r="DN21">
            <v>0</v>
          </cell>
          <cell r="DO21">
            <v>0</v>
          </cell>
          <cell r="DP21">
            <v>68</v>
          </cell>
          <cell r="DQ21">
            <v>0</v>
          </cell>
          <cell r="DR21">
            <v>1</v>
          </cell>
          <cell r="DS21">
            <v>0</v>
          </cell>
          <cell r="DT21">
            <v>0</v>
          </cell>
          <cell r="DU21">
            <v>1</v>
          </cell>
          <cell r="DV21">
            <v>0</v>
          </cell>
          <cell r="DW21">
            <v>0</v>
          </cell>
          <cell r="DX21">
            <v>0</v>
          </cell>
          <cell r="DY21">
            <v>0</v>
          </cell>
          <cell r="DZ21">
            <v>19</v>
          </cell>
          <cell r="EA21">
            <v>0</v>
          </cell>
          <cell r="EB21">
            <v>0</v>
          </cell>
          <cell r="EC21">
            <v>14</v>
          </cell>
          <cell r="ED21">
            <v>1</v>
          </cell>
          <cell r="EE21">
            <v>3</v>
          </cell>
          <cell r="EF21">
            <v>0</v>
          </cell>
          <cell r="EG21">
            <v>0</v>
          </cell>
          <cell r="EH21">
            <v>0</v>
          </cell>
          <cell r="EI21">
            <v>1</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9</v>
          </cell>
        </row>
        <row r="22">
          <cell r="A22" t="str">
            <v xml:space="preserve"> 4407 GERMANY (PH)                      </v>
          </cell>
          <cell r="B22">
            <v>0</v>
          </cell>
          <cell r="C22">
            <v>0</v>
          </cell>
          <cell r="D22" t="e">
            <v>#VALUE!</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t="e">
            <v>#VALUE!</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row>
        <row r="23">
          <cell r="A23" t="str">
            <v xml:space="preserve"> 2766 GERMANY (PH)                      </v>
          </cell>
          <cell r="B23">
            <v>42919</v>
          </cell>
          <cell r="C23">
            <v>42919</v>
          </cell>
          <cell r="D23" t="e">
            <v>#VALUE!</v>
          </cell>
          <cell r="E23">
            <v>8524</v>
          </cell>
          <cell r="F23">
            <v>600</v>
          </cell>
          <cell r="G23">
            <v>0</v>
          </cell>
          <cell r="H23">
            <v>1026</v>
          </cell>
          <cell r="I23">
            <v>57</v>
          </cell>
          <cell r="J23">
            <v>0</v>
          </cell>
          <cell r="K23">
            <v>0</v>
          </cell>
          <cell r="L23">
            <v>2475</v>
          </cell>
          <cell r="M23">
            <v>2676</v>
          </cell>
          <cell r="N23">
            <v>-3</v>
          </cell>
          <cell r="O23">
            <v>35</v>
          </cell>
          <cell r="P23">
            <v>0</v>
          </cell>
          <cell r="Q23">
            <v>83</v>
          </cell>
          <cell r="R23">
            <v>0</v>
          </cell>
          <cell r="S23">
            <v>0</v>
          </cell>
          <cell r="T23">
            <v>27</v>
          </cell>
          <cell r="U23">
            <v>0</v>
          </cell>
          <cell r="V23">
            <v>0</v>
          </cell>
          <cell r="W23">
            <v>0</v>
          </cell>
          <cell r="X23">
            <v>1548</v>
          </cell>
          <cell r="Y23">
            <v>0</v>
          </cell>
          <cell r="Z23">
            <v>6008</v>
          </cell>
          <cell r="AA23">
            <v>3</v>
          </cell>
          <cell r="AB23">
            <v>0</v>
          </cell>
          <cell r="AC23">
            <v>0</v>
          </cell>
          <cell r="AD23">
            <v>0</v>
          </cell>
          <cell r="AE23">
            <v>217</v>
          </cell>
          <cell r="AF23">
            <v>0</v>
          </cell>
          <cell r="AG23">
            <v>0</v>
          </cell>
          <cell r="AH23">
            <v>0</v>
          </cell>
          <cell r="AI23">
            <v>0</v>
          </cell>
          <cell r="AJ23">
            <v>869</v>
          </cell>
          <cell r="AK23">
            <v>51</v>
          </cell>
          <cell r="AL23">
            <v>196</v>
          </cell>
          <cell r="AM23">
            <v>4017</v>
          </cell>
          <cell r="AN23">
            <v>613</v>
          </cell>
          <cell r="AO23">
            <v>42</v>
          </cell>
          <cell r="AP23">
            <v>1552</v>
          </cell>
          <cell r="AQ23">
            <v>44</v>
          </cell>
          <cell r="AR23">
            <v>0</v>
          </cell>
          <cell r="AS23">
            <v>21</v>
          </cell>
          <cell r="AT23">
            <v>0</v>
          </cell>
          <cell r="AU23">
            <v>0</v>
          </cell>
          <cell r="AV23">
            <v>0</v>
          </cell>
          <cell r="AW23">
            <v>1107</v>
          </cell>
          <cell r="AX23">
            <v>256</v>
          </cell>
          <cell r="AY23">
            <v>0</v>
          </cell>
          <cell r="AZ23">
            <v>0</v>
          </cell>
          <cell r="BA23">
            <v>0</v>
          </cell>
          <cell r="BB23">
            <v>124</v>
          </cell>
          <cell r="BC23">
            <v>2</v>
          </cell>
          <cell r="BD23">
            <v>0</v>
          </cell>
          <cell r="BE23">
            <v>0</v>
          </cell>
          <cell r="BF23" t="e">
            <v>#VALUE!</v>
          </cell>
          <cell r="BG23">
            <v>0</v>
          </cell>
          <cell r="BH23">
            <v>0</v>
          </cell>
          <cell r="BI23">
            <v>0</v>
          </cell>
          <cell r="BJ23">
            <v>0</v>
          </cell>
          <cell r="BK23">
            <v>0</v>
          </cell>
          <cell r="BL23">
            <v>0</v>
          </cell>
          <cell r="BM23">
            <v>0</v>
          </cell>
          <cell r="BN23">
            <v>0</v>
          </cell>
          <cell r="BO23">
            <v>0</v>
          </cell>
          <cell r="BP23">
            <v>0</v>
          </cell>
          <cell r="BQ23">
            <v>0</v>
          </cell>
          <cell r="BR23">
            <v>2</v>
          </cell>
          <cell r="BS23">
            <v>0</v>
          </cell>
          <cell r="BT23">
            <v>0</v>
          </cell>
          <cell r="BU23">
            <v>0</v>
          </cell>
          <cell r="BV23">
            <v>0</v>
          </cell>
          <cell r="BW23">
            <v>0</v>
          </cell>
          <cell r="BX23">
            <v>0</v>
          </cell>
          <cell r="BY23">
            <v>0</v>
          </cell>
          <cell r="BZ23">
            <v>0</v>
          </cell>
          <cell r="CA23">
            <v>5205</v>
          </cell>
          <cell r="CB23">
            <v>418</v>
          </cell>
          <cell r="CC23">
            <v>1186</v>
          </cell>
          <cell r="CD23">
            <v>0</v>
          </cell>
          <cell r="CE23">
            <v>0</v>
          </cell>
          <cell r="CF23">
            <v>146</v>
          </cell>
          <cell r="CG23">
            <v>968</v>
          </cell>
          <cell r="CH23">
            <v>1855</v>
          </cell>
          <cell r="CI23">
            <v>0</v>
          </cell>
          <cell r="CJ23">
            <v>530</v>
          </cell>
          <cell r="CK23">
            <v>64</v>
          </cell>
          <cell r="CL23">
            <v>38</v>
          </cell>
          <cell r="CM23">
            <v>1096</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5</v>
          </cell>
          <cell r="DJ23">
            <v>0</v>
          </cell>
          <cell r="DK23">
            <v>456</v>
          </cell>
          <cell r="DL23">
            <v>0</v>
          </cell>
          <cell r="DM23">
            <v>0</v>
          </cell>
          <cell r="DN23">
            <v>0</v>
          </cell>
          <cell r="DO23">
            <v>0</v>
          </cell>
          <cell r="DP23">
            <v>1091</v>
          </cell>
          <cell r="DQ23">
            <v>0</v>
          </cell>
          <cell r="DR23">
            <v>654</v>
          </cell>
          <cell r="DS23">
            <v>0</v>
          </cell>
          <cell r="DT23">
            <v>0</v>
          </cell>
          <cell r="DU23">
            <v>125</v>
          </cell>
          <cell r="DV23">
            <v>98</v>
          </cell>
          <cell r="DW23">
            <v>104</v>
          </cell>
          <cell r="DX23">
            <v>31</v>
          </cell>
          <cell r="DY23">
            <v>296</v>
          </cell>
          <cell r="DZ23">
            <v>12224</v>
          </cell>
          <cell r="EA23">
            <v>0</v>
          </cell>
          <cell r="EB23">
            <v>0</v>
          </cell>
          <cell r="EC23">
            <v>1052</v>
          </cell>
          <cell r="ED23">
            <v>1120</v>
          </cell>
          <cell r="EE23">
            <v>273</v>
          </cell>
          <cell r="EF23">
            <v>1621</v>
          </cell>
          <cell r="EG23">
            <v>7508</v>
          </cell>
          <cell r="EH23">
            <v>19</v>
          </cell>
          <cell r="EI23">
            <v>293</v>
          </cell>
          <cell r="EJ23">
            <v>338</v>
          </cell>
          <cell r="EK23">
            <v>2214</v>
          </cell>
          <cell r="EL23">
            <v>448</v>
          </cell>
          <cell r="EM23">
            <v>0</v>
          </cell>
          <cell r="EN23">
            <v>0</v>
          </cell>
          <cell r="EO23">
            <v>0</v>
          </cell>
          <cell r="EP23">
            <v>1591</v>
          </cell>
          <cell r="EQ23">
            <v>0</v>
          </cell>
          <cell r="ER23">
            <v>0</v>
          </cell>
          <cell r="ES23">
            <v>175</v>
          </cell>
          <cell r="ET23">
            <v>4526</v>
          </cell>
          <cell r="EU23">
            <v>43</v>
          </cell>
          <cell r="EV23">
            <v>684</v>
          </cell>
          <cell r="EW23">
            <v>1889</v>
          </cell>
          <cell r="EX23">
            <v>544</v>
          </cell>
          <cell r="EY23">
            <v>1268</v>
          </cell>
          <cell r="EZ23">
            <v>98</v>
          </cell>
          <cell r="FA23">
            <v>0</v>
          </cell>
          <cell r="FB23">
            <v>0</v>
          </cell>
          <cell r="FC23">
            <v>0</v>
          </cell>
        </row>
        <row r="24">
          <cell r="A24" t="str">
            <v xml:space="preserve"> 3017 GERMANY LICENSEES                 </v>
          </cell>
          <cell r="B24">
            <v>0</v>
          </cell>
          <cell r="C24">
            <v>0</v>
          </cell>
          <cell r="D24" t="e">
            <v>#VALUE!</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t="e">
            <v>#VALUE!</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0</v>
          </cell>
          <cell r="ED24">
            <v>0</v>
          </cell>
          <cell r="EE24">
            <v>0</v>
          </cell>
          <cell r="EF24">
            <v>0</v>
          </cell>
          <cell r="EG24">
            <v>0</v>
          </cell>
          <cell r="EH24">
            <v>0</v>
          </cell>
          <cell r="EI24">
            <v>0</v>
          </cell>
          <cell r="EJ24">
            <v>0</v>
          </cell>
          <cell r="EK24">
            <v>0</v>
          </cell>
          <cell r="EL24">
            <v>0</v>
          </cell>
          <cell r="EM24">
            <v>0</v>
          </cell>
          <cell r="EN24">
            <v>0</v>
          </cell>
          <cell r="EO24">
            <v>0</v>
          </cell>
          <cell r="EP24">
            <v>0</v>
          </cell>
          <cell r="EQ24">
            <v>0</v>
          </cell>
          <cell r="ER24">
            <v>0</v>
          </cell>
          <cell r="ES24">
            <v>0</v>
          </cell>
          <cell r="ET24">
            <v>0</v>
          </cell>
          <cell r="EU24">
            <v>0</v>
          </cell>
          <cell r="EV24">
            <v>0</v>
          </cell>
          <cell r="EW24">
            <v>0</v>
          </cell>
          <cell r="EX24">
            <v>0</v>
          </cell>
          <cell r="EY24">
            <v>0</v>
          </cell>
          <cell r="EZ24">
            <v>0</v>
          </cell>
          <cell r="FA24">
            <v>0</v>
          </cell>
          <cell r="FB24">
            <v>0</v>
          </cell>
          <cell r="FC24">
            <v>0</v>
          </cell>
        </row>
        <row r="25">
          <cell r="A25" t="str">
            <v xml:space="preserve"> 4432 ITALY (PH)                        </v>
          </cell>
          <cell r="B25">
            <v>51491</v>
          </cell>
          <cell r="C25">
            <v>51491</v>
          </cell>
          <cell r="D25" t="e">
            <v>#VALUE!</v>
          </cell>
          <cell r="E25">
            <v>2573</v>
          </cell>
          <cell r="F25">
            <v>116</v>
          </cell>
          <cell r="G25">
            <v>0</v>
          </cell>
          <cell r="H25">
            <v>309</v>
          </cell>
          <cell r="I25">
            <v>113</v>
          </cell>
          <cell r="J25">
            <v>0</v>
          </cell>
          <cell r="K25">
            <v>0</v>
          </cell>
          <cell r="L25">
            <v>1715</v>
          </cell>
          <cell r="M25">
            <v>189</v>
          </cell>
          <cell r="N25">
            <v>0</v>
          </cell>
          <cell r="O25">
            <v>13</v>
          </cell>
          <cell r="P25">
            <v>0</v>
          </cell>
          <cell r="Q25">
            <v>0</v>
          </cell>
          <cell r="R25">
            <v>0</v>
          </cell>
          <cell r="S25">
            <v>0</v>
          </cell>
          <cell r="T25">
            <v>0</v>
          </cell>
          <cell r="U25">
            <v>0</v>
          </cell>
          <cell r="V25">
            <v>0</v>
          </cell>
          <cell r="W25">
            <v>0</v>
          </cell>
          <cell r="X25">
            <v>118</v>
          </cell>
          <cell r="Y25">
            <v>0</v>
          </cell>
          <cell r="Z25">
            <v>13282</v>
          </cell>
          <cell r="AA25">
            <v>631</v>
          </cell>
          <cell r="AB25">
            <v>21</v>
          </cell>
          <cell r="AC25">
            <v>0</v>
          </cell>
          <cell r="AD25">
            <v>0</v>
          </cell>
          <cell r="AE25">
            <v>289</v>
          </cell>
          <cell r="AF25">
            <v>0</v>
          </cell>
          <cell r="AG25">
            <v>0</v>
          </cell>
          <cell r="AH25">
            <v>0</v>
          </cell>
          <cell r="AI25">
            <v>0</v>
          </cell>
          <cell r="AJ25">
            <v>5673</v>
          </cell>
          <cell r="AK25">
            <v>171</v>
          </cell>
          <cell r="AL25">
            <v>59</v>
          </cell>
          <cell r="AM25">
            <v>58</v>
          </cell>
          <cell r="AN25">
            <v>3975</v>
          </cell>
          <cell r="AO25">
            <v>33</v>
          </cell>
          <cell r="AP25">
            <v>3729</v>
          </cell>
          <cell r="AQ25">
            <v>33</v>
          </cell>
          <cell r="AR25">
            <v>0</v>
          </cell>
          <cell r="AS25">
            <v>34</v>
          </cell>
          <cell r="AT25">
            <v>0</v>
          </cell>
          <cell r="AU25">
            <v>0</v>
          </cell>
          <cell r="AV25">
            <v>0</v>
          </cell>
          <cell r="AW25">
            <v>39</v>
          </cell>
          <cell r="AX25">
            <v>2950</v>
          </cell>
          <cell r="AY25">
            <v>0</v>
          </cell>
          <cell r="AZ25">
            <v>0</v>
          </cell>
          <cell r="BA25">
            <v>0</v>
          </cell>
          <cell r="BB25">
            <v>673</v>
          </cell>
          <cell r="BC25">
            <v>4395</v>
          </cell>
          <cell r="BD25">
            <v>0</v>
          </cell>
          <cell r="BE25">
            <v>0</v>
          </cell>
          <cell r="BF25" t="e">
            <v>#VALUE!</v>
          </cell>
          <cell r="BG25">
            <v>0</v>
          </cell>
          <cell r="BH25">
            <v>0</v>
          </cell>
          <cell r="BI25">
            <v>0</v>
          </cell>
          <cell r="BJ25">
            <v>0</v>
          </cell>
          <cell r="BK25">
            <v>42</v>
          </cell>
          <cell r="BL25">
            <v>0</v>
          </cell>
          <cell r="BM25">
            <v>0</v>
          </cell>
          <cell r="BN25">
            <v>0</v>
          </cell>
          <cell r="BO25">
            <v>0</v>
          </cell>
          <cell r="BP25">
            <v>728</v>
          </cell>
          <cell r="BQ25">
            <v>0</v>
          </cell>
          <cell r="BR25">
            <v>1376</v>
          </cell>
          <cell r="BS25">
            <v>0</v>
          </cell>
          <cell r="BT25">
            <v>0</v>
          </cell>
          <cell r="BU25">
            <v>0</v>
          </cell>
          <cell r="BV25">
            <v>0</v>
          </cell>
          <cell r="BW25">
            <v>0</v>
          </cell>
          <cell r="BX25">
            <v>0</v>
          </cell>
          <cell r="BY25">
            <v>0</v>
          </cell>
          <cell r="BZ25">
            <v>0</v>
          </cell>
          <cell r="CA25">
            <v>5998</v>
          </cell>
          <cell r="CB25">
            <v>485</v>
          </cell>
          <cell r="CC25">
            <v>2852</v>
          </cell>
          <cell r="CD25">
            <v>0</v>
          </cell>
          <cell r="CE25">
            <v>0</v>
          </cell>
          <cell r="CF25">
            <v>62</v>
          </cell>
          <cell r="CG25">
            <v>1284</v>
          </cell>
          <cell r="CH25">
            <v>1261</v>
          </cell>
          <cell r="CI25">
            <v>0</v>
          </cell>
          <cell r="CJ25">
            <v>0</v>
          </cell>
          <cell r="CK25">
            <v>49</v>
          </cell>
          <cell r="CL25">
            <v>5</v>
          </cell>
          <cell r="CM25">
            <v>1279</v>
          </cell>
          <cell r="CN25">
            <v>0</v>
          </cell>
          <cell r="CO25">
            <v>0</v>
          </cell>
          <cell r="CP25">
            <v>0</v>
          </cell>
          <cell r="CQ25">
            <v>0</v>
          </cell>
          <cell r="CR25">
            <v>0</v>
          </cell>
          <cell r="CS25">
            <v>0</v>
          </cell>
          <cell r="CT25">
            <v>0</v>
          </cell>
          <cell r="CU25">
            <v>0</v>
          </cell>
          <cell r="CV25">
            <v>0</v>
          </cell>
          <cell r="CW25">
            <v>18</v>
          </cell>
          <cell r="CX25">
            <v>0</v>
          </cell>
          <cell r="CY25">
            <v>0</v>
          </cell>
          <cell r="CZ25">
            <v>0</v>
          </cell>
          <cell r="DA25">
            <v>0</v>
          </cell>
          <cell r="DB25">
            <v>0</v>
          </cell>
          <cell r="DC25">
            <v>0</v>
          </cell>
          <cell r="DD25">
            <v>0</v>
          </cell>
          <cell r="DE25">
            <v>0</v>
          </cell>
          <cell r="DF25">
            <v>0</v>
          </cell>
          <cell r="DG25">
            <v>0</v>
          </cell>
          <cell r="DH25">
            <v>0</v>
          </cell>
          <cell r="DI25">
            <v>171</v>
          </cell>
          <cell r="DJ25">
            <v>0</v>
          </cell>
          <cell r="DK25">
            <v>210</v>
          </cell>
          <cell r="DL25">
            <v>30</v>
          </cell>
          <cell r="DM25">
            <v>0</v>
          </cell>
          <cell r="DN25">
            <v>0</v>
          </cell>
          <cell r="DO25">
            <v>0</v>
          </cell>
          <cell r="DP25">
            <v>1090</v>
          </cell>
          <cell r="DQ25">
            <v>0</v>
          </cell>
          <cell r="DR25">
            <v>2110</v>
          </cell>
          <cell r="DS25">
            <v>0</v>
          </cell>
          <cell r="DT25">
            <v>110</v>
          </cell>
          <cell r="DU25">
            <v>715</v>
          </cell>
          <cell r="DV25">
            <v>621</v>
          </cell>
          <cell r="DW25">
            <v>262</v>
          </cell>
          <cell r="DX25">
            <v>-20</v>
          </cell>
          <cell r="DY25">
            <v>422</v>
          </cell>
          <cell r="DZ25">
            <v>9051</v>
          </cell>
          <cell r="EA25">
            <v>0</v>
          </cell>
          <cell r="EB25">
            <v>0</v>
          </cell>
          <cell r="EC25">
            <v>505</v>
          </cell>
          <cell r="ED25">
            <v>1600</v>
          </cell>
          <cell r="EE25">
            <v>109</v>
          </cell>
          <cell r="EF25">
            <v>1801</v>
          </cell>
          <cell r="EG25">
            <v>4245</v>
          </cell>
          <cell r="EH25">
            <v>26</v>
          </cell>
          <cell r="EI25">
            <v>625</v>
          </cell>
          <cell r="EJ25">
            <v>140</v>
          </cell>
          <cell r="EK25">
            <v>1541</v>
          </cell>
          <cell r="EL25">
            <v>225</v>
          </cell>
          <cell r="EM25">
            <v>0</v>
          </cell>
          <cell r="EN25">
            <v>0</v>
          </cell>
          <cell r="EO25">
            <v>0</v>
          </cell>
          <cell r="EP25">
            <v>1251</v>
          </cell>
          <cell r="EQ25">
            <v>0</v>
          </cell>
          <cell r="ER25">
            <v>0</v>
          </cell>
          <cell r="ES25">
            <v>65</v>
          </cell>
          <cell r="ET25">
            <v>6791</v>
          </cell>
          <cell r="EU25">
            <v>290</v>
          </cell>
          <cell r="EV25">
            <v>1481</v>
          </cell>
          <cell r="EW25">
            <v>2995</v>
          </cell>
          <cell r="EX25">
            <v>768</v>
          </cell>
          <cell r="EY25">
            <v>1184</v>
          </cell>
          <cell r="EZ25">
            <v>73</v>
          </cell>
          <cell r="FA25">
            <v>0</v>
          </cell>
          <cell r="FB25">
            <v>0</v>
          </cell>
          <cell r="FC25">
            <v>0</v>
          </cell>
        </row>
        <row r="26">
          <cell r="A26" t="str">
            <v xml:space="preserve"> 2706 ITALY P+G/LICENSEES               </v>
          </cell>
          <cell r="B26">
            <v>10019</v>
          </cell>
          <cell r="C26">
            <v>10019</v>
          </cell>
          <cell r="D26" t="e">
            <v>#VALUE!</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2659</v>
          </cell>
          <cell r="AA26">
            <v>628</v>
          </cell>
          <cell r="AB26">
            <v>0</v>
          </cell>
          <cell r="AC26">
            <v>0</v>
          </cell>
          <cell r="AD26">
            <v>0</v>
          </cell>
          <cell r="AE26">
            <v>289</v>
          </cell>
          <cell r="AF26">
            <v>0</v>
          </cell>
          <cell r="AG26">
            <v>0</v>
          </cell>
          <cell r="AH26">
            <v>0</v>
          </cell>
          <cell r="AI26">
            <v>0</v>
          </cell>
          <cell r="AJ26">
            <v>453</v>
          </cell>
          <cell r="AK26">
            <v>0</v>
          </cell>
          <cell r="AL26">
            <v>41</v>
          </cell>
          <cell r="AM26">
            <v>59</v>
          </cell>
          <cell r="AN26">
            <v>1156</v>
          </cell>
          <cell r="AO26">
            <v>33</v>
          </cell>
          <cell r="AP26">
            <v>1300</v>
          </cell>
          <cell r="AQ26">
            <v>0</v>
          </cell>
          <cell r="AR26">
            <v>0</v>
          </cell>
          <cell r="AS26">
            <v>0</v>
          </cell>
          <cell r="AT26">
            <v>0</v>
          </cell>
          <cell r="AU26">
            <v>0</v>
          </cell>
          <cell r="AV26">
            <v>0</v>
          </cell>
          <cell r="AW26">
            <v>0</v>
          </cell>
          <cell r="AX26">
            <v>1300</v>
          </cell>
          <cell r="AY26">
            <v>0</v>
          </cell>
          <cell r="AZ26">
            <v>0</v>
          </cell>
          <cell r="BA26">
            <v>0</v>
          </cell>
          <cell r="BB26">
            <v>0</v>
          </cell>
          <cell r="BC26">
            <v>1279</v>
          </cell>
          <cell r="BD26">
            <v>0</v>
          </cell>
          <cell r="BE26">
            <v>0</v>
          </cell>
          <cell r="BF26" t="e">
            <v>#VALUE!</v>
          </cell>
          <cell r="BG26">
            <v>0</v>
          </cell>
          <cell r="BH26">
            <v>0</v>
          </cell>
          <cell r="BI26">
            <v>0</v>
          </cell>
          <cell r="BJ26">
            <v>0</v>
          </cell>
          <cell r="BK26">
            <v>40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505</v>
          </cell>
          <cell r="CB26">
            <v>0</v>
          </cell>
          <cell r="CC26">
            <v>505</v>
          </cell>
          <cell r="CD26">
            <v>0</v>
          </cell>
          <cell r="CE26">
            <v>0</v>
          </cell>
          <cell r="CF26">
            <v>0</v>
          </cell>
          <cell r="CG26">
            <v>0</v>
          </cell>
          <cell r="CH26">
            <v>0</v>
          </cell>
          <cell r="CI26">
            <v>0</v>
          </cell>
          <cell r="CJ26">
            <v>0</v>
          </cell>
          <cell r="CK26">
            <v>0</v>
          </cell>
          <cell r="CL26">
            <v>0</v>
          </cell>
          <cell r="CM26">
            <v>575</v>
          </cell>
          <cell r="CN26">
            <v>0</v>
          </cell>
          <cell r="CO26">
            <v>0</v>
          </cell>
          <cell r="CP26">
            <v>0</v>
          </cell>
          <cell r="CQ26">
            <v>0</v>
          </cell>
          <cell r="CR26">
            <v>0</v>
          </cell>
          <cell r="CS26">
            <v>0</v>
          </cell>
          <cell r="CT26">
            <v>0</v>
          </cell>
          <cell r="CU26">
            <v>0</v>
          </cell>
          <cell r="CV26">
            <v>0</v>
          </cell>
          <cell r="CW26">
            <v>18</v>
          </cell>
          <cell r="CX26">
            <v>0</v>
          </cell>
          <cell r="CY26">
            <v>0</v>
          </cell>
          <cell r="CZ26">
            <v>0</v>
          </cell>
          <cell r="DA26">
            <v>0</v>
          </cell>
          <cell r="DB26">
            <v>0</v>
          </cell>
          <cell r="DC26">
            <v>0</v>
          </cell>
          <cell r="DD26">
            <v>0</v>
          </cell>
          <cell r="DE26">
            <v>0</v>
          </cell>
          <cell r="DF26">
            <v>0</v>
          </cell>
          <cell r="DG26">
            <v>0</v>
          </cell>
          <cell r="DH26">
            <v>0</v>
          </cell>
          <cell r="DI26">
            <v>63</v>
          </cell>
          <cell r="DJ26">
            <v>0</v>
          </cell>
          <cell r="DK26">
            <v>0</v>
          </cell>
          <cell r="DL26">
            <v>0</v>
          </cell>
          <cell r="DM26">
            <v>0</v>
          </cell>
          <cell r="DN26">
            <v>0</v>
          </cell>
          <cell r="DO26">
            <v>0</v>
          </cell>
          <cell r="DP26">
            <v>494</v>
          </cell>
          <cell r="DQ26">
            <v>0</v>
          </cell>
          <cell r="DR26">
            <v>697</v>
          </cell>
          <cell r="DS26">
            <v>0</v>
          </cell>
          <cell r="DT26">
            <v>0</v>
          </cell>
          <cell r="DU26">
            <v>114</v>
          </cell>
          <cell r="DV26">
            <v>240</v>
          </cell>
          <cell r="DW26">
            <v>0</v>
          </cell>
          <cell r="DX26">
            <v>0</v>
          </cell>
          <cell r="DY26">
            <v>343</v>
          </cell>
          <cell r="DZ26">
            <v>3004</v>
          </cell>
          <cell r="EA26">
            <v>0</v>
          </cell>
          <cell r="EB26">
            <v>0</v>
          </cell>
          <cell r="EC26">
            <v>0</v>
          </cell>
          <cell r="ED26">
            <v>553</v>
          </cell>
          <cell r="EE26">
            <v>109</v>
          </cell>
          <cell r="EF26">
            <v>564</v>
          </cell>
          <cell r="EG26">
            <v>1728</v>
          </cell>
          <cell r="EH26">
            <v>26</v>
          </cell>
          <cell r="EI26">
            <v>0</v>
          </cell>
          <cell r="EJ26">
            <v>24</v>
          </cell>
          <cell r="EK26">
            <v>0</v>
          </cell>
          <cell r="EL26">
            <v>0</v>
          </cell>
          <cell r="EM26">
            <v>0</v>
          </cell>
          <cell r="EN26">
            <v>0</v>
          </cell>
          <cell r="EO26">
            <v>0</v>
          </cell>
          <cell r="EP26">
            <v>0</v>
          </cell>
          <cell r="EQ26">
            <v>0</v>
          </cell>
          <cell r="ER26">
            <v>0</v>
          </cell>
          <cell r="ES26">
            <v>0</v>
          </cell>
          <cell r="ET26">
            <v>0</v>
          </cell>
          <cell r="EU26">
            <v>0</v>
          </cell>
          <cell r="EV26">
            <v>0</v>
          </cell>
          <cell r="EW26">
            <v>0</v>
          </cell>
          <cell r="EX26">
            <v>0</v>
          </cell>
          <cell r="EY26">
            <v>0</v>
          </cell>
          <cell r="EZ26">
            <v>0</v>
          </cell>
          <cell r="FA26">
            <v>0</v>
          </cell>
          <cell r="FB26">
            <v>0</v>
          </cell>
          <cell r="FC26">
            <v>0</v>
          </cell>
        </row>
        <row r="27">
          <cell r="A27" t="str">
            <v xml:space="preserve"> 2791 ITALY (PH)                        </v>
          </cell>
          <cell r="B27">
            <v>41472</v>
          </cell>
          <cell r="C27">
            <v>41472</v>
          </cell>
          <cell r="D27" t="e">
            <v>#VALUE!</v>
          </cell>
          <cell r="E27">
            <v>2573</v>
          </cell>
          <cell r="F27">
            <v>116</v>
          </cell>
          <cell r="G27">
            <v>0</v>
          </cell>
          <cell r="H27">
            <v>309</v>
          </cell>
          <cell r="I27">
            <v>113</v>
          </cell>
          <cell r="J27">
            <v>0</v>
          </cell>
          <cell r="K27">
            <v>0</v>
          </cell>
          <cell r="L27">
            <v>1715</v>
          </cell>
          <cell r="M27">
            <v>189</v>
          </cell>
          <cell r="N27">
            <v>0</v>
          </cell>
          <cell r="O27">
            <v>13</v>
          </cell>
          <cell r="P27">
            <v>0</v>
          </cell>
          <cell r="Q27">
            <v>0</v>
          </cell>
          <cell r="R27">
            <v>0</v>
          </cell>
          <cell r="S27">
            <v>0</v>
          </cell>
          <cell r="T27">
            <v>0</v>
          </cell>
          <cell r="U27">
            <v>0</v>
          </cell>
          <cell r="V27">
            <v>0</v>
          </cell>
          <cell r="W27">
            <v>0</v>
          </cell>
          <cell r="X27">
            <v>118</v>
          </cell>
          <cell r="Y27">
            <v>0</v>
          </cell>
          <cell r="Z27">
            <v>10623</v>
          </cell>
          <cell r="AA27">
            <v>3</v>
          </cell>
          <cell r="AB27">
            <v>21</v>
          </cell>
          <cell r="AC27">
            <v>0</v>
          </cell>
          <cell r="AD27">
            <v>0</v>
          </cell>
          <cell r="AE27">
            <v>0</v>
          </cell>
          <cell r="AF27">
            <v>0</v>
          </cell>
          <cell r="AG27">
            <v>0</v>
          </cell>
          <cell r="AH27">
            <v>0</v>
          </cell>
          <cell r="AI27">
            <v>0</v>
          </cell>
          <cell r="AJ27">
            <v>5220</v>
          </cell>
          <cell r="AK27">
            <v>171</v>
          </cell>
          <cell r="AL27">
            <v>18</v>
          </cell>
          <cell r="AM27">
            <v>-1</v>
          </cell>
          <cell r="AN27">
            <v>2819</v>
          </cell>
          <cell r="AO27">
            <v>0</v>
          </cell>
          <cell r="AP27">
            <v>2429</v>
          </cell>
          <cell r="AQ27">
            <v>33</v>
          </cell>
          <cell r="AR27">
            <v>0</v>
          </cell>
          <cell r="AS27">
            <v>34</v>
          </cell>
          <cell r="AT27">
            <v>0</v>
          </cell>
          <cell r="AU27">
            <v>0</v>
          </cell>
          <cell r="AV27">
            <v>0</v>
          </cell>
          <cell r="AW27">
            <v>39</v>
          </cell>
          <cell r="AX27">
            <v>1650</v>
          </cell>
          <cell r="AY27">
            <v>0</v>
          </cell>
          <cell r="AZ27">
            <v>0</v>
          </cell>
          <cell r="BA27">
            <v>0</v>
          </cell>
          <cell r="BB27">
            <v>673</v>
          </cell>
          <cell r="BC27">
            <v>3116</v>
          </cell>
          <cell r="BD27">
            <v>0</v>
          </cell>
          <cell r="BE27">
            <v>0</v>
          </cell>
          <cell r="BF27" t="e">
            <v>#VALUE!</v>
          </cell>
          <cell r="BG27">
            <v>0</v>
          </cell>
          <cell r="BH27">
            <v>0</v>
          </cell>
          <cell r="BI27">
            <v>0</v>
          </cell>
          <cell r="BJ27">
            <v>0</v>
          </cell>
          <cell r="BK27">
            <v>2</v>
          </cell>
          <cell r="BL27">
            <v>0</v>
          </cell>
          <cell r="BM27">
            <v>0</v>
          </cell>
          <cell r="BN27">
            <v>0</v>
          </cell>
          <cell r="BO27">
            <v>0</v>
          </cell>
          <cell r="BP27">
            <v>728</v>
          </cell>
          <cell r="BQ27">
            <v>0</v>
          </cell>
          <cell r="BR27">
            <v>1376</v>
          </cell>
          <cell r="BS27">
            <v>0</v>
          </cell>
          <cell r="BT27">
            <v>0</v>
          </cell>
          <cell r="BU27">
            <v>0</v>
          </cell>
          <cell r="BV27">
            <v>0</v>
          </cell>
          <cell r="BW27">
            <v>0</v>
          </cell>
          <cell r="BX27">
            <v>0</v>
          </cell>
          <cell r="BY27">
            <v>0</v>
          </cell>
          <cell r="BZ27">
            <v>0</v>
          </cell>
          <cell r="CA27">
            <v>5493</v>
          </cell>
          <cell r="CB27">
            <v>485</v>
          </cell>
          <cell r="CC27">
            <v>2347</v>
          </cell>
          <cell r="CD27">
            <v>0</v>
          </cell>
          <cell r="CE27">
            <v>0</v>
          </cell>
          <cell r="CF27">
            <v>62</v>
          </cell>
          <cell r="CG27">
            <v>1284</v>
          </cell>
          <cell r="CH27">
            <v>1261</v>
          </cell>
          <cell r="CI27">
            <v>0</v>
          </cell>
          <cell r="CJ27">
            <v>0</v>
          </cell>
          <cell r="CK27">
            <v>49</v>
          </cell>
          <cell r="CL27">
            <v>5</v>
          </cell>
          <cell r="CM27">
            <v>704</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108</v>
          </cell>
          <cell r="DJ27">
            <v>0</v>
          </cell>
          <cell r="DK27">
            <v>210</v>
          </cell>
          <cell r="DL27">
            <v>30</v>
          </cell>
          <cell r="DM27">
            <v>0</v>
          </cell>
          <cell r="DN27">
            <v>0</v>
          </cell>
          <cell r="DO27">
            <v>0</v>
          </cell>
          <cell r="DP27">
            <v>596</v>
          </cell>
          <cell r="DQ27">
            <v>0</v>
          </cell>
          <cell r="DR27">
            <v>1413</v>
          </cell>
          <cell r="DS27">
            <v>0</v>
          </cell>
          <cell r="DT27">
            <v>110</v>
          </cell>
          <cell r="DU27">
            <v>601</v>
          </cell>
          <cell r="DV27">
            <v>381</v>
          </cell>
          <cell r="DW27">
            <v>262</v>
          </cell>
          <cell r="DX27">
            <v>-20</v>
          </cell>
          <cell r="DY27">
            <v>79</v>
          </cell>
          <cell r="DZ27">
            <v>6047</v>
          </cell>
          <cell r="EA27">
            <v>0</v>
          </cell>
          <cell r="EB27">
            <v>0</v>
          </cell>
          <cell r="EC27">
            <v>505</v>
          </cell>
          <cell r="ED27">
            <v>1047</v>
          </cell>
          <cell r="EE27">
            <v>0</v>
          </cell>
          <cell r="EF27">
            <v>1237</v>
          </cell>
          <cell r="EG27">
            <v>2517</v>
          </cell>
          <cell r="EH27">
            <v>0</v>
          </cell>
          <cell r="EI27">
            <v>625</v>
          </cell>
          <cell r="EJ27">
            <v>116</v>
          </cell>
          <cell r="EK27">
            <v>1541</v>
          </cell>
          <cell r="EL27">
            <v>225</v>
          </cell>
          <cell r="EM27">
            <v>0</v>
          </cell>
          <cell r="EN27">
            <v>0</v>
          </cell>
          <cell r="EO27">
            <v>0</v>
          </cell>
          <cell r="EP27">
            <v>1251</v>
          </cell>
          <cell r="EQ27">
            <v>0</v>
          </cell>
          <cell r="ER27">
            <v>0</v>
          </cell>
          <cell r="ES27">
            <v>65</v>
          </cell>
          <cell r="ET27">
            <v>6791</v>
          </cell>
          <cell r="EU27">
            <v>290</v>
          </cell>
          <cell r="EV27">
            <v>1481</v>
          </cell>
          <cell r="EW27">
            <v>2995</v>
          </cell>
          <cell r="EX27">
            <v>768</v>
          </cell>
          <cell r="EY27">
            <v>1184</v>
          </cell>
          <cell r="EZ27">
            <v>73</v>
          </cell>
          <cell r="FA27">
            <v>0</v>
          </cell>
          <cell r="FB27">
            <v>0</v>
          </cell>
          <cell r="FC27">
            <v>0</v>
          </cell>
        </row>
        <row r="28">
          <cell r="A28" t="str">
            <v xml:space="preserve"> 4433 EUROPEAN OVERHEADS                </v>
          </cell>
          <cell r="B28">
            <v>14</v>
          </cell>
          <cell r="C28">
            <v>14</v>
          </cell>
          <cell r="D28" t="e">
            <v>#VALUE!</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t="e">
            <v>#VALUE!</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1</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1</v>
          </cell>
          <cell r="DQ28">
            <v>0</v>
          </cell>
          <cell r="DR28">
            <v>0</v>
          </cell>
          <cell r="DS28">
            <v>0</v>
          </cell>
          <cell r="DT28">
            <v>0</v>
          </cell>
          <cell r="DU28">
            <v>0</v>
          </cell>
          <cell r="DV28">
            <v>0</v>
          </cell>
          <cell r="DW28">
            <v>0</v>
          </cell>
          <cell r="DX28">
            <v>0</v>
          </cell>
          <cell r="DY28">
            <v>0</v>
          </cell>
          <cell r="DZ28">
            <v>13</v>
          </cell>
          <cell r="EA28">
            <v>0</v>
          </cell>
          <cell r="EB28">
            <v>0</v>
          </cell>
          <cell r="EC28">
            <v>0</v>
          </cell>
          <cell r="ED28">
            <v>0</v>
          </cell>
          <cell r="EE28">
            <v>0</v>
          </cell>
          <cell r="EF28">
            <v>0</v>
          </cell>
          <cell r="EG28">
            <v>0</v>
          </cell>
          <cell r="EH28">
            <v>0</v>
          </cell>
          <cell r="EI28">
            <v>0</v>
          </cell>
          <cell r="EJ28">
            <v>13</v>
          </cell>
          <cell r="EK28">
            <v>0</v>
          </cell>
          <cell r="EL28">
            <v>0</v>
          </cell>
          <cell r="EM28">
            <v>0</v>
          </cell>
          <cell r="EN28">
            <v>0</v>
          </cell>
          <cell r="EO28">
            <v>0</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row>
        <row r="29">
          <cell r="A29" t="str">
            <v xml:space="preserve"> 2344 EUROPE COMMITMENT PH              </v>
          </cell>
          <cell r="B29">
            <v>0</v>
          </cell>
          <cell r="C29">
            <v>0</v>
          </cell>
          <cell r="D29" t="e">
            <v>#VALUE!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t="e">
            <v>#VALUE!</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row>
        <row r="30">
          <cell r="A30" t="str">
            <v xml:space="preserve"> 2357 EUROPE MANG.COSTS PH              </v>
          </cell>
          <cell r="B30">
            <v>0</v>
          </cell>
          <cell r="C30">
            <v>0</v>
          </cell>
          <cell r="D30" t="e">
            <v>#VALUE!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t="e">
            <v>#VALUE!</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row>
        <row r="31">
          <cell r="A31" t="str">
            <v xml:space="preserve"> 2392 EUROPE HQ (PH)                    </v>
          </cell>
          <cell r="B31">
            <v>0</v>
          </cell>
          <cell r="C31">
            <v>0</v>
          </cell>
          <cell r="D31" t="e">
            <v>#VALUE!</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t="e">
            <v>#VALUE!</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Q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row>
        <row r="32">
          <cell r="A32" t="str">
            <v xml:space="preserve"> 2395 EUROPE OTHERS (PH)                </v>
          </cell>
          <cell r="B32">
            <v>14</v>
          </cell>
          <cell r="C32">
            <v>14</v>
          </cell>
          <cell r="D32" t="e">
            <v>#VALUE!</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t="e">
            <v>#VALUE!</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1</v>
          </cell>
          <cell r="DQ32">
            <v>0</v>
          </cell>
          <cell r="DR32">
            <v>0</v>
          </cell>
          <cell r="DS32">
            <v>0</v>
          </cell>
          <cell r="DT32">
            <v>0</v>
          </cell>
          <cell r="DU32">
            <v>0</v>
          </cell>
          <cell r="DV32">
            <v>0</v>
          </cell>
          <cell r="DW32">
            <v>0</v>
          </cell>
          <cell r="DX32">
            <v>0</v>
          </cell>
          <cell r="DY32">
            <v>0</v>
          </cell>
          <cell r="DZ32">
            <v>13</v>
          </cell>
          <cell r="EA32">
            <v>0</v>
          </cell>
          <cell r="EB32">
            <v>0</v>
          </cell>
          <cell r="EC32">
            <v>0</v>
          </cell>
          <cell r="ED32">
            <v>0</v>
          </cell>
          <cell r="EE32">
            <v>0</v>
          </cell>
          <cell r="EF32">
            <v>0</v>
          </cell>
          <cell r="EG32">
            <v>0</v>
          </cell>
          <cell r="EH32">
            <v>0</v>
          </cell>
          <cell r="EI32">
            <v>0</v>
          </cell>
          <cell r="EJ32">
            <v>13</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row>
        <row r="33">
          <cell r="B33" t="e">
            <v>#VALUE!</v>
          </cell>
          <cell r="C33" t="e">
            <v>#VALUE!</v>
          </cell>
          <cell r="D33" t="e">
            <v>#VALUE!</v>
          </cell>
          <cell r="E33" t="e">
            <v>#VALUE!</v>
          </cell>
          <cell r="F33" t="e">
            <v>#VALUE!</v>
          </cell>
          <cell r="G33" t="e">
            <v>#VALUE!</v>
          </cell>
          <cell r="H33" t="e">
            <v>#VALUE!</v>
          </cell>
          <cell r="I33" t="e">
            <v>#VALUE!</v>
          </cell>
          <cell r="J33" t="e">
            <v>#VALUE!</v>
          </cell>
          <cell r="K33" t="e">
            <v>#VALUE!</v>
          </cell>
          <cell r="L33" t="e">
            <v>#VALUE!</v>
          </cell>
          <cell r="M33" t="e">
            <v>#VALUE!</v>
          </cell>
          <cell r="N33" t="e">
            <v>#VALUE!</v>
          </cell>
          <cell r="O33" t="e">
            <v>#VALUE!</v>
          </cell>
          <cell r="P33" t="e">
            <v>#VALUE!</v>
          </cell>
          <cell r="Q33" t="e">
            <v>#VALUE!</v>
          </cell>
          <cell r="R33" t="e">
            <v>#VALUE!</v>
          </cell>
          <cell r="S33" t="e">
            <v>#VALUE!</v>
          </cell>
          <cell r="T33" t="e">
            <v>#VALUE!</v>
          </cell>
          <cell r="U33" t="e">
            <v>#VALUE!</v>
          </cell>
          <cell r="V33" t="e">
            <v>#VALUE!</v>
          </cell>
          <cell r="W33" t="e">
            <v>#VALUE!</v>
          </cell>
          <cell r="X33" t="e">
            <v>#VALUE!</v>
          </cell>
          <cell r="Y33" t="e">
            <v>#VALUE!</v>
          </cell>
          <cell r="Z33" t="e">
            <v>#VALUE!</v>
          </cell>
          <cell r="AA33" t="e">
            <v>#VALUE!</v>
          </cell>
          <cell r="AB33" t="e">
            <v>#VALUE!</v>
          </cell>
          <cell r="AC33" t="e">
            <v>#VALUE!</v>
          </cell>
          <cell r="AD33" t="e">
            <v>#VALUE!</v>
          </cell>
          <cell r="AE33" t="e">
            <v>#VALUE!</v>
          </cell>
          <cell r="AF33" t="e">
            <v>#VALUE!</v>
          </cell>
          <cell r="AG33" t="e">
            <v>#VALUE!</v>
          </cell>
          <cell r="AH33" t="e">
            <v>#VALUE!</v>
          </cell>
          <cell r="AI33" t="e">
            <v>#VALUE!</v>
          </cell>
          <cell r="AJ33" t="e">
            <v>#VALUE!</v>
          </cell>
          <cell r="AK33" t="e">
            <v>#VALUE!</v>
          </cell>
          <cell r="AL33" t="e">
            <v>#VALUE!</v>
          </cell>
          <cell r="AM33" t="e">
            <v>#VALUE!</v>
          </cell>
          <cell r="AN33" t="e">
            <v>#VALUE!</v>
          </cell>
          <cell r="AO33" t="e">
            <v>#VALUE!</v>
          </cell>
          <cell r="AP33" t="e">
            <v>#VALUE!</v>
          </cell>
          <cell r="AQ33" t="e">
            <v>#VALUE!</v>
          </cell>
          <cell r="AR33" t="e">
            <v>#VALUE!</v>
          </cell>
          <cell r="AS33" t="e">
            <v>#VALUE!</v>
          </cell>
          <cell r="AT33" t="e">
            <v>#VALUE!</v>
          </cell>
          <cell r="AU33" t="e">
            <v>#VALUE!</v>
          </cell>
          <cell r="AV33" t="e">
            <v>#VALUE!</v>
          </cell>
          <cell r="AW33" t="e">
            <v>#VALUE!</v>
          </cell>
          <cell r="AX33" t="e">
            <v>#VALUE!</v>
          </cell>
          <cell r="AY33" t="e">
            <v>#VALUE!</v>
          </cell>
          <cell r="AZ33" t="e">
            <v>#VALUE!</v>
          </cell>
          <cell r="BA33" t="e">
            <v>#VALUE!</v>
          </cell>
          <cell r="BB33" t="e">
            <v>#VALUE!</v>
          </cell>
          <cell r="BC33" t="e">
            <v>#VALUE!</v>
          </cell>
          <cell r="BD33" t="e">
            <v>#VALUE!</v>
          </cell>
          <cell r="BE33" t="e">
            <v>#VALUE!</v>
          </cell>
          <cell r="BF33" t="e">
            <v>#VALUE!</v>
          </cell>
          <cell r="BG33" t="e">
            <v>#VALUE!</v>
          </cell>
          <cell r="BH33" t="e">
            <v>#VALUE!</v>
          </cell>
          <cell r="BI33" t="e">
            <v>#VALUE!</v>
          </cell>
          <cell r="BJ33" t="e">
            <v>#VALUE!</v>
          </cell>
          <cell r="BK33" t="e">
            <v>#VALUE!</v>
          </cell>
          <cell r="BL33" t="e">
            <v>#VALUE!</v>
          </cell>
          <cell r="BM33" t="e">
            <v>#VALUE!</v>
          </cell>
          <cell r="BN33" t="e">
            <v>#VALUE!</v>
          </cell>
          <cell r="BO33" t="e">
            <v>#VALUE!</v>
          </cell>
          <cell r="BP33" t="e">
            <v>#VALUE!</v>
          </cell>
          <cell r="BQ33" t="e">
            <v>#VALUE!</v>
          </cell>
          <cell r="BR33" t="e">
            <v>#VALUE!</v>
          </cell>
          <cell r="BS33" t="e">
            <v>#VALUE!</v>
          </cell>
          <cell r="BT33" t="e">
            <v>#VALUE!</v>
          </cell>
          <cell r="BU33" t="e">
            <v>#VALUE!</v>
          </cell>
          <cell r="BV33" t="e">
            <v>#VALUE!</v>
          </cell>
          <cell r="BW33" t="e">
            <v>#VALUE!</v>
          </cell>
          <cell r="BX33" t="e">
            <v>#VALUE!</v>
          </cell>
          <cell r="BY33" t="e">
            <v>#VALUE!</v>
          </cell>
          <cell r="BZ33" t="e">
            <v>#VALUE!</v>
          </cell>
          <cell r="CA33" t="e">
            <v>#VALUE!</v>
          </cell>
          <cell r="CB33" t="e">
            <v>#VALUE!</v>
          </cell>
          <cell r="CC33" t="e">
            <v>#VALUE!</v>
          </cell>
          <cell r="CD33" t="e">
            <v>#VALUE!</v>
          </cell>
          <cell r="CE33" t="e">
            <v>#VALUE!</v>
          </cell>
          <cell r="CF33" t="e">
            <v>#VALUE!</v>
          </cell>
          <cell r="CG33" t="e">
            <v>#VALUE!</v>
          </cell>
          <cell r="CH33" t="e">
            <v>#VALUE!</v>
          </cell>
          <cell r="CI33" t="e">
            <v>#VALUE!</v>
          </cell>
          <cell r="CJ33" t="e">
            <v>#VALUE!</v>
          </cell>
          <cell r="CK33" t="e">
            <v>#VALUE!</v>
          </cell>
          <cell r="CL33" t="e">
            <v>#VALUE!</v>
          </cell>
          <cell r="CM33" t="e">
            <v>#VALUE!</v>
          </cell>
          <cell r="CN33" t="e">
            <v>#VALUE!</v>
          </cell>
          <cell r="CO33" t="e">
            <v>#VALUE!</v>
          </cell>
          <cell r="CP33" t="e">
            <v>#VALUE!</v>
          </cell>
          <cell r="CQ33" t="e">
            <v>#VALUE!</v>
          </cell>
          <cell r="CR33" t="e">
            <v>#VALUE!</v>
          </cell>
          <cell r="CS33" t="e">
            <v>#VALUE!</v>
          </cell>
          <cell r="CT33" t="e">
            <v>#VALUE!</v>
          </cell>
          <cell r="CU33" t="e">
            <v>#VALUE!</v>
          </cell>
          <cell r="CV33" t="e">
            <v>#VALUE!</v>
          </cell>
          <cell r="CW33" t="e">
            <v>#VALUE!</v>
          </cell>
          <cell r="CX33" t="e">
            <v>#VALUE!</v>
          </cell>
          <cell r="CY33" t="e">
            <v>#VALUE!</v>
          </cell>
          <cell r="CZ33" t="e">
            <v>#VALUE!</v>
          </cell>
          <cell r="DA33" t="e">
            <v>#VALUE!</v>
          </cell>
          <cell r="DB33" t="e">
            <v>#VALUE!</v>
          </cell>
          <cell r="DC33" t="e">
            <v>#VALUE!</v>
          </cell>
          <cell r="DD33" t="e">
            <v>#VALUE!</v>
          </cell>
          <cell r="DE33" t="e">
            <v>#VALUE!</v>
          </cell>
          <cell r="DF33" t="e">
            <v>#VALUE!</v>
          </cell>
          <cell r="DG33" t="e">
            <v>#VALUE!</v>
          </cell>
          <cell r="DH33" t="e">
            <v>#VALUE!</v>
          </cell>
          <cell r="DI33" t="e">
            <v>#VALUE!</v>
          </cell>
          <cell r="DJ33" t="e">
            <v>#VALUE!</v>
          </cell>
          <cell r="DK33" t="e">
            <v>#VALUE!</v>
          </cell>
          <cell r="DL33" t="e">
            <v>#VALUE!</v>
          </cell>
          <cell r="DM33" t="e">
            <v>#VALUE!</v>
          </cell>
          <cell r="DN33" t="e">
            <v>#VALUE!</v>
          </cell>
          <cell r="DO33" t="e">
            <v>#VALUE!</v>
          </cell>
          <cell r="DP33" t="e">
            <v>#VALUE!</v>
          </cell>
          <cell r="DQ33" t="e">
            <v>#VALUE!</v>
          </cell>
          <cell r="DR33" t="e">
            <v>#VALUE!</v>
          </cell>
          <cell r="DS33" t="e">
            <v>#VALUE!</v>
          </cell>
          <cell r="DT33" t="e">
            <v>#VALUE!</v>
          </cell>
          <cell r="DU33" t="e">
            <v>#VALUE!</v>
          </cell>
          <cell r="DV33" t="e">
            <v>#VALUE!</v>
          </cell>
          <cell r="DW33" t="e">
            <v>#VALUE!</v>
          </cell>
          <cell r="DX33" t="e">
            <v>#VALUE!</v>
          </cell>
          <cell r="DY33" t="e">
            <v>#VALUE!</v>
          </cell>
          <cell r="DZ33" t="e">
            <v>#VALUE!</v>
          </cell>
          <cell r="EA33" t="e">
            <v>#VALUE!</v>
          </cell>
          <cell r="EB33" t="e">
            <v>#VALUE!</v>
          </cell>
          <cell r="EC33" t="e">
            <v>#VALUE!</v>
          </cell>
          <cell r="ED33" t="e">
            <v>#VALUE!</v>
          </cell>
          <cell r="EE33" t="e">
            <v>#VALUE!</v>
          </cell>
          <cell r="EF33" t="e">
            <v>#VALUE!</v>
          </cell>
          <cell r="EG33" t="e">
            <v>#VALUE!</v>
          </cell>
          <cell r="EH33" t="e">
            <v>#VALUE!</v>
          </cell>
          <cell r="EI33" t="e">
            <v>#VALUE!</v>
          </cell>
          <cell r="EJ33" t="e">
            <v>#VALUE!</v>
          </cell>
          <cell r="EK33" t="e">
            <v>#VALUE!</v>
          </cell>
          <cell r="EL33" t="e">
            <v>#VALUE!</v>
          </cell>
          <cell r="EM33" t="e">
            <v>#VALUE!</v>
          </cell>
          <cell r="EN33" t="e">
            <v>#VALUE!</v>
          </cell>
          <cell r="EO33" t="e">
            <v>#VALUE!</v>
          </cell>
          <cell r="EP33" t="e">
            <v>#VALUE!</v>
          </cell>
          <cell r="EQ33" t="e">
            <v>#VALUE!</v>
          </cell>
          <cell r="ER33" t="e">
            <v>#VALUE!</v>
          </cell>
          <cell r="ES33" t="e">
            <v>#VALUE!</v>
          </cell>
          <cell r="ET33" t="e">
            <v>#VALUE!</v>
          </cell>
          <cell r="EU33" t="e">
            <v>#VALUE!</v>
          </cell>
          <cell r="EV33" t="e">
            <v>#VALUE!</v>
          </cell>
          <cell r="EW33" t="e">
            <v>#VALUE!</v>
          </cell>
          <cell r="EX33" t="e">
            <v>#VALUE!</v>
          </cell>
          <cell r="EY33" t="e">
            <v>#VALUE!</v>
          </cell>
          <cell r="EZ33" t="e">
            <v>#VALUE!</v>
          </cell>
          <cell r="FA33" t="e">
            <v>#VALUE!</v>
          </cell>
          <cell r="FB33" t="e">
            <v>#VALUE!</v>
          </cell>
          <cell r="FC33" t="e">
            <v>#VALUE!</v>
          </cell>
        </row>
        <row r="34">
          <cell r="A34" t="str">
            <v xml:space="preserve"> 2397 ISRAEL (PH)                       </v>
          </cell>
          <cell r="B34">
            <v>4028</v>
          </cell>
          <cell r="C34">
            <v>3982</v>
          </cell>
          <cell r="D34" t="e">
            <v>#VALUE!</v>
          </cell>
          <cell r="E34">
            <v>557</v>
          </cell>
          <cell r="F34">
            <v>141</v>
          </cell>
          <cell r="G34">
            <v>0</v>
          </cell>
          <cell r="H34">
            <v>7</v>
          </cell>
          <cell r="I34">
            <v>-14</v>
          </cell>
          <cell r="J34">
            <v>0</v>
          </cell>
          <cell r="K34">
            <v>0</v>
          </cell>
          <cell r="L34">
            <v>412</v>
          </cell>
          <cell r="M34">
            <v>0</v>
          </cell>
          <cell r="N34">
            <v>0</v>
          </cell>
          <cell r="O34">
            <v>-3</v>
          </cell>
          <cell r="P34">
            <v>0</v>
          </cell>
          <cell r="Q34">
            <v>0</v>
          </cell>
          <cell r="R34">
            <v>0</v>
          </cell>
          <cell r="S34">
            <v>0</v>
          </cell>
          <cell r="T34">
            <v>14</v>
          </cell>
          <cell r="U34">
            <v>0</v>
          </cell>
          <cell r="V34">
            <v>0</v>
          </cell>
          <cell r="W34">
            <v>0</v>
          </cell>
          <cell r="X34">
            <v>0</v>
          </cell>
          <cell r="Y34">
            <v>0</v>
          </cell>
          <cell r="Z34">
            <v>1207</v>
          </cell>
          <cell r="AA34">
            <v>0</v>
          </cell>
          <cell r="AB34">
            <v>4</v>
          </cell>
          <cell r="AC34">
            <v>0</v>
          </cell>
          <cell r="AD34">
            <v>0</v>
          </cell>
          <cell r="AE34">
            <v>99</v>
          </cell>
          <cell r="AF34">
            <v>0</v>
          </cell>
          <cell r="AG34">
            <v>0</v>
          </cell>
          <cell r="AH34">
            <v>0</v>
          </cell>
          <cell r="AI34">
            <v>0</v>
          </cell>
          <cell r="AJ34">
            <v>739</v>
          </cell>
          <cell r="AK34">
            <v>34</v>
          </cell>
          <cell r="AL34">
            <v>-14</v>
          </cell>
          <cell r="AM34">
            <v>261</v>
          </cell>
          <cell r="AN34">
            <v>84</v>
          </cell>
          <cell r="AO34">
            <v>0</v>
          </cell>
          <cell r="AP34">
            <v>326</v>
          </cell>
          <cell r="AQ34">
            <v>0</v>
          </cell>
          <cell r="AR34">
            <v>0</v>
          </cell>
          <cell r="AS34">
            <v>0</v>
          </cell>
          <cell r="AT34">
            <v>0</v>
          </cell>
          <cell r="AU34">
            <v>0</v>
          </cell>
          <cell r="AV34">
            <v>0</v>
          </cell>
          <cell r="AW34">
            <v>323</v>
          </cell>
          <cell r="AX34">
            <v>3</v>
          </cell>
          <cell r="AY34">
            <v>0</v>
          </cell>
          <cell r="AZ34">
            <v>0</v>
          </cell>
          <cell r="BA34">
            <v>0</v>
          </cell>
          <cell r="BB34">
            <v>0</v>
          </cell>
          <cell r="BC34">
            <v>160</v>
          </cell>
          <cell r="BD34">
            <v>0</v>
          </cell>
          <cell r="BE34">
            <v>0</v>
          </cell>
          <cell r="BF34" t="e">
            <v>#VALUE!</v>
          </cell>
          <cell r="BG34">
            <v>0</v>
          </cell>
          <cell r="BH34">
            <v>0</v>
          </cell>
          <cell r="BI34">
            <v>0</v>
          </cell>
          <cell r="BJ34">
            <v>0</v>
          </cell>
          <cell r="BK34">
            <v>57</v>
          </cell>
          <cell r="BL34">
            <v>0</v>
          </cell>
          <cell r="BM34">
            <v>0</v>
          </cell>
          <cell r="BN34">
            <v>0</v>
          </cell>
          <cell r="BO34">
            <v>0</v>
          </cell>
          <cell r="BP34">
            <v>0</v>
          </cell>
          <cell r="BQ34">
            <v>0</v>
          </cell>
          <cell r="BR34">
            <v>103</v>
          </cell>
          <cell r="BS34">
            <v>0</v>
          </cell>
          <cell r="BT34">
            <v>0</v>
          </cell>
          <cell r="BU34">
            <v>0</v>
          </cell>
          <cell r="BV34">
            <v>0</v>
          </cell>
          <cell r="BW34">
            <v>0</v>
          </cell>
          <cell r="BX34">
            <v>0</v>
          </cell>
          <cell r="BY34">
            <v>0</v>
          </cell>
          <cell r="BZ34">
            <v>0</v>
          </cell>
          <cell r="CA34">
            <v>385</v>
          </cell>
          <cell r="CB34">
            <v>13</v>
          </cell>
          <cell r="CC34">
            <v>118</v>
          </cell>
          <cell r="CD34">
            <v>0</v>
          </cell>
          <cell r="CE34">
            <v>0</v>
          </cell>
          <cell r="CF34">
            <v>0</v>
          </cell>
          <cell r="CG34">
            <v>118</v>
          </cell>
          <cell r="CH34">
            <v>122</v>
          </cell>
          <cell r="CI34">
            <v>0</v>
          </cell>
          <cell r="CJ34">
            <v>23</v>
          </cell>
          <cell r="CK34">
            <v>-9</v>
          </cell>
          <cell r="CL34">
            <v>0</v>
          </cell>
          <cell r="CM34">
            <v>141</v>
          </cell>
          <cell r="CN34">
            <v>0</v>
          </cell>
          <cell r="CO34">
            <v>0</v>
          </cell>
          <cell r="CP34">
            <v>0</v>
          </cell>
          <cell r="CQ34">
            <v>0</v>
          </cell>
          <cell r="CR34">
            <v>0</v>
          </cell>
          <cell r="CS34">
            <v>0</v>
          </cell>
          <cell r="CT34">
            <v>0</v>
          </cell>
          <cell r="CU34">
            <v>0</v>
          </cell>
          <cell r="CV34">
            <v>0</v>
          </cell>
          <cell r="CW34">
            <v>11</v>
          </cell>
          <cell r="CX34">
            <v>0</v>
          </cell>
          <cell r="CY34">
            <v>0</v>
          </cell>
          <cell r="CZ34">
            <v>0</v>
          </cell>
          <cell r="DA34">
            <v>0</v>
          </cell>
          <cell r="DB34">
            <v>0</v>
          </cell>
          <cell r="DC34">
            <v>0</v>
          </cell>
          <cell r="DD34">
            <v>0</v>
          </cell>
          <cell r="DE34">
            <v>0</v>
          </cell>
          <cell r="DF34">
            <v>0</v>
          </cell>
          <cell r="DG34">
            <v>0</v>
          </cell>
          <cell r="DH34">
            <v>0</v>
          </cell>
          <cell r="DI34">
            <v>0</v>
          </cell>
          <cell r="DJ34">
            <v>0</v>
          </cell>
          <cell r="DK34">
            <v>0</v>
          </cell>
          <cell r="DL34">
            <v>0</v>
          </cell>
          <cell r="DM34">
            <v>0</v>
          </cell>
          <cell r="DN34">
            <v>0</v>
          </cell>
          <cell r="DO34">
            <v>0</v>
          </cell>
          <cell r="DP34">
            <v>130</v>
          </cell>
          <cell r="DQ34">
            <v>0</v>
          </cell>
          <cell r="DR34">
            <v>117</v>
          </cell>
          <cell r="DS34">
            <v>0</v>
          </cell>
          <cell r="DT34">
            <v>0</v>
          </cell>
          <cell r="DU34">
            <v>26</v>
          </cell>
          <cell r="DV34">
            <v>82</v>
          </cell>
          <cell r="DW34">
            <v>9</v>
          </cell>
          <cell r="DX34">
            <v>0</v>
          </cell>
          <cell r="DY34">
            <v>0</v>
          </cell>
          <cell r="DZ34">
            <v>842</v>
          </cell>
          <cell r="EA34">
            <v>0</v>
          </cell>
          <cell r="EB34">
            <v>0</v>
          </cell>
          <cell r="EC34">
            <v>173</v>
          </cell>
          <cell r="ED34">
            <v>62</v>
          </cell>
          <cell r="EE34">
            <v>23</v>
          </cell>
          <cell r="EF34">
            <v>152</v>
          </cell>
          <cell r="EG34">
            <v>331</v>
          </cell>
          <cell r="EH34">
            <v>0</v>
          </cell>
          <cell r="EI34">
            <v>101</v>
          </cell>
          <cell r="EJ34">
            <v>0</v>
          </cell>
          <cell r="EK34">
            <v>77</v>
          </cell>
          <cell r="EL34">
            <v>10</v>
          </cell>
          <cell r="EM34">
            <v>0</v>
          </cell>
          <cell r="EN34">
            <v>0</v>
          </cell>
          <cell r="EO34">
            <v>0</v>
          </cell>
          <cell r="EP34">
            <v>40</v>
          </cell>
          <cell r="EQ34">
            <v>0</v>
          </cell>
          <cell r="ER34">
            <v>0</v>
          </cell>
          <cell r="ES34">
            <v>27</v>
          </cell>
          <cell r="ET34">
            <v>171</v>
          </cell>
          <cell r="EU34">
            <v>9</v>
          </cell>
          <cell r="EV34">
            <v>17</v>
          </cell>
          <cell r="EW34">
            <v>121</v>
          </cell>
          <cell r="EX34">
            <v>18</v>
          </cell>
          <cell r="EY34">
            <v>-5</v>
          </cell>
          <cell r="EZ34">
            <v>11</v>
          </cell>
          <cell r="FA34">
            <v>0</v>
          </cell>
          <cell r="FB34">
            <v>0</v>
          </cell>
          <cell r="FC34">
            <v>46</v>
          </cell>
        </row>
        <row r="35">
          <cell r="A35" t="str">
            <v xml:space="preserve"> 2705 EUROPE REG. LICENSEE              </v>
          </cell>
          <cell r="B35">
            <v>0</v>
          </cell>
          <cell r="C35">
            <v>0</v>
          </cell>
          <cell r="D35" t="e">
            <v>#VALUE!</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t="e">
            <v>#VALUE!</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cell r="ED35">
            <v>0</v>
          </cell>
          <cell r="EE35">
            <v>0</v>
          </cell>
          <cell r="EF35">
            <v>0</v>
          </cell>
          <cell r="EG35">
            <v>0</v>
          </cell>
          <cell r="EH35">
            <v>0</v>
          </cell>
          <cell r="EI35">
            <v>0</v>
          </cell>
          <cell r="EJ35">
            <v>0</v>
          </cell>
          <cell r="EK35">
            <v>0</v>
          </cell>
          <cell r="EL35">
            <v>0</v>
          </cell>
          <cell r="EM35">
            <v>0</v>
          </cell>
          <cell r="EN35">
            <v>0</v>
          </cell>
          <cell r="EO35">
            <v>0</v>
          </cell>
          <cell r="EP35">
            <v>0</v>
          </cell>
          <cell r="EQ35">
            <v>0</v>
          </cell>
          <cell r="ER35">
            <v>0</v>
          </cell>
          <cell r="ES35">
            <v>0</v>
          </cell>
          <cell r="ET35">
            <v>0</v>
          </cell>
          <cell r="EU35">
            <v>0</v>
          </cell>
          <cell r="EV35">
            <v>0</v>
          </cell>
          <cell r="EW35">
            <v>0</v>
          </cell>
          <cell r="EX35">
            <v>0</v>
          </cell>
          <cell r="EY35">
            <v>0</v>
          </cell>
          <cell r="EZ35">
            <v>0</v>
          </cell>
          <cell r="FA35">
            <v>0</v>
          </cell>
          <cell r="FB35">
            <v>0</v>
          </cell>
          <cell r="FC35">
            <v>0</v>
          </cell>
        </row>
        <row r="36">
          <cell r="A36" t="str">
            <v xml:space="preserve"> 2710 AUSTRIA (PH)                      </v>
          </cell>
          <cell r="B36">
            <v>5096</v>
          </cell>
          <cell r="C36">
            <v>5096</v>
          </cell>
          <cell r="D36" t="e">
            <v>#VALUE!</v>
          </cell>
          <cell r="E36">
            <v>726</v>
          </cell>
          <cell r="F36">
            <v>45</v>
          </cell>
          <cell r="G36">
            <v>0</v>
          </cell>
          <cell r="H36">
            <v>95</v>
          </cell>
          <cell r="I36">
            <v>8</v>
          </cell>
          <cell r="J36">
            <v>0</v>
          </cell>
          <cell r="K36">
            <v>0</v>
          </cell>
          <cell r="L36">
            <v>9</v>
          </cell>
          <cell r="M36">
            <v>514</v>
          </cell>
          <cell r="N36">
            <v>0</v>
          </cell>
          <cell r="O36">
            <v>3</v>
          </cell>
          <cell r="P36">
            <v>0</v>
          </cell>
          <cell r="Q36">
            <v>2</v>
          </cell>
          <cell r="R36">
            <v>0</v>
          </cell>
          <cell r="S36">
            <v>0</v>
          </cell>
          <cell r="T36">
            <v>7</v>
          </cell>
          <cell r="U36">
            <v>0</v>
          </cell>
          <cell r="V36">
            <v>0</v>
          </cell>
          <cell r="W36">
            <v>0</v>
          </cell>
          <cell r="X36">
            <v>43</v>
          </cell>
          <cell r="Y36">
            <v>0</v>
          </cell>
          <cell r="Z36">
            <v>538</v>
          </cell>
          <cell r="AA36">
            <v>6</v>
          </cell>
          <cell r="AB36">
            <v>0</v>
          </cell>
          <cell r="AC36">
            <v>0</v>
          </cell>
          <cell r="AD36">
            <v>0</v>
          </cell>
          <cell r="AE36">
            <v>18</v>
          </cell>
          <cell r="AF36">
            <v>0</v>
          </cell>
          <cell r="AG36">
            <v>0</v>
          </cell>
          <cell r="AH36">
            <v>0</v>
          </cell>
          <cell r="AI36">
            <v>0</v>
          </cell>
          <cell r="AJ36">
            <v>324</v>
          </cell>
          <cell r="AK36">
            <v>7</v>
          </cell>
          <cell r="AL36">
            <v>118</v>
          </cell>
          <cell r="AM36">
            <v>28</v>
          </cell>
          <cell r="AN36">
            <v>33</v>
          </cell>
          <cell r="AO36">
            <v>4</v>
          </cell>
          <cell r="AP36">
            <v>287</v>
          </cell>
          <cell r="AQ36">
            <v>2</v>
          </cell>
          <cell r="AR36">
            <v>0</v>
          </cell>
          <cell r="AS36">
            <v>13</v>
          </cell>
          <cell r="AT36">
            <v>0</v>
          </cell>
          <cell r="AU36">
            <v>0</v>
          </cell>
          <cell r="AV36">
            <v>0</v>
          </cell>
          <cell r="AW36">
            <v>10</v>
          </cell>
          <cell r="AX36">
            <v>247</v>
          </cell>
          <cell r="AY36">
            <v>0</v>
          </cell>
          <cell r="AZ36">
            <v>0</v>
          </cell>
          <cell r="BA36">
            <v>0</v>
          </cell>
          <cell r="BB36">
            <v>15</v>
          </cell>
          <cell r="BC36">
            <v>241</v>
          </cell>
          <cell r="BD36">
            <v>0</v>
          </cell>
          <cell r="BE36">
            <v>0</v>
          </cell>
          <cell r="BF36" t="e">
            <v>#VALUE!</v>
          </cell>
          <cell r="BG36">
            <v>0</v>
          </cell>
          <cell r="BH36">
            <v>0</v>
          </cell>
          <cell r="BI36">
            <v>0</v>
          </cell>
          <cell r="BJ36">
            <v>0</v>
          </cell>
          <cell r="BK36">
            <v>0</v>
          </cell>
          <cell r="BL36">
            <v>0</v>
          </cell>
          <cell r="BM36">
            <v>0</v>
          </cell>
          <cell r="BN36">
            <v>0</v>
          </cell>
          <cell r="BO36">
            <v>0</v>
          </cell>
          <cell r="BP36">
            <v>0</v>
          </cell>
          <cell r="BQ36">
            <v>0</v>
          </cell>
          <cell r="BR36">
            <v>241</v>
          </cell>
          <cell r="BS36">
            <v>0</v>
          </cell>
          <cell r="BT36">
            <v>0</v>
          </cell>
          <cell r="BU36">
            <v>0</v>
          </cell>
          <cell r="BV36">
            <v>0</v>
          </cell>
          <cell r="BW36">
            <v>0</v>
          </cell>
          <cell r="BX36">
            <v>0</v>
          </cell>
          <cell r="BY36">
            <v>0</v>
          </cell>
          <cell r="BZ36">
            <v>0</v>
          </cell>
          <cell r="CA36">
            <v>992</v>
          </cell>
          <cell r="CB36">
            <v>91</v>
          </cell>
          <cell r="CC36">
            <v>403</v>
          </cell>
          <cell r="CD36">
            <v>0</v>
          </cell>
          <cell r="CE36">
            <v>0</v>
          </cell>
          <cell r="CF36">
            <v>16</v>
          </cell>
          <cell r="CG36">
            <v>73</v>
          </cell>
          <cell r="CH36">
            <v>294</v>
          </cell>
          <cell r="CI36">
            <v>0</v>
          </cell>
          <cell r="CJ36">
            <v>38</v>
          </cell>
          <cell r="CK36">
            <v>17</v>
          </cell>
          <cell r="CL36">
            <v>60</v>
          </cell>
          <cell r="CM36">
            <v>90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71</v>
          </cell>
          <cell r="DL36">
            <v>14</v>
          </cell>
          <cell r="DM36">
            <v>0</v>
          </cell>
          <cell r="DN36">
            <v>0</v>
          </cell>
          <cell r="DO36">
            <v>0</v>
          </cell>
          <cell r="DP36">
            <v>90</v>
          </cell>
          <cell r="DQ36">
            <v>0</v>
          </cell>
          <cell r="DR36">
            <v>288</v>
          </cell>
          <cell r="DS36">
            <v>0</v>
          </cell>
          <cell r="DT36">
            <v>0</v>
          </cell>
          <cell r="DU36">
            <v>134</v>
          </cell>
          <cell r="DV36">
            <v>113</v>
          </cell>
          <cell r="DW36">
            <v>10</v>
          </cell>
          <cell r="DX36">
            <v>1</v>
          </cell>
          <cell r="DY36">
            <v>30</v>
          </cell>
          <cell r="DZ36">
            <v>1184</v>
          </cell>
          <cell r="EA36">
            <v>0</v>
          </cell>
          <cell r="EB36">
            <v>0</v>
          </cell>
          <cell r="EC36">
            <v>96</v>
          </cell>
          <cell r="ED36">
            <v>127</v>
          </cell>
          <cell r="EE36">
            <v>40</v>
          </cell>
          <cell r="EF36">
            <v>257</v>
          </cell>
          <cell r="EG36">
            <v>592</v>
          </cell>
          <cell r="EH36">
            <v>0</v>
          </cell>
          <cell r="EI36">
            <v>19</v>
          </cell>
          <cell r="EJ36">
            <v>53</v>
          </cell>
          <cell r="EK36">
            <v>323</v>
          </cell>
          <cell r="EL36">
            <v>85</v>
          </cell>
          <cell r="EM36">
            <v>0</v>
          </cell>
          <cell r="EN36">
            <v>0</v>
          </cell>
          <cell r="EO36">
            <v>0</v>
          </cell>
          <cell r="EP36">
            <v>224</v>
          </cell>
          <cell r="EQ36">
            <v>0</v>
          </cell>
          <cell r="ER36">
            <v>0</v>
          </cell>
          <cell r="ES36">
            <v>14</v>
          </cell>
          <cell r="ET36">
            <v>245</v>
          </cell>
          <cell r="EU36">
            <v>5</v>
          </cell>
          <cell r="EV36">
            <v>68</v>
          </cell>
          <cell r="EW36">
            <v>88</v>
          </cell>
          <cell r="EX36">
            <v>45</v>
          </cell>
          <cell r="EY36">
            <v>31</v>
          </cell>
          <cell r="EZ36">
            <v>8</v>
          </cell>
          <cell r="FA36">
            <v>0</v>
          </cell>
          <cell r="FB36">
            <v>0</v>
          </cell>
          <cell r="FC36">
            <v>0</v>
          </cell>
        </row>
        <row r="37">
          <cell r="A37" t="str">
            <v xml:space="preserve"> 2717 BELGIUM (PH)                      </v>
          </cell>
          <cell r="B37">
            <v>14965</v>
          </cell>
          <cell r="C37">
            <v>14965</v>
          </cell>
          <cell r="D37" t="e">
            <v>#VALUE!</v>
          </cell>
          <cell r="E37">
            <v>611</v>
          </cell>
          <cell r="F37">
            <v>75</v>
          </cell>
          <cell r="G37">
            <v>0</v>
          </cell>
          <cell r="H37">
            <v>69</v>
          </cell>
          <cell r="I37">
            <v>61</v>
          </cell>
          <cell r="J37">
            <v>0</v>
          </cell>
          <cell r="K37">
            <v>0</v>
          </cell>
          <cell r="L37">
            <v>18</v>
          </cell>
          <cell r="M37">
            <v>311</v>
          </cell>
          <cell r="N37">
            <v>0</v>
          </cell>
          <cell r="O37">
            <v>4</v>
          </cell>
          <cell r="P37">
            <v>0</v>
          </cell>
          <cell r="Q37">
            <v>0</v>
          </cell>
          <cell r="R37">
            <v>0</v>
          </cell>
          <cell r="S37">
            <v>0</v>
          </cell>
          <cell r="T37">
            <v>18</v>
          </cell>
          <cell r="U37">
            <v>0</v>
          </cell>
          <cell r="V37">
            <v>0</v>
          </cell>
          <cell r="W37">
            <v>0</v>
          </cell>
          <cell r="X37">
            <v>55</v>
          </cell>
          <cell r="Y37">
            <v>0</v>
          </cell>
          <cell r="Z37">
            <v>4391</v>
          </cell>
          <cell r="AA37">
            <v>382</v>
          </cell>
          <cell r="AB37">
            <v>34</v>
          </cell>
          <cell r="AC37">
            <v>0</v>
          </cell>
          <cell r="AD37">
            <v>0</v>
          </cell>
          <cell r="AE37">
            <v>81</v>
          </cell>
          <cell r="AF37">
            <v>0</v>
          </cell>
          <cell r="AG37">
            <v>0</v>
          </cell>
          <cell r="AH37">
            <v>0</v>
          </cell>
          <cell r="AI37">
            <v>0</v>
          </cell>
          <cell r="AJ37">
            <v>1738</v>
          </cell>
          <cell r="AK37">
            <v>74</v>
          </cell>
          <cell r="AL37">
            <v>167</v>
          </cell>
          <cell r="AM37">
            <v>1218</v>
          </cell>
          <cell r="AN37">
            <v>363</v>
          </cell>
          <cell r="AO37">
            <v>334</v>
          </cell>
          <cell r="AP37">
            <v>1153</v>
          </cell>
          <cell r="AQ37">
            <v>0</v>
          </cell>
          <cell r="AR37">
            <v>0</v>
          </cell>
          <cell r="AS37">
            <v>21</v>
          </cell>
          <cell r="AT37">
            <v>0</v>
          </cell>
          <cell r="AU37">
            <v>0</v>
          </cell>
          <cell r="AV37">
            <v>1</v>
          </cell>
          <cell r="AW37">
            <v>41</v>
          </cell>
          <cell r="AX37">
            <v>863</v>
          </cell>
          <cell r="AY37">
            <v>0</v>
          </cell>
          <cell r="AZ37">
            <v>0</v>
          </cell>
          <cell r="BA37">
            <v>0</v>
          </cell>
          <cell r="BB37">
            <v>227</v>
          </cell>
          <cell r="BC37">
            <v>70</v>
          </cell>
          <cell r="BD37">
            <v>0</v>
          </cell>
          <cell r="BE37">
            <v>0</v>
          </cell>
          <cell r="BF37" t="e">
            <v>#VALUE!</v>
          </cell>
          <cell r="BG37">
            <v>0</v>
          </cell>
          <cell r="BH37">
            <v>0</v>
          </cell>
          <cell r="BI37">
            <v>0</v>
          </cell>
          <cell r="BJ37">
            <v>0</v>
          </cell>
          <cell r="BK37">
            <v>0</v>
          </cell>
          <cell r="BL37">
            <v>0</v>
          </cell>
          <cell r="BM37">
            <v>0</v>
          </cell>
          <cell r="BN37">
            <v>0</v>
          </cell>
          <cell r="BO37">
            <v>0</v>
          </cell>
          <cell r="BP37">
            <v>0</v>
          </cell>
          <cell r="BQ37">
            <v>0</v>
          </cell>
          <cell r="BR37">
            <v>70</v>
          </cell>
          <cell r="BS37">
            <v>0</v>
          </cell>
          <cell r="BT37">
            <v>0</v>
          </cell>
          <cell r="BU37">
            <v>0</v>
          </cell>
          <cell r="BV37">
            <v>0</v>
          </cell>
          <cell r="BW37">
            <v>0</v>
          </cell>
          <cell r="BX37">
            <v>0</v>
          </cell>
          <cell r="BY37">
            <v>0</v>
          </cell>
          <cell r="BZ37">
            <v>0</v>
          </cell>
          <cell r="CA37">
            <v>2196</v>
          </cell>
          <cell r="CB37">
            <v>71</v>
          </cell>
          <cell r="CC37">
            <v>1149</v>
          </cell>
          <cell r="CD37">
            <v>0</v>
          </cell>
          <cell r="CE37">
            <v>0</v>
          </cell>
          <cell r="CF37">
            <v>3</v>
          </cell>
          <cell r="CG37">
            <v>152</v>
          </cell>
          <cell r="CH37">
            <v>376</v>
          </cell>
          <cell r="CI37">
            <v>0</v>
          </cell>
          <cell r="CJ37">
            <v>54</v>
          </cell>
          <cell r="CK37">
            <v>217</v>
          </cell>
          <cell r="CL37">
            <v>174</v>
          </cell>
          <cell r="CM37">
            <v>62</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365</v>
          </cell>
          <cell r="DL37">
            <v>0</v>
          </cell>
          <cell r="DM37">
            <v>0</v>
          </cell>
          <cell r="DN37">
            <v>0</v>
          </cell>
          <cell r="DO37">
            <v>0</v>
          </cell>
          <cell r="DP37">
            <v>62</v>
          </cell>
          <cell r="DQ37">
            <v>0</v>
          </cell>
          <cell r="DR37">
            <v>375</v>
          </cell>
          <cell r="DS37">
            <v>0</v>
          </cell>
          <cell r="DT37">
            <v>0</v>
          </cell>
          <cell r="DU37">
            <v>255</v>
          </cell>
          <cell r="DV37">
            <v>47</v>
          </cell>
          <cell r="DW37">
            <v>16</v>
          </cell>
          <cell r="DX37">
            <v>10</v>
          </cell>
          <cell r="DY37">
            <v>47</v>
          </cell>
          <cell r="DZ37">
            <v>4092</v>
          </cell>
          <cell r="EA37">
            <v>0</v>
          </cell>
          <cell r="EB37">
            <v>0</v>
          </cell>
          <cell r="EC37">
            <v>155</v>
          </cell>
          <cell r="ED37">
            <v>581</v>
          </cell>
          <cell r="EE37">
            <v>71</v>
          </cell>
          <cell r="EF37">
            <v>1279</v>
          </cell>
          <cell r="EG37">
            <v>1497</v>
          </cell>
          <cell r="EH37">
            <v>29</v>
          </cell>
          <cell r="EI37">
            <v>308</v>
          </cell>
          <cell r="EJ37">
            <v>172</v>
          </cell>
          <cell r="EK37">
            <v>575</v>
          </cell>
          <cell r="EL37">
            <v>91</v>
          </cell>
          <cell r="EM37">
            <v>0</v>
          </cell>
          <cell r="EN37">
            <v>0</v>
          </cell>
          <cell r="EO37">
            <v>0</v>
          </cell>
          <cell r="EP37">
            <v>477</v>
          </cell>
          <cell r="EQ37">
            <v>0</v>
          </cell>
          <cell r="ER37">
            <v>0</v>
          </cell>
          <cell r="ES37">
            <v>7</v>
          </cell>
          <cell r="ET37">
            <v>726</v>
          </cell>
          <cell r="EU37">
            <v>34</v>
          </cell>
          <cell r="EV37">
            <v>162</v>
          </cell>
          <cell r="EW37">
            <v>419</v>
          </cell>
          <cell r="EX37">
            <v>102</v>
          </cell>
          <cell r="EY37">
            <v>9</v>
          </cell>
          <cell r="EZ37">
            <v>0</v>
          </cell>
          <cell r="FA37">
            <v>0</v>
          </cell>
          <cell r="FB37">
            <v>0</v>
          </cell>
          <cell r="FC37">
            <v>0</v>
          </cell>
        </row>
        <row r="38">
          <cell r="A38" t="str">
            <v xml:space="preserve"> 2771 GREECE (PH)                       </v>
          </cell>
          <cell r="B38">
            <v>10086</v>
          </cell>
          <cell r="C38">
            <v>10086</v>
          </cell>
          <cell r="D38" t="e">
            <v>#VALUE!</v>
          </cell>
          <cell r="E38">
            <v>462</v>
          </cell>
          <cell r="F38">
            <v>68</v>
          </cell>
          <cell r="G38">
            <v>0</v>
          </cell>
          <cell r="H38">
            <v>104</v>
          </cell>
          <cell r="I38">
            <v>0</v>
          </cell>
          <cell r="J38">
            <v>0</v>
          </cell>
          <cell r="K38">
            <v>0</v>
          </cell>
          <cell r="L38">
            <v>236</v>
          </cell>
          <cell r="M38">
            <v>0</v>
          </cell>
          <cell r="N38">
            <v>0</v>
          </cell>
          <cell r="O38">
            <v>0</v>
          </cell>
          <cell r="P38">
            <v>0</v>
          </cell>
          <cell r="Q38">
            <v>0</v>
          </cell>
          <cell r="R38">
            <v>0</v>
          </cell>
          <cell r="S38">
            <v>0</v>
          </cell>
          <cell r="T38">
            <v>0</v>
          </cell>
          <cell r="U38">
            <v>0</v>
          </cell>
          <cell r="V38">
            <v>0</v>
          </cell>
          <cell r="W38">
            <v>0</v>
          </cell>
          <cell r="X38">
            <v>54</v>
          </cell>
          <cell r="Y38">
            <v>0</v>
          </cell>
          <cell r="Z38">
            <v>2013</v>
          </cell>
          <cell r="AA38">
            <v>246</v>
          </cell>
          <cell r="AB38">
            <v>349</v>
          </cell>
          <cell r="AC38">
            <v>0</v>
          </cell>
          <cell r="AD38">
            <v>0</v>
          </cell>
          <cell r="AE38">
            <v>0</v>
          </cell>
          <cell r="AF38">
            <v>0</v>
          </cell>
          <cell r="AG38">
            <v>0</v>
          </cell>
          <cell r="AH38">
            <v>0</v>
          </cell>
          <cell r="AI38">
            <v>0</v>
          </cell>
          <cell r="AJ38">
            <v>492</v>
          </cell>
          <cell r="AK38">
            <v>64</v>
          </cell>
          <cell r="AL38">
            <v>242</v>
          </cell>
          <cell r="AM38">
            <v>405</v>
          </cell>
          <cell r="AN38">
            <v>167</v>
          </cell>
          <cell r="AO38">
            <v>48</v>
          </cell>
          <cell r="AP38">
            <v>1432</v>
          </cell>
          <cell r="AQ38">
            <v>0</v>
          </cell>
          <cell r="AR38">
            <v>0</v>
          </cell>
          <cell r="AS38">
            <v>0</v>
          </cell>
          <cell r="AT38">
            <v>0</v>
          </cell>
          <cell r="AU38">
            <v>0</v>
          </cell>
          <cell r="AV38">
            <v>0</v>
          </cell>
          <cell r="AW38">
            <v>239</v>
          </cell>
          <cell r="AX38">
            <v>1144</v>
          </cell>
          <cell r="AY38">
            <v>0</v>
          </cell>
          <cell r="AZ38">
            <v>0</v>
          </cell>
          <cell r="BA38">
            <v>0</v>
          </cell>
          <cell r="BB38">
            <v>49</v>
          </cell>
          <cell r="BC38">
            <v>506</v>
          </cell>
          <cell r="BD38">
            <v>0</v>
          </cell>
          <cell r="BE38">
            <v>0</v>
          </cell>
          <cell r="BF38" t="e">
            <v>#VALUE!</v>
          </cell>
          <cell r="BG38">
            <v>0</v>
          </cell>
          <cell r="BH38">
            <v>0</v>
          </cell>
          <cell r="BI38">
            <v>0</v>
          </cell>
          <cell r="BJ38">
            <v>0</v>
          </cell>
          <cell r="BK38">
            <v>0</v>
          </cell>
          <cell r="BL38">
            <v>0</v>
          </cell>
          <cell r="BM38">
            <v>0</v>
          </cell>
          <cell r="BN38">
            <v>0</v>
          </cell>
          <cell r="BO38">
            <v>0</v>
          </cell>
          <cell r="BP38">
            <v>505</v>
          </cell>
          <cell r="BQ38">
            <v>0</v>
          </cell>
          <cell r="BR38">
            <v>-232</v>
          </cell>
          <cell r="BS38">
            <v>0</v>
          </cell>
          <cell r="BT38">
            <v>0</v>
          </cell>
          <cell r="BU38">
            <v>0</v>
          </cell>
          <cell r="BV38">
            <v>0</v>
          </cell>
          <cell r="BW38">
            <v>0</v>
          </cell>
          <cell r="BX38">
            <v>0</v>
          </cell>
          <cell r="BY38">
            <v>0</v>
          </cell>
          <cell r="BZ38">
            <v>0</v>
          </cell>
          <cell r="CA38">
            <v>1153</v>
          </cell>
          <cell r="CB38">
            <v>63</v>
          </cell>
          <cell r="CC38">
            <v>699</v>
          </cell>
          <cell r="CD38">
            <v>0</v>
          </cell>
          <cell r="CE38">
            <v>0</v>
          </cell>
          <cell r="CF38">
            <v>0</v>
          </cell>
          <cell r="CG38">
            <v>108</v>
          </cell>
          <cell r="CH38">
            <v>166</v>
          </cell>
          <cell r="CI38">
            <v>0</v>
          </cell>
          <cell r="CJ38">
            <v>92</v>
          </cell>
          <cell r="CK38">
            <v>25</v>
          </cell>
          <cell r="CL38">
            <v>0</v>
          </cell>
          <cell r="CM38">
            <v>156</v>
          </cell>
          <cell r="CN38">
            <v>0</v>
          </cell>
          <cell r="CO38">
            <v>0</v>
          </cell>
          <cell r="CP38">
            <v>0</v>
          </cell>
          <cell r="CQ38">
            <v>0</v>
          </cell>
          <cell r="CR38">
            <v>0</v>
          </cell>
          <cell r="CS38">
            <v>0</v>
          </cell>
          <cell r="CT38">
            <v>0</v>
          </cell>
          <cell r="CU38">
            <v>0</v>
          </cell>
          <cell r="CV38">
            <v>0</v>
          </cell>
          <cell r="CW38">
            <v>7</v>
          </cell>
          <cell r="CX38">
            <v>0</v>
          </cell>
          <cell r="CY38">
            <v>0</v>
          </cell>
          <cell r="CZ38">
            <v>0</v>
          </cell>
          <cell r="DA38">
            <v>0</v>
          </cell>
          <cell r="DB38">
            <v>0</v>
          </cell>
          <cell r="DC38">
            <v>0</v>
          </cell>
          <cell r="DD38">
            <v>0</v>
          </cell>
          <cell r="DE38">
            <v>0</v>
          </cell>
          <cell r="DF38">
            <v>0</v>
          </cell>
          <cell r="DG38">
            <v>0</v>
          </cell>
          <cell r="DH38">
            <v>0</v>
          </cell>
          <cell r="DI38">
            <v>6</v>
          </cell>
          <cell r="DJ38">
            <v>0</v>
          </cell>
          <cell r="DK38">
            <v>56</v>
          </cell>
          <cell r="DL38">
            <v>0</v>
          </cell>
          <cell r="DM38">
            <v>0</v>
          </cell>
          <cell r="DN38">
            <v>0</v>
          </cell>
          <cell r="DO38">
            <v>0</v>
          </cell>
          <cell r="DP38">
            <v>143</v>
          </cell>
          <cell r="DQ38">
            <v>0</v>
          </cell>
          <cell r="DR38">
            <v>397</v>
          </cell>
          <cell r="DS38">
            <v>0</v>
          </cell>
          <cell r="DT38">
            <v>0</v>
          </cell>
          <cell r="DU38">
            <v>152</v>
          </cell>
          <cell r="DV38">
            <v>78</v>
          </cell>
          <cell r="DW38">
            <v>158</v>
          </cell>
          <cell r="DX38">
            <v>-1</v>
          </cell>
          <cell r="DY38">
            <v>10</v>
          </cell>
          <cell r="DZ38">
            <v>3100</v>
          </cell>
          <cell r="EA38">
            <v>0</v>
          </cell>
          <cell r="EB38">
            <v>0</v>
          </cell>
          <cell r="EC38">
            <v>135</v>
          </cell>
          <cell r="ED38">
            <v>305</v>
          </cell>
          <cell r="EE38">
            <v>67</v>
          </cell>
          <cell r="EF38">
            <v>1008</v>
          </cell>
          <cell r="EG38">
            <v>1445</v>
          </cell>
          <cell r="EH38">
            <v>0</v>
          </cell>
          <cell r="EI38">
            <v>134</v>
          </cell>
          <cell r="EJ38">
            <v>6</v>
          </cell>
          <cell r="EK38">
            <v>507</v>
          </cell>
          <cell r="EL38">
            <v>68</v>
          </cell>
          <cell r="EM38">
            <v>0</v>
          </cell>
          <cell r="EN38">
            <v>0</v>
          </cell>
          <cell r="EO38">
            <v>0</v>
          </cell>
          <cell r="EP38">
            <v>439</v>
          </cell>
          <cell r="EQ38">
            <v>0</v>
          </cell>
          <cell r="ER38">
            <v>0</v>
          </cell>
          <cell r="ES38">
            <v>0</v>
          </cell>
          <cell r="ET38">
            <v>186</v>
          </cell>
          <cell r="EU38">
            <v>17</v>
          </cell>
          <cell r="EV38">
            <v>45</v>
          </cell>
          <cell r="EW38">
            <v>140</v>
          </cell>
          <cell r="EX38">
            <v>-50</v>
          </cell>
          <cell r="EY38">
            <v>33</v>
          </cell>
          <cell r="EZ38">
            <v>1</v>
          </cell>
          <cell r="FA38">
            <v>0</v>
          </cell>
          <cell r="FB38">
            <v>0</v>
          </cell>
          <cell r="FC38">
            <v>0</v>
          </cell>
        </row>
        <row r="39">
          <cell r="A39" t="str">
            <v xml:space="preserve"> 2846 PORTUGAL (PH)                     </v>
          </cell>
          <cell r="B39">
            <v>7095</v>
          </cell>
          <cell r="C39">
            <v>7095</v>
          </cell>
          <cell r="D39" t="e">
            <v>#VALUE!</v>
          </cell>
          <cell r="E39">
            <v>274</v>
          </cell>
          <cell r="F39">
            <v>26</v>
          </cell>
          <cell r="G39">
            <v>0</v>
          </cell>
          <cell r="H39">
            <v>66</v>
          </cell>
          <cell r="I39">
            <v>75</v>
          </cell>
          <cell r="J39">
            <v>0</v>
          </cell>
          <cell r="K39">
            <v>0</v>
          </cell>
          <cell r="L39">
            <v>2</v>
          </cell>
          <cell r="M39">
            <v>105</v>
          </cell>
          <cell r="N39">
            <v>0</v>
          </cell>
          <cell r="O39">
            <v>0</v>
          </cell>
          <cell r="P39">
            <v>0</v>
          </cell>
          <cell r="Q39">
            <v>0</v>
          </cell>
          <cell r="R39">
            <v>0</v>
          </cell>
          <cell r="S39">
            <v>0</v>
          </cell>
          <cell r="T39">
            <v>0</v>
          </cell>
          <cell r="U39">
            <v>0</v>
          </cell>
          <cell r="V39">
            <v>0</v>
          </cell>
          <cell r="W39">
            <v>0</v>
          </cell>
          <cell r="X39">
            <v>0</v>
          </cell>
          <cell r="Y39">
            <v>0</v>
          </cell>
          <cell r="Z39">
            <v>2282</v>
          </cell>
          <cell r="AA39">
            <v>269</v>
          </cell>
          <cell r="AB39">
            <v>0</v>
          </cell>
          <cell r="AC39">
            <v>0</v>
          </cell>
          <cell r="AD39">
            <v>0</v>
          </cell>
          <cell r="AE39">
            <v>154</v>
          </cell>
          <cell r="AF39">
            <v>0</v>
          </cell>
          <cell r="AG39">
            <v>0</v>
          </cell>
          <cell r="AH39">
            <v>0</v>
          </cell>
          <cell r="AI39">
            <v>0</v>
          </cell>
          <cell r="AJ39">
            <v>1406</v>
          </cell>
          <cell r="AK39">
            <v>0</v>
          </cell>
          <cell r="AL39">
            <v>2</v>
          </cell>
          <cell r="AM39">
            <v>380</v>
          </cell>
          <cell r="AN39">
            <v>51</v>
          </cell>
          <cell r="AO39">
            <v>20</v>
          </cell>
          <cell r="AP39">
            <v>168</v>
          </cell>
          <cell r="AQ39">
            <v>0</v>
          </cell>
          <cell r="AR39">
            <v>0</v>
          </cell>
          <cell r="AS39">
            <v>20</v>
          </cell>
          <cell r="AT39">
            <v>0</v>
          </cell>
          <cell r="AU39">
            <v>0</v>
          </cell>
          <cell r="AV39">
            <v>0</v>
          </cell>
          <cell r="AW39">
            <v>2</v>
          </cell>
          <cell r="AX39">
            <v>145</v>
          </cell>
          <cell r="AY39">
            <v>0</v>
          </cell>
          <cell r="AZ39">
            <v>0</v>
          </cell>
          <cell r="BA39">
            <v>0</v>
          </cell>
          <cell r="BB39">
            <v>1</v>
          </cell>
          <cell r="BC39">
            <v>206</v>
          </cell>
          <cell r="BD39">
            <v>0</v>
          </cell>
          <cell r="BE39">
            <v>0</v>
          </cell>
          <cell r="BF39" t="e">
            <v>#VALUE!</v>
          </cell>
          <cell r="BG39">
            <v>0</v>
          </cell>
          <cell r="BH39">
            <v>0</v>
          </cell>
          <cell r="BI39">
            <v>0</v>
          </cell>
          <cell r="BJ39">
            <v>0</v>
          </cell>
          <cell r="BK39">
            <v>127</v>
          </cell>
          <cell r="BL39">
            <v>0</v>
          </cell>
          <cell r="BM39">
            <v>0</v>
          </cell>
          <cell r="BN39">
            <v>0</v>
          </cell>
          <cell r="BO39">
            <v>0</v>
          </cell>
          <cell r="BP39">
            <v>4</v>
          </cell>
          <cell r="BQ39">
            <v>0</v>
          </cell>
          <cell r="BR39">
            <v>25</v>
          </cell>
          <cell r="BS39">
            <v>0</v>
          </cell>
          <cell r="BT39">
            <v>0</v>
          </cell>
          <cell r="BU39">
            <v>0</v>
          </cell>
          <cell r="BV39">
            <v>0</v>
          </cell>
          <cell r="BW39">
            <v>0</v>
          </cell>
          <cell r="BX39">
            <v>0</v>
          </cell>
          <cell r="BY39">
            <v>0</v>
          </cell>
          <cell r="BZ39">
            <v>0</v>
          </cell>
          <cell r="CA39">
            <v>988</v>
          </cell>
          <cell r="CB39">
            <v>11</v>
          </cell>
          <cell r="CC39">
            <v>770</v>
          </cell>
          <cell r="CD39">
            <v>0</v>
          </cell>
          <cell r="CE39">
            <v>0</v>
          </cell>
          <cell r="CF39">
            <v>17</v>
          </cell>
          <cell r="CG39">
            <v>28</v>
          </cell>
          <cell r="CH39">
            <v>152</v>
          </cell>
          <cell r="CI39">
            <v>0</v>
          </cell>
          <cell r="CJ39">
            <v>8</v>
          </cell>
          <cell r="CK39">
            <v>2</v>
          </cell>
          <cell r="CL39">
            <v>0</v>
          </cell>
          <cell r="CM39">
            <v>128</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3</v>
          </cell>
          <cell r="DJ39">
            <v>0</v>
          </cell>
          <cell r="DK39">
            <v>23</v>
          </cell>
          <cell r="DL39">
            <v>0</v>
          </cell>
          <cell r="DM39">
            <v>0</v>
          </cell>
          <cell r="DN39">
            <v>0</v>
          </cell>
          <cell r="DO39">
            <v>0</v>
          </cell>
          <cell r="DP39">
            <v>125</v>
          </cell>
          <cell r="DQ39">
            <v>0</v>
          </cell>
          <cell r="DR39">
            <v>498</v>
          </cell>
          <cell r="DS39">
            <v>0</v>
          </cell>
          <cell r="DT39">
            <v>0</v>
          </cell>
          <cell r="DU39">
            <v>330</v>
          </cell>
          <cell r="DV39">
            <v>127</v>
          </cell>
          <cell r="DW39">
            <v>32</v>
          </cell>
          <cell r="DX39">
            <v>9</v>
          </cell>
          <cell r="DY39">
            <v>0</v>
          </cell>
          <cell r="DZ39">
            <v>977</v>
          </cell>
          <cell r="EA39">
            <v>0</v>
          </cell>
          <cell r="EB39">
            <v>0</v>
          </cell>
          <cell r="EC39">
            <v>226</v>
          </cell>
          <cell r="ED39">
            <v>206</v>
          </cell>
          <cell r="EE39">
            <v>66</v>
          </cell>
          <cell r="EF39">
            <v>169</v>
          </cell>
          <cell r="EG39">
            <v>244</v>
          </cell>
          <cell r="EH39">
            <v>10</v>
          </cell>
          <cell r="EI39">
            <v>51</v>
          </cell>
          <cell r="EJ39">
            <v>5</v>
          </cell>
          <cell r="EK39">
            <v>41</v>
          </cell>
          <cell r="EL39">
            <v>12</v>
          </cell>
          <cell r="EM39">
            <v>0</v>
          </cell>
          <cell r="EN39">
            <v>0</v>
          </cell>
          <cell r="EO39">
            <v>0</v>
          </cell>
          <cell r="EP39">
            <v>22</v>
          </cell>
          <cell r="EQ39">
            <v>0</v>
          </cell>
          <cell r="ER39">
            <v>0</v>
          </cell>
          <cell r="ES39">
            <v>7</v>
          </cell>
          <cell r="ET39">
            <v>1435</v>
          </cell>
          <cell r="EU39">
            <v>83</v>
          </cell>
          <cell r="EV39">
            <v>341</v>
          </cell>
          <cell r="EW39">
            <v>863</v>
          </cell>
          <cell r="EX39">
            <v>39</v>
          </cell>
          <cell r="EY39">
            <v>93</v>
          </cell>
          <cell r="EZ39">
            <v>16</v>
          </cell>
          <cell r="FA39">
            <v>0</v>
          </cell>
          <cell r="FB39">
            <v>0</v>
          </cell>
          <cell r="FC39">
            <v>0</v>
          </cell>
        </row>
        <row r="40">
          <cell r="A40" t="str">
            <v xml:space="preserve"> 3018 PORTUGAL LICENSEES                </v>
          </cell>
          <cell r="B40">
            <v>226</v>
          </cell>
          <cell r="C40">
            <v>226</v>
          </cell>
          <cell r="D40" t="e">
            <v>#VALUE!</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t="e">
            <v>#VALUE!</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226</v>
          </cell>
          <cell r="EA40">
            <v>0</v>
          </cell>
          <cell r="EB40">
            <v>0</v>
          </cell>
          <cell r="EC40">
            <v>0</v>
          </cell>
          <cell r="ED40">
            <v>67</v>
          </cell>
          <cell r="EE40">
            <v>0</v>
          </cell>
          <cell r="EF40">
            <v>131</v>
          </cell>
          <cell r="EG40">
            <v>0</v>
          </cell>
          <cell r="EH40">
            <v>0</v>
          </cell>
          <cell r="EI40">
            <v>28</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row>
        <row r="41">
          <cell r="A41" t="str">
            <v xml:space="preserve"> 5790 ISRAEL (CH)                       </v>
          </cell>
          <cell r="B41">
            <v>633</v>
          </cell>
          <cell r="C41">
            <v>0</v>
          </cell>
          <cell r="D41" t="e">
            <v>#VALUE!</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t="e">
            <v>#VALUE!</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633</v>
          </cell>
        </row>
        <row r="42">
          <cell r="A42" t="str">
            <v xml:space="preserve"> 4430 SOUTHERN EUROPE (PH)              </v>
          </cell>
          <cell r="B42">
            <v>42161</v>
          </cell>
          <cell r="C42">
            <v>41482</v>
          </cell>
          <cell r="D42" t="e">
            <v>#VALUE!</v>
          </cell>
          <cell r="E42">
            <v>2630</v>
          </cell>
          <cell r="F42">
            <v>355</v>
          </cell>
          <cell r="G42">
            <v>0</v>
          </cell>
          <cell r="H42">
            <v>341</v>
          </cell>
          <cell r="I42">
            <v>130</v>
          </cell>
          <cell r="J42">
            <v>0</v>
          </cell>
          <cell r="K42">
            <v>0</v>
          </cell>
          <cell r="L42">
            <v>677</v>
          </cell>
          <cell r="M42">
            <v>930</v>
          </cell>
          <cell r="N42">
            <v>0</v>
          </cell>
          <cell r="O42">
            <v>4</v>
          </cell>
          <cell r="P42">
            <v>0</v>
          </cell>
          <cell r="Q42">
            <v>2</v>
          </cell>
          <cell r="R42">
            <v>0</v>
          </cell>
          <cell r="S42">
            <v>0</v>
          </cell>
          <cell r="T42">
            <v>39</v>
          </cell>
          <cell r="U42">
            <v>0</v>
          </cell>
          <cell r="V42">
            <v>0</v>
          </cell>
          <cell r="W42">
            <v>0</v>
          </cell>
          <cell r="X42">
            <v>152</v>
          </cell>
          <cell r="Y42">
            <v>0</v>
          </cell>
          <cell r="Z42">
            <v>10441</v>
          </cell>
          <cell r="AA42">
            <v>903</v>
          </cell>
          <cell r="AB42">
            <v>387</v>
          </cell>
          <cell r="AC42">
            <v>0</v>
          </cell>
          <cell r="AD42">
            <v>0</v>
          </cell>
          <cell r="AE42">
            <v>352</v>
          </cell>
          <cell r="AF42">
            <v>0</v>
          </cell>
          <cell r="AG42">
            <v>0</v>
          </cell>
          <cell r="AH42">
            <v>0</v>
          </cell>
          <cell r="AI42">
            <v>0</v>
          </cell>
          <cell r="AJ42">
            <v>4699</v>
          </cell>
          <cell r="AK42">
            <v>179</v>
          </cell>
          <cell r="AL42">
            <v>525</v>
          </cell>
          <cell r="AM42">
            <v>2292</v>
          </cell>
          <cell r="AN42">
            <v>698</v>
          </cell>
          <cell r="AO42">
            <v>406</v>
          </cell>
          <cell r="AP42">
            <v>3366</v>
          </cell>
          <cell r="AQ42">
            <v>2</v>
          </cell>
          <cell r="AR42">
            <v>0</v>
          </cell>
          <cell r="AS42">
            <v>54</v>
          </cell>
          <cell r="AT42">
            <v>0</v>
          </cell>
          <cell r="AU42">
            <v>0</v>
          </cell>
          <cell r="AV42">
            <v>1</v>
          </cell>
          <cell r="AW42">
            <v>615</v>
          </cell>
          <cell r="AX42">
            <v>2402</v>
          </cell>
          <cell r="AY42">
            <v>0</v>
          </cell>
          <cell r="AZ42">
            <v>0</v>
          </cell>
          <cell r="BA42">
            <v>0</v>
          </cell>
          <cell r="BB42">
            <v>292</v>
          </cell>
          <cell r="BC42">
            <v>1183</v>
          </cell>
          <cell r="BD42">
            <v>0</v>
          </cell>
          <cell r="BE42">
            <v>0</v>
          </cell>
          <cell r="BF42" t="e">
            <v>#VALUE!</v>
          </cell>
          <cell r="BG42">
            <v>0</v>
          </cell>
          <cell r="BH42">
            <v>0</v>
          </cell>
          <cell r="BI42">
            <v>0</v>
          </cell>
          <cell r="BJ42">
            <v>0</v>
          </cell>
          <cell r="BK42">
            <v>184</v>
          </cell>
          <cell r="BL42">
            <v>0</v>
          </cell>
          <cell r="BM42">
            <v>0</v>
          </cell>
          <cell r="BN42">
            <v>0</v>
          </cell>
          <cell r="BO42">
            <v>0</v>
          </cell>
          <cell r="BP42">
            <v>509</v>
          </cell>
          <cell r="BQ42">
            <v>0</v>
          </cell>
          <cell r="BR42">
            <v>207</v>
          </cell>
          <cell r="BS42">
            <v>0</v>
          </cell>
          <cell r="BT42">
            <v>0</v>
          </cell>
          <cell r="BU42">
            <v>0</v>
          </cell>
          <cell r="BV42">
            <v>0</v>
          </cell>
          <cell r="BW42">
            <v>0</v>
          </cell>
          <cell r="BX42">
            <v>0</v>
          </cell>
          <cell r="BY42">
            <v>0</v>
          </cell>
          <cell r="BZ42">
            <v>0</v>
          </cell>
          <cell r="CA42">
            <v>5714</v>
          </cell>
          <cell r="CB42">
            <v>249</v>
          </cell>
          <cell r="CC42">
            <v>3139</v>
          </cell>
          <cell r="CD42">
            <v>0</v>
          </cell>
          <cell r="CE42">
            <v>0</v>
          </cell>
          <cell r="CF42">
            <v>36</v>
          </cell>
          <cell r="CG42">
            <v>479</v>
          </cell>
          <cell r="CH42">
            <v>1110</v>
          </cell>
          <cell r="CI42">
            <v>0</v>
          </cell>
          <cell r="CJ42">
            <v>215</v>
          </cell>
          <cell r="CK42">
            <v>252</v>
          </cell>
          <cell r="CL42">
            <v>234</v>
          </cell>
          <cell r="CM42">
            <v>591</v>
          </cell>
          <cell r="CN42">
            <v>0</v>
          </cell>
          <cell r="CO42">
            <v>0</v>
          </cell>
          <cell r="CP42">
            <v>0</v>
          </cell>
          <cell r="CQ42">
            <v>0</v>
          </cell>
          <cell r="CR42">
            <v>0</v>
          </cell>
          <cell r="CS42">
            <v>0</v>
          </cell>
          <cell r="CT42">
            <v>0</v>
          </cell>
          <cell r="CU42">
            <v>0</v>
          </cell>
          <cell r="CV42">
            <v>0</v>
          </cell>
          <cell r="CW42">
            <v>18</v>
          </cell>
          <cell r="CX42">
            <v>0</v>
          </cell>
          <cell r="CY42">
            <v>0</v>
          </cell>
          <cell r="CZ42">
            <v>0</v>
          </cell>
          <cell r="DA42">
            <v>0</v>
          </cell>
          <cell r="DB42">
            <v>0</v>
          </cell>
          <cell r="DC42">
            <v>0</v>
          </cell>
          <cell r="DD42">
            <v>0</v>
          </cell>
          <cell r="DE42">
            <v>0</v>
          </cell>
          <cell r="DF42">
            <v>0</v>
          </cell>
          <cell r="DG42">
            <v>0</v>
          </cell>
          <cell r="DH42">
            <v>0</v>
          </cell>
          <cell r="DI42">
            <v>9</v>
          </cell>
          <cell r="DJ42">
            <v>0</v>
          </cell>
          <cell r="DK42">
            <v>515</v>
          </cell>
          <cell r="DL42">
            <v>14</v>
          </cell>
          <cell r="DM42">
            <v>0</v>
          </cell>
          <cell r="DN42">
            <v>0</v>
          </cell>
          <cell r="DO42">
            <v>0</v>
          </cell>
          <cell r="DP42">
            <v>564</v>
          </cell>
          <cell r="DQ42">
            <v>0</v>
          </cell>
          <cell r="DR42">
            <v>1675</v>
          </cell>
          <cell r="DS42">
            <v>0</v>
          </cell>
          <cell r="DT42">
            <v>0</v>
          </cell>
          <cell r="DU42">
            <v>897</v>
          </cell>
          <cell r="DV42">
            <v>447</v>
          </cell>
          <cell r="DW42">
            <v>225</v>
          </cell>
          <cell r="DX42">
            <v>19</v>
          </cell>
          <cell r="DY42">
            <v>87</v>
          </cell>
          <cell r="DZ42">
            <v>10429</v>
          </cell>
          <cell r="EA42">
            <v>0</v>
          </cell>
          <cell r="EB42">
            <v>0</v>
          </cell>
          <cell r="EC42">
            <v>793</v>
          </cell>
          <cell r="ED42">
            <v>1348</v>
          </cell>
          <cell r="EE42">
            <v>267</v>
          </cell>
          <cell r="EF42">
            <v>2996</v>
          </cell>
          <cell r="EG42">
            <v>4109</v>
          </cell>
          <cell r="EH42">
            <v>39</v>
          </cell>
          <cell r="EI42">
            <v>641</v>
          </cell>
          <cell r="EJ42">
            <v>236</v>
          </cell>
          <cell r="EK42">
            <v>1523</v>
          </cell>
          <cell r="EL42">
            <v>266</v>
          </cell>
          <cell r="EM42">
            <v>0</v>
          </cell>
          <cell r="EN42">
            <v>0</v>
          </cell>
          <cell r="EO42">
            <v>0</v>
          </cell>
          <cell r="EP42">
            <v>1202</v>
          </cell>
          <cell r="EQ42">
            <v>0</v>
          </cell>
          <cell r="ER42">
            <v>0</v>
          </cell>
          <cell r="ES42">
            <v>55</v>
          </cell>
          <cell r="ET42">
            <v>2763</v>
          </cell>
          <cell r="EU42">
            <v>148</v>
          </cell>
          <cell r="EV42">
            <v>633</v>
          </cell>
          <cell r="EW42">
            <v>1631</v>
          </cell>
          <cell r="EX42">
            <v>154</v>
          </cell>
          <cell r="EY42">
            <v>161</v>
          </cell>
          <cell r="EZ42">
            <v>36</v>
          </cell>
          <cell r="FA42">
            <v>0</v>
          </cell>
          <cell r="FB42">
            <v>0</v>
          </cell>
          <cell r="FC42">
            <v>679</v>
          </cell>
        </row>
        <row r="43">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row>
        <row r="44">
          <cell r="A44" t="str">
            <v xml:space="preserve"> 2336 IRELAND (PH)                      </v>
          </cell>
          <cell r="B44">
            <v>3450</v>
          </cell>
          <cell r="C44">
            <v>3450</v>
          </cell>
          <cell r="D44" t="e">
            <v>#VALUE!</v>
          </cell>
          <cell r="E44">
            <v>212</v>
          </cell>
          <cell r="F44">
            <v>60</v>
          </cell>
          <cell r="G44">
            <v>0</v>
          </cell>
          <cell r="H44">
            <v>37</v>
          </cell>
          <cell r="I44">
            <v>4</v>
          </cell>
          <cell r="J44">
            <v>0</v>
          </cell>
          <cell r="K44">
            <v>0</v>
          </cell>
          <cell r="L44">
            <v>0</v>
          </cell>
          <cell r="M44">
            <v>56</v>
          </cell>
          <cell r="N44">
            <v>0</v>
          </cell>
          <cell r="O44">
            <v>0</v>
          </cell>
          <cell r="P44">
            <v>0</v>
          </cell>
          <cell r="Q44">
            <v>0</v>
          </cell>
          <cell r="R44">
            <v>0</v>
          </cell>
          <cell r="S44">
            <v>0</v>
          </cell>
          <cell r="T44">
            <v>13</v>
          </cell>
          <cell r="U44">
            <v>0</v>
          </cell>
          <cell r="V44">
            <v>0</v>
          </cell>
          <cell r="W44">
            <v>0</v>
          </cell>
          <cell r="X44">
            <v>42</v>
          </cell>
          <cell r="Y44">
            <v>0</v>
          </cell>
          <cell r="Z44">
            <v>706</v>
          </cell>
          <cell r="AA44">
            <v>24</v>
          </cell>
          <cell r="AB44">
            <v>0</v>
          </cell>
          <cell r="AC44">
            <v>0</v>
          </cell>
          <cell r="AD44">
            <v>3</v>
          </cell>
          <cell r="AE44">
            <v>29</v>
          </cell>
          <cell r="AF44">
            <v>0</v>
          </cell>
          <cell r="AG44">
            <v>0</v>
          </cell>
          <cell r="AH44">
            <v>0</v>
          </cell>
          <cell r="AI44">
            <v>0</v>
          </cell>
          <cell r="AJ44">
            <v>494</v>
          </cell>
          <cell r="AK44">
            <v>10</v>
          </cell>
          <cell r="AL44">
            <v>42</v>
          </cell>
          <cell r="AM44">
            <v>44</v>
          </cell>
          <cell r="AN44">
            <v>51</v>
          </cell>
          <cell r="AO44">
            <v>9</v>
          </cell>
          <cell r="AP44">
            <v>148</v>
          </cell>
          <cell r="AQ44">
            <v>0</v>
          </cell>
          <cell r="AR44">
            <v>0</v>
          </cell>
          <cell r="AS44">
            <v>14</v>
          </cell>
          <cell r="AT44">
            <v>0</v>
          </cell>
          <cell r="AU44">
            <v>0</v>
          </cell>
          <cell r="AV44">
            <v>0</v>
          </cell>
          <cell r="AW44">
            <v>32</v>
          </cell>
          <cell r="AX44">
            <v>91</v>
          </cell>
          <cell r="AY44">
            <v>0</v>
          </cell>
          <cell r="AZ44">
            <v>0</v>
          </cell>
          <cell r="BA44">
            <v>0</v>
          </cell>
          <cell r="BB44">
            <v>11</v>
          </cell>
          <cell r="BC44">
            <v>13</v>
          </cell>
          <cell r="BD44">
            <v>0</v>
          </cell>
          <cell r="BE44">
            <v>0</v>
          </cell>
          <cell r="BF44" t="e">
            <v>#VALUE!</v>
          </cell>
          <cell r="BG44">
            <v>0</v>
          </cell>
          <cell r="BH44">
            <v>0</v>
          </cell>
          <cell r="BI44">
            <v>0</v>
          </cell>
          <cell r="BJ44">
            <v>0</v>
          </cell>
          <cell r="BK44">
            <v>0</v>
          </cell>
          <cell r="BL44">
            <v>0</v>
          </cell>
          <cell r="BM44">
            <v>0</v>
          </cell>
          <cell r="BN44">
            <v>0</v>
          </cell>
          <cell r="BO44">
            <v>0</v>
          </cell>
          <cell r="BP44">
            <v>0</v>
          </cell>
          <cell r="BQ44">
            <v>0</v>
          </cell>
          <cell r="BR44">
            <v>13</v>
          </cell>
          <cell r="BS44">
            <v>0</v>
          </cell>
          <cell r="BT44">
            <v>0</v>
          </cell>
          <cell r="BU44">
            <v>0</v>
          </cell>
          <cell r="BV44">
            <v>0</v>
          </cell>
          <cell r="BW44">
            <v>0</v>
          </cell>
          <cell r="BX44">
            <v>0</v>
          </cell>
          <cell r="BY44">
            <v>0</v>
          </cell>
          <cell r="BZ44">
            <v>0</v>
          </cell>
          <cell r="CA44">
            <v>670</v>
          </cell>
          <cell r="CB44">
            <v>29</v>
          </cell>
          <cell r="CC44">
            <v>407</v>
          </cell>
          <cell r="CD44">
            <v>0</v>
          </cell>
          <cell r="CE44">
            <v>0</v>
          </cell>
          <cell r="CF44">
            <v>0</v>
          </cell>
          <cell r="CG44">
            <v>44</v>
          </cell>
          <cell r="CH44">
            <v>151</v>
          </cell>
          <cell r="CI44">
            <v>0</v>
          </cell>
          <cell r="CJ44">
            <v>0</v>
          </cell>
          <cell r="CK44">
            <v>39</v>
          </cell>
          <cell r="CL44">
            <v>0</v>
          </cell>
          <cell r="CM44">
            <v>252</v>
          </cell>
          <cell r="CN44">
            <v>0</v>
          </cell>
          <cell r="CO44">
            <v>0</v>
          </cell>
          <cell r="CP44">
            <v>0</v>
          </cell>
          <cell r="CQ44">
            <v>0</v>
          </cell>
          <cell r="CR44">
            <v>0</v>
          </cell>
          <cell r="CS44">
            <v>0</v>
          </cell>
          <cell r="CT44">
            <v>0</v>
          </cell>
          <cell r="CU44">
            <v>0</v>
          </cell>
          <cell r="CV44">
            <v>0</v>
          </cell>
          <cell r="CW44">
            <v>37</v>
          </cell>
          <cell r="CX44">
            <v>0</v>
          </cell>
          <cell r="CY44">
            <v>0</v>
          </cell>
          <cell r="CZ44">
            <v>0</v>
          </cell>
          <cell r="DA44">
            <v>0</v>
          </cell>
          <cell r="DB44">
            <v>0</v>
          </cell>
          <cell r="DC44">
            <v>0</v>
          </cell>
          <cell r="DD44">
            <v>0</v>
          </cell>
          <cell r="DE44">
            <v>0</v>
          </cell>
          <cell r="DF44">
            <v>0</v>
          </cell>
          <cell r="DG44">
            <v>0</v>
          </cell>
          <cell r="DH44">
            <v>0</v>
          </cell>
          <cell r="DI44">
            <v>13</v>
          </cell>
          <cell r="DJ44">
            <v>0</v>
          </cell>
          <cell r="DK44">
            <v>0</v>
          </cell>
          <cell r="DL44">
            <v>0</v>
          </cell>
          <cell r="DM44">
            <v>0</v>
          </cell>
          <cell r="DN44">
            <v>0</v>
          </cell>
          <cell r="DO44">
            <v>0</v>
          </cell>
          <cell r="DP44">
            <v>202</v>
          </cell>
          <cell r="DQ44">
            <v>0</v>
          </cell>
          <cell r="DR44">
            <v>108</v>
          </cell>
          <cell r="DS44">
            <v>0</v>
          </cell>
          <cell r="DT44">
            <v>0</v>
          </cell>
          <cell r="DU44">
            <v>71</v>
          </cell>
          <cell r="DV44">
            <v>36</v>
          </cell>
          <cell r="DW44">
            <v>0</v>
          </cell>
          <cell r="DX44">
            <v>1</v>
          </cell>
          <cell r="DY44">
            <v>0</v>
          </cell>
          <cell r="DZ44">
            <v>1009</v>
          </cell>
          <cell r="EA44">
            <v>0</v>
          </cell>
          <cell r="EB44">
            <v>0</v>
          </cell>
          <cell r="EC44">
            <v>142</v>
          </cell>
          <cell r="ED44">
            <v>105</v>
          </cell>
          <cell r="EE44">
            <v>144</v>
          </cell>
          <cell r="EF44">
            <v>131</v>
          </cell>
          <cell r="EG44">
            <v>420</v>
          </cell>
          <cell r="EH44">
            <v>18</v>
          </cell>
          <cell r="EI44">
            <v>41</v>
          </cell>
          <cell r="EJ44">
            <v>8</v>
          </cell>
          <cell r="EK44">
            <v>221</v>
          </cell>
          <cell r="EL44">
            <v>10</v>
          </cell>
          <cell r="EM44">
            <v>0</v>
          </cell>
          <cell r="EN44">
            <v>0</v>
          </cell>
          <cell r="EO44">
            <v>0</v>
          </cell>
          <cell r="EP44">
            <v>204</v>
          </cell>
          <cell r="EQ44">
            <v>0</v>
          </cell>
          <cell r="ER44">
            <v>0</v>
          </cell>
          <cell r="ES44">
            <v>7</v>
          </cell>
          <cell r="ET44">
            <v>111</v>
          </cell>
          <cell r="EU44">
            <v>-1</v>
          </cell>
          <cell r="EV44">
            <v>16</v>
          </cell>
          <cell r="EW44">
            <v>66</v>
          </cell>
          <cell r="EX44">
            <v>0</v>
          </cell>
          <cell r="EY44">
            <v>29</v>
          </cell>
          <cell r="EZ44">
            <v>1</v>
          </cell>
          <cell r="FA44">
            <v>0</v>
          </cell>
          <cell r="FB44">
            <v>0</v>
          </cell>
          <cell r="FC44">
            <v>0</v>
          </cell>
        </row>
        <row r="45">
          <cell r="A45" t="str">
            <v xml:space="preserve"> 2358 NORDIC (SB)                       </v>
          </cell>
          <cell r="B45">
            <v>0</v>
          </cell>
          <cell r="C45">
            <v>0</v>
          </cell>
          <cell r="D45" t="e">
            <v>#VALUE!</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t="e">
            <v>#VALUE!</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cell r="EB45">
            <v>0</v>
          </cell>
          <cell r="EC45">
            <v>0</v>
          </cell>
          <cell r="ED45">
            <v>0</v>
          </cell>
          <cell r="EE45">
            <v>0</v>
          </cell>
          <cell r="EF45">
            <v>0</v>
          </cell>
          <cell r="EG45">
            <v>0</v>
          </cell>
          <cell r="EH45">
            <v>0</v>
          </cell>
          <cell r="EI45">
            <v>0</v>
          </cell>
          <cell r="EJ45">
            <v>0</v>
          </cell>
          <cell r="EK45">
            <v>0</v>
          </cell>
          <cell r="EL45">
            <v>0</v>
          </cell>
          <cell r="EM45">
            <v>0</v>
          </cell>
          <cell r="EN45">
            <v>0</v>
          </cell>
          <cell r="EO45">
            <v>0</v>
          </cell>
          <cell r="EP45">
            <v>0</v>
          </cell>
          <cell r="EQ45">
            <v>0</v>
          </cell>
          <cell r="ER45">
            <v>0</v>
          </cell>
          <cell r="ES45">
            <v>0</v>
          </cell>
          <cell r="ET45">
            <v>0</v>
          </cell>
          <cell r="EU45">
            <v>0</v>
          </cell>
          <cell r="EV45">
            <v>0</v>
          </cell>
          <cell r="EW45">
            <v>0</v>
          </cell>
          <cell r="EX45">
            <v>0</v>
          </cell>
          <cell r="EY45">
            <v>0</v>
          </cell>
          <cell r="EZ45">
            <v>0</v>
          </cell>
          <cell r="FA45">
            <v>0</v>
          </cell>
          <cell r="FB45">
            <v>0</v>
          </cell>
          <cell r="FC45">
            <v>0</v>
          </cell>
        </row>
        <row r="46">
          <cell r="A46" t="str">
            <v xml:space="preserve"> 2828 NETHERLANDS (PH)                  </v>
          </cell>
          <cell r="B46">
            <v>15687</v>
          </cell>
          <cell r="C46">
            <v>15687</v>
          </cell>
          <cell r="D46" t="e">
            <v>#VALUE!</v>
          </cell>
          <cell r="E46">
            <v>521</v>
          </cell>
          <cell r="F46">
            <v>317</v>
          </cell>
          <cell r="G46">
            <v>0</v>
          </cell>
          <cell r="H46">
            <v>64</v>
          </cell>
          <cell r="I46">
            <v>35</v>
          </cell>
          <cell r="J46">
            <v>0</v>
          </cell>
          <cell r="K46">
            <v>0</v>
          </cell>
          <cell r="L46">
            <v>0</v>
          </cell>
          <cell r="M46">
            <v>97</v>
          </cell>
          <cell r="N46">
            <v>0</v>
          </cell>
          <cell r="O46">
            <v>0</v>
          </cell>
          <cell r="P46">
            <v>0</v>
          </cell>
          <cell r="Q46">
            <v>0</v>
          </cell>
          <cell r="R46">
            <v>0</v>
          </cell>
          <cell r="S46">
            <v>0</v>
          </cell>
          <cell r="T46">
            <v>8</v>
          </cell>
          <cell r="U46">
            <v>0</v>
          </cell>
          <cell r="V46">
            <v>0</v>
          </cell>
          <cell r="W46">
            <v>0</v>
          </cell>
          <cell r="X46">
            <v>0</v>
          </cell>
          <cell r="Y46">
            <v>0</v>
          </cell>
          <cell r="Z46">
            <v>622</v>
          </cell>
          <cell r="AA46">
            <v>11</v>
          </cell>
          <cell r="AB46">
            <v>0</v>
          </cell>
          <cell r="AC46">
            <v>0</v>
          </cell>
          <cell r="AD46">
            <v>0</v>
          </cell>
          <cell r="AE46">
            <v>77</v>
          </cell>
          <cell r="AF46">
            <v>0</v>
          </cell>
          <cell r="AG46">
            <v>0</v>
          </cell>
          <cell r="AH46">
            <v>0</v>
          </cell>
          <cell r="AI46">
            <v>0</v>
          </cell>
          <cell r="AJ46">
            <v>366</v>
          </cell>
          <cell r="AK46">
            <v>18</v>
          </cell>
          <cell r="AL46">
            <v>12</v>
          </cell>
          <cell r="AM46">
            <v>13</v>
          </cell>
          <cell r="AN46">
            <v>124</v>
          </cell>
          <cell r="AO46">
            <v>1</v>
          </cell>
          <cell r="AP46">
            <v>618</v>
          </cell>
          <cell r="AQ46">
            <v>9</v>
          </cell>
          <cell r="AR46">
            <v>0</v>
          </cell>
          <cell r="AS46">
            <v>36</v>
          </cell>
          <cell r="AT46">
            <v>0</v>
          </cell>
          <cell r="AU46">
            <v>0</v>
          </cell>
          <cell r="AV46">
            <v>0</v>
          </cell>
          <cell r="AW46">
            <v>406</v>
          </cell>
          <cell r="AX46">
            <v>164</v>
          </cell>
          <cell r="AY46">
            <v>0</v>
          </cell>
          <cell r="AZ46">
            <v>0</v>
          </cell>
          <cell r="BA46">
            <v>0</v>
          </cell>
          <cell r="BB46">
            <v>3</v>
          </cell>
          <cell r="BC46">
            <v>264</v>
          </cell>
          <cell r="BD46">
            <v>0</v>
          </cell>
          <cell r="BE46">
            <v>0</v>
          </cell>
          <cell r="BF46" t="e">
            <v>#VALUE!</v>
          </cell>
          <cell r="BG46">
            <v>0</v>
          </cell>
          <cell r="BH46">
            <v>0</v>
          </cell>
          <cell r="BI46">
            <v>0</v>
          </cell>
          <cell r="BJ46">
            <v>0</v>
          </cell>
          <cell r="BK46">
            <v>0</v>
          </cell>
          <cell r="BL46">
            <v>0</v>
          </cell>
          <cell r="BM46">
            <v>0</v>
          </cell>
          <cell r="BN46">
            <v>0</v>
          </cell>
          <cell r="BO46">
            <v>0</v>
          </cell>
          <cell r="BP46">
            <v>0</v>
          </cell>
          <cell r="BQ46">
            <v>0</v>
          </cell>
          <cell r="BR46">
            <v>264</v>
          </cell>
          <cell r="BS46">
            <v>0</v>
          </cell>
          <cell r="BT46">
            <v>0</v>
          </cell>
          <cell r="BU46">
            <v>0</v>
          </cell>
          <cell r="BV46">
            <v>0</v>
          </cell>
          <cell r="BW46">
            <v>0</v>
          </cell>
          <cell r="BX46">
            <v>0</v>
          </cell>
          <cell r="BY46">
            <v>0</v>
          </cell>
          <cell r="BZ46">
            <v>0</v>
          </cell>
          <cell r="CA46">
            <v>4428</v>
          </cell>
          <cell r="CB46">
            <v>90</v>
          </cell>
          <cell r="CC46">
            <v>1825</v>
          </cell>
          <cell r="CD46">
            <v>0</v>
          </cell>
          <cell r="CE46">
            <v>0</v>
          </cell>
          <cell r="CF46">
            <v>0</v>
          </cell>
          <cell r="CG46">
            <v>1779</v>
          </cell>
          <cell r="CH46">
            <v>466</v>
          </cell>
          <cell r="CI46">
            <v>0</v>
          </cell>
          <cell r="CJ46">
            <v>123</v>
          </cell>
          <cell r="CK46">
            <v>136</v>
          </cell>
          <cell r="CL46">
            <v>9</v>
          </cell>
          <cell r="CM46">
            <v>322</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7</v>
          </cell>
          <cell r="DJ46">
            <v>0</v>
          </cell>
          <cell r="DK46">
            <v>49</v>
          </cell>
          <cell r="DL46">
            <v>0</v>
          </cell>
          <cell r="DM46">
            <v>0</v>
          </cell>
          <cell r="DN46">
            <v>0</v>
          </cell>
          <cell r="DO46">
            <v>0</v>
          </cell>
          <cell r="DP46">
            <v>315</v>
          </cell>
          <cell r="DQ46">
            <v>0</v>
          </cell>
          <cell r="DR46">
            <v>300</v>
          </cell>
          <cell r="DS46">
            <v>0</v>
          </cell>
          <cell r="DT46">
            <v>0</v>
          </cell>
          <cell r="DU46">
            <v>28</v>
          </cell>
          <cell r="DV46">
            <v>74</v>
          </cell>
          <cell r="DW46">
            <v>21</v>
          </cell>
          <cell r="DX46">
            <v>0</v>
          </cell>
          <cell r="DY46">
            <v>177</v>
          </cell>
          <cell r="DZ46">
            <v>6983</v>
          </cell>
          <cell r="EA46">
            <v>0</v>
          </cell>
          <cell r="EB46">
            <v>0</v>
          </cell>
          <cell r="EC46">
            <v>662</v>
          </cell>
          <cell r="ED46">
            <v>932</v>
          </cell>
          <cell r="EE46">
            <v>476</v>
          </cell>
          <cell r="EF46">
            <v>1733</v>
          </cell>
          <cell r="EG46">
            <v>2564</v>
          </cell>
          <cell r="EH46">
            <v>15</v>
          </cell>
          <cell r="EI46">
            <v>572</v>
          </cell>
          <cell r="EJ46">
            <v>29</v>
          </cell>
          <cell r="EK46">
            <v>499</v>
          </cell>
          <cell r="EL46">
            <v>73</v>
          </cell>
          <cell r="EM46">
            <v>0</v>
          </cell>
          <cell r="EN46">
            <v>0</v>
          </cell>
          <cell r="EO46">
            <v>0</v>
          </cell>
          <cell r="EP46">
            <v>380</v>
          </cell>
          <cell r="EQ46">
            <v>0</v>
          </cell>
          <cell r="ER46">
            <v>0</v>
          </cell>
          <cell r="ES46">
            <v>46</v>
          </cell>
          <cell r="ET46">
            <v>1051</v>
          </cell>
          <cell r="EU46">
            <v>33</v>
          </cell>
          <cell r="EV46">
            <v>196</v>
          </cell>
          <cell r="EW46">
            <v>532</v>
          </cell>
          <cell r="EX46">
            <v>93</v>
          </cell>
          <cell r="EY46">
            <v>187</v>
          </cell>
          <cell r="EZ46">
            <v>10</v>
          </cell>
          <cell r="FA46">
            <v>0</v>
          </cell>
          <cell r="FB46">
            <v>0</v>
          </cell>
          <cell r="FC46">
            <v>0</v>
          </cell>
        </row>
        <row r="47">
          <cell r="A47" t="str">
            <v xml:space="preserve"> 2879 SWITZERLAND (PH)                  </v>
          </cell>
          <cell r="B47">
            <v>8429</v>
          </cell>
          <cell r="C47">
            <v>8429</v>
          </cell>
          <cell r="D47" t="e">
            <v>#VALUE!</v>
          </cell>
          <cell r="E47">
            <v>1027</v>
          </cell>
          <cell r="F47">
            <v>147</v>
          </cell>
          <cell r="G47">
            <v>0</v>
          </cell>
          <cell r="H47">
            <v>142</v>
          </cell>
          <cell r="I47">
            <v>12</v>
          </cell>
          <cell r="J47">
            <v>0</v>
          </cell>
          <cell r="K47">
            <v>0</v>
          </cell>
          <cell r="L47">
            <v>340</v>
          </cell>
          <cell r="M47">
            <v>223</v>
          </cell>
          <cell r="N47">
            <v>-1</v>
          </cell>
          <cell r="O47">
            <v>1</v>
          </cell>
          <cell r="P47">
            <v>0</v>
          </cell>
          <cell r="Q47">
            <v>3</v>
          </cell>
          <cell r="R47">
            <v>0</v>
          </cell>
          <cell r="S47">
            <v>0</v>
          </cell>
          <cell r="T47">
            <v>0</v>
          </cell>
          <cell r="U47">
            <v>0</v>
          </cell>
          <cell r="V47">
            <v>0</v>
          </cell>
          <cell r="W47">
            <v>0</v>
          </cell>
          <cell r="X47">
            <v>160</v>
          </cell>
          <cell r="Y47">
            <v>0</v>
          </cell>
          <cell r="Z47">
            <v>1684</v>
          </cell>
          <cell r="AA47">
            <v>99</v>
          </cell>
          <cell r="AB47">
            <v>1</v>
          </cell>
          <cell r="AC47">
            <v>0</v>
          </cell>
          <cell r="AD47">
            <v>0</v>
          </cell>
          <cell r="AE47">
            <v>81</v>
          </cell>
          <cell r="AF47">
            <v>0</v>
          </cell>
          <cell r="AG47">
            <v>0</v>
          </cell>
          <cell r="AH47">
            <v>0</v>
          </cell>
          <cell r="AI47">
            <v>0</v>
          </cell>
          <cell r="AJ47">
            <v>1140</v>
          </cell>
          <cell r="AK47">
            <v>11</v>
          </cell>
          <cell r="AL47">
            <v>91</v>
          </cell>
          <cell r="AM47">
            <v>232</v>
          </cell>
          <cell r="AN47">
            <v>26</v>
          </cell>
          <cell r="AO47">
            <v>3</v>
          </cell>
          <cell r="AP47">
            <v>577</v>
          </cell>
          <cell r="AQ47">
            <v>8</v>
          </cell>
          <cell r="AR47">
            <v>0</v>
          </cell>
          <cell r="AS47">
            <v>0</v>
          </cell>
          <cell r="AT47">
            <v>0</v>
          </cell>
          <cell r="AU47">
            <v>0</v>
          </cell>
          <cell r="AV47">
            <v>0</v>
          </cell>
          <cell r="AW47">
            <v>195</v>
          </cell>
          <cell r="AX47">
            <v>307</v>
          </cell>
          <cell r="AY47">
            <v>0</v>
          </cell>
          <cell r="AZ47">
            <v>0</v>
          </cell>
          <cell r="BA47">
            <v>0</v>
          </cell>
          <cell r="BB47">
            <v>67</v>
          </cell>
          <cell r="BC47">
            <v>12</v>
          </cell>
          <cell r="BD47">
            <v>0</v>
          </cell>
          <cell r="BE47">
            <v>0</v>
          </cell>
          <cell r="BF47" t="e">
            <v>#VALUE!</v>
          </cell>
          <cell r="BG47">
            <v>0</v>
          </cell>
          <cell r="BH47">
            <v>0</v>
          </cell>
          <cell r="BI47">
            <v>0</v>
          </cell>
          <cell r="BJ47">
            <v>0</v>
          </cell>
          <cell r="BK47">
            <v>0</v>
          </cell>
          <cell r="BL47">
            <v>0</v>
          </cell>
          <cell r="BM47">
            <v>0</v>
          </cell>
          <cell r="BN47">
            <v>0</v>
          </cell>
          <cell r="BO47">
            <v>0</v>
          </cell>
          <cell r="BP47">
            <v>0</v>
          </cell>
          <cell r="BQ47">
            <v>0</v>
          </cell>
          <cell r="BR47">
            <v>12</v>
          </cell>
          <cell r="BS47">
            <v>0</v>
          </cell>
          <cell r="BT47">
            <v>0</v>
          </cell>
          <cell r="BU47">
            <v>0</v>
          </cell>
          <cell r="BV47">
            <v>0</v>
          </cell>
          <cell r="BW47">
            <v>0</v>
          </cell>
          <cell r="BX47">
            <v>0</v>
          </cell>
          <cell r="BY47">
            <v>0</v>
          </cell>
          <cell r="BZ47">
            <v>0</v>
          </cell>
          <cell r="CA47">
            <v>1199</v>
          </cell>
          <cell r="CB47">
            <v>32</v>
          </cell>
          <cell r="CC47">
            <v>703</v>
          </cell>
          <cell r="CD47">
            <v>0</v>
          </cell>
          <cell r="CE47">
            <v>0</v>
          </cell>
          <cell r="CF47">
            <v>0</v>
          </cell>
          <cell r="CG47">
            <v>177</v>
          </cell>
          <cell r="CH47">
            <v>188</v>
          </cell>
          <cell r="CI47">
            <v>0</v>
          </cell>
          <cell r="CJ47">
            <v>52</v>
          </cell>
          <cell r="CK47">
            <v>44</v>
          </cell>
          <cell r="CL47">
            <v>3</v>
          </cell>
          <cell r="CM47">
            <v>223</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1</v>
          </cell>
          <cell r="DJ47">
            <v>0</v>
          </cell>
          <cell r="DK47">
            <v>55</v>
          </cell>
          <cell r="DL47">
            <v>2</v>
          </cell>
          <cell r="DM47">
            <v>0</v>
          </cell>
          <cell r="DN47">
            <v>0</v>
          </cell>
          <cell r="DO47">
            <v>0</v>
          </cell>
          <cell r="DP47">
            <v>222</v>
          </cell>
          <cell r="DQ47">
            <v>0</v>
          </cell>
          <cell r="DR47">
            <v>336</v>
          </cell>
          <cell r="DS47">
            <v>0</v>
          </cell>
          <cell r="DT47">
            <v>0</v>
          </cell>
          <cell r="DU47">
            <v>81</v>
          </cell>
          <cell r="DV47">
            <v>211</v>
          </cell>
          <cell r="DW47">
            <v>8</v>
          </cell>
          <cell r="DX47">
            <v>8</v>
          </cell>
          <cell r="DY47">
            <v>28</v>
          </cell>
          <cell r="DZ47">
            <v>1942</v>
          </cell>
          <cell r="EA47">
            <v>0</v>
          </cell>
          <cell r="EB47">
            <v>0</v>
          </cell>
          <cell r="EC47">
            <v>299</v>
          </cell>
          <cell r="ED47">
            <v>135</v>
          </cell>
          <cell r="EE47">
            <v>78</v>
          </cell>
          <cell r="EF47">
            <v>480</v>
          </cell>
          <cell r="EG47">
            <v>816</v>
          </cell>
          <cell r="EH47">
            <v>15</v>
          </cell>
          <cell r="EI47">
            <v>95</v>
          </cell>
          <cell r="EJ47">
            <v>24</v>
          </cell>
          <cell r="EK47">
            <v>147</v>
          </cell>
          <cell r="EL47">
            <v>41</v>
          </cell>
          <cell r="EM47">
            <v>0</v>
          </cell>
          <cell r="EN47">
            <v>0</v>
          </cell>
          <cell r="EO47">
            <v>0</v>
          </cell>
          <cell r="EP47">
            <v>94</v>
          </cell>
          <cell r="EQ47">
            <v>0</v>
          </cell>
          <cell r="ER47">
            <v>0</v>
          </cell>
          <cell r="ES47">
            <v>12</v>
          </cell>
          <cell r="ET47">
            <v>1176</v>
          </cell>
          <cell r="EU47">
            <v>33</v>
          </cell>
          <cell r="EV47">
            <v>166</v>
          </cell>
          <cell r="EW47">
            <v>616</v>
          </cell>
          <cell r="EX47">
            <v>118</v>
          </cell>
          <cell r="EY47">
            <v>212</v>
          </cell>
          <cell r="EZ47">
            <v>31</v>
          </cell>
          <cell r="FA47">
            <v>0</v>
          </cell>
          <cell r="FB47">
            <v>0</v>
          </cell>
          <cell r="FC47">
            <v>0</v>
          </cell>
        </row>
        <row r="48">
          <cell r="A48" t="str">
            <v xml:space="preserve"> 3020 FINLAND LICENSEES                 </v>
          </cell>
          <cell r="B48">
            <v>0</v>
          </cell>
          <cell r="C48">
            <v>0</v>
          </cell>
          <cell r="D48" t="e">
            <v>#VALUE!</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t="e">
            <v>#VALUE!</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row>
        <row r="49">
          <cell r="A49" t="str">
            <v xml:space="preserve"> 3747 DENMARK (PH)                      </v>
          </cell>
          <cell r="B49">
            <v>4003</v>
          </cell>
          <cell r="C49">
            <v>4003</v>
          </cell>
          <cell r="D49" t="e">
            <v>#VALUE!</v>
          </cell>
          <cell r="E49">
            <v>148</v>
          </cell>
          <cell r="F49">
            <v>42</v>
          </cell>
          <cell r="G49">
            <v>0</v>
          </cell>
          <cell r="H49">
            <v>36</v>
          </cell>
          <cell r="I49">
            <v>0</v>
          </cell>
          <cell r="J49">
            <v>0</v>
          </cell>
          <cell r="K49">
            <v>0</v>
          </cell>
          <cell r="L49">
            <v>0</v>
          </cell>
          <cell r="M49">
            <v>70</v>
          </cell>
          <cell r="N49">
            <v>0</v>
          </cell>
          <cell r="O49">
            <v>0</v>
          </cell>
          <cell r="P49">
            <v>0</v>
          </cell>
          <cell r="Q49">
            <v>0</v>
          </cell>
          <cell r="R49">
            <v>0</v>
          </cell>
          <cell r="S49">
            <v>0</v>
          </cell>
          <cell r="T49">
            <v>0</v>
          </cell>
          <cell r="U49">
            <v>0</v>
          </cell>
          <cell r="V49">
            <v>0</v>
          </cell>
          <cell r="W49">
            <v>0</v>
          </cell>
          <cell r="X49">
            <v>0</v>
          </cell>
          <cell r="Y49">
            <v>0</v>
          </cell>
          <cell r="Z49">
            <v>43</v>
          </cell>
          <cell r="AA49">
            <v>0</v>
          </cell>
          <cell r="AB49">
            <v>0</v>
          </cell>
          <cell r="AC49">
            <v>0</v>
          </cell>
          <cell r="AD49">
            <v>0</v>
          </cell>
          <cell r="AE49">
            <v>0</v>
          </cell>
          <cell r="AF49">
            <v>0</v>
          </cell>
          <cell r="AG49">
            <v>0</v>
          </cell>
          <cell r="AH49">
            <v>0</v>
          </cell>
          <cell r="AI49">
            <v>0</v>
          </cell>
          <cell r="AJ49">
            <v>0</v>
          </cell>
          <cell r="AK49">
            <v>4</v>
          </cell>
          <cell r="AL49">
            <v>1</v>
          </cell>
          <cell r="AM49">
            <v>7</v>
          </cell>
          <cell r="AN49">
            <v>30</v>
          </cell>
          <cell r="AO49">
            <v>1</v>
          </cell>
          <cell r="AP49">
            <v>26</v>
          </cell>
          <cell r="AQ49">
            <v>0</v>
          </cell>
          <cell r="AR49">
            <v>0</v>
          </cell>
          <cell r="AS49">
            <v>0</v>
          </cell>
          <cell r="AT49">
            <v>0</v>
          </cell>
          <cell r="AU49">
            <v>0</v>
          </cell>
          <cell r="AV49">
            <v>4</v>
          </cell>
          <cell r="AW49">
            <v>6</v>
          </cell>
          <cell r="AX49">
            <v>16</v>
          </cell>
          <cell r="AY49">
            <v>0</v>
          </cell>
          <cell r="AZ49">
            <v>0</v>
          </cell>
          <cell r="BA49">
            <v>0</v>
          </cell>
          <cell r="BB49">
            <v>0</v>
          </cell>
          <cell r="BC49">
            <v>77</v>
          </cell>
          <cell r="BD49">
            <v>0</v>
          </cell>
          <cell r="BE49">
            <v>0</v>
          </cell>
          <cell r="BF49" t="e">
            <v>#VALUE!</v>
          </cell>
          <cell r="BG49">
            <v>0</v>
          </cell>
          <cell r="BH49">
            <v>0</v>
          </cell>
          <cell r="BI49">
            <v>0</v>
          </cell>
          <cell r="BJ49">
            <v>0</v>
          </cell>
          <cell r="BK49">
            <v>0</v>
          </cell>
          <cell r="BL49">
            <v>0</v>
          </cell>
          <cell r="BM49">
            <v>0</v>
          </cell>
          <cell r="BN49">
            <v>0</v>
          </cell>
          <cell r="BO49">
            <v>0</v>
          </cell>
          <cell r="BP49">
            <v>0</v>
          </cell>
          <cell r="BQ49">
            <v>0</v>
          </cell>
          <cell r="BR49">
            <v>77</v>
          </cell>
          <cell r="BS49">
            <v>0</v>
          </cell>
          <cell r="BT49">
            <v>0</v>
          </cell>
          <cell r="BU49">
            <v>0</v>
          </cell>
          <cell r="BV49">
            <v>0</v>
          </cell>
          <cell r="BW49">
            <v>0</v>
          </cell>
          <cell r="BX49">
            <v>0</v>
          </cell>
          <cell r="BY49">
            <v>0</v>
          </cell>
          <cell r="BZ49">
            <v>0</v>
          </cell>
          <cell r="CA49">
            <v>1428</v>
          </cell>
          <cell r="CB49">
            <v>9</v>
          </cell>
          <cell r="CC49">
            <v>178</v>
          </cell>
          <cell r="CD49">
            <v>0</v>
          </cell>
          <cell r="CE49">
            <v>0</v>
          </cell>
          <cell r="CF49">
            <v>0</v>
          </cell>
          <cell r="CG49">
            <v>644</v>
          </cell>
          <cell r="CH49">
            <v>546</v>
          </cell>
          <cell r="CI49">
            <v>0</v>
          </cell>
          <cell r="CJ49">
            <v>12</v>
          </cell>
          <cell r="CK49">
            <v>39</v>
          </cell>
          <cell r="CL49">
            <v>0</v>
          </cell>
          <cell r="CM49">
            <v>190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79</v>
          </cell>
          <cell r="DL49">
            <v>0</v>
          </cell>
          <cell r="DM49">
            <v>0</v>
          </cell>
          <cell r="DN49">
            <v>0</v>
          </cell>
          <cell r="DO49">
            <v>0</v>
          </cell>
          <cell r="DP49">
            <v>190</v>
          </cell>
          <cell r="DQ49">
            <v>0</v>
          </cell>
          <cell r="DR49">
            <v>147</v>
          </cell>
          <cell r="DS49">
            <v>0</v>
          </cell>
          <cell r="DT49">
            <v>0</v>
          </cell>
          <cell r="DU49">
            <v>31</v>
          </cell>
          <cell r="DV49">
            <v>30</v>
          </cell>
          <cell r="DW49">
            <v>3</v>
          </cell>
          <cell r="DX49">
            <v>0</v>
          </cell>
          <cell r="DY49">
            <v>83</v>
          </cell>
          <cell r="DZ49">
            <v>1371</v>
          </cell>
          <cell r="EA49">
            <v>0</v>
          </cell>
          <cell r="EB49">
            <v>0</v>
          </cell>
          <cell r="EC49">
            <v>116</v>
          </cell>
          <cell r="ED49">
            <v>288</v>
          </cell>
          <cell r="EE49">
            <v>0</v>
          </cell>
          <cell r="EF49">
            <v>470</v>
          </cell>
          <cell r="EG49">
            <v>419</v>
          </cell>
          <cell r="EH49">
            <v>9</v>
          </cell>
          <cell r="EI49">
            <v>66</v>
          </cell>
          <cell r="EJ49">
            <v>3</v>
          </cell>
          <cell r="EK49">
            <v>141</v>
          </cell>
          <cell r="EL49">
            <v>16</v>
          </cell>
          <cell r="EM49">
            <v>0</v>
          </cell>
          <cell r="EN49">
            <v>0</v>
          </cell>
          <cell r="EO49">
            <v>0</v>
          </cell>
          <cell r="EP49">
            <v>117</v>
          </cell>
          <cell r="EQ49">
            <v>0</v>
          </cell>
          <cell r="ER49">
            <v>0</v>
          </cell>
          <cell r="ES49">
            <v>8</v>
          </cell>
          <cell r="ET49">
            <v>338</v>
          </cell>
          <cell r="EU49">
            <v>4</v>
          </cell>
          <cell r="EV49">
            <v>37</v>
          </cell>
          <cell r="EW49">
            <v>189</v>
          </cell>
          <cell r="EX49">
            <v>41</v>
          </cell>
          <cell r="EY49">
            <v>63</v>
          </cell>
          <cell r="EZ49">
            <v>4</v>
          </cell>
          <cell r="FA49">
            <v>0</v>
          </cell>
          <cell r="FB49">
            <v>0</v>
          </cell>
          <cell r="FC49">
            <v>0</v>
          </cell>
        </row>
        <row r="50">
          <cell r="A50" t="str">
            <v xml:space="preserve"> 3759 FINLAND (PH)                      </v>
          </cell>
          <cell r="B50">
            <v>3301</v>
          </cell>
          <cell r="C50">
            <v>3301</v>
          </cell>
          <cell r="D50" t="e">
            <v>#VALUE!</v>
          </cell>
          <cell r="E50">
            <v>212</v>
          </cell>
          <cell r="F50">
            <v>84</v>
          </cell>
          <cell r="G50">
            <v>0</v>
          </cell>
          <cell r="H50">
            <v>19</v>
          </cell>
          <cell r="I50">
            <v>0</v>
          </cell>
          <cell r="J50">
            <v>0</v>
          </cell>
          <cell r="K50">
            <v>0</v>
          </cell>
          <cell r="L50">
            <v>0</v>
          </cell>
          <cell r="M50">
            <v>55</v>
          </cell>
          <cell r="N50">
            <v>46</v>
          </cell>
          <cell r="O50">
            <v>6</v>
          </cell>
          <cell r="P50">
            <v>0</v>
          </cell>
          <cell r="Q50">
            <v>0</v>
          </cell>
          <cell r="R50">
            <v>0</v>
          </cell>
          <cell r="S50">
            <v>0</v>
          </cell>
          <cell r="T50">
            <v>2</v>
          </cell>
          <cell r="U50">
            <v>0</v>
          </cell>
          <cell r="V50">
            <v>0</v>
          </cell>
          <cell r="W50">
            <v>0</v>
          </cell>
          <cell r="X50">
            <v>0</v>
          </cell>
          <cell r="Y50">
            <v>0</v>
          </cell>
          <cell r="Z50">
            <v>321</v>
          </cell>
          <cell r="AA50">
            <v>1</v>
          </cell>
          <cell r="AB50">
            <v>0</v>
          </cell>
          <cell r="AC50">
            <v>0</v>
          </cell>
          <cell r="AD50">
            <v>0</v>
          </cell>
          <cell r="AE50">
            <v>0</v>
          </cell>
          <cell r="AF50">
            <v>0</v>
          </cell>
          <cell r="AG50">
            <v>0</v>
          </cell>
          <cell r="AH50">
            <v>0</v>
          </cell>
          <cell r="AI50">
            <v>0</v>
          </cell>
          <cell r="AJ50">
            <v>113</v>
          </cell>
          <cell r="AK50">
            <v>3</v>
          </cell>
          <cell r="AL50">
            <v>149</v>
          </cell>
          <cell r="AM50">
            <v>20</v>
          </cell>
          <cell r="AN50">
            <v>35</v>
          </cell>
          <cell r="AO50">
            <v>0</v>
          </cell>
          <cell r="AP50">
            <v>144</v>
          </cell>
          <cell r="AQ50">
            <v>0</v>
          </cell>
          <cell r="AR50">
            <v>0</v>
          </cell>
          <cell r="AS50">
            <v>0</v>
          </cell>
          <cell r="AT50">
            <v>0</v>
          </cell>
          <cell r="AU50">
            <v>0</v>
          </cell>
          <cell r="AV50">
            <v>0</v>
          </cell>
          <cell r="AW50">
            <v>6</v>
          </cell>
          <cell r="AX50">
            <v>129</v>
          </cell>
          <cell r="AY50">
            <v>0</v>
          </cell>
          <cell r="AZ50">
            <v>0</v>
          </cell>
          <cell r="BA50">
            <v>0</v>
          </cell>
          <cell r="BB50">
            <v>9</v>
          </cell>
          <cell r="BC50">
            <v>40</v>
          </cell>
          <cell r="BD50">
            <v>0</v>
          </cell>
          <cell r="BE50">
            <v>0</v>
          </cell>
          <cell r="BF50" t="e">
            <v>#VALUE!</v>
          </cell>
          <cell r="BG50">
            <v>0</v>
          </cell>
          <cell r="BH50">
            <v>0</v>
          </cell>
          <cell r="BI50">
            <v>0</v>
          </cell>
          <cell r="BJ50">
            <v>0</v>
          </cell>
          <cell r="BK50">
            <v>0</v>
          </cell>
          <cell r="BL50">
            <v>0</v>
          </cell>
          <cell r="BM50">
            <v>0</v>
          </cell>
          <cell r="BN50">
            <v>0</v>
          </cell>
          <cell r="BO50">
            <v>0</v>
          </cell>
          <cell r="BP50">
            <v>0</v>
          </cell>
          <cell r="BQ50">
            <v>0</v>
          </cell>
          <cell r="BR50">
            <v>40</v>
          </cell>
          <cell r="BS50">
            <v>0</v>
          </cell>
          <cell r="BT50">
            <v>0</v>
          </cell>
          <cell r="BU50">
            <v>0</v>
          </cell>
          <cell r="BV50">
            <v>0</v>
          </cell>
          <cell r="BW50">
            <v>0</v>
          </cell>
          <cell r="BX50">
            <v>0</v>
          </cell>
          <cell r="BY50">
            <v>0</v>
          </cell>
          <cell r="BZ50">
            <v>0</v>
          </cell>
          <cell r="CA50">
            <v>320</v>
          </cell>
          <cell r="CB50">
            <v>0</v>
          </cell>
          <cell r="CC50">
            <v>162</v>
          </cell>
          <cell r="CD50">
            <v>0</v>
          </cell>
          <cell r="CE50">
            <v>0</v>
          </cell>
          <cell r="CF50">
            <v>0</v>
          </cell>
          <cell r="CG50">
            <v>51</v>
          </cell>
          <cell r="CH50">
            <v>81</v>
          </cell>
          <cell r="CI50">
            <v>0</v>
          </cell>
          <cell r="CJ50">
            <v>26</v>
          </cell>
          <cell r="CK50">
            <v>0</v>
          </cell>
          <cell r="CL50">
            <v>0</v>
          </cell>
          <cell r="CM50">
            <v>-28</v>
          </cell>
          <cell r="CN50">
            <v>0</v>
          </cell>
          <cell r="CO50">
            <v>0</v>
          </cell>
          <cell r="CP50">
            <v>0</v>
          </cell>
          <cell r="CQ50">
            <v>0</v>
          </cell>
          <cell r="CR50">
            <v>0</v>
          </cell>
          <cell r="CS50">
            <v>0</v>
          </cell>
          <cell r="CT50">
            <v>0</v>
          </cell>
          <cell r="CU50">
            <v>0</v>
          </cell>
          <cell r="CV50">
            <v>0</v>
          </cell>
          <cell r="CW50">
            <v>-10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14</v>
          </cell>
          <cell r="DL50">
            <v>0</v>
          </cell>
          <cell r="DM50">
            <v>0</v>
          </cell>
          <cell r="DN50">
            <v>0</v>
          </cell>
          <cell r="DO50">
            <v>0</v>
          </cell>
          <cell r="DP50">
            <v>-18</v>
          </cell>
          <cell r="DQ50">
            <v>0</v>
          </cell>
          <cell r="DR50">
            <v>86</v>
          </cell>
          <cell r="DS50">
            <v>0</v>
          </cell>
          <cell r="DT50">
            <v>0</v>
          </cell>
          <cell r="DU50">
            <v>26</v>
          </cell>
          <cell r="DV50">
            <v>59</v>
          </cell>
          <cell r="DW50">
            <v>1</v>
          </cell>
          <cell r="DX50">
            <v>0</v>
          </cell>
          <cell r="DY50">
            <v>0</v>
          </cell>
          <cell r="DZ50">
            <v>1935</v>
          </cell>
          <cell r="EA50">
            <v>0</v>
          </cell>
          <cell r="EB50">
            <v>0</v>
          </cell>
          <cell r="EC50">
            <v>79</v>
          </cell>
          <cell r="ED50">
            <v>138</v>
          </cell>
          <cell r="EE50">
            <v>6</v>
          </cell>
          <cell r="EF50">
            <v>462</v>
          </cell>
          <cell r="EG50">
            <v>813</v>
          </cell>
          <cell r="EH50">
            <v>6</v>
          </cell>
          <cell r="EI50">
            <v>97</v>
          </cell>
          <cell r="EJ50">
            <v>334</v>
          </cell>
          <cell r="EK50">
            <v>86</v>
          </cell>
          <cell r="EL50">
            <v>10</v>
          </cell>
          <cell r="EM50">
            <v>0</v>
          </cell>
          <cell r="EN50">
            <v>0</v>
          </cell>
          <cell r="EO50">
            <v>0</v>
          </cell>
          <cell r="EP50">
            <v>67</v>
          </cell>
          <cell r="EQ50">
            <v>0</v>
          </cell>
          <cell r="ER50">
            <v>0</v>
          </cell>
          <cell r="ES50">
            <v>9</v>
          </cell>
          <cell r="ET50">
            <v>155</v>
          </cell>
          <cell r="EU50">
            <v>7</v>
          </cell>
          <cell r="EV50">
            <v>28</v>
          </cell>
          <cell r="EW50">
            <v>67</v>
          </cell>
          <cell r="EX50">
            <v>21</v>
          </cell>
          <cell r="EY50">
            <v>28</v>
          </cell>
          <cell r="EZ50">
            <v>4</v>
          </cell>
          <cell r="FA50">
            <v>0</v>
          </cell>
          <cell r="FB50">
            <v>0</v>
          </cell>
          <cell r="FC50">
            <v>0</v>
          </cell>
        </row>
        <row r="51">
          <cell r="A51" t="str">
            <v xml:space="preserve"> 3878 SWEDEN (PH)                       </v>
          </cell>
          <cell r="B51">
            <v>7129</v>
          </cell>
          <cell r="C51">
            <v>7129</v>
          </cell>
          <cell r="D51" t="e">
            <v>#VALUE!</v>
          </cell>
          <cell r="E51">
            <v>465</v>
          </cell>
          <cell r="F51">
            <v>291</v>
          </cell>
          <cell r="G51">
            <v>0</v>
          </cell>
          <cell r="H51">
            <v>23</v>
          </cell>
          <cell r="I51">
            <v>2</v>
          </cell>
          <cell r="J51">
            <v>0</v>
          </cell>
          <cell r="K51">
            <v>0</v>
          </cell>
          <cell r="L51">
            <v>72</v>
          </cell>
          <cell r="M51">
            <v>12</v>
          </cell>
          <cell r="N51">
            <v>0</v>
          </cell>
          <cell r="O51">
            <v>2</v>
          </cell>
          <cell r="P51">
            <v>0</v>
          </cell>
          <cell r="Q51">
            <v>0</v>
          </cell>
          <cell r="R51">
            <v>0</v>
          </cell>
          <cell r="S51">
            <v>0</v>
          </cell>
          <cell r="T51">
            <v>6</v>
          </cell>
          <cell r="U51">
            <v>0</v>
          </cell>
          <cell r="V51">
            <v>0</v>
          </cell>
          <cell r="W51">
            <v>0</v>
          </cell>
          <cell r="X51">
            <v>57</v>
          </cell>
          <cell r="Y51">
            <v>0</v>
          </cell>
          <cell r="Z51">
            <v>628</v>
          </cell>
          <cell r="AA51">
            <v>-82</v>
          </cell>
          <cell r="AB51">
            <v>0</v>
          </cell>
          <cell r="AC51">
            <v>0</v>
          </cell>
          <cell r="AD51">
            <v>0</v>
          </cell>
          <cell r="AE51">
            <v>5</v>
          </cell>
          <cell r="AF51">
            <v>0</v>
          </cell>
          <cell r="AG51">
            <v>0</v>
          </cell>
          <cell r="AH51">
            <v>0</v>
          </cell>
          <cell r="AI51">
            <v>0</v>
          </cell>
          <cell r="AJ51">
            <v>445</v>
          </cell>
          <cell r="AK51">
            <v>4</v>
          </cell>
          <cell r="AL51">
            <v>134</v>
          </cell>
          <cell r="AM51">
            <v>4</v>
          </cell>
          <cell r="AN51">
            <v>110</v>
          </cell>
          <cell r="AO51">
            <v>8</v>
          </cell>
          <cell r="AP51">
            <v>205</v>
          </cell>
          <cell r="AQ51">
            <v>-1</v>
          </cell>
          <cell r="AR51">
            <v>0</v>
          </cell>
          <cell r="AS51">
            <v>14</v>
          </cell>
          <cell r="AT51">
            <v>0</v>
          </cell>
          <cell r="AU51">
            <v>0</v>
          </cell>
          <cell r="AV51">
            <v>0</v>
          </cell>
          <cell r="AW51">
            <v>68</v>
          </cell>
          <cell r="AX51">
            <v>67</v>
          </cell>
          <cell r="AY51">
            <v>0</v>
          </cell>
          <cell r="AZ51">
            <v>0</v>
          </cell>
          <cell r="BA51">
            <v>0</v>
          </cell>
          <cell r="BB51">
            <v>57</v>
          </cell>
          <cell r="BC51">
            <v>114</v>
          </cell>
          <cell r="BD51">
            <v>0</v>
          </cell>
          <cell r="BE51">
            <v>0</v>
          </cell>
          <cell r="BF51" t="e">
            <v>#VALUE!</v>
          </cell>
          <cell r="BG51">
            <v>0</v>
          </cell>
          <cell r="BH51">
            <v>0</v>
          </cell>
          <cell r="BI51">
            <v>0</v>
          </cell>
          <cell r="BJ51">
            <v>0</v>
          </cell>
          <cell r="BK51">
            <v>0</v>
          </cell>
          <cell r="BL51">
            <v>0</v>
          </cell>
          <cell r="BM51">
            <v>0</v>
          </cell>
          <cell r="BN51">
            <v>0</v>
          </cell>
          <cell r="BO51">
            <v>0</v>
          </cell>
          <cell r="BP51">
            <v>0</v>
          </cell>
          <cell r="BQ51">
            <v>0</v>
          </cell>
          <cell r="BR51">
            <v>114</v>
          </cell>
          <cell r="BS51">
            <v>0</v>
          </cell>
          <cell r="BT51">
            <v>0</v>
          </cell>
          <cell r="BU51">
            <v>0</v>
          </cell>
          <cell r="BV51">
            <v>0</v>
          </cell>
          <cell r="BW51">
            <v>0</v>
          </cell>
          <cell r="BX51">
            <v>0</v>
          </cell>
          <cell r="BY51">
            <v>0</v>
          </cell>
          <cell r="BZ51">
            <v>0</v>
          </cell>
          <cell r="CA51">
            <v>2783</v>
          </cell>
          <cell r="CB51">
            <v>45</v>
          </cell>
          <cell r="CC51">
            <v>744</v>
          </cell>
          <cell r="CD51">
            <v>0</v>
          </cell>
          <cell r="CE51">
            <v>0</v>
          </cell>
          <cell r="CF51">
            <v>0</v>
          </cell>
          <cell r="CG51">
            <v>1344</v>
          </cell>
          <cell r="CH51">
            <v>563</v>
          </cell>
          <cell r="CI51">
            <v>0</v>
          </cell>
          <cell r="CJ51">
            <v>19</v>
          </cell>
          <cell r="CK51">
            <v>68</v>
          </cell>
          <cell r="CL51">
            <v>0</v>
          </cell>
          <cell r="CM51">
            <v>226</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20</v>
          </cell>
          <cell r="DL51">
            <v>0</v>
          </cell>
          <cell r="DM51">
            <v>0</v>
          </cell>
          <cell r="DN51">
            <v>0</v>
          </cell>
          <cell r="DO51">
            <v>0</v>
          </cell>
          <cell r="DP51">
            <v>226</v>
          </cell>
          <cell r="DQ51">
            <v>0</v>
          </cell>
          <cell r="DR51">
            <v>238</v>
          </cell>
          <cell r="DS51">
            <v>0</v>
          </cell>
          <cell r="DT51">
            <v>0</v>
          </cell>
          <cell r="DU51">
            <v>21</v>
          </cell>
          <cell r="DV51">
            <v>171</v>
          </cell>
          <cell r="DW51">
            <v>4</v>
          </cell>
          <cell r="DX51">
            <v>-4</v>
          </cell>
          <cell r="DY51">
            <v>46</v>
          </cell>
          <cell r="DZ51">
            <v>1895</v>
          </cell>
          <cell r="EA51">
            <v>0</v>
          </cell>
          <cell r="EB51">
            <v>0</v>
          </cell>
          <cell r="EC51">
            <v>207</v>
          </cell>
          <cell r="ED51">
            <v>390</v>
          </cell>
          <cell r="EE51">
            <v>61</v>
          </cell>
          <cell r="EF51">
            <v>214</v>
          </cell>
          <cell r="EG51">
            <v>891</v>
          </cell>
          <cell r="EH51">
            <v>4</v>
          </cell>
          <cell r="EI51">
            <v>127</v>
          </cell>
          <cell r="EJ51">
            <v>1</v>
          </cell>
          <cell r="EK51">
            <v>232</v>
          </cell>
          <cell r="EL51">
            <v>18</v>
          </cell>
          <cell r="EM51">
            <v>0</v>
          </cell>
          <cell r="EN51">
            <v>0</v>
          </cell>
          <cell r="EO51">
            <v>0</v>
          </cell>
          <cell r="EP51">
            <v>200</v>
          </cell>
          <cell r="EQ51">
            <v>0</v>
          </cell>
          <cell r="ER51">
            <v>0</v>
          </cell>
          <cell r="ES51">
            <v>14</v>
          </cell>
          <cell r="ET51">
            <v>295</v>
          </cell>
          <cell r="EU51">
            <v>12</v>
          </cell>
          <cell r="EV51">
            <v>61</v>
          </cell>
          <cell r="EW51">
            <v>123</v>
          </cell>
          <cell r="EX51">
            <v>32</v>
          </cell>
          <cell r="EY51">
            <v>65</v>
          </cell>
          <cell r="EZ51">
            <v>2</v>
          </cell>
          <cell r="FA51">
            <v>0</v>
          </cell>
          <cell r="FB51">
            <v>0</v>
          </cell>
          <cell r="FC51">
            <v>0</v>
          </cell>
        </row>
        <row r="52">
          <cell r="A52" t="str">
            <v xml:space="preserve"> 4318 NORWAY + ICELAND(PH)              </v>
          </cell>
          <cell r="B52">
            <v>3654</v>
          </cell>
          <cell r="C52">
            <v>3654</v>
          </cell>
          <cell r="D52" t="e">
            <v>#VALUE!</v>
          </cell>
          <cell r="E52">
            <v>38</v>
          </cell>
          <cell r="F52">
            <v>19</v>
          </cell>
          <cell r="G52">
            <v>0</v>
          </cell>
          <cell r="H52">
            <v>14</v>
          </cell>
          <cell r="I52">
            <v>0</v>
          </cell>
          <cell r="J52">
            <v>0</v>
          </cell>
          <cell r="K52">
            <v>0</v>
          </cell>
          <cell r="L52">
            <v>0</v>
          </cell>
          <cell r="M52">
            <v>5</v>
          </cell>
          <cell r="N52">
            <v>0</v>
          </cell>
          <cell r="O52">
            <v>0</v>
          </cell>
          <cell r="P52">
            <v>0</v>
          </cell>
          <cell r="Q52">
            <v>0</v>
          </cell>
          <cell r="R52">
            <v>0</v>
          </cell>
          <cell r="S52">
            <v>0</v>
          </cell>
          <cell r="T52">
            <v>0</v>
          </cell>
          <cell r="U52">
            <v>0</v>
          </cell>
          <cell r="V52">
            <v>0</v>
          </cell>
          <cell r="W52">
            <v>0</v>
          </cell>
          <cell r="X52">
            <v>0</v>
          </cell>
          <cell r="Y52">
            <v>0</v>
          </cell>
          <cell r="Z52">
            <v>89</v>
          </cell>
          <cell r="AA52">
            <v>0</v>
          </cell>
          <cell r="AB52">
            <v>0</v>
          </cell>
          <cell r="AC52">
            <v>0</v>
          </cell>
          <cell r="AD52">
            <v>0</v>
          </cell>
          <cell r="AE52">
            <v>0</v>
          </cell>
          <cell r="AF52">
            <v>0</v>
          </cell>
          <cell r="AG52">
            <v>0</v>
          </cell>
          <cell r="AH52">
            <v>0</v>
          </cell>
          <cell r="AI52">
            <v>0</v>
          </cell>
          <cell r="AJ52">
            <v>26</v>
          </cell>
          <cell r="AK52">
            <v>0</v>
          </cell>
          <cell r="AL52">
            <v>21</v>
          </cell>
          <cell r="AM52">
            <v>0</v>
          </cell>
          <cell r="AN52">
            <v>42</v>
          </cell>
          <cell r="AO52">
            <v>0</v>
          </cell>
          <cell r="AP52">
            <v>108</v>
          </cell>
          <cell r="AQ52">
            <v>0</v>
          </cell>
          <cell r="AR52">
            <v>0</v>
          </cell>
          <cell r="AS52">
            <v>16</v>
          </cell>
          <cell r="AT52">
            <v>0</v>
          </cell>
          <cell r="AU52">
            <v>0</v>
          </cell>
          <cell r="AV52">
            <v>0</v>
          </cell>
          <cell r="AW52">
            <v>4</v>
          </cell>
          <cell r="AX52">
            <v>78</v>
          </cell>
          <cell r="AY52">
            <v>0</v>
          </cell>
          <cell r="AZ52">
            <v>0</v>
          </cell>
          <cell r="BA52">
            <v>0</v>
          </cell>
          <cell r="BB52">
            <v>10</v>
          </cell>
          <cell r="BC52">
            <v>58</v>
          </cell>
          <cell r="BD52">
            <v>0</v>
          </cell>
          <cell r="BE52">
            <v>0</v>
          </cell>
          <cell r="BF52" t="e">
            <v>#VALUE!</v>
          </cell>
          <cell r="BG52">
            <v>0</v>
          </cell>
          <cell r="BH52">
            <v>0</v>
          </cell>
          <cell r="BI52">
            <v>0</v>
          </cell>
          <cell r="BJ52">
            <v>0</v>
          </cell>
          <cell r="BK52">
            <v>0</v>
          </cell>
          <cell r="BL52">
            <v>0</v>
          </cell>
          <cell r="BM52">
            <v>0</v>
          </cell>
          <cell r="BN52">
            <v>0</v>
          </cell>
          <cell r="BO52">
            <v>0</v>
          </cell>
          <cell r="BP52">
            <v>0</v>
          </cell>
          <cell r="BQ52">
            <v>0</v>
          </cell>
          <cell r="BR52">
            <v>58</v>
          </cell>
          <cell r="BS52">
            <v>0</v>
          </cell>
          <cell r="BT52">
            <v>0</v>
          </cell>
          <cell r="BU52">
            <v>0</v>
          </cell>
          <cell r="BV52">
            <v>0</v>
          </cell>
          <cell r="BW52">
            <v>0</v>
          </cell>
          <cell r="BX52">
            <v>0</v>
          </cell>
          <cell r="BY52">
            <v>0</v>
          </cell>
          <cell r="BZ52">
            <v>0</v>
          </cell>
          <cell r="CA52">
            <v>1339</v>
          </cell>
          <cell r="CB52">
            <v>25</v>
          </cell>
          <cell r="CC52">
            <v>587</v>
          </cell>
          <cell r="CD52">
            <v>0</v>
          </cell>
          <cell r="CE52">
            <v>0</v>
          </cell>
          <cell r="CF52">
            <v>0</v>
          </cell>
          <cell r="CG52">
            <v>430</v>
          </cell>
          <cell r="CH52">
            <v>188</v>
          </cell>
          <cell r="CI52">
            <v>0</v>
          </cell>
          <cell r="CJ52">
            <v>20</v>
          </cell>
          <cell r="CK52">
            <v>89</v>
          </cell>
          <cell r="CL52">
            <v>0</v>
          </cell>
          <cell r="CM52">
            <v>126</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v>0</v>
          </cell>
          <cell r="DK52">
            <v>0</v>
          </cell>
          <cell r="DL52">
            <v>0</v>
          </cell>
          <cell r="DM52">
            <v>0</v>
          </cell>
          <cell r="DN52">
            <v>0</v>
          </cell>
          <cell r="DO52">
            <v>0</v>
          </cell>
          <cell r="DP52">
            <v>126</v>
          </cell>
          <cell r="DQ52">
            <v>0</v>
          </cell>
          <cell r="DR52">
            <v>121</v>
          </cell>
          <cell r="DS52">
            <v>0</v>
          </cell>
          <cell r="DT52">
            <v>0</v>
          </cell>
          <cell r="DU52">
            <v>25</v>
          </cell>
          <cell r="DV52">
            <v>49</v>
          </cell>
          <cell r="DW52">
            <v>0</v>
          </cell>
          <cell r="DX52">
            <v>1</v>
          </cell>
          <cell r="DY52">
            <v>46</v>
          </cell>
          <cell r="DZ52">
            <v>1446</v>
          </cell>
          <cell r="EA52">
            <v>0</v>
          </cell>
          <cell r="EB52">
            <v>0</v>
          </cell>
          <cell r="EC52">
            <v>251</v>
          </cell>
          <cell r="ED52">
            <v>101</v>
          </cell>
          <cell r="EE52">
            <v>7</v>
          </cell>
          <cell r="EF52">
            <v>212</v>
          </cell>
          <cell r="EG52">
            <v>789</v>
          </cell>
          <cell r="EH52">
            <v>5</v>
          </cell>
          <cell r="EI52">
            <v>68</v>
          </cell>
          <cell r="EJ52">
            <v>13</v>
          </cell>
          <cell r="EK52">
            <v>190</v>
          </cell>
          <cell r="EL52">
            <v>3</v>
          </cell>
          <cell r="EM52">
            <v>0</v>
          </cell>
          <cell r="EN52">
            <v>0</v>
          </cell>
          <cell r="EO52">
            <v>0</v>
          </cell>
          <cell r="EP52">
            <v>179</v>
          </cell>
          <cell r="EQ52">
            <v>0</v>
          </cell>
          <cell r="ER52">
            <v>0</v>
          </cell>
          <cell r="ES52">
            <v>8</v>
          </cell>
          <cell r="ET52">
            <v>139</v>
          </cell>
          <cell r="EU52">
            <v>17</v>
          </cell>
          <cell r="EV52">
            <v>22</v>
          </cell>
          <cell r="EW52">
            <v>81</v>
          </cell>
          <cell r="EX52">
            <v>9</v>
          </cell>
          <cell r="EY52">
            <v>8</v>
          </cell>
          <cell r="EZ52">
            <v>2</v>
          </cell>
          <cell r="FA52">
            <v>0</v>
          </cell>
          <cell r="FB52">
            <v>0</v>
          </cell>
          <cell r="FC52">
            <v>0</v>
          </cell>
        </row>
        <row r="53">
          <cell r="A53" t="str">
            <v xml:space="preserve"> 3021 NORWAY LICENSEES                  </v>
          </cell>
          <cell r="B53">
            <v>0</v>
          </cell>
          <cell r="C53">
            <v>0</v>
          </cell>
          <cell r="D53" t="e">
            <v>#VALUE!</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t="e">
            <v>#VALUE!</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cell r="ED53">
            <v>0</v>
          </cell>
          <cell r="EE53">
            <v>0</v>
          </cell>
          <cell r="EF53">
            <v>0</v>
          </cell>
          <cell r="EG53">
            <v>0</v>
          </cell>
          <cell r="EH53">
            <v>0</v>
          </cell>
          <cell r="EI53">
            <v>0</v>
          </cell>
          <cell r="EJ53">
            <v>0</v>
          </cell>
          <cell r="EK53">
            <v>0</v>
          </cell>
          <cell r="EL53">
            <v>0</v>
          </cell>
          <cell r="EM53">
            <v>0</v>
          </cell>
          <cell r="EN53">
            <v>0</v>
          </cell>
          <cell r="EO53">
            <v>0</v>
          </cell>
          <cell r="EP53">
            <v>0</v>
          </cell>
          <cell r="EQ53">
            <v>0</v>
          </cell>
          <cell r="ER53">
            <v>0</v>
          </cell>
          <cell r="ES53">
            <v>0</v>
          </cell>
          <cell r="ET53">
            <v>0</v>
          </cell>
          <cell r="EU53">
            <v>0</v>
          </cell>
          <cell r="EV53">
            <v>0</v>
          </cell>
          <cell r="EW53">
            <v>0</v>
          </cell>
          <cell r="EX53">
            <v>0</v>
          </cell>
          <cell r="EY53">
            <v>0</v>
          </cell>
          <cell r="EZ53">
            <v>0</v>
          </cell>
          <cell r="FA53">
            <v>0</v>
          </cell>
          <cell r="FB53">
            <v>0</v>
          </cell>
          <cell r="FC53">
            <v>0</v>
          </cell>
        </row>
        <row r="54">
          <cell r="A54" t="str">
            <v xml:space="preserve"> 3784 ICELAND (PH)                      </v>
          </cell>
          <cell r="B54">
            <v>360</v>
          </cell>
          <cell r="C54">
            <v>360</v>
          </cell>
          <cell r="D54" t="e">
            <v>#VALUE!</v>
          </cell>
          <cell r="E54">
            <v>-5</v>
          </cell>
          <cell r="F54">
            <v>0</v>
          </cell>
          <cell r="G54">
            <v>0</v>
          </cell>
          <cell r="H54">
            <v>0</v>
          </cell>
          <cell r="I54">
            <v>0</v>
          </cell>
          <cell r="J54">
            <v>0</v>
          </cell>
          <cell r="K54">
            <v>0</v>
          </cell>
          <cell r="L54">
            <v>0</v>
          </cell>
          <cell r="M54">
            <v>-5</v>
          </cell>
          <cell r="N54">
            <v>0</v>
          </cell>
          <cell r="O54">
            <v>0</v>
          </cell>
          <cell r="P54">
            <v>0</v>
          </cell>
          <cell r="Q54">
            <v>0</v>
          </cell>
          <cell r="R54">
            <v>0</v>
          </cell>
          <cell r="S54">
            <v>0</v>
          </cell>
          <cell r="T54">
            <v>0</v>
          </cell>
          <cell r="U54">
            <v>0</v>
          </cell>
          <cell r="V54">
            <v>0</v>
          </cell>
          <cell r="W54">
            <v>0</v>
          </cell>
          <cell r="X54">
            <v>0</v>
          </cell>
          <cell r="Y54">
            <v>0</v>
          </cell>
          <cell r="Z54">
            <v>26</v>
          </cell>
          <cell r="AA54">
            <v>0</v>
          </cell>
          <cell r="AB54">
            <v>0</v>
          </cell>
          <cell r="AC54">
            <v>0</v>
          </cell>
          <cell r="AD54">
            <v>0</v>
          </cell>
          <cell r="AE54">
            <v>0</v>
          </cell>
          <cell r="AF54">
            <v>0</v>
          </cell>
          <cell r="AG54">
            <v>0</v>
          </cell>
          <cell r="AH54">
            <v>0</v>
          </cell>
          <cell r="AI54">
            <v>0</v>
          </cell>
          <cell r="AJ54">
            <v>26</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t="e">
            <v>#VALUE!</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311</v>
          </cell>
          <cell r="CB54">
            <v>3</v>
          </cell>
          <cell r="CC54">
            <v>294</v>
          </cell>
          <cell r="CD54">
            <v>0</v>
          </cell>
          <cell r="CE54">
            <v>0</v>
          </cell>
          <cell r="CF54">
            <v>0</v>
          </cell>
          <cell r="CG54">
            <v>0</v>
          </cell>
          <cell r="CH54">
            <v>14</v>
          </cell>
          <cell r="CI54">
            <v>0</v>
          </cell>
          <cell r="CJ54">
            <v>0</v>
          </cell>
          <cell r="CK54">
            <v>0</v>
          </cell>
          <cell r="CL54">
            <v>0</v>
          </cell>
          <cell r="CM54">
            <v>3</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3</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cell r="EG54">
            <v>0</v>
          </cell>
          <cell r="EH54">
            <v>0</v>
          </cell>
          <cell r="EI54">
            <v>0</v>
          </cell>
          <cell r="EJ54">
            <v>0</v>
          </cell>
          <cell r="EK54">
            <v>19</v>
          </cell>
          <cell r="EL54">
            <v>0</v>
          </cell>
          <cell r="EM54">
            <v>0</v>
          </cell>
          <cell r="EN54">
            <v>0</v>
          </cell>
          <cell r="EO54">
            <v>0</v>
          </cell>
          <cell r="EP54">
            <v>19</v>
          </cell>
          <cell r="EQ54">
            <v>0</v>
          </cell>
          <cell r="ER54">
            <v>0</v>
          </cell>
          <cell r="ES54">
            <v>0</v>
          </cell>
          <cell r="ET54">
            <v>6</v>
          </cell>
          <cell r="EU54">
            <v>0</v>
          </cell>
          <cell r="EV54">
            <v>0</v>
          </cell>
          <cell r="EW54">
            <v>4</v>
          </cell>
          <cell r="EX54">
            <v>2</v>
          </cell>
          <cell r="EY54">
            <v>0</v>
          </cell>
          <cell r="EZ54">
            <v>0</v>
          </cell>
          <cell r="FA54">
            <v>0</v>
          </cell>
          <cell r="FB54">
            <v>0</v>
          </cell>
          <cell r="FC54">
            <v>0</v>
          </cell>
        </row>
        <row r="55">
          <cell r="A55" t="str">
            <v xml:space="preserve"> 3835 NORWAY (PH)                       </v>
          </cell>
          <cell r="B55">
            <v>3294</v>
          </cell>
          <cell r="C55">
            <v>3294</v>
          </cell>
          <cell r="D55" t="e">
            <v>#VALUE!</v>
          </cell>
          <cell r="E55">
            <v>43</v>
          </cell>
          <cell r="F55">
            <v>19</v>
          </cell>
          <cell r="G55">
            <v>0</v>
          </cell>
          <cell r="H55">
            <v>14</v>
          </cell>
          <cell r="I55">
            <v>0</v>
          </cell>
          <cell r="J55">
            <v>0</v>
          </cell>
          <cell r="K55">
            <v>0</v>
          </cell>
          <cell r="L55">
            <v>0</v>
          </cell>
          <cell r="M55">
            <v>10</v>
          </cell>
          <cell r="N55">
            <v>0</v>
          </cell>
          <cell r="O55">
            <v>0</v>
          </cell>
          <cell r="P55">
            <v>0</v>
          </cell>
          <cell r="Q55">
            <v>0</v>
          </cell>
          <cell r="R55">
            <v>0</v>
          </cell>
          <cell r="S55">
            <v>0</v>
          </cell>
          <cell r="T55">
            <v>0</v>
          </cell>
          <cell r="U55">
            <v>0</v>
          </cell>
          <cell r="V55">
            <v>0</v>
          </cell>
          <cell r="W55">
            <v>0</v>
          </cell>
          <cell r="X55">
            <v>0</v>
          </cell>
          <cell r="Y55">
            <v>0</v>
          </cell>
          <cell r="Z55">
            <v>63</v>
          </cell>
          <cell r="AA55">
            <v>0</v>
          </cell>
          <cell r="AB55">
            <v>0</v>
          </cell>
          <cell r="AC55">
            <v>0</v>
          </cell>
          <cell r="AD55">
            <v>0</v>
          </cell>
          <cell r="AE55">
            <v>0</v>
          </cell>
          <cell r="AF55">
            <v>0</v>
          </cell>
          <cell r="AG55">
            <v>0</v>
          </cell>
          <cell r="AH55">
            <v>0</v>
          </cell>
          <cell r="AI55">
            <v>0</v>
          </cell>
          <cell r="AJ55">
            <v>0</v>
          </cell>
          <cell r="AK55">
            <v>0</v>
          </cell>
          <cell r="AL55">
            <v>21</v>
          </cell>
          <cell r="AM55">
            <v>0</v>
          </cell>
          <cell r="AN55">
            <v>42</v>
          </cell>
          <cell r="AO55">
            <v>0</v>
          </cell>
          <cell r="AP55">
            <v>108</v>
          </cell>
          <cell r="AQ55">
            <v>0</v>
          </cell>
          <cell r="AR55">
            <v>0</v>
          </cell>
          <cell r="AS55">
            <v>16</v>
          </cell>
          <cell r="AT55">
            <v>0</v>
          </cell>
          <cell r="AU55">
            <v>0</v>
          </cell>
          <cell r="AV55">
            <v>0</v>
          </cell>
          <cell r="AW55">
            <v>4</v>
          </cell>
          <cell r="AX55">
            <v>78</v>
          </cell>
          <cell r="AY55">
            <v>0</v>
          </cell>
          <cell r="AZ55">
            <v>0</v>
          </cell>
          <cell r="BA55">
            <v>0</v>
          </cell>
          <cell r="BB55">
            <v>10</v>
          </cell>
          <cell r="BC55">
            <v>58</v>
          </cell>
          <cell r="BD55">
            <v>0</v>
          </cell>
          <cell r="BE55">
            <v>0</v>
          </cell>
          <cell r="BF55" t="e">
            <v>#VALUE!</v>
          </cell>
          <cell r="BG55">
            <v>0</v>
          </cell>
          <cell r="BH55">
            <v>0</v>
          </cell>
          <cell r="BI55">
            <v>0</v>
          </cell>
          <cell r="BJ55">
            <v>0</v>
          </cell>
          <cell r="BK55">
            <v>0</v>
          </cell>
          <cell r="BL55">
            <v>0</v>
          </cell>
          <cell r="BM55">
            <v>0</v>
          </cell>
          <cell r="BN55">
            <v>0</v>
          </cell>
          <cell r="BO55">
            <v>0</v>
          </cell>
          <cell r="BP55">
            <v>0</v>
          </cell>
          <cell r="BQ55">
            <v>0</v>
          </cell>
          <cell r="BR55">
            <v>58</v>
          </cell>
          <cell r="BS55">
            <v>0</v>
          </cell>
          <cell r="BT55">
            <v>0</v>
          </cell>
          <cell r="BU55">
            <v>0</v>
          </cell>
          <cell r="BV55">
            <v>0</v>
          </cell>
          <cell r="BW55">
            <v>0</v>
          </cell>
          <cell r="BX55">
            <v>0</v>
          </cell>
          <cell r="BY55">
            <v>0</v>
          </cell>
          <cell r="BZ55">
            <v>0</v>
          </cell>
          <cell r="CA55">
            <v>1028</v>
          </cell>
          <cell r="CB55">
            <v>22</v>
          </cell>
          <cell r="CC55">
            <v>293</v>
          </cell>
          <cell r="CD55">
            <v>0</v>
          </cell>
          <cell r="CE55">
            <v>0</v>
          </cell>
          <cell r="CF55">
            <v>0</v>
          </cell>
          <cell r="CG55">
            <v>430</v>
          </cell>
          <cell r="CH55">
            <v>174</v>
          </cell>
          <cell r="CI55">
            <v>0</v>
          </cell>
          <cell r="CJ55">
            <v>20</v>
          </cell>
          <cell r="CK55">
            <v>89</v>
          </cell>
          <cell r="CL55">
            <v>0</v>
          </cell>
          <cell r="CM55">
            <v>123</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v>0</v>
          </cell>
          <cell r="DK55">
            <v>0</v>
          </cell>
          <cell r="DL55">
            <v>0</v>
          </cell>
          <cell r="DM55">
            <v>0</v>
          </cell>
          <cell r="DN55">
            <v>0</v>
          </cell>
          <cell r="DO55">
            <v>0</v>
          </cell>
          <cell r="DP55">
            <v>123</v>
          </cell>
          <cell r="DQ55">
            <v>0</v>
          </cell>
          <cell r="DR55">
            <v>121</v>
          </cell>
          <cell r="DS55">
            <v>0</v>
          </cell>
          <cell r="DT55">
            <v>0</v>
          </cell>
          <cell r="DU55">
            <v>25</v>
          </cell>
          <cell r="DV55">
            <v>49</v>
          </cell>
          <cell r="DW55">
            <v>0</v>
          </cell>
          <cell r="DX55">
            <v>1</v>
          </cell>
          <cell r="DY55">
            <v>46</v>
          </cell>
          <cell r="DZ55">
            <v>1446</v>
          </cell>
          <cell r="EA55">
            <v>0</v>
          </cell>
          <cell r="EB55">
            <v>0</v>
          </cell>
          <cell r="EC55">
            <v>251</v>
          </cell>
          <cell r="ED55">
            <v>101</v>
          </cell>
          <cell r="EE55">
            <v>7</v>
          </cell>
          <cell r="EF55">
            <v>212</v>
          </cell>
          <cell r="EG55">
            <v>789</v>
          </cell>
          <cell r="EH55">
            <v>5</v>
          </cell>
          <cell r="EI55">
            <v>68</v>
          </cell>
          <cell r="EJ55">
            <v>13</v>
          </cell>
          <cell r="EK55">
            <v>171</v>
          </cell>
          <cell r="EL55">
            <v>3</v>
          </cell>
          <cell r="EM55">
            <v>0</v>
          </cell>
          <cell r="EN55">
            <v>0</v>
          </cell>
          <cell r="EO55">
            <v>0</v>
          </cell>
          <cell r="EP55">
            <v>160</v>
          </cell>
          <cell r="EQ55">
            <v>0</v>
          </cell>
          <cell r="ER55">
            <v>0</v>
          </cell>
          <cell r="ES55">
            <v>8</v>
          </cell>
          <cell r="ET55">
            <v>133</v>
          </cell>
          <cell r="EU55">
            <v>17</v>
          </cell>
          <cell r="EV55">
            <v>22</v>
          </cell>
          <cell r="EW55">
            <v>77</v>
          </cell>
          <cell r="EX55">
            <v>7</v>
          </cell>
          <cell r="EY55">
            <v>8</v>
          </cell>
          <cell r="EZ55">
            <v>2</v>
          </cell>
          <cell r="FA55">
            <v>0</v>
          </cell>
          <cell r="FB55">
            <v>0</v>
          </cell>
          <cell r="FC55">
            <v>0</v>
          </cell>
        </row>
        <row r="56">
          <cell r="A56" t="str">
            <v xml:space="preserve"> 4439 NORTHERN EUROPE (PH)              </v>
          </cell>
          <cell r="B56">
            <v>45653</v>
          </cell>
          <cell r="C56">
            <v>45653</v>
          </cell>
          <cell r="D56" t="e">
            <v>#VALUE!</v>
          </cell>
          <cell r="E56">
            <v>2623</v>
          </cell>
          <cell r="F56">
            <v>960</v>
          </cell>
          <cell r="G56">
            <v>0</v>
          </cell>
          <cell r="H56">
            <v>335</v>
          </cell>
          <cell r="I56">
            <v>53</v>
          </cell>
          <cell r="J56">
            <v>0</v>
          </cell>
          <cell r="K56">
            <v>0</v>
          </cell>
          <cell r="L56">
            <v>412</v>
          </cell>
          <cell r="M56">
            <v>518</v>
          </cell>
          <cell r="N56">
            <v>45</v>
          </cell>
          <cell r="O56">
            <v>9</v>
          </cell>
          <cell r="P56">
            <v>0</v>
          </cell>
          <cell r="Q56">
            <v>3</v>
          </cell>
          <cell r="R56">
            <v>0</v>
          </cell>
          <cell r="S56">
            <v>0</v>
          </cell>
          <cell r="T56">
            <v>29</v>
          </cell>
          <cell r="U56">
            <v>0</v>
          </cell>
          <cell r="V56">
            <v>0</v>
          </cell>
          <cell r="W56">
            <v>0</v>
          </cell>
          <cell r="X56">
            <v>259</v>
          </cell>
          <cell r="Y56">
            <v>0</v>
          </cell>
          <cell r="Z56">
            <v>4093</v>
          </cell>
          <cell r="AA56">
            <v>53</v>
          </cell>
          <cell r="AB56">
            <v>1</v>
          </cell>
          <cell r="AC56">
            <v>0</v>
          </cell>
          <cell r="AD56">
            <v>3</v>
          </cell>
          <cell r="AE56">
            <v>192</v>
          </cell>
          <cell r="AF56">
            <v>0</v>
          </cell>
          <cell r="AG56">
            <v>0</v>
          </cell>
          <cell r="AH56">
            <v>0</v>
          </cell>
          <cell r="AI56">
            <v>0</v>
          </cell>
          <cell r="AJ56">
            <v>2584</v>
          </cell>
          <cell r="AK56">
            <v>50</v>
          </cell>
          <cell r="AL56">
            <v>450</v>
          </cell>
          <cell r="AM56">
            <v>320</v>
          </cell>
          <cell r="AN56">
            <v>418</v>
          </cell>
          <cell r="AO56">
            <v>22</v>
          </cell>
          <cell r="AP56">
            <v>1826</v>
          </cell>
          <cell r="AQ56">
            <v>16</v>
          </cell>
          <cell r="AR56">
            <v>0</v>
          </cell>
          <cell r="AS56">
            <v>80</v>
          </cell>
          <cell r="AT56">
            <v>0</v>
          </cell>
          <cell r="AU56">
            <v>0</v>
          </cell>
          <cell r="AV56">
            <v>4</v>
          </cell>
          <cell r="AW56">
            <v>717</v>
          </cell>
          <cell r="AX56">
            <v>852</v>
          </cell>
          <cell r="AY56">
            <v>0</v>
          </cell>
          <cell r="AZ56">
            <v>0</v>
          </cell>
          <cell r="BA56">
            <v>0</v>
          </cell>
          <cell r="BB56">
            <v>157</v>
          </cell>
          <cell r="BC56">
            <v>578</v>
          </cell>
          <cell r="BD56">
            <v>0</v>
          </cell>
          <cell r="BE56">
            <v>0</v>
          </cell>
          <cell r="BF56" t="e">
            <v>#VALUE!</v>
          </cell>
          <cell r="BG56">
            <v>0</v>
          </cell>
          <cell r="BH56">
            <v>0</v>
          </cell>
          <cell r="BI56">
            <v>0</v>
          </cell>
          <cell r="BJ56">
            <v>0</v>
          </cell>
          <cell r="BK56">
            <v>0</v>
          </cell>
          <cell r="BL56">
            <v>0</v>
          </cell>
          <cell r="BM56">
            <v>0</v>
          </cell>
          <cell r="BN56">
            <v>0</v>
          </cell>
          <cell r="BO56">
            <v>0</v>
          </cell>
          <cell r="BP56">
            <v>0</v>
          </cell>
          <cell r="BQ56">
            <v>0</v>
          </cell>
          <cell r="BR56">
            <v>578</v>
          </cell>
          <cell r="BS56">
            <v>0</v>
          </cell>
          <cell r="BT56">
            <v>0</v>
          </cell>
          <cell r="BU56">
            <v>0</v>
          </cell>
          <cell r="BV56">
            <v>0</v>
          </cell>
          <cell r="BW56">
            <v>0</v>
          </cell>
          <cell r="BX56">
            <v>0</v>
          </cell>
          <cell r="BY56">
            <v>0</v>
          </cell>
          <cell r="BZ56">
            <v>0</v>
          </cell>
          <cell r="CA56">
            <v>12167</v>
          </cell>
          <cell r="CB56">
            <v>230</v>
          </cell>
          <cell r="CC56">
            <v>4606</v>
          </cell>
          <cell r="CD56">
            <v>0</v>
          </cell>
          <cell r="CE56">
            <v>0</v>
          </cell>
          <cell r="CF56">
            <v>0</v>
          </cell>
          <cell r="CG56">
            <v>4469</v>
          </cell>
          <cell r="CH56">
            <v>2183</v>
          </cell>
          <cell r="CI56">
            <v>0</v>
          </cell>
          <cell r="CJ56">
            <v>252</v>
          </cell>
          <cell r="CK56">
            <v>415</v>
          </cell>
          <cell r="CL56">
            <v>12</v>
          </cell>
          <cell r="CM56">
            <v>1311</v>
          </cell>
          <cell r="CN56">
            <v>0</v>
          </cell>
          <cell r="CO56">
            <v>0</v>
          </cell>
          <cell r="CP56">
            <v>0</v>
          </cell>
          <cell r="CQ56">
            <v>0</v>
          </cell>
          <cell r="CR56">
            <v>0</v>
          </cell>
          <cell r="CS56">
            <v>0</v>
          </cell>
          <cell r="CT56">
            <v>0</v>
          </cell>
          <cell r="CU56">
            <v>0</v>
          </cell>
          <cell r="CV56">
            <v>0</v>
          </cell>
          <cell r="CW56">
            <v>27</v>
          </cell>
          <cell r="CX56">
            <v>0</v>
          </cell>
          <cell r="CY56">
            <v>0</v>
          </cell>
          <cell r="CZ56">
            <v>0</v>
          </cell>
          <cell r="DA56">
            <v>0</v>
          </cell>
          <cell r="DB56">
            <v>0</v>
          </cell>
          <cell r="DC56">
            <v>0</v>
          </cell>
          <cell r="DD56">
            <v>0</v>
          </cell>
          <cell r="DE56">
            <v>0</v>
          </cell>
          <cell r="DF56">
            <v>0</v>
          </cell>
          <cell r="DG56">
            <v>0</v>
          </cell>
          <cell r="DH56">
            <v>0</v>
          </cell>
          <cell r="DI56">
            <v>21</v>
          </cell>
          <cell r="DJ56">
            <v>0</v>
          </cell>
          <cell r="DK56">
            <v>217</v>
          </cell>
          <cell r="DL56">
            <v>2</v>
          </cell>
          <cell r="DM56">
            <v>0</v>
          </cell>
          <cell r="DN56">
            <v>0</v>
          </cell>
          <cell r="DO56">
            <v>0</v>
          </cell>
          <cell r="DP56">
            <v>1263</v>
          </cell>
          <cell r="DQ56">
            <v>0</v>
          </cell>
          <cell r="DR56">
            <v>1336</v>
          </cell>
          <cell r="DS56">
            <v>0</v>
          </cell>
          <cell r="DT56">
            <v>0</v>
          </cell>
          <cell r="DU56">
            <v>283</v>
          </cell>
          <cell r="DV56">
            <v>630</v>
          </cell>
          <cell r="DW56">
            <v>37</v>
          </cell>
          <cell r="DX56">
            <v>6</v>
          </cell>
          <cell r="DY56">
            <v>380</v>
          </cell>
          <cell r="DZ56">
            <v>16581</v>
          </cell>
          <cell r="EA56">
            <v>0</v>
          </cell>
          <cell r="EB56">
            <v>0</v>
          </cell>
          <cell r="EC56">
            <v>1756</v>
          </cell>
          <cell r="ED56">
            <v>2089</v>
          </cell>
          <cell r="EE56">
            <v>772</v>
          </cell>
          <cell r="EF56">
            <v>3702</v>
          </cell>
          <cell r="EG56">
            <v>6712</v>
          </cell>
          <cell r="EH56">
            <v>72</v>
          </cell>
          <cell r="EI56">
            <v>1066</v>
          </cell>
          <cell r="EJ56">
            <v>412</v>
          </cell>
          <cell r="EK56">
            <v>1516</v>
          </cell>
          <cell r="EL56">
            <v>171</v>
          </cell>
          <cell r="EM56">
            <v>0</v>
          </cell>
          <cell r="EN56">
            <v>0</v>
          </cell>
          <cell r="EO56">
            <v>0</v>
          </cell>
          <cell r="EP56">
            <v>1241</v>
          </cell>
          <cell r="EQ56">
            <v>0</v>
          </cell>
          <cell r="ER56">
            <v>0</v>
          </cell>
          <cell r="ES56">
            <v>104</v>
          </cell>
          <cell r="ET56">
            <v>3265</v>
          </cell>
          <cell r="EU56">
            <v>105</v>
          </cell>
          <cell r="EV56">
            <v>526</v>
          </cell>
          <cell r="EW56">
            <v>1674</v>
          </cell>
          <cell r="EX56">
            <v>314</v>
          </cell>
          <cell r="EY56">
            <v>592</v>
          </cell>
          <cell r="EZ56">
            <v>54</v>
          </cell>
          <cell r="FA56">
            <v>0</v>
          </cell>
          <cell r="FB56">
            <v>0</v>
          </cell>
          <cell r="FC56">
            <v>0</v>
          </cell>
        </row>
        <row r="57">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cell r="EG57">
            <v>0</v>
          </cell>
          <cell r="EH57">
            <v>0</v>
          </cell>
          <cell r="EI57">
            <v>0</v>
          </cell>
          <cell r="EJ57">
            <v>0</v>
          </cell>
          <cell r="EK57">
            <v>0</v>
          </cell>
          <cell r="EL57">
            <v>0</v>
          </cell>
          <cell r="EM57">
            <v>0</v>
          </cell>
          <cell r="EN57">
            <v>0</v>
          </cell>
          <cell r="EO57">
            <v>0</v>
          </cell>
          <cell r="EP57">
            <v>0</v>
          </cell>
          <cell r="EQ57">
            <v>0</v>
          </cell>
          <cell r="ER57">
            <v>0</v>
          </cell>
          <cell r="ES57">
            <v>0</v>
          </cell>
          <cell r="ET57">
            <v>0</v>
          </cell>
          <cell r="EU57">
            <v>0</v>
          </cell>
          <cell r="EV57">
            <v>0</v>
          </cell>
          <cell r="EW57">
            <v>0</v>
          </cell>
          <cell r="EX57">
            <v>0</v>
          </cell>
          <cell r="EY57">
            <v>0</v>
          </cell>
          <cell r="EZ57">
            <v>0</v>
          </cell>
          <cell r="FA57">
            <v>0</v>
          </cell>
          <cell r="FB57">
            <v>0</v>
          </cell>
          <cell r="FC57">
            <v>0</v>
          </cell>
        </row>
        <row r="58">
          <cell r="A58" t="str">
            <v xml:space="preserve"> 2304 CZECH (PH)                        </v>
          </cell>
          <cell r="B58">
            <v>1302</v>
          </cell>
          <cell r="C58">
            <v>1302</v>
          </cell>
          <cell r="D58" t="e">
            <v>#VALUE!</v>
          </cell>
          <cell r="E58">
            <v>196</v>
          </cell>
          <cell r="F58">
            <v>9</v>
          </cell>
          <cell r="G58">
            <v>0</v>
          </cell>
          <cell r="H58">
            <v>151</v>
          </cell>
          <cell r="I58">
            <v>0</v>
          </cell>
          <cell r="J58">
            <v>0</v>
          </cell>
          <cell r="K58">
            <v>0</v>
          </cell>
          <cell r="L58">
            <v>6</v>
          </cell>
          <cell r="M58">
            <v>28</v>
          </cell>
          <cell r="N58">
            <v>0</v>
          </cell>
          <cell r="O58">
            <v>0</v>
          </cell>
          <cell r="P58">
            <v>0</v>
          </cell>
          <cell r="Q58">
            <v>0</v>
          </cell>
          <cell r="R58">
            <v>0</v>
          </cell>
          <cell r="S58">
            <v>0</v>
          </cell>
          <cell r="T58">
            <v>2</v>
          </cell>
          <cell r="U58">
            <v>0</v>
          </cell>
          <cell r="V58">
            <v>0</v>
          </cell>
          <cell r="W58">
            <v>0</v>
          </cell>
          <cell r="X58">
            <v>0</v>
          </cell>
          <cell r="Y58">
            <v>0</v>
          </cell>
          <cell r="Z58">
            <v>360</v>
          </cell>
          <cell r="AA58">
            <v>0</v>
          </cell>
          <cell r="AB58">
            <v>2</v>
          </cell>
          <cell r="AC58">
            <v>0</v>
          </cell>
          <cell r="AD58">
            <v>0</v>
          </cell>
          <cell r="AE58">
            <v>0</v>
          </cell>
          <cell r="AF58">
            <v>0</v>
          </cell>
          <cell r="AG58">
            <v>0</v>
          </cell>
          <cell r="AH58">
            <v>0</v>
          </cell>
          <cell r="AI58">
            <v>0</v>
          </cell>
          <cell r="AJ58">
            <v>192</v>
          </cell>
          <cell r="AK58">
            <v>32</v>
          </cell>
          <cell r="AL58">
            <v>26</v>
          </cell>
          <cell r="AM58">
            <v>65</v>
          </cell>
          <cell r="AN58">
            <v>41</v>
          </cell>
          <cell r="AO58">
            <v>2</v>
          </cell>
          <cell r="AP58">
            <v>5</v>
          </cell>
          <cell r="AQ58">
            <v>1</v>
          </cell>
          <cell r="AR58">
            <v>0</v>
          </cell>
          <cell r="AS58">
            <v>0</v>
          </cell>
          <cell r="AT58">
            <v>0</v>
          </cell>
          <cell r="AU58">
            <v>0</v>
          </cell>
          <cell r="AV58">
            <v>0</v>
          </cell>
          <cell r="AW58">
            <v>4</v>
          </cell>
          <cell r="AX58">
            <v>0</v>
          </cell>
          <cell r="AY58">
            <v>0</v>
          </cell>
          <cell r="AZ58">
            <v>0</v>
          </cell>
          <cell r="BA58">
            <v>0</v>
          </cell>
          <cell r="BB58">
            <v>0</v>
          </cell>
          <cell r="BC58">
            <v>34</v>
          </cell>
          <cell r="BD58">
            <v>0</v>
          </cell>
          <cell r="BE58">
            <v>0</v>
          </cell>
          <cell r="BF58" t="e">
            <v>#VALUE!</v>
          </cell>
          <cell r="BG58">
            <v>0</v>
          </cell>
          <cell r="BH58">
            <v>0</v>
          </cell>
          <cell r="BI58">
            <v>0</v>
          </cell>
          <cell r="BJ58">
            <v>0</v>
          </cell>
          <cell r="BK58">
            <v>0</v>
          </cell>
          <cell r="BL58">
            <v>0</v>
          </cell>
          <cell r="BM58">
            <v>0</v>
          </cell>
          <cell r="BN58">
            <v>0</v>
          </cell>
          <cell r="BO58">
            <v>0</v>
          </cell>
          <cell r="BP58">
            <v>0</v>
          </cell>
          <cell r="BQ58">
            <v>0</v>
          </cell>
          <cell r="BR58">
            <v>92</v>
          </cell>
          <cell r="BS58">
            <v>0</v>
          </cell>
          <cell r="BT58">
            <v>0</v>
          </cell>
          <cell r="BU58">
            <v>0</v>
          </cell>
          <cell r="BV58">
            <v>0</v>
          </cell>
          <cell r="BW58">
            <v>0</v>
          </cell>
          <cell r="BX58">
            <v>0</v>
          </cell>
          <cell r="BY58">
            <v>0</v>
          </cell>
          <cell r="BZ58">
            <v>0</v>
          </cell>
          <cell r="CA58">
            <v>146</v>
          </cell>
          <cell r="CB58">
            <v>2</v>
          </cell>
          <cell r="CC58">
            <v>30</v>
          </cell>
          <cell r="CD58">
            <v>0</v>
          </cell>
          <cell r="CE58">
            <v>0</v>
          </cell>
          <cell r="CF58">
            <v>0</v>
          </cell>
          <cell r="CG58">
            <v>9</v>
          </cell>
          <cell r="CH58">
            <v>98</v>
          </cell>
          <cell r="CI58">
            <v>4</v>
          </cell>
          <cell r="CJ58">
            <v>3</v>
          </cell>
          <cell r="CK58">
            <v>0</v>
          </cell>
          <cell r="CL58">
            <v>0</v>
          </cell>
          <cell r="CM58">
            <v>30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4</v>
          </cell>
          <cell r="DL58">
            <v>0</v>
          </cell>
          <cell r="DM58">
            <v>0</v>
          </cell>
          <cell r="DN58">
            <v>0</v>
          </cell>
          <cell r="DO58">
            <v>0</v>
          </cell>
          <cell r="DP58">
            <v>30</v>
          </cell>
          <cell r="DQ58">
            <v>0</v>
          </cell>
          <cell r="DR58">
            <v>35</v>
          </cell>
          <cell r="DS58">
            <v>0</v>
          </cell>
          <cell r="DT58">
            <v>0</v>
          </cell>
          <cell r="DU58">
            <v>8</v>
          </cell>
          <cell r="DV58">
            <v>10</v>
          </cell>
          <cell r="DW58">
            <v>12</v>
          </cell>
          <cell r="DX58">
            <v>1</v>
          </cell>
          <cell r="DY58">
            <v>4</v>
          </cell>
          <cell r="DZ58">
            <v>318</v>
          </cell>
          <cell r="EA58">
            <v>0</v>
          </cell>
          <cell r="EB58">
            <v>0</v>
          </cell>
          <cell r="EC58">
            <v>28</v>
          </cell>
          <cell r="ED58">
            <v>24</v>
          </cell>
          <cell r="EE58">
            <v>23</v>
          </cell>
          <cell r="EF58">
            <v>6</v>
          </cell>
          <cell r="EG58">
            <v>198</v>
          </cell>
          <cell r="EH58">
            <v>0</v>
          </cell>
          <cell r="EI58">
            <v>39</v>
          </cell>
          <cell r="EJ58">
            <v>0</v>
          </cell>
          <cell r="EK58">
            <v>113</v>
          </cell>
          <cell r="EL58">
            <v>51</v>
          </cell>
          <cell r="EM58">
            <v>0</v>
          </cell>
          <cell r="EN58">
            <v>0</v>
          </cell>
          <cell r="EO58">
            <v>0</v>
          </cell>
          <cell r="EP58">
            <v>58</v>
          </cell>
          <cell r="EQ58">
            <v>0</v>
          </cell>
          <cell r="ER58">
            <v>0</v>
          </cell>
          <cell r="ES58">
            <v>4</v>
          </cell>
          <cell r="ET58">
            <v>34</v>
          </cell>
          <cell r="EU58">
            <v>3</v>
          </cell>
          <cell r="EV58">
            <v>6</v>
          </cell>
          <cell r="EW58">
            <v>22</v>
          </cell>
          <cell r="EX58">
            <v>2</v>
          </cell>
          <cell r="EY58">
            <v>1</v>
          </cell>
          <cell r="EZ58">
            <v>0</v>
          </cell>
          <cell r="FA58">
            <v>0</v>
          </cell>
          <cell r="FB58">
            <v>0</v>
          </cell>
          <cell r="FC58">
            <v>0</v>
          </cell>
        </row>
        <row r="59">
          <cell r="A59" t="str">
            <v xml:space="preserve"> 2307 EMERGING OU OTHER PH              </v>
          </cell>
          <cell r="B59">
            <v>0</v>
          </cell>
          <cell r="C59">
            <v>0</v>
          </cell>
          <cell r="D59" t="e">
            <v>#VALUE!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t="e">
            <v>#VALUE!</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row>
        <row r="60">
          <cell r="A60" t="str">
            <v xml:space="preserve"> 2783 HUNGARY (PH)                      </v>
          </cell>
          <cell r="B60">
            <v>2173</v>
          </cell>
          <cell r="C60">
            <v>2173</v>
          </cell>
          <cell r="D60" t="e">
            <v>#VALUE!</v>
          </cell>
          <cell r="E60">
            <v>36</v>
          </cell>
          <cell r="F60">
            <v>16</v>
          </cell>
          <cell r="G60">
            <v>0</v>
          </cell>
          <cell r="H60">
            <v>16</v>
          </cell>
          <cell r="I60">
            <v>0</v>
          </cell>
          <cell r="J60">
            <v>0</v>
          </cell>
          <cell r="K60">
            <v>0</v>
          </cell>
          <cell r="L60">
            <v>0</v>
          </cell>
          <cell r="M60">
            <v>4</v>
          </cell>
          <cell r="N60">
            <v>0</v>
          </cell>
          <cell r="O60">
            <v>0</v>
          </cell>
          <cell r="P60">
            <v>0</v>
          </cell>
          <cell r="Q60">
            <v>0</v>
          </cell>
          <cell r="R60">
            <v>0</v>
          </cell>
          <cell r="S60">
            <v>0</v>
          </cell>
          <cell r="T60">
            <v>0</v>
          </cell>
          <cell r="U60">
            <v>0</v>
          </cell>
          <cell r="V60">
            <v>0</v>
          </cell>
          <cell r="W60">
            <v>0</v>
          </cell>
          <cell r="X60">
            <v>0</v>
          </cell>
          <cell r="Y60">
            <v>0</v>
          </cell>
          <cell r="Z60">
            <v>682</v>
          </cell>
          <cell r="AA60">
            <v>0</v>
          </cell>
          <cell r="AB60">
            <v>0</v>
          </cell>
          <cell r="AC60">
            <v>0</v>
          </cell>
          <cell r="AD60">
            <v>0</v>
          </cell>
          <cell r="AE60">
            <v>0</v>
          </cell>
          <cell r="AF60">
            <v>0</v>
          </cell>
          <cell r="AG60">
            <v>0</v>
          </cell>
          <cell r="AH60">
            <v>0</v>
          </cell>
          <cell r="AI60">
            <v>0</v>
          </cell>
          <cell r="AJ60">
            <v>378</v>
          </cell>
          <cell r="AK60">
            <v>31</v>
          </cell>
          <cell r="AL60">
            <v>29</v>
          </cell>
          <cell r="AM60">
            <v>224</v>
          </cell>
          <cell r="AN60">
            <v>20</v>
          </cell>
          <cell r="AO60">
            <v>0</v>
          </cell>
          <cell r="AP60">
            <v>329</v>
          </cell>
          <cell r="AQ60">
            <v>0</v>
          </cell>
          <cell r="AR60">
            <v>0</v>
          </cell>
          <cell r="AS60">
            <v>0</v>
          </cell>
          <cell r="AT60">
            <v>0</v>
          </cell>
          <cell r="AU60">
            <v>0</v>
          </cell>
          <cell r="AV60">
            <v>0</v>
          </cell>
          <cell r="AW60">
            <v>0</v>
          </cell>
          <cell r="AX60">
            <v>324</v>
          </cell>
          <cell r="AY60">
            <v>0</v>
          </cell>
          <cell r="AZ60">
            <v>0</v>
          </cell>
          <cell r="BA60">
            <v>0</v>
          </cell>
          <cell r="BB60">
            <v>5</v>
          </cell>
          <cell r="BC60">
            <v>159</v>
          </cell>
          <cell r="BD60">
            <v>0</v>
          </cell>
          <cell r="BE60">
            <v>0</v>
          </cell>
          <cell r="BF60" t="e">
            <v>#VALUE!</v>
          </cell>
          <cell r="BG60">
            <v>0</v>
          </cell>
          <cell r="BH60">
            <v>0</v>
          </cell>
          <cell r="BI60">
            <v>0</v>
          </cell>
          <cell r="BJ60">
            <v>0</v>
          </cell>
          <cell r="BK60">
            <v>0</v>
          </cell>
          <cell r="BL60">
            <v>0</v>
          </cell>
          <cell r="BM60">
            <v>0</v>
          </cell>
          <cell r="BN60">
            <v>0</v>
          </cell>
          <cell r="BO60">
            <v>0</v>
          </cell>
          <cell r="BP60">
            <v>5</v>
          </cell>
          <cell r="BQ60">
            <v>0</v>
          </cell>
          <cell r="BR60">
            <v>154</v>
          </cell>
          <cell r="BS60">
            <v>0</v>
          </cell>
          <cell r="BT60">
            <v>0</v>
          </cell>
          <cell r="BU60">
            <v>0</v>
          </cell>
          <cell r="BV60">
            <v>0</v>
          </cell>
          <cell r="BW60">
            <v>0</v>
          </cell>
          <cell r="BX60">
            <v>0</v>
          </cell>
          <cell r="BY60">
            <v>0</v>
          </cell>
          <cell r="BZ60">
            <v>0</v>
          </cell>
          <cell r="CA60">
            <v>237</v>
          </cell>
          <cell r="CB60">
            <v>2</v>
          </cell>
          <cell r="CC60">
            <v>38</v>
          </cell>
          <cell r="CD60">
            <v>0</v>
          </cell>
          <cell r="CE60">
            <v>0</v>
          </cell>
          <cell r="CF60">
            <v>0</v>
          </cell>
          <cell r="CG60">
            <v>42</v>
          </cell>
          <cell r="CH60">
            <v>153</v>
          </cell>
          <cell r="CI60">
            <v>0</v>
          </cell>
          <cell r="CJ60">
            <v>0</v>
          </cell>
          <cell r="CK60">
            <v>2</v>
          </cell>
          <cell r="CL60">
            <v>0</v>
          </cell>
          <cell r="CM60">
            <v>146</v>
          </cell>
          <cell r="CN60">
            <v>0</v>
          </cell>
          <cell r="CO60">
            <v>0</v>
          </cell>
          <cell r="CP60">
            <v>0</v>
          </cell>
          <cell r="CQ60">
            <v>0</v>
          </cell>
          <cell r="CR60">
            <v>0</v>
          </cell>
          <cell r="CS60">
            <v>0</v>
          </cell>
          <cell r="CT60">
            <v>0</v>
          </cell>
          <cell r="CU60">
            <v>0</v>
          </cell>
          <cell r="CV60">
            <v>0</v>
          </cell>
          <cell r="CW60">
            <v>24</v>
          </cell>
          <cell r="CX60">
            <v>0</v>
          </cell>
          <cell r="CY60">
            <v>0</v>
          </cell>
          <cell r="CZ60">
            <v>0</v>
          </cell>
          <cell r="DA60">
            <v>0</v>
          </cell>
          <cell r="DB60">
            <v>0</v>
          </cell>
          <cell r="DC60">
            <v>0</v>
          </cell>
          <cell r="DD60">
            <v>0</v>
          </cell>
          <cell r="DE60">
            <v>0</v>
          </cell>
          <cell r="DF60">
            <v>0</v>
          </cell>
          <cell r="DG60">
            <v>0</v>
          </cell>
          <cell r="DH60">
            <v>0</v>
          </cell>
          <cell r="DI60">
            <v>-7</v>
          </cell>
          <cell r="DJ60">
            <v>0</v>
          </cell>
          <cell r="DK60">
            <v>0</v>
          </cell>
          <cell r="DL60">
            <v>0</v>
          </cell>
          <cell r="DM60">
            <v>0</v>
          </cell>
          <cell r="DN60">
            <v>0</v>
          </cell>
          <cell r="DO60">
            <v>0</v>
          </cell>
          <cell r="DP60">
            <v>129</v>
          </cell>
          <cell r="DQ60">
            <v>0</v>
          </cell>
          <cell r="DR60">
            <v>9</v>
          </cell>
          <cell r="DS60">
            <v>0</v>
          </cell>
          <cell r="DT60">
            <v>0</v>
          </cell>
          <cell r="DU60">
            <v>2</v>
          </cell>
          <cell r="DV60">
            <v>2</v>
          </cell>
          <cell r="DW60">
            <v>5</v>
          </cell>
          <cell r="DX60">
            <v>0</v>
          </cell>
          <cell r="DY60">
            <v>0</v>
          </cell>
          <cell r="DZ60">
            <v>411</v>
          </cell>
          <cell r="EA60">
            <v>0</v>
          </cell>
          <cell r="EB60">
            <v>0</v>
          </cell>
          <cell r="EC60">
            <v>49</v>
          </cell>
          <cell r="ED60">
            <v>109</v>
          </cell>
          <cell r="EE60">
            <v>0</v>
          </cell>
          <cell r="EF60">
            <v>158</v>
          </cell>
          <cell r="EG60">
            <v>0</v>
          </cell>
          <cell r="EH60">
            <v>0</v>
          </cell>
          <cell r="EI60">
            <v>60</v>
          </cell>
          <cell r="EJ60">
            <v>35</v>
          </cell>
          <cell r="EK60">
            <v>133</v>
          </cell>
          <cell r="EL60">
            <v>0</v>
          </cell>
          <cell r="EM60">
            <v>0</v>
          </cell>
          <cell r="EN60">
            <v>0</v>
          </cell>
          <cell r="EO60">
            <v>0</v>
          </cell>
          <cell r="EP60">
            <v>127</v>
          </cell>
          <cell r="EQ60">
            <v>0</v>
          </cell>
          <cell r="ER60">
            <v>0</v>
          </cell>
          <cell r="ES60">
            <v>6</v>
          </cell>
          <cell r="ET60">
            <v>0</v>
          </cell>
          <cell r="EU60">
            <v>0</v>
          </cell>
          <cell r="EV60">
            <v>0</v>
          </cell>
          <cell r="EW60">
            <v>0</v>
          </cell>
          <cell r="EX60">
            <v>0</v>
          </cell>
          <cell r="EY60">
            <v>0</v>
          </cell>
          <cell r="EZ60">
            <v>0</v>
          </cell>
          <cell r="FA60">
            <v>0</v>
          </cell>
          <cell r="FB60">
            <v>0</v>
          </cell>
          <cell r="FC60">
            <v>0</v>
          </cell>
        </row>
        <row r="61">
          <cell r="A61" t="str">
            <v xml:space="preserve"> 2845 POLAND (PH)                       </v>
          </cell>
          <cell r="B61">
            <v>11042</v>
          </cell>
          <cell r="C61">
            <v>11042</v>
          </cell>
          <cell r="D61" t="e">
            <v>#VALUE!</v>
          </cell>
          <cell r="E61">
            <v>1693</v>
          </cell>
          <cell r="F61">
            <v>14</v>
          </cell>
          <cell r="G61">
            <v>0</v>
          </cell>
          <cell r="H61">
            <v>1570</v>
          </cell>
          <cell r="I61">
            <v>0</v>
          </cell>
          <cell r="J61">
            <v>0</v>
          </cell>
          <cell r="K61">
            <v>0</v>
          </cell>
          <cell r="L61">
            <v>16</v>
          </cell>
          <cell r="M61">
            <v>10</v>
          </cell>
          <cell r="N61">
            <v>-5</v>
          </cell>
          <cell r="O61">
            <v>1</v>
          </cell>
          <cell r="P61">
            <v>0</v>
          </cell>
          <cell r="Q61">
            <v>0</v>
          </cell>
          <cell r="R61">
            <v>0</v>
          </cell>
          <cell r="S61">
            <v>0</v>
          </cell>
          <cell r="T61">
            <v>0</v>
          </cell>
          <cell r="U61">
            <v>0</v>
          </cell>
          <cell r="V61">
            <v>0</v>
          </cell>
          <cell r="W61">
            <v>0</v>
          </cell>
          <cell r="X61">
            <v>87</v>
          </cell>
          <cell r="Y61">
            <v>0</v>
          </cell>
          <cell r="Z61">
            <v>1639</v>
          </cell>
          <cell r="AA61">
            <v>0</v>
          </cell>
          <cell r="AB61">
            <v>0</v>
          </cell>
          <cell r="AC61">
            <v>0</v>
          </cell>
          <cell r="AD61">
            <v>0</v>
          </cell>
          <cell r="AE61">
            <v>0</v>
          </cell>
          <cell r="AF61">
            <v>0</v>
          </cell>
          <cell r="AG61">
            <v>0</v>
          </cell>
          <cell r="AH61">
            <v>0</v>
          </cell>
          <cell r="AI61">
            <v>0</v>
          </cell>
          <cell r="AJ61">
            <v>313</v>
          </cell>
          <cell r="AK61">
            <v>41</v>
          </cell>
          <cell r="AL61">
            <v>474</v>
          </cell>
          <cell r="AM61">
            <v>404</v>
          </cell>
          <cell r="AN61">
            <v>125</v>
          </cell>
          <cell r="AO61">
            <v>282</v>
          </cell>
          <cell r="AP61">
            <v>815</v>
          </cell>
          <cell r="AQ61">
            <v>11</v>
          </cell>
          <cell r="AR61">
            <v>0</v>
          </cell>
          <cell r="AS61">
            <v>0</v>
          </cell>
          <cell r="AT61">
            <v>0</v>
          </cell>
          <cell r="AU61">
            <v>0</v>
          </cell>
          <cell r="AV61">
            <v>0</v>
          </cell>
          <cell r="AW61">
            <v>1</v>
          </cell>
          <cell r="AX61">
            <v>24</v>
          </cell>
          <cell r="AY61">
            <v>0</v>
          </cell>
          <cell r="AZ61">
            <v>0</v>
          </cell>
          <cell r="BA61">
            <v>0</v>
          </cell>
          <cell r="BB61">
            <v>779</v>
          </cell>
          <cell r="BC61">
            <v>161</v>
          </cell>
          <cell r="BD61">
            <v>0</v>
          </cell>
          <cell r="BE61">
            <v>0</v>
          </cell>
          <cell r="BF61" t="e">
            <v>#VALUE!</v>
          </cell>
          <cell r="BG61">
            <v>0</v>
          </cell>
          <cell r="BH61">
            <v>0</v>
          </cell>
          <cell r="BI61">
            <v>0</v>
          </cell>
          <cell r="BJ61">
            <v>0</v>
          </cell>
          <cell r="BK61">
            <v>0</v>
          </cell>
          <cell r="BL61">
            <v>0</v>
          </cell>
          <cell r="BM61">
            <v>0</v>
          </cell>
          <cell r="BN61">
            <v>0</v>
          </cell>
          <cell r="BO61">
            <v>0</v>
          </cell>
          <cell r="BP61">
            <v>1</v>
          </cell>
          <cell r="BQ61">
            <v>0</v>
          </cell>
          <cell r="BR61">
            <v>160</v>
          </cell>
          <cell r="BS61">
            <v>0</v>
          </cell>
          <cell r="BT61">
            <v>0</v>
          </cell>
          <cell r="BU61">
            <v>0</v>
          </cell>
          <cell r="BV61">
            <v>0</v>
          </cell>
          <cell r="BW61">
            <v>0</v>
          </cell>
          <cell r="BX61">
            <v>0</v>
          </cell>
          <cell r="BY61">
            <v>0</v>
          </cell>
          <cell r="BZ61">
            <v>0</v>
          </cell>
          <cell r="CA61">
            <v>1028</v>
          </cell>
          <cell r="CB61">
            <v>0</v>
          </cell>
          <cell r="CC61">
            <v>49</v>
          </cell>
          <cell r="CD61">
            <v>0</v>
          </cell>
          <cell r="CE61">
            <v>0</v>
          </cell>
          <cell r="CF61">
            <v>0</v>
          </cell>
          <cell r="CG61">
            <v>54</v>
          </cell>
          <cell r="CH61">
            <v>365</v>
          </cell>
          <cell r="CI61">
            <v>0</v>
          </cell>
          <cell r="CJ61">
            <v>0</v>
          </cell>
          <cell r="CK61">
            <v>109</v>
          </cell>
          <cell r="CL61">
            <v>451</v>
          </cell>
          <cell r="CM61">
            <v>2394</v>
          </cell>
          <cell r="CN61">
            <v>0</v>
          </cell>
          <cell r="CO61">
            <v>0</v>
          </cell>
          <cell r="CP61">
            <v>0</v>
          </cell>
          <cell r="CQ61">
            <v>0</v>
          </cell>
          <cell r="CR61">
            <v>0</v>
          </cell>
          <cell r="CS61">
            <v>0</v>
          </cell>
          <cell r="CT61">
            <v>0</v>
          </cell>
          <cell r="CU61">
            <v>0</v>
          </cell>
          <cell r="CV61">
            <v>0</v>
          </cell>
          <cell r="CW61">
            <v>214</v>
          </cell>
          <cell r="CX61">
            <v>0</v>
          </cell>
          <cell r="CY61">
            <v>0</v>
          </cell>
          <cell r="CZ61">
            <v>0</v>
          </cell>
          <cell r="DA61">
            <v>0</v>
          </cell>
          <cell r="DB61">
            <v>0</v>
          </cell>
          <cell r="DC61">
            <v>0</v>
          </cell>
          <cell r="DD61">
            <v>0</v>
          </cell>
          <cell r="DE61">
            <v>0</v>
          </cell>
          <cell r="DF61">
            <v>0</v>
          </cell>
          <cell r="DG61">
            <v>0</v>
          </cell>
          <cell r="DH61">
            <v>0</v>
          </cell>
          <cell r="DI61">
            <v>504</v>
          </cell>
          <cell r="DJ61">
            <v>0</v>
          </cell>
          <cell r="DK61">
            <v>6</v>
          </cell>
          <cell r="DL61">
            <v>0</v>
          </cell>
          <cell r="DM61">
            <v>0</v>
          </cell>
          <cell r="DN61">
            <v>0</v>
          </cell>
          <cell r="DO61">
            <v>0</v>
          </cell>
          <cell r="DP61">
            <v>1676</v>
          </cell>
          <cell r="DQ61">
            <v>0</v>
          </cell>
          <cell r="DR61">
            <v>99</v>
          </cell>
          <cell r="DS61">
            <v>0</v>
          </cell>
          <cell r="DT61">
            <v>0</v>
          </cell>
          <cell r="DU61">
            <v>16</v>
          </cell>
          <cell r="DV61">
            <v>1</v>
          </cell>
          <cell r="DW61">
            <v>82</v>
          </cell>
          <cell r="DX61">
            <v>0</v>
          </cell>
          <cell r="DY61">
            <v>0</v>
          </cell>
          <cell r="DZ61">
            <v>2616</v>
          </cell>
          <cell r="EA61">
            <v>0</v>
          </cell>
          <cell r="EB61">
            <v>0</v>
          </cell>
          <cell r="EC61">
            <v>30</v>
          </cell>
          <cell r="ED61">
            <v>1676</v>
          </cell>
          <cell r="EE61">
            <v>1</v>
          </cell>
          <cell r="EF61">
            <v>480</v>
          </cell>
          <cell r="EG61">
            <v>0</v>
          </cell>
          <cell r="EH61">
            <v>0</v>
          </cell>
          <cell r="EI61">
            <v>53</v>
          </cell>
          <cell r="EJ61">
            <v>376</v>
          </cell>
          <cell r="EK61">
            <v>326</v>
          </cell>
          <cell r="EL61">
            <v>10</v>
          </cell>
          <cell r="EM61">
            <v>0</v>
          </cell>
          <cell r="EN61">
            <v>0</v>
          </cell>
          <cell r="EO61">
            <v>0</v>
          </cell>
          <cell r="EP61">
            <v>283</v>
          </cell>
          <cell r="EQ61">
            <v>0</v>
          </cell>
          <cell r="ER61">
            <v>0</v>
          </cell>
          <cell r="ES61">
            <v>33</v>
          </cell>
          <cell r="ET61">
            <v>105</v>
          </cell>
          <cell r="EU61">
            <v>1</v>
          </cell>
          <cell r="EV61">
            <v>71</v>
          </cell>
          <cell r="EW61">
            <v>14</v>
          </cell>
          <cell r="EX61">
            <v>0</v>
          </cell>
          <cell r="EY61">
            <v>0</v>
          </cell>
          <cell r="EZ61">
            <v>19</v>
          </cell>
          <cell r="FA61">
            <v>0</v>
          </cell>
          <cell r="FB61">
            <v>0</v>
          </cell>
          <cell r="FC61">
            <v>0</v>
          </cell>
        </row>
        <row r="62">
          <cell r="A62" t="str">
            <v xml:space="preserve"> 2853 ROMANIA (PH)                      </v>
          </cell>
          <cell r="B62">
            <v>5673</v>
          </cell>
          <cell r="C62">
            <v>5672</v>
          </cell>
          <cell r="D62" t="e">
            <v>#VALUE!</v>
          </cell>
          <cell r="E62">
            <v>79</v>
          </cell>
          <cell r="F62">
            <v>24</v>
          </cell>
          <cell r="G62">
            <v>0</v>
          </cell>
          <cell r="H62">
            <v>5</v>
          </cell>
          <cell r="I62">
            <v>0</v>
          </cell>
          <cell r="J62">
            <v>0</v>
          </cell>
          <cell r="K62">
            <v>0</v>
          </cell>
          <cell r="L62">
            <v>0</v>
          </cell>
          <cell r="M62">
            <v>13</v>
          </cell>
          <cell r="N62">
            <v>35</v>
          </cell>
          <cell r="O62">
            <v>1</v>
          </cell>
          <cell r="P62">
            <v>0</v>
          </cell>
          <cell r="Q62">
            <v>0</v>
          </cell>
          <cell r="R62">
            <v>0</v>
          </cell>
          <cell r="S62">
            <v>0</v>
          </cell>
          <cell r="T62">
            <v>0</v>
          </cell>
          <cell r="U62">
            <v>0</v>
          </cell>
          <cell r="V62">
            <v>0</v>
          </cell>
          <cell r="W62">
            <v>0</v>
          </cell>
          <cell r="X62">
            <v>1</v>
          </cell>
          <cell r="Y62">
            <v>0</v>
          </cell>
          <cell r="Z62">
            <v>977</v>
          </cell>
          <cell r="AA62">
            <v>0</v>
          </cell>
          <cell r="AB62">
            <v>69</v>
          </cell>
          <cell r="AC62">
            <v>0</v>
          </cell>
          <cell r="AD62">
            <v>0</v>
          </cell>
          <cell r="AE62">
            <v>15</v>
          </cell>
          <cell r="AF62">
            <v>0</v>
          </cell>
          <cell r="AG62">
            <v>0</v>
          </cell>
          <cell r="AH62">
            <v>0</v>
          </cell>
          <cell r="AI62">
            <v>0</v>
          </cell>
          <cell r="AJ62">
            <v>533</v>
          </cell>
          <cell r="AK62">
            <v>5</v>
          </cell>
          <cell r="AL62">
            <v>82</v>
          </cell>
          <cell r="AM62">
            <v>96</v>
          </cell>
          <cell r="AN62">
            <v>177</v>
          </cell>
          <cell r="AO62">
            <v>0</v>
          </cell>
          <cell r="AP62">
            <v>207</v>
          </cell>
          <cell r="AQ62">
            <v>172</v>
          </cell>
          <cell r="AR62">
            <v>0</v>
          </cell>
          <cell r="AS62">
            <v>0</v>
          </cell>
          <cell r="AT62">
            <v>0</v>
          </cell>
          <cell r="AU62">
            <v>0</v>
          </cell>
          <cell r="AV62">
            <v>0</v>
          </cell>
          <cell r="AW62">
            <v>0</v>
          </cell>
          <cell r="AX62">
            <v>35</v>
          </cell>
          <cell r="AY62">
            <v>0</v>
          </cell>
          <cell r="AZ62">
            <v>0</v>
          </cell>
          <cell r="BA62">
            <v>0</v>
          </cell>
          <cell r="BB62">
            <v>0</v>
          </cell>
          <cell r="BC62">
            <v>1</v>
          </cell>
          <cell r="BD62">
            <v>0</v>
          </cell>
          <cell r="BE62">
            <v>0</v>
          </cell>
          <cell r="BF62" t="e">
            <v>#VALUE!</v>
          </cell>
          <cell r="BG62">
            <v>0</v>
          </cell>
          <cell r="BH62">
            <v>0</v>
          </cell>
          <cell r="BI62">
            <v>0</v>
          </cell>
          <cell r="BJ62">
            <v>0</v>
          </cell>
          <cell r="BK62">
            <v>0</v>
          </cell>
          <cell r="BL62">
            <v>0</v>
          </cell>
          <cell r="BM62">
            <v>0</v>
          </cell>
          <cell r="BN62">
            <v>0</v>
          </cell>
          <cell r="BO62">
            <v>0</v>
          </cell>
          <cell r="BP62">
            <v>1</v>
          </cell>
          <cell r="BQ62">
            <v>0</v>
          </cell>
          <cell r="BR62">
            <v>0</v>
          </cell>
          <cell r="BS62">
            <v>0</v>
          </cell>
          <cell r="BT62">
            <v>0</v>
          </cell>
          <cell r="BU62">
            <v>0</v>
          </cell>
          <cell r="BV62">
            <v>0</v>
          </cell>
          <cell r="BW62">
            <v>0</v>
          </cell>
          <cell r="BX62">
            <v>0</v>
          </cell>
          <cell r="BY62">
            <v>0</v>
          </cell>
          <cell r="BZ62">
            <v>0</v>
          </cell>
          <cell r="CA62">
            <v>222</v>
          </cell>
          <cell r="CB62">
            <v>0</v>
          </cell>
          <cell r="CC62">
            <v>59</v>
          </cell>
          <cell r="CD62">
            <v>0</v>
          </cell>
          <cell r="CE62">
            <v>0</v>
          </cell>
          <cell r="CF62">
            <v>0</v>
          </cell>
          <cell r="CG62">
            <v>3</v>
          </cell>
          <cell r="CH62">
            <v>61</v>
          </cell>
          <cell r="CI62">
            <v>0</v>
          </cell>
          <cell r="CJ62">
            <v>0</v>
          </cell>
          <cell r="CK62">
            <v>0</v>
          </cell>
          <cell r="CL62">
            <v>99</v>
          </cell>
          <cell r="CM62">
            <v>3668</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3472</v>
          </cell>
          <cell r="DJ62">
            <v>0</v>
          </cell>
          <cell r="DK62">
            <v>0</v>
          </cell>
          <cell r="DL62">
            <v>0</v>
          </cell>
          <cell r="DM62">
            <v>0</v>
          </cell>
          <cell r="DN62">
            <v>0</v>
          </cell>
          <cell r="DO62">
            <v>0</v>
          </cell>
          <cell r="DP62">
            <v>196</v>
          </cell>
          <cell r="DQ62">
            <v>0</v>
          </cell>
          <cell r="DR62">
            <v>94</v>
          </cell>
          <cell r="DS62">
            <v>0</v>
          </cell>
          <cell r="DT62">
            <v>0</v>
          </cell>
          <cell r="DU62">
            <v>4</v>
          </cell>
          <cell r="DV62">
            <v>1</v>
          </cell>
          <cell r="DW62">
            <v>89</v>
          </cell>
          <cell r="DX62">
            <v>0</v>
          </cell>
          <cell r="DY62">
            <v>0</v>
          </cell>
          <cell r="DZ62">
            <v>286</v>
          </cell>
          <cell r="EA62">
            <v>0</v>
          </cell>
          <cell r="EB62">
            <v>0</v>
          </cell>
          <cell r="EC62">
            <v>72</v>
          </cell>
          <cell r="ED62">
            <v>31</v>
          </cell>
          <cell r="EE62">
            <v>15</v>
          </cell>
          <cell r="EF62">
            <v>18</v>
          </cell>
          <cell r="EG62">
            <v>0</v>
          </cell>
          <cell r="EH62">
            <v>0</v>
          </cell>
          <cell r="EI62">
            <v>2</v>
          </cell>
          <cell r="EJ62">
            <v>148</v>
          </cell>
          <cell r="EK62">
            <v>91</v>
          </cell>
          <cell r="EL62">
            <v>10</v>
          </cell>
          <cell r="EM62">
            <v>0</v>
          </cell>
          <cell r="EN62">
            <v>0</v>
          </cell>
          <cell r="EO62">
            <v>0</v>
          </cell>
          <cell r="EP62">
            <v>56</v>
          </cell>
          <cell r="EQ62">
            <v>0</v>
          </cell>
          <cell r="ER62">
            <v>0</v>
          </cell>
          <cell r="ES62">
            <v>25</v>
          </cell>
          <cell r="ET62">
            <v>44</v>
          </cell>
          <cell r="EU62">
            <v>3</v>
          </cell>
          <cell r="EV62">
            <v>32</v>
          </cell>
          <cell r="EW62">
            <v>-10</v>
          </cell>
          <cell r="EX62">
            <v>6</v>
          </cell>
          <cell r="EY62">
            <v>0</v>
          </cell>
          <cell r="EZ62">
            <v>13</v>
          </cell>
          <cell r="FA62">
            <v>0</v>
          </cell>
          <cell r="FB62">
            <v>0</v>
          </cell>
          <cell r="FC62">
            <v>1</v>
          </cell>
        </row>
        <row r="63">
          <cell r="A63" t="str">
            <v xml:space="preserve"> 3013 CEE AREA OFFICE (PH)              </v>
          </cell>
          <cell r="B63">
            <v>0</v>
          </cell>
          <cell r="C63">
            <v>0</v>
          </cell>
          <cell r="D63" t="e">
            <v>#VALUE!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t="e">
            <v>#VALUE!</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row>
        <row r="64">
          <cell r="A64" t="str">
            <v xml:space="preserve"> 4310 SLOVAK/BALKANS (PH)               </v>
          </cell>
          <cell r="B64" t="e">
            <v>#VALUE!</v>
          </cell>
          <cell r="C64" t="e">
            <v>#VALUE!</v>
          </cell>
          <cell r="D64" t="e">
            <v>#VALUE!</v>
          </cell>
          <cell r="E64" t="e">
            <v>#VALUE!</v>
          </cell>
          <cell r="F64" t="e">
            <v>#VALUE!</v>
          </cell>
          <cell r="G64" t="e">
            <v>#VALUE!</v>
          </cell>
          <cell r="H64" t="e">
            <v>#VALUE!</v>
          </cell>
          <cell r="I64" t="e">
            <v>#VALUE!</v>
          </cell>
          <cell r="J64" t="e">
            <v>#VALUE!</v>
          </cell>
          <cell r="K64" t="e">
            <v>#VALUE!</v>
          </cell>
          <cell r="L64" t="e">
            <v>#VALUE!</v>
          </cell>
          <cell r="M64" t="e">
            <v>#VALUE!</v>
          </cell>
          <cell r="N64" t="e">
            <v>#VALUE!</v>
          </cell>
          <cell r="O64" t="e">
            <v>#VALUE!</v>
          </cell>
          <cell r="P64" t="e">
            <v>#VALUE!</v>
          </cell>
          <cell r="Q64" t="e">
            <v>#VALUE!</v>
          </cell>
          <cell r="R64" t="e">
            <v>#VALUE!</v>
          </cell>
          <cell r="S64" t="e">
            <v>#VALUE!</v>
          </cell>
          <cell r="T64" t="e">
            <v>#VALUE!</v>
          </cell>
          <cell r="U64" t="e">
            <v>#VALUE!</v>
          </cell>
          <cell r="V64" t="e">
            <v>#VALUE!</v>
          </cell>
          <cell r="W64" t="e">
            <v>#VALUE!</v>
          </cell>
          <cell r="X64" t="e">
            <v>#VALUE!</v>
          </cell>
          <cell r="Y64" t="e">
            <v>#VALUE!</v>
          </cell>
          <cell r="Z64" t="e">
            <v>#VALUE!</v>
          </cell>
          <cell r="AA64" t="e">
            <v>#VALUE!</v>
          </cell>
          <cell r="AB64" t="e">
            <v>#VALUE!</v>
          </cell>
          <cell r="AC64" t="e">
            <v>#VALUE!</v>
          </cell>
          <cell r="AD64" t="e">
            <v>#VALUE!</v>
          </cell>
          <cell r="AE64" t="e">
            <v>#VALUE!</v>
          </cell>
          <cell r="AF64" t="e">
            <v>#VALUE!</v>
          </cell>
          <cell r="AG64" t="e">
            <v>#VALUE!</v>
          </cell>
          <cell r="AH64" t="e">
            <v>#VALUE!</v>
          </cell>
          <cell r="AI64" t="e">
            <v>#VALUE!</v>
          </cell>
          <cell r="AJ64" t="e">
            <v>#VALUE!</v>
          </cell>
          <cell r="AK64" t="e">
            <v>#VALUE!</v>
          </cell>
          <cell r="AL64" t="e">
            <v>#VALUE!</v>
          </cell>
          <cell r="AM64" t="e">
            <v>#VALUE!</v>
          </cell>
          <cell r="AN64" t="e">
            <v>#VALUE!</v>
          </cell>
          <cell r="AO64" t="e">
            <v>#VALUE!</v>
          </cell>
          <cell r="AP64" t="e">
            <v>#VALUE!</v>
          </cell>
          <cell r="AQ64" t="e">
            <v>#VALUE!</v>
          </cell>
          <cell r="AR64" t="e">
            <v>#VALUE!</v>
          </cell>
          <cell r="AS64" t="e">
            <v>#VALUE!</v>
          </cell>
          <cell r="AT64" t="e">
            <v>#VALUE!</v>
          </cell>
          <cell r="AU64" t="e">
            <v>#VALUE!</v>
          </cell>
          <cell r="AV64" t="e">
            <v>#VALUE!</v>
          </cell>
          <cell r="AW64" t="e">
            <v>#VALUE!</v>
          </cell>
          <cell r="AX64" t="e">
            <v>#VALUE!</v>
          </cell>
          <cell r="AY64" t="e">
            <v>#VALUE!</v>
          </cell>
          <cell r="AZ64" t="e">
            <v>#VALUE!</v>
          </cell>
          <cell r="BA64" t="e">
            <v>#VALUE!</v>
          </cell>
          <cell r="BB64" t="e">
            <v>#VALUE!</v>
          </cell>
          <cell r="BC64" t="e">
            <v>#VALUE!</v>
          </cell>
          <cell r="BD64" t="e">
            <v>#VALUE!</v>
          </cell>
          <cell r="BE64" t="e">
            <v>#VALUE!</v>
          </cell>
          <cell r="BF64" t="e">
            <v>#VALUE!</v>
          </cell>
          <cell r="BG64" t="e">
            <v>#VALUE!</v>
          </cell>
          <cell r="BH64" t="e">
            <v>#VALUE!</v>
          </cell>
          <cell r="BI64" t="e">
            <v>#VALUE!</v>
          </cell>
          <cell r="BJ64" t="e">
            <v>#VALUE!</v>
          </cell>
          <cell r="BK64" t="e">
            <v>#VALUE!</v>
          </cell>
          <cell r="BL64" t="e">
            <v>#VALUE!</v>
          </cell>
          <cell r="BM64" t="e">
            <v>#VALUE!</v>
          </cell>
          <cell r="BN64" t="e">
            <v>#VALUE!</v>
          </cell>
          <cell r="BO64" t="e">
            <v>#VALUE!</v>
          </cell>
          <cell r="BP64" t="e">
            <v>#VALUE!</v>
          </cell>
          <cell r="BQ64" t="e">
            <v>#VALUE!</v>
          </cell>
          <cell r="BR64" t="e">
            <v>#VALUE!</v>
          </cell>
          <cell r="BS64" t="e">
            <v>#VALUE!</v>
          </cell>
          <cell r="BT64" t="e">
            <v>#VALUE!</v>
          </cell>
          <cell r="BU64" t="e">
            <v>#VALUE!</v>
          </cell>
          <cell r="BV64" t="e">
            <v>#VALUE!</v>
          </cell>
          <cell r="BW64" t="e">
            <v>#VALUE!</v>
          </cell>
          <cell r="BX64" t="e">
            <v>#VALUE!</v>
          </cell>
          <cell r="BY64" t="e">
            <v>#VALUE!</v>
          </cell>
          <cell r="BZ64" t="e">
            <v>#VALUE!</v>
          </cell>
          <cell r="CA64" t="e">
            <v>#VALUE!</v>
          </cell>
          <cell r="CB64" t="e">
            <v>#VALUE!</v>
          </cell>
          <cell r="CC64" t="e">
            <v>#VALUE!</v>
          </cell>
          <cell r="CD64" t="e">
            <v>#VALUE!</v>
          </cell>
          <cell r="CE64" t="e">
            <v>#VALUE!</v>
          </cell>
          <cell r="CF64" t="e">
            <v>#VALUE!</v>
          </cell>
          <cell r="CG64" t="e">
            <v>#VALUE!</v>
          </cell>
          <cell r="CH64" t="e">
            <v>#VALUE!</v>
          </cell>
          <cell r="CI64" t="e">
            <v>#VALUE!</v>
          </cell>
          <cell r="CJ64" t="e">
            <v>#VALUE!</v>
          </cell>
          <cell r="CK64" t="e">
            <v>#VALUE!</v>
          </cell>
          <cell r="CL64" t="e">
            <v>#VALUE!</v>
          </cell>
          <cell r="CM64" t="e">
            <v>#VALUE!</v>
          </cell>
          <cell r="CN64" t="e">
            <v>#VALUE!</v>
          </cell>
          <cell r="CO64" t="e">
            <v>#VALUE!</v>
          </cell>
          <cell r="CP64" t="e">
            <v>#VALUE!</v>
          </cell>
          <cell r="CQ64" t="e">
            <v>#VALUE!</v>
          </cell>
          <cell r="CR64" t="e">
            <v>#VALUE!</v>
          </cell>
          <cell r="CS64" t="e">
            <v>#VALUE!</v>
          </cell>
          <cell r="CT64" t="e">
            <v>#VALUE!</v>
          </cell>
          <cell r="CU64" t="e">
            <v>#VALUE!</v>
          </cell>
          <cell r="CV64" t="e">
            <v>#VALUE!</v>
          </cell>
          <cell r="CW64" t="e">
            <v>#VALUE!</v>
          </cell>
          <cell r="CX64" t="e">
            <v>#VALUE!</v>
          </cell>
          <cell r="CY64" t="e">
            <v>#VALUE!</v>
          </cell>
          <cell r="CZ64" t="e">
            <v>#VALUE!</v>
          </cell>
          <cell r="DA64" t="e">
            <v>#VALUE!</v>
          </cell>
          <cell r="DB64" t="e">
            <v>#VALUE!</v>
          </cell>
          <cell r="DC64" t="e">
            <v>#VALUE!</v>
          </cell>
          <cell r="DD64" t="e">
            <v>#VALUE!</v>
          </cell>
          <cell r="DE64" t="e">
            <v>#VALUE!</v>
          </cell>
          <cell r="DF64" t="e">
            <v>#VALUE!</v>
          </cell>
          <cell r="DG64" t="e">
            <v>#VALUE!</v>
          </cell>
          <cell r="DH64" t="e">
            <v>#VALUE!</v>
          </cell>
          <cell r="DI64" t="e">
            <v>#VALUE!</v>
          </cell>
          <cell r="DJ64" t="e">
            <v>#VALUE!</v>
          </cell>
          <cell r="DK64" t="e">
            <v>#VALUE!</v>
          </cell>
          <cell r="DL64" t="e">
            <v>#VALUE!</v>
          </cell>
          <cell r="DM64" t="e">
            <v>#VALUE!</v>
          </cell>
          <cell r="DN64" t="e">
            <v>#VALUE!</v>
          </cell>
          <cell r="DO64" t="e">
            <v>#VALUE!</v>
          </cell>
          <cell r="DP64" t="e">
            <v>#VALUE!</v>
          </cell>
          <cell r="DQ64" t="e">
            <v>#VALUE!</v>
          </cell>
          <cell r="DR64" t="e">
            <v>#VALUE!</v>
          </cell>
          <cell r="DS64" t="e">
            <v>#VALUE!</v>
          </cell>
          <cell r="DT64" t="e">
            <v>#VALUE!</v>
          </cell>
          <cell r="DU64" t="e">
            <v>#VALUE!</v>
          </cell>
          <cell r="DV64" t="e">
            <v>#VALUE!</v>
          </cell>
          <cell r="DW64" t="e">
            <v>#VALUE!</v>
          </cell>
          <cell r="DX64" t="e">
            <v>#VALUE!</v>
          </cell>
          <cell r="DY64" t="e">
            <v>#VALUE!</v>
          </cell>
          <cell r="DZ64" t="e">
            <v>#VALUE!</v>
          </cell>
          <cell r="EA64" t="e">
            <v>#VALUE!</v>
          </cell>
          <cell r="EB64" t="e">
            <v>#VALUE!</v>
          </cell>
          <cell r="EC64" t="e">
            <v>#VALUE!</v>
          </cell>
          <cell r="ED64" t="e">
            <v>#VALUE!</v>
          </cell>
          <cell r="EE64" t="e">
            <v>#VALUE!</v>
          </cell>
          <cell r="EF64" t="e">
            <v>#VALUE!</v>
          </cell>
          <cell r="EG64" t="e">
            <v>#VALUE!</v>
          </cell>
          <cell r="EH64" t="e">
            <v>#VALUE!</v>
          </cell>
          <cell r="EI64" t="e">
            <v>#VALUE!</v>
          </cell>
          <cell r="EJ64" t="e">
            <v>#VALUE!</v>
          </cell>
          <cell r="EK64" t="e">
            <v>#VALUE!</v>
          </cell>
          <cell r="EL64" t="e">
            <v>#VALUE!</v>
          </cell>
          <cell r="EM64" t="e">
            <v>#VALUE!</v>
          </cell>
          <cell r="EN64" t="e">
            <v>#VALUE!</v>
          </cell>
          <cell r="EO64" t="e">
            <v>#VALUE!</v>
          </cell>
          <cell r="EP64" t="e">
            <v>#VALUE!</v>
          </cell>
          <cell r="EQ64" t="e">
            <v>#VALUE!</v>
          </cell>
          <cell r="ER64" t="e">
            <v>#VALUE!</v>
          </cell>
          <cell r="ES64" t="e">
            <v>#VALUE!</v>
          </cell>
          <cell r="ET64" t="e">
            <v>#VALUE!</v>
          </cell>
          <cell r="EU64" t="e">
            <v>#VALUE!</v>
          </cell>
          <cell r="EV64" t="e">
            <v>#VALUE!</v>
          </cell>
          <cell r="EW64" t="e">
            <v>#VALUE!</v>
          </cell>
          <cell r="EX64" t="e">
            <v>#VALUE!</v>
          </cell>
          <cell r="EY64" t="e">
            <v>#VALUE!</v>
          </cell>
          <cell r="EZ64" t="e">
            <v>#VALUE!</v>
          </cell>
          <cell r="FA64" t="e">
            <v>#VALUE!</v>
          </cell>
          <cell r="FB64" t="e">
            <v>#VALUE!</v>
          </cell>
          <cell r="FC64" t="e">
            <v>#VALUE!</v>
          </cell>
        </row>
        <row r="65">
          <cell r="A65" t="str">
            <v xml:space="preserve"> 2306 CROATIA (PH)                      </v>
          </cell>
          <cell r="B65">
            <v>1077</v>
          </cell>
          <cell r="C65">
            <v>1073</v>
          </cell>
          <cell r="D65" t="e">
            <v>#VALUE!</v>
          </cell>
          <cell r="E65">
            <v>36</v>
          </cell>
          <cell r="F65">
            <v>4</v>
          </cell>
          <cell r="G65">
            <v>0</v>
          </cell>
          <cell r="H65">
            <v>-2</v>
          </cell>
          <cell r="I65">
            <v>0</v>
          </cell>
          <cell r="J65">
            <v>0</v>
          </cell>
          <cell r="K65">
            <v>0</v>
          </cell>
          <cell r="L65">
            <v>28</v>
          </cell>
          <cell r="M65">
            <v>5</v>
          </cell>
          <cell r="N65">
            <v>0</v>
          </cell>
          <cell r="O65">
            <v>1</v>
          </cell>
          <cell r="P65">
            <v>0</v>
          </cell>
          <cell r="Q65">
            <v>0</v>
          </cell>
          <cell r="R65">
            <v>0</v>
          </cell>
          <cell r="S65">
            <v>0</v>
          </cell>
          <cell r="T65">
            <v>0</v>
          </cell>
          <cell r="U65">
            <v>0</v>
          </cell>
          <cell r="V65">
            <v>0</v>
          </cell>
          <cell r="W65">
            <v>0</v>
          </cell>
          <cell r="X65">
            <v>0</v>
          </cell>
          <cell r="Y65">
            <v>0</v>
          </cell>
          <cell r="Z65">
            <v>534</v>
          </cell>
          <cell r="AA65">
            <v>0</v>
          </cell>
          <cell r="AB65">
            <v>0</v>
          </cell>
          <cell r="AC65">
            <v>0</v>
          </cell>
          <cell r="AD65">
            <v>0</v>
          </cell>
          <cell r="AE65">
            <v>0</v>
          </cell>
          <cell r="AF65">
            <v>0</v>
          </cell>
          <cell r="AG65">
            <v>0</v>
          </cell>
          <cell r="AH65">
            <v>0</v>
          </cell>
          <cell r="AI65">
            <v>0</v>
          </cell>
          <cell r="AJ65">
            <v>0</v>
          </cell>
          <cell r="AK65">
            <v>23</v>
          </cell>
          <cell r="AL65">
            <v>37</v>
          </cell>
          <cell r="AM65">
            <v>444</v>
          </cell>
          <cell r="AN65">
            <v>30</v>
          </cell>
          <cell r="AO65">
            <v>0</v>
          </cell>
          <cell r="AP65">
            <v>111</v>
          </cell>
          <cell r="AQ65">
            <v>0</v>
          </cell>
          <cell r="AR65">
            <v>0</v>
          </cell>
          <cell r="AS65">
            <v>0</v>
          </cell>
          <cell r="AT65">
            <v>0</v>
          </cell>
          <cell r="AU65">
            <v>0</v>
          </cell>
          <cell r="AV65">
            <v>0</v>
          </cell>
          <cell r="AW65">
            <v>0</v>
          </cell>
          <cell r="AX65">
            <v>111</v>
          </cell>
          <cell r="AY65">
            <v>0</v>
          </cell>
          <cell r="AZ65">
            <v>0</v>
          </cell>
          <cell r="BA65">
            <v>0</v>
          </cell>
          <cell r="BB65">
            <v>0</v>
          </cell>
          <cell r="BC65">
            <v>228</v>
          </cell>
          <cell r="BD65">
            <v>0</v>
          </cell>
          <cell r="BE65">
            <v>0</v>
          </cell>
          <cell r="BF65" t="e">
            <v>#VALUE!</v>
          </cell>
          <cell r="BG65">
            <v>0</v>
          </cell>
          <cell r="BH65">
            <v>0</v>
          </cell>
          <cell r="BI65">
            <v>0</v>
          </cell>
          <cell r="BJ65">
            <v>0</v>
          </cell>
          <cell r="BK65">
            <v>0</v>
          </cell>
          <cell r="BL65">
            <v>0</v>
          </cell>
          <cell r="BM65">
            <v>0</v>
          </cell>
          <cell r="BN65">
            <v>0</v>
          </cell>
          <cell r="BO65">
            <v>0</v>
          </cell>
          <cell r="BP65">
            <v>0</v>
          </cell>
          <cell r="BQ65">
            <v>0</v>
          </cell>
          <cell r="BR65">
            <v>228</v>
          </cell>
          <cell r="BS65">
            <v>0</v>
          </cell>
          <cell r="BT65">
            <v>0</v>
          </cell>
          <cell r="BU65">
            <v>0</v>
          </cell>
          <cell r="BV65">
            <v>0</v>
          </cell>
          <cell r="BW65">
            <v>0</v>
          </cell>
          <cell r="BX65">
            <v>0</v>
          </cell>
          <cell r="BY65">
            <v>0</v>
          </cell>
          <cell r="BZ65">
            <v>0</v>
          </cell>
          <cell r="CA65">
            <v>55</v>
          </cell>
          <cell r="CB65">
            <v>0</v>
          </cell>
          <cell r="CC65">
            <v>7</v>
          </cell>
          <cell r="CD65">
            <v>0</v>
          </cell>
          <cell r="CE65">
            <v>0</v>
          </cell>
          <cell r="CF65">
            <v>0</v>
          </cell>
          <cell r="CG65">
            <v>7</v>
          </cell>
          <cell r="CH65">
            <v>41</v>
          </cell>
          <cell r="CI65">
            <v>0</v>
          </cell>
          <cell r="CJ65">
            <v>0</v>
          </cell>
          <cell r="CK65">
            <v>0</v>
          </cell>
          <cell r="CL65">
            <v>0</v>
          </cell>
          <cell r="CM65">
            <v>-133</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-133</v>
          </cell>
          <cell r="DQ65">
            <v>0</v>
          </cell>
          <cell r="DR65">
            <v>0</v>
          </cell>
          <cell r="DS65">
            <v>0</v>
          </cell>
          <cell r="DT65">
            <v>0</v>
          </cell>
          <cell r="DU65">
            <v>0</v>
          </cell>
          <cell r="DV65">
            <v>0</v>
          </cell>
          <cell r="DW65">
            <v>0</v>
          </cell>
          <cell r="DX65">
            <v>0</v>
          </cell>
          <cell r="DY65">
            <v>0</v>
          </cell>
          <cell r="DZ65">
            <v>215</v>
          </cell>
          <cell r="EA65">
            <v>0</v>
          </cell>
          <cell r="EB65">
            <v>0</v>
          </cell>
          <cell r="EC65">
            <v>0</v>
          </cell>
          <cell r="ED65">
            <v>113</v>
          </cell>
          <cell r="EE65">
            <v>0</v>
          </cell>
          <cell r="EF65">
            <v>51</v>
          </cell>
          <cell r="EG65">
            <v>1</v>
          </cell>
          <cell r="EH65">
            <v>2</v>
          </cell>
          <cell r="EI65">
            <v>15</v>
          </cell>
          <cell r="EJ65">
            <v>33</v>
          </cell>
          <cell r="EK65">
            <v>26</v>
          </cell>
          <cell r="EL65">
            <v>0</v>
          </cell>
          <cell r="EM65">
            <v>0</v>
          </cell>
          <cell r="EN65">
            <v>0</v>
          </cell>
          <cell r="EO65">
            <v>0</v>
          </cell>
          <cell r="EP65">
            <v>20</v>
          </cell>
          <cell r="EQ65">
            <v>0</v>
          </cell>
          <cell r="ER65">
            <v>0</v>
          </cell>
          <cell r="ES65">
            <v>6</v>
          </cell>
          <cell r="ET65">
            <v>1</v>
          </cell>
          <cell r="EU65">
            <v>0</v>
          </cell>
          <cell r="EV65">
            <v>1</v>
          </cell>
          <cell r="EW65">
            <v>0</v>
          </cell>
          <cell r="EX65">
            <v>0</v>
          </cell>
          <cell r="EY65">
            <v>0</v>
          </cell>
          <cell r="EZ65">
            <v>0</v>
          </cell>
          <cell r="FA65">
            <v>0</v>
          </cell>
          <cell r="FB65">
            <v>0</v>
          </cell>
          <cell r="FC65">
            <v>4</v>
          </cell>
        </row>
        <row r="66">
          <cell r="A66" t="str">
            <v xml:space="preserve"> 2727 BULGARIA (PH)                     </v>
          </cell>
          <cell r="B66">
            <v>442</v>
          </cell>
          <cell r="C66">
            <v>506</v>
          </cell>
          <cell r="D66" t="e">
            <v>#VALUE!</v>
          </cell>
          <cell r="E66">
            <v>31</v>
          </cell>
          <cell r="F66">
            <v>1</v>
          </cell>
          <cell r="G66">
            <v>0</v>
          </cell>
          <cell r="H66">
            <v>18</v>
          </cell>
          <cell r="I66">
            <v>0</v>
          </cell>
          <cell r="J66">
            <v>0</v>
          </cell>
          <cell r="K66">
            <v>0</v>
          </cell>
          <cell r="L66">
            <v>0</v>
          </cell>
          <cell r="M66">
            <v>12</v>
          </cell>
          <cell r="N66">
            <v>0</v>
          </cell>
          <cell r="O66">
            <v>0</v>
          </cell>
          <cell r="P66">
            <v>0</v>
          </cell>
          <cell r="Q66">
            <v>0</v>
          </cell>
          <cell r="R66">
            <v>0</v>
          </cell>
          <cell r="S66">
            <v>0</v>
          </cell>
          <cell r="T66">
            <v>0</v>
          </cell>
          <cell r="U66">
            <v>0</v>
          </cell>
          <cell r="V66">
            <v>0</v>
          </cell>
          <cell r="W66">
            <v>0</v>
          </cell>
          <cell r="X66">
            <v>0</v>
          </cell>
          <cell r="Y66">
            <v>0</v>
          </cell>
          <cell r="Z66">
            <v>56</v>
          </cell>
          <cell r="AA66">
            <v>0</v>
          </cell>
          <cell r="AB66">
            <v>0</v>
          </cell>
          <cell r="AC66">
            <v>0</v>
          </cell>
          <cell r="AD66">
            <v>0</v>
          </cell>
          <cell r="AE66">
            <v>0</v>
          </cell>
          <cell r="AF66">
            <v>0</v>
          </cell>
          <cell r="AG66">
            <v>0</v>
          </cell>
          <cell r="AH66">
            <v>0</v>
          </cell>
          <cell r="AI66">
            <v>0</v>
          </cell>
          <cell r="AJ66">
            <v>19</v>
          </cell>
          <cell r="AK66">
            <v>1</v>
          </cell>
          <cell r="AL66">
            <v>2</v>
          </cell>
          <cell r="AM66">
            <v>26</v>
          </cell>
          <cell r="AN66">
            <v>1</v>
          </cell>
          <cell r="AO66">
            <v>7</v>
          </cell>
          <cell r="AP66">
            <v>10</v>
          </cell>
          <cell r="AQ66">
            <v>5</v>
          </cell>
          <cell r="AR66">
            <v>0</v>
          </cell>
          <cell r="AS66">
            <v>1</v>
          </cell>
          <cell r="AT66">
            <v>0</v>
          </cell>
          <cell r="AU66">
            <v>0</v>
          </cell>
          <cell r="AV66">
            <v>0</v>
          </cell>
          <cell r="AW66">
            <v>0</v>
          </cell>
          <cell r="AX66">
            <v>4</v>
          </cell>
          <cell r="AY66">
            <v>0</v>
          </cell>
          <cell r="AZ66">
            <v>0</v>
          </cell>
          <cell r="BA66">
            <v>0</v>
          </cell>
          <cell r="BB66">
            <v>0</v>
          </cell>
          <cell r="BC66">
            <v>0</v>
          </cell>
          <cell r="BD66">
            <v>0</v>
          </cell>
          <cell r="BE66">
            <v>0</v>
          </cell>
          <cell r="BF66" t="e">
            <v>#VALUE!</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97</v>
          </cell>
          <cell r="CB66">
            <v>0</v>
          </cell>
          <cell r="CC66">
            <v>37</v>
          </cell>
          <cell r="CD66">
            <v>0</v>
          </cell>
          <cell r="CE66">
            <v>0</v>
          </cell>
          <cell r="CF66">
            <v>0</v>
          </cell>
          <cell r="CG66">
            <v>1</v>
          </cell>
          <cell r="CH66">
            <v>54</v>
          </cell>
          <cell r="CI66">
            <v>0</v>
          </cell>
          <cell r="CJ66">
            <v>1</v>
          </cell>
          <cell r="CK66">
            <v>0</v>
          </cell>
          <cell r="CL66">
            <v>4</v>
          </cell>
          <cell r="CM66">
            <v>165</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1</v>
          </cell>
          <cell r="DJ66">
            <v>0</v>
          </cell>
          <cell r="DK66">
            <v>0</v>
          </cell>
          <cell r="DL66">
            <v>0</v>
          </cell>
          <cell r="DM66">
            <v>0</v>
          </cell>
          <cell r="DN66">
            <v>0</v>
          </cell>
          <cell r="DO66">
            <v>0</v>
          </cell>
          <cell r="DP66">
            <v>164</v>
          </cell>
          <cell r="DQ66">
            <v>0</v>
          </cell>
          <cell r="DR66">
            <v>6</v>
          </cell>
          <cell r="DS66">
            <v>0</v>
          </cell>
          <cell r="DT66">
            <v>0</v>
          </cell>
          <cell r="DU66">
            <v>3</v>
          </cell>
          <cell r="DV66">
            <v>0</v>
          </cell>
          <cell r="DW66">
            <v>3</v>
          </cell>
          <cell r="DX66">
            <v>0</v>
          </cell>
          <cell r="DY66">
            <v>0</v>
          </cell>
          <cell r="DZ66">
            <v>129</v>
          </cell>
          <cell r="EA66">
            <v>0</v>
          </cell>
          <cell r="EB66">
            <v>0</v>
          </cell>
          <cell r="EC66">
            <v>18</v>
          </cell>
          <cell r="ED66">
            <v>1</v>
          </cell>
          <cell r="EE66">
            <v>13</v>
          </cell>
          <cell r="EF66">
            <v>13</v>
          </cell>
          <cell r="EG66">
            <v>48</v>
          </cell>
          <cell r="EH66">
            <v>1</v>
          </cell>
          <cell r="EI66">
            <v>6</v>
          </cell>
          <cell r="EJ66">
            <v>29</v>
          </cell>
          <cell r="EK66">
            <v>11</v>
          </cell>
          <cell r="EL66">
            <v>2</v>
          </cell>
          <cell r="EM66">
            <v>0</v>
          </cell>
          <cell r="EN66">
            <v>0</v>
          </cell>
          <cell r="EO66">
            <v>0</v>
          </cell>
          <cell r="EP66">
            <v>9</v>
          </cell>
          <cell r="EQ66">
            <v>0</v>
          </cell>
          <cell r="ER66">
            <v>0</v>
          </cell>
          <cell r="ES66">
            <v>0</v>
          </cell>
          <cell r="ET66">
            <v>1</v>
          </cell>
          <cell r="EU66">
            <v>0</v>
          </cell>
          <cell r="EV66">
            <v>1</v>
          </cell>
          <cell r="EW66">
            <v>0</v>
          </cell>
          <cell r="EX66">
            <v>0</v>
          </cell>
          <cell r="EY66">
            <v>0</v>
          </cell>
          <cell r="EZ66">
            <v>0</v>
          </cell>
          <cell r="FA66">
            <v>0</v>
          </cell>
          <cell r="FB66">
            <v>0</v>
          </cell>
          <cell r="FC66">
            <v>-64</v>
          </cell>
        </row>
        <row r="67">
          <cell r="A67" t="str">
            <v xml:space="preserve"> 3014 GM SLOVAK + BALKANS               </v>
          </cell>
          <cell r="B67" t="e">
            <v>#VALUE!</v>
          </cell>
          <cell r="C67" t="e">
            <v>#VALUE!</v>
          </cell>
          <cell r="D67" t="e">
            <v>#VALUE!</v>
          </cell>
          <cell r="E67" t="e">
            <v>#VALUE!</v>
          </cell>
          <cell r="F67" t="e">
            <v>#VALUE!</v>
          </cell>
          <cell r="G67" t="e">
            <v>#VALUE!</v>
          </cell>
          <cell r="H67" t="e">
            <v>#VALUE!</v>
          </cell>
          <cell r="I67" t="e">
            <v>#VALUE!</v>
          </cell>
          <cell r="J67" t="e">
            <v>#VALUE!</v>
          </cell>
          <cell r="K67" t="e">
            <v>#VALUE!</v>
          </cell>
          <cell r="L67" t="e">
            <v>#VALUE!</v>
          </cell>
          <cell r="M67" t="e">
            <v>#VALUE!</v>
          </cell>
          <cell r="N67" t="e">
            <v>#VALUE!</v>
          </cell>
          <cell r="O67" t="e">
            <v>#VALUE!</v>
          </cell>
          <cell r="P67" t="e">
            <v>#VALUE!</v>
          </cell>
          <cell r="Q67" t="e">
            <v>#VALUE!</v>
          </cell>
          <cell r="R67" t="e">
            <v>#VALUE!</v>
          </cell>
          <cell r="S67" t="e">
            <v>#VALUE!</v>
          </cell>
          <cell r="T67" t="e">
            <v>#VALUE!</v>
          </cell>
          <cell r="U67" t="e">
            <v>#VALUE!</v>
          </cell>
          <cell r="V67" t="e">
            <v>#VALUE!</v>
          </cell>
          <cell r="W67" t="e">
            <v>#VALUE!</v>
          </cell>
          <cell r="X67" t="e">
            <v>#VALUE!</v>
          </cell>
          <cell r="Y67" t="e">
            <v>#VALUE!</v>
          </cell>
          <cell r="Z67" t="e">
            <v>#VALUE!</v>
          </cell>
          <cell r="AA67" t="e">
            <v>#VALUE!</v>
          </cell>
          <cell r="AB67" t="e">
            <v>#VALUE!</v>
          </cell>
          <cell r="AC67" t="e">
            <v>#VALUE!</v>
          </cell>
          <cell r="AD67" t="e">
            <v>#VALUE!</v>
          </cell>
          <cell r="AE67" t="e">
            <v>#VALUE!</v>
          </cell>
          <cell r="AF67" t="e">
            <v>#VALUE!</v>
          </cell>
          <cell r="AG67" t="e">
            <v>#VALUE!</v>
          </cell>
          <cell r="AH67" t="e">
            <v>#VALUE!</v>
          </cell>
          <cell r="AI67" t="e">
            <v>#VALUE!</v>
          </cell>
          <cell r="AJ67" t="e">
            <v>#VALUE!</v>
          </cell>
          <cell r="AK67" t="e">
            <v>#VALUE!</v>
          </cell>
          <cell r="AL67" t="e">
            <v>#VALUE!</v>
          </cell>
          <cell r="AM67" t="e">
            <v>#VALUE!</v>
          </cell>
          <cell r="AN67" t="e">
            <v>#VALUE!</v>
          </cell>
          <cell r="AO67" t="e">
            <v>#VALUE!</v>
          </cell>
          <cell r="AP67" t="e">
            <v>#VALUE!</v>
          </cell>
          <cell r="AQ67" t="e">
            <v>#VALUE!</v>
          </cell>
          <cell r="AR67" t="e">
            <v>#VALUE!</v>
          </cell>
          <cell r="AS67" t="e">
            <v>#VALUE!</v>
          </cell>
          <cell r="AT67" t="e">
            <v>#VALUE!</v>
          </cell>
          <cell r="AU67" t="e">
            <v>#VALUE!</v>
          </cell>
          <cell r="AV67" t="e">
            <v>#VALUE!</v>
          </cell>
          <cell r="AW67" t="e">
            <v>#VALUE!</v>
          </cell>
          <cell r="AX67" t="e">
            <v>#VALUE!</v>
          </cell>
          <cell r="AY67" t="e">
            <v>#VALUE!</v>
          </cell>
          <cell r="AZ67" t="e">
            <v>#VALUE!</v>
          </cell>
          <cell r="BA67" t="e">
            <v>#VALUE!</v>
          </cell>
          <cell r="BB67" t="e">
            <v>#VALUE!</v>
          </cell>
          <cell r="BC67" t="e">
            <v>#VALUE!</v>
          </cell>
          <cell r="BD67" t="e">
            <v>#VALUE!</v>
          </cell>
          <cell r="BE67" t="e">
            <v>#VALUE!</v>
          </cell>
          <cell r="BF67" t="e">
            <v>#VALUE!</v>
          </cell>
          <cell r="BG67" t="e">
            <v>#VALUE!</v>
          </cell>
          <cell r="BH67" t="e">
            <v>#VALUE!</v>
          </cell>
          <cell r="BI67" t="e">
            <v>#VALUE!</v>
          </cell>
          <cell r="BJ67" t="e">
            <v>#VALUE!</v>
          </cell>
          <cell r="BK67" t="e">
            <v>#VALUE!</v>
          </cell>
          <cell r="BL67" t="e">
            <v>#VALUE!</v>
          </cell>
          <cell r="BM67" t="e">
            <v>#VALUE!</v>
          </cell>
          <cell r="BN67" t="e">
            <v>#VALUE!</v>
          </cell>
          <cell r="BO67" t="e">
            <v>#VALUE!</v>
          </cell>
          <cell r="BP67" t="e">
            <v>#VALUE!</v>
          </cell>
          <cell r="BQ67" t="e">
            <v>#VALUE!</v>
          </cell>
          <cell r="BR67" t="e">
            <v>#VALUE!</v>
          </cell>
          <cell r="BS67" t="e">
            <v>#VALUE!</v>
          </cell>
          <cell r="BT67" t="e">
            <v>#VALUE!</v>
          </cell>
          <cell r="BU67" t="e">
            <v>#VALUE!</v>
          </cell>
          <cell r="BV67" t="e">
            <v>#VALUE!</v>
          </cell>
          <cell r="BW67" t="e">
            <v>#VALUE!</v>
          </cell>
          <cell r="BX67" t="e">
            <v>#VALUE!</v>
          </cell>
          <cell r="BY67" t="e">
            <v>#VALUE!</v>
          </cell>
          <cell r="BZ67" t="e">
            <v>#VALUE!</v>
          </cell>
          <cell r="CA67" t="e">
            <v>#VALUE!</v>
          </cell>
          <cell r="CB67" t="e">
            <v>#VALUE!</v>
          </cell>
          <cell r="CC67" t="e">
            <v>#VALUE!</v>
          </cell>
          <cell r="CD67" t="e">
            <v>#VALUE!</v>
          </cell>
          <cell r="CE67" t="e">
            <v>#VALUE!</v>
          </cell>
          <cell r="CF67" t="e">
            <v>#VALUE!</v>
          </cell>
          <cell r="CG67" t="e">
            <v>#VALUE!</v>
          </cell>
          <cell r="CH67" t="e">
            <v>#VALUE!</v>
          </cell>
          <cell r="CI67" t="e">
            <v>#VALUE!</v>
          </cell>
          <cell r="CJ67" t="e">
            <v>#VALUE!</v>
          </cell>
          <cell r="CK67" t="e">
            <v>#VALUE!</v>
          </cell>
          <cell r="CL67" t="e">
            <v>#VALUE!</v>
          </cell>
          <cell r="CM67" t="e">
            <v>#VALUE!</v>
          </cell>
          <cell r="CN67" t="e">
            <v>#VALUE!</v>
          </cell>
          <cell r="CO67" t="e">
            <v>#VALUE!</v>
          </cell>
          <cell r="CP67" t="e">
            <v>#VALUE!</v>
          </cell>
          <cell r="CQ67" t="e">
            <v>#VALUE!</v>
          </cell>
          <cell r="CR67" t="e">
            <v>#VALUE!</v>
          </cell>
          <cell r="CS67" t="e">
            <v>#VALUE!</v>
          </cell>
          <cell r="CT67" t="e">
            <v>#VALUE!</v>
          </cell>
          <cell r="CU67" t="e">
            <v>#VALUE!</v>
          </cell>
          <cell r="CV67" t="e">
            <v>#VALUE!</v>
          </cell>
          <cell r="CW67" t="e">
            <v>#VALUE!</v>
          </cell>
          <cell r="CX67" t="e">
            <v>#VALUE!</v>
          </cell>
          <cell r="CY67" t="e">
            <v>#VALUE!</v>
          </cell>
          <cell r="CZ67" t="e">
            <v>#VALUE!</v>
          </cell>
          <cell r="DA67" t="e">
            <v>#VALUE!</v>
          </cell>
          <cell r="DB67" t="e">
            <v>#VALUE!</v>
          </cell>
          <cell r="DC67" t="e">
            <v>#VALUE!</v>
          </cell>
          <cell r="DD67" t="e">
            <v>#VALUE!</v>
          </cell>
          <cell r="DE67" t="e">
            <v>#VALUE!</v>
          </cell>
          <cell r="DF67" t="e">
            <v>#VALUE!</v>
          </cell>
          <cell r="DG67" t="e">
            <v>#VALUE!</v>
          </cell>
          <cell r="DH67" t="e">
            <v>#VALUE!</v>
          </cell>
          <cell r="DI67" t="e">
            <v>#VALUE!</v>
          </cell>
          <cell r="DJ67" t="e">
            <v>#VALUE!</v>
          </cell>
          <cell r="DK67" t="e">
            <v>#VALUE!</v>
          </cell>
          <cell r="DL67" t="e">
            <v>#VALUE!</v>
          </cell>
          <cell r="DM67" t="e">
            <v>#VALUE!</v>
          </cell>
          <cell r="DN67" t="e">
            <v>#VALUE!</v>
          </cell>
          <cell r="DO67" t="e">
            <v>#VALUE!</v>
          </cell>
          <cell r="DP67" t="e">
            <v>#VALUE!</v>
          </cell>
          <cell r="DQ67" t="e">
            <v>#VALUE!</v>
          </cell>
          <cell r="DR67" t="e">
            <v>#VALUE!</v>
          </cell>
          <cell r="DS67" t="e">
            <v>#VALUE!</v>
          </cell>
          <cell r="DT67" t="e">
            <v>#VALUE!</v>
          </cell>
          <cell r="DU67" t="e">
            <v>#VALUE!</v>
          </cell>
          <cell r="DV67" t="e">
            <v>#VALUE!</v>
          </cell>
          <cell r="DW67" t="e">
            <v>#VALUE!</v>
          </cell>
          <cell r="DX67" t="e">
            <v>#VALUE!</v>
          </cell>
          <cell r="DY67" t="e">
            <v>#VALUE!</v>
          </cell>
          <cell r="DZ67" t="e">
            <v>#VALUE!</v>
          </cell>
          <cell r="EA67" t="e">
            <v>#VALUE!</v>
          </cell>
          <cell r="EB67" t="e">
            <v>#VALUE!</v>
          </cell>
          <cell r="EC67" t="e">
            <v>#VALUE!</v>
          </cell>
          <cell r="ED67" t="e">
            <v>#VALUE!</v>
          </cell>
          <cell r="EE67" t="e">
            <v>#VALUE!</v>
          </cell>
          <cell r="EF67" t="e">
            <v>#VALUE!</v>
          </cell>
          <cell r="EG67" t="e">
            <v>#VALUE!</v>
          </cell>
          <cell r="EH67" t="e">
            <v>#VALUE!</v>
          </cell>
          <cell r="EI67" t="e">
            <v>#VALUE!</v>
          </cell>
          <cell r="EJ67" t="e">
            <v>#VALUE!</v>
          </cell>
          <cell r="EK67" t="e">
            <v>#VALUE!</v>
          </cell>
          <cell r="EL67" t="e">
            <v>#VALUE!</v>
          </cell>
          <cell r="EM67" t="e">
            <v>#VALUE!</v>
          </cell>
          <cell r="EN67" t="e">
            <v>#VALUE!</v>
          </cell>
          <cell r="EO67" t="e">
            <v>#VALUE!</v>
          </cell>
          <cell r="EP67" t="e">
            <v>#VALUE!</v>
          </cell>
          <cell r="EQ67" t="e">
            <v>#VALUE!</v>
          </cell>
          <cell r="ER67" t="e">
            <v>#VALUE!</v>
          </cell>
          <cell r="ES67" t="e">
            <v>#VALUE!</v>
          </cell>
          <cell r="ET67" t="e">
            <v>#VALUE!</v>
          </cell>
          <cell r="EU67" t="e">
            <v>#VALUE!</v>
          </cell>
          <cell r="EV67" t="e">
            <v>#VALUE!</v>
          </cell>
          <cell r="EW67" t="e">
            <v>#VALUE!</v>
          </cell>
          <cell r="EX67" t="e">
            <v>#VALUE!</v>
          </cell>
          <cell r="EY67" t="e">
            <v>#VALUE!</v>
          </cell>
          <cell r="EZ67" t="e">
            <v>#VALUE!</v>
          </cell>
          <cell r="FA67" t="e">
            <v>#VALUE!</v>
          </cell>
          <cell r="FB67" t="e">
            <v>#VALUE!</v>
          </cell>
          <cell r="FC67" t="e">
            <v>#VALUE!</v>
          </cell>
        </row>
        <row r="68">
          <cell r="A68" t="str">
            <v xml:space="preserve"> 3702 ALBANIA (PH)                      </v>
          </cell>
          <cell r="B68">
            <v>106</v>
          </cell>
          <cell r="C68">
            <v>92</v>
          </cell>
          <cell r="D68" t="e">
            <v>#VALUE!</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85</v>
          </cell>
          <cell r="AA68">
            <v>0</v>
          </cell>
          <cell r="AB68">
            <v>0</v>
          </cell>
          <cell r="AC68">
            <v>0</v>
          </cell>
          <cell r="AD68">
            <v>0</v>
          </cell>
          <cell r="AE68">
            <v>0</v>
          </cell>
          <cell r="AF68">
            <v>0</v>
          </cell>
          <cell r="AG68">
            <v>0</v>
          </cell>
          <cell r="AH68">
            <v>0</v>
          </cell>
          <cell r="AI68">
            <v>0</v>
          </cell>
          <cell r="AJ68">
            <v>0</v>
          </cell>
          <cell r="AK68">
            <v>0</v>
          </cell>
          <cell r="AL68">
            <v>21</v>
          </cell>
          <cell r="AM68">
            <v>51</v>
          </cell>
          <cell r="AN68">
            <v>6</v>
          </cell>
          <cell r="AO68">
            <v>7</v>
          </cell>
          <cell r="AP68">
            <v>4</v>
          </cell>
          <cell r="AQ68">
            <v>0</v>
          </cell>
          <cell r="AR68">
            <v>0</v>
          </cell>
          <cell r="AS68">
            <v>0</v>
          </cell>
          <cell r="AT68">
            <v>0</v>
          </cell>
          <cell r="AU68">
            <v>0</v>
          </cell>
          <cell r="AV68">
            <v>0</v>
          </cell>
          <cell r="AW68">
            <v>0</v>
          </cell>
          <cell r="AX68">
            <v>4</v>
          </cell>
          <cell r="AY68">
            <v>0</v>
          </cell>
          <cell r="AZ68">
            <v>0</v>
          </cell>
          <cell r="BA68">
            <v>0</v>
          </cell>
          <cell r="BB68">
            <v>0</v>
          </cell>
          <cell r="BC68">
            <v>0</v>
          </cell>
          <cell r="BD68">
            <v>0</v>
          </cell>
          <cell r="BE68">
            <v>0</v>
          </cell>
          <cell r="BF68" t="e">
            <v>#VALUE!</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-56</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0</v>
          </cell>
          <cell r="DM68">
            <v>0</v>
          </cell>
          <cell r="DN68">
            <v>0</v>
          </cell>
          <cell r="DO68">
            <v>0</v>
          </cell>
          <cell r="DP68">
            <v>-56</v>
          </cell>
          <cell r="DQ68">
            <v>0</v>
          </cell>
          <cell r="DR68">
            <v>12</v>
          </cell>
          <cell r="DS68">
            <v>0</v>
          </cell>
          <cell r="DT68">
            <v>0</v>
          </cell>
          <cell r="DU68">
            <v>2</v>
          </cell>
          <cell r="DV68">
            <v>0</v>
          </cell>
          <cell r="DW68">
            <v>10</v>
          </cell>
          <cell r="DX68">
            <v>0</v>
          </cell>
          <cell r="DY68">
            <v>0</v>
          </cell>
          <cell r="DZ68">
            <v>44</v>
          </cell>
          <cell r="EA68">
            <v>0</v>
          </cell>
          <cell r="EB68">
            <v>0</v>
          </cell>
          <cell r="EC68">
            <v>58</v>
          </cell>
          <cell r="ED68">
            <v>3</v>
          </cell>
          <cell r="EE68">
            <v>18</v>
          </cell>
          <cell r="EF68">
            <v>3</v>
          </cell>
          <cell r="EG68">
            <v>0</v>
          </cell>
          <cell r="EH68">
            <v>2</v>
          </cell>
          <cell r="EI68">
            <v>2</v>
          </cell>
          <cell r="EJ68">
            <v>-42</v>
          </cell>
          <cell r="EK68">
            <v>3</v>
          </cell>
          <cell r="EL68">
            <v>0</v>
          </cell>
          <cell r="EM68">
            <v>0</v>
          </cell>
          <cell r="EN68">
            <v>0</v>
          </cell>
          <cell r="EO68">
            <v>0</v>
          </cell>
          <cell r="EP68">
            <v>2</v>
          </cell>
          <cell r="EQ68">
            <v>0</v>
          </cell>
          <cell r="ER68">
            <v>0</v>
          </cell>
          <cell r="ES68">
            <v>1</v>
          </cell>
          <cell r="ET68">
            <v>0</v>
          </cell>
          <cell r="EU68">
            <v>0</v>
          </cell>
          <cell r="EV68">
            <v>0</v>
          </cell>
          <cell r="EW68">
            <v>0</v>
          </cell>
          <cell r="EX68">
            <v>0</v>
          </cell>
          <cell r="EY68">
            <v>0</v>
          </cell>
          <cell r="EZ68">
            <v>0</v>
          </cell>
          <cell r="FA68">
            <v>0</v>
          </cell>
          <cell r="FB68">
            <v>0</v>
          </cell>
          <cell r="FC68">
            <v>14</v>
          </cell>
        </row>
        <row r="69">
          <cell r="A69" t="str">
            <v xml:space="preserve"> 3903 YUGOSLAVIA (PH)                   </v>
          </cell>
          <cell r="B69">
            <v>205</v>
          </cell>
          <cell r="C69">
            <v>205</v>
          </cell>
          <cell r="D69" t="e">
            <v>#VALUE!</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1</v>
          </cell>
          <cell r="AA69">
            <v>0</v>
          </cell>
          <cell r="AB69">
            <v>0</v>
          </cell>
          <cell r="AC69">
            <v>0</v>
          </cell>
          <cell r="AD69">
            <v>0</v>
          </cell>
          <cell r="AE69">
            <v>0</v>
          </cell>
          <cell r="AF69">
            <v>0</v>
          </cell>
          <cell r="AG69">
            <v>0</v>
          </cell>
          <cell r="AH69">
            <v>0</v>
          </cell>
          <cell r="AI69">
            <v>0</v>
          </cell>
          <cell r="AJ69">
            <v>0</v>
          </cell>
          <cell r="AK69">
            <v>0</v>
          </cell>
          <cell r="AL69">
            <v>0</v>
          </cell>
          <cell r="AM69">
            <v>0</v>
          </cell>
          <cell r="AN69">
            <v>1</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t="e">
            <v>#VALUE!</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32</v>
          </cell>
          <cell r="CB69">
            <v>0</v>
          </cell>
          <cell r="CC69">
            <v>1</v>
          </cell>
          <cell r="CD69">
            <v>0</v>
          </cell>
          <cell r="CE69">
            <v>0</v>
          </cell>
          <cell r="CF69">
            <v>0</v>
          </cell>
          <cell r="CG69">
            <v>3</v>
          </cell>
          <cell r="CH69">
            <v>24</v>
          </cell>
          <cell r="CI69">
            <v>0</v>
          </cell>
          <cell r="CJ69">
            <v>0</v>
          </cell>
          <cell r="CK69">
            <v>4</v>
          </cell>
          <cell r="CL69">
            <v>0</v>
          </cell>
          <cell r="CM69">
            <v>2</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2</v>
          </cell>
          <cell r="DQ69">
            <v>0</v>
          </cell>
          <cell r="DR69">
            <v>8</v>
          </cell>
          <cell r="DS69">
            <v>0</v>
          </cell>
          <cell r="DT69">
            <v>0</v>
          </cell>
          <cell r="DU69">
            <v>1</v>
          </cell>
          <cell r="DV69">
            <v>0</v>
          </cell>
          <cell r="DW69">
            <v>7</v>
          </cell>
          <cell r="DX69">
            <v>0</v>
          </cell>
          <cell r="DY69">
            <v>0</v>
          </cell>
          <cell r="DZ69">
            <v>49</v>
          </cell>
          <cell r="EA69">
            <v>0</v>
          </cell>
          <cell r="EB69">
            <v>0</v>
          </cell>
          <cell r="EC69">
            <v>21</v>
          </cell>
          <cell r="ED69">
            <v>1</v>
          </cell>
          <cell r="EE69">
            <v>7</v>
          </cell>
          <cell r="EF69">
            <v>5</v>
          </cell>
          <cell r="EG69">
            <v>0</v>
          </cell>
          <cell r="EH69">
            <v>4</v>
          </cell>
          <cell r="EI69">
            <v>3</v>
          </cell>
          <cell r="EJ69">
            <v>8</v>
          </cell>
          <cell r="EK69">
            <v>15</v>
          </cell>
          <cell r="EL69">
            <v>0</v>
          </cell>
          <cell r="EM69">
            <v>0</v>
          </cell>
          <cell r="EN69">
            <v>0</v>
          </cell>
          <cell r="EO69">
            <v>0</v>
          </cell>
          <cell r="EP69">
            <v>11</v>
          </cell>
          <cell r="EQ69">
            <v>0</v>
          </cell>
          <cell r="ER69">
            <v>0</v>
          </cell>
          <cell r="ES69">
            <v>4</v>
          </cell>
          <cell r="ET69">
            <v>98</v>
          </cell>
          <cell r="EU69">
            <v>2</v>
          </cell>
          <cell r="EV69">
            <v>11</v>
          </cell>
          <cell r="EW69">
            <v>0</v>
          </cell>
          <cell r="EX69">
            <v>85</v>
          </cell>
          <cell r="EY69">
            <v>0</v>
          </cell>
          <cell r="EZ69">
            <v>0</v>
          </cell>
          <cell r="FA69">
            <v>0</v>
          </cell>
          <cell r="FB69">
            <v>0</v>
          </cell>
          <cell r="FC69">
            <v>0</v>
          </cell>
        </row>
        <row r="70">
          <cell r="A70" t="str">
            <v xml:space="preserve"> 3955 SLOVAKIA (PH)                     </v>
          </cell>
          <cell r="B70">
            <v>984</v>
          </cell>
          <cell r="C70">
            <v>984</v>
          </cell>
          <cell r="D70" t="e">
            <v>#VALUE!</v>
          </cell>
          <cell r="E70">
            <v>14</v>
          </cell>
          <cell r="F70">
            <v>2</v>
          </cell>
          <cell r="G70">
            <v>0</v>
          </cell>
          <cell r="H70">
            <v>1</v>
          </cell>
          <cell r="I70">
            <v>0</v>
          </cell>
          <cell r="J70">
            <v>0</v>
          </cell>
          <cell r="K70">
            <v>0</v>
          </cell>
          <cell r="L70">
            <v>0</v>
          </cell>
          <cell r="M70">
            <v>8</v>
          </cell>
          <cell r="N70">
            <v>3</v>
          </cell>
          <cell r="O70">
            <v>0</v>
          </cell>
          <cell r="P70">
            <v>0</v>
          </cell>
          <cell r="Q70">
            <v>0</v>
          </cell>
          <cell r="R70">
            <v>0</v>
          </cell>
          <cell r="S70">
            <v>0</v>
          </cell>
          <cell r="T70">
            <v>0</v>
          </cell>
          <cell r="U70">
            <v>0</v>
          </cell>
          <cell r="V70">
            <v>0</v>
          </cell>
          <cell r="W70">
            <v>0</v>
          </cell>
          <cell r="X70">
            <v>0</v>
          </cell>
          <cell r="Y70">
            <v>0</v>
          </cell>
          <cell r="Z70">
            <v>218</v>
          </cell>
          <cell r="AA70">
            <v>0</v>
          </cell>
          <cell r="AB70">
            <v>0</v>
          </cell>
          <cell r="AC70">
            <v>0</v>
          </cell>
          <cell r="AD70">
            <v>0</v>
          </cell>
          <cell r="AE70">
            <v>0</v>
          </cell>
          <cell r="AF70">
            <v>0</v>
          </cell>
          <cell r="AG70">
            <v>0</v>
          </cell>
          <cell r="AH70">
            <v>0</v>
          </cell>
          <cell r="AI70">
            <v>0</v>
          </cell>
          <cell r="AJ70">
            <v>23</v>
          </cell>
          <cell r="AK70">
            <v>21</v>
          </cell>
          <cell r="AL70">
            <v>3</v>
          </cell>
          <cell r="AM70">
            <v>163</v>
          </cell>
          <cell r="AN70">
            <v>4</v>
          </cell>
          <cell r="AO70">
            <v>4</v>
          </cell>
          <cell r="AP70">
            <v>0</v>
          </cell>
          <cell r="AQ70">
            <v>0</v>
          </cell>
          <cell r="AR70">
            <v>0</v>
          </cell>
          <cell r="AS70">
            <v>0</v>
          </cell>
          <cell r="AT70">
            <v>0</v>
          </cell>
          <cell r="AU70">
            <v>0</v>
          </cell>
          <cell r="AV70">
            <v>0</v>
          </cell>
          <cell r="AW70">
            <v>0</v>
          </cell>
          <cell r="AX70">
            <v>0</v>
          </cell>
          <cell r="AY70">
            <v>0</v>
          </cell>
          <cell r="AZ70">
            <v>0</v>
          </cell>
          <cell r="BA70">
            <v>0</v>
          </cell>
          <cell r="BB70">
            <v>0</v>
          </cell>
          <cell r="BC70">
            <v>65</v>
          </cell>
          <cell r="BD70">
            <v>0</v>
          </cell>
          <cell r="BE70">
            <v>0</v>
          </cell>
          <cell r="BF70" t="e">
            <v>#VALUE!</v>
          </cell>
          <cell r="BG70">
            <v>0</v>
          </cell>
          <cell r="BH70">
            <v>0</v>
          </cell>
          <cell r="BI70">
            <v>0</v>
          </cell>
          <cell r="BJ70">
            <v>0</v>
          </cell>
          <cell r="BK70">
            <v>0</v>
          </cell>
          <cell r="BL70">
            <v>0</v>
          </cell>
          <cell r="BM70">
            <v>0</v>
          </cell>
          <cell r="BN70">
            <v>0</v>
          </cell>
          <cell r="BO70">
            <v>0</v>
          </cell>
          <cell r="BP70">
            <v>15</v>
          </cell>
          <cell r="BQ70">
            <v>0</v>
          </cell>
          <cell r="BR70">
            <v>50</v>
          </cell>
          <cell r="BS70">
            <v>0</v>
          </cell>
          <cell r="BT70">
            <v>0</v>
          </cell>
          <cell r="BU70">
            <v>0</v>
          </cell>
          <cell r="BV70">
            <v>0</v>
          </cell>
          <cell r="BW70">
            <v>0</v>
          </cell>
          <cell r="BX70">
            <v>0</v>
          </cell>
          <cell r="BY70">
            <v>0</v>
          </cell>
          <cell r="BZ70">
            <v>0</v>
          </cell>
          <cell r="CA70">
            <v>183</v>
          </cell>
          <cell r="CB70">
            <v>0</v>
          </cell>
          <cell r="CC70">
            <v>63</v>
          </cell>
          <cell r="CD70">
            <v>0</v>
          </cell>
          <cell r="CE70">
            <v>0</v>
          </cell>
          <cell r="CF70">
            <v>-7</v>
          </cell>
          <cell r="CG70">
            <v>31</v>
          </cell>
          <cell r="CH70">
            <v>94</v>
          </cell>
          <cell r="CI70">
            <v>0</v>
          </cell>
          <cell r="CJ70">
            <v>1</v>
          </cell>
          <cell r="CK70">
            <v>1</v>
          </cell>
          <cell r="CL70">
            <v>0</v>
          </cell>
          <cell r="CM70">
            <v>3</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3</v>
          </cell>
          <cell r="DQ70">
            <v>0</v>
          </cell>
          <cell r="DR70">
            <v>10</v>
          </cell>
          <cell r="DS70">
            <v>0</v>
          </cell>
          <cell r="DT70">
            <v>0</v>
          </cell>
          <cell r="DU70">
            <v>4</v>
          </cell>
          <cell r="DV70">
            <v>3</v>
          </cell>
          <cell r="DW70">
            <v>2</v>
          </cell>
          <cell r="DX70">
            <v>1</v>
          </cell>
          <cell r="DY70">
            <v>0</v>
          </cell>
          <cell r="DZ70">
            <v>448</v>
          </cell>
          <cell r="EA70">
            <v>0</v>
          </cell>
          <cell r="EB70">
            <v>0</v>
          </cell>
          <cell r="EC70">
            <v>16</v>
          </cell>
          <cell r="ED70">
            <v>46</v>
          </cell>
          <cell r="EE70">
            <v>16</v>
          </cell>
          <cell r="EF70">
            <v>77</v>
          </cell>
          <cell r="EG70">
            <v>242</v>
          </cell>
          <cell r="EH70">
            <v>0</v>
          </cell>
          <cell r="EI70">
            <v>51</v>
          </cell>
          <cell r="EJ70">
            <v>0</v>
          </cell>
          <cell r="EK70">
            <v>38</v>
          </cell>
          <cell r="EL70">
            <v>-6</v>
          </cell>
          <cell r="EM70">
            <v>0</v>
          </cell>
          <cell r="EN70">
            <v>0</v>
          </cell>
          <cell r="EO70">
            <v>0</v>
          </cell>
          <cell r="EP70">
            <v>42</v>
          </cell>
          <cell r="EQ70">
            <v>0</v>
          </cell>
          <cell r="ER70">
            <v>0</v>
          </cell>
          <cell r="ES70">
            <v>2</v>
          </cell>
          <cell r="ET70">
            <v>5</v>
          </cell>
          <cell r="EU70">
            <v>2</v>
          </cell>
          <cell r="EV70">
            <v>3</v>
          </cell>
          <cell r="EW70">
            <v>0</v>
          </cell>
          <cell r="EX70">
            <v>0</v>
          </cell>
          <cell r="EY70">
            <v>0</v>
          </cell>
          <cell r="EZ70">
            <v>0</v>
          </cell>
          <cell r="FA70">
            <v>0</v>
          </cell>
          <cell r="FB70">
            <v>0</v>
          </cell>
          <cell r="FC70">
            <v>0</v>
          </cell>
        </row>
        <row r="71">
          <cell r="A71" t="str">
            <v xml:space="preserve"> 3956 SLOVENIA (PH)                     </v>
          </cell>
          <cell r="B71">
            <v>774</v>
          </cell>
          <cell r="C71">
            <v>763</v>
          </cell>
          <cell r="D71" t="e">
            <v>#VALUE!</v>
          </cell>
          <cell r="E71">
            <v>90</v>
          </cell>
          <cell r="F71">
            <v>0</v>
          </cell>
          <cell r="G71">
            <v>0</v>
          </cell>
          <cell r="H71">
            <v>88</v>
          </cell>
          <cell r="I71">
            <v>2</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24</v>
          </cell>
          <cell r="AA71">
            <v>0</v>
          </cell>
          <cell r="AB71">
            <v>0</v>
          </cell>
          <cell r="AC71">
            <v>0</v>
          </cell>
          <cell r="AD71">
            <v>0</v>
          </cell>
          <cell r="AE71">
            <v>0</v>
          </cell>
          <cell r="AF71">
            <v>0</v>
          </cell>
          <cell r="AG71">
            <v>0</v>
          </cell>
          <cell r="AH71">
            <v>0</v>
          </cell>
          <cell r="AI71">
            <v>0</v>
          </cell>
          <cell r="AJ71">
            <v>0</v>
          </cell>
          <cell r="AK71">
            <v>0</v>
          </cell>
          <cell r="AL71">
            <v>1</v>
          </cell>
          <cell r="AM71">
            <v>8</v>
          </cell>
          <cell r="AN71">
            <v>14</v>
          </cell>
          <cell r="AO71">
            <v>1</v>
          </cell>
          <cell r="AP71">
            <v>12</v>
          </cell>
          <cell r="AQ71">
            <v>11</v>
          </cell>
          <cell r="AR71">
            <v>0</v>
          </cell>
          <cell r="AS71">
            <v>0</v>
          </cell>
          <cell r="AT71">
            <v>0</v>
          </cell>
          <cell r="AU71">
            <v>0</v>
          </cell>
          <cell r="AV71">
            <v>0</v>
          </cell>
          <cell r="AW71">
            <v>0</v>
          </cell>
          <cell r="AX71">
            <v>0</v>
          </cell>
          <cell r="AY71">
            <v>0</v>
          </cell>
          <cell r="AZ71">
            <v>0</v>
          </cell>
          <cell r="BA71">
            <v>0</v>
          </cell>
          <cell r="BB71">
            <v>1</v>
          </cell>
          <cell r="BC71">
            <v>25</v>
          </cell>
          <cell r="BD71">
            <v>0</v>
          </cell>
          <cell r="BE71">
            <v>0</v>
          </cell>
          <cell r="BF71" t="e">
            <v>#VALUE!</v>
          </cell>
          <cell r="BG71">
            <v>0</v>
          </cell>
          <cell r="BH71">
            <v>0</v>
          </cell>
          <cell r="BI71">
            <v>0</v>
          </cell>
          <cell r="BJ71">
            <v>0</v>
          </cell>
          <cell r="BK71">
            <v>0</v>
          </cell>
          <cell r="BL71">
            <v>0</v>
          </cell>
          <cell r="BM71">
            <v>0</v>
          </cell>
          <cell r="BN71">
            <v>0</v>
          </cell>
          <cell r="BO71">
            <v>0</v>
          </cell>
          <cell r="BP71">
            <v>14</v>
          </cell>
          <cell r="BQ71">
            <v>0</v>
          </cell>
          <cell r="BR71">
            <v>11</v>
          </cell>
          <cell r="BS71">
            <v>0</v>
          </cell>
          <cell r="BT71">
            <v>0</v>
          </cell>
          <cell r="BU71">
            <v>0</v>
          </cell>
          <cell r="BV71">
            <v>0</v>
          </cell>
          <cell r="BW71">
            <v>0</v>
          </cell>
          <cell r="BX71">
            <v>0</v>
          </cell>
          <cell r="BY71">
            <v>0</v>
          </cell>
          <cell r="BZ71">
            <v>0</v>
          </cell>
          <cell r="CA71">
            <v>81</v>
          </cell>
          <cell r="CB71">
            <v>0</v>
          </cell>
          <cell r="CC71">
            <v>0</v>
          </cell>
          <cell r="CD71">
            <v>0</v>
          </cell>
          <cell r="CE71">
            <v>0</v>
          </cell>
          <cell r="CF71">
            <v>0</v>
          </cell>
          <cell r="CG71">
            <v>53</v>
          </cell>
          <cell r="CH71">
            <v>24</v>
          </cell>
          <cell r="CI71">
            <v>0</v>
          </cell>
          <cell r="CJ71">
            <v>4</v>
          </cell>
          <cell r="CK71">
            <v>0</v>
          </cell>
          <cell r="CL71">
            <v>0</v>
          </cell>
          <cell r="CM71">
            <v>144</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144</v>
          </cell>
          <cell r="DQ71">
            <v>0</v>
          </cell>
          <cell r="DR71">
            <v>22</v>
          </cell>
          <cell r="DS71">
            <v>0</v>
          </cell>
          <cell r="DT71">
            <v>0</v>
          </cell>
          <cell r="DU71">
            <v>0</v>
          </cell>
          <cell r="DV71">
            <v>22</v>
          </cell>
          <cell r="DW71">
            <v>0</v>
          </cell>
          <cell r="DX71">
            <v>0</v>
          </cell>
          <cell r="DY71">
            <v>0</v>
          </cell>
          <cell r="DZ71">
            <v>342</v>
          </cell>
          <cell r="EA71">
            <v>0</v>
          </cell>
          <cell r="EB71">
            <v>0</v>
          </cell>
          <cell r="EC71">
            <v>23</v>
          </cell>
          <cell r="ED71">
            <v>36</v>
          </cell>
          <cell r="EE71">
            <v>4</v>
          </cell>
          <cell r="EF71">
            <v>139</v>
          </cell>
          <cell r="EG71">
            <v>122</v>
          </cell>
          <cell r="EH71">
            <v>0</v>
          </cell>
          <cell r="EI71">
            <v>17</v>
          </cell>
          <cell r="EJ71">
            <v>1</v>
          </cell>
          <cell r="EK71">
            <v>10</v>
          </cell>
          <cell r="EL71">
            <v>1</v>
          </cell>
          <cell r="EM71">
            <v>0</v>
          </cell>
          <cell r="EN71">
            <v>0</v>
          </cell>
          <cell r="EO71">
            <v>0</v>
          </cell>
          <cell r="EP71">
            <v>8</v>
          </cell>
          <cell r="EQ71">
            <v>0</v>
          </cell>
          <cell r="ER71">
            <v>0</v>
          </cell>
          <cell r="ES71">
            <v>1</v>
          </cell>
          <cell r="ET71">
            <v>13</v>
          </cell>
          <cell r="EU71">
            <v>0</v>
          </cell>
          <cell r="EV71">
            <v>2</v>
          </cell>
          <cell r="EW71">
            <v>10</v>
          </cell>
          <cell r="EX71">
            <v>1</v>
          </cell>
          <cell r="EY71">
            <v>0</v>
          </cell>
          <cell r="EZ71">
            <v>0</v>
          </cell>
          <cell r="FA71">
            <v>0</v>
          </cell>
          <cell r="FB71">
            <v>0</v>
          </cell>
          <cell r="FC71">
            <v>11</v>
          </cell>
        </row>
        <row r="72">
          <cell r="A72" t="str">
            <v xml:space="preserve"> 3971 BOSNIA (PH)                       </v>
          </cell>
          <cell r="B72">
            <v>127</v>
          </cell>
          <cell r="C72">
            <v>124</v>
          </cell>
          <cell r="D72" t="e">
            <v>#VALUE!</v>
          </cell>
          <cell r="E72">
            <v>53</v>
          </cell>
          <cell r="F72">
            <v>0</v>
          </cell>
          <cell r="G72">
            <v>0</v>
          </cell>
          <cell r="H72">
            <v>0</v>
          </cell>
          <cell r="I72">
            <v>53</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4</v>
          </cell>
          <cell r="AA72">
            <v>0</v>
          </cell>
          <cell r="AB72">
            <v>0</v>
          </cell>
          <cell r="AC72">
            <v>0</v>
          </cell>
          <cell r="AD72">
            <v>0</v>
          </cell>
          <cell r="AE72">
            <v>0</v>
          </cell>
          <cell r="AF72">
            <v>0</v>
          </cell>
          <cell r="AG72">
            <v>0</v>
          </cell>
          <cell r="AH72">
            <v>0</v>
          </cell>
          <cell r="AI72">
            <v>0</v>
          </cell>
          <cell r="AJ72">
            <v>0</v>
          </cell>
          <cell r="AK72">
            <v>0</v>
          </cell>
          <cell r="AL72">
            <v>0</v>
          </cell>
          <cell r="AM72">
            <v>3</v>
          </cell>
          <cell r="AN72">
            <v>1</v>
          </cell>
          <cell r="AO72">
            <v>0</v>
          </cell>
          <cell r="AP72">
            <v>1</v>
          </cell>
          <cell r="AQ72">
            <v>0</v>
          </cell>
          <cell r="AR72">
            <v>0</v>
          </cell>
          <cell r="AS72">
            <v>0</v>
          </cell>
          <cell r="AT72">
            <v>0</v>
          </cell>
          <cell r="AU72">
            <v>0</v>
          </cell>
          <cell r="AV72">
            <v>0</v>
          </cell>
          <cell r="AW72">
            <v>0</v>
          </cell>
          <cell r="AX72">
            <v>0</v>
          </cell>
          <cell r="AY72">
            <v>0</v>
          </cell>
          <cell r="AZ72">
            <v>0</v>
          </cell>
          <cell r="BA72">
            <v>0</v>
          </cell>
          <cell r="BB72">
            <v>1</v>
          </cell>
          <cell r="BC72">
            <v>9</v>
          </cell>
          <cell r="BD72">
            <v>0</v>
          </cell>
          <cell r="BE72">
            <v>0</v>
          </cell>
          <cell r="BF72" t="e">
            <v>#VALUE!</v>
          </cell>
          <cell r="BG72">
            <v>0</v>
          </cell>
          <cell r="BH72">
            <v>0</v>
          </cell>
          <cell r="BI72">
            <v>0</v>
          </cell>
          <cell r="BJ72">
            <v>0</v>
          </cell>
          <cell r="BK72">
            <v>0</v>
          </cell>
          <cell r="BL72">
            <v>0</v>
          </cell>
          <cell r="BM72">
            <v>0</v>
          </cell>
          <cell r="BN72">
            <v>0</v>
          </cell>
          <cell r="BO72">
            <v>0</v>
          </cell>
          <cell r="BP72">
            <v>0</v>
          </cell>
          <cell r="BQ72">
            <v>0</v>
          </cell>
          <cell r="BR72">
            <v>9</v>
          </cell>
          <cell r="BS72">
            <v>0</v>
          </cell>
          <cell r="BT72">
            <v>0</v>
          </cell>
          <cell r="BU72">
            <v>0</v>
          </cell>
          <cell r="BV72">
            <v>0</v>
          </cell>
          <cell r="BW72">
            <v>0</v>
          </cell>
          <cell r="BX72">
            <v>0</v>
          </cell>
          <cell r="BY72">
            <v>0</v>
          </cell>
          <cell r="BZ72">
            <v>0</v>
          </cell>
          <cell r="CA72">
            <v>3</v>
          </cell>
          <cell r="CB72">
            <v>0</v>
          </cell>
          <cell r="CC72">
            <v>0</v>
          </cell>
          <cell r="CD72">
            <v>0</v>
          </cell>
          <cell r="CE72">
            <v>0</v>
          </cell>
          <cell r="CF72">
            <v>0</v>
          </cell>
          <cell r="CG72">
            <v>0</v>
          </cell>
          <cell r="CH72">
            <v>2</v>
          </cell>
          <cell r="CI72">
            <v>0</v>
          </cell>
          <cell r="CJ72">
            <v>0</v>
          </cell>
          <cell r="CK72">
            <v>0</v>
          </cell>
          <cell r="CL72">
            <v>1</v>
          </cell>
          <cell r="CM72">
            <v>15</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15</v>
          </cell>
          <cell r="DQ72">
            <v>0</v>
          </cell>
          <cell r="DR72">
            <v>0</v>
          </cell>
          <cell r="DS72">
            <v>0</v>
          </cell>
          <cell r="DT72">
            <v>0</v>
          </cell>
          <cell r="DU72">
            <v>0</v>
          </cell>
          <cell r="DV72">
            <v>0</v>
          </cell>
          <cell r="DW72">
            <v>0</v>
          </cell>
          <cell r="DX72">
            <v>0</v>
          </cell>
          <cell r="DY72">
            <v>0</v>
          </cell>
          <cell r="DZ72">
            <v>33</v>
          </cell>
          <cell r="EA72">
            <v>0</v>
          </cell>
          <cell r="EB72">
            <v>0</v>
          </cell>
          <cell r="EC72">
            <v>22</v>
          </cell>
          <cell r="ED72">
            <v>2</v>
          </cell>
          <cell r="EE72">
            <v>0</v>
          </cell>
          <cell r="EF72">
            <v>6</v>
          </cell>
          <cell r="EG72">
            <v>0</v>
          </cell>
          <cell r="EH72">
            <v>1</v>
          </cell>
          <cell r="EI72">
            <v>1</v>
          </cell>
          <cell r="EJ72">
            <v>1</v>
          </cell>
          <cell r="EK72">
            <v>6</v>
          </cell>
          <cell r="EL72">
            <v>0</v>
          </cell>
          <cell r="EM72">
            <v>0</v>
          </cell>
          <cell r="EN72">
            <v>0</v>
          </cell>
          <cell r="EO72">
            <v>0</v>
          </cell>
          <cell r="EP72">
            <v>5</v>
          </cell>
          <cell r="EQ72">
            <v>0</v>
          </cell>
          <cell r="ER72">
            <v>0</v>
          </cell>
          <cell r="ES72">
            <v>1</v>
          </cell>
          <cell r="ET72">
            <v>0</v>
          </cell>
          <cell r="EU72">
            <v>0</v>
          </cell>
          <cell r="EV72">
            <v>0</v>
          </cell>
          <cell r="EW72">
            <v>0</v>
          </cell>
          <cell r="EX72">
            <v>0</v>
          </cell>
          <cell r="EY72">
            <v>0</v>
          </cell>
          <cell r="EZ72">
            <v>0</v>
          </cell>
          <cell r="FA72">
            <v>0</v>
          </cell>
          <cell r="FB72">
            <v>0</v>
          </cell>
          <cell r="FC72">
            <v>3</v>
          </cell>
        </row>
        <row r="73">
          <cell r="A73" t="str">
            <v xml:space="preserve"> 3972 MACEDONIA (PH)                    </v>
          </cell>
          <cell r="B73">
            <v>8</v>
          </cell>
          <cell r="C73">
            <v>8</v>
          </cell>
          <cell r="D73" t="e">
            <v>#VALUE!</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-10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-10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t="e">
            <v>#VALUE!</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1</v>
          </cell>
          <cell r="CB73">
            <v>0</v>
          </cell>
          <cell r="CC73">
            <v>0</v>
          </cell>
          <cell r="CD73">
            <v>0</v>
          </cell>
          <cell r="CE73">
            <v>0</v>
          </cell>
          <cell r="CF73">
            <v>0</v>
          </cell>
          <cell r="CG73">
            <v>1</v>
          </cell>
          <cell r="CH73">
            <v>0</v>
          </cell>
          <cell r="CI73">
            <v>0</v>
          </cell>
          <cell r="CJ73">
            <v>0</v>
          </cell>
          <cell r="CK73">
            <v>0</v>
          </cell>
          <cell r="CL73">
            <v>0</v>
          </cell>
          <cell r="CM73">
            <v>11</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0</v>
          </cell>
          <cell r="DM73">
            <v>0</v>
          </cell>
          <cell r="DN73">
            <v>0</v>
          </cell>
          <cell r="DO73">
            <v>0</v>
          </cell>
          <cell r="DP73">
            <v>11</v>
          </cell>
          <cell r="DQ73">
            <v>0</v>
          </cell>
          <cell r="DR73">
            <v>0</v>
          </cell>
          <cell r="DS73">
            <v>0</v>
          </cell>
          <cell r="DT73">
            <v>0</v>
          </cell>
          <cell r="DU73">
            <v>0</v>
          </cell>
          <cell r="DV73">
            <v>0</v>
          </cell>
          <cell r="DW73">
            <v>0</v>
          </cell>
          <cell r="DX73">
            <v>0</v>
          </cell>
          <cell r="DY73">
            <v>0</v>
          </cell>
          <cell r="DZ73">
            <v>1</v>
          </cell>
          <cell r="EA73">
            <v>0</v>
          </cell>
          <cell r="EB73">
            <v>0</v>
          </cell>
          <cell r="EC73">
            <v>7</v>
          </cell>
          <cell r="ED73">
            <v>0</v>
          </cell>
          <cell r="EE73">
            <v>0</v>
          </cell>
          <cell r="EF73">
            <v>0</v>
          </cell>
          <cell r="EG73">
            <v>0</v>
          </cell>
          <cell r="EH73">
            <v>3</v>
          </cell>
          <cell r="EI73">
            <v>0</v>
          </cell>
          <cell r="EJ73">
            <v>-9</v>
          </cell>
          <cell r="EK73">
            <v>5</v>
          </cell>
          <cell r="EL73">
            <v>0</v>
          </cell>
          <cell r="EM73">
            <v>0</v>
          </cell>
          <cell r="EN73">
            <v>0</v>
          </cell>
          <cell r="EO73">
            <v>0</v>
          </cell>
          <cell r="EP73">
            <v>4</v>
          </cell>
          <cell r="EQ73">
            <v>0</v>
          </cell>
          <cell r="ER73">
            <v>0</v>
          </cell>
          <cell r="ES73">
            <v>1</v>
          </cell>
          <cell r="ET73">
            <v>0</v>
          </cell>
          <cell r="EU73">
            <v>0</v>
          </cell>
          <cell r="EV73">
            <v>0</v>
          </cell>
          <cell r="EW73">
            <v>0</v>
          </cell>
          <cell r="EX73">
            <v>0</v>
          </cell>
          <cell r="EY73">
            <v>0</v>
          </cell>
          <cell r="EZ73">
            <v>0</v>
          </cell>
          <cell r="FA73">
            <v>0</v>
          </cell>
          <cell r="FB73">
            <v>0</v>
          </cell>
          <cell r="FC73">
            <v>0</v>
          </cell>
        </row>
        <row r="74">
          <cell r="A74" t="str">
            <v xml:space="preserve"> 4311 BALTICS/UKRAINE ETC               </v>
          </cell>
          <cell r="B74" t="e">
            <v>#VALUE!</v>
          </cell>
          <cell r="C74" t="e">
            <v>#VALUE!</v>
          </cell>
          <cell r="D74" t="e">
            <v>#VALUE!</v>
          </cell>
          <cell r="E74" t="e">
            <v>#VALUE!</v>
          </cell>
          <cell r="F74" t="e">
            <v>#VALUE!</v>
          </cell>
          <cell r="G74" t="e">
            <v>#VALUE!</v>
          </cell>
          <cell r="H74" t="e">
            <v>#VALUE!</v>
          </cell>
          <cell r="I74" t="e">
            <v>#VALUE!</v>
          </cell>
          <cell r="J74" t="e">
            <v>#VALUE!</v>
          </cell>
          <cell r="K74" t="e">
            <v>#VALUE!</v>
          </cell>
          <cell r="L74" t="e">
            <v>#VALUE!</v>
          </cell>
          <cell r="M74" t="e">
            <v>#VALUE!</v>
          </cell>
          <cell r="N74" t="e">
            <v>#VALUE!</v>
          </cell>
          <cell r="O74" t="e">
            <v>#VALUE!</v>
          </cell>
          <cell r="P74" t="e">
            <v>#VALUE!</v>
          </cell>
          <cell r="Q74" t="e">
            <v>#VALUE!</v>
          </cell>
          <cell r="R74" t="e">
            <v>#VALUE!</v>
          </cell>
          <cell r="S74" t="e">
            <v>#VALUE!</v>
          </cell>
          <cell r="T74" t="e">
            <v>#VALUE!</v>
          </cell>
          <cell r="U74" t="e">
            <v>#VALUE!</v>
          </cell>
          <cell r="V74" t="e">
            <v>#VALUE!</v>
          </cell>
          <cell r="W74" t="e">
            <v>#VALUE!</v>
          </cell>
          <cell r="X74" t="e">
            <v>#VALUE!</v>
          </cell>
          <cell r="Y74" t="e">
            <v>#VALUE!</v>
          </cell>
          <cell r="Z74" t="e">
            <v>#VALUE!</v>
          </cell>
          <cell r="AA74" t="e">
            <v>#VALUE!</v>
          </cell>
          <cell r="AB74" t="e">
            <v>#VALUE!</v>
          </cell>
          <cell r="AC74" t="e">
            <v>#VALUE!</v>
          </cell>
          <cell r="AD74" t="e">
            <v>#VALUE!</v>
          </cell>
          <cell r="AE74" t="e">
            <v>#VALUE!</v>
          </cell>
          <cell r="AF74" t="e">
            <v>#VALUE!</v>
          </cell>
          <cell r="AG74" t="e">
            <v>#VALUE!</v>
          </cell>
          <cell r="AH74" t="e">
            <v>#VALUE!</v>
          </cell>
          <cell r="AI74" t="e">
            <v>#VALUE!</v>
          </cell>
          <cell r="AJ74" t="e">
            <v>#VALUE!</v>
          </cell>
          <cell r="AK74" t="e">
            <v>#VALUE!</v>
          </cell>
          <cell r="AL74" t="e">
            <v>#VALUE!</v>
          </cell>
          <cell r="AM74" t="e">
            <v>#VALUE!</v>
          </cell>
          <cell r="AN74" t="e">
            <v>#VALUE!</v>
          </cell>
          <cell r="AO74" t="e">
            <v>#VALUE!</v>
          </cell>
          <cell r="AP74" t="e">
            <v>#VALUE!</v>
          </cell>
          <cell r="AQ74" t="e">
            <v>#VALUE!</v>
          </cell>
          <cell r="AR74" t="e">
            <v>#VALUE!</v>
          </cell>
          <cell r="AS74" t="e">
            <v>#VALUE!</v>
          </cell>
          <cell r="AT74" t="e">
            <v>#VALUE!</v>
          </cell>
          <cell r="AU74" t="e">
            <v>#VALUE!</v>
          </cell>
          <cell r="AV74" t="e">
            <v>#VALUE!</v>
          </cell>
          <cell r="AW74" t="e">
            <v>#VALUE!</v>
          </cell>
          <cell r="AX74" t="e">
            <v>#VALUE!</v>
          </cell>
          <cell r="AY74" t="e">
            <v>#VALUE!</v>
          </cell>
          <cell r="AZ74" t="e">
            <v>#VALUE!</v>
          </cell>
          <cell r="BA74" t="e">
            <v>#VALUE!</v>
          </cell>
          <cell r="BB74" t="e">
            <v>#VALUE!</v>
          </cell>
          <cell r="BC74" t="e">
            <v>#VALUE!</v>
          </cell>
          <cell r="BD74" t="e">
            <v>#VALUE!</v>
          </cell>
          <cell r="BE74" t="e">
            <v>#VALUE!</v>
          </cell>
          <cell r="BF74" t="e">
            <v>#VALUE!</v>
          </cell>
          <cell r="BG74" t="e">
            <v>#VALUE!</v>
          </cell>
          <cell r="BH74" t="e">
            <v>#VALUE!</v>
          </cell>
          <cell r="BI74" t="e">
            <v>#VALUE!</v>
          </cell>
          <cell r="BJ74" t="e">
            <v>#VALUE!</v>
          </cell>
          <cell r="BK74" t="e">
            <v>#VALUE!</v>
          </cell>
          <cell r="BL74" t="e">
            <v>#VALUE!</v>
          </cell>
          <cell r="BM74" t="e">
            <v>#VALUE!</v>
          </cell>
          <cell r="BN74" t="e">
            <v>#VALUE!</v>
          </cell>
          <cell r="BO74" t="e">
            <v>#VALUE!</v>
          </cell>
          <cell r="BP74" t="e">
            <v>#VALUE!</v>
          </cell>
          <cell r="BQ74" t="e">
            <v>#VALUE!</v>
          </cell>
          <cell r="BR74" t="e">
            <v>#VALUE!</v>
          </cell>
          <cell r="BS74" t="e">
            <v>#VALUE!</v>
          </cell>
          <cell r="BT74" t="e">
            <v>#VALUE!</v>
          </cell>
          <cell r="BU74" t="e">
            <v>#VALUE!</v>
          </cell>
          <cell r="BV74" t="e">
            <v>#VALUE!</v>
          </cell>
          <cell r="BW74" t="e">
            <v>#VALUE!</v>
          </cell>
          <cell r="BX74" t="e">
            <v>#VALUE!</v>
          </cell>
          <cell r="BY74" t="e">
            <v>#VALUE!</v>
          </cell>
          <cell r="BZ74" t="e">
            <v>#VALUE!</v>
          </cell>
          <cell r="CA74" t="e">
            <v>#VALUE!</v>
          </cell>
          <cell r="CB74" t="e">
            <v>#VALUE!</v>
          </cell>
          <cell r="CC74" t="e">
            <v>#VALUE!</v>
          </cell>
          <cell r="CD74" t="e">
            <v>#VALUE!</v>
          </cell>
          <cell r="CE74" t="e">
            <v>#VALUE!</v>
          </cell>
          <cell r="CF74" t="e">
            <v>#VALUE!</v>
          </cell>
          <cell r="CG74" t="e">
            <v>#VALUE!</v>
          </cell>
          <cell r="CH74" t="e">
            <v>#VALUE!</v>
          </cell>
          <cell r="CI74" t="e">
            <v>#VALUE!</v>
          </cell>
          <cell r="CJ74" t="e">
            <v>#VALUE!</v>
          </cell>
          <cell r="CK74" t="e">
            <v>#VALUE!</v>
          </cell>
          <cell r="CL74" t="e">
            <v>#VALUE!</v>
          </cell>
          <cell r="CM74" t="e">
            <v>#VALUE!</v>
          </cell>
          <cell r="CN74" t="e">
            <v>#VALUE!</v>
          </cell>
          <cell r="CO74" t="e">
            <v>#VALUE!</v>
          </cell>
          <cell r="CP74" t="e">
            <v>#VALUE!</v>
          </cell>
          <cell r="CQ74" t="e">
            <v>#VALUE!</v>
          </cell>
          <cell r="CR74" t="e">
            <v>#VALUE!</v>
          </cell>
          <cell r="CS74" t="e">
            <v>#VALUE!</v>
          </cell>
          <cell r="CT74" t="e">
            <v>#VALUE!</v>
          </cell>
          <cell r="CU74" t="e">
            <v>#VALUE!</v>
          </cell>
          <cell r="CV74" t="e">
            <v>#VALUE!</v>
          </cell>
          <cell r="CW74" t="e">
            <v>#VALUE!</v>
          </cell>
          <cell r="CX74" t="e">
            <v>#VALUE!</v>
          </cell>
          <cell r="CY74" t="e">
            <v>#VALUE!</v>
          </cell>
          <cell r="CZ74" t="e">
            <v>#VALUE!</v>
          </cell>
          <cell r="DA74" t="e">
            <v>#VALUE!</v>
          </cell>
          <cell r="DB74" t="e">
            <v>#VALUE!</v>
          </cell>
          <cell r="DC74" t="e">
            <v>#VALUE!</v>
          </cell>
          <cell r="DD74" t="e">
            <v>#VALUE!</v>
          </cell>
          <cell r="DE74" t="e">
            <v>#VALUE!</v>
          </cell>
          <cell r="DF74" t="e">
            <v>#VALUE!</v>
          </cell>
          <cell r="DG74" t="e">
            <v>#VALUE!</v>
          </cell>
          <cell r="DH74" t="e">
            <v>#VALUE!</v>
          </cell>
          <cell r="DI74" t="e">
            <v>#VALUE!</v>
          </cell>
          <cell r="DJ74" t="e">
            <v>#VALUE!</v>
          </cell>
          <cell r="DK74" t="e">
            <v>#VALUE!</v>
          </cell>
          <cell r="DL74" t="e">
            <v>#VALUE!</v>
          </cell>
          <cell r="DM74" t="e">
            <v>#VALUE!</v>
          </cell>
          <cell r="DN74" t="e">
            <v>#VALUE!</v>
          </cell>
          <cell r="DO74" t="e">
            <v>#VALUE!</v>
          </cell>
          <cell r="DP74" t="e">
            <v>#VALUE!</v>
          </cell>
          <cell r="DQ74" t="e">
            <v>#VALUE!</v>
          </cell>
          <cell r="DR74" t="e">
            <v>#VALUE!</v>
          </cell>
          <cell r="DS74" t="e">
            <v>#VALUE!</v>
          </cell>
          <cell r="DT74" t="e">
            <v>#VALUE!</v>
          </cell>
          <cell r="DU74" t="e">
            <v>#VALUE!</v>
          </cell>
          <cell r="DV74" t="e">
            <v>#VALUE!</v>
          </cell>
          <cell r="DW74" t="e">
            <v>#VALUE!</v>
          </cell>
          <cell r="DX74" t="e">
            <v>#VALUE!</v>
          </cell>
          <cell r="DY74" t="e">
            <v>#VALUE!</v>
          </cell>
          <cell r="DZ74" t="e">
            <v>#VALUE!</v>
          </cell>
          <cell r="EA74" t="e">
            <v>#VALUE!</v>
          </cell>
          <cell r="EB74" t="e">
            <v>#VALUE!</v>
          </cell>
          <cell r="EC74" t="e">
            <v>#VALUE!</v>
          </cell>
          <cell r="ED74" t="e">
            <v>#VALUE!</v>
          </cell>
          <cell r="EE74" t="e">
            <v>#VALUE!</v>
          </cell>
          <cell r="EF74" t="e">
            <v>#VALUE!</v>
          </cell>
          <cell r="EG74" t="e">
            <v>#VALUE!</v>
          </cell>
          <cell r="EH74" t="e">
            <v>#VALUE!</v>
          </cell>
          <cell r="EI74" t="e">
            <v>#VALUE!</v>
          </cell>
          <cell r="EJ74" t="e">
            <v>#VALUE!</v>
          </cell>
          <cell r="EK74" t="e">
            <v>#VALUE!</v>
          </cell>
          <cell r="EL74" t="e">
            <v>#VALUE!</v>
          </cell>
          <cell r="EM74" t="e">
            <v>#VALUE!</v>
          </cell>
          <cell r="EN74" t="e">
            <v>#VALUE!</v>
          </cell>
          <cell r="EO74" t="e">
            <v>#VALUE!</v>
          </cell>
          <cell r="EP74" t="e">
            <v>#VALUE!</v>
          </cell>
          <cell r="EQ74" t="e">
            <v>#VALUE!</v>
          </cell>
          <cell r="ER74" t="e">
            <v>#VALUE!</v>
          </cell>
          <cell r="ES74" t="e">
            <v>#VALUE!</v>
          </cell>
          <cell r="ET74" t="e">
            <v>#VALUE!</v>
          </cell>
          <cell r="EU74" t="e">
            <v>#VALUE!</v>
          </cell>
          <cell r="EV74" t="e">
            <v>#VALUE!</v>
          </cell>
          <cell r="EW74" t="e">
            <v>#VALUE!</v>
          </cell>
          <cell r="EX74" t="e">
            <v>#VALUE!</v>
          </cell>
          <cell r="EY74" t="e">
            <v>#VALUE!</v>
          </cell>
          <cell r="EZ74" t="e">
            <v>#VALUE!</v>
          </cell>
          <cell r="FA74" t="e">
            <v>#VALUE!</v>
          </cell>
          <cell r="FB74" t="e">
            <v>#VALUE!</v>
          </cell>
          <cell r="FC74" t="e">
            <v>#VALUE!</v>
          </cell>
        </row>
        <row r="75">
          <cell r="A75" t="str">
            <v xml:space="preserve"> 2311 UKRAINE (PH)                      </v>
          </cell>
          <cell r="B75">
            <v>312</v>
          </cell>
          <cell r="C75">
            <v>299</v>
          </cell>
          <cell r="D75" t="e">
            <v>#VALUE!</v>
          </cell>
          <cell r="E75">
            <v>19</v>
          </cell>
          <cell r="F75">
            <v>19</v>
          </cell>
          <cell r="G75">
            <v>0</v>
          </cell>
          <cell r="H75">
            <v>-1</v>
          </cell>
          <cell r="I75">
            <v>0</v>
          </cell>
          <cell r="J75">
            <v>0</v>
          </cell>
          <cell r="K75">
            <v>0</v>
          </cell>
          <cell r="L75">
            <v>1</v>
          </cell>
          <cell r="M75">
            <v>0</v>
          </cell>
          <cell r="N75">
            <v>-1</v>
          </cell>
          <cell r="O75">
            <v>0</v>
          </cell>
          <cell r="P75">
            <v>0</v>
          </cell>
          <cell r="Q75">
            <v>0</v>
          </cell>
          <cell r="R75">
            <v>0</v>
          </cell>
          <cell r="S75">
            <v>1</v>
          </cell>
          <cell r="T75">
            <v>0</v>
          </cell>
          <cell r="U75">
            <v>0</v>
          </cell>
          <cell r="V75">
            <v>0</v>
          </cell>
          <cell r="W75">
            <v>0</v>
          </cell>
          <cell r="X75">
            <v>0</v>
          </cell>
          <cell r="Y75">
            <v>0</v>
          </cell>
          <cell r="Z75">
            <v>54</v>
          </cell>
          <cell r="AA75">
            <v>0</v>
          </cell>
          <cell r="AB75">
            <v>0</v>
          </cell>
          <cell r="AC75">
            <v>0</v>
          </cell>
          <cell r="AD75">
            <v>0</v>
          </cell>
          <cell r="AE75">
            <v>0</v>
          </cell>
          <cell r="AF75">
            <v>0</v>
          </cell>
          <cell r="AG75">
            <v>0</v>
          </cell>
          <cell r="AH75">
            <v>0</v>
          </cell>
          <cell r="AI75">
            <v>0</v>
          </cell>
          <cell r="AJ75">
            <v>0</v>
          </cell>
          <cell r="AK75">
            <v>0</v>
          </cell>
          <cell r="AL75">
            <v>34</v>
          </cell>
          <cell r="AM75">
            <v>6</v>
          </cell>
          <cell r="AN75">
            <v>7</v>
          </cell>
          <cell r="AO75">
            <v>7</v>
          </cell>
          <cell r="AP75">
            <v>1</v>
          </cell>
          <cell r="AQ75">
            <v>0</v>
          </cell>
          <cell r="AR75">
            <v>0</v>
          </cell>
          <cell r="AS75">
            <v>0</v>
          </cell>
          <cell r="AT75">
            <v>0</v>
          </cell>
          <cell r="AU75">
            <v>0</v>
          </cell>
          <cell r="AV75">
            <v>0</v>
          </cell>
          <cell r="AW75">
            <v>0</v>
          </cell>
          <cell r="AX75">
            <v>0</v>
          </cell>
          <cell r="AY75">
            <v>0</v>
          </cell>
          <cell r="AZ75">
            <v>0</v>
          </cell>
          <cell r="BA75">
            <v>0</v>
          </cell>
          <cell r="BB75">
            <v>1</v>
          </cell>
          <cell r="BC75">
            <v>1</v>
          </cell>
          <cell r="BD75">
            <v>0</v>
          </cell>
          <cell r="BE75">
            <v>0</v>
          </cell>
          <cell r="BF75" t="e">
            <v>#VALUE!</v>
          </cell>
          <cell r="BG75">
            <v>0</v>
          </cell>
          <cell r="BH75">
            <v>0</v>
          </cell>
          <cell r="BI75">
            <v>0</v>
          </cell>
          <cell r="BJ75">
            <v>0</v>
          </cell>
          <cell r="BK75">
            <v>0</v>
          </cell>
          <cell r="BL75">
            <v>0</v>
          </cell>
          <cell r="BM75">
            <v>0</v>
          </cell>
          <cell r="BN75">
            <v>0</v>
          </cell>
          <cell r="BO75">
            <v>0</v>
          </cell>
          <cell r="BP75">
            <v>0</v>
          </cell>
          <cell r="BQ75">
            <v>0</v>
          </cell>
          <cell r="BR75">
            <v>1</v>
          </cell>
          <cell r="BS75">
            <v>0</v>
          </cell>
          <cell r="BT75">
            <v>0</v>
          </cell>
          <cell r="BU75">
            <v>0</v>
          </cell>
          <cell r="BV75">
            <v>0</v>
          </cell>
          <cell r="BW75">
            <v>0</v>
          </cell>
          <cell r="BX75">
            <v>0</v>
          </cell>
          <cell r="BY75">
            <v>0</v>
          </cell>
          <cell r="BZ75">
            <v>0</v>
          </cell>
          <cell r="CA75">
            <v>17</v>
          </cell>
          <cell r="CB75">
            <v>0</v>
          </cell>
          <cell r="CC75">
            <v>0</v>
          </cell>
          <cell r="CD75">
            <v>0</v>
          </cell>
          <cell r="CE75">
            <v>0</v>
          </cell>
          <cell r="CF75">
            <v>0</v>
          </cell>
          <cell r="CG75">
            <v>3</v>
          </cell>
          <cell r="CH75">
            <v>12</v>
          </cell>
          <cell r="CI75">
            <v>0</v>
          </cell>
          <cell r="CJ75">
            <v>0</v>
          </cell>
          <cell r="CK75">
            <v>1</v>
          </cell>
          <cell r="CL75">
            <v>1</v>
          </cell>
          <cell r="CM75">
            <v>50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v>0</v>
          </cell>
          <cell r="DK75">
            <v>0</v>
          </cell>
          <cell r="DL75">
            <v>0</v>
          </cell>
          <cell r="DM75">
            <v>0</v>
          </cell>
          <cell r="DN75">
            <v>0</v>
          </cell>
          <cell r="DO75">
            <v>0</v>
          </cell>
          <cell r="DP75">
            <v>50</v>
          </cell>
          <cell r="DQ75">
            <v>0</v>
          </cell>
          <cell r="DR75">
            <v>34</v>
          </cell>
          <cell r="DS75">
            <v>0</v>
          </cell>
          <cell r="DT75">
            <v>0</v>
          </cell>
          <cell r="DU75">
            <v>12</v>
          </cell>
          <cell r="DV75">
            <v>18</v>
          </cell>
          <cell r="DW75">
            <v>4</v>
          </cell>
          <cell r="DX75">
            <v>0</v>
          </cell>
          <cell r="DY75">
            <v>0</v>
          </cell>
          <cell r="DZ75">
            <v>106</v>
          </cell>
          <cell r="EA75">
            <v>0</v>
          </cell>
          <cell r="EB75">
            <v>0</v>
          </cell>
          <cell r="EC75">
            <v>18</v>
          </cell>
          <cell r="ED75">
            <v>4</v>
          </cell>
          <cell r="EE75">
            <v>4</v>
          </cell>
          <cell r="EF75">
            <v>5</v>
          </cell>
          <cell r="EG75">
            <v>0</v>
          </cell>
          <cell r="EH75">
            <v>0</v>
          </cell>
          <cell r="EI75">
            <v>2</v>
          </cell>
          <cell r="EJ75">
            <v>73</v>
          </cell>
          <cell r="EK75">
            <v>15</v>
          </cell>
          <cell r="EL75">
            <v>0</v>
          </cell>
          <cell r="EM75">
            <v>0</v>
          </cell>
          <cell r="EN75">
            <v>0</v>
          </cell>
          <cell r="EO75">
            <v>0</v>
          </cell>
          <cell r="EP75">
            <v>6</v>
          </cell>
          <cell r="EQ75">
            <v>0</v>
          </cell>
          <cell r="ER75">
            <v>0</v>
          </cell>
          <cell r="ES75">
            <v>9</v>
          </cell>
          <cell r="ET75">
            <v>2</v>
          </cell>
          <cell r="EU75">
            <v>1</v>
          </cell>
          <cell r="EV75">
            <v>1</v>
          </cell>
          <cell r="EW75">
            <v>0</v>
          </cell>
          <cell r="EX75">
            <v>0</v>
          </cell>
          <cell r="EY75">
            <v>0</v>
          </cell>
          <cell r="EZ75">
            <v>0</v>
          </cell>
          <cell r="FA75">
            <v>0</v>
          </cell>
          <cell r="FB75">
            <v>0</v>
          </cell>
          <cell r="FC75">
            <v>13</v>
          </cell>
        </row>
        <row r="76">
          <cell r="A76" t="str">
            <v xml:space="preserve"> 3010 GM BALTIC ETC (PH)                </v>
          </cell>
          <cell r="B76">
            <v>908</v>
          </cell>
          <cell r="C76">
            <v>908</v>
          </cell>
          <cell r="D76" t="e">
            <v>#VALUE!</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t="e">
            <v>#VALUE!</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10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0</v>
          </cell>
          <cell r="DM76">
            <v>0</v>
          </cell>
          <cell r="DN76">
            <v>0</v>
          </cell>
          <cell r="DO76">
            <v>0</v>
          </cell>
          <cell r="DP76">
            <v>10</v>
          </cell>
          <cell r="DQ76">
            <v>0</v>
          </cell>
          <cell r="DR76">
            <v>1</v>
          </cell>
          <cell r="DS76">
            <v>0</v>
          </cell>
          <cell r="DT76">
            <v>0</v>
          </cell>
          <cell r="DU76">
            <v>1</v>
          </cell>
          <cell r="DV76">
            <v>0</v>
          </cell>
          <cell r="DW76">
            <v>0</v>
          </cell>
          <cell r="DX76">
            <v>0</v>
          </cell>
          <cell r="DY76">
            <v>0</v>
          </cell>
          <cell r="DZ76">
            <v>0</v>
          </cell>
          <cell r="EA76">
            <v>0</v>
          </cell>
          <cell r="EB76">
            <v>0</v>
          </cell>
          <cell r="EC76">
            <v>0</v>
          </cell>
          <cell r="ED76">
            <v>0</v>
          </cell>
          <cell r="EE76">
            <v>0</v>
          </cell>
          <cell r="EF76">
            <v>0</v>
          </cell>
          <cell r="EG76">
            <v>0</v>
          </cell>
          <cell r="EH76">
            <v>0</v>
          </cell>
          <cell r="EI76">
            <v>0</v>
          </cell>
          <cell r="EJ76">
            <v>0</v>
          </cell>
          <cell r="EK76">
            <v>0</v>
          </cell>
          <cell r="EL76">
            <v>0</v>
          </cell>
          <cell r="EM76">
            <v>0</v>
          </cell>
          <cell r="EN76">
            <v>0</v>
          </cell>
          <cell r="EO76">
            <v>0</v>
          </cell>
          <cell r="EP76">
            <v>0</v>
          </cell>
          <cell r="EQ76">
            <v>0</v>
          </cell>
          <cell r="ER76">
            <v>0</v>
          </cell>
          <cell r="ES76">
            <v>0</v>
          </cell>
          <cell r="ET76">
            <v>897</v>
          </cell>
          <cell r="EU76">
            <v>96</v>
          </cell>
          <cell r="EV76">
            <v>201</v>
          </cell>
          <cell r="EW76">
            <v>600</v>
          </cell>
          <cell r="EX76">
            <v>0</v>
          </cell>
          <cell r="EY76">
            <v>0</v>
          </cell>
          <cell r="EZ76">
            <v>0</v>
          </cell>
          <cell r="FA76">
            <v>0</v>
          </cell>
          <cell r="FB76">
            <v>0</v>
          </cell>
          <cell r="FC76">
            <v>0</v>
          </cell>
        </row>
        <row r="77">
          <cell r="A77" t="str">
            <v xml:space="preserve"> 3957 AZERBAIJAN (PH)                   </v>
          </cell>
          <cell r="B77">
            <v>25</v>
          </cell>
          <cell r="C77">
            <v>24</v>
          </cell>
          <cell r="D77" t="e">
            <v>#VALUE!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6</v>
          </cell>
          <cell r="AA77">
            <v>0</v>
          </cell>
          <cell r="AB77">
            <v>0</v>
          </cell>
          <cell r="AC77">
            <v>0</v>
          </cell>
          <cell r="AD77">
            <v>0</v>
          </cell>
          <cell r="AE77">
            <v>0</v>
          </cell>
          <cell r="AF77">
            <v>0</v>
          </cell>
          <cell r="AG77">
            <v>0</v>
          </cell>
          <cell r="AH77">
            <v>0</v>
          </cell>
          <cell r="AI77">
            <v>0</v>
          </cell>
          <cell r="AJ77">
            <v>0</v>
          </cell>
          <cell r="AK77">
            <v>0</v>
          </cell>
          <cell r="AL77">
            <v>0</v>
          </cell>
          <cell r="AM77">
            <v>3</v>
          </cell>
          <cell r="AN77">
            <v>2</v>
          </cell>
          <cell r="AO77">
            <v>1</v>
          </cell>
          <cell r="AP77">
            <v>2</v>
          </cell>
          <cell r="AQ77">
            <v>0</v>
          </cell>
          <cell r="AR77">
            <v>0</v>
          </cell>
          <cell r="AS77">
            <v>0</v>
          </cell>
          <cell r="AT77">
            <v>0</v>
          </cell>
          <cell r="AU77">
            <v>0</v>
          </cell>
          <cell r="AV77">
            <v>0</v>
          </cell>
          <cell r="AW77">
            <v>0</v>
          </cell>
          <cell r="AX77">
            <v>1</v>
          </cell>
          <cell r="AY77">
            <v>0</v>
          </cell>
          <cell r="AZ77">
            <v>0</v>
          </cell>
          <cell r="BA77">
            <v>0</v>
          </cell>
          <cell r="BB77">
            <v>1</v>
          </cell>
          <cell r="BC77">
            <v>1</v>
          </cell>
          <cell r="BD77">
            <v>0</v>
          </cell>
          <cell r="BE77">
            <v>0</v>
          </cell>
          <cell r="BF77" t="e">
            <v>#VALUE!</v>
          </cell>
          <cell r="BG77">
            <v>0</v>
          </cell>
          <cell r="BH77">
            <v>0</v>
          </cell>
          <cell r="BI77">
            <v>0</v>
          </cell>
          <cell r="BJ77">
            <v>0</v>
          </cell>
          <cell r="BK77">
            <v>0</v>
          </cell>
          <cell r="BL77">
            <v>0</v>
          </cell>
          <cell r="BM77">
            <v>0</v>
          </cell>
          <cell r="BN77">
            <v>0</v>
          </cell>
          <cell r="BO77">
            <v>0</v>
          </cell>
          <cell r="BP77">
            <v>0</v>
          </cell>
          <cell r="BQ77">
            <v>0</v>
          </cell>
          <cell r="BR77">
            <v>1</v>
          </cell>
          <cell r="BS77">
            <v>0</v>
          </cell>
          <cell r="BT77">
            <v>0</v>
          </cell>
          <cell r="BU77">
            <v>0</v>
          </cell>
          <cell r="BV77">
            <v>0</v>
          </cell>
          <cell r="BW77">
            <v>0</v>
          </cell>
          <cell r="BX77">
            <v>0</v>
          </cell>
          <cell r="BY77">
            <v>0</v>
          </cell>
          <cell r="BZ77">
            <v>0</v>
          </cell>
          <cell r="CA77">
            <v>1</v>
          </cell>
          <cell r="CB77">
            <v>0</v>
          </cell>
          <cell r="CC77">
            <v>0</v>
          </cell>
          <cell r="CD77">
            <v>0</v>
          </cell>
          <cell r="CE77">
            <v>0</v>
          </cell>
          <cell r="CF77">
            <v>0</v>
          </cell>
          <cell r="CG77">
            <v>0</v>
          </cell>
          <cell r="CH77">
            <v>1</v>
          </cell>
          <cell r="CI77">
            <v>0</v>
          </cell>
          <cell r="CJ77">
            <v>0</v>
          </cell>
          <cell r="CK77">
            <v>0</v>
          </cell>
          <cell r="CL77">
            <v>0</v>
          </cell>
          <cell r="CM77">
            <v>7</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7</v>
          </cell>
          <cell r="DQ77">
            <v>0</v>
          </cell>
          <cell r="DR77">
            <v>2</v>
          </cell>
          <cell r="DS77">
            <v>0</v>
          </cell>
          <cell r="DT77">
            <v>0</v>
          </cell>
          <cell r="DU77">
            <v>2</v>
          </cell>
          <cell r="DV77">
            <v>0</v>
          </cell>
          <cell r="DW77">
            <v>0</v>
          </cell>
          <cell r="DX77">
            <v>0</v>
          </cell>
          <cell r="DY77">
            <v>0</v>
          </cell>
          <cell r="DZ77">
            <v>4</v>
          </cell>
          <cell r="EA77">
            <v>0</v>
          </cell>
          <cell r="EB77">
            <v>0</v>
          </cell>
          <cell r="EC77">
            <v>1</v>
          </cell>
          <cell r="ED77">
            <v>1</v>
          </cell>
          <cell r="EE77">
            <v>0</v>
          </cell>
          <cell r="EF77">
            <v>0</v>
          </cell>
          <cell r="EG77">
            <v>2</v>
          </cell>
          <cell r="EH77">
            <v>0</v>
          </cell>
          <cell r="EI77">
            <v>0</v>
          </cell>
          <cell r="EJ77">
            <v>0</v>
          </cell>
          <cell r="EK77">
            <v>1</v>
          </cell>
          <cell r="EL77">
            <v>0</v>
          </cell>
          <cell r="EM77">
            <v>0</v>
          </cell>
          <cell r="EN77">
            <v>0</v>
          </cell>
          <cell r="EO77">
            <v>0</v>
          </cell>
          <cell r="EP77">
            <v>1</v>
          </cell>
          <cell r="EQ77">
            <v>0</v>
          </cell>
          <cell r="ER77">
            <v>0</v>
          </cell>
          <cell r="ES77">
            <v>0</v>
          </cell>
          <cell r="ET77">
            <v>0</v>
          </cell>
          <cell r="EU77">
            <v>0</v>
          </cell>
          <cell r="EV77">
            <v>0</v>
          </cell>
          <cell r="EW77">
            <v>0</v>
          </cell>
          <cell r="EX77">
            <v>0</v>
          </cell>
          <cell r="EY77">
            <v>0</v>
          </cell>
          <cell r="EZ77">
            <v>0</v>
          </cell>
          <cell r="FA77">
            <v>0</v>
          </cell>
          <cell r="FB77">
            <v>0</v>
          </cell>
          <cell r="FC77">
            <v>1</v>
          </cell>
        </row>
        <row r="78">
          <cell r="A78" t="str">
            <v xml:space="preserve"> 3958 KAZAKHSTAN (PH)                   </v>
          </cell>
          <cell r="B78">
            <v>221</v>
          </cell>
          <cell r="C78">
            <v>217</v>
          </cell>
          <cell r="D78" t="e">
            <v>#VALUE!</v>
          </cell>
          <cell r="E78">
            <v>2</v>
          </cell>
          <cell r="F78">
            <v>-18</v>
          </cell>
          <cell r="G78">
            <v>0</v>
          </cell>
          <cell r="H78">
            <v>3</v>
          </cell>
          <cell r="I78">
            <v>0</v>
          </cell>
          <cell r="J78">
            <v>0</v>
          </cell>
          <cell r="K78">
            <v>0</v>
          </cell>
          <cell r="L78">
            <v>0</v>
          </cell>
          <cell r="M78">
            <v>0</v>
          </cell>
          <cell r="N78">
            <v>17</v>
          </cell>
          <cell r="O78">
            <v>0</v>
          </cell>
          <cell r="P78">
            <v>0</v>
          </cell>
          <cell r="Q78">
            <v>0</v>
          </cell>
          <cell r="R78">
            <v>0</v>
          </cell>
          <cell r="S78">
            <v>0</v>
          </cell>
          <cell r="T78">
            <v>0</v>
          </cell>
          <cell r="U78">
            <v>0</v>
          </cell>
          <cell r="V78">
            <v>0</v>
          </cell>
          <cell r="W78">
            <v>0</v>
          </cell>
          <cell r="X78">
            <v>0</v>
          </cell>
          <cell r="Y78">
            <v>0</v>
          </cell>
          <cell r="Z78">
            <v>130</v>
          </cell>
          <cell r="AA78">
            <v>0</v>
          </cell>
          <cell r="AB78">
            <v>0</v>
          </cell>
          <cell r="AC78">
            <v>0</v>
          </cell>
          <cell r="AD78">
            <v>0</v>
          </cell>
          <cell r="AE78">
            <v>0</v>
          </cell>
          <cell r="AF78">
            <v>0</v>
          </cell>
          <cell r="AG78">
            <v>0</v>
          </cell>
          <cell r="AH78">
            <v>0</v>
          </cell>
          <cell r="AI78">
            <v>0</v>
          </cell>
          <cell r="AJ78">
            <v>35</v>
          </cell>
          <cell r="AK78">
            <v>0</v>
          </cell>
          <cell r="AL78">
            <v>35</v>
          </cell>
          <cell r="AM78">
            <v>9</v>
          </cell>
          <cell r="AN78">
            <v>91</v>
          </cell>
          <cell r="AO78">
            <v>-40</v>
          </cell>
          <cell r="AP78">
            <v>5</v>
          </cell>
          <cell r="AQ78">
            <v>0</v>
          </cell>
          <cell r="AR78">
            <v>0</v>
          </cell>
          <cell r="AS78">
            <v>0</v>
          </cell>
          <cell r="AT78">
            <v>0</v>
          </cell>
          <cell r="AU78">
            <v>0</v>
          </cell>
          <cell r="AV78">
            <v>0</v>
          </cell>
          <cell r="AW78">
            <v>0</v>
          </cell>
          <cell r="AX78">
            <v>5</v>
          </cell>
          <cell r="AY78">
            <v>0</v>
          </cell>
          <cell r="AZ78">
            <v>0</v>
          </cell>
          <cell r="BA78">
            <v>0</v>
          </cell>
          <cell r="BB78">
            <v>0</v>
          </cell>
          <cell r="BC78">
            <v>2</v>
          </cell>
          <cell r="BD78">
            <v>0</v>
          </cell>
          <cell r="BE78">
            <v>0</v>
          </cell>
          <cell r="BF78" t="e">
            <v>#VALUE!</v>
          </cell>
          <cell r="BG78">
            <v>0</v>
          </cell>
          <cell r="BH78">
            <v>0</v>
          </cell>
          <cell r="BI78">
            <v>0</v>
          </cell>
          <cell r="BJ78">
            <v>0</v>
          </cell>
          <cell r="BK78">
            <v>0</v>
          </cell>
          <cell r="BL78">
            <v>0</v>
          </cell>
          <cell r="BM78">
            <v>0</v>
          </cell>
          <cell r="BN78">
            <v>0</v>
          </cell>
          <cell r="BO78">
            <v>0</v>
          </cell>
          <cell r="BP78">
            <v>1</v>
          </cell>
          <cell r="BQ78">
            <v>0</v>
          </cell>
          <cell r="BR78">
            <v>1</v>
          </cell>
          <cell r="BS78">
            <v>0</v>
          </cell>
          <cell r="BT78">
            <v>0</v>
          </cell>
          <cell r="BU78">
            <v>0</v>
          </cell>
          <cell r="BV78">
            <v>0</v>
          </cell>
          <cell r="BW78">
            <v>0</v>
          </cell>
          <cell r="BX78">
            <v>0</v>
          </cell>
          <cell r="BY78">
            <v>0</v>
          </cell>
          <cell r="BZ78">
            <v>0</v>
          </cell>
          <cell r="CA78">
            <v>22</v>
          </cell>
          <cell r="CB78">
            <v>0</v>
          </cell>
          <cell r="CC78">
            <v>0</v>
          </cell>
          <cell r="CD78">
            <v>0</v>
          </cell>
          <cell r="CE78">
            <v>0</v>
          </cell>
          <cell r="CF78">
            <v>0</v>
          </cell>
          <cell r="CG78">
            <v>0</v>
          </cell>
          <cell r="CH78">
            <v>1</v>
          </cell>
          <cell r="CI78">
            <v>0</v>
          </cell>
          <cell r="CJ78">
            <v>0</v>
          </cell>
          <cell r="CK78">
            <v>0</v>
          </cell>
          <cell r="CL78">
            <v>21</v>
          </cell>
          <cell r="CM78">
            <v>-12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0</v>
          </cell>
          <cell r="DM78">
            <v>0</v>
          </cell>
          <cell r="DN78">
            <v>0</v>
          </cell>
          <cell r="DO78">
            <v>0</v>
          </cell>
          <cell r="DP78">
            <v>-12</v>
          </cell>
          <cell r="DQ78">
            <v>0</v>
          </cell>
          <cell r="DR78">
            <v>20</v>
          </cell>
          <cell r="DS78">
            <v>0</v>
          </cell>
          <cell r="DT78">
            <v>0</v>
          </cell>
          <cell r="DU78">
            <v>9</v>
          </cell>
          <cell r="DV78">
            <v>10</v>
          </cell>
          <cell r="DW78">
            <v>16</v>
          </cell>
          <cell r="DX78">
            <v>0</v>
          </cell>
          <cell r="DY78">
            <v>-15</v>
          </cell>
          <cell r="DZ78">
            <v>41</v>
          </cell>
          <cell r="EA78">
            <v>0</v>
          </cell>
          <cell r="EB78">
            <v>0</v>
          </cell>
          <cell r="EC78">
            <v>3</v>
          </cell>
          <cell r="ED78">
            <v>2</v>
          </cell>
          <cell r="EE78">
            <v>2</v>
          </cell>
          <cell r="EF78">
            <v>3</v>
          </cell>
          <cell r="EG78">
            <v>0</v>
          </cell>
          <cell r="EH78">
            <v>0</v>
          </cell>
          <cell r="EI78">
            <v>0</v>
          </cell>
          <cell r="EJ78">
            <v>31</v>
          </cell>
          <cell r="EK78">
            <v>0</v>
          </cell>
          <cell r="EL78">
            <v>0</v>
          </cell>
          <cell r="EM78">
            <v>0</v>
          </cell>
          <cell r="EN78">
            <v>0</v>
          </cell>
          <cell r="EO78">
            <v>0</v>
          </cell>
          <cell r="EP78">
            <v>0</v>
          </cell>
          <cell r="EQ78">
            <v>0</v>
          </cell>
          <cell r="ER78">
            <v>0</v>
          </cell>
          <cell r="ES78">
            <v>0</v>
          </cell>
          <cell r="ET78">
            <v>7</v>
          </cell>
          <cell r="EU78">
            <v>7</v>
          </cell>
          <cell r="EV78">
            <v>0</v>
          </cell>
          <cell r="EW78">
            <v>0</v>
          </cell>
          <cell r="EX78">
            <v>0</v>
          </cell>
          <cell r="EY78">
            <v>0</v>
          </cell>
          <cell r="EZ78">
            <v>0</v>
          </cell>
          <cell r="FA78">
            <v>0</v>
          </cell>
          <cell r="FB78">
            <v>0</v>
          </cell>
          <cell r="FC78">
            <v>4</v>
          </cell>
        </row>
        <row r="79">
          <cell r="A79" t="str">
            <v xml:space="preserve"> 3959 KIRGHISTAN (GW)                   </v>
          </cell>
          <cell r="B79">
            <v>0</v>
          </cell>
          <cell r="C79">
            <v>0</v>
          </cell>
          <cell r="D79" t="e">
            <v>#VALUE!</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t="e">
            <v>#VALUE!</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cell r="EI79">
            <v>0</v>
          </cell>
          <cell r="EJ79">
            <v>0</v>
          </cell>
          <cell r="EK79">
            <v>0</v>
          </cell>
          <cell r="EL79">
            <v>0</v>
          </cell>
          <cell r="EM79">
            <v>0</v>
          </cell>
          <cell r="EN79">
            <v>0</v>
          </cell>
          <cell r="EO79">
            <v>0</v>
          </cell>
          <cell r="EP79">
            <v>0</v>
          </cell>
          <cell r="EQ79">
            <v>0</v>
          </cell>
          <cell r="ER79">
            <v>0</v>
          </cell>
          <cell r="ES79">
            <v>0</v>
          </cell>
          <cell r="ET79">
            <v>0</v>
          </cell>
          <cell r="EU79">
            <v>0</v>
          </cell>
          <cell r="EV79">
            <v>0</v>
          </cell>
          <cell r="EW79">
            <v>0</v>
          </cell>
          <cell r="EX79">
            <v>0</v>
          </cell>
          <cell r="EY79">
            <v>0</v>
          </cell>
          <cell r="EZ79">
            <v>0</v>
          </cell>
          <cell r="FA79">
            <v>0</v>
          </cell>
          <cell r="FB79">
            <v>0</v>
          </cell>
          <cell r="FC79">
            <v>0</v>
          </cell>
        </row>
        <row r="80">
          <cell r="A80" t="str">
            <v xml:space="preserve"> 3961 TURKMENISTAN (PH)                 </v>
          </cell>
          <cell r="B80">
            <v>0</v>
          </cell>
          <cell r="C80">
            <v>0</v>
          </cell>
          <cell r="D80" t="e">
            <v>#VALUE!</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t="e">
            <v>#VALUE!</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row>
        <row r="81">
          <cell r="A81" t="str">
            <v xml:space="preserve"> 3962 UZBEKISTAN (PH)                   </v>
          </cell>
          <cell r="B81">
            <v>83</v>
          </cell>
          <cell r="C81">
            <v>83</v>
          </cell>
          <cell r="D81" t="e">
            <v>#VALUE!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31</v>
          </cell>
          <cell r="AA81">
            <v>0</v>
          </cell>
          <cell r="AB81">
            <v>0</v>
          </cell>
          <cell r="AC81">
            <v>0</v>
          </cell>
          <cell r="AD81">
            <v>0</v>
          </cell>
          <cell r="AE81">
            <v>0</v>
          </cell>
          <cell r="AF81">
            <v>0</v>
          </cell>
          <cell r="AG81">
            <v>0</v>
          </cell>
          <cell r="AH81">
            <v>0</v>
          </cell>
          <cell r="AI81">
            <v>0</v>
          </cell>
          <cell r="AJ81">
            <v>0</v>
          </cell>
          <cell r="AK81">
            <v>0</v>
          </cell>
          <cell r="AL81">
            <v>8</v>
          </cell>
          <cell r="AM81">
            <v>0</v>
          </cell>
          <cell r="AN81">
            <v>23</v>
          </cell>
          <cell r="AO81">
            <v>0</v>
          </cell>
          <cell r="AP81">
            <v>6</v>
          </cell>
          <cell r="AQ81">
            <v>0</v>
          </cell>
          <cell r="AR81">
            <v>0</v>
          </cell>
          <cell r="AS81">
            <v>0</v>
          </cell>
          <cell r="AT81">
            <v>0</v>
          </cell>
          <cell r="AU81">
            <v>0</v>
          </cell>
          <cell r="AV81">
            <v>0</v>
          </cell>
          <cell r="AW81">
            <v>0</v>
          </cell>
          <cell r="AX81">
            <v>6</v>
          </cell>
          <cell r="AY81">
            <v>0</v>
          </cell>
          <cell r="AZ81">
            <v>0</v>
          </cell>
          <cell r="BA81">
            <v>0</v>
          </cell>
          <cell r="BB81">
            <v>0</v>
          </cell>
          <cell r="BC81">
            <v>0</v>
          </cell>
          <cell r="BD81">
            <v>0</v>
          </cell>
          <cell r="BE81">
            <v>0</v>
          </cell>
          <cell r="BF81" t="e">
            <v>#VALUE!</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44</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44</v>
          </cell>
          <cell r="DQ81">
            <v>0</v>
          </cell>
          <cell r="DR81">
            <v>2</v>
          </cell>
          <cell r="DS81">
            <v>0</v>
          </cell>
          <cell r="DT81">
            <v>0</v>
          </cell>
          <cell r="DU81">
            <v>2</v>
          </cell>
          <cell r="DV81">
            <v>0</v>
          </cell>
          <cell r="DW81">
            <v>0</v>
          </cell>
          <cell r="DX81">
            <v>0</v>
          </cell>
          <cell r="DY81">
            <v>0</v>
          </cell>
          <cell r="DZ81">
            <v>0</v>
          </cell>
          <cell r="EA81">
            <v>0</v>
          </cell>
          <cell r="EB81">
            <v>0</v>
          </cell>
          <cell r="EC81">
            <v>0</v>
          </cell>
          <cell r="ED81">
            <v>0</v>
          </cell>
          <cell r="EE81">
            <v>0</v>
          </cell>
          <cell r="EF81">
            <v>0</v>
          </cell>
          <cell r="EG81">
            <v>0</v>
          </cell>
          <cell r="EH81">
            <v>0</v>
          </cell>
          <cell r="EI81">
            <v>0</v>
          </cell>
          <cell r="EJ81">
            <v>0</v>
          </cell>
          <cell r="EK81">
            <v>0</v>
          </cell>
          <cell r="EL81">
            <v>0</v>
          </cell>
          <cell r="EM81">
            <v>0</v>
          </cell>
          <cell r="EN81">
            <v>0</v>
          </cell>
          <cell r="EO81">
            <v>0</v>
          </cell>
          <cell r="EP81">
            <v>0</v>
          </cell>
          <cell r="EQ81">
            <v>0</v>
          </cell>
          <cell r="ER81">
            <v>0</v>
          </cell>
          <cell r="ES81">
            <v>0</v>
          </cell>
          <cell r="ET81">
            <v>0</v>
          </cell>
          <cell r="EU81">
            <v>0</v>
          </cell>
          <cell r="EV81">
            <v>0</v>
          </cell>
          <cell r="EW81">
            <v>0</v>
          </cell>
          <cell r="EX81">
            <v>0</v>
          </cell>
          <cell r="EY81">
            <v>0</v>
          </cell>
          <cell r="EZ81">
            <v>0</v>
          </cell>
          <cell r="FA81">
            <v>0</v>
          </cell>
          <cell r="FB81">
            <v>0</v>
          </cell>
          <cell r="FC81">
            <v>0</v>
          </cell>
        </row>
        <row r="82">
          <cell r="A82" t="str">
            <v xml:space="preserve"> 3965 ARMENIA (PH)                      </v>
          </cell>
          <cell r="B82">
            <v>71</v>
          </cell>
          <cell r="C82">
            <v>70</v>
          </cell>
          <cell r="D82" t="e">
            <v>#VALUE!</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26</v>
          </cell>
          <cell r="AA82">
            <v>0</v>
          </cell>
          <cell r="AB82">
            <v>0</v>
          </cell>
          <cell r="AC82">
            <v>0</v>
          </cell>
          <cell r="AD82">
            <v>0</v>
          </cell>
          <cell r="AE82">
            <v>0</v>
          </cell>
          <cell r="AF82">
            <v>0</v>
          </cell>
          <cell r="AG82">
            <v>0</v>
          </cell>
          <cell r="AH82">
            <v>0</v>
          </cell>
          <cell r="AI82">
            <v>0</v>
          </cell>
          <cell r="AJ82">
            <v>0</v>
          </cell>
          <cell r="AK82">
            <v>0</v>
          </cell>
          <cell r="AL82">
            <v>14</v>
          </cell>
          <cell r="AM82">
            <v>2</v>
          </cell>
          <cell r="AN82">
            <v>2</v>
          </cell>
          <cell r="AO82">
            <v>8</v>
          </cell>
          <cell r="AP82">
            <v>1</v>
          </cell>
          <cell r="AQ82">
            <v>0</v>
          </cell>
          <cell r="AR82">
            <v>0</v>
          </cell>
          <cell r="AS82">
            <v>0</v>
          </cell>
          <cell r="AT82">
            <v>0</v>
          </cell>
          <cell r="AU82">
            <v>0</v>
          </cell>
          <cell r="AV82">
            <v>0</v>
          </cell>
          <cell r="AW82">
            <v>0</v>
          </cell>
          <cell r="AX82">
            <v>1</v>
          </cell>
          <cell r="AY82">
            <v>0</v>
          </cell>
          <cell r="AZ82">
            <v>0</v>
          </cell>
          <cell r="BA82">
            <v>0</v>
          </cell>
          <cell r="BB82">
            <v>0</v>
          </cell>
          <cell r="BC82">
            <v>1</v>
          </cell>
          <cell r="BD82">
            <v>0</v>
          </cell>
          <cell r="BE82">
            <v>0</v>
          </cell>
          <cell r="BF82" t="e">
            <v>#VALUE!</v>
          </cell>
          <cell r="BG82">
            <v>0</v>
          </cell>
          <cell r="BH82">
            <v>0</v>
          </cell>
          <cell r="BI82">
            <v>0</v>
          </cell>
          <cell r="BJ82">
            <v>0</v>
          </cell>
          <cell r="BK82">
            <v>0</v>
          </cell>
          <cell r="BL82">
            <v>0</v>
          </cell>
          <cell r="BM82">
            <v>0</v>
          </cell>
          <cell r="BN82">
            <v>0</v>
          </cell>
          <cell r="BO82">
            <v>0</v>
          </cell>
          <cell r="BP82">
            <v>0</v>
          </cell>
          <cell r="BQ82">
            <v>0</v>
          </cell>
          <cell r="BR82">
            <v>1</v>
          </cell>
          <cell r="BS82">
            <v>0</v>
          </cell>
          <cell r="BT82">
            <v>0</v>
          </cell>
          <cell r="BU82">
            <v>0</v>
          </cell>
          <cell r="BV82">
            <v>0</v>
          </cell>
          <cell r="BW82">
            <v>0</v>
          </cell>
          <cell r="BX82">
            <v>0</v>
          </cell>
          <cell r="BY82">
            <v>0</v>
          </cell>
          <cell r="BZ82">
            <v>0</v>
          </cell>
          <cell r="CA82">
            <v>15</v>
          </cell>
          <cell r="CB82">
            <v>0</v>
          </cell>
          <cell r="CC82">
            <v>0</v>
          </cell>
          <cell r="CD82">
            <v>0</v>
          </cell>
          <cell r="CE82">
            <v>0</v>
          </cell>
          <cell r="CF82">
            <v>0</v>
          </cell>
          <cell r="CG82">
            <v>1</v>
          </cell>
          <cell r="CH82">
            <v>1</v>
          </cell>
          <cell r="CI82">
            <v>0</v>
          </cell>
          <cell r="CJ82">
            <v>0</v>
          </cell>
          <cell r="CK82">
            <v>0</v>
          </cell>
          <cell r="CL82">
            <v>13</v>
          </cell>
          <cell r="CM82">
            <v>18</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0</v>
          </cell>
          <cell r="DF82">
            <v>0</v>
          </cell>
          <cell r="DG82">
            <v>0</v>
          </cell>
          <cell r="DH82">
            <v>0</v>
          </cell>
          <cell r="DI82">
            <v>0</v>
          </cell>
          <cell r="DJ82">
            <v>0</v>
          </cell>
          <cell r="DK82">
            <v>0</v>
          </cell>
          <cell r="DL82">
            <v>0</v>
          </cell>
          <cell r="DM82">
            <v>0</v>
          </cell>
          <cell r="DN82">
            <v>0</v>
          </cell>
          <cell r="DO82">
            <v>0</v>
          </cell>
          <cell r="DP82">
            <v>18</v>
          </cell>
          <cell r="DQ82">
            <v>0</v>
          </cell>
          <cell r="DR82">
            <v>1</v>
          </cell>
          <cell r="DS82">
            <v>0</v>
          </cell>
          <cell r="DT82">
            <v>0</v>
          </cell>
          <cell r="DU82">
            <v>1</v>
          </cell>
          <cell r="DV82">
            <v>0</v>
          </cell>
          <cell r="DW82">
            <v>0</v>
          </cell>
          <cell r="DX82">
            <v>0</v>
          </cell>
          <cell r="DY82">
            <v>0</v>
          </cell>
          <cell r="DZ82">
            <v>2</v>
          </cell>
          <cell r="EA82">
            <v>0</v>
          </cell>
          <cell r="EB82">
            <v>0</v>
          </cell>
          <cell r="EC82">
            <v>1</v>
          </cell>
          <cell r="ED82">
            <v>0</v>
          </cell>
          <cell r="EE82">
            <v>1</v>
          </cell>
          <cell r="EF82">
            <v>0</v>
          </cell>
          <cell r="EG82">
            <v>0</v>
          </cell>
          <cell r="EH82">
            <v>0</v>
          </cell>
          <cell r="EI82">
            <v>0</v>
          </cell>
          <cell r="EJ82">
            <v>0</v>
          </cell>
          <cell r="EK82">
            <v>1</v>
          </cell>
          <cell r="EL82">
            <v>0</v>
          </cell>
          <cell r="EM82">
            <v>0</v>
          </cell>
          <cell r="EN82">
            <v>0</v>
          </cell>
          <cell r="EO82">
            <v>0</v>
          </cell>
          <cell r="EP82">
            <v>0</v>
          </cell>
          <cell r="EQ82">
            <v>0</v>
          </cell>
          <cell r="ER82">
            <v>0</v>
          </cell>
          <cell r="ES82">
            <v>1</v>
          </cell>
          <cell r="ET82">
            <v>5</v>
          </cell>
          <cell r="EU82">
            <v>0</v>
          </cell>
          <cell r="EV82">
            <v>5</v>
          </cell>
          <cell r="EW82">
            <v>0</v>
          </cell>
          <cell r="EX82">
            <v>0</v>
          </cell>
          <cell r="EY82">
            <v>0</v>
          </cell>
          <cell r="EZ82">
            <v>0</v>
          </cell>
          <cell r="FA82">
            <v>0</v>
          </cell>
          <cell r="FB82">
            <v>0</v>
          </cell>
          <cell r="FC82">
            <v>1</v>
          </cell>
        </row>
        <row r="83">
          <cell r="A83" t="str">
            <v xml:space="preserve"> 3966 ESTONIA (PH)                      </v>
          </cell>
          <cell r="B83">
            <v>255</v>
          </cell>
          <cell r="C83">
            <v>242</v>
          </cell>
          <cell r="D83" t="e">
            <v>#VALUE!</v>
          </cell>
          <cell r="E83">
            <v>20</v>
          </cell>
          <cell r="F83">
            <v>1</v>
          </cell>
          <cell r="G83">
            <v>0</v>
          </cell>
          <cell r="H83">
            <v>7</v>
          </cell>
          <cell r="I83">
            <v>0</v>
          </cell>
          <cell r="J83">
            <v>0</v>
          </cell>
          <cell r="K83">
            <v>0</v>
          </cell>
          <cell r="L83">
            <v>0</v>
          </cell>
          <cell r="M83">
            <v>0</v>
          </cell>
          <cell r="N83">
            <v>3</v>
          </cell>
          <cell r="O83">
            <v>0</v>
          </cell>
          <cell r="P83">
            <v>0</v>
          </cell>
          <cell r="Q83">
            <v>0</v>
          </cell>
          <cell r="R83">
            <v>0</v>
          </cell>
          <cell r="S83">
            <v>0</v>
          </cell>
          <cell r="T83">
            <v>0</v>
          </cell>
          <cell r="U83">
            <v>0</v>
          </cell>
          <cell r="V83">
            <v>0</v>
          </cell>
          <cell r="W83">
            <v>0</v>
          </cell>
          <cell r="X83">
            <v>9</v>
          </cell>
          <cell r="Y83">
            <v>0</v>
          </cell>
          <cell r="Z83">
            <v>37</v>
          </cell>
          <cell r="AA83">
            <v>0</v>
          </cell>
          <cell r="AB83">
            <v>0</v>
          </cell>
          <cell r="AC83">
            <v>0</v>
          </cell>
          <cell r="AD83">
            <v>0</v>
          </cell>
          <cell r="AE83">
            <v>0</v>
          </cell>
          <cell r="AF83">
            <v>0</v>
          </cell>
          <cell r="AG83">
            <v>0</v>
          </cell>
          <cell r="AH83">
            <v>0</v>
          </cell>
          <cell r="AI83">
            <v>0</v>
          </cell>
          <cell r="AJ83">
            <v>15</v>
          </cell>
          <cell r="AK83">
            <v>0</v>
          </cell>
          <cell r="AL83">
            <v>9</v>
          </cell>
          <cell r="AM83">
            <v>8</v>
          </cell>
          <cell r="AN83">
            <v>4</v>
          </cell>
          <cell r="AO83">
            <v>1</v>
          </cell>
          <cell r="AP83">
            <v>2</v>
          </cell>
          <cell r="AQ83">
            <v>0</v>
          </cell>
          <cell r="AR83">
            <v>0</v>
          </cell>
          <cell r="AS83">
            <v>0</v>
          </cell>
          <cell r="AT83">
            <v>0</v>
          </cell>
          <cell r="AU83">
            <v>0</v>
          </cell>
          <cell r="AV83">
            <v>0</v>
          </cell>
          <cell r="AW83">
            <v>0</v>
          </cell>
          <cell r="AX83">
            <v>2</v>
          </cell>
          <cell r="AY83">
            <v>0</v>
          </cell>
          <cell r="AZ83">
            <v>0</v>
          </cell>
          <cell r="BA83">
            <v>0</v>
          </cell>
          <cell r="BB83">
            <v>0</v>
          </cell>
          <cell r="BC83">
            <v>22</v>
          </cell>
          <cell r="BD83">
            <v>0</v>
          </cell>
          <cell r="BE83">
            <v>0</v>
          </cell>
          <cell r="BF83" t="e">
            <v>#VALUE!</v>
          </cell>
          <cell r="BG83">
            <v>0</v>
          </cell>
          <cell r="BH83">
            <v>0</v>
          </cell>
          <cell r="BI83">
            <v>0</v>
          </cell>
          <cell r="BJ83">
            <v>0</v>
          </cell>
          <cell r="BK83">
            <v>0</v>
          </cell>
          <cell r="BL83">
            <v>0</v>
          </cell>
          <cell r="BM83">
            <v>0</v>
          </cell>
          <cell r="BN83">
            <v>0</v>
          </cell>
          <cell r="BO83">
            <v>0</v>
          </cell>
          <cell r="BP83">
            <v>0</v>
          </cell>
          <cell r="BQ83">
            <v>0</v>
          </cell>
          <cell r="BR83">
            <v>22</v>
          </cell>
          <cell r="BS83">
            <v>0</v>
          </cell>
          <cell r="BT83">
            <v>0</v>
          </cell>
          <cell r="BU83">
            <v>0</v>
          </cell>
          <cell r="BV83">
            <v>0</v>
          </cell>
          <cell r="BW83">
            <v>0</v>
          </cell>
          <cell r="BX83">
            <v>0</v>
          </cell>
          <cell r="BY83">
            <v>0</v>
          </cell>
          <cell r="BZ83">
            <v>0</v>
          </cell>
          <cell r="CA83">
            <v>34</v>
          </cell>
          <cell r="CB83">
            <v>0</v>
          </cell>
          <cell r="CC83">
            <v>25</v>
          </cell>
          <cell r="CD83">
            <v>0</v>
          </cell>
          <cell r="CE83">
            <v>0</v>
          </cell>
          <cell r="CF83">
            <v>0</v>
          </cell>
          <cell r="CG83">
            <v>2</v>
          </cell>
          <cell r="CH83">
            <v>6</v>
          </cell>
          <cell r="CI83">
            <v>0</v>
          </cell>
          <cell r="CJ83">
            <v>0</v>
          </cell>
          <cell r="CK83">
            <v>1</v>
          </cell>
          <cell r="CL83">
            <v>0</v>
          </cell>
          <cell r="CM83">
            <v>58</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0</v>
          </cell>
          <cell r="DF83">
            <v>0</v>
          </cell>
          <cell r="DG83">
            <v>0</v>
          </cell>
          <cell r="DH83">
            <v>0</v>
          </cell>
          <cell r="DI83">
            <v>5</v>
          </cell>
          <cell r="DJ83">
            <v>0</v>
          </cell>
          <cell r="DK83">
            <v>0</v>
          </cell>
          <cell r="DL83">
            <v>0</v>
          </cell>
          <cell r="DM83">
            <v>0</v>
          </cell>
          <cell r="DN83">
            <v>0</v>
          </cell>
          <cell r="DO83">
            <v>0</v>
          </cell>
          <cell r="DP83">
            <v>53</v>
          </cell>
          <cell r="DQ83">
            <v>0</v>
          </cell>
          <cell r="DR83">
            <v>4</v>
          </cell>
          <cell r="DS83">
            <v>0</v>
          </cell>
          <cell r="DT83">
            <v>0</v>
          </cell>
          <cell r="DU83">
            <v>1</v>
          </cell>
          <cell r="DV83">
            <v>3</v>
          </cell>
          <cell r="DW83">
            <v>0</v>
          </cell>
          <cell r="DX83">
            <v>0</v>
          </cell>
          <cell r="DY83">
            <v>0</v>
          </cell>
          <cell r="DZ83">
            <v>61</v>
          </cell>
          <cell r="EA83">
            <v>0</v>
          </cell>
          <cell r="EB83">
            <v>0</v>
          </cell>
          <cell r="EC83">
            <v>16</v>
          </cell>
          <cell r="ED83">
            <v>20</v>
          </cell>
          <cell r="EE83">
            <v>17</v>
          </cell>
          <cell r="EF83">
            <v>1</v>
          </cell>
          <cell r="EG83">
            <v>1</v>
          </cell>
          <cell r="EH83">
            <v>4</v>
          </cell>
          <cell r="EI83">
            <v>1</v>
          </cell>
          <cell r="EJ83">
            <v>1</v>
          </cell>
          <cell r="EK83">
            <v>3</v>
          </cell>
          <cell r="EL83">
            <v>0</v>
          </cell>
          <cell r="EM83">
            <v>0</v>
          </cell>
          <cell r="EN83">
            <v>0</v>
          </cell>
          <cell r="EO83">
            <v>0</v>
          </cell>
          <cell r="EP83">
            <v>2</v>
          </cell>
          <cell r="EQ83">
            <v>0</v>
          </cell>
          <cell r="ER83">
            <v>0</v>
          </cell>
          <cell r="ES83">
            <v>1</v>
          </cell>
          <cell r="ET83">
            <v>1</v>
          </cell>
          <cell r="EU83">
            <v>1</v>
          </cell>
          <cell r="EV83">
            <v>0</v>
          </cell>
          <cell r="EW83">
            <v>0</v>
          </cell>
          <cell r="EX83">
            <v>0</v>
          </cell>
          <cell r="EY83">
            <v>0</v>
          </cell>
          <cell r="EZ83">
            <v>0</v>
          </cell>
          <cell r="FA83">
            <v>0</v>
          </cell>
          <cell r="FB83">
            <v>0</v>
          </cell>
          <cell r="FC83">
            <v>13</v>
          </cell>
        </row>
        <row r="84">
          <cell r="A84" t="str">
            <v xml:space="preserve"> 3967 GEORGIA (PH)                      </v>
          </cell>
          <cell r="B84">
            <v>78</v>
          </cell>
          <cell r="C84">
            <v>74</v>
          </cell>
          <cell r="D84" t="e">
            <v>#VALUE!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32</v>
          </cell>
          <cell r="AA84">
            <v>0</v>
          </cell>
          <cell r="AB84">
            <v>0</v>
          </cell>
          <cell r="AC84">
            <v>0</v>
          </cell>
          <cell r="AD84">
            <v>0</v>
          </cell>
          <cell r="AE84">
            <v>0</v>
          </cell>
          <cell r="AF84">
            <v>0</v>
          </cell>
          <cell r="AG84">
            <v>0</v>
          </cell>
          <cell r="AH84">
            <v>0</v>
          </cell>
          <cell r="AI84">
            <v>0</v>
          </cell>
          <cell r="AJ84">
            <v>0</v>
          </cell>
          <cell r="AK84">
            <v>0</v>
          </cell>
          <cell r="AL84">
            <v>18</v>
          </cell>
          <cell r="AM84">
            <v>5</v>
          </cell>
          <cell r="AN84">
            <v>7</v>
          </cell>
          <cell r="AO84">
            <v>2</v>
          </cell>
          <cell r="AP84">
            <v>2</v>
          </cell>
          <cell r="AQ84">
            <v>0</v>
          </cell>
          <cell r="AR84">
            <v>0</v>
          </cell>
          <cell r="AS84">
            <v>0</v>
          </cell>
          <cell r="AT84">
            <v>0</v>
          </cell>
          <cell r="AU84">
            <v>0</v>
          </cell>
          <cell r="AV84">
            <v>0</v>
          </cell>
          <cell r="AW84">
            <v>0</v>
          </cell>
          <cell r="AX84">
            <v>2</v>
          </cell>
          <cell r="AY84">
            <v>0</v>
          </cell>
          <cell r="AZ84">
            <v>0</v>
          </cell>
          <cell r="BA84">
            <v>0</v>
          </cell>
          <cell r="BB84">
            <v>0</v>
          </cell>
          <cell r="BC84">
            <v>1</v>
          </cell>
          <cell r="BD84">
            <v>0</v>
          </cell>
          <cell r="BE84">
            <v>0</v>
          </cell>
          <cell r="BF84" t="e">
            <v>#VALUE!</v>
          </cell>
          <cell r="BG84">
            <v>0</v>
          </cell>
          <cell r="BH84">
            <v>0</v>
          </cell>
          <cell r="BI84">
            <v>0</v>
          </cell>
          <cell r="BJ84">
            <v>0</v>
          </cell>
          <cell r="BK84">
            <v>0</v>
          </cell>
          <cell r="BL84">
            <v>0</v>
          </cell>
          <cell r="BM84">
            <v>0</v>
          </cell>
          <cell r="BN84">
            <v>0</v>
          </cell>
          <cell r="BO84">
            <v>0</v>
          </cell>
          <cell r="BP84">
            <v>0</v>
          </cell>
          <cell r="BQ84">
            <v>0</v>
          </cell>
          <cell r="BR84">
            <v>1</v>
          </cell>
          <cell r="BS84">
            <v>0</v>
          </cell>
          <cell r="BT84">
            <v>0</v>
          </cell>
          <cell r="BU84">
            <v>0</v>
          </cell>
          <cell r="BV84">
            <v>0</v>
          </cell>
          <cell r="BW84">
            <v>0</v>
          </cell>
          <cell r="BX84">
            <v>0</v>
          </cell>
          <cell r="BY84">
            <v>0</v>
          </cell>
          <cell r="BZ84">
            <v>0</v>
          </cell>
          <cell r="CA84">
            <v>2</v>
          </cell>
          <cell r="CB84">
            <v>0</v>
          </cell>
          <cell r="CC84">
            <v>0</v>
          </cell>
          <cell r="CD84">
            <v>0</v>
          </cell>
          <cell r="CE84">
            <v>0</v>
          </cell>
          <cell r="CF84">
            <v>0</v>
          </cell>
          <cell r="CG84">
            <v>1</v>
          </cell>
          <cell r="CH84">
            <v>1</v>
          </cell>
          <cell r="CI84">
            <v>0</v>
          </cell>
          <cell r="CJ84">
            <v>0</v>
          </cell>
          <cell r="CK84">
            <v>0</v>
          </cell>
          <cell r="CL84">
            <v>0</v>
          </cell>
          <cell r="CM84">
            <v>39</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39</v>
          </cell>
          <cell r="DQ84">
            <v>0</v>
          </cell>
          <cell r="DR84">
            <v>6</v>
          </cell>
          <cell r="DS84">
            <v>0</v>
          </cell>
          <cell r="DT84">
            <v>0</v>
          </cell>
          <cell r="DU84">
            <v>5</v>
          </cell>
          <cell r="DV84">
            <v>1</v>
          </cell>
          <cell r="DW84">
            <v>0</v>
          </cell>
          <cell r="DX84">
            <v>0</v>
          </cell>
          <cell r="DY84">
            <v>0</v>
          </cell>
          <cell r="DZ84">
            <v>-15</v>
          </cell>
          <cell r="EA84">
            <v>0</v>
          </cell>
          <cell r="EB84">
            <v>0</v>
          </cell>
          <cell r="EC84">
            <v>1</v>
          </cell>
          <cell r="ED84">
            <v>1</v>
          </cell>
          <cell r="EE84">
            <v>1</v>
          </cell>
          <cell r="EF84">
            <v>1</v>
          </cell>
          <cell r="EG84">
            <v>0</v>
          </cell>
          <cell r="EH84">
            <v>0</v>
          </cell>
          <cell r="EI84">
            <v>1</v>
          </cell>
          <cell r="EJ84">
            <v>-20</v>
          </cell>
          <cell r="EK84">
            <v>3</v>
          </cell>
          <cell r="EL84">
            <v>0</v>
          </cell>
          <cell r="EM84">
            <v>0</v>
          </cell>
          <cell r="EN84">
            <v>0</v>
          </cell>
          <cell r="EO84">
            <v>0</v>
          </cell>
          <cell r="EP84">
            <v>2</v>
          </cell>
          <cell r="EQ84">
            <v>0</v>
          </cell>
          <cell r="ER84">
            <v>0</v>
          </cell>
          <cell r="ES84">
            <v>1</v>
          </cell>
          <cell r="ET84">
            <v>4</v>
          </cell>
          <cell r="EU84">
            <v>2</v>
          </cell>
          <cell r="EV84">
            <v>2</v>
          </cell>
          <cell r="EW84">
            <v>0</v>
          </cell>
          <cell r="EX84">
            <v>0</v>
          </cell>
          <cell r="EY84">
            <v>0</v>
          </cell>
          <cell r="EZ84">
            <v>0</v>
          </cell>
          <cell r="FA84">
            <v>0</v>
          </cell>
          <cell r="FB84">
            <v>0</v>
          </cell>
          <cell r="FC84">
            <v>4</v>
          </cell>
        </row>
        <row r="85">
          <cell r="A85" t="str">
            <v xml:space="preserve"> 3968 LATVIA (PH)                       </v>
          </cell>
          <cell r="B85">
            <v>253</v>
          </cell>
          <cell r="C85">
            <v>250</v>
          </cell>
          <cell r="D85" t="e">
            <v>#VALUE!</v>
          </cell>
          <cell r="E85">
            <v>34</v>
          </cell>
          <cell r="F85">
            <v>0</v>
          </cell>
          <cell r="G85">
            <v>0</v>
          </cell>
          <cell r="H85">
            <v>30</v>
          </cell>
          <cell r="I85">
            <v>0</v>
          </cell>
          <cell r="J85">
            <v>0</v>
          </cell>
          <cell r="K85">
            <v>0</v>
          </cell>
          <cell r="L85">
            <v>4</v>
          </cell>
          <cell r="M85">
            <v>0</v>
          </cell>
          <cell r="N85">
            <v>0</v>
          </cell>
          <cell r="O85">
            <v>0</v>
          </cell>
          <cell r="P85">
            <v>0</v>
          </cell>
          <cell r="Q85">
            <v>0</v>
          </cell>
          <cell r="R85">
            <v>0</v>
          </cell>
          <cell r="S85">
            <v>0</v>
          </cell>
          <cell r="T85">
            <v>0</v>
          </cell>
          <cell r="U85">
            <v>0</v>
          </cell>
          <cell r="V85">
            <v>0</v>
          </cell>
          <cell r="W85">
            <v>0</v>
          </cell>
          <cell r="X85">
            <v>0</v>
          </cell>
          <cell r="Y85">
            <v>0</v>
          </cell>
          <cell r="Z85">
            <v>32</v>
          </cell>
          <cell r="AA85">
            <v>0</v>
          </cell>
          <cell r="AB85">
            <v>0</v>
          </cell>
          <cell r="AC85">
            <v>0</v>
          </cell>
          <cell r="AD85">
            <v>0</v>
          </cell>
          <cell r="AE85">
            <v>0</v>
          </cell>
          <cell r="AF85">
            <v>0</v>
          </cell>
          <cell r="AG85">
            <v>0</v>
          </cell>
          <cell r="AH85">
            <v>0</v>
          </cell>
          <cell r="AI85">
            <v>0</v>
          </cell>
          <cell r="AJ85">
            <v>12</v>
          </cell>
          <cell r="AK85">
            <v>0</v>
          </cell>
          <cell r="AL85">
            <v>5</v>
          </cell>
          <cell r="AM85">
            <v>6</v>
          </cell>
          <cell r="AN85">
            <v>6</v>
          </cell>
          <cell r="AO85">
            <v>3</v>
          </cell>
          <cell r="AP85">
            <v>0</v>
          </cell>
          <cell r="AQ85">
            <v>0</v>
          </cell>
          <cell r="AR85">
            <v>0</v>
          </cell>
          <cell r="AS85">
            <v>0</v>
          </cell>
          <cell r="AT85">
            <v>0</v>
          </cell>
          <cell r="AU85">
            <v>0</v>
          </cell>
          <cell r="AV85">
            <v>0</v>
          </cell>
          <cell r="AW85">
            <v>0</v>
          </cell>
          <cell r="AX85">
            <v>0</v>
          </cell>
          <cell r="AY85">
            <v>0</v>
          </cell>
          <cell r="AZ85">
            <v>0</v>
          </cell>
          <cell r="BA85">
            <v>0</v>
          </cell>
          <cell r="BB85">
            <v>0</v>
          </cell>
          <cell r="BC85">
            <v>14</v>
          </cell>
          <cell r="BD85">
            <v>0</v>
          </cell>
          <cell r="BE85">
            <v>0</v>
          </cell>
          <cell r="BF85" t="e">
            <v>#VALUE!</v>
          </cell>
          <cell r="BG85">
            <v>0</v>
          </cell>
          <cell r="BH85">
            <v>0</v>
          </cell>
          <cell r="BI85">
            <v>0</v>
          </cell>
          <cell r="BJ85">
            <v>0</v>
          </cell>
          <cell r="BK85">
            <v>0</v>
          </cell>
          <cell r="BL85">
            <v>0</v>
          </cell>
          <cell r="BM85">
            <v>0</v>
          </cell>
          <cell r="BN85">
            <v>0</v>
          </cell>
          <cell r="BO85">
            <v>0</v>
          </cell>
          <cell r="BP85">
            <v>0</v>
          </cell>
          <cell r="BQ85">
            <v>0</v>
          </cell>
          <cell r="BR85">
            <v>14</v>
          </cell>
          <cell r="BS85">
            <v>0</v>
          </cell>
          <cell r="BT85">
            <v>0</v>
          </cell>
          <cell r="BU85">
            <v>0</v>
          </cell>
          <cell r="BV85">
            <v>0</v>
          </cell>
          <cell r="BW85">
            <v>0</v>
          </cell>
          <cell r="BX85">
            <v>0</v>
          </cell>
          <cell r="BY85">
            <v>0</v>
          </cell>
          <cell r="BZ85">
            <v>0</v>
          </cell>
          <cell r="CA85">
            <v>18</v>
          </cell>
          <cell r="CB85">
            <v>0</v>
          </cell>
          <cell r="CC85">
            <v>4</v>
          </cell>
          <cell r="CD85">
            <v>0</v>
          </cell>
          <cell r="CE85">
            <v>0</v>
          </cell>
          <cell r="CF85">
            <v>0</v>
          </cell>
          <cell r="CG85">
            <v>2</v>
          </cell>
          <cell r="CH85">
            <v>13</v>
          </cell>
          <cell r="CI85">
            <v>0</v>
          </cell>
          <cell r="CJ85">
            <v>0</v>
          </cell>
          <cell r="CK85">
            <v>0</v>
          </cell>
          <cell r="CL85">
            <v>-1</v>
          </cell>
          <cell r="CM85">
            <v>43</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2</v>
          </cell>
          <cell r="DJ85">
            <v>0</v>
          </cell>
          <cell r="DK85">
            <v>0</v>
          </cell>
          <cell r="DL85">
            <v>0</v>
          </cell>
          <cell r="DM85">
            <v>0</v>
          </cell>
          <cell r="DN85">
            <v>0</v>
          </cell>
          <cell r="DO85">
            <v>0</v>
          </cell>
          <cell r="DP85">
            <v>41</v>
          </cell>
          <cell r="DQ85">
            <v>0</v>
          </cell>
          <cell r="DR85">
            <v>1</v>
          </cell>
          <cell r="DS85">
            <v>0</v>
          </cell>
          <cell r="DT85">
            <v>0</v>
          </cell>
          <cell r="DU85">
            <v>0</v>
          </cell>
          <cell r="DV85">
            <v>1</v>
          </cell>
          <cell r="DW85">
            <v>0</v>
          </cell>
          <cell r="DX85">
            <v>0</v>
          </cell>
          <cell r="DY85">
            <v>0</v>
          </cell>
          <cell r="DZ85">
            <v>76</v>
          </cell>
          <cell r="EA85">
            <v>0</v>
          </cell>
          <cell r="EB85">
            <v>0</v>
          </cell>
          <cell r="EC85">
            <v>11</v>
          </cell>
          <cell r="ED85">
            <v>9</v>
          </cell>
          <cell r="EE85">
            <v>2</v>
          </cell>
          <cell r="EF85">
            <v>12</v>
          </cell>
          <cell r="EG85">
            <v>14</v>
          </cell>
          <cell r="EH85">
            <v>2</v>
          </cell>
          <cell r="EI85">
            <v>2</v>
          </cell>
          <cell r="EJ85">
            <v>24</v>
          </cell>
          <cell r="EK85">
            <v>11</v>
          </cell>
          <cell r="EL85">
            <v>0</v>
          </cell>
          <cell r="EM85">
            <v>0</v>
          </cell>
          <cell r="EN85">
            <v>0</v>
          </cell>
          <cell r="EO85">
            <v>0</v>
          </cell>
          <cell r="EP85">
            <v>1</v>
          </cell>
          <cell r="EQ85">
            <v>0</v>
          </cell>
          <cell r="ER85">
            <v>0</v>
          </cell>
          <cell r="ES85">
            <v>10</v>
          </cell>
          <cell r="ET85">
            <v>22</v>
          </cell>
          <cell r="EU85">
            <v>8</v>
          </cell>
          <cell r="EV85">
            <v>0</v>
          </cell>
          <cell r="EW85">
            <v>13</v>
          </cell>
          <cell r="EX85">
            <v>1</v>
          </cell>
          <cell r="EY85">
            <v>0</v>
          </cell>
          <cell r="EZ85">
            <v>0</v>
          </cell>
          <cell r="FA85">
            <v>0</v>
          </cell>
          <cell r="FB85">
            <v>0</v>
          </cell>
          <cell r="FC85">
            <v>3</v>
          </cell>
        </row>
        <row r="86">
          <cell r="A86" t="str">
            <v xml:space="preserve"> 3969 LITHUANIA (PH)                    </v>
          </cell>
          <cell r="B86">
            <v>793</v>
          </cell>
          <cell r="C86">
            <v>779</v>
          </cell>
          <cell r="D86" t="e">
            <v>#VALUE!</v>
          </cell>
          <cell r="E86">
            <v>54</v>
          </cell>
          <cell r="F86">
            <v>0</v>
          </cell>
          <cell r="G86">
            <v>0</v>
          </cell>
          <cell r="H86">
            <v>7</v>
          </cell>
          <cell r="I86">
            <v>0</v>
          </cell>
          <cell r="J86">
            <v>0</v>
          </cell>
          <cell r="K86">
            <v>0</v>
          </cell>
          <cell r="L86">
            <v>5</v>
          </cell>
          <cell r="M86">
            <v>1</v>
          </cell>
          <cell r="N86">
            <v>33</v>
          </cell>
          <cell r="O86">
            <v>0</v>
          </cell>
          <cell r="P86">
            <v>0</v>
          </cell>
          <cell r="Q86">
            <v>0</v>
          </cell>
          <cell r="R86">
            <v>0</v>
          </cell>
          <cell r="S86">
            <v>0</v>
          </cell>
          <cell r="T86">
            <v>0</v>
          </cell>
          <cell r="U86">
            <v>0</v>
          </cell>
          <cell r="V86">
            <v>0</v>
          </cell>
          <cell r="W86">
            <v>0</v>
          </cell>
          <cell r="X86">
            <v>8</v>
          </cell>
          <cell r="Y86">
            <v>0</v>
          </cell>
          <cell r="Z86">
            <v>81</v>
          </cell>
          <cell r="AA86">
            <v>0</v>
          </cell>
          <cell r="AB86">
            <v>0</v>
          </cell>
          <cell r="AC86">
            <v>0</v>
          </cell>
          <cell r="AD86">
            <v>0</v>
          </cell>
          <cell r="AE86">
            <v>0</v>
          </cell>
          <cell r="AF86">
            <v>0</v>
          </cell>
          <cell r="AG86">
            <v>0</v>
          </cell>
          <cell r="AH86">
            <v>0</v>
          </cell>
          <cell r="AI86">
            <v>0</v>
          </cell>
          <cell r="AJ86">
            <v>44</v>
          </cell>
          <cell r="AK86">
            <v>0</v>
          </cell>
          <cell r="AL86">
            <v>9</v>
          </cell>
          <cell r="AM86">
            <v>20</v>
          </cell>
          <cell r="AN86">
            <v>1</v>
          </cell>
          <cell r="AO86">
            <v>7</v>
          </cell>
          <cell r="AP86">
            <v>15</v>
          </cell>
          <cell r="AQ86">
            <v>0</v>
          </cell>
          <cell r="AR86">
            <v>0</v>
          </cell>
          <cell r="AS86">
            <v>0</v>
          </cell>
          <cell r="AT86">
            <v>0</v>
          </cell>
          <cell r="AU86">
            <v>0</v>
          </cell>
          <cell r="AV86">
            <v>0</v>
          </cell>
          <cell r="AW86">
            <v>0</v>
          </cell>
          <cell r="AX86">
            <v>0</v>
          </cell>
          <cell r="AY86">
            <v>0</v>
          </cell>
          <cell r="AZ86">
            <v>0</v>
          </cell>
          <cell r="BA86">
            <v>0</v>
          </cell>
          <cell r="BB86">
            <v>15</v>
          </cell>
          <cell r="BC86">
            <v>109</v>
          </cell>
          <cell r="BD86">
            <v>0</v>
          </cell>
          <cell r="BE86">
            <v>0</v>
          </cell>
          <cell r="BF86" t="e">
            <v>#VALUE!</v>
          </cell>
          <cell r="BG86">
            <v>0</v>
          </cell>
          <cell r="BH86">
            <v>0</v>
          </cell>
          <cell r="BI86">
            <v>0</v>
          </cell>
          <cell r="BJ86">
            <v>0</v>
          </cell>
          <cell r="BK86">
            <v>0</v>
          </cell>
          <cell r="BL86">
            <v>0</v>
          </cell>
          <cell r="BM86">
            <v>0</v>
          </cell>
          <cell r="BN86">
            <v>0</v>
          </cell>
          <cell r="BO86">
            <v>0</v>
          </cell>
          <cell r="BP86">
            <v>0</v>
          </cell>
          <cell r="BQ86">
            <v>0</v>
          </cell>
          <cell r="BR86">
            <v>109</v>
          </cell>
          <cell r="BS86">
            <v>0</v>
          </cell>
          <cell r="BT86">
            <v>0</v>
          </cell>
          <cell r="BU86">
            <v>0</v>
          </cell>
          <cell r="BV86">
            <v>0</v>
          </cell>
          <cell r="BW86">
            <v>0</v>
          </cell>
          <cell r="BX86">
            <v>0</v>
          </cell>
          <cell r="BY86">
            <v>0</v>
          </cell>
          <cell r="BZ86">
            <v>0</v>
          </cell>
          <cell r="CA86">
            <v>64</v>
          </cell>
          <cell r="CB86">
            <v>0</v>
          </cell>
          <cell r="CC86">
            <v>8</v>
          </cell>
          <cell r="CD86">
            <v>0</v>
          </cell>
          <cell r="CE86">
            <v>0</v>
          </cell>
          <cell r="CF86">
            <v>0</v>
          </cell>
          <cell r="CG86">
            <v>3</v>
          </cell>
          <cell r="CH86">
            <v>49</v>
          </cell>
          <cell r="CI86">
            <v>0</v>
          </cell>
          <cell r="CJ86">
            <v>1</v>
          </cell>
          <cell r="CK86">
            <v>0</v>
          </cell>
          <cell r="CL86">
            <v>3</v>
          </cell>
          <cell r="CM86">
            <v>64</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0</v>
          </cell>
          <cell r="DE86">
            <v>0</v>
          </cell>
          <cell r="DF86">
            <v>0</v>
          </cell>
          <cell r="DG86">
            <v>0</v>
          </cell>
          <cell r="DH86">
            <v>0</v>
          </cell>
          <cell r="DI86">
            <v>-2</v>
          </cell>
          <cell r="DJ86">
            <v>0</v>
          </cell>
          <cell r="DK86">
            <v>0</v>
          </cell>
          <cell r="DL86">
            <v>0</v>
          </cell>
          <cell r="DM86">
            <v>0</v>
          </cell>
          <cell r="DN86">
            <v>0</v>
          </cell>
          <cell r="DO86">
            <v>0</v>
          </cell>
          <cell r="DP86">
            <v>66</v>
          </cell>
          <cell r="DQ86">
            <v>0</v>
          </cell>
          <cell r="DR86">
            <v>3</v>
          </cell>
          <cell r="DS86">
            <v>0</v>
          </cell>
          <cell r="DT86">
            <v>0</v>
          </cell>
          <cell r="DU86">
            <v>0</v>
          </cell>
          <cell r="DV86">
            <v>2</v>
          </cell>
          <cell r="DW86">
            <v>1</v>
          </cell>
          <cell r="DX86">
            <v>0</v>
          </cell>
          <cell r="DY86">
            <v>0</v>
          </cell>
          <cell r="DZ86">
            <v>336</v>
          </cell>
          <cell r="EA86">
            <v>0</v>
          </cell>
          <cell r="EB86">
            <v>0</v>
          </cell>
          <cell r="EC86">
            <v>10</v>
          </cell>
          <cell r="ED86">
            <v>102</v>
          </cell>
          <cell r="EE86">
            <v>11</v>
          </cell>
          <cell r="EF86">
            <v>40</v>
          </cell>
          <cell r="EG86">
            <v>144</v>
          </cell>
          <cell r="EH86">
            <v>3</v>
          </cell>
          <cell r="EI86">
            <v>4</v>
          </cell>
          <cell r="EJ86">
            <v>22</v>
          </cell>
          <cell r="EK86">
            <v>53</v>
          </cell>
          <cell r="EL86">
            <v>0</v>
          </cell>
          <cell r="EM86">
            <v>0</v>
          </cell>
          <cell r="EN86">
            <v>0</v>
          </cell>
          <cell r="EO86">
            <v>0</v>
          </cell>
          <cell r="EP86">
            <v>51</v>
          </cell>
          <cell r="EQ86">
            <v>0</v>
          </cell>
          <cell r="ER86">
            <v>0</v>
          </cell>
          <cell r="ES86">
            <v>2</v>
          </cell>
          <cell r="ET86">
            <v>0</v>
          </cell>
          <cell r="EU86">
            <v>0</v>
          </cell>
          <cell r="EV86">
            <v>0</v>
          </cell>
          <cell r="EW86">
            <v>0</v>
          </cell>
          <cell r="EX86">
            <v>0</v>
          </cell>
          <cell r="EY86">
            <v>0</v>
          </cell>
          <cell r="EZ86">
            <v>0</v>
          </cell>
          <cell r="FA86">
            <v>0</v>
          </cell>
          <cell r="FB86">
            <v>0</v>
          </cell>
          <cell r="FC86">
            <v>14</v>
          </cell>
        </row>
        <row r="87">
          <cell r="A87" t="str">
            <v xml:space="preserve"> 3981 MOLDOVA (PH)                      </v>
          </cell>
          <cell r="B87">
            <v>10</v>
          </cell>
          <cell r="C87">
            <v>10</v>
          </cell>
          <cell r="D87" t="e">
            <v>#VALUE!</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7</v>
          </cell>
          <cell r="AA87">
            <v>0</v>
          </cell>
          <cell r="AB87">
            <v>0</v>
          </cell>
          <cell r="AC87">
            <v>0</v>
          </cell>
          <cell r="AD87">
            <v>0</v>
          </cell>
          <cell r="AE87">
            <v>0</v>
          </cell>
          <cell r="AF87">
            <v>0</v>
          </cell>
          <cell r="AG87">
            <v>0</v>
          </cell>
          <cell r="AH87">
            <v>0</v>
          </cell>
          <cell r="AI87">
            <v>0</v>
          </cell>
          <cell r="AJ87">
            <v>0</v>
          </cell>
          <cell r="AK87">
            <v>0</v>
          </cell>
          <cell r="AL87">
            <v>6</v>
          </cell>
          <cell r="AM87">
            <v>0</v>
          </cell>
          <cell r="AN87">
            <v>1</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t="e">
            <v>#VALUE!</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1</v>
          </cell>
          <cell r="CB87">
            <v>0</v>
          </cell>
          <cell r="CC87">
            <v>0</v>
          </cell>
          <cell r="CD87">
            <v>0</v>
          </cell>
          <cell r="CE87">
            <v>0</v>
          </cell>
          <cell r="CF87">
            <v>0</v>
          </cell>
          <cell r="CG87">
            <v>0</v>
          </cell>
          <cell r="CH87">
            <v>0</v>
          </cell>
          <cell r="CI87">
            <v>0</v>
          </cell>
          <cell r="CJ87">
            <v>0</v>
          </cell>
          <cell r="CK87">
            <v>0</v>
          </cell>
          <cell r="CL87">
            <v>1</v>
          </cell>
          <cell r="CM87">
            <v>1</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1</v>
          </cell>
          <cell r="DQ87">
            <v>0</v>
          </cell>
          <cell r="DR87">
            <v>0</v>
          </cell>
          <cell r="DS87">
            <v>0</v>
          </cell>
          <cell r="DT87">
            <v>0</v>
          </cell>
          <cell r="DU87">
            <v>0</v>
          </cell>
          <cell r="DV87">
            <v>0</v>
          </cell>
          <cell r="DW87">
            <v>0</v>
          </cell>
          <cell r="DX87">
            <v>0</v>
          </cell>
          <cell r="DY87">
            <v>0</v>
          </cell>
          <cell r="DZ87">
            <v>1</v>
          </cell>
          <cell r="EA87">
            <v>0</v>
          </cell>
          <cell r="EB87">
            <v>0</v>
          </cell>
          <cell r="EC87">
            <v>0</v>
          </cell>
          <cell r="ED87">
            <v>0</v>
          </cell>
          <cell r="EE87">
            <v>1</v>
          </cell>
          <cell r="EF87">
            <v>0</v>
          </cell>
          <cell r="EG87">
            <v>0</v>
          </cell>
          <cell r="EH87">
            <v>0</v>
          </cell>
          <cell r="EI87">
            <v>0</v>
          </cell>
          <cell r="EJ87">
            <v>0</v>
          </cell>
          <cell r="EK87">
            <v>0</v>
          </cell>
          <cell r="EL87">
            <v>0</v>
          </cell>
          <cell r="EM87">
            <v>0</v>
          </cell>
          <cell r="EN87">
            <v>0</v>
          </cell>
          <cell r="EO87">
            <v>0</v>
          </cell>
          <cell r="EP87">
            <v>0</v>
          </cell>
          <cell r="EQ87">
            <v>0</v>
          </cell>
          <cell r="ER87">
            <v>0</v>
          </cell>
          <cell r="ES87">
            <v>0</v>
          </cell>
          <cell r="ET87">
            <v>0</v>
          </cell>
          <cell r="EU87">
            <v>0</v>
          </cell>
          <cell r="EV87">
            <v>0</v>
          </cell>
          <cell r="EW87">
            <v>0</v>
          </cell>
          <cell r="EX87">
            <v>0</v>
          </cell>
          <cell r="EY87">
            <v>0</v>
          </cell>
          <cell r="EZ87">
            <v>0</v>
          </cell>
          <cell r="FA87">
            <v>0</v>
          </cell>
          <cell r="FB87">
            <v>0</v>
          </cell>
          <cell r="FC87">
            <v>0</v>
          </cell>
        </row>
        <row r="88">
          <cell r="A88" t="str">
            <v xml:space="preserve"> 4312 RUSSIA/BELARUS (PH)               </v>
          </cell>
          <cell r="B88">
            <v>3575</v>
          </cell>
          <cell r="C88">
            <v>3541</v>
          </cell>
          <cell r="D88" t="e">
            <v>#VALUE!</v>
          </cell>
          <cell r="E88">
            <v>1365</v>
          </cell>
          <cell r="F88">
            <v>834</v>
          </cell>
          <cell r="G88">
            <v>0</v>
          </cell>
          <cell r="H88">
            <v>515</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22</v>
          </cell>
          <cell r="Y88">
            <v>-6</v>
          </cell>
          <cell r="Z88">
            <v>139</v>
          </cell>
          <cell r="AA88">
            <v>0</v>
          </cell>
          <cell r="AB88">
            <v>0</v>
          </cell>
          <cell r="AC88">
            <v>0</v>
          </cell>
          <cell r="AD88">
            <v>0</v>
          </cell>
          <cell r="AE88">
            <v>0</v>
          </cell>
          <cell r="AF88">
            <v>0</v>
          </cell>
          <cell r="AG88">
            <v>0</v>
          </cell>
          <cell r="AH88">
            <v>0</v>
          </cell>
          <cell r="AI88">
            <v>0</v>
          </cell>
          <cell r="AJ88">
            <v>41</v>
          </cell>
          <cell r="AK88">
            <v>3</v>
          </cell>
          <cell r="AL88">
            <v>6</v>
          </cell>
          <cell r="AM88">
            <v>11</v>
          </cell>
          <cell r="AN88">
            <v>41</v>
          </cell>
          <cell r="AO88">
            <v>37</v>
          </cell>
          <cell r="AP88">
            <v>59</v>
          </cell>
          <cell r="AQ88">
            <v>0</v>
          </cell>
          <cell r="AR88">
            <v>0</v>
          </cell>
          <cell r="AS88">
            <v>0</v>
          </cell>
          <cell r="AT88">
            <v>0</v>
          </cell>
          <cell r="AU88">
            <v>0</v>
          </cell>
          <cell r="AV88">
            <v>0</v>
          </cell>
          <cell r="AW88">
            <v>0</v>
          </cell>
          <cell r="AX88">
            <v>47</v>
          </cell>
          <cell r="AY88">
            <v>0</v>
          </cell>
          <cell r="AZ88">
            <v>0</v>
          </cell>
          <cell r="BA88">
            <v>0</v>
          </cell>
          <cell r="BB88">
            <v>12</v>
          </cell>
          <cell r="BC88">
            <v>46</v>
          </cell>
          <cell r="BD88">
            <v>0</v>
          </cell>
          <cell r="BE88">
            <v>0</v>
          </cell>
          <cell r="BF88" t="e">
            <v>#VALUE!</v>
          </cell>
          <cell r="BG88">
            <v>0</v>
          </cell>
          <cell r="BH88">
            <v>0</v>
          </cell>
          <cell r="BI88">
            <v>0</v>
          </cell>
          <cell r="BJ88">
            <v>0</v>
          </cell>
          <cell r="BK88">
            <v>0</v>
          </cell>
          <cell r="BL88">
            <v>0</v>
          </cell>
          <cell r="BM88">
            <v>0</v>
          </cell>
          <cell r="BN88">
            <v>0</v>
          </cell>
          <cell r="BO88">
            <v>0</v>
          </cell>
          <cell r="BP88">
            <v>1</v>
          </cell>
          <cell r="BQ88">
            <v>0</v>
          </cell>
          <cell r="BR88">
            <v>45</v>
          </cell>
          <cell r="BS88">
            <v>0</v>
          </cell>
          <cell r="BT88">
            <v>0</v>
          </cell>
          <cell r="BU88">
            <v>0</v>
          </cell>
          <cell r="BV88">
            <v>0</v>
          </cell>
          <cell r="BW88">
            <v>0</v>
          </cell>
          <cell r="BX88">
            <v>0</v>
          </cell>
          <cell r="BY88">
            <v>0</v>
          </cell>
          <cell r="BZ88">
            <v>0</v>
          </cell>
          <cell r="CA88">
            <v>255</v>
          </cell>
          <cell r="CB88">
            <v>0</v>
          </cell>
          <cell r="CC88">
            <v>81</v>
          </cell>
          <cell r="CD88">
            <v>0</v>
          </cell>
          <cell r="CE88">
            <v>0</v>
          </cell>
          <cell r="CF88">
            <v>0</v>
          </cell>
          <cell r="CG88">
            <v>31</v>
          </cell>
          <cell r="CH88">
            <v>66</v>
          </cell>
          <cell r="CI88">
            <v>0</v>
          </cell>
          <cell r="CJ88">
            <v>2</v>
          </cell>
          <cell r="CK88">
            <v>0</v>
          </cell>
          <cell r="CL88">
            <v>75</v>
          </cell>
          <cell r="CM88">
            <v>291</v>
          </cell>
          <cell r="CN88">
            <v>0</v>
          </cell>
          <cell r="CO88">
            <v>0</v>
          </cell>
          <cell r="CP88">
            <v>0</v>
          </cell>
          <cell r="CQ88">
            <v>0</v>
          </cell>
          <cell r="CR88">
            <v>0</v>
          </cell>
          <cell r="CS88">
            <v>0</v>
          </cell>
          <cell r="CT88">
            <v>0</v>
          </cell>
          <cell r="CU88">
            <v>0</v>
          </cell>
          <cell r="CV88">
            <v>0</v>
          </cell>
          <cell r="CW88">
            <v>0</v>
          </cell>
          <cell r="CX88">
            <v>0</v>
          </cell>
          <cell r="CY88">
            <v>0</v>
          </cell>
          <cell r="CZ88">
            <v>0</v>
          </cell>
          <cell r="DA88">
            <v>0</v>
          </cell>
          <cell r="DB88">
            <v>0</v>
          </cell>
          <cell r="DC88">
            <v>0</v>
          </cell>
          <cell r="DD88">
            <v>0</v>
          </cell>
          <cell r="DE88">
            <v>0</v>
          </cell>
          <cell r="DF88">
            <v>0</v>
          </cell>
          <cell r="DG88">
            <v>0</v>
          </cell>
          <cell r="DH88">
            <v>0</v>
          </cell>
          <cell r="DI88">
            <v>0</v>
          </cell>
          <cell r="DJ88">
            <v>0</v>
          </cell>
          <cell r="DK88">
            <v>0</v>
          </cell>
          <cell r="DL88">
            <v>0</v>
          </cell>
          <cell r="DM88">
            <v>0</v>
          </cell>
          <cell r="DN88">
            <v>0</v>
          </cell>
          <cell r="DO88">
            <v>0</v>
          </cell>
          <cell r="DP88">
            <v>291</v>
          </cell>
          <cell r="DQ88">
            <v>0</v>
          </cell>
          <cell r="DR88">
            <v>140</v>
          </cell>
          <cell r="DS88">
            <v>0</v>
          </cell>
          <cell r="DT88">
            <v>0</v>
          </cell>
          <cell r="DU88">
            <v>48</v>
          </cell>
          <cell r="DV88">
            <v>44</v>
          </cell>
          <cell r="DW88">
            <v>39</v>
          </cell>
          <cell r="DX88">
            <v>0</v>
          </cell>
          <cell r="DY88">
            <v>9</v>
          </cell>
          <cell r="DZ88">
            <v>766</v>
          </cell>
          <cell r="EA88">
            <v>0</v>
          </cell>
          <cell r="EB88">
            <v>0</v>
          </cell>
          <cell r="EC88">
            <v>85</v>
          </cell>
          <cell r="ED88">
            <v>71</v>
          </cell>
          <cell r="EE88">
            <v>116</v>
          </cell>
          <cell r="EF88">
            <v>214</v>
          </cell>
          <cell r="EG88">
            <v>66</v>
          </cell>
          <cell r="EH88">
            <v>0</v>
          </cell>
          <cell r="EI88">
            <v>33</v>
          </cell>
          <cell r="EJ88">
            <v>181</v>
          </cell>
          <cell r="EK88">
            <v>445</v>
          </cell>
          <cell r="EL88">
            <v>341</v>
          </cell>
          <cell r="EM88">
            <v>0</v>
          </cell>
          <cell r="EN88">
            <v>0</v>
          </cell>
          <cell r="EO88">
            <v>0</v>
          </cell>
          <cell r="EP88">
            <v>53</v>
          </cell>
          <cell r="EQ88">
            <v>0</v>
          </cell>
          <cell r="ER88">
            <v>0</v>
          </cell>
          <cell r="ES88">
            <v>51</v>
          </cell>
          <cell r="ET88">
            <v>35</v>
          </cell>
          <cell r="EU88">
            <v>8</v>
          </cell>
          <cell r="EV88">
            <v>12</v>
          </cell>
          <cell r="EW88">
            <v>14</v>
          </cell>
          <cell r="EX88">
            <v>1</v>
          </cell>
          <cell r="EY88">
            <v>0</v>
          </cell>
          <cell r="EZ88">
            <v>0</v>
          </cell>
          <cell r="FA88">
            <v>0</v>
          </cell>
          <cell r="FB88">
            <v>0</v>
          </cell>
          <cell r="FC88">
            <v>34</v>
          </cell>
        </row>
        <row r="89">
          <cell r="A89" t="str">
            <v xml:space="preserve"> 2305 RUSSIA (PH)                       </v>
          </cell>
          <cell r="B89">
            <v>3565</v>
          </cell>
          <cell r="C89">
            <v>3531</v>
          </cell>
          <cell r="D89" t="e">
            <v>#VALUE!</v>
          </cell>
          <cell r="E89">
            <v>1365</v>
          </cell>
          <cell r="F89">
            <v>834</v>
          </cell>
          <cell r="G89">
            <v>0</v>
          </cell>
          <cell r="H89">
            <v>515</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22</v>
          </cell>
          <cell r="Y89">
            <v>-6</v>
          </cell>
          <cell r="Z89">
            <v>135</v>
          </cell>
          <cell r="AA89">
            <v>0</v>
          </cell>
          <cell r="AB89">
            <v>0</v>
          </cell>
          <cell r="AC89">
            <v>0</v>
          </cell>
          <cell r="AD89">
            <v>0</v>
          </cell>
          <cell r="AE89">
            <v>0</v>
          </cell>
          <cell r="AF89">
            <v>0</v>
          </cell>
          <cell r="AG89">
            <v>0</v>
          </cell>
          <cell r="AH89">
            <v>0</v>
          </cell>
          <cell r="AI89">
            <v>0</v>
          </cell>
          <cell r="AJ89">
            <v>41</v>
          </cell>
          <cell r="AK89">
            <v>3</v>
          </cell>
          <cell r="AL89">
            <v>6</v>
          </cell>
          <cell r="AM89">
            <v>11</v>
          </cell>
          <cell r="AN89">
            <v>41</v>
          </cell>
          <cell r="AO89">
            <v>33</v>
          </cell>
          <cell r="AP89">
            <v>58</v>
          </cell>
          <cell r="AQ89">
            <v>0</v>
          </cell>
          <cell r="AR89">
            <v>0</v>
          </cell>
          <cell r="AS89">
            <v>0</v>
          </cell>
          <cell r="AT89">
            <v>0</v>
          </cell>
          <cell r="AU89">
            <v>0</v>
          </cell>
          <cell r="AV89">
            <v>0</v>
          </cell>
          <cell r="AW89">
            <v>0</v>
          </cell>
          <cell r="AX89">
            <v>47</v>
          </cell>
          <cell r="AY89">
            <v>0</v>
          </cell>
          <cell r="AZ89">
            <v>0</v>
          </cell>
          <cell r="BA89">
            <v>0</v>
          </cell>
          <cell r="BB89">
            <v>11</v>
          </cell>
          <cell r="BC89">
            <v>46</v>
          </cell>
          <cell r="BD89">
            <v>0</v>
          </cell>
          <cell r="BE89">
            <v>0</v>
          </cell>
          <cell r="BF89" t="e">
            <v>#VALUE!</v>
          </cell>
          <cell r="BG89">
            <v>0</v>
          </cell>
          <cell r="BH89">
            <v>0</v>
          </cell>
          <cell r="BI89">
            <v>0</v>
          </cell>
          <cell r="BJ89">
            <v>0</v>
          </cell>
          <cell r="BK89">
            <v>0</v>
          </cell>
          <cell r="BL89">
            <v>0</v>
          </cell>
          <cell r="BM89">
            <v>0</v>
          </cell>
          <cell r="BN89">
            <v>0</v>
          </cell>
          <cell r="BO89">
            <v>0</v>
          </cell>
          <cell r="BP89">
            <v>1</v>
          </cell>
          <cell r="BQ89">
            <v>0</v>
          </cell>
          <cell r="BR89">
            <v>45</v>
          </cell>
          <cell r="BS89">
            <v>0</v>
          </cell>
          <cell r="BT89">
            <v>0</v>
          </cell>
          <cell r="BU89">
            <v>0</v>
          </cell>
          <cell r="BV89">
            <v>0</v>
          </cell>
          <cell r="BW89">
            <v>0</v>
          </cell>
          <cell r="BX89">
            <v>0</v>
          </cell>
          <cell r="BY89">
            <v>0</v>
          </cell>
          <cell r="BZ89">
            <v>0</v>
          </cell>
          <cell r="CA89">
            <v>255</v>
          </cell>
          <cell r="CB89">
            <v>0</v>
          </cell>
          <cell r="CC89">
            <v>81</v>
          </cell>
          <cell r="CD89">
            <v>0</v>
          </cell>
          <cell r="CE89">
            <v>0</v>
          </cell>
          <cell r="CF89">
            <v>0</v>
          </cell>
          <cell r="CG89">
            <v>31</v>
          </cell>
          <cell r="CH89">
            <v>66</v>
          </cell>
          <cell r="CI89">
            <v>0</v>
          </cell>
          <cell r="CJ89">
            <v>2</v>
          </cell>
          <cell r="CK89">
            <v>0</v>
          </cell>
          <cell r="CL89">
            <v>75</v>
          </cell>
          <cell r="CM89">
            <v>290</v>
          </cell>
          <cell r="CN89">
            <v>0</v>
          </cell>
          <cell r="CO89">
            <v>0</v>
          </cell>
          <cell r="CP89">
            <v>0</v>
          </cell>
          <cell r="CQ89">
            <v>0</v>
          </cell>
          <cell r="CR89">
            <v>0</v>
          </cell>
          <cell r="CS89">
            <v>0</v>
          </cell>
          <cell r="CT89">
            <v>0</v>
          </cell>
          <cell r="CU89">
            <v>0</v>
          </cell>
          <cell r="CV89">
            <v>0</v>
          </cell>
          <cell r="CW89">
            <v>0</v>
          </cell>
          <cell r="CX89">
            <v>0</v>
          </cell>
          <cell r="CY89">
            <v>0</v>
          </cell>
          <cell r="CZ89">
            <v>0</v>
          </cell>
          <cell r="DA89">
            <v>0</v>
          </cell>
          <cell r="DB89">
            <v>0</v>
          </cell>
          <cell r="DC89">
            <v>0</v>
          </cell>
          <cell r="DD89">
            <v>0</v>
          </cell>
          <cell r="DE89">
            <v>0</v>
          </cell>
          <cell r="DF89">
            <v>0</v>
          </cell>
          <cell r="DG89">
            <v>0</v>
          </cell>
          <cell r="DH89">
            <v>0</v>
          </cell>
          <cell r="DI89">
            <v>0</v>
          </cell>
          <cell r="DJ89">
            <v>0</v>
          </cell>
          <cell r="DK89">
            <v>0</v>
          </cell>
          <cell r="DL89">
            <v>0</v>
          </cell>
          <cell r="DM89">
            <v>0</v>
          </cell>
          <cell r="DN89">
            <v>0</v>
          </cell>
          <cell r="DO89">
            <v>0</v>
          </cell>
          <cell r="DP89">
            <v>290</v>
          </cell>
          <cell r="DQ89">
            <v>0</v>
          </cell>
          <cell r="DR89">
            <v>140</v>
          </cell>
          <cell r="DS89">
            <v>0</v>
          </cell>
          <cell r="DT89">
            <v>0</v>
          </cell>
          <cell r="DU89">
            <v>48</v>
          </cell>
          <cell r="DV89">
            <v>44</v>
          </cell>
          <cell r="DW89">
            <v>39</v>
          </cell>
          <cell r="DX89">
            <v>0</v>
          </cell>
          <cell r="DY89">
            <v>9</v>
          </cell>
          <cell r="DZ89">
            <v>762</v>
          </cell>
          <cell r="EA89">
            <v>0</v>
          </cell>
          <cell r="EB89">
            <v>0</v>
          </cell>
          <cell r="EC89">
            <v>85</v>
          </cell>
          <cell r="ED89">
            <v>71</v>
          </cell>
          <cell r="EE89">
            <v>116</v>
          </cell>
          <cell r="EF89">
            <v>214</v>
          </cell>
          <cell r="EG89">
            <v>66</v>
          </cell>
          <cell r="EH89">
            <v>0</v>
          </cell>
          <cell r="EI89">
            <v>33</v>
          </cell>
          <cell r="EJ89">
            <v>177</v>
          </cell>
          <cell r="EK89">
            <v>445</v>
          </cell>
          <cell r="EL89">
            <v>341</v>
          </cell>
          <cell r="EM89">
            <v>0</v>
          </cell>
          <cell r="EN89">
            <v>0</v>
          </cell>
          <cell r="EO89">
            <v>0</v>
          </cell>
          <cell r="EP89">
            <v>53</v>
          </cell>
          <cell r="EQ89">
            <v>0</v>
          </cell>
          <cell r="ER89">
            <v>0</v>
          </cell>
          <cell r="ES89">
            <v>51</v>
          </cell>
          <cell r="ET89">
            <v>35</v>
          </cell>
          <cell r="EU89">
            <v>8</v>
          </cell>
          <cell r="EV89">
            <v>12</v>
          </cell>
          <cell r="EW89">
            <v>14</v>
          </cell>
          <cell r="EX89">
            <v>1</v>
          </cell>
          <cell r="EY89">
            <v>0</v>
          </cell>
          <cell r="EZ89">
            <v>0</v>
          </cell>
          <cell r="FA89">
            <v>0</v>
          </cell>
          <cell r="FB89">
            <v>0</v>
          </cell>
          <cell r="FC89">
            <v>34</v>
          </cell>
        </row>
        <row r="90">
          <cell r="A90" t="str">
            <v xml:space="preserve"> 3980 BELARUS (PH)                      </v>
          </cell>
          <cell r="B90">
            <v>10</v>
          </cell>
          <cell r="C90">
            <v>10</v>
          </cell>
          <cell r="D90" t="e">
            <v>#VALUE!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4</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4</v>
          </cell>
          <cell r="AP90">
            <v>1</v>
          </cell>
          <cell r="AQ90">
            <v>0</v>
          </cell>
          <cell r="AR90">
            <v>0</v>
          </cell>
          <cell r="AS90">
            <v>0</v>
          </cell>
          <cell r="AT90">
            <v>0</v>
          </cell>
          <cell r="AU90">
            <v>0</v>
          </cell>
          <cell r="AV90">
            <v>0</v>
          </cell>
          <cell r="AW90">
            <v>0</v>
          </cell>
          <cell r="AX90">
            <v>0</v>
          </cell>
          <cell r="AY90">
            <v>0</v>
          </cell>
          <cell r="AZ90">
            <v>0</v>
          </cell>
          <cell r="BA90">
            <v>0</v>
          </cell>
          <cell r="BB90">
            <v>1</v>
          </cell>
          <cell r="BC90">
            <v>0</v>
          </cell>
          <cell r="BD90">
            <v>0</v>
          </cell>
          <cell r="BE90">
            <v>0</v>
          </cell>
          <cell r="BF90" t="e">
            <v>#VALUE!</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1</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0</v>
          </cell>
          <cell r="DM90">
            <v>0</v>
          </cell>
          <cell r="DN90">
            <v>0</v>
          </cell>
          <cell r="DO90">
            <v>0</v>
          </cell>
          <cell r="DP90">
            <v>1</v>
          </cell>
          <cell r="DQ90">
            <v>0</v>
          </cell>
          <cell r="DR90">
            <v>0</v>
          </cell>
          <cell r="DS90">
            <v>0</v>
          </cell>
          <cell r="DT90">
            <v>0</v>
          </cell>
          <cell r="DU90">
            <v>0</v>
          </cell>
          <cell r="DV90">
            <v>0</v>
          </cell>
          <cell r="DW90">
            <v>0</v>
          </cell>
          <cell r="DX90">
            <v>0</v>
          </cell>
          <cell r="DY90">
            <v>0</v>
          </cell>
          <cell r="DZ90">
            <v>4</v>
          </cell>
          <cell r="EA90">
            <v>0</v>
          </cell>
          <cell r="EB90">
            <v>0</v>
          </cell>
          <cell r="EC90">
            <v>0</v>
          </cell>
          <cell r="ED90">
            <v>0</v>
          </cell>
          <cell r="EE90">
            <v>0</v>
          </cell>
          <cell r="EF90">
            <v>0</v>
          </cell>
          <cell r="EG90">
            <v>0</v>
          </cell>
          <cell r="EH90">
            <v>0</v>
          </cell>
          <cell r="EI90">
            <v>0</v>
          </cell>
          <cell r="EJ90">
            <v>4</v>
          </cell>
          <cell r="EK90">
            <v>0</v>
          </cell>
          <cell r="EL90">
            <v>0</v>
          </cell>
          <cell r="EM90">
            <v>0</v>
          </cell>
          <cell r="EN90">
            <v>0</v>
          </cell>
          <cell r="EO90">
            <v>0</v>
          </cell>
          <cell r="EP90">
            <v>0</v>
          </cell>
          <cell r="EQ90">
            <v>0</v>
          </cell>
          <cell r="ER90">
            <v>0</v>
          </cell>
          <cell r="ES90">
            <v>0</v>
          </cell>
          <cell r="ET90">
            <v>0</v>
          </cell>
          <cell r="EU90">
            <v>0</v>
          </cell>
          <cell r="EV90">
            <v>0</v>
          </cell>
          <cell r="EW90">
            <v>0</v>
          </cell>
          <cell r="EX90">
            <v>0</v>
          </cell>
          <cell r="EY90">
            <v>0</v>
          </cell>
          <cell r="EZ90">
            <v>0</v>
          </cell>
          <cell r="FA90">
            <v>0</v>
          </cell>
          <cell r="FB90">
            <v>0</v>
          </cell>
          <cell r="FC90">
            <v>0</v>
          </cell>
        </row>
        <row r="91">
          <cell r="A91" t="str">
            <v xml:space="preserve"> 4438 CENTRAL/E.EUROPE PH               </v>
          </cell>
          <cell r="B91">
            <v>30497</v>
          </cell>
          <cell r="C91">
            <v>30441</v>
          </cell>
          <cell r="D91" t="e">
            <v>#VALUE!</v>
          </cell>
          <cell r="E91">
            <v>3722</v>
          </cell>
          <cell r="F91">
            <v>906</v>
          </cell>
          <cell r="G91">
            <v>0</v>
          </cell>
          <cell r="H91">
            <v>2408</v>
          </cell>
          <cell r="I91">
            <v>55</v>
          </cell>
          <cell r="J91">
            <v>0</v>
          </cell>
          <cell r="K91">
            <v>0</v>
          </cell>
          <cell r="L91">
            <v>60</v>
          </cell>
          <cell r="M91">
            <v>81</v>
          </cell>
          <cell r="N91">
            <v>85</v>
          </cell>
          <cell r="O91">
            <v>3</v>
          </cell>
          <cell r="P91">
            <v>0</v>
          </cell>
          <cell r="Q91">
            <v>0</v>
          </cell>
          <cell r="R91">
            <v>0</v>
          </cell>
          <cell r="S91">
            <v>1</v>
          </cell>
          <cell r="T91">
            <v>2</v>
          </cell>
          <cell r="U91">
            <v>0</v>
          </cell>
          <cell r="V91">
            <v>0</v>
          </cell>
          <cell r="W91">
            <v>0</v>
          </cell>
          <cell r="X91">
            <v>127</v>
          </cell>
          <cell r="Y91">
            <v>-6</v>
          </cell>
          <cell r="Z91">
            <v>5145</v>
          </cell>
          <cell r="AA91">
            <v>0</v>
          </cell>
          <cell r="AB91">
            <v>71</v>
          </cell>
          <cell r="AC91">
            <v>0</v>
          </cell>
          <cell r="AD91">
            <v>0</v>
          </cell>
          <cell r="AE91">
            <v>15</v>
          </cell>
          <cell r="AF91">
            <v>0</v>
          </cell>
          <cell r="AG91">
            <v>0</v>
          </cell>
          <cell r="AH91">
            <v>0</v>
          </cell>
          <cell r="AI91">
            <v>0</v>
          </cell>
          <cell r="AJ91">
            <v>1605</v>
          </cell>
          <cell r="AK91">
            <v>157</v>
          </cell>
          <cell r="AL91">
            <v>819</v>
          </cell>
          <cell r="AM91">
            <v>1554</v>
          </cell>
          <cell r="AN91">
            <v>605</v>
          </cell>
          <cell r="AO91">
            <v>319</v>
          </cell>
          <cell r="AP91">
            <v>1587</v>
          </cell>
          <cell r="AQ91">
            <v>200</v>
          </cell>
          <cell r="AR91">
            <v>0</v>
          </cell>
          <cell r="AS91">
            <v>1</v>
          </cell>
          <cell r="AT91">
            <v>0</v>
          </cell>
          <cell r="AU91">
            <v>0</v>
          </cell>
          <cell r="AV91">
            <v>0</v>
          </cell>
          <cell r="AW91">
            <v>5</v>
          </cell>
          <cell r="AX91">
            <v>566</v>
          </cell>
          <cell r="AY91">
            <v>0</v>
          </cell>
          <cell r="AZ91">
            <v>0</v>
          </cell>
          <cell r="BA91">
            <v>0</v>
          </cell>
          <cell r="BB91">
            <v>815</v>
          </cell>
          <cell r="BC91">
            <v>879</v>
          </cell>
          <cell r="BD91">
            <v>0</v>
          </cell>
          <cell r="BE91">
            <v>0</v>
          </cell>
          <cell r="BF91" t="e">
            <v>#VALUE!</v>
          </cell>
          <cell r="BG91">
            <v>0</v>
          </cell>
          <cell r="BH91">
            <v>0</v>
          </cell>
          <cell r="BI91">
            <v>0</v>
          </cell>
          <cell r="BJ91">
            <v>0</v>
          </cell>
          <cell r="BK91">
            <v>0</v>
          </cell>
          <cell r="BL91">
            <v>0</v>
          </cell>
          <cell r="BM91">
            <v>0</v>
          </cell>
          <cell r="BN91">
            <v>0</v>
          </cell>
          <cell r="BO91">
            <v>0</v>
          </cell>
          <cell r="BP91">
            <v>38</v>
          </cell>
          <cell r="BQ91">
            <v>0</v>
          </cell>
          <cell r="BR91">
            <v>899</v>
          </cell>
          <cell r="BS91">
            <v>0</v>
          </cell>
          <cell r="BT91">
            <v>0</v>
          </cell>
          <cell r="BU91">
            <v>0</v>
          </cell>
          <cell r="BV91">
            <v>0</v>
          </cell>
          <cell r="BW91">
            <v>0</v>
          </cell>
          <cell r="BX91">
            <v>0</v>
          </cell>
          <cell r="BY91">
            <v>0</v>
          </cell>
          <cell r="BZ91">
            <v>0</v>
          </cell>
          <cell r="CA91">
            <v>2514</v>
          </cell>
          <cell r="CB91">
            <v>4</v>
          </cell>
          <cell r="CC91">
            <v>402</v>
          </cell>
          <cell r="CD91">
            <v>0</v>
          </cell>
          <cell r="CE91">
            <v>0</v>
          </cell>
          <cell r="CF91">
            <v>-7</v>
          </cell>
          <cell r="CG91">
            <v>247</v>
          </cell>
          <cell r="CH91">
            <v>1066</v>
          </cell>
          <cell r="CI91">
            <v>4</v>
          </cell>
          <cell r="CJ91">
            <v>12</v>
          </cell>
          <cell r="CK91">
            <v>118</v>
          </cell>
          <cell r="CL91">
            <v>668</v>
          </cell>
          <cell r="CM91">
            <v>7002</v>
          </cell>
          <cell r="CN91">
            <v>0</v>
          </cell>
          <cell r="CO91">
            <v>0</v>
          </cell>
          <cell r="CP91">
            <v>0</v>
          </cell>
          <cell r="CQ91">
            <v>0</v>
          </cell>
          <cell r="CR91">
            <v>0</v>
          </cell>
          <cell r="CS91">
            <v>0</v>
          </cell>
          <cell r="CT91">
            <v>0</v>
          </cell>
          <cell r="CU91">
            <v>0</v>
          </cell>
          <cell r="CV91">
            <v>0</v>
          </cell>
          <cell r="CW91">
            <v>238</v>
          </cell>
          <cell r="CX91">
            <v>0</v>
          </cell>
          <cell r="CY91">
            <v>0</v>
          </cell>
          <cell r="CZ91">
            <v>0</v>
          </cell>
          <cell r="DA91">
            <v>0</v>
          </cell>
          <cell r="DB91">
            <v>0</v>
          </cell>
          <cell r="DC91">
            <v>0</v>
          </cell>
          <cell r="DD91">
            <v>0</v>
          </cell>
          <cell r="DE91">
            <v>0</v>
          </cell>
          <cell r="DF91">
            <v>0</v>
          </cell>
          <cell r="DG91">
            <v>0</v>
          </cell>
          <cell r="DH91">
            <v>0</v>
          </cell>
          <cell r="DI91">
            <v>3975</v>
          </cell>
          <cell r="DJ91">
            <v>0</v>
          </cell>
          <cell r="DK91">
            <v>10</v>
          </cell>
          <cell r="DL91">
            <v>0</v>
          </cell>
          <cell r="DM91">
            <v>0</v>
          </cell>
          <cell r="DN91">
            <v>0</v>
          </cell>
          <cell r="DO91">
            <v>0</v>
          </cell>
          <cell r="DP91">
            <v>2789</v>
          </cell>
          <cell r="DQ91">
            <v>0</v>
          </cell>
          <cell r="DR91">
            <v>509</v>
          </cell>
          <cell r="DS91">
            <v>0</v>
          </cell>
          <cell r="DT91">
            <v>0</v>
          </cell>
          <cell r="DU91">
            <v>121</v>
          </cell>
          <cell r="DV91">
            <v>118</v>
          </cell>
          <cell r="DW91">
            <v>270</v>
          </cell>
          <cell r="DX91">
            <v>2</v>
          </cell>
          <cell r="DY91">
            <v>-2</v>
          </cell>
          <cell r="DZ91">
            <v>6270</v>
          </cell>
          <cell r="EA91">
            <v>0</v>
          </cell>
          <cell r="EB91">
            <v>0</v>
          </cell>
          <cell r="EC91">
            <v>490</v>
          </cell>
          <cell r="ED91">
            <v>2252</v>
          </cell>
          <cell r="EE91">
            <v>252</v>
          </cell>
          <cell r="EF91">
            <v>1232</v>
          </cell>
          <cell r="EG91">
            <v>838</v>
          </cell>
          <cell r="EH91">
            <v>22</v>
          </cell>
          <cell r="EI91">
            <v>292</v>
          </cell>
          <cell r="EJ91">
            <v>892</v>
          </cell>
          <cell r="EK91">
            <v>1309</v>
          </cell>
          <cell r="EL91">
            <v>409</v>
          </cell>
          <cell r="EM91">
            <v>0</v>
          </cell>
          <cell r="EN91">
            <v>0</v>
          </cell>
          <cell r="EO91">
            <v>0</v>
          </cell>
          <cell r="EP91">
            <v>741</v>
          </cell>
          <cell r="EQ91">
            <v>0</v>
          </cell>
          <cell r="ER91">
            <v>0</v>
          </cell>
          <cell r="ES91">
            <v>159</v>
          </cell>
          <cell r="ET91">
            <v>1274</v>
          </cell>
          <cell r="EU91">
            <v>134</v>
          </cell>
          <cell r="EV91">
            <v>348</v>
          </cell>
          <cell r="EW91">
            <v>663</v>
          </cell>
          <cell r="EX91">
            <v>96</v>
          </cell>
          <cell r="EY91">
            <v>1</v>
          </cell>
          <cell r="EZ91">
            <v>32</v>
          </cell>
          <cell r="FA91">
            <v>0</v>
          </cell>
          <cell r="FB91">
            <v>0</v>
          </cell>
          <cell r="FC91">
            <v>56</v>
          </cell>
        </row>
        <row r="92">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0</v>
          </cell>
          <cell r="DM92">
            <v>0</v>
          </cell>
          <cell r="DN92">
            <v>0</v>
          </cell>
          <cell r="DO92">
            <v>0</v>
          </cell>
          <cell r="DP92">
            <v>0</v>
          </cell>
          <cell r="DQ92">
            <v>0</v>
          </cell>
          <cell r="DR92">
            <v>0</v>
          </cell>
          <cell r="DS92">
            <v>0</v>
          </cell>
          <cell r="DT92">
            <v>0</v>
          </cell>
          <cell r="DU92">
            <v>0</v>
          </cell>
          <cell r="DV92">
            <v>0</v>
          </cell>
          <cell r="DW92">
            <v>0</v>
          </cell>
          <cell r="DX92">
            <v>0</v>
          </cell>
          <cell r="DY92">
            <v>0</v>
          </cell>
          <cell r="DZ92">
            <v>0</v>
          </cell>
          <cell r="EA92">
            <v>0</v>
          </cell>
          <cell r="EB92">
            <v>0</v>
          </cell>
          <cell r="EC92">
            <v>0</v>
          </cell>
          <cell r="ED92">
            <v>0</v>
          </cell>
          <cell r="EE92">
            <v>0</v>
          </cell>
          <cell r="EF92">
            <v>0</v>
          </cell>
          <cell r="EG92">
            <v>0</v>
          </cell>
          <cell r="EH92">
            <v>0</v>
          </cell>
          <cell r="EI92">
            <v>0</v>
          </cell>
          <cell r="EJ92">
            <v>0</v>
          </cell>
          <cell r="EK92">
            <v>0</v>
          </cell>
          <cell r="EL92">
            <v>0</v>
          </cell>
          <cell r="EM92">
            <v>0</v>
          </cell>
          <cell r="EN92">
            <v>0</v>
          </cell>
          <cell r="EO92">
            <v>0</v>
          </cell>
          <cell r="EP92">
            <v>0</v>
          </cell>
          <cell r="EQ92">
            <v>0</v>
          </cell>
          <cell r="ER92">
            <v>0</v>
          </cell>
          <cell r="ES92">
            <v>0</v>
          </cell>
          <cell r="ET92">
            <v>0</v>
          </cell>
          <cell r="EU92">
            <v>0</v>
          </cell>
          <cell r="EV92">
            <v>0</v>
          </cell>
          <cell r="EW92">
            <v>0</v>
          </cell>
          <cell r="EX92">
            <v>0</v>
          </cell>
          <cell r="EY92">
            <v>0</v>
          </cell>
          <cell r="EZ92">
            <v>0</v>
          </cell>
          <cell r="FA92">
            <v>0</v>
          </cell>
          <cell r="FB92">
            <v>0</v>
          </cell>
          <cell r="FC92">
            <v>0</v>
          </cell>
        </row>
        <row r="93">
          <cell r="A93" t="str">
            <v xml:space="preserve"> 4701 EUROPE EXCL DHS                   </v>
          </cell>
          <cell r="B93" t="e">
            <v>#VALUE!</v>
          </cell>
          <cell r="C93" t="e">
            <v>#VALUE!</v>
          </cell>
          <cell r="D93" t="e">
            <v>#VALUE!</v>
          </cell>
          <cell r="E93" t="e">
            <v>#VALUE!</v>
          </cell>
          <cell r="F93" t="e">
            <v>#VALUE!</v>
          </cell>
          <cell r="G93" t="e">
            <v>#VALUE!</v>
          </cell>
          <cell r="H93" t="e">
            <v>#VALUE!</v>
          </cell>
          <cell r="I93" t="e">
            <v>#VALUE!</v>
          </cell>
          <cell r="J93" t="e">
            <v>#VALUE!</v>
          </cell>
          <cell r="K93" t="e">
            <v>#VALUE!</v>
          </cell>
          <cell r="L93" t="e">
            <v>#VALUE!</v>
          </cell>
          <cell r="M93" t="e">
            <v>#VALUE!</v>
          </cell>
          <cell r="N93" t="e">
            <v>#VALUE!</v>
          </cell>
          <cell r="O93" t="e">
            <v>#VALUE!</v>
          </cell>
          <cell r="P93" t="e">
            <v>#VALUE!</v>
          </cell>
          <cell r="Q93" t="e">
            <v>#VALUE!</v>
          </cell>
          <cell r="R93" t="e">
            <v>#VALUE!</v>
          </cell>
          <cell r="S93" t="e">
            <v>#VALUE!</v>
          </cell>
          <cell r="T93" t="e">
            <v>#VALUE!</v>
          </cell>
          <cell r="U93" t="e">
            <v>#VALUE!</v>
          </cell>
          <cell r="V93" t="e">
            <v>#VALUE!</v>
          </cell>
          <cell r="W93" t="e">
            <v>#VALUE!</v>
          </cell>
          <cell r="X93" t="e">
            <v>#VALUE!</v>
          </cell>
          <cell r="Y93" t="e">
            <v>#VALUE!</v>
          </cell>
          <cell r="Z93" t="e">
            <v>#VALUE!</v>
          </cell>
          <cell r="AA93" t="e">
            <v>#VALUE!</v>
          </cell>
          <cell r="AB93" t="e">
            <v>#VALUE!</v>
          </cell>
          <cell r="AC93" t="e">
            <v>#VALUE!</v>
          </cell>
          <cell r="AD93" t="e">
            <v>#VALUE!</v>
          </cell>
          <cell r="AE93" t="e">
            <v>#VALUE!</v>
          </cell>
          <cell r="AF93" t="e">
            <v>#VALUE!</v>
          </cell>
          <cell r="AG93" t="e">
            <v>#VALUE!</v>
          </cell>
          <cell r="AH93" t="e">
            <v>#VALUE!</v>
          </cell>
          <cell r="AI93" t="e">
            <v>#VALUE!</v>
          </cell>
          <cell r="AJ93" t="e">
            <v>#VALUE!</v>
          </cell>
          <cell r="AK93" t="e">
            <v>#VALUE!</v>
          </cell>
          <cell r="AL93" t="e">
            <v>#VALUE!</v>
          </cell>
          <cell r="AM93" t="e">
            <v>#VALUE!</v>
          </cell>
          <cell r="AN93" t="e">
            <v>#VALUE!</v>
          </cell>
          <cell r="AO93" t="e">
            <v>#VALUE!</v>
          </cell>
          <cell r="AP93" t="e">
            <v>#VALUE!</v>
          </cell>
          <cell r="AQ93" t="e">
            <v>#VALUE!</v>
          </cell>
          <cell r="AR93" t="e">
            <v>#VALUE!</v>
          </cell>
          <cell r="AS93" t="e">
            <v>#VALUE!</v>
          </cell>
          <cell r="AT93" t="e">
            <v>#VALUE!</v>
          </cell>
          <cell r="AU93" t="e">
            <v>#VALUE!</v>
          </cell>
          <cell r="AV93" t="e">
            <v>#VALUE!</v>
          </cell>
          <cell r="AW93" t="e">
            <v>#VALUE!</v>
          </cell>
          <cell r="AX93" t="e">
            <v>#VALUE!</v>
          </cell>
          <cell r="AY93" t="e">
            <v>#VALUE!</v>
          </cell>
          <cell r="AZ93" t="e">
            <v>#VALUE!</v>
          </cell>
          <cell r="BA93" t="e">
            <v>#VALUE!</v>
          </cell>
          <cell r="BB93" t="e">
            <v>#VALUE!</v>
          </cell>
          <cell r="BC93" t="e">
            <v>#VALUE!</v>
          </cell>
          <cell r="BD93" t="e">
            <v>#VALUE!</v>
          </cell>
          <cell r="BE93" t="e">
            <v>#VALUE!</v>
          </cell>
          <cell r="BF93" t="e">
            <v>#VALUE!</v>
          </cell>
          <cell r="BG93" t="e">
            <v>#VALUE!</v>
          </cell>
          <cell r="BH93" t="e">
            <v>#VALUE!</v>
          </cell>
          <cell r="BI93" t="e">
            <v>#VALUE!</v>
          </cell>
          <cell r="BJ93" t="e">
            <v>#VALUE!</v>
          </cell>
          <cell r="BK93" t="e">
            <v>#VALUE!</v>
          </cell>
          <cell r="BL93" t="e">
            <v>#VALUE!</v>
          </cell>
          <cell r="BM93" t="e">
            <v>#VALUE!</v>
          </cell>
          <cell r="BN93" t="e">
            <v>#VALUE!</v>
          </cell>
          <cell r="BO93" t="e">
            <v>#VALUE!</v>
          </cell>
          <cell r="BP93" t="e">
            <v>#VALUE!</v>
          </cell>
          <cell r="BQ93" t="e">
            <v>#VALUE!</v>
          </cell>
          <cell r="BR93" t="e">
            <v>#VALUE!</v>
          </cell>
          <cell r="BS93" t="e">
            <v>#VALUE!</v>
          </cell>
          <cell r="BT93" t="e">
            <v>#VALUE!</v>
          </cell>
          <cell r="BU93" t="e">
            <v>#VALUE!</v>
          </cell>
          <cell r="BV93" t="e">
            <v>#VALUE!</v>
          </cell>
          <cell r="BW93" t="e">
            <v>#VALUE!</v>
          </cell>
          <cell r="BX93" t="e">
            <v>#VALUE!</v>
          </cell>
          <cell r="BY93" t="e">
            <v>#VALUE!</v>
          </cell>
          <cell r="BZ93" t="e">
            <v>#VALUE!</v>
          </cell>
          <cell r="CA93" t="e">
            <v>#VALUE!</v>
          </cell>
          <cell r="CB93" t="e">
            <v>#VALUE!</v>
          </cell>
          <cell r="CC93" t="e">
            <v>#VALUE!</v>
          </cell>
          <cell r="CD93" t="e">
            <v>#VALUE!</v>
          </cell>
          <cell r="CE93" t="e">
            <v>#VALUE!</v>
          </cell>
          <cell r="CF93" t="e">
            <v>#VALUE!</v>
          </cell>
          <cell r="CG93" t="e">
            <v>#VALUE!</v>
          </cell>
          <cell r="CH93" t="e">
            <v>#VALUE!</v>
          </cell>
          <cell r="CI93" t="e">
            <v>#VALUE!</v>
          </cell>
          <cell r="CJ93" t="e">
            <v>#VALUE!</v>
          </cell>
          <cell r="CK93" t="e">
            <v>#VALUE!</v>
          </cell>
          <cell r="CL93" t="e">
            <v>#VALUE!</v>
          </cell>
          <cell r="CM93" t="e">
            <v>#VALUE!</v>
          </cell>
          <cell r="CN93" t="e">
            <v>#VALUE!</v>
          </cell>
          <cell r="CO93" t="e">
            <v>#VALUE!</v>
          </cell>
          <cell r="CP93" t="e">
            <v>#VALUE!</v>
          </cell>
          <cell r="CQ93" t="e">
            <v>#VALUE!</v>
          </cell>
          <cell r="CR93" t="e">
            <v>#VALUE!</v>
          </cell>
          <cell r="CS93" t="e">
            <v>#VALUE!</v>
          </cell>
          <cell r="CT93" t="e">
            <v>#VALUE!</v>
          </cell>
          <cell r="CU93" t="e">
            <v>#VALUE!</v>
          </cell>
          <cell r="CV93" t="e">
            <v>#VALUE!</v>
          </cell>
          <cell r="CW93" t="e">
            <v>#VALUE!</v>
          </cell>
          <cell r="CX93" t="e">
            <v>#VALUE!</v>
          </cell>
          <cell r="CY93" t="e">
            <v>#VALUE!</v>
          </cell>
          <cell r="CZ93" t="e">
            <v>#VALUE!</v>
          </cell>
          <cell r="DA93" t="e">
            <v>#VALUE!</v>
          </cell>
          <cell r="DB93" t="e">
            <v>#VALUE!</v>
          </cell>
          <cell r="DC93" t="e">
            <v>#VALUE!</v>
          </cell>
          <cell r="DD93" t="e">
            <v>#VALUE!</v>
          </cell>
          <cell r="DE93" t="e">
            <v>#VALUE!</v>
          </cell>
          <cell r="DF93" t="e">
            <v>#VALUE!</v>
          </cell>
          <cell r="DG93" t="e">
            <v>#VALUE!</v>
          </cell>
          <cell r="DH93" t="e">
            <v>#VALUE!</v>
          </cell>
          <cell r="DI93" t="e">
            <v>#VALUE!</v>
          </cell>
          <cell r="DJ93" t="e">
            <v>#VALUE!</v>
          </cell>
          <cell r="DK93" t="e">
            <v>#VALUE!</v>
          </cell>
          <cell r="DL93" t="e">
            <v>#VALUE!</v>
          </cell>
          <cell r="DM93" t="e">
            <v>#VALUE!</v>
          </cell>
          <cell r="DN93" t="e">
            <v>#VALUE!</v>
          </cell>
          <cell r="DO93" t="e">
            <v>#VALUE!</v>
          </cell>
          <cell r="DP93" t="e">
            <v>#VALUE!</v>
          </cell>
          <cell r="DQ93" t="e">
            <v>#VALUE!</v>
          </cell>
          <cell r="DR93" t="e">
            <v>#VALUE!</v>
          </cell>
          <cell r="DS93" t="e">
            <v>#VALUE!</v>
          </cell>
          <cell r="DT93" t="e">
            <v>#VALUE!</v>
          </cell>
          <cell r="DU93" t="e">
            <v>#VALUE!</v>
          </cell>
          <cell r="DV93" t="e">
            <v>#VALUE!</v>
          </cell>
          <cell r="DW93" t="e">
            <v>#VALUE!</v>
          </cell>
          <cell r="DX93" t="e">
            <v>#VALUE!</v>
          </cell>
          <cell r="DY93" t="e">
            <v>#VALUE!</v>
          </cell>
          <cell r="DZ93" t="e">
            <v>#VALUE!</v>
          </cell>
          <cell r="EA93" t="e">
            <v>#VALUE!</v>
          </cell>
          <cell r="EB93" t="e">
            <v>#VALUE!</v>
          </cell>
          <cell r="EC93" t="e">
            <v>#VALUE!</v>
          </cell>
          <cell r="ED93" t="e">
            <v>#VALUE!</v>
          </cell>
          <cell r="EE93" t="e">
            <v>#VALUE!</v>
          </cell>
          <cell r="EF93" t="e">
            <v>#VALUE!</v>
          </cell>
          <cell r="EG93" t="e">
            <v>#VALUE!</v>
          </cell>
          <cell r="EH93" t="e">
            <v>#VALUE!</v>
          </cell>
          <cell r="EI93" t="e">
            <v>#VALUE!</v>
          </cell>
          <cell r="EJ93" t="e">
            <v>#VALUE!</v>
          </cell>
          <cell r="EK93" t="e">
            <v>#VALUE!</v>
          </cell>
          <cell r="EL93" t="e">
            <v>#VALUE!</v>
          </cell>
          <cell r="EM93" t="e">
            <v>#VALUE!</v>
          </cell>
          <cell r="EN93" t="e">
            <v>#VALUE!</v>
          </cell>
          <cell r="EO93" t="e">
            <v>#VALUE!</v>
          </cell>
          <cell r="EP93" t="e">
            <v>#VALUE!</v>
          </cell>
          <cell r="EQ93" t="e">
            <v>#VALUE!</v>
          </cell>
          <cell r="ER93" t="e">
            <v>#VALUE!</v>
          </cell>
          <cell r="ES93" t="e">
            <v>#VALUE!</v>
          </cell>
          <cell r="ET93" t="e">
            <v>#VALUE!</v>
          </cell>
          <cell r="EU93" t="e">
            <v>#VALUE!</v>
          </cell>
          <cell r="EV93" t="e">
            <v>#VALUE!</v>
          </cell>
          <cell r="EW93" t="e">
            <v>#VALUE!</v>
          </cell>
          <cell r="EX93" t="e">
            <v>#VALUE!</v>
          </cell>
          <cell r="EY93" t="e">
            <v>#VALUE!</v>
          </cell>
          <cell r="EZ93" t="e">
            <v>#VALUE!</v>
          </cell>
          <cell r="FA93" t="e">
            <v>#VALUE!</v>
          </cell>
          <cell r="FB93" t="e">
            <v>#VALUE!</v>
          </cell>
          <cell r="FC93" t="e">
            <v>#VALUE!</v>
          </cell>
        </row>
        <row r="94">
          <cell r="A94" t="str">
            <v xml:space="preserve"> 2937 DHS EUROPE OVERHEADS              </v>
          </cell>
          <cell r="B94">
            <v>0</v>
          </cell>
          <cell r="C94">
            <v>0</v>
          </cell>
          <cell r="D94" t="e">
            <v>#VALUE!</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t="e">
            <v>#VALUE!</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K94">
            <v>0</v>
          </cell>
          <cell r="DL94">
            <v>0</v>
          </cell>
          <cell r="DM94">
            <v>0</v>
          </cell>
          <cell r="DN94">
            <v>0</v>
          </cell>
          <cell r="DO94">
            <v>0</v>
          </cell>
          <cell r="DP94">
            <v>0</v>
          </cell>
          <cell r="DQ94">
            <v>0</v>
          </cell>
          <cell r="DR94">
            <v>0</v>
          </cell>
          <cell r="DS94">
            <v>0</v>
          </cell>
          <cell r="DT94">
            <v>0</v>
          </cell>
          <cell r="DU94">
            <v>0</v>
          </cell>
          <cell r="DV94">
            <v>0</v>
          </cell>
          <cell r="DW94">
            <v>0</v>
          </cell>
          <cell r="DX94">
            <v>0</v>
          </cell>
          <cell r="DY94">
            <v>0</v>
          </cell>
          <cell r="DZ94">
            <v>0</v>
          </cell>
          <cell r="EA94">
            <v>0</v>
          </cell>
          <cell r="EB94">
            <v>0</v>
          </cell>
          <cell r="EC94">
            <v>0</v>
          </cell>
          <cell r="ED94">
            <v>0</v>
          </cell>
          <cell r="EE94">
            <v>0</v>
          </cell>
          <cell r="EF94">
            <v>0</v>
          </cell>
          <cell r="EG94">
            <v>0</v>
          </cell>
          <cell r="EH94">
            <v>0</v>
          </cell>
          <cell r="EI94">
            <v>0</v>
          </cell>
          <cell r="EJ94">
            <v>0</v>
          </cell>
          <cell r="EK94">
            <v>0</v>
          </cell>
          <cell r="EL94">
            <v>0</v>
          </cell>
          <cell r="EM94">
            <v>0</v>
          </cell>
          <cell r="EN94">
            <v>0</v>
          </cell>
          <cell r="EO94">
            <v>0</v>
          </cell>
          <cell r="EP94">
            <v>0</v>
          </cell>
          <cell r="EQ94">
            <v>0</v>
          </cell>
          <cell r="ER94">
            <v>0</v>
          </cell>
          <cell r="ES94">
            <v>0</v>
          </cell>
          <cell r="ET94">
            <v>0</v>
          </cell>
          <cell r="EU94">
            <v>0</v>
          </cell>
          <cell r="EV94">
            <v>0</v>
          </cell>
          <cell r="EW94">
            <v>0</v>
          </cell>
          <cell r="EX94">
            <v>0</v>
          </cell>
          <cell r="EY94">
            <v>0</v>
          </cell>
          <cell r="EZ94">
            <v>0</v>
          </cell>
          <cell r="FA94">
            <v>0</v>
          </cell>
          <cell r="FB94">
            <v>0</v>
          </cell>
          <cell r="FC94">
            <v>0</v>
          </cell>
        </row>
        <row r="95">
          <cell r="A95" t="str">
            <v xml:space="preserve"> 6760 DHS - FRANCE                      </v>
          </cell>
          <cell r="B95" t="e">
            <v>#VALUE!</v>
          </cell>
          <cell r="C95" t="e">
            <v>#VALUE!</v>
          </cell>
          <cell r="D95" t="e">
            <v>#VALUE!</v>
          </cell>
          <cell r="E95" t="e">
            <v>#VALUE!</v>
          </cell>
          <cell r="F95" t="e">
            <v>#VALUE!</v>
          </cell>
          <cell r="G95" t="e">
            <v>#VALUE!</v>
          </cell>
          <cell r="H95" t="e">
            <v>#VALUE!</v>
          </cell>
          <cell r="I95" t="e">
            <v>#VALUE!</v>
          </cell>
          <cell r="J95" t="e">
            <v>#VALUE!</v>
          </cell>
          <cell r="K95" t="e">
            <v>#VALUE!</v>
          </cell>
          <cell r="L95" t="e">
            <v>#VALUE!</v>
          </cell>
          <cell r="M95" t="e">
            <v>#VALUE!</v>
          </cell>
          <cell r="N95" t="e">
            <v>#VALUE!</v>
          </cell>
          <cell r="O95" t="e">
            <v>#VALUE!</v>
          </cell>
          <cell r="P95" t="e">
            <v>#VALUE!</v>
          </cell>
          <cell r="Q95" t="e">
            <v>#VALUE!</v>
          </cell>
          <cell r="R95" t="e">
            <v>#VALUE!</v>
          </cell>
          <cell r="S95" t="e">
            <v>#VALUE!</v>
          </cell>
          <cell r="T95" t="e">
            <v>#VALUE!</v>
          </cell>
          <cell r="U95" t="e">
            <v>#VALUE!</v>
          </cell>
          <cell r="V95" t="e">
            <v>#VALUE!</v>
          </cell>
          <cell r="W95" t="e">
            <v>#VALUE!</v>
          </cell>
          <cell r="X95" t="e">
            <v>#VALUE!</v>
          </cell>
          <cell r="Y95" t="e">
            <v>#VALUE!</v>
          </cell>
          <cell r="Z95" t="e">
            <v>#VALUE!</v>
          </cell>
          <cell r="AA95" t="e">
            <v>#VALUE!</v>
          </cell>
          <cell r="AB95" t="e">
            <v>#VALUE!</v>
          </cell>
          <cell r="AC95" t="e">
            <v>#VALUE!</v>
          </cell>
          <cell r="AD95" t="e">
            <v>#VALUE!</v>
          </cell>
          <cell r="AE95" t="e">
            <v>#VALUE!</v>
          </cell>
          <cell r="AF95" t="e">
            <v>#VALUE!</v>
          </cell>
          <cell r="AG95" t="e">
            <v>#VALUE!</v>
          </cell>
          <cell r="AH95" t="e">
            <v>#VALUE!</v>
          </cell>
          <cell r="AI95" t="e">
            <v>#VALUE!</v>
          </cell>
          <cell r="AJ95" t="e">
            <v>#VALUE!</v>
          </cell>
          <cell r="AK95" t="e">
            <v>#VALUE!</v>
          </cell>
          <cell r="AL95" t="e">
            <v>#VALUE!</v>
          </cell>
          <cell r="AM95" t="e">
            <v>#VALUE!</v>
          </cell>
          <cell r="AN95" t="e">
            <v>#VALUE!</v>
          </cell>
          <cell r="AO95" t="e">
            <v>#VALUE!</v>
          </cell>
          <cell r="AP95" t="e">
            <v>#VALUE!</v>
          </cell>
          <cell r="AQ95" t="e">
            <v>#VALUE!</v>
          </cell>
          <cell r="AR95" t="e">
            <v>#VALUE!</v>
          </cell>
          <cell r="AS95" t="e">
            <v>#VALUE!</v>
          </cell>
          <cell r="AT95" t="e">
            <v>#VALUE!</v>
          </cell>
          <cell r="AU95" t="e">
            <v>#VALUE!</v>
          </cell>
          <cell r="AV95" t="e">
            <v>#VALUE!</v>
          </cell>
          <cell r="AW95" t="e">
            <v>#VALUE!</v>
          </cell>
          <cell r="AX95" t="e">
            <v>#VALUE!</v>
          </cell>
          <cell r="AY95" t="e">
            <v>#VALUE!</v>
          </cell>
          <cell r="AZ95" t="e">
            <v>#VALUE!</v>
          </cell>
          <cell r="BA95" t="e">
            <v>#VALUE!</v>
          </cell>
          <cell r="BB95" t="e">
            <v>#VALUE!</v>
          </cell>
          <cell r="BC95" t="e">
            <v>#VALUE!</v>
          </cell>
          <cell r="BD95" t="e">
            <v>#VALUE!</v>
          </cell>
          <cell r="BE95" t="e">
            <v>#VALUE!</v>
          </cell>
          <cell r="BF95" t="e">
            <v>#VALUE!</v>
          </cell>
          <cell r="BG95" t="e">
            <v>#VALUE!</v>
          </cell>
          <cell r="BH95" t="e">
            <v>#VALUE!</v>
          </cell>
          <cell r="BI95" t="e">
            <v>#VALUE!</v>
          </cell>
          <cell r="BJ95" t="e">
            <v>#VALUE!</v>
          </cell>
          <cell r="BK95" t="e">
            <v>#VALUE!</v>
          </cell>
          <cell r="BL95" t="e">
            <v>#VALUE!</v>
          </cell>
          <cell r="BM95" t="e">
            <v>#VALUE!</v>
          </cell>
          <cell r="BN95" t="e">
            <v>#VALUE!</v>
          </cell>
          <cell r="BO95" t="e">
            <v>#VALUE!</v>
          </cell>
          <cell r="BP95" t="e">
            <v>#VALUE!</v>
          </cell>
          <cell r="BQ95" t="e">
            <v>#VALUE!</v>
          </cell>
          <cell r="BR95" t="e">
            <v>#VALUE!</v>
          </cell>
          <cell r="BS95" t="e">
            <v>#VALUE!</v>
          </cell>
          <cell r="BT95" t="e">
            <v>#VALUE!</v>
          </cell>
          <cell r="BU95" t="e">
            <v>#VALUE!</v>
          </cell>
          <cell r="BV95" t="e">
            <v>#VALUE!</v>
          </cell>
          <cell r="BW95" t="e">
            <v>#VALUE!</v>
          </cell>
          <cell r="BX95" t="e">
            <v>#VALUE!</v>
          </cell>
          <cell r="BY95" t="e">
            <v>#VALUE!</v>
          </cell>
          <cell r="BZ95" t="e">
            <v>#VALUE!</v>
          </cell>
          <cell r="CA95" t="e">
            <v>#VALUE!</v>
          </cell>
          <cell r="CB95" t="e">
            <v>#VALUE!</v>
          </cell>
          <cell r="CC95" t="e">
            <v>#VALUE!</v>
          </cell>
          <cell r="CD95" t="e">
            <v>#VALUE!</v>
          </cell>
          <cell r="CE95" t="e">
            <v>#VALUE!</v>
          </cell>
          <cell r="CF95" t="e">
            <v>#VALUE!</v>
          </cell>
          <cell r="CG95" t="e">
            <v>#VALUE!</v>
          </cell>
          <cell r="CH95" t="e">
            <v>#VALUE!</v>
          </cell>
          <cell r="CI95" t="e">
            <v>#VALUE!</v>
          </cell>
          <cell r="CJ95" t="e">
            <v>#VALUE!</v>
          </cell>
          <cell r="CK95" t="e">
            <v>#VALUE!</v>
          </cell>
          <cell r="CL95" t="e">
            <v>#VALUE!</v>
          </cell>
          <cell r="CM95" t="e">
            <v>#VALUE!</v>
          </cell>
          <cell r="CN95" t="e">
            <v>#VALUE!</v>
          </cell>
          <cell r="CO95" t="e">
            <v>#VALUE!</v>
          </cell>
          <cell r="CP95" t="e">
            <v>#VALUE!</v>
          </cell>
          <cell r="CQ95" t="e">
            <v>#VALUE!</v>
          </cell>
          <cell r="CR95" t="e">
            <v>#VALUE!</v>
          </cell>
          <cell r="CS95" t="e">
            <v>#VALUE!</v>
          </cell>
          <cell r="CT95" t="e">
            <v>#VALUE!</v>
          </cell>
          <cell r="CU95" t="e">
            <v>#VALUE!</v>
          </cell>
          <cell r="CV95" t="e">
            <v>#VALUE!</v>
          </cell>
          <cell r="CW95" t="e">
            <v>#VALUE!</v>
          </cell>
          <cell r="CX95" t="e">
            <v>#VALUE!</v>
          </cell>
          <cell r="CY95" t="e">
            <v>#VALUE!</v>
          </cell>
          <cell r="CZ95" t="e">
            <v>#VALUE!</v>
          </cell>
          <cell r="DA95" t="e">
            <v>#VALUE!</v>
          </cell>
          <cell r="DB95" t="e">
            <v>#VALUE!</v>
          </cell>
          <cell r="DC95" t="e">
            <v>#VALUE!</v>
          </cell>
          <cell r="DD95" t="e">
            <v>#VALUE!</v>
          </cell>
          <cell r="DE95" t="e">
            <v>#VALUE!</v>
          </cell>
          <cell r="DF95" t="e">
            <v>#VALUE!</v>
          </cell>
          <cell r="DG95" t="e">
            <v>#VALUE!</v>
          </cell>
          <cell r="DH95" t="e">
            <v>#VALUE!</v>
          </cell>
          <cell r="DI95" t="e">
            <v>#VALUE!</v>
          </cell>
          <cell r="DJ95" t="e">
            <v>#VALUE!</v>
          </cell>
          <cell r="DK95" t="e">
            <v>#VALUE!</v>
          </cell>
          <cell r="DL95" t="e">
            <v>#VALUE!</v>
          </cell>
          <cell r="DM95" t="e">
            <v>#VALUE!</v>
          </cell>
          <cell r="DN95" t="e">
            <v>#VALUE!</v>
          </cell>
          <cell r="DO95" t="e">
            <v>#VALUE!</v>
          </cell>
          <cell r="DP95" t="e">
            <v>#VALUE!</v>
          </cell>
          <cell r="DQ95" t="e">
            <v>#VALUE!</v>
          </cell>
          <cell r="DR95" t="e">
            <v>#VALUE!</v>
          </cell>
          <cell r="DS95" t="e">
            <v>#VALUE!</v>
          </cell>
          <cell r="DT95" t="e">
            <v>#VALUE!</v>
          </cell>
          <cell r="DU95" t="e">
            <v>#VALUE!</v>
          </cell>
          <cell r="DV95" t="e">
            <v>#VALUE!</v>
          </cell>
          <cell r="DW95" t="e">
            <v>#VALUE!</v>
          </cell>
          <cell r="DX95" t="e">
            <v>#VALUE!</v>
          </cell>
          <cell r="DY95" t="e">
            <v>#VALUE!</v>
          </cell>
          <cell r="DZ95" t="e">
            <v>#VALUE!</v>
          </cell>
          <cell r="EA95" t="e">
            <v>#VALUE!</v>
          </cell>
          <cell r="EB95" t="e">
            <v>#VALUE!</v>
          </cell>
          <cell r="EC95" t="e">
            <v>#VALUE!</v>
          </cell>
          <cell r="ED95" t="e">
            <v>#VALUE!</v>
          </cell>
          <cell r="EE95" t="e">
            <v>#VALUE!</v>
          </cell>
          <cell r="EF95" t="e">
            <v>#VALUE!</v>
          </cell>
          <cell r="EG95" t="e">
            <v>#VALUE!</v>
          </cell>
          <cell r="EH95" t="e">
            <v>#VALUE!</v>
          </cell>
          <cell r="EI95" t="e">
            <v>#VALUE!</v>
          </cell>
          <cell r="EJ95" t="e">
            <v>#VALUE!</v>
          </cell>
          <cell r="EK95" t="e">
            <v>#VALUE!</v>
          </cell>
          <cell r="EL95" t="e">
            <v>#VALUE!</v>
          </cell>
          <cell r="EM95" t="e">
            <v>#VALUE!</v>
          </cell>
          <cell r="EN95" t="e">
            <v>#VALUE!</v>
          </cell>
          <cell r="EO95" t="e">
            <v>#VALUE!</v>
          </cell>
          <cell r="EP95" t="e">
            <v>#VALUE!</v>
          </cell>
          <cell r="EQ95" t="e">
            <v>#VALUE!</v>
          </cell>
          <cell r="ER95" t="e">
            <v>#VALUE!</v>
          </cell>
          <cell r="ES95" t="e">
            <v>#VALUE!</v>
          </cell>
          <cell r="ET95" t="e">
            <v>#VALUE!</v>
          </cell>
          <cell r="EU95" t="e">
            <v>#VALUE!</v>
          </cell>
          <cell r="EV95" t="e">
            <v>#VALUE!</v>
          </cell>
          <cell r="EW95" t="e">
            <v>#VALUE!</v>
          </cell>
          <cell r="EX95" t="e">
            <v>#VALUE!</v>
          </cell>
          <cell r="EY95" t="e">
            <v>#VALUE!</v>
          </cell>
          <cell r="EZ95" t="e">
            <v>#VALUE!</v>
          </cell>
          <cell r="FA95" t="e">
            <v>#VALUE!</v>
          </cell>
          <cell r="FB95" t="e">
            <v>#VALUE!</v>
          </cell>
          <cell r="FC95" t="e">
            <v>#VALUE!</v>
          </cell>
        </row>
        <row r="96">
          <cell r="A96" t="str">
            <v xml:space="preserve"> 6789 DHS - IRELAND                     </v>
          </cell>
          <cell r="B96" t="e">
            <v>#VALUE!</v>
          </cell>
          <cell r="C96" t="e">
            <v>#VALUE!</v>
          </cell>
          <cell r="D96" t="e">
            <v>#VALUE!</v>
          </cell>
          <cell r="E96" t="e">
            <v>#VALUE!</v>
          </cell>
          <cell r="F96" t="e">
            <v>#VALUE!</v>
          </cell>
          <cell r="G96" t="e">
            <v>#VALUE!</v>
          </cell>
          <cell r="H96" t="e">
            <v>#VALUE!</v>
          </cell>
          <cell r="I96" t="e">
            <v>#VALUE!</v>
          </cell>
          <cell r="J96" t="e">
            <v>#VALUE!</v>
          </cell>
          <cell r="K96" t="e">
            <v>#VALUE!</v>
          </cell>
          <cell r="L96" t="e">
            <v>#VALUE!</v>
          </cell>
          <cell r="M96" t="e">
            <v>#VALUE!</v>
          </cell>
          <cell r="N96" t="e">
            <v>#VALUE!</v>
          </cell>
          <cell r="O96" t="e">
            <v>#VALUE!</v>
          </cell>
          <cell r="P96" t="e">
            <v>#VALUE!</v>
          </cell>
          <cell r="Q96" t="e">
            <v>#VALUE!</v>
          </cell>
          <cell r="R96" t="e">
            <v>#VALUE!</v>
          </cell>
          <cell r="S96" t="e">
            <v>#VALUE!</v>
          </cell>
          <cell r="T96" t="e">
            <v>#VALUE!</v>
          </cell>
          <cell r="U96" t="e">
            <v>#VALUE!</v>
          </cell>
          <cell r="V96" t="e">
            <v>#VALUE!</v>
          </cell>
          <cell r="W96" t="e">
            <v>#VALUE!</v>
          </cell>
          <cell r="X96" t="e">
            <v>#VALUE!</v>
          </cell>
          <cell r="Y96" t="e">
            <v>#VALUE!</v>
          </cell>
          <cell r="Z96" t="e">
            <v>#VALUE!</v>
          </cell>
          <cell r="AA96" t="e">
            <v>#VALUE!</v>
          </cell>
          <cell r="AB96" t="e">
            <v>#VALUE!</v>
          </cell>
          <cell r="AC96" t="e">
            <v>#VALUE!</v>
          </cell>
          <cell r="AD96" t="e">
            <v>#VALUE!</v>
          </cell>
          <cell r="AE96" t="e">
            <v>#VALUE!</v>
          </cell>
          <cell r="AF96" t="e">
            <v>#VALUE!</v>
          </cell>
          <cell r="AG96" t="e">
            <v>#VALUE!</v>
          </cell>
          <cell r="AH96" t="e">
            <v>#VALUE!</v>
          </cell>
          <cell r="AI96" t="e">
            <v>#VALUE!</v>
          </cell>
          <cell r="AJ96" t="e">
            <v>#VALUE!</v>
          </cell>
          <cell r="AK96" t="e">
            <v>#VALUE!</v>
          </cell>
          <cell r="AL96" t="e">
            <v>#VALUE!</v>
          </cell>
          <cell r="AM96" t="e">
            <v>#VALUE!</v>
          </cell>
          <cell r="AN96" t="e">
            <v>#VALUE!</v>
          </cell>
          <cell r="AO96" t="e">
            <v>#VALUE!</v>
          </cell>
          <cell r="AP96" t="e">
            <v>#VALUE!</v>
          </cell>
          <cell r="AQ96" t="e">
            <v>#VALUE!</v>
          </cell>
          <cell r="AR96" t="e">
            <v>#VALUE!</v>
          </cell>
          <cell r="AS96" t="e">
            <v>#VALUE!</v>
          </cell>
          <cell r="AT96" t="e">
            <v>#VALUE!</v>
          </cell>
          <cell r="AU96" t="e">
            <v>#VALUE!</v>
          </cell>
          <cell r="AV96" t="e">
            <v>#VALUE!</v>
          </cell>
          <cell r="AW96" t="e">
            <v>#VALUE!</v>
          </cell>
          <cell r="AX96" t="e">
            <v>#VALUE!</v>
          </cell>
          <cell r="AY96" t="e">
            <v>#VALUE!</v>
          </cell>
          <cell r="AZ96" t="e">
            <v>#VALUE!</v>
          </cell>
          <cell r="BA96" t="e">
            <v>#VALUE!</v>
          </cell>
          <cell r="BB96" t="e">
            <v>#VALUE!</v>
          </cell>
          <cell r="BC96" t="e">
            <v>#VALUE!</v>
          </cell>
          <cell r="BD96" t="e">
            <v>#VALUE!</v>
          </cell>
          <cell r="BE96" t="e">
            <v>#VALUE!</v>
          </cell>
          <cell r="BF96" t="e">
            <v>#VALUE!</v>
          </cell>
          <cell r="BG96" t="e">
            <v>#VALUE!</v>
          </cell>
          <cell r="BH96" t="e">
            <v>#VALUE!</v>
          </cell>
          <cell r="BI96" t="e">
            <v>#VALUE!</v>
          </cell>
          <cell r="BJ96" t="e">
            <v>#VALUE!</v>
          </cell>
          <cell r="BK96" t="e">
            <v>#VALUE!</v>
          </cell>
          <cell r="BL96" t="e">
            <v>#VALUE!</v>
          </cell>
          <cell r="BM96" t="e">
            <v>#VALUE!</v>
          </cell>
          <cell r="BN96" t="e">
            <v>#VALUE!</v>
          </cell>
          <cell r="BO96" t="e">
            <v>#VALUE!</v>
          </cell>
          <cell r="BP96" t="e">
            <v>#VALUE!</v>
          </cell>
          <cell r="BQ96" t="e">
            <v>#VALUE!</v>
          </cell>
          <cell r="BR96" t="e">
            <v>#VALUE!</v>
          </cell>
          <cell r="BS96" t="e">
            <v>#VALUE!</v>
          </cell>
          <cell r="BT96" t="e">
            <v>#VALUE!</v>
          </cell>
          <cell r="BU96" t="e">
            <v>#VALUE!</v>
          </cell>
          <cell r="BV96" t="e">
            <v>#VALUE!</v>
          </cell>
          <cell r="BW96" t="e">
            <v>#VALUE!</v>
          </cell>
          <cell r="BX96" t="e">
            <v>#VALUE!</v>
          </cell>
          <cell r="BY96" t="e">
            <v>#VALUE!</v>
          </cell>
          <cell r="BZ96" t="e">
            <v>#VALUE!</v>
          </cell>
          <cell r="CA96" t="e">
            <v>#VALUE!</v>
          </cell>
          <cell r="CB96" t="e">
            <v>#VALUE!</v>
          </cell>
          <cell r="CC96" t="e">
            <v>#VALUE!</v>
          </cell>
          <cell r="CD96" t="e">
            <v>#VALUE!</v>
          </cell>
          <cell r="CE96" t="e">
            <v>#VALUE!</v>
          </cell>
          <cell r="CF96" t="e">
            <v>#VALUE!</v>
          </cell>
          <cell r="CG96" t="e">
            <v>#VALUE!</v>
          </cell>
          <cell r="CH96" t="e">
            <v>#VALUE!</v>
          </cell>
          <cell r="CI96" t="e">
            <v>#VALUE!</v>
          </cell>
          <cell r="CJ96" t="e">
            <v>#VALUE!</v>
          </cell>
          <cell r="CK96" t="e">
            <v>#VALUE!</v>
          </cell>
          <cell r="CL96" t="e">
            <v>#VALUE!</v>
          </cell>
          <cell r="CM96" t="e">
            <v>#VALUE!</v>
          </cell>
          <cell r="CN96" t="e">
            <v>#VALUE!</v>
          </cell>
          <cell r="CO96" t="e">
            <v>#VALUE!</v>
          </cell>
          <cell r="CP96" t="e">
            <v>#VALUE!</v>
          </cell>
          <cell r="CQ96" t="e">
            <v>#VALUE!</v>
          </cell>
          <cell r="CR96" t="e">
            <v>#VALUE!</v>
          </cell>
          <cell r="CS96" t="e">
            <v>#VALUE!</v>
          </cell>
          <cell r="CT96" t="e">
            <v>#VALUE!</v>
          </cell>
          <cell r="CU96" t="e">
            <v>#VALUE!</v>
          </cell>
          <cell r="CV96" t="e">
            <v>#VALUE!</v>
          </cell>
          <cell r="CW96" t="e">
            <v>#VALUE!</v>
          </cell>
          <cell r="CX96" t="e">
            <v>#VALUE!</v>
          </cell>
          <cell r="CY96" t="e">
            <v>#VALUE!</v>
          </cell>
          <cell r="CZ96" t="e">
            <v>#VALUE!</v>
          </cell>
          <cell r="DA96" t="e">
            <v>#VALUE!</v>
          </cell>
          <cell r="DB96" t="e">
            <v>#VALUE!</v>
          </cell>
          <cell r="DC96" t="e">
            <v>#VALUE!</v>
          </cell>
          <cell r="DD96" t="e">
            <v>#VALUE!</v>
          </cell>
          <cell r="DE96" t="e">
            <v>#VALUE!</v>
          </cell>
          <cell r="DF96" t="e">
            <v>#VALUE!</v>
          </cell>
          <cell r="DG96" t="e">
            <v>#VALUE!</v>
          </cell>
          <cell r="DH96" t="e">
            <v>#VALUE!</v>
          </cell>
          <cell r="DI96" t="e">
            <v>#VALUE!</v>
          </cell>
          <cell r="DJ96" t="e">
            <v>#VALUE!</v>
          </cell>
          <cell r="DK96" t="e">
            <v>#VALUE!</v>
          </cell>
          <cell r="DL96" t="e">
            <v>#VALUE!</v>
          </cell>
          <cell r="DM96" t="e">
            <v>#VALUE!</v>
          </cell>
          <cell r="DN96" t="e">
            <v>#VALUE!</v>
          </cell>
          <cell r="DO96" t="e">
            <v>#VALUE!</v>
          </cell>
          <cell r="DP96" t="e">
            <v>#VALUE!</v>
          </cell>
          <cell r="DQ96" t="e">
            <v>#VALUE!</v>
          </cell>
          <cell r="DR96" t="e">
            <v>#VALUE!</v>
          </cell>
          <cell r="DS96" t="e">
            <v>#VALUE!</v>
          </cell>
          <cell r="DT96" t="e">
            <v>#VALUE!</v>
          </cell>
          <cell r="DU96" t="e">
            <v>#VALUE!</v>
          </cell>
          <cell r="DV96" t="e">
            <v>#VALUE!</v>
          </cell>
          <cell r="DW96" t="e">
            <v>#VALUE!</v>
          </cell>
          <cell r="DX96" t="e">
            <v>#VALUE!</v>
          </cell>
          <cell r="DY96" t="e">
            <v>#VALUE!</v>
          </cell>
          <cell r="DZ96" t="e">
            <v>#VALUE!</v>
          </cell>
          <cell r="EA96" t="e">
            <v>#VALUE!</v>
          </cell>
          <cell r="EB96" t="e">
            <v>#VALUE!</v>
          </cell>
          <cell r="EC96" t="e">
            <v>#VALUE!</v>
          </cell>
          <cell r="ED96" t="e">
            <v>#VALUE!</v>
          </cell>
          <cell r="EE96" t="e">
            <v>#VALUE!</v>
          </cell>
          <cell r="EF96" t="e">
            <v>#VALUE!</v>
          </cell>
          <cell r="EG96" t="e">
            <v>#VALUE!</v>
          </cell>
          <cell r="EH96" t="e">
            <v>#VALUE!</v>
          </cell>
          <cell r="EI96" t="e">
            <v>#VALUE!</v>
          </cell>
          <cell r="EJ96" t="e">
            <v>#VALUE!</v>
          </cell>
          <cell r="EK96" t="e">
            <v>#VALUE!</v>
          </cell>
          <cell r="EL96" t="e">
            <v>#VALUE!</v>
          </cell>
          <cell r="EM96" t="e">
            <v>#VALUE!</v>
          </cell>
          <cell r="EN96" t="e">
            <v>#VALUE!</v>
          </cell>
          <cell r="EO96" t="e">
            <v>#VALUE!</v>
          </cell>
          <cell r="EP96" t="e">
            <v>#VALUE!</v>
          </cell>
          <cell r="EQ96" t="e">
            <v>#VALUE!</v>
          </cell>
          <cell r="ER96" t="e">
            <v>#VALUE!</v>
          </cell>
          <cell r="ES96" t="e">
            <v>#VALUE!</v>
          </cell>
          <cell r="ET96" t="e">
            <v>#VALUE!</v>
          </cell>
          <cell r="EU96" t="e">
            <v>#VALUE!</v>
          </cell>
          <cell r="EV96" t="e">
            <v>#VALUE!</v>
          </cell>
          <cell r="EW96" t="e">
            <v>#VALUE!</v>
          </cell>
          <cell r="EX96" t="e">
            <v>#VALUE!</v>
          </cell>
          <cell r="EY96" t="e">
            <v>#VALUE!</v>
          </cell>
          <cell r="EZ96" t="e">
            <v>#VALUE!</v>
          </cell>
          <cell r="FA96" t="e">
            <v>#VALUE!</v>
          </cell>
          <cell r="FB96" t="e">
            <v>#VALUE!</v>
          </cell>
          <cell r="FC96" t="e">
            <v>#VALUE!</v>
          </cell>
        </row>
        <row r="97">
          <cell r="A97" t="str">
            <v xml:space="preserve"> 6828 DHS - NETHERLANDS                 </v>
          </cell>
          <cell r="B97" t="e">
            <v>#VALUE!</v>
          </cell>
          <cell r="C97" t="e">
            <v>#VALUE!</v>
          </cell>
          <cell r="D97" t="e">
            <v>#VALUE!</v>
          </cell>
          <cell r="E97" t="e">
            <v>#VALUE!</v>
          </cell>
          <cell r="F97" t="e">
            <v>#VALUE!</v>
          </cell>
          <cell r="G97" t="e">
            <v>#VALUE!</v>
          </cell>
          <cell r="H97" t="e">
            <v>#VALUE!</v>
          </cell>
          <cell r="I97" t="e">
            <v>#VALUE!</v>
          </cell>
          <cell r="J97" t="e">
            <v>#VALUE!</v>
          </cell>
          <cell r="K97" t="e">
            <v>#VALUE!</v>
          </cell>
          <cell r="L97" t="e">
            <v>#VALUE!</v>
          </cell>
          <cell r="M97" t="e">
            <v>#VALUE!</v>
          </cell>
          <cell r="N97" t="e">
            <v>#VALUE!</v>
          </cell>
          <cell r="O97" t="e">
            <v>#VALUE!</v>
          </cell>
          <cell r="P97" t="e">
            <v>#VALUE!</v>
          </cell>
          <cell r="Q97" t="e">
            <v>#VALUE!</v>
          </cell>
          <cell r="R97" t="e">
            <v>#VALUE!</v>
          </cell>
          <cell r="S97" t="e">
            <v>#VALUE!</v>
          </cell>
          <cell r="T97" t="e">
            <v>#VALUE!</v>
          </cell>
          <cell r="U97" t="e">
            <v>#VALUE!</v>
          </cell>
          <cell r="V97" t="e">
            <v>#VALUE!</v>
          </cell>
          <cell r="W97" t="e">
            <v>#VALUE!</v>
          </cell>
          <cell r="X97" t="e">
            <v>#VALUE!</v>
          </cell>
          <cell r="Y97" t="e">
            <v>#VALUE!</v>
          </cell>
          <cell r="Z97" t="e">
            <v>#VALUE!</v>
          </cell>
          <cell r="AA97" t="e">
            <v>#VALUE!</v>
          </cell>
          <cell r="AB97" t="e">
            <v>#VALUE!</v>
          </cell>
          <cell r="AC97" t="e">
            <v>#VALUE!</v>
          </cell>
          <cell r="AD97" t="e">
            <v>#VALUE!</v>
          </cell>
          <cell r="AE97" t="e">
            <v>#VALUE!</v>
          </cell>
          <cell r="AF97" t="e">
            <v>#VALUE!</v>
          </cell>
          <cell r="AG97" t="e">
            <v>#VALUE!</v>
          </cell>
          <cell r="AH97" t="e">
            <v>#VALUE!</v>
          </cell>
          <cell r="AI97" t="e">
            <v>#VALUE!</v>
          </cell>
          <cell r="AJ97" t="e">
            <v>#VALUE!</v>
          </cell>
          <cell r="AK97" t="e">
            <v>#VALUE!</v>
          </cell>
          <cell r="AL97" t="e">
            <v>#VALUE!</v>
          </cell>
          <cell r="AM97" t="e">
            <v>#VALUE!</v>
          </cell>
          <cell r="AN97" t="e">
            <v>#VALUE!</v>
          </cell>
          <cell r="AO97" t="e">
            <v>#VALUE!</v>
          </cell>
          <cell r="AP97" t="e">
            <v>#VALUE!</v>
          </cell>
          <cell r="AQ97" t="e">
            <v>#VALUE!</v>
          </cell>
          <cell r="AR97" t="e">
            <v>#VALUE!</v>
          </cell>
          <cell r="AS97" t="e">
            <v>#VALUE!</v>
          </cell>
          <cell r="AT97" t="e">
            <v>#VALUE!</v>
          </cell>
          <cell r="AU97" t="e">
            <v>#VALUE!</v>
          </cell>
          <cell r="AV97" t="e">
            <v>#VALUE!</v>
          </cell>
          <cell r="AW97" t="e">
            <v>#VALUE!</v>
          </cell>
          <cell r="AX97" t="e">
            <v>#VALUE!</v>
          </cell>
          <cell r="AY97" t="e">
            <v>#VALUE!</v>
          </cell>
          <cell r="AZ97" t="e">
            <v>#VALUE!</v>
          </cell>
          <cell r="BA97" t="e">
            <v>#VALUE!</v>
          </cell>
          <cell r="BB97" t="e">
            <v>#VALUE!</v>
          </cell>
          <cell r="BC97" t="e">
            <v>#VALUE!</v>
          </cell>
          <cell r="BD97" t="e">
            <v>#VALUE!</v>
          </cell>
          <cell r="BE97" t="e">
            <v>#VALUE!</v>
          </cell>
          <cell r="BF97" t="e">
            <v>#VALUE!</v>
          </cell>
          <cell r="BG97" t="e">
            <v>#VALUE!</v>
          </cell>
          <cell r="BH97" t="e">
            <v>#VALUE!</v>
          </cell>
          <cell r="BI97" t="e">
            <v>#VALUE!</v>
          </cell>
          <cell r="BJ97" t="e">
            <v>#VALUE!</v>
          </cell>
          <cell r="BK97" t="e">
            <v>#VALUE!</v>
          </cell>
          <cell r="BL97" t="e">
            <v>#VALUE!</v>
          </cell>
          <cell r="BM97" t="e">
            <v>#VALUE!</v>
          </cell>
          <cell r="BN97" t="e">
            <v>#VALUE!</v>
          </cell>
          <cell r="BO97" t="e">
            <v>#VALUE!</v>
          </cell>
          <cell r="BP97" t="e">
            <v>#VALUE!</v>
          </cell>
          <cell r="BQ97" t="e">
            <v>#VALUE!</v>
          </cell>
          <cell r="BR97" t="e">
            <v>#VALUE!</v>
          </cell>
          <cell r="BS97" t="e">
            <v>#VALUE!</v>
          </cell>
          <cell r="BT97" t="e">
            <v>#VALUE!</v>
          </cell>
          <cell r="BU97" t="e">
            <v>#VALUE!</v>
          </cell>
          <cell r="BV97" t="e">
            <v>#VALUE!</v>
          </cell>
          <cell r="BW97" t="e">
            <v>#VALUE!</v>
          </cell>
          <cell r="BX97" t="e">
            <v>#VALUE!</v>
          </cell>
          <cell r="BY97" t="e">
            <v>#VALUE!</v>
          </cell>
          <cell r="BZ97" t="e">
            <v>#VALUE!</v>
          </cell>
          <cell r="CA97" t="e">
            <v>#VALUE!</v>
          </cell>
          <cell r="CB97" t="e">
            <v>#VALUE!</v>
          </cell>
          <cell r="CC97" t="e">
            <v>#VALUE!</v>
          </cell>
          <cell r="CD97" t="e">
            <v>#VALUE!</v>
          </cell>
          <cell r="CE97" t="e">
            <v>#VALUE!</v>
          </cell>
          <cell r="CF97" t="e">
            <v>#VALUE!</v>
          </cell>
          <cell r="CG97" t="e">
            <v>#VALUE!</v>
          </cell>
          <cell r="CH97" t="e">
            <v>#VALUE!</v>
          </cell>
          <cell r="CI97" t="e">
            <v>#VALUE!</v>
          </cell>
          <cell r="CJ97" t="e">
            <v>#VALUE!</v>
          </cell>
          <cell r="CK97" t="e">
            <v>#VALUE!</v>
          </cell>
          <cell r="CL97" t="e">
            <v>#VALUE!</v>
          </cell>
          <cell r="CM97" t="e">
            <v>#VALUE!</v>
          </cell>
          <cell r="CN97" t="e">
            <v>#VALUE!</v>
          </cell>
          <cell r="CO97" t="e">
            <v>#VALUE!</v>
          </cell>
          <cell r="CP97" t="e">
            <v>#VALUE!</v>
          </cell>
          <cell r="CQ97" t="e">
            <v>#VALUE!</v>
          </cell>
          <cell r="CR97" t="e">
            <v>#VALUE!</v>
          </cell>
          <cell r="CS97" t="e">
            <v>#VALUE!</v>
          </cell>
          <cell r="CT97" t="e">
            <v>#VALUE!</v>
          </cell>
          <cell r="CU97" t="e">
            <v>#VALUE!</v>
          </cell>
          <cell r="CV97" t="e">
            <v>#VALUE!</v>
          </cell>
          <cell r="CW97" t="e">
            <v>#VALUE!</v>
          </cell>
          <cell r="CX97" t="e">
            <v>#VALUE!</v>
          </cell>
          <cell r="CY97" t="e">
            <v>#VALUE!</v>
          </cell>
          <cell r="CZ97" t="e">
            <v>#VALUE!</v>
          </cell>
          <cell r="DA97" t="e">
            <v>#VALUE!</v>
          </cell>
          <cell r="DB97" t="e">
            <v>#VALUE!</v>
          </cell>
          <cell r="DC97" t="e">
            <v>#VALUE!</v>
          </cell>
          <cell r="DD97" t="e">
            <v>#VALUE!</v>
          </cell>
          <cell r="DE97" t="e">
            <v>#VALUE!</v>
          </cell>
          <cell r="DF97" t="e">
            <v>#VALUE!</v>
          </cell>
          <cell r="DG97" t="e">
            <v>#VALUE!</v>
          </cell>
          <cell r="DH97" t="e">
            <v>#VALUE!</v>
          </cell>
          <cell r="DI97" t="e">
            <v>#VALUE!</v>
          </cell>
          <cell r="DJ97" t="e">
            <v>#VALUE!</v>
          </cell>
          <cell r="DK97" t="e">
            <v>#VALUE!</v>
          </cell>
          <cell r="DL97" t="e">
            <v>#VALUE!</v>
          </cell>
          <cell r="DM97" t="e">
            <v>#VALUE!</v>
          </cell>
          <cell r="DN97" t="e">
            <v>#VALUE!</v>
          </cell>
          <cell r="DO97" t="e">
            <v>#VALUE!</v>
          </cell>
          <cell r="DP97" t="e">
            <v>#VALUE!</v>
          </cell>
          <cell r="DQ97" t="e">
            <v>#VALUE!</v>
          </cell>
          <cell r="DR97" t="e">
            <v>#VALUE!</v>
          </cell>
          <cell r="DS97" t="e">
            <v>#VALUE!</v>
          </cell>
          <cell r="DT97" t="e">
            <v>#VALUE!</v>
          </cell>
          <cell r="DU97" t="e">
            <v>#VALUE!</v>
          </cell>
          <cell r="DV97" t="e">
            <v>#VALUE!</v>
          </cell>
          <cell r="DW97" t="e">
            <v>#VALUE!</v>
          </cell>
          <cell r="DX97" t="e">
            <v>#VALUE!</v>
          </cell>
          <cell r="DY97" t="e">
            <v>#VALUE!</v>
          </cell>
          <cell r="DZ97" t="e">
            <v>#VALUE!</v>
          </cell>
          <cell r="EA97" t="e">
            <v>#VALUE!</v>
          </cell>
          <cell r="EB97" t="e">
            <v>#VALUE!</v>
          </cell>
          <cell r="EC97" t="e">
            <v>#VALUE!</v>
          </cell>
          <cell r="ED97" t="e">
            <v>#VALUE!</v>
          </cell>
          <cell r="EE97" t="e">
            <v>#VALUE!</v>
          </cell>
          <cell r="EF97" t="e">
            <v>#VALUE!</v>
          </cell>
          <cell r="EG97" t="e">
            <v>#VALUE!</v>
          </cell>
          <cell r="EH97" t="e">
            <v>#VALUE!</v>
          </cell>
          <cell r="EI97" t="e">
            <v>#VALUE!</v>
          </cell>
          <cell r="EJ97" t="e">
            <v>#VALUE!</v>
          </cell>
          <cell r="EK97" t="e">
            <v>#VALUE!</v>
          </cell>
          <cell r="EL97" t="e">
            <v>#VALUE!</v>
          </cell>
          <cell r="EM97" t="e">
            <v>#VALUE!</v>
          </cell>
          <cell r="EN97" t="e">
            <v>#VALUE!</v>
          </cell>
          <cell r="EO97" t="e">
            <v>#VALUE!</v>
          </cell>
          <cell r="EP97" t="e">
            <v>#VALUE!</v>
          </cell>
          <cell r="EQ97" t="e">
            <v>#VALUE!</v>
          </cell>
          <cell r="ER97" t="e">
            <v>#VALUE!</v>
          </cell>
          <cell r="ES97" t="e">
            <v>#VALUE!</v>
          </cell>
          <cell r="ET97" t="e">
            <v>#VALUE!</v>
          </cell>
          <cell r="EU97" t="e">
            <v>#VALUE!</v>
          </cell>
          <cell r="EV97" t="e">
            <v>#VALUE!</v>
          </cell>
          <cell r="EW97" t="e">
            <v>#VALUE!</v>
          </cell>
          <cell r="EX97" t="e">
            <v>#VALUE!</v>
          </cell>
          <cell r="EY97" t="e">
            <v>#VALUE!</v>
          </cell>
          <cell r="EZ97" t="e">
            <v>#VALUE!</v>
          </cell>
          <cell r="FA97" t="e">
            <v>#VALUE!</v>
          </cell>
          <cell r="FB97" t="e">
            <v>#VALUE!</v>
          </cell>
          <cell r="FC97" t="e">
            <v>#VALUE!</v>
          </cell>
        </row>
        <row r="98">
          <cell r="A98" t="str">
            <v xml:space="preserve"> 6872 DHS - SPAIN                       </v>
          </cell>
          <cell r="B98">
            <v>0</v>
          </cell>
          <cell r="C98">
            <v>0</v>
          </cell>
          <cell r="D98" t="e">
            <v>#VALUE!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t="e">
            <v>#VALUE!</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cell r="EC98">
            <v>0</v>
          </cell>
          <cell r="ED98">
            <v>0</v>
          </cell>
          <cell r="EE98">
            <v>0</v>
          </cell>
          <cell r="EF98">
            <v>0</v>
          </cell>
          <cell r="EG98">
            <v>0</v>
          </cell>
          <cell r="EH98">
            <v>0</v>
          </cell>
          <cell r="EI98">
            <v>0</v>
          </cell>
          <cell r="EJ98">
            <v>0</v>
          </cell>
          <cell r="EK98">
            <v>0</v>
          </cell>
          <cell r="EL98">
            <v>0</v>
          </cell>
          <cell r="EM98">
            <v>0</v>
          </cell>
          <cell r="EN98">
            <v>0</v>
          </cell>
          <cell r="EO98">
            <v>0</v>
          </cell>
          <cell r="EP98">
            <v>0</v>
          </cell>
          <cell r="EQ98">
            <v>0</v>
          </cell>
          <cell r="ER98">
            <v>0</v>
          </cell>
          <cell r="ES98">
            <v>0</v>
          </cell>
          <cell r="ET98">
            <v>0</v>
          </cell>
          <cell r="EU98">
            <v>0</v>
          </cell>
          <cell r="EV98">
            <v>0</v>
          </cell>
          <cell r="EW98">
            <v>0</v>
          </cell>
          <cell r="EX98">
            <v>0</v>
          </cell>
          <cell r="EY98">
            <v>0</v>
          </cell>
          <cell r="EZ98">
            <v>0</v>
          </cell>
          <cell r="FA98">
            <v>0</v>
          </cell>
          <cell r="FB98">
            <v>0</v>
          </cell>
          <cell r="FC98">
            <v>0</v>
          </cell>
        </row>
        <row r="99">
          <cell r="A99" t="str">
            <v xml:space="preserve"> 4247 DHS EUROPE                        </v>
          </cell>
          <cell r="B99">
            <v>0</v>
          </cell>
          <cell r="C99">
            <v>0</v>
          </cell>
          <cell r="D99" t="e">
            <v>#VALUE!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t="e">
            <v>#VALUE!</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V99">
            <v>0</v>
          </cell>
          <cell r="EW99">
            <v>0</v>
          </cell>
          <cell r="EX99">
            <v>0</v>
          </cell>
          <cell r="EY99">
            <v>0</v>
          </cell>
          <cell r="EZ99">
            <v>0</v>
          </cell>
          <cell r="FA99">
            <v>0</v>
          </cell>
          <cell r="FB99">
            <v>0</v>
          </cell>
          <cell r="FC99">
            <v>0</v>
          </cell>
        </row>
        <row r="100">
          <cell r="A100" t="str">
            <v xml:space="preserve"> 2352 PT REPORTING GAP PH               </v>
          </cell>
          <cell r="B100">
            <v>-10224</v>
          </cell>
          <cell r="C100">
            <v>-10224</v>
          </cell>
          <cell r="D100" t="e">
            <v>#VALUE!</v>
          </cell>
          <cell r="E100">
            <v>-20</v>
          </cell>
          <cell r="F100">
            <v>-49</v>
          </cell>
          <cell r="G100">
            <v>0</v>
          </cell>
          <cell r="H100">
            <v>114</v>
          </cell>
          <cell r="I100">
            <v>0</v>
          </cell>
          <cell r="J100">
            <v>0</v>
          </cell>
          <cell r="K100">
            <v>0</v>
          </cell>
          <cell r="L100">
            <v>-55</v>
          </cell>
          <cell r="M100">
            <v>-95</v>
          </cell>
          <cell r="N100">
            <v>0</v>
          </cell>
          <cell r="O100">
            <v>0</v>
          </cell>
          <cell r="P100">
            <v>0</v>
          </cell>
          <cell r="Q100">
            <v>0</v>
          </cell>
          <cell r="R100">
            <v>0</v>
          </cell>
          <cell r="S100">
            <v>0</v>
          </cell>
          <cell r="T100">
            <v>0</v>
          </cell>
          <cell r="U100">
            <v>0</v>
          </cell>
          <cell r="V100">
            <v>0</v>
          </cell>
          <cell r="W100">
            <v>0</v>
          </cell>
          <cell r="X100">
            <v>65</v>
          </cell>
          <cell r="Y100">
            <v>0</v>
          </cell>
          <cell r="Z100">
            <v>-65</v>
          </cell>
          <cell r="AA100">
            <v>0</v>
          </cell>
          <cell r="AB100">
            <v>0</v>
          </cell>
          <cell r="AC100">
            <v>0</v>
          </cell>
          <cell r="AD100">
            <v>0</v>
          </cell>
          <cell r="AE100">
            <v>0</v>
          </cell>
          <cell r="AF100">
            <v>0</v>
          </cell>
          <cell r="AG100">
            <v>0</v>
          </cell>
          <cell r="AH100">
            <v>0</v>
          </cell>
          <cell r="AI100">
            <v>0</v>
          </cell>
          <cell r="AJ100">
            <v>-65</v>
          </cell>
          <cell r="AK100">
            <v>0</v>
          </cell>
          <cell r="AL100">
            <v>0</v>
          </cell>
          <cell r="AM100">
            <v>0</v>
          </cell>
          <cell r="AN100">
            <v>0</v>
          </cell>
          <cell r="AO100">
            <v>0</v>
          </cell>
          <cell r="AP100">
            <v>-315</v>
          </cell>
          <cell r="AQ100">
            <v>0</v>
          </cell>
          <cell r="AR100">
            <v>0</v>
          </cell>
          <cell r="AS100">
            <v>0</v>
          </cell>
          <cell r="AT100">
            <v>0</v>
          </cell>
          <cell r="AU100">
            <v>0</v>
          </cell>
          <cell r="AV100">
            <v>0</v>
          </cell>
          <cell r="AW100">
            <v>-315</v>
          </cell>
          <cell r="AX100">
            <v>0</v>
          </cell>
          <cell r="AY100">
            <v>0</v>
          </cell>
          <cell r="AZ100">
            <v>0</v>
          </cell>
          <cell r="BA100">
            <v>0</v>
          </cell>
          <cell r="BB100">
            <v>0</v>
          </cell>
          <cell r="BC100">
            <v>0</v>
          </cell>
          <cell r="BD100">
            <v>0</v>
          </cell>
          <cell r="BE100">
            <v>0</v>
          </cell>
          <cell r="BF100" t="e">
            <v>#VALUE!</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-1696</v>
          </cell>
          <cell r="CB100">
            <v>207</v>
          </cell>
          <cell r="CC100">
            <v>-1035</v>
          </cell>
          <cell r="CD100">
            <v>0</v>
          </cell>
          <cell r="CE100">
            <v>0</v>
          </cell>
          <cell r="CF100">
            <v>0</v>
          </cell>
          <cell r="CG100">
            <v>-159</v>
          </cell>
          <cell r="CH100">
            <v>-687</v>
          </cell>
          <cell r="CI100">
            <v>0</v>
          </cell>
          <cell r="CJ100">
            <v>-15</v>
          </cell>
          <cell r="CK100">
            <v>-7</v>
          </cell>
          <cell r="CL100">
            <v>0</v>
          </cell>
          <cell r="CM100">
            <v>-28</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cell r="DN100">
            <v>0</v>
          </cell>
          <cell r="DO100">
            <v>0</v>
          </cell>
          <cell r="DP100">
            <v>-28</v>
          </cell>
          <cell r="DQ100">
            <v>0</v>
          </cell>
          <cell r="DR100">
            <v>78</v>
          </cell>
          <cell r="DS100">
            <v>0</v>
          </cell>
          <cell r="DT100">
            <v>0</v>
          </cell>
          <cell r="DU100">
            <v>15</v>
          </cell>
          <cell r="DV100">
            <v>63</v>
          </cell>
          <cell r="DW100">
            <v>0</v>
          </cell>
          <cell r="DX100">
            <v>0</v>
          </cell>
          <cell r="DY100">
            <v>0</v>
          </cell>
          <cell r="DZ100">
            <v>-6127</v>
          </cell>
          <cell r="EA100">
            <v>0</v>
          </cell>
          <cell r="EB100">
            <v>0</v>
          </cell>
          <cell r="EC100">
            <v>25</v>
          </cell>
          <cell r="ED100">
            <v>-3701</v>
          </cell>
          <cell r="EE100">
            <v>-18</v>
          </cell>
          <cell r="EF100">
            <v>-1546</v>
          </cell>
          <cell r="EG100">
            <v>-439</v>
          </cell>
          <cell r="EH100">
            <v>-3</v>
          </cell>
          <cell r="EI100">
            <v>-445</v>
          </cell>
          <cell r="EJ100">
            <v>0</v>
          </cell>
          <cell r="EK100">
            <v>-252</v>
          </cell>
          <cell r="EL100">
            <v>0</v>
          </cell>
          <cell r="EM100">
            <v>0</v>
          </cell>
          <cell r="EN100">
            <v>0</v>
          </cell>
          <cell r="EO100">
            <v>0</v>
          </cell>
          <cell r="EP100">
            <v>-252</v>
          </cell>
          <cell r="EQ100">
            <v>0</v>
          </cell>
          <cell r="ER100">
            <v>0</v>
          </cell>
          <cell r="ES100">
            <v>0</v>
          </cell>
          <cell r="ET100">
            <v>-1799</v>
          </cell>
          <cell r="EU100">
            <v>62</v>
          </cell>
          <cell r="EV100">
            <v>135</v>
          </cell>
          <cell r="EW100">
            <v>-1959</v>
          </cell>
          <cell r="EX100">
            <v>0</v>
          </cell>
          <cell r="EY100">
            <v>-37</v>
          </cell>
          <cell r="EZ100">
            <v>0</v>
          </cell>
          <cell r="FA100">
            <v>0</v>
          </cell>
          <cell r="FB100">
            <v>0</v>
          </cell>
          <cell r="FC100">
            <v>0</v>
          </cell>
        </row>
        <row r="101">
          <cell r="A101" t="str">
            <v xml:space="preserve"> 3015 GW W EUROPE OTC                   </v>
          </cell>
          <cell r="B101">
            <v>0</v>
          </cell>
          <cell r="C101">
            <v>0</v>
          </cell>
          <cell r="D101" t="e">
            <v>#VALUE!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t="e">
            <v>#VALUE!</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0</v>
          </cell>
          <cell r="DF101">
            <v>0</v>
          </cell>
          <cell r="DG101">
            <v>0</v>
          </cell>
          <cell r="DH101">
            <v>0</v>
          </cell>
          <cell r="DI101">
            <v>0</v>
          </cell>
          <cell r="DJ101">
            <v>0</v>
          </cell>
          <cell r="DK101">
            <v>0</v>
          </cell>
          <cell r="DL101">
            <v>0</v>
          </cell>
          <cell r="DM101">
            <v>0</v>
          </cell>
          <cell r="DN101">
            <v>0</v>
          </cell>
          <cell r="DO101">
            <v>0</v>
          </cell>
          <cell r="DP101">
            <v>0</v>
          </cell>
          <cell r="DQ101">
            <v>0</v>
          </cell>
          <cell r="DR101">
            <v>0</v>
          </cell>
          <cell r="DS101">
            <v>0</v>
          </cell>
          <cell r="DT101">
            <v>0</v>
          </cell>
          <cell r="DU101">
            <v>0</v>
          </cell>
          <cell r="DV101">
            <v>0</v>
          </cell>
          <cell r="DW101">
            <v>0</v>
          </cell>
          <cell r="DX101">
            <v>0</v>
          </cell>
          <cell r="DY101">
            <v>0</v>
          </cell>
          <cell r="DZ101">
            <v>0</v>
          </cell>
          <cell r="EA101">
            <v>0</v>
          </cell>
          <cell r="EB101">
            <v>0</v>
          </cell>
          <cell r="EC101">
            <v>0</v>
          </cell>
          <cell r="ED101">
            <v>0</v>
          </cell>
          <cell r="EE101">
            <v>0</v>
          </cell>
          <cell r="EF101">
            <v>0</v>
          </cell>
          <cell r="EG101">
            <v>0</v>
          </cell>
          <cell r="EH101">
            <v>0</v>
          </cell>
          <cell r="EI101">
            <v>0</v>
          </cell>
          <cell r="EJ101">
            <v>0</v>
          </cell>
          <cell r="EK101">
            <v>0</v>
          </cell>
          <cell r="EL101">
            <v>0</v>
          </cell>
          <cell r="EM101">
            <v>0</v>
          </cell>
          <cell r="EN101">
            <v>0</v>
          </cell>
          <cell r="EO101">
            <v>0</v>
          </cell>
          <cell r="EP101">
            <v>0</v>
          </cell>
          <cell r="EQ101">
            <v>0</v>
          </cell>
          <cell r="ER101">
            <v>0</v>
          </cell>
          <cell r="ES101">
            <v>0</v>
          </cell>
          <cell r="ET101">
            <v>0</v>
          </cell>
          <cell r="EU101">
            <v>0</v>
          </cell>
          <cell r="EV101">
            <v>0</v>
          </cell>
          <cell r="EW101">
            <v>0</v>
          </cell>
          <cell r="EX101">
            <v>0</v>
          </cell>
          <cell r="EY101">
            <v>0</v>
          </cell>
          <cell r="EZ101">
            <v>0</v>
          </cell>
          <cell r="FA101">
            <v>0</v>
          </cell>
          <cell r="FB101">
            <v>0</v>
          </cell>
          <cell r="FC101">
            <v>0</v>
          </cell>
        </row>
        <row r="102">
          <cell r="A102" t="str">
            <v xml:space="preserve"> 4831 EUROPE                            </v>
          </cell>
          <cell r="B102">
            <v>373412</v>
          </cell>
          <cell r="C102">
            <v>372672</v>
          </cell>
          <cell r="D102" t="e">
            <v>#VALUE!</v>
          </cell>
          <cell r="E102">
            <v>26949</v>
          </cell>
          <cell r="F102">
            <v>4583</v>
          </cell>
          <cell r="G102">
            <v>0</v>
          </cell>
          <cell r="H102">
            <v>5924</v>
          </cell>
          <cell r="I102">
            <v>1197</v>
          </cell>
          <cell r="J102">
            <v>0</v>
          </cell>
          <cell r="K102">
            <v>0</v>
          </cell>
          <cell r="L102">
            <v>6834</v>
          </cell>
          <cell r="M102">
            <v>4107</v>
          </cell>
          <cell r="N102">
            <v>170</v>
          </cell>
          <cell r="O102">
            <v>136</v>
          </cell>
          <cell r="P102">
            <v>0</v>
          </cell>
          <cell r="Q102">
            <v>90</v>
          </cell>
          <cell r="R102">
            <v>0</v>
          </cell>
          <cell r="S102">
            <v>2</v>
          </cell>
          <cell r="T102">
            <v>1149</v>
          </cell>
          <cell r="U102">
            <v>0</v>
          </cell>
          <cell r="V102">
            <v>0</v>
          </cell>
          <cell r="W102">
            <v>0</v>
          </cell>
          <cell r="X102">
            <v>2763</v>
          </cell>
          <cell r="Y102">
            <v>-6</v>
          </cell>
          <cell r="Z102">
            <v>63289</v>
          </cell>
          <cell r="AA102">
            <v>3952</v>
          </cell>
          <cell r="AB102">
            <v>679</v>
          </cell>
          <cell r="AC102">
            <v>0</v>
          </cell>
          <cell r="AD102">
            <v>3</v>
          </cell>
          <cell r="AE102">
            <v>1646</v>
          </cell>
          <cell r="AF102">
            <v>0</v>
          </cell>
          <cell r="AG102">
            <v>0</v>
          </cell>
          <cell r="AH102">
            <v>0</v>
          </cell>
          <cell r="AI102">
            <v>0</v>
          </cell>
          <cell r="AJ102">
            <v>29066</v>
          </cell>
          <cell r="AK102">
            <v>1107</v>
          </cell>
          <cell r="AL102">
            <v>2313</v>
          </cell>
          <cell r="AM102">
            <v>12634</v>
          </cell>
          <cell r="AN102">
            <v>8457</v>
          </cell>
          <cell r="AO102">
            <v>1060</v>
          </cell>
          <cell r="AP102">
            <v>21469</v>
          </cell>
          <cell r="AQ102">
            <v>352</v>
          </cell>
          <cell r="AR102">
            <v>0</v>
          </cell>
          <cell r="AS102">
            <v>271</v>
          </cell>
          <cell r="AT102">
            <v>0</v>
          </cell>
          <cell r="AU102">
            <v>0</v>
          </cell>
          <cell r="AV102">
            <v>4126</v>
          </cell>
          <cell r="AW102">
            <v>3326</v>
          </cell>
          <cell r="AX102">
            <v>10752</v>
          </cell>
          <cell r="AY102">
            <v>0</v>
          </cell>
          <cell r="AZ102">
            <v>0</v>
          </cell>
          <cell r="BA102">
            <v>0</v>
          </cell>
          <cell r="BB102">
            <v>2642</v>
          </cell>
          <cell r="BC102">
            <v>11122</v>
          </cell>
          <cell r="BD102">
            <v>0</v>
          </cell>
          <cell r="BE102">
            <v>0</v>
          </cell>
          <cell r="BF102" t="e">
            <v>#VALUE!</v>
          </cell>
          <cell r="BG102">
            <v>0</v>
          </cell>
          <cell r="BH102">
            <v>0</v>
          </cell>
          <cell r="BI102">
            <v>0</v>
          </cell>
          <cell r="BJ102">
            <v>0</v>
          </cell>
          <cell r="BK102">
            <v>224</v>
          </cell>
          <cell r="BL102">
            <v>0</v>
          </cell>
          <cell r="BM102">
            <v>0</v>
          </cell>
          <cell r="BN102">
            <v>0</v>
          </cell>
          <cell r="BO102">
            <v>0</v>
          </cell>
          <cell r="BP102">
            <v>2348</v>
          </cell>
          <cell r="BQ102">
            <v>0</v>
          </cell>
          <cell r="BR102">
            <v>5918</v>
          </cell>
          <cell r="BS102">
            <v>0</v>
          </cell>
          <cell r="BT102">
            <v>0</v>
          </cell>
          <cell r="BU102">
            <v>0</v>
          </cell>
          <cell r="BV102">
            <v>0</v>
          </cell>
          <cell r="BW102">
            <v>0</v>
          </cell>
          <cell r="BX102">
            <v>0</v>
          </cell>
          <cell r="BY102">
            <v>0</v>
          </cell>
          <cell r="BZ102">
            <v>0</v>
          </cell>
          <cell r="CA102">
            <v>59332</v>
          </cell>
          <cell r="CB102">
            <v>2748</v>
          </cell>
          <cell r="CC102">
            <v>28343</v>
          </cell>
          <cell r="CD102">
            <v>0</v>
          </cell>
          <cell r="CE102">
            <v>0</v>
          </cell>
          <cell r="CF102">
            <v>239</v>
          </cell>
          <cell r="CG102">
            <v>10839</v>
          </cell>
          <cell r="CH102">
            <v>11745</v>
          </cell>
          <cell r="CI102">
            <v>4</v>
          </cell>
          <cell r="CJ102">
            <v>2772</v>
          </cell>
          <cell r="CK102">
            <v>1665</v>
          </cell>
          <cell r="CL102">
            <v>977</v>
          </cell>
          <cell r="CM102">
            <v>14980</v>
          </cell>
          <cell r="CN102">
            <v>0</v>
          </cell>
          <cell r="CO102">
            <v>0</v>
          </cell>
          <cell r="CP102">
            <v>0</v>
          </cell>
          <cell r="CQ102">
            <v>0</v>
          </cell>
          <cell r="CR102">
            <v>0</v>
          </cell>
          <cell r="CS102">
            <v>0</v>
          </cell>
          <cell r="CT102">
            <v>0</v>
          </cell>
          <cell r="CU102">
            <v>0</v>
          </cell>
          <cell r="CV102">
            <v>0</v>
          </cell>
          <cell r="CW102">
            <v>665</v>
          </cell>
          <cell r="CX102">
            <v>0</v>
          </cell>
          <cell r="CY102">
            <v>0</v>
          </cell>
          <cell r="CZ102">
            <v>0</v>
          </cell>
          <cell r="DA102">
            <v>0</v>
          </cell>
          <cell r="DB102">
            <v>0</v>
          </cell>
          <cell r="DC102">
            <v>0</v>
          </cell>
          <cell r="DD102">
            <v>0</v>
          </cell>
          <cell r="DE102">
            <v>0</v>
          </cell>
          <cell r="DF102">
            <v>0</v>
          </cell>
          <cell r="DG102">
            <v>0</v>
          </cell>
          <cell r="DH102">
            <v>0</v>
          </cell>
          <cell r="DI102">
            <v>4711</v>
          </cell>
          <cell r="DJ102">
            <v>0</v>
          </cell>
          <cell r="DK102">
            <v>1707</v>
          </cell>
          <cell r="DL102">
            <v>55</v>
          </cell>
          <cell r="DM102">
            <v>0</v>
          </cell>
          <cell r="DN102">
            <v>0</v>
          </cell>
          <cell r="DO102">
            <v>0</v>
          </cell>
          <cell r="DP102">
            <v>8848</v>
          </cell>
          <cell r="DQ102">
            <v>756</v>
          </cell>
          <cell r="DR102">
            <v>14044</v>
          </cell>
          <cell r="DS102">
            <v>0</v>
          </cell>
          <cell r="DT102">
            <v>130</v>
          </cell>
          <cell r="DU102">
            <v>5684</v>
          </cell>
          <cell r="DV102">
            <v>5114</v>
          </cell>
          <cell r="DW102">
            <v>1565</v>
          </cell>
          <cell r="DX102">
            <v>52</v>
          </cell>
          <cell r="DY102">
            <v>1499</v>
          </cell>
          <cell r="DZ102">
            <v>107556</v>
          </cell>
          <cell r="EA102">
            <v>0</v>
          </cell>
          <cell r="EB102">
            <v>0</v>
          </cell>
          <cell r="EC102">
            <v>10356</v>
          </cell>
          <cell r="ED102">
            <v>15203</v>
          </cell>
          <cell r="EE102">
            <v>8324</v>
          </cell>
          <cell r="EF102">
            <v>18784</v>
          </cell>
          <cell r="EG102">
            <v>47693</v>
          </cell>
          <cell r="EH102">
            <v>499</v>
          </cell>
          <cell r="EI102">
            <v>4311</v>
          </cell>
          <cell r="EJ102">
            <v>2386</v>
          </cell>
          <cell r="EK102">
            <v>12184</v>
          </cell>
          <cell r="EL102">
            <v>2007</v>
          </cell>
          <cell r="EM102">
            <v>0</v>
          </cell>
          <cell r="EN102">
            <v>0</v>
          </cell>
          <cell r="EO102">
            <v>0</v>
          </cell>
          <cell r="EP102">
            <v>9407</v>
          </cell>
          <cell r="EQ102">
            <v>0</v>
          </cell>
          <cell r="ER102">
            <v>0</v>
          </cell>
          <cell r="ES102">
            <v>770</v>
          </cell>
          <cell r="ET102">
            <v>36488</v>
          </cell>
          <cell r="EU102">
            <v>1473</v>
          </cell>
          <cell r="EV102">
            <v>8017</v>
          </cell>
          <cell r="EW102">
            <v>14845</v>
          </cell>
          <cell r="EX102">
            <v>4349</v>
          </cell>
          <cell r="EY102">
            <v>7086</v>
          </cell>
          <cell r="EZ102">
            <v>718</v>
          </cell>
          <cell r="FA102">
            <v>0</v>
          </cell>
          <cell r="FB102">
            <v>0</v>
          </cell>
          <cell r="FC102">
            <v>740</v>
          </cell>
        </row>
        <row r="103">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cell r="EC103">
            <v>0</v>
          </cell>
          <cell r="ED103">
            <v>0</v>
          </cell>
          <cell r="EE103">
            <v>0</v>
          </cell>
          <cell r="EF103">
            <v>0</v>
          </cell>
          <cell r="EG103">
            <v>0</v>
          </cell>
          <cell r="EH103">
            <v>0</v>
          </cell>
          <cell r="EI103">
            <v>0</v>
          </cell>
          <cell r="EJ103">
            <v>0</v>
          </cell>
          <cell r="EK103">
            <v>0</v>
          </cell>
          <cell r="EL103">
            <v>0</v>
          </cell>
          <cell r="EM103">
            <v>0</v>
          </cell>
          <cell r="EN103">
            <v>0</v>
          </cell>
          <cell r="EO103">
            <v>0</v>
          </cell>
          <cell r="EP103">
            <v>0</v>
          </cell>
          <cell r="EQ103">
            <v>0</v>
          </cell>
          <cell r="ER103">
            <v>0</v>
          </cell>
          <cell r="ES103">
            <v>0</v>
          </cell>
          <cell r="ET103">
            <v>0</v>
          </cell>
          <cell r="EU103">
            <v>0</v>
          </cell>
          <cell r="EV103">
            <v>0</v>
          </cell>
          <cell r="EW103">
            <v>0</v>
          </cell>
          <cell r="EX103">
            <v>0</v>
          </cell>
          <cell r="EY103">
            <v>0</v>
          </cell>
          <cell r="EZ103">
            <v>0</v>
          </cell>
          <cell r="FA103">
            <v>0</v>
          </cell>
          <cell r="FB103">
            <v>0</v>
          </cell>
          <cell r="FC103">
            <v>0</v>
          </cell>
        </row>
        <row r="104">
          <cell r="A104" t="str">
            <v xml:space="preserve"> 2724 BRAZIL (PH)                       </v>
          </cell>
          <cell r="B104">
            <v>5769</v>
          </cell>
          <cell r="C104">
            <v>5769</v>
          </cell>
          <cell r="D104" t="e">
            <v>#VALUE!</v>
          </cell>
          <cell r="E104">
            <v>507</v>
          </cell>
          <cell r="F104">
            <v>68</v>
          </cell>
          <cell r="G104">
            <v>0</v>
          </cell>
          <cell r="H104">
            <v>20</v>
          </cell>
          <cell r="I104">
            <v>-1</v>
          </cell>
          <cell r="J104">
            <v>0</v>
          </cell>
          <cell r="K104">
            <v>0</v>
          </cell>
          <cell r="L104">
            <v>99</v>
          </cell>
          <cell r="M104">
            <v>36</v>
          </cell>
          <cell r="N104">
            <v>212</v>
          </cell>
          <cell r="O104">
            <v>42</v>
          </cell>
          <cell r="P104">
            <v>0</v>
          </cell>
          <cell r="Q104">
            <v>24</v>
          </cell>
          <cell r="R104">
            <v>0</v>
          </cell>
          <cell r="S104">
            <v>0</v>
          </cell>
          <cell r="T104">
            <v>0</v>
          </cell>
          <cell r="U104">
            <v>0</v>
          </cell>
          <cell r="V104">
            <v>0</v>
          </cell>
          <cell r="W104">
            <v>0</v>
          </cell>
          <cell r="X104">
            <v>7</v>
          </cell>
          <cell r="Y104">
            <v>0</v>
          </cell>
          <cell r="Z104">
            <v>1060</v>
          </cell>
          <cell r="AA104">
            <v>294</v>
          </cell>
          <cell r="AB104">
            <v>39</v>
          </cell>
          <cell r="AC104">
            <v>0</v>
          </cell>
          <cell r="AD104">
            <v>0</v>
          </cell>
          <cell r="AE104">
            <v>0</v>
          </cell>
          <cell r="AF104">
            <v>0</v>
          </cell>
          <cell r="AG104">
            <v>0</v>
          </cell>
          <cell r="AH104">
            <v>0</v>
          </cell>
          <cell r="AI104">
            <v>0</v>
          </cell>
          <cell r="AJ104">
            <v>321</v>
          </cell>
          <cell r="AK104">
            <v>223</v>
          </cell>
          <cell r="AL104">
            <v>61</v>
          </cell>
          <cell r="AM104">
            <v>78</v>
          </cell>
          <cell r="AN104">
            <v>26</v>
          </cell>
          <cell r="AO104">
            <v>18</v>
          </cell>
          <cell r="AP104">
            <v>554</v>
          </cell>
          <cell r="AQ104">
            <v>164</v>
          </cell>
          <cell r="AR104">
            <v>0</v>
          </cell>
          <cell r="AS104">
            <v>51</v>
          </cell>
          <cell r="AT104">
            <v>0</v>
          </cell>
          <cell r="AU104">
            <v>68</v>
          </cell>
          <cell r="AV104">
            <v>0</v>
          </cell>
          <cell r="AW104">
            <v>131</v>
          </cell>
          <cell r="AX104">
            <v>105</v>
          </cell>
          <cell r="AY104">
            <v>0</v>
          </cell>
          <cell r="AZ104">
            <v>0</v>
          </cell>
          <cell r="BA104">
            <v>0</v>
          </cell>
          <cell r="BB104">
            <v>35</v>
          </cell>
          <cell r="BC104">
            <v>144</v>
          </cell>
          <cell r="BD104">
            <v>0</v>
          </cell>
          <cell r="BE104">
            <v>0</v>
          </cell>
          <cell r="BF104" t="e">
            <v>#VALUE!</v>
          </cell>
          <cell r="BG104">
            <v>0</v>
          </cell>
          <cell r="BH104">
            <v>0</v>
          </cell>
          <cell r="BI104">
            <v>0</v>
          </cell>
          <cell r="BJ104">
            <v>0</v>
          </cell>
          <cell r="BK104">
            <v>0</v>
          </cell>
          <cell r="BL104">
            <v>0</v>
          </cell>
          <cell r="BM104">
            <v>0</v>
          </cell>
          <cell r="BN104">
            <v>0</v>
          </cell>
          <cell r="BO104">
            <v>0</v>
          </cell>
          <cell r="BP104">
            <v>51</v>
          </cell>
          <cell r="BQ104">
            <v>0</v>
          </cell>
          <cell r="BR104">
            <v>93</v>
          </cell>
          <cell r="BS104">
            <v>0</v>
          </cell>
          <cell r="BT104">
            <v>0</v>
          </cell>
          <cell r="BU104">
            <v>0</v>
          </cell>
          <cell r="BV104">
            <v>0</v>
          </cell>
          <cell r="BW104">
            <v>0</v>
          </cell>
          <cell r="BX104">
            <v>0</v>
          </cell>
          <cell r="BY104">
            <v>0</v>
          </cell>
          <cell r="BZ104">
            <v>0</v>
          </cell>
          <cell r="CA104">
            <v>611</v>
          </cell>
          <cell r="CB104">
            <v>0</v>
          </cell>
          <cell r="CC104">
            <v>308</v>
          </cell>
          <cell r="CD104">
            <v>0</v>
          </cell>
          <cell r="CE104">
            <v>0</v>
          </cell>
          <cell r="CF104">
            <v>16</v>
          </cell>
          <cell r="CG104">
            <v>9</v>
          </cell>
          <cell r="CH104">
            <v>74</v>
          </cell>
          <cell r="CI104">
            <v>31</v>
          </cell>
          <cell r="CJ104">
            <v>79</v>
          </cell>
          <cell r="CK104">
            <v>94</v>
          </cell>
          <cell r="CL104">
            <v>0</v>
          </cell>
          <cell r="CM104">
            <v>643</v>
          </cell>
          <cell r="CN104">
            <v>0</v>
          </cell>
          <cell r="CO104">
            <v>0</v>
          </cell>
          <cell r="CP104">
            <v>0</v>
          </cell>
          <cell r="CQ104">
            <v>0</v>
          </cell>
          <cell r="CR104">
            <v>0</v>
          </cell>
          <cell r="CS104">
            <v>0</v>
          </cell>
          <cell r="CT104">
            <v>0</v>
          </cell>
          <cell r="CU104">
            <v>0</v>
          </cell>
          <cell r="CV104">
            <v>0</v>
          </cell>
          <cell r="CW104">
            <v>3</v>
          </cell>
          <cell r="CX104">
            <v>0</v>
          </cell>
          <cell r="CY104">
            <v>0</v>
          </cell>
          <cell r="CZ104">
            <v>0</v>
          </cell>
          <cell r="DA104">
            <v>0</v>
          </cell>
          <cell r="DB104">
            <v>0</v>
          </cell>
          <cell r="DC104">
            <v>0</v>
          </cell>
          <cell r="DD104">
            <v>0</v>
          </cell>
          <cell r="DE104">
            <v>0</v>
          </cell>
          <cell r="DF104">
            <v>0</v>
          </cell>
          <cell r="DG104">
            <v>0</v>
          </cell>
          <cell r="DH104">
            <v>0</v>
          </cell>
          <cell r="DI104">
            <v>338</v>
          </cell>
          <cell r="DJ104">
            <v>0</v>
          </cell>
          <cell r="DK104">
            <v>19</v>
          </cell>
          <cell r="DL104">
            <v>0</v>
          </cell>
          <cell r="DM104">
            <v>0</v>
          </cell>
          <cell r="DN104">
            <v>0</v>
          </cell>
          <cell r="DO104">
            <v>0</v>
          </cell>
          <cell r="DP104">
            <v>302</v>
          </cell>
          <cell r="DQ104">
            <v>0</v>
          </cell>
          <cell r="DR104">
            <v>169</v>
          </cell>
          <cell r="DS104">
            <v>0</v>
          </cell>
          <cell r="DT104">
            <v>0</v>
          </cell>
          <cell r="DU104">
            <v>96</v>
          </cell>
          <cell r="DV104">
            <v>66</v>
          </cell>
          <cell r="DW104">
            <v>7</v>
          </cell>
          <cell r="DX104">
            <v>0</v>
          </cell>
          <cell r="DY104">
            <v>0</v>
          </cell>
          <cell r="DZ104">
            <v>1397</v>
          </cell>
          <cell r="EA104">
            <v>0</v>
          </cell>
          <cell r="EB104">
            <v>0</v>
          </cell>
          <cell r="EC104">
            <v>877</v>
          </cell>
          <cell r="ED104">
            <v>37</v>
          </cell>
          <cell r="EE104">
            <v>22</v>
          </cell>
          <cell r="EF104">
            <v>63</v>
          </cell>
          <cell r="EG104">
            <v>172</v>
          </cell>
          <cell r="EH104">
            <v>80</v>
          </cell>
          <cell r="EI104">
            <v>115</v>
          </cell>
          <cell r="EJ104">
            <v>31</v>
          </cell>
          <cell r="EK104">
            <v>151</v>
          </cell>
          <cell r="EL104">
            <v>27</v>
          </cell>
          <cell r="EM104">
            <v>0</v>
          </cell>
          <cell r="EN104">
            <v>0</v>
          </cell>
          <cell r="EO104">
            <v>0</v>
          </cell>
          <cell r="EP104">
            <v>110</v>
          </cell>
          <cell r="EQ104">
            <v>0</v>
          </cell>
          <cell r="ER104">
            <v>0</v>
          </cell>
          <cell r="ES104">
            <v>14</v>
          </cell>
          <cell r="ET104">
            <v>419</v>
          </cell>
          <cell r="EU104">
            <v>1</v>
          </cell>
          <cell r="EV104">
            <v>13</v>
          </cell>
          <cell r="EW104">
            <v>19</v>
          </cell>
          <cell r="EX104">
            <v>40</v>
          </cell>
          <cell r="EY104">
            <v>0</v>
          </cell>
          <cell r="EZ104">
            <v>346</v>
          </cell>
          <cell r="FA104">
            <v>0</v>
          </cell>
          <cell r="FB104">
            <v>0</v>
          </cell>
          <cell r="FC104">
            <v>0</v>
          </cell>
        </row>
        <row r="105">
          <cell r="A105" t="str">
            <v xml:space="preserve"> 2819 MEXICO (PH)                       </v>
          </cell>
          <cell r="B105">
            <v>13050</v>
          </cell>
          <cell r="C105">
            <v>13050</v>
          </cell>
          <cell r="D105" t="e">
            <v>#VALUE!</v>
          </cell>
          <cell r="E105">
            <v>2660</v>
          </cell>
          <cell r="F105">
            <v>7</v>
          </cell>
          <cell r="G105">
            <v>0</v>
          </cell>
          <cell r="H105">
            <v>24</v>
          </cell>
          <cell r="I105">
            <v>185</v>
          </cell>
          <cell r="J105">
            <v>0</v>
          </cell>
          <cell r="K105">
            <v>0</v>
          </cell>
          <cell r="L105">
            <v>19</v>
          </cell>
          <cell r="M105">
            <v>44</v>
          </cell>
          <cell r="N105">
            <v>-27</v>
          </cell>
          <cell r="O105">
            <v>41</v>
          </cell>
          <cell r="P105">
            <v>0</v>
          </cell>
          <cell r="Q105">
            <v>1</v>
          </cell>
          <cell r="R105">
            <v>0</v>
          </cell>
          <cell r="S105">
            <v>2356</v>
          </cell>
          <cell r="T105">
            <v>0</v>
          </cell>
          <cell r="U105">
            <v>0</v>
          </cell>
          <cell r="V105">
            <v>0</v>
          </cell>
          <cell r="W105">
            <v>0</v>
          </cell>
          <cell r="X105">
            <v>10</v>
          </cell>
          <cell r="Y105">
            <v>0</v>
          </cell>
          <cell r="Z105">
            <v>2966</v>
          </cell>
          <cell r="AA105">
            <v>582</v>
          </cell>
          <cell r="AB105">
            <v>13</v>
          </cell>
          <cell r="AC105">
            <v>0</v>
          </cell>
          <cell r="AD105">
            <v>0</v>
          </cell>
          <cell r="AE105">
            <v>59</v>
          </cell>
          <cell r="AF105">
            <v>0</v>
          </cell>
          <cell r="AG105">
            <v>0</v>
          </cell>
          <cell r="AH105">
            <v>0</v>
          </cell>
          <cell r="AI105">
            <v>0</v>
          </cell>
          <cell r="AJ105">
            <v>915</v>
          </cell>
          <cell r="AK105">
            <v>66</v>
          </cell>
          <cell r="AL105">
            <v>106</v>
          </cell>
          <cell r="AM105">
            <v>682</v>
          </cell>
          <cell r="AN105">
            <v>103</v>
          </cell>
          <cell r="AO105">
            <v>440</v>
          </cell>
          <cell r="AP105">
            <v>1020</v>
          </cell>
          <cell r="AQ105">
            <v>192</v>
          </cell>
          <cell r="AR105">
            <v>0</v>
          </cell>
          <cell r="AS105">
            <v>16</v>
          </cell>
          <cell r="AT105">
            <v>0</v>
          </cell>
          <cell r="AU105">
            <v>0</v>
          </cell>
          <cell r="AV105">
            <v>193</v>
          </cell>
          <cell r="AW105">
            <v>294</v>
          </cell>
          <cell r="AX105">
            <v>232</v>
          </cell>
          <cell r="AY105">
            <v>0</v>
          </cell>
          <cell r="AZ105">
            <v>0</v>
          </cell>
          <cell r="BA105">
            <v>0</v>
          </cell>
          <cell r="BB105">
            <v>93</v>
          </cell>
          <cell r="BC105">
            <v>263</v>
          </cell>
          <cell r="BD105">
            <v>0</v>
          </cell>
          <cell r="BE105">
            <v>0</v>
          </cell>
          <cell r="BF105" t="e">
            <v>#VALUE!</v>
          </cell>
          <cell r="BG105">
            <v>0</v>
          </cell>
          <cell r="BH105">
            <v>0</v>
          </cell>
          <cell r="BI105">
            <v>0</v>
          </cell>
          <cell r="BJ105">
            <v>0</v>
          </cell>
          <cell r="BK105">
            <v>0</v>
          </cell>
          <cell r="BL105">
            <v>0</v>
          </cell>
          <cell r="BM105">
            <v>0</v>
          </cell>
          <cell r="BN105">
            <v>0</v>
          </cell>
          <cell r="BO105">
            <v>0</v>
          </cell>
          <cell r="BP105">
            <v>0</v>
          </cell>
          <cell r="BQ105">
            <v>0</v>
          </cell>
          <cell r="BR105">
            <v>263</v>
          </cell>
          <cell r="BS105">
            <v>0</v>
          </cell>
          <cell r="BT105">
            <v>0</v>
          </cell>
          <cell r="BU105">
            <v>0</v>
          </cell>
          <cell r="BV105">
            <v>0</v>
          </cell>
          <cell r="BW105">
            <v>0</v>
          </cell>
          <cell r="BX105">
            <v>0</v>
          </cell>
          <cell r="BY105">
            <v>0</v>
          </cell>
          <cell r="BZ105">
            <v>0</v>
          </cell>
          <cell r="CA105">
            <v>931</v>
          </cell>
          <cell r="CB105">
            <v>0</v>
          </cell>
          <cell r="CC105">
            <v>452</v>
          </cell>
          <cell r="CD105">
            <v>0</v>
          </cell>
          <cell r="CE105">
            <v>0</v>
          </cell>
          <cell r="CF105">
            <v>0</v>
          </cell>
          <cell r="CG105">
            <v>4</v>
          </cell>
          <cell r="CH105">
            <v>291</v>
          </cell>
          <cell r="CI105">
            <v>170</v>
          </cell>
          <cell r="CJ105">
            <v>2</v>
          </cell>
          <cell r="CK105">
            <v>0</v>
          </cell>
          <cell r="CL105">
            <v>12</v>
          </cell>
          <cell r="CM105">
            <v>1216</v>
          </cell>
          <cell r="CN105">
            <v>0</v>
          </cell>
          <cell r="CO105">
            <v>0</v>
          </cell>
          <cell r="CP105">
            <v>0</v>
          </cell>
          <cell r="CQ105">
            <v>0</v>
          </cell>
          <cell r="CR105">
            <v>0</v>
          </cell>
          <cell r="CS105">
            <v>0</v>
          </cell>
          <cell r="CT105">
            <v>0</v>
          </cell>
          <cell r="CU105">
            <v>0</v>
          </cell>
          <cell r="CV105">
            <v>0</v>
          </cell>
          <cell r="CW105">
            <v>41</v>
          </cell>
          <cell r="CX105">
            <v>0</v>
          </cell>
          <cell r="CY105">
            <v>0</v>
          </cell>
          <cell r="CZ105">
            <v>0</v>
          </cell>
          <cell r="DA105">
            <v>0</v>
          </cell>
          <cell r="DB105">
            <v>0</v>
          </cell>
          <cell r="DC105">
            <v>0</v>
          </cell>
          <cell r="DD105">
            <v>0</v>
          </cell>
          <cell r="DE105">
            <v>0</v>
          </cell>
          <cell r="DF105">
            <v>0</v>
          </cell>
          <cell r="DG105">
            <v>0</v>
          </cell>
          <cell r="DH105">
            <v>0</v>
          </cell>
          <cell r="DI105">
            <v>282</v>
          </cell>
          <cell r="DJ105">
            <v>0</v>
          </cell>
          <cell r="DK105">
            <v>0</v>
          </cell>
          <cell r="DL105">
            <v>14</v>
          </cell>
          <cell r="DM105">
            <v>0</v>
          </cell>
          <cell r="DN105">
            <v>0</v>
          </cell>
          <cell r="DO105">
            <v>0</v>
          </cell>
          <cell r="DP105">
            <v>893</v>
          </cell>
          <cell r="DQ105">
            <v>0</v>
          </cell>
          <cell r="DR105">
            <v>384</v>
          </cell>
          <cell r="DS105">
            <v>0</v>
          </cell>
          <cell r="DT105">
            <v>0</v>
          </cell>
          <cell r="DU105">
            <v>339</v>
          </cell>
          <cell r="DV105">
            <v>45</v>
          </cell>
          <cell r="DW105">
            <v>0</v>
          </cell>
          <cell r="DX105">
            <v>0</v>
          </cell>
          <cell r="DY105">
            <v>0</v>
          </cell>
          <cell r="DZ105">
            <v>1462</v>
          </cell>
          <cell r="EA105">
            <v>0</v>
          </cell>
          <cell r="EB105">
            <v>0</v>
          </cell>
          <cell r="EC105">
            <v>296</v>
          </cell>
          <cell r="ED105">
            <v>67</v>
          </cell>
          <cell r="EE105">
            <v>141</v>
          </cell>
          <cell r="EF105">
            <v>186</v>
          </cell>
          <cell r="EG105">
            <v>224</v>
          </cell>
          <cell r="EH105">
            <v>69</v>
          </cell>
          <cell r="EI105">
            <v>105</v>
          </cell>
          <cell r="EJ105">
            <v>374</v>
          </cell>
          <cell r="EK105">
            <v>806</v>
          </cell>
          <cell r="EL105">
            <v>0</v>
          </cell>
          <cell r="EM105">
            <v>0</v>
          </cell>
          <cell r="EN105">
            <v>0</v>
          </cell>
          <cell r="EO105">
            <v>0</v>
          </cell>
          <cell r="EP105">
            <v>774</v>
          </cell>
          <cell r="EQ105">
            <v>0</v>
          </cell>
          <cell r="ER105">
            <v>0</v>
          </cell>
          <cell r="ES105">
            <v>32</v>
          </cell>
          <cell r="ET105">
            <v>1234</v>
          </cell>
          <cell r="EU105">
            <v>17</v>
          </cell>
          <cell r="EV105">
            <v>471</v>
          </cell>
          <cell r="EW105">
            <v>610</v>
          </cell>
          <cell r="EX105">
            <v>112</v>
          </cell>
          <cell r="EY105">
            <v>0</v>
          </cell>
          <cell r="EZ105">
            <v>24</v>
          </cell>
          <cell r="FA105">
            <v>0</v>
          </cell>
          <cell r="FB105">
            <v>0</v>
          </cell>
          <cell r="FC105">
            <v>0</v>
          </cell>
        </row>
        <row r="106">
          <cell r="A106" t="str">
            <v xml:space="preserve"> 3849 PUERTO RICO (PH)                  </v>
          </cell>
          <cell r="B106">
            <v>6017</v>
          </cell>
          <cell r="C106">
            <v>6017</v>
          </cell>
          <cell r="D106" t="e">
            <v>#VALUE!</v>
          </cell>
          <cell r="E106">
            <v>503</v>
          </cell>
          <cell r="F106">
            <v>88</v>
          </cell>
          <cell r="G106">
            <v>0</v>
          </cell>
          <cell r="H106">
            <v>274</v>
          </cell>
          <cell r="I106">
            <v>0</v>
          </cell>
          <cell r="J106">
            <v>0</v>
          </cell>
          <cell r="K106">
            <v>0</v>
          </cell>
          <cell r="L106">
            <v>141</v>
          </cell>
          <cell r="M106">
            <v>0</v>
          </cell>
          <cell r="N106">
            <v>0</v>
          </cell>
          <cell r="O106">
            <v>0</v>
          </cell>
          <cell r="P106">
            <v>0</v>
          </cell>
          <cell r="Q106">
            <v>0</v>
          </cell>
          <cell r="R106">
            <v>0</v>
          </cell>
          <cell r="S106">
            <v>0</v>
          </cell>
          <cell r="T106">
            <v>0</v>
          </cell>
          <cell r="U106">
            <v>0</v>
          </cell>
          <cell r="V106">
            <v>0</v>
          </cell>
          <cell r="W106">
            <v>0</v>
          </cell>
          <cell r="X106">
            <v>0</v>
          </cell>
          <cell r="Y106">
            <v>0</v>
          </cell>
          <cell r="Z106">
            <v>1562</v>
          </cell>
          <cell r="AA106">
            <v>4</v>
          </cell>
          <cell r="AB106">
            <v>81</v>
          </cell>
          <cell r="AC106">
            <v>0</v>
          </cell>
          <cell r="AD106">
            <v>0</v>
          </cell>
          <cell r="AE106">
            <v>-1</v>
          </cell>
          <cell r="AF106">
            <v>0</v>
          </cell>
          <cell r="AG106">
            <v>0</v>
          </cell>
          <cell r="AH106">
            <v>0</v>
          </cell>
          <cell r="AI106">
            <v>0</v>
          </cell>
          <cell r="AJ106">
            <v>1156</v>
          </cell>
          <cell r="AK106">
            <v>62</v>
          </cell>
          <cell r="AL106">
            <v>9</v>
          </cell>
          <cell r="AM106">
            <v>194</v>
          </cell>
          <cell r="AN106">
            <v>55</v>
          </cell>
          <cell r="AO106">
            <v>2</v>
          </cell>
          <cell r="AP106">
            <v>638</v>
          </cell>
          <cell r="AQ106">
            <v>0</v>
          </cell>
          <cell r="AR106">
            <v>0</v>
          </cell>
          <cell r="AS106">
            <v>37</v>
          </cell>
          <cell r="AT106">
            <v>0</v>
          </cell>
          <cell r="AU106">
            <v>0</v>
          </cell>
          <cell r="AV106">
            <v>0</v>
          </cell>
          <cell r="AW106">
            <v>297</v>
          </cell>
          <cell r="AX106">
            <v>304</v>
          </cell>
          <cell r="AY106">
            <v>0</v>
          </cell>
          <cell r="AZ106">
            <v>0</v>
          </cell>
          <cell r="BA106">
            <v>0</v>
          </cell>
          <cell r="BB106">
            <v>0</v>
          </cell>
          <cell r="BC106">
            <v>273</v>
          </cell>
          <cell r="BD106">
            <v>0</v>
          </cell>
          <cell r="BE106">
            <v>0</v>
          </cell>
          <cell r="BF106" t="e">
            <v>#VALUE!</v>
          </cell>
          <cell r="BG106">
            <v>0</v>
          </cell>
          <cell r="BH106">
            <v>0</v>
          </cell>
          <cell r="BI106">
            <v>203</v>
          </cell>
          <cell r="BJ106">
            <v>0</v>
          </cell>
          <cell r="BK106">
            <v>1</v>
          </cell>
          <cell r="BL106">
            <v>0</v>
          </cell>
          <cell r="BM106">
            <v>0</v>
          </cell>
          <cell r="BN106">
            <v>0</v>
          </cell>
          <cell r="BO106">
            <v>0</v>
          </cell>
          <cell r="BP106">
            <v>0</v>
          </cell>
          <cell r="BQ106">
            <v>0</v>
          </cell>
          <cell r="BR106">
            <v>69</v>
          </cell>
          <cell r="BS106">
            <v>0</v>
          </cell>
          <cell r="BT106">
            <v>0</v>
          </cell>
          <cell r="BU106">
            <v>0</v>
          </cell>
          <cell r="BV106">
            <v>0</v>
          </cell>
          <cell r="BW106">
            <v>0</v>
          </cell>
          <cell r="BX106">
            <v>0</v>
          </cell>
          <cell r="BY106">
            <v>0</v>
          </cell>
          <cell r="BZ106">
            <v>0</v>
          </cell>
          <cell r="CA106">
            <v>729</v>
          </cell>
          <cell r="CB106">
            <v>4</v>
          </cell>
          <cell r="CC106">
            <v>475</v>
          </cell>
          <cell r="CD106">
            <v>0</v>
          </cell>
          <cell r="CE106">
            <v>0</v>
          </cell>
          <cell r="CF106">
            <v>18</v>
          </cell>
          <cell r="CG106">
            <v>41</v>
          </cell>
          <cell r="CH106">
            <v>85</v>
          </cell>
          <cell r="CI106">
            <v>100</v>
          </cell>
          <cell r="CJ106">
            <v>1</v>
          </cell>
          <cell r="CK106">
            <v>5</v>
          </cell>
          <cell r="CL106">
            <v>0</v>
          </cell>
          <cell r="CM106">
            <v>421</v>
          </cell>
          <cell r="CN106">
            <v>0</v>
          </cell>
          <cell r="CO106">
            <v>0</v>
          </cell>
          <cell r="CP106">
            <v>0</v>
          </cell>
          <cell r="CQ106">
            <v>0</v>
          </cell>
          <cell r="CR106">
            <v>0</v>
          </cell>
          <cell r="CS106">
            <v>0</v>
          </cell>
          <cell r="CT106">
            <v>0</v>
          </cell>
          <cell r="CU106">
            <v>0</v>
          </cell>
          <cell r="CV106">
            <v>0</v>
          </cell>
          <cell r="CW106">
            <v>433</v>
          </cell>
          <cell r="CX106">
            <v>0</v>
          </cell>
          <cell r="CY106">
            <v>0</v>
          </cell>
          <cell r="CZ106">
            <v>0</v>
          </cell>
          <cell r="DA106">
            <v>0</v>
          </cell>
          <cell r="DB106">
            <v>0</v>
          </cell>
          <cell r="DC106">
            <v>0</v>
          </cell>
          <cell r="DD106">
            <v>0</v>
          </cell>
          <cell r="DE106">
            <v>0</v>
          </cell>
          <cell r="DF106">
            <v>0</v>
          </cell>
          <cell r="DG106">
            <v>0</v>
          </cell>
          <cell r="DH106">
            <v>0</v>
          </cell>
          <cell r="DI106">
            <v>-3</v>
          </cell>
          <cell r="DJ106">
            <v>0</v>
          </cell>
          <cell r="DK106">
            <v>0</v>
          </cell>
          <cell r="DL106">
            <v>0</v>
          </cell>
          <cell r="DM106">
            <v>0</v>
          </cell>
          <cell r="DN106">
            <v>0</v>
          </cell>
          <cell r="DO106">
            <v>0</v>
          </cell>
          <cell r="DP106">
            <v>-9</v>
          </cell>
          <cell r="DQ106">
            <v>0</v>
          </cell>
          <cell r="DR106">
            <v>84</v>
          </cell>
          <cell r="DS106">
            <v>0</v>
          </cell>
          <cell r="DT106">
            <v>0</v>
          </cell>
          <cell r="DU106">
            <v>-1</v>
          </cell>
          <cell r="DV106">
            <v>80</v>
          </cell>
          <cell r="DW106">
            <v>2</v>
          </cell>
          <cell r="DX106">
            <v>0</v>
          </cell>
          <cell r="DY106">
            <v>3</v>
          </cell>
          <cell r="DZ106">
            <v>616</v>
          </cell>
          <cell r="EA106">
            <v>0</v>
          </cell>
          <cell r="EB106">
            <v>0</v>
          </cell>
          <cell r="EC106">
            <v>2</v>
          </cell>
          <cell r="ED106">
            <v>72</v>
          </cell>
          <cell r="EE106">
            <v>-1</v>
          </cell>
          <cell r="EF106">
            <v>189</v>
          </cell>
          <cell r="EG106">
            <v>230</v>
          </cell>
          <cell r="EH106">
            <v>14</v>
          </cell>
          <cell r="EI106">
            <v>110</v>
          </cell>
          <cell r="EJ106">
            <v>0</v>
          </cell>
          <cell r="EK106">
            <v>259</v>
          </cell>
          <cell r="EL106">
            <v>7</v>
          </cell>
          <cell r="EM106">
            <v>0</v>
          </cell>
          <cell r="EN106">
            <v>0</v>
          </cell>
          <cell r="EO106">
            <v>0</v>
          </cell>
          <cell r="EP106">
            <v>224</v>
          </cell>
          <cell r="EQ106">
            <v>0</v>
          </cell>
          <cell r="ER106">
            <v>0</v>
          </cell>
          <cell r="ES106">
            <v>28</v>
          </cell>
          <cell r="ET106">
            <v>932</v>
          </cell>
          <cell r="EU106">
            <v>39</v>
          </cell>
          <cell r="EV106">
            <v>234</v>
          </cell>
          <cell r="EW106">
            <v>396</v>
          </cell>
          <cell r="EX106">
            <v>92</v>
          </cell>
          <cell r="EY106">
            <v>150</v>
          </cell>
          <cell r="EZ106">
            <v>21</v>
          </cell>
          <cell r="FA106">
            <v>0</v>
          </cell>
          <cell r="FB106">
            <v>0</v>
          </cell>
          <cell r="FC106">
            <v>0</v>
          </cell>
        </row>
        <row r="107">
          <cell r="A107" t="str">
            <v xml:space="preserve"> 4295 TOTAL ARGENTINA                   </v>
          </cell>
          <cell r="B107">
            <v>3336</v>
          </cell>
          <cell r="C107">
            <v>3336</v>
          </cell>
          <cell r="D107" t="e">
            <v>#VALUE!</v>
          </cell>
          <cell r="E107">
            <v>790</v>
          </cell>
          <cell r="F107">
            <v>100</v>
          </cell>
          <cell r="G107">
            <v>0</v>
          </cell>
          <cell r="H107">
            <v>92</v>
          </cell>
          <cell r="I107">
            <v>0</v>
          </cell>
          <cell r="J107">
            <v>0</v>
          </cell>
          <cell r="K107">
            <v>0</v>
          </cell>
          <cell r="L107">
            <v>3</v>
          </cell>
          <cell r="M107">
            <v>356</v>
          </cell>
          <cell r="N107">
            <v>175</v>
          </cell>
          <cell r="O107">
            <v>56</v>
          </cell>
          <cell r="P107">
            <v>0</v>
          </cell>
          <cell r="Q107">
            <v>0</v>
          </cell>
          <cell r="R107">
            <v>0</v>
          </cell>
          <cell r="S107">
            <v>8</v>
          </cell>
          <cell r="T107">
            <v>0</v>
          </cell>
          <cell r="U107">
            <v>0</v>
          </cell>
          <cell r="V107">
            <v>0</v>
          </cell>
          <cell r="W107">
            <v>0</v>
          </cell>
          <cell r="X107">
            <v>0</v>
          </cell>
          <cell r="Y107">
            <v>0</v>
          </cell>
          <cell r="Z107">
            <v>162</v>
          </cell>
          <cell r="AA107">
            <v>0</v>
          </cell>
          <cell r="AB107">
            <v>0</v>
          </cell>
          <cell r="AC107">
            <v>0</v>
          </cell>
          <cell r="AD107">
            <v>0</v>
          </cell>
          <cell r="AE107">
            <v>0</v>
          </cell>
          <cell r="AF107">
            <v>0</v>
          </cell>
          <cell r="AG107">
            <v>0</v>
          </cell>
          <cell r="AH107">
            <v>0</v>
          </cell>
          <cell r="AI107">
            <v>0</v>
          </cell>
          <cell r="AJ107">
            <v>46</v>
          </cell>
          <cell r="AK107">
            <v>62</v>
          </cell>
          <cell r="AL107">
            <v>4</v>
          </cell>
          <cell r="AM107">
            <v>16</v>
          </cell>
          <cell r="AN107">
            <v>32</v>
          </cell>
          <cell r="AO107">
            <v>2</v>
          </cell>
          <cell r="AP107">
            <v>109</v>
          </cell>
          <cell r="AQ107">
            <v>0</v>
          </cell>
          <cell r="AR107">
            <v>0</v>
          </cell>
          <cell r="AS107">
            <v>0</v>
          </cell>
          <cell r="AT107">
            <v>0</v>
          </cell>
          <cell r="AU107">
            <v>0</v>
          </cell>
          <cell r="AV107">
            <v>0</v>
          </cell>
          <cell r="AW107">
            <v>85</v>
          </cell>
          <cell r="AX107">
            <v>24</v>
          </cell>
          <cell r="AY107">
            <v>0</v>
          </cell>
          <cell r="AZ107">
            <v>0</v>
          </cell>
          <cell r="BA107">
            <v>0</v>
          </cell>
          <cell r="BB107">
            <v>0</v>
          </cell>
          <cell r="BC107">
            <v>12</v>
          </cell>
          <cell r="BD107">
            <v>0</v>
          </cell>
          <cell r="BE107">
            <v>0</v>
          </cell>
          <cell r="BF107" t="e">
            <v>#VALUE!</v>
          </cell>
          <cell r="BG107">
            <v>0</v>
          </cell>
          <cell r="BH107">
            <v>0</v>
          </cell>
          <cell r="BI107">
            <v>0</v>
          </cell>
          <cell r="BJ107">
            <v>0</v>
          </cell>
          <cell r="BK107">
            <v>0</v>
          </cell>
          <cell r="BL107">
            <v>0</v>
          </cell>
          <cell r="BM107">
            <v>0</v>
          </cell>
          <cell r="BN107">
            <v>0</v>
          </cell>
          <cell r="BO107">
            <v>0</v>
          </cell>
          <cell r="BP107">
            <v>5</v>
          </cell>
          <cell r="BQ107">
            <v>0</v>
          </cell>
          <cell r="BR107">
            <v>14</v>
          </cell>
          <cell r="BS107">
            <v>0</v>
          </cell>
          <cell r="BT107">
            <v>0</v>
          </cell>
          <cell r="BU107">
            <v>0</v>
          </cell>
          <cell r="BV107">
            <v>0</v>
          </cell>
          <cell r="BW107">
            <v>0</v>
          </cell>
          <cell r="BX107">
            <v>0</v>
          </cell>
          <cell r="BY107">
            <v>0</v>
          </cell>
          <cell r="BZ107">
            <v>0</v>
          </cell>
          <cell r="CA107">
            <v>544</v>
          </cell>
          <cell r="CB107">
            <v>31</v>
          </cell>
          <cell r="CC107">
            <v>385</v>
          </cell>
          <cell r="CD107">
            <v>0</v>
          </cell>
          <cell r="CE107">
            <v>0</v>
          </cell>
          <cell r="CF107">
            <v>0</v>
          </cell>
          <cell r="CG107">
            <v>1</v>
          </cell>
          <cell r="CH107">
            <v>116</v>
          </cell>
          <cell r="CI107">
            <v>2</v>
          </cell>
          <cell r="CJ107">
            <v>9</v>
          </cell>
          <cell r="CK107">
            <v>0</v>
          </cell>
          <cell r="CL107">
            <v>0</v>
          </cell>
          <cell r="CM107">
            <v>497</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26</v>
          </cell>
          <cell r="DL107">
            <v>0</v>
          </cell>
          <cell r="DM107">
            <v>0</v>
          </cell>
          <cell r="DN107">
            <v>0</v>
          </cell>
          <cell r="DO107">
            <v>0</v>
          </cell>
          <cell r="DP107">
            <v>497</v>
          </cell>
          <cell r="DQ107">
            <v>0</v>
          </cell>
          <cell r="DR107">
            <v>30</v>
          </cell>
          <cell r="DS107">
            <v>0</v>
          </cell>
          <cell r="DT107">
            <v>0</v>
          </cell>
          <cell r="DU107">
            <v>9</v>
          </cell>
          <cell r="DV107">
            <v>15</v>
          </cell>
          <cell r="DW107">
            <v>6</v>
          </cell>
          <cell r="DX107">
            <v>0</v>
          </cell>
          <cell r="DY107">
            <v>0</v>
          </cell>
          <cell r="DZ107">
            <v>572</v>
          </cell>
          <cell r="EA107">
            <v>0</v>
          </cell>
          <cell r="EB107">
            <v>0</v>
          </cell>
          <cell r="EC107">
            <v>190</v>
          </cell>
          <cell r="ED107">
            <v>36</v>
          </cell>
          <cell r="EE107">
            <v>1</v>
          </cell>
          <cell r="EF107">
            <v>24</v>
          </cell>
          <cell r="EG107">
            <v>90</v>
          </cell>
          <cell r="EH107">
            <v>5</v>
          </cell>
          <cell r="EI107">
            <v>28</v>
          </cell>
          <cell r="EJ107">
            <v>198</v>
          </cell>
          <cell r="EK107">
            <v>68</v>
          </cell>
          <cell r="EL107">
            <v>-6</v>
          </cell>
          <cell r="EM107">
            <v>0</v>
          </cell>
          <cell r="EN107">
            <v>0</v>
          </cell>
          <cell r="EO107">
            <v>0</v>
          </cell>
          <cell r="EP107">
            <v>51</v>
          </cell>
          <cell r="EQ107">
            <v>0</v>
          </cell>
          <cell r="ER107">
            <v>0</v>
          </cell>
          <cell r="ES107">
            <v>23</v>
          </cell>
          <cell r="ET107">
            <v>521</v>
          </cell>
          <cell r="EU107">
            <v>5</v>
          </cell>
          <cell r="EV107">
            <v>56</v>
          </cell>
          <cell r="EW107">
            <v>146</v>
          </cell>
          <cell r="EX107">
            <v>227</v>
          </cell>
          <cell r="EY107">
            <v>50</v>
          </cell>
          <cell r="EZ107">
            <v>37</v>
          </cell>
          <cell r="FA107">
            <v>0</v>
          </cell>
          <cell r="FB107">
            <v>0</v>
          </cell>
          <cell r="FC107">
            <v>0</v>
          </cell>
        </row>
        <row r="108">
          <cell r="A108" t="str">
            <v xml:space="preserve"> 2707 ARGENTINA (PH)                    </v>
          </cell>
          <cell r="B108">
            <v>3336</v>
          </cell>
          <cell r="C108">
            <v>3336</v>
          </cell>
          <cell r="D108" t="e">
            <v>#VALUE!</v>
          </cell>
          <cell r="E108">
            <v>790</v>
          </cell>
          <cell r="F108">
            <v>100</v>
          </cell>
          <cell r="G108">
            <v>0</v>
          </cell>
          <cell r="H108">
            <v>92</v>
          </cell>
          <cell r="I108">
            <v>0</v>
          </cell>
          <cell r="J108">
            <v>0</v>
          </cell>
          <cell r="K108">
            <v>0</v>
          </cell>
          <cell r="L108">
            <v>3</v>
          </cell>
          <cell r="M108">
            <v>356</v>
          </cell>
          <cell r="N108">
            <v>175</v>
          </cell>
          <cell r="O108">
            <v>56</v>
          </cell>
          <cell r="P108">
            <v>0</v>
          </cell>
          <cell r="Q108">
            <v>0</v>
          </cell>
          <cell r="R108">
            <v>0</v>
          </cell>
          <cell r="S108">
            <v>8</v>
          </cell>
          <cell r="T108">
            <v>0</v>
          </cell>
          <cell r="U108">
            <v>0</v>
          </cell>
          <cell r="V108">
            <v>0</v>
          </cell>
          <cell r="W108">
            <v>0</v>
          </cell>
          <cell r="X108">
            <v>0</v>
          </cell>
          <cell r="Y108">
            <v>0</v>
          </cell>
          <cell r="Z108">
            <v>162</v>
          </cell>
          <cell r="AA108">
            <v>0</v>
          </cell>
          <cell r="AB108">
            <v>0</v>
          </cell>
          <cell r="AC108">
            <v>0</v>
          </cell>
          <cell r="AD108">
            <v>0</v>
          </cell>
          <cell r="AE108">
            <v>0</v>
          </cell>
          <cell r="AF108">
            <v>0</v>
          </cell>
          <cell r="AG108">
            <v>0</v>
          </cell>
          <cell r="AH108">
            <v>0</v>
          </cell>
          <cell r="AI108">
            <v>0</v>
          </cell>
          <cell r="AJ108">
            <v>46</v>
          </cell>
          <cell r="AK108">
            <v>62</v>
          </cell>
          <cell r="AL108">
            <v>4</v>
          </cell>
          <cell r="AM108">
            <v>16</v>
          </cell>
          <cell r="AN108">
            <v>32</v>
          </cell>
          <cell r="AO108">
            <v>2</v>
          </cell>
          <cell r="AP108">
            <v>109</v>
          </cell>
          <cell r="AQ108">
            <v>0</v>
          </cell>
          <cell r="AR108">
            <v>0</v>
          </cell>
          <cell r="AS108">
            <v>0</v>
          </cell>
          <cell r="AT108">
            <v>0</v>
          </cell>
          <cell r="AU108">
            <v>0</v>
          </cell>
          <cell r="AV108">
            <v>0</v>
          </cell>
          <cell r="AW108">
            <v>85</v>
          </cell>
          <cell r="AX108">
            <v>24</v>
          </cell>
          <cell r="AY108">
            <v>0</v>
          </cell>
          <cell r="AZ108">
            <v>0</v>
          </cell>
          <cell r="BA108">
            <v>0</v>
          </cell>
          <cell r="BB108">
            <v>0</v>
          </cell>
          <cell r="BC108">
            <v>12</v>
          </cell>
          <cell r="BD108">
            <v>0</v>
          </cell>
          <cell r="BE108">
            <v>0</v>
          </cell>
          <cell r="BF108" t="e">
            <v>#VALUE!</v>
          </cell>
          <cell r="BG108">
            <v>0</v>
          </cell>
          <cell r="BH108">
            <v>0</v>
          </cell>
          <cell r="BI108">
            <v>0</v>
          </cell>
          <cell r="BJ108">
            <v>0</v>
          </cell>
          <cell r="BK108">
            <v>0</v>
          </cell>
          <cell r="BL108">
            <v>0</v>
          </cell>
          <cell r="BM108">
            <v>0</v>
          </cell>
          <cell r="BN108">
            <v>0</v>
          </cell>
          <cell r="BO108">
            <v>0</v>
          </cell>
          <cell r="BP108">
            <v>5</v>
          </cell>
          <cell r="BQ108">
            <v>0</v>
          </cell>
          <cell r="BR108">
            <v>14</v>
          </cell>
          <cell r="BS108">
            <v>0</v>
          </cell>
          <cell r="BT108">
            <v>0</v>
          </cell>
          <cell r="BU108">
            <v>0</v>
          </cell>
          <cell r="BV108">
            <v>0</v>
          </cell>
          <cell r="BW108">
            <v>0</v>
          </cell>
          <cell r="BX108">
            <v>0</v>
          </cell>
          <cell r="BY108">
            <v>0</v>
          </cell>
          <cell r="BZ108">
            <v>0</v>
          </cell>
          <cell r="CA108">
            <v>544</v>
          </cell>
          <cell r="CB108">
            <v>31</v>
          </cell>
          <cell r="CC108">
            <v>385</v>
          </cell>
          <cell r="CD108">
            <v>0</v>
          </cell>
          <cell r="CE108">
            <v>0</v>
          </cell>
          <cell r="CF108">
            <v>0</v>
          </cell>
          <cell r="CG108">
            <v>1</v>
          </cell>
          <cell r="CH108">
            <v>116</v>
          </cell>
          <cell r="CI108">
            <v>2</v>
          </cell>
          <cell r="CJ108">
            <v>9</v>
          </cell>
          <cell r="CK108">
            <v>0</v>
          </cell>
          <cell r="CL108">
            <v>0</v>
          </cell>
          <cell r="CM108">
            <v>497</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v>0</v>
          </cell>
          <cell r="DK108">
            <v>26</v>
          </cell>
          <cell r="DL108">
            <v>0</v>
          </cell>
          <cell r="DM108">
            <v>0</v>
          </cell>
          <cell r="DN108">
            <v>0</v>
          </cell>
          <cell r="DO108">
            <v>0</v>
          </cell>
          <cell r="DP108">
            <v>497</v>
          </cell>
          <cell r="DQ108">
            <v>0</v>
          </cell>
          <cell r="DR108">
            <v>30</v>
          </cell>
          <cell r="DS108">
            <v>0</v>
          </cell>
          <cell r="DT108">
            <v>0</v>
          </cell>
          <cell r="DU108">
            <v>9</v>
          </cell>
          <cell r="DV108">
            <v>15</v>
          </cell>
          <cell r="DW108">
            <v>6</v>
          </cell>
          <cell r="DX108">
            <v>0</v>
          </cell>
          <cell r="DY108">
            <v>0</v>
          </cell>
          <cell r="DZ108">
            <v>572</v>
          </cell>
          <cell r="EA108">
            <v>0</v>
          </cell>
          <cell r="EB108">
            <v>0</v>
          </cell>
          <cell r="EC108">
            <v>190</v>
          </cell>
          <cell r="ED108">
            <v>36</v>
          </cell>
          <cell r="EE108">
            <v>1</v>
          </cell>
          <cell r="EF108">
            <v>24</v>
          </cell>
          <cell r="EG108">
            <v>90</v>
          </cell>
          <cell r="EH108">
            <v>5</v>
          </cell>
          <cell r="EI108">
            <v>28</v>
          </cell>
          <cell r="EJ108">
            <v>198</v>
          </cell>
          <cell r="EK108">
            <v>68</v>
          </cell>
          <cell r="EL108">
            <v>-6</v>
          </cell>
          <cell r="EM108">
            <v>0</v>
          </cell>
          <cell r="EN108">
            <v>0</v>
          </cell>
          <cell r="EO108">
            <v>0</v>
          </cell>
          <cell r="EP108">
            <v>51</v>
          </cell>
          <cell r="EQ108">
            <v>0</v>
          </cell>
          <cell r="ER108">
            <v>0</v>
          </cell>
          <cell r="ES108">
            <v>23</v>
          </cell>
          <cell r="ET108">
            <v>521</v>
          </cell>
          <cell r="EU108">
            <v>5</v>
          </cell>
          <cell r="EV108">
            <v>56</v>
          </cell>
          <cell r="EW108">
            <v>146</v>
          </cell>
          <cell r="EX108">
            <v>227</v>
          </cell>
          <cell r="EY108">
            <v>50</v>
          </cell>
          <cell r="EZ108">
            <v>37</v>
          </cell>
          <cell r="FA108">
            <v>0</v>
          </cell>
          <cell r="FB108">
            <v>0</v>
          </cell>
          <cell r="FC108">
            <v>0</v>
          </cell>
        </row>
        <row r="109">
          <cell r="A109" t="str">
            <v xml:space="preserve"> 3034 ARGENTINA LICENCEES               </v>
          </cell>
          <cell r="B109">
            <v>0</v>
          </cell>
          <cell r="C109">
            <v>0</v>
          </cell>
          <cell r="D109" t="e">
            <v>#VALUE!</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t="e">
            <v>#VALUE!</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v>0</v>
          </cell>
          <cell r="DU109">
            <v>0</v>
          </cell>
          <cell r="DV109">
            <v>0</v>
          </cell>
          <cell r="DW109">
            <v>0</v>
          </cell>
          <cell r="DX109">
            <v>0</v>
          </cell>
          <cell r="DY109">
            <v>0</v>
          </cell>
          <cell r="DZ109">
            <v>0</v>
          </cell>
          <cell r="EA109">
            <v>0</v>
          </cell>
          <cell r="EB109">
            <v>0</v>
          </cell>
          <cell r="EC109">
            <v>0</v>
          </cell>
          <cell r="ED109">
            <v>0</v>
          </cell>
          <cell r="EE109">
            <v>0</v>
          </cell>
          <cell r="EF109">
            <v>0</v>
          </cell>
          <cell r="EG109">
            <v>0</v>
          </cell>
          <cell r="EH109">
            <v>0</v>
          </cell>
          <cell r="EI109">
            <v>0</v>
          </cell>
          <cell r="EJ109">
            <v>0</v>
          </cell>
          <cell r="EK109">
            <v>0</v>
          </cell>
          <cell r="EL109">
            <v>0</v>
          </cell>
          <cell r="EM109">
            <v>0</v>
          </cell>
          <cell r="EN109">
            <v>0</v>
          </cell>
          <cell r="EO109">
            <v>0</v>
          </cell>
          <cell r="EP109">
            <v>0</v>
          </cell>
          <cell r="EQ109">
            <v>0</v>
          </cell>
          <cell r="ER109">
            <v>0</v>
          </cell>
          <cell r="ES109">
            <v>0</v>
          </cell>
          <cell r="ET109">
            <v>0</v>
          </cell>
          <cell r="EU109">
            <v>0</v>
          </cell>
          <cell r="EV109">
            <v>0</v>
          </cell>
          <cell r="EW109">
            <v>0</v>
          </cell>
          <cell r="EX109">
            <v>0</v>
          </cell>
          <cell r="EY109">
            <v>0</v>
          </cell>
          <cell r="EZ109">
            <v>0</v>
          </cell>
          <cell r="FA109">
            <v>0</v>
          </cell>
          <cell r="FB109">
            <v>0</v>
          </cell>
          <cell r="FC109">
            <v>0</v>
          </cell>
        </row>
        <row r="110">
          <cell r="A110" t="str">
            <v xml:space="preserve"> 4352 CARICAM                           </v>
          </cell>
          <cell r="B110">
            <v>3238</v>
          </cell>
          <cell r="C110">
            <v>3236</v>
          </cell>
          <cell r="D110" t="e">
            <v>#VALUE!</v>
          </cell>
          <cell r="E110">
            <v>306</v>
          </cell>
          <cell r="F110">
            <v>33</v>
          </cell>
          <cell r="G110">
            <v>0</v>
          </cell>
          <cell r="H110">
            <v>52</v>
          </cell>
          <cell r="I110">
            <v>-1</v>
          </cell>
          <cell r="J110">
            <v>0</v>
          </cell>
          <cell r="K110">
            <v>0</v>
          </cell>
          <cell r="L110">
            <v>61</v>
          </cell>
          <cell r="M110">
            <v>2</v>
          </cell>
          <cell r="N110">
            <v>20</v>
          </cell>
          <cell r="O110">
            <v>117</v>
          </cell>
          <cell r="P110">
            <v>0</v>
          </cell>
          <cell r="Q110">
            <v>0</v>
          </cell>
          <cell r="R110">
            <v>0</v>
          </cell>
          <cell r="S110">
            <v>11</v>
          </cell>
          <cell r="T110">
            <v>0</v>
          </cell>
          <cell r="U110">
            <v>0</v>
          </cell>
          <cell r="V110">
            <v>0</v>
          </cell>
          <cell r="W110">
            <v>0</v>
          </cell>
          <cell r="X110">
            <v>11</v>
          </cell>
          <cell r="Y110">
            <v>0</v>
          </cell>
          <cell r="Z110">
            <v>580</v>
          </cell>
          <cell r="AA110">
            <v>25</v>
          </cell>
          <cell r="AB110">
            <v>1</v>
          </cell>
          <cell r="AC110">
            <v>0</v>
          </cell>
          <cell r="AD110">
            <v>0</v>
          </cell>
          <cell r="AE110">
            <v>3</v>
          </cell>
          <cell r="AF110">
            <v>0</v>
          </cell>
          <cell r="AG110">
            <v>0</v>
          </cell>
          <cell r="AH110">
            <v>0</v>
          </cell>
          <cell r="AI110">
            <v>0</v>
          </cell>
          <cell r="AJ110">
            <v>282</v>
          </cell>
          <cell r="AK110">
            <v>66</v>
          </cell>
          <cell r="AL110">
            <v>16</v>
          </cell>
          <cell r="AM110">
            <v>88</v>
          </cell>
          <cell r="AN110">
            <v>17</v>
          </cell>
          <cell r="AO110">
            <v>82</v>
          </cell>
          <cell r="AP110">
            <v>375</v>
          </cell>
          <cell r="AQ110">
            <v>167</v>
          </cell>
          <cell r="AR110">
            <v>0</v>
          </cell>
          <cell r="AS110">
            <v>3</v>
          </cell>
          <cell r="AT110">
            <v>0</v>
          </cell>
          <cell r="AU110">
            <v>0</v>
          </cell>
          <cell r="AV110">
            <v>0</v>
          </cell>
          <cell r="AW110">
            <v>78</v>
          </cell>
          <cell r="AX110">
            <v>104</v>
          </cell>
          <cell r="AY110">
            <v>0</v>
          </cell>
          <cell r="AZ110">
            <v>0</v>
          </cell>
          <cell r="BA110">
            <v>0</v>
          </cell>
          <cell r="BB110">
            <v>23</v>
          </cell>
          <cell r="BC110">
            <v>49</v>
          </cell>
          <cell r="BD110">
            <v>0</v>
          </cell>
          <cell r="BE110">
            <v>0</v>
          </cell>
          <cell r="BF110" t="e">
            <v>#VALUE!</v>
          </cell>
          <cell r="BG110">
            <v>0</v>
          </cell>
          <cell r="BH110">
            <v>0</v>
          </cell>
          <cell r="BI110">
            <v>0</v>
          </cell>
          <cell r="BJ110">
            <v>0</v>
          </cell>
          <cell r="BK110">
            <v>0</v>
          </cell>
          <cell r="BL110">
            <v>0</v>
          </cell>
          <cell r="BM110">
            <v>0</v>
          </cell>
          <cell r="BN110">
            <v>0</v>
          </cell>
          <cell r="BO110">
            <v>0</v>
          </cell>
          <cell r="BP110">
            <v>0</v>
          </cell>
          <cell r="BQ110">
            <v>0</v>
          </cell>
          <cell r="BR110">
            <v>49</v>
          </cell>
          <cell r="BS110">
            <v>0</v>
          </cell>
          <cell r="BT110">
            <v>0</v>
          </cell>
          <cell r="BU110">
            <v>0</v>
          </cell>
          <cell r="BV110">
            <v>0</v>
          </cell>
          <cell r="BW110">
            <v>0</v>
          </cell>
          <cell r="BX110">
            <v>0</v>
          </cell>
          <cell r="BY110">
            <v>0</v>
          </cell>
          <cell r="BZ110">
            <v>0</v>
          </cell>
          <cell r="CA110">
            <v>259</v>
          </cell>
          <cell r="CB110">
            <v>0</v>
          </cell>
          <cell r="CC110">
            <v>115</v>
          </cell>
          <cell r="CD110">
            <v>0</v>
          </cell>
          <cell r="CE110">
            <v>0</v>
          </cell>
          <cell r="CF110">
            <v>13</v>
          </cell>
          <cell r="CG110">
            <v>1</v>
          </cell>
          <cell r="CH110">
            <v>61</v>
          </cell>
          <cell r="CI110">
            <v>22</v>
          </cell>
          <cell r="CJ110">
            <v>0</v>
          </cell>
          <cell r="CK110">
            <v>3</v>
          </cell>
          <cell r="CL110">
            <v>44</v>
          </cell>
          <cell r="CM110">
            <v>309</v>
          </cell>
          <cell r="CN110">
            <v>0</v>
          </cell>
          <cell r="CO110">
            <v>0</v>
          </cell>
          <cell r="CP110">
            <v>0</v>
          </cell>
          <cell r="CQ110">
            <v>0</v>
          </cell>
          <cell r="CR110">
            <v>0</v>
          </cell>
          <cell r="CS110">
            <v>0</v>
          </cell>
          <cell r="CT110">
            <v>0</v>
          </cell>
          <cell r="CU110">
            <v>0</v>
          </cell>
          <cell r="CV110">
            <v>0</v>
          </cell>
          <cell r="CW110">
            <v>20</v>
          </cell>
          <cell r="CX110">
            <v>0</v>
          </cell>
          <cell r="CY110">
            <v>0</v>
          </cell>
          <cell r="CZ110">
            <v>0</v>
          </cell>
          <cell r="DA110">
            <v>0</v>
          </cell>
          <cell r="DB110">
            <v>0</v>
          </cell>
          <cell r="DC110">
            <v>0</v>
          </cell>
          <cell r="DD110">
            <v>0</v>
          </cell>
          <cell r="DE110">
            <v>0</v>
          </cell>
          <cell r="DF110">
            <v>0</v>
          </cell>
          <cell r="DG110">
            <v>0</v>
          </cell>
          <cell r="DH110">
            <v>0</v>
          </cell>
          <cell r="DI110">
            <v>-20</v>
          </cell>
          <cell r="DJ110">
            <v>0</v>
          </cell>
          <cell r="DK110">
            <v>0</v>
          </cell>
          <cell r="DL110">
            <v>0</v>
          </cell>
          <cell r="DM110">
            <v>0</v>
          </cell>
          <cell r="DN110">
            <v>0</v>
          </cell>
          <cell r="DO110">
            <v>0</v>
          </cell>
          <cell r="DP110">
            <v>309</v>
          </cell>
          <cell r="DQ110">
            <v>0</v>
          </cell>
          <cell r="DR110">
            <v>176</v>
          </cell>
          <cell r="DS110">
            <v>0</v>
          </cell>
          <cell r="DT110">
            <v>1</v>
          </cell>
          <cell r="DU110">
            <v>112</v>
          </cell>
          <cell r="DV110">
            <v>63</v>
          </cell>
          <cell r="DW110">
            <v>0</v>
          </cell>
          <cell r="DX110">
            <v>0</v>
          </cell>
          <cell r="DY110">
            <v>0</v>
          </cell>
          <cell r="DZ110">
            <v>798</v>
          </cell>
          <cell r="EA110">
            <v>0</v>
          </cell>
          <cell r="EB110">
            <v>0</v>
          </cell>
          <cell r="EC110">
            <v>220</v>
          </cell>
          <cell r="ED110">
            <v>20</v>
          </cell>
          <cell r="EE110">
            <v>51</v>
          </cell>
          <cell r="EF110">
            <v>94</v>
          </cell>
          <cell r="EG110">
            <v>124</v>
          </cell>
          <cell r="EH110">
            <v>18</v>
          </cell>
          <cell r="EI110">
            <v>103</v>
          </cell>
          <cell r="EJ110">
            <v>168</v>
          </cell>
          <cell r="EK110">
            <v>58</v>
          </cell>
          <cell r="EL110">
            <v>2</v>
          </cell>
          <cell r="EM110">
            <v>0</v>
          </cell>
          <cell r="EN110">
            <v>0</v>
          </cell>
          <cell r="EO110">
            <v>0</v>
          </cell>
          <cell r="EP110">
            <v>39</v>
          </cell>
          <cell r="EQ110">
            <v>0</v>
          </cell>
          <cell r="ER110">
            <v>0</v>
          </cell>
          <cell r="ES110">
            <v>17</v>
          </cell>
          <cell r="ET110">
            <v>126</v>
          </cell>
          <cell r="EU110">
            <v>8</v>
          </cell>
          <cell r="EV110">
            <v>78</v>
          </cell>
          <cell r="EW110">
            <v>39</v>
          </cell>
          <cell r="EX110">
            <v>1</v>
          </cell>
          <cell r="EY110">
            <v>0</v>
          </cell>
          <cell r="EZ110">
            <v>0</v>
          </cell>
          <cell r="FA110">
            <v>0</v>
          </cell>
          <cell r="FB110">
            <v>0</v>
          </cell>
          <cell r="FC110">
            <v>2</v>
          </cell>
        </row>
        <row r="111">
          <cell r="A111" t="str">
            <v xml:space="preserve"> 2409 CARICAM Z.OFFICE PH               </v>
          </cell>
          <cell r="B111">
            <v>0</v>
          </cell>
          <cell r="C111">
            <v>0</v>
          </cell>
          <cell r="D111" t="e">
            <v>#VALUE!</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t="e">
            <v>#VALUE!</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cell r="EI111">
            <v>0</v>
          </cell>
          <cell r="EJ111">
            <v>0</v>
          </cell>
          <cell r="EK111">
            <v>0</v>
          </cell>
          <cell r="EL111">
            <v>0</v>
          </cell>
          <cell r="EM111">
            <v>0</v>
          </cell>
          <cell r="EN111">
            <v>0</v>
          </cell>
          <cell r="EO111">
            <v>0</v>
          </cell>
          <cell r="EP111">
            <v>0</v>
          </cell>
          <cell r="EQ111">
            <v>0</v>
          </cell>
          <cell r="ER111">
            <v>0</v>
          </cell>
          <cell r="ES111">
            <v>0</v>
          </cell>
          <cell r="ET111">
            <v>0</v>
          </cell>
          <cell r="EU111">
            <v>0</v>
          </cell>
          <cell r="EV111">
            <v>0</v>
          </cell>
          <cell r="EW111">
            <v>0</v>
          </cell>
          <cell r="EX111">
            <v>0</v>
          </cell>
          <cell r="EY111">
            <v>0</v>
          </cell>
          <cell r="EZ111">
            <v>0</v>
          </cell>
          <cell r="FA111">
            <v>0</v>
          </cell>
          <cell r="FB111">
            <v>0</v>
          </cell>
          <cell r="FC111">
            <v>0</v>
          </cell>
        </row>
        <row r="112">
          <cell r="A112" t="str">
            <v xml:space="preserve"> 2743 COSTA RICA (PH)                   </v>
          </cell>
          <cell r="B112">
            <v>377</v>
          </cell>
          <cell r="C112">
            <v>375</v>
          </cell>
          <cell r="D112" t="e">
            <v>#VALUE!</v>
          </cell>
          <cell r="E112">
            <v>30</v>
          </cell>
          <cell r="F112">
            <v>5</v>
          </cell>
          <cell r="G112">
            <v>0</v>
          </cell>
          <cell r="H112">
            <v>2</v>
          </cell>
          <cell r="I112">
            <v>2</v>
          </cell>
          <cell r="J112">
            <v>0</v>
          </cell>
          <cell r="K112">
            <v>0</v>
          </cell>
          <cell r="L112">
            <v>2</v>
          </cell>
          <cell r="M112">
            <v>2</v>
          </cell>
          <cell r="N112">
            <v>8</v>
          </cell>
          <cell r="O112">
            <v>9</v>
          </cell>
          <cell r="P112">
            <v>0</v>
          </cell>
          <cell r="Q112">
            <v>0</v>
          </cell>
          <cell r="R112">
            <v>0</v>
          </cell>
          <cell r="S112">
            <v>0</v>
          </cell>
          <cell r="T112">
            <v>0</v>
          </cell>
          <cell r="U112">
            <v>0</v>
          </cell>
          <cell r="V112">
            <v>0</v>
          </cell>
          <cell r="W112">
            <v>0</v>
          </cell>
          <cell r="X112">
            <v>0</v>
          </cell>
          <cell r="Y112">
            <v>0</v>
          </cell>
          <cell r="Z112">
            <v>41</v>
          </cell>
          <cell r="AA112">
            <v>0</v>
          </cell>
          <cell r="AB112">
            <v>1</v>
          </cell>
          <cell r="AC112">
            <v>0</v>
          </cell>
          <cell r="AD112">
            <v>0</v>
          </cell>
          <cell r="AE112">
            <v>0</v>
          </cell>
          <cell r="AF112">
            <v>0</v>
          </cell>
          <cell r="AG112">
            <v>0</v>
          </cell>
          <cell r="AH112">
            <v>0</v>
          </cell>
          <cell r="AI112">
            <v>0</v>
          </cell>
          <cell r="AJ112">
            <v>15</v>
          </cell>
          <cell r="AK112">
            <v>9</v>
          </cell>
          <cell r="AL112">
            <v>4</v>
          </cell>
          <cell r="AM112">
            <v>6</v>
          </cell>
          <cell r="AN112">
            <v>4</v>
          </cell>
          <cell r="AO112">
            <v>2</v>
          </cell>
          <cell r="AP112">
            <v>69</v>
          </cell>
          <cell r="AQ112">
            <v>42</v>
          </cell>
          <cell r="AR112">
            <v>0</v>
          </cell>
          <cell r="AS112">
            <v>0</v>
          </cell>
          <cell r="AT112">
            <v>0</v>
          </cell>
          <cell r="AU112">
            <v>0</v>
          </cell>
          <cell r="AV112">
            <v>0</v>
          </cell>
          <cell r="AW112">
            <v>16</v>
          </cell>
          <cell r="AX112">
            <v>9</v>
          </cell>
          <cell r="AY112">
            <v>0</v>
          </cell>
          <cell r="AZ112">
            <v>0</v>
          </cell>
          <cell r="BA112">
            <v>0</v>
          </cell>
          <cell r="BB112">
            <v>2</v>
          </cell>
          <cell r="BC112">
            <v>2</v>
          </cell>
          <cell r="BD112">
            <v>0</v>
          </cell>
          <cell r="BE112">
            <v>0</v>
          </cell>
          <cell r="BF112" t="e">
            <v>#VALUE!</v>
          </cell>
          <cell r="BG112">
            <v>0</v>
          </cell>
          <cell r="BH112">
            <v>0</v>
          </cell>
          <cell r="BI112">
            <v>0</v>
          </cell>
          <cell r="BJ112">
            <v>0</v>
          </cell>
          <cell r="BK112">
            <v>0</v>
          </cell>
          <cell r="BL112">
            <v>0</v>
          </cell>
          <cell r="BM112">
            <v>0</v>
          </cell>
          <cell r="BN112">
            <v>0</v>
          </cell>
          <cell r="BO112">
            <v>0</v>
          </cell>
          <cell r="BP112">
            <v>0</v>
          </cell>
          <cell r="BQ112">
            <v>0</v>
          </cell>
          <cell r="BR112">
            <v>2</v>
          </cell>
          <cell r="BS112">
            <v>0</v>
          </cell>
          <cell r="BT112">
            <v>0</v>
          </cell>
          <cell r="BU112">
            <v>0</v>
          </cell>
          <cell r="BV112">
            <v>0</v>
          </cell>
          <cell r="BW112">
            <v>0</v>
          </cell>
          <cell r="BX112">
            <v>0</v>
          </cell>
          <cell r="BY112">
            <v>0</v>
          </cell>
          <cell r="BZ112">
            <v>0</v>
          </cell>
          <cell r="CA112">
            <v>63</v>
          </cell>
          <cell r="CB112">
            <v>0</v>
          </cell>
          <cell r="CC112">
            <v>32</v>
          </cell>
          <cell r="CD112">
            <v>0</v>
          </cell>
          <cell r="CE112">
            <v>0</v>
          </cell>
          <cell r="CF112">
            <v>0</v>
          </cell>
          <cell r="CG112">
            <v>2</v>
          </cell>
          <cell r="CH112">
            <v>3</v>
          </cell>
          <cell r="CI112">
            <v>4</v>
          </cell>
          <cell r="CJ112">
            <v>0</v>
          </cell>
          <cell r="CK112">
            <v>0</v>
          </cell>
          <cell r="CL112">
            <v>22</v>
          </cell>
          <cell r="CM112">
            <v>25</v>
          </cell>
          <cell r="CN112">
            <v>0</v>
          </cell>
          <cell r="CO112">
            <v>0</v>
          </cell>
          <cell r="CP112">
            <v>0</v>
          </cell>
          <cell r="CQ112">
            <v>0</v>
          </cell>
          <cell r="CR112">
            <v>0</v>
          </cell>
          <cell r="CS112">
            <v>0</v>
          </cell>
          <cell r="CT112">
            <v>0</v>
          </cell>
          <cell r="CU112">
            <v>0</v>
          </cell>
          <cell r="CV112">
            <v>0</v>
          </cell>
          <cell r="CW112">
            <v>2</v>
          </cell>
          <cell r="CX112">
            <v>0</v>
          </cell>
          <cell r="CY112">
            <v>0</v>
          </cell>
          <cell r="CZ112">
            <v>0</v>
          </cell>
          <cell r="DA112">
            <v>0</v>
          </cell>
          <cell r="DB112">
            <v>0</v>
          </cell>
          <cell r="DC112">
            <v>0</v>
          </cell>
          <cell r="DD112">
            <v>0</v>
          </cell>
          <cell r="DE112">
            <v>0</v>
          </cell>
          <cell r="DF112">
            <v>0</v>
          </cell>
          <cell r="DG112">
            <v>0</v>
          </cell>
          <cell r="DH112">
            <v>0</v>
          </cell>
          <cell r="DI112">
            <v>-6</v>
          </cell>
          <cell r="DJ112">
            <v>0</v>
          </cell>
          <cell r="DK112">
            <v>0</v>
          </cell>
          <cell r="DL112">
            <v>0</v>
          </cell>
          <cell r="DM112">
            <v>0</v>
          </cell>
          <cell r="DN112">
            <v>0</v>
          </cell>
          <cell r="DO112">
            <v>0</v>
          </cell>
          <cell r="DP112">
            <v>29</v>
          </cell>
          <cell r="DQ112">
            <v>0</v>
          </cell>
          <cell r="DR112">
            <v>19</v>
          </cell>
          <cell r="DS112">
            <v>0</v>
          </cell>
          <cell r="DT112">
            <v>0</v>
          </cell>
          <cell r="DU112">
            <v>11</v>
          </cell>
          <cell r="DV112">
            <v>8</v>
          </cell>
          <cell r="DW112">
            <v>0</v>
          </cell>
          <cell r="DX112">
            <v>0</v>
          </cell>
          <cell r="DY112">
            <v>0</v>
          </cell>
          <cell r="DZ112">
            <v>92</v>
          </cell>
          <cell r="EA112">
            <v>0</v>
          </cell>
          <cell r="EB112">
            <v>0</v>
          </cell>
          <cell r="EC112">
            <v>27</v>
          </cell>
          <cell r="ED112">
            <v>5</v>
          </cell>
          <cell r="EE112">
            <v>3</v>
          </cell>
          <cell r="EF112">
            <v>10</v>
          </cell>
          <cell r="EG112">
            <v>11</v>
          </cell>
          <cell r="EH112">
            <v>0</v>
          </cell>
          <cell r="EI112">
            <v>3</v>
          </cell>
          <cell r="EJ112">
            <v>33</v>
          </cell>
          <cell r="EK112">
            <v>21</v>
          </cell>
          <cell r="EL112">
            <v>0</v>
          </cell>
          <cell r="EM112">
            <v>0</v>
          </cell>
          <cell r="EN112">
            <v>0</v>
          </cell>
          <cell r="EO112">
            <v>0</v>
          </cell>
          <cell r="EP112">
            <v>14</v>
          </cell>
          <cell r="EQ112">
            <v>0</v>
          </cell>
          <cell r="ER112">
            <v>0</v>
          </cell>
          <cell r="ES112">
            <v>7</v>
          </cell>
          <cell r="ET112">
            <v>2</v>
          </cell>
          <cell r="EU112">
            <v>0</v>
          </cell>
          <cell r="EV112">
            <v>0</v>
          </cell>
          <cell r="EW112">
            <v>2</v>
          </cell>
          <cell r="EX112">
            <v>0</v>
          </cell>
          <cell r="EY112">
            <v>0</v>
          </cell>
          <cell r="EZ112">
            <v>0</v>
          </cell>
          <cell r="FA112">
            <v>0</v>
          </cell>
          <cell r="FB112">
            <v>0</v>
          </cell>
          <cell r="FC112">
            <v>2</v>
          </cell>
        </row>
        <row r="113">
          <cell r="A113" t="str">
            <v xml:space="preserve"> 2750 DOMINICAN REP. (PH)               </v>
          </cell>
          <cell r="B113">
            <v>331</v>
          </cell>
          <cell r="C113">
            <v>331</v>
          </cell>
          <cell r="D113" t="e">
            <v>#VALUE!</v>
          </cell>
          <cell r="E113">
            <v>57</v>
          </cell>
          <cell r="F113">
            <v>6</v>
          </cell>
          <cell r="G113">
            <v>0</v>
          </cell>
          <cell r="H113">
            <v>10</v>
          </cell>
          <cell r="I113">
            <v>0</v>
          </cell>
          <cell r="J113">
            <v>0</v>
          </cell>
          <cell r="K113">
            <v>0</v>
          </cell>
          <cell r="L113">
            <v>9</v>
          </cell>
          <cell r="M113">
            <v>0</v>
          </cell>
          <cell r="N113">
            <v>5</v>
          </cell>
          <cell r="O113">
            <v>26</v>
          </cell>
          <cell r="P113">
            <v>0</v>
          </cell>
          <cell r="Q113">
            <v>0</v>
          </cell>
          <cell r="R113">
            <v>0</v>
          </cell>
          <cell r="S113">
            <v>0</v>
          </cell>
          <cell r="T113">
            <v>0</v>
          </cell>
          <cell r="U113">
            <v>0</v>
          </cell>
          <cell r="V113">
            <v>0</v>
          </cell>
          <cell r="W113">
            <v>0</v>
          </cell>
          <cell r="X113">
            <v>1</v>
          </cell>
          <cell r="Y113">
            <v>0</v>
          </cell>
          <cell r="Z113">
            <v>35</v>
          </cell>
          <cell r="AA113">
            <v>0</v>
          </cell>
          <cell r="AB113">
            <v>0</v>
          </cell>
          <cell r="AC113">
            <v>0</v>
          </cell>
          <cell r="AD113">
            <v>0</v>
          </cell>
          <cell r="AE113">
            <v>1</v>
          </cell>
          <cell r="AF113">
            <v>0</v>
          </cell>
          <cell r="AG113">
            <v>0</v>
          </cell>
          <cell r="AH113">
            <v>0</v>
          </cell>
          <cell r="AI113">
            <v>0</v>
          </cell>
          <cell r="AJ113">
            <v>14</v>
          </cell>
          <cell r="AK113">
            <v>5</v>
          </cell>
          <cell r="AL113">
            <v>3</v>
          </cell>
          <cell r="AM113">
            <v>12</v>
          </cell>
          <cell r="AN113">
            <v>-4</v>
          </cell>
          <cell r="AO113">
            <v>4</v>
          </cell>
          <cell r="AP113">
            <v>59</v>
          </cell>
          <cell r="AQ113">
            <v>34</v>
          </cell>
          <cell r="AR113">
            <v>0</v>
          </cell>
          <cell r="AS113">
            <v>2</v>
          </cell>
          <cell r="AT113">
            <v>0</v>
          </cell>
          <cell r="AU113">
            <v>0</v>
          </cell>
          <cell r="AV113">
            <v>0</v>
          </cell>
          <cell r="AW113">
            <v>8</v>
          </cell>
          <cell r="AX113">
            <v>10</v>
          </cell>
          <cell r="AY113">
            <v>0</v>
          </cell>
          <cell r="AZ113">
            <v>0</v>
          </cell>
          <cell r="BA113">
            <v>0</v>
          </cell>
          <cell r="BB113">
            <v>5</v>
          </cell>
          <cell r="BC113">
            <v>11</v>
          </cell>
          <cell r="BD113">
            <v>0</v>
          </cell>
          <cell r="BE113">
            <v>0</v>
          </cell>
          <cell r="BF113" t="e">
            <v>#VALUE!</v>
          </cell>
          <cell r="BG113">
            <v>0</v>
          </cell>
          <cell r="BH113">
            <v>0</v>
          </cell>
          <cell r="BI113">
            <v>0</v>
          </cell>
          <cell r="BJ113">
            <v>0</v>
          </cell>
          <cell r="BK113">
            <v>0</v>
          </cell>
          <cell r="BL113">
            <v>0</v>
          </cell>
          <cell r="BM113">
            <v>0</v>
          </cell>
          <cell r="BN113">
            <v>0</v>
          </cell>
          <cell r="BO113">
            <v>0</v>
          </cell>
          <cell r="BP113">
            <v>0</v>
          </cell>
          <cell r="BQ113">
            <v>0</v>
          </cell>
          <cell r="BR113">
            <v>11</v>
          </cell>
          <cell r="BS113">
            <v>0</v>
          </cell>
          <cell r="BT113">
            <v>0</v>
          </cell>
          <cell r="BU113">
            <v>0</v>
          </cell>
          <cell r="BV113">
            <v>0</v>
          </cell>
          <cell r="BW113">
            <v>0</v>
          </cell>
          <cell r="BX113">
            <v>0</v>
          </cell>
          <cell r="BY113">
            <v>0</v>
          </cell>
          <cell r="BZ113">
            <v>0</v>
          </cell>
          <cell r="CA113">
            <v>34</v>
          </cell>
          <cell r="CB113">
            <v>0</v>
          </cell>
          <cell r="CC113">
            <v>14</v>
          </cell>
          <cell r="CD113">
            <v>0</v>
          </cell>
          <cell r="CE113">
            <v>0</v>
          </cell>
          <cell r="CF113">
            <v>3</v>
          </cell>
          <cell r="CG113">
            <v>1</v>
          </cell>
          <cell r="CH113">
            <v>10</v>
          </cell>
          <cell r="CI113">
            <v>6</v>
          </cell>
          <cell r="CJ113">
            <v>0</v>
          </cell>
          <cell r="CK113">
            <v>0</v>
          </cell>
          <cell r="CL113">
            <v>0</v>
          </cell>
          <cell r="CM113">
            <v>37</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-1</v>
          </cell>
          <cell r="DJ113">
            <v>0</v>
          </cell>
          <cell r="DK113">
            <v>0</v>
          </cell>
          <cell r="DL113">
            <v>0</v>
          </cell>
          <cell r="DM113">
            <v>0</v>
          </cell>
          <cell r="DN113">
            <v>0</v>
          </cell>
          <cell r="DO113">
            <v>0</v>
          </cell>
          <cell r="DP113">
            <v>38</v>
          </cell>
          <cell r="DQ113">
            <v>0</v>
          </cell>
          <cell r="DR113">
            <v>26</v>
          </cell>
          <cell r="DS113">
            <v>0</v>
          </cell>
          <cell r="DT113">
            <v>0</v>
          </cell>
          <cell r="DU113">
            <v>18</v>
          </cell>
          <cell r="DV113">
            <v>8</v>
          </cell>
          <cell r="DW113">
            <v>0</v>
          </cell>
          <cell r="DX113">
            <v>0</v>
          </cell>
          <cell r="DY113">
            <v>0</v>
          </cell>
          <cell r="DZ113">
            <v>52</v>
          </cell>
          <cell r="EA113">
            <v>0</v>
          </cell>
          <cell r="EB113">
            <v>0</v>
          </cell>
          <cell r="EC113">
            <v>21</v>
          </cell>
          <cell r="ED113">
            <v>1</v>
          </cell>
          <cell r="EE113">
            <v>2</v>
          </cell>
          <cell r="EF113">
            <v>5</v>
          </cell>
          <cell r="EG113">
            <v>8</v>
          </cell>
          <cell r="EH113">
            <v>1</v>
          </cell>
          <cell r="EI113">
            <v>2</v>
          </cell>
          <cell r="EJ113">
            <v>12</v>
          </cell>
          <cell r="EK113">
            <v>8</v>
          </cell>
          <cell r="EL113">
            <v>0</v>
          </cell>
          <cell r="EM113">
            <v>0</v>
          </cell>
          <cell r="EN113">
            <v>0</v>
          </cell>
          <cell r="EO113">
            <v>0</v>
          </cell>
          <cell r="EP113">
            <v>5</v>
          </cell>
          <cell r="EQ113">
            <v>0</v>
          </cell>
          <cell r="ER113">
            <v>0</v>
          </cell>
          <cell r="ES113">
            <v>3</v>
          </cell>
          <cell r="ET113">
            <v>4</v>
          </cell>
          <cell r="EU113">
            <v>0</v>
          </cell>
          <cell r="EV113">
            <v>6</v>
          </cell>
          <cell r="EW113">
            <v>2</v>
          </cell>
          <cell r="EX113">
            <v>-4</v>
          </cell>
          <cell r="EY113">
            <v>0</v>
          </cell>
          <cell r="EZ113">
            <v>0</v>
          </cell>
          <cell r="FA113">
            <v>0</v>
          </cell>
          <cell r="FB113">
            <v>0</v>
          </cell>
          <cell r="FC113">
            <v>0</v>
          </cell>
        </row>
        <row r="114">
          <cell r="A114" t="str">
            <v xml:space="preserve"> 2753 EL SALVADOR (PH)                  </v>
          </cell>
          <cell r="B114">
            <v>395</v>
          </cell>
          <cell r="C114">
            <v>395</v>
          </cell>
          <cell r="D114" t="e">
            <v>#VALUE!</v>
          </cell>
          <cell r="E114">
            <v>25</v>
          </cell>
          <cell r="F114">
            <v>9</v>
          </cell>
          <cell r="G114">
            <v>0</v>
          </cell>
          <cell r="H114">
            <v>5</v>
          </cell>
          <cell r="I114">
            <v>-1</v>
          </cell>
          <cell r="J114">
            <v>0</v>
          </cell>
          <cell r="K114">
            <v>0</v>
          </cell>
          <cell r="L114">
            <v>4</v>
          </cell>
          <cell r="M114">
            <v>-1</v>
          </cell>
          <cell r="N114">
            <v>7</v>
          </cell>
          <cell r="O114">
            <v>1</v>
          </cell>
          <cell r="P114">
            <v>0</v>
          </cell>
          <cell r="Q114">
            <v>0</v>
          </cell>
          <cell r="R114">
            <v>0</v>
          </cell>
          <cell r="S114">
            <v>1</v>
          </cell>
          <cell r="T114">
            <v>0</v>
          </cell>
          <cell r="U114">
            <v>0</v>
          </cell>
          <cell r="V114">
            <v>0</v>
          </cell>
          <cell r="W114">
            <v>0</v>
          </cell>
          <cell r="X114">
            <v>0</v>
          </cell>
          <cell r="Y114">
            <v>0</v>
          </cell>
          <cell r="Z114">
            <v>25</v>
          </cell>
          <cell r="AA114">
            <v>0</v>
          </cell>
          <cell r="AB114">
            <v>0</v>
          </cell>
          <cell r="AC114">
            <v>0</v>
          </cell>
          <cell r="AD114">
            <v>0</v>
          </cell>
          <cell r="AE114">
            <v>0</v>
          </cell>
          <cell r="AF114">
            <v>0</v>
          </cell>
          <cell r="AG114">
            <v>0</v>
          </cell>
          <cell r="AH114">
            <v>0</v>
          </cell>
          <cell r="AI114">
            <v>0</v>
          </cell>
          <cell r="AJ114">
            <v>9</v>
          </cell>
          <cell r="AK114">
            <v>2</v>
          </cell>
          <cell r="AL114">
            <v>1</v>
          </cell>
          <cell r="AM114">
            <v>4</v>
          </cell>
          <cell r="AN114">
            <v>0</v>
          </cell>
          <cell r="AO114">
            <v>9</v>
          </cell>
          <cell r="AP114">
            <v>24</v>
          </cell>
          <cell r="AQ114">
            <v>8</v>
          </cell>
          <cell r="AR114">
            <v>0</v>
          </cell>
          <cell r="AS114">
            <v>0</v>
          </cell>
          <cell r="AT114">
            <v>0</v>
          </cell>
          <cell r="AU114">
            <v>0</v>
          </cell>
          <cell r="AV114">
            <v>0</v>
          </cell>
          <cell r="AW114">
            <v>8</v>
          </cell>
          <cell r="AX114">
            <v>3</v>
          </cell>
          <cell r="AY114">
            <v>0</v>
          </cell>
          <cell r="AZ114">
            <v>0</v>
          </cell>
          <cell r="BA114">
            <v>0</v>
          </cell>
          <cell r="BB114">
            <v>5</v>
          </cell>
          <cell r="BC114">
            <v>5</v>
          </cell>
          <cell r="BD114">
            <v>0</v>
          </cell>
          <cell r="BE114">
            <v>0</v>
          </cell>
          <cell r="BF114" t="e">
            <v>#VALUE!</v>
          </cell>
          <cell r="BG114">
            <v>0</v>
          </cell>
          <cell r="BH114">
            <v>0</v>
          </cell>
          <cell r="BI114">
            <v>0</v>
          </cell>
          <cell r="BJ114">
            <v>0</v>
          </cell>
          <cell r="BK114">
            <v>0</v>
          </cell>
          <cell r="BL114">
            <v>0</v>
          </cell>
          <cell r="BM114">
            <v>0</v>
          </cell>
          <cell r="BN114">
            <v>0</v>
          </cell>
          <cell r="BO114">
            <v>0</v>
          </cell>
          <cell r="BP114">
            <v>0</v>
          </cell>
          <cell r="BQ114">
            <v>0</v>
          </cell>
          <cell r="BR114">
            <v>5</v>
          </cell>
          <cell r="BS114">
            <v>0</v>
          </cell>
          <cell r="BT114">
            <v>0</v>
          </cell>
          <cell r="BU114">
            <v>0</v>
          </cell>
          <cell r="BV114">
            <v>0</v>
          </cell>
          <cell r="BW114">
            <v>0</v>
          </cell>
          <cell r="BX114">
            <v>0</v>
          </cell>
          <cell r="BY114">
            <v>0</v>
          </cell>
          <cell r="BZ114">
            <v>0</v>
          </cell>
          <cell r="CA114">
            <v>24</v>
          </cell>
          <cell r="CB114">
            <v>0</v>
          </cell>
          <cell r="CC114">
            <v>6</v>
          </cell>
          <cell r="CD114">
            <v>0</v>
          </cell>
          <cell r="CE114">
            <v>0</v>
          </cell>
          <cell r="CF114">
            <v>3</v>
          </cell>
          <cell r="CG114">
            <v>0</v>
          </cell>
          <cell r="CH114">
            <v>7</v>
          </cell>
          <cell r="CI114">
            <v>6</v>
          </cell>
          <cell r="CJ114">
            <v>0</v>
          </cell>
          <cell r="CK114">
            <v>0</v>
          </cell>
          <cell r="CL114">
            <v>2</v>
          </cell>
          <cell r="CM114">
            <v>49</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-3</v>
          </cell>
          <cell r="DJ114">
            <v>0</v>
          </cell>
          <cell r="DK114">
            <v>0</v>
          </cell>
          <cell r="DL114">
            <v>0</v>
          </cell>
          <cell r="DM114">
            <v>0</v>
          </cell>
          <cell r="DN114">
            <v>0</v>
          </cell>
          <cell r="DO114">
            <v>0</v>
          </cell>
          <cell r="DP114">
            <v>52</v>
          </cell>
          <cell r="DQ114">
            <v>0</v>
          </cell>
          <cell r="DR114">
            <v>16</v>
          </cell>
          <cell r="DS114">
            <v>0</v>
          </cell>
          <cell r="DT114">
            <v>0</v>
          </cell>
          <cell r="DU114">
            <v>12</v>
          </cell>
          <cell r="DV114">
            <v>4</v>
          </cell>
          <cell r="DW114">
            <v>0</v>
          </cell>
          <cell r="DX114">
            <v>0</v>
          </cell>
          <cell r="DY114">
            <v>0</v>
          </cell>
          <cell r="DZ114">
            <v>164</v>
          </cell>
          <cell r="EA114">
            <v>0</v>
          </cell>
          <cell r="EB114">
            <v>0</v>
          </cell>
          <cell r="EC114">
            <v>9</v>
          </cell>
          <cell r="ED114">
            <v>0</v>
          </cell>
          <cell r="EE114">
            <v>2</v>
          </cell>
          <cell r="EF114">
            <v>41</v>
          </cell>
          <cell r="EG114">
            <v>41</v>
          </cell>
          <cell r="EH114">
            <v>1</v>
          </cell>
          <cell r="EI114">
            <v>51</v>
          </cell>
          <cell r="EJ114">
            <v>19</v>
          </cell>
          <cell r="EK114">
            <v>4</v>
          </cell>
          <cell r="EL114">
            <v>0</v>
          </cell>
          <cell r="EM114">
            <v>0</v>
          </cell>
          <cell r="EN114">
            <v>0</v>
          </cell>
          <cell r="EO114">
            <v>0</v>
          </cell>
          <cell r="EP114">
            <v>1</v>
          </cell>
          <cell r="EQ114">
            <v>0</v>
          </cell>
          <cell r="ER114">
            <v>0</v>
          </cell>
          <cell r="ES114">
            <v>3</v>
          </cell>
          <cell r="ET114">
            <v>1</v>
          </cell>
          <cell r="EU114">
            <v>0</v>
          </cell>
          <cell r="EV114">
            <v>0</v>
          </cell>
          <cell r="EW114">
            <v>1</v>
          </cell>
          <cell r="EX114">
            <v>0</v>
          </cell>
          <cell r="EY114">
            <v>0</v>
          </cell>
          <cell r="EZ114">
            <v>0</v>
          </cell>
          <cell r="FA114">
            <v>0</v>
          </cell>
          <cell r="FB114">
            <v>0</v>
          </cell>
          <cell r="FC114">
            <v>0</v>
          </cell>
        </row>
        <row r="115">
          <cell r="A115" t="str">
            <v xml:space="preserve"> 2776 GUATEMALA (PH)                    </v>
          </cell>
          <cell r="B115">
            <v>305</v>
          </cell>
          <cell r="C115">
            <v>305</v>
          </cell>
          <cell r="D115" t="e">
            <v>#VALUE!</v>
          </cell>
          <cell r="E115">
            <v>51</v>
          </cell>
          <cell r="F115">
            <v>11</v>
          </cell>
          <cell r="G115">
            <v>0</v>
          </cell>
          <cell r="H115">
            <v>10</v>
          </cell>
          <cell r="I115">
            <v>0</v>
          </cell>
          <cell r="J115">
            <v>0</v>
          </cell>
          <cell r="K115">
            <v>0</v>
          </cell>
          <cell r="L115">
            <v>14</v>
          </cell>
          <cell r="M115">
            <v>0</v>
          </cell>
          <cell r="N115">
            <v>3</v>
          </cell>
          <cell r="O115">
            <v>8</v>
          </cell>
          <cell r="P115">
            <v>0</v>
          </cell>
          <cell r="Q115">
            <v>0</v>
          </cell>
          <cell r="R115">
            <v>0</v>
          </cell>
          <cell r="S115">
            <v>4</v>
          </cell>
          <cell r="T115">
            <v>0</v>
          </cell>
          <cell r="U115">
            <v>0</v>
          </cell>
          <cell r="V115">
            <v>0</v>
          </cell>
          <cell r="W115">
            <v>0</v>
          </cell>
          <cell r="X115">
            <v>1</v>
          </cell>
          <cell r="Y115">
            <v>0</v>
          </cell>
          <cell r="Z115">
            <v>54</v>
          </cell>
          <cell r="AA115">
            <v>0</v>
          </cell>
          <cell r="AB115">
            <v>0</v>
          </cell>
          <cell r="AC115">
            <v>0</v>
          </cell>
          <cell r="AD115">
            <v>0</v>
          </cell>
          <cell r="AE115">
            <v>0</v>
          </cell>
          <cell r="AF115">
            <v>0</v>
          </cell>
          <cell r="AG115">
            <v>0</v>
          </cell>
          <cell r="AH115">
            <v>0</v>
          </cell>
          <cell r="AI115">
            <v>0</v>
          </cell>
          <cell r="AJ115">
            <v>24</v>
          </cell>
          <cell r="AK115">
            <v>2</v>
          </cell>
          <cell r="AL115">
            <v>-9</v>
          </cell>
          <cell r="AM115">
            <v>-12</v>
          </cell>
          <cell r="AN115">
            <v>6</v>
          </cell>
          <cell r="AO115">
            <v>43</v>
          </cell>
          <cell r="AP115">
            <v>33</v>
          </cell>
          <cell r="AQ115">
            <v>18</v>
          </cell>
          <cell r="AR115">
            <v>0</v>
          </cell>
          <cell r="AS115">
            <v>0</v>
          </cell>
          <cell r="AT115">
            <v>0</v>
          </cell>
          <cell r="AU115">
            <v>0</v>
          </cell>
          <cell r="AV115">
            <v>0</v>
          </cell>
          <cell r="AW115">
            <v>9</v>
          </cell>
          <cell r="AX115">
            <v>10</v>
          </cell>
          <cell r="AY115">
            <v>0</v>
          </cell>
          <cell r="AZ115">
            <v>0</v>
          </cell>
          <cell r="BA115">
            <v>0</v>
          </cell>
          <cell r="BB115">
            <v>-4</v>
          </cell>
          <cell r="BC115">
            <v>7</v>
          </cell>
          <cell r="BD115">
            <v>0</v>
          </cell>
          <cell r="BE115">
            <v>0</v>
          </cell>
          <cell r="BF115" t="e">
            <v>#VALUE!</v>
          </cell>
          <cell r="BG115">
            <v>0</v>
          </cell>
          <cell r="BH115">
            <v>0</v>
          </cell>
          <cell r="BI115">
            <v>0</v>
          </cell>
          <cell r="BJ115">
            <v>0</v>
          </cell>
          <cell r="BK115">
            <v>0</v>
          </cell>
          <cell r="BL115">
            <v>0</v>
          </cell>
          <cell r="BM115">
            <v>0</v>
          </cell>
          <cell r="BN115">
            <v>0</v>
          </cell>
          <cell r="BO115">
            <v>0</v>
          </cell>
          <cell r="BP115">
            <v>0</v>
          </cell>
          <cell r="BQ115">
            <v>0</v>
          </cell>
          <cell r="BR115">
            <v>7</v>
          </cell>
          <cell r="BS115">
            <v>0</v>
          </cell>
          <cell r="BT115">
            <v>0</v>
          </cell>
          <cell r="BU115">
            <v>0</v>
          </cell>
          <cell r="BV115">
            <v>0</v>
          </cell>
          <cell r="BW115">
            <v>0</v>
          </cell>
          <cell r="BX115">
            <v>0</v>
          </cell>
          <cell r="BY115">
            <v>0</v>
          </cell>
          <cell r="BZ115">
            <v>0</v>
          </cell>
          <cell r="CA115">
            <v>19</v>
          </cell>
          <cell r="CB115">
            <v>0</v>
          </cell>
          <cell r="CC115">
            <v>9</v>
          </cell>
          <cell r="CD115">
            <v>0</v>
          </cell>
          <cell r="CE115">
            <v>0</v>
          </cell>
          <cell r="CF115">
            <v>1</v>
          </cell>
          <cell r="CG115">
            <v>-15</v>
          </cell>
          <cell r="CH115">
            <v>8</v>
          </cell>
          <cell r="CI115">
            <v>3</v>
          </cell>
          <cell r="CJ115">
            <v>0</v>
          </cell>
          <cell r="CK115">
            <v>0</v>
          </cell>
          <cell r="CL115">
            <v>13</v>
          </cell>
          <cell r="CM115">
            <v>33</v>
          </cell>
          <cell r="CN115">
            <v>0</v>
          </cell>
          <cell r="CO115">
            <v>0</v>
          </cell>
          <cell r="CP115">
            <v>0</v>
          </cell>
          <cell r="CQ115">
            <v>0</v>
          </cell>
          <cell r="CR115">
            <v>0</v>
          </cell>
          <cell r="CS115">
            <v>0</v>
          </cell>
          <cell r="CT115">
            <v>0</v>
          </cell>
          <cell r="CU115">
            <v>0</v>
          </cell>
          <cell r="CV115">
            <v>0</v>
          </cell>
          <cell r="CW115">
            <v>16</v>
          </cell>
          <cell r="CX115">
            <v>0</v>
          </cell>
          <cell r="CY115">
            <v>0</v>
          </cell>
          <cell r="CZ115">
            <v>0</v>
          </cell>
          <cell r="DA115">
            <v>0</v>
          </cell>
          <cell r="DB115">
            <v>0</v>
          </cell>
          <cell r="DC115">
            <v>0</v>
          </cell>
          <cell r="DD115">
            <v>0</v>
          </cell>
          <cell r="DE115">
            <v>0</v>
          </cell>
          <cell r="DF115">
            <v>0</v>
          </cell>
          <cell r="DG115">
            <v>0</v>
          </cell>
          <cell r="DH115">
            <v>0</v>
          </cell>
          <cell r="DI115">
            <v>-9</v>
          </cell>
          <cell r="DJ115">
            <v>0</v>
          </cell>
          <cell r="DK115">
            <v>0</v>
          </cell>
          <cell r="DL115">
            <v>0</v>
          </cell>
          <cell r="DM115">
            <v>0</v>
          </cell>
          <cell r="DN115">
            <v>0</v>
          </cell>
          <cell r="DO115">
            <v>0</v>
          </cell>
          <cell r="DP115">
            <v>26</v>
          </cell>
          <cell r="DQ115">
            <v>0</v>
          </cell>
          <cell r="DR115">
            <v>-4</v>
          </cell>
          <cell r="DS115">
            <v>0</v>
          </cell>
          <cell r="DT115">
            <v>0</v>
          </cell>
          <cell r="DU115">
            <v>5</v>
          </cell>
          <cell r="DV115">
            <v>-9</v>
          </cell>
          <cell r="DW115">
            <v>0</v>
          </cell>
          <cell r="DX115">
            <v>0</v>
          </cell>
          <cell r="DY115">
            <v>0</v>
          </cell>
          <cell r="DZ115">
            <v>102</v>
          </cell>
          <cell r="EA115">
            <v>0</v>
          </cell>
          <cell r="EB115">
            <v>0</v>
          </cell>
          <cell r="EC115">
            <v>57</v>
          </cell>
          <cell r="ED115">
            <v>1</v>
          </cell>
          <cell r="EE115">
            <v>3</v>
          </cell>
          <cell r="EF115">
            <v>6</v>
          </cell>
          <cell r="EG115">
            <v>7</v>
          </cell>
          <cell r="EH115">
            <v>4</v>
          </cell>
          <cell r="EI115">
            <v>0</v>
          </cell>
          <cell r="EJ115">
            <v>24</v>
          </cell>
          <cell r="EK115">
            <v>2</v>
          </cell>
          <cell r="EL115">
            <v>1</v>
          </cell>
          <cell r="EM115">
            <v>0</v>
          </cell>
          <cell r="EN115">
            <v>0</v>
          </cell>
          <cell r="EO115">
            <v>0</v>
          </cell>
          <cell r="EP115">
            <v>0</v>
          </cell>
          <cell r="EQ115">
            <v>0</v>
          </cell>
          <cell r="ER115">
            <v>0</v>
          </cell>
          <cell r="ES115">
            <v>1</v>
          </cell>
          <cell r="ET115">
            <v>-2</v>
          </cell>
          <cell r="EU115">
            <v>0</v>
          </cell>
          <cell r="EV115">
            <v>-1</v>
          </cell>
          <cell r="EW115">
            <v>-1</v>
          </cell>
          <cell r="EX115">
            <v>0</v>
          </cell>
          <cell r="EY115">
            <v>0</v>
          </cell>
          <cell r="EZ115">
            <v>0</v>
          </cell>
          <cell r="FA115">
            <v>0</v>
          </cell>
          <cell r="FB115">
            <v>0</v>
          </cell>
          <cell r="FC115">
            <v>0</v>
          </cell>
        </row>
        <row r="116">
          <cell r="A116" t="str">
            <v xml:space="preserve"> 2781 HONDURAS (PH)                     </v>
          </cell>
          <cell r="B116">
            <v>305</v>
          </cell>
          <cell r="C116">
            <v>305</v>
          </cell>
          <cell r="D116" t="e">
            <v>#VALUE!</v>
          </cell>
          <cell r="E116">
            <v>16</v>
          </cell>
          <cell r="F116">
            <v>0</v>
          </cell>
          <cell r="G116">
            <v>0</v>
          </cell>
          <cell r="H116">
            <v>1</v>
          </cell>
          <cell r="I116">
            <v>-1</v>
          </cell>
          <cell r="J116">
            <v>0</v>
          </cell>
          <cell r="K116">
            <v>0</v>
          </cell>
          <cell r="L116">
            <v>7</v>
          </cell>
          <cell r="M116">
            <v>0</v>
          </cell>
          <cell r="N116">
            <v>-1</v>
          </cell>
          <cell r="O116">
            <v>8</v>
          </cell>
          <cell r="P116">
            <v>0</v>
          </cell>
          <cell r="Q116">
            <v>0</v>
          </cell>
          <cell r="R116">
            <v>0</v>
          </cell>
          <cell r="S116">
            <v>1</v>
          </cell>
          <cell r="T116">
            <v>0</v>
          </cell>
          <cell r="U116">
            <v>0</v>
          </cell>
          <cell r="V116">
            <v>0</v>
          </cell>
          <cell r="W116">
            <v>0</v>
          </cell>
          <cell r="X116">
            <v>1</v>
          </cell>
          <cell r="Y116">
            <v>0</v>
          </cell>
          <cell r="Z116">
            <v>39</v>
          </cell>
          <cell r="AA116">
            <v>0</v>
          </cell>
          <cell r="AB116">
            <v>0</v>
          </cell>
          <cell r="AC116">
            <v>0</v>
          </cell>
          <cell r="AD116">
            <v>0</v>
          </cell>
          <cell r="AE116">
            <v>0</v>
          </cell>
          <cell r="AF116">
            <v>0</v>
          </cell>
          <cell r="AG116">
            <v>0</v>
          </cell>
          <cell r="AH116">
            <v>0</v>
          </cell>
          <cell r="AI116">
            <v>0</v>
          </cell>
          <cell r="AJ116">
            <v>16</v>
          </cell>
          <cell r="AK116">
            <v>6</v>
          </cell>
          <cell r="AL116">
            <v>0</v>
          </cell>
          <cell r="AM116">
            <v>10</v>
          </cell>
          <cell r="AN116">
            <v>0</v>
          </cell>
          <cell r="AO116">
            <v>7</v>
          </cell>
          <cell r="AP116">
            <v>31</v>
          </cell>
          <cell r="AQ116">
            <v>14</v>
          </cell>
          <cell r="AR116">
            <v>0</v>
          </cell>
          <cell r="AS116">
            <v>0</v>
          </cell>
          <cell r="AT116">
            <v>0</v>
          </cell>
          <cell r="AU116">
            <v>0</v>
          </cell>
          <cell r="AV116">
            <v>0</v>
          </cell>
          <cell r="AW116">
            <v>6</v>
          </cell>
          <cell r="AX116">
            <v>8</v>
          </cell>
          <cell r="AY116">
            <v>0</v>
          </cell>
          <cell r="AZ116">
            <v>0</v>
          </cell>
          <cell r="BA116">
            <v>0</v>
          </cell>
          <cell r="BB116">
            <v>3</v>
          </cell>
          <cell r="BC116">
            <v>1</v>
          </cell>
          <cell r="BD116">
            <v>0</v>
          </cell>
          <cell r="BE116">
            <v>0</v>
          </cell>
          <cell r="BF116" t="e">
            <v>#VALUE!</v>
          </cell>
          <cell r="BG116">
            <v>0</v>
          </cell>
          <cell r="BH116">
            <v>0</v>
          </cell>
          <cell r="BI116">
            <v>0</v>
          </cell>
          <cell r="BJ116">
            <v>0</v>
          </cell>
          <cell r="BK116">
            <v>0</v>
          </cell>
          <cell r="BL116">
            <v>0</v>
          </cell>
          <cell r="BM116">
            <v>0</v>
          </cell>
          <cell r="BN116">
            <v>0</v>
          </cell>
          <cell r="BO116">
            <v>0</v>
          </cell>
          <cell r="BP116">
            <v>0</v>
          </cell>
          <cell r="BQ116">
            <v>0</v>
          </cell>
          <cell r="BR116">
            <v>1</v>
          </cell>
          <cell r="BS116">
            <v>0</v>
          </cell>
          <cell r="BT116">
            <v>0</v>
          </cell>
          <cell r="BU116">
            <v>0</v>
          </cell>
          <cell r="BV116">
            <v>0</v>
          </cell>
          <cell r="BW116">
            <v>0</v>
          </cell>
          <cell r="BX116">
            <v>0</v>
          </cell>
          <cell r="BY116">
            <v>0</v>
          </cell>
          <cell r="BZ116">
            <v>0</v>
          </cell>
          <cell r="CA116">
            <v>28</v>
          </cell>
          <cell r="CB116">
            <v>0</v>
          </cell>
          <cell r="CC116">
            <v>17</v>
          </cell>
          <cell r="CD116">
            <v>0</v>
          </cell>
          <cell r="CE116">
            <v>0</v>
          </cell>
          <cell r="CF116">
            <v>0</v>
          </cell>
          <cell r="CG116">
            <v>0</v>
          </cell>
          <cell r="CH116">
            <v>5</v>
          </cell>
          <cell r="CI116">
            <v>1</v>
          </cell>
          <cell r="CJ116">
            <v>0</v>
          </cell>
          <cell r="CK116">
            <v>0</v>
          </cell>
          <cell r="CL116">
            <v>5</v>
          </cell>
          <cell r="CM116">
            <v>46</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-4</v>
          </cell>
          <cell r="DJ116">
            <v>0</v>
          </cell>
          <cell r="DK116">
            <v>0</v>
          </cell>
          <cell r="DL116">
            <v>0</v>
          </cell>
          <cell r="DM116">
            <v>0</v>
          </cell>
          <cell r="DN116">
            <v>0</v>
          </cell>
          <cell r="DO116">
            <v>0</v>
          </cell>
          <cell r="DP116">
            <v>50</v>
          </cell>
          <cell r="DQ116">
            <v>0</v>
          </cell>
          <cell r="DR116">
            <v>13</v>
          </cell>
          <cell r="DS116">
            <v>0</v>
          </cell>
          <cell r="DT116">
            <v>0</v>
          </cell>
          <cell r="DU116">
            <v>9</v>
          </cell>
          <cell r="DV116">
            <v>4</v>
          </cell>
          <cell r="DW116">
            <v>0</v>
          </cell>
          <cell r="DX116">
            <v>0</v>
          </cell>
          <cell r="DY116">
            <v>0</v>
          </cell>
          <cell r="DZ116">
            <v>116</v>
          </cell>
          <cell r="EA116">
            <v>0</v>
          </cell>
          <cell r="EB116">
            <v>0</v>
          </cell>
          <cell r="EC116">
            <v>17</v>
          </cell>
          <cell r="ED116">
            <v>4</v>
          </cell>
          <cell r="EE116">
            <v>6</v>
          </cell>
          <cell r="EF116">
            <v>15</v>
          </cell>
          <cell r="EG116">
            <v>33</v>
          </cell>
          <cell r="EH116">
            <v>1</v>
          </cell>
          <cell r="EI116">
            <v>22</v>
          </cell>
          <cell r="EJ116">
            <v>18</v>
          </cell>
          <cell r="EK116">
            <v>7</v>
          </cell>
          <cell r="EL116">
            <v>0</v>
          </cell>
          <cell r="EM116">
            <v>0</v>
          </cell>
          <cell r="EN116">
            <v>0</v>
          </cell>
          <cell r="EO116">
            <v>0</v>
          </cell>
          <cell r="EP116">
            <v>6</v>
          </cell>
          <cell r="EQ116">
            <v>0</v>
          </cell>
          <cell r="ER116">
            <v>0</v>
          </cell>
          <cell r="ES116">
            <v>1</v>
          </cell>
          <cell r="ET116">
            <v>3</v>
          </cell>
          <cell r="EU116">
            <v>0</v>
          </cell>
          <cell r="EV116">
            <v>0</v>
          </cell>
          <cell r="EW116">
            <v>3</v>
          </cell>
          <cell r="EX116">
            <v>0</v>
          </cell>
          <cell r="EY116">
            <v>0</v>
          </cell>
          <cell r="EZ116">
            <v>0</v>
          </cell>
          <cell r="FA116">
            <v>0</v>
          </cell>
          <cell r="FB116">
            <v>0</v>
          </cell>
          <cell r="FC116">
            <v>0</v>
          </cell>
        </row>
        <row r="117">
          <cell r="A117" t="str">
            <v xml:space="preserve"> 2793 JAMAICA (PH)                      </v>
          </cell>
          <cell r="B117">
            <v>671</v>
          </cell>
          <cell r="C117">
            <v>671</v>
          </cell>
          <cell r="D117" t="e">
            <v>#VALUE!</v>
          </cell>
          <cell r="E117">
            <v>71</v>
          </cell>
          <cell r="F117">
            <v>0</v>
          </cell>
          <cell r="G117">
            <v>0</v>
          </cell>
          <cell r="H117">
            <v>13</v>
          </cell>
          <cell r="I117">
            <v>-1</v>
          </cell>
          <cell r="J117">
            <v>0</v>
          </cell>
          <cell r="K117">
            <v>0</v>
          </cell>
          <cell r="L117">
            <v>17</v>
          </cell>
          <cell r="M117">
            <v>0</v>
          </cell>
          <cell r="N117">
            <v>0</v>
          </cell>
          <cell r="O117">
            <v>35</v>
          </cell>
          <cell r="P117">
            <v>0</v>
          </cell>
          <cell r="Q117">
            <v>0</v>
          </cell>
          <cell r="R117">
            <v>0</v>
          </cell>
          <cell r="S117">
            <v>2</v>
          </cell>
          <cell r="T117">
            <v>0</v>
          </cell>
          <cell r="U117">
            <v>0</v>
          </cell>
          <cell r="V117">
            <v>0</v>
          </cell>
          <cell r="W117">
            <v>0</v>
          </cell>
          <cell r="X117">
            <v>5</v>
          </cell>
          <cell r="Y117">
            <v>0</v>
          </cell>
          <cell r="Z117">
            <v>262</v>
          </cell>
          <cell r="AA117">
            <v>15</v>
          </cell>
          <cell r="AB117">
            <v>0</v>
          </cell>
          <cell r="AC117">
            <v>0</v>
          </cell>
          <cell r="AD117">
            <v>0</v>
          </cell>
          <cell r="AE117">
            <v>1</v>
          </cell>
          <cell r="AF117">
            <v>0</v>
          </cell>
          <cell r="AG117">
            <v>0</v>
          </cell>
          <cell r="AH117">
            <v>0</v>
          </cell>
          <cell r="AI117">
            <v>0</v>
          </cell>
          <cell r="AJ117">
            <v>168</v>
          </cell>
          <cell r="AK117">
            <v>25</v>
          </cell>
          <cell r="AL117">
            <v>3</v>
          </cell>
          <cell r="AM117">
            <v>46</v>
          </cell>
          <cell r="AN117">
            <v>2</v>
          </cell>
          <cell r="AO117">
            <v>2</v>
          </cell>
          <cell r="AP117">
            <v>56</v>
          </cell>
          <cell r="AQ117">
            <v>15</v>
          </cell>
          <cell r="AR117">
            <v>0</v>
          </cell>
          <cell r="AS117">
            <v>1</v>
          </cell>
          <cell r="AT117">
            <v>0</v>
          </cell>
          <cell r="AU117">
            <v>0</v>
          </cell>
          <cell r="AV117">
            <v>0</v>
          </cell>
          <cell r="AW117">
            <v>21</v>
          </cell>
          <cell r="AX117">
            <v>18</v>
          </cell>
          <cell r="AY117">
            <v>0</v>
          </cell>
          <cell r="AZ117">
            <v>0</v>
          </cell>
          <cell r="BA117">
            <v>0</v>
          </cell>
          <cell r="BB117">
            <v>1</v>
          </cell>
          <cell r="BC117">
            <v>9</v>
          </cell>
          <cell r="BD117">
            <v>0</v>
          </cell>
          <cell r="BE117">
            <v>0</v>
          </cell>
          <cell r="BF117" t="e">
            <v>#VALUE!</v>
          </cell>
          <cell r="BG117">
            <v>0</v>
          </cell>
          <cell r="BH117">
            <v>0</v>
          </cell>
          <cell r="BI117">
            <v>0</v>
          </cell>
          <cell r="BJ117">
            <v>0</v>
          </cell>
          <cell r="BK117">
            <v>0</v>
          </cell>
          <cell r="BL117">
            <v>0</v>
          </cell>
          <cell r="BM117">
            <v>0</v>
          </cell>
          <cell r="BN117">
            <v>0</v>
          </cell>
          <cell r="BO117">
            <v>0</v>
          </cell>
          <cell r="BP117">
            <v>0</v>
          </cell>
          <cell r="BQ117">
            <v>0</v>
          </cell>
          <cell r="BR117">
            <v>9</v>
          </cell>
          <cell r="BS117">
            <v>0</v>
          </cell>
          <cell r="BT117">
            <v>0</v>
          </cell>
          <cell r="BU117">
            <v>0</v>
          </cell>
          <cell r="BV117">
            <v>0</v>
          </cell>
          <cell r="BW117">
            <v>0</v>
          </cell>
          <cell r="BX117">
            <v>0</v>
          </cell>
          <cell r="BY117">
            <v>0</v>
          </cell>
          <cell r="BZ117">
            <v>0</v>
          </cell>
          <cell r="CA117">
            <v>29</v>
          </cell>
          <cell r="CB117">
            <v>0</v>
          </cell>
          <cell r="CC117">
            <v>21</v>
          </cell>
          <cell r="CD117">
            <v>0</v>
          </cell>
          <cell r="CE117">
            <v>0</v>
          </cell>
          <cell r="CF117">
            <v>1</v>
          </cell>
          <cell r="CG117">
            <v>5</v>
          </cell>
          <cell r="CH117">
            <v>0</v>
          </cell>
          <cell r="CI117">
            <v>0</v>
          </cell>
          <cell r="CJ117">
            <v>0</v>
          </cell>
          <cell r="CK117">
            <v>2</v>
          </cell>
          <cell r="CL117">
            <v>0</v>
          </cell>
          <cell r="CM117">
            <v>45</v>
          </cell>
          <cell r="CN117">
            <v>0</v>
          </cell>
          <cell r="CO117">
            <v>0</v>
          </cell>
          <cell r="CP117">
            <v>0</v>
          </cell>
          <cell r="CQ117">
            <v>0</v>
          </cell>
          <cell r="CR117">
            <v>0</v>
          </cell>
          <cell r="CS117">
            <v>0</v>
          </cell>
          <cell r="CT117">
            <v>0</v>
          </cell>
          <cell r="CU117">
            <v>0</v>
          </cell>
          <cell r="CV117">
            <v>0</v>
          </cell>
          <cell r="CW117">
            <v>1</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44</v>
          </cell>
          <cell r="DQ117">
            <v>0</v>
          </cell>
          <cell r="DR117">
            <v>39</v>
          </cell>
          <cell r="DS117">
            <v>0</v>
          </cell>
          <cell r="DT117">
            <v>1</v>
          </cell>
          <cell r="DU117">
            <v>15</v>
          </cell>
          <cell r="DV117">
            <v>23</v>
          </cell>
          <cell r="DW117">
            <v>0</v>
          </cell>
          <cell r="DX117">
            <v>0</v>
          </cell>
          <cell r="DY117">
            <v>0</v>
          </cell>
          <cell r="DZ117">
            <v>109</v>
          </cell>
          <cell r="EA117">
            <v>0</v>
          </cell>
          <cell r="EB117">
            <v>0</v>
          </cell>
          <cell r="EC117">
            <v>31</v>
          </cell>
          <cell r="ED117">
            <v>3</v>
          </cell>
          <cell r="EE117">
            <v>12</v>
          </cell>
          <cell r="EF117">
            <v>4</v>
          </cell>
          <cell r="EG117">
            <v>13</v>
          </cell>
          <cell r="EH117">
            <v>3</v>
          </cell>
          <cell r="EI117">
            <v>16</v>
          </cell>
          <cell r="EJ117">
            <v>27</v>
          </cell>
          <cell r="EK117">
            <v>4</v>
          </cell>
          <cell r="EL117">
            <v>0</v>
          </cell>
          <cell r="EM117">
            <v>0</v>
          </cell>
          <cell r="EN117">
            <v>0</v>
          </cell>
          <cell r="EO117">
            <v>0</v>
          </cell>
          <cell r="EP117">
            <v>2</v>
          </cell>
          <cell r="EQ117">
            <v>0</v>
          </cell>
          <cell r="ER117">
            <v>0</v>
          </cell>
          <cell r="ES117">
            <v>2</v>
          </cell>
          <cell r="ET117">
            <v>9</v>
          </cell>
          <cell r="EU117">
            <v>0</v>
          </cell>
          <cell r="EV117">
            <v>4</v>
          </cell>
          <cell r="EW117">
            <v>3</v>
          </cell>
          <cell r="EX117">
            <v>2</v>
          </cell>
          <cell r="EY117">
            <v>0</v>
          </cell>
          <cell r="EZ117">
            <v>0</v>
          </cell>
          <cell r="FA117">
            <v>0</v>
          </cell>
          <cell r="FB117">
            <v>0</v>
          </cell>
          <cell r="FC117">
            <v>0</v>
          </cell>
        </row>
        <row r="118">
          <cell r="A118" t="str">
            <v xml:space="preserve"> 2838 PANAMA (PH)                       </v>
          </cell>
          <cell r="B118">
            <v>249</v>
          </cell>
          <cell r="C118">
            <v>249</v>
          </cell>
          <cell r="D118" t="e">
            <v>#VALUE!</v>
          </cell>
          <cell r="E118">
            <v>13</v>
          </cell>
          <cell r="F118">
            <v>0</v>
          </cell>
          <cell r="G118">
            <v>0</v>
          </cell>
          <cell r="H118">
            <v>6</v>
          </cell>
          <cell r="I118">
            <v>0</v>
          </cell>
          <cell r="J118">
            <v>0</v>
          </cell>
          <cell r="K118">
            <v>0</v>
          </cell>
          <cell r="L118">
            <v>1</v>
          </cell>
          <cell r="M118">
            <v>1</v>
          </cell>
          <cell r="N118">
            <v>-2</v>
          </cell>
          <cell r="O118">
            <v>5</v>
          </cell>
          <cell r="P118">
            <v>0</v>
          </cell>
          <cell r="Q118">
            <v>0</v>
          </cell>
          <cell r="R118">
            <v>0</v>
          </cell>
          <cell r="S118">
            <v>0</v>
          </cell>
          <cell r="T118">
            <v>0</v>
          </cell>
          <cell r="U118">
            <v>0</v>
          </cell>
          <cell r="V118">
            <v>0</v>
          </cell>
          <cell r="W118">
            <v>0</v>
          </cell>
          <cell r="X118">
            <v>2</v>
          </cell>
          <cell r="Y118">
            <v>0</v>
          </cell>
          <cell r="Z118">
            <v>34</v>
          </cell>
          <cell r="AA118">
            <v>0</v>
          </cell>
          <cell r="AB118">
            <v>0</v>
          </cell>
          <cell r="AC118">
            <v>0</v>
          </cell>
          <cell r="AD118">
            <v>0</v>
          </cell>
          <cell r="AE118">
            <v>0</v>
          </cell>
          <cell r="AF118">
            <v>0</v>
          </cell>
          <cell r="AG118">
            <v>0</v>
          </cell>
          <cell r="AH118">
            <v>0</v>
          </cell>
          <cell r="AI118">
            <v>0</v>
          </cell>
          <cell r="AJ118">
            <v>7</v>
          </cell>
          <cell r="AK118">
            <v>5</v>
          </cell>
          <cell r="AL118">
            <v>5</v>
          </cell>
          <cell r="AM118">
            <v>9</v>
          </cell>
          <cell r="AN118">
            <v>5</v>
          </cell>
          <cell r="AO118">
            <v>3</v>
          </cell>
          <cell r="AP118">
            <v>40</v>
          </cell>
          <cell r="AQ118">
            <v>13</v>
          </cell>
          <cell r="AR118">
            <v>0</v>
          </cell>
          <cell r="AS118">
            <v>0</v>
          </cell>
          <cell r="AT118">
            <v>0</v>
          </cell>
          <cell r="AU118">
            <v>0</v>
          </cell>
          <cell r="AV118">
            <v>0</v>
          </cell>
          <cell r="AW118">
            <v>7</v>
          </cell>
          <cell r="AX118">
            <v>14</v>
          </cell>
          <cell r="AY118">
            <v>0</v>
          </cell>
          <cell r="AZ118">
            <v>0</v>
          </cell>
          <cell r="BA118">
            <v>0</v>
          </cell>
          <cell r="BB118">
            <v>6</v>
          </cell>
          <cell r="BC118">
            <v>4</v>
          </cell>
          <cell r="BD118">
            <v>0</v>
          </cell>
          <cell r="BE118">
            <v>0</v>
          </cell>
          <cell r="BF118" t="e">
            <v>#VALUE!</v>
          </cell>
          <cell r="BG118">
            <v>0</v>
          </cell>
          <cell r="BH118">
            <v>0</v>
          </cell>
          <cell r="BI118">
            <v>0</v>
          </cell>
          <cell r="BJ118">
            <v>0</v>
          </cell>
          <cell r="BK118">
            <v>0</v>
          </cell>
          <cell r="BL118">
            <v>0</v>
          </cell>
          <cell r="BM118">
            <v>0</v>
          </cell>
          <cell r="BN118">
            <v>0</v>
          </cell>
          <cell r="BO118">
            <v>0</v>
          </cell>
          <cell r="BP118">
            <v>0</v>
          </cell>
          <cell r="BQ118">
            <v>0</v>
          </cell>
          <cell r="BR118">
            <v>4</v>
          </cell>
          <cell r="BS118">
            <v>0</v>
          </cell>
          <cell r="BT118">
            <v>0</v>
          </cell>
          <cell r="BU118">
            <v>0</v>
          </cell>
          <cell r="BV118">
            <v>0</v>
          </cell>
          <cell r="BW118">
            <v>0</v>
          </cell>
          <cell r="BX118">
            <v>0</v>
          </cell>
          <cell r="BY118">
            <v>0</v>
          </cell>
          <cell r="BZ118">
            <v>0</v>
          </cell>
          <cell r="CA118">
            <v>48</v>
          </cell>
          <cell r="CB118">
            <v>0</v>
          </cell>
          <cell r="CC118">
            <v>10</v>
          </cell>
          <cell r="CD118">
            <v>0</v>
          </cell>
          <cell r="CE118">
            <v>0</v>
          </cell>
          <cell r="CF118">
            <v>5</v>
          </cell>
          <cell r="CG118">
            <v>1</v>
          </cell>
          <cell r="CH118">
            <v>28</v>
          </cell>
          <cell r="CI118">
            <v>2</v>
          </cell>
          <cell r="CJ118">
            <v>0</v>
          </cell>
          <cell r="CK118">
            <v>0</v>
          </cell>
          <cell r="CL118">
            <v>2</v>
          </cell>
          <cell r="CM118">
            <v>12</v>
          </cell>
          <cell r="CN118">
            <v>0</v>
          </cell>
          <cell r="CO118">
            <v>0</v>
          </cell>
          <cell r="CP118">
            <v>0</v>
          </cell>
          <cell r="CQ118">
            <v>0</v>
          </cell>
          <cell r="CR118">
            <v>0</v>
          </cell>
          <cell r="CS118">
            <v>0</v>
          </cell>
          <cell r="CT118">
            <v>0</v>
          </cell>
          <cell r="CU118">
            <v>0</v>
          </cell>
          <cell r="CV118">
            <v>0</v>
          </cell>
          <cell r="CW118">
            <v>1</v>
          </cell>
          <cell r="CX118">
            <v>0</v>
          </cell>
          <cell r="CY118">
            <v>0</v>
          </cell>
          <cell r="CZ118">
            <v>0</v>
          </cell>
          <cell r="DA118">
            <v>0</v>
          </cell>
          <cell r="DB118">
            <v>0</v>
          </cell>
          <cell r="DC118">
            <v>0</v>
          </cell>
          <cell r="DD118">
            <v>0</v>
          </cell>
          <cell r="DE118">
            <v>0</v>
          </cell>
          <cell r="DF118">
            <v>0</v>
          </cell>
          <cell r="DG118">
            <v>0</v>
          </cell>
          <cell r="DH118">
            <v>0</v>
          </cell>
          <cell r="DI118">
            <v>1</v>
          </cell>
          <cell r="DJ118">
            <v>0</v>
          </cell>
          <cell r="DK118">
            <v>0</v>
          </cell>
          <cell r="DL118">
            <v>0</v>
          </cell>
          <cell r="DM118">
            <v>0</v>
          </cell>
          <cell r="DN118">
            <v>0</v>
          </cell>
          <cell r="DO118">
            <v>0</v>
          </cell>
          <cell r="DP118">
            <v>10</v>
          </cell>
          <cell r="DQ118">
            <v>0</v>
          </cell>
          <cell r="DR118">
            <v>30</v>
          </cell>
          <cell r="DS118">
            <v>0</v>
          </cell>
          <cell r="DT118">
            <v>0</v>
          </cell>
          <cell r="DU118">
            <v>20</v>
          </cell>
          <cell r="DV118">
            <v>10</v>
          </cell>
          <cell r="DW118">
            <v>0</v>
          </cell>
          <cell r="DX118">
            <v>0</v>
          </cell>
          <cell r="DY118">
            <v>0</v>
          </cell>
          <cell r="DZ118">
            <v>51</v>
          </cell>
          <cell r="EA118">
            <v>0</v>
          </cell>
          <cell r="EB118">
            <v>0</v>
          </cell>
          <cell r="EC118">
            <v>10</v>
          </cell>
          <cell r="ED118">
            <v>0</v>
          </cell>
          <cell r="EE118">
            <v>1</v>
          </cell>
          <cell r="EF118">
            <v>6</v>
          </cell>
          <cell r="EG118">
            <v>4</v>
          </cell>
          <cell r="EH118">
            <v>0</v>
          </cell>
          <cell r="EI118">
            <v>3</v>
          </cell>
          <cell r="EJ118">
            <v>27</v>
          </cell>
          <cell r="EK118">
            <v>5</v>
          </cell>
          <cell r="EL118">
            <v>1</v>
          </cell>
          <cell r="EM118">
            <v>0</v>
          </cell>
          <cell r="EN118">
            <v>0</v>
          </cell>
          <cell r="EO118">
            <v>0</v>
          </cell>
          <cell r="EP118">
            <v>4</v>
          </cell>
          <cell r="EQ118">
            <v>0</v>
          </cell>
          <cell r="ER118">
            <v>0</v>
          </cell>
          <cell r="ES118">
            <v>0</v>
          </cell>
          <cell r="ET118">
            <v>17</v>
          </cell>
          <cell r="EU118">
            <v>4</v>
          </cell>
          <cell r="EV118">
            <v>8</v>
          </cell>
          <cell r="EW118">
            <v>3</v>
          </cell>
          <cell r="EX118">
            <v>2</v>
          </cell>
          <cell r="EY118">
            <v>0</v>
          </cell>
          <cell r="EZ118">
            <v>0</v>
          </cell>
          <cell r="FA118">
            <v>0</v>
          </cell>
          <cell r="FB118">
            <v>0</v>
          </cell>
          <cell r="FC118">
            <v>0</v>
          </cell>
        </row>
        <row r="119">
          <cell r="A119" t="str">
            <v xml:space="preserve"> 2886 TRINIDAD (PH)                     </v>
          </cell>
          <cell r="B119">
            <v>605</v>
          </cell>
          <cell r="C119">
            <v>605</v>
          </cell>
          <cell r="D119" t="e">
            <v>#VALUE!</v>
          </cell>
          <cell r="E119">
            <v>43</v>
          </cell>
          <cell r="F119">
            <v>2</v>
          </cell>
          <cell r="G119">
            <v>0</v>
          </cell>
          <cell r="H119">
            <v>5</v>
          </cell>
          <cell r="I119">
            <v>0</v>
          </cell>
          <cell r="J119">
            <v>0</v>
          </cell>
          <cell r="K119">
            <v>0</v>
          </cell>
          <cell r="L119">
            <v>7</v>
          </cell>
          <cell r="M119">
            <v>0</v>
          </cell>
          <cell r="N119">
            <v>0</v>
          </cell>
          <cell r="O119">
            <v>25</v>
          </cell>
          <cell r="P119">
            <v>0</v>
          </cell>
          <cell r="Q119">
            <v>0</v>
          </cell>
          <cell r="R119">
            <v>0</v>
          </cell>
          <cell r="S119">
            <v>3</v>
          </cell>
          <cell r="T119">
            <v>0</v>
          </cell>
          <cell r="U119">
            <v>0</v>
          </cell>
          <cell r="V119">
            <v>0</v>
          </cell>
          <cell r="W119">
            <v>0</v>
          </cell>
          <cell r="X119">
            <v>1</v>
          </cell>
          <cell r="Y119">
            <v>0</v>
          </cell>
          <cell r="Z119">
            <v>90</v>
          </cell>
          <cell r="AA119">
            <v>10</v>
          </cell>
          <cell r="AB119">
            <v>0</v>
          </cell>
          <cell r="AC119">
            <v>0</v>
          </cell>
          <cell r="AD119">
            <v>0</v>
          </cell>
          <cell r="AE119">
            <v>1</v>
          </cell>
          <cell r="AF119">
            <v>0</v>
          </cell>
          <cell r="AG119">
            <v>0</v>
          </cell>
          <cell r="AH119">
            <v>0</v>
          </cell>
          <cell r="AI119">
            <v>0</v>
          </cell>
          <cell r="AJ119">
            <v>29</v>
          </cell>
          <cell r="AK119">
            <v>12</v>
          </cell>
          <cell r="AL119">
            <v>9</v>
          </cell>
          <cell r="AM119">
            <v>13</v>
          </cell>
          <cell r="AN119">
            <v>4</v>
          </cell>
          <cell r="AO119">
            <v>12</v>
          </cell>
          <cell r="AP119">
            <v>63</v>
          </cell>
          <cell r="AQ119">
            <v>23</v>
          </cell>
          <cell r="AR119">
            <v>0</v>
          </cell>
          <cell r="AS119">
            <v>0</v>
          </cell>
          <cell r="AT119">
            <v>0</v>
          </cell>
          <cell r="AU119">
            <v>0</v>
          </cell>
          <cell r="AV119">
            <v>0</v>
          </cell>
          <cell r="AW119">
            <v>3</v>
          </cell>
          <cell r="AX119">
            <v>32</v>
          </cell>
          <cell r="AY119">
            <v>0</v>
          </cell>
          <cell r="AZ119">
            <v>0</v>
          </cell>
          <cell r="BA119">
            <v>0</v>
          </cell>
          <cell r="BB119">
            <v>5</v>
          </cell>
          <cell r="BC119">
            <v>10</v>
          </cell>
          <cell r="BD119">
            <v>0</v>
          </cell>
          <cell r="BE119">
            <v>0</v>
          </cell>
          <cell r="BF119" t="e">
            <v>#VALUE!</v>
          </cell>
          <cell r="BG119">
            <v>0</v>
          </cell>
          <cell r="BH119">
            <v>0</v>
          </cell>
          <cell r="BI119">
            <v>0</v>
          </cell>
          <cell r="BJ119">
            <v>0</v>
          </cell>
          <cell r="BK119">
            <v>0</v>
          </cell>
          <cell r="BL119">
            <v>0</v>
          </cell>
          <cell r="BM119">
            <v>0</v>
          </cell>
          <cell r="BN119">
            <v>0</v>
          </cell>
          <cell r="BO119">
            <v>0</v>
          </cell>
          <cell r="BP119">
            <v>0</v>
          </cell>
          <cell r="BQ119">
            <v>0</v>
          </cell>
          <cell r="BR119">
            <v>10</v>
          </cell>
          <cell r="BS119">
            <v>0</v>
          </cell>
          <cell r="BT119">
            <v>0</v>
          </cell>
          <cell r="BU119">
            <v>0</v>
          </cell>
          <cell r="BV119">
            <v>0</v>
          </cell>
          <cell r="BW119">
            <v>0</v>
          </cell>
          <cell r="BX119">
            <v>0</v>
          </cell>
          <cell r="BY119">
            <v>0</v>
          </cell>
          <cell r="BZ119">
            <v>0</v>
          </cell>
          <cell r="CA119">
            <v>14</v>
          </cell>
          <cell r="CB119">
            <v>0</v>
          </cell>
          <cell r="CC119">
            <v>6</v>
          </cell>
          <cell r="CD119">
            <v>0</v>
          </cell>
          <cell r="CE119">
            <v>0</v>
          </cell>
          <cell r="CF119">
            <v>0</v>
          </cell>
          <cell r="CG119">
            <v>7</v>
          </cell>
          <cell r="CH119">
            <v>0</v>
          </cell>
          <cell r="CI119">
            <v>0</v>
          </cell>
          <cell r="CJ119">
            <v>0</v>
          </cell>
          <cell r="CK119">
            <v>1</v>
          </cell>
          <cell r="CL119">
            <v>0</v>
          </cell>
          <cell r="CM119">
            <v>62</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2</v>
          </cell>
          <cell r="DJ119">
            <v>0</v>
          </cell>
          <cell r="DK119">
            <v>0</v>
          </cell>
          <cell r="DL119">
            <v>0</v>
          </cell>
          <cell r="DM119">
            <v>0</v>
          </cell>
          <cell r="DN119">
            <v>0</v>
          </cell>
          <cell r="DO119">
            <v>0</v>
          </cell>
          <cell r="DP119">
            <v>60</v>
          </cell>
          <cell r="DQ119">
            <v>0</v>
          </cell>
          <cell r="DR119">
            <v>37</v>
          </cell>
          <cell r="DS119">
            <v>0</v>
          </cell>
          <cell r="DT119">
            <v>0</v>
          </cell>
          <cell r="DU119">
            <v>22</v>
          </cell>
          <cell r="DV119">
            <v>15</v>
          </cell>
          <cell r="DW119">
            <v>0</v>
          </cell>
          <cell r="DX119">
            <v>0</v>
          </cell>
          <cell r="DY119">
            <v>0</v>
          </cell>
          <cell r="DZ119">
            <v>112</v>
          </cell>
          <cell r="EA119">
            <v>0</v>
          </cell>
          <cell r="EB119">
            <v>0</v>
          </cell>
          <cell r="EC119">
            <v>48</v>
          </cell>
          <cell r="ED119">
            <v>6</v>
          </cell>
          <cell r="EE119">
            <v>22</v>
          </cell>
          <cell r="EF119">
            <v>7</v>
          </cell>
          <cell r="EG119">
            <v>7</v>
          </cell>
          <cell r="EH119">
            <v>8</v>
          </cell>
          <cell r="EI119">
            <v>6</v>
          </cell>
          <cell r="EJ119">
            <v>8</v>
          </cell>
          <cell r="EK119">
            <v>7</v>
          </cell>
          <cell r="EL119">
            <v>0</v>
          </cell>
          <cell r="EM119">
            <v>0</v>
          </cell>
          <cell r="EN119">
            <v>0</v>
          </cell>
          <cell r="EO119">
            <v>0</v>
          </cell>
          <cell r="EP119">
            <v>7</v>
          </cell>
          <cell r="EQ119">
            <v>0</v>
          </cell>
          <cell r="ER119">
            <v>0</v>
          </cell>
          <cell r="ES119">
            <v>0</v>
          </cell>
          <cell r="ET119">
            <v>92</v>
          </cell>
          <cell r="EU119">
            <v>4</v>
          </cell>
          <cell r="EV119">
            <v>61</v>
          </cell>
          <cell r="EW119">
            <v>26</v>
          </cell>
          <cell r="EX119">
            <v>1</v>
          </cell>
          <cell r="EY119">
            <v>0</v>
          </cell>
          <cell r="EZ119">
            <v>0</v>
          </cell>
          <cell r="FA119">
            <v>0</v>
          </cell>
          <cell r="FB119">
            <v>0</v>
          </cell>
          <cell r="FC119">
            <v>0</v>
          </cell>
        </row>
        <row r="120">
          <cell r="A120" t="str">
            <v xml:space="preserve"> 4354 NORTH ANDES (PH)                  </v>
          </cell>
          <cell r="B120">
            <v>3803</v>
          </cell>
          <cell r="C120">
            <v>3803</v>
          </cell>
          <cell r="D120" t="e">
            <v>#VALUE!</v>
          </cell>
          <cell r="E120">
            <v>545</v>
          </cell>
          <cell r="F120">
            <v>115</v>
          </cell>
          <cell r="G120">
            <v>0</v>
          </cell>
          <cell r="H120">
            <v>65</v>
          </cell>
          <cell r="I120">
            <v>0</v>
          </cell>
          <cell r="J120">
            <v>0</v>
          </cell>
          <cell r="K120">
            <v>0</v>
          </cell>
          <cell r="L120">
            <v>64</v>
          </cell>
          <cell r="M120">
            <v>139</v>
          </cell>
          <cell r="N120">
            <v>24</v>
          </cell>
          <cell r="O120">
            <v>109</v>
          </cell>
          <cell r="P120">
            <v>0</v>
          </cell>
          <cell r="Q120">
            <v>4</v>
          </cell>
          <cell r="R120">
            <v>0</v>
          </cell>
          <cell r="S120">
            <v>7</v>
          </cell>
          <cell r="T120">
            <v>0</v>
          </cell>
          <cell r="U120">
            <v>0</v>
          </cell>
          <cell r="V120">
            <v>0</v>
          </cell>
          <cell r="W120">
            <v>0</v>
          </cell>
          <cell r="X120">
            <v>18</v>
          </cell>
          <cell r="Y120">
            <v>0</v>
          </cell>
          <cell r="Z120">
            <v>720</v>
          </cell>
          <cell r="AA120">
            <v>176</v>
          </cell>
          <cell r="AB120">
            <v>0</v>
          </cell>
          <cell r="AC120">
            <v>0</v>
          </cell>
          <cell r="AD120">
            <v>0</v>
          </cell>
          <cell r="AE120">
            <v>27</v>
          </cell>
          <cell r="AF120">
            <v>0</v>
          </cell>
          <cell r="AG120">
            <v>0</v>
          </cell>
          <cell r="AH120">
            <v>0</v>
          </cell>
          <cell r="AI120">
            <v>0</v>
          </cell>
          <cell r="AJ120">
            <v>271</v>
          </cell>
          <cell r="AK120">
            <v>111</v>
          </cell>
          <cell r="AL120">
            <v>17</v>
          </cell>
          <cell r="AM120">
            <v>79</v>
          </cell>
          <cell r="AN120">
            <v>29</v>
          </cell>
          <cell r="AO120">
            <v>10</v>
          </cell>
          <cell r="AP120">
            <v>657</v>
          </cell>
          <cell r="AQ120">
            <v>212</v>
          </cell>
          <cell r="AR120">
            <v>0</v>
          </cell>
          <cell r="AS120">
            <v>2</v>
          </cell>
          <cell r="AT120">
            <v>0</v>
          </cell>
          <cell r="AU120">
            <v>3</v>
          </cell>
          <cell r="AV120">
            <v>12</v>
          </cell>
          <cell r="AW120">
            <v>190</v>
          </cell>
          <cell r="AX120">
            <v>195</v>
          </cell>
          <cell r="AY120">
            <v>0</v>
          </cell>
          <cell r="AZ120">
            <v>0</v>
          </cell>
          <cell r="BA120">
            <v>0</v>
          </cell>
          <cell r="BB120">
            <v>43</v>
          </cell>
          <cell r="BC120">
            <v>75</v>
          </cell>
          <cell r="BD120">
            <v>0</v>
          </cell>
          <cell r="BE120">
            <v>0</v>
          </cell>
          <cell r="BF120" t="e">
            <v>#VALUE!</v>
          </cell>
          <cell r="BG120">
            <v>0</v>
          </cell>
          <cell r="BH120">
            <v>0</v>
          </cell>
          <cell r="BI120">
            <v>0</v>
          </cell>
          <cell r="BJ120">
            <v>0</v>
          </cell>
          <cell r="BK120">
            <v>0</v>
          </cell>
          <cell r="BL120">
            <v>0</v>
          </cell>
          <cell r="BM120">
            <v>0</v>
          </cell>
          <cell r="BN120">
            <v>0</v>
          </cell>
          <cell r="BO120">
            <v>0</v>
          </cell>
          <cell r="BP120">
            <v>49</v>
          </cell>
          <cell r="BQ120">
            <v>0</v>
          </cell>
          <cell r="BR120">
            <v>26</v>
          </cell>
          <cell r="BS120">
            <v>0</v>
          </cell>
          <cell r="BT120">
            <v>0</v>
          </cell>
          <cell r="BU120">
            <v>0</v>
          </cell>
          <cell r="BV120">
            <v>0</v>
          </cell>
          <cell r="BW120">
            <v>0</v>
          </cell>
          <cell r="BX120">
            <v>0</v>
          </cell>
          <cell r="BY120">
            <v>0</v>
          </cell>
          <cell r="BZ120">
            <v>0</v>
          </cell>
          <cell r="CA120">
            <v>263</v>
          </cell>
          <cell r="CB120">
            <v>0</v>
          </cell>
          <cell r="CC120">
            <v>104</v>
          </cell>
          <cell r="CD120">
            <v>0</v>
          </cell>
          <cell r="CE120">
            <v>0</v>
          </cell>
          <cell r="CF120">
            <v>-1</v>
          </cell>
          <cell r="CG120">
            <v>9</v>
          </cell>
          <cell r="CH120">
            <v>120</v>
          </cell>
          <cell r="CI120">
            <v>7</v>
          </cell>
          <cell r="CJ120">
            <v>4</v>
          </cell>
          <cell r="CK120">
            <v>20</v>
          </cell>
          <cell r="CL120">
            <v>0</v>
          </cell>
          <cell r="CM120">
            <v>186</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-130</v>
          </cell>
          <cell r="DJ120">
            <v>0</v>
          </cell>
          <cell r="DK120">
            <v>21</v>
          </cell>
          <cell r="DL120">
            <v>0</v>
          </cell>
          <cell r="DM120">
            <v>0</v>
          </cell>
          <cell r="DN120">
            <v>0</v>
          </cell>
          <cell r="DO120">
            <v>0</v>
          </cell>
          <cell r="DP120">
            <v>316</v>
          </cell>
          <cell r="DQ120">
            <v>0</v>
          </cell>
          <cell r="DR120">
            <v>44</v>
          </cell>
          <cell r="DS120">
            <v>0</v>
          </cell>
          <cell r="DT120">
            <v>0</v>
          </cell>
          <cell r="DU120">
            <v>2</v>
          </cell>
          <cell r="DV120">
            <v>42</v>
          </cell>
          <cell r="DW120">
            <v>0</v>
          </cell>
          <cell r="DX120">
            <v>0</v>
          </cell>
          <cell r="DY120">
            <v>0</v>
          </cell>
          <cell r="DZ120">
            <v>606</v>
          </cell>
          <cell r="EA120">
            <v>0</v>
          </cell>
          <cell r="EB120">
            <v>0</v>
          </cell>
          <cell r="EC120">
            <v>176</v>
          </cell>
          <cell r="ED120">
            <v>13</v>
          </cell>
          <cell r="EE120">
            <v>50</v>
          </cell>
          <cell r="EF120">
            <v>12</v>
          </cell>
          <cell r="EG120">
            <v>90</v>
          </cell>
          <cell r="EH120">
            <v>17</v>
          </cell>
          <cell r="EI120">
            <v>42</v>
          </cell>
          <cell r="EJ120">
            <v>206</v>
          </cell>
          <cell r="EK120">
            <v>57</v>
          </cell>
          <cell r="EL120">
            <v>8</v>
          </cell>
          <cell r="EM120">
            <v>0</v>
          </cell>
          <cell r="EN120">
            <v>0</v>
          </cell>
          <cell r="EO120">
            <v>0</v>
          </cell>
          <cell r="EP120">
            <v>33</v>
          </cell>
          <cell r="EQ120">
            <v>0</v>
          </cell>
          <cell r="ER120">
            <v>0</v>
          </cell>
          <cell r="ES120">
            <v>16</v>
          </cell>
          <cell r="ET120">
            <v>602</v>
          </cell>
          <cell r="EU120">
            <v>56</v>
          </cell>
          <cell r="EV120">
            <v>8</v>
          </cell>
          <cell r="EW120">
            <v>411</v>
          </cell>
          <cell r="EX120">
            <v>74</v>
          </cell>
          <cell r="EY120">
            <v>51</v>
          </cell>
          <cell r="EZ120">
            <v>2</v>
          </cell>
          <cell r="FA120">
            <v>0</v>
          </cell>
          <cell r="FB120">
            <v>0</v>
          </cell>
          <cell r="FC120">
            <v>0</v>
          </cell>
        </row>
        <row r="121">
          <cell r="A121" t="str">
            <v xml:space="preserve"> 2740 COLOMBIA (PH)                     </v>
          </cell>
          <cell r="B121">
            <v>1699</v>
          </cell>
          <cell r="C121">
            <v>1699</v>
          </cell>
          <cell r="D121" t="e">
            <v>#VALUE!</v>
          </cell>
          <cell r="E121">
            <v>220</v>
          </cell>
          <cell r="F121">
            <v>29</v>
          </cell>
          <cell r="G121">
            <v>0</v>
          </cell>
          <cell r="H121">
            <v>14</v>
          </cell>
          <cell r="I121">
            <v>0</v>
          </cell>
          <cell r="J121">
            <v>0</v>
          </cell>
          <cell r="K121">
            <v>0</v>
          </cell>
          <cell r="L121">
            <v>28</v>
          </cell>
          <cell r="M121">
            <v>97</v>
          </cell>
          <cell r="N121">
            <v>8</v>
          </cell>
          <cell r="O121">
            <v>37</v>
          </cell>
          <cell r="P121">
            <v>0</v>
          </cell>
          <cell r="Q121">
            <v>4</v>
          </cell>
          <cell r="R121">
            <v>0</v>
          </cell>
          <cell r="S121">
            <v>0</v>
          </cell>
          <cell r="T121">
            <v>0</v>
          </cell>
          <cell r="U121">
            <v>0</v>
          </cell>
          <cell r="V121">
            <v>0</v>
          </cell>
          <cell r="W121">
            <v>0</v>
          </cell>
          <cell r="X121">
            <v>3</v>
          </cell>
          <cell r="Y121">
            <v>0</v>
          </cell>
          <cell r="Z121">
            <v>234</v>
          </cell>
          <cell r="AA121">
            <v>95</v>
          </cell>
          <cell r="AB121">
            <v>0</v>
          </cell>
          <cell r="AC121">
            <v>0</v>
          </cell>
          <cell r="AD121">
            <v>0</v>
          </cell>
          <cell r="AE121">
            <v>9</v>
          </cell>
          <cell r="AF121">
            <v>0</v>
          </cell>
          <cell r="AG121">
            <v>0</v>
          </cell>
          <cell r="AH121">
            <v>0</v>
          </cell>
          <cell r="AI121">
            <v>0</v>
          </cell>
          <cell r="AJ121">
            <v>63</v>
          </cell>
          <cell r="AK121">
            <v>25</v>
          </cell>
          <cell r="AL121">
            <v>4</v>
          </cell>
          <cell r="AM121">
            <v>14</v>
          </cell>
          <cell r="AN121">
            <v>14</v>
          </cell>
          <cell r="AO121">
            <v>10</v>
          </cell>
          <cell r="AP121">
            <v>146</v>
          </cell>
          <cell r="AQ121">
            <v>84</v>
          </cell>
          <cell r="AR121">
            <v>0</v>
          </cell>
          <cell r="AS121">
            <v>0</v>
          </cell>
          <cell r="AT121">
            <v>0</v>
          </cell>
          <cell r="AU121">
            <v>3</v>
          </cell>
          <cell r="AV121">
            <v>12</v>
          </cell>
          <cell r="AW121">
            <v>24</v>
          </cell>
          <cell r="AX121">
            <v>21</v>
          </cell>
          <cell r="AY121">
            <v>0</v>
          </cell>
          <cell r="AZ121">
            <v>0</v>
          </cell>
          <cell r="BA121">
            <v>0</v>
          </cell>
          <cell r="BB121">
            <v>2</v>
          </cell>
          <cell r="BC121">
            <v>5</v>
          </cell>
          <cell r="BD121">
            <v>0</v>
          </cell>
          <cell r="BE121">
            <v>0</v>
          </cell>
          <cell r="BF121" t="e">
            <v>#VALUE!</v>
          </cell>
          <cell r="BG121">
            <v>0</v>
          </cell>
          <cell r="BH121">
            <v>0</v>
          </cell>
          <cell r="BI121">
            <v>0</v>
          </cell>
          <cell r="BJ121">
            <v>0</v>
          </cell>
          <cell r="BK121">
            <v>0</v>
          </cell>
          <cell r="BL121">
            <v>0</v>
          </cell>
          <cell r="BM121">
            <v>0</v>
          </cell>
          <cell r="BN121">
            <v>0</v>
          </cell>
          <cell r="BO121">
            <v>0</v>
          </cell>
          <cell r="BP121">
            <v>2</v>
          </cell>
          <cell r="BQ121">
            <v>0</v>
          </cell>
          <cell r="BR121">
            <v>3</v>
          </cell>
          <cell r="BS121">
            <v>0</v>
          </cell>
          <cell r="BT121">
            <v>0</v>
          </cell>
          <cell r="BU121">
            <v>0</v>
          </cell>
          <cell r="BV121">
            <v>0</v>
          </cell>
          <cell r="BW121">
            <v>0</v>
          </cell>
          <cell r="BX121">
            <v>0</v>
          </cell>
          <cell r="BY121">
            <v>0</v>
          </cell>
          <cell r="BZ121">
            <v>0</v>
          </cell>
          <cell r="CA121">
            <v>124</v>
          </cell>
          <cell r="CB121">
            <v>0</v>
          </cell>
          <cell r="CC121">
            <v>46</v>
          </cell>
          <cell r="CD121">
            <v>0</v>
          </cell>
          <cell r="CE121">
            <v>0</v>
          </cell>
          <cell r="CF121">
            <v>-2</v>
          </cell>
          <cell r="CG121">
            <v>3</v>
          </cell>
          <cell r="CH121">
            <v>62</v>
          </cell>
          <cell r="CI121">
            <v>7</v>
          </cell>
          <cell r="CJ121">
            <v>4</v>
          </cell>
          <cell r="CK121">
            <v>4</v>
          </cell>
          <cell r="CL121">
            <v>0</v>
          </cell>
          <cell r="CM121">
            <v>165</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-39</v>
          </cell>
          <cell r="DJ121">
            <v>0</v>
          </cell>
          <cell r="DK121">
            <v>21</v>
          </cell>
          <cell r="DL121">
            <v>0</v>
          </cell>
          <cell r="DM121">
            <v>0</v>
          </cell>
          <cell r="DN121">
            <v>0</v>
          </cell>
          <cell r="DO121">
            <v>0</v>
          </cell>
          <cell r="DP121">
            <v>204</v>
          </cell>
          <cell r="DQ121">
            <v>0</v>
          </cell>
          <cell r="DR121">
            <v>6</v>
          </cell>
          <cell r="DS121">
            <v>0</v>
          </cell>
          <cell r="DT121">
            <v>0</v>
          </cell>
          <cell r="DU121">
            <v>0</v>
          </cell>
          <cell r="DV121">
            <v>6</v>
          </cell>
          <cell r="DW121">
            <v>0</v>
          </cell>
          <cell r="DX121">
            <v>0</v>
          </cell>
          <cell r="DY121">
            <v>0</v>
          </cell>
          <cell r="DZ121">
            <v>244</v>
          </cell>
          <cell r="EA121">
            <v>0</v>
          </cell>
          <cell r="EB121">
            <v>0</v>
          </cell>
          <cell r="EC121">
            <v>89</v>
          </cell>
          <cell r="ED121">
            <v>8</v>
          </cell>
          <cell r="EE121">
            <v>43</v>
          </cell>
          <cell r="EF121">
            <v>-2</v>
          </cell>
          <cell r="EG121">
            <v>41</v>
          </cell>
          <cell r="EH121">
            <v>7</v>
          </cell>
          <cell r="EI121">
            <v>15</v>
          </cell>
          <cell r="EJ121">
            <v>43</v>
          </cell>
          <cell r="EK121">
            <v>42</v>
          </cell>
          <cell r="EL121">
            <v>8</v>
          </cell>
          <cell r="EM121">
            <v>0</v>
          </cell>
          <cell r="EN121">
            <v>0</v>
          </cell>
          <cell r="EO121">
            <v>0</v>
          </cell>
          <cell r="EP121">
            <v>18</v>
          </cell>
          <cell r="EQ121">
            <v>0</v>
          </cell>
          <cell r="ER121">
            <v>0</v>
          </cell>
          <cell r="ES121">
            <v>16</v>
          </cell>
          <cell r="ET121">
            <v>465</v>
          </cell>
          <cell r="EU121">
            <v>5</v>
          </cell>
          <cell r="EV121">
            <v>5</v>
          </cell>
          <cell r="EW121">
            <v>389</v>
          </cell>
          <cell r="EX121">
            <v>21</v>
          </cell>
          <cell r="EY121">
            <v>43</v>
          </cell>
          <cell r="EZ121">
            <v>2</v>
          </cell>
          <cell r="FA121">
            <v>0</v>
          </cell>
          <cell r="FB121">
            <v>0</v>
          </cell>
          <cell r="FC121">
            <v>0</v>
          </cell>
        </row>
        <row r="122">
          <cell r="A122" t="str">
            <v xml:space="preserve"> 2898 VENEZUELA (PH)                    </v>
          </cell>
          <cell r="B122">
            <v>2104</v>
          </cell>
          <cell r="C122">
            <v>2104</v>
          </cell>
          <cell r="D122" t="e">
            <v>#VALUE!</v>
          </cell>
          <cell r="E122">
            <v>325</v>
          </cell>
          <cell r="F122">
            <v>86</v>
          </cell>
          <cell r="G122">
            <v>0</v>
          </cell>
          <cell r="H122">
            <v>51</v>
          </cell>
          <cell r="I122">
            <v>0</v>
          </cell>
          <cell r="J122">
            <v>0</v>
          </cell>
          <cell r="K122">
            <v>0</v>
          </cell>
          <cell r="L122">
            <v>36</v>
          </cell>
          <cell r="M122">
            <v>42</v>
          </cell>
          <cell r="N122">
            <v>16</v>
          </cell>
          <cell r="O122">
            <v>72</v>
          </cell>
          <cell r="P122">
            <v>0</v>
          </cell>
          <cell r="Q122">
            <v>0</v>
          </cell>
          <cell r="R122">
            <v>0</v>
          </cell>
          <cell r="S122">
            <v>7</v>
          </cell>
          <cell r="T122">
            <v>0</v>
          </cell>
          <cell r="U122">
            <v>0</v>
          </cell>
          <cell r="V122">
            <v>0</v>
          </cell>
          <cell r="W122">
            <v>0</v>
          </cell>
          <cell r="X122">
            <v>15</v>
          </cell>
          <cell r="Y122">
            <v>0</v>
          </cell>
          <cell r="Z122">
            <v>486</v>
          </cell>
          <cell r="AA122">
            <v>81</v>
          </cell>
          <cell r="AB122">
            <v>0</v>
          </cell>
          <cell r="AC122">
            <v>0</v>
          </cell>
          <cell r="AD122">
            <v>0</v>
          </cell>
          <cell r="AE122">
            <v>18</v>
          </cell>
          <cell r="AF122">
            <v>0</v>
          </cell>
          <cell r="AG122">
            <v>0</v>
          </cell>
          <cell r="AH122">
            <v>0</v>
          </cell>
          <cell r="AI122">
            <v>0</v>
          </cell>
          <cell r="AJ122">
            <v>208</v>
          </cell>
          <cell r="AK122">
            <v>86</v>
          </cell>
          <cell r="AL122">
            <v>13</v>
          </cell>
          <cell r="AM122">
            <v>65</v>
          </cell>
          <cell r="AN122">
            <v>15</v>
          </cell>
          <cell r="AO122">
            <v>0</v>
          </cell>
          <cell r="AP122">
            <v>511</v>
          </cell>
          <cell r="AQ122">
            <v>128</v>
          </cell>
          <cell r="AR122">
            <v>0</v>
          </cell>
          <cell r="AS122">
            <v>2</v>
          </cell>
          <cell r="AT122">
            <v>0</v>
          </cell>
          <cell r="AU122">
            <v>0</v>
          </cell>
          <cell r="AV122">
            <v>0</v>
          </cell>
          <cell r="AW122">
            <v>166</v>
          </cell>
          <cell r="AX122">
            <v>174</v>
          </cell>
          <cell r="AY122">
            <v>0</v>
          </cell>
          <cell r="AZ122">
            <v>0</v>
          </cell>
          <cell r="BA122">
            <v>0</v>
          </cell>
          <cell r="BB122">
            <v>41</v>
          </cell>
          <cell r="BC122">
            <v>70</v>
          </cell>
          <cell r="BD122">
            <v>0</v>
          </cell>
          <cell r="BE122">
            <v>0</v>
          </cell>
          <cell r="BF122" t="e">
            <v>#VALUE!</v>
          </cell>
          <cell r="BG122">
            <v>0</v>
          </cell>
          <cell r="BH122">
            <v>0</v>
          </cell>
          <cell r="BI122">
            <v>0</v>
          </cell>
          <cell r="BJ122">
            <v>0</v>
          </cell>
          <cell r="BK122">
            <v>0</v>
          </cell>
          <cell r="BL122">
            <v>0</v>
          </cell>
          <cell r="BM122">
            <v>0</v>
          </cell>
          <cell r="BN122">
            <v>0</v>
          </cell>
          <cell r="BO122">
            <v>0</v>
          </cell>
          <cell r="BP122">
            <v>47</v>
          </cell>
          <cell r="BQ122">
            <v>0</v>
          </cell>
          <cell r="BR122">
            <v>23</v>
          </cell>
          <cell r="BS122">
            <v>0</v>
          </cell>
          <cell r="BT122">
            <v>0</v>
          </cell>
          <cell r="BU122">
            <v>0</v>
          </cell>
          <cell r="BV122">
            <v>0</v>
          </cell>
          <cell r="BW122">
            <v>0</v>
          </cell>
          <cell r="BX122">
            <v>0</v>
          </cell>
          <cell r="BY122">
            <v>0</v>
          </cell>
          <cell r="BZ122">
            <v>0</v>
          </cell>
          <cell r="CA122">
            <v>139</v>
          </cell>
          <cell r="CB122">
            <v>0</v>
          </cell>
          <cell r="CC122">
            <v>58</v>
          </cell>
          <cell r="CD122">
            <v>0</v>
          </cell>
          <cell r="CE122">
            <v>0</v>
          </cell>
          <cell r="CF122">
            <v>1</v>
          </cell>
          <cell r="CG122">
            <v>6</v>
          </cell>
          <cell r="CH122">
            <v>58</v>
          </cell>
          <cell r="CI122">
            <v>0</v>
          </cell>
          <cell r="CJ122">
            <v>0</v>
          </cell>
          <cell r="CK122">
            <v>16</v>
          </cell>
          <cell r="CL122">
            <v>0</v>
          </cell>
          <cell r="CM122">
            <v>21</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-91</v>
          </cell>
          <cell r="DJ122">
            <v>0</v>
          </cell>
          <cell r="DK122">
            <v>0</v>
          </cell>
          <cell r="DL122">
            <v>0</v>
          </cell>
          <cell r="DM122">
            <v>0</v>
          </cell>
          <cell r="DN122">
            <v>0</v>
          </cell>
          <cell r="DO122">
            <v>0</v>
          </cell>
          <cell r="DP122">
            <v>112</v>
          </cell>
          <cell r="DQ122">
            <v>0</v>
          </cell>
          <cell r="DR122">
            <v>38</v>
          </cell>
          <cell r="DS122">
            <v>0</v>
          </cell>
          <cell r="DT122">
            <v>0</v>
          </cell>
          <cell r="DU122">
            <v>2</v>
          </cell>
          <cell r="DV122">
            <v>36</v>
          </cell>
          <cell r="DW122">
            <v>0</v>
          </cell>
          <cell r="DX122">
            <v>0</v>
          </cell>
          <cell r="DY122">
            <v>0</v>
          </cell>
          <cell r="DZ122">
            <v>362</v>
          </cell>
          <cell r="EA122">
            <v>0</v>
          </cell>
          <cell r="EB122">
            <v>0</v>
          </cell>
          <cell r="EC122">
            <v>87</v>
          </cell>
          <cell r="ED122">
            <v>5</v>
          </cell>
          <cell r="EE122">
            <v>7</v>
          </cell>
          <cell r="EF122">
            <v>14</v>
          </cell>
          <cell r="EG122">
            <v>49</v>
          </cell>
          <cell r="EH122">
            <v>10</v>
          </cell>
          <cell r="EI122">
            <v>27</v>
          </cell>
          <cell r="EJ122">
            <v>163</v>
          </cell>
          <cell r="EK122">
            <v>15</v>
          </cell>
          <cell r="EL122">
            <v>0</v>
          </cell>
          <cell r="EM122">
            <v>0</v>
          </cell>
          <cell r="EN122">
            <v>0</v>
          </cell>
          <cell r="EO122">
            <v>0</v>
          </cell>
          <cell r="EP122">
            <v>15</v>
          </cell>
          <cell r="EQ122">
            <v>0</v>
          </cell>
          <cell r="ER122">
            <v>0</v>
          </cell>
          <cell r="ES122">
            <v>0</v>
          </cell>
          <cell r="ET122">
            <v>137</v>
          </cell>
          <cell r="EU122">
            <v>51</v>
          </cell>
          <cell r="EV122">
            <v>3</v>
          </cell>
          <cell r="EW122">
            <v>22</v>
          </cell>
          <cell r="EX122">
            <v>53</v>
          </cell>
          <cell r="EY122">
            <v>8</v>
          </cell>
          <cell r="EZ122">
            <v>0</v>
          </cell>
          <cell r="FA122">
            <v>0</v>
          </cell>
          <cell r="FB122">
            <v>0</v>
          </cell>
          <cell r="FC122">
            <v>0</v>
          </cell>
        </row>
        <row r="123">
          <cell r="A123" t="str">
            <v xml:space="preserve"> 7605 VENEZUELA FACTORY                 </v>
          </cell>
          <cell r="B123">
            <v>0</v>
          </cell>
          <cell r="C123">
            <v>0</v>
          </cell>
          <cell r="D123" t="e">
            <v>#VALUE!</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t="e">
            <v>#VALUE!</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v>0</v>
          </cell>
          <cell r="DK123">
            <v>0</v>
          </cell>
          <cell r="DL123">
            <v>0</v>
          </cell>
          <cell r="DM123">
            <v>0</v>
          </cell>
          <cell r="DN123">
            <v>0</v>
          </cell>
          <cell r="DO123">
            <v>0</v>
          </cell>
          <cell r="DP123">
            <v>0</v>
          </cell>
          <cell r="DQ123">
            <v>0</v>
          </cell>
          <cell r="DR123">
            <v>0</v>
          </cell>
          <cell r="DS123">
            <v>0</v>
          </cell>
          <cell r="DT123">
            <v>0</v>
          </cell>
          <cell r="DU123">
            <v>0</v>
          </cell>
          <cell r="DV123">
            <v>0</v>
          </cell>
          <cell r="DW123">
            <v>0</v>
          </cell>
          <cell r="DX123">
            <v>0</v>
          </cell>
          <cell r="DY123">
            <v>0</v>
          </cell>
          <cell r="DZ123">
            <v>0</v>
          </cell>
          <cell r="EA123">
            <v>0</v>
          </cell>
          <cell r="EB123">
            <v>0</v>
          </cell>
          <cell r="EC123">
            <v>0</v>
          </cell>
          <cell r="ED123">
            <v>0</v>
          </cell>
          <cell r="EE123">
            <v>0</v>
          </cell>
          <cell r="EF123">
            <v>0</v>
          </cell>
          <cell r="EG123">
            <v>0</v>
          </cell>
          <cell r="EH123">
            <v>0</v>
          </cell>
          <cell r="EI123">
            <v>0</v>
          </cell>
          <cell r="EJ123">
            <v>0</v>
          </cell>
          <cell r="EK123">
            <v>0</v>
          </cell>
          <cell r="EL123">
            <v>0</v>
          </cell>
          <cell r="EM123">
            <v>0</v>
          </cell>
          <cell r="EN123">
            <v>0</v>
          </cell>
          <cell r="EO123">
            <v>0</v>
          </cell>
          <cell r="EP123">
            <v>0</v>
          </cell>
          <cell r="EQ123">
            <v>0</v>
          </cell>
          <cell r="ER123">
            <v>0</v>
          </cell>
          <cell r="ES123">
            <v>0</v>
          </cell>
          <cell r="ET123">
            <v>0</v>
          </cell>
          <cell r="EU123">
            <v>0</v>
          </cell>
          <cell r="EV123">
            <v>0</v>
          </cell>
          <cell r="EW123">
            <v>0</v>
          </cell>
          <cell r="EX123">
            <v>0</v>
          </cell>
          <cell r="EY123">
            <v>0</v>
          </cell>
          <cell r="EZ123">
            <v>0</v>
          </cell>
          <cell r="FA123">
            <v>0</v>
          </cell>
          <cell r="FB123">
            <v>0</v>
          </cell>
          <cell r="FC123">
            <v>0</v>
          </cell>
        </row>
        <row r="124">
          <cell r="A124" t="str">
            <v xml:space="preserve"> 4355 LATIN AMERICAN ARC                </v>
          </cell>
          <cell r="B124">
            <v>3437</v>
          </cell>
          <cell r="C124">
            <v>3437</v>
          </cell>
          <cell r="D124" t="e">
            <v>#VALUE!</v>
          </cell>
          <cell r="E124">
            <v>1407</v>
          </cell>
          <cell r="F124">
            <v>24</v>
          </cell>
          <cell r="G124">
            <v>0</v>
          </cell>
          <cell r="H124">
            <v>42</v>
          </cell>
          <cell r="I124">
            <v>0</v>
          </cell>
          <cell r="J124">
            <v>0</v>
          </cell>
          <cell r="K124">
            <v>0</v>
          </cell>
          <cell r="L124">
            <v>29</v>
          </cell>
          <cell r="M124">
            <v>73</v>
          </cell>
          <cell r="N124">
            <v>1191</v>
          </cell>
          <cell r="O124">
            <v>42</v>
          </cell>
          <cell r="P124">
            <v>0</v>
          </cell>
          <cell r="Q124">
            <v>0</v>
          </cell>
          <cell r="R124">
            <v>0</v>
          </cell>
          <cell r="S124">
            <v>1</v>
          </cell>
          <cell r="T124">
            <v>0</v>
          </cell>
          <cell r="U124">
            <v>0</v>
          </cell>
          <cell r="V124">
            <v>0</v>
          </cell>
          <cell r="W124">
            <v>0</v>
          </cell>
          <cell r="X124">
            <v>5</v>
          </cell>
          <cell r="Y124">
            <v>0</v>
          </cell>
          <cell r="Z124">
            <v>340</v>
          </cell>
          <cell r="AA124">
            <v>90</v>
          </cell>
          <cell r="AB124">
            <v>0</v>
          </cell>
          <cell r="AC124">
            <v>0</v>
          </cell>
          <cell r="AD124">
            <v>0</v>
          </cell>
          <cell r="AE124">
            <v>19</v>
          </cell>
          <cell r="AF124">
            <v>0</v>
          </cell>
          <cell r="AG124">
            <v>0</v>
          </cell>
          <cell r="AH124">
            <v>0</v>
          </cell>
          <cell r="AI124">
            <v>0</v>
          </cell>
          <cell r="AJ124">
            <v>42</v>
          </cell>
          <cell r="AK124">
            <v>-40</v>
          </cell>
          <cell r="AL124">
            <v>26</v>
          </cell>
          <cell r="AM124">
            <v>161</v>
          </cell>
          <cell r="AN124">
            <v>19</v>
          </cell>
          <cell r="AO124">
            <v>23</v>
          </cell>
          <cell r="AP124">
            <v>255</v>
          </cell>
          <cell r="AQ124">
            <v>47</v>
          </cell>
          <cell r="AR124">
            <v>0</v>
          </cell>
          <cell r="AS124">
            <v>0</v>
          </cell>
          <cell r="AT124">
            <v>0</v>
          </cell>
          <cell r="AU124">
            <v>4</v>
          </cell>
          <cell r="AV124">
            <v>114</v>
          </cell>
          <cell r="AW124">
            <v>20</v>
          </cell>
          <cell r="AX124">
            <v>52</v>
          </cell>
          <cell r="AY124">
            <v>0</v>
          </cell>
          <cell r="AZ124">
            <v>0</v>
          </cell>
          <cell r="BA124">
            <v>0</v>
          </cell>
          <cell r="BB124">
            <v>18</v>
          </cell>
          <cell r="BC124">
            <v>22</v>
          </cell>
          <cell r="BD124">
            <v>0</v>
          </cell>
          <cell r="BE124">
            <v>0</v>
          </cell>
          <cell r="BF124" t="e">
            <v>#VALUE!</v>
          </cell>
          <cell r="BG124">
            <v>0</v>
          </cell>
          <cell r="BH124">
            <v>0</v>
          </cell>
          <cell r="BI124">
            <v>0</v>
          </cell>
          <cell r="BJ124">
            <v>0</v>
          </cell>
          <cell r="BK124">
            <v>0</v>
          </cell>
          <cell r="BL124">
            <v>0</v>
          </cell>
          <cell r="BM124">
            <v>0</v>
          </cell>
          <cell r="BN124">
            <v>0</v>
          </cell>
          <cell r="BO124">
            <v>0</v>
          </cell>
          <cell r="BP124">
            <v>2</v>
          </cell>
          <cell r="BQ124">
            <v>0</v>
          </cell>
          <cell r="BR124">
            <v>20</v>
          </cell>
          <cell r="BS124">
            <v>0</v>
          </cell>
          <cell r="BT124">
            <v>0</v>
          </cell>
          <cell r="BU124">
            <v>0</v>
          </cell>
          <cell r="BV124">
            <v>0</v>
          </cell>
          <cell r="BW124">
            <v>0</v>
          </cell>
          <cell r="BX124">
            <v>0</v>
          </cell>
          <cell r="BY124">
            <v>0</v>
          </cell>
          <cell r="BZ124">
            <v>0</v>
          </cell>
          <cell r="CA124">
            <v>228</v>
          </cell>
          <cell r="CB124">
            <v>0</v>
          </cell>
          <cell r="CC124">
            <v>145</v>
          </cell>
          <cell r="CD124">
            <v>0</v>
          </cell>
          <cell r="CE124">
            <v>0</v>
          </cell>
          <cell r="CF124">
            <v>8</v>
          </cell>
          <cell r="CG124">
            <v>6</v>
          </cell>
          <cell r="CH124">
            <v>45</v>
          </cell>
          <cell r="CI124">
            <v>17</v>
          </cell>
          <cell r="CJ124">
            <v>7</v>
          </cell>
          <cell r="CK124">
            <v>0</v>
          </cell>
          <cell r="CL124">
            <v>0</v>
          </cell>
          <cell r="CM124">
            <v>115</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-61</v>
          </cell>
          <cell r="DJ124">
            <v>0</v>
          </cell>
          <cell r="DK124">
            <v>15</v>
          </cell>
          <cell r="DL124">
            <v>0</v>
          </cell>
          <cell r="DM124">
            <v>0</v>
          </cell>
          <cell r="DN124">
            <v>0</v>
          </cell>
          <cell r="DO124">
            <v>0</v>
          </cell>
          <cell r="DP124">
            <v>176</v>
          </cell>
          <cell r="DQ124">
            <v>0</v>
          </cell>
          <cell r="DR124">
            <v>40</v>
          </cell>
          <cell r="DS124">
            <v>0</v>
          </cell>
          <cell r="DT124">
            <v>0</v>
          </cell>
          <cell r="DU124">
            <v>10</v>
          </cell>
          <cell r="DV124">
            <v>30</v>
          </cell>
          <cell r="DW124">
            <v>0</v>
          </cell>
          <cell r="DX124">
            <v>0</v>
          </cell>
          <cell r="DY124">
            <v>0</v>
          </cell>
          <cell r="DZ124">
            <v>363</v>
          </cell>
          <cell r="EA124">
            <v>0</v>
          </cell>
          <cell r="EB124">
            <v>0</v>
          </cell>
          <cell r="EC124">
            <v>134</v>
          </cell>
          <cell r="ED124">
            <v>14</v>
          </cell>
          <cell r="EE124">
            <v>15</v>
          </cell>
          <cell r="EF124">
            <v>21</v>
          </cell>
          <cell r="EG124">
            <v>49</v>
          </cell>
          <cell r="EH124">
            <v>7</v>
          </cell>
          <cell r="EI124">
            <v>29</v>
          </cell>
          <cell r="EJ124">
            <v>94</v>
          </cell>
          <cell r="EK124">
            <v>82</v>
          </cell>
          <cell r="EL124">
            <v>1</v>
          </cell>
          <cell r="EM124">
            <v>0</v>
          </cell>
          <cell r="EN124">
            <v>0</v>
          </cell>
          <cell r="EO124">
            <v>0</v>
          </cell>
          <cell r="EP124">
            <v>74</v>
          </cell>
          <cell r="EQ124">
            <v>0</v>
          </cell>
          <cell r="ER124">
            <v>0</v>
          </cell>
          <cell r="ES124">
            <v>7</v>
          </cell>
          <cell r="ET124">
            <v>564</v>
          </cell>
          <cell r="EU124">
            <v>9</v>
          </cell>
          <cell r="EV124">
            <v>18</v>
          </cell>
          <cell r="EW124">
            <v>290</v>
          </cell>
          <cell r="EX124">
            <v>98</v>
          </cell>
          <cell r="EY124">
            <v>143</v>
          </cell>
          <cell r="EZ124">
            <v>6</v>
          </cell>
          <cell r="FA124">
            <v>0</v>
          </cell>
          <cell r="FB124">
            <v>0</v>
          </cell>
          <cell r="FC124">
            <v>0</v>
          </cell>
        </row>
        <row r="125">
          <cell r="A125" t="str">
            <v xml:space="preserve"> 2427 ARC ZONE OFFICE (PH)              </v>
          </cell>
          <cell r="B125">
            <v>0</v>
          </cell>
          <cell r="C125">
            <v>0</v>
          </cell>
          <cell r="D125" t="e">
            <v>#VALUE!</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t="e">
            <v>#VALUE!</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0</v>
          </cell>
          <cell r="EF125">
            <v>0</v>
          </cell>
          <cell r="EG125">
            <v>0</v>
          </cell>
          <cell r="EH125">
            <v>0</v>
          </cell>
          <cell r="EI125">
            <v>0</v>
          </cell>
          <cell r="EJ125">
            <v>0</v>
          </cell>
          <cell r="EK125">
            <v>0</v>
          </cell>
          <cell r="EL125">
            <v>0</v>
          </cell>
          <cell r="EM125">
            <v>0</v>
          </cell>
          <cell r="EN125">
            <v>0</v>
          </cell>
          <cell r="EO125">
            <v>0</v>
          </cell>
          <cell r="EP125">
            <v>0</v>
          </cell>
          <cell r="EQ125">
            <v>0</v>
          </cell>
          <cell r="ER125">
            <v>0</v>
          </cell>
          <cell r="ES125">
            <v>0</v>
          </cell>
          <cell r="ET125">
            <v>0</v>
          </cell>
          <cell r="EU125">
            <v>0</v>
          </cell>
          <cell r="EV125">
            <v>0</v>
          </cell>
          <cell r="EW125">
            <v>0</v>
          </cell>
          <cell r="EX125">
            <v>0</v>
          </cell>
          <cell r="EY125">
            <v>0</v>
          </cell>
          <cell r="EZ125">
            <v>0</v>
          </cell>
          <cell r="FA125">
            <v>0</v>
          </cell>
          <cell r="FB125">
            <v>0</v>
          </cell>
          <cell r="FC125">
            <v>0</v>
          </cell>
        </row>
        <row r="126">
          <cell r="A126" t="str">
            <v xml:space="preserve"> 2722 BOLIVIA (PH)                      </v>
          </cell>
          <cell r="B126">
            <v>5</v>
          </cell>
          <cell r="C126">
            <v>5</v>
          </cell>
          <cell r="D126" t="e">
            <v>#VALUE!</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t="e">
            <v>#VALUE!</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2</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2</v>
          </cell>
          <cell r="DQ126">
            <v>0</v>
          </cell>
          <cell r="DR126">
            <v>1</v>
          </cell>
          <cell r="DS126">
            <v>0</v>
          </cell>
          <cell r="DT126">
            <v>0</v>
          </cell>
          <cell r="DU126">
            <v>0</v>
          </cell>
          <cell r="DV126">
            <v>1</v>
          </cell>
          <cell r="DW126">
            <v>0</v>
          </cell>
          <cell r="DX126">
            <v>0</v>
          </cell>
          <cell r="DY126">
            <v>0</v>
          </cell>
          <cell r="DZ126">
            <v>2</v>
          </cell>
          <cell r="EA126">
            <v>0</v>
          </cell>
          <cell r="EB126">
            <v>0</v>
          </cell>
          <cell r="EC126">
            <v>0</v>
          </cell>
          <cell r="ED126">
            <v>0</v>
          </cell>
          <cell r="EE126">
            <v>0</v>
          </cell>
          <cell r="EF126">
            <v>0</v>
          </cell>
          <cell r="EG126">
            <v>0</v>
          </cell>
          <cell r="EH126">
            <v>1</v>
          </cell>
          <cell r="EI126">
            <v>1</v>
          </cell>
          <cell r="EJ126">
            <v>0</v>
          </cell>
          <cell r="EK126">
            <v>0</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row>
        <row r="127">
          <cell r="A127" t="str">
            <v xml:space="preserve"> 2738 CHILE (PH)                        </v>
          </cell>
          <cell r="B127">
            <v>1950</v>
          </cell>
          <cell r="C127">
            <v>1950</v>
          </cell>
          <cell r="D127" t="e">
            <v>#VALUE!</v>
          </cell>
          <cell r="E127">
            <v>1219</v>
          </cell>
          <cell r="F127">
            <v>2</v>
          </cell>
          <cell r="G127">
            <v>0</v>
          </cell>
          <cell r="H127">
            <v>4</v>
          </cell>
          <cell r="I127">
            <v>0</v>
          </cell>
          <cell r="J127">
            <v>0</v>
          </cell>
          <cell r="K127">
            <v>0</v>
          </cell>
          <cell r="L127">
            <v>0</v>
          </cell>
          <cell r="M127">
            <v>19</v>
          </cell>
          <cell r="N127">
            <v>1188</v>
          </cell>
          <cell r="O127">
            <v>6</v>
          </cell>
          <cell r="P127">
            <v>0</v>
          </cell>
          <cell r="Q127">
            <v>0</v>
          </cell>
          <cell r="R127">
            <v>0</v>
          </cell>
          <cell r="S127">
            <v>0</v>
          </cell>
          <cell r="T127">
            <v>0</v>
          </cell>
          <cell r="U127">
            <v>0</v>
          </cell>
          <cell r="V127">
            <v>0</v>
          </cell>
          <cell r="W127">
            <v>0</v>
          </cell>
          <cell r="X127">
            <v>0</v>
          </cell>
          <cell r="Y127">
            <v>0</v>
          </cell>
          <cell r="Z127">
            <v>-25</v>
          </cell>
          <cell r="AA127">
            <v>0</v>
          </cell>
          <cell r="AB127">
            <v>0</v>
          </cell>
          <cell r="AC127">
            <v>0</v>
          </cell>
          <cell r="AD127">
            <v>0</v>
          </cell>
          <cell r="AE127">
            <v>0</v>
          </cell>
          <cell r="AF127">
            <v>0</v>
          </cell>
          <cell r="AG127">
            <v>0</v>
          </cell>
          <cell r="AH127">
            <v>0</v>
          </cell>
          <cell r="AI127">
            <v>0</v>
          </cell>
          <cell r="AJ127">
            <v>3</v>
          </cell>
          <cell r="AK127">
            <v>-71</v>
          </cell>
          <cell r="AL127">
            <v>5</v>
          </cell>
          <cell r="AM127">
            <v>28</v>
          </cell>
          <cell r="AN127">
            <v>9</v>
          </cell>
          <cell r="AO127">
            <v>1</v>
          </cell>
          <cell r="AP127">
            <v>85</v>
          </cell>
          <cell r="AQ127">
            <v>1</v>
          </cell>
          <cell r="AR127">
            <v>0</v>
          </cell>
          <cell r="AS127">
            <v>0</v>
          </cell>
          <cell r="AT127">
            <v>0</v>
          </cell>
          <cell r="AU127">
            <v>0</v>
          </cell>
          <cell r="AV127">
            <v>77</v>
          </cell>
          <cell r="AW127">
            <v>5</v>
          </cell>
          <cell r="AX127">
            <v>0</v>
          </cell>
          <cell r="AY127">
            <v>0</v>
          </cell>
          <cell r="AZ127">
            <v>0</v>
          </cell>
          <cell r="BA127">
            <v>0</v>
          </cell>
          <cell r="BB127">
            <v>2</v>
          </cell>
          <cell r="BC127">
            <v>1</v>
          </cell>
          <cell r="BD127">
            <v>0</v>
          </cell>
          <cell r="BE127">
            <v>0</v>
          </cell>
          <cell r="BF127" t="e">
            <v>#VALUE!</v>
          </cell>
          <cell r="BG127">
            <v>0</v>
          </cell>
          <cell r="BH127">
            <v>0</v>
          </cell>
          <cell r="BI127">
            <v>0</v>
          </cell>
          <cell r="BJ127">
            <v>0</v>
          </cell>
          <cell r="BK127">
            <v>0</v>
          </cell>
          <cell r="BL127">
            <v>0</v>
          </cell>
          <cell r="BM127">
            <v>0</v>
          </cell>
          <cell r="BN127">
            <v>0</v>
          </cell>
          <cell r="BO127">
            <v>0</v>
          </cell>
          <cell r="BP127">
            <v>0</v>
          </cell>
          <cell r="BQ127">
            <v>0</v>
          </cell>
          <cell r="BR127">
            <v>1</v>
          </cell>
          <cell r="BS127">
            <v>0</v>
          </cell>
          <cell r="BT127">
            <v>0</v>
          </cell>
          <cell r="BU127">
            <v>0</v>
          </cell>
          <cell r="BV127">
            <v>0</v>
          </cell>
          <cell r="BW127">
            <v>0</v>
          </cell>
          <cell r="BX127">
            <v>0</v>
          </cell>
          <cell r="BY127">
            <v>0</v>
          </cell>
          <cell r="BZ127">
            <v>0</v>
          </cell>
          <cell r="CA127">
            <v>153</v>
          </cell>
          <cell r="CB127">
            <v>0</v>
          </cell>
          <cell r="CC127">
            <v>107</v>
          </cell>
          <cell r="CD127">
            <v>0</v>
          </cell>
          <cell r="CE127">
            <v>0</v>
          </cell>
          <cell r="CF127">
            <v>0</v>
          </cell>
          <cell r="CG127">
            <v>-1</v>
          </cell>
          <cell r="CH127">
            <v>32</v>
          </cell>
          <cell r="CI127">
            <v>9</v>
          </cell>
          <cell r="CJ127">
            <v>6</v>
          </cell>
          <cell r="CK127">
            <v>0</v>
          </cell>
          <cell r="CL127">
            <v>0</v>
          </cell>
          <cell r="CM127">
            <v>-34</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-61</v>
          </cell>
          <cell r="DJ127">
            <v>0</v>
          </cell>
          <cell r="DK127">
            <v>0</v>
          </cell>
          <cell r="DL127">
            <v>0</v>
          </cell>
          <cell r="DM127">
            <v>0</v>
          </cell>
          <cell r="DN127">
            <v>0</v>
          </cell>
          <cell r="DO127">
            <v>0</v>
          </cell>
          <cell r="DP127">
            <v>27</v>
          </cell>
          <cell r="DQ127">
            <v>0</v>
          </cell>
          <cell r="DR127">
            <v>-9</v>
          </cell>
          <cell r="DS127">
            <v>0</v>
          </cell>
          <cell r="DT127">
            <v>0</v>
          </cell>
          <cell r="DU127">
            <v>-14</v>
          </cell>
          <cell r="DV127">
            <v>5</v>
          </cell>
          <cell r="DW127">
            <v>0</v>
          </cell>
          <cell r="DX127">
            <v>0</v>
          </cell>
          <cell r="DY127">
            <v>0</v>
          </cell>
          <cell r="DZ127">
            <v>61</v>
          </cell>
          <cell r="EA127">
            <v>0</v>
          </cell>
          <cell r="EB127">
            <v>0</v>
          </cell>
          <cell r="EC127">
            <v>13</v>
          </cell>
          <cell r="ED127">
            <v>5</v>
          </cell>
          <cell r="EE127">
            <v>4</v>
          </cell>
          <cell r="EF127">
            <v>-1</v>
          </cell>
          <cell r="EG127">
            <v>20</v>
          </cell>
          <cell r="EH127">
            <v>-1</v>
          </cell>
          <cell r="EI127">
            <v>11</v>
          </cell>
          <cell r="EJ127">
            <v>10</v>
          </cell>
          <cell r="EK127">
            <v>58</v>
          </cell>
          <cell r="EL127">
            <v>1</v>
          </cell>
          <cell r="EM127">
            <v>0</v>
          </cell>
          <cell r="EN127">
            <v>0</v>
          </cell>
          <cell r="EO127">
            <v>0</v>
          </cell>
          <cell r="EP127">
            <v>53</v>
          </cell>
          <cell r="EQ127">
            <v>0</v>
          </cell>
          <cell r="ER127">
            <v>0</v>
          </cell>
          <cell r="ES127">
            <v>4</v>
          </cell>
          <cell r="ET127">
            <v>441</v>
          </cell>
          <cell r="EU127">
            <v>7</v>
          </cell>
          <cell r="EV127">
            <v>8</v>
          </cell>
          <cell r="EW127">
            <v>243</v>
          </cell>
          <cell r="EX127">
            <v>55</v>
          </cell>
          <cell r="EY127">
            <v>127</v>
          </cell>
          <cell r="EZ127">
            <v>1</v>
          </cell>
          <cell r="FA127">
            <v>0</v>
          </cell>
          <cell r="FB127">
            <v>0</v>
          </cell>
          <cell r="FC127">
            <v>0</v>
          </cell>
        </row>
        <row r="128">
          <cell r="A128" t="str">
            <v xml:space="preserve"> 2751 ECUADOR (PH)                      </v>
          </cell>
          <cell r="B128">
            <v>626</v>
          </cell>
          <cell r="C128">
            <v>626</v>
          </cell>
          <cell r="D128" t="e">
            <v>#VALUE!</v>
          </cell>
          <cell r="E128">
            <v>103</v>
          </cell>
          <cell r="F128">
            <v>8</v>
          </cell>
          <cell r="G128">
            <v>0</v>
          </cell>
          <cell r="H128">
            <v>10</v>
          </cell>
          <cell r="I128">
            <v>0</v>
          </cell>
          <cell r="J128">
            <v>0</v>
          </cell>
          <cell r="K128">
            <v>0</v>
          </cell>
          <cell r="L128">
            <v>16</v>
          </cell>
          <cell r="M128">
            <v>39</v>
          </cell>
          <cell r="N128">
            <v>3</v>
          </cell>
          <cell r="O128">
            <v>21</v>
          </cell>
          <cell r="P128">
            <v>0</v>
          </cell>
          <cell r="Q128">
            <v>0</v>
          </cell>
          <cell r="R128">
            <v>0</v>
          </cell>
          <cell r="S128">
            <v>1</v>
          </cell>
          <cell r="T128">
            <v>0</v>
          </cell>
          <cell r="U128">
            <v>0</v>
          </cell>
          <cell r="V128">
            <v>0</v>
          </cell>
          <cell r="W128">
            <v>0</v>
          </cell>
          <cell r="X128">
            <v>5</v>
          </cell>
          <cell r="Y128">
            <v>0</v>
          </cell>
          <cell r="Z128">
            <v>183</v>
          </cell>
          <cell r="AA128">
            <v>55</v>
          </cell>
          <cell r="AB128">
            <v>0</v>
          </cell>
          <cell r="AC128">
            <v>0</v>
          </cell>
          <cell r="AD128">
            <v>0</v>
          </cell>
          <cell r="AE128">
            <v>0</v>
          </cell>
          <cell r="AF128">
            <v>0</v>
          </cell>
          <cell r="AG128">
            <v>0</v>
          </cell>
          <cell r="AH128">
            <v>0</v>
          </cell>
          <cell r="AI128">
            <v>0</v>
          </cell>
          <cell r="AJ128">
            <v>15</v>
          </cell>
          <cell r="AK128">
            <v>9</v>
          </cell>
          <cell r="AL128">
            <v>9</v>
          </cell>
          <cell r="AM128">
            <v>75</v>
          </cell>
          <cell r="AN128">
            <v>14</v>
          </cell>
          <cell r="AO128">
            <v>6</v>
          </cell>
          <cell r="AP128">
            <v>75</v>
          </cell>
          <cell r="AQ128">
            <v>30</v>
          </cell>
          <cell r="AR128">
            <v>0</v>
          </cell>
          <cell r="AS128">
            <v>0</v>
          </cell>
          <cell r="AT128">
            <v>0</v>
          </cell>
          <cell r="AU128">
            <v>0</v>
          </cell>
          <cell r="AV128">
            <v>0</v>
          </cell>
          <cell r="AW128">
            <v>5</v>
          </cell>
          <cell r="AX128">
            <v>34</v>
          </cell>
          <cell r="AY128">
            <v>0</v>
          </cell>
          <cell r="AZ128">
            <v>0</v>
          </cell>
          <cell r="BA128">
            <v>0</v>
          </cell>
          <cell r="BB128">
            <v>6</v>
          </cell>
          <cell r="BC128">
            <v>0</v>
          </cell>
          <cell r="BD128">
            <v>0</v>
          </cell>
          <cell r="BE128">
            <v>0</v>
          </cell>
          <cell r="BF128" t="e">
            <v>#VALUE!</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26</v>
          </cell>
          <cell r="CB128">
            <v>0</v>
          </cell>
          <cell r="CC128">
            <v>23</v>
          </cell>
          <cell r="CD128">
            <v>0</v>
          </cell>
          <cell r="CE128">
            <v>0</v>
          </cell>
          <cell r="CF128">
            <v>0</v>
          </cell>
          <cell r="CG128">
            <v>2</v>
          </cell>
          <cell r="CH128">
            <v>0</v>
          </cell>
          <cell r="CI128">
            <v>0</v>
          </cell>
          <cell r="CJ128">
            <v>1</v>
          </cell>
          <cell r="CK128">
            <v>0</v>
          </cell>
          <cell r="CL128">
            <v>0</v>
          </cell>
          <cell r="CM128">
            <v>44</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15</v>
          </cell>
          <cell r="DL128">
            <v>0</v>
          </cell>
          <cell r="DM128">
            <v>0</v>
          </cell>
          <cell r="DN128">
            <v>0</v>
          </cell>
          <cell r="DO128">
            <v>0</v>
          </cell>
          <cell r="DP128">
            <v>44</v>
          </cell>
          <cell r="DQ128">
            <v>0</v>
          </cell>
          <cell r="DR128">
            <v>25</v>
          </cell>
          <cell r="DS128">
            <v>0</v>
          </cell>
          <cell r="DT128">
            <v>0</v>
          </cell>
          <cell r="DU128">
            <v>13</v>
          </cell>
          <cell r="DV128">
            <v>12</v>
          </cell>
          <cell r="DW128">
            <v>0</v>
          </cell>
          <cell r="DX128">
            <v>0</v>
          </cell>
          <cell r="DY128">
            <v>0</v>
          </cell>
          <cell r="DZ128">
            <v>127</v>
          </cell>
          <cell r="EA128">
            <v>0</v>
          </cell>
          <cell r="EB128">
            <v>0</v>
          </cell>
          <cell r="EC128">
            <v>75</v>
          </cell>
          <cell r="ED128">
            <v>0</v>
          </cell>
          <cell r="EE128">
            <v>3</v>
          </cell>
          <cell r="EF128">
            <v>4</v>
          </cell>
          <cell r="EG128">
            <v>10</v>
          </cell>
          <cell r="EH128">
            <v>4</v>
          </cell>
          <cell r="EI128">
            <v>8</v>
          </cell>
          <cell r="EJ128">
            <v>23</v>
          </cell>
          <cell r="EK128">
            <v>2</v>
          </cell>
          <cell r="EL128">
            <v>0</v>
          </cell>
          <cell r="EM128">
            <v>0</v>
          </cell>
          <cell r="EN128">
            <v>0</v>
          </cell>
          <cell r="EO128">
            <v>0</v>
          </cell>
          <cell r="EP128">
            <v>2</v>
          </cell>
          <cell r="EQ128">
            <v>0</v>
          </cell>
          <cell r="ER128">
            <v>0</v>
          </cell>
          <cell r="ES128">
            <v>0</v>
          </cell>
          <cell r="ET128">
            <v>23</v>
          </cell>
          <cell r="EU128">
            <v>1</v>
          </cell>
          <cell r="EV128">
            <v>3</v>
          </cell>
          <cell r="EW128">
            <v>19</v>
          </cell>
          <cell r="EX128">
            <v>0</v>
          </cell>
          <cell r="EY128">
            <v>0</v>
          </cell>
          <cell r="EZ128">
            <v>0</v>
          </cell>
          <cell r="FA128">
            <v>0</v>
          </cell>
          <cell r="FB128">
            <v>0</v>
          </cell>
          <cell r="FC128">
            <v>0</v>
          </cell>
        </row>
        <row r="129">
          <cell r="A129" t="str">
            <v xml:space="preserve"> 2840 PARAGUAY (PH)                     </v>
          </cell>
          <cell r="B129">
            <v>70</v>
          </cell>
          <cell r="C129">
            <v>70</v>
          </cell>
          <cell r="D129" t="e">
            <v>#VALUE!</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1</v>
          </cell>
          <cell r="AA129">
            <v>0</v>
          </cell>
          <cell r="AB129">
            <v>0</v>
          </cell>
          <cell r="AC129">
            <v>0</v>
          </cell>
          <cell r="AD129">
            <v>0</v>
          </cell>
          <cell r="AE129">
            <v>0</v>
          </cell>
          <cell r="AF129">
            <v>0</v>
          </cell>
          <cell r="AG129">
            <v>0</v>
          </cell>
          <cell r="AH129">
            <v>0</v>
          </cell>
          <cell r="AI129">
            <v>0</v>
          </cell>
          <cell r="AJ129">
            <v>0</v>
          </cell>
          <cell r="AK129">
            <v>0</v>
          </cell>
          <cell r="AL129">
            <v>0</v>
          </cell>
          <cell r="AM129">
            <v>1</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2</v>
          </cell>
          <cell r="BD129">
            <v>0</v>
          </cell>
          <cell r="BE129">
            <v>0</v>
          </cell>
          <cell r="BF129" t="e">
            <v>#VALUE!</v>
          </cell>
          <cell r="BG129">
            <v>0</v>
          </cell>
          <cell r="BH129">
            <v>0</v>
          </cell>
          <cell r="BI129">
            <v>0</v>
          </cell>
          <cell r="BJ129">
            <v>0</v>
          </cell>
          <cell r="BK129">
            <v>0</v>
          </cell>
          <cell r="BL129">
            <v>0</v>
          </cell>
          <cell r="BM129">
            <v>0</v>
          </cell>
          <cell r="BN129">
            <v>0</v>
          </cell>
          <cell r="BO129">
            <v>0</v>
          </cell>
          <cell r="BP129">
            <v>0</v>
          </cell>
          <cell r="BQ129">
            <v>0</v>
          </cell>
          <cell r="BR129">
            <v>2</v>
          </cell>
          <cell r="BS129">
            <v>0</v>
          </cell>
          <cell r="BT129">
            <v>0</v>
          </cell>
          <cell r="BU129">
            <v>0</v>
          </cell>
          <cell r="BV129">
            <v>0</v>
          </cell>
          <cell r="BW129">
            <v>0</v>
          </cell>
          <cell r="BX129">
            <v>0</v>
          </cell>
          <cell r="BY129">
            <v>0</v>
          </cell>
          <cell r="BZ129">
            <v>0</v>
          </cell>
          <cell r="CA129">
            <v>2</v>
          </cell>
          <cell r="CB129">
            <v>0</v>
          </cell>
          <cell r="CC129">
            <v>0</v>
          </cell>
          <cell r="CD129">
            <v>0</v>
          </cell>
          <cell r="CE129">
            <v>0</v>
          </cell>
          <cell r="CF129">
            <v>0</v>
          </cell>
          <cell r="CG129">
            <v>0</v>
          </cell>
          <cell r="CH129">
            <v>2</v>
          </cell>
          <cell r="CI129">
            <v>0</v>
          </cell>
          <cell r="CJ129">
            <v>0</v>
          </cell>
          <cell r="CK129">
            <v>0</v>
          </cell>
          <cell r="CL129">
            <v>0</v>
          </cell>
          <cell r="CM129">
            <v>31</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31</v>
          </cell>
          <cell r="DQ129">
            <v>0</v>
          </cell>
          <cell r="DR129">
            <v>2</v>
          </cell>
          <cell r="DS129">
            <v>0</v>
          </cell>
          <cell r="DT129">
            <v>0</v>
          </cell>
          <cell r="DU129">
            <v>1</v>
          </cell>
          <cell r="DV129">
            <v>1</v>
          </cell>
          <cell r="DW129">
            <v>0</v>
          </cell>
          <cell r="DX129">
            <v>0</v>
          </cell>
          <cell r="DY129">
            <v>0</v>
          </cell>
          <cell r="DZ129">
            <v>27</v>
          </cell>
          <cell r="EA129">
            <v>0</v>
          </cell>
          <cell r="EB129">
            <v>0</v>
          </cell>
          <cell r="EC129">
            <v>11</v>
          </cell>
          <cell r="ED129">
            <v>0</v>
          </cell>
          <cell r="EE129">
            <v>1</v>
          </cell>
          <cell r="EF129">
            <v>0</v>
          </cell>
          <cell r="EG129">
            <v>0</v>
          </cell>
          <cell r="EH129">
            <v>1</v>
          </cell>
          <cell r="EI129">
            <v>0</v>
          </cell>
          <cell r="EJ129">
            <v>14</v>
          </cell>
          <cell r="EK129">
            <v>0</v>
          </cell>
          <cell r="EL129">
            <v>0</v>
          </cell>
          <cell r="EM129">
            <v>0</v>
          </cell>
          <cell r="EN129">
            <v>0</v>
          </cell>
          <cell r="EO129">
            <v>0</v>
          </cell>
          <cell r="EP129">
            <v>0</v>
          </cell>
          <cell r="EQ129">
            <v>0</v>
          </cell>
          <cell r="ER129">
            <v>0</v>
          </cell>
          <cell r="ES129">
            <v>0</v>
          </cell>
          <cell r="ET129">
            <v>1</v>
          </cell>
          <cell r="EU129">
            <v>0</v>
          </cell>
          <cell r="EV129">
            <v>0</v>
          </cell>
          <cell r="EW129">
            <v>1</v>
          </cell>
          <cell r="EX129">
            <v>0</v>
          </cell>
          <cell r="EY129">
            <v>0</v>
          </cell>
          <cell r="EZ129">
            <v>0</v>
          </cell>
          <cell r="FA129">
            <v>0</v>
          </cell>
          <cell r="FB129">
            <v>0</v>
          </cell>
          <cell r="FC129">
            <v>0</v>
          </cell>
        </row>
        <row r="130">
          <cell r="A130" t="str">
            <v xml:space="preserve"> 2842 PERU (PH)                         </v>
          </cell>
          <cell r="B130">
            <v>475</v>
          </cell>
          <cell r="C130">
            <v>475</v>
          </cell>
          <cell r="D130" t="e">
            <v>#VALUE!</v>
          </cell>
          <cell r="E130">
            <v>77</v>
          </cell>
          <cell r="F130">
            <v>9</v>
          </cell>
          <cell r="G130">
            <v>0</v>
          </cell>
          <cell r="H130">
            <v>25</v>
          </cell>
          <cell r="I130">
            <v>0</v>
          </cell>
          <cell r="J130">
            <v>0</v>
          </cell>
          <cell r="K130">
            <v>0</v>
          </cell>
          <cell r="L130">
            <v>13</v>
          </cell>
          <cell r="M130">
            <v>15</v>
          </cell>
          <cell r="N130">
            <v>0</v>
          </cell>
          <cell r="O130">
            <v>15</v>
          </cell>
          <cell r="P130">
            <v>0</v>
          </cell>
          <cell r="Q130">
            <v>0</v>
          </cell>
          <cell r="R130">
            <v>0</v>
          </cell>
          <cell r="S130">
            <v>0</v>
          </cell>
          <cell r="T130">
            <v>0</v>
          </cell>
          <cell r="U130">
            <v>0</v>
          </cell>
          <cell r="V130">
            <v>0</v>
          </cell>
          <cell r="W130">
            <v>0</v>
          </cell>
          <cell r="X130">
            <v>0</v>
          </cell>
          <cell r="Y130">
            <v>0</v>
          </cell>
          <cell r="Z130">
            <v>147</v>
          </cell>
          <cell r="AA130">
            <v>35</v>
          </cell>
          <cell r="AB130">
            <v>0</v>
          </cell>
          <cell r="AC130">
            <v>0</v>
          </cell>
          <cell r="AD130">
            <v>0</v>
          </cell>
          <cell r="AE130">
            <v>19</v>
          </cell>
          <cell r="AF130">
            <v>0</v>
          </cell>
          <cell r="AG130">
            <v>0</v>
          </cell>
          <cell r="AH130">
            <v>0</v>
          </cell>
          <cell r="AI130">
            <v>0</v>
          </cell>
          <cell r="AJ130">
            <v>22</v>
          </cell>
          <cell r="AK130">
            <v>16</v>
          </cell>
          <cell r="AL130">
            <v>6</v>
          </cell>
          <cell r="AM130">
            <v>31</v>
          </cell>
          <cell r="AN130">
            <v>2</v>
          </cell>
          <cell r="AO130">
            <v>16</v>
          </cell>
          <cell r="AP130">
            <v>90</v>
          </cell>
          <cell r="AQ130">
            <v>16</v>
          </cell>
          <cell r="AR130">
            <v>0</v>
          </cell>
          <cell r="AS130">
            <v>0</v>
          </cell>
          <cell r="AT130">
            <v>0</v>
          </cell>
          <cell r="AU130">
            <v>4</v>
          </cell>
          <cell r="AV130">
            <v>37</v>
          </cell>
          <cell r="AW130">
            <v>9</v>
          </cell>
          <cell r="AX130">
            <v>15</v>
          </cell>
          <cell r="AY130">
            <v>0</v>
          </cell>
          <cell r="AZ130">
            <v>0</v>
          </cell>
          <cell r="BA130">
            <v>0</v>
          </cell>
          <cell r="BB130">
            <v>9</v>
          </cell>
          <cell r="BC130">
            <v>2</v>
          </cell>
          <cell r="BD130">
            <v>0</v>
          </cell>
          <cell r="BE130">
            <v>0</v>
          </cell>
          <cell r="BF130" t="e">
            <v>#VALUE!</v>
          </cell>
          <cell r="BG130">
            <v>0</v>
          </cell>
          <cell r="BH130">
            <v>0</v>
          </cell>
          <cell r="BI130">
            <v>0</v>
          </cell>
          <cell r="BJ130">
            <v>0</v>
          </cell>
          <cell r="BK130">
            <v>0</v>
          </cell>
          <cell r="BL130">
            <v>0</v>
          </cell>
          <cell r="BM130">
            <v>0</v>
          </cell>
          <cell r="BN130">
            <v>0</v>
          </cell>
          <cell r="BO130">
            <v>0</v>
          </cell>
          <cell r="BP130">
            <v>2</v>
          </cell>
          <cell r="BQ130">
            <v>0</v>
          </cell>
          <cell r="BR130">
            <v>0</v>
          </cell>
          <cell r="BS130">
            <v>0</v>
          </cell>
          <cell r="BT130">
            <v>0</v>
          </cell>
          <cell r="BU130">
            <v>0</v>
          </cell>
          <cell r="BV130">
            <v>0</v>
          </cell>
          <cell r="BW130">
            <v>0</v>
          </cell>
          <cell r="BX130">
            <v>0</v>
          </cell>
          <cell r="BY130">
            <v>0</v>
          </cell>
          <cell r="BZ130">
            <v>0</v>
          </cell>
          <cell r="CA130">
            <v>22</v>
          </cell>
          <cell r="CB130">
            <v>0</v>
          </cell>
          <cell r="CC130">
            <v>7</v>
          </cell>
          <cell r="CD130">
            <v>0</v>
          </cell>
          <cell r="CE130">
            <v>0</v>
          </cell>
          <cell r="CF130">
            <v>8</v>
          </cell>
          <cell r="CG130">
            <v>2</v>
          </cell>
          <cell r="CH130">
            <v>4</v>
          </cell>
          <cell r="CI130">
            <v>1</v>
          </cell>
          <cell r="CJ130">
            <v>0</v>
          </cell>
          <cell r="CK130">
            <v>0</v>
          </cell>
          <cell r="CL130">
            <v>0</v>
          </cell>
          <cell r="CM130">
            <v>59</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59</v>
          </cell>
          <cell r="DQ130">
            <v>0</v>
          </cell>
          <cell r="DR130">
            <v>13</v>
          </cell>
          <cell r="DS130">
            <v>0</v>
          </cell>
          <cell r="DT130">
            <v>0</v>
          </cell>
          <cell r="DU130">
            <v>7</v>
          </cell>
          <cell r="DV130">
            <v>6</v>
          </cell>
          <cell r="DW130">
            <v>0</v>
          </cell>
          <cell r="DX130">
            <v>0</v>
          </cell>
          <cell r="DY130">
            <v>0</v>
          </cell>
          <cell r="DZ130">
            <v>38</v>
          </cell>
          <cell r="EA130">
            <v>0</v>
          </cell>
          <cell r="EB130">
            <v>0</v>
          </cell>
          <cell r="EC130">
            <v>8</v>
          </cell>
          <cell r="ED130">
            <v>4</v>
          </cell>
          <cell r="EE130">
            <v>6</v>
          </cell>
          <cell r="EF130">
            <v>9</v>
          </cell>
          <cell r="EG130">
            <v>17</v>
          </cell>
          <cell r="EH130">
            <v>0</v>
          </cell>
          <cell r="EI130">
            <v>-1</v>
          </cell>
          <cell r="EJ130">
            <v>-5</v>
          </cell>
          <cell r="EK130">
            <v>9</v>
          </cell>
          <cell r="EL130">
            <v>0</v>
          </cell>
          <cell r="EM130">
            <v>0</v>
          </cell>
          <cell r="EN130">
            <v>0</v>
          </cell>
          <cell r="EO130">
            <v>0</v>
          </cell>
          <cell r="EP130">
            <v>9</v>
          </cell>
          <cell r="EQ130">
            <v>0</v>
          </cell>
          <cell r="ER130">
            <v>0</v>
          </cell>
          <cell r="ES130">
            <v>0</v>
          </cell>
          <cell r="ET130">
            <v>18</v>
          </cell>
          <cell r="EU130">
            <v>1</v>
          </cell>
          <cell r="EV130">
            <v>3</v>
          </cell>
          <cell r="EW130">
            <v>10</v>
          </cell>
          <cell r="EX130">
            <v>1</v>
          </cell>
          <cell r="EY130">
            <v>3</v>
          </cell>
          <cell r="EZ130">
            <v>0</v>
          </cell>
          <cell r="FA130">
            <v>0</v>
          </cell>
          <cell r="FB130">
            <v>0</v>
          </cell>
          <cell r="FC130">
            <v>0</v>
          </cell>
        </row>
        <row r="131">
          <cell r="A131" t="str">
            <v xml:space="preserve"> 2895 URUGUAY (PH)                      </v>
          </cell>
          <cell r="B131">
            <v>311</v>
          </cell>
          <cell r="C131">
            <v>311</v>
          </cell>
          <cell r="D131" t="e">
            <v>#VALUE!</v>
          </cell>
          <cell r="E131">
            <v>8</v>
          </cell>
          <cell r="F131">
            <v>5</v>
          </cell>
          <cell r="G131">
            <v>0</v>
          </cell>
          <cell r="H131">
            <v>3</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34</v>
          </cell>
          <cell r="AA131">
            <v>0</v>
          </cell>
          <cell r="AB131">
            <v>0</v>
          </cell>
          <cell r="AC131">
            <v>0</v>
          </cell>
          <cell r="AD131">
            <v>0</v>
          </cell>
          <cell r="AE131">
            <v>0</v>
          </cell>
          <cell r="AF131">
            <v>0</v>
          </cell>
          <cell r="AG131">
            <v>0</v>
          </cell>
          <cell r="AH131">
            <v>0</v>
          </cell>
          <cell r="AI131">
            <v>0</v>
          </cell>
          <cell r="AJ131">
            <v>2</v>
          </cell>
          <cell r="AK131">
            <v>6</v>
          </cell>
          <cell r="AL131">
            <v>6</v>
          </cell>
          <cell r="AM131">
            <v>26</v>
          </cell>
          <cell r="AN131">
            <v>-6</v>
          </cell>
          <cell r="AO131">
            <v>0</v>
          </cell>
          <cell r="AP131">
            <v>5</v>
          </cell>
          <cell r="AQ131">
            <v>0</v>
          </cell>
          <cell r="AR131">
            <v>0</v>
          </cell>
          <cell r="AS131">
            <v>0</v>
          </cell>
          <cell r="AT131">
            <v>0</v>
          </cell>
          <cell r="AU131">
            <v>0</v>
          </cell>
          <cell r="AV131">
            <v>0</v>
          </cell>
          <cell r="AW131">
            <v>1</v>
          </cell>
          <cell r="AX131">
            <v>3</v>
          </cell>
          <cell r="AY131">
            <v>0</v>
          </cell>
          <cell r="AZ131">
            <v>0</v>
          </cell>
          <cell r="BA131">
            <v>0</v>
          </cell>
          <cell r="BB131">
            <v>1</v>
          </cell>
          <cell r="BC131">
            <v>17</v>
          </cell>
          <cell r="BD131">
            <v>0</v>
          </cell>
          <cell r="BE131">
            <v>0</v>
          </cell>
          <cell r="BF131" t="e">
            <v>#VALUE!</v>
          </cell>
          <cell r="BG131">
            <v>0</v>
          </cell>
          <cell r="BH131">
            <v>0</v>
          </cell>
          <cell r="BI131">
            <v>0</v>
          </cell>
          <cell r="BJ131">
            <v>0</v>
          </cell>
          <cell r="BK131">
            <v>0</v>
          </cell>
          <cell r="BL131">
            <v>0</v>
          </cell>
          <cell r="BM131">
            <v>0</v>
          </cell>
          <cell r="BN131">
            <v>0</v>
          </cell>
          <cell r="BO131">
            <v>0</v>
          </cell>
          <cell r="BP131">
            <v>0</v>
          </cell>
          <cell r="BQ131">
            <v>0</v>
          </cell>
          <cell r="BR131">
            <v>17</v>
          </cell>
          <cell r="BS131">
            <v>0</v>
          </cell>
          <cell r="BT131">
            <v>0</v>
          </cell>
          <cell r="BU131">
            <v>0</v>
          </cell>
          <cell r="BV131">
            <v>0</v>
          </cell>
          <cell r="BW131">
            <v>0</v>
          </cell>
          <cell r="BX131">
            <v>0</v>
          </cell>
          <cell r="BY131">
            <v>0</v>
          </cell>
          <cell r="BZ131">
            <v>0</v>
          </cell>
          <cell r="CA131">
            <v>25</v>
          </cell>
          <cell r="CB131">
            <v>0</v>
          </cell>
          <cell r="CC131">
            <v>8</v>
          </cell>
          <cell r="CD131">
            <v>0</v>
          </cell>
          <cell r="CE131">
            <v>0</v>
          </cell>
          <cell r="CF131">
            <v>0</v>
          </cell>
          <cell r="CG131">
            <v>3</v>
          </cell>
          <cell r="CH131">
            <v>7</v>
          </cell>
          <cell r="CI131">
            <v>7</v>
          </cell>
          <cell r="CJ131">
            <v>0</v>
          </cell>
          <cell r="CK131">
            <v>0</v>
          </cell>
          <cell r="CL131">
            <v>0</v>
          </cell>
          <cell r="CM131">
            <v>13</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13</v>
          </cell>
          <cell r="DQ131">
            <v>0</v>
          </cell>
          <cell r="DR131">
            <v>8</v>
          </cell>
          <cell r="DS131">
            <v>0</v>
          </cell>
          <cell r="DT131">
            <v>0</v>
          </cell>
          <cell r="DU131">
            <v>3</v>
          </cell>
          <cell r="DV131">
            <v>5</v>
          </cell>
          <cell r="DW131">
            <v>0</v>
          </cell>
          <cell r="DX131">
            <v>0</v>
          </cell>
          <cell r="DY131">
            <v>0</v>
          </cell>
          <cell r="DZ131">
            <v>108</v>
          </cell>
          <cell r="EA131">
            <v>0</v>
          </cell>
          <cell r="EB131">
            <v>0</v>
          </cell>
          <cell r="EC131">
            <v>27</v>
          </cell>
          <cell r="ED131">
            <v>5</v>
          </cell>
          <cell r="EE131">
            <v>1</v>
          </cell>
          <cell r="EF131">
            <v>9</v>
          </cell>
          <cell r="EG131">
            <v>2</v>
          </cell>
          <cell r="EH131">
            <v>2</v>
          </cell>
          <cell r="EI131">
            <v>10</v>
          </cell>
          <cell r="EJ131">
            <v>52</v>
          </cell>
          <cell r="EK131">
            <v>13</v>
          </cell>
          <cell r="EL131">
            <v>0</v>
          </cell>
          <cell r="EM131">
            <v>0</v>
          </cell>
          <cell r="EN131">
            <v>0</v>
          </cell>
          <cell r="EO131">
            <v>0</v>
          </cell>
          <cell r="EP131">
            <v>10</v>
          </cell>
          <cell r="EQ131">
            <v>0</v>
          </cell>
          <cell r="ER131">
            <v>0</v>
          </cell>
          <cell r="ES131">
            <v>3</v>
          </cell>
          <cell r="ET131">
            <v>81</v>
          </cell>
          <cell r="EU131">
            <v>0</v>
          </cell>
          <cell r="EV131">
            <v>4</v>
          </cell>
          <cell r="EW131">
            <v>17</v>
          </cell>
          <cell r="EX131">
            <v>42</v>
          </cell>
          <cell r="EY131">
            <v>13</v>
          </cell>
          <cell r="EZ131">
            <v>5</v>
          </cell>
          <cell r="FA131">
            <v>0</v>
          </cell>
          <cell r="FB131">
            <v>0</v>
          </cell>
          <cell r="FC131">
            <v>0</v>
          </cell>
        </row>
        <row r="132">
          <cell r="A132" t="str">
            <v xml:space="preserve"> 2393 LATINA OFFICE (PH)                </v>
          </cell>
          <cell r="B132">
            <v>0</v>
          </cell>
          <cell r="C132">
            <v>0</v>
          </cell>
          <cell r="D132" t="e">
            <v>#VALUE!</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t="e">
            <v>#VALUE!</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v>0</v>
          </cell>
          <cell r="DU132">
            <v>0</v>
          </cell>
          <cell r="DV132">
            <v>0</v>
          </cell>
          <cell r="DW132">
            <v>0</v>
          </cell>
          <cell r="DX132">
            <v>0</v>
          </cell>
          <cell r="DY132">
            <v>0</v>
          </cell>
          <cell r="DZ132">
            <v>0</v>
          </cell>
          <cell r="EA132">
            <v>0</v>
          </cell>
          <cell r="EB132">
            <v>0</v>
          </cell>
          <cell r="EC132">
            <v>0</v>
          </cell>
          <cell r="ED132">
            <v>0</v>
          </cell>
          <cell r="EE132">
            <v>0</v>
          </cell>
          <cell r="EF132">
            <v>0</v>
          </cell>
          <cell r="EG132">
            <v>0</v>
          </cell>
          <cell r="EH132">
            <v>0</v>
          </cell>
          <cell r="EI132">
            <v>0</v>
          </cell>
          <cell r="EJ132">
            <v>0</v>
          </cell>
          <cell r="EK132">
            <v>0</v>
          </cell>
          <cell r="EL132">
            <v>0</v>
          </cell>
          <cell r="EM132">
            <v>0</v>
          </cell>
          <cell r="EN132">
            <v>0</v>
          </cell>
          <cell r="EO132">
            <v>0</v>
          </cell>
          <cell r="EP132">
            <v>0</v>
          </cell>
          <cell r="EQ132">
            <v>0</v>
          </cell>
          <cell r="ER132">
            <v>0</v>
          </cell>
          <cell r="ES132">
            <v>0</v>
          </cell>
          <cell r="ET132">
            <v>0</v>
          </cell>
          <cell r="EU132">
            <v>0</v>
          </cell>
          <cell r="EV132">
            <v>0</v>
          </cell>
          <cell r="EW132">
            <v>0</v>
          </cell>
          <cell r="EX132">
            <v>0</v>
          </cell>
          <cell r="EY132">
            <v>0</v>
          </cell>
          <cell r="EZ132">
            <v>0</v>
          </cell>
          <cell r="FA132">
            <v>0</v>
          </cell>
          <cell r="FB132">
            <v>0</v>
          </cell>
          <cell r="FC132">
            <v>0</v>
          </cell>
        </row>
        <row r="133">
          <cell r="A133" t="str">
            <v xml:space="preserve"> 4441 LATIN AMERICA                     </v>
          </cell>
          <cell r="B133">
            <v>38650</v>
          </cell>
          <cell r="C133">
            <v>38648</v>
          </cell>
          <cell r="D133" t="e">
            <v>#VALUE!</v>
          </cell>
          <cell r="E133">
            <v>6718</v>
          </cell>
          <cell r="F133">
            <v>435</v>
          </cell>
          <cell r="G133">
            <v>0</v>
          </cell>
          <cell r="H133">
            <v>569</v>
          </cell>
          <cell r="I133">
            <v>183</v>
          </cell>
          <cell r="J133">
            <v>0</v>
          </cell>
          <cell r="K133">
            <v>0</v>
          </cell>
          <cell r="L133">
            <v>416</v>
          </cell>
          <cell r="M133">
            <v>650</v>
          </cell>
          <cell r="N133">
            <v>1595</v>
          </cell>
          <cell r="O133">
            <v>407</v>
          </cell>
          <cell r="P133">
            <v>0</v>
          </cell>
          <cell r="Q133">
            <v>29</v>
          </cell>
          <cell r="R133">
            <v>0</v>
          </cell>
          <cell r="S133">
            <v>2383</v>
          </cell>
          <cell r="T133">
            <v>0</v>
          </cell>
          <cell r="U133">
            <v>0</v>
          </cell>
          <cell r="V133">
            <v>0</v>
          </cell>
          <cell r="W133">
            <v>0</v>
          </cell>
          <cell r="X133">
            <v>51</v>
          </cell>
          <cell r="Y133">
            <v>0</v>
          </cell>
          <cell r="Z133">
            <v>7390</v>
          </cell>
          <cell r="AA133">
            <v>1171</v>
          </cell>
          <cell r="AB133">
            <v>134</v>
          </cell>
          <cell r="AC133">
            <v>0</v>
          </cell>
          <cell r="AD133">
            <v>0</v>
          </cell>
          <cell r="AE133">
            <v>107</v>
          </cell>
          <cell r="AF133">
            <v>0</v>
          </cell>
          <cell r="AG133">
            <v>0</v>
          </cell>
          <cell r="AH133">
            <v>0</v>
          </cell>
          <cell r="AI133">
            <v>0</v>
          </cell>
          <cell r="AJ133">
            <v>3033</v>
          </cell>
          <cell r="AK133">
            <v>550</v>
          </cell>
          <cell r="AL133">
            <v>239</v>
          </cell>
          <cell r="AM133">
            <v>1298</v>
          </cell>
          <cell r="AN133">
            <v>281</v>
          </cell>
          <cell r="AO133">
            <v>577</v>
          </cell>
          <cell r="AP133">
            <v>3608</v>
          </cell>
          <cell r="AQ133">
            <v>782</v>
          </cell>
          <cell r="AR133">
            <v>0</v>
          </cell>
          <cell r="AS133">
            <v>109</v>
          </cell>
          <cell r="AT133">
            <v>0</v>
          </cell>
          <cell r="AU133">
            <v>75</v>
          </cell>
          <cell r="AV133">
            <v>319</v>
          </cell>
          <cell r="AW133">
            <v>1095</v>
          </cell>
          <cell r="AX133">
            <v>1016</v>
          </cell>
          <cell r="AY133">
            <v>0</v>
          </cell>
          <cell r="AZ133">
            <v>0</v>
          </cell>
          <cell r="BA133">
            <v>0</v>
          </cell>
          <cell r="BB133">
            <v>212</v>
          </cell>
          <cell r="BC133">
            <v>838</v>
          </cell>
          <cell r="BD133">
            <v>0</v>
          </cell>
          <cell r="BE133">
            <v>0</v>
          </cell>
          <cell r="BF133" t="e">
            <v>#VALUE!</v>
          </cell>
          <cell r="BG133">
            <v>0</v>
          </cell>
          <cell r="BH133">
            <v>0</v>
          </cell>
          <cell r="BI133">
            <v>203</v>
          </cell>
          <cell r="BJ133">
            <v>0</v>
          </cell>
          <cell r="BK133">
            <v>1</v>
          </cell>
          <cell r="BL133">
            <v>0</v>
          </cell>
          <cell r="BM133">
            <v>0</v>
          </cell>
          <cell r="BN133">
            <v>0</v>
          </cell>
          <cell r="BO133">
            <v>0</v>
          </cell>
          <cell r="BP133">
            <v>107</v>
          </cell>
          <cell r="BQ133">
            <v>0</v>
          </cell>
          <cell r="BR133">
            <v>534</v>
          </cell>
          <cell r="BS133">
            <v>0</v>
          </cell>
          <cell r="BT133">
            <v>0</v>
          </cell>
          <cell r="BU133">
            <v>0</v>
          </cell>
          <cell r="BV133">
            <v>0</v>
          </cell>
          <cell r="BW133">
            <v>0</v>
          </cell>
          <cell r="BX133">
            <v>0</v>
          </cell>
          <cell r="BY133">
            <v>0</v>
          </cell>
          <cell r="BZ133">
            <v>0</v>
          </cell>
          <cell r="CA133">
            <v>3565</v>
          </cell>
          <cell r="CB133">
            <v>35</v>
          </cell>
          <cell r="CC133">
            <v>1984</v>
          </cell>
          <cell r="CD133">
            <v>0</v>
          </cell>
          <cell r="CE133">
            <v>0</v>
          </cell>
          <cell r="CF133">
            <v>54</v>
          </cell>
          <cell r="CG133">
            <v>71</v>
          </cell>
          <cell r="CH133">
            <v>792</v>
          </cell>
          <cell r="CI133">
            <v>349</v>
          </cell>
          <cell r="CJ133">
            <v>102</v>
          </cell>
          <cell r="CK133">
            <v>122</v>
          </cell>
          <cell r="CL133">
            <v>56</v>
          </cell>
          <cell r="CM133">
            <v>3387</v>
          </cell>
          <cell r="CN133">
            <v>0</v>
          </cell>
          <cell r="CO133">
            <v>0</v>
          </cell>
          <cell r="CP133">
            <v>0</v>
          </cell>
          <cell r="CQ133">
            <v>0</v>
          </cell>
          <cell r="CR133">
            <v>0</v>
          </cell>
          <cell r="CS133">
            <v>0</v>
          </cell>
          <cell r="CT133">
            <v>0</v>
          </cell>
          <cell r="CU133">
            <v>0</v>
          </cell>
          <cell r="CV133">
            <v>0</v>
          </cell>
          <cell r="CW133">
            <v>497</v>
          </cell>
          <cell r="CX133">
            <v>0</v>
          </cell>
          <cell r="CY133">
            <v>0</v>
          </cell>
          <cell r="CZ133">
            <v>0</v>
          </cell>
          <cell r="DA133">
            <v>0</v>
          </cell>
          <cell r="DB133">
            <v>0</v>
          </cell>
          <cell r="DC133">
            <v>0</v>
          </cell>
          <cell r="DD133">
            <v>0</v>
          </cell>
          <cell r="DE133">
            <v>0</v>
          </cell>
          <cell r="DF133">
            <v>0</v>
          </cell>
          <cell r="DG133">
            <v>0</v>
          </cell>
          <cell r="DH133">
            <v>0</v>
          </cell>
          <cell r="DI133">
            <v>406</v>
          </cell>
          <cell r="DJ133">
            <v>0</v>
          </cell>
          <cell r="DK133">
            <v>81</v>
          </cell>
          <cell r="DL133">
            <v>14</v>
          </cell>
          <cell r="DM133">
            <v>0</v>
          </cell>
          <cell r="DN133">
            <v>0</v>
          </cell>
          <cell r="DO133">
            <v>0</v>
          </cell>
          <cell r="DP133">
            <v>2484</v>
          </cell>
          <cell r="DQ133">
            <v>0</v>
          </cell>
          <cell r="DR133">
            <v>927</v>
          </cell>
          <cell r="DS133">
            <v>0</v>
          </cell>
          <cell r="DT133">
            <v>1</v>
          </cell>
          <cell r="DU133">
            <v>567</v>
          </cell>
          <cell r="DV133">
            <v>341</v>
          </cell>
          <cell r="DW133">
            <v>15</v>
          </cell>
          <cell r="DX133">
            <v>0</v>
          </cell>
          <cell r="DY133">
            <v>3</v>
          </cell>
          <cell r="DZ133">
            <v>5814</v>
          </cell>
          <cell r="EA133">
            <v>0</v>
          </cell>
          <cell r="EB133">
            <v>0</v>
          </cell>
          <cell r="EC133">
            <v>1895</v>
          </cell>
          <cell r="ED133">
            <v>259</v>
          </cell>
          <cell r="EE133">
            <v>279</v>
          </cell>
          <cell r="EF133">
            <v>589</v>
          </cell>
          <cell r="EG133">
            <v>979</v>
          </cell>
          <cell r="EH133">
            <v>210</v>
          </cell>
          <cell r="EI133">
            <v>532</v>
          </cell>
          <cell r="EJ133">
            <v>1071</v>
          </cell>
          <cell r="EK133">
            <v>1481</v>
          </cell>
          <cell r="EL133">
            <v>39</v>
          </cell>
          <cell r="EM133">
            <v>0</v>
          </cell>
          <cell r="EN133">
            <v>0</v>
          </cell>
          <cell r="EO133">
            <v>0</v>
          </cell>
          <cell r="EP133">
            <v>1305</v>
          </cell>
          <cell r="EQ133">
            <v>0</v>
          </cell>
          <cell r="ER133">
            <v>0</v>
          </cell>
          <cell r="ES133">
            <v>137</v>
          </cell>
          <cell r="ET133">
            <v>4398</v>
          </cell>
          <cell r="EU133">
            <v>135</v>
          </cell>
          <cell r="EV133">
            <v>878</v>
          </cell>
          <cell r="EW133">
            <v>1911</v>
          </cell>
          <cell r="EX133">
            <v>644</v>
          </cell>
          <cell r="EY133">
            <v>394</v>
          </cell>
          <cell r="EZ133">
            <v>436</v>
          </cell>
          <cell r="FA133">
            <v>0</v>
          </cell>
          <cell r="FB133">
            <v>0</v>
          </cell>
          <cell r="FC133">
            <v>2</v>
          </cell>
        </row>
        <row r="134">
          <cell r="B134">
            <v>0</v>
          </cell>
          <cell r="C134">
            <v>0</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0</v>
          </cell>
          <cell r="DM134">
            <v>0</v>
          </cell>
          <cell r="DN134">
            <v>0</v>
          </cell>
          <cell r="DO134">
            <v>0</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cell r="EC134">
            <v>0</v>
          </cell>
          <cell r="ED134">
            <v>0</v>
          </cell>
          <cell r="EE134">
            <v>0</v>
          </cell>
          <cell r="EF134">
            <v>0</v>
          </cell>
          <cell r="EG134">
            <v>0</v>
          </cell>
          <cell r="EH134">
            <v>0</v>
          </cell>
          <cell r="EI134">
            <v>0</v>
          </cell>
          <cell r="EJ134">
            <v>0</v>
          </cell>
          <cell r="EK134">
            <v>0</v>
          </cell>
          <cell r="EL134">
            <v>0</v>
          </cell>
          <cell r="EM134">
            <v>0</v>
          </cell>
          <cell r="EN134">
            <v>0</v>
          </cell>
          <cell r="EO134">
            <v>0</v>
          </cell>
          <cell r="EP134">
            <v>0</v>
          </cell>
          <cell r="EQ134">
            <v>0</v>
          </cell>
          <cell r="ER134">
            <v>0</v>
          </cell>
          <cell r="ES134">
            <v>0</v>
          </cell>
          <cell r="ET134">
            <v>0</v>
          </cell>
          <cell r="EU134">
            <v>0</v>
          </cell>
          <cell r="EV134">
            <v>0</v>
          </cell>
          <cell r="EW134">
            <v>0</v>
          </cell>
          <cell r="EX134">
            <v>0</v>
          </cell>
          <cell r="EY134">
            <v>0</v>
          </cell>
          <cell r="EZ134">
            <v>0</v>
          </cell>
          <cell r="FA134">
            <v>0</v>
          </cell>
          <cell r="FB134">
            <v>0</v>
          </cell>
          <cell r="FC134">
            <v>0</v>
          </cell>
        </row>
        <row r="135">
          <cell r="A135" t="str">
            <v xml:space="preserve"> 2342 KOREA (PH)                        </v>
          </cell>
          <cell r="B135">
            <v>8587</v>
          </cell>
          <cell r="C135">
            <v>8587</v>
          </cell>
          <cell r="D135" t="e">
            <v>#VALUE!</v>
          </cell>
          <cell r="E135">
            <v>1143</v>
          </cell>
          <cell r="F135">
            <v>579</v>
          </cell>
          <cell r="G135">
            <v>0</v>
          </cell>
          <cell r="H135">
            <v>0</v>
          </cell>
          <cell r="I135">
            <v>0</v>
          </cell>
          <cell r="J135">
            <v>0</v>
          </cell>
          <cell r="K135">
            <v>0</v>
          </cell>
          <cell r="L135">
            <v>5</v>
          </cell>
          <cell r="M135">
            <v>0</v>
          </cell>
          <cell r="N135">
            <v>0</v>
          </cell>
          <cell r="O135">
            <v>0</v>
          </cell>
          <cell r="P135">
            <v>0</v>
          </cell>
          <cell r="Q135">
            <v>0</v>
          </cell>
          <cell r="R135">
            <v>0</v>
          </cell>
          <cell r="S135">
            <v>0</v>
          </cell>
          <cell r="T135">
            <v>0</v>
          </cell>
          <cell r="U135">
            <v>0</v>
          </cell>
          <cell r="V135">
            <v>0</v>
          </cell>
          <cell r="W135">
            <v>0</v>
          </cell>
          <cell r="X135">
            <v>559</v>
          </cell>
          <cell r="Y135">
            <v>0</v>
          </cell>
          <cell r="Z135">
            <v>490</v>
          </cell>
          <cell r="AA135">
            <v>0</v>
          </cell>
          <cell r="AB135">
            <v>0</v>
          </cell>
          <cell r="AC135">
            <v>0</v>
          </cell>
          <cell r="AD135">
            <v>0</v>
          </cell>
          <cell r="AE135">
            <v>0</v>
          </cell>
          <cell r="AF135">
            <v>0</v>
          </cell>
          <cell r="AG135">
            <v>0</v>
          </cell>
          <cell r="AH135">
            <v>0</v>
          </cell>
          <cell r="AI135">
            <v>0</v>
          </cell>
          <cell r="AJ135">
            <v>137</v>
          </cell>
          <cell r="AK135">
            <v>54</v>
          </cell>
          <cell r="AL135">
            <v>78</v>
          </cell>
          <cell r="AM135">
            <v>90</v>
          </cell>
          <cell r="AN135">
            <v>131</v>
          </cell>
          <cell r="AO135">
            <v>0</v>
          </cell>
          <cell r="AP135">
            <v>1899</v>
          </cell>
          <cell r="AQ135">
            <v>0</v>
          </cell>
          <cell r="AR135">
            <v>0</v>
          </cell>
          <cell r="AS135">
            <v>0</v>
          </cell>
          <cell r="AT135">
            <v>0</v>
          </cell>
          <cell r="AU135">
            <v>0</v>
          </cell>
          <cell r="AV135">
            <v>0</v>
          </cell>
          <cell r="AW135">
            <v>1246</v>
          </cell>
          <cell r="AX135">
            <v>611</v>
          </cell>
          <cell r="AY135">
            <v>0</v>
          </cell>
          <cell r="AZ135">
            <v>0</v>
          </cell>
          <cell r="BA135">
            <v>0</v>
          </cell>
          <cell r="BB135">
            <v>42</v>
          </cell>
          <cell r="BC135">
            <v>391</v>
          </cell>
          <cell r="BD135">
            <v>0</v>
          </cell>
          <cell r="BE135">
            <v>0</v>
          </cell>
          <cell r="BF135" t="e">
            <v>#VALUE!</v>
          </cell>
          <cell r="BG135">
            <v>0</v>
          </cell>
          <cell r="BH135">
            <v>0</v>
          </cell>
          <cell r="BI135">
            <v>0</v>
          </cell>
          <cell r="BJ135">
            <v>0</v>
          </cell>
          <cell r="BK135">
            <v>0</v>
          </cell>
          <cell r="BL135">
            <v>0</v>
          </cell>
          <cell r="BM135">
            <v>0</v>
          </cell>
          <cell r="BN135">
            <v>0</v>
          </cell>
          <cell r="BO135">
            <v>0</v>
          </cell>
          <cell r="BP135">
            <v>81</v>
          </cell>
          <cell r="BQ135">
            <v>0</v>
          </cell>
          <cell r="BR135">
            <v>310</v>
          </cell>
          <cell r="BS135">
            <v>0</v>
          </cell>
          <cell r="BT135">
            <v>0</v>
          </cell>
          <cell r="BU135">
            <v>0</v>
          </cell>
          <cell r="BV135">
            <v>0</v>
          </cell>
          <cell r="BW135">
            <v>0</v>
          </cell>
          <cell r="BX135">
            <v>0</v>
          </cell>
          <cell r="BY135">
            <v>0</v>
          </cell>
          <cell r="BZ135">
            <v>0</v>
          </cell>
          <cell r="CA135">
            <v>824</v>
          </cell>
          <cell r="CB135">
            <v>48</v>
          </cell>
          <cell r="CC135">
            <v>677</v>
          </cell>
          <cell r="CD135">
            <v>0</v>
          </cell>
          <cell r="CE135">
            <v>0</v>
          </cell>
          <cell r="CF135">
            <v>0</v>
          </cell>
          <cell r="CG135">
            <v>22</v>
          </cell>
          <cell r="CH135">
            <v>77</v>
          </cell>
          <cell r="CI135">
            <v>0</v>
          </cell>
          <cell r="CJ135">
            <v>0</v>
          </cell>
          <cell r="CK135">
            <v>0</v>
          </cell>
          <cell r="CL135">
            <v>0</v>
          </cell>
          <cell r="CM135">
            <v>262</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42</v>
          </cell>
          <cell r="DJ135">
            <v>0</v>
          </cell>
          <cell r="DK135">
            <v>0</v>
          </cell>
          <cell r="DL135">
            <v>0</v>
          </cell>
          <cell r="DM135">
            <v>0</v>
          </cell>
          <cell r="DN135">
            <v>0</v>
          </cell>
          <cell r="DO135">
            <v>0</v>
          </cell>
          <cell r="DP135">
            <v>220</v>
          </cell>
          <cell r="DQ135">
            <v>0</v>
          </cell>
          <cell r="DR135">
            <v>2397</v>
          </cell>
          <cell r="DS135">
            <v>0</v>
          </cell>
          <cell r="DT135">
            <v>0</v>
          </cell>
          <cell r="DU135">
            <v>286</v>
          </cell>
          <cell r="DV135">
            <v>0</v>
          </cell>
          <cell r="DW135">
            <v>2116</v>
          </cell>
          <cell r="DX135">
            <v>-5</v>
          </cell>
          <cell r="DY135">
            <v>0</v>
          </cell>
          <cell r="DZ135">
            <v>856</v>
          </cell>
          <cell r="EA135">
            <v>0</v>
          </cell>
          <cell r="EB135">
            <v>0</v>
          </cell>
          <cell r="EC135">
            <v>92</v>
          </cell>
          <cell r="ED135">
            <v>11</v>
          </cell>
          <cell r="EE135">
            <v>0</v>
          </cell>
          <cell r="EF135">
            <v>7</v>
          </cell>
          <cell r="EG135">
            <v>674</v>
          </cell>
          <cell r="EH135">
            <v>0</v>
          </cell>
          <cell r="EI135">
            <v>72</v>
          </cell>
          <cell r="EJ135">
            <v>0</v>
          </cell>
          <cell r="EK135">
            <v>289</v>
          </cell>
          <cell r="EL135">
            <v>-84</v>
          </cell>
          <cell r="EM135">
            <v>0</v>
          </cell>
          <cell r="EN135">
            <v>0</v>
          </cell>
          <cell r="EO135">
            <v>0</v>
          </cell>
          <cell r="EP135">
            <v>370</v>
          </cell>
          <cell r="EQ135">
            <v>0</v>
          </cell>
          <cell r="ER135">
            <v>0</v>
          </cell>
          <cell r="ES135">
            <v>3</v>
          </cell>
          <cell r="ET135">
            <v>36</v>
          </cell>
          <cell r="EU135">
            <v>0</v>
          </cell>
          <cell r="EV135">
            <v>36</v>
          </cell>
          <cell r="EW135">
            <v>0</v>
          </cell>
          <cell r="EX135">
            <v>0</v>
          </cell>
          <cell r="EY135">
            <v>0</v>
          </cell>
          <cell r="EZ135">
            <v>0</v>
          </cell>
          <cell r="FA135">
            <v>0</v>
          </cell>
          <cell r="FB135">
            <v>0</v>
          </cell>
          <cell r="FC135">
            <v>0</v>
          </cell>
        </row>
        <row r="136">
          <cell r="A136" t="str">
            <v xml:space="preserve"> 2347 ASIA PACIFIC HQ (PH)              </v>
          </cell>
          <cell r="B136">
            <v>0</v>
          </cell>
          <cell r="C136">
            <v>0</v>
          </cell>
          <cell r="D136" t="e">
            <v>#VALUE!</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t="e">
            <v>#VALUE!</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v>0</v>
          </cell>
          <cell r="DU136">
            <v>0</v>
          </cell>
          <cell r="DV136">
            <v>0</v>
          </cell>
          <cell r="DW136">
            <v>0</v>
          </cell>
          <cell r="DX136">
            <v>0</v>
          </cell>
          <cell r="DY136">
            <v>0</v>
          </cell>
          <cell r="DZ136">
            <v>0</v>
          </cell>
          <cell r="EA136">
            <v>0</v>
          </cell>
          <cell r="EB136">
            <v>0</v>
          </cell>
          <cell r="EC136">
            <v>0</v>
          </cell>
          <cell r="ED136">
            <v>0</v>
          </cell>
          <cell r="EE136">
            <v>0</v>
          </cell>
          <cell r="EF136">
            <v>0</v>
          </cell>
          <cell r="EG136">
            <v>0</v>
          </cell>
          <cell r="EH136">
            <v>0</v>
          </cell>
          <cell r="EI136">
            <v>0</v>
          </cell>
          <cell r="EJ136">
            <v>0</v>
          </cell>
          <cell r="EK136">
            <v>0</v>
          </cell>
          <cell r="EL136">
            <v>0</v>
          </cell>
          <cell r="EM136">
            <v>0</v>
          </cell>
          <cell r="EN136">
            <v>0</v>
          </cell>
          <cell r="EO136">
            <v>0</v>
          </cell>
          <cell r="EP136">
            <v>0</v>
          </cell>
          <cell r="EQ136">
            <v>0</v>
          </cell>
          <cell r="ER136">
            <v>0</v>
          </cell>
          <cell r="ES136">
            <v>0</v>
          </cell>
          <cell r="ET136">
            <v>0</v>
          </cell>
          <cell r="EU136">
            <v>0</v>
          </cell>
          <cell r="EV136">
            <v>0</v>
          </cell>
          <cell r="EW136">
            <v>0</v>
          </cell>
          <cell r="EX136">
            <v>0</v>
          </cell>
          <cell r="EY136">
            <v>0</v>
          </cell>
          <cell r="EZ136">
            <v>0</v>
          </cell>
          <cell r="FA136">
            <v>0</v>
          </cell>
          <cell r="FB136">
            <v>0</v>
          </cell>
          <cell r="FC136">
            <v>0</v>
          </cell>
        </row>
        <row r="137">
          <cell r="A137" t="str">
            <v xml:space="preserve"> 2881 TAIWAN (PH)                       </v>
          </cell>
          <cell r="B137">
            <v>4597</v>
          </cell>
          <cell r="C137">
            <v>4597</v>
          </cell>
          <cell r="D137" t="e">
            <v>#VALUE!</v>
          </cell>
          <cell r="E137">
            <v>236</v>
          </cell>
          <cell r="F137">
            <v>3</v>
          </cell>
          <cell r="G137">
            <v>0</v>
          </cell>
          <cell r="H137">
            <v>29</v>
          </cell>
          <cell r="I137">
            <v>0</v>
          </cell>
          <cell r="J137">
            <v>0</v>
          </cell>
          <cell r="K137">
            <v>0</v>
          </cell>
          <cell r="L137">
            <v>74</v>
          </cell>
          <cell r="M137">
            <v>-4</v>
          </cell>
          <cell r="N137">
            <v>-39</v>
          </cell>
          <cell r="O137">
            <v>180</v>
          </cell>
          <cell r="P137">
            <v>0</v>
          </cell>
          <cell r="Q137">
            <v>0</v>
          </cell>
          <cell r="R137">
            <v>0</v>
          </cell>
          <cell r="S137">
            <v>0</v>
          </cell>
          <cell r="T137">
            <v>0</v>
          </cell>
          <cell r="U137">
            <v>0</v>
          </cell>
          <cell r="V137">
            <v>0</v>
          </cell>
          <cell r="W137">
            <v>0</v>
          </cell>
          <cell r="X137">
            <v>-7</v>
          </cell>
          <cell r="Y137">
            <v>0</v>
          </cell>
          <cell r="Z137">
            <v>999</v>
          </cell>
          <cell r="AA137">
            <v>0</v>
          </cell>
          <cell r="AB137">
            <v>114</v>
          </cell>
          <cell r="AC137">
            <v>0</v>
          </cell>
          <cell r="AD137">
            <v>0</v>
          </cell>
          <cell r="AE137">
            <v>24</v>
          </cell>
          <cell r="AF137">
            <v>0</v>
          </cell>
          <cell r="AG137">
            <v>0</v>
          </cell>
          <cell r="AH137">
            <v>0</v>
          </cell>
          <cell r="AI137">
            <v>0</v>
          </cell>
          <cell r="AJ137">
            <v>631</v>
          </cell>
          <cell r="AK137">
            <v>4</v>
          </cell>
          <cell r="AL137">
            <v>38</v>
          </cell>
          <cell r="AM137">
            <v>28</v>
          </cell>
          <cell r="AN137">
            <v>155</v>
          </cell>
          <cell r="AO137">
            <v>5</v>
          </cell>
          <cell r="AP137">
            <v>993</v>
          </cell>
          <cell r="AQ137">
            <v>0</v>
          </cell>
          <cell r="AR137">
            <v>0</v>
          </cell>
          <cell r="AS137">
            <v>46</v>
          </cell>
          <cell r="AT137">
            <v>0</v>
          </cell>
          <cell r="AU137">
            <v>0</v>
          </cell>
          <cell r="AV137">
            <v>0</v>
          </cell>
          <cell r="AW137">
            <v>509</v>
          </cell>
          <cell r="AX137">
            <v>399</v>
          </cell>
          <cell r="AY137">
            <v>0</v>
          </cell>
          <cell r="AZ137">
            <v>0</v>
          </cell>
          <cell r="BA137">
            <v>0</v>
          </cell>
          <cell r="BB137">
            <v>39</v>
          </cell>
          <cell r="BC137">
            <v>253</v>
          </cell>
          <cell r="BD137">
            <v>0</v>
          </cell>
          <cell r="BE137">
            <v>0</v>
          </cell>
          <cell r="BF137" t="e">
            <v>#VALUE!</v>
          </cell>
          <cell r="BG137">
            <v>0</v>
          </cell>
          <cell r="BH137">
            <v>0</v>
          </cell>
          <cell r="BI137">
            <v>0</v>
          </cell>
          <cell r="BJ137">
            <v>0</v>
          </cell>
          <cell r="BK137">
            <v>11</v>
          </cell>
          <cell r="BL137">
            <v>0</v>
          </cell>
          <cell r="BM137">
            <v>0</v>
          </cell>
          <cell r="BN137">
            <v>0</v>
          </cell>
          <cell r="BO137">
            <v>0</v>
          </cell>
          <cell r="BP137">
            <v>0</v>
          </cell>
          <cell r="BQ137">
            <v>0</v>
          </cell>
          <cell r="BR137">
            <v>242</v>
          </cell>
          <cell r="BS137">
            <v>0</v>
          </cell>
          <cell r="BT137">
            <v>0</v>
          </cell>
          <cell r="BU137">
            <v>0</v>
          </cell>
          <cell r="BV137">
            <v>0</v>
          </cell>
          <cell r="BW137">
            <v>0</v>
          </cell>
          <cell r="BX137">
            <v>0</v>
          </cell>
          <cell r="BY137">
            <v>0</v>
          </cell>
          <cell r="BZ137">
            <v>0</v>
          </cell>
          <cell r="CA137">
            <v>368</v>
          </cell>
          <cell r="CB137">
            <v>26</v>
          </cell>
          <cell r="CC137">
            <v>219</v>
          </cell>
          <cell r="CD137">
            <v>0</v>
          </cell>
          <cell r="CE137">
            <v>0</v>
          </cell>
          <cell r="CF137">
            <v>2</v>
          </cell>
          <cell r="CG137">
            <v>1</v>
          </cell>
          <cell r="CH137">
            <v>120</v>
          </cell>
          <cell r="CI137">
            <v>0</v>
          </cell>
          <cell r="CJ137">
            <v>0</v>
          </cell>
          <cell r="CK137">
            <v>0</v>
          </cell>
          <cell r="CL137">
            <v>0</v>
          </cell>
          <cell r="CM137">
            <v>257</v>
          </cell>
          <cell r="CN137">
            <v>0</v>
          </cell>
          <cell r="CO137">
            <v>0</v>
          </cell>
          <cell r="CP137">
            <v>0</v>
          </cell>
          <cell r="CQ137">
            <v>0</v>
          </cell>
          <cell r="CR137">
            <v>0</v>
          </cell>
          <cell r="CS137">
            <v>0</v>
          </cell>
          <cell r="CT137">
            <v>0</v>
          </cell>
          <cell r="CU137">
            <v>0</v>
          </cell>
          <cell r="CV137">
            <v>0</v>
          </cell>
          <cell r="CW137">
            <v>92</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0</v>
          </cell>
          <cell r="DM137">
            <v>0</v>
          </cell>
          <cell r="DN137">
            <v>0</v>
          </cell>
          <cell r="DO137">
            <v>0</v>
          </cell>
          <cell r="DP137">
            <v>165</v>
          </cell>
          <cell r="DQ137">
            <v>0</v>
          </cell>
          <cell r="DR137">
            <v>631</v>
          </cell>
          <cell r="DS137">
            <v>0</v>
          </cell>
          <cell r="DT137">
            <v>0</v>
          </cell>
          <cell r="DU137">
            <v>165</v>
          </cell>
          <cell r="DV137">
            <v>59</v>
          </cell>
          <cell r="DW137">
            <v>407</v>
          </cell>
          <cell r="DX137">
            <v>0</v>
          </cell>
          <cell r="DY137">
            <v>0</v>
          </cell>
          <cell r="DZ137">
            <v>506</v>
          </cell>
          <cell r="EA137">
            <v>0</v>
          </cell>
          <cell r="EB137">
            <v>0</v>
          </cell>
          <cell r="EC137">
            <v>106</v>
          </cell>
          <cell r="ED137">
            <v>152</v>
          </cell>
          <cell r="EE137">
            <v>2</v>
          </cell>
          <cell r="EF137">
            <v>173</v>
          </cell>
          <cell r="EG137">
            <v>15</v>
          </cell>
          <cell r="EH137">
            <v>0</v>
          </cell>
          <cell r="EI137">
            <v>58</v>
          </cell>
          <cell r="EJ137">
            <v>0</v>
          </cell>
          <cell r="EK137">
            <v>96</v>
          </cell>
          <cell r="EL137">
            <v>22</v>
          </cell>
          <cell r="EM137">
            <v>0</v>
          </cell>
          <cell r="EN137">
            <v>0</v>
          </cell>
          <cell r="EO137">
            <v>0</v>
          </cell>
          <cell r="EP137">
            <v>64</v>
          </cell>
          <cell r="EQ137">
            <v>0</v>
          </cell>
          <cell r="ER137">
            <v>0</v>
          </cell>
          <cell r="ES137">
            <v>10</v>
          </cell>
          <cell r="ET137">
            <v>239</v>
          </cell>
          <cell r="EU137">
            <v>6</v>
          </cell>
          <cell r="EV137">
            <v>34</v>
          </cell>
          <cell r="EW137">
            <v>165</v>
          </cell>
          <cell r="EX137">
            <v>34</v>
          </cell>
          <cell r="EY137">
            <v>0</v>
          </cell>
          <cell r="EZ137">
            <v>0</v>
          </cell>
          <cell r="FA137">
            <v>0</v>
          </cell>
          <cell r="FB137">
            <v>0</v>
          </cell>
          <cell r="FC137">
            <v>0</v>
          </cell>
        </row>
        <row r="138">
          <cell r="A138" t="str">
            <v xml:space="preserve"> 4232 AUSTRALIA/NZ (RX)                 </v>
          </cell>
          <cell r="B138">
            <v>21204</v>
          </cell>
          <cell r="C138">
            <v>21190</v>
          </cell>
          <cell r="D138" t="e">
            <v>#VALUE!</v>
          </cell>
          <cell r="E138">
            <v>3062</v>
          </cell>
          <cell r="F138">
            <v>217</v>
          </cell>
          <cell r="G138">
            <v>0</v>
          </cell>
          <cell r="H138">
            <v>64</v>
          </cell>
          <cell r="I138">
            <v>95</v>
          </cell>
          <cell r="J138">
            <v>0</v>
          </cell>
          <cell r="K138">
            <v>0</v>
          </cell>
          <cell r="L138">
            <v>1180</v>
          </cell>
          <cell r="M138">
            <v>279</v>
          </cell>
          <cell r="N138">
            <v>864</v>
          </cell>
          <cell r="O138">
            <v>177</v>
          </cell>
          <cell r="P138">
            <v>0</v>
          </cell>
          <cell r="Q138">
            <v>1</v>
          </cell>
          <cell r="R138">
            <v>0</v>
          </cell>
          <cell r="S138">
            <v>0</v>
          </cell>
          <cell r="T138">
            <v>71</v>
          </cell>
          <cell r="U138">
            <v>0</v>
          </cell>
          <cell r="V138">
            <v>0</v>
          </cell>
          <cell r="W138">
            <v>0</v>
          </cell>
          <cell r="X138">
            <v>114</v>
          </cell>
          <cell r="Y138">
            <v>0</v>
          </cell>
          <cell r="Z138">
            <v>1790</v>
          </cell>
          <cell r="AA138">
            <v>363</v>
          </cell>
          <cell r="AB138">
            <v>185</v>
          </cell>
          <cell r="AC138">
            <v>0</v>
          </cell>
          <cell r="AD138">
            <v>0</v>
          </cell>
          <cell r="AE138">
            <v>589</v>
          </cell>
          <cell r="AF138">
            <v>0</v>
          </cell>
          <cell r="AG138">
            <v>0</v>
          </cell>
          <cell r="AH138">
            <v>0</v>
          </cell>
          <cell r="AI138">
            <v>0</v>
          </cell>
          <cell r="AJ138">
            <v>338</v>
          </cell>
          <cell r="AK138">
            <v>110</v>
          </cell>
          <cell r="AL138">
            <v>48</v>
          </cell>
          <cell r="AM138">
            <v>14</v>
          </cell>
          <cell r="AN138">
            <v>140</v>
          </cell>
          <cell r="AO138">
            <v>3</v>
          </cell>
          <cell r="AP138">
            <v>891</v>
          </cell>
          <cell r="AQ138">
            <v>25</v>
          </cell>
          <cell r="AR138">
            <v>0</v>
          </cell>
          <cell r="AS138">
            <v>38</v>
          </cell>
          <cell r="AT138">
            <v>0</v>
          </cell>
          <cell r="AU138">
            <v>0</v>
          </cell>
          <cell r="AV138">
            <v>328</v>
          </cell>
          <cell r="AW138">
            <v>21</v>
          </cell>
          <cell r="AX138">
            <v>474</v>
          </cell>
          <cell r="AY138">
            <v>0</v>
          </cell>
          <cell r="AZ138">
            <v>0</v>
          </cell>
          <cell r="BA138">
            <v>0</v>
          </cell>
          <cell r="BB138">
            <v>5</v>
          </cell>
          <cell r="BC138">
            <v>311</v>
          </cell>
          <cell r="BD138">
            <v>0</v>
          </cell>
          <cell r="BE138">
            <v>0</v>
          </cell>
          <cell r="BF138" t="e">
            <v>#VALUE!</v>
          </cell>
          <cell r="BG138">
            <v>0</v>
          </cell>
          <cell r="BH138">
            <v>0</v>
          </cell>
          <cell r="BI138">
            <v>0</v>
          </cell>
          <cell r="BJ138">
            <v>0</v>
          </cell>
          <cell r="BK138">
            <v>112</v>
          </cell>
          <cell r="BL138">
            <v>0</v>
          </cell>
          <cell r="BM138">
            <v>0</v>
          </cell>
          <cell r="BN138">
            <v>0</v>
          </cell>
          <cell r="BO138">
            <v>0</v>
          </cell>
          <cell r="BP138">
            <v>93</v>
          </cell>
          <cell r="BQ138">
            <v>0</v>
          </cell>
          <cell r="BR138">
            <v>106</v>
          </cell>
          <cell r="BS138">
            <v>0</v>
          </cell>
          <cell r="BT138">
            <v>0</v>
          </cell>
          <cell r="BU138">
            <v>0</v>
          </cell>
          <cell r="BV138">
            <v>0</v>
          </cell>
          <cell r="BW138">
            <v>0</v>
          </cell>
          <cell r="BX138">
            <v>0</v>
          </cell>
          <cell r="BY138">
            <v>0</v>
          </cell>
          <cell r="BZ138">
            <v>0</v>
          </cell>
          <cell r="CA138">
            <v>4889</v>
          </cell>
          <cell r="CB138">
            <v>0</v>
          </cell>
          <cell r="CC138">
            <v>1355</v>
          </cell>
          <cell r="CD138">
            <v>0</v>
          </cell>
          <cell r="CE138">
            <v>0</v>
          </cell>
          <cell r="CF138">
            <v>9</v>
          </cell>
          <cell r="CG138">
            <v>278</v>
          </cell>
          <cell r="CH138">
            <v>575</v>
          </cell>
          <cell r="CI138">
            <v>0</v>
          </cell>
          <cell r="CJ138">
            <v>26</v>
          </cell>
          <cell r="CK138">
            <v>2396</v>
          </cell>
          <cell r="CL138">
            <v>250</v>
          </cell>
          <cell r="CM138">
            <v>2104</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38</v>
          </cell>
          <cell r="DL138">
            <v>0</v>
          </cell>
          <cell r="DM138">
            <v>0</v>
          </cell>
          <cell r="DN138">
            <v>0</v>
          </cell>
          <cell r="DO138">
            <v>0</v>
          </cell>
          <cell r="DP138">
            <v>2104</v>
          </cell>
          <cell r="DQ138">
            <v>0</v>
          </cell>
          <cell r="DR138">
            <v>1193</v>
          </cell>
          <cell r="DS138">
            <v>0</v>
          </cell>
          <cell r="DT138">
            <v>0</v>
          </cell>
          <cell r="DU138">
            <v>224</v>
          </cell>
          <cell r="DV138">
            <v>876</v>
          </cell>
          <cell r="DW138">
            <v>87</v>
          </cell>
          <cell r="DX138">
            <v>0</v>
          </cell>
          <cell r="DY138">
            <v>6</v>
          </cell>
          <cell r="DZ138">
            <v>5150</v>
          </cell>
          <cell r="EA138">
            <v>0</v>
          </cell>
          <cell r="EB138">
            <v>0</v>
          </cell>
          <cell r="EC138">
            <v>1186</v>
          </cell>
          <cell r="ED138">
            <v>207</v>
          </cell>
          <cell r="EE138">
            <v>153</v>
          </cell>
          <cell r="EF138">
            <v>917</v>
          </cell>
          <cell r="EG138">
            <v>2659</v>
          </cell>
          <cell r="EH138">
            <v>12</v>
          </cell>
          <cell r="EI138">
            <v>8</v>
          </cell>
          <cell r="EJ138">
            <v>8</v>
          </cell>
          <cell r="EK138">
            <v>753</v>
          </cell>
          <cell r="EL138">
            <v>36</v>
          </cell>
          <cell r="EM138">
            <v>0</v>
          </cell>
          <cell r="EN138">
            <v>0</v>
          </cell>
          <cell r="EO138">
            <v>0</v>
          </cell>
          <cell r="EP138">
            <v>662</v>
          </cell>
          <cell r="EQ138">
            <v>0</v>
          </cell>
          <cell r="ER138">
            <v>0</v>
          </cell>
          <cell r="ES138">
            <v>55</v>
          </cell>
          <cell r="ET138">
            <v>936</v>
          </cell>
          <cell r="EU138">
            <v>46</v>
          </cell>
          <cell r="EV138">
            <v>245</v>
          </cell>
          <cell r="EW138">
            <v>380</v>
          </cell>
          <cell r="EX138">
            <v>96</v>
          </cell>
          <cell r="EY138">
            <v>135</v>
          </cell>
          <cell r="EZ138">
            <v>34</v>
          </cell>
          <cell r="FA138">
            <v>0</v>
          </cell>
          <cell r="FB138">
            <v>0</v>
          </cell>
          <cell r="FC138">
            <v>14</v>
          </cell>
        </row>
        <row r="139">
          <cell r="A139" t="str">
            <v xml:space="preserve"> 2831 NEW ZEALAND (PH)                  </v>
          </cell>
          <cell r="B139">
            <v>2428</v>
          </cell>
          <cell r="C139">
            <v>2414</v>
          </cell>
          <cell r="D139" t="e">
            <v>#VALUE!</v>
          </cell>
          <cell r="E139">
            <v>438</v>
          </cell>
          <cell r="F139">
            <v>36</v>
          </cell>
          <cell r="G139">
            <v>0</v>
          </cell>
          <cell r="H139">
            <v>7</v>
          </cell>
          <cell r="I139">
            <v>1</v>
          </cell>
          <cell r="J139">
            <v>0</v>
          </cell>
          <cell r="K139">
            <v>0</v>
          </cell>
          <cell r="L139">
            <v>261</v>
          </cell>
          <cell r="M139">
            <v>29</v>
          </cell>
          <cell r="N139">
            <v>93</v>
          </cell>
          <cell r="O139">
            <v>2</v>
          </cell>
          <cell r="P139">
            <v>0</v>
          </cell>
          <cell r="Q139">
            <v>0</v>
          </cell>
          <cell r="R139">
            <v>0</v>
          </cell>
          <cell r="S139">
            <v>0</v>
          </cell>
          <cell r="T139">
            <v>9</v>
          </cell>
          <cell r="U139">
            <v>0</v>
          </cell>
          <cell r="V139">
            <v>0</v>
          </cell>
          <cell r="W139">
            <v>0</v>
          </cell>
          <cell r="X139">
            <v>0</v>
          </cell>
          <cell r="Y139">
            <v>0</v>
          </cell>
          <cell r="Z139">
            <v>177</v>
          </cell>
          <cell r="AA139">
            <v>0</v>
          </cell>
          <cell r="AB139">
            <v>0</v>
          </cell>
          <cell r="AC139">
            <v>0</v>
          </cell>
          <cell r="AD139">
            <v>0</v>
          </cell>
          <cell r="AE139">
            <v>24</v>
          </cell>
          <cell r="AF139">
            <v>0</v>
          </cell>
          <cell r="AG139">
            <v>0</v>
          </cell>
          <cell r="AH139">
            <v>0</v>
          </cell>
          <cell r="AI139">
            <v>0</v>
          </cell>
          <cell r="AJ139">
            <v>47</v>
          </cell>
          <cell r="AK139">
            <v>38</v>
          </cell>
          <cell r="AL139">
            <v>48</v>
          </cell>
          <cell r="AM139">
            <v>1</v>
          </cell>
          <cell r="AN139">
            <v>16</v>
          </cell>
          <cell r="AO139">
            <v>3</v>
          </cell>
          <cell r="AP139">
            <v>43</v>
          </cell>
          <cell r="AQ139">
            <v>0</v>
          </cell>
          <cell r="AR139">
            <v>0</v>
          </cell>
          <cell r="AS139">
            <v>0</v>
          </cell>
          <cell r="AT139">
            <v>0</v>
          </cell>
          <cell r="AU139">
            <v>0</v>
          </cell>
          <cell r="AV139">
            <v>0</v>
          </cell>
          <cell r="AW139">
            <v>2</v>
          </cell>
          <cell r="AX139">
            <v>41</v>
          </cell>
          <cell r="AY139">
            <v>0</v>
          </cell>
          <cell r="AZ139">
            <v>0</v>
          </cell>
          <cell r="BA139">
            <v>0</v>
          </cell>
          <cell r="BB139">
            <v>0</v>
          </cell>
          <cell r="BC139">
            <v>34</v>
          </cell>
          <cell r="BD139">
            <v>0</v>
          </cell>
          <cell r="BE139">
            <v>0</v>
          </cell>
          <cell r="BF139" t="e">
            <v>#VALUE!</v>
          </cell>
          <cell r="BG139">
            <v>0</v>
          </cell>
          <cell r="BH139">
            <v>0</v>
          </cell>
          <cell r="BI139">
            <v>0</v>
          </cell>
          <cell r="BJ139">
            <v>0</v>
          </cell>
          <cell r="BK139">
            <v>0</v>
          </cell>
          <cell r="BL139">
            <v>0</v>
          </cell>
          <cell r="BM139">
            <v>0</v>
          </cell>
          <cell r="BN139">
            <v>0</v>
          </cell>
          <cell r="BO139">
            <v>0</v>
          </cell>
          <cell r="BP139">
            <v>0</v>
          </cell>
          <cell r="BQ139">
            <v>0</v>
          </cell>
          <cell r="BR139">
            <v>34</v>
          </cell>
          <cell r="BS139">
            <v>0</v>
          </cell>
          <cell r="BT139">
            <v>0</v>
          </cell>
          <cell r="BU139">
            <v>0</v>
          </cell>
          <cell r="BV139">
            <v>0</v>
          </cell>
          <cell r="BW139">
            <v>0</v>
          </cell>
          <cell r="BX139">
            <v>0</v>
          </cell>
          <cell r="BY139">
            <v>0</v>
          </cell>
          <cell r="BZ139">
            <v>0</v>
          </cell>
          <cell r="CA139">
            <v>678</v>
          </cell>
          <cell r="CB139">
            <v>0</v>
          </cell>
          <cell r="CC139">
            <v>373</v>
          </cell>
          <cell r="CD139">
            <v>0</v>
          </cell>
          <cell r="CE139">
            <v>0</v>
          </cell>
          <cell r="CF139">
            <v>0</v>
          </cell>
          <cell r="CG139">
            <v>128</v>
          </cell>
          <cell r="CH139">
            <v>98</v>
          </cell>
          <cell r="CI139">
            <v>0</v>
          </cell>
          <cell r="CJ139">
            <v>0</v>
          </cell>
          <cell r="CK139">
            <v>41</v>
          </cell>
          <cell r="CL139">
            <v>38</v>
          </cell>
          <cell r="CM139">
            <v>97</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6</v>
          </cell>
          <cell r="DL139">
            <v>0</v>
          </cell>
          <cell r="DM139">
            <v>0</v>
          </cell>
          <cell r="DN139">
            <v>0</v>
          </cell>
          <cell r="DO139">
            <v>0</v>
          </cell>
          <cell r="DP139">
            <v>97</v>
          </cell>
          <cell r="DQ139">
            <v>0</v>
          </cell>
          <cell r="DR139">
            <v>85</v>
          </cell>
          <cell r="DS139">
            <v>0</v>
          </cell>
          <cell r="DT139">
            <v>0</v>
          </cell>
          <cell r="DU139">
            <v>71</v>
          </cell>
          <cell r="DV139">
            <v>0</v>
          </cell>
          <cell r="DW139">
            <v>13</v>
          </cell>
          <cell r="DX139">
            <v>0</v>
          </cell>
          <cell r="DY139">
            <v>1</v>
          </cell>
          <cell r="DZ139">
            <v>701</v>
          </cell>
          <cell r="EA139">
            <v>0</v>
          </cell>
          <cell r="EB139">
            <v>0</v>
          </cell>
          <cell r="EC139">
            <v>183</v>
          </cell>
          <cell r="ED139">
            <v>64</v>
          </cell>
          <cell r="EE139">
            <v>81</v>
          </cell>
          <cell r="EF139">
            <v>361</v>
          </cell>
          <cell r="EG139">
            <v>0</v>
          </cell>
          <cell r="EH139">
            <v>4</v>
          </cell>
          <cell r="EI139">
            <v>8</v>
          </cell>
          <cell r="EJ139">
            <v>0</v>
          </cell>
          <cell r="EK139">
            <v>88</v>
          </cell>
          <cell r="EL139">
            <v>0</v>
          </cell>
          <cell r="EM139">
            <v>0</v>
          </cell>
          <cell r="EN139">
            <v>0</v>
          </cell>
          <cell r="EO139">
            <v>0</v>
          </cell>
          <cell r="EP139">
            <v>67</v>
          </cell>
          <cell r="EQ139">
            <v>0</v>
          </cell>
          <cell r="ER139">
            <v>0</v>
          </cell>
          <cell r="ES139">
            <v>21</v>
          </cell>
          <cell r="ET139">
            <v>58</v>
          </cell>
          <cell r="EU139">
            <v>2</v>
          </cell>
          <cell r="EV139">
            <v>9</v>
          </cell>
          <cell r="EW139">
            <v>43</v>
          </cell>
          <cell r="EX139">
            <v>4</v>
          </cell>
          <cell r="EY139">
            <v>0</v>
          </cell>
          <cell r="EZ139">
            <v>0</v>
          </cell>
          <cell r="FA139">
            <v>0</v>
          </cell>
          <cell r="FB139">
            <v>0</v>
          </cell>
          <cell r="FC139">
            <v>14</v>
          </cell>
        </row>
        <row r="140">
          <cell r="A140" t="str">
            <v xml:space="preserve"> 4269 AUSTRALIA RX                      </v>
          </cell>
          <cell r="B140">
            <v>18776</v>
          </cell>
          <cell r="C140">
            <v>18776</v>
          </cell>
          <cell r="D140" t="e">
            <v>#VALUE!</v>
          </cell>
          <cell r="E140">
            <v>2624</v>
          </cell>
          <cell r="F140">
            <v>181</v>
          </cell>
          <cell r="G140">
            <v>0</v>
          </cell>
          <cell r="H140">
            <v>57</v>
          </cell>
          <cell r="I140">
            <v>94</v>
          </cell>
          <cell r="J140">
            <v>0</v>
          </cell>
          <cell r="K140">
            <v>0</v>
          </cell>
          <cell r="L140">
            <v>919</v>
          </cell>
          <cell r="M140">
            <v>250</v>
          </cell>
          <cell r="N140">
            <v>771</v>
          </cell>
          <cell r="O140">
            <v>175</v>
          </cell>
          <cell r="P140">
            <v>0</v>
          </cell>
          <cell r="Q140">
            <v>1</v>
          </cell>
          <cell r="R140">
            <v>0</v>
          </cell>
          <cell r="S140">
            <v>0</v>
          </cell>
          <cell r="T140">
            <v>62</v>
          </cell>
          <cell r="U140">
            <v>0</v>
          </cell>
          <cell r="V140">
            <v>0</v>
          </cell>
          <cell r="W140">
            <v>0</v>
          </cell>
          <cell r="X140">
            <v>114</v>
          </cell>
          <cell r="Y140">
            <v>0</v>
          </cell>
          <cell r="Z140">
            <v>1613</v>
          </cell>
          <cell r="AA140">
            <v>363</v>
          </cell>
          <cell r="AB140">
            <v>185</v>
          </cell>
          <cell r="AC140">
            <v>0</v>
          </cell>
          <cell r="AD140">
            <v>0</v>
          </cell>
          <cell r="AE140">
            <v>565</v>
          </cell>
          <cell r="AF140">
            <v>0</v>
          </cell>
          <cell r="AG140">
            <v>0</v>
          </cell>
          <cell r="AH140">
            <v>0</v>
          </cell>
          <cell r="AI140">
            <v>0</v>
          </cell>
          <cell r="AJ140">
            <v>291</v>
          </cell>
          <cell r="AK140">
            <v>72</v>
          </cell>
          <cell r="AL140">
            <v>0</v>
          </cell>
          <cell r="AM140">
            <v>13</v>
          </cell>
          <cell r="AN140">
            <v>124</v>
          </cell>
          <cell r="AO140">
            <v>0</v>
          </cell>
          <cell r="AP140">
            <v>848</v>
          </cell>
          <cell r="AQ140">
            <v>25</v>
          </cell>
          <cell r="AR140">
            <v>0</v>
          </cell>
          <cell r="AS140">
            <v>38</v>
          </cell>
          <cell r="AT140">
            <v>0</v>
          </cell>
          <cell r="AU140">
            <v>0</v>
          </cell>
          <cell r="AV140">
            <v>328</v>
          </cell>
          <cell r="AW140">
            <v>19</v>
          </cell>
          <cell r="AX140">
            <v>433</v>
          </cell>
          <cell r="AY140">
            <v>0</v>
          </cell>
          <cell r="AZ140">
            <v>0</v>
          </cell>
          <cell r="BA140">
            <v>0</v>
          </cell>
          <cell r="BB140">
            <v>5</v>
          </cell>
          <cell r="BC140">
            <v>277</v>
          </cell>
          <cell r="BD140">
            <v>0</v>
          </cell>
          <cell r="BE140">
            <v>0</v>
          </cell>
          <cell r="BF140" t="e">
            <v>#VALUE!</v>
          </cell>
          <cell r="BG140">
            <v>0</v>
          </cell>
          <cell r="BH140">
            <v>0</v>
          </cell>
          <cell r="BI140">
            <v>0</v>
          </cell>
          <cell r="BJ140">
            <v>0</v>
          </cell>
          <cell r="BK140">
            <v>112</v>
          </cell>
          <cell r="BL140">
            <v>0</v>
          </cell>
          <cell r="BM140">
            <v>0</v>
          </cell>
          <cell r="BN140">
            <v>0</v>
          </cell>
          <cell r="BO140">
            <v>0</v>
          </cell>
          <cell r="BP140">
            <v>93</v>
          </cell>
          <cell r="BQ140">
            <v>0</v>
          </cell>
          <cell r="BR140">
            <v>72</v>
          </cell>
          <cell r="BS140">
            <v>0</v>
          </cell>
          <cell r="BT140">
            <v>0</v>
          </cell>
          <cell r="BU140">
            <v>0</v>
          </cell>
          <cell r="BV140">
            <v>0</v>
          </cell>
          <cell r="BW140">
            <v>0</v>
          </cell>
          <cell r="BX140">
            <v>0</v>
          </cell>
          <cell r="BY140">
            <v>0</v>
          </cell>
          <cell r="BZ140">
            <v>0</v>
          </cell>
          <cell r="CA140">
            <v>4211</v>
          </cell>
          <cell r="CB140">
            <v>0</v>
          </cell>
          <cell r="CC140">
            <v>982</v>
          </cell>
          <cell r="CD140">
            <v>0</v>
          </cell>
          <cell r="CE140">
            <v>0</v>
          </cell>
          <cell r="CF140">
            <v>9</v>
          </cell>
          <cell r="CG140">
            <v>150</v>
          </cell>
          <cell r="CH140">
            <v>477</v>
          </cell>
          <cell r="CI140">
            <v>0</v>
          </cell>
          <cell r="CJ140">
            <v>26</v>
          </cell>
          <cell r="CK140">
            <v>2355</v>
          </cell>
          <cell r="CL140">
            <v>212</v>
          </cell>
          <cell r="CM140">
            <v>2007</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32</v>
          </cell>
          <cell r="DL140">
            <v>0</v>
          </cell>
          <cell r="DM140">
            <v>0</v>
          </cell>
          <cell r="DN140">
            <v>0</v>
          </cell>
          <cell r="DO140">
            <v>0</v>
          </cell>
          <cell r="DP140">
            <v>2007</v>
          </cell>
          <cell r="DQ140">
            <v>0</v>
          </cell>
          <cell r="DR140">
            <v>1108</v>
          </cell>
          <cell r="DS140">
            <v>0</v>
          </cell>
          <cell r="DT140">
            <v>0</v>
          </cell>
          <cell r="DU140">
            <v>153</v>
          </cell>
          <cell r="DV140">
            <v>876</v>
          </cell>
          <cell r="DW140">
            <v>74</v>
          </cell>
          <cell r="DX140">
            <v>0</v>
          </cell>
          <cell r="DY140">
            <v>5</v>
          </cell>
          <cell r="DZ140">
            <v>4449</v>
          </cell>
          <cell r="EA140">
            <v>0</v>
          </cell>
          <cell r="EB140">
            <v>0</v>
          </cell>
          <cell r="EC140">
            <v>1003</v>
          </cell>
          <cell r="ED140">
            <v>143</v>
          </cell>
          <cell r="EE140">
            <v>72</v>
          </cell>
          <cell r="EF140">
            <v>556</v>
          </cell>
          <cell r="EG140">
            <v>2659</v>
          </cell>
          <cell r="EH140">
            <v>8</v>
          </cell>
          <cell r="EI140">
            <v>0</v>
          </cell>
          <cell r="EJ140">
            <v>8</v>
          </cell>
          <cell r="EK140">
            <v>665</v>
          </cell>
          <cell r="EL140">
            <v>36</v>
          </cell>
          <cell r="EM140">
            <v>0</v>
          </cell>
          <cell r="EN140">
            <v>0</v>
          </cell>
          <cell r="EO140">
            <v>0</v>
          </cell>
          <cell r="EP140">
            <v>595</v>
          </cell>
          <cell r="EQ140">
            <v>0</v>
          </cell>
          <cell r="ER140">
            <v>0</v>
          </cell>
          <cell r="ES140">
            <v>34</v>
          </cell>
          <cell r="ET140">
            <v>878</v>
          </cell>
          <cell r="EU140">
            <v>44</v>
          </cell>
          <cell r="EV140">
            <v>236</v>
          </cell>
          <cell r="EW140">
            <v>337</v>
          </cell>
          <cell r="EX140">
            <v>92</v>
          </cell>
          <cell r="EY140">
            <v>135</v>
          </cell>
          <cell r="EZ140">
            <v>34</v>
          </cell>
          <cell r="FA140">
            <v>0</v>
          </cell>
          <cell r="FB140">
            <v>0</v>
          </cell>
          <cell r="FC140">
            <v>0</v>
          </cell>
        </row>
        <row r="141">
          <cell r="A141" t="str">
            <v xml:space="preserve"> 2709 AUSTRALIA (PH)                    </v>
          </cell>
          <cell r="B141">
            <v>17075</v>
          </cell>
          <cell r="C141">
            <v>17075</v>
          </cell>
          <cell r="D141" t="e">
            <v>#VALUE!</v>
          </cell>
          <cell r="E141">
            <v>2624</v>
          </cell>
          <cell r="F141">
            <v>181</v>
          </cell>
          <cell r="G141">
            <v>0</v>
          </cell>
          <cell r="H141">
            <v>57</v>
          </cell>
          <cell r="I141">
            <v>94</v>
          </cell>
          <cell r="J141">
            <v>0</v>
          </cell>
          <cell r="K141">
            <v>0</v>
          </cell>
          <cell r="L141">
            <v>919</v>
          </cell>
          <cell r="M141">
            <v>250</v>
          </cell>
          <cell r="N141">
            <v>771</v>
          </cell>
          <cell r="O141">
            <v>175</v>
          </cell>
          <cell r="P141">
            <v>0</v>
          </cell>
          <cell r="Q141">
            <v>1</v>
          </cell>
          <cell r="R141">
            <v>0</v>
          </cell>
          <cell r="S141">
            <v>0</v>
          </cell>
          <cell r="T141">
            <v>62</v>
          </cell>
          <cell r="U141">
            <v>0</v>
          </cell>
          <cell r="V141">
            <v>0</v>
          </cell>
          <cell r="W141">
            <v>0</v>
          </cell>
          <cell r="X141">
            <v>114</v>
          </cell>
          <cell r="Y141">
            <v>0</v>
          </cell>
          <cell r="Z141">
            <v>1613</v>
          </cell>
          <cell r="AA141">
            <v>363</v>
          </cell>
          <cell r="AB141">
            <v>185</v>
          </cell>
          <cell r="AC141">
            <v>0</v>
          </cell>
          <cell r="AD141">
            <v>0</v>
          </cell>
          <cell r="AE141">
            <v>565</v>
          </cell>
          <cell r="AF141">
            <v>0</v>
          </cell>
          <cell r="AG141">
            <v>0</v>
          </cell>
          <cell r="AH141">
            <v>0</v>
          </cell>
          <cell r="AI141">
            <v>0</v>
          </cell>
          <cell r="AJ141">
            <v>291</v>
          </cell>
          <cell r="AK141">
            <v>72</v>
          </cell>
          <cell r="AL141">
            <v>0</v>
          </cell>
          <cell r="AM141">
            <v>13</v>
          </cell>
          <cell r="AN141">
            <v>124</v>
          </cell>
          <cell r="AO141">
            <v>0</v>
          </cell>
          <cell r="AP141">
            <v>848</v>
          </cell>
          <cell r="AQ141">
            <v>25</v>
          </cell>
          <cell r="AR141">
            <v>0</v>
          </cell>
          <cell r="AS141">
            <v>38</v>
          </cell>
          <cell r="AT141">
            <v>0</v>
          </cell>
          <cell r="AU141">
            <v>0</v>
          </cell>
          <cell r="AV141">
            <v>328</v>
          </cell>
          <cell r="AW141">
            <v>19</v>
          </cell>
          <cell r="AX141">
            <v>433</v>
          </cell>
          <cell r="AY141">
            <v>0</v>
          </cell>
          <cell r="AZ141">
            <v>0</v>
          </cell>
          <cell r="BA141">
            <v>0</v>
          </cell>
          <cell r="BB141">
            <v>5</v>
          </cell>
          <cell r="BC141">
            <v>277</v>
          </cell>
          <cell r="BD141">
            <v>0</v>
          </cell>
          <cell r="BE141">
            <v>0</v>
          </cell>
          <cell r="BF141" t="e">
            <v>#VALUE!</v>
          </cell>
          <cell r="BG141">
            <v>0</v>
          </cell>
          <cell r="BH141">
            <v>0</v>
          </cell>
          <cell r="BI141">
            <v>0</v>
          </cell>
          <cell r="BJ141">
            <v>0</v>
          </cell>
          <cell r="BK141">
            <v>112</v>
          </cell>
          <cell r="BL141">
            <v>0</v>
          </cell>
          <cell r="BM141">
            <v>0</v>
          </cell>
          <cell r="BN141">
            <v>0</v>
          </cell>
          <cell r="BO141">
            <v>0</v>
          </cell>
          <cell r="BP141">
            <v>93</v>
          </cell>
          <cell r="BQ141">
            <v>0</v>
          </cell>
          <cell r="BR141">
            <v>72</v>
          </cell>
          <cell r="BS141">
            <v>0</v>
          </cell>
          <cell r="BT141">
            <v>0</v>
          </cell>
          <cell r="BU141">
            <v>0</v>
          </cell>
          <cell r="BV141">
            <v>0</v>
          </cell>
          <cell r="BW141">
            <v>0</v>
          </cell>
          <cell r="BX141">
            <v>0</v>
          </cell>
          <cell r="BY141">
            <v>0</v>
          </cell>
          <cell r="BZ141">
            <v>0</v>
          </cell>
          <cell r="CA141">
            <v>4211</v>
          </cell>
          <cell r="CB141">
            <v>0</v>
          </cell>
          <cell r="CC141">
            <v>982</v>
          </cell>
          <cell r="CD141">
            <v>0</v>
          </cell>
          <cell r="CE141">
            <v>0</v>
          </cell>
          <cell r="CF141">
            <v>9</v>
          </cell>
          <cell r="CG141">
            <v>150</v>
          </cell>
          <cell r="CH141">
            <v>477</v>
          </cell>
          <cell r="CI141">
            <v>0</v>
          </cell>
          <cell r="CJ141">
            <v>26</v>
          </cell>
          <cell r="CK141">
            <v>2355</v>
          </cell>
          <cell r="CL141">
            <v>212</v>
          </cell>
          <cell r="CM141">
            <v>306</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v>0</v>
          </cell>
          <cell r="DK141">
            <v>32</v>
          </cell>
          <cell r="DL141">
            <v>0</v>
          </cell>
          <cell r="DM141">
            <v>0</v>
          </cell>
          <cell r="DN141">
            <v>0</v>
          </cell>
          <cell r="DO141">
            <v>0</v>
          </cell>
          <cell r="DP141">
            <v>306</v>
          </cell>
          <cell r="DQ141">
            <v>0</v>
          </cell>
          <cell r="DR141">
            <v>1108</v>
          </cell>
          <cell r="DS141">
            <v>0</v>
          </cell>
          <cell r="DT141">
            <v>0</v>
          </cell>
          <cell r="DU141">
            <v>153</v>
          </cell>
          <cell r="DV141">
            <v>876</v>
          </cell>
          <cell r="DW141">
            <v>74</v>
          </cell>
          <cell r="DX141">
            <v>0</v>
          </cell>
          <cell r="DY141">
            <v>5</v>
          </cell>
          <cell r="DZ141">
            <v>4449</v>
          </cell>
          <cell r="EA141">
            <v>0</v>
          </cell>
          <cell r="EB141">
            <v>0</v>
          </cell>
          <cell r="EC141">
            <v>1003</v>
          </cell>
          <cell r="ED141">
            <v>143</v>
          </cell>
          <cell r="EE141">
            <v>72</v>
          </cell>
          <cell r="EF141">
            <v>556</v>
          </cell>
          <cell r="EG141">
            <v>2659</v>
          </cell>
          <cell r="EH141">
            <v>8</v>
          </cell>
          <cell r="EI141">
            <v>0</v>
          </cell>
          <cell r="EJ141">
            <v>8</v>
          </cell>
          <cell r="EK141">
            <v>665</v>
          </cell>
          <cell r="EL141">
            <v>36</v>
          </cell>
          <cell r="EM141">
            <v>0</v>
          </cell>
          <cell r="EN141">
            <v>0</v>
          </cell>
          <cell r="EO141">
            <v>0</v>
          </cell>
          <cell r="EP141">
            <v>595</v>
          </cell>
          <cell r="EQ141">
            <v>0</v>
          </cell>
          <cell r="ER141">
            <v>0</v>
          </cell>
          <cell r="ES141">
            <v>34</v>
          </cell>
          <cell r="ET141">
            <v>878</v>
          </cell>
          <cell r="EU141">
            <v>44</v>
          </cell>
          <cell r="EV141">
            <v>236</v>
          </cell>
          <cell r="EW141">
            <v>337</v>
          </cell>
          <cell r="EX141">
            <v>92</v>
          </cell>
          <cell r="EY141">
            <v>135</v>
          </cell>
          <cell r="EZ141">
            <v>34</v>
          </cell>
          <cell r="FA141">
            <v>0</v>
          </cell>
          <cell r="FB141">
            <v>0</v>
          </cell>
          <cell r="FC141">
            <v>0</v>
          </cell>
        </row>
        <row r="142">
          <cell r="A142" t="str">
            <v xml:space="preserve"> 7373 DANDENONG RX FACTORY              </v>
          </cell>
          <cell r="B142">
            <v>0</v>
          </cell>
          <cell r="C142">
            <v>0</v>
          </cell>
          <cell r="D142" t="e">
            <v>#VALUE!</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t="e">
            <v>#VALUE!</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cell r="DO142">
            <v>0</v>
          </cell>
          <cell r="DP142">
            <v>0</v>
          </cell>
          <cell r="DQ142">
            <v>0</v>
          </cell>
          <cell r="DR142">
            <v>0</v>
          </cell>
          <cell r="DS142">
            <v>0</v>
          </cell>
          <cell r="DT142">
            <v>0</v>
          </cell>
          <cell r="DU142">
            <v>0</v>
          </cell>
          <cell r="DV142">
            <v>0</v>
          </cell>
          <cell r="DW142">
            <v>0</v>
          </cell>
          <cell r="DX142">
            <v>0</v>
          </cell>
          <cell r="DY142">
            <v>0</v>
          </cell>
          <cell r="DZ142">
            <v>0</v>
          </cell>
          <cell r="EA142">
            <v>0</v>
          </cell>
          <cell r="EB142">
            <v>0</v>
          </cell>
          <cell r="EC142">
            <v>0</v>
          </cell>
          <cell r="ED142">
            <v>0</v>
          </cell>
          <cell r="EE142">
            <v>0</v>
          </cell>
          <cell r="EF142">
            <v>0</v>
          </cell>
          <cell r="EG142">
            <v>0</v>
          </cell>
          <cell r="EH142">
            <v>0</v>
          </cell>
          <cell r="EI142">
            <v>0</v>
          </cell>
          <cell r="EJ142">
            <v>0</v>
          </cell>
          <cell r="EK142">
            <v>0</v>
          </cell>
          <cell r="EL142">
            <v>0</v>
          </cell>
          <cell r="EM142">
            <v>0</v>
          </cell>
          <cell r="EN142">
            <v>0</v>
          </cell>
          <cell r="EO142">
            <v>0</v>
          </cell>
          <cell r="EP142">
            <v>0</v>
          </cell>
          <cell r="EQ142">
            <v>0</v>
          </cell>
          <cell r="ER142">
            <v>0</v>
          </cell>
          <cell r="ES142">
            <v>0</v>
          </cell>
          <cell r="ET142">
            <v>0</v>
          </cell>
          <cell r="EU142">
            <v>0</v>
          </cell>
          <cell r="EV142">
            <v>0</v>
          </cell>
          <cell r="EW142">
            <v>0</v>
          </cell>
          <cell r="EX142">
            <v>0</v>
          </cell>
          <cell r="EY142">
            <v>0</v>
          </cell>
          <cell r="EZ142">
            <v>0</v>
          </cell>
          <cell r="FA142">
            <v>0</v>
          </cell>
          <cell r="FB142">
            <v>0</v>
          </cell>
          <cell r="FC142">
            <v>0</v>
          </cell>
        </row>
        <row r="143">
          <cell r="A143" t="str">
            <v xml:space="preserve"> 4356 SOUTH EAST ASIA (PH)              </v>
          </cell>
          <cell r="B143">
            <v>14158</v>
          </cell>
          <cell r="C143">
            <v>14110</v>
          </cell>
          <cell r="D143" t="e">
            <v>#VALUE!</v>
          </cell>
          <cell r="E143">
            <v>1487</v>
          </cell>
          <cell r="F143">
            <v>177</v>
          </cell>
          <cell r="G143">
            <v>0</v>
          </cell>
          <cell r="H143">
            <v>445</v>
          </cell>
          <cell r="I143">
            <v>23</v>
          </cell>
          <cell r="J143">
            <v>0</v>
          </cell>
          <cell r="K143">
            <v>0</v>
          </cell>
          <cell r="L143">
            <v>464</v>
          </cell>
          <cell r="M143">
            <v>29</v>
          </cell>
          <cell r="N143">
            <v>2</v>
          </cell>
          <cell r="O143">
            <v>252</v>
          </cell>
          <cell r="P143">
            <v>0</v>
          </cell>
          <cell r="Q143">
            <v>0</v>
          </cell>
          <cell r="R143">
            <v>0</v>
          </cell>
          <cell r="S143">
            <v>36</v>
          </cell>
          <cell r="T143">
            <v>35</v>
          </cell>
          <cell r="U143">
            <v>0</v>
          </cell>
          <cell r="V143">
            <v>0</v>
          </cell>
          <cell r="W143">
            <v>0</v>
          </cell>
          <cell r="X143">
            <v>24</v>
          </cell>
          <cell r="Y143">
            <v>0</v>
          </cell>
          <cell r="Z143">
            <v>4241</v>
          </cell>
          <cell r="AA143">
            <v>302</v>
          </cell>
          <cell r="AB143">
            <v>-28</v>
          </cell>
          <cell r="AC143">
            <v>0</v>
          </cell>
          <cell r="AD143">
            <v>0</v>
          </cell>
          <cell r="AE143">
            <v>15</v>
          </cell>
          <cell r="AF143">
            <v>0</v>
          </cell>
          <cell r="AG143">
            <v>0</v>
          </cell>
          <cell r="AH143">
            <v>0</v>
          </cell>
          <cell r="AI143">
            <v>0</v>
          </cell>
          <cell r="AJ143">
            <v>1516</v>
          </cell>
          <cell r="AK143">
            <v>126</v>
          </cell>
          <cell r="AL143">
            <v>360</v>
          </cell>
          <cell r="AM143">
            <v>1075</v>
          </cell>
          <cell r="AN143">
            <v>538</v>
          </cell>
          <cell r="AO143">
            <v>337</v>
          </cell>
          <cell r="AP143">
            <v>1349</v>
          </cell>
          <cell r="AQ143">
            <v>14</v>
          </cell>
          <cell r="AR143">
            <v>0</v>
          </cell>
          <cell r="AS143">
            <v>66</v>
          </cell>
          <cell r="AT143">
            <v>0</v>
          </cell>
          <cell r="AU143">
            <v>26</v>
          </cell>
          <cell r="AV143">
            <v>0</v>
          </cell>
          <cell r="AW143">
            <v>463</v>
          </cell>
          <cell r="AX143">
            <v>687</v>
          </cell>
          <cell r="AY143">
            <v>0</v>
          </cell>
          <cell r="AZ143">
            <v>0</v>
          </cell>
          <cell r="BA143">
            <v>0</v>
          </cell>
          <cell r="BB143">
            <v>93</v>
          </cell>
          <cell r="BC143">
            <v>249</v>
          </cell>
          <cell r="BD143">
            <v>0</v>
          </cell>
          <cell r="BE143">
            <v>0</v>
          </cell>
          <cell r="BF143" t="e">
            <v>#VALUE!</v>
          </cell>
          <cell r="BG143">
            <v>0</v>
          </cell>
          <cell r="BH143">
            <v>0</v>
          </cell>
          <cell r="BI143">
            <v>0</v>
          </cell>
          <cell r="BJ143">
            <v>0</v>
          </cell>
          <cell r="BK143">
            <v>0</v>
          </cell>
          <cell r="BL143">
            <v>0</v>
          </cell>
          <cell r="BM143">
            <v>0</v>
          </cell>
          <cell r="BN143">
            <v>0</v>
          </cell>
          <cell r="BO143">
            <v>0</v>
          </cell>
          <cell r="BP143">
            <v>-32</v>
          </cell>
          <cell r="BQ143">
            <v>0</v>
          </cell>
          <cell r="BR143">
            <v>281</v>
          </cell>
          <cell r="BS143">
            <v>0</v>
          </cell>
          <cell r="BT143">
            <v>0</v>
          </cell>
          <cell r="BU143">
            <v>0</v>
          </cell>
          <cell r="BV143">
            <v>0</v>
          </cell>
          <cell r="BW143">
            <v>0</v>
          </cell>
          <cell r="BX143">
            <v>0</v>
          </cell>
          <cell r="BY143">
            <v>0</v>
          </cell>
          <cell r="BZ143">
            <v>0</v>
          </cell>
          <cell r="CA143">
            <v>118</v>
          </cell>
          <cell r="CB143">
            <v>0</v>
          </cell>
          <cell r="CC143">
            <v>43</v>
          </cell>
          <cell r="CD143">
            <v>0</v>
          </cell>
          <cell r="CE143">
            <v>0</v>
          </cell>
          <cell r="CF143">
            <v>-4</v>
          </cell>
          <cell r="CG143">
            <v>19</v>
          </cell>
          <cell r="CH143">
            <v>42</v>
          </cell>
          <cell r="CI143">
            <v>0</v>
          </cell>
          <cell r="CJ143">
            <v>4</v>
          </cell>
          <cell r="CK143">
            <v>14</v>
          </cell>
          <cell r="CL143">
            <v>0</v>
          </cell>
          <cell r="CM143">
            <v>1772</v>
          </cell>
          <cell r="CN143">
            <v>0</v>
          </cell>
          <cell r="CO143">
            <v>0</v>
          </cell>
          <cell r="CP143">
            <v>0</v>
          </cell>
          <cell r="CQ143">
            <v>0</v>
          </cell>
          <cell r="CR143">
            <v>0</v>
          </cell>
          <cell r="CS143">
            <v>0</v>
          </cell>
          <cell r="CT143">
            <v>0</v>
          </cell>
          <cell r="CU143">
            <v>0</v>
          </cell>
          <cell r="CV143">
            <v>0</v>
          </cell>
          <cell r="CW143">
            <v>14</v>
          </cell>
          <cell r="CX143">
            <v>0</v>
          </cell>
          <cell r="CY143">
            <v>0</v>
          </cell>
          <cell r="CZ143">
            <v>0</v>
          </cell>
          <cell r="DA143">
            <v>0</v>
          </cell>
          <cell r="DB143">
            <v>0</v>
          </cell>
          <cell r="DC143">
            <v>0</v>
          </cell>
          <cell r="DD143">
            <v>0</v>
          </cell>
          <cell r="DE143">
            <v>0</v>
          </cell>
          <cell r="DF143">
            <v>0</v>
          </cell>
          <cell r="DG143">
            <v>0</v>
          </cell>
          <cell r="DH143">
            <v>0</v>
          </cell>
          <cell r="DI143">
            <v>0</v>
          </cell>
          <cell r="DJ143">
            <v>0</v>
          </cell>
          <cell r="DK143">
            <v>0</v>
          </cell>
          <cell r="DL143">
            <v>0</v>
          </cell>
          <cell r="DM143">
            <v>0</v>
          </cell>
          <cell r="DN143">
            <v>0</v>
          </cell>
          <cell r="DO143">
            <v>0</v>
          </cell>
          <cell r="DP143">
            <v>1758</v>
          </cell>
          <cell r="DQ143">
            <v>0</v>
          </cell>
          <cell r="DR143">
            <v>1069</v>
          </cell>
          <cell r="DS143">
            <v>0</v>
          </cell>
          <cell r="DT143">
            <v>0</v>
          </cell>
          <cell r="DU143">
            <v>172</v>
          </cell>
          <cell r="DV143">
            <v>69</v>
          </cell>
          <cell r="DW143">
            <v>608</v>
          </cell>
          <cell r="DX143">
            <v>0</v>
          </cell>
          <cell r="DY143">
            <v>220</v>
          </cell>
          <cell r="DZ143">
            <v>3132</v>
          </cell>
          <cell r="EA143">
            <v>0</v>
          </cell>
          <cell r="EB143">
            <v>0</v>
          </cell>
          <cell r="EC143">
            <v>2127</v>
          </cell>
          <cell r="ED143">
            <v>42</v>
          </cell>
          <cell r="EE143">
            <v>103</v>
          </cell>
          <cell r="EF143">
            <v>97</v>
          </cell>
          <cell r="EG143">
            <v>447</v>
          </cell>
          <cell r="EH143">
            <v>20</v>
          </cell>
          <cell r="EI143">
            <v>259</v>
          </cell>
          <cell r="EJ143">
            <v>37</v>
          </cell>
          <cell r="EK143">
            <v>206</v>
          </cell>
          <cell r="EL143">
            <v>17</v>
          </cell>
          <cell r="EM143">
            <v>0</v>
          </cell>
          <cell r="EN143">
            <v>0</v>
          </cell>
          <cell r="EO143">
            <v>0</v>
          </cell>
          <cell r="EP143">
            <v>154</v>
          </cell>
          <cell r="EQ143">
            <v>0</v>
          </cell>
          <cell r="ER143">
            <v>0</v>
          </cell>
          <cell r="ES143">
            <v>35</v>
          </cell>
          <cell r="ET143">
            <v>428</v>
          </cell>
          <cell r="EU143">
            <v>44</v>
          </cell>
          <cell r="EV143">
            <v>217</v>
          </cell>
          <cell r="EW143">
            <v>117</v>
          </cell>
          <cell r="EX143">
            <v>50</v>
          </cell>
          <cell r="EY143">
            <v>0</v>
          </cell>
          <cell r="EZ143">
            <v>0</v>
          </cell>
          <cell r="FA143">
            <v>0</v>
          </cell>
          <cell r="FB143">
            <v>0</v>
          </cell>
          <cell r="FC143">
            <v>48</v>
          </cell>
        </row>
        <row r="144">
          <cell r="A144" t="str">
            <v xml:space="preserve"> 2786 INDONESIA (PH)                    </v>
          </cell>
          <cell r="B144">
            <v>919</v>
          </cell>
          <cell r="C144">
            <v>871</v>
          </cell>
          <cell r="D144" t="e">
            <v>#VALUE!</v>
          </cell>
          <cell r="E144">
            <v>166</v>
          </cell>
          <cell r="F144">
            <v>34</v>
          </cell>
          <cell r="G144">
            <v>0</v>
          </cell>
          <cell r="H144">
            <v>64</v>
          </cell>
          <cell r="I144">
            <v>0</v>
          </cell>
          <cell r="J144">
            <v>0</v>
          </cell>
          <cell r="K144">
            <v>0</v>
          </cell>
          <cell r="L144">
            <v>16</v>
          </cell>
          <cell r="M144">
            <v>0</v>
          </cell>
          <cell r="N144">
            <v>0</v>
          </cell>
          <cell r="O144">
            <v>51</v>
          </cell>
          <cell r="P144">
            <v>0</v>
          </cell>
          <cell r="Q144">
            <v>0</v>
          </cell>
          <cell r="R144">
            <v>0</v>
          </cell>
          <cell r="S144">
            <v>1</v>
          </cell>
          <cell r="T144">
            <v>0</v>
          </cell>
          <cell r="U144">
            <v>0</v>
          </cell>
          <cell r="V144">
            <v>0</v>
          </cell>
          <cell r="W144">
            <v>0</v>
          </cell>
          <cell r="X144">
            <v>0</v>
          </cell>
          <cell r="Y144">
            <v>0</v>
          </cell>
          <cell r="Z144">
            <v>253</v>
          </cell>
          <cell r="AA144">
            <v>61</v>
          </cell>
          <cell r="AB144">
            <v>0</v>
          </cell>
          <cell r="AC144">
            <v>0</v>
          </cell>
          <cell r="AD144">
            <v>0</v>
          </cell>
          <cell r="AE144">
            <v>15</v>
          </cell>
          <cell r="AF144">
            <v>0</v>
          </cell>
          <cell r="AG144">
            <v>0</v>
          </cell>
          <cell r="AH144">
            <v>0</v>
          </cell>
          <cell r="AI144">
            <v>0</v>
          </cell>
          <cell r="AJ144">
            <v>47</v>
          </cell>
          <cell r="AK144">
            <v>16</v>
          </cell>
          <cell r="AL144">
            <v>3</v>
          </cell>
          <cell r="AM144">
            <v>16</v>
          </cell>
          <cell r="AN144">
            <v>69</v>
          </cell>
          <cell r="AO144">
            <v>26</v>
          </cell>
          <cell r="AP144">
            <v>133</v>
          </cell>
          <cell r="AQ144">
            <v>0</v>
          </cell>
          <cell r="AR144">
            <v>0</v>
          </cell>
          <cell r="AS144">
            <v>0</v>
          </cell>
          <cell r="AT144">
            <v>0</v>
          </cell>
          <cell r="AU144">
            <v>9</v>
          </cell>
          <cell r="AV144">
            <v>0</v>
          </cell>
          <cell r="AW144">
            <v>0</v>
          </cell>
          <cell r="AX144">
            <v>59</v>
          </cell>
          <cell r="AY144">
            <v>0</v>
          </cell>
          <cell r="AZ144">
            <v>0</v>
          </cell>
          <cell r="BA144">
            <v>0</v>
          </cell>
          <cell r="BB144">
            <v>65</v>
          </cell>
          <cell r="BC144">
            <v>4</v>
          </cell>
          <cell r="BD144">
            <v>0</v>
          </cell>
          <cell r="BE144">
            <v>0</v>
          </cell>
          <cell r="BF144" t="e">
            <v>#VALUE!</v>
          </cell>
          <cell r="BG144">
            <v>0</v>
          </cell>
          <cell r="BH144">
            <v>0</v>
          </cell>
          <cell r="BI144">
            <v>0</v>
          </cell>
          <cell r="BJ144">
            <v>0</v>
          </cell>
          <cell r="BK144">
            <v>0</v>
          </cell>
          <cell r="BL144">
            <v>0</v>
          </cell>
          <cell r="BM144">
            <v>0</v>
          </cell>
          <cell r="BN144">
            <v>0</v>
          </cell>
          <cell r="BO144">
            <v>0</v>
          </cell>
          <cell r="BP144">
            <v>0</v>
          </cell>
          <cell r="BQ144">
            <v>0</v>
          </cell>
          <cell r="BR144">
            <v>4</v>
          </cell>
          <cell r="BS144">
            <v>0</v>
          </cell>
          <cell r="BT144">
            <v>0</v>
          </cell>
          <cell r="BU144">
            <v>0</v>
          </cell>
          <cell r="BV144">
            <v>0</v>
          </cell>
          <cell r="BW144">
            <v>0</v>
          </cell>
          <cell r="BX144">
            <v>0</v>
          </cell>
          <cell r="BY144">
            <v>0</v>
          </cell>
          <cell r="BZ144">
            <v>0</v>
          </cell>
          <cell r="CA144">
            <v>3</v>
          </cell>
          <cell r="CB144">
            <v>0</v>
          </cell>
          <cell r="CC144">
            <v>1</v>
          </cell>
          <cell r="CD144">
            <v>0</v>
          </cell>
          <cell r="CE144">
            <v>0</v>
          </cell>
          <cell r="CF144">
            <v>0</v>
          </cell>
          <cell r="CG144">
            <v>0</v>
          </cell>
          <cell r="CH144">
            <v>2</v>
          </cell>
          <cell r="CI144">
            <v>0</v>
          </cell>
          <cell r="CJ144">
            <v>0</v>
          </cell>
          <cell r="CK144">
            <v>0</v>
          </cell>
          <cell r="CL144">
            <v>0</v>
          </cell>
          <cell r="CM144">
            <v>45</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45</v>
          </cell>
          <cell r="DQ144">
            <v>0</v>
          </cell>
          <cell r="DR144">
            <v>131</v>
          </cell>
          <cell r="DS144">
            <v>0</v>
          </cell>
          <cell r="DT144">
            <v>0</v>
          </cell>
          <cell r="DU144">
            <v>19</v>
          </cell>
          <cell r="DV144">
            <v>24</v>
          </cell>
          <cell r="DW144">
            <v>88</v>
          </cell>
          <cell r="DX144">
            <v>0</v>
          </cell>
          <cell r="DY144">
            <v>0</v>
          </cell>
          <cell r="DZ144">
            <v>123</v>
          </cell>
          <cell r="EA144">
            <v>0</v>
          </cell>
          <cell r="EB144">
            <v>0</v>
          </cell>
          <cell r="EC144">
            <v>104</v>
          </cell>
          <cell r="ED144">
            <v>0</v>
          </cell>
          <cell r="EE144">
            <v>0</v>
          </cell>
          <cell r="EF144">
            <v>2</v>
          </cell>
          <cell r="EG144">
            <v>9</v>
          </cell>
          <cell r="EH144">
            <v>0</v>
          </cell>
          <cell r="EI144">
            <v>6</v>
          </cell>
          <cell r="EJ144">
            <v>2</v>
          </cell>
          <cell r="EK144">
            <v>4</v>
          </cell>
          <cell r="EL144">
            <v>0</v>
          </cell>
          <cell r="EM144">
            <v>0</v>
          </cell>
          <cell r="EN144">
            <v>0</v>
          </cell>
          <cell r="EO144">
            <v>0</v>
          </cell>
          <cell r="EP144">
            <v>4</v>
          </cell>
          <cell r="EQ144">
            <v>0</v>
          </cell>
          <cell r="ER144">
            <v>0</v>
          </cell>
          <cell r="ES144">
            <v>0</v>
          </cell>
          <cell r="ET144">
            <v>9</v>
          </cell>
          <cell r="EU144">
            <v>1</v>
          </cell>
          <cell r="EV144">
            <v>8</v>
          </cell>
          <cell r="EW144">
            <v>0</v>
          </cell>
          <cell r="EX144">
            <v>0</v>
          </cell>
          <cell r="EY144">
            <v>0</v>
          </cell>
          <cell r="EZ144">
            <v>0</v>
          </cell>
          <cell r="FA144">
            <v>0</v>
          </cell>
          <cell r="FB144">
            <v>0</v>
          </cell>
          <cell r="FC144">
            <v>48</v>
          </cell>
        </row>
        <row r="145">
          <cell r="A145" t="str">
            <v xml:space="preserve"> 2812 MALAYSIA (PH)                     </v>
          </cell>
          <cell r="B145">
            <v>1948</v>
          </cell>
          <cell r="C145">
            <v>1948</v>
          </cell>
          <cell r="D145" t="e">
            <v>#VALUE!</v>
          </cell>
          <cell r="E145">
            <v>210</v>
          </cell>
          <cell r="F145">
            <v>20</v>
          </cell>
          <cell r="G145">
            <v>0</v>
          </cell>
          <cell r="H145">
            <v>56</v>
          </cell>
          <cell r="I145">
            <v>2</v>
          </cell>
          <cell r="J145">
            <v>0</v>
          </cell>
          <cell r="K145">
            <v>0</v>
          </cell>
          <cell r="L145">
            <v>78</v>
          </cell>
          <cell r="M145">
            <v>17</v>
          </cell>
          <cell r="N145">
            <v>0</v>
          </cell>
          <cell r="O145">
            <v>31</v>
          </cell>
          <cell r="P145">
            <v>0</v>
          </cell>
          <cell r="Q145">
            <v>0</v>
          </cell>
          <cell r="R145">
            <v>0</v>
          </cell>
          <cell r="S145">
            <v>0</v>
          </cell>
          <cell r="T145">
            <v>0</v>
          </cell>
          <cell r="U145">
            <v>0</v>
          </cell>
          <cell r="V145">
            <v>0</v>
          </cell>
          <cell r="W145">
            <v>0</v>
          </cell>
          <cell r="X145">
            <v>6</v>
          </cell>
          <cell r="Y145">
            <v>0</v>
          </cell>
          <cell r="Z145">
            <v>722</v>
          </cell>
          <cell r="AA145">
            <v>0</v>
          </cell>
          <cell r="AB145">
            <v>0</v>
          </cell>
          <cell r="AC145">
            <v>0</v>
          </cell>
          <cell r="AD145">
            <v>0</v>
          </cell>
          <cell r="AE145">
            <v>0</v>
          </cell>
          <cell r="AF145">
            <v>0</v>
          </cell>
          <cell r="AG145">
            <v>0</v>
          </cell>
          <cell r="AH145">
            <v>0</v>
          </cell>
          <cell r="AI145">
            <v>0</v>
          </cell>
          <cell r="AJ145">
            <v>228</v>
          </cell>
          <cell r="AK145">
            <v>20</v>
          </cell>
          <cell r="AL145">
            <v>50</v>
          </cell>
          <cell r="AM145">
            <v>292</v>
          </cell>
          <cell r="AN145">
            <v>128</v>
          </cell>
          <cell r="AO145">
            <v>4</v>
          </cell>
          <cell r="AP145">
            <v>214</v>
          </cell>
          <cell r="AQ145">
            <v>0</v>
          </cell>
          <cell r="AR145">
            <v>0</v>
          </cell>
          <cell r="AS145">
            <v>3</v>
          </cell>
          <cell r="AT145">
            <v>0</v>
          </cell>
          <cell r="AU145">
            <v>0</v>
          </cell>
          <cell r="AV145">
            <v>0</v>
          </cell>
          <cell r="AW145">
            <v>138</v>
          </cell>
          <cell r="AX145">
            <v>62</v>
          </cell>
          <cell r="AY145">
            <v>0</v>
          </cell>
          <cell r="AZ145">
            <v>0</v>
          </cell>
          <cell r="BA145">
            <v>0</v>
          </cell>
          <cell r="BB145">
            <v>11</v>
          </cell>
          <cell r="BC145">
            <v>20</v>
          </cell>
          <cell r="BD145">
            <v>0</v>
          </cell>
          <cell r="BE145">
            <v>0</v>
          </cell>
          <cell r="BF145" t="e">
            <v>#VALUE!</v>
          </cell>
          <cell r="BG145">
            <v>0</v>
          </cell>
          <cell r="BH145">
            <v>0</v>
          </cell>
          <cell r="BI145">
            <v>0</v>
          </cell>
          <cell r="BJ145">
            <v>0</v>
          </cell>
          <cell r="BK145">
            <v>0</v>
          </cell>
          <cell r="BL145">
            <v>0</v>
          </cell>
          <cell r="BM145">
            <v>0</v>
          </cell>
          <cell r="BN145">
            <v>0</v>
          </cell>
          <cell r="BO145">
            <v>0</v>
          </cell>
          <cell r="BP145">
            <v>0</v>
          </cell>
          <cell r="BQ145">
            <v>0</v>
          </cell>
          <cell r="BR145">
            <v>20</v>
          </cell>
          <cell r="BS145">
            <v>0</v>
          </cell>
          <cell r="BT145">
            <v>0</v>
          </cell>
          <cell r="BU145">
            <v>0</v>
          </cell>
          <cell r="BV145">
            <v>0</v>
          </cell>
          <cell r="BW145">
            <v>0</v>
          </cell>
          <cell r="BX145">
            <v>0</v>
          </cell>
          <cell r="BY145">
            <v>0</v>
          </cell>
          <cell r="BZ145">
            <v>0</v>
          </cell>
          <cell r="CA145">
            <v>40</v>
          </cell>
          <cell r="CB145">
            <v>0</v>
          </cell>
          <cell r="CC145">
            <v>7</v>
          </cell>
          <cell r="CD145">
            <v>0</v>
          </cell>
          <cell r="CE145">
            <v>0</v>
          </cell>
          <cell r="CF145">
            <v>0</v>
          </cell>
          <cell r="CG145">
            <v>9</v>
          </cell>
          <cell r="CH145">
            <v>24</v>
          </cell>
          <cell r="CI145">
            <v>0</v>
          </cell>
          <cell r="CJ145">
            <v>0</v>
          </cell>
          <cell r="CK145">
            <v>0</v>
          </cell>
          <cell r="CL145">
            <v>0</v>
          </cell>
          <cell r="CM145">
            <v>166</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C145">
            <v>0</v>
          </cell>
          <cell r="DD145">
            <v>0</v>
          </cell>
          <cell r="DE145">
            <v>0</v>
          </cell>
          <cell r="DF145">
            <v>0</v>
          </cell>
          <cell r="DG145">
            <v>0</v>
          </cell>
          <cell r="DH145">
            <v>0</v>
          </cell>
          <cell r="DI145">
            <v>0</v>
          </cell>
          <cell r="DJ145">
            <v>0</v>
          </cell>
          <cell r="DK145">
            <v>0</v>
          </cell>
          <cell r="DL145">
            <v>0</v>
          </cell>
          <cell r="DM145">
            <v>0</v>
          </cell>
          <cell r="DN145">
            <v>0</v>
          </cell>
          <cell r="DO145">
            <v>0</v>
          </cell>
          <cell r="DP145">
            <v>166</v>
          </cell>
          <cell r="DQ145">
            <v>0</v>
          </cell>
          <cell r="DR145">
            <v>90</v>
          </cell>
          <cell r="DS145">
            <v>0</v>
          </cell>
          <cell r="DT145">
            <v>0</v>
          </cell>
          <cell r="DU145">
            <v>19</v>
          </cell>
          <cell r="DV145">
            <v>8</v>
          </cell>
          <cell r="DW145">
            <v>63</v>
          </cell>
          <cell r="DX145">
            <v>0</v>
          </cell>
          <cell r="DY145">
            <v>0</v>
          </cell>
          <cell r="DZ145">
            <v>357</v>
          </cell>
          <cell r="EA145">
            <v>0</v>
          </cell>
          <cell r="EB145">
            <v>0</v>
          </cell>
          <cell r="EC145">
            <v>154</v>
          </cell>
          <cell r="ED145">
            <v>28</v>
          </cell>
          <cell r="EE145">
            <v>90</v>
          </cell>
          <cell r="EF145">
            <v>9</v>
          </cell>
          <cell r="EG145">
            <v>49</v>
          </cell>
          <cell r="EH145">
            <v>9</v>
          </cell>
          <cell r="EI145">
            <v>12</v>
          </cell>
          <cell r="EJ145">
            <v>6</v>
          </cell>
          <cell r="EK145">
            <v>27</v>
          </cell>
          <cell r="EL145">
            <v>0</v>
          </cell>
          <cell r="EM145">
            <v>0</v>
          </cell>
          <cell r="EN145">
            <v>0</v>
          </cell>
          <cell r="EO145">
            <v>0</v>
          </cell>
          <cell r="EP145">
            <v>25</v>
          </cell>
          <cell r="EQ145">
            <v>0</v>
          </cell>
          <cell r="ER145">
            <v>0</v>
          </cell>
          <cell r="ES145">
            <v>2</v>
          </cell>
          <cell r="ET145">
            <v>102</v>
          </cell>
          <cell r="EU145">
            <v>41</v>
          </cell>
          <cell r="EV145">
            <v>39</v>
          </cell>
          <cell r="EW145">
            <v>22</v>
          </cell>
          <cell r="EX145">
            <v>0</v>
          </cell>
          <cell r="EY145">
            <v>0</v>
          </cell>
          <cell r="EZ145">
            <v>0</v>
          </cell>
          <cell r="FA145">
            <v>0</v>
          </cell>
          <cell r="FB145">
            <v>0</v>
          </cell>
          <cell r="FC145">
            <v>0</v>
          </cell>
        </row>
        <row r="146">
          <cell r="A146" t="str">
            <v xml:space="preserve"> 2843 PHILIPPINES (PH)                  </v>
          </cell>
          <cell r="B146">
            <v>6333</v>
          </cell>
          <cell r="C146">
            <v>6333</v>
          </cell>
          <cell r="D146" t="e">
            <v>#VALUE!</v>
          </cell>
          <cell r="E146">
            <v>155</v>
          </cell>
          <cell r="F146">
            <v>63</v>
          </cell>
          <cell r="G146">
            <v>0</v>
          </cell>
          <cell r="H146">
            <v>1</v>
          </cell>
          <cell r="I146">
            <v>5</v>
          </cell>
          <cell r="J146">
            <v>0</v>
          </cell>
          <cell r="K146">
            <v>0</v>
          </cell>
          <cell r="L146">
            <v>36</v>
          </cell>
          <cell r="M146">
            <v>12</v>
          </cell>
          <cell r="N146">
            <v>2</v>
          </cell>
          <cell r="O146">
            <v>24</v>
          </cell>
          <cell r="P146">
            <v>0</v>
          </cell>
          <cell r="Q146">
            <v>0</v>
          </cell>
          <cell r="R146">
            <v>0</v>
          </cell>
          <cell r="S146">
            <v>16</v>
          </cell>
          <cell r="T146">
            <v>-2</v>
          </cell>
          <cell r="U146">
            <v>0</v>
          </cell>
          <cell r="V146">
            <v>0</v>
          </cell>
          <cell r="W146">
            <v>0</v>
          </cell>
          <cell r="X146">
            <v>-2</v>
          </cell>
          <cell r="Y146">
            <v>0</v>
          </cell>
          <cell r="Z146">
            <v>2001</v>
          </cell>
          <cell r="AA146">
            <v>58</v>
          </cell>
          <cell r="AB146">
            <v>-28</v>
          </cell>
          <cell r="AC146">
            <v>0</v>
          </cell>
          <cell r="AD146">
            <v>0</v>
          </cell>
          <cell r="AE146">
            <v>0</v>
          </cell>
          <cell r="AF146">
            <v>0</v>
          </cell>
          <cell r="AG146">
            <v>0</v>
          </cell>
          <cell r="AH146">
            <v>0</v>
          </cell>
          <cell r="AI146">
            <v>0</v>
          </cell>
          <cell r="AJ146">
            <v>664</v>
          </cell>
          <cell r="AK146">
            <v>59</v>
          </cell>
          <cell r="AL146">
            <v>252</v>
          </cell>
          <cell r="AM146">
            <v>535</v>
          </cell>
          <cell r="AN146">
            <v>189</v>
          </cell>
          <cell r="AO146">
            <v>272</v>
          </cell>
          <cell r="AP146">
            <v>664</v>
          </cell>
          <cell r="AQ146">
            <v>-1</v>
          </cell>
          <cell r="AR146">
            <v>0</v>
          </cell>
          <cell r="AS146">
            <v>43</v>
          </cell>
          <cell r="AT146">
            <v>0</v>
          </cell>
          <cell r="AU146">
            <v>16</v>
          </cell>
          <cell r="AV146">
            <v>0</v>
          </cell>
          <cell r="AW146">
            <v>195</v>
          </cell>
          <cell r="AX146">
            <v>411</v>
          </cell>
          <cell r="AY146">
            <v>0</v>
          </cell>
          <cell r="AZ146">
            <v>0</v>
          </cell>
          <cell r="BA146">
            <v>0</v>
          </cell>
          <cell r="BB146">
            <v>0</v>
          </cell>
          <cell r="BC146">
            <v>165</v>
          </cell>
          <cell r="BD146">
            <v>0</v>
          </cell>
          <cell r="BE146">
            <v>0</v>
          </cell>
          <cell r="BF146" t="e">
            <v>#VALUE!</v>
          </cell>
          <cell r="BG146">
            <v>0</v>
          </cell>
          <cell r="BH146">
            <v>0</v>
          </cell>
          <cell r="BI146">
            <v>0</v>
          </cell>
          <cell r="BJ146">
            <v>0</v>
          </cell>
          <cell r="BK146">
            <v>0</v>
          </cell>
          <cell r="BL146">
            <v>0</v>
          </cell>
          <cell r="BM146">
            <v>0</v>
          </cell>
          <cell r="BN146">
            <v>0</v>
          </cell>
          <cell r="BO146">
            <v>0</v>
          </cell>
          <cell r="BP146">
            <v>-32</v>
          </cell>
          <cell r="BQ146">
            <v>0</v>
          </cell>
          <cell r="BR146">
            <v>197</v>
          </cell>
          <cell r="BS146">
            <v>0</v>
          </cell>
          <cell r="BT146">
            <v>0</v>
          </cell>
          <cell r="BU146">
            <v>0</v>
          </cell>
          <cell r="BV146">
            <v>0</v>
          </cell>
          <cell r="BW146">
            <v>0</v>
          </cell>
          <cell r="BX146">
            <v>0</v>
          </cell>
          <cell r="BY146">
            <v>0</v>
          </cell>
          <cell r="BZ146">
            <v>0</v>
          </cell>
          <cell r="CA146">
            <v>-34</v>
          </cell>
          <cell r="CB146">
            <v>0</v>
          </cell>
          <cell r="CC146">
            <v>0</v>
          </cell>
          <cell r="CD146">
            <v>0</v>
          </cell>
          <cell r="CE146">
            <v>0</v>
          </cell>
          <cell r="CF146">
            <v>-4</v>
          </cell>
          <cell r="CG146">
            <v>-1</v>
          </cell>
          <cell r="CH146">
            <v>3</v>
          </cell>
          <cell r="CI146">
            <v>0</v>
          </cell>
          <cell r="CJ146">
            <v>0</v>
          </cell>
          <cell r="CK146">
            <v>-32</v>
          </cell>
          <cell r="CL146">
            <v>0</v>
          </cell>
          <cell r="CM146">
            <v>1258</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-1</v>
          </cell>
          <cell r="DJ146">
            <v>0</v>
          </cell>
          <cell r="DK146">
            <v>0</v>
          </cell>
          <cell r="DL146">
            <v>0</v>
          </cell>
          <cell r="DM146">
            <v>0</v>
          </cell>
          <cell r="DN146">
            <v>0</v>
          </cell>
          <cell r="DO146">
            <v>0</v>
          </cell>
          <cell r="DP146">
            <v>1259</v>
          </cell>
          <cell r="DQ146">
            <v>0</v>
          </cell>
          <cell r="DR146">
            <v>364</v>
          </cell>
          <cell r="DS146">
            <v>0</v>
          </cell>
          <cell r="DT146">
            <v>0</v>
          </cell>
          <cell r="DU146">
            <v>68</v>
          </cell>
          <cell r="DV146">
            <v>-3</v>
          </cell>
          <cell r="DW146">
            <v>113</v>
          </cell>
          <cell r="DX146">
            <v>0</v>
          </cell>
          <cell r="DY146">
            <v>186</v>
          </cell>
          <cell r="DZ146">
            <v>1758</v>
          </cell>
          <cell r="EA146">
            <v>0</v>
          </cell>
          <cell r="EB146">
            <v>0</v>
          </cell>
          <cell r="EC146">
            <v>1439</v>
          </cell>
          <cell r="ED146">
            <v>6</v>
          </cell>
          <cell r="EE146">
            <v>-2</v>
          </cell>
          <cell r="EF146">
            <v>74</v>
          </cell>
          <cell r="EG146">
            <v>199</v>
          </cell>
          <cell r="EH146">
            <v>0</v>
          </cell>
          <cell r="EI146">
            <v>41</v>
          </cell>
          <cell r="EJ146">
            <v>1</v>
          </cell>
          <cell r="EK146">
            <v>9</v>
          </cell>
          <cell r="EL146">
            <v>0</v>
          </cell>
          <cell r="EM146">
            <v>0</v>
          </cell>
          <cell r="EN146">
            <v>0</v>
          </cell>
          <cell r="EO146">
            <v>0</v>
          </cell>
          <cell r="EP146">
            <v>4</v>
          </cell>
          <cell r="EQ146">
            <v>0</v>
          </cell>
          <cell r="ER146">
            <v>0</v>
          </cell>
          <cell r="ES146">
            <v>5</v>
          </cell>
          <cell r="ET146">
            <v>-7</v>
          </cell>
          <cell r="EU146">
            <v>-11</v>
          </cell>
          <cell r="EV146">
            <v>0</v>
          </cell>
          <cell r="EW146">
            <v>4</v>
          </cell>
          <cell r="EX146">
            <v>0</v>
          </cell>
          <cell r="EY146">
            <v>0</v>
          </cell>
          <cell r="EZ146">
            <v>0</v>
          </cell>
          <cell r="FA146">
            <v>0</v>
          </cell>
          <cell r="FB146">
            <v>0</v>
          </cell>
          <cell r="FC146">
            <v>0</v>
          </cell>
        </row>
        <row r="147">
          <cell r="A147" t="str">
            <v xml:space="preserve"> 2867 SINGAPORE (PH)                    </v>
          </cell>
          <cell r="B147">
            <v>1382</v>
          </cell>
          <cell r="C147">
            <v>1382</v>
          </cell>
          <cell r="D147" t="e">
            <v>#VALUE!</v>
          </cell>
          <cell r="E147">
            <v>469</v>
          </cell>
          <cell r="F147">
            <v>10</v>
          </cell>
          <cell r="G147">
            <v>0</v>
          </cell>
          <cell r="H147">
            <v>91</v>
          </cell>
          <cell r="I147">
            <v>13</v>
          </cell>
          <cell r="J147">
            <v>0</v>
          </cell>
          <cell r="K147">
            <v>0</v>
          </cell>
          <cell r="L147">
            <v>290</v>
          </cell>
          <cell r="M147">
            <v>0</v>
          </cell>
          <cell r="N147">
            <v>0</v>
          </cell>
          <cell r="O147">
            <v>28</v>
          </cell>
          <cell r="P147">
            <v>0</v>
          </cell>
          <cell r="Q147">
            <v>0</v>
          </cell>
          <cell r="R147">
            <v>0</v>
          </cell>
          <cell r="S147">
            <v>0</v>
          </cell>
          <cell r="T147">
            <v>37</v>
          </cell>
          <cell r="U147">
            <v>0</v>
          </cell>
          <cell r="V147">
            <v>0</v>
          </cell>
          <cell r="W147">
            <v>0</v>
          </cell>
          <cell r="X147">
            <v>0</v>
          </cell>
          <cell r="Y147">
            <v>0</v>
          </cell>
          <cell r="Z147">
            <v>127</v>
          </cell>
          <cell r="AA147">
            <v>5</v>
          </cell>
          <cell r="AB147">
            <v>0</v>
          </cell>
          <cell r="AC147">
            <v>0</v>
          </cell>
          <cell r="AD147">
            <v>0</v>
          </cell>
          <cell r="AE147">
            <v>0</v>
          </cell>
          <cell r="AF147">
            <v>0</v>
          </cell>
          <cell r="AG147">
            <v>0</v>
          </cell>
          <cell r="AH147">
            <v>0</v>
          </cell>
          <cell r="AI147">
            <v>0</v>
          </cell>
          <cell r="AJ147">
            <v>114</v>
          </cell>
          <cell r="AK147">
            <v>7</v>
          </cell>
          <cell r="AL147">
            <v>0</v>
          </cell>
          <cell r="AM147">
            <v>0</v>
          </cell>
          <cell r="AN147">
            <v>0</v>
          </cell>
          <cell r="AO147">
            <v>1</v>
          </cell>
          <cell r="AP147">
            <v>119</v>
          </cell>
          <cell r="AQ147">
            <v>6</v>
          </cell>
          <cell r="AR147">
            <v>0</v>
          </cell>
          <cell r="AS147">
            <v>15</v>
          </cell>
          <cell r="AT147">
            <v>0</v>
          </cell>
          <cell r="AU147">
            <v>0</v>
          </cell>
          <cell r="AV147">
            <v>0</v>
          </cell>
          <cell r="AW147">
            <v>56</v>
          </cell>
          <cell r="AX147">
            <v>42</v>
          </cell>
          <cell r="AY147">
            <v>0</v>
          </cell>
          <cell r="AZ147">
            <v>0</v>
          </cell>
          <cell r="BA147">
            <v>0</v>
          </cell>
          <cell r="BB147">
            <v>0</v>
          </cell>
          <cell r="BC147">
            <v>49</v>
          </cell>
          <cell r="BD147">
            <v>0</v>
          </cell>
          <cell r="BE147">
            <v>0</v>
          </cell>
          <cell r="BF147" t="e">
            <v>#VALUE!</v>
          </cell>
          <cell r="BG147">
            <v>0</v>
          </cell>
          <cell r="BH147">
            <v>0</v>
          </cell>
          <cell r="BI147">
            <v>0</v>
          </cell>
          <cell r="BJ147">
            <v>0</v>
          </cell>
          <cell r="BK147">
            <v>0</v>
          </cell>
          <cell r="BL147">
            <v>0</v>
          </cell>
          <cell r="BM147">
            <v>0</v>
          </cell>
          <cell r="BN147">
            <v>0</v>
          </cell>
          <cell r="BO147">
            <v>0</v>
          </cell>
          <cell r="BP147">
            <v>0</v>
          </cell>
          <cell r="BQ147">
            <v>0</v>
          </cell>
          <cell r="BR147">
            <v>49</v>
          </cell>
          <cell r="BS147">
            <v>0</v>
          </cell>
          <cell r="BT147">
            <v>0</v>
          </cell>
          <cell r="BU147">
            <v>0</v>
          </cell>
          <cell r="BV147">
            <v>0</v>
          </cell>
          <cell r="BW147">
            <v>0</v>
          </cell>
          <cell r="BX147">
            <v>0</v>
          </cell>
          <cell r="BY147">
            <v>0</v>
          </cell>
          <cell r="BZ147">
            <v>0</v>
          </cell>
          <cell r="CA147">
            <v>68</v>
          </cell>
          <cell r="CB147">
            <v>0</v>
          </cell>
          <cell r="CC147">
            <v>20</v>
          </cell>
          <cell r="CD147">
            <v>0</v>
          </cell>
          <cell r="CE147">
            <v>0</v>
          </cell>
          <cell r="CF147">
            <v>0</v>
          </cell>
          <cell r="CG147">
            <v>6</v>
          </cell>
          <cell r="CH147">
            <v>9</v>
          </cell>
          <cell r="CI147">
            <v>0</v>
          </cell>
          <cell r="CJ147">
            <v>3</v>
          </cell>
          <cell r="CK147">
            <v>30</v>
          </cell>
          <cell r="CL147">
            <v>0</v>
          </cell>
          <cell r="CM147">
            <v>44</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44</v>
          </cell>
          <cell r="DQ147">
            <v>0</v>
          </cell>
          <cell r="DR147">
            <v>35</v>
          </cell>
          <cell r="DS147">
            <v>0</v>
          </cell>
          <cell r="DT147">
            <v>0</v>
          </cell>
          <cell r="DU147">
            <v>9</v>
          </cell>
          <cell r="DV147">
            <v>26</v>
          </cell>
          <cell r="DW147">
            <v>0</v>
          </cell>
          <cell r="DX147">
            <v>0</v>
          </cell>
          <cell r="DY147">
            <v>0</v>
          </cell>
          <cell r="DZ147">
            <v>245</v>
          </cell>
          <cell r="EA147">
            <v>0</v>
          </cell>
          <cell r="EB147">
            <v>0</v>
          </cell>
          <cell r="EC147">
            <v>97</v>
          </cell>
          <cell r="ED147">
            <v>0</v>
          </cell>
          <cell r="EE147">
            <v>-3</v>
          </cell>
          <cell r="EF147">
            <v>4</v>
          </cell>
          <cell r="EG147">
            <v>106</v>
          </cell>
          <cell r="EH147">
            <v>0</v>
          </cell>
          <cell r="EI147">
            <v>23</v>
          </cell>
          <cell r="EJ147">
            <v>18</v>
          </cell>
          <cell r="EK147">
            <v>104</v>
          </cell>
          <cell r="EL147">
            <v>0</v>
          </cell>
          <cell r="EM147">
            <v>0</v>
          </cell>
          <cell r="EN147">
            <v>0</v>
          </cell>
          <cell r="EO147">
            <v>0</v>
          </cell>
          <cell r="EP147">
            <v>94</v>
          </cell>
          <cell r="EQ147">
            <v>0</v>
          </cell>
          <cell r="ER147">
            <v>0</v>
          </cell>
          <cell r="ES147">
            <v>10</v>
          </cell>
          <cell r="ET147">
            <v>101</v>
          </cell>
          <cell r="EU147">
            <v>0</v>
          </cell>
          <cell r="EV147">
            <v>101</v>
          </cell>
          <cell r="EW147">
            <v>0</v>
          </cell>
          <cell r="EX147">
            <v>0</v>
          </cell>
          <cell r="EY147">
            <v>0</v>
          </cell>
          <cell r="EZ147">
            <v>0</v>
          </cell>
          <cell r="FA147">
            <v>0</v>
          </cell>
          <cell r="FB147">
            <v>0</v>
          </cell>
          <cell r="FC147">
            <v>0</v>
          </cell>
        </row>
        <row r="148">
          <cell r="A148" t="str">
            <v xml:space="preserve"> 2883 THAILAND (PH)                     </v>
          </cell>
          <cell r="B148">
            <v>1966</v>
          </cell>
          <cell r="C148">
            <v>1966</v>
          </cell>
          <cell r="D148" t="e">
            <v>#VALUE!</v>
          </cell>
          <cell r="E148">
            <v>209</v>
          </cell>
          <cell r="F148">
            <v>50</v>
          </cell>
          <cell r="G148">
            <v>0</v>
          </cell>
          <cell r="H148">
            <v>35</v>
          </cell>
          <cell r="I148">
            <v>3</v>
          </cell>
          <cell r="J148">
            <v>0</v>
          </cell>
          <cell r="K148">
            <v>0</v>
          </cell>
          <cell r="L148">
            <v>23</v>
          </cell>
          <cell r="M148">
            <v>0</v>
          </cell>
          <cell r="N148">
            <v>0</v>
          </cell>
          <cell r="O148">
            <v>65</v>
          </cell>
          <cell r="P148">
            <v>0</v>
          </cell>
          <cell r="Q148">
            <v>0</v>
          </cell>
          <cell r="R148">
            <v>0</v>
          </cell>
          <cell r="S148">
            <v>13</v>
          </cell>
          <cell r="T148">
            <v>0</v>
          </cell>
          <cell r="U148">
            <v>0</v>
          </cell>
          <cell r="V148">
            <v>0</v>
          </cell>
          <cell r="W148">
            <v>0</v>
          </cell>
          <cell r="X148">
            <v>20</v>
          </cell>
          <cell r="Y148">
            <v>0</v>
          </cell>
          <cell r="Z148">
            <v>537</v>
          </cell>
          <cell r="AA148">
            <v>18</v>
          </cell>
          <cell r="AB148">
            <v>0</v>
          </cell>
          <cell r="AC148">
            <v>0</v>
          </cell>
          <cell r="AD148">
            <v>0</v>
          </cell>
          <cell r="AE148">
            <v>0</v>
          </cell>
          <cell r="AF148">
            <v>0</v>
          </cell>
          <cell r="AG148">
            <v>0</v>
          </cell>
          <cell r="AH148">
            <v>0</v>
          </cell>
          <cell r="AI148">
            <v>0</v>
          </cell>
          <cell r="AJ148">
            <v>344</v>
          </cell>
          <cell r="AK148">
            <v>24</v>
          </cell>
          <cell r="AL148">
            <v>17</v>
          </cell>
          <cell r="AM148">
            <v>50</v>
          </cell>
          <cell r="AN148">
            <v>83</v>
          </cell>
          <cell r="AO148">
            <v>1</v>
          </cell>
          <cell r="AP148">
            <v>128</v>
          </cell>
          <cell r="AQ148">
            <v>9</v>
          </cell>
          <cell r="AR148">
            <v>0</v>
          </cell>
          <cell r="AS148">
            <v>5</v>
          </cell>
          <cell r="AT148">
            <v>0</v>
          </cell>
          <cell r="AU148">
            <v>1</v>
          </cell>
          <cell r="AV148">
            <v>0</v>
          </cell>
          <cell r="AW148">
            <v>74</v>
          </cell>
          <cell r="AX148">
            <v>22</v>
          </cell>
          <cell r="AY148">
            <v>0</v>
          </cell>
          <cell r="AZ148">
            <v>0</v>
          </cell>
          <cell r="BA148">
            <v>0</v>
          </cell>
          <cell r="BB148">
            <v>17</v>
          </cell>
          <cell r="BC148">
            <v>11</v>
          </cell>
          <cell r="BD148">
            <v>0</v>
          </cell>
          <cell r="BE148">
            <v>0</v>
          </cell>
          <cell r="BF148" t="e">
            <v>#VALUE!</v>
          </cell>
          <cell r="BG148">
            <v>0</v>
          </cell>
          <cell r="BH148">
            <v>0</v>
          </cell>
          <cell r="BI148">
            <v>0</v>
          </cell>
          <cell r="BJ148">
            <v>0</v>
          </cell>
          <cell r="BK148">
            <v>0</v>
          </cell>
          <cell r="BL148">
            <v>0</v>
          </cell>
          <cell r="BM148">
            <v>0</v>
          </cell>
          <cell r="BN148">
            <v>0</v>
          </cell>
          <cell r="BO148">
            <v>0</v>
          </cell>
          <cell r="BP148">
            <v>0</v>
          </cell>
          <cell r="BQ148">
            <v>0</v>
          </cell>
          <cell r="BR148">
            <v>11</v>
          </cell>
          <cell r="BS148">
            <v>0</v>
          </cell>
          <cell r="BT148">
            <v>0</v>
          </cell>
          <cell r="BU148">
            <v>0</v>
          </cell>
          <cell r="BV148">
            <v>0</v>
          </cell>
          <cell r="BW148">
            <v>0</v>
          </cell>
          <cell r="BX148">
            <v>0</v>
          </cell>
          <cell r="BY148">
            <v>0</v>
          </cell>
          <cell r="BZ148">
            <v>0</v>
          </cell>
          <cell r="CA148">
            <v>41</v>
          </cell>
          <cell r="CB148">
            <v>0</v>
          </cell>
          <cell r="CC148">
            <v>15</v>
          </cell>
          <cell r="CD148">
            <v>0</v>
          </cell>
          <cell r="CE148">
            <v>0</v>
          </cell>
          <cell r="CF148">
            <v>0</v>
          </cell>
          <cell r="CG148">
            <v>5</v>
          </cell>
          <cell r="CH148">
            <v>4</v>
          </cell>
          <cell r="CI148">
            <v>0</v>
          </cell>
          <cell r="CJ148">
            <v>1</v>
          </cell>
          <cell r="CK148">
            <v>16</v>
          </cell>
          <cell r="CL148">
            <v>0</v>
          </cell>
          <cell r="CM148">
            <v>234</v>
          </cell>
          <cell r="CN148">
            <v>0</v>
          </cell>
          <cell r="CO148">
            <v>0</v>
          </cell>
          <cell r="CP148">
            <v>0</v>
          </cell>
          <cell r="CQ148">
            <v>0</v>
          </cell>
          <cell r="CR148">
            <v>0</v>
          </cell>
          <cell r="CS148">
            <v>0</v>
          </cell>
          <cell r="CT148">
            <v>0</v>
          </cell>
          <cell r="CU148">
            <v>0</v>
          </cell>
          <cell r="CV148">
            <v>0</v>
          </cell>
          <cell r="CW148">
            <v>14</v>
          </cell>
          <cell r="CX148">
            <v>0</v>
          </cell>
          <cell r="CY148">
            <v>0</v>
          </cell>
          <cell r="CZ148">
            <v>0</v>
          </cell>
          <cell r="DA148">
            <v>0</v>
          </cell>
          <cell r="DB148">
            <v>0</v>
          </cell>
          <cell r="DC148">
            <v>0</v>
          </cell>
          <cell r="DD148">
            <v>0</v>
          </cell>
          <cell r="DE148">
            <v>0</v>
          </cell>
          <cell r="DF148">
            <v>0</v>
          </cell>
          <cell r="DG148">
            <v>0</v>
          </cell>
          <cell r="DH148">
            <v>0</v>
          </cell>
          <cell r="DI148">
            <v>1</v>
          </cell>
          <cell r="DJ148">
            <v>0</v>
          </cell>
          <cell r="DK148">
            <v>0</v>
          </cell>
          <cell r="DL148">
            <v>0</v>
          </cell>
          <cell r="DM148">
            <v>0</v>
          </cell>
          <cell r="DN148">
            <v>0</v>
          </cell>
          <cell r="DO148">
            <v>0</v>
          </cell>
          <cell r="DP148">
            <v>219</v>
          </cell>
          <cell r="DQ148">
            <v>0</v>
          </cell>
          <cell r="DR148">
            <v>123</v>
          </cell>
          <cell r="DS148">
            <v>0</v>
          </cell>
          <cell r="DT148">
            <v>0</v>
          </cell>
          <cell r="DU148">
            <v>57</v>
          </cell>
          <cell r="DV148">
            <v>14</v>
          </cell>
          <cell r="DW148">
            <v>52</v>
          </cell>
          <cell r="DX148">
            <v>0</v>
          </cell>
          <cell r="DY148">
            <v>0</v>
          </cell>
          <cell r="DZ148">
            <v>372</v>
          </cell>
          <cell r="EA148">
            <v>0</v>
          </cell>
          <cell r="EB148">
            <v>0</v>
          </cell>
          <cell r="EC148">
            <v>265</v>
          </cell>
          <cell r="ED148">
            <v>8</v>
          </cell>
          <cell r="EE148">
            <v>15</v>
          </cell>
          <cell r="EF148">
            <v>8</v>
          </cell>
          <cell r="EG148">
            <v>46</v>
          </cell>
          <cell r="EH148">
            <v>11</v>
          </cell>
          <cell r="EI148">
            <v>12</v>
          </cell>
          <cell r="EJ148">
            <v>7</v>
          </cell>
          <cell r="EK148">
            <v>62</v>
          </cell>
          <cell r="EL148">
            <v>17</v>
          </cell>
          <cell r="EM148">
            <v>0</v>
          </cell>
          <cell r="EN148">
            <v>0</v>
          </cell>
          <cell r="EO148">
            <v>0</v>
          </cell>
          <cell r="EP148">
            <v>27</v>
          </cell>
          <cell r="EQ148">
            <v>0</v>
          </cell>
          <cell r="ER148">
            <v>0</v>
          </cell>
          <cell r="ES148">
            <v>18</v>
          </cell>
          <cell r="ET148">
            <v>223</v>
          </cell>
          <cell r="EU148">
            <v>13</v>
          </cell>
          <cell r="EV148">
            <v>69</v>
          </cell>
          <cell r="EW148">
            <v>91</v>
          </cell>
          <cell r="EX148">
            <v>50</v>
          </cell>
          <cell r="EY148">
            <v>0</v>
          </cell>
          <cell r="EZ148">
            <v>0</v>
          </cell>
          <cell r="FA148">
            <v>0</v>
          </cell>
          <cell r="FB148">
            <v>0</v>
          </cell>
          <cell r="FC148">
            <v>0</v>
          </cell>
        </row>
        <row r="149">
          <cell r="A149" t="str">
            <v xml:space="preserve"> 4244 TOTAL INDO CHINA                  </v>
          </cell>
          <cell r="B149">
            <v>0</v>
          </cell>
          <cell r="C149">
            <v>0</v>
          </cell>
          <cell r="D149" t="e">
            <v>#VALUE!</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t="e">
            <v>#VALUE!</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R149">
            <v>0</v>
          </cell>
          <cell r="CS149">
            <v>0</v>
          </cell>
          <cell r="CT149">
            <v>0</v>
          </cell>
          <cell r="CU149">
            <v>0</v>
          </cell>
          <cell r="CV149">
            <v>0</v>
          </cell>
          <cell r="CW149">
            <v>0</v>
          </cell>
          <cell r="CX149">
            <v>0</v>
          </cell>
          <cell r="CY149">
            <v>0</v>
          </cell>
          <cell r="CZ149">
            <v>0</v>
          </cell>
          <cell r="DA149">
            <v>0</v>
          </cell>
          <cell r="DB149">
            <v>0</v>
          </cell>
          <cell r="DC149">
            <v>0</v>
          </cell>
          <cell r="DD149">
            <v>0</v>
          </cell>
          <cell r="DE149">
            <v>0</v>
          </cell>
          <cell r="DF149">
            <v>0</v>
          </cell>
          <cell r="DG149">
            <v>0</v>
          </cell>
          <cell r="DH149">
            <v>0</v>
          </cell>
          <cell r="DI149">
            <v>0</v>
          </cell>
          <cell r="DJ149">
            <v>0</v>
          </cell>
          <cell r="DK149">
            <v>0</v>
          </cell>
          <cell r="DL149">
            <v>0</v>
          </cell>
          <cell r="DM149">
            <v>0</v>
          </cell>
          <cell r="DN149">
            <v>0</v>
          </cell>
          <cell r="DO149">
            <v>0</v>
          </cell>
          <cell r="DP149">
            <v>0</v>
          </cell>
          <cell r="DQ149">
            <v>0</v>
          </cell>
          <cell r="DR149">
            <v>0</v>
          </cell>
          <cell r="DS149">
            <v>0</v>
          </cell>
          <cell r="DT149">
            <v>0</v>
          </cell>
          <cell r="DU149">
            <v>0</v>
          </cell>
          <cell r="DV149">
            <v>0</v>
          </cell>
          <cell r="DW149">
            <v>0</v>
          </cell>
          <cell r="DX149">
            <v>0</v>
          </cell>
          <cell r="DY149">
            <v>0</v>
          </cell>
          <cell r="DZ149">
            <v>0</v>
          </cell>
          <cell r="EA149">
            <v>0</v>
          </cell>
          <cell r="EB149">
            <v>0</v>
          </cell>
          <cell r="EC149">
            <v>0</v>
          </cell>
          <cell r="ED149">
            <v>0</v>
          </cell>
          <cell r="EE149">
            <v>0</v>
          </cell>
          <cell r="EF149">
            <v>0</v>
          </cell>
          <cell r="EG149">
            <v>0</v>
          </cell>
          <cell r="EH149">
            <v>0</v>
          </cell>
          <cell r="EI149">
            <v>0</v>
          </cell>
          <cell r="EJ149">
            <v>0</v>
          </cell>
          <cell r="EK149">
            <v>0</v>
          </cell>
          <cell r="EL149">
            <v>0</v>
          </cell>
          <cell r="EM149">
            <v>0</v>
          </cell>
          <cell r="EN149">
            <v>0</v>
          </cell>
          <cell r="EO149">
            <v>0</v>
          </cell>
          <cell r="EP149">
            <v>0</v>
          </cell>
          <cell r="EQ149">
            <v>0</v>
          </cell>
          <cell r="ER149">
            <v>0</v>
          </cell>
          <cell r="ES149">
            <v>0</v>
          </cell>
          <cell r="ET149">
            <v>0</v>
          </cell>
          <cell r="EU149">
            <v>0</v>
          </cell>
          <cell r="EV149">
            <v>0</v>
          </cell>
          <cell r="EW149">
            <v>0</v>
          </cell>
          <cell r="EX149">
            <v>0</v>
          </cell>
          <cell r="EY149">
            <v>0</v>
          </cell>
          <cell r="EZ149">
            <v>0</v>
          </cell>
          <cell r="FA149">
            <v>0</v>
          </cell>
          <cell r="FB149">
            <v>0</v>
          </cell>
          <cell r="FC149">
            <v>0</v>
          </cell>
        </row>
        <row r="150">
          <cell r="A150" t="str">
            <v xml:space="preserve"> 2728 MYANMAR (PH)                      </v>
          </cell>
          <cell r="B150">
            <v>49</v>
          </cell>
          <cell r="C150">
            <v>49</v>
          </cell>
          <cell r="D150" t="e">
            <v>#VALUE!</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15</v>
          </cell>
          <cell r="AA150">
            <v>0</v>
          </cell>
          <cell r="AB150">
            <v>0</v>
          </cell>
          <cell r="AC150">
            <v>0</v>
          </cell>
          <cell r="AD150">
            <v>0</v>
          </cell>
          <cell r="AE150">
            <v>0</v>
          </cell>
          <cell r="AF150">
            <v>0</v>
          </cell>
          <cell r="AG150">
            <v>0</v>
          </cell>
          <cell r="AH150">
            <v>0</v>
          </cell>
          <cell r="AI150">
            <v>0</v>
          </cell>
          <cell r="AJ150">
            <v>0</v>
          </cell>
          <cell r="AK150">
            <v>0</v>
          </cell>
          <cell r="AL150">
            <v>1</v>
          </cell>
          <cell r="AM150">
            <v>2</v>
          </cell>
          <cell r="AN150">
            <v>1</v>
          </cell>
          <cell r="AO150">
            <v>11</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t="e">
            <v>#VALUE!</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14</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14</v>
          </cell>
          <cell r="DQ150">
            <v>0</v>
          </cell>
          <cell r="DR150">
            <v>9</v>
          </cell>
          <cell r="DS150">
            <v>0</v>
          </cell>
          <cell r="DT150">
            <v>0</v>
          </cell>
          <cell r="DU150">
            <v>0</v>
          </cell>
          <cell r="DV150">
            <v>0</v>
          </cell>
          <cell r="DW150">
            <v>9</v>
          </cell>
          <cell r="DX150">
            <v>0</v>
          </cell>
          <cell r="DY150">
            <v>0</v>
          </cell>
          <cell r="DZ150">
            <v>11</v>
          </cell>
          <cell r="EA150">
            <v>0</v>
          </cell>
          <cell r="EB150">
            <v>0</v>
          </cell>
          <cell r="EC150">
            <v>10</v>
          </cell>
          <cell r="ED150">
            <v>0</v>
          </cell>
          <cell r="EE150">
            <v>0</v>
          </cell>
          <cell r="EF150">
            <v>0</v>
          </cell>
          <cell r="EG150">
            <v>0</v>
          </cell>
          <cell r="EH150">
            <v>0</v>
          </cell>
          <cell r="EI150">
            <v>0</v>
          </cell>
          <cell r="EJ150">
            <v>1</v>
          </cell>
          <cell r="EK150">
            <v>0</v>
          </cell>
          <cell r="EL150">
            <v>0</v>
          </cell>
          <cell r="EM150">
            <v>0</v>
          </cell>
          <cell r="EN150">
            <v>0</v>
          </cell>
          <cell r="EO150">
            <v>0</v>
          </cell>
          <cell r="EP150">
            <v>0</v>
          </cell>
          <cell r="EQ150">
            <v>0</v>
          </cell>
          <cell r="ER150">
            <v>0</v>
          </cell>
          <cell r="ES150">
            <v>0</v>
          </cell>
          <cell r="ET150">
            <v>0</v>
          </cell>
          <cell r="EU150">
            <v>0</v>
          </cell>
          <cell r="EV150">
            <v>0</v>
          </cell>
          <cell r="EW150">
            <v>0</v>
          </cell>
          <cell r="EX150">
            <v>0</v>
          </cell>
          <cell r="EY150">
            <v>0</v>
          </cell>
          <cell r="EZ150">
            <v>0</v>
          </cell>
          <cell r="FA150">
            <v>0</v>
          </cell>
          <cell r="FB150">
            <v>0</v>
          </cell>
          <cell r="FC150">
            <v>0</v>
          </cell>
        </row>
        <row r="151">
          <cell r="A151" t="str">
            <v xml:space="preserve"> 2796 CAMBODIA (PH)                     </v>
          </cell>
          <cell r="B151">
            <v>100</v>
          </cell>
          <cell r="C151">
            <v>100</v>
          </cell>
          <cell r="D151" t="e">
            <v>#VALUE!</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100</v>
          </cell>
          <cell r="AA151">
            <v>100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t="e">
            <v>#VALUE!</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v>0</v>
          </cell>
          <cell r="DK151">
            <v>0</v>
          </cell>
          <cell r="DL151">
            <v>0</v>
          </cell>
          <cell r="DM151">
            <v>0</v>
          </cell>
          <cell r="DN151">
            <v>0</v>
          </cell>
          <cell r="DO151">
            <v>0</v>
          </cell>
          <cell r="DP151">
            <v>0</v>
          </cell>
          <cell r="DQ151">
            <v>0</v>
          </cell>
          <cell r="DR151">
            <v>0</v>
          </cell>
          <cell r="DS151">
            <v>0</v>
          </cell>
          <cell r="DT151">
            <v>0</v>
          </cell>
          <cell r="DU151">
            <v>0</v>
          </cell>
          <cell r="DV151">
            <v>0</v>
          </cell>
          <cell r="DW151">
            <v>0</v>
          </cell>
          <cell r="DX151">
            <v>0</v>
          </cell>
          <cell r="DY151">
            <v>0</v>
          </cell>
          <cell r="DZ151">
            <v>0</v>
          </cell>
          <cell r="EA151">
            <v>0</v>
          </cell>
          <cell r="EB151">
            <v>0</v>
          </cell>
          <cell r="EC151">
            <v>0</v>
          </cell>
          <cell r="ED151">
            <v>0</v>
          </cell>
          <cell r="EE151">
            <v>0</v>
          </cell>
          <cell r="EF151">
            <v>0</v>
          </cell>
          <cell r="EG151">
            <v>0</v>
          </cell>
          <cell r="EH151">
            <v>0</v>
          </cell>
          <cell r="EI151">
            <v>0</v>
          </cell>
          <cell r="EJ151">
            <v>0</v>
          </cell>
          <cell r="EK151">
            <v>0</v>
          </cell>
          <cell r="EL151">
            <v>0</v>
          </cell>
          <cell r="EM151">
            <v>0</v>
          </cell>
          <cell r="EN151">
            <v>0</v>
          </cell>
          <cell r="EO151">
            <v>0</v>
          </cell>
          <cell r="EP151">
            <v>0</v>
          </cell>
          <cell r="EQ151">
            <v>0</v>
          </cell>
          <cell r="ER151">
            <v>0</v>
          </cell>
          <cell r="ES151">
            <v>0</v>
          </cell>
          <cell r="ET151">
            <v>0</v>
          </cell>
          <cell r="EU151">
            <v>0</v>
          </cell>
          <cell r="EV151">
            <v>0</v>
          </cell>
          <cell r="EW151">
            <v>0</v>
          </cell>
          <cell r="EX151">
            <v>0</v>
          </cell>
          <cell r="EY151">
            <v>0</v>
          </cell>
          <cell r="EZ151">
            <v>0</v>
          </cell>
          <cell r="FA151">
            <v>0</v>
          </cell>
          <cell r="FB151">
            <v>0</v>
          </cell>
          <cell r="FC151">
            <v>0</v>
          </cell>
        </row>
        <row r="152">
          <cell r="A152" t="str">
            <v xml:space="preserve"> 2899 VIETNAM (PH)                      </v>
          </cell>
          <cell r="B152">
            <v>1461</v>
          </cell>
          <cell r="C152">
            <v>1461</v>
          </cell>
          <cell r="D152" t="e">
            <v>#VALUE!</v>
          </cell>
          <cell r="E152">
            <v>278</v>
          </cell>
          <cell r="F152">
            <v>0</v>
          </cell>
          <cell r="G152">
            <v>0</v>
          </cell>
          <cell r="H152">
            <v>198</v>
          </cell>
          <cell r="I152">
            <v>0</v>
          </cell>
          <cell r="J152">
            <v>0</v>
          </cell>
          <cell r="K152">
            <v>0</v>
          </cell>
          <cell r="L152">
            <v>21</v>
          </cell>
          <cell r="M152">
            <v>0</v>
          </cell>
          <cell r="N152">
            <v>0</v>
          </cell>
          <cell r="O152">
            <v>53</v>
          </cell>
          <cell r="P152">
            <v>0</v>
          </cell>
          <cell r="Q152">
            <v>0</v>
          </cell>
          <cell r="R152">
            <v>0</v>
          </cell>
          <cell r="S152">
            <v>6</v>
          </cell>
          <cell r="T152">
            <v>0</v>
          </cell>
          <cell r="U152">
            <v>0</v>
          </cell>
          <cell r="V152">
            <v>0</v>
          </cell>
          <cell r="W152">
            <v>0</v>
          </cell>
          <cell r="X152">
            <v>0</v>
          </cell>
          <cell r="Y152">
            <v>0</v>
          </cell>
          <cell r="Z152">
            <v>486</v>
          </cell>
          <cell r="AA152">
            <v>60</v>
          </cell>
          <cell r="AB152">
            <v>0</v>
          </cell>
          <cell r="AC152">
            <v>0</v>
          </cell>
          <cell r="AD152">
            <v>0</v>
          </cell>
          <cell r="AE152">
            <v>0</v>
          </cell>
          <cell r="AF152">
            <v>0</v>
          </cell>
          <cell r="AG152">
            <v>0</v>
          </cell>
          <cell r="AH152">
            <v>0</v>
          </cell>
          <cell r="AI152">
            <v>0</v>
          </cell>
          <cell r="AJ152">
            <v>119</v>
          </cell>
          <cell r="AK152">
            <v>0</v>
          </cell>
          <cell r="AL152">
            <v>37</v>
          </cell>
          <cell r="AM152">
            <v>180</v>
          </cell>
          <cell r="AN152">
            <v>68</v>
          </cell>
          <cell r="AO152">
            <v>22</v>
          </cell>
          <cell r="AP152">
            <v>91</v>
          </cell>
          <cell r="AQ152">
            <v>0</v>
          </cell>
          <cell r="AR152">
            <v>0</v>
          </cell>
          <cell r="AS152">
            <v>0</v>
          </cell>
          <cell r="AT152">
            <v>0</v>
          </cell>
          <cell r="AU152">
            <v>0</v>
          </cell>
          <cell r="AV152">
            <v>0</v>
          </cell>
          <cell r="AW152">
            <v>0</v>
          </cell>
          <cell r="AX152">
            <v>91</v>
          </cell>
          <cell r="AY152">
            <v>0</v>
          </cell>
          <cell r="AZ152">
            <v>0</v>
          </cell>
          <cell r="BA152">
            <v>0</v>
          </cell>
          <cell r="BB152">
            <v>0</v>
          </cell>
          <cell r="BC152">
            <v>0</v>
          </cell>
          <cell r="BD152">
            <v>0</v>
          </cell>
          <cell r="BE152">
            <v>0</v>
          </cell>
          <cell r="BF152" t="e">
            <v>#VALUE!</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11</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0</v>
          </cell>
          <cell r="DM152">
            <v>0</v>
          </cell>
          <cell r="DN152">
            <v>0</v>
          </cell>
          <cell r="DO152">
            <v>0</v>
          </cell>
          <cell r="DP152">
            <v>11</v>
          </cell>
          <cell r="DQ152">
            <v>0</v>
          </cell>
          <cell r="DR152">
            <v>317</v>
          </cell>
          <cell r="DS152">
            <v>0</v>
          </cell>
          <cell r="DT152">
            <v>0</v>
          </cell>
          <cell r="DU152">
            <v>0</v>
          </cell>
          <cell r="DV152">
            <v>0</v>
          </cell>
          <cell r="DW152">
            <v>283</v>
          </cell>
          <cell r="DX152">
            <v>0</v>
          </cell>
          <cell r="DY152">
            <v>34</v>
          </cell>
          <cell r="DZ152">
            <v>266</v>
          </cell>
          <cell r="EA152">
            <v>0</v>
          </cell>
          <cell r="EB152">
            <v>0</v>
          </cell>
          <cell r="EC152">
            <v>58</v>
          </cell>
          <cell r="ED152">
            <v>0</v>
          </cell>
          <cell r="EE152">
            <v>3</v>
          </cell>
          <cell r="EF152">
            <v>0</v>
          </cell>
          <cell r="EG152">
            <v>38</v>
          </cell>
          <cell r="EH152">
            <v>0</v>
          </cell>
          <cell r="EI152">
            <v>165</v>
          </cell>
          <cell r="EJ152">
            <v>2</v>
          </cell>
          <cell r="EK152">
            <v>0</v>
          </cell>
          <cell r="EL152">
            <v>0</v>
          </cell>
          <cell r="EM152">
            <v>0</v>
          </cell>
          <cell r="EN152">
            <v>0</v>
          </cell>
          <cell r="EO152">
            <v>0</v>
          </cell>
          <cell r="EP152">
            <v>0</v>
          </cell>
          <cell r="EQ152">
            <v>0</v>
          </cell>
          <cell r="ER152">
            <v>0</v>
          </cell>
          <cell r="ES152">
            <v>0</v>
          </cell>
          <cell r="ET152">
            <v>0</v>
          </cell>
          <cell r="EU152">
            <v>0</v>
          </cell>
          <cell r="EV152">
            <v>0</v>
          </cell>
          <cell r="EW152">
            <v>0</v>
          </cell>
          <cell r="EX152">
            <v>0</v>
          </cell>
          <cell r="EY152">
            <v>0</v>
          </cell>
          <cell r="EZ152">
            <v>0</v>
          </cell>
          <cell r="FA152">
            <v>0</v>
          </cell>
          <cell r="FB152">
            <v>0</v>
          </cell>
          <cell r="FC152">
            <v>0</v>
          </cell>
        </row>
        <row r="153">
          <cell r="A153" t="str">
            <v xml:space="preserve"> 9083 GW INDO-CHINA                     </v>
          </cell>
          <cell r="B153">
            <v>0</v>
          </cell>
          <cell r="C153">
            <v>0</v>
          </cell>
          <cell r="D153" t="e">
            <v>#VALUE!</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t="e">
            <v>#VALUE!</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0</v>
          </cell>
          <cell r="DM153">
            <v>0</v>
          </cell>
          <cell r="DN153">
            <v>0</v>
          </cell>
          <cell r="DO153">
            <v>0</v>
          </cell>
          <cell r="DP153">
            <v>0</v>
          </cell>
          <cell r="DQ153">
            <v>0</v>
          </cell>
          <cell r="DR153">
            <v>0</v>
          </cell>
          <cell r="DS153">
            <v>0</v>
          </cell>
          <cell r="DT153">
            <v>0</v>
          </cell>
          <cell r="DU153">
            <v>0</v>
          </cell>
          <cell r="DV153">
            <v>0</v>
          </cell>
          <cell r="DW153">
            <v>0</v>
          </cell>
          <cell r="DX153">
            <v>0</v>
          </cell>
          <cell r="DY153">
            <v>0</v>
          </cell>
          <cell r="DZ153">
            <v>0</v>
          </cell>
          <cell r="EA153">
            <v>0</v>
          </cell>
          <cell r="EB153">
            <v>0</v>
          </cell>
          <cell r="EC153">
            <v>0</v>
          </cell>
          <cell r="ED153">
            <v>0</v>
          </cell>
          <cell r="EE153">
            <v>0</v>
          </cell>
          <cell r="EF153">
            <v>0</v>
          </cell>
          <cell r="EG153">
            <v>0</v>
          </cell>
          <cell r="EH153">
            <v>0</v>
          </cell>
          <cell r="EI153">
            <v>0</v>
          </cell>
          <cell r="EJ153">
            <v>0</v>
          </cell>
          <cell r="EK153">
            <v>0</v>
          </cell>
          <cell r="EL153">
            <v>0</v>
          </cell>
          <cell r="EM153">
            <v>0</v>
          </cell>
          <cell r="EN153">
            <v>0</v>
          </cell>
          <cell r="EO153">
            <v>0</v>
          </cell>
          <cell r="EP153">
            <v>0</v>
          </cell>
          <cell r="EQ153">
            <v>0</v>
          </cell>
          <cell r="ER153">
            <v>0</v>
          </cell>
          <cell r="ES153">
            <v>0</v>
          </cell>
          <cell r="ET153">
            <v>0</v>
          </cell>
          <cell r="EU153">
            <v>0</v>
          </cell>
          <cell r="EV153">
            <v>0</v>
          </cell>
          <cell r="EW153">
            <v>0</v>
          </cell>
          <cell r="EX153">
            <v>0</v>
          </cell>
          <cell r="EY153">
            <v>0</v>
          </cell>
          <cell r="EZ153">
            <v>0</v>
          </cell>
          <cell r="FA153">
            <v>0</v>
          </cell>
          <cell r="FB153">
            <v>0</v>
          </cell>
          <cell r="FC153">
            <v>0</v>
          </cell>
        </row>
        <row r="154">
          <cell r="A154" t="str">
            <v xml:space="preserve"> 4357 SOUTH ASIA (PH)                   </v>
          </cell>
          <cell r="B154">
            <v>22301</v>
          </cell>
          <cell r="C154">
            <v>20972</v>
          </cell>
          <cell r="D154" t="e">
            <v>#VALUE!</v>
          </cell>
          <cell r="E154">
            <v>1147</v>
          </cell>
          <cell r="F154">
            <v>202</v>
          </cell>
          <cell r="G154">
            <v>0</v>
          </cell>
          <cell r="H154">
            <v>418</v>
          </cell>
          <cell r="I154">
            <v>5</v>
          </cell>
          <cell r="J154">
            <v>0</v>
          </cell>
          <cell r="K154">
            <v>0</v>
          </cell>
          <cell r="L154">
            <v>110</v>
          </cell>
          <cell r="M154">
            <v>8</v>
          </cell>
          <cell r="N154">
            <v>7</v>
          </cell>
          <cell r="O154">
            <v>308</v>
          </cell>
          <cell r="P154">
            <v>0</v>
          </cell>
          <cell r="Q154">
            <v>0</v>
          </cell>
          <cell r="R154">
            <v>0</v>
          </cell>
          <cell r="S154">
            <v>78</v>
          </cell>
          <cell r="T154">
            <v>7</v>
          </cell>
          <cell r="U154">
            <v>0</v>
          </cell>
          <cell r="V154">
            <v>0</v>
          </cell>
          <cell r="W154">
            <v>0</v>
          </cell>
          <cell r="X154">
            <v>4</v>
          </cell>
          <cell r="Y154">
            <v>0</v>
          </cell>
          <cell r="Z154">
            <v>5623</v>
          </cell>
          <cell r="AA154">
            <v>631</v>
          </cell>
          <cell r="AB154">
            <v>1</v>
          </cell>
          <cell r="AC154">
            <v>0</v>
          </cell>
          <cell r="AD154">
            <v>0</v>
          </cell>
          <cell r="AE154">
            <v>593</v>
          </cell>
          <cell r="AF154">
            <v>0</v>
          </cell>
          <cell r="AG154">
            <v>0</v>
          </cell>
          <cell r="AH154">
            <v>0</v>
          </cell>
          <cell r="AI154">
            <v>0</v>
          </cell>
          <cell r="AJ154">
            <v>1656</v>
          </cell>
          <cell r="AK154">
            <v>61</v>
          </cell>
          <cell r="AL154">
            <v>240</v>
          </cell>
          <cell r="AM154">
            <v>600</v>
          </cell>
          <cell r="AN154">
            <v>608</v>
          </cell>
          <cell r="AO154">
            <v>1233</v>
          </cell>
          <cell r="AP154">
            <v>2236</v>
          </cell>
          <cell r="AQ154">
            <v>172</v>
          </cell>
          <cell r="AR154">
            <v>0</v>
          </cell>
          <cell r="AS154">
            <v>87</v>
          </cell>
          <cell r="AT154">
            <v>0</v>
          </cell>
          <cell r="AU154">
            <v>0</v>
          </cell>
          <cell r="AV154">
            <v>286</v>
          </cell>
          <cell r="AW154">
            <v>0</v>
          </cell>
          <cell r="AX154">
            <v>1589</v>
          </cell>
          <cell r="AY154">
            <v>0</v>
          </cell>
          <cell r="AZ154">
            <v>0</v>
          </cell>
          <cell r="BA154">
            <v>0</v>
          </cell>
          <cell r="BB154">
            <v>102</v>
          </cell>
          <cell r="BC154">
            <v>205</v>
          </cell>
          <cell r="BD154">
            <v>0</v>
          </cell>
          <cell r="BE154">
            <v>0</v>
          </cell>
          <cell r="BF154" t="e">
            <v>#VALUE!</v>
          </cell>
          <cell r="BG154">
            <v>0</v>
          </cell>
          <cell r="BH154">
            <v>0</v>
          </cell>
          <cell r="BI154">
            <v>0</v>
          </cell>
          <cell r="BJ154">
            <v>0</v>
          </cell>
          <cell r="BK154">
            <v>0</v>
          </cell>
          <cell r="BL154">
            <v>0</v>
          </cell>
          <cell r="BM154">
            <v>0</v>
          </cell>
          <cell r="BN154">
            <v>0</v>
          </cell>
          <cell r="BO154">
            <v>0</v>
          </cell>
          <cell r="BP154">
            <v>0</v>
          </cell>
          <cell r="BQ154">
            <v>0</v>
          </cell>
          <cell r="BR154">
            <v>197</v>
          </cell>
          <cell r="BS154">
            <v>0</v>
          </cell>
          <cell r="BT154">
            <v>0</v>
          </cell>
          <cell r="BU154">
            <v>0</v>
          </cell>
          <cell r="BV154">
            <v>0</v>
          </cell>
          <cell r="BW154">
            <v>0</v>
          </cell>
          <cell r="BX154">
            <v>0</v>
          </cell>
          <cell r="BY154">
            <v>0</v>
          </cell>
          <cell r="BZ154">
            <v>0</v>
          </cell>
          <cell r="CA154">
            <v>309</v>
          </cell>
          <cell r="CB154">
            <v>0</v>
          </cell>
          <cell r="CC154">
            <v>27</v>
          </cell>
          <cell r="CD154">
            <v>0</v>
          </cell>
          <cell r="CE154">
            <v>0</v>
          </cell>
          <cell r="CF154">
            <v>0</v>
          </cell>
          <cell r="CG154">
            <v>1</v>
          </cell>
          <cell r="CH154">
            <v>6</v>
          </cell>
          <cell r="CI154">
            <v>0</v>
          </cell>
          <cell r="CJ154">
            <v>0</v>
          </cell>
          <cell r="CK154">
            <v>6</v>
          </cell>
          <cell r="CL154">
            <v>269</v>
          </cell>
          <cell r="CM154">
            <v>9591</v>
          </cell>
          <cell r="CN154">
            <v>0</v>
          </cell>
          <cell r="CO154">
            <v>0</v>
          </cell>
          <cell r="CP154">
            <v>0</v>
          </cell>
          <cell r="CQ154">
            <v>0</v>
          </cell>
          <cell r="CR154">
            <v>0</v>
          </cell>
          <cell r="CS154">
            <v>0</v>
          </cell>
          <cell r="CT154">
            <v>0</v>
          </cell>
          <cell r="CU154">
            <v>0</v>
          </cell>
          <cell r="CV154">
            <v>0</v>
          </cell>
          <cell r="CW154">
            <v>3</v>
          </cell>
          <cell r="CX154">
            <v>0</v>
          </cell>
          <cell r="CY154">
            <v>0</v>
          </cell>
          <cell r="CZ154">
            <v>0</v>
          </cell>
          <cell r="DA154">
            <v>0</v>
          </cell>
          <cell r="DB154">
            <v>0</v>
          </cell>
          <cell r="DC154">
            <v>0</v>
          </cell>
          <cell r="DD154">
            <v>0</v>
          </cell>
          <cell r="DE154">
            <v>1</v>
          </cell>
          <cell r="DF154">
            <v>0</v>
          </cell>
          <cell r="DG154">
            <v>0</v>
          </cell>
          <cell r="DH154">
            <v>0</v>
          </cell>
          <cell r="DI154">
            <v>1081</v>
          </cell>
          <cell r="DJ154">
            <v>0</v>
          </cell>
          <cell r="DK154">
            <v>0</v>
          </cell>
          <cell r="DL154">
            <v>0</v>
          </cell>
          <cell r="DM154">
            <v>0</v>
          </cell>
          <cell r="DN154">
            <v>0</v>
          </cell>
          <cell r="DO154">
            <v>0</v>
          </cell>
          <cell r="DP154">
            <v>8406</v>
          </cell>
          <cell r="DQ154">
            <v>100</v>
          </cell>
          <cell r="DR154">
            <v>164</v>
          </cell>
          <cell r="DS154">
            <v>0</v>
          </cell>
          <cell r="DT154">
            <v>0</v>
          </cell>
          <cell r="DU154">
            <v>111</v>
          </cell>
          <cell r="DV154">
            <v>3</v>
          </cell>
          <cell r="DW154">
            <v>48</v>
          </cell>
          <cell r="DX154">
            <v>0</v>
          </cell>
          <cell r="DY154">
            <v>2</v>
          </cell>
          <cell r="DZ154">
            <v>1566</v>
          </cell>
          <cell r="EA154">
            <v>0</v>
          </cell>
          <cell r="EB154">
            <v>0</v>
          </cell>
          <cell r="EC154">
            <v>555</v>
          </cell>
          <cell r="ED154">
            <v>15</v>
          </cell>
          <cell r="EE154">
            <v>114</v>
          </cell>
          <cell r="EF154">
            <v>2</v>
          </cell>
          <cell r="EG154">
            <v>99</v>
          </cell>
          <cell r="EH154">
            <v>19</v>
          </cell>
          <cell r="EI154">
            <v>47</v>
          </cell>
          <cell r="EJ154">
            <v>715</v>
          </cell>
          <cell r="EK154">
            <v>51</v>
          </cell>
          <cell r="EL154">
            <v>-1</v>
          </cell>
          <cell r="EM154">
            <v>0</v>
          </cell>
          <cell r="EN154">
            <v>0</v>
          </cell>
          <cell r="EO154">
            <v>0</v>
          </cell>
          <cell r="EP154">
            <v>10</v>
          </cell>
          <cell r="EQ154">
            <v>0</v>
          </cell>
          <cell r="ER154">
            <v>0</v>
          </cell>
          <cell r="ES154">
            <v>42</v>
          </cell>
          <cell r="ET154">
            <v>4</v>
          </cell>
          <cell r="EU154">
            <v>-1</v>
          </cell>
          <cell r="EV154">
            <v>0</v>
          </cell>
          <cell r="EW154">
            <v>5</v>
          </cell>
          <cell r="EX154">
            <v>0</v>
          </cell>
          <cell r="EY154">
            <v>0</v>
          </cell>
          <cell r="EZ154">
            <v>0</v>
          </cell>
          <cell r="FA154">
            <v>0</v>
          </cell>
          <cell r="FB154">
            <v>0</v>
          </cell>
          <cell r="FC154">
            <v>1329</v>
          </cell>
        </row>
        <row r="155">
          <cell r="A155" t="str">
            <v xml:space="preserve"> 2714 BANGLADESH (PH)                   </v>
          </cell>
          <cell r="B155">
            <v>1103</v>
          </cell>
          <cell r="C155">
            <v>1103</v>
          </cell>
          <cell r="D155" t="e">
            <v>#VALUE!</v>
          </cell>
          <cell r="E155">
            <v>63</v>
          </cell>
          <cell r="F155">
            <v>1</v>
          </cell>
          <cell r="G155">
            <v>0</v>
          </cell>
          <cell r="H155">
            <v>50</v>
          </cell>
          <cell r="I155">
            <v>0</v>
          </cell>
          <cell r="J155">
            <v>0</v>
          </cell>
          <cell r="K155">
            <v>0</v>
          </cell>
          <cell r="L155">
            <v>2</v>
          </cell>
          <cell r="M155">
            <v>0</v>
          </cell>
          <cell r="N155">
            <v>0</v>
          </cell>
          <cell r="O155">
            <v>7</v>
          </cell>
          <cell r="P155">
            <v>0</v>
          </cell>
          <cell r="Q155">
            <v>0</v>
          </cell>
          <cell r="R155">
            <v>0</v>
          </cell>
          <cell r="S155">
            <v>0</v>
          </cell>
          <cell r="T155">
            <v>0</v>
          </cell>
          <cell r="U155">
            <v>0</v>
          </cell>
          <cell r="V155">
            <v>0</v>
          </cell>
          <cell r="W155">
            <v>0</v>
          </cell>
          <cell r="X155">
            <v>3</v>
          </cell>
          <cell r="Y155">
            <v>0</v>
          </cell>
          <cell r="Z155">
            <v>258</v>
          </cell>
          <cell r="AA155">
            <v>0</v>
          </cell>
          <cell r="AB155">
            <v>0</v>
          </cell>
          <cell r="AC155">
            <v>0</v>
          </cell>
          <cell r="AD155">
            <v>0</v>
          </cell>
          <cell r="AE155">
            <v>0</v>
          </cell>
          <cell r="AF155">
            <v>0</v>
          </cell>
          <cell r="AG155">
            <v>0</v>
          </cell>
          <cell r="AH155">
            <v>0</v>
          </cell>
          <cell r="AI155">
            <v>0</v>
          </cell>
          <cell r="AJ155">
            <v>0</v>
          </cell>
          <cell r="AK155">
            <v>9</v>
          </cell>
          <cell r="AL155">
            <v>11</v>
          </cell>
          <cell r="AM155">
            <v>64</v>
          </cell>
          <cell r="AN155">
            <v>43</v>
          </cell>
          <cell r="AO155">
            <v>131</v>
          </cell>
          <cell r="AP155">
            <v>36</v>
          </cell>
          <cell r="AQ155">
            <v>0</v>
          </cell>
          <cell r="AR155">
            <v>0</v>
          </cell>
          <cell r="AS155">
            <v>0</v>
          </cell>
          <cell r="AT155">
            <v>0</v>
          </cell>
          <cell r="AU155">
            <v>0</v>
          </cell>
          <cell r="AV155">
            <v>0</v>
          </cell>
          <cell r="AW155">
            <v>0</v>
          </cell>
          <cell r="AX155">
            <v>36</v>
          </cell>
          <cell r="AY155">
            <v>0</v>
          </cell>
          <cell r="AZ155">
            <v>0</v>
          </cell>
          <cell r="BA155">
            <v>0</v>
          </cell>
          <cell r="BB155">
            <v>0</v>
          </cell>
          <cell r="BC155">
            <v>16</v>
          </cell>
          <cell r="BD155">
            <v>0</v>
          </cell>
          <cell r="BE155">
            <v>0</v>
          </cell>
          <cell r="BF155" t="e">
            <v>#VALUE!</v>
          </cell>
          <cell r="BG155">
            <v>0</v>
          </cell>
          <cell r="BH155">
            <v>0</v>
          </cell>
          <cell r="BI155">
            <v>0</v>
          </cell>
          <cell r="BJ155">
            <v>0</v>
          </cell>
          <cell r="BK155">
            <v>0</v>
          </cell>
          <cell r="BL155">
            <v>0</v>
          </cell>
          <cell r="BM155">
            <v>0</v>
          </cell>
          <cell r="BN155">
            <v>0</v>
          </cell>
          <cell r="BO155">
            <v>0</v>
          </cell>
          <cell r="BP155">
            <v>0</v>
          </cell>
          <cell r="BQ155">
            <v>0</v>
          </cell>
          <cell r="BR155">
            <v>13</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495</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30</v>
          </cell>
          <cell r="DJ155">
            <v>0</v>
          </cell>
          <cell r="DK155">
            <v>0</v>
          </cell>
          <cell r="DL155">
            <v>0</v>
          </cell>
          <cell r="DM155">
            <v>0</v>
          </cell>
          <cell r="DN155">
            <v>0</v>
          </cell>
          <cell r="DO155">
            <v>0</v>
          </cell>
          <cell r="DP155">
            <v>465</v>
          </cell>
          <cell r="DQ155">
            <v>0</v>
          </cell>
          <cell r="DR155">
            <v>7</v>
          </cell>
          <cell r="DS155">
            <v>0</v>
          </cell>
          <cell r="DT155">
            <v>0</v>
          </cell>
          <cell r="DU155">
            <v>0</v>
          </cell>
          <cell r="DV155">
            <v>0</v>
          </cell>
          <cell r="DW155">
            <v>7</v>
          </cell>
          <cell r="DX155">
            <v>0</v>
          </cell>
          <cell r="DY155">
            <v>0</v>
          </cell>
          <cell r="DZ155">
            <v>221</v>
          </cell>
          <cell r="EA155">
            <v>0</v>
          </cell>
          <cell r="EB155">
            <v>0</v>
          </cell>
          <cell r="EC155">
            <v>129</v>
          </cell>
          <cell r="ED155">
            <v>0</v>
          </cell>
          <cell r="EE155">
            <v>38</v>
          </cell>
          <cell r="EF155">
            <v>0</v>
          </cell>
          <cell r="EG155">
            <v>14</v>
          </cell>
          <cell r="EH155">
            <v>8</v>
          </cell>
          <cell r="EI155">
            <v>4</v>
          </cell>
          <cell r="EJ155">
            <v>28</v>
          </cell>
          <cell r="EK155">
            <v>2</v>
          </cell>
          <cell r="EL155">
            <v>0</v>
          </cell>
          <cell r="EM155">
            <v>0</v>
          </cell>
          <cell r="EN155">
            <v>0</v>
          </cell>
          <cell r="EO155">
            <v>0</v>
          </cell>
          <cell r="EP155">
            <v>0</v>
          </cell>
          <cell r="EQ155">
            <v>0</v>
          </cell>
          <cell r="ER155">
            <v>0</v>
          </cell>
          <cell r="ES155">
            <v>2</v>
          </cell>
          <cell r="ET155">
            <v>0</v>
          </cell>
          <cell r="EU155">
            <v>0</v>
          </cell>
          <cell r="EV155">
            <v>0</v>
          </cell>
          <cell r="EW155">
            <v>0</v>
          </cell>
          <cell r="EX155">
            <v>0</v>
          </cell>
          <cell r="EY155">
            <v>0</v>
          </cell>
          <cell r="EZ155">
            <v>0</v>
          </cell>
          <cell r="FA155">
            <v>0</v>
          </cell>
          <cell r="FB155">
            <v>0</v>
          </cell>
          <cell r="FC155">
            <v>0</v>
          </cell>
        </row>
        <row r="156">
          <cell r="A156" t="str">
            <v xml:space="preserve"> 2837 PAKISTAN (PH)                     </v>
          </cell>
          <cell r="B156">
            <v>5863</v>
          </cell>
          <cell r="C156">
            <v>4534</v>
          </cell>
          <cell r="D156" t="e">
            <v>#VALUE!</v>
          </cell>
          <cell r="E156">
            <v>214</v>
          </cell>
          <cell r="F156">
            <v>6</v>
          </cell>
          <cell r="G156">
            <v>0</v>
          </cell>
          <cell r="H156">
            <v>194</v>
          </cell>
          <cell r="I156">
            <v>0</v>
          </cell>
          <cell r="J156">
            <v>0</v>
          </cell>
          <cell r="K156">
            <v>0</v>
          </cell>
          <cell r="L156">
            <v>0</v>
          </cell>
          <cell r="M156">
            <v>0</v>
          </cell>
          <cell r="N156">
            <v>7</v>
          </cell>
          <cell r="O156">
            <v>0</v>
          </cell>
          <cell r="P156">
            <v>0</v>
          </cell>
          <cell r="Q156">
            <v>0</v>
          </cell>
          <cell r="R156">
            <v>0</v>
          </cell>
          <cell r="S156">
            <v>9</v>
          </cell>
          <cell r="T156">
            <v>-2</v>
          </cell>
          <cell r="U156">
            <v>0</v>
          </cell>
          <cell r="V156">
            <v>0</v>
          </cell>
          <cell r="W156">
            <v>0</v>
          </cell>
          <cell r="X156">
            <v>0</v>
          </cell>
          <cell r="Y156">
            <v>0</v>
          </cell>
          <cell r="Z156">
            <v>2494</v>
          </cell>
          <cell r="AA156">
            <v>589</v>
          </cell>
          <cell r="AB156">
            <v>0</v>
          </cell>
          <cell r="AC156">
            <v>0</v>
          </cell>
          <cell r="AD156">
            <v>0</v>
          </cell>
          <cell r="AE156">
            <v>593</v>
          </cell>
          <cell r="AF156">
            <v>0</v>
          </cell>
          <cell r="AG156">
            <v>0</v>
          </cell>
          <cell r="AH156">
            <v>0</v>
          </cell>
          <cell r="AI156">
            <v>0</v>
          </cell>
          <cell r="AJ156">
            <v>898</v>
          </cell>
          <cell r="AK156">
            <v>9</v>
          </cell>
          <cell r="AL156">
            <v>89</v>
          </cell>
          <cell r="AM156">
            <v>69</v>
          </cell>
          <cell r="AN156">
            <v>46</v>
          </cell>
          <cell r="AO156">
            <v>201</v>
          </cell>
          <cell r="AP156">
            <v>968</v>
          </cell>
          <cell r="AQ156">
            <v>30</v>
          </cell>
          <cell r="AR156">
            <v>0</v>
          </cell>
          <cell r="AS156">
            <v>86</v>
          </cell>
          <cell r="AT156">
            <v>0</v>
          </cell>
          <cell r="AU156">
            <v>0</v>
          </cell>
          <cell r="AV156">
            <v>100</v>
          </cell>
          <cell r="AW156">
            <v>0</v>
          </cell>
          <cell r="AX156">
            <v>749</v>
          </cell>
          <cell r="AY156">
            <v>0</v>
          </cell>
          <cell r="AZ156">
            <v>0</v>
          </cell>
          <cell r="BA156">
            <v>0</v>
          </cell>
          <cell r="BB156">
            <v>3</v>
          </cell>
          <cell r="BC156">
            <v>13</v>
          </cell>
          <cell r="BD156">
            <v>0</v>
          </cell>
          <cell r="BE156">
            <v>0</v>
          </cell>
          <cell r="BF156" t="e">
            <v>#VALUE!</v>
          </cell>
          <cell r="BG156">
            <v>0</v>
          </cell>
          <cell r="BH156">
            <v>0</v>
          </cell>
          <cell r="BI156">
            <v>0</v>
          </cell>
          <cell r="BJ156">
            <v>0</v>
          </cell>
          <cell r="BK156">
            <v>0</v>
          </cell>
          <cell r="BL156">
            <v>0</v>
          </cell>
          <cell r="BM156">
            <v>0</v>
          </cell>
          <cell r="BN156">
            <v>0</v>
          </cell>
          <cell r="BO156">
            <v>0</v>
          </cell>
          <cell r="BP156">
            <v>0</v>
          </cell>
          <cell r="BQ156">
            <v>0</v>
          </cell>
          <cell r="BR156">
            <v>13</v>
          </cell>
          <cell r="BS156">
            <v>0</v>
          </cell>
          <cell r="BT156">
            <v>0</v>
          </cell>
          <cell r="BU156">
            <v>0</v>
          </cell>
          <cell r="BV156">
            <v>0</v>
          </cell>
          <cell r="BW156">
            <v>0</v>
          </cell>
          <cell r="BX156">
            <v>0</v>
          </cell>
          <cell r="BY156">
            <v>0</v>
          </cell>
          <cell r="BZ156">
            <v>0</v>
          </cell>
          <cell r="CA156">
            <v>29</v>
          </cell>
          <cell r="CB156">
            <v>0</v>
          </cell>
          <cell r="CC156">
            <v>23</v>
          </cell>
          <cell r="CD156">
            <v>0</v>
          </cell>
          <cell r="CE156">
            <v>0</v>
          </cell>
          <cell r="CF156">
            <v>0</v>
          </cell>
          <cell r="CG156">
            <v>0</v>
          </cell>
          <cell r="CH156">
            <v>6</v>
          </cell>
          <cell r="CI156">
            <v>0</v>
          </cell>
          <cell r="CJ156">
            <v>0</v>
          </cell>
          <cell r="CK156">
            <v>0</v>
          </cell>
          <cell r="CL156">
            <v>0</v>
          </cell>
          <cell r="CM156">
            <v>519</v>
          </cell>
          <cell r="CN156">
            <v>0</v>
          </cell>
          <cell r="CO156">
            <v>0</v>
          </cell>
          <cell r="CP156">
            <v>0</v>
          </cell>
          <cell r="CQ156">
            <v>0</v>
          </cell>
          <cell r="CR156">
            <v>0</v>
          </cell>
          <cell r="CS156">
            <v>0</v>
          </cell>
          <cell r="CT156">
            <v>0</v>
          </cell>
          <cell r="CU156">
            <v>0</v>
          </cell>
          <cell r="CV156">
            <v>0</v>
          </cell>
          <cell r="CW156">
            <v>3</v>
          </cell>
          <cell r="CX156">
            <v>0</v>
          </cell>
          <cell r="CY156">
            <v>0</v>
          </cell>
          <cell r="CZ156">
            <v>0</v>
          </cell>
          <cell r="DA156">
            <v>0</v>
          </cell>
          <cell r="DB156">
            <v>0</v>
          </cell>
          <cell r="DC156">
            <v>0</v>
          </cell>
          <cell r="DD156">
            <v>0</v>
          </cell>
          <cell r="DE156">
            <v>1</v>
          </cell>
          <cell r="DF156">
            <v>0</v>
          </cell>
          <cell r="DG156">
            <v>0</v>
          </cell>
          <cell r="DH156">
            <v>0</v>
          </cell>
          <cell r="DI156">
            <v>98</v>
          </cell>
          <cell r="DJ156">
            <v>0</v>
          </cell>
          <cell r="DK156">
            <v>0</v>
          </cell>
          <cell r="DL156">
            <v>0</v>
          </cell>
          <cell r="DM156">
            <v>0</v>
          </cell>
          <cell r="DN156">
            <v>0</v>
          </cell>
          <cell r="DO156">
            <v>0</v>
          </cell>
          <cell r="DP156">
            <v>317</v>
          </cell>
          <cell r="DQ156">
            <v>100</v>
          </cell>
          <cell r="DR156">
            <v>36</v>
          </cell>
          <cell r="DS156">
            <v>0</v>
          </cell>
          <cell r="DT156">
            <v>0</v>
          </cell>
          <cell r="DU156">
            <v>9</v>
          </cell>
          <cell r="DV156">
            <v>3</v>
          </cell>
          <cell r="DW156">
            <v>24</v>
          </cell>
          <cell r="DX156">
            <v>0</v>
          </cell>
          <cell r="DY156">
            <v>0</v>
          </cell>
          <cell r="DZ156">
            <v>258</v>
          </cell>
          <cell r="EA156">
            <v>0</v>
          </cell>
          <cell r="EB156">
            <v>0</v>
          </cell>
          <cell r="EC156">
            <v>172</v>
          </cell>
          <cell r="ED156">
            <v>14</v>
          </cell>
          <cell r="EE156">
            <v>19</v>
          </cell>
          <cell r="EF156">
            <v>0</v>
          </cell>
          <cell r="EG156">
            <v>0</v>
          </cell>
          <cell r="EH156">
            <v>4</v>
          </cell>
          <cell r="EI156">
            <v>0</v>
          </cell>
          <cell r="EJ156">
            <v>49</v>
          </cell>
          <cell r="EK156">
            <v>3</v>
          </cell>
          <cell r="EL156">
            <v>-1</v>
          </cell>
          <cell r="EM156">
            <v>0</v>
          </cell>
          <cell r="EN156">
            <v>0</v>
          </cell>
          <cell r="EO156">
            <v>0</v>
          </cell>
          <cell r="EP156">
            <v>4</v>
          </cell>
          <cell r="EQ156">
            <v>0</v>
          </cell>
          <cell r="ER156">
            <v>0</v>
          </cell>
          <cell r="ES156">
            <v>0</v>
          </cell>
          <cell r="ET156">
            <v>0</v>
          </cell>
          <cell r="EU156">
            <v>0</v>
          </cell>
          <cell r="EV156">
            <v>0</v>
          </cell>
          <cell r="EW156">
            <v>0</v>
          </cell>
          <cell r="EX156">
            <v>0</v>
          </cell>
          <cell r="EY156">
            <v>0</v>
          </cell>
          <cell r="EZ156">
            <v>0</v>
          </cell>
          <cell r="FA156">
            <v>0</v>
          </cell>
          <cell r="FB156">
            <v>0</v>
          </cell>
          <cell r="FC156">
            <v>1329</v>
          </cell>
        </row>
        <row r="157">
          <cell r="A157" t="str">
            <v xml:space="preserve"> 2874 SRI LANKA (PH)                    </v>
          </cell>
          <cell r="B157">
            <v>517</v>
          </cell>
          <cell r="C157">
            <v>517</v>
          </cell>
          <cell r="D157" t="e">
            <v>#VALUE!</v>
          </cell>
          <cell r="E157">
            <v>32</v>
          </cell>
          <cell r="F157">
            <v>0</v>
          </cell>
          <cell r="G157">
            <v>0</v>
          </cell>
          <cell r="H157">
            <v>4</v>
          </cell>
          <cell r="I157">
            <v>5</v>
          </cell>
          <cell r="J157">
            <v>0</v>
          </cell>
          <cell r="K157">
            <v>0</v>
          </cell>
          <cell r="L157">
            <v>5</v>
          </cell>
          <cell r="M157">
            <v>8</v>
          </cell>
          <cell r="N157">
            <v>0</v>
          </cell>
          <cell r="O157">
            <v>6</v>
          </cell>
          <cell r="P157">
            <v>0</v>
          </cell>
          <cell r="Q157">
            <v>0</v>
          </cell>
          <cell r="R157">
            <v>0</v>
          </cell>
          <cell r="S157">
            <v>3</v>
          </cell>
          <cell r="T157">
            <v>0</v>
          </cell>
          <cell r="U157">
            <v>0</v>
          </cell>
          <cell r="V157">
            <v>0</v>
          </cell>
          <cell r="W157">
            <v>0</v>
          </cell>
          <cell r="X157">
            <v>1</v>
          </cell>
          <cell r="Y157">
            <v>0</v>
          </cell>
          <cell r="Z157">
            <v>159</v>
          </cell>
          <cell r="AA157">
            <v>42</v>
          </cell>
          <cell r="AB157">
            <v>1</v>
          </cell>
          <cell r="AC157">
            <v>0</v>
          </cell>
          <cell r="AD157">
            <v>0</v>
          </cell>
          <cell r="AE157">
            <v>0</v>
          </cell>
          <cell r="AF157">
            <v>0</v>
          </cell>
          <cell r="AG157">
            <v>0</v>
          </cell>
          <cell r="AH157">
            <v>0</v>
          </cell>
          <cell r="AI157">
            <v>0</v>
          </cell>
          <cell r="AJ157">
            <v>41</v>
          </cell>
          <cell r="AK157">
            <v>2</v>
          </cell>
          <cell r="AL157">
            <v>12</v>
          </cell>
          <cell r="AM157">
            <v>31</v>
          </cell>
          <cell r="AN157">
            <v>11</v>
          </cell>
          <cell r="AO157">
            <v>19</v>
          </cell>
          <cell r="AP157">
            <v>27</v>
          </cell>
          <cell r="AQ157">
            <v>6</v>
          </cell>
          <cell r="AR157">
            <v>0</v>
          </cell>
          <cell r="AS157">
            <v>1</v>
          </cell>
          <cell r="AT157">
            <v>0</v>
          </cell>
          <cell r="AU157">
            <v>0</v>
          </cell>
          <cell r="AV157">
            <v>0</v>
          </cell>
          <cell r="AW157">
            <v>0</v>
          </cell>
          <cell r="AX157">
            <v>20</v>
          </cell>
          <cell r="AY157">
            <v>0</v>
          </cell>
          <cell r="AZ157">
            <v>0</v>
          </cell>
          <cell r="BA157">
            <v>0</v>
          </cell>
          <cell r="BB157">
            <v>0</v>
          </cell>
          <cell r="BC157">
            <v>2</v>
          </cell>
          <cell r="BD157">
            <v>0</v>
          </cell>
          <cell r="BE157">
            <v>0</v>
          </cell>
          <cell r="BF157" t="e">
            <v>#VALUE!</v>
          </cell>
          <cell r="BG157">
            <v>0</v>
          </cell>
          <cell r="BH157">
            <v>0</v>
          </cell>
          <cell r="BI157">
            <v>0</v>
          </cell>
          <cell r="BJ157">
            <v>0</v>
          </cell>
          <cell r="BK157">
            <v>0</v>
          </cell>
          <cell r="BL157">
            <v>0</v>
          </cell>
          <cell r="BM157">
            <v>0</v>
          </cell>
          <cell r="BN157">
            <v>0</v>
          </cell>
          <cell r="BO157">
            <v>0</v>
          </cell>
          <cell r="BP157">
            <v>0</v>
          </cell>
          <cell r="BQ157">
            <v>0</v>
          </cell>
          <cell r="BR157">
            <v>2</v>
          </cell>
          <cell r="BS157">
            <v>0</v>
          </cell>
          <cell r="BT157">
            <v>0</v>
          </cell>
          <cell r="BU157">
            <v>0</v>
          </cell>
          <cell r="BV157">
            <v>0</v>
          </cell>
          <cell r="BW157">
            <v>0</v>
          </cell>
          <cell r="BX157">
            <v>0</v>
          </cell>
          <cell r="BY157">
            <v>0</v>
          </cell>
          <cell r="BZ157">
            <v>0</v>
          </cell>
          <cell r="CA157">
            <v>11</v>
          </cell>
          <cell r="CB157">
            <v>0</v>
          </cell>
          <cell r="CC157">
            <v>4</v>
          </cell>
          <cell r="CD157">
            <v>0</v>
          </cell>
          <cell r="CE157">
            <v>0</v>
          </cell>
          <cell r="CF157">
            <v>0</v>
          </cell>
          <cell r="CG157">
            <v>1</v>
          </cell>
          <cell r="CH157">
            <v>0</v>
          </cell>
          <cell r="CI157">
            <v>0</v>
          </cell>
          <cell r="CJ157">
            <v>0</v>
          </cell>
          <cell r="CK157">
            <v>0</v>
          </cell>
          <cell r="CL157">
            <v>6</v>
          </cell>
          <cell r="CM157">
            <v>147</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0</v>
          </cell>
          <cell r="DM157">
            <v>0</v>
          </cell>
          <cell r="DN157">
            <v>0</v>
          </cell>
          <cell r="DO157">
            <v>0</v>
          </cell>
          <cell r="DP157">
            <v>147</v>
          </cell>
          <cell r="DQ157">
            <v>0</v>
          </cell>
          <cell r="DR157">
            <v>11</v>
          </cell>
          <cell r="DS157">
            <v>0</v>
          </cell>
          <cell r="DT157">
            <v>0</v>
          </cell>
          <cell r="DU157">
            <v>10</v>
          </cell>
          <cell r="DV157">
            <v>0</v>
          </cell>
          <cell r="DW157">
            <v>1</v>
          </cell>
          <cell r="DX157">
            <v>0</v>
          </cell>
          <cell r="DY157">
            <v>0</v>
          </cell>
          <cell r="DZ157">
            <v>126</v>
          </cell>
          <cell r="EA157">
            <v>0</v>
          </cell>
          <cell r="EB157">
            <v>0</v>
          </cell>
          <cell r="EC157">
            <v>41</v>
          </cell>
          <cell r="ED157">
            <v>1</v>
          </cell>
          <cell r="EE157">
            <v>24</v>
          </cell>
          <cell r="EF157">
            <v>2</v>
          </cell>
          <cell r="EG157">
            <v>13</v>
          </cell>
          <cell r="EH157">
            <v>0</v>
          </cell>
          <cell r="EI157">
            <v>2</v>
          </cell>
          <cell r="EJ157">
            <v>43</v>
          </cell>
          <cell r="EK157">
            <v>3</v>
          </cell>
          <cell r="EL157">
            <v>0</v>
          </cell>
          <cell r="EM157">
            <v>0</v>
          </cell>
          <cell r="EN157">
            <v>0</v>
          </cell>
          <cell r="EO157">
            <v>0</v>
          </cell>
          <cell r="EP157">
            <v>2</v>
          </cell>
          <cell r="EQ157">
            <v>0</v>
          </cell>
          <cell r="ER157">
            <v>0</v>
          </cell>
          <cell r="ES157">
            <v>1</v>
          </cell>
          <cell r="ET157">
            <v>0</v>
          </cell>
          <cell r="EU157">
            <v>0</v>
          </cell>
          <cell r="EV157">
            <v>0</v>
          </cell>
          <cell r="EW157">
            <v>0</v>
          </cell>
          <cell r="EX157">
            <v>0</v>
          </cell>
          <cell r="EY157">
            <v>0</v>
          </cell>
          <cell r="EZ157">
            <v>0</v>
          </cell>
          <cell r="FA157">
            <v>0</v>
          </cell>
          <cell r="FB157">
            <v>0</v>
          </cell>
          <cell r="FC157">
            <v>0</v>
          </cell>
        </row>
        <row r="158">
          <cell r="A158" t="str">
            <v xml:space="preserve"> 4246 INDIA (PH)                        </v>
          </cell>
          <cell r="B158">
            <v>14818</v>
          </cell>
          <cell r="C158">
            <v>14818</v>
          </cell>
          <cell r="D158" t="e">
            <v>#VALUE!</v>
          </cell>
          <cell r="E158">
            <v>838</v>
          </cell>
          <cell r="F158">
            <v>195</v>
          </cell>
          <cell r="G158">
            <v>0</v>
          </cell>
          <cell r="H158">
            <v>170</v>
          </cell>
          <cell r="I158">
            <v>0</v>
          </cell>
          <cell r="J158">
            <v>0</v>
          </cell>
          <cell r="K158">
            <v>0</v>
          </cell>
          <cell r="L158">
            <v>103</v>
          </cell>
          <cell r="M158">
            <v>0</v>
          </cell>
          <cell r="N158">
            <v>0</v>
          </cell>
          <cell r="O158">
            <v>295</v>
          </cell>
          <cell r="P158">
            <v>0</v>
          </cell>
          <cell r="Q158">
            <v>0</v>
          </cell>
          <cell r="R158">
            <v>0</v>
          </cell>
          <cell r="S158">
            <v>66</v>
          </cell>
          <cell r="T158">
            <v>9</v>
          </cell>
          <cell r="U158">
            <v>0</v>
          </cell>
          <cell r="V158">
            <v>0</v>
          </cell>
          <cell r="W158">
            <v>0</v>
          </cell>
          <cell r="X158">
            <v>0</v>
          </cell>
          <cell r="Y158">
            <v>0</v>
          </cell>
          <cell r="Z158">
            <v>2712</v>
          </cell>
          <cell r="AA158">
            <v>0</v>
          </cell>
          <cell r="AB158">
            <v>0</v>
          </cell>
          <cell r="AC158">
            <v>0</v>
          </cell>
          <cell r="AD158">
            <v>0</v>
          </cell>
          <cell r="AE158">
            <v>0</v>
          </cell>
          <cell r="AF158">
            <v>0</v>
          </cell>
          <cell r="AG158">
            <v>0</v>
          </cell>
          <cell r="AH158">
            <v>0</v>
          </cell>
          <cell r="AI158">
            <v>0</v>
          </cell>
          <cell r="AJ158">
            <v>717</v>
          </cell>
          <cell r="AK158">
            <v>41</v>
          </cell>
          <cell r="AL158">
            <v>128</v>
          </cell>
          <cell r="AM158">
            <v>436</v>
          </cell>
          <cell r="AN158">
            <v>508</v>
          </cell>
          <cell r="AO158">
            <v>882</v>
          </cell>
          <cell r="AP158">
            <v>1205</v>
          </cell>
          <cell r="AQ158">
            <v>136</v>
          </cell>
          <cell r="AR158">
            <v>0</v>
          </cell>
          <cell r="AS158">
            <v>0</v>
          </cell>
          <cell r="AT158">
            <v>0</v>
          </cell>
          <cell r="AU158">
            <v>0</v>
          </cell>
          <cell r="AV158">
            <v>186</v>
          </cell>
          <cell r="AW158">
            <v>0</v>
          </cell>
          <cell r="AX158">
            <v>784</v>
          </cell>
          <cell r="AY158">
            <v>0</v>
          </cell>
          <cell r="AZ158">
            <v>0</v>
          </cell>
          <cell r="BA158">
            <v>0</v>
          </cell>
          <cell r="BB158">
            <v>99</v>
          </cell>
          <cell r="BC158">
            <v>174</v>
          </cell>
          <cell r="BD158">
            <v>0</v>
          </cell>
          <cell r="BE158">
            <v>0</v>
          </cell>
          <cell r="BF158" t="e">
            <v>#VALUE!</v>
          </cell>
          <cell r="BG158">
            <v>0</v>
          </cell>
          <cell r="BH158">
            <v>0</v>
          </cell>
          <cell r="BI158">
            <v>0</v>
          </cell>
          <cell r="BJ158">
            <v>0</v>
          </cell>
          <cell r="BK158">
            <v>0</v>
          </cell>
          <cell r="BL158">
            <v>0</v>
          </cell>
          <cell r="BM158">
            <v>0</v>
          </cell>
          <cell r="BN158">
            <v>0</v>
          </cell>
          <cell r="BO158">
            <v>0</v>
          </cell>
          <cell r="BP158">
            <v>0</v>
          </cell>
          <cell r="BQ158">
            <v>0</v>
          </cell>
          <cell r="BR158">
            <v>169</v>
          </cell>
          <cell r="BS158">
            <v>0</v>
          </cell>
          <cell r="BT158">
            <v>0</v>
          </cell>
          <cell r="BU158">
            <v>0</v>
          </cell>
          <cell r="BV158">
            <v>0</v>
          </cell>
          <cell r="BW158">
            <v>0</v>
          </cell>
          <cell r="BX158">
            <v>0</v>
          </cell>
          <cell r="BY158">
            <v>0</v>
          </cell>
          <cell r="BZ158">
            <v>0</v>
          </cell>
          <cell r="CA158">
            <v>269</v>
          </cell>
          <cell r="CB158">
            <v>0</v>
          </cell>
          <cell r="CC158">
            <v>0</v>
          </cell>
          <cell r="CD158">
            <v>0</v>
          </cell>
          <cell r="CE158">
            <v>0</v>
          </cell>
          <cell r="CF158">
            <v>0</v>
          </cell>
          <cell r="CG158">
            <v>0</v>
          </cell>
          <cell r="CH158">
            <v>0</v>
          </cell>
          <cell r="CI158">
            <v>0</v>
          </cell>
          <cell r="CJ158">
            <v>0</v>
          </cell>
          <cell r="CK158">
            <v>6</v>
          </cell>
          <cell r="CL158">
            <v>263</v>
          </cell>
          <cell r="CM158">
            <v>8430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953</v>
          </cell>
          <cell r="DJ158">
            <v>0</v>
          </cell>
          <cell r="DK158">
            <v>0</v>
          </cell>
          <cell r="DL158">
            <v>0</v>
          </cell>
          <cell r="DM158">
            <v>0</v>
          </cell>
          <cell r="DN158">
            <v>0</v>
          </cell>
          <cell r="DO158">
            <v>0</v>
          </cell>
          <cell r="DP158">
            <v>7477</v>
          </cell>
          <cell r="DQ158">
            <v>0</v>
          </cell>
          <cell r="DR158">
            <v>110</v>
          </cell>
          <cell r="DS158">
            <v>0</v>
          </cell>
          <cell r="DT158">
            <v>0</v>
          </cell>
          <cell r="DU158">
            <v>92</v>
          </cell>
          <cell r="DV158">
            <v>0</v>
          </cell>
          <cell r="DW158">
            <v>16</v>
          </cell>
          <cell r="DX158">
            <v>0</v>
          </cell>
          <cell r="DY158">
            <v>2</v>
          </cell>
          <cell r="DZ158">
            <v>961</v>
          </cell>
          <cell r="EA158">
            <v>0</v>
          </cell>
          <cell r="EB158">
            <v>0</v>
          </cell>
          <cell r="EC158">
            <v>213</v>
          </cell>
          <cell r="ED158">
            <v>0</v>
          </cell>
          <cell r="EE158">
            <v>33</v>
          </cell>
          <cell r="EF158">
            <v>0</v>
          </cell>
          <cell r="EG158">
            <v>72</v>
          </cell>
          <cell r="EH158">
            <v>7</v>
          </cell>
          <cell r="EI158">
            <v>41</v>
          </cell>
          <cell r="EJ158">
            <v>595</v>
          </cell>
          <cell r="EK158">
            <v>43</v>
          </cell>
          <cell r="EL158">
            <v>0</v>
          </cell>
          <cell r="EM158">
            <v>0</v>
          </cell>
          <cell r="EN158">
            <v>0</v>
          </cell>
          <cell r="EO158">
            <v>0</v>
          </cell>
          <cell r="EP158">
            <v>4</v>
          </cell>
          <cell r="EQ158">
            <v>0</v>
          </cell>
          <cell r="ER158">
            <v>0</v>
          </cell>
          <cell r="ES158">
            <v>39</v>
          </cell>
          <cell r="ET158">
            <v>4</v>
          </cell>
          <cell r="EU158">
            <v>-1</v>
          </cell>
          <cell r="EV158">
            <v>0</v>
          </cell>
          <cell r="EW158">
            <v>5</v>
          </cell>
          <cell r="EX158">
            <v>0</v>
          </cell>
          <cell r="EY158">
            <v>0</v>
          </cell>
          <cell r="EZ158">
            <v>0</v>
          </cell>
          <cell r="FA158">
            <v>0</v>
          </cell>
          <cell r="FB158">
            <v>0</v>
          </cell>
          <cell r="FC158">
            <v>0</v>
          </cell>
        </row>
        <row r="159">
          <cell r="A159" t="str">
            <v xml:space="preserve"> 2329 INDIA (PH) LOCAL                  </v>
          </cell>
          <cell r="B159">
            <v>12634</v>
          </cell>
          <cell r="C159">
            <v>12634</v>
          </cell>
          <cell r="D159" t="e">
            <v>#VALUE!</v>
          </cell>
          <cell r="E159">
            <v>838</v>
          </cell>
          <cell r="F159">
            <v>195</v>
          </cell>
          <cell r="G159">
            <v>0</v>
          </cell>
          <cell r="H159">
            <v>170</v>
          </cell>
          <cell r="I159">
            <v>0</v>
          </cell>
          <cell r="J159">
            <v>0</v>
          </cell>
          <cell r="K159">
            <v>0</v>
          </cell>
          <cell r="L159">
            <v>103</v>
          </cell>
          <cell r="M159">
            <v>0</v>
          </cell>
          <cell r="N159">
            <v>0</v>
          </cell>
          <cell r="O159">
            <v>295</v>
          </cell>
          <cell r="P159">
            <v>0</v>
          </cell>
          <cell r="Q159">
            <v>0</v>
          </cell>
          <cell r="R159">
            <v>0</v>
          </cell>
          <cell r="S159">
            <v>66</v>
          </cell>
          <cell r="T159">
            <v>9</v>
          </cell>
          <cell r="U159">
            <v>0</v>
          </cell>
          <cell r="V159">
            <v>0</v>
          </cell>
          <cell r="W159">
            <v>0</v>
          </cell>
          <cell r="X159">
            <v>0</v>
          </cell>
          <cell r="Y159">
            <v>0</v>
          </cell>
          <cell r="Z159">
            <v>2712</v>
          </cell>
          <cell r="AA159">
            <v>0</v>
          </cell>
          <cell r="AB159">
            <v>0</v>
          </cell>
          <cell r="AC159">
            <v>0</v>
          </cell>
          <cell r="AD159">
            <v>0</v>
          </cell>
          <cell r="AE159">
            <v>0</v>
          </cell>
          <cell r="AF159">
            <v>0</v>
          </cell>
          <cell r="AG159">
            <v>0</v>
          </cell>
          <cell r="AH159">
            <v>0</v>
          </cell>
          <cell r="AI159">
            <v>0</v>
          </cell>
          <cell r="AJ159">
            <v>717</v>
          </cell>
          <cell r="AK159">
            <v>41</v>
          </cell>
          <cell r="AL159">
            <v>128</v>
          </cell>
          <cell r="AM159">
            <v>436</v>
          </cell>
          <cell r="AN159">
            <v>508</v>
          </cell>
          <cell r="AO159">
            <v>882</v>
          </cell>
          <cell r="AP159">
            <v>1184</v>
          </cell>
          <cell r="AQ159">
            <v>115</v>
          </cell>
          <cell r="AR159">
            <v>0</v>
          </cell>
          <cell r="AS159">
            <v>0</v>
          </cell>
          <cell r="AT159">
            <v>0</v>
          </cell>
          <cell r="AU159">
            <v>0</v>
          </cell>
          <cell r="AV159">
            <v>186</v>
          </cell>
          <cell r="AW159">
            <v>0</v>
          </cell>
          <cell r="AX159">
            <v>784</v>
          </cell>
          <cell r="AY159">
            <v>0</v>
          </cell>
          <cell r="AZ159">
            <v>0</v>
          </cell>
          <cell r="BA159">
            <v>0</v>
          </cell>
          <cell r="BB159">
            <v>99</v>
          </cell>
          <cell r="BC159">
            <v>174</v>
          </cell>
          <cell r="BD159">
            <v>0</v>
          </cell>
          <cell r="BE159">
            <v>0</v>
          </cell>
          <cell r="BF159" t="e">
            <v>#VALUE!</v>
          </cell>
          <cell r="BG159">
            <v>0</v>
          </cell>
          <cell r="BH159">
            <v>0</v>
          </cell>
          <cell r="BI159">
            <v>0</v>
          </cell>
          <cell r="BJ159">
            <v>0</v>
          </cell>
          <cell r="BK159">
            <v>0</v>
          </cell>
          <cell r="BL159">
            <v>0</v>
          </cell>
          <cell r="BM159">
            <v>0</v>
          </cell>
          <cell r="BN159">
            <v>0</v>
          </cell>
          <cell r="BO159">
            <v>0</v>
          </cell>
          <cell r="BP159">
            <v>0</v>
          </cell>
          <cell r="BQ159">
            <v>0</v>
          </cell>
          <cell r="BR159">
            <v>169</v>
          </cell>
          <cell r="BS159">
            <v>0</v>
          </cell>
          <cell r="BT159">
            <v>0</v>
          </cell>
          <cell r="BU159">
            <v>0</v>
          </cell>
          <cell r="BV159">
            <v>0</v>
          </cell>
          <cell r="BW159">
            <v>0</v>
          </cell>
          <cell r="BX159">
            <v>0</v>
          </cell>
          <cell r="BY159">
            <v>0</v>
          </cell>
          <cell r="BZ159">
            <v>0</v>
          </cell>
          <cell r="CA159">
            <v>269</v>
          </cell>
          <cell r="CB159">
            <v>0</v>
          </cell>
          <cell r="CC159">
            <v>0</v>
          </cell>
          <cell r="CD159">
            <v>0</v>
          </cell>
          <cell r="CE159">
            <v>0</v>
          </cell>
          <cell r="CF159">
            <v>0</v>
          </cell>
          <cell r="CG159">
            <v>0</v>
          </cell>
          <cell r="CH159">
            <v>0</v>
          </cell>
          <cell r="CI159">
            <v>0</v>
          </cell>
          <cell r="CJ159">
            <v>0</v>
          </cell>
          <cell r="CK159">
            <v>6</v>
          </cell>
          <cell r="CL159">
            <v>263</v>
          </cell>
          <cell r="CM159">
            <v>6267</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1002</v>
          </cell>
          <cell r="DJ159">
            <v>0</v>
          </cell>
          <cell r="DK159">
            <v>0</v>
          </cell>
          <cell r="DL159">
            <v>0</v>
          </cell>
          <cell r="DM159">
            <v>0</v>
          </cell>
          <cell r="DN159">
            <v>0</v>
          </cell>
          <cell r="DO159">
            <v>0</v>
          </cell>
          <cell r="DP159">
            <v>5265</v>
          </cell>
          <cell r="DQ159">
            <v>0</v>
          </cell>
          <cell r="DR159">
            <v>110</v>
          </cell>
          <cell r="DS159">
            <v>0</v>
          </cell>
          <cell r="DT159">
            <v>0</v>
          </cell>
          <cell r="DU159">
            <v>92</v>
          </cell>
          <cell r="DV159">
            <v>0</v>
          </cell>
          <cell r="DW159">
            <v>16</v>
          </cell>
          <cell r="DX159">
            <v>0</v>
          </cell>
          <cell r="DY159">
            <v>2</v>
          </cell>
          <cell r="DZ159">
            <v>961</v>
          </cell>
          <cell r="EA159">
            <v>0</v>
          </cell>
          <cell r="EB159">
            <v>0</v>
          </cell>
          <cell r="EC159">
            <v>213</v>
          </cell>
          <cell r="ED159">
            <v>0</v>
          </cell>
          <cell r="EE159">
            <v>33</v>
          </cell>
          <cell r="EF159">
            <v>0</v>
          </cell>
          <cell r="EG159">
            <v>72</v>
          </cell>
          <cell r="EH159">
            <v>7</v>
          </cell>
          <cell r="EI159">
            <v>41</v>
          </cell>
          <cell r="EJ159">
            <v>595</v>
          </cell>
          <cell r="EK159">
            <v>43</v>
          </cell>
          <cell r="EL159">
            <v>0</v>
          </cell>
          <cell r="EM159">
            <v>0</v>
          </cell>
          <cell r="EN159">
            <v>0</v>
          </cell>
          <cell r="EO159">
            <v>0</v>
          </cell>
          <cell r="EP159">
            <v>4</v>
          </cell>
          <cell r="EQ159">
            <v>0</v>
          </cell>
          <cell r="ER159">
            <v>0</v>
          </cell>
          <cell r="ES159">
            <v>39</v>
          </cell>
          <cell r="ET159">
            <v>4</v>
          </cell>
          <cell r="EU159">
            <v>-1</v>
          </cell>
          <cell r="EV159">
            <v>0</v>
          </cell>
          <cell r="EW159">
            <v>5</v>
          </cell>
          <cell r="EX159">
            <v>0</v>
          </cell>
          <cell r="EY159">
            <v>0</v>
          </cell>
          <cell r="EZ159">
            <v>0</v>
          </cell>
          <cell r="FA159">
            <v>0</v>
          </cell>
          <cell r="FB159">
            <v>0</v>
          </cell>
          <cell r="FC159">
            <v>0</v>
          </cell>
        </row>
        <row r="160">
          <cell r="A160" t="str">
            <v xml:space="preserve"> 2330 INDIA (PH) EXPORTS                </v>
          </cell>
          <cell r="B160">
            <v>0</v>
          </cell>
          <cell r="C160">
            <v>0</v>
          </cell>
          <cell r="D160" t="e">
            <v>#VALUE!</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t="e">
            <v>#VALUE!</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0</v>
          </cell>
          <cell r="DM160">
            <v>0</v>
          </cell>
          <cell r="DN160">
            <v>0</v>
          </cell>
          <cell r="DO160">
            <v>0</v>
          </cell>
          <cell r="DP160">
            <v>0</v>
          </cell>
          <cell r="DQ160">
            <v>0</v>
          </cell>
          <cell r="DR160">
            <v>0</v>
          </cell>
          <cell r="DS160">
            <v>0</v>
          </cell>
          <cell r="DT160">
            <v>0</v>
          </cell>
          <cell r="DU160">
            <v>0</v>
          </cell>
          <cell r="DV160">
            <v>0</v>
          </cell>
          <cell r="DW160">
            <v>0</v>
          </cell>
          <cell r="DX160">
            <v>0</v>
          </cell>
          <cell r="DY160">
            <v>0</v>
          </cell>
          <cell r="DZ160">
            <v>0</v>
          </cell>
          <cell r="EA160">
            <v>0</v>
          </cell>
          <cell r="EB160">
            <v>0</v>
          </cell>
          <cell r="EC160">
            <v>0</v>
          </cell>
          <cell r="ED160">
            <v>0</v>
          </cell>
          <cell r="EE160">
            <v>0</v>
          </cell>
          <cell r="EF160">
            <v>0</v>
          </cell>
          <cell r="EG160">
            <v>0</v>
          </cell>
          <cell r="EH160">
            <v>0</v>
          </cell>
          <cell r="EI160">
            <v>0</v>
          </cell>
          <cell r="EJ160">
            <v>0</v>
          </cell>
          <cell r="EK160">
            <v>0</v>
          </cell>
          <cell r="EL160">
            <v>0</v>
          </cell>
          <cell r="EM160">
            <v>0</v>
          </cell>
          <cell r="EN160">
            <v>0</v>
          </cell>
          <cell r="EO160">
            <v>0</v>
          </cell>
          <cell r="EP160">
            <v>0</v>
          </cell>
          <cell r="EQ160">
            <v>0</v>
          </cell>
          <cell r="ER160">
            <v>0</v>
          </cell>
          <cell r="ES160">
            <v>0</v>
          </cell>
          <cell r="ET160">
            <v>0</v>
          </cell>
          <cell r="EU160">
            <v>0</v>
          </cell>
          <cell r="EV160">
            <v>0</v>
          </cell>
          <cell r="EW160">
            <v>0</v>
          </cell>
          <cell r="EX160">
            <v>0</v>
          </cell>
          <cell r="EY160">
            <v>0</v>
          </cell>
          <cell r="EZ160">
            <v>0</v>
          </cell>
          <cell r="FA160">
            <v>0</v>
          </cell>
          <cell r="FB160">
            <v>0</v>
          </cell>
          <cell r="FC160">
            <v>0</v>
          </cell>
        </row>
        <row r="161">
          <cell r="A161" t="str">
            <v xml:space="preserve"> 4454 ASIA PACIFIC (PH)                 </v>
          </cell>
          <cell r="B161">
            <v>70847</v>
          </cell>
          <cell r="C161">
            <v>69456</v>
          </cell>
          <cell r="D161" t="e">
            <v>#VALUE!</v>
          </cell>
          <cell r="E161">
            <v>7075</v>
          </cell>
          <cell r="F161">
            <v>1178</v>
          </cell>
          <cell r="G161">
            <v>0</v>
          </cell>
          <cell r="H161">
            <v>956</v>
          </cell>
          <cell r="I161">
            <v>123</v>
          </cell>
          <cell r="J161">
            <v>0</v>
          </cell>
          <cell r="K161">
            <v>0</v>
          </cell>
          <cell r="L161">
            <v>1833</v>
          </cell>
          <cell r="M161">
            <v>312</v>
          </cell>
          <cell r="N161">
            <v>834</v>
          </cell>
          <cell r="O161">
            <v>917</v>
          </cell>
          <cell r="P161">
            <v>0</v>
          </cell>
          <cell r="Q161">
            <v>1</v>
          </cell>
          <cell r="R161">
            <v>0</v>
          </cell>
          <cell r="S161">
            <v>114</v>
          </cell>
          <cell r="T161">
            <v>113</v>
          </cell>
          <cell r="U161">
            <v>0</v>
          </cell>
          <cell r="V161">
            <v>0</v>
          </cell>
          <cell r="W161">
            <v>0</v>
          </cell>
          <cell r="X161">
            <v>694</v>
          </cell>
          <cell r="Y161">
            <v>0</v>
          </cell>
          <cell r="Z161">
            <v>13143</v>
          </cell>
          <cell r="AA161">
            <v>1296</v>
          </cell>
          <cell r="AB161">
            <v>272</v>
          </cell>
          <cell r="AC161">
            <v>0</v>
          </cell>
          <cell r="AD161">
            <v>0</v>
          </cell>
          <cell r="AE161">
            <v>1221</v>
          </cell>
          <cell r="AF161">
            <v>0</v>
          </cell>
          <cell r="AG161">
            <v>0</v>
          </cell>
          <cell r="AH161">
            <v>0</v>
          </cell>
          <cell r="AI161">
            <v>0</v>
          </cell>
          <cell r="AJ161">
            <v>4278</v>
          </cell>
          <cell r="AK161">
            <v>355</v>
          </cell>
          <cell r="AL161">
            <v>764</v>
          </cell>
          <cell r="AM161">
            <v>1807</v>
          </cell>
          <cell r="AN161">
            <v>1572</v>
          </cell>
          <cell r="AO161">
            <v>1578</v>
          </cell>
          <cell r="AP161">
            <v>7368</v>
          </cell>
          <cell r="AQ161">
            <v>211</v>
          </cell>
          <cell r="AR161">
            <v>0</v>
          </cell>
          <cell r="AS161">
            <v>237</v>
          </cell>
          <cell r="AT161">
            <v>0</v>
          </cell>
          <cell r="AU161">
            <v>26</v>
          </cell>
          <cell r="AV161">
            <v>614</v>
          </cell>
          <cell r="AW161">
            <v>2239</v>
          </cell>
          <cell r="AX161">
            <v>3760</v>
          </cell>
          <cell r="AY161">
            <v>0</v>
          </cell>
          <cell r="AZ161">
            <v>0</v>
          </cell>
          <cell r="BA161">
            <v>0</v>
          </cell>
          <cell r="BB161">
            <v>281</v>
          </cell>
          <cell r="BC161">
            <v>1409</v>
          </cell>
          <cell r="BD161">
            <v>0</v>
          </cell>
          <cell r="BE161">
            <v>0</v>
          </cell>
          <cell r="BF161" t="e">
            <v>#VALUE!</v>
          </cell>
          <cell r="BG161">
            <v>0</v>
          </cell>
          <cell r="BH161">
            <v>0</v>
          </cell>
          <cell r="BI161">
            <v>0</v>
          </cell>
          <cell r="BJ161">
            <v>0</v>
          </cell>
          <cell r="BK161">
            <v>123</v>
          </cell>
          <cell r="BL161">
            <v>0</v>
          </cell>
          <cell r="BM161">
            <v>0</v>
          </cell>
          <cell r="BN161">
            <v>0</v>
          </cell>
          <cell r="BO161">
            <v>0</v>
          </cell>
          <cell r="BP161">
            <v>142</v>
          </cell>
          <cell r="BQ161">
            <v>0</v>
          </cell>
          <cell r="BR161">
            <v>1136</v>
          </cell>
          <cell r="BS161">
            <v>0</v>
          </cell>
          <cell r="BT161">
            <v>0</v>
          </cell>
          <cell r="BU161">
            <v>0</v>
          </cell>
          <cell r="BV161">
            <v>0</v>
          </cell>
          <cell r="BW161">
            <v>0</v>
          </cell>
          <cell r="BX161">
            <v>0</v>
          </cell>
          <cell r="BY161">
            <v>0</v>
          </cell>
          <cell r="BZ161">
            <v>0</v>
          </cell>
          <cell r="CA161">
            <v>6508</v>
          </cell>
          <cell r="CB161">
            <v>74</v>
          </cell>
          <cell r="CC161">
            <v>2321</v>
          </cell>
          <cell r="CD161">
            <v>0</v>
          </cell>
          <cell r="CE161">
            <v>0</v>
          </cell>
          <cell r="CF161">
            <v>7</v>
          </cell>
          <cell r="CG161">
            <v>321</v>
          </cell>
          <cell r="CH161">
            <v>820</v>
          </cell>
          <cell r="CI161">
            <v>0</v>
          </cell>
          <cell r="CJ161">
            <v>30</v>
          </cell>
          <cell r="CK161">
            <v>2416</v>
          </cell>
          <cell r="CL161">
            <v>519</v>
          </cell>
          <cell r="CM161">
            <v>13986</v>
          </cell>
          <cell r="CN161">
            <v>0</v>
          </cell>
          <cell r="CO161">
            <v>0</v>
          </cell>
          <cell r="CP161">
            <v>0</v>
          </cell>
          <cell r="CQ161">
            <v>0</v>
          </cell>
          <cell r="CR161">
            <v>0</v>
          </cell>
          <cell r="CS161">
            <v>0</v>
          </cell>
          <cell r="CT161">
            <v>0</v>
          </cell>
          <cell r="CU161">
            <v>0</v>
          </cell>
          <cell r="CV161">
            <v>0</v>
          </cell>
          <cell r="CW161">
            <v>109</v>
          </cell>
          <cell r="CX161">
            <v>0</v>
          </cell>
          <cell r="CY161">
            <v>0</v>
          </cell>
          <cell r="CZ161">
            <v>0</v>
          </cell>
          <cell r="DA161">
            <v>0</v>
          </cell>
          <cell r="DB161">
            <v>0</v>
          </cell>
          <cell r="DC161">
            <v>0</v>
          </cell>
          <cell r="DD161">
            <v>0</v>
          </cell>
          <cell r="DE161">
            <v>1</v>
          </cell>
          <cell r="DF161">
            <v>0</v>
          </cell>
          <cell r="DG161">
            <v>0</v>
          </cell>
          <cell r="DH161">
            <v>0</v>
          </cell>
          <cell r="DI161">
            <v>1123</v>
          </cell>
          <cell r="DJ161">
            <v>0</v>
          </cell>
          <cell r="DK161">
            <v>38</v>
          </cell>
          <cell r="DL161">
            <v>0</v>
          </cell>
          <cell r="DM161">
            <v>0</v>
          </cell>
          <cell r="DN161">
            <v>0</v>
          </cell>
          <cell r="DO161">
            <v>0</v>
          </cell>
          <cell r="DP161">
            <v>12653</v>
          </cell>
          <cell r="DQ161">
            <v>100</v>
          </cell>
          <cell r="DR161">
            <v>5454</v>
          </cell>
          <cell r="DS161">
            <v>0</v>
          </cell>
          <cell r="DT161">
            <v>0</v>
          </cell>
          <cell r="DU161">
            <v>958</v>
          </cell>
          <cell r="DV161">
            <v>1007</v>
          </cell>
          <cell r="DW161">
            <v>3266</v>
          </cell>
          <cell r="DX161">
            <v>-5</v>
          </cell>
          <cell r="DY161">
            <v>228</v>
          </cell>
          <cell r="DZ161">
            <v>11210</v>
          </cell>
          <cell r="EA161">
            <v>0</v>
          </cell>
          <cell r="EB161">
            <v>0</v>
          </cell>
          <cell r="EC161">
            <v>4066</v>
          </cell>
          <cell r="ED161">
            <v>427</v>
          </cell>
          <cell r="EE161">
            <v>372</v>
          </cell>
          <cell r="EF161">
            <v>1196</v>
          </cell>
          <cell r="EG161">
            <v>3894</v>
          </cell>
          <cell r="EH161">
            <v>51</v>
          </cell>
          <cell r="EI161">
            <v>444</v>
          </cell>
          <cell r="EJ161">
            <v>760</v>
          </cell>
          <cell r="EK161">
            <v>1395</v>
          </cell>
          <cell r="EL161">
            <v>-10</v>
          </cell>
          <cell r="EM161">
            <v>0</v>
          </cell>
          <cell r="EN161">
            <v>0</v>
          </cell>
          <cell r="EO161">
            <v>0</v>
          </cell>
          <cell r="EP161">
            <v>1260</v>
          </cell>
          <cell r="EQ161">
            <v>0</v>
          </cell>
          <cell r="ER161">
            <v>0</v>
          </cell>
          <cell r="ES161">
            <v>145</v>
          </cell>
          <cell r="ET161">
            <v>1643</v>
          </cell>
          <cell r="EU161">
            <v>95</v>
          </cell>
          <cell r="EV161">
            <v>532</v>
          </cell>
          <cell r="EW161">
            <v>667</v>
          </cell>
          <cell r="EX161">
            <v>180</v>
          </cell>
          <cell r="EY161">
            <v>135</v>
          </cell>
          <cell r="EZ161">
            <v>34</v>
          </cell>
          <cell r="FA161">
            <v>0</v>
          </cell>
          <cell r="FB161">
            <v>0</v>
          </cell>
          <cell r="FC161">
            <v>1391</v>
          </cell>
        </row>
        <row r="162">
          <cell r="B162">
            <v>0</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0</v>
          </cell>
          <cell r="DM162">
            <v>0</v>
          </cell>
          <cell r="DN162">
            <v>0</v>
          </cell>
          <cell r="DO162">
            <v>0</v>
          </cell>
          <cell r="DP162">
            <v>0</v>
          </cell>
          <cell r="DQ162">
            <v>0</v>
          </cell>
          <cell r="DR162">
            <v>0</v>
          </cell>
          <cell r="DS162">
            <v>0</v>
          </cell>
          <cell r="DT162">
            <v>0</v>
          </cell>
          <cell r="DU162">
            <v>0</v>
          </cell>
          <cell r="DV162">
            <v>0</v>
          </cell>
          <cell r="DW162">
            <v>0</v>
          </cell>
          <cell r="DX162">
            <v>0</v>
          </cell>
          <cell r="DY162">
            <v>0</v>
          </cell>
          <cell r="DZ162">
            <v>0</v>
          </cell>
          <cell r="EA162">
            <v>0</v>
          </cell>
          <cell r="EB162">
            <v>0</v>
          </cell>
          <cell r="EC162">
            <v>0</v>
          </cell>
          <cell r="ED162">
            <v>0</v>
          </cell>
          <cell r="EE162">
            <v>0</v>
          </cell>
          <cell r="EF162">
            <v>0</v>
          </cell>
          <cell r="EG162">
            <v>0</v>
          </cell>
          <cell r="EH162">
            <v>0</v>
          </cell>
          <cell r="EI162">
            <v>0</v>
          </cell>
          <cell r="EJ162">
            <v>0</v>
          </cell>
          <cell r="EK162">
            <v>0</v>
          </cell>
          <cell r="EL162">
            <v>0</v>
          </cell>
          <cell r="EM162">
            <v>0</v>
          </cell>
          <cell r="EN162">
            <v>0</v>
          </cell>
          <cell r="EO162">
            <v>0</v>
          </cell>
          <cell r="EP162">
            <v>0</v>
          </cell>
          <cell r="EQ162">
            <v>0</v>
          </cell>
          <cell r="ER162">
            <v>0</v>
          </cell>
          <cell r="ES162">
            <v>0</v>
          </cell>
          <cell r="ET162">
            <v>0</v>
          </cell>
          <cell r="EU162">
            <v>0</v>
          </cell>
          <cell r="EV162">
            <v>0</v>
          </cell>
          <cell r="EW162">
            <v>0</v>
          </cell>
          <cell r="EX162">
            <v>0</v>
          </cell>
          <cell r="EY162">
            <v>0</v>
          </cell>
          <cell r="EZ162">
            <v>0</v>
          </cell>
          <cell r="FA162">
            <v>0</v>
          </cell>
          <cell r="FB162">
            <v>0</v>
          </cell>
          <cell r="FC162">
            <v>0</v>
          </cell>
        </row>
        <row r="163">
          <cell r="A163" t="str">
            <v xml:space="preserve"> 4455 JAPAN                             </v>
          </cell>
          <cell r="B163">
            <v>53366</v>
          </cell>
          <cell r="C163">
            <v>53366</v>
          </cell>
          <cell r="D163" t="e">
            <v>#VALUE!</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3026</v>
          </cell>
          <cell r="AA163">
            <v>4</v>
          </cell>
          <cell r="AB163">
            <v>0</v>
          </cell>
          <cell r="AC163">
            <v>0</v>
          </cell>
          <cell r="AD163">
            <v>0</v>
          </cell>
          <cell r="AE163">
            <v>0</v>
          </cell>
          <cell r="AF163">
            <v>0</v>
          </cell>
          <cell r="AG163">
            <v>0</v>
          </cell>
          <cell r="AH163">
            <v>0</v>
          </cell>
          <cell r="AI163">
            <v>0</v>
          </cell>
          <cell r="AJ163">
            <v>300</v>
          </cell>
          <cell r="AK163">
            <v>94</v>
          </cell>
          <cell r="AL163">
            <v>6</v>
          </cell>
          <cell r="AM163">
            <v>235</v>
          </cell>
          <cell r="AN163">
            <v>2023</v>
          </cell>
          <cell r="AO163">
            <v>364</v>
          </cell>
          <cell r="AP163">
            <v>13143</v>
          </cell>
          <cell r="AQ163">
            <v>6</v>
          </cell>
          <cell r="AR163">
            <v>0</v>
          </cell>
          <cell r="AS163">
            <v>842</v>
          </cell>
          <cell r="AT163">
            <v>0</v>
          </cell>
          <cell r="AU163">
            <v>0</v>
          </cell>
          <cell r="AV163">
            <v>0</v>
          </cell>
          <cell r="AW163">
            <v>0</v>
          </cell>
          <cell r="AX163">
            <v>8124</v>
          </cell>
          <cell r="AY163">
            <v>0</v>
          </cell>
          <cell r="AZ163">
            <v>0</v>
          </cell>
          <cell r="BA163">
            <v>0</v>
          </cell>
          <cell r="BB163">
            <v>4171</v>
          </cell>
          <cell r="BC163">
            <v>1742</v>
          </cell>
          <cell r="BD163">
            <v>0</v>
          </cell>
          <cell r="BE163">
            <v>0</v>
          </cell>
          <cell r="BF163" t="e">
            <v>#VALUE!</v>
          </cell>
          <cell r="BG163">
            <v>0</v>
          </cell>
          <cell r="BH163">
            <v>0</v>
          </cell>
          <cell r="BI163">
            <v>0</v>
          </cell>
          <cell r="BJ163">
            <v>0</v>
          </cell>
          <cell r="BK163">
            <v>0</v>
          </cell>
          <cell r="BL163">
            <v>0</v>
          </cell>
          <cell r="BM163">
            <v>0</v>
          </cell>
          <cell r="BN163">
            <v>0</v>
          </cell>
          <cell r="BO163">
            <v>0</v>
          </cell>
          <cell r="BP163">
            <v>0</v>
          </cell>
          <cell r="BQ163">
            <v>0</v>
          </cell>
          <cell r="BR163">
            <v>1742</v>
          </cell>
          <cell r="BS163">
            <v>0</v>
          </cell>
          <cell r="BT163">
            <v>0</v>
          </cell>
          <cell r="BU163">
            <v>0</v>
          </cell>
          <cell r="BV163">
            <v>0</v>
          </cell>
          <cell r="BW163">
            <v>0</v>
          </cell>
          <cell r="BX163">
            <v>0</v>
          </cell>
          <cell r="BY163">
            <v>0</v>
          </cell>
          <cell r="BZ163">
            <v>0</v>
          </cell>
          <cell r="CA163">
            <v>6006</v>
          </cell>
          <cell r="CB163">
            <v>0</v>
          </cell>
          <cell r="CC163">
            <v>5288</v>
          </cell>
          <cell r="CD163">
            <v>0</v>
          </cell>
          <cell r="CE163">
            <v>0</v>
          </cell>
          <cell r="CF163">
            <v>0</v>
          </cell>
          <cell r="CG163">
            <v>718</v>
          </cell>
          <cell r="CH163">
            <v>0</v>
          </cell>
          <cell r="CI163">
            <v>0</v>
          </cell>
          <cell r="CJ163">
            <v>0</v>
          </cell>
          <cell r="CK163">
            <v>0</v>
          </cell>
          <cell r="CL163">
            <v>0</v>
          </cell>
          <cell r="CM163">
            <v>2590</v>
          </cell>
          <cell r="CN163">
            <v>0</v>
          </cell>
          <cell r="CO163">
            <v>0</v>
          </cell>
          <cell r="CP163">
            <v>0</v>
          </cell>
          <cell r="CQ163">
            <v>0</v>
          </cell>
          <cell r="CR163">
            <v>0</v>
          </cell>
          <cell r="CS163">
            <v>0</v>
          </cell>
          <cell r="CT163">
            <v>0</v>
          </cell>
          <cell r="CU163">
            <v>0</v>
          </cell>
          <cell r="CV163">
            <v>0</v>
          </cell>
          <cell r="CW163">
            <v>276</v>
          </cell>
          <cell r="CX163">
            <v>0</v>
          </cell>
          <cell r="CY163">
            <v>0</v>
          </cell>
          <cell r="CZ163">
            <v>0</v>
          </cell>
          <cell r="DA163">
            <v>0</v>
          </cell>
          <cell r="DB163">
            <v>0</v>
          </cell>
          <cell r="DC163">
            <v>0</v>
          </cell>
          <cell r="DD163">
            <v>0</v>
          </cell>
          <cell r="DE163">
            <v>0</v>
          </cell>
          <cell r="DF163">
            <v>0</v>
          </cell>
          <cell r="DG163">
            <v>0</v>
          </cell>
          <cell r="DH163">
            <v>0</v>
          </cell>
          <cell r="DI163">
            <v>565</v>
          </cell>
          <cell r="DJ163">
            <v>0</v>
          </cell>
          <cell r="DK163">
            <v>0</v>
          </cell>
          <cell r="DL163">
            <v>0</v>
          </cell>
          <cell r="DM163">
            <v>0</v>
          </cell>
          <cell r="DN163">
            <v>0</v>
          </cell>
          <cell r="DO163">
            <v>0</v>
          </cell>
          <cell r="DP163">
            <v>1749</v>
          </cell>
          <cell r="DQ163">
            <v>0</v>
          </cell>
          <cell r="DR163">
            <v>9265</v>
          </cell>
          <cell r="DS163">
            <v>0</v>
          </cell>
          <cell r="DT163">
            <v>0</v>
          </cell>
          <cell r="DU163">
            <v>6059</v>
          </cell>
          <cell r="DV163">
            <v>2406</v>
          </cell>
          <cell r="DW163">
            <v>800</v>
          </cell>
          <cell r="DX163">
            <v>0</v>
          </cell>
          <cell r="DY163">
            <v>0</v>
          </cell>
          <cell r="DZ163">
            <v>15907</v>
          </cell>
          <cell r="EA163">
            <v>0</v>
          </cell>
          <cell r="EB163">
            <v>0</v>
          </cell>
          <cell r="EC163">
            <v>795</v>
          </cell>
          <cell r="ED163">
            <v>0</v>
          </cell>
          <cell r="EE163">
            <v>806</v>
          </cell>
          <cell r="EF163">
            <v>3847</v>
          </cell>
          <cell r="EG163">
            <v>0</v>
          </cell>
          <cell r="EH163">
            <v>1147</v>
          </cell>
          <cell r="EI163">
            <v>9312</v>
          </cell>
          <cell r="EJ163">
            <v>0</v>
          </cell>
          <cell r="EK163">
            <v>834</v>
          </cell>
          <cell r="EL163">
            <v>11</v>
          </cell>
          <cell r="EM163">
            <v>0</v>
          </cell>
          <cell r="EN163">
            <v>0</v>
          </cell>
          <cell r="EO163">
            <v>0</v>
          </cell>
          <cell r="EP163">
            <v>723</v>
          </cell>
          <cell r="EQ163">
            <v>0</v>
          </cell>
          <cell r="ER163">
            <v>0</v>
          </cell>
          <cell r="ES163">
            <v>100</v>
          </cell>
          <cell r="ET163">
            <v>853</v>
          </cell>
          <cell r="EU163">
            <v>170</v>
          </cell>
          <cell r="EV163">
            <v>488</v>
          </cell>
          <cell r="EW163">
            <v>130</v>
          </cell>
          <cell r="EX163">
            <v>65</v>
          </cell>
          <cell r="EY163">
            <v>0</v>
          </cell>
          <cell r="EZ163">
            <v>0</v>
          </cell>
          <cell r="FA163">
            <v>0</v>
          </cell>
          <cell r="FB163">
            <v>0</v>
          </cell>
          <cell r="FC163">
            <v>0</v>
          </cell>
        </row>
        <row r="164">
          <cell r="A164" t="str">
            <v xml:space="preserve"> 2794 JAPAN (PH)                        </v>
          </cell>
          <cell r="B164">
            <v>46453</v>
          </cell>
          <cell r="C164">
            <v>46453</v>
          </cell>
          <cell r="D164" t="e">
            <v>#VALUE!</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2038</v>
          </cell>
          <cell r="AA164">
            <v>4</v>
          </cell>
          <cell r="AB164">
            <v>0</v>
          </cell>
          <cell r="AC164">
            <v>0</v>
          </cell>
          <cell r="AD164">
            <v>0</v>
          </cell>
          <cell r="AE164">
            <v>0</v>
          </cell>
          <cell r="AF164">
            <v>0</v>
          </cell>
          <cell r="AG164">
            <v>0</v>
          </cell>
          <cell r="AH164">
            <v>0</v>
          </cell>
          <cell r="AI164">
            <v>0</v>
          </cell>
          <cell r="AJ164">
            <v>300</v>
          </cell>
          <cell r="AK164">
            <v>94</v>
          </cell>
          <cell r="AL164">
            <v>6</v>
          </cell>
          <cell r="AM164">
            <v>235</v>
          </cell>
          <cell r="AN164">
            <v>1035</v>
          </cell>
          <cell r="AO164">
            <v>364</v>
          </cell>
          <cell r="AP164">
            <v>8395</v>
          </cell>
          <cell r="AQ164">
            <v>6</v>
          </cell>
          <cell r="AR164">
            <v>0</v>
          </cell>
          <cell r="AS164">
            <v>0</v>
          </cell>
          <cell r="AT164">
            <v>0</v>
          </cell>
          <cell r="AU164">
            <v>0</v>
          </cell>
          <cell r="AV164">
            <v>0</v>
          </cell>
          <cell r="AW164">
            <v>0</v>
          </cell>
          <cell r="AX164">
            <v>4218</v>
          </cell>
          <cell r="AY164">
            <v>0</v>
          </cell>
          <cell r="AZ164">
            <v>0</v>
          </cell>
          <cell r="BA164">
            <v>0</v>
          </cell>
          <cell r="BB164">
            <v>4171</v>
          </cell>
          <cell r="BC164">
            <v>1683</v>
          </cell>
          <cell r="BD164">
            <v>0</v>
          </cell>
          <cell r="BE164">
            <v>0</v>
          </cell>
          <cell r="BF164" t="e">
            <v>#VALUE!</v>
          </cell>
          <cell r="BG164">
            <v>0</v>
          </cell>
          <cell r="BH164">
            <v>0</v>
          </cell>
          <cell r="BI164">
            <v>0</v>
          </cell>
          <cell r="BJ164">
            <v>0</v>
          </cell>
          <cell r="BK164">
            <v>0</v>
          </cell>
          <cell r="BL164">
            <v>0</v>
          </cell>
          <cell r="BM164">
            <v>0</v>
          </cell>
          <cell r="BN164">
            <v>0</v>
          </cell>
          <cell r="BO164">
            <v>0</v>
          </cell>
          <cell r="BP164">
            <v>0</v>
          </cell>
          <cell r="BQ164">
            <v>0</v>
          </cell>
          <cell r="BR164">
            <v>1683</v>
          </cell>
          <cell r="BS164">
            <v>0</v>
          </cell>
          <cell r="BT164">
            <v>0</v>
          </cell>
          <cell r="BU164">
            <v>0</v>
          </cell>
          <cell r="BV164">
            <v>0</v>
          </cell>
          <cell r="BW164">
            <v>0</v>
          </cell>
          <cell r="BX164">
            <v>0</v>
          </cell>
          <cell r="BY164">
            <v>0</v>
          </cell>
          <cell r="BZ164">
            <v>0</v>
          </cell>
          <cell r="CA164">
            <v>6006</v>
          </cell>
          <cell r="CB164">
            <v>0</v>
          </cell>
          <cell r="CC164">
            <v>5288</v>
          </cell>
          <cell r="CD164">
            <v>0</v>
          </cell>
          <cell r="CE164">
            <v>0</v>
          </cell>
          <cell r="CF164">
            <v>0</v>
          </cell>
          <cell r="CG164">
            <v>718</v>
          </cell>
          <cell r="CH164">
            <v>0</v>
          </cell>
          <cell r="CI164">
            <v>0</v>
          </cell>
          <cell r="CJ164">
            <v>0</v>
          </cell>
          <cell r="CK164">
            <v>0</v>
          </cell>
          <cell r="CL164">
            <v>0</v>
          </cell>
          <cell r="CM164">
            <v>1802</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565</v>
          </cell>
          <cell r="DJ164">
            <v>0</v>
          </cell>
          <cell r="DK164">
            <v>0</v>
          </cell>
          <cell r="DL164">
            <v>0</v>
          </cell>
          <cell r="DM164">
            <v>0</v>
          </cell>
          <cell r="DN164">
            <v>0</v>
          </cell>
          <cell r="DO164">
            <v>0</v>
          </cell>
          <cell r="DP164">
            <v>1237</v>
          </cell>
          <cell r="DQ164">
            <v>0</v>
          </cell>
          <cell r="DR164">
            <v>9171</v>
          </cell>
          <cell r="DS164">
            <v>0</v>
          </cell>
          <cell r="DT164">
            <v>0</v>
          </cell>
          <cell r="DU164">
            <v>5965</v>
          </cell>
          <cell r="DV164">
            <v>2406</v>
          </cell>
          <cell r="DW164">
            <v>800</v>
          </cell>
          <cell r="DX164">
            <v>0</v>
          </cell>
          <cell r="DY164">
            <v>0</v>
          </cell>
          <cell r="DZ164">
            <v>15671</v>
          </cell>
          <cell r="EA164">
            <v>0</v>
          </cell>
          <cell r="EB164">
            <v>0</v>
          </cell>
          <cell r="EC164">
            <v>559</v>
          </cell>
          <cell r="ED164">
            <v>0</v>
          </cell>
          <cell r="EE164">
            <v>806</v>
          </cell>
          <cell r="EF164">
            <v>3847</v>
          </cell>
          <cell r="EG164">
            <v>0</v>
          </cell>
          <cell r="EH164">
            <v>1147</v>
          </cell>
          <cell r="EI164">
            <v>9312</v>
          </cell>
          <cell r="EJ164">
            <v>0</v>
          </cell>
          <cell r="EK164">
            <v>834</v>
          </cell>
          <cell r="EL164">
            <v>11</v>
          </cell>
          <cell r="EM164">
            <v>0</v>
          </cell>
          <cell r="EN164">
            <v>0</v>
          </cell>
          <cell r="EO164">
            <v>0</v>
          </cell>
          <cell r="EP164">
            <v>723</v>
          </cell>
          <cell r="EQ164">
            <v>0</v>
          </cell>
          <cell r="ER164">
            <v>0</v>
          </cell>
          <cell r="ES164">
            <v>100</v>
          </cell>
          <cell r="ET164">
            <v>853</v>
          </cell>
          <cell r="EU164">
            <v>170</v>
          </cell>
          <cell r="EV164">
            <v>488</v>
          </cell>
          <cell r="EW164">
            <v>130</v>
          </cell>
          <cell r="EX164">
            <v>65</v>
          </cell>
          <cell r="EY164">
            <v>0</v>
          </cell>
          <cell r="EZ164">
            <v>0</v>
          </cell>
          <cell r="FA164">
            <v>0</v>
          </cell>
          <cell r="FB164">
            <v>0</v>
          </cell>
          <cell r="FC164">
            <v>0</v>
          </cell>
        </row>
        <row r="165">
          <cell r="A165" t="str">
            <v xml:space="preserve"> 3038 JAPAN LICENCEES                   </v>
          </cell>
          <cell r="B165">
            <v>6913</v>
          </cell>
          <cell r="C165">
            <v>6913</v>
          </cell>
          <cell r="D165" t="e">
            <v>#VALUE!</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988</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988</v>
          </cell>
          <cell r="AO165">
            <v>0</v>
          </cell>
          <cell r="AP165">
            <v>4748</v>
          </cell>
          <cell r="AQ165">
            <v>0</v>
          </cell>
          <cell r="AR165">
            <v>0</v>
          </cell>
          <cell r="AS165">
            <v>842</v>
          </cell>
          <cell r="AT165">
            <v>0</v>
          </cell>
          <cell r="AU165">
            <v>0</v>
          </cell>
          <cell r="AV165">
            <v>0</v>
          </cell>
          <cell r="AW165">
            <v>0</v>
          </cell>
          <cell r="AX165">
            <v>3906</v>
          </cell>
          <cell r="AY165">
            <v>0</v>
          </cell>
          <cell r="AZ165">
            <v>0</v>
          </cell>
          <cell r="BA165">
            <v>0</v>
          </cell>
          <cell r="BB165">
            <v>0</v>
          </cell>
          <cell r="BC165">
            <v>59</v>
          </cell>
          <cell r="BD165">
            <v>0</v>
          </cell>
          <cell r="BE165">
            <v>0</v>
          </cell>
          <cell r="BF165" t="e">
            <v>#VALUE!</v>
          </cell>
          <cell r="BG165">
            <v>0</v>
          </cell>
          <cell r="BH165">
            <v>0</v>
          </cell>
          <cell r="BI165">
            <v>0</v>
          </cell>
          <cell r="BJ165">
            <v>0</v>
          </cell>
          <cell r="BK165">
            <v>0</v>
          </cell>
          <cell r="BL165">
            <v>0</v>
          </cell>
          <cell r="BM165">
            <v>0</v>
          </cell>
          <cell r="BN165">
            <v>0</v>
          </cell>
          <cell r="BO165">
            <v>0</v>
          </cell>
          <cell r="BP165">
            <v>0</v>
          </cell>
          <cell r="BQ165">
            <v>0</v>
          </cell>
          <cell r="BR165">
            <v>59</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788</v>
          </cell>
          <cell r="CN165">
            <v>0</v>
          </cell>
          <cell r="CO165">
            <v>0</v>
          </cell>
          <cell r="CP165">
            <v>0</v>
          </cell>
          <cell r="CQ165">
            <v>0</v>
          </cell>
          <cell r="CR165">
            <v>0</v>
          </cell>
          <cell r="CS165">
            <v>0</v>
          </cell>
          <cell r="CT165">
            <v>0</v>
          </cell>
          <cell r="CU165">
            <v>0</v>
          </cell>
          <cell r="CV165">
            <v>0</v>
          </cell>
          <cell r="CW165">
            <v>276</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0</v>
          </cell>
          <cell r="DM165">
            <v>0</v>
          </cell>
          <cell r="DN165">
            <v>0</v>
          </cell>
          <cell r="DO165">
            <v>0</v>
          </cell>
          <cell r="DP165">
            <v>512</v>
          </cell>
          <cell r="DQ165">
            <v>0</v>
          </cell>
          <cell r="DR165">
            <v>94</v>
          </cell>
          <cell r="DS165">
            <v>0</v>
          </cell>
          <cell r="DT165">
            <v>0</v>
          </cell>
          <cell r="DU165">
            <v>94</v>
          </cell>
          <cell r="DV165">
            <v>0</v>
          </cell>
          <cell r="DW165">
            <v>0</v>
          </cell>
          <cell r="DX165">
            <v>0</v>
          </cell>
          <cell r="DY165">
            <v>0</v>
          </cell>
          <cell r="DZ165">
            <v>236</v>
          </cell>
          <cell r="EA165">
            <v>0</v>
          </cell>
          <cell r="EB165">
            <v>0</v>
          </cell>
          <cell r="EC165">
            <v>236</v>
          </cell>
          <cell r="ED165">
            <v>0</v>
          </cell>
          <cell r="EE165">
            <v>0</v>
          </cell>
          <cell r="EF165">
            <v>0</v>
          </cell>
          <cell r="EG165">
            <v>0</v>
          </cell>
          <cell r="EH165">
            <v>0</v>
          </cell>
          <cell r="EI165">
            <v>0</v>
          </cell>
          <cell r="EJ165">
            <v>0</v>
          </cell>
          <cell r="EK165">
            <v>0</v>
          </cell>
          <cell r="EL165">
            <v>0</v>
          </cell>
          <cell r="EM165">
            <v>0</v>
          </cell>
          <cell r="EN165">
            <v>0</v>
          </cell>
          <cell r="EO165">
            <v>0</v>
          </cell>
          <cell r="EP165">
            <v>0</v>
          </cell>
          <cell r="EQ165">
            <v>0</v>
          </cell>
          <cell r="ER165">
            <v>0</v>
          </cell>
          <cell r="ES165">
            <v>0</v>
          </cell>
          <cell r="ET165">
            <v>0</v>
          </cell>
          <cell r="EU165">
            <v>0</v>
          </cell>
          <cell r="EV165">
            <v>0</v>
          </cell>
          <cell r="EW165">
            <v>0</v>
          </cell>
          <cell r="EX165">
            <v>0</v>
          </cell>
          <cell r="EY165">
            <v>0</v>
          </cell>
          <cell r="EZ165">
            <v>0</v>
          </cell>
          <cell r="FA165">
            <v>0</v>
          </cell>
          <cell r="FB165">
            <v>0</v>
          </cell>
          <cell r="FC165">
            <v>0</v>
          </cell>
        </row>
        <row r="166">
          <cell r="A166" t="str">
            <v xml:space="preserve"> 4497 CANADA (PH)                       </v>
          </cell>
          <cell r="B166">
            <v>33447</v>
          </cell>
          <cell r="C166">
            <v>33447</v>
          </cell>
          <cell r="D166" t="e">
            <v>#VALUE!</v>
          </cell>
          <cell r="E166">
            <v>347</v>
          </cell>
          <cell r="F166">
            <v>183</v>
          </cell>
          <cell r="G166">
            <v>0</v>
          </cell>
          <cell r="H166">
            <v>41</v>
          </cell>
          <cell r="I166">
            <v>1</v>
          </cell>
          <cell r="J166">
            <v>0</v>
          </cell>
          <cell r="K166">
            <v>0</v>
          </cell>
          <cell r="L166">
            <v>0</v>
          </cell>
          <cell r="M166">
            <v>37</v>
          </cell>
          <cell r="N166">
            <v>0</v>
          </cell>
          <cell r="O166">
            <v>0</v>
          </cell>
          <cell r="P166">
            <v>0</v>
          </cell>
          <cell r="Q166">
            <v>0</v>
          </cell>
          <cell r="R166">
            <v>0</v>
          </cell>
          <cell r="S166">
            <v>0</v>
          </cell>
          <cell r="T166">
            <v>24</v>
          </cell>
          <cell r="U166">
            <v>0</v>
          </cell>
          <cell r="V166">
            <v>0</v>
          </cell>
          <cell r="W166">
            <v>0</v>
          </cell>
          <cell r="X166">
            <v>61</v>
          </cell>
          <cell r="Y166">
            <v>0</v>
          </cell>
          <cell r="Z166">
            <v>1708</v>
          </cell>
          <cell r="AA166">
            <v>0</v>
          </cell>
          <cell r="AB166">
            <v>113</v>
          </cell>
          <cell r="AC166">
            <v>0</v>
          </cell>
          <cell r="AD166">
            <v>0</v>
          </cell>
          <cell r="AE166">
            <v>20</v>
          </cell>
          <cell r="AF166">
            <v>0</v>
          </cell>
          <cell r="AG166">
            <v>0</v>
          </cell>
          <cell r="AH166">
            <v>0</v>
          </cell>
          <cell r="AI166">
            <v>0</v>
          </cell>
          <cell r="AJ166">
            <v>396</v>
          </cell>
          <cell r="AK166">
            <v>211</v>
          </cell>
          <cell r="AL166">
            <v>31</v>
          </cell>
          <cell r="AM166">
            <v>792</v>
          </cell>
          <cell r="AN166">
            <v>78</v>
          </cell>
          <cell r="AO166">
            <v>67</v>
          </cell>
          <cell r="AP166">
            <v>2310</v>
          </cell>
          <cell r="AQ166">
            <v>0</v>
          </cell>
          <cell r="AR166">
            <v>0</v>
          </cell>
          <cell r="AS166">
            <v>-5</v>
          </cell>
          <cell r="AT166">
            <v>0</v>
          </cell>
          <cell r="AU166">
            <v>0</v>
          </cell>
          <cell r="AV166">
            <v>66</v>
          </cell>
          <cell r="AW166">
            <v>1914</v>
          </cell>
          <cell r="AX166">
            <v>323</v>
          </cell>
          <cell r="AY166">
            <v>0</v>
          </cell>
          <cell r="AZ166">
            <v>0</v>
          </cell>
          <cell r="BA166">
            <v>0</v>
          </cell>
          <cell r="BB166">
            <v>12</v>
          </cell>
          <cell r="BC166">
            <v>867</v>
          </cell>
          <cell r="BD166">
            <v>0</v>
          </cell>
          <cell r="BE166">
            <v>0</v>
          </cell>
          <cell r="BF166" t="e">
            <v>#VALUE!</v>
          </cell>
          <cell r="BG166">
            <v>0</v>
          </cell>
          <cell r="BH166">
            <v>0</v>
          </cell>
          <cell r="BI166">
            <v>629</v>
          </cell>
          <cell r="BJ166">
            <v>0</v>
          </cell>
          <cell r="BK166">
            <v>13</v>
          </cell>
          <cell r="BL166">
            <v>0</v>
          </cell>
          <cell r="BM166">
            <v>0</v>
          </cell>
          <cell r="BN166">
            <v>0</v>
          </cell>
          <cell r="BO166">
            <v>0</v>
          </cell>
          <cell r="BP166">
            <v>0</v>
          </cell>
          <cell r="BQ166">
            <v>0</v>
          </cell>
          <cell r="BR166">
            <v>225</v>
          </cell>
          <cell r="BS166">
            <v>0</v>
          </cell>
          <cell r="BT166">
            <v>0</v>
          </cell>
          <cell r="BU166">
            <v>0</v>
          </cell>
          <cell r="BV166">
            <v>0</v>
          </cell>
          <cell r="BW166">
            <v>0</v>
          </cell>
          <cell r="BX166">
            <v>0</v>
          </cell>
          <cell r="BY166">
            <v>0</v>
          </cell>
          <cell r="BZ166">
            <v>0</v>
          </cell>
          <cell r="CA166">
            <v>12405</v>
          </cell>
          <cell r="CB166">
            <v>164</v>
          </cell>
          <cell r="CC166">
            <v>7793</v>
          </cell>
          <cell r="CD166">
            <v>0</v>
          </cell>
          <cell r="CE166">
            <v>0</v>
          </cell>
          <cell r="CF166">
            <v>289</v>
          </cell>
          <cell r="CG166">
            <v>1702</v>
          </cell>
          <cell r="CH166">
            <v>466</v>
          </cell>
          <cell r="CI166">
            <v>1075</v>
          </cell>
          <cell r="CJ166">
            <v>385</v>
          </cell>
          <cell r="CK166">
            <v>531</v>
          </cell>
          <cell r="CL166">
            <v>0</v>
          </cell>
          <cell r="CM166">
            <v>588</v>
          </cell>
          <cell r="CN166">
            <v>0</v>
          </cell>
          <cell r="CO166">
            <v>0</v>
          </cell>
          <cell r="CP166">
            <v>0</v>
          </cell>
          <cell r="CQ166">
            <v>0</v>
          </cell>
          <cell r="CR166">
            <v>0</v>
          </cell>
          <cell r="CS166">
            <v>0</v>
          </cell>
          <cell r="CT166">
            <v>0</v>
          </cell>
          <cell r="CU166">
            <v>0</v>
          </cell>
          <cell r="CV166">
            <v>0</v>
          </cell>
          <cell r="CW166">
            <v>75</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513</v>
          </cell>
          <cell r="DQ166">
            <v>0</v>
          </cell>
          <cell r="DR166">
            <v>1322</v>
          </cell>
          <cell r="DS166">
            <v>0</v>
          </cell>
          <cell r="DT166">
            <v>0</v>
          </cell>
          <cell r="DU166">
            <v>509</v>
          </cell>
          <cell r="DV166">
            <v>688</v>
          </cell>
          <cell r="DW166">
            <v>30</v>
          </cell>
          <cell r="DX166">
            <v>2</v>
          </cell>
          <cell r="DY166">
            <v>93</v>
          </cell>
          <cell r="DZ166">
            <v>11321</v>
          </cell>
          <cell r="EA166">
            <v>0</v>
          </cell>
          <cell r="EB166">
            <v>0</v>
          </cell>
          <cell r="EC166">
            <v>619</v>
          </cell>
          <cell r="ED166">
            <v>922</v>
          </cell>
          <cell r="EE166">
            <v>41</v>
          </cell>
          <cell r="EF166">
            <v>5519</v>
          </cell>
          <cell r="EG166">
            <v>3292</v>
          </cell>
          <cell r="EH166">
            <v>125</v>
          </cell>
          <cell r="EI166">
            <v>868</v>
          </cell>
          <cell r="EJ166">
            <v>-65</v>
          </cell>
          <cell r="EK166">
            <v>1221</v>
          </cell>
          <cell r="EL166">
            <v>95</v>
          </cell>
          <cell r="EM166">
            <v>0</v>
          </cell>
          <cell r="EN166">
            <v>0</v>
          </cell>
          <cell r="EO166">
            <v>0</v>
          </cell>
          <cell r="EP166">
            <v>745</v>
          </cell>
          <cell r="EQ166">
            <v>0</v>
          </cell>
          <cell r="ER166">
            <v>0</v>
          </cell>
          <cell r="ES166">
            <v>381</v>
          </cell>
          <cell r="ET166">
            <v>1358</v>
          </cell>
          <cell r="EU166">
            <v>19</v>
          </cell>
          <cell r="EV166">
            <v>238</v>
          </cell>
          <cell r="EW166">
            <v>673</v>
          </cell>
          <cell r="EX166">
            <v>315</v>
          </cell>
          <cell r="EY166">
            <v>66</v>
          </cell>
          <cell r="EZ166">
            <v>47</v>
          </cell>
          <cell r="FA166">
            <v>0</v>
          </cell>
          <cell r="FB166">
            <v>0</v>
          </cell>
          <cell r="FC166">
            <v>0</v>
          </cell>
        </row>
        <row r="167">
          <cell r="A167" t="str">
            <v xml:space="preserve"> 2731 CANADA (PH)                       </v>
          </cell>
          <cell r="B167">
            <v>33447</v>
          </cell>
          <cell r="C167">
            <v>33447</v>
          </cell>
          <cell r="D167" t="e">
            <v>#VALUE!</v>
          </cell>
          <cell r="E167">
            <v>347</v>
          </cell>
          <cell r="F167">
            <v>183</v>
          </cell>
          <cell r="G167">
            <v>0</v>
          </cell>
          <cell r="H167">
            <v>41</v>
          </cell>
          <cell r="I167">
            <v>1</v>
          </cell>
          <cell r="J167">
            <v>0</v>
          </cell>
          <cell r="K167">
            <v>0</v>
          </cell>
          <cell r="L167">
            <v>0</v>
          </cell>
          <cell r="M167">
            <v>37</v>
          </cell>
          <cell r="N167">
            <v>0</v>
          </cell>
          <cell r="O167">
            <v>0</v>
          </cell>
          <cell r="P167">
            <v>0</v>
          </cell>
          <cell r="Q167">
            <v>0</v>
          </cell>
          <cell r="R167">
            <v>0</v>
          </cell>
          <cell r="S167">
            <v>0</v>
          </cell>
          <cell r="T167">
            <v>24</v>
          </cell>
          <cell r="U167">
            <v>0</v>
          </cell>
          <cell r="V167">
            <v>0</v>
          </cell>
          <cell r="W167">
            <v>0</v>
          </cell>
          <cell r="X167">
            <v>61</v>
          </cell>
          <cell r="Y167">
            <v>0</v>
          </cell>
          <cell r="Z167">
            <v>1708</v>
          </cell>
          <cell r="AA167">
            <v>0</v>
          </cell>
          <cell r="AB167">
            <v>113</v>
          </cell>
          <cell r="AC167">
            <v>0</v>
          </cell>
          <cell r="AD167">
            <v>0</v>
          </cell>
          <cell r="AE167">
            <v>20</v>
          </cell>
          <cell r="AF167">
            <v>0</v>
          </cell>
          <cell r="AG167">
            <v>0</v>
          </cell>
          <cell r="AH167">
            <v>0</v>
          </cell>
          <cell r="AI167">
            <v>0</v>
          </cell>
          <cell r="AJ167">
            <v>396</v>
          </cell>
          <cell r="AK167">
            <v>211</v>
          </cell>
          <cell r="AL167">
            <v>31</v>
          </cell>
          <cell r="AM167">
            <v>792</v>
          </cell>
          <cell r="AN167">
            <v>78</v>
          </cell>
          <cell r="AO167">
            <v>67</v>
          </cell>
          <cell r="AP167">
            <v>2310</v>
          </cell>
          <cell r="AQ167">
            <v>0</v>
          </cell>
          <cell r="AR167">
            <v>0</v>
          </cell>
          <cell r="AS167">
            <v>-5</v>
          </cell>
          <cell r="AT167">
            <v>0</v>
          </cell>
          <cell r="AU167">
            <v>0</v>
          </cell>
          <cell r="AV167">
            <v>66</v>
          </cell>
          <cell r="AW167">
            <v>1914</v>
          </cell>
          <cell r="AX167">
            <v>323</v>
          </cell>
          <cell r="AY167">
            <v>0</v>
          </cell>
          <cell r="AZ167">
            <v>0</v>
          </cell>
          <cell r="BA167">
            <v>0</v>
          </cell>
          <cell r="BB167">
            <v>12</v>
          </cell>
          <cell r="BC167">
            <v>867</v>
          </cell>
          <cell r="BD167">
            <v>0</v>
          </cell>
          <cell r="BE167">
            <v>0</v>
          </cell>
          <cell r="BF167" t="e">
            <v>#VALUE!</v>
          </cell>
          <cell r="BG167">
            <v>0</v>
          </cell>
          <cell r="BH167">
            <v>0</v>
          </cell>
          <cell r="BI167">
            <v>629</v>
          </cell>
          <cell r="BJ167">
            <v>0</v>
          </cell>
          <cell r="BK167">
            <v>13</v>
          </cell>
          <cell r="BL167">
            <v>0</v>
          </cell>
          <cell r="BM167">
            <v>0</v>
          </cell>
          <cell r="BN167">
            <v>0</v>
          </cell>
          <cell r="BO167">
            <v>0</v>
          </cell>
          <cell r="BP167">
            <v>0</v>
          </cell>
          <cell r="BQ167">
            <v>0</v>
          </cell>
          <cell r="BR167">
            <v>225</v>
          </cell>
          <cell r="BS167">
            <v>0</v>
          </cell>
          <cell r="BT167">
            <v>0</v>
          </cell>
          <cell r="BU167">
            <v>0</v>
          </cell>
          <cell r="BV167">
            <v>0</v>
          </cell>
          <cell r="BW167">
            <v>0</v>
          </cell>
          <cell r="BX167">
            <v>0</v>
          </cell>
          <cell r="BY167">
            <v>0</v>
          </cell>
          <cell r="BZ167">
            <v>0</v>
          </cell>
          <cell r="CA167">
            <v>12405</v>
          </cell>
          <cell r="CB167">
            <v>164</v>
          </cell>
          <cell r="CC167">
            <v>7793</v>
          </cell>
          <cell r="CD167">
            <v>0</v>
          </cell>
          <cell r="CE167">
            <v>0</v>
          </cell>
          <cell r="CF167">
            <v>289</v>
          </cell>
          <cell r="CG167">
            <v>1702</v>
          </cell>
          <cell r="CH167">
            <v>466</v>
          </cell>
          <cell r="CI167">
            <v>1075</v>
          </cell>
          <cell r="CJ167">
            <v>385</v>
          </cell>
          <cell r="CK167">
            <v>531</v>
          </cell>
          <cell r="CL167">
            <v>0</v>
          </cell>
          <cell r="CM167">
            <v>588</v>
          </cell>
          <cell r="CN167">
            <v>0</v>
          </cell>
          <cell r="CO167">
            <v>0</v>
          </cell>
          <cell r="CP167">
            <v>0</v>
          </cell>
          <cell r="CQ167">
            <v>0</v>
          </cell>
          <cell r="CR167">
            <v>0</v>
          </cell>
          <cell r="CS167">
            <v>0</v>
          </cell>
          <cell r="CT167">
            <v>0</v>
          </cell>
          <cell r="CU167">
            <v>0</v>
          </cell>
          <cell r="CV167">
            <v>0</v>
          </cell>
          <cell r="CW167">
            <v>75</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513</v>
          </cell>
          <cell r="DQ167">
            <v>0</v>
          </cell>
          <cell r="DR167">
            <v>1322</v>
          </cell>
          <cell r="DS167">
            <v>0</v>
          </cell>
          <cell r="DT167">
            <v>0</v>
          </cell>
          <cell r="DU167">
            <v>509</v>
          </cell>
          <cell r="DV167">
            <v>688</v>
          </cell>
          <cell r="DW167">
            <v>30</v>
          </cell>
          <cell r="DX167">
            <v>2</v>
          </cell>
          <cell r="DY167">
            <v>93</v>
          </cell>
          <cell r="DZ167">
            <v>11321</v>
          </cell>
          <cell r="EA167">
            <v>0</v>
          </cell>
          <cell r="EB167">
            <v>0</v>
          </cell>
          <cell r="EC167">
            <v>619</v>
          </cell>
          <cell r="ED167">
            <v>922</v>
          </cell>
          <cell r="EE167">
            <v>41</v>
          </cell>
          <cell r="EF167">
            <v>5519</v>
          </cell>
          <cell r="EG167">
            <v>3292</v>
          </cell>
          <cell r="EH167">
            <v>125</v>
          </cell>
          <cell r="EI167">
            <v>868</v>
          </cell>
          <cell r="EJ167">
            <v>-65</v>
          </cell>
          <cell r="EK167">
            <v>1221</v>
          </cell>
          <cell r="EL167">
            <v>95</v>
          </cell>
          <cell r="EM167">
            <v>0</v>
          </cell>
          <cell r="EN167">
            <v>0</v>
          </cell>
          <cell r="EO167">
            <v>0</v>
          </cell>
          <cell r="EP167">
            <v>745</v>
          </cell>
          <cell r="EQ167">
            <v>0</v>
          </cell>
          <cell r="ER167">
            <v>0</v>
          </cell>
          <cell r="ES167">
            <v>381</v>
          </cell>
          <cell r="ET167">
            <v>1358</v>
          </cell>
          <cell r="EU167">
            <v>19</v>
          </cell>
          <cell r="EV167">
            <v>238</v>
          </cell>
          <cell r="EW167">
            <v>673</v>
          </cell>
          <cell r="EX167">
            <v>315</v>
          </cell>
          <cell r="EY167">
            <v>66</v>
          </cell>
          <cell r="EZ167">
            <v>47</v>
          </cell>
          <cell r="FA167">
            <v>0</v>
          </cell>
          <cell r="FB167">
            <v>0</v>
          </cell>
          <cell r="FC167">
            <v>0</v>
          </cell>
        </row>
        <row r="168">
          <cell r="A168" t="str">
            <v xml:space="preserve"> 3035 CANADA LICENCEES                  </v>
          </cell>
          <cell r="B168">
            <v>0</v>
          </cell>
          <cell r="C168">
            <v>0</v>
          </cell>
          <cell r="D168" t="e">
            <v>#VALUE!</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t="e">
            <v>#VALUE!</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cell r="CQ168">
            <v>0</v>
          </cell>
          <cell r="CR168">
            <v>0</v>
          </cell>
          <cell r="CS168">
            <v>0</v>
          </cell>
          <cell r="CT168">
            <v>0</v>
          </cell>
          <cell r="CU168">
            <v>0</v>
          </cell>
          <cell r="CV168">
            <v>0</v>
          </cell>
          <cell r="CW168">
            <v>0</v>
          </cell>
          <cell r="CX168">
            <v>0</v>
          </cell>
          <cell r="CY168">
            <v>0</v>
          </cell>
          <cell r="CZ168">
            <v>0</v>
          </cell>
          <cell r="DA168">
            <v>0</v>
          </cell>
          <cell r="DB168">
            <v>0</v>
          </cell>
          <cell r="DC168">
            <v>0</v>
          </cell>
          <cell r="DD168">
            <v>0</v>
          </cell>
          <cell r="DE168">
            <v>0</v>
          </cell>
          <cell r="DF168">
            <v>0</v>
          </cell>
          <cell r="DG168">
            <v>0</v>
          </cell>
          <cell r="DH168">
            <v>0</v>
          </cell>
          <cell r="DI168">
            <v>0</v>
          </cell>
          <cell r="DJ168">
            <v>0</v>
          </cell>
          <cell r="DK168">
            <v>0</v>
          </cell>
          <cell r="DL168">
            <v>0</v>
          </cell>
          <cell r="DM168">
            <v>0</v>
          </cell>
          <cell r="DN168">
            <v>0</v>
          </cell>
          <cell r="DO168">
            <v>0</v>
          </cell>
          <cell r="DP168">
            <v>0</v>
          </cell>
          <cell r="DQ168">
            <v>0</v>
          </cell>
          <cell r="DR168">
            <v>0</v>
          </cell>
          <cell r="DS168">
            <v>0</v>
          </cell>
          <cell r="DT168">
            <v>0</v>
          </cell>
          <cell r="DU168">
            <v>0</v>
          </cell>
          <cell r="DV168">
            <v>0</v>
          </cell>
          <cell r="DW168">
            <v>0</v>
          </cell>
          <cell r="DX168">
            <v>0</v>
          </cell>
          <cell r="DY168">
            <v>0</v>
          </cell>
          <cell r="DZ168">
            <v>0</v>
          </cell>
          <cell r="EA168">
            <v>0</v>
          </cell>
          <cell r="EB168">
            <v>0</v>
          </cell>
          <cell r="EC168">
            <v>0</v>
          </cell>
          <cell r="ED168">
            <v>0</v>
          </cell>
          <cell r="EE168">
            <v>0</v>
          </cell>
          <cell r="EF168">
            <v>0</v>
          </cell>
          <cell r="EG168">
            <v>0</v>
          </cell>
          <cell r="EH168">
            <v>0</v>
          </cell>
          <cell r="EI168">
            <v>0</v>
          </cell>
          <cell r="EJ168">
            <v>0</v>
          </cell>
          <cell r="EK168">
            <v>0</v>
          </cell>
          <cell r="EL168">
            <v>0</v>
          </cell>
          <cell r="EM168">
            <v>0</v>
          </cell>
          <cell r="EN168">
            <v>0</v>
          </cell>
          <cell r="EO168">
            <v>0</v>
          </cell>
          <cell r="EP168">
            <v>0</v>
          </cell>
          <cell r="EQ168">
            <v>0</v>
          </cell>
          <cell r="ER168">
            <v>0</v>
          </cell>
          <cell r="ES168">
            <v>0</v>
          </cell>
          <cell r="ET168">
            <v>0</v>
          </cell>
          <cell r="EU168">
            <v>0</v>
          </cell>
          <cell r="EV168">
            <v>0</v>
          </cell>
          <cell r="EW168">
            <v>0</v>
          </cell>
          <cell r="EX168">
            <v>0</v>
          </cell>
          <cell r="EY168">
            <v>0</v>
          </cell>
          <cell r="EZ168">
            <v>0</v>
          </cell>
          <cell r="FA168">
            <v>0</v>
          </cell>
          <cell r="FB168">
            <v>0</v>
          </cell>
          <cell r="FC168">
            <v>0</v>
          </cell>
        </row>
        <row r="169">
          <cell r="A169" t="str">
            <v xml:space="preserve"> 3036 GW CANADA GENERICS                </v>
          </cell>
          <cell r="B169">
            <v>0</v>
          </cell>
          <cell r="C169">
            <v>0</v>
          </cell>
          <cell r="D169" t="e">
            <v>#VALUE!</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t="e">
            <v>#VALUE!</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0</v>
          </cell>
          <cell r="DE169">
            <v>0</v>
          </cell>
          <cell r="DF169">
            <v>0</v>
          </cell>
          <cell r="DG169">
            <v>0</v>
          </cell>
          <cell r="DH169">
            <v>0</v>
          </cell>
          <cell r="DI169">
            <v>0</v>
          </cell>
          <cell r="DJ169">
            <v>0</v>
          </cell>
          <cell r="DK169">
            <v>0</v>
          </cell>
          <cell r="DL169">
            <v>0</v>
          </cell>
          <cell r="DM169">
            <v>0</v>
          </cell>
          <cell r="DN169">
            <v>0</v>
          </cell>
          <cell r="DO169">
            <v>0</v>
          </cell>
          <cell r="DP169">
            <v>0</v>
          </cell>
          <cell r="DQ169">
            <v>0</v>
          </cell>
          <cell r="DR169">
            <v>0</v>
          </cell>
          <cell r="DS169">
            <v>0</v>
          </cell>
          <cell r="DT169">
            <v>0</v>
          </cell>
          <cell r="DU169">
            <v>0</v>
          </cell>
          <cell r="DV169">
            <v>0</v>
          </cell>
          <cell r="DW169">
            <v>0</v>
          </cell>
          <cell r="DX169">
            <v>0</v>
          </cell>
          <cell r="DY169">
            <v>0</v>
          </cell>
          <cell r="DZ169">
            <v>0</v>
          </cell>
          <cell r="EA169">
            <v>0</v>
          </cell>
          <cell r="EB169">
            <v>0</v>
          </cell>
          <cell r="EC169">
            <v>0</v>
          </cell>
          <cell r="ED169">
            <v>0</v>
          </cell>
          <cell r="EE169">
            <v>0</v>
          </cell>
          <cell r="EF169">
            <v>0</v>
          </cell>
          <cell r="EG169">
            <v>0</v>
          </cell>
          <cell r="EH169">
            <v>0</v>
          </cell>
          <cell r="EI169">
            <v>0</v>
          </cell>
          <cell r="EJ169">
            <v>0</v>
          </cell>
          <cell r="EK169">
            <v>0</v>
          </cell>
          <cell r="EL169">
            <v>0</v>
          </cell>
          <cell r="EM169">
            <v>0</v>
          </cell>
          <cell r="EN169">
            <v>0</v>
          </cell>
          <cell r="EO169">
            <v>0</v>
          </cell>
          <cell r="EP169">
            <v>0</v>
          </cell>
          <cell r="EQ169">
            <v>0</v>
          </cell>
          <cell r="ER169">
            <v>0</v>
          </cell>
          <cell r="ES169">
            <v>0</v>
          </cell>
          <cell r="ET169">
            <v>0</v>
          </cell>
          <cell r="EU169">
            <v>0</v>
          </cell>
          <cell r="EV169">
            <v>0</v>
          </cell>
          <cell r="EW169">
            <v>0</v>
          </cell>
          <cell r="EX169">
            <v>0</v>
          </cell>
          <cell r="EY169">
            <v>0</v>
          </cell>
          <cell r="EZ169">
            <v>0</v>
          </cell>
          <cell r="FA169">
            <v>0</v>
          </cell>
          <cell r="FB169">
            <v>0</v>
          </cell>
          <cell r="FC169">
            <v>0</v>
          </cell>
        </row>
        <row r="170">
          <cell r="A170" t="str">
            <v xml:space="preserve"> 3037 CANADA OTC BASE                   </v>
          </cell>
          <cell r="B170">
            <v>0</v>
          </cell>
          <cell r="C170">
            <v>0</v>
          </cell>
          <cell r="D170" t="e">
            <v>#VALUE!</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t="e">
            <v>#VALUE!</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0</v>
          </cell>
          <cell r="DM170">
            <v>0</v>
          </cell>
          <cell r="DN170">
            <v>0</v>
          </cell>
          <cell r="DO170">
            <v>0</v>
          </cell>
          <cell r="DP170">
            <v>0</v>
          </cell>
          <cell r="DQ170">
            <v>0</v>
          </cell>
          <cell r="DR170">
            <v>0</v>
          </cell>
          <cell r="DS170">
            <v>0</v>
          </cell>
          <cell r="DT170">
            <v>0</v>
          </cell>
          <cell r="DU170">
            <v>0</v>
          </cell>
          <cell r="DV170">
            <v>0</v>
          </cell>
          <cell r="DW170">
            <v>0</v>
          </cell>
          <cell r="DX170">
            <v>0</v>
          </cell>
          <cell r="DY170">
            <v>0</v>
          </cell>
          <cell r="DZ170">
            <v>0</v>
          </cell>
          <cell r="EA170">
            <v>0</v>
          </cell>
          <cell r="EB170">
            <v>0</v>
          </cell>
          <cell r="EC170">
            <v>0</v>
          </cell>
          <cell r="ED170">
            <v>0</v>
          </cell>
          <cell r="EE170">
            <v>0</v>
          </cell>
          <cell r="EF170">
            <v>0</v>
          </cell>
          <cell r="EG170">
            <v>0</v>
          </cell>
          <cell r="EH170">
            <v>0</v>
          </cell>
          <cell r="EI170">
            <v>0</v>
          </cell>
          <cell r="EJ170">
            <v>0</v>
          </cell>
          <cell r="EK170">
            <v>0</v>
          </cell>
          <cell r="EL170">
            <v>0</v>
          </cell>
          <cell r="EM170">
            <v>0</v>
          </cell>
          <cell r="EN170">
            <v>0</v>
          </cell>
          <cell r="EO170">
            <v>0</v>
          </cell>
          <cell r="EP170">
            <v>0</v>
          </cell>
          <cell r="EQ170">
            <v>0</v>
          </cell>
          <cell r="ER170">
            <v>0</v>
          </cell>
          <cell r="ES170">
            <v>0</v>
          </cell>
          <cell r="ET170">
            <v>0</v>
          </cell>
          <cell r="EU170">
            <v>0</v>
          </cell>
          <cell r="EV170">
            <v>0</v>
          </cell>
          <cell r="EW170">
            <v>0</v>
          </cell>
          <cell r="EX170">
            <v>0</v>
          </cell>
          <cell r="EY170">
            <v>0</v>
          </cell>
          <cell r="EZ170">
            <v>0</v>
          </cell>
          <cell r="FA170">
            <v>0</v>
          </cell>
          <cell r="FB170">
            <v>0</v>
          </cell>
          <cell r="FC170">
            <v>0</v>
          </cell>
        </row>
        <row r="171">
          <cell r="B171">
            <v>0</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v>0</v>
          </cell>
          <cell r="DU171">
            <v>0</v>
          </cell>
          <cell r="DV171">
            <v>0</v>
          </cell>
          <cell r="DW171">
            <v>0</v>
          </cell>
          <cell r="DX171">
            <v>0</v>
          </cell>
          <cell r="DY171">
            <v>0</v>
          </cell>
          <cell r="DZ171">
            <v>0</v>
          </cell>
          <cell r="EA171">
            <v>0</v>
          </cell>
          <cell r="EB171">
            <v>0</v>
          </cell>
          <cell r="EC171">
            <v>0</v>
          </cell>
          <cell r="ED171">
            <v>0</v>
          </cell>
          <cell r="EE171">
            <v>0</v>
          </cell>
          <cell r="EF171">
            <v>0</v>
          </cell>
          <cell r="EG171">
            <v>0</v>
          </cell>
          <cell r="EH171">
            <v>0</v>
          </cell>
          <cell r="EI171">
            <v>0</v>
          </cell>
          <cell r="EJ171">
            <v>0</v>
          </cell>
          <cell r="EK171">
            <v>0</v>
          </cell>
          <cell r="EL171">
            <v>0</v>
          </cell>
          <cell r="EM171">
            <v>0</v>
          </cell>
          <cell r="EN171">
            <v>0</v>
          </cell>
          <cell r="EO171">
            <v>0</v>
          </cell>
          <cell r="EP171">
            <v>0</v>
          </cell>
          <cell r="EQ171">
            <v>0</v>
          </cell>
          <cell r="ER171">
            <v>0</v>
          </cell>
          <cell r="ES171">
            <v>0</v>
          </cell>
          <cell r="ET171">
            <v>0</v>
          </cell>
          <cell r="EU171">
            <v>0</v>
          </cell>
          <cell r="EV171">
            <v>0</v>
          </cell>
          <cell r="EW171">
            <v>0</v>
          </cell>
          <cell r="EX171">
            <v>0</v>
          </cell>
          <cell r="EY171">
            <v>0</v>
          </cell>
          <cell r="EZ171">
            <v>0</v>
          </cell>
          <cell r="FA171">
            <v>0</v>
          </cell>
          <cell r="FB171">
            <v>0</v>
          </cell>
          <cell r="FC171">
            <v>0</v>
          </cell>
        </row>
        <row r="172">
          <cell r="A172" t="str">
            <v xml:space="preserve"> 2335 MENA H.S.A.                       </v>
          </cell>
          <cell r="B172">
            <v>0</v>
          </cell>
          <cell r="C172">
            <v>0</v>
          </cell>
          <cell r="D172" t="e">
            <v>#VALUE!</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t="e">
            <v>#VALUE!</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0</v>
          </cell>
          <cell r="DQ172">
            <v>0</v>
          </cell>
          <cell r="DR172">
            <v>0</v>
          </cell>
          <cell r="DS172">
            <v>0</v>
          </cell>
          <cell r="DT172">
            <v>0</v>
          </cell>
          <cell r="DU172">
            <v>0</v>
          </cell>
          <cell r="DV172">
            <v>0</v>
          </cell>
          <cell r="DW172">
            <v>0</v>
          </cell>
          <cell r="DX172">
            <v>0</v>
          </cell>
          <cell r="DY172">
            <v>0</v>
          </cell>
          <cell r="DZ172">
            <v>0</v>
          </cell>
          <cell r="EA172">
            <v>0</v>
          </cell>
          <cell r="EB172">
            <v>0</v>
          </cell>
          <cell r="EC172">
            <v>0</v>
          </cell>
          <cell r="ED172">
            <v>0</v>
          </cell>
          <cell r="EE172">
            <v>0</v>
          </cell>
          <cell r="EF172">
            <v>0</v>
          </cell>
          <cell r="EG172">
            <v>0</v>
          </cell>
          <cell r="EH172">
            <v>0</v>
          </cell>
          <cell r="EI172">
            <v>0</v>
          </cell>
          <cell r="EJ172">
            <v>0</v>
          </cell>
          <cell r="EK172">
            <v>0</v>
          </cell>
          <cell r="EL172">
            <v>0</v>
          </cell>
          <cell r="EM172">
            <v>0</v>
          </cell>
          <cell r="EN172">
            <v>0</v>
          </cell>
          <cell r="EO172">
            <v>0</v>
          </cell>
          <cell r="EP172">
            <v>0</v>
          </cell>
          <cell r="EQ172">
            <v>0</v>
          </cell>
          <cell r="ER172">
            <v>0</v>
          </cell>
          <cell r="ES172">
            <v>0</v>
          </cell>
          <cell r="ET172">
            <v>0</v>
          </cell>
          <cell r="EU172">
            <v>0</v>
          </cell>
          <cell r="EV172">
            <v>0</v>
          </cell>
          <cell r="EW172">
            <v>0</v>
          </cell>
          <cell r="EX172">
            <v>0</v>
          </cell>
          <cell r="EY172">
            <v>0</v>
          </cell>
          <cell r="EZ172">
            <v>0</v>
          </cell>
          <cell r="FA172">
            <v>0</v>
          </cell>
          <cell r="FB172">
            <v>0</v>
          </cell>
          <cell r="FC172">
            <v>0</v>
          </cell>
        </row>
        <row r="173">
          <cell r="A173" t="str">
            <v xml:space="preserve"> 3031 MENA AREA HQ (PH)                 </v>
          </cell>
          <cell r="B173">
            <v>0</v>
          </cell>
          <cell r="C173">
            <v>0</v>
          </cell>
          <cell r="D173" t="e">
            <v>#VALUE!</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t="e">
            <v>#VALUE!</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0</v>
          </cell>
          <cell r="DM173">
            <v>0</v>
          </cell>
          <cell r="DN173">
            <v>0</v>
          </cell>
          <cell r="DO173">
            <v>0</v>
          </cell>
          <cell r="DP173">
            <v>0</v>
          </cell>
          <cell r="DQ173">
            <v>0</v>
          </cell>
          <cell r="DR173">
            <v>0</v>
          </cell>
          <cell r="DS173">
            <v>0</v>
          </cell>
          <cell r="DT173">
            <v>0</v>
          </cell>
          <cell r="DU173">
            <v>0</v>
          </cell>
          <cell r="DV173">
            <v>0</v>
          </cell>
          <cell r="DW173">
            <v>0</v>
          </cell>
          <cell r="DX173">
            <v>0</v>
          </cell>
          <cell r="DY173">
            <v>0</v>
          </cell>
          <cell r="DZ173">
            <v>0</v>
          </cell>
          <cell r="EA173">
            <v>0</v>
          </cell>
          <cell r="EB173">
            <v>0</v>
          </cell>
          <cell r="EC173">
            <v>0</v>
          </cell>
          <cell r="ED173">
            <v>0</v>
          </cell>
          <cell r="EE173">
            <v>0</v>
          </cell>
          <cell r="EF173">
            <v>0</v>
          </cell>
          <cell r="EG173">
            <v>0</v>
          </cell>
          <cell r="EH173">
            <v>0</v>
          </cell>
          <cell r="EI173">
            <v>0</v>
          </cell>
          <cell r="EJ173">
            <v>0</v>
          </cell>
          <cell r="EK173">
            <v>0</v>
          </cell>
          <cell r="EL173">
            <v>0</v>
          </cell>
          <cell r="EM173">
            <v>0</v>
          </cell>
          <cell r="EN173">
            <v>0</v>
          </cell>
          <cell r="EO173">
            <v>0</v>
          </cell>
          <cell r="EP173">
            <v>0</v>
          </cell>
          <cell r="EQ173">
            <v>0</v>
          </cell>
          <cell r="ER173">
            <v>0</v>
          </cell>
          <cell r="ES173">
            <v>0</v>
          </cell>
          <cell r="ET173">
            <v>0</v>
          </cell>
          <cell r="EU173">
            <v>0</v>
          </cell>
          <cell r="EV173">
            <v>0</v>
          </cell>
          <cell r="EW173">
            <v>0</v>
          </cell>
          <cell r="EX173">
            <v>0</v>
          </cell>
          <cell r="EY173">
            <v>0</v>
          </cell>
          <cell r="EZ173">
            <v>0</v>
          </cell>
          <cell r="FA173">
            <v>0</v>
          </cell>
          <cell r="FB173">
            <v>0</v>
          </cell>
          <cell r="FC173">
            <v>0</v>
          </cell>
        </row>
        <row r="174">
          <cell r="A174" t="str">
            <v xml:space="preserve"> 4359 NORTHERN AFRICA (PH)              </v>
          </cell>
          <cell r="B174">
            <v>8489</v>
          </cell>
          <cell r="C174">
            <v>8073</v>
          </cell>
          <cell r="D174" t="e">
            <v>#VALUE!</v>
          </cell>
          <cell r="E174">
            <v>117</v>
          </cell>
          <cell r="F174">
            <v>1</v>
          </cell>
          <cell r="G174">
            <v>0</v>
          </cell>
          <cell r="H174">
            <v>23</v>
          </cell>
          <cell r="I174">
            <v>28</v>
          </cell>
          <cell r="J174">
            <v>0</v>
          </cell>
          <cell r="K174">
            <v>0</v>
          </cell>
          <cell r="L174">
            <v>5</v>
          </cell>
          <cell r="M174">
            <v>54</v>
          </cell>
          <cell r="N174">
            <v>0</v>
          </cell>
          <cell r="O174">
            <v>2</v>
          </cell>
          <cell r="P174">
            <v>0</v>
          </cell>
          <cell r="Q174">
            <v>0</v>
          </cell>
          <cell r="R174">
            <v>0</v>
          </cell>
          <cell r="S174">
            <v>0</v>
          </cell>
          <cell r="T174">
            <v>1</v>
          </cell>
          <cell r="U174">
            <v>0</v>
          </cell>
          <cell r="V174">
            <v>0</v>
          </cell>
          <cell r="W174">
            <v>0</v>
          </cell>
          <cell r="X174">
            <v>3</v>
          </cell>
          <cell r="Y174">
            <v>0</v>
          </cell>
          <cell r="Z174">
            <v>5146</v>
          </cell>
          <cell r="AA174">
            <v>1684</v>
          </cell>
          <cell r="AB174">
            <v>0</v>
          </cell>
          <cell r="AC174">
            <v>0</v>
          </cell>
          <cell r="AD174">
            <v>0</v>
          </cell>
          <cell r="AE174">
            <v>107</v>
          </cell>
          <cell r="AF174">
            <v>0</v>
          </cell>
          <cell r="AG174">
            <v>0</v>
          </cell>
          <cell r="AH174">
            <v>0</v>
          </cell>
          <cell r="AI174">
            <v>0</v>
          </cell>
          <cell r="AJ174">
            <v>3049</v>
          </cell>
          <cell r="AK174">
            <v>54</v>
          </cell>
          <cell r="AL174">
            <v>36</v>
          </cell>
          <cell r="AM174">
            <v>157</v>
          </cell>
          <cell r="AN174">
            <v>54</v>
          </cell>
          <cell r="AO174">
            <v>5</v>
          </cell>
          <cell r="AP174">
            <v>752</v>
          </cell>
          <cell r="AQ174">
            <v>193</v>
          </cell>
          <cell r="AR174">
            <v>0</v>
          </cell>
          <cell r="AS174">
            <v>43</v>
          </cell>
          <cell r="AT174">
            <v>0</v>
          </cell>
          <cell r="AU174">
            <v>2</v>
          </cell>
          <cell r="AV174">
            <v>165</v>
          </cell>
          <cell r="AW174">
            <v>0</v>
          </cell>
          <cell r="AX174">
            <v>344</v>
          </cell>
          <cell r="AY174">
            <v>0</v>
          </cell>
          <cell r="AZ174">
            <v>0</v>
          </cell>
          <cell r="BA174">
            <v>0</v>
          </cell>
          <cell r="BB174">
            <v>5</v>
          </cell>
          <cell r="BC174">
            <v>2</v>
          </cell>
          <cell r="BD174">
            <v>1</v>
          </cell>
          <cell r="BE174">
            <v>0</v>
          </cell>
          <cell r="BF174" t="e">
            <v>#VALUE!</v>
          </cell>
          <cell r="BG174">
            <v>0</v>
          </cell>
          <cell r="BH174">
            <v>0</v>
          </cell>
          <cell r="BI174">
            <v>0</v>
          </cell>
          <cell r="BJ174">
            <v>0</v>
          </cell>
          <cell r="BK174">
            <v>0</v>
          </cell>
          <cell r="BL174">
            <v>0</v>
          </cell>
          <cell r="BM174">
            <v>0</v>
          </cell>
          <cell r="BN174">
            <v>0</v>
          </cell>
          <cell r="BO174">
            <v>0</v>
          </cell>
          <cell r="BP174">
            <v>0</v>
          </cell>
          <cell r="BQ174">
            <v>0</v>
          </cell>
          <cell r="BR174">
            <v>1</v>
          </cell>
          <cell r="BS174">
            <v>0</v>
          </cell>
          <cell r="BT174">
            <v>0</v>
          </cell>
          <cell r="BU174">
            <v>0</v>
          </cell>
          <cell r="BV174">
            <v>0</v>
          </cell>
          <cell r="BW174">
            <v>0</v>
          </cell>
          <cell r="BX174">
            <v>0</v>
          </cell>
          <cell r="BY174">
            <v>0</v>
          </cell>
          <cell r="BZ174">
            <v>0</v>
          </cell>
          <cell r="CA174">
            <v>81</v>
          </cell>
          <cell r="CB174">
            <v>0</v>
          </cell>
          <cell r="CC174">
            <v>80</v>
          </cell>
          <cell r="CD174">
            <v>0</v>
          </cell>
          <cell r="CE174">
            <v>0</v>
          </cell>
          <cell r="CF174">
            <v>0</v>
          </cell>
          <cell r="CG174">
            <v>1</v>
          </cell>
          <cell r="CH174">
            <v>-9</v>
          </cell>
          <cell r="CI174">
            <v>0</v>
          </cell>
          <cell r="CJ174">
            <v>0</v>
          </cell>
          <cell r="CK174">
            <v>9</v>
          </cell>
          <cell r="CL174">
            <v>0</v>
          </cell>
          <cell r="CM174">
            <v>659</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366</v>
          </cell>
          <cell r="DJ174">
            <v>0</v>
          </cell>
          <cell r="DK174">
            <v>0</v>
          </cell>
          <cell r="DL174">
            <v>0</v>
          </cell>
          <cell r="DM174">
            <v>0</v>
          </cell>
          <cell r="DN174">
            <v>0</v>
          </cell>
          <cell r="DO174">
            <v>0</v>
          </cell>
          <cell r="DP174">
            <v>293</v>
          </cell>
          <cell r="DQ174">
            <v>0</v>
          </cell>
          <cell r="DR174">
            <v>-37</v>
          </cell>
          <cell r="DS174">
            <v>0</v>
          </cell>
          <cell r="DT174">
            <v>10</v>
          </cell>
          <cell r="DU174">
            <v>-48</v>
          </cell>
          <cell r="DV174">
            <v>1</v>
          </cell>
          <cell r="DW174">
            <v>0</v>
          </cell>
          <cell r="DX174">
            <v>0</v>
          </cell>
          <cell r="DY174">
            <v>0</v>
          </cell>
          <cell r="DZ174">
            <v>621</v>
          </cell>
          <cell r="EA174">
            <v>0</v>
          </cell>
          <cell r="EB174">
            <v>0</v>
          </cell>
          <cell r="EC174">
            <v>219</v>
          </cell>
          <cell r="ED174">
            <v>78</v>
          </cell>
          <cell r="EE174">
            <v>94</v>
          </cell>
          <cell r="EF174">
            <v>85</v>
          </cell>
          <cell r="EG174">
            <v>2</v>
          </cell>
          <cell r="EH174">
            <v>15</v>
          </cell>
          <cell r="EI174">
            <v>127</v>
          </cell>
          <cell r="EJ174">
            <v>1</v>
          </cell>
          <cell r="EK174">
            <v>67</v>
          </cell>
          <cell r="EL174">
            <v>0</v>
          </cell>
          <cell r="EM174">
            <v>0</v>
          </cell>
          <cell r="EN174">
            <v>0</v>
          </cell>
          <cell r="EO174">
            <v>0</v>
          </cell>
          <cell r="EP174">
            <v>66</v>
          </cell>
          <cell r="EQ174">
            <v>0</v>
          </cell>
          <cell r="ER174">
            <v>0</v>
          </cell>
          <cell r="ES174">
            <v>1</v>
          </cell>
          <cell r="ET174">
            <v>665</v>
          </cell>
          <cell r="EU174">
            <v>1</v>
          </cell>
          <cell r="EV174">
            <v>19</v>
          </cell>
          <cell r="EW174">
            <v>412</v>
          </cell>
          <cell r="EX174">
            <v>0</v>
          </cell>
          <cell r="EY174">
            <v>233</v>
          </cell>
          <cell r="EZ174">
            <v>0</v>
          </cell>
          <cell r="FA174">
            <v>0</v>
          </cell>
          <cell r="FB174">
            <v>0</v>
          </cell>
          <cell r="FC174">
            <v>416</v>
          </cell>
        </row>
        <row r="175">
          <cell r="A175" t="str">
            <v xml:space="preserve"> 2323 MOROCCO (PH)                      </v>
          </cell>
          <cell r="B175">
            <v>2478</v>
          </cell>
          <cell r="C175">
            <v>2393</v>
          </cell>
          <cell r="D175" t="e">
            <v>#VALUE!</v>
          </cell>
          <cell r="E175">
            <v>20</v>
          </cell>
          <cell r="F175">
            <v>0</v>
          </cell>
          <cell r="G175">
            <v>0</v>
          </cell>
          <cell r="H175">
            <v>15</v>
          </cell>
          <cell r="I175">
            <v>0</v>
          </cell>
          <cell r="J175">
            <v>0</v>
          </cell>
          <cell r="K175">
            <v>0</v>
          </cell>
          <cell r="L175">
            <v>0</v>
          </cell>
          <cell r="M175">
            <v>0</v>
          </cell>
          <cell r="N175">
            <v>0</v>
          </cell>
          <cell r="O175">
            <v>2</v>
          </cell>
          <cell r="P175">
            <v>0</v>
          </cell>
          <cell r="Q175">
            <v>0</v>
          </cell>
          <cell r="R175">
            <v>0</v>
          </cell>
          <cell r="S175">
            <v>0</v>
          </cell>
          <cell r="T175">
            <v>0</v>
          </cell>
          <cell r="U175">
            <v>0</v>
          </cell>
          <cell r="V175">
            <v>0</v>
          </cell>
          <cell r="W175">
            <v>0</v>
          </cell>
          <cell r="X175">
            <v>3</v>
          </cell>
          <cell r="Y175">
            <v>0</v>
          </cell>
          <cell r="Z175">
            <v>1680</v>
          </cell>
          <cell r="AA175">
            <v>832</v>
          </cell>
          <cell r="AB175">
            <v>0</v>
          </cell>
          <cell r="AC175">
            <v>0</v>
          </cell>
          <cell r="AD175">
            <v>0</v>
          </cell>
          <cell r="AE175">
            <v>36</v>
          </cell>
          <cell r="AF175">
            <v>0</v>
          </cell>
          <cell r="AG175">
            <v>0</v>
          </cell>
          <cell r="AH175">
            <v>0</v>
          </cell>
          <cell r="AI175">
            <v>0</v>
          </cell>
          <cell r="AJ175">
            <v>756</v>
          </cell>
          <cell r="AK175">
            <v>5</v>
          </cell>
          <cell r="AL175">
            <v>29</v>
          </cell>
          <cell r="AM175">
            <v>0</v>
          </cell>
          <cell r="AN175">
            <v>22</v>
          </cell>
          <cell r="AO175">
            <v>0</v>
          </cell>
          <cell r="AP175">
            <v>242</v>
          </cell>
          <cell r="AQ175">
            <v>22</v>
          </cell>
          <cell r="AR175">
            <v>0</v>
          </cell>
          <cell r="AS175">
            <v>9</v>
          </cell>
          <cell r="AT175">
            <v>0</v>
          </cell>
          <cell r="AU175">
            <v>0</v>
          </cell>
          <cell r="AV175">
            <v>46</v>
          </cell>
          <cell r="AW175">
            <v>0</v>
          </cell>
          <cell r="AX175">
            <v>165</v>
          </cell>
          <cell r="AY175">
            <v>0</v>
          </cell>
          <cell r="AZ175">
            <v>0</v>
          </cell>
          <cell r="BA175">
            <v>0</v>
          </cell>
          <cell r="BB175">
            <v>0</v>
          </cell>
          <cell r="BC175">
            <v>0</v>
          </cell>
          <cell r="BD175">
            <v>0</v>
          </cell>
          <cell r="BE175">
            <v>0</v>
          </cell>
          <cell r="BF175" t="e">
            <v>#VALUE!</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20</v>
          </cell>
          <cell r="CB175">
            <v>0</v>
          </cell>
          <cell r="CC175">
            <v>20</v>
          </cell>
          <cell r="CD175">
            <v>0</v>
          </cell>
          <cell r="CE175">
            <v>0</v>
          </cell>
          <cell r="CF175">
            <v>0</v>
          </cell>
          <cell r="CG175">
            <v>0</v>
          </cell>
          <cell r="CH175">
            <v>0</v>
          </cell>
          <cell r="CI175">
            <v>0</v>
          </cell>
          <cell r="CJ175">
            <v>0</v>
          </cell>
          <cell r="CK175">
            <v>0</v>
          </cell>
          <cell r="CL175">
            <v>0</v>
          </cell>
          <cell r="CM175">
            <v>55</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40</v>
          </cell>
          <cell r="DJ175">
            <v>0</v>
          </cell>
          <cell r="DK175">
            <v>0</v>
          </cell>
          <cell r="DL175">
            <v>0</v>
          </cell>
          <cell r="DM175">
            <v>0</v>
          </cell>
          <cell r="DN175">
            <v>0</v>
          </cell>
          <cell r="DO175">
            <v>0</v>
          </cell>
          <cell r="DP175">
            <v>15</v>
          </cell>
          <cell r="DQ175">
            <v>0</v>
          </cell>
          <cell r="DR175">
            <v>-65</v>
          </cell>
          <cell r="DS175">
            <v>0</v>
          </cell>
          <cell r="DT175">
            <v>0</v>
          </cell>
          <cell r="DU175">
            <v>-65</v>
          </cell>
          <cell r="DV175">
            <v>0</v>
          </cell>
          <cell r="DW175">
            <v>0</v>
          </cell>
          <cell r="DX175">
            <v>0</v>
          </cell>
          <cell r="DY175">
            <v>0</v>
          </cell>
          <cell r="DZ175">
            <v>376</v>
          </cell>
          <cell r="EA175">
            <v>0</v>
          </cell>
          <cell r="EB175">
            <v>0</v>
          </cell>
          <cell r="EC175">
            <v>147</v>
          </cell>
          <cell r="ED175">
            <v>0</v>
          </cell>
          <cell r="EE175">
            <v>86</v>
          </cell>
          <cell r="EF175">
            <v>66</v>
          </cell>
          <cell r="EG175">
            <v>0</v>
          </cell>
          <cell r="EH175">
            <v>0</v>
          </cell>
          <cell r="EI175">
            <v>77</v>
          </cell>
          <cell r="EJ175">
            <v>0</v>
          </cell>
          <cell r="EK175">
            <v>65</v>
          </cell>
          <cell r="EL175">
            <v>0</v>
          </cell>
          <cell r="EM175">
            <v>0</v>
          </cell>
          <cell r="EN175">
            <v>0</v>
          </cell>
          <cell r="EO175">
            <v>0</v>
          </cell>
          <cell r="EP175">
            <v>64</v>
          </cell>
          <cell r="EQ175">
            <v>0</v>
          </cell>
          <cell r="ER175">
            <v>0</v>
          </cell>
          <cell r="ES175">
            <v>1</v>
          </cell>
          <cell r="ET175">
            <v>0</v>
          </cell>
          <cell r="EU175">
            <v>0</v>
          </cell>
          <cell r="EV175">
            <v>0</v>
          </cell>
          <cell r="EW175">
            <v>0</v>
          </cell>
          <cell r="EX175">
            <v>0</v>
          </cell>
          <cell r="EY175">
            <v>0</v>
          </cell>
          <cell r="EZ175">
            <v>0</v>
          </cell>
          <cell r="FA175">
            <v>0</v>
          </cell>
          <cell r="FB175">
            <v>0</v>
          </cell>
          <cell r="FC175">
            <v>85</v>
          </cell>
        </row>
        <row r="176">
          <cell r="A176" t="str">
            <v xml:space="preserve"> 4233 FRENCH WEST AFRICA                </v>
          </cell>
          <cell r="B176">
            <v>1823</v>
          </cell>
          <cell r="C176">
            <v>1772</v>
          </cell>
          <cell r="D176" t="e">
            <v>#VALUE!</v>
          </cell>
          <cell r="E176">
            <v>3</v>
          </cell>
          <cell r="F176">
            <v>1</v>
          </cell>
          <cell r="G176">
            <v>0</v>
          </cell>
          <cell r="H176">
            <v>2</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440</v>
          </cell>
          <cell r="AA176">
            <v>195</v>
          </cell>
          <cell r="AB176">
            <v>0</v>
          </cell>
          <cell r="AC176">
            <v>0</v>
          </cell>
          <cell r="AD176">
            <v>0</v>
          </cell>
          <cell r="AE176">
            <v>56</v>
          </cell>
          <cell r="AF176">
            <v>0</v>
          </cell>
          <cell r="AG176">
            <v>0</v>
          </cell>
          <cell r="AH176">
            <v>0</v>
          </cell>
          <cell r="AI176">
            <v>0</v>
          </cell>
          <cell r="AJ176">
            <v>160</v>
          </cell>
          <cell r="AK176">
            <v>2</v>
          </cell>
          <cell r="AL176">
            <v>7</v>
          </cell>
          <cell r="AM176">
            <v>16</v>
          </cell>
          <cell r="AN176">
            <v>2</v>
          </cell>
          <cell r="AO176">
            <v>2</v>
          </cell>
          <cell r="AP176">
            <v>352</v>
          </cell>
          <cell r="AQ176">
            <v>154</v>
          </cell>
          <cell r="AR176">
            <v>0</v>
          </cell>
          <cell r="AS176">
            <v>34</v>
          </cell>
          <cell r="AT176">
            <v>0</v>
          </cell>
          <cell r="AU176">
            <v>2</v>
          </cell>
          <cell r="AV176">
            <v>119</v>
          </cell>
          <cell r="AW176">
            <v>0</v>
          </cell>
          <cell r="AX176">
            <v>38</v>
          </cell>
          <cell r="AY176">
            <v>0</v>
          </cell>
          <cell r="AZ176">
            <v>0</v>
          </cell>
          <cell r="BA176">
            <v>0</v>
          </cell>
          <cell r="BB176">
            <v>5</v>
          </cell>
          <cell r="BC176">
            <v>0</v>
          </cell>
          <cell r="BD176">
            <v>0</v>
          </cell>
          <cell r="BE176">
            <v>0</v>
          </cell>
          <cell r="BF176" t="e">
            <v>#VALUE!</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208</v>
          </cell>
          <cell r="CN176">
            <v>0</v>
          </cell>
          <cell r="CO176">
            <v>0</v>
          </cell>
          <cell r="CP176">
            <v>0</v>
          </cell>
          <cell r="CQ176">
            <v>0</v>
          </cell>
          <cell r="CR176">
            <v>0</v>
          </cell>
          <cell r="CS176">
            <v>0</v>
          </cell>
          <cell r="CT176">
            <v>0</v>
          </cell>
          <cell r="CU176">
            <v>0</v>
          </cell>
          <cell r="CV176">
            <v>0</v>
          </cell>
          <cell r="CW176">
            <v>0</v>
          </cell>
          <cell r="CX176">
            <v>0</v>
          </cell>
          <cell r="CY176">
            <v>0</v>
          </cell>
          <cell r="CZ176">
            <v>0</v>
          </cell>
          <cell r="DA176">
            <v>0</v>
          </cell>
          <cell r="DB176">
            <v>0</v>
          </cell>
          <cell r="DC176">
            <v>0</v>
          </cell>
          <cell r="DD176">
            <v>0</v>
          </cell>
          <cell r="DE176">
            <v>0</v>
          </cell>
          <cell r="DF176">
            <v>0</v>
          </cell>
          <cell r="DG176">
            <v>0</v>
          </cell>
          <cell r="DH176">
            <v>0</v>
          </cell>
          <cell r="DI176">
            <v>202</v>
          </cell>
          <cell r="DJ176">
            <v>0</v>
          </cell>
          <cell r="DK176">
            <v>0</v>
          </cell>
          <cell r="DL176">
            <v>0</v>
          </cell>
          <cell r="DM176">
            <v>0</v>
          </cell>
          <cell r="DN176">
            <v>0</v>
          </cell>
          <cell r="DO176">
            <v>0</v>
          </cell>
          <cell r="DP176">
            <v>6</v>
          </cell>
          <cell r="DQ176">
            <v>0</v>
          </cell>
          <cell r="DR176">
            <v>25</v>
          </cell>
          <cell r="DS176">
            <v>0</v>
          </cell>
          <cell r="DT176">
            <v>10</v>
          </cell>
          <cell r="DU176">
            <v>14</v>
          </cell>
          <cell r="DV176">
            <v>1</v>
          </cell>
          <cell r="DW176">
            <v>0</v>
          </cell>
          <cell r="DX176">
            <v>0</v>
          </cell>
          <cell r="DY176">
            <v>0</v>
          </cell>
          <cell r="DZ176">
            <v>81</v>
          </cell>
          <cell r="EA176">
            <v>0</v>
          </cell>
          <cell r="EB176">
            <v>0</v>
          </cell>
          <cell r="EC176">
            <v>69</v>
          </cell>
          <cell r="ED176">
            <v>2</v>
          </cell>
          <cell r="EE176">
            <v>5</v>
          </cell>
          <cell r="EF176">
            <v>0</v>
          </cell>
          <cell r="EG176">
            <v>0</v>
          </cell>
          <cell r="EH176">
            <v>2</v>
          </cell>
          <cell r="EI176">
            <v>3</v>
          </cell>
          <cell r="EJ176">
            <v>0</v>
          </cell>
          <cell r="EK176">
            <v>0</v>
          </cell>
          <cell r="EL176">
            <v>0</v>
          </cell>
          <cell r="EM176">
            <v>0</v>
          </cell>
          <cell r="EN176">
            <v>0</v>
          </cell>
          <cell r="EO176">
            <v>0</v>
          </cell>
          <cell r="EP176">
            <v>0</v>
          </cell>
          <cell r="EQ176">
            <v>0</v>
          </cell>
          <cell r="ER176">
            <v>0</v>
          </cell>
          <cell r="ES176">
            <v>0</v>
          </cell>
          <cell r="ET176">
            <v>663</v>
          </cell>
          <cell r="EU176">
            <v>-1</v>
          </cell>
          <cell r="EV176">
            <v>19</v>
          </cell>
          <cell r="EW176">
            <v>412</v>
          </cell>
          <cell r="EX176">
            <v>0</v>
          </cell>
          <cell r="EY176">
            <v>233</v>
          </cell>
          <cell r="EZ176">
            <v>0</v>
          </cell>
          <cell r="FA176">
            <v>0</v>
          </cell>
          <cell r="FB176">
            <v>0</v>
          </cell>
          <cell r="FC176">
            <v>51</v>
          </cell>
        </row>
        <row r="177">
          <cell r="A177" t="str">
            <v xml:space="preserve"> 2334 OTHER FW.AFRICA (PH)              </v>
          </cell>
          <cell r="B177">
            <v>-5</v>
          </cell>
          <cell r="C177">
            <v>-1</v>
          </cell>
          <cell r="D177" t="e">
            <v>#VALUE!</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t="e">
            <v>#VALUE!</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-1</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DA177">
            <v>0</v>
          </cell>
          <cell r="DB177">
            <v>0</v>
          </cell>
          <cell r="DC177">
            <v>0</v>
          </cell>
          <cell r="DD177">
            <v>0</v>
          </cell>
          <cell r="DE177">
            <v>0</v>
          </cell>
          <cell r="DF177">
            <v>0</v>
          </cell>
          <cell r="DG177">
            <v>0</v>
          </cell>
          <cell r="DH177">
            <v>0</v>
          </cell>
          <cell r="DI177">
            <v>0</v>
          </cell>
          <cell r="DJ177">
            <v>0</v>
          </cell>
          <cell r="DK177">
            <v>0</v>
          </cell>
          <cell r="DL177">
            <v>0</v>
          </cell>
          <cell r="DM177">
            <v>0</v>
          </cell>
          <cell r="DN177">
            <v>0</v>
          </cell>
          <cell r="DO177">
            <v>0</v>
          </cell>
          <cell r="DP177">
            <v>-1</v>
          </cell>
          <cell r="DQ177">
            <v>0</v>
          </cell>
          <cell r="DR177">
            <v>0</v>
          </cell>
          <cell r="DS177">
            <v>0</v>
          </cell>
          <cell r="DT177">
            <v>0</v>
          </cell>
          <cell r="DU177">
            <v>0</v>
          </cell>
          <cell r="DV177">
            <v>0</v>
          </cell>
          <cell r="DW177">
            <v>0</v>
          </cell>
          <cell r="DX177">
            <v>0</v>
          </cell>
          <cell r="DY177">
            <v>0</v>
          </cell>
          <cell r="DZ177">
            <v>0</v>
          </cell>
          <cell r="EA177">
            <v>0</v>
          </cell>
          <cell r="EB177">
            <v>0</v>
          </cell>
          <cell r="EC177">
            <v>0</v>
          </cell>
          <cell r="ED177">
            <v>0</v>
          </cell>
          <cell r="EE177">
            <v>0</v>
          </cell>
          <cell r="EF177">
            <v>0</v>
          </cell>
          <cell r="EG177">
            <v>0</v>
          </cell>
          <cell r="EH177">
            <v>0</v>
          </cell>
          <cell r="EI177">
            <v>0</v>
          </cell>
          <cell r="EJ177">
            <v>0</v>
          </cell>
          <cell r="EK177">
            <v>0</v>
          </cell>
          <cell r="EL177">
            <v>0</v>
          </cell>
          <cell r="EM177">
            <v>0</v>
          </cell>
          <cell r="EN177">
            <v>0</v>
          </cell>
          <cell r="EO177">
            <v>0</v>
          </cell>
          <cell r="EP177">
            <v>0</v>
          </cell>
          <cell r="EQ177">
            <v>0</v>
          </cell>
          <cell r="ER177">
            <v>0</v>
          </cell>
          <cell r="ES177">
            <v>0</v>
          </cell>
          <cell r="ET177">
            <v>0</v>
          </cell>
          <cell r="EU177">
            <v>0</v>
          </cell>
          <cell r="EV177">
            <v>0</v>
          </cell>
          <cell r="EW177">
            <v>0</v>
          </cell>
          <cell r="EX177">
            <v>0</v>
          </cell>
          <cell r="EY177">
            <v>0</v>
          </cell>
          <cell r="EZ177">
            <v>0</v>
          </cell>
          <cell r="FA177">
            <v>0</v>
          </cell>
          <cell r="FB177">
            <v>0</v>
          </cell>
          <cell r="FC177">
            <v>-4</v>
          </cell>
        </row>
        <row r="178">
          <cell r="A178" t="str">
            <v xml:space="preserve"> 3719 BENIN (PH)                        </v>
          </cell>
          <cell r="B178">
            <v>52</v>
          </cell>
          <cell r="C178">
            <v>50</v>
          </cell>
          <cell r="D178" t="e">
            <v>#VALUE!</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22</v>
          </cell>
          <cell r="AA178">
            <v>8</v>
          </cell>
          <cell r="AB178">
            <v>0</v>
          </cell>
          <cell r="AC178">
            <v>0</v>
          </cell>
          <cell r="AD178">
            <v>0</v>
          </cell>
          <cell r="AE178">
            <v>2</v>
          </cell>
          <cell r="AF178">
            <v>0</v>
          </cell>
          <cell r="AG178">
            <v>0</v>
          </cell>
          <cell r="AH178">
            <v>0</v>
          </cell>
          <cell r="AI178">
            <v>0</v>
          </cell>
          <cell r="AJ178">
            <v>12</v>
          </cell>
          <cell r="AK178">
            <v>0</v>
          </cell>
          <cell r="AL178">
            <v>0</v>
          </cell>
          <cell r="AM178">
            <v>0</v>
          </cell>
          <cell r="AN178">
            <v>0</v>
          </cell>
          <cell r="AO178">
            <v>0</v>
          </cell>
          <cell r="AP178">
            <v>25</v>
          </cell>
          <cell r="AQ178">
            <v>13</v>
          </cell>
          <cell r="AR178">
            <v>0</v>
          </cell>
          <cell r="AS178">
            <v>0</v>
          </cell>
          <cell r="AT178">
            <v>0</v>
          </cell>
          <cell r="AU178">
            <v>0</v>
          </cell>
          <cell r="AV178">
            <v>9</v>
          </cell>
          <cell r="AW178">
            <v>0</v>
          </cell>
          <cell r="AX178">
            <v>3</v>
          </cell>
          <cell r="AY178">
            <v>0</v>
          </cell>
          <cell r="AZ178">
            <v>0</v>
          </cell>
          <cell r="BA178">
            <v>0</v>
          </cell>
          <cell r="BB178">
            <v>0</v>
          </cell>
          <cell r="BC178">
            <v>0</v>
          </cell>
          <cell r="BD178">
            <v>0</v>
          </cell>
          <cell r="BE178">
            <v>0</v>
          </cell>
          <cell r="BF178" t="e">
            <v>#VALUE!</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3</v>
          </cell>
          <cell r="CN178">
            <v>0</v>
          </cell>
          <cell r="CO178">
            <v>0</v>
          </cell>
          <cell r="CP178">
            <v>0</v>
          </cell>
          <cell r="CQ178">
            <v>0</v>
          </cell>
          <cell r="CR178">
            <v>0</v>
          </cell>
          <cell r="CS178">
            <v>0</v>
          </cell>
          <cell r="CT178">
            <v>0</v>
          </cell>
          <cell r="CU178">
            <v>0</v>
          </cell>
          <cell r="CV178">
            <v>0</v>
          </cell>
          <cell r="CW178">
            <v>0</v>
          </cell>
          <cell r="CX178">
            <v>0</v>
          </cell>
          <cell r="CY178">
            <v>0</v>
          </cell>
          <cell r="CZ178">
            <v>0</v>
          </cell>
          <cell r="DA178">
            <v>0</v>
          </cell>
          <cell r="DB178">
            <v>0</v>
          </cell>
          <cell r="DC178">
            <v>0</v>
          </cell>
          <cell r="DD178">
            <v>0</v>
          </cell>
          <cell r="DE178">
            <v>0</v>
          </cell>
          <cell r="DF178">
            <v>0</v>
          </cell>
          <cell r="DG178">
            <v>0</v>
          </cell>
          <cell r="DH178">
            <v>0</v>
          </cell>
          <cell r="DI178">
            <v>3</v>
          </cell>
          <cell r="DJ178">
            <v>0</v>
          </cell>
          <cell r="DK178">
            <v>0</v>
          </cell>
          <cell r="DL178">
            <v>0</v>
          </cell>
          <cell r="DM178">
            <v>0</v>
          </cell>
          <cell r="DN178">
            <v>0</v>
          </cell>
          <cell r="DO178">
            <v>0</v>
          </cell>
          <cell r="DP178">
            <v>0</v>
          </cell>
          <cell r="DQ178">
            <v>0</v>
          </cell>
          <cell r="DR178">
            <v>0</v>
          </cell>
          <cell r="DS178">
            <v>0</v>
          </cell>
          <cell r="DT178">
            <v>0</v>
          </cell>
          <cell r="DU178">
            <v>0</v>
          </cell>
          <cell r="DV178">
            <v>0</v>
          </cell>
          <cell r="DW178">
            <v>0</v>
          </cell>
          <cell r="DX178">
            <v>0</v>
          </cell>
          <cell r="DY178">
            <v>0</v>
          </cell>
          <cell r="DZ178">
            <v>0</v>
          </cell>
          <cell r="EA178">
            <v>0</v>
          </cell>
          <cell r="EB178">
            <v>0</v>
          </cell>
          <cell r="EC178">
            <v>-1</v>
          </cell>
          <cell r="ED178">
            <v>0</v>
          </cell>
          <cell r="EE178">
            <v>0</v>
          </cell>
          <cell r="EF178">
            <v>0</v>
          </cell>
          <cell r="EG178">
            <v>0</v>
          </cell>
          <cell r="EH178">
            <v>1</v>
          </cell>
          <cell r="EI178">
            <v>0</v>
          </cell>
          <cell r="EJ178">
            <v>0</v>
          </cell>
          <cell r="EK178">
            <v>0</v>
          </cell>
          <cell r="EL178">
            <v>0</v>
          </cell>
          <cell r="EM178">
            <v>0</v>
          </cell>
          <cell r="EN178">
            <v>0</v>
          </cell>
          <cell r="EO178">
            <v>0</v>
          </cell>
          <cell r="EP178">
            <v>0</v>
          </cell>
          <cell r="EQ178">
            <v>0</v>
          </cell>
          <cell r="ER178">
            <v>0</v>
          </cell>
          <cell r="ES178">
            <v>0</v>
          </cell>
          <cell r="ET178">
            <v>0</v>
          </cell>
          <cell r="EU178">
            <v>0</v>
          </cell>
          <cell r="EV178">
            <v>0</v>
          </cell>
          <cell r="EW178">
            <v>0</v>
          </cell>
          <cell r="EX178">
            <v>0</v>
          </cell>
          <cell r="EY178">
            <v>0</v>
          </cell>
          <cell r="EZ178">
            <v>0</v>
          </cell>
          <cell r="FA178">
            <v>0</v>
          </cell>
          <cell r="FB178">
            <v>0</v>
          </cell>
          <cell r="FC178">
            <v>2</v>
          </cell>
        </row>
        <row r="179">
          <cell r="A179" t="str">
            <v xml:space="preserve"> 3730 CAMEROON (PH)                     </v>
          </cell>
          <cell r="B179">
            <v>167</v>
          </cell>
          <cell r="C179">
            <v>166</v>
          </cell>
          <cell r="D179" t="e">
            <v>#VALUE!</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32</v>
          </cell>
          <cell r="AA179">
            <v>10</v>
          </cell>
          <cell r="AB179">
            <v>0</v>
          </cell>
          <cell r="AC179">
            <v>0</v>
          </cell>
          <cell r="AD179">
            <v>0</v>
          </cell>
          <cell r="AE179">
            <v>8</v>
          </cell>
          <cell r="AF179">
            <v>0</v>
          </cell>
          <cell r="AG179">
            <v>0</v>
          </cell>
          <cell r="AH179">
            <v>0</v>
          </cell>
          <cell r="AI179">
            <v>0</v>
          </cell>
          <cell r="AJ179">
            <v>16</v>
          </cell>
          <cell r="AK179">
            <v>0</v>
          </cell>
          <cell r="AL179">
            <v>-1</v>
          </cell>
          <cell r="AM179">
            <v>-1</v>
          </cell>
          <cell r="AN179">
            <v>0</v>
          </cell>
          <cell r="AO179">
            <v>0</v>
          </cell>
          <cell r="AP179">
            <v>32</v>
          </cell>
          <cell r="AQ179">
            <v>16</v>
          </cell>
          <cell r="AR179">
            <v>0</v>
          </cell>
          <cell r="AS179">
            <v>2</v>
          </cell>
          <cell r="AT179">
            <v>0</v>
          </cell>
          <cell r="AU179">
            <v>1</v>
          </cell>
          <cell r="AV179">
            <v>12</v>
          </cell>
          <cell r="AW179">
            <v>0</v>
          </cell>
          <cell r="AX179">
            <v>-1</v>
          </cell>
          <cell r="AY179">
            <v>0</v>
          </cell>
          <cell r="AZ179">
            <v>0</v>
          </cell>
          <cell r="BA179">
            <v>0</v>
          </cell>
          <cell r="BB179">
            <v>2</v>
          </cell>
          <cell r="BC179">
            <v>0</v>
          </cell>
          <cell r="BD179">
            <v>0</v>
          </cell>
          <cell r="BE179">
            <v>0</v>
          </cell>
          <cell r="BF179" t="e">
            <v>#VALUE!</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v>0</v>
          </cell>
          <cell r="CM179">
            <v>105</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0</v>
          </cell>
          <cell r="DE179">
            <v>0</v>
          </cell>
          <cell r="DF179">
            <v>0</v>
          </cell>
          <cell r="DG179">
            <v>0</v>
          </cell>
          <cell r="DH179">
            <v>0</v>
          </cell>
          <cell r="DI179">
            <v>105</v>
          </cell>
          <cell r="DJ179">
            <v>0</v>
          </cell>
          <cell r="DK179">
            <v>0</v>
          </cell>
          <cell r="DL179">
            <v>0</v>
          </cell>
          <cell r="DM179">
            <v>0</v>
          </cell>
          <cell r="DN179">
            <v>0</v>
          </cell>
          <cell r="DO179">
            <v>0</v>
          </cell>
          <cell r="DP179">
            <v>0</v>
          </cell>
          <cell r="DQ179">
            <v>0</v>
          </cell>
          <cell r="DR179">
            <v>1</v>
          </cell>
          <cell r="DS179">
            <v>0</v>
          </cell>
          <cell r="DT179">
            <v>1</v>
          </cell>
          <cell r="DU179">
            <v>0</v>
          </cell>
          <cell r="DV179">
            <v>0</v>
          </cell>
          <cell r="DW179">
            <v>0</v>
          </cell>
          <cell r="DX179">
            <v>0</v>
          </cell>
          <cell r="DY179">
            <v>0</v>
          </cell>
          <cell r="DZ179">
            <v>-1</v>
          </cell>
          <cell r="EA179">
            <v>0</v>
          </cell>
          <cell r="EB179">
            <v>0</v>
          </cell>
          <cell r="EC179">
            <v>-1</v>
          </cell>
          <cell r="ED179">
            <v>0</v>
          </cell>
          <cell r="EE179">
            <v>0</v>
          </cell>
          <cell r="EF179">
            <v>0</v>
          </cell>
          <cell r="EG179">
            <v>0</v>
          </cell>
          <cell r="EH179">
            <v>0</v>
          </cell>
          <cell r="EI179">
            <v>0</v>
          </cell>
          <cell r="EJ179">
            <v>0</v>
          </cell>
          <cell r="EK179">
            <v>0</v>
          </cell>
          <cell r="EL179">
            <v>0</v>
          </cell>
          <cell r="EM179">
            <v>0</v>
          </cell>
          <cell r="EN179">
            <v>0</v>
          </cell>
          <cell r="EO179">
            <v>0</v>
          </cell>
          <cell r="EP179">
            <v>0</v>
          </cell>
          <cell r="EQ179">
            <v>0</v>
          </cell>
          <cell r="ER179">
            <v>0</v>
          </cell>
          <cell r="ES179">
            <v>0</v>
          </cell>
          <cell r="ET179">
            <v>-3</v>
          </cell>
          <cell r="EU179">
            <v>0</v>
          </cell>
          <cell r="EV179">
            <v>-1</v>
          </cell>
          <cell r="EW179">
            <v>-2</v>
          </cell>
          <cell r="EX179">
            <v>0</v>
          </cell>
          <cell r="EY179">
            <v>0</v>
          </cell>
          <cell r="EZ179">
            <v>0</v>
          </cell>
          <cell r="FA179">
            <v>0</v>
          </cell>
          <cell r="FB179">
            <v>0</v>
          </cell>
          <cell r="FC179">
            <v>1</v>
          </cell>
        </row>
        <row r="180">
          <cell r="A180" t="str">
            <v xml:space="preserve"> 3735 CENT.AFRICAN REP(PH)              </v>
          </cell>
          <cell r="B180">
            <v>-6</v>
          </cell>
          <cell r="C180">
            <v>-6</v>
          </cell>
          <cell r="D180" t="e">
            <v>#VALUE!</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t="e">
            <v>#VALUE!</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v>0</v>
          </cell>
          <cell r="DU180">
            <v>0</v>
          </cell>
          <cell r="DV180">
            <v>0</v>
          </cell>
          <cell r="DW180">
            <v>0</v>
          </cell>
          <cell r="DX180">
            <v>0</v>
          </cell>
          <cell r="DY180">
            <v>0</v>
          </cell>
          <cell r="DZ180">
            <v>0</v>
          </cell>
          <cell r="EA180">
            <v>0</v>
          </cell>
          <cell r="EB180">
            <v>0</v>
          </cell>
          <cell r="EC180">
            <v>0</v>
          </cell>
          <cell r="ED180">
            <v>0</v>
          </cell>
          <cell r="EE180">
            <v>0</v>
          </cell>
          <cell r="EF180">
            <v>0</v>
          </cell>
          <cell r="EG180">
            <v>0</v>
          </cell>
          <cell r="EH180">
            <v>0</v>
          </cell>
          <cell r="EI180">
            <v>0</v>
          </cell>
          <cell r="EJ180">
            <v>0</v>
          </cell>
          <cell r="EK180">
            <v>0</v>
          </cell>
          <cell r="EL180">
            <v>0</v>
          </cell>
          <cell r="EM180">
            <v>0</v>
          </cell>
          <cell r="EN180">
            <v>0</v>
          </cell>
          <cell r="EO180">
            <v>0</v>
          </cell>
          <cell r="EP180">
            <v>0</v>
          </cell>
          <cell r="EQ180">
            <v>0</v>
          </cell>
          <cell r="ER180">
            <v>0</v>
          </cell>
          <cell r="ES180">
            <v>0</v>
          </cell>
          <cell r="ET180">
            <v>-6</v>
          </cell>
          <cell r="EU180">
            <v>-1</v>
          </cell>
          <cell r="EV180">
            <v>-2</v>
          </cell>
          <cell r="EW180">
            <v>-3</v>
          </cell>
          <cell r="EX180">
            <v>0</v>
          </cell>
          <cell r="EY180">
            <v>0</v>
          </cell>
          <cell r="EZ180">
            <v>0</v>
          </cell>
          <cell r="FA180">
            <v>0</v>
          </cell>
          <cell r="FB180">
            <v>0</v>
          </cell>
          <cell r="FC180">
            <v>0</v>
          </cell>
        </row>
        <row r="181">
          <cell r="A181" t="str">
            <v xml:space="preserve"> 3737 CHAD (PH)                         </v>
          </cell>
          <cell r="B181">
            <v>1</v>
          </cell>
          <cell r="C181">
            <v>1</v>
          </cell>
          <cell r="D181" t="e">
            <v>#VALUE!</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1</v>
          </cell>
          <cell r="AA181">
            <v>1</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t="e">
            <v>#VALUE!</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v>0</v>
          </cell>
          <cell r="DU181">
            <v>0</v>
          </cell>
          <cell r="DV181">
            <v>0</v>
          </cell>
          <cell r="DW181">
            <v>0</v>
          </cell>
          <cell r="DX181">
            <v>0</v>
          </cell>
          <cell r="DY181">
            <v>0</v>
          </cell>
          <cell r="DZ181">
            <v>0</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0</v>
          </cell>
          <cell r="EV181">
            <v>0</v>
          </cell>
          <cell r="EW181">
            <v>0</v>
          </cell>
          <cell r="EX181">
            <v>0</v>
          </cell>
          <cell r="EY181">
            <v>0</v>
          </cell>
          <cell r="EZ181">
            <v>0</v>
          </cell>
          <cell r="FA181">
            <v>0</v>
          </cell>
          <cell r="FB181">
            <v>0</v>
          </cell>
          <cell r="FC181">
            <v>0</v>
          </cell>
        </row>
        <row r="182">
          <cell r="A182" t="str">
            <v xml:space="preserve"> 3742 CONGO (PH)                        </v>
          </cell>
          <cell r="B182">
            <v>92</v>
          </cell>
          <cell r="C182">
            <v>80</v>
          </cell>
          <cell r="D182" t="e">
            <v>#VALUE!</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35</v>
          </cell>
          <cell r="AA182">
            <v>7</v>
          </cell>
          <cell r="AB182">
            <v>0</v>
          </cell>
          <cell r="AC182">
            <v>0</v>
          </cell>
          <cell r="AD182">
            <v>0</v>
          </cell>
          <cell r="AE182">
            <v>4</v>
          </cell>
          <cell r="AF182">
            <v>0</v>
          </cell>
          <cell r="AG182">
            <v>0</v>
          </cell>
          <cell r="AH182">
            <v>0</v>
          </cell>
          <cell r="AI182">
            <v>0</v>
          </cell>
          <cell r="AJ182">
            <v>19</v>
          </cell>
          <cell r="AK182">
            <v>0</v>
          </cell>
          <cell r="AL182">
            <v>1</v>
          </cell>
          <cell r="AM182">
            <v>3</v>
          </cell>
          <cell r="AN182">
            <v>0</v>
          </cell>
          <cell r="AO182">
            <v>1</v>
          </cell>
          <cell r="AP182">
            <v>33</v>
          </cell>
          <cell r="AQ182">
            <v>10</v>
          </cell>
          <cell r="AR182">
            <v>0</v>
          </cell>
          <cell r="AS182">
            <v>1</v>
          </cell>
          <cell r="AT182">
            <v>0</v>
          </cell>
          <cell r="AU182">
            <v>0</v>
          </cell>
          <cell r="AV182">
            <v>16</v>
          </cell>
          <cell r="AW182">
            <v>0</v>
          </cell>
          <cell r="AX182">
            <v>5</v>
          </cell>
          <cell r="AY182">
            <v>0</v>
          </cell>
          <cell r="AZ182">
            <v>0</v>
          </cell>
          <cell r="BA182">
            <v>0</v>
          </cell>
          <cell r="BB182">
            <v>1</v>
          </cell>
          <cell r="BC182">
            <v>0</v>
          </cell>
          <cell r="BD182">
            <v>0</v>
          </cell>
          <cell r="BE182">
            <v>0</v>
          </cell>
          <cell r="BF182" t="e">
            <v>#VALUE!</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4</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3</v>
          </cell>
          <cell r="DJ182">
            <v>0</v>
          </cell>
          <cell r="DK182">
            <v>0</v>
          </cell>
          <cell r="DL182">
            <v>0</v>
          </cell>
          <cell r="DM182">
            <v>0</v>
          </cell>
          <cell r="DN182">
            <v>0</v>
          </cell>
          <cell r="DO182">
            <v>0</v>
          </cell>
          <cell r="DP182">
            <v>1</v>
          </cell>
          <cell r="DQ182">
            <v>0</v>
          </cell>
          <cell r="DR182">
            <v>2</v>
          </cell>
          <cell r="DS182">
            <v>0</v>
          </cell>
          <cell r="DT182">
            <v>1</v>
          </cell>
          <cell r="DU182">
            <v>1</v>
          </cell>
          <cell r="DV182">
            <v>0</v>
          </cell>
          <cell r="DW182">
            <v>0</v>
          </cell>
          <cell r="DX182">
            <v>0</v>
          </cell>
          <cell r="DY182">
            <v>0</v>
          </cell>
          <cell r="DZ182">
            <v>8</v>
          </cell>
          <cell r="EA182">
            <v>0</v>
          </cell>
          <cell r="EB182">
            <v>0</v>
          </cell>
          <cell r="EC182">
            <v>7</v>
          </cell>
          <cell r="ED182">
            <v>0</v>
          </cell>
          <cell r="EE182">
            <v>0</v>
          </cell>
          <cell r="EF182">
            <v>0</v>
          </cell>
          <cell r="EG182">
            <v>0</v>
          </cell>
          <cell r="EH182">
            <v>0</v>
          </cell>
          <cell r="EI182">
            <v>1</v>
          </cell>
          <cell r="EJ182">
            <v>0</v>
          </cell>
          <cell r="EK182">
            <v>0</v>
          </cell>
          <cell r="EL182">
            <v>0</v>
          </cell>
          <cell r="EM182">
            <v>0</v>
          </cell>
          <cell r="EN182">
            <v>0</v>
          </cell>
          <cell r="EO182">
            <v>0</v>
          </cell>
          <cell r="EP182">
            <v>0</v>
          </cell>
          <cell r="EQ182">
            <v>0</v>
          </cell>
          <cell r="ER182">
            <v>0</v>
          </cell>
          <cell r="ES182">
            <v>0</v>
          </cell>
          <cell r="ET182">
            <v>-2</v>
          </cell>
          <cell r="EU182">
            <v>0</v>
          </cell>
          <cell r="EV182">
            <v>-1</v>
          </cell>
          <cell r="EW182">
            <v>-1</v>
          </cell>
          <cell r="EX182">
            <v>0</v>
          </cell>
          <cell r="EY182">
            <v>0</v>
          </cell>
          <cell r="EZ182">
            <v>0</v>
          </cell>
          <cell r="FA182">
            <v>0</v>
          </cell>
          <cell r="FB182">
            <v>0</v>
          </cell>
          <cell r="FC182">
            <v>12</v>
          </cell>
        </row>
        <row r="183">
          <cell r="A183" t="str">
            <v xml:space="preserve"> 3764 GABON (PH)                        </v>
          </cell>
          <cell r="B183">
            <v>153</v>
          </cell>
          <cell r="C183">
            <v>150</v>
          </cell>
          <cell r="D183" t="e">
            <v>#VALUE!</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74</v>
          </cell>
          <cell r="AA183">
            <v>10</v>
          </cell>
          <cell r="AB183">
            <v>0</v>
          </cell>
          <cell r="AC183">
            <v>0</v>
          </cell>
          <cell r="AD183">
            <v>0</v>
          </cell>
          <cell r="AE183">
            <v>5</v>
          </cell>
          <cell r="AF183">
            <v>0</v>
          </cell>
          <cell r="AG183">
            <v>0</v>
          </cell>
          <cell r="AH183">
            <v>0</v>
          </cell>
          <cell r="AI183">
            <v>0</v>
          </cell>
          <cell r="AJ183">
            <v>53</v>
          </cell>
          <cell r="AK183">
            <v>1</v>
          </cell>
          <cell r="AL183">
            <v>0</v>
          </cell>
          <cell r="AM183">
            <v>3</v>
          </cell>
          <cell r="AN183">
            <v>1</v>
          </cell>
          <cell r="AO183">
            <v>1</v>
          </cell>
          <cell r="AP183">
            <v>53</v>
          </cell>
          <cell r="AQ183">
            <v>31</v>
          </cell>
          <cell r="AR183">
            <v>0</v>
          </cell>
          <cell r="AS183">
            <v>1</v>
          </cell>
          <cell r="AT183">
            <v>0</v>
          </cell>
          <cell r="AU183">
            <v>1</v>
          </cell>
          <cell r="AV183">
            <v>14</v>
          </cell>
          <cell r="AW183">
            <v>0</v>
          </cell>
          <cell r="AX183">
            <v>6</v>
          </cell>
          <cell r="AY183">
            <v>0</v>
          </cell>
          <cell r="AZ183">
            <v>0</v>
          </cell>
          <cell r="BA183">
            <v>0</v>
          </cell>
          <cell r="BB183">
            <v>0</v>
          </cell>
          <cell r="BC183">
            <v>0</v>
          </cell>
          <cell r="BD183">
            <v>0</v>
          </cell>
          <cell r="BE183">
            <v>0</v>
          </cell>
          <cell r="BF183" t="e">
            <v>#VALUE!</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3</v>
          </cell>
          <cell r="CN183">
            <v>0</v>
          </cell>
          <cell r="CO183">
            <v>0</v>
          </cell>
          <cell r="CP183">
            <v>0</v>
          </cell>
          <cell r="CQ183">
            <v>0</v>
          </cell>
          <cell r="CR183">
            <v>0</v>
          </cell>
          <cell r="CS183">
            <v>0</v>
          </cell>
          <cell r="CT183">
            <v>0</v>
          </cell>
          <cell r="CU183">
            <v>0</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2</v>
          </cell>
          <cell r="DJ183">
            <v>0</v>
          </cell>
          <cell r="DK183">
            <v>0</v>
          </cell>
          <cell r="DL183">
            <v>0</v>
          </cell>
          <cell r="DM183">
            <v>0</v>
          </cell>
          <cell r="DN183">
            <v>0</v>
          </cell>
          <cell r="DO183">
            <v>0</v>
          </cell>
          <cell r="DP183">
            <v>1</v>
          </cell>
          <cell r="DQ183">
            <v>0</v>
          </cell>
          <cell r="DR183">
            <v>5</v>
          </cell>
          <cell r="DS183">
            <v>0</v>
          </cell>
          <cell r="DT183">
            <v>3</v>
          </cell>
          <cell r="DU183">
            <v>2</v>
          </cell>
          <cell r="DV183">
            <v>0</v>
          </cell>
          <cell r="DW183">
            <v>0</v>
          </cell>
          <cell r="DX183">
            <v>0</v>
          </cell>
          <cell r="DY183">
            <v>0</v>
          </cell>
          <cell r="DZ183">
            <v>6</v>
          </cell>
          <cell r="EA183">
            <v>0</v>
          </cell>
          <cell r="EB183">
            <v>0</v>
          </cell>
          <cell r="EC183">
            <v>5</v>
          </cell>
          <cell r="ED183">
            <v>0</v>
          </cell>
          <cell r="EE183">
            <v>1</v>
          </cell>
          <cell r="EF183">
            <v>0</v>
          </cell>
          <cell r="EG183">
            <v>0</v>
          </cell>
          <cell r="EH183">
            <v>0</v>
          </cell>
          <cell r="EI183">
            <v>0</v>
          </cell>
          <cell r="EJ183">
            <v>0</v>
          </cell>
          <cell r="EK183">
            <v>0</v>
          </cell>
          <cell r="EL183">
            <v>0</v>
          </cell>
          <cell r="EM183">
            <v>0</v>
          </cell>
          <cell r="EN183">
            <v>0</v>
          </cell>
          <cell r="EO183">
            <v>0</v>
          </cell>
          <cell r="EP183">
            <v>0</v>
          </cell>
          <cell r="EQ183">
            <v>0</v>
          </cell>
          <cell r="ER183">
            <v>0</v>
          </cell>
          <cell r="ES183">
            <v>0</v>
          </cell>
          <cell r="ET183">
            <v>9</v>
          </cell>
          <cell r="EU183">
            <v>1</v>
          </cell>
          <cell r="EV183">
            <v>1</v>
          </cell>
          <cell r="EW183">
            <v>7</v>
          </cell>
          <cell r="EX183">
            <v>0</v>
          </cell>
          <cell r="EY183">
            <v>0</v>
          </cell>
          <cell r="EZ183">
            <v>0</v>
          </cell>
          <cell r="FA183">
            <v>0</v>
          </cell>
          <cell r="FB183">
            <v>0</v>
          </cell>
          <cell r="FC183">
            <v>3</v>
          </cell>
        </row>
        <row r="184">
          <cell r="A184" t="str">
            <v xml:space="preserve"> 3777 GUINEA (PH)                       </v>
          </cell>
          <cell r="B184">
            <v>28</v>
          </cell>
          <cell r="C184">
            <v>27</v>
          </cell>
          <cell r="D184" t="e">
            <v>#VALUE!</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16</v>
          </cell>
          <cell r="AA184">
            <v>0</v>
          </cell>
          <cell r="AB184">
            <v>0</v>
          </cell>
          <cell r="AC184">
            <v>0</v>
          </cell>
          <cell r="AD184">
            <v>0</v>
          </cell>
          <cell r="AE184">
            <v>1</v>
          </cell>
          <cell r="AF184">
            <v>0</v>
          </cell>
          <cell r="AG184">
            <v>0</v>
          </cell>
          <cell r="AH184">
            <v>0</v>
          </cell>
          <cell r="AI184">
            <v>0</v>
          </cell>
          <cell r="AJ184">
            <v>14</v>
          </cell>
          <cell r="AK184">
            <v>1</v>
          </cell>
          <cell r="AL184">
            <v>0</v>
          </cell>
          <cell r="AM184">
            <v>0</v>
          </cell>
          <cell r="AN184">
            <v>0</v>
          </cell>
          <cell r="AO184">
            <v>0</v>
          </cell>
          <cell r="AP184">
            <v>7</v>
          </cell>
          <cell r="AQ184">
            <v>3</v>
          </cell>
          <cell r="AR184">
            <v>0</v>
          </cell>
          <cell r="AS184">
            <v>0</v>
          </cell>
          <cell r="AT184">
            <v>0</v>
          </cell>
          <cell r="AU184">
            <v>0</v>
          </cell>
          <cell r="AV184">
            <v>0</v>
          </cell>
          <cell r="AW184">
            <v>0</v>
          </cell>
          <cell r="AX184">
            <v>4</v>
          </cell>
          <cell r="AY184">
            <v>0</v>
          </cell>
          <cell r="AZ184">
            <v>0</v>
          </cell>
          <cell r="BA184">
            <v>0</v>
          </cell>
          <cell r="BB184">
            <v>0</v>
          </cell>
          <cell r="BC184">
            <v>0</v>
          </cell>
          <cell r="BD184">
            <v>0</v>
          </cell>
          <cell r="BE184">
            <v>0</v>
          </cell>
          <cell r="BF184" t="e">
            <v>#VALUE!</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v>0</v>
          </cell>
          <cell r="DU184">
            <v>0</v>
          </cell>
          <cell r="DV184">
            <v>0</v>
          </cell>
          <cell r="DW184">
            <v>0</v>
          </cell>
          <cell r="DX184">
            <v>0</v>
          </cell>
          <cell r="DY184">
            <v>0</v>
          </cell>
          <cell r="DZ184">
            <v>5</v>
          </cell>
          <cell r="EA184">
            <v>0</v>
          </cell>
          <cell r="EB184">
            <v>0</v>
          </cell>
          <cell r="EC184">
            <v>4</v>
          </cell>
          <cell r="ED184">
            <v>0</v>
          </cell>
          <cell r="EE184">
            <v>0</v>
          </cell>
          <cell r="EF184">
            <v>0</v>
          </cell>
          <cell r="EG184">
            <v>0</v>
          </cell>
          <cell r="EH184">
            <v>0</v>
          </cell>
          <cell r="EI184">
            <v>1</v>
          </cell>
          <cell r="EJ184">
            <v>0</v>
          </cell>
          <cell r="EK184">
            <v>0</v>
          </cell>
          <cell r="EL184">
            <v>0</v>
          </cell>
          <cell r="EM184">
            <v>0</v>
          </cell>
          <cell r="EN184">
            <v>0</v>
          </cell>
          <cell r="EO184">
            <v>0</v>
          </cell>
          <cell r="EP184">
            <v>0</v>
          </cell>
          <cell r="EQ184">
            <v>0</v>
          </cell>
          <cell r="ER184">
            <v>0</v>
          </cell>
          <cell r="ES184">
            <v>0</v>
          </cell>
          <cell r="ET184">
            <v>-1</v>
          </cell>
          <cell r="EU184">
            <v>0</v>
          </cell>
          <cell r="EV184">
            <v>0</v>
          </cell>
          <cell r="EW184">
            <v>-1</v>
          </cell>
          <cell r="EX184">
            <v>0</v>
          </cell>
          <cell r="EY184">
            <v>0</v>
          </cell>
          <cell r="EZ184">
            <v>0</v>
          </cell>
          <cell r="FA184">
            <v>0</v>
          </cell>
          <cell r="FB184">
            <v>0</v>
          </cell>
          <cell r="FC184">
            <v>1</v>
          </cell>
        </row>
        <row r="185">
          <cell r="A185" t="str">
            <v xml:space="preserve"> 3814 MALI (PH)                         </v>
          </cell>
          <cell r="B185">
            <v>26</v>
          </cell>
          <cell r="C185">
            <v>17</v>
          </cell>
          <cell r="D185" t="e">
            <v>#VALUE!</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5</v>
          </cell>
          <cell r="AA185">
            <v>0</v>
          </cell>
          <cell r="AB185">
            <v>0</v>
          </cell>
          <cell r="AC185">
            <v>0</v>
          </cell>
          <cell r="AD185">
            <v>0</v>
          </cell>
          <cell r="AE185">
            <v>0</v>
          </cell>
          <cell r="AF185">
            <v>0</v>
          </cell>
          <cell r="AG185">
            <v>0</v>
          </cell>
          <cell r="AH185">
            <v>0</v>
          </cell>
          <cell r="AI185">
            <v>0</v>
          </cell>
          <cell r="AJ185">
            <v>5</v>
          </cell>
          <cell r="AK185">
            <v>0</v>
          </cell>
          <cell r="AL185">
            <v>0</v>
          </cell>
          <cell r="AM185">
            <v>0</v>
          </cell>
          <cell r="AN185">
            <v>0</v>
          </cell>
          <cell r="AO185">
            <v>0</v>
          </cell>
          <cell r="AP185">
            <v>7</v>
          </cell>
          <cell r="AQ185">
            <v>2</v>
          </cell>
          <cell r="AR185">
            <v>0</v>
          </cell>
          <cell r="AS185">
            <v>1</v>
          </cell>
          <cell r="AT185">
            <v>0</v>
          </cell>
          <cell r="AU185">
            <v>0</v>
          </cell>
          <cell r="AV185">
            <v>3</v>
          </cell>
          <cell r="AW185">
            <v>0</v>
          </cell>
          <cell r="AX185">
            <v>1</v>
          </cell>
          <cell r="AY185">
            <v>0</v>
          </cell>
          <cell r="AZ185">
            <v>0</v>
          </cell>
          <cell r="BA185">
            <v>0</v>
          </cell>
          <cell r="BB185">
            <v>0</v>
          </cell>
          <cell r="BC185">
            <v>0</v>
          </cell>
          <cell r="BD185">
            <v>0</v>
          </cell>
          <cell r="BE185">
            <v>0</v>
          </cell>
          <cell r="BF185" t="e">
            <v>#VALUE!</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2</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2</v>
          </cell>
          <cell r="DJ185">
            <v>0</v>
          </cell>
          <cell r="DK185">
            <v>0</v>
          </cell>
          <cell r="DL185">
            <v>0</v>
          </cell>
          <cell r="DM185">
            <v>0</v>
          </cell>
          <cell r="DN185">
            <v>0</v>
          </cell>
          <cell r="DO185">
            <v>0</v>
          </cell>
          <cell r="DP185">
            <v>0</v>
          </cell>
          <cell r="DQ185">
            <v>0</v>
          </cell>
          <cell r="DR185">
            <v>0</v>
          </cell>
          <cell r="DS185">
            <v>0</v>
          </cell>
          <cell r="DT185">
            <v>0</v>
          </cell>
          <cell r="DU185">
            <v>0</v>
          </cell>
          <cell r="DV185">
            <v>0</v>
          </cell>
          <cell r="DW185">
            <v>0</v>
          </cell>
          <cell r="DX185">
            <v>0</v>
          </cell>
          <cell r="DY185">
            <v>0</v>
          </cell>
          <cell r="DZ185">
            <v>3</v>
          </cell>
          <cell r="EA185">
            <v>0</v>
          </cell>
          <cell r="EB185">
            <v>0</v>
          </cell>
          <cell r="EC185">
            <v>3</v>
          </cell>
          <cell r="ED185">
            <v>0</v>
          </cell>
          <cell r="EE185">
            <v>0</v>
          </cell>
          <cell r="EF185">
            <v>0</v>
          </cell>
          <cell r="EG185">
            <v>0</v>
          </cell>
          <cell r="EH185">
            <v>0</v>
          </cell>
          <cell r="EI185">
            <v>0</v>
          </cell>
          <cell r="EJ185">
            <v>0</v>
          </cell>
          <cell r="EK185">
            <v>0</v>
          </cell>
          <cell r="EL185">
            <v>0</v>
          </cell>
          <cell r="EM185">
            <v>0</v>
          </cell>
          <cell r="EN185">
            <v>0</v>
          </cell>
          <cell r="EO185">
            <v>0</v>
          </cell>
          <cell r="EP185">
            <v>0</v>
          </cell>
          <cell r="EQ185">
            <v>0</v>
          </cell>
          <cell r="ER185">
            <v>0</v>
          </cell>
          <cell r="ES185">
            <v>0</v>
          </cell>
          <cell r="ET185">
            <v>0</v>
          </cell>
          <cell r="EU185">
            <v>0</v>
          </cell>
          <cell r="EV185">
            <v>0</v>
          </cell>
          <cell r="EW185">
            <v>0</v>
          </cell>
          <cell r="EX185">
            <v>0</v>
          </cell>
          <cell r="EY185">
            <v>0</v>
          </cell>
          <cell r="EZ185">
            <v>0</v>
          </cell>
          <cell r="FA185">
            <v>0</v>
          </cell>
          <cell r="FB185">
            <v>0</v>
          </cell>
          <cell r="FC185">
            <v>9</v>
          </cell>
        </row>
        <row r="186">
          <cell r="A186" t="str">
            <v xml:space="preserve"> 3817 MAURITANIA (PH)                   </v>
          </cell>
          <cell r="B186">
            <v>44</v>
          </cell>
          <cell r="C186">
            <v>42</v>
          </cell>
          <cell r="D186" t="e">
            <v>#VALUE!</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11</v>
          </cell>
          <cell r="AA186">
            <v>1</v>
          </cell>
          <cell r="AB186">
            <v>0</v>
          </cell>
          <cell r="AC186">
            <v>0</v>
          </cell>
          <cell r="AD186">
            <v>0</v>
          </cell>
          <cell r="AE186">
            <v>4</v>
          </cell>
          <cell r="AF186">
            <v>0</v>
          </cell>
          <cell r="AG186">
            <v>0</v>
          </cell>
          <cell r="AH186">
            <v>0</v>
          </cell>
          <cell r="AI186">
            <v>0</v>
          </cell>
          <cell r="AJ186">
            <v>6</v>
          </cell>
          <cell r="AK186">
            <v>0</v>
          </cell>
          <cell r="AL186">
            <v>0</v>
          </cell>
          <cell r="AM186">
            <v>0</v>
          </cell>
          <cell r="AN186">
            <v>0</v>
          </cell>
          <cell r="AO186">
            <v>0</v>
          </cell>
          <cell r="AP186">
            <v>5</v>
          </cell>
          <cell r="AQ186">
            <v>3</v>
          </cell>
          <cell r="AR186">
            <v>0</v>
          </cell>
          <cell r="AS186">
            <v>1</v>
          </cell>
          <cell r="AT186">
            <v>0</v>
          </cell>
          <cell r="AU186">
            <v>0</v>
          </cell>
          <cell r="AV186">
            <v>1</v>
          </cell>
          <cell r="AW186">
            <v>0</v>
          </cell>
          <cell r="AX186">
            <v>0</v>
          </cell>
          <cell r="AY186">
            <v>0</v>
          </cell>
          <cell r="AZ186">
            <v>0</v>
          </cell>
          <cell r="BA186">
            <v>0</v>
          </cell>
          <cell r="BB186">
            <v>0</v>
          </cell>
          <cell r="BC186">
            <v>0</v>
          </cell>
          <cell r="BD186">
            <v>0</v>
          </cell>
          <cell r="BE186">
            <v>0</v>
          </cell>
          <cell r="BF186" t="e">
            <v>#VALUE!</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1</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0</v>
          </cell>
          <cell r="DM186">
            <v>0</v>
          </cell>
          <cell r="DN186">
            <v>0</v>
          </cell>
          <cell r="DO186">
            <v>0</v>
          </cell>
          <cell r="DP186">
            <v>1</v>
          </cell>
          <cell r="DQ186">
            <v>0</v>
          </cell>
          <cell r="DR186">
            <v>0</v>
          </cell>
          <cell r="DS186">
            <v>0</v>
          </cell>
          <cell r="DT186">
            <v>0</v>
          </cell>
          <cell r="DU186">
            <v>0</v>
          </cell>
          <cell r="DV186">
            <v>0</v>
          </cell>
          <cell r="DW186">
            <v>0</v>
          </cell>
          <cell r="DX186">
            <v>0</v>
          </cell>
          <cell r="DY186">
            <v>0</v>
          </cell>
          <cell r="DZ186">
            <v>25</v>
          </cell>
          <cell r="EA186">
            <v>0</v>
          </cell>
          <cell r="EB186">
            <v>0</v>
          </cell>
          <cell r="EC186">
            <v>25</v>
          </cell>
          <cell r="ED186">
            <v>0</v>
          </cell>
          <cell r="EE186">
            <v>0</v>
          </cell>
          <cell r="EF186">
            <v>0</v>
          </cell>
          <cell r="EG186">
            <v>0</v>
          </cell>
          <cell r="EH186">
            <v>0</v>
          </cell>
          <cell r="EI186">
            <v>0</v>
          </cell>
          <cell r="EJ186">
            <v>0</v>
          </cell>
          <cell r="EK186">
            <v>0</v>
          </cell>
          <cell r="EL186">
            <v>0</v>
          </cell>
          <cell r="EM186">
            <v>0</v>
          </cell>
          <cell r="EN186">
            <v>0</v>
          </cell>
          <cell r="EO186">
            <v>0</v>
          </cell>
          <cell r="EP186">
            <v>0</v>
          </cell>
          <cell r="EQ186">
            <v>0</v>
          </cell>
          <cell r="ER186">
            <v>0</v>
          </cell>
          <cell r="ES186">
            <v>0</v>
          </cell>
          <cell r="ET186">
            <v>0</v>
          </cell>
          <cell r="EU186">
            <v>0</v>
          </cell>
          <cell r="EV186">
            <v>0</v>
          </cell>
          <cell r="EW186">
            <v>0</v>
          </cell>
          <cell r="EX186">
            <v>0</v>
          </cell>
          <cell r="EY186">
            <v>0</v>
          </cell>
          <cell r="EZ186">
            <v>0</v>
          </cell>
          <cell r="FA186">
            <v>0</v>
          </cell>
          <cell r="FB186">
            <v>0</v>
          </cell>
          <cell r="FC186">
            <v>2</v>
          </cell>
        </row>
        <row r="187">
          <cell r="A187" t="str">
            <v xml:space="preserve"> 3833 NIGER (PH)                        </v>
          </cell>
          <cell r="B187">
            <v>11</v>
          </cell>
          <cell r="C187">
            <v>9</v>
          </cell>
          <cell r="D187" t="e">
            <v>#VALUE!</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5</v>
          </cell>
          <cell r="AA187">
            <v>1</v>
          </cell>
          <cell r="AB187">
            <v>0</v>
          </cell>
          <cell r="AC187">
            <v>0</v>
          </cell>
          <cell r="AD187">
            <v>0</v>
          </cell>
          <cell r="AE187">
            <v>2</v>
          </cell>
          <cell r="AF187">
            <v>0</v>
          </cell>
          <cell r="AG187">
            <v>0</v>
          </cell>
          <cell r="AH187">
            <v>0</v>
          </cell>
          <cell r="AI187">
            <v>0</v>
          </cell>
          <cell r="AJ187">
            <v>2</v>
          </cell>
          <cell r="AK187">
            <v>0</v>
          </cell>
          <cell r="AL187">
            <v>0</v>
          </cell>
          <cell r="AM187">
            <v>0</v>
          </cell>
          <cell r="AN187">
            <v>0</v>
          </cell>
          <cell r="AO187">
            <v>0</v>
          </cell>
          <cell r="AP187">
            <v>2</v>
          </cell>
          <cell r="AQ187">
            <v>0</v>
          </cell>
          <cell r="AR187">
            <v>0</v>
          </cell>
          <cell r="AS187">
            <v>2</v>
          </cell>
          <cell r="AT187">
            <v>0</v>
          </cell>
          <cell r="AU187">
            <v>0</v>
          </cell>
          <cell r="AV187">
            <v>0</v>
          </cell>
          <cell r="AW187">
            <v>0</v>
          </cell>
          <cell r="AX187">
            <v>0</v>
          </cell>
          <cell r="AY187">
            <v>0</v>
          </cell>
          <cell r="AZ187">
            <v>0</v>
          </cell>
          <cell r="BA187">
            <v>0</v>
          </cell>
          <cell r="BB187">
            <v>0</v>
          </cell>
          <cell r="BC187">
            <v>0</v>
          </cell>
          <cell r="BD187">
            <v>0</v>
          </cell>
          <cell r="BE187">
            <v>0</v>
          </cell>
          <cell r="BF187" t="e">
            <v>#VALUE!</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0</v>
          </cell>
          <cell r="DM187">
            <v>0</v>
          </cell>
          <cell r="DN187">
            <v>0</v>
          </cell>
          <cell r="DO187">
            <v>0</v>
          </cell>
          <cell r="DP187">
            <v>0</v>
          </cell>
          <cell r="DQ187">
            <v>0</v>
          </cell>
          <cell r="DR187">
            <v>1</v>
          </cell>
          <cell r="DS187">
            <v>0</v>
          </cell>
          <cell r="DT187">
            <v>0</v>
          </cell>
          <cell r="DU187">
            <v>1</v>
          </cell>
          <cell r="DV187">
            <v>0</v>
          </cell>
          <cell r="DW187">
            <v>0</v>
          </cell>
          <cell r="DX187">
            <v>0</v>
          </cell>
          <cell r="DY187">
            <v>0</v>
          </cell>
          <cell r="DZ187">
            <v>1</v>
          </cell>
          <cell r="EA187">
            <v>0</v>
          </cell>
          <cell r="EB187">
            <v>0</v>
          </cell>
          <cell r="EC187">
            <v>1</v>
          </cell>
          <cell r="ED187">
            <v>0</v>
          </cell>
          <cell r="EE187">
            <v>0</v>
          </cell>
          <cell r="EF187">
            <v>0</v>
          </cell>
          <cell r="EG187">
            <v>0</v>
          </cell>
          <cell r="EH187">
            <v>0</v>
          </cell>
          <cell r="EI187">
            <v>0</v>
          </cell>
          <cell r="EJ187">
            <v>0</v>
          </cell>
          <cell r="EK187">
            <v>0</v>
          </cell>
          <cell r="EL187">
            <v>0</v>
          </cell>
          <cell r="EM187">
            <v>0</v>
          </cell>
          <cell r="EN187">
            <v>0</v>
          </cell>
          <cell r="EO187">
            <v>0</v>
          </cell>
          <cell r="EP187">
            <v>0</v>
          </cell>
          <cell r="EQ187">
            <v>0</v>
          </cell>
          <cell r="ER187">
            <v>0</v>
          </cell>
          <cell r="ES187">
            <v>0</v>
          </cell>
          <cell r="ET187">
            <v>0</v>
          </cell>
          <cell r="EU187">
            <v>0</v>
          </cell>
          <cell r="EV187">
            <v>0</v>
          </cell>
          <cell r="EW187">
            <v>0</v>
          </cell>
          <cell r="EX187">
            <v>0</v>
          </cell>
          <cell r="EY187">
            <v>0</v>
          </cell>
          <cell r="EZ187">
            <v>0</v>
          </cell>
          <cell r="FA187">
            <v>0</v>
          </cell>
          <cell r="FB187">
            <v>0</v>
          </cell>
          <cell r="FC187">
            <v>2</v>
          </cell>
        </row>
        <row r="188">
          <cell r="A188" t="str">
            <v xml:space="preserve"> 3864 SENEGAL (PH)                      </v>
          </cell>
          <cell r="B188">
            <v>698</v>
          </cell>
          <cell r="C188">
            <v>688</v>
          </cell>
          <cell r="D188" t="e">
            <v>#VALUE!</v>
          </cell>
          <cell r="E188">
            <v>2</v>
          </cell>
          <cell r="F188">
            <v>1</v>
          </cell>
          <cell r="G188">
            <v>0</v>
          </cell>
          <cell r="H188">
            <v>1</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33</v>
          </cell>
          <cell r="AA188">
            <v>18</v>
          </cell>
          <cell r="AB188">
            <v>0</v>
          </cell>
          <cell r="AC188">
            <v>0</v>
          </cell>
          <cell r="AD188">
            <v>0</v>
          </cell>
          <cell r="AE188">
            <v>5</v>
          </cell>
          <cell r="AF188">
            <v>0</v>
          </cell>
          <cell r="AG188">
            <v>0</v>
          </cell>
          <cell r="AH188">
            <v>0</v>
          </cell>
          <cell r="AI188">
            <v>0</v>
          </cell>
          <cell r="AJ188">
            <v>9</v>
          </cell>
          <cell r="AK188">
            <v>0</v>
          </cell>
          <cell r="AL188">
            <v>0</v>
          </cell>
          <cell r="AM188">
            <v>1</v>
          </cell>
          <cell r="AN188">
            <v>0</v>
          </cell>
          <cell r="AO188">
            <v>0</v>
          </cell>
          <cell r="AP188">
            <v>58</v>
          </cell>
          <cell r="AQ188">
            <v>20</v>
          </cell>
          <cell r="AR188">
            <v>0</v>
          </cell>
          <cell r="AS188">
            <v>16</v>
          </cell>
          <cell r="AT188">
            <v>0</v>
          </cell>
          <cell r="AU188">
            <v>0</v>
          </cell>
          <cell r="AV188">
            <v>17</v>
          </cell>
          <cell r="AW188">
            <v>0</v>
          </cell>
          <cell r="AX188">
            <v>4</v>
          </cell>
          <cell r="AY188">
            <v>0</v>
          </cell>
          <cell r="AZ188">
            <v>0</v>
          </cell>
          <cell r="BA188">
            <v>0</v>
          </cell>
          <cell r="BB188">
            <v>1</v>
          </cell>
          <cell r="BC188">
            <v>0</v>
          </cell>
          <cell r="BD188">
            <v>0</v>
          </cell>
          <cell r="BE188">
            <v>0</v>
          </cell>
          <cell r="BF188" t="e">
            <v>#VALUE!</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38</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0</v>
          </cell>
          <cell r="DE188">
            <v>0</v>
          </cell>
          <cell r="DF188">
            <v>0</v>
          </cell>
          <cell r="DG188">
            <v>0</v>
          </cell>
          <cell r="DH188">
            <v>0</v>
          </cell>
          <cell r="DI188">
            <v>38</v>
          </cell>
          <cell r="DJ188">
            <v>0</v>
          </cell>
          <cell r="DK188">
            <v>0</v>
          </cell>
          <cell r="DL188">
            <v>0</v>
          </cell>
          <cell r="DM188">
            <v>0</v>
          </cell>
          <cell r="DN188">
            <v>0</v>
          </cell>
          <cell r="DO188">
            <v>0</v>
          </cell>
          <cell r="DP188">
            <v>0</v>
          </cell>
          <cell r="DQ188">
            <v>0</v>
          </cell>
          <cell r="DR188">
            <v>5</v>
          </cell>
          <cell r="DS188">
            <v>0</v>
          </cell>
          <cell r="DT188">
            <v>2</v>
          </cell>
          <cell r="DU188">
            <v>3</v>
          </cell>
          <cell r="DV188">
            <v>0</v>
          </cell>
          <cell r="DW188">
            <v>0</v>
          </cell>
          <cell r="DX188">
            <v>0</v>
          </cell>
          <cell r="DY188">
            <v>0</v>
          </cell>
          <cell r="DZ188">
            <v>14</v>
          </cell>
          <cell r="EA188">
            <v>0</v>
          </cell>
          <cell r="EB188">
            <v>0</v>
          </cell>
          <cell r="EC188">
            <v>9</v>
          </cell>
          <cell r="ED188">
            <v>1</v>
          </cell>
          <cell r="EE188">
            <v>2</v>
          </cell>
          <cell r="EF188">
            <v>0</v>
          </cell>
          <cell r="EG188">
            <v>0</v>
          </cell>
          <cell r="EH188">
            <v>1</v>
          </cell>
          <cell r="EI188">
            <v>1</v>
          </cell>
          <cell r="EJ188">
            <v>0</v>
          </cell>
          <cell r="EK188">
            <v>0</v>
          </cell>
          <cell r="EL188">
            <v>0</v>
          </cell>
          <cell r="EM188">
            <v>0</v>
          </cell>
          <cell r="EN188">
            <v>0</v>
          </cell>
          <cell r="EO188">
            <v>0</v>
          </cell>
          <cell r="EP188">
            <v>0</v>
          </cell>
          <cell r="EQ188">
            <v>0</v>
          </cell>
          <cell r="ER188">
            <v>0</v>
          </cell>
          <cell r="ES188">
            <v>0</v>
          </cell>
          <cell r="ET188">
            <v>538</v>
          </cell>
          <cell r="EU188">
            <v>-1</v>
          </cell>
          <cell r="EV188">
            <v>12</v>
          </cell>
          <cell r="EW188">
            <v>294</v>
          </cell>
          <cell r="EX188">
            <v>0</v>
          </cell>
          <cell r="EY188">
            <v>233</v>
          </cell>
          <cell r="EZ188">
            <v>0</v>
          </cell>
          <cell r="FA188">
            <v>0</v>
          </cell>
          <cell r="FB188">
            <v>0</v>
          </cell>
          <cell r="FC188">
            <v>10</v>
          </cell>
        </row>
        <row r="189">
          <cell r="A189" t="str">
            <v xml:space="preserve"> 3913 BURKINA FASO (PH)                 </v>
          </cell>
          <cell r="B189">
            <v>152</v>
          </cell>
          <cell r="C189">
            <v>146</v>
          </cell>
          <cell r="D189" t="e">
            <v>#VALUE!</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9</v>
          </cell>
          <cell r="AA189">
            <v>5</v>
          </cell>
          <cell r="AB189">
            <v>0</v>
          </cell>
          <cell r="AC189">
            <v>0</v>
          </cell>
          <cell r="AD189">
            <v>0</v>
          </cell>
          <cell r="AE189">
            <v>1</v>
          </cell>
          <cell r="AF189">
            <v>0</v>
          </cell>
          <cell r="AG189">
            <v>0</v>
          </cell>
          <cell r="AH189">
            <v>0</v>
          </cell>
          <cell r="AI189">
            <v>0</v>
          </cell>
          <cell r="AJ189">
            <v>3</v>
          </cell>
          <cell r="AK189">
            <v>0</v>
          </cell>
          <cell r="AL189">
            <v>0</v>
          </cell>
          <cell r="AM189">
            <v>0</v>
          </cell>
          <cell r="AN189">
            <v>0</v>
          </cell>
          <cell r="AO189">
            <v>0</v>
          </cell>
          <cell r="AP189">
            <v>7</v>
          </cell>
          <cell r="AQ189">
            <v>4</v>
          </cell>
          <cell r="AR189">
            <v>0</v>
          </cell>
          <cell r="AS189">
            <v>0</v>
          </cell>
          <cell r="AT189">
            <v>0</v>
          </cell>
          <cell r="AU189">
            <v>0</v>
          </cell>
          <cell r="AV189">
            <v>1</v>
          </cell>
          <cell r="AW189">
            <v>0</v>
          </cell>
          <cell r="AX189">
            <v>1</v>
          </cell>
          <cell r="AY189">
            <v>0</v>
          </cell>
          <cell r="AZ189">
            <v>0</v>
          </cell>
          <cell r="BA189">
            <v>0</v>
          </cell>
          <cell r="BB189">
            <v>1</v>
          </cell>
          <cell r="BC189">
            <v>0</v>
          </cell>
          <cell r="BD189">
            <v>0</v>
          </cell>
          <cell r="BE189">
            <v>0</v>
          </cell>
          <cell r="BF189" t="e">
            <v>#VALUE!</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v>0</v>
          </cell>
          <cell r="DU189">
            <v>0</v>
          </cell>
          <cell r="DV189">
            <v>0</v>
          </cell>
          <cell r="DW189">
            <v>0</v>
          </cell>
          <cell r="DX189">
            <v>0</v>
          </cell>
          <cell r="DY189">
            <v>0</v>
          </cell>
          <cell r="DZ189">
            <v>2</v>
          </cell>
          <cell r="EA189">
            <v>0</v>
          </cell>
          <cell r="EB189">
            <v>0</v>
          </cell>
          <cell r="EC189">
            <v>2</v>
          </cell>
          <cell r="ED189">
            <v>0</v>
          </cell>
          <cell r="EE189">
            <v>0</v>
          </cell>
          <cell r="EF189">
            <v>0</v>
          </cell>
          <cell r="EG189">
            <v>0</v>
          </cell>
          <cell r="EH189">
            <v>0</v>
          </cell>
          <cell r="EI189">
            <v>0</v>
          </cell>
          <cell r="EJ189">
            <v>0</v>
          </cell>
          <cell r="EK189">
            <v>0</v>
          </cell>
          <cell r="EL189">
            <v>0</v>
          </cell>
          <cell r="EM189">
            <v>0</v>
          </cell>
          <cell r="EN189">
            <v>0</v>
          </cell>
          <cell r="EO189">
            <v>0</v>
          </cell>
          <cell r="EP189">
            <v>0</v>
          </cell>
          <cell r="EQ189">
            <v>0</v>
          </cell>
          <cell r="ER189">
            <v>0</v>
          </cell>
          <cell r="ES189">
            <v>0</v>
          </cell>
          <cell r="ET189">
            <v>128</v>
          </cell>
          <cell r="EU189">
            <v>0</v>
          </cell>
          <cell r="EV189">
            <v>10</v>
          </cell>
          <cell r="EW189">
            <v>118</v>
          </cell>
          <cell r="EX189">
            <v>0</v>
          </cell>
          <cell r="EY189">
            <v>0</v>
          </cell>
          <cell r="EZ189">
            <v>0</v>
          </cell>
          <cell r="FA189">
            <v>0</v>
          </cell>
          <cell r="FB189">
            <v>0</v>
          </cell>
          <cell r="FC189">
            <v>6</v>
          </cell>
        </row>
        <row r="190">
          <cell r="A190" t="str">
            <v xml:space="preserve"> 3919 IVORY COAST (PH)                  </v>
          </cell>
          <cell r="B190">
            <v>383</v>
          </cell>
          <cell r="C190">
            <v>377</v>
          </cell>
          <cell r="D190" t="e">
            <v>#VALUE!</v>
          </cell>
          <cell r="E190">
            <v>1</v>
          </cell>
          <cell r="F190">
            <v>0</v>
          </cell>
          <cell r="G190">
            <v>0</v>
          </cell>
          <cell r="H190">
            <v>1</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187</v>
          </cell>
          <cell r="AA190">
            <v>131</v>
          </cell>
          <cell r="AB190">
            <v>0</v>
          </cell>
          <cell r="AC190">
            <v>0</v>
          </cell>
          <cell r="AD190">
            <v>0</v>
          </cell>
          <cell r="AE190">
            <v>21</v>
          </cell>
          <cell r="AF190">
            <v>0</v>
          </cell>
          <cell r="AG190">
            <v>0</v>
          </cell>
          <cell r="AH190">
            <v>0</v>
          </cell>
          <cell r="AI190">
            <v>0</v>
          </cell>
          <cell r="AJ190">
            <v>17</v>
          </cell>
          <cell r="AK190">
            <v>0</v>
          </cell>
          <cell r="AL190">
            <v>7</v>
          </cell>
          <cell r="AM190">
            <v>10</v>
          </cell>
          <cell r="AN190">
            <v>1</v>
          </cell>
          <cell r="AO190">
            <v>0</v>
          </cell>
          <cell r="AP190">
            <v>108</v>
          </cell>
          <cell r="AQ190">
            <v>42</v>
          </cell>
          <cell r="AR190">
            <v>0</v>
          </cell>
          <cell r="AS190">
            <v>9</v>
          </cell>
          <cell r="AT190">
            <v>0</v>
          </cell>
          <cell r="AU190">
            <v>0</v>
          </cell>
          <cell r="AV190">
            <v>43</v>
          </cell>
          <cell r="AW190">
            <v>0</v>
          </cell>
          <cell r="AX190">
            <v>14</v>
          </cell>
          <cell r="AY190">
            <v>0</v>
          </cell>
          <cell r="AZ190">
            <v>0</v>
          </cell>
          <cell r="BA190">
            <v>0</v>
          </cell>
          <cell r="BB190">
            <v>0</v>
          </cell>
          <cell r="BC190">
            <v>0</v>
          </cell>
          <cell r="BD190">
            <v>0</v>
          </cell>
          <cell r="BE190">
            <v>0</v>
          </cell>
          <cell r="BF190" t="e">
            <v>#VALUE!</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53</v>
          </cell>
          <cell r="CN190">
            <v>0</v>
          </cell>
          <cell r="CO190">
            <v>0</v>
          </cell>
          <cell r="CP190">
            <v>0</v>
          </cell>
          <cell r="CQ190">
            <v>0</v>
          </cell>
          <cell r="CR190">
            <v>0</v>
          </cell>
          <cell r="CS190">
            <v>0</v>
          </cell>
          <cell r="CT190">
            <v>0</v>
          </cell>
          <cell r="CU190">
            <v>0</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49</v>
          </cell>
          <cell r="DJ190">
            <v>0</v>
          </cell>
          <cell r="DK190">
            <v>0</v>
          </cell>
          <cell r="DL190">
            <v>0</v>
          </cell>
          <cell r="DM190">
            <v>0</v>
          </cell>
          <cell r="DN190">
            <v>0</v>
          </cell>
          <cell r="DO190">
            <v>0</v>
          </cell>
          <cell r="DP190">
            <v>4</v>
          </cell>
          <cell r="DQ190">
            <v>0</v>
          </cell>
          <cell r="DR190">
            <v>10</v>
          </cell>
          <cell r="DS190">
            <v>0</v>
          </cell>
          <cell r="DT190">
            <v>3</v>
          </cell>
          <cell r="DU190">
            <v>6</v>
          </cell>
          <cell r="DV190">
            <v>1</v>
          </cell>
          <cell r="DW190">
            <v>0</v>
          </cell>
          <cell r="DX190">
            <v>0</v>
          </cell>
          <cell r="DY190">
            <v>0</v>
          </cell>
          <cell r="DZ190">
            <v>18</v>
          </cell>
          <cell r="EA190">
            <v>0</v>
          </cell>
          <cell r="EB190">
            <v>0</v>
          </cell>
          <cell r="EC190">
            <v>15</v>
          </cell>
          <cell r="ED190">
            <v>1</v>
          </cell>
          <cell r="EE190">
            <v>2</v>
          </cell>
          <cell r="EF190">
            <v>0</v>
          </cell>
          <cell r="EG190">
            <v>0</v>
          </cell>
          <cell r="EH190">
            <v>0</v>
          </cell>
          <cell r="EI190">
            <v>0</v>
          </cell>
          <cell r="EJ190">
            <v>0</v>
          </cell>
          <cell r="EK190">
            <v>0</v>
          </cell>
          <cell r="EL190">
            <v>0</v>
          </cell>
          <cell r="EM190">
            <v>0</v>
          </cell>
          <cell r="EN190">
            <v>0</v>
          </cell>
          <cell r="EO190">
            <v>0</v>
          </cell>
          <cell r="EP190">
            <v>0</v>
          </cell>
          <cell r="EQ190">
            <v>0</v>
          </cell>
          <cell r="ER190">
            <v>0</v>
          </cell>
          <cell r="ES190">
            <v>0</v>
          </cell>
          <cell r="ET190">
            <v>0</v>
          </cell>
          <cell r="EU190">
            <v>0</v>
          </cell>
          <cell r="EV190">
            <v>0</v>
          </cell>
          <cell r="EW190">
            <v>0</v>
          </cell>
          <cell r="EX190">
            <v>0</v>
          </cell>
          <cell r="EY190">
            <v>0</v>
          </cell>
          <cell r="EZ190">
            <v>0</v>
          </cell>
          <cell r="FA190">
            <v>0</v>
          </cell>
          <cell r="FB190">
            <v>0</v>
          </cell>
          <cell r="FC190">
            <v>6</v>
          </cell>
        </row>
        <row r="191">
          <cell r="A191" t="str">
            <v xml:space="preserve"> 3944 TOGO (PH)                         </v>
          </cell>
          <cell r="B191">
            <v>27</v>
          </cell>
          <cell r="C191">
            <v>26</v>
          </cell>
          <cell r="D191" t="e">
            <v>#VALUE!</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10</v>
          </cell>
          <cell r="AA191">
            <v>3</v>
          </cell>
          <cell r="AB191">
            <v>0</v>
          </cell>
          <cell r="AC191">
            <v>0</v>
          </cell>
          <cell r="AD191">
            <v>0</v>
          </cell>
          <cell r="AE191">
            <v>3</v>
          </cell>
          <cell r="AF191">
            <v>0</v>
          </cell>
          <cell r="AG191">
            <v>0</v>
          </cell>
          <cell r="AH191">
            <v>0</v>
          </cell>
          <cell r="AI191">
            <v>0</v>
          </cell>
          <cell r="AJ191">
            <v>4</v>
          </cell>
          <cell r="AK191">
            <v>0</v>
          </cell>
          <cell r="AL191">
            <v>0</v>
          </cell>
          <cell r="AM191">
            <v>0</v>
          </cell>
          <cell r="AN191">
            <v>0</v>
          </cell>
          <cell r="AO191">
            <v>0</v>
          </cell>
          <cell r="AP191">
            <v>15</v>
          </cell>
          <cell r="AQ191">
            <v>10</v>
          </cell>
          <cell r="AR191">
            <v>0</v>
          </cell>
          <cell r="AS191">
            <v>1</v>
          </cell>
          <cell r="AT191">
            <v>0</v>
          </cell>
          <cell r="AU191">
            <v>0</v>
          </cell>
          <cell r="AV191">
            <v>3</v>
          </cell>
          <cell r="AW191">
            <v>0</v>
          </cell>
          <cell r="AX191">
            <v>1</v>
          </cell>
          <cell r="AY191">
            <v>0</v>
          </cell>
          <cell r="AZ191">
            <v>0</v>
          </cell>
          <cell r="BA191">
            <v>0</v>
          </cell>
          <cell r="BB191">
            <v>0</v>
          </cell>
          <cell r="BC191">
            <v>0</v>
          </cell>
          <cell r="BD191">
            <v>0</v>
          </cell>
          <cell r="BE191">
            <v>0</v>
          </cell>
          <cell r="BF191" t="e">
            <v>#VALUE!</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0</v>
          </cell>
          <cell r="DM191">
            <v>0</v>
          </cell>
          <cell r="DN191">
            <v>0</v>
          </cell>
          <cell r="DO191">
            <v>0</v>
          </cell>
          <cell r="DP191">
            <v>0</v>
          </cell>
          <cell r="DQ191">
            <v>0</v>
          </cell>
          <cell r="DR191">
            <v>1</v>
          </cell>
          <cell r="DS191">
            <v>0</v>
          </cell>
          <cell r="DT191">
            <v>0</v>
          </cell>
          <cell r="DU191">
            <v>1</v>
          </cell>
          <cell r="DV191">
            <v>0</v>
          </cell>
          <cell r="DW191">
            <v>0</v>
          </cell>
          <cell r="DX191">
            <v>0</v>
          </cell>
          <cell r="DY191">
            <v>0</v>
          </cell>
          <cell r="DZ191">
            <v>0</v>
          </cell>
          <cell r="EA191">
            <v>0</v>
          </cell>
          <cell r="EB191">
            <v>0</v>
          </cell>
          <cell r="EC191">
            <v>0</v>
          </cell>
          <cell r="ED191">
            <v>0</v>
          </cell>
          <cell r="EE191">
            <v>0</v>
          </cell>
          <cell r="EF191">
            <v>0</v>
          </cell>
          <cell r="EG191">
            <v>0</v>
          </cell>
          <cell r="EH191">
            <v>0</v>
          </cell>
          <cell r="EI191">
            <v>0</v>
          </cell>
          <cell r="EJ191">
            <v>0</v>
          </cell>
          <cell r="EK191">
            <v>0</v>
          </cell>
          <cell r="EL191">
            <v>0</v>
          </cell>
          <cell r="EM191">
            <v>0</v>
          </cell>
          <cell r="EN191">
            <v>0</v>
          </cell>
          <cell r="EO191">
            <v>0</v>
          </cell>
          <cell r="EP191">
            <v>0</v>
          </cell>
          <cell r="EQ191">
            <v>0</v>
          </cell>
          <cell r="ER191">
            <v>0</v>
          </cell>
          <cell r="ES191">
            <v>0</v>
          </cell>
          <cell r="ET191">
            <v>0</v>
          </cell>
          <cell r="EU191">
            <v>0</v>
          </cell>
          <cell r="EV191">
            <v>0</v>
          </cell>
          <cell r="EW191">
            <v>0</v>
          </cell>
          <cell r="EX191">
            <v>0</v>
          </cell>
          <cell r="EY191">
            <v>0</v>
          </cell>
          <cell r="EZ191">
            <v>0</v>
          </cell>
          <cell r="FA191">
            <v>0</v>
          </cell>
          <cell r="FB191">
            <v>0</v>
          </cell>
          <cell r="FC191">
            <v>1</v>
          </cell>
        </row>
        <row r="192">
          <cell r="A192" t="str">
            <v xml:space="preserve"> 4303 NORTH AFRICA (PH)                 </v>
          </cell>
          <cell r="B192">
            <v>4188</v>
          </cell>
          <cell r="C192">
            <v>3908</v>
          </cell>
          <cell r="D192" t="e">
            <v>#VALUE!</v>
          </cell>
          <cell r="E192">
            <v>94</v>
          </cell>
          <cell r="F192">
            <v>0</v>
          </cell>
          <cell r="G192">
            <v>0</v>
          </cell>
          <cell r="H192">
            <v>6</v>
          </cell>
          <cell r="I192">
            <v>28</v>
          </cell>
          <cell r="J192">
            <v>0</v>
          </cell>
          <cell r="K192">
            <v>0</v>
          </cell>
          <cell r="L192">
            <v>5</v>
          </cell>
          <cell r="M192">
            <v>54</v>
          </cell>
          <cell r="N192">
            <v>0</v>
          </cell>
          <cell r="O192">
            <v>0</v>
          </cell>
          <cell r="P192">
            <v>0</v>
          </cell>
          <cell r="Q192">
            <v>0</v>
          </cell>
          <cell r="R192">
            <v>0</v>
          </cell>
          <cell r="S192">
            <v>0</v>
          </cell>
          <cell r="T192">
            <v>1</v>
          </cell>
          <cell r="U192">
            <v>0</v>
          </cell>
          <cell r="V192">
            <v>0</v>
          </cell>
          <cell r="W192">
            <v>0</v>
          </cell>
          <cell r="X192">
            <v>0</v>
          </cell>
          <cell r="Y192">
            <v>0</v>
          </cell>
          <cell r="Z192">
            <v>3026</v>
          </cell>
          <cell r="AA192">
            <v>657</v>
          </cell>
          <cell r="AB192">
            <v>0</v>
          </cell>
          <cell r="AC192">
            <v>0</v>
          </cell>
          <cell r="AD192">
            <v>0</v>
          </cell>
          <cell r="AE192">
            <v>15</v>
          </cell>
          <cell r="AF192">
            <v>0</v>
          </cell>
          <cell r="AG192">
            <v>0</v>
          </cell>
          <cell r="AH192">
            <v>0</v>
          </cell>
          <cell r="AI192">
            <v>0</v>
          </cell>
          <cell r="AJ192">
            <v>2133</v>
          </cell>
          <cell r="AK192">
            <v>47</v>
          </cell>
          <cell r="AL192">
            <v>0</v>
          </cell>
          <cell r="AM192">
            <v>141</v>
          </cell>
          <cell r="AN192">
            <v>30</v>
          </cell>
          <cell r="AO192">
            <v>3</v>
          </cell>
          <cell r="AP192">
            <v>158</v>
          </cell>
          <cell r="AQ192">
            <v>17</v>
          </cell>
          <cell r="AR192">
            <v>0</v>
          </cell>
          <cell r="AS192">
            <v>0</v>
          </cell>
          <cell r="AT192">
            <v>0</v>
          </cell>
          <cell r="AU192">
            <v>0</v>
          </cell>
          <cell r="AV192">
            <v>0</v>
          </cell>
          <cell r="AW192">
            <v>0</v>
          </cell>
          <cell r="AX192">
            <v>141</v>
          </cell>
          <cell r="AY192">
            <v>0</v>
          </cell>
          <cell r="AZ192">
            <v>0</v>
          </cell>
          <cell r="BA192">
            <v>0</v>
          </cell>
          <cell r="BB192">
            <v>0</v>
          </cell>
          <cell r="BC192">
            <v>2</v>
          </cell>
          <cell r="BD192">
            <v>1</v>
          </cell>
          <cell r="BE192">
            <v>0</v>
          </cell>
          <cell r="BF192" t="e">
            <v>#VALUE!</v>
          </cell>
          <cell r="BG192">
            <v>0</v>
          </cell>
          <cell r="BH192">
            <v>0</v>
          </cell>
          <cell r="BI192">
            <v>0</v>
          </cell>
          <cell r="BJ192">
            <v>0</v>
          </cell>
          <cell r="BK192">
            <v>0</v>
          </cell>
          <cell r="BL192">
            <v>0</v>
          </cell>
          <cell r="BM192">
            <v>0</v>
          </cell>
          <cell r="BN192">
            <v>0</v>
          </cell>
          <cell r="BO192">
            <v>0</v>
          </cell>
          <cell r="BP192">
            <v>0</v>
          </cell>
          <cell r="BQ192">
            <v>0</v>
          </cell>
          <cell r="BR192">
            <v>1</v>
          </cell>
          <cell r="BS192">
            <v>0</v>
          </cell>
          <cell r="BT192">
            <v>0</v>
          </cell>
          <cell r="BU192">
            <v>0</v>
          </cell>
          <cell r="BV192">
            <v>0</v>
          </cell>
          <cell r="BW192">
            <v>0</v>
          </cell>
          <cell r="BX192">
            <v>0</v>
          </cell>
          <cell r="BY192">
            <v>0</v>
          </cell>
          <cell r="BZ192">
            <v>0</v>
          </cell>
          <cell r="CA192">
            <v>61</v>
          </cell>
          <cell r="CB192">
            <v>0</v>
          </cell>
          <cell r="CC192">
            <v>60</v>
          </cell>
          <cell r="CD192">
            <v>0</v>
          </cell>
          <cell r="CE192">
            <v>0</v>
          </cell>
          <cell r="CF192">
            <v>0</v>
          </cell>
          <cell r="CG192">
            <v>1</v>
          </cell>
          <cell r="CH192">
            <v>-9</v>
          </cell>
          <cell r="CI192">
            <v>0</v>
          </cell>
          <cell r="CJ192">
            <v>0</v>
          </cell>
          <cell r="CK192">
            <v>9</v>
          </cell>
          <cell r="CL192">
            <v>0</v>
          </cell>
          <cell r="CM192">
            <v>396</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124</v>
          </cell>
          <cell r="DJ192">
            <v>0</v>
          </cell>
          <cell r="DK192">
            <v>0</v>
          </cell>
          <cell r="DL192">
            <v>0</v>
          </cell>
          <cell r="DM192">
            <v>0</v>
          </cell>
          <cell r="DN192">
            <v>0</v>
          </cell>
          <cell r="DO192">
            <v>0</v>
          </cell>
          <cell r="DP192">
            <v>272</v>
          </cell>
          <cell r="DQ192">
            <v>0</v>
          </cell>
          <cell r="DR192">
            <v>3</v>
          </cell>
          <cell r="DS192">
            <v>0</v>
          </cell>
          <cell r="DT192">
            <v>0</v>
          </cell>
          <cell r="DU192">
            <v>3</v>
          </cell>
          <cell r="DV192">
            <v>0</v>
          </cell>
          <cell r="DW192">
            <v>0</v>
          </cell>
          <cell r="DX192">
            <v>0</v>
          </cell>
          <cell r="DY192">
            <v>0</v>
          </cell>
          <cell r="DZ192">
            <v>164</v>
          </cell>
          <cell r="EA192">
            <v>0</v>
          </cell>
          <cell r="EB192">
            <v>0</v>
          </cell>
          <cell r="EC192">
            <v>3</v>
          </cell>
          <cell r="ED192">
            <v>76</v>
          </cell>
          <cell r="EE192">
            <v>3</v>
          </cell>
          <cell r="EF192">
            <v>19</v>
          </cell>
          <cell r="EG192">
            <v>2</v>
          </cell>
          <cell r="EH192">
            <v>13</v>
          </cell>
          <cell r="EI192">
            <v>47</v>
          </cell>
          <cell r="EJ192">
            <v>1</v>
          </cell>
          <cell r="EK192">
            <v>2</v>
          </cell>
          <cell r="EL192">
            <v>0</v>
          </cell>
          <cell r="EM192">
            <v>0</v>
          </cell>
          <cell r="EN192">
            <v>0</v>
          </cell>
          <cell r="EO192">
            <v>0</v>
          </cell>
          <cell r="EP192">
            <v>2</v>
          </cell>
          <cell r="EQ192">
            <v>0</v>
          </cell>
          <cell r="ER192">
            <v>0</v>
          </cell>
          <cell r="ES192">
            <v>0</v>
          </cell>
          <cell r="ET192">
            <v>2</v>
          </cell>
          <cell r="EU192">
            <v>2</v>
          </cell>
          <cell r="EV192">
            <v>0</v>
          </cell>
          <cell r="EW192">
            <v>0</v>
          </cell>
          <cell r="EX192">
            <v>0</v>
          </cell>
          <cell r="EY192">
            <v>0</v>
          </cell>
          <cell r="EZ192">
            <v>0</v>
          </cell>
          <cell r="FA192">
            <v>0</v>
          </cell>
          <cell r="FB192">
            <v>0</v>
          </cell>
          <cell r="FC192">
            <v>280</v>
          </cell>
        </row>
        <row r="193">
          <cell r="A193" t="str">
            <v xml:space="preserve"> 2303 OTHER N.AFRICA (PH)               </v>
          </cell>
          <cell r="B193">
            <v>-1</v>
          </cell>
          <cell r="C193">
            <v>-1</v>
          </cell>
          <cell r="D193" t="e">
            <v>#VALUE!</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t="e">
            <v>#VALUE!</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-1</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-1</v>
          </cell>
          <cell r="DJ193">
            <v>0</v>
          </cell>
          <cell r="DK193">
            <v>0</v>
          </cell>
          <cell r="DL193">
            <v>0</v>
          </cell>
          <cell r="DM193">
            <v>0</v>
          </cell>
          <cell r="DN193">
            <v>0</v>
          </cell>
          <cell r="DO193">
            <v>0</v>
          </cell>
          <cell r="DP193">
            <v>0</v>
          </cell>
          <cell r="DQ193">
            <v>0</v>
          </cell>
          <cell r="DR193">
            <v>0</v>
          </cell>
          <cell r="DS193">
            <v>0</v>
          </cell>
          <cell r="DT193">
            <v>0</v>
          </cell>
          <cell r="DU193">
            <v>0</v>
          </cell>
          <cell r="DV193">
            <v>0</v>
          </cell>
          <cell r="DW193">
            <v>0</v>
          </cell>
          <cell r="DX193">
            <v>0</v>
          </cell>
          <cell r="DY193">
            <v>0</v>
          </cell>
          <cell r="DZ193">
            <v>0</v>
          </cell>
          <cell r="EA193">
            <v>0</v>
          </cell>
          <cell r="EB193">
            <v>0</v>
          </cell>
          <cell r="EC193">
            <v>0</v>
          </cell>
          <cell r="ED193">
            <v>0</v>
          </cell>
          <cell r="EE193">
            <v>0</v>
          </cell>
          <cell r="EF193">
            <v>0</v>
          </cell>
          <cell r="EG193">
            <v>0</v>
          </cell>
          <cell r="EH193">
            <v>0</v>
          </cell>
          <cell r="EI193">
            <v>0</v>
          </cell>
          <cell r="EJ193">
            <v>0</v>
          </cell>
          <cell r="EK193">
            <v>0</v>
          </cell>
          <cell r="EL193">
            <v>0</v>
          </cell>
          <cell r="EM193">
            <v>0</v>
          </cell>
          <cell r="EN193">
            <v>0</v>
          </cell>
          <cell r="EO193">
            <v>0</v>
          </cell>
          <cell r="EP193">
            <v>0</v>
          </cell>
          <cell r="EQ193">
            <v>0</v>
          </cell>
          <cell r="ER193">
            <v>0</v>
          </cell>
          <cell r="ES193">
            <v>0</v>
          </cell>
          <cell r="ET193">
            <v>0</v>
          </cell>
          <cell r="EU193">
            <v>0</v>
          </cell>
          <cell r="EV193">
            <v>0</v>
          </cell>
          <cell r="EW193">
            <v>0</v>
          </cell>
          <cell r="EX193">
            <v>0</v>
          </cell>
          <cell r="EY193">
            <v>0</v>
          </cell>
          <cell r="EZ193">
            <v>0</v>
          </cell>
          <cell r="FA193">
            <v>0</v>
          </cell>
          <cell r="FB193">
            <v>0</v>
          </cell>
          <cell r="FC193">
            <v>0</v>
          </cell>
        </row>
        <row r="194">
          <cell r="A194" t="str">
            <v xml:space="preserve"> 3033 N.AFRICA HQ (PH)                  </v>
          </cell>
          <cell r="B194">
            <v>0</v>
          </cell>
          <cell r="C194">
            <v>0</v>
          </cell>
          <cell r="D194" t="e">
            <v>#VALUE!</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t="e">
            <v>#VALUE!</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cell r="EP194">
            <v>0</v>
          </cell>
          <cell r="EQ194">
            <v>0</v>
          </cell>
          <cell r="ER194">
            <v>0</v>
          </cell>
          <cell r="ES194">
            <v>0</v>
          </cell>
          <cell r="ET194">
            <v>0</v>
          </cell>
          <cell r="EU194">
            <v>0</v>
          </cell>
          <cell r="EV194">
            <v>0</v>
          </cell>
          <cell r="EW194">
            <v>0</v>
          </cell>
          <cell r="EX194">
            <v>0</v>
          </cell>
          <cell r="EY194">
            <v>0</v>
          </cell>
          <cell r="EZ194">
            <v>0</v>
          </cell>
          <cell r="FA194">
            <v>0</v>
          </cell>
          <cell r="FB194">
            <v>0</v>
          </cell>
          <cell r="FC194">
            <v>0</v>
          </cell>
        </row>
        <row r="195">
          <cell r="A195" t="str">
            <v xml:space="preserve"> 3703 ALGERIA (PH)                      </v>
          </cell>
          <cell r="B195">
            <v>605</v>
          </cell>
          <cell r="C195">
            <v>605</v>
          </cell>
          <cell r="D195" t="e">
            <v>#VALUE!</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604</v>
          </cell>
          <cell r="AA195">
            <v>161</v>
          </cell>
          <cell r="AB195">
            <v>0</v>
          </cell>
          <cell r="AC195">
            <v>0</v>
          </cell>
          <cell r="AD195">
            <v>0</v>
          </cell>
          <cell r="AE195">
            <v>0</v>
          </cell>
          <cell r="AF195">
            <v>0</v>
          </cell>
          <cell r="AG195">
            <v>0</v>
          </cell>
          <cell r="AH195">
            <v>0</v>
          </cell>
          <cell r="AI195">
            <v>0</v>
          </cell>
          <cell r="AJ195">
            <v>443</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t="e">
            <v>#VALUE!</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v>0</v>
          </cell>
          <cell r="DK195">
            <v>0</v>
          </cell>
          <cell r="DL195">
            <v>0</v>
          </cell>
          <cell r="DM195">
            <v>0</v>
          </cell>
          <cell r="DN195">
            <v>0</v>
          </cell>
          <cell r="DO195">
            <v>0</v>
          </cell>
          <cell r="DP195">
            <v>0</v>
          </cell>
          <cell r="DQ195">
            <v>0</v>
          </cell>
          <cell r="DR195">
            <v>0</v>
          </cell>
          <cell r="DS195">
            <v>0</v>
          </cell>
          <cell r="DT195">
            <v>0</v>
          </cell>
          <cell r="DU195">
            <v>0</v>
          </cell>
          <cell r="DV195">
            <v>0</v>
          </cell>
          <cell r="DW195">
            <v>0</v>
          </cell>
          <cell r="DX195">
            <v>0</v>
          </cell>
          <cell r="DY195">
            <v>0</v>
          </cell>
          <cell r="DZ195">
            <v>1</v>
          </cell>
          <cell r="EA195">
            <v>0</v>
          </cell>
          <cell r="EB195">
            <v>0</v>
          </cell>
          <cell r="EC195">
            <v>1</v>
          </cell>
          <cell r="ED195">
            <v>0</v>
          </cell>
          <cell r="EE195">
            <v>0</v>
          </cell>
          <cell r="EF195">
            <v>0</v>
          </cell>
          <cell r="EG195">
            <v>0</v>
          </cell>
          <cell r="EH195">
            <v>0</v>
          </cell>
          <cell r="EI195">
            <v>0</v>
          </cell>
          <cell r="EJ195">
            <v>0</v>
          </cell>
          <cell r="EK195">
            <v>0</v>
          </cell>
          <cell r="EL195">
            <v>0</v>
          </cell>
          <cell r="EM195">
            <v>0</v>
          </cell>
          <cell r="EN195">
            <v>0</v>
          </cell>
          <cell r="EO195">
            <v>0</v>
          </cell>
          <cell r="EP195">
            <v>0</v>
          </cell>
          <cell r="EQ195">
            <v>0</v>
          </cell>
          <cell r="ER195">
            <v>0</v>
          </cell>
          <cell r="ES195">
            <v>0</v>
          </cell>
          <cell r="ET195">
            <v>0</v>
          </cell>
          <cell r="EU195">
            <v>0</v>
          </cell>
          <cell r="EV195">
            <v>0</v>
          </cell>
          <cell r="EW195">
            <v>0</v>
          </cell>
          <cell r="EX195">
            <v>0</v>
          </cell>
          <cell r="EY195">
            <v>0</v>
          </cell>
          <cell r="EZ195">
            <v>0</v>
          </cell>
          <cell r="FA195">
            <v>0</v>
          </cell>
          <cell r="FB195">
            <v>0</v>
          </cell>
          <cell r="FC195">
            <v>0</v>
          </cell>
        </row>
        <row r="196">
          <cell r="A196" t="str">
            <v xml:space="preserve"> 3769 GIBRALTAR (PH)                    </v>
          </cell>
          <cell r="B196">
            <v>27</v>
          </cell>
          <cell r="C196">
            <v>24</v>
          </cell>
          <cell r="D196" t="e">
            <v>#VALUE!</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10</v>
          </cell>
          <cell r="AA196">
            <v>0</v>
          </cell>
          <cell r="AB196">
            <v>0</v>
          </cell>
          <cell r="AC196">
            <v>0</v>
          </cell>
          <cell r="AD196">
            <v>0</v>
          </cell>
          <cell r="AE196">
            <v>0</v>
          </cell>
          <cell r="AF196">
            <v>0</v>
          </cell>
          <cell r="AG196">
            <v>0</v>
          </cell>
          <cell r="AH196">
            <v>0</v>
          </cell>
          <cell r="AI196">
            <v>0</v>
          </cell>
          <cell r="AJ196">
            <v>8</v>
          </cell>
          <cell r="AK196">
            <v>1</v>
          </cell>
          <cell r="AL196">
            <v>0</v>
          </cell>
          <cell r="AM196">
            <v>1</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t="e">
            <v>#VALUE!</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6</v>
          </cell>
          <cell r="CB196">
            <v>0</v>
          </cell>
          <cell r="CC196">
            <v>6</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v>0</v>
          </cell>
          <cell r="DU196">
            <v>0</v>
          </cell>
          <cell r="DV196">
            <v>0</v>
          </cell>
          <cell r="DW196">
            <v>0</v>
          </cell>
          <cell r="DX196">
            <v>0</v>
          </cell>
          <cell r="DY196">
            <v>0</v>
          </cell>
          <cell r="DZ196">
            <v>8</v>
          </cell>
          <cell r="EA196">
            <v>0</v>
          </cell>
          <cell r="EB196">
            <v>0</v>
          </cell>
          <cell r="EC196">
            <v>0</v>
          </cell>
          <cell r="ED196">
            <v>3</v>
          </cell>
          <cell r="EE196">
            <v>0</v>
          </cell>
          <cell r="EF196">
            <v>3</v>
          </cell>
          <cell r="EG196">
            <v>2</v>
          </cell>
          <cell r="EH196">
            <v>0</v>
          </cell>
          <cell r="EI196">
            <v>0</v>
          </cell>
          <cell r="EJ196">
            <v>0</v>
          </cell>
          <cell r="EK196">
            <v>0</v>
          </cell>
          <cell r="EL196">
            <v>0</v>
          </cell>
          <cell r="EM196">
            <v>0</v>
          </cell>
          <cell r="EN196">
            <v>0</v>
          </cell>
          <cell r="EO196">
            <v>0</v>
          </cell>
          <cell r="EP196">
            <v>0</v>
          </cell>
          <cell r="EQ196">
            <v>0</v>
          </cell>
          <cell r="ER196">
            <v>0</v>
          </cell>
          <cell r="ES196">
            <v>0</v>
          </cell>
          <cell r="ET196">
            <v>0</v>
          </cell>
          <cell r="EU196">
            <v>0</v>
          </cell>
          <cell r="EV196">
            <v>0</v>
          </cell>
          <cell r="EW196">
            <v>0</v>
          </cell>
          <cell r="EX196">
            <v>0</v>
          </cell>
          <cell r="EY196">
            <v>0</v>
          </cell>
          <cell r="EZ196">
            <v>0</v>
          </cell>
          <cell r="FA196">
            <v>0</v>
          </cell>
          <cell r="FB196">
            <v>0</v>
          </cell>
          <cell r="FC196">
            <v>3</v>
          </cell>
        </row>
        <row r="197">
          <cell r="A197" t="str">
            <v xml:space="preserve"> 3805 LIBYA (PH)                        </v>
          </cell>
          <cell r="B197">
            <v>961</v>
          </cell>
          <cell r="C197">
            <v>754</v>
          </cell>
          <cell r="D197" t="e">
            <v>#VALUE!</v>
          </cell>
          <cell r="E197">
            <v>48</v>
          </cell>
          <cell r="F197">
            <v>0</v>
          </cell>
          <cell r="G197">
            <v>0</v>
          </cell>
          <cell r="H197">
            <v>0</v>
          </cell>
          <cell r="I197">
            <v>3</v>
          </cell>
          <cell r="J197">
            <v>0</v>
          </cell>
          <cell r="K197">
            <v>0</v>
          </cell>
          <cell r="L197">
            <v>0</v>
          </cell>
          <cell r="M197">
            <v>45</v>
          </cell>
          <cell r="N197">
            <v>0</v>
          </cell>
          <cell r="O197">
            <v>0</v>
          </cell>
          <cell r="P197">
            <v>0</v>
          </cell>
          <cell r="Q197">
            <v>0</v>
          </cell>
          <cell r="R197">
            <v>0</v>
          </cell>
          <cell r="S197">
            <v>0</v>
          </cell>
          <cell r="T197">
            <v>0</v>
          </cell>
          <cell r="U197">
            <v>0</v>
          </cell>
          <cell r="V197">
            <v>0</v>
          </cell>
          <cell r="W197">
            <v>0</v>
          </cell>
          <cell r="X197">
            <v>0</v>
          </cell>
          <cell r="Y197">
            <v>0</v>
          </cell>
          <cell r="Z197">
            <v>551</v>
          </cell>
          <cell r="AA197">
            <v>0</v>
          </cell>
          <cell r="AB197">
            <v>0</v>
          </cell>
          <cell r="AC197">
            <v>0</v>
          </cell>
          <cell r="AD197">
            <v>0</v>
          </cell>
          <cell r="AE197">
            <v>0</v>
          </cell>
          <cell r="AF197">
            <v>0</v>
          </cell>
          <cell r="AG197">
            <v>0</v>
          </cell>
          <cell r="AH197">
            <v>0</v>
          </cell>
          <cell r="AI197">
            <v>0</v>
          </cell>
          <cell r="AJ197">
            <v>411</v>
          </cell>
          <cell r="AK197">
            <v>0</v>
          </cell>
          <cell r="AL197">
            <v>0</v>
          </cell>
          <cell r="AM197">
            <v>140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t="e">
            <v>#VALUE!</v>
          </cell>
          <cell r="BG197">
            <v>0</v>
          </cell>
          <cell r="BH197">
            <v>0</v>
          </cell>
          <cell r="BI197">
            <v>0</v>
          </cell>
          <cell r="BJ197">
            <v>0</v>
          </cell>
          <cell r="BK197">
            <v>0</v>
          </cell>
          <cell r="BL197">
            <v>0</v>
          </cell>
          <cell r="BM197">
            <v>0</v>
          </cell>
          <cell r="BN197">
            <v>0</v>
          </cell>
          <cell r="BO197">
            <v>0</v>
          </cell>
          <cell r="BP197">
            <v>0</v>
          </cell>
          <cell r="BQ197">
            <v>0</v>
          </cell>
          <cell r="BR197">
            <v>0</v>
          </cell>
          <cell r="BS197">
            <v>0</v>
          </cell>
          <cell r="BT197">
            <v>0</v>
          </cell>
          <cell r="BU197">
            <v>0</v>
          </cell>
          <cell r="BV197">
            <v>0</v>
          </cell>
          <cell r="BW197">
            <v>0</v>
          </cell>
          <cell r="BX197">
            <v>0</v>
          </cell>
          <cell r="BY197">
            <v>0</v>
          </cell>
          <cell r="BZ197">
            <v>0</v>
          </cell>
          <cell r="CA197">
            <v>-13</v>
          </cell>
          <cell r="CB197">
            <v>0</v>
          </cell>
          <cell r="CC197">
            <v>0</v>
          </cell>
          <cell r="CD197">
            <v>0</v>
          </cell>
          <cell r="CE197">
            <v>0</v>
          </cell>
          <cell r="CF197">
            <v>0</v>
          </cell>
          <cell r="CG197">
            <v>0</v>
          </cell>
          <cell r="CH197">
            <v>-13</v>
          </cell>
          <cell r="CI197">
            <v>0</v>
          </cell>
          <cell r="CJ197">
            <v>0</v>
          </cell>
          <cell r="CK197">
            <v>0</v>
          </cell>
          <cell r="CL197">
            <v>0</v>
          </cell>
          <cell r="CM197">
            <v>168</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-10</v>
          </cell>
          <cell r="DJ197">
            <v>0</v>
          </cell>
          <cell r="DK197">
            <v>0</v>
          </cell>
          <cell r="DL197">
            <v>0</v>
          </cell>
          <cell r="DM197">
            <v>0</v>
          </cell>
          <cell r="DN197">
            <v>0</v>
          </cell>
          <cell r="DO197">
            <v>0</v>
          </cell>
          <cell r="DP197">
            <v>178</v>
          </cell>
          <cell r="DQ197">
            <v>0</v>
          </cell>
          <cell r="DR197">
            <v>0</v>
          </cell>
          <cell r="DS197">
            <v>0</v>
          </cell>
          <cell r="DT197">
            <v>0</v>
          </cell>
          <cell r="DU197">
            <v>0</v>
          </cell>
          <cell r="DV197">
            <v>0</v>
          </cell>
          <cell r="DW197">
            <v>0</v>
          </cell>
          <cell r="DX197">
            <v>0</v>
          </cell>
          <cell r="DY197">
            <v>0</v>
          </cell>
          <cell r="DZ197">
            <v>0</v>
          </cell>
          <cell r="EA197">
            <v>0</v>
          </cell>
          <cell r="EB197">
            <v>0</v>
          </cell>
          <cell r="EC197">
            <v>0</v>
          </cell>
          <cell r="ED197">
            <v>0</v>
          </cell>
          <cell r="EE197">
            <v>0</v>
          </cell>
          <cell r="EF197">
            <v>0</v>
          </cell>
          <cell r="EG197">
            <v>0</v>
          </cell>
          <cell r="EH197">
            <v>0</v>
          </cell>
          <cell r="EI197">
            <v>0</v>
          </cell>
          <cell r="EJ197">
            <v>0</v>
          </cell>
          <cell r="EK197">
            <v>0</v>
          </cell>
          <cell r="EL197">
            <v>0</v>
          </cell>
          <cell r="EM197">
            <v>0</v>
          </cell>
          <cell r="EN197">
            <v>0</v>
          </cell>
          <cell r="EO197">
            <v>0</v>
          </cell>
          <cell r="EP197">
            <v>0</v>
          </cell>
          <cell r="EQ197">
            <v>0</v>
          </cell>
          <cell r="ER197">
            <v>0</v>
          </cell>
          <cell r="ES197">
            <v>0</v>
          </cell>
          <cell r="ET197">
            <v>0</v>
          </cell>
          <cell r="EU197">
            <v>0</v>
          </cell>
          <cell r="EV197">
            <v>0</v>
          </cell>
          <cell r="EW197">
            <v>0</v>
          </cell>
          <cell r="EX197">
            <v>0</v>
          </cell>
          <cell r="EY197">
            <v>0</v>
          </cell>
          <cell r="EZ197">
            <v>0</v>
          </cell>
          <cell r="FA197">
            <v>0</v>
          </cell>
          <cell r="FB197">
            <v>0</v>
          </cell>
          <cell r="FC197">
            <v>207</v>
          </cell>
        </row>
        <row r="198">
          <cell r="A198" t="str">
            <v xml:space="preserve"> 3815 MALTA (PH)                        </v>
          </cell>
          <cell r="B198">
            <v>309</v>
          </cell>
          <cell r="C198">
            <v>297</v>
          </cell>
          <cell r="D198" t="e">
            <v>#VALUE!</v>
          </cell>
          <cell r="E198">
            <v>21</v>
          </cell>
          <cell r="F198">
            <v>0</v>
          </cell>
          <cell r="G198">
            <v>0</v>
          </cell>
          <cell r="H198">
            <v>6</v>
          </cell>
          <cell r="I198">
            <v>0</v>
          </cell>
          <cell r="J198">
            <v>0</v>
          </cell>
          <cell r="K198">
            <v>0</v>
          </cell>
          <cell r="L198">
            <v>5</v>
          </cell>
          <cell r="M198">
            <v>9</v>
          </cell>
          <cell r="N198">
            <v>0</v>
          </cell>
          <cell r="O198">
            <v>0</v>
          </cell>
          <cell r="P198">
            <v>0</v>
          </cell>
          <cell r="Q198">
            <v>0</v>
          </cell>
          <cell r="R198">
            <v>0</v>
          </cell>
          <cell r="S198">
            <v>0</v>
          </cell>
          <cell r="T198">
            <v>1</v>
          </cell>
          <cell r="U198">
            <v>0</v>
          </cell>
          <cell r="V198">
            <v>0</v>
          </cell>
          <cell r="W198">
            <v>0</v>
          </cell>
          <cell r="X198">
            <v>0</v>
          </cell>
          <cell r="Y198">
            <v>0</v>
          </cell>
          <cell r="Z198">
            <v>226</v>
          </cell>
          <cell r="AA198">
            <v>1</v>
          </cell>
          <cell r="AB198">
            <v>0</v>
          </cell>
          <cell r="AC198">
            <v>0</v>
          </cell>
          <cell r="AD198">
            <v>0</v>
          </cell>
          <cell r="AE198">
            <v>2</v>
          </cell>
          <cell r="AF198">
            <v>0</v>
          </cell>
          <cell r="AG198">
            <v>0</v>
          </cell>
          <cell r="AH198">
            <v>0</v>
          </cell>
          <cell r="AI198">
            <v>0</v>
          </cell>
          <cell r="AJ198">
            <v>209</v>
          </cell>
          <cell r="AK198">
            <v>11</v>
          </cell>
          <cell r="AL198">
            <v>0</v>
          </cell>
          <cell r="AM198">
            <v>0</v>
          </cell>
          <cell r="AN198">
            <v>0</v>
          </cell>
          <cell r="AO198">
            <v>3</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1</v>
          </cell>
          <cell r="BD198">
            <v>0</v>
          </cell>
          <cell r="BE198">
            <v>0</v>
          </cell>
          <cell r="BF198" t="e">
            <v>#VALUE!</v>
          </cell>
          <cell r="BG198">
            <v>0</v>
          </cell>
          <cell r="BH198">
            <v>0</v>
          </cell>
          <cell r="BI198">
            <v>0</v>
          </cell>
          <cell r="BJ198">
            <v>0</v>
          </cell>
          <cell r="BK198">
            <v>0</v>
          </cell>
          <cell r="BL198">
            <v>0</v>
          </cell>
          <cell r="BM198">
            <v>0</v>
          </cell>
          <cell r="BN198">
            <v>0</v>
          </cell>
          <cell r="BO198">
            <v>0</v>
          </cell>
          <cell r="BP198">
            <v>0</v>
          </cell>
          <cell r="BQ198">
            <v>0</v>
          </cell>
          <cell r="BR198">
            <v>1</v>
          </cell>
          <cell r="BS198">
            <v>0</v>
          </cell>
          <cell r="BT198">
            <v>0</v>
          </cell>
          <cell r="BU198">
            <v>0</v>
          </cell>
          <cell r="BV198">
            <v>0</v>
          </cell>
          <cell r="BW198">
            <v>0</v>
          </cell>
          <cell r="BX198">
            <v>0</v>
          </cell>
          <cell r="BY198">
            <v>0</v>
          </cell>
          <cell r="BZ198">
            <v>0</v>
          </cell>
          <cell r="CA198">
            <v>14</v>
          </cell>
          <cell r="CB198">
            <v>0</v>
          </cell>
          <cell r="CC198">
            <v>0</v>
          </cell>
          <cell r="CD198">
            <v>0</v>
          </cell>
          <cell r="CE198">
            <v>0</v>
          </cell>
          <cell r="CF198">
            <v>0</v>
          </cell>
          <cell r="CG198">
            <v>1</v>
          </cell>
          <cell r="CH198">
            <v>4</v>
          </cell>
          <cell r="CI198">
            <v>0</v>
          </cell>
          <cell r="CJ198">
            <v>0</v>
          </cell>
          <cell r="CK198">
            <v>9</v>
          </cell>
          <cell r="CL198">
            <v>0</v>
          </cell>
          <cell r="CM198">
            <v>8</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8</v>
          </cell>
          <cell r="DQ198">
            <v>0</v>
          </cell>
          <cell r="DR198">
            <v>1</v>
          </cell>
          <cell r="DS198">
            <v>0</v>
          </cell>
          <cell r="DT198">
            <v>0</v>
          </cell>
          <cell r="DU198">
            <v>1</v>
          </cell>
          <cell r="DV198">
            <v>0</v>
          </cell>
          <cell r="DW198">
            <v>0</v>
          </cell>
          <cell r="DX198">
            <v>0</v>
          </cell>
          <cell r="DY198">
            <v>0</v>
          </cell>
          <cell r="DZ198">
            <v>26</v>
          </cell>
          <cell r="EA198">
            <v>0</v>
          </cell>
          <cell r="EB198">
            <v>0</v>
          </cell>
          <cell r="EC198">
            <v>1</v>
          </cell>
          <cell r="ED198">
            <v>18</v>
          </cell>
          <cell r="EE198">
            <v>3</v>
          </cell>
          <cell r="EF198">
            <v>0</v>
          </cell>
          <cell r="EG198">
            <v>0</v>
          </cell>
          <cell r="EH198">
            <v>3</v>
          </cell>
          <cell r="EI198">
            <v>0</v>
          </cell>
          <cell r="EJ198">
            <v>1</v>
          </cell>
          <cell r="EK198">
            <v>0</v>
          </cell>
          <cell r="EL198">
            <v>0</v>
          </cell>
          <cell r="EM198">
            <v>0</v>
          </cell>
          <cell r="EN198">
            <v>0</v>
          </cell>
          <cell r="EO198">
            <v>0</v>
          </cell>
          <cell r="EP198">
            <v>0</v>
          </cell>
          <cell r="EQ198">
            <v>0</v>
          </cell>
          <cell r="ER198">
            <v>0</v>
          </cell>
          <cell r="ES198">
            <v>0</v>
          </cell>
          <cell r="ET198">
            <v>0</v>
          </cell>
          <cell r="EU198">
            <v>0</v>
          </cell>
          <cell r="EV198">
            <v>0</v>
          </cell>
          <cell r="EW198">
            <v>0</v>
          </cell>
          <cell r="EX198">
            <v>0</v>
          </cell>
          <cell r="EY198">
            <v>0</v>
          </cell>
          <cell r="EZ198">
            <v>0</v>
          </cell>
          <cell r="FA198">
            <v>0</v>
          </cell>
          <cell r="FB198">
            <v>0</v>
          </cell>
          <cell r="FC198">
            <v>12</v>
          </cell>
        </row>
        <row r="199">
          <cell r="A199" t="str">
            <v xml:space="preserve"> 3887 TUNISIA (PH)                      </v>
          </cell>
          <cell r="B199">
            <v>2287</v>
          </cell>
          <cell r="C199">
            <v>2229</v>
          </cell>
          <cell r="D199" t="e">
            <v>#VALUE!</v>
          </cell>
          <cell r="E199">
            <v>25</v>
          </cell>
          <cell r="F199">
            <v>0</v>
          </cell>
          <cell r="G199">
            <v>0</v>
          </cell>
          <cell r="H199">
            <v>0</v>
          </cell>
          <cell r="I199">
            <v>25</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1635</v>
          </cell>
          <cell r="AA199">
            <v>495</v>
          </cell>
          <cell r="AB199">
            <v>0</v>
          </cell>
          <cell r="AC199">
            <v>0</v>
          </cell>
          <cell r="AD199">
            <v>0</v>
          </cell>
          <cell r="AE199">
            <v>13</v>
          </cell>
          <cell r="AF199">
            <v>0</v>
          </cell>
          <cell r="AG199">
            <v>0</v>
          </cell>
          <cell r="AH199">
            <v>0</v>
          </cell>
          <cell r="AI199">
            <v>0</v>
          </cell>
          <cell r="AJ199">
            <v>1062</v>
          </cell>
          <cell r="AK199">
            <v>35</v>
          </cell>
          <cell r="AL199">
            <v>0</v>
          </cell>
          <cell r="AM199">
            <v>0</v>
          </cell>
          <cell r="AN199">
            <v>30</v>
          </cell>
          <cell r="AO199">
            <v>0</v>
          </cell>
          <cell r="AP199">
            <v>158</v>
          </cell>
          <cell r="AQ199">
            <v>17</v>
          </cell>
          <cell r="AR199">
            <v>0</v>
          </cell>
          <cell r="AS199">
            <v>0</v>
          </cell>
          <cell r="AT199">
            <v>0</v>
          </cell>
          <cell r="AU199">
            <v>0</v>
          </cell>
          <cell r="AV199">
            <v>0</v>
          </cell>
          <cell r="AW199">
            <v>0</v>
          </cell>
          <cell r="AX199">
            <v>141</v>
          </cell>
          <cell r="AY199">
            <v>0</v>
          </cell>
          <cell r="AZ199">
            <v>0</v>
          </cell>
          <cell r="BA199">
            <v>0</v>
          </cell>
          <cell r="BB199">
            <v>0</v>
          </cell>
          <cell r="BC199">
            <v>1</v>
          </cell>
          <cell r="BD199">
            <v>1</v>
          </cell>
          <cell r="BE199">
            <v>0</v>
          </cell>
          <cell r="BF199" t="e">
            <v>#VALUE!</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v>0</v>
          </cell>
          <cell r="BW199">
            <v>0</v>
          </cell>
          <cell r="BX199">
            <v>0</v>
          </cell>
          <cell r="BY199">
            <v>0</v>
          </cell>
          <cell r="BZ199">
            <v>0</v>
          </cell>
          <cell r="CA199">
            <v>54</v>
          </cell>
          <cell r="CB199">
            <v>0</v>
          </cell>
          <cell r="CC199">
            <v>54</v>
          </cell>
          <cell r="CD199">
            <v>0</v>
          </cell>
          <cell r="CE199">
            <v>0</v>
          </cell>
          <cell r="CF199">
            <v>0</v>
          </cell>
          <cell r="CG199">
            <v>0</v>
          </cell>
          <cell r="CH199">
            <v>0</v>
          </cell>
          <cell r="CI199">
            <v>0</v>
          </cell>
          <cell r="CJ199">
            <v>0</v>
          </cell>
          <cell r="CK199">
            <v>0</v>
          </cell>
          <cell r="CL199">
            <v>0</v>
          </cell>
          <cell r="CM199">
            <v>221</v>
          </cell>
          <cell r="CN199">
            <v>0</v>
          </cell>
          <cell r="CO199">
            <v>0</v>
          </cell>
          <cell r="CP199">
            <v>0</v>
          </cell>
          <cell r="CQ199">
            <v>0</v>
          </cell>
          <cell r="CR199">
            <v>0</v>
          </cell>
          <cell r="CS199">
            <v>0</v>
          </cell>
          <cell r="CT199">
            <v>0</v>
          </cell>
          <cell r="CU199">
            <v>0</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135</v>
          </cell>
          <cell r="DJ199">
            <v>0</v>
          </cell>
          <cell r="DK199">
            <v>0</v>
          </cell>
          <cell r="DL199">
            <v>0</v>
          </cell>
          <cell r="DM199">
            <v>0</v>
          </cell>
          <cell r="DN199">
            <v>0</v>
          </cell>
          <cell r="DO199">
            <v>0</v>
          </cell>
          <cell r="DP199">
            <v>86</v>
          </cell>
          <cell r="DQ199">
            <v>0</v>
          </cell>
          <cell r="DR199">
            <v>2</v>
          </cell>
          <cell r="DS199">
            <v>0</v>
          </cell>
          <cell r="DT199">
            <v>0</v>
          </cell>
          <cell r="DU199">
            <v>2</v>
          </cell>
          <cell r="DV199">
            <v>0</v>
          </cell>
          <cell r="DW199">
            <v>0</v>
          </cell>
          <cell r="DX199">
            <v>0</v>
          </cell>
          <cell r="DY199">
            <v>0</v>
          </cell>
          <cell r="DZ199">
            <v>129</v>
          </cell>
          <cell r="EA199">
            <v>0</v>
          </cell>
          <cell r="EB199">
            <v>0</v>
          </cell>
          <cell r="EC199">
            <v>1</v>
          </cell>
          <cell r="ED199">
            <v>55</v>
          </cell>
          <cell r="EE199">
            <v>0</v>
          </cell>
          <cell r="EF199">
            <v>16</v>
          </cell>
          <cell r="EG199">
            <v>0</v>
          </cell>
          <cell r="EH199">
            <v>10</v>
          </cell>
          <cell r="EI199">
            <v>47</v>
          </cell>
          <cell r="EJ199">
            <v>0</v>
          </cell>
          <cell r="EK199">
            <v>2</v>
          </cell>
          <cell r="EL199">
            <v>0</v>
          </cell>
          <cell r="EM199">
            <v>0</v>
          </cell>
          <cell r="EN199">
            <v>0</v>
          </cell>
          <cell r="EO199">
            <v>0</v>
          </cell>
          <cell r="EP199">
            <v>2</v>
          </cell>
          <cell r="EQ199">
            <v>0</v>
          </cell>
          <cell r="ER199">
            <v>0</v>
          </cell>
          <cell r="ES199">
            <v>0</v>
          </cell>
          <cell r="ET199">
            <v>2</v>
          </cell>
          <cell r="EU199">
            <v>2</v>
          </cell>
          <cell r="EV199">
            <v>0</v>
          </cell>
          <cell r="EW199">
            <v>0</v>
          </cell>
          <cell r="EX199">
            <v>0</v>
          </cell>
          <cell r="EY199">
            <v>0</v>
          </cell>
          <cell r="EZ199">
            <v>0</v>
          </cell>
          <cell r="FA199">
            <v>0</v>
          </cell>
          <cell r="FB199">
            <v>0</v>
          </cell>
          <cell r="FC199">
            <v>58</v>
          </cell>
        </row>
        <row r="200">
          <cell r="A200" t="str">
            <v xml:space="preserve"> 4360 MIDDLE EAST (PH)                  </v>
          </cell>
          <cell r="B200">
            <v>21471</v>
          </cell>
          <cell r="C200">
            <v>20937</v>
          </cell>
          <cell r="D200" t="e">
            <v>#VALUE!</v>
          </cell>
          <cell r="E200">
            <v>1361</v>
          </cell>
          <cell r="F200">
            <v>225</v>
          </cell>
          <cell r="G200">
            <v>0</v>
          </cell>
          <cell r="H200">
            <v>604</v>
          </cell>
          <cell r="I200">
            <v>18</v>
          </cell>
          <cell r="J200">
            <v>0</v>
          </cell>
          <cell r="K200">
            <v>0</v>
          </cell>
          <cell r="L200">
            <v>367</v>
          </cell>
          <cell r="M200">
            <v>22</v>
          </cell>
          <cell r="N200">
            <v>-30</v>
          </cell>
          <cell r="O200">
            <v>96</v>
          </cell>
          <cell r="P200">
            <v>0</v>
          </cell>
          <cell r="Q200">
            <v>0</v>
          </cell>
          <cell r="R200">
            <v>0</v>
          </cell>
          <cell r="S200">
            <v>20</v>
          </cell>
          <cell r="T200">
            <v>27</v>
          </cell>
          <cell r="U200">
            <v>0</v>
          </cell>
          <cell r="V200">
            <v>0</v>
          </cell>
          <cell r="W200">
            <v>0</v>
          </cell>
          <cell r="X200">
            <v>12</v>
          </cell>
          <cell r="Y200">
            <v>0</v>
          </cell>
          <cell r="Z200">
            <v>5915</v>
          </cell>
          <cell r="AA200">
            <v>89</v>
          </cell>
          <cell r="AB200">
            <v>11</v>
          </cell>
          <cell r="AC200">
            <v>0</v>
          </cell>
          <cell r="AD200">
            <v>0</v>
          </cell>
          <cell r="AE200">
            <v>21</v>
          </cell>
          <cell r="AF200">
            <v>0</v>
          </cell>
          <cell r="AG200">
            <v>0</v>
          </cell>
          <cell r="AH200">
            <v>0</v>
          </cell>
          <cell r="AI200">
            <v>0</v>
          </cell>
          <cell r="AJ200">
            <v>1950</v>
          </cell>
          <cell r="AK200">
            <v>184</v>
          </cell>
          <cell r="AL200">
            <v>245</v>
          </cell>
          <cell r="AM200">
            <v>2109</v>
          </cell>
          <cell r="AN200">
            <v>451</v>
          </cell>
          <cell r="AO200">
            <v>855</v>
          </cell>
          <cell r="AP200">
            <v>1826</v>
          </cell>
          <cell r="AQ200">
            <v>56</v>
          </cell>
          <cell r="AR200">
            <v>0</v>
          </cell>
          <cell r="AS200">
            <v>-1</v>
          </cell>
          <cell r="AT200">
            <v>0</v>
          </cell>
          <cell r="AU200">
            <v>0</v>
          </cell>
          <cell r="AV200">
            <v>61</v>
          </cell>
          <cell r="AW200">
            <v>206</v>
          </cell>
          <cell r="AX200">
            <v>1036</v>
          </cell>
          <cell r="AY200">
            <v>0</v>
          </cell>
          <cell r="AZ200">
            <v>0</v>
          </cell>
          <cell r="BA200">
            <v>0</v>
          </cell>
          <cell r="BB200">
            <v>468</v>
          </cell>
          <cell r="BC200">
            <v>520</v>
          </cell>
          <cell r="BD200">
            <v>0</v>
          </cell>
          <cell r="BE200">
            <v>0</v>
          </cell>
          <cell r="BF200" t="e">
            <v>#VALUE!</v>
          </cell>
          <cell r="BG200">
            <v>0</v>
          </cell>
          <cell r="BH200">
            <v>0</v>
          </cell>
          <cell r="BI200">
            <v>0</v>
          </cell>
          <cell r="BJ200">
            <v>0</v>
          </cell>
          <cell r="BK200">
            <v>0</v>
          </cell>
          <cell r="BL200">
            <v>0</v>
          </cell>
          <cell r="BM200">
            <v>0</v>
          </cell>
          <cell r="BN200">
            <v>0</v>
          </cell>
          <cell r="BO200">
            <v>0</v>
          </cell>
          <cell r="BP200">
            <v>220</v>
          </cell>
          <cell r="BQ200">
            <v>0</v>
          </cell>
          <cell r="BR200">
            <v>300</v>
          </cell>
          <cell r="BS200">
            <v>0</v>
          </cell>
          <cell r="BT200">
            <v>0</v>
          </cell>
          <cell r="BU200">
            <v>0</v>
          </cell>
          <cell r="BV200">
            <v>0</v>
          </cell>
          <cell r="BW200">
            <v>0</v>
          </cell>
          <cell r="BX200">
            <v>0</v>
          </cell>
          <cell r="BY200">
            <v>0</v>
          </cell>
          <cell r="BZ200">
            <v>0</v>
          </cell>
          <cell r="CA200">
            <v>1609</v>
          </cell>
          <cell r="CB200">
            <v>0</v>
          </cell>
          <cell r="CC200">
            <v>697</v>
          </cell>
          <cell r="CD200">
            <v>0</v>
          </cell>
          <cell r="CE200">
            <v>0</v>
          </cell>
          <cell r="CF200">
            <v>0</v>
          </cell>
          <cell r="CG200">
            <v>170</v>
          </cell>
          <cell r="CH200">
            <v>325</v>
          </cell>
          <cell r="CI200">
            <v>0</v>
          </cell>
          <cell r="CJ200">
            <v>26</v>
          </cell>
          <cell r="CK200">
            <v>0</v>
          </cell>
          <cell r="CL200">
            <v>391</v>
          </cell>
          <cell r="CM200">
            <v>3599</v>
          </cell>
          <cell r="CN200">
            <v>0</v>
          </cell>
          <cell r="CO200">
            <v>0</v>
          </cell>
          <cell r="CP200">
            <v>0</v>
          </cell>
          <cell r="CQ200">
            <v>0</v>
          </cell>
          <cell r="CR200">
            <v>0</v>
          </cell>
          <cell r="CS200">
            <v>0</v>
          </cell>
          <cell r="CT200">
            <v>0</v>
          </cell>
          <cell r="CU200">
            <v>0</v>
          </cell>
          <cell r="CV200">
            <v>0</v>
          </cell>
          <cell r="CW200">
            <v>13</v>
          </cell>
          <cell r="CX200">
            <v>0</v>
          </cell>
          <cell r="CY200">
            <v>0</v>
          </cell>
          <cell r="CZ200">
            <v>0</v>
          </cell>
          <cell r="DA200">
            <v>0</v>
          </cell>
          <cell r="DB200">
            <v>0</v>
          </cell>
          <cell r="DC200">
            <v>0</v>
          </cell>
          <cell r="DD200">
            <v>0</v>
          </cell>
          <cell r="DE200">
            <v>26</v>
          </cell>
          <cell r="DF200">
            <v>0</v>
          </cell>
          <cell r="DG200">
            <v>0</v>
          </cell>
          <cell r="DH200">
            <v>0</v>
          </cell>
          <cell r="DI200">
            <v>-17</v>
          </cell>
          <cell r="DJ200">
            <v>0</v>
          </cell>
          <cell r="DK200">
            <v>4</v>
          </cell>
          <cell r="DL200">
            <v>0</v>
          </cell>
          <cell r="DM200">
            <v>0</v>
          </cell>
          <cell r="DN200">
            <v>0</v>
          </cell>
          <cell r="DO200">
            <v>0</v>
          </cell>
          <cell r="DP200">
            <v>3577</v>
          </cell>
          <cell r="DQ200">
            <v>0</v>
          </cell>
          <cell r="DR200">
            <v>772</v>
          </cell>
          <cell r="DS200">
            <v>0</v>
          </cell>
          <cell r="DT200">
            <v>0</v>
          </cell>
          <cell r="DU200">
            <v>423</v>
          </cell>
          <cell r="DV200">
            <v>95</v>
          </cell>
          <cell r="DW200">
            <v>297</v>
          </cell>
          <cell r="DX200">
            <v>0</v>
          </cell>
          <cell r="DY200">
            <v>-43</v>
          </cell>
          <cell r="DZ200">
            <v>4392</v>
          </cell>
          <cell r="EA200">
            <v>0</v>
          </cell>
          <cell r="EB200">
            <v>0</v>
          </cell>
          <cell r="EC200">
            <v>965</v>
          </cell>
          <cell r="ED200">
            <v>1258</v>
          </cell>
          <cell r="EE200">
            <v>126</v>
          </cell>
          <cell r="EF200">
            <v>1003</v>
          </cell>
          <cell r="EG200">
            <v>418</v>
          </cell>
          <cell r="EH200">
            <v>66</v>
          </cell>
          <cell r="EI200">
            <v>374</v>
          </cell>
          <cell r="EJ200">
            <v>182</v>
          </cell>
          <cell r="EK200">
            <v>479</v>
          </cell>
          <cell r="EL200">
            <v>118</v>
          </cell>
          <cell r="EM200">
            <v>0</v>
          </cell>
          <cell r="EN200">
            <v>0</v>
          </cell>
          <cell r="EO200">
            <v>0</v>
          </cell>
          <cell r="EP200">
            <v>310</v>
          </cell>
          <cell r="EQ200">
            <v>0</v>
          </cell>
          <cell r="ER200">
            <v>0</v>
          </cell>
          <cell r="ES200">
            <v>51</v>
          </cell>
          <cell r="ET200">
            <v>219</v>
          </cell>
          <cell r="EU200">
            <v>52</v>
          </cell>
          <cell r="EV200">
            <v>91</v>
          </cell>
          <cell r="EW200">
            <v>54</v>
          </cell>
          <cell r="EX200">
            <v>3</v>
          </cell>
          <cell r="EY200">
            <v>15</v>
          </cell>
          <cell r="EZ200">
            <v>4</v>
          </cell>
          <cell r="FA200">
            <v>0</v>
          </cell>
          <cell r="FB200">
            <v>0</v>
          </cell>
          <cell r="FC200">
            <v>534</v>
          </cell>
        </row>
        <row r="201">
          <cell r="A201" t="str">
            <v xml:space="preserve"> 2888 TURKEY (PH)                       </v>
          </cell>
          <cell r="B201">
            <v>9726</v>
          </cell>
          <cell r="C201">
            <v>9490</v>
          </cell>
          <cell r="D201" t="e">
            <v>#VALUE!</v>
          </cell>
          <cell r="E201">
            <v>168</v>
          </cell>
          <cell r="F201">
            <v>74</v>
          </cell>
          <cell r="G201">
            <v>0</v>
          </cell>
          <cell r="H201">
            <v>54</v>
          </cell>
          <cell r="I201">
            <v>0</v>
          </cell>
          <cell r="J201">
            <v>0</v>
          </cell>
          <cell r="K201">
            <v>0</v>
          </cell>
          <cell r="L201">
            <v>29</v>
          </cell>
          <cell r="M201">
            <v>0</v>
          </cell>
          <cell r="N201">
            <v>0</v>
          </cell>
          <cell r="O201">
            <v>7</v>
          </cell>
          <cell r="P201">
            <v>0</v>
          </cell>
          <cell r="Q201">
            <v>0</v>
          </cell>
          <cell r="R201">
            <v>0</v>
          </cell>
          <cell r="S201">
            <v>0</v>
          </cell>
          <cell r="T201">
            <v>0</v>
          </cell>
          <cell r="U201">
            <v>0</v>
          </cell>
          <cell r="V201">
            <v>0</v>
          </cell>
          <cell r="W201">
            <v>0</v>
          </cell>
          <cell r="X201">
            <v>4</v>
          </cell>
          <cell r="Y201">
            <v>0</v>
          </cell>
          <cell r="Z201">
            <v>2650</v>
          </cell>
          <cell r="AA201">
            <v>0</v>
          </cell>
          <cell r="AB201">
            <v>11</v>
          </cell>
          <cell r="AC201">
            <v>0</v>
          </cell>
          <cell r="AD201">
            <v>0</v>
          </cell>
          <cell r="AE201">
            <v>0</v>
          </cell>
          <cell r="AF201">
            <v>0</v>
          </cell>
          <cell r="AG201">
            <v>0</v>
          </cell>
          <cell r="AH201">
            <v>0</v>
          </cell>
          <cell r="AI201">
            <v>0</v>
          </cell>
          <cell r="AJ201">
            <v>897</v>
          </cell>
          <cell r="AK201">
            <v>91</v>
          </cell>
          <cell r="AL201">
            <v>178</v>
          </cell>
          <cell r="AM201">
            <v>1214</v>
          </cell>
          <cell r="AN201">
            <v>259</v>
          </cell>
          <cell r="AO201">
            <v>0</v>
          </cell>
          <cell r="AP201">
            <v>504</v>
          </cell>
          <cell r="AQ201">
            <v>0</v>
          </cell>
          <cell r="AR201">
            <v>0</v>
          </cell>
          <cell r="AS201">
            <v>0</v>
          </cell>
          <cell r="AT201">
            <v>0</v>
          </cell>
          <cell r="AU201">
            <v>0</v>
          </cell>
          <cell r="AV201">
            <v>0</v>
          </cell>
          <cell r="AW201">
            <v>0</v>
          </cell>
          <cell r="AX201">
            <v>144</v>
          </cell>
          <cell r="AY201">
            <v>0</v>
          </cell>
          <cell r="AZ201">
            <v>0</v>
          </cell>
          <cell r="BA201">
            <v>0</v>
          </cell>
          <cell r="BB201">
            <v>360</v>
          </cell>
          <cell r="BC201">
            <v>422</v>
          </cell>
          <cell r="BD201">
            <v>0</v>
          </cell>
          <cell r="BE201">
            <v>0</v>
          </cell>
          <cell r="BF201" t="e">
            <v>#VALUE!</v>
          </cell>
          <cell r="BG201">
            <v>0</v>
          </cell>
          <cell r="BH201">
            <v>0</v>
          </cell>
          <cell r="BI201">
            <v>0</v>
          </cell>
          <cell r="BJ201">
            <v>0</v>
          </cell>
          <cell r="BK201">
            <v>0</v>
          </cell>
          <cell r="BL201">
            <v>0</v>
          </cell>
          <cell r="BM201">
            <v>0</v>
          </cell>
          <cell r="BN201">
            <v>0</v>
          </cell>
          <cell r="BO201">
            <v>0</v>
          </cell>
          <cell r="BP201">
            <v>220</v>
          </cell>
          <cell r="BQ201">
            <v>0</v>
          </cell>
          <cell r="BR201">
            <v>202</v>
          </cell>
          <cell r="BS201">
            <v>0</v>
          </cell>
          <cell r="BT201">
            <v>0</v>
          </cell>
          <cell r="BU201">
            <v>0</v>
          </cell>
          <cell r="BV201">
            <v>0</v>
          </cell>
          <cell r="BW201">
            <v>0</v>
          </cell>
          <cell r="BX201">
            <v>0</v>
          </cell>
          <cell r="BY201">
            <v>0</v>
          </cell>
          <cell r="BZ201">
            <v>0</v>
          </cell>
          <cell r="CA201">
            <v>1019</v>
          </cell>
          <cell r="CB201">
            <v>0</v>
          </cell>
          <cell r="CC201">
            <v>519</v>
          </cell>
          <cell r="CD201">
            <v>0</v>
          </cell>
          <cell r="CE201">
            <v>0</v>
          </cell>
          <cell r="CF201">
            <v>0</v>
          </cell>
          <cell r="CG201">
            <v>61</v>
          </cell>
          <cell r="CH201">
            <v>184</v>
          </cell>
          <cell r="CI201">
            <v>0</v>
          </cell>
          <cell r="CJ201">
            <v>26</v>
          </cell>
          <cell r="CK201">
            <v>0</v>
          </cell>
          <cell r="CL201">
            <v>229</v>
          </cell>
          <cell r="CM201">
            <v>1079</v>
          </cell>
          <cell r="CN201">
            <v>0</v>
          </cell>
          <cell r="CO201">
            <v>0</v>
          </cell>
          <cell r="CP201">
            <v>0</v>
          </cell>
          <cell r="CQ201">
            <v>0</v>
          </cell>
          <cell r="CR201">
            <v>0</v>
          </cell>
          <cell r="CS201">
            <v>0</v>
          </cell>
          <cell r="CT201">
            <v>0</v>
          </cell>
          <cell r="CU201">
            <v>0</v>
          </cell>
          <cell r="CV201">
            <v>0</v>
          </cell>
          <cell r="CW201">
            <v>14</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4</v>
          </cell>
          <cell r="DL201">
            <v>0</v>
          </cell>
          <cell r="DM201">
            <v>0</v>
          </cell>
          <cell r="DN201">
            <v>0</v>
          </cell>
          <cell r="DO201">
            <v>0</v>
          </cell>
          <cell r="DP201">
            <v>1065</v>
          </cell>
          <cell r="DQ201">
            <v>0</v>
          </cell>
          <cell r="DR201">
            <v>415</v>
          </cell>
          <cell r="DS201">
            <v>0</v>
          </cell>
          <cell r="DT201">
            <v>0</v>
          </cell>
          <cell r="DU201">
            <v>107</v>
          </cell>
          <cell r="DV201">
            <v>34</v>
          </cell>
          <cell r="DW201">
            <v>274</v>
          </cell>
          <cell r="DX201">
            <v>0</v>
          </cell>
          <cell r="DY201">
            <v>0</v>
          </cell>
          <cell r="DZ201">
            <v>2604</v>
          </cell>
          <cell r="EA201">
            <v>0</v>
          </cell>
          <cell r="EB201">
            <v>0</v>
          </cell>
          <cell r="EC201">
            <v>412</v>
          </cell>
          <cell r="ED201">
            <v>608</v>
          </cell>
          <cell r="EE201">
            <v>72</v>
          </cell>
          <cell r="EF201">
            <v>667</v>
          </cell>
          <cell r="EG201">
            <v>415</v>
          </cell>
          <cell r="EH201">
            <v>0</v>
          </cell>
          <cell r="EI201">
            <v>206</v>
          </cell>
          <cell r="EJ201">
            <v>224</v>
          </cell>
          <cell r="EK201">
            <v>259</v>
          </cell>
          <cell r="EL201">
            <v>115</v>
          </cell>
          <cell r="EM201">
            <v>0</v>
          </cell>
          <cell r="EN201">
            <v>0</v>
          </cell>
          <cell r="EO201">
            <v>0</v>
          </cell>
          <cell r="EP201">
            <v>129</v>
          </cell>
          <cell r="EQ201">
            <v>0</v>
          </cell>
          <cell r="ER201">
            <v>0</v>
          </cell>
          <cell r="ES201">
            <v>15</v>
          </cell>
          <cell r="ET201">
            <v>125</v>
          </cell>
          <cell r="EU201">
            <v>23</v>
          </cell>
          <cell r="EV201">
            <v>77</v>
          </cell>
          <cell r="EW201">
            <v>25</v>
          </cell>
          <cell r="EX201">
            <v>0</v>
          </cell>
          <cell r="EY201">
            <v>0</v>
          </cell>
          <cell r="EZ201">
            <v>0</v>
          </cell>
          <cell r="FA201">
            <v>0</v>
          </cell>
          <cell r="FB201">
            <v>0</v>
          </cell>
          <cell r="FC201">
            <v>236</v>
          </cell>
        </row>
        <row r="202">
          <cell r="A202" t="str">
            <v xml:space="preserve"> 4304 EGYPT (PH)                        </v>
          </cell>
          <cell r="B202">
            <v>3383</v>
          </cell>
          <cell r="C202">
            <v>3388</v>
          </cell>
          <cell r="D202" t="e">
            <v>#VALUE!</v>
          </cell>
          <cell r="E202">
            <v>14</v>
          </cell>
          <cell r="F202">
            <v>0</v>
          </cell>
          <cell r="G202">
            <v>0</v>
          </cell>
          <cell r="H202">
            <v>0</v>
          </cell>
          <cell r="I202">
            <v>5</v>
          </cell>
          <cell r="J202">
            <v>0</v>
          </cell>
          <cell r="K202">
            <v>0</v>
          </cell>
          <cell r="L202">
            <v>0</v>
          </cell>
          <cell r="M202">
            <v>0</v>
          </cell>
          <cell r="N202">
            <v>0</v>
          </cell>
          <cell r="O202">
            <v>5</v>
          </cell>
          <cell r="P202">
            <v>0</v>
          </cell>
          <cell r="Q202">
            <v>0</v>
          </cell>
          <cell r="R202">
            <v>0</v>
          </cell>
          <cell r="S202">
            <v>0</v>
          </cell>
          <cell r="T202">
            <v>0</v>
          </cell>
          <cell r="U202">
            <v>0</v>
          </cell>
          <cell r="V202">
            <v>0</v>
          </cell>
          <cell r="W202">
            <v>0</v>
          </cell>
          <cell r="X202">
            <v>4</v>
          </cell>
          <cell r="Y202">
            <v>0</v>
          </cell>
          <cell r="Z202">
            <v>895</v>
          </cell>
          <cell r="AA202">
            <v>53</v>
          </cell>
          <cell r="AB202">
            <v>0</v>
          </cell>
          <cell r="AC202">
            <v>0</v>
          </cell>
          <cell r="AD202">
            <v>0</v>
          </cell>
          <cell r="AE202">
            <v>0</v>
          </cell>
          <cell r="AF202">
            <v>0</v>
          </cell>
          <cell r="AG202">
            <v>0</v>
          </cell>
          <cell r="AH202">
            <v>0</v>
          </cell>
          <cell r="AI202">
            <v>0</v>
          </cell>
          <cell r="AJ202">
            <v>42</v>
          </cell>
          <cell r="AK202">
            <v>0</v>
          </cell>
          <cell r="AL202">
            <v>7</v>
          </cell>
          <cell r="AM202">
            <v>80</v>
          </cell>
          <cell r="AN202">
            <v>85</v>
          </cell>
          <cell r="AO202">
            <v>628</v>
          </cell>
          <cell r="AP202">
            <v>487</v>
          </cell>
          <cell r="AQ202">
            <v>0</v>
          </cell>
          <cell r="AR202">
            <v>0</v>
          </cell>
          <cell r="AS202">
            <v>0</v>
          </cell>
          <cell r="AT202">
            <v>0</v>
          </cell>
          <cell r="AU202">
            <v>0</v>
          </cell>
          <cell r="AV202">
            <v>7</v>
          </cell>
          <cell r="AW202">
            <v>0</v>
          </cell>
          <cell r="AX202">
            <v>450</v>
          </cell>
          <cell r="AY202">
            <v>0</v>
          </cell>
          <cell r="AZ202">
            <v>0</v>
          </cell>
          <cell r="BA202">
            <v>0</v>
          </cell>
          <cell r="BB202">
            <v>30</v>
          </cell>
          <cell r="BC202">
            <v>46</v>
          </cell>
          <cell r="BD202">
            <v>0</v>
          </cell>
          <cell r="BE202">
            <v>0</v>
          </cell>
          <cell r="BF202" t="e">
            <v>#VALUE!</v>
          </cell>
          <cell r="BG202">
            <v>0</v>
          </cell>
          <cell r="BH202">
            <v>0</v>
          </cell>
          <cell r="BI202">
            <v>0</v>
          </cell>
          <cell r="BJ202">
            <v>0</v>
          </cell>
          <cell r="BK202">
            <v>0</v>
          </cell>
          <cell r="BL202">
            <v>0</v>
          </cell>
          <cell r="BM202">
            <v>0</v>
          </cell>
          <cell r="BN202">
            <v>0</v>
          </cell>
          <cell r="BO202">
            <v>0</v>
          </cell>
          <cell r="BP202">
            <v>0</v>
          </cell>
          <cell r="BQ202">
            <v>0</v>
          </cell>
          <cell r="BR202">
            <v>46</v>
          </cell>
          <cell r="BS202">
            <v>0</v>
          </cell>
          <cell r="BT202">
            <v>0</v>
          </cell>
          <cell r="BU202">
            <v>0</v>
          </cell>
          <cell r="BV202">
            <v>0</v>
          </cell>
          <cell r="BW202">
            <v>0</v>
          </cell>
          <cell r="BX202">
            <v>0</v>
          </cell>
          <cell r="BY202">
            <v>0</v>
          </cell>
          <cell r="BZ202">
            <v>0</v>
          </cell>
          <cell r="CA202">
            <v>166</v>
          </cell>
          <cell r="CB202">
            <v>0</v>
          </cell>
          <cell r="CC202">
            <v>0</v>
          </cell>
          <cell r="CD202">
            <v>0</v>
          </cell>
          <cell r="CE202">
            <v>0</v>
          </cell>
          <cell r="CF202">
            <v>0</v>
          </cell>
          <cell r="CG202">
            <v>4</v>
          </cell>
          <cell r="CH202">
            <v>0</v>
          </cell>
          <cell r="CI202">
            <v>0</v>
          </cell>
          <cell r="CJ202">
            <v>0</v>
          </cell>
          <cell r="CK202">
            <v>0</v>
          </cell>
          <cell r="CL202">
            <v>162</v>
          </cell>
          <cell r="CM202">
            <v>1626</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19</v>
          </cell>
          <cell r="DJ202">
            <v>0</v>
          </cell>
          <cell r="DK202">
            <v>0</v>
          </cell>
          <cell r="DL202">
            <v>0</v>
          </cell>
          <cell r="DM202">
            <v>0</v>
          </cell>
          <cell r="DN202">
            <v>0</v>
          </cell>
          <cell r="DO202">
            <v>0</v>
          </cell>
          <cell r="DP202">
            <v>1607</v>
          </cell>
          <cell r="DQ202">
            <v>0</v>
          </cell>
          <cell r="DR202">
            <v>16</v>
          </cell>
          <cell r="DS202">
            <v>0</v>
          </cell>
          <cell r="DT202">
            <v>0</v>
          </cell>
          <cell r="DU202">
            <v>0</v>
          </cell>
          <cell r="DV202">
            <v>0</v>
          </cell>
          <cell r="DW202">
            <v>0</v>
          </cell>
          <cell r="DX202">
            <v>0</v>
          </cell>
          <cell r="DY202">
            <v>16</v>
          </cell>
          <cell r="DZ202">
            <v>139</v>
          </cell>
          <cell r="EA202">
            <v>0</v>
          </cell>
          <cell r="EB202">
            <v>0</v>
          </cell>
          <cell r="EC202">
            <v>146</v>
          </cell>
          <cell r="ED202">
            <v>-38</v>
          </cell>
          <cell r="EE202">
            <v>11</v>
          </cell>
          <cell r="EF202">
            <v>20</v>
          </cell>
          <cell r="EG202">
            <v>0</v>
          </cell>
          <cell r="EH202">
            <v>-3</v>
          </cell>
          <cell r="EI202">
            <v>2</v>
          </cell>
          <cell r="EJ202">
            <v>1</v>
          </cell>
          <cell r="EK202">
            <v>-1</v>
          </cell>
          <cell r="EL202">
            <v>0</v>
          </cell>
          <cell r="EM202">
            <v>0</v>
          </cell>
          <cell r="EN202">
            <v>0</v>
          </cell>
          <cell r="EO202">
            <v>0</v>
          </cell>
          <cell r="EP202">
            <v>-1</v>
          </cell>
          <cell r="EQ202">
            <v>0</v>
          </cell>
          <cell r="ER202">
            <v>0</v>
          </cell>
          <cell r="ES202">
            <v>0</v>
          </cell>
          <cell r="ET202">
            <v>0</v>
          </cell>
          <cell r="EU202">
            <v>0</v>
          </cell>
          <cell r="EV202">
            <v>0</v>
          </cell>
          <cell r="EW202">
            <v>0</v>
          </cell>
          <cell r="EX202">
            <v>0</v>
          </cell>
          <cell r="EY202">
            <v>0</v>
          </cell>
          <cell r="EZ202">
            <v>0</v>
          </cell>
          <cell r="FA202">
            <v>0</v>
          </cell>
          <cell r="FB202">
            <v>0</v>
          </cell>
          <cell r="FC202">
            <v>-5</v>
          </cell>
        </row>
        <row r="203">
          <cell r="A203" t="str">
            <v xml:space="preserve"> 3752 EGYPT (PH)                        </v>
          </cell>
          <cell r="B203">
            <v>3380</v>
          </cell>
          <cell r="C203">
            <v>3380</v>
          </cell>
          <cell r="D203" t="e">
            <v>#VALUE!</v>
          </cell>
          <cell r="E203">
            <v>14</v>
          </cell>
          <cell r="F203">
            <v>0</v>
          </cell>
          <cell r="G203">
            <v>0</v>
          </cell>
          <cell r="H203">
            <v>0</v>
          </cell>
          <cell r="I203">
            <v>5</v>
          </cell>
          <cell r="J203">
            <v>0</v>
          </cell>
          <cell r="K203">
            <v>0</v>
          </cell>
          <cell r="L203">
            <v>0</v>
          </cell>
          <cell r="M203">
            <v>0</v>
          </cell>
          <cell r="N203">
            <v>0</v>
          </cell>
          <cell r="O203">
            <v>5</v>
          </cell>
          <cell r="P203">
            <v>0</v>
          </cell>
          <cell r="Q203">
            <v>0</v>
          </cell>
          <cell r="R203">
            <v>0</v>
          </cell>
          <cell r="S203">
            <v>0</v>
          </cell>
          <cell r="T203">
            <v>0</v>
          </cell>
          <cell r="U203">
            <v>0</v>
          </cell>
          <cell r="V203">
            <v>0</v>
          </cell>
          <cell r="W203">
            <v>0</v>
          </cell>
          <cell r="X203">
            <v>4</v>
          </cell>
          <cell r="Y203">
            <v>0</v>
          </cell>
          <cell r="Z203">
            <v>903</v>
          </cell>
          <cell r="AA203">
            <v>53</v>
          </cell>
          <cell r="AB203">
            <v>0</v>
          </cell>
          <cell r="AC203">
            <v>0</v>
          </cell>
          <cell r="AD203">
            <v>0</v>
          </cell>
          <cell r="AE203">
            <v>0</v>
          </cell>
          <cell r="AF203">
            <v>0</v>
          </cell>
          <cell r="AG203">
            <v>0</v>
          </cell>
          <cell r="AH203">
            <v>0</v>
          </cell>
          <cell r="AI203">
            <v>0</v>
          </cell>
          <cell r="AJ203">
            <v>49</v>
          </cell>
          <cell r="AK203">
            <v>0</v>
          </cell>
          <cell r="AL203">
            <v>7</v>
          </cell>
          <cell r="AM203">
            <v>80</v>
          </cell>
          <cell r="AN203">
            <v>85</v>
          </cell>
          <cell r="AO203">
            <v>629</v>
          </cell>
          <cell r="AP203">
            <v>481</v>
          </cell>
          <cell r="AQ203">
            <v>0</v>
          </cell>
          <cell r="AR203">
            <v>0</v>
          </cell>
          <cell r="AS203">
            <v>0</v>
          </cell>
          <cell r="AT203">
            <v>0</v>
          </cell>
          <cell r="AU203">
            <v>0</v>
          </cell>
          <cell r="AV203">
            <v>0</v>
          </cell>
          <cell r="AW203">
            <v>0</v>
          </cell>
          <cell r="AX203">
            <v>450</v>
          </cell>
          <cell r="AY203">
            <v>0</v>
          </cell>
          <cell r="AZ203">
            <v>0</v>
          </cell>
          <cell r="BA203">
            <v>0</v>
          </cell>
          <cell r="BB203">
            <v>31</v>
          </cell>
          <cell r="BC203">
            <v>53</v>
          </cell>
          <cell r="BD203">
            <v>0</v>
          </cell>
          <cell r="BE203">
            <v>0</v>
          </cell>
          <cell r="BF203" t="e">
            <v>#VALUE!</v>
          </cell>
          <cell r="BG203">
            <v>0</v>
          </cell>
          <cell r="BH203">
            <v>0</v>
          </cell>
          <cell r="BI203">
            <v>0</v>
          </cell>
          <cell r="BJ203">
            <v>0</v>
          </cell>
          <cell r="BK203">
            <v>0</v>
          </cell>
          <cell r="BL203">
            <v>0</v>
          </cell>
          <cell r="BM203">
            <v>0</v>
          </cell>
          <cell r="BN203">
            <v>0</v>
          </cell>
          <cell r="BO203">
            <v>0</v>
          </cell>
          <cell r="BP203">
            <v>0</v>
          </cell>
          <cell r="BQ203">
            <v>0</v>
          </cell>
          <cell r="BR203">
            <v>53</v>
          </cell>
          <cell r="BS203">
            <v>0</v>
          </cell>
          <cell r="BT203">
            <v>0</v>
          </cell>
          <cell r="BU203">
            <v>0</v>
          </cell>
          <cell r="BV203">
            <v>0</v>
          </cell>
          <cell r="BW203">
            <v>0</v>
          </cell>
          <cell r="BX203">
            <v>0</v>
          </cell>
          <cell r="BY203">
            <v>0</v>
          </cell>
          <cell r="BZ203">
            <v>0</v>
          </cell>
          <cell r="CA203">
            <v>166</v>
          </cell>
          <cell r="CB203">
            <v>0</v>
          </cell>
          <cell r="CC203">
            <v>0</v>
          </cell>
          <cell r="CD203">
            <v>0</v>
          </cell>
          <cell r="CE203">
            <v>0</v>
          </cell>
          <cell r="CF203">
            <v>0</v>
          </cell>
          <cell r="CG203">
            <v>4</v>
          </cell>
          <cell r="CH203">
            <v>0</v>
          </cell>
          <cell r="CI203">
            <v>0</v>
          </cell>
          <cell r="CJ203">
            <v>0</v>
          </cell>
          <cell r="CK203">
            <v>0</v>
          </cell>
          <cell r="CL203">
            <v>162</v>
          </cell>
          <cell r="CM203">
            <v>1608</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0</v>
          </cell>
          <cell r="DM203">
            <v>0</v>
          </cell>
          <cell r="DN203">
            <v>0</v>
          </cell>
          <cell r="DO203">
            <v>0</v>
          </cell>
          <cell r="DP203">
            <v>1608</v>
          </cell>
          <cell r="DQ203">
            <v>0</v>
          </cell>
          <cell r="DR203">
            <v>17</v>
          </cell>
          <cell r="DS203">
            <v>0</v>
          </cell>
          <cell r="DT203">
            <v>0</v>
          </cell>
          <cell r="DU203">
            <v>1</v>
          </cell>
          <cell r="DV203">
            <v>0</v>
          </cell>
          <cell r="DW203">
            <v>0</v>
          </cell>
          <cell r="DX203">
            <v>0</v>
          </cell>
          <cell r="DY203">
            <v>16</v>
          </cell>
          <cell r="DZ203">
            <v>139</v>
          </cell>
          <cell r="EA203">
            <v>0</v>
          </cell>
          <cell r="EB203">
            <v>0</v>
          </cell>
          <cell r="EC203">
            <v>146</v>
          </cell>
          <cell r="ED203">
            <v>-38</v>
          </cell>
          <cell r="EE203">
            <v>11</v>
          </cell>
          <cell r="EF203">
            <v>20</v>
          </cell>
          <cell r="EG203">
            <v>0</v>
          </cell>
          <cell r="EH203">
            <v>-3</v>
          </cell>
          <cell r="EI203">
            <v>2</v>
          </cell>
          <cell r="EJ203">
            <v>1</v>
          </cell>
          <cell r="EK203">
            <v>-1</v>
          </cell>
          <cell r="EL203">
            <v>0</v>
          </cell>
          <cell r="EM203">
            <v>0</v>
          </cell>
          <cell r="EN203">
            <v>0</v>
          </cell>
          <cell r="EO203">
            <v>0</v>
          </cell>
          <cell r="EP203">
            <v>-1</v>
          </cell>
          <cell r="EQ203">
            <v>0</v>
          </cell>
          <cell r="ER203">
            <v>0</v>
          </cell>
          <cell r="ES203">
            <v>0</v>
          </cell>
          <cell r="ET203">
            <v>0</v>
          </cell>
          <cell r="EU203">
            <v>0</v>
          </cell>
          <cell r="EV203">
            <v>0</v>
          </cell>
          <cell r="EW203">
            <v>0</v>
          </cell>
          <cell r="EX203">
            <v>0</v>
          </cell>
          <cell r="EY203">
            <v>0</v>
          </cell>
          <cell r="EZ203">
            <v>0</v>
          </cell>
          <cell r="FA203">
            <v>0</v>
          </cell>
          <cell r="FB203">
            <v>0</v>
          </cell>
          <cell r="FC203">
            <v>0</v>
          </cell>
        </row>
        <row r="204">
          <cell r="A204" t="str">
            <v xml:space="preserve"> 3875 SUDAN (PH)                        </v>
          </cell>
          <cell r="B204">
            <v>3</v>
          </cell>
          <cell r="C204">
            <v>8</v>
          </cell>
          <cell r="D204" t="e">
            <v>#VALUE!</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-8</v>
          </cell>
          <cell r="AA204">
            <v>0</v>
          </cell>
          <cell r="AB204">
            <v>0</v>
          </cell>
          <cell r="AC204">
            <v>0</v>
          </cell>
          <cell r="AD204">
            <v>0</v>
          </cell>
          <cell r="AE204">
            <v>0</v>
          </cell>
          <cell r="AF204">
            <v>0</v>
          </cell>
          <cell r="AG204">
            <v>0</v>
          </cell>
          <cell r="AH204">
            <v>0</v>
          </cell>
          <cell r="AI204">
            <v>0</v>
          </cell>
          <cell r="AJ204">
            <v>-7</v>
          </cell>
          <cell r="AK204">
            <v>0</v>
          </cell>
          <cell r="AL204">
            <v>0</v>
          </cell>
          <cell r="AM204">
            <v>0</v>
          </cell>
          <cell r="AN204">
            <v>0</v>
          </cell>
          <cell r="AO204">
            <v>-1</v>
          </cell>
          <cell r="AP204">
            <v>6</v>
          </cell>
          <cell r="AQ204">
            <v>0</v>
          </cell>
          <cell r="AR204">
            <v>0</v>
          </cell>
          <cell r="AS204">
            <v>0</v>
          </cell>
          <cell r="AT204">
            <v>0</v>
          </cell>
          <cell r="AU204">
            <v>0</v>
          </cell>
          <cell r="AV204">
            <v>7</v>
          </cell>
          <cell r="AW204">
            <v>0</v>
          </cell>
          <cell r="AX204">
            <v>0</v>
          </cell>
          <cell r="AY204">
            <v>0</v>
          </cell>
          <cell r="AZ204">
            <v>0</v>
          </cell>
          <cell r="BA204">
            <v>0</v>
          </cell>
          <cell r="BB204">
            <v>-1</v>
          </cell>
          <cell r="BC204">
            <v>-7</v>
          </cell>
          <cell r="BD204">
            <v>0</v>
          </cell>
          <cell r="BE204">
            <v>0</v>
          </cell>
          <cell r="BF204" t="e">
            <v>#VALUE!</v>
          </cell>
          <cell r="BG204">
            <v>0</v>
          </cell>
          <cell r="BH204">
            <v>0</v>
          </cell>
          <cell r="BI204">
            <v>0</v>
          </cell>
          <cell r="BJ204">
            <v>0</v>
          </cell>
          <cell r="BK204">
            <v>0</v>
          </cell>
          <cell r="BL204">
            <v>0</v>
          </cell>
          <cell r="BM204">
            <v>0</v>
          </cell>
          <cell r="BN204">
            <v>0</v>
          </cell>
          <cell r="BO204">
            <v>0</v>
          </cell>
          <cell r="BP204">
            <v>0</v>
          </cell>
          <cell r="BQ204">
            <v>0</v>
          </cell>
          <cell r="BR204">
            <v>-7</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18</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19</v>
          </cell>
          <cell r="DJ204">
            <v>0</v>
          </cell>
          <cell r="DK204">
            <v>0</v>
          </cell>
          <cell r="DL204">
            <v>0</v>
          </cell>
          <cell r="DM204">
            <v>0</v>
          </cell>
          <cell r="DN204">
            <v>0</v>
          </cell>
          <cell r="DO204">
            <v>0</v>
          </cell>
          <cell r="DP204">
            <v>-1</v>
          </cell>
          <cell r="DQ204">
            <v>0</v>
          </cell>
          <cell r="DR204">
            <v>-1</v>
          </cell>
          <cell r="DS204">
            <v>0</v>
          </cell>
          <cell r="DT204">
            <v>0</v>
          </cell>
          <cell r="DU204">
            <v>-1</v>
          </cell>
          <cell r="DV204">
            <v>0</v>
          </cell>
          <cell r="DW204">
            <v>0</v>
          </cell>
          <cell r="DX204">
            <v>0</v>
          </cell>
          <cell r="DY204">
            <v>0</v>
          </cell>
          <cell r="DZ204">
            <v>0</v>
          </cell>
          <cell r="EA204">
            <v>0</v>
          </cell>
          <cell r="EB204">
            <v>0</v>
          </cell>
          <cell r="EC204">
            <v>0</v>
          </cell>
          <cell r="ED204">
            <v>0</v>
          </cell>
          <cell r="EE204">
            <v>0</v>
          </cell>
          <cell r="EF204">
            <v>0</v>
          </cell>
          <cell r="EG204">
            <v>0</v>
          </cell>
          <cell r="EH204">
            <v>0</v>
          </cell>
          <cell r="EI204">
            <v>0</v>
          </cell>
          <cell r="EJ204">
            <v>0</v>
          </cell>
          <cell r="EK204">
            <v>0</v>
          </cell>
          <cell r="EL204">
            <v>0</v>
          </cell>
          <cell r="EM204">
            <v>0</v>
          </cell>
          <cell r="EN204">
            <v>0</v>
          </cell>
          <cell r="EO204">
            <v>0</v>
          </cell>
          <cell r="EP204">
            <v>0</v>
          </cell>
          <cell r="EQ204">
            <v>0</v>
          </cell>
          <cell r="ER204">
            <v>0</v>
          </cell>
          <cell r="ES204">
            <v>0</v>
          </cell>
          <cell r="ET204">
            <v>0</v>
          </cell>
          <cell r="EU204">
            <v>0</v>
          </cell>
          <cell r="EV204">
            <v>0</v>
          </cell>
          <cell r="EW204">
            <v>0</v>
          </cell>
          <cell r="EX204">
            <v>0</v>
          </cell>
          <cell r="EY204">
            <v>0</v>
          </cell>
          <cell r="EZ204">
            <v>0</v>
          </cell>
          <cell r="FA204">
            <v>0</v>
          </cell>
          <cell r="FB204">
            <v>0</v>
          </cell>
          <cell r="FC204">
            <v>-5</v>
          </cell>
        </row>
        <row r="205">
          <cell r="A205" t="str">
            <v xml:space="preserve"> 4305 GULF (PH)                         </v>
          </cell>
          <cell r="B205">
            <v>4402</v>
          </cell>
          <cell r="C205">
            <v>4245</v>
          </cell>
          <cell r="D205" t="e">
            <v>#VALUE!</v>
          </cell>
          <cell r="E205">
            <v>510</v>
          </cell>
          <cell r="F205">
            <v>34</v>
          </cell>
          <cell r="G205">
            <v>0</v>
          </cell>
          <cell r="H205">
            <v>306</v>
          </cell>
          <cell r="I205">
            <v>11</v>
          </cell>
          <cell r="J205">
            <v>0</v>
          </cell>
          <cell r="K205">
            <v>0</v>
          </cell>
          <cell r="L205">
            <v>26</v>
          </cell>
          <cell r="M205">
            <v>22</v>
          </cell>
          <cell r="N205">
            <v>0</v>
          </cell>
          <cell r="O205">
            <v>80</v>
          </cell>
          <cell r="P205">
            <v>0</v>
          </cell>
          <cell r="Q205">
            <v>0</v>
          </cell>
          <cell r="R205">
            <v>0</v>
          </cell>
          <cell r="S205">
            <v>0</v>
          </cell>
          <cell r="T205">
            <v>27</v>
          </cell>
          <cell r="U205">
            <v>0</v>
          </cell>
          <cell r="V205">
            <v>0</v>
          </cell>
          <cell r="W205">
            <v>0</v>
          </cell>
          <cell r="X205">
            <v>4</v>
          </cell>
          <cell r="Y205">
            <v>0</v>
          </cell>
          <cell r="Z205">
            <v>1450</v>
          </cell>
          <cell r="AA205">
            <v>44</v>
          </cell>
          <cell r="AB205">
            <v>0</v>
          </cell>
          <cell r="AC205">
            <v>0</v>
          </cell>
          <cell r="AD205">
            <v>0</v>
          </cell>
          <cell r="AE205">
            <v>35</v>
          </cell>
          <cell r="AF205">
            <v>0</v>
          </cell>
          <cell r="AG205">
            <v>0</v>
          </cell>
          <cell r="AH205">
            <v>0</v>
          </cell>
          <cell r="AI205">
            <v>0</v>
          </cell>
          <cell r="AJ205">
            <v>520</v>
          </cell>
          <cell r="AK205">
            <v>80</v>
          </cell>
          <cell r="AL205">
            <v>105</v>
          </cell>
          <cell r="AM205">
            <v>596</v>
          </cell>
          <cell r="AN205">
            <v>47</v>
          </cell>
          <cell r="AO205">
            <v>23</v>
          </cell>
          <cell r="AP205">
            <v>418</v>
          </cell>
          <cell r="AQ205">
            <v>45</v>
          </cell>
          <cell r="AR205">
            <v>0</v>
          </cell>
          <cell r="AS205">
            <v>1</v>
          </cell>
          <cell r="AT205">
            <v>0</v>
          </cell>
          <cell r="AU205">
            <v>0</v>
          </cell>
          <cell r="AV205">
            <v>0</v>
          </cell>
          <cell r="AW205">
            <v>5</v>
          </cell>
          <cell r="AX205">
            <v>334</v>
          </cell>
          <cell r="AY205">
            <v>0</v>
          </cell>
          <cell r="AZ205">
            <v>0</v>
          </cell>
          <cell r="BA205">
            <v>0</v>
          </cell>
          <cell r="BB205">
            <v>33</v>
          </cell>
          <cell r="BC205">
            <v>14</v>
          </cell>
          <cell r="BD205">
            <v>0</v>
          </cell>
          <cell r="BE205">
            <v>0</v>
          </cell>
          <cell r="BF205" t="e">
            <v>#VALUE!</v>
          </cell>
          <cell r="BG205">
            <v>0</v>
          </cell>
          <cell r="BH205">
            <v>0</v>
          </cell>
          <cell r="BI205">
            <v>0</v>
          </cell>
          <cell r="BJ205">
            <v>0</v>
          </cell>
          <cell r="BK205">
            <v>0</v>
          </cell>
          <cell r="BL205">
            <v>0</v>
          </cell>
          <cell r="BM205">
            <v>0</v>
          </cell>
          <cell r="BN205">
            <v>0</v>
          </cell>
          <cell r="BO205">
            <v>0</v>
          </cell>
          <cell r="BP205">
            <v>0</v>
          </cell>
          <cell r="BQ205">
            <v>0</v>
          </cell>
          <cell r="BR205">
            <v>14</v>
          </cell>
          <cell r="BS205">
            <v>0</v>
          </cell>
          <cell r="BT205">
            <v>0</v>
          </cell>
          <cell r="BU205">
            <v>0</v>
          </cell>
          <cell r="BV205">
            <v>0</v>
          </cell>
          <cell r="BW205">
            <v>0</v>
          </cell>
          <cell r="BX205">
            <v>0</v>
          </cell>
          <cell r="BY205">
            <v>0</v>
          </cell>
          <cell r="BZ205">
            <v>0</v>
          </cell>
          <cell r="CA205">
            <v>305</v>
          </cell>
          <cell r="CB205">
            <v>0</v>
          </cell>
          <cell r="CC205">
            <v>104</v>
          </cell>
          <cell r="CD205">
            <v>0</v>
          </cell>
          <cell r="CE205">
            <v>0</v>
          </cell>
          <cell r="CF205">
            <v>0</v>
          </cell>
          <cell r="CG205">
            <v>71</v>
          </cell>
          <cell r="CH205">
            <v>130</v>
          </cell>
          <cell r="CI205">
            <v>0</v>
          </cell>
          <cell r="CJ205">
            <v>0</v>
          </cell>
          <cell r="CK205">
            <v>0</v>
          </cell>
          <cell r="CL205">
            <v>0</v>
          </cell>
          <cell r="CM205">
            <v>520</v>
          </cell>
          <cell r="CN205">
            <v>0</v>
          </cell>
          <cell r="CO205">
            <v>0</v>
          </cell>
          <cell r="CP205">
            <v>0</v>
          </cell>
          <cell r="CQ205">
            <v>0</v>
          </cell>
          <cell r="CR205">
            <v>0</v>
          </cell>
          <cell r="CS205">
            <v>0</v>
          </cell>
          <cell r="CT205">
            <v>0</v>
          </cell>
          <cell r="CU205">
            <v>0</v>
          </cell>
          <cell r="CV205">
            <v>0</v>
          </cell>
          <cell r="CW205">
            <v>15</v>
          </cell>
          <cell r="CX205">
            <v>0</v>
          </cell>
          <cell r="CY205">
            <v>0</v>
          </cell>
          <cell r="CZ205">
            <v>0</v>
          </cell>
          <cell r="DA205">
            <v>0</v>
          </cell>
          <cell r="DB205">
            <v>0</v>
          </cell>
          <cell r="DC205">
            <v>0</v>
          </cell>
          <cell r="DD205">
            <v>0</v>
          </cell>
          <cell r="DE205">
            <v>26</v>
          </cell>
          <cell r="DF205">
            <v>0</v>
          </cell>
          <cell r="DG205">
            <v>0</v>
          </cell>
          <cell r="DH205">
            <v>0</v>
          </cell>
          <cell r="DI205">
            <v>-4</v>
          </cell>
          <cell r="DJ205">
            <v>0</v>
          </cell>
          <cell r="DK205">
            <v>0</v>
          </cell>
          <cell r="DL205">
            <v>0</v>
          </cell>
          <cell r="DM205">
            <v>0</v>
          </cell>
          <cell r="DN205">
            <v>0</v>
          </cell>
          <cell r="DO205">
            <v>0</v>
          </cell>
          <cell r="DP205">
            <v>483</v>
          </cell>
          <cell r="DQ205">
            <v>0</v>
          </cell>
          <cell r="DR205">
            <v>191</v>
          </cell>
          <cell r="DS205">
            <v>0</v>
          </cell>
          <cell r="DT205">
            <v>0</v>
          </cell>
          <cell r="DU205">
            <v>119</v>
          </cell>
          <cell r="DV205">
            <v>55</v>
          </cell>
          <cell r="DW205">
            <v>17</v>
          </cell>
          <cell r="DX205">
            <v>0</v>
          </cell>
          <cell r="DY205">
            <v>0</v>
          </cell>
          <cell r="DZ205">
            <v>721</v>
          </cell>
          <cell r="EA205">
            <v>0</v>
          </cell>
          <cell r="EB205">
            <v>0</v>
          </cell>
          <cell r="EC205">
            <v>195</v>
          </cell>
          <cell r="ED205">
            <v>375</v>
          </cell>
          <cell r="EE205">
            <v>31</v>
          </cell>
          <cell r="EF205">
            <v>84</v>
          </cell>
          <cell r="EG205">
            <v>0</v>
          </cell>
          <cell r="EH205">
            <v>7</v>
          </cell>
          <cell r="EI205">
            <v>75</v>
          </cell>
          <cell r="EJ205">
            <v>-46</v>
          </cell>
          <cell r="EK205">
            <v>38</v>
          </cell>
          <cell r="EL205">
            <v>3</v>
          </cell>
          <cell r="EM205">
            <v>0</v>
          </cell>
          <cell r="EN205">
            <v>0</v>
          </cell>
          <cell r="EO205">
            <v>0</v>
          </cell>
          <cell r="EP205">
            <v>16</v>
          </cell>
          <cell r="EQ205">
            <v>0</v>
          </cell>
          <cell r="ER205">
            <v>0</v>
          </cell>
          <cell r="ES205">
            <v>19</v>
          </cell>
          <cell r="ET205">
            <v>78</v>
          </cell>
          <cell r="EU205">
            <v>29</v>
          </cell>
          <cell r="EV205">
            <v>2</v>
          </cell>
          <cell r="EW205">
            <v>29</v>
          </cell>
          <cell r="EX205">
            <v>0</v>
          </cell>
          <cell r="EY205">
            <v>15</v>
          </cell>
          <cell r="EZ205">
            <v>3</v>
          </cell>
          <cell r="FA205">
            <v>0</v>
          </cell>
          <cell r="FB205">
            <v>0</v>
          </cell>
          <cell r="FC205">
            <v>157</v>
          </cell>
        </row>
        <row r="206">
          <cell r="A206" t="str">
            <v xml:space="preserve"> 3027 GULF HQ (PH)                      </v>
          </cell>
          <cell r="B206">
            <v>0</v>
          </cell>
          <cell r="C206">
            <v>0</v>
          </cell>
          <cell r="D206" t="e">
            <v>#VALUE!</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t="e">
            <v>#VALUE!</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cell r="CE206">
            <v>0</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0</v>
          </cell>
          <cell r="DM206">
            <v>0</v>
          </cell>
          <cell r="DN206">
            <v>0</v>
          </cell>
          <cell r="DO206">
            <v>0</v>
          </cell>
          <cell r="DP206">
            <v>0</v>
          </cell>
          <cell r="DQ206">
            <v>0</v>
          </cell>
          <cell r="DR206">
            <v>0</v>
          </cell>
          <cell r="DS206">
            <v>0</v>
          </cell>
          <cell r="DT206">
            <v>0</v>
          </cell>
          <cell r="DU206">
            <v>0</v>
          </cell>
          <cell r="DV206">
            <v>0</v>
          </cell>
          <cell r="DW206">
            <v>0</v>
          </cell>
          <cell r="DX206">
            <v>0</v>
          </cell>
          <cell r="DY206">
            <v>0</v>
          </cell>
          <cell r="DZ206">
            <v>0</v>
          </cell>
          <cell r="EA206">
            <v>0</v>
          </cell>
          <cell r="EB206">
            <v>0</v>
          </cell>
          <cell r="EC206">
            <v>0</v>
          </cell>
          <cell r="ED206">
            <v>0</v>
          </cell>
          <cell r="EE206">
            <v>0</v>
          </cell>
          <cell r="EF206">
            <v>0</v>
          </cell>
          <cell r="EG206">
            <v>0</v>
          </cell>
          <cell r="EH206">
            <v>0</v>
          </cell>
          <cell r="EI206">
            <v>0</v>
          </cell>
          <cell r="EJ206">
            <v>0</v>
          </cell>
          <cell r="EK206">
            <v>0</v>
          </cell>
          <cell r="EL206">
            <v>0</v>
          </cell>
          <cell r="EM206">
            <v>0</v>
          </cell>
          <cell r="EN206">
            <v>0</v>
          </cell>
          <cell r="EO206">
            <v>0</v>
          </cell>
          <cell r="EP206">
            <v>0</v>
          </cell>
          <cell r="EQ206">
            <v>0</v>
          </cell>
          <cell r="ER206">
            <v>0</v>
          </cell>
          <cell r="ES206">
            <v>0</v>
          </cell>
          <cell r="ET206">
            <v>0</v>
          </cell>
          <cell r="EU206">
            <v>0</v>
          </cell>
          <cell r="EV206">
            <v>0</v>
          </cell>
          <cell r="EW206">
            <v>0</v>
          </cell>
          <cell r="EX206">
            <v>0</v>
          </cell>
          <cell r="EY206">
            <v>0</v>
          </cell>
          <cell r="EZ206">
            <v>0</v>
          </cell>
          <cell r="FA206">
            <v>0</v>
          </cell>
          <cell r="FB206">
            <v>0</v>
          </cell>
          <cell r="FC206">
            <v>0</v>
          </cell>
        </row>
        <row r="207">
          <cell r="A207" t="str">
            <v xml:space="preserve"> 3701 AFGHANISTAN (PH)                  </v>
          </cell>
          <cell r="B207">
            <v>0</v>
          </cell>
          <cell r="C207">
            <v>0</v>
          </cell>
          <cell r="D207" t="e">
            <v>#VALUE!</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t="e">
            <v>#VALUE!</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0</v>
          </cell>
          <cell r="CO207">
            <v>0</v>
          </cell>
          <cell r="CP207">
            <v>0</v>
          </cell>
          <cell r="CQ207">
            <v>0</v>
          </cell>
          <cell r="CR207">
            <v>0</v>
          </cell>
          <cell r="CS207">
            <v>0</v>
          </cell>
          <cell r="CT207">
            <v>0</v>
          </cell>
          <cell r="CU207">
            <v>0</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0</v>
          </cell>
          <cell r="DM207">
            <v>0</v>
          </cell>
          <cell r="DN207">
            <v>0</v>
          </cell>
          <cell r="DO207">
            <v>0</v>
          </cell>
          <cell r="DP207">
            <v>0</v>
          </cell>
          <cell r="DQ207">
            <v>0</v>
          </cell>
          <cell r="DR207">
            <v>0</v>
          </cell>
          <cell r="DS207">
            <v>0</v>
          </cell>
          <cell r="DT207">
            <v>0</v>
          </cell>
          <cell r="DU207">
            <v>0</v>
          </cell>
          <cell r="DV207">
            <v>0</v>
          </cell>
          <cell r="DW207">
            <v>0</v>
          </cell>
          <cell r="DX207">
            <v>0</v>
          </cell>
          <cell r="DY207">
            <v>0</v>
          </cell>
          <cell r="DZ207">
            <v>0</v>
          </cell>
          <cell r="EA207">
            <v>0</v>
          </cell>
          <cell r="EB207">
            <v>0</v>
          </cell>
          <cell r="EC207">
            <v>0</v>
          </cell>
          <cell r="ED207">
            <v>0</v>
          </cell>
          <cell r="EE207">
            <v>0</v>
          </cell>
          <cell r="EF207">
            <v>0</v>
          </cell>
          <cell r="EG207">
            <v>0</v>
          </cell>
          <cell r="EH207">
            <v>0</v>
          </cell>
          <cell r="EI207">
            <v>0</v>
          </cell>
          <cell r="EJ207">
            <v>0</v>
          </cell>
          <cell r="EK207">
            <v>0</v>
          </cell>
          <cell r="EL207">
            <v>0</v>
          </cell>
          <cell r="EM207">
            <v>0</v>
          </cell>
          <cell r="EN207">
            <v>0</v>
          </cell>
          <cell r="EO207">
            <v>0</v>
          </cell>
          <cell r="EP207">
            <v>0</v>
          </cell>
          <cell r="EQ207">
            <v>0</v>
          </cell>
          <cell r="ER207">
            <v>0</v>
          </cell>
          <cell r="ES207">
            <v>0</v>
          </cell>
          <cell r="ET207">
            <v>0</v>
          </cell>
          <cell r="EU207">
            <v>0</v>
          </cell>
          <cell r="EV207">
            <v>0</v>
          </cell>
          <cell r="EW207">
            <v>0</v>
          </cell>
          <cell r="EX207">
            <v>0</v>
          </cell>
          <cell r="EY207">
            <v>0</v>
          </cell>
          <cell r="EZ207">
            <v>0</v>
          </cell>
          <cell r="FA207">
            <v>0</v>
          </cell>
          <cell r="FB207">
            <v>0</v>
          </cell>
          <cell r="FC207">
            <v>0</v>
          </cell>
        </row>
        <row r="208">
          <cell r="A208" t="str">
            <v xml:space="preserve"> 3713 BAHRAIN (PH)                      </v>
          </cell>
          <cell r="B208">
            <v>156</v>
          </cell>
          <cell r="C208">
            <v>144</v>
          </cell>
          <cell r="D208" t="e">
            <v>#VALUE!</v>
          </cell>
          <cell r="E208">
            <v>26</v>
          </cell>
          <cell r="F208">
            <v>1</v>
          </cell>
          <cell r="G208">
            <v>0</v>
          </cell>
          <cell r="H208">
            <v>0</v>
          </cell>
          <cell r="I208">
            <v>1</v>
          </cell>
          <cell r="J208">
            <v>0</v>
          </cell>
          <cell r="K208">
            <v>0</v>
          </cell>
          <cell r="L208">
            <v>0</v>
          </cell>
          <cell r="M208">
            <v>0</v>
          </cell>
          <cell r="N208">
            <v>0</v>
          </cell>
          <cell r="O208">
            <v>5</v>
          </cell>
          <cell r="P208">
            <v>0</v>
          </cell>
          <cell r="Q208">
            <v>0</v>
          </cell>
          <cell r="R208">
            <v>0</v>
          </cell>
          <cell r="S208">
            <v>0</v>
          </cell>
          <cell r="T208">
            <v>19</v>
          </cell>
          <cell r="U208">
            <v>0</v>
          </cell>
          <cell r="V208">
            <v>0</v>
          </cell>
          <cell r="W208">
            <v>0</v>
          </cell>
          <cell r="X208">
            <v>0</v>
          </cell>
          <cell r="Y208">
            <v>0</v>
          </cell>
          <cell r="Z208">
            <v>65</v>
          </cell>
          <cell r="AA208">
            <v>2</v>
          </cell>
          <cell r="AB208">
            <v>0</v>
          </cell>
          <cell r="AC208">
            <v>0</v>
          </cell>
          <cell r="AD208">
            <v>0</v>
          </cell>
          <cell r="AE208">
            <v>1</v>
          </cell>
          <cell r="AF208">
            <v>0</v>
          </cell>
          <cell r="AG208">
            <v>0</v>
          </cell>
          <cell r="AH208">
            <v>0</v>
          </cell>
          <cell r="AI208">
            <v>0</v>
          </cell>
          <cell r="AJ208">
            <v>53</v>
          </cell>
          <cell r="AK208">
            <v>4</v>
          </cell>
          <cell r="AL208">
            <v>2</v>
          </cell>
          <cell r="AM208">
            <v>0</v>
          </cell>
          <cell r="AN208">
            <v>3</v>
          </cell>
          <cell r="AO208">
            <v>0</v>
          </cell>
          <cell r="AP208">
            <v>13</v>
          </cell>
          <cell r="AQ208">
            <v>11</v>
          </cell>
          <cell r="AR208">
            <v>0</v>
          </cell>
          <cell r="AS208">
            <v>0</v>
          </cell>
          <cell r="AT208">
            <v>0</v>
          </cell>
          <cell r="AU208">
            <v>0</v>
          </cell>
          <cell r="AV208">
            <v>0</v>
          </cell>
          <cell r="AW208">
            <v>0</v>
          </cell>
          <cell r="AX208">
            <v>2</v>
          </cell>
          <cell r="AY208">
            <v>0</v>
          </cell>
          <cell r="AZ208">
            <v>0</v>
          </cell>
          <cell r="BA208">
            <v>0</v>
          </cell>
          <cell r="BB208">
            <v>0</v>
          </cell>
          <cell r="BC208">
            <v>0</v>
          </cell>
          <cell r="BD208">
            <v>0</v>
          </cell>
          <cell r="BE208">
            <v>0</v>
          </cell>
          <cell r="BF208" t="e">
            <v>#VALUE!</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22</v>
          </cell>
          <cell r="CN208">
            <v>0</v>
          </cell>
          <cell r="CO208">
            <v>0</v>
          </cell>
          <cell r="CP208">
            <v>0</v>
          </cell>
          <cell r="CQ208">
            <v>0</v>
          </cell>
          <cell r="CR208">
            <v>0</v>
          </cell>
          <cell r="CS208">
            <v>0</v>
          </cell>
          <cell r="CT208">
            <v>0</v>
          </cell>
          <cell r="CU208">
            <v>0</v>
          </cell>
          <cell r="CV208">
            <v>0</v>
          </cell>
          <cell r="CW208">
            <v>1</v>
          </cell>
          <cell r="CX208">
            <v>0</v>
          </cell>
          <cell r="CY208">
            <v>0</v>
          </cell>
          <cell r="CZ208">
            <v>0</v>
          </cell>
          <cell r="DA208">
            <v>0</v>
          </cell>
          <cell r="DB208">
            <v>0</v>
          </cell>
          <cell r="DC208">
            <v>0</v>
          </cell>
          <cell r="DD208">
            <v>0</v>
          </cell>
          <cell r="DE208">
            <v>3</v>
          </cell>
          <cell r="DF208">
            <v>0</v>
          </cell>
          <cell r="DG208">
            <v>0</v>
          </cell>
          <cell r="DH208">
            <v>0</v>
          </cell>
          <cell r="DI208">
            <v>0</v>
          </cell>
          <cell r="DJ208">
            <v>0</v>
          </cell>
          <cell r="DK208">
            <v>0</v>
          </cell>
          <cell r="DL208">
            <v>0</v>
          </cell>
          <cell r="DM208">
            <v>0</v>
          </cell>
          <cell r="DN208">
            <v>0</v>
          </cell>
          <cell r="DO208">
            <v>0</v>
          </cell>
          <cell r="DP208">
            <v>18</v>
          </cell>
          <cell r="DQ208">
            <v>0</v>
          </cell>
          <cell r="DR208">
            <v>1</v>
          </cell>
          <cell r="DS208">
            <v>0</v>
          </cell>
          <cell r="DT208">
            <v>0</v>
          </cell>
          <cell r="DU208">
            <v>1</v>
          </cell>
          <cell r="DV208">
            <v>0</v>
          </cell>
          <cell r="DW208">
            <v>0</v>
          </cell>
          <cell r="DX208">
            <v>0</v>
          </cell>
          <cell r="DY208">
            <v>0</v>
          </cell>
          <cell r="DZ208">
            <v>17</v>
          </cell>
          <cell r="EA208">
            <v>0</v>
          </cell>
          <cell r="EB208">
            <v>0</v>
          </cell>
          <cell r="EC208">
            <v>14</v>
          </cell>
          <cell r="ED208">
            <v>1</v>
          </cell>
          <cell r="EE208">
            <v>0</v>
          </cell>
          <cell r="EF208">
            <v>2</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12</v>
          </cell>
        </row>
        <row r="209">
          <cell r="A209" t="str">
            <v xml:space="preserve"> 3787 IRAN (PH)                         </v>
          </cell>
          <cell r="B209">
            <v>-230</v>
          </cell>
          <cell r="C209">
            <v>-230</v>
          </cell>
          <cell r="D209" t="e">
            <v>#VALUE!</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-98</v>
          </cell>
          <cell r="AA209">
            <v>0</v>
          </cell>
          <cell r="AB209">
            <v>0</v>
          </cell>
          <cell r="AC209">
            <v>0</v>
          </cell>
          <cell r="AD209">
            <v>0</v>
          </cell>
          <cell r="AE209">
            <v>0</v>
          </cell>
          <cell r="AF209">
            <v>0</v>
          </cell>
          <cell r="AG209">
            <v>0</v>
          </cell>
          <cell r="AH209">
            <v>0</v>
          </cell>
          <cell r="AI209">
            <v>0</v>
          </cell>
          <cell r="AJ209">
            <v>-98</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t="e">
            <v>#VALUE!</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-155</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-155</v>
          </cell>
          <cell r="DQ209">
            <v>0</v>
          </cell>
          <cell r="DR209">
            <v>10</v>
          </cell>
          <cell r="DS209">
            <v>0</v>
          </cell>
          <cell r="DT209">
            <v>0</v>
          </cell>
          <cell r="DU209">
            <v>0</v>
          </cell>
          <cell r="DV209">
            <v>0</v>
          </cell>
          <cell r="DW209">
            <v>10</v>
          </cell>
          <cell r="DX209">
            <v>0</v>
          </cell>
          <cell r="DY209">
            <v>0</v>
          </cell>
          <cell r="DZ209">
            <v>0</v>
          </cell>
          <cell r="EA209">
            <v>0</v>
          </cell>
          <cell r="EB209">
            <v>0</v>
          </cell>
          <cell r="EC209">
            <v>0</v>
          </cell>
          <cell r="ED209">
            <v>0</v>
          </cell>
          <cell r="EE209">
            <v>0</v>
          </cell>
          <cell r="EF209">
            <v>0</v>
          </cell>
          <cell r="EG209">
            <v>0</v>
          </cell>
          <cell r="EH209">
            <v>0</v>
          </cell>
          <cell r="EI209">
            <v>0</v>
          </cell>
          <cell r="EJ209">
            <v>0</v>
          </cell>
          <cell r="EK209">
            <v>13</v>
          </cell>
          <cell r="EL209">
            <v>0</v>
          </cell>
          <cell r="EM209">
            <v>0</v>
          </cell>
          <cell r="EN209">
            <v>0</v>
          </cell>
          <cell r="EO209">
            <v>0</v>
          </cell>
          <cell r="EP209">
            <v>0</v>
          </cell>
          <cell r="EQ209">
            <v>0</v>
          </cell>
          <cell r="ER209">
            <v>0</v>
          </cell>
          <cell r="ES209">
            <v>13</v>
          </cell>
          <cell r="ET209">
            <v>0</v>
          </cell>
          <cell r="EU209">
            <v>0</v>
          </cell>
          <cell r="EV209">
            <v>0</v>
          </cell>
          <cell r="EW209">
            <v>0</v>
          </cell>
          <cell r="EX209">
            <v>0</v>
          </cell>
          <cell r="EY209">
            <v>0</v>
          </cell>
          <cell r="EZ209">
            <v>0</v>
          </cell>
          <cell r="FA209">
            <v>0</v>
          </cell>
          <cell r="FB209">
            <v>0</v>
          </cell>
          <cell r="FC209">
            <v>0</v>
          </cell>
        </row>
        <row r="210">
          <cell r="A210" t="str">
            <v xml:space="preserve"> 3800 KUWAIT (PH)                       </v>
          </cell>
          <cell r="B210">
            <v>1129</v>
          </cell>
          <cell r="C210">
            <v>1101</v>
          </cell>
          <cell r="D210" t="e">
            <v>#VALUE!</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404</v>
          </cell>
          <cell r="AA210">
            <v>7</v>
          </cell>
          <cell r="AB210">
            <v>0</v>
          </cell>
          <cell r="AC210">
            <v>0</v>
          </cell>
          <cell r="AD210">
            <v>0</v>
          </cell>
          <cell r="AE210">
            <v>5</v>
          </cell>
          <cell r="AF210">
            <v>0</v>
          </cell>
          <cell r="AG210">
            <v>0</v>
          </cell>
          <cell r="AH210">
            <v>0</v>
          </cell>
          <cell r="AI210">
            <v>0</v>
          </cell>
          <cell r="AJ210">
            <v>249</v>
          </cell>
          <cell r="AK210">
            <v>15</v>
          </cell>
          <cell r="AL210">
            <v>-1</v>
          </cell>
          <cell r="AM210">
            <v>124</v>
          </cell>
          <cell r="AN210">
            <v>1</v>
          </cell>
          <cell r="AO210">
            <v>4</v>
          </cell>
          <cell r="AP210">
            <v>102</v>
          </cell>
          <cell r="AQ210">
            <v>7</v>
          </cell>
          <cell r="AR210">
            <v>0</v>
          </cell>
          <cell r="AS210">
            <v>-1</v>
          </cell>
          <cell r="AT210">
            <v>0</v>
          </cell>
          <cell r="AU210">
            <v>0</v>
          </cell>
          <cell r="AV210">
            <v>0</v>
          </cell>
          <cell r="AW210">
            <v>5</v>
          </cell>
          <cell r="AX210">
            <v>89</v>
          </cell>
          <cell r="AY210">
            <v>0</v>
          </cell>
          <cell r="AZ210">
            <v>0</v>
          </cell>
          <cell r="BA210">
            <v>0</v>
          </cell>
          <cell r="BB210">
            <v>2</v>
          </cell>
          <cell r="BC210">
            <v>3</v>
          </cell>
          <cell r="BD210">
            <v>0</v>
          </cell>
          <cell r="BE210">
            <v>0</v>
          </cell>
          <cell r="BF210" t="e">
            <v>#VALUE!</v>
          </cell>
          <cell r="BG210">
            <v>0</v>
          </cell>
          <cell r="BH210">
            <v>0</v>
          </cell>
          <cell r="BI210">
            <v>0</v>
          </cell>
          <cell r="BJ210">
            <v>0</v>
          </cell>
          <cell r="BK210">
            <v>0</v>
          </cell>
          <cell r="BL210">
            <v>0</v>
          </cell>
          <cell r="BM210">
            <v>0</v>
          </cell>
          <cell r="BN210">
            <v>0</v>
          </cell>
          <cell r="BO210">
            <v>0</v>
          </cell>
          <cell r="BP210">
            <v>0</v>
          </cell>
          <cell r="BQ210">
            <v>0</v>
          </cell>
          <cell r="BR210">
            <v>3</v>
          </cell>
          <cell r="BS210">
            <v>0</v>
          </cell>
          <cell r="BT210">
            <v>0</v>
          </cell>
          <cell r="BU210">
            <v>0</v>
          </cell>
          <cell r="BV210">
            <v>0</v>
          </cell>
          <cell r="BW210">
            <v>0</v>
          </cell>
          <cell r="BX210">
            <v>0</v>
          </cell>
          <cell r="BY210">
            <v>0</v>
          </cell>
          <cell r="BZ210">
            <v>0</v>
          </cell>
          <cell r="CA210">
            <v>77</v>
          </cell>
          <cell r="CB210">
            <v>0</v>
          </cell>
          <cell r="CC210">
            <v>29</v>
          </cell>
          <cell r="CD210">
            <v>0</v>
          </cell>
          <cell r="CE210">
            <v>0</v>
          </cell>
          <cell r="CF210">
            <v>0</v>
          </cell>
          <cell r="CG210">
            <v>7</v>
          </cell>
          <cell r="CH210">
            <v>41</v>
          </cell>
          <cell r="CI210">
            <v>0</v>
          </cell>
          <cell r="CJ210">
            <v>0</v>
          </cell>
          <cell r="CK210">
            <v>0</v>
          </cell>
          <cell r="CL210">
            <v>0</v>
          </cell>
          <cell r="CM210">
            <v>231</v>
          </cell>
          <cell r="CN210">
            <v>0</v>
          </cell>
          <cell r="CO210">
            <v>0</v>
          </cell>
          <cell r="CP210">
            <v>0</v>
          </cell>
          <cell r="CQ210">
            <v>0</v>
          </cell>
          <cell r="CR210">
            <v>0</v>
          </cell>
          <cell r="CS210">
            <v>0</v>
          </cell>
          <cell r="CT210">
            <v>0</v>
          </cell>
          <cell r="CU210">
            <v>0</v>
          </cell>
          <cell r="CV210">
            <v>0</v>
          </cell>
          <cell r="CW210">
            <v>5</v>
          </cell>
          <cell r="CX210">
            <v>0</v>
          </cell>
          <cell r="CY210">
            <v>0</v>
          </cell>
          <cell r="CZ210">
            <v>0</v>
          </cell>
          <cell r="DA210">
            <v>0</v>
          </cell>
          <cell r="DB210">
            <v>0</v>
          </cell>
          <cell r="DC210">
            <v>0</v>
          </cell>
          <cell r="DD210">
            <v>0</v>
          </cell>
          <cell r="DE210">
            <v>0</v>
          </cell>
          <cell r="DF210">
            <v>0</v>
          </cell>
          <cell r="DG210">
            <v>0</v>
          </cell>
          <cell r="DH210">
            <v>0</v>
          </cell>
          <cell r="DI210">
            <v>-1</v>
          </cell>
          <cell r="DJ210">
            <v>0</v>
          </cell>
          <cell r="DK210">
            <v>0</v>
          </cell>
          <cell r="DL210">
            <v>0</v>
          </cell>
          <cell r="DM210">
            <v>0</v>
          </cell>
          <cell r="DN210">
            <v>0</v>
          </cell>
          <cell r="DO210">
            <v>0</v>
          </cell>
          <cell r="DP210">
            <v>227</v>
          </cell>
          <cell r="DQ210">
            <v>0</v>
          </cell>
          <cell r="DR210">
            <v>64</v>
          </cell>
          <cell r="DS210">
            <v>0</v>
          </cell>
          <cell r="DT210">
            <v>0</v>
          </cell>
          <cell r="DU210">
            <v>38</v>
          </cell>
          <cell r="DV210">
            <v>26</v>
          </cell>
          <cell r="DW210">
            <v>0</v>
          </cell>
          <cell r="DX210">
            <v>0</v>
          </cell>
          <cell r="DY210">
            <v>0</v>
          </cell>
          <cell r="DZ210">
            <v>196</v>
          </cell>
          <cell r="EA210">
            <v>0</v>
          </cell>
          <cell r="EB210">
            <v>0</v>
          </cell>
          <cell r="EC210">
            <v>55</v>
          </cell>
          <cell r="ED210">
            <v>33</v>
          </cell>
          <cell r="EE210">
            <v>29</v>
          </cell>
          <cell r="EF210">
            <v>41</v>
          </cell>
          <cell r="EG210">
            <v>0</v>
          </cell>
          <cell r="EH210">
            <v>0</v>
          </cell>
          <cell r="EI210">
            <v>38</v>
          </cell>
          <cell r="EJ210">
            <v>0</v>
          </cell>
          <cell r="EK210">
            <v>0</v>
          </cell>
          <cell r="EL210">
            <v>0</v>
          </cell>
          <cell r="EM210">
            <v>0</v>
          </cell>
          <cell r="EN210">
            <v>0</v>
          </cell>
          <cell r="EO210">
            <v>0</v>
          </cell>
          <cell r="EP210">
            <v>0</v>
          </cell>
          <cell r="EQ210">
            <v>0</v>
          </cell>
          <cell r="ER210">
            <v>0</v>
          </cell>
          <cell r="ES210">
            <v>0</v>
          </cell>
          <cell r="ET210">
            <v>24</v>
          </cell>
          <cell r="EU210">
            <v>0</v>
          </cell>
          <cell r="EV210">
            <v>2</v>
          </cell>
          <cell r="EW210">
            <v>7</v>
          </cell>
          <cell r="EX210">
            <v>0</v>
          </cell>
          <cell r="EY210">
            <v>15</v>
          </cell>
          <cell r="EZ210">
            <v>0</v>
          </cell>
          <cell r="FA210">
            <v>0</v>
          </cell>
          <cell r="FB210">
            <v>0</v>
          </cell>
          <cell r="FC210">
            <v>28</v>
          </cell>
        </row>
        <row r="211">
          <cell r="A211" t="str">
            <v xml:space="preserve"> 3836 OMAN (PH)                         </v>
          </cell>
          <cell r="B211">
            <v>421</v>
          </cell>
          <cell r="C211">
            <v>413</v>
          </cell>
          <cell r="D211" t="e">
            <v>#VALUE!</v>
          </cell>
          <cell r="E211">
            <v>64</v>
          </cell>
          <cell r="F211">
            <v>1</v>
          </cell>
          <cell r="G211">
            <v>0</v>
          </cell>
          <cell r="H211">
            <v>62</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1</v>
          </cell>
          <cell r="Y211">
            <v>0</v>
          </cell>
          <cell r="Z211">
            <v>91</v>
          </cell>
          <cell r="AA211">
            <v>5</v>
          </cell>
          <cell r="AB211">
            <v>0</v>
          </cell>
          <cell r="AC211">
            <v>0</v>
          </cell>
          <cell r="AD211">
            <v>0</v>
          </cell>
          <cell r="AE211">
            <v>1</v>
          </cell>
          <cell r="AF211">
            <v>0</v>
          </cell>
          <cell r="AG211">
            <v>0</v>
          </cell>
          <cell r="AH211">
            <v>0</v>
          </cell>
          <cell r="AI211">
            <v>0</v>
          </cell>
          <cell r="AJ211">
            <v>19</v>
          </cell>
          <cell r="AK211">
            <v>11</v>
          </cell>
          <cell r="AL211">
            <v>36</v>
          </cell>
          <cell r="AM211">
            <v>20</v>
          </cell>
          <cell r="AN211">
            <v>0</v>
          </cell>
          <cell r="AO211">
            <v>-1</v>
          </cell>
          <cell r="AP211">
            <v>5</v>
          </cell>
          <cell r="AQ211">
            <v>5</v>
          </cell>
          <cell r="AR211">
            <v>0</v>
          </cell>
          <cell r="AS211">
            <v>0</v>
          </cell>
          <cell r="AT211">
            <v>0</v>
          </cell>
          <cell r="AU211">
            <v>0</v>
          </cell>
          <cell r="AV211">
            <v>0</v>
          </cell>
          <cell r="AW211">
            <v>0</v>
          </cell>
          <cell r="AX211">
            <v>-1</v>
          </cell>
          <cell r="AY211">
            <v>0</v>
          </cell>
          <cell r="AZ211">
            <v>0</v>
          </cell>
          <cell r="BA211">
            <v>0</v>
          </cell>
          <cell r="BB211">
            <v>1</v>
          </cell>
          <cell r="BC211">
            <v>8</v>
          </cell>
          <cell r="BD211">
            <v>0</v>
          </cell>
          <cell r="BE211">
            <v>0</v>
          </cell>
          <cell r="BF211" t="e">
            <v>#VALUE!</v>
          </cell>
          <cell r="BG211">
            <v>0</v>
          </cell>
          <cell r="BH211">
            <v>0</v>
          </cell>
          <cell r="BI211">
            <v>0</v>
          </cell>
          <cell r="BJ211">
            <v>0</v>
          </cell>
          <cell r="BK211">
            <v>0</v>
          </cell>
          <cell r="BL211">
            <v>0</v>
          </cell>
          <cell r="BM211">
            <v>0</v>
          </cell>
          <cell r="BN211">
            <v>0</v>
          </cell>
          <cell r="BO211">
            <v>0</v>
          </cell>
          <cell r="BP211">
            <v>0</v>
          </cell>
          <cell r="BQ211">
            <v>0</v>
          </cell>
          <cell r="BR211">
            <v>8</v>
          </cell>
          <cell r="BS211">
            <v>0</v>
          </cell>
          <cell r="BT211">
            <v>0</v>
          </cell>
          <cell r="BU211">
            <v>0</v>
          </cell>
          <cell r="BV211">
            <v>0</v>
          </cell>
          <cell r="BW211">
            <v>0</v>
          </cell>
          <cell r="BX211">
            <v>0</v>
          </cell>
          <cell r="BY211">
            <v>0</v>
          </cell>
          <cell r="BZ211">
            <v>0</v>
          </cell>
          <cell r="CA211">
            <v>87</v>
          </cell>
          <cell r="CB211">
            <v>0</v>
          </cell>
          <cell r="CC211">
            <v>1</v>
          </cell>
          <cell r="CD211">
            <v>0</v>
          </cell>
          <cell r="CE211">
            <v>0</v>
          </cell>
          <cell r="CF211">
            <v>0</v>
          </cell>
          <cell r="CG211">
            <v>21</v>
          </cell>
          <cell r="CH211">
            <v>65</v>
          </cell>
          <cell r="CI211">
            <v>0</v>
          </cell>
          <cell r="CJ211">
            <v>0</v>
          </cell>
          <cell r="CK211">
            <v>0</v>
          </cell>
          <cell r="CL211">
            <v>0</v>
          </cell>
          <cell r="CM211">
            <v>140</v>
          </cell>
          <cell r="CN211">
            <v>0</v>
          </cell>
          <cell r="CO211">
            <v>0</v>
          </cell>
          <cell r="CP211">
            <v>0</v>
          </cell>
          <cell r="CQ211">
            <v>0</v>
          </cell>
          <cell r="CR211">
            <v>0</v>
          </cell>
          <cell r="CS211">
            <v>0</v>
          </cell>
          <cell r="CT211">
            <v>0</v>
          </cell>
          <cell r="CU211">
            <v>0</v>
          </cell>
          <cell r="CV211">
            <v>0</v>
          </cell>
          <cell r="CW211">
            <v>1</v>
          </cell>
          <cell r="CX211">
            <v>0</v>
          </cell>
          <cell r="CY211">
            <v>0</v>
          </cell>
          <cell r="CZ211">
            <v>0</v>
          </cell>
          <cell r="DA211">
            <v>0</v>
          </cell>
          <cell r="DB211">
            <v>0</v>
          </cell>
          <cell r="DC211">
            <v>0</v>
          </cell>
          <cell r="DD211">
            <v>0</v>
          </cell>
          <cell r="DE211">
            <v>17</v>
          </cell>
          <cell r="DF211">
            <v>0</v>
          </cell>
          <cell r="DG211">
            <v>0</v>
          </cell>
          <cell r="DH211">
            <v>0</v>
          </cell>
          <cell r="DI211">
            <v>0</v>
          </cell>
          <cell r="DJ211">
            <v>0</v>
          </cell>
          <cell r="DK211">
            <v>0</v>
          </cell>
          <cell r="DL211">
            <v>0</v>
          </cell>
          <cell r="DM211">
            <v>0</v>
          </cell>
          <cell r="DN211">
            <v>0</v>
          </cell>
          <cell r="DO211">
            <v>0</v>
          </cell>
          <cell r="DP211">
            <v>122</v>
          </cell>
          <cell r="DQ211">
            <v>0</v>
          </cell>
          <cell r="DR211">
            <v>5</v>
          </cell>
          <cell r="DS211">
            <v>0</v>
          </cell>
          <cell r="DT211">
            <v>0</v>
          </cell>
          <cell r="DU211">
            <v>5</v>
          </cell>
          <cell r="DV211">
            <v>0</v>
          </cell>
          <cell r="DW211">
            <v>0</v>
          </cell>
          <cell r="DX211">
            <v>0</v>
          </cell>
          <cell r="DY211">
            <v>0</v>
          </cell>
          <cell r="DZ211">
            <v>-7</v>
          </cell>
          <cell r="EA211">
            <v>0</v>
          </cell>
          <cell r="EB211">
            <v>0</v>
          </cell>
          <cell r="EC211">
            <v>22</v>
          </cell>
          <cell r="ED211">
            <v>0</v>
          </cell>
          <cell r="EE211">
            <v>0</v>
          </cell>
          <cell r="EF211">
            <v>18</v>
          </cell>
          <cell r="EG211">
            <v>0</v>
          </cell>
          <cell r="EH211">
            <v>0</v>
          </cell>
          <cell r="EI211">
            <v>0</v>
          </cell>
          <cell r="EJ211">
            <v>-47</v>
          </cell>
          <cell r="EK211">
            <v>3</v>
          </cell>
          <cell r="EL211">
            <v>0</v>
          </cell>
          <cell r="EM211">
            <v>0</v>
          </cell>
          <cell r="EN211">
            <v>0</v>
          </cell>
          <cell r="EO211">
            <v>0</v>
          </cell>
          <cell r="EP211">
            <v>0</v>
          </cell>
          <cell r="EQ211">
            <v>0</v>
          </cell>
          <cell r="ER211">
            <v>0</v>
          </cell>
          <cell r="ES211">
            <v>3</v>
          </cell>
          <cell r="ET211">
            <v>17</v>
          </cell>
          <cell r="EU211">
            <v>13</v>
          </cell>
          <cell r="EV211">
            <v>0</v>
          </cell>
          <cell r="EW211">
            <v>4</v>
          </cell>
          <cell r="EX211">
            <v>0</v>
          </cell>
          <cell r="EY211">
            <v>0</v>
          </cell>
          <cell r="EZ211">
            <v>0</v>
          </cell>
          <cell r="FA211">
            <v>0</v>
          </cell>
          <cell r="FB211">
            <v>0</v>
          </cell>
          <cell r="FC211">
            <v>8</v>
          </cell>
        </row>
        <row r="212">
          <cell r="A212" t="str">
            <v xml:space="preserve"> 3850 QATAR (PH)                        </v>
          </cell>
          <cell r="B212">
            <v>663</v>
          </cell>
          <cell r="C212">
            <v>663</v>
          </cell>
          <cell r="D212" t="e">
            <v>#VALUE!</v>
          </cell>
          <cell r="E212">
            <v>10</v>
          </cell>
          <cell r="F212">
            <v>0</v>
          </cell>
          <cell r="G212">
            <v>0</v>
          </cell>
          <cell r="H212">
            <v>0</v>
          </cell>
          <cell r="I212">
            <v>0</v>
          </cell>
          <cell r="J212">
            <v>0</v>
          </cell>
          <cell r="K212">
            <v>0</v>
          </cell>
          <cell r="L212">
            <v>10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210</v>
          </cell>
          <cell r="AA212">
            <v>4</v>
          </cell>
          <cell r="AB212">
            <v>0</v>
          </cell>
          <cell r="AC212">
            <v>0</v>
          </cell>
          <cell r="AD212">
            <v>0</v>
          </cell>
          <cell r="AE212">
            <v>4</v>
          </cell>
          <cell r="AF212">
            <v>0</v>
          </cell>
          <cell r="AG212">
            <v>0</v>
          </cell>
          <cell r="AH212">
            <v>0</v>
          </cell>
          <cell r="AI212">
            <v>0</v>
          </cell>
          <cell r="AJ212">
            <v>162</v>
          </cell>
          <cell r="AK212">
            <v>9</v>
          </cell>
          <cell r="AL212">
            <v>9</v>
          </cell>
          <cell r="AM212">
            <v>22</v>
          </cell>
          <cell r="AN212">
            <v>0</v>
          </cell>
          <cell r="AO212">
            <v>0</v>
          </cell>
          <cell r="AP212">
            <v>15</v>
          </cell>
          <cell r="AQ212">
            <v>1</v>
          </cell>
          <cell r="AR212">
            <v>0</v>
          </cell>
          <cell r="AS212">
            <v>0</v>
          </cell>
          <cell r="AT212">
            <v>0</v>
          </cell>
          <cell r="AU212">
            <v>0</v>
          </cell>
          <cell r="AV212">
            <v>0</v>
          </cell>
          <cell r="AW212">
            <v>0</v>
          </cell>
          <cell r="AX212">
            <v>14</v>
          </cell>
          <cell r="AY212">
            <v>0</v>
          </cell>
          <cell r="AZ212">
            <v>0</v>
          </cell>
          <cell r="BA212">
            <v>0</v>
          </cell>
          <cell r="BB212">
            <v>0</v>
          </cell>
          <cell r="BC212">
            <v>0</v>
          </cell>
          <cell r="BD212">
            <v>0</v>
          </cell>
          <cell r="BE212">
            <v>0</v>
          </cell>
          <cell r="BF212" t="e">
            <v>#VALUE!</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43</v>
          </cell>
          <cell r="CB212">
            <v>0</v>
          </cell>
          <cell r="CC212">
            <v>41</v>
          </cell>
          <cell r="CD212">
            <v>0</v>
          </cell>
          <cell r="CE212">
            <v>0</v>
          </cell>
          <cell r="CF212">
            <v>0</v>
          </cell>
          <cell r="CG212">
            <v>2</v>
          </cell>
          <cell r="CH212">
            <v>0</v>
          </cell>
          <cell r="CI212">
            <v>0</v>
          </cell>
          <cell r="CJ212">
            <v>0</v>
          </cell>
          <cell r="CK212">
            <v>0</v>
          </cell>
          <cell r="CL212">
            <v>0</v>
          </cell>
          <cell r="CM212">
            <v>25</v>
          </cell>
          <cell r="CN212">
            <v>0</v>
          </cell>
          <cell r="CO212">
            <v>0</v>
          </cell>
          <cell r="CP212">
            <v>0</v>
          </cell>
          <cell r="CQ212">
            <v>0</v>
          </cell>
          <cell r="CR212">
            <v>0</v>
          </cell>
          <cell r="CS212">
            <v>0</v>
          </cell>
          <cell r="CT212">
            <v>0</v>
          </cell>
          <cell r="CU212">
            <v>0</v>
          </cell>
          <cell r="CV212">
            <v>0</v>
          </cell>
          <cell r="CW212">
            <v>1</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0</v>
          </cell>
          <cell r="DM212">
            <v>0</v>
          </cell>
          <cell r="DN212">
            <v>0</v>
          </cell>
          <cell r="DO212">
            <v>0</v>
          </cell>
          <cell r="DP212">
            <v>24</v>
          </cell>
          <cell r="DQ212">
            <v>0</v>
          </cell>
          <cell r="DR212">
            <v>0</v>
          </cell>
          <cell r="DS212">
            <v>0</v>
          </cell>
          <cell r="DT212">
            <v>0</v>
          </cell>
          <cell r="DU212">
            <v>0</v>
          </cell>
          <cell r="DV212">
            <v>0</v>
          </cell>
          <cell r="DW212">
            <v>0</v>
          </cell>
          <cell r="DX212">
            <v>0</v>
          </cell>
          <cell r="DY212">
            <v>0</v>
          </cell>
          <cell r="DZ212">
            <v>357</v>
          </cell>
          <cell r="EA212">
            <v>0</v>
          </cell>
          <cell r="EB212">
            <v>0</v>
          </cell>
          <cell r="EC212">
            <v>28</v>
          </cell>
          <cell r="ED212">
            <v>315</v>
          </cell>
          <cell r="EE212">
            <v>2</v>
          </cell>
          <cell r="EF212">
            <v>7</v>
          </cell>
          <cell r="EG212">
            <v>0</v>
          </cell>
          <cell r="EH212">
            <v>0</v>
          </cell>
          <cell r="EI212">
            <v>5</v>
          </cell>
          <cell r="EJ212">
            <v>0</v>
          </cell>
          <cell r="EK212">
            <v>3</v>
          </cell>
          <cell r="EL212">
            <v>3</v>
          </cell>
          <cell r="EM212">
            <v>0</v>
          </cell>
          <cell r="EN212">
            <v>0</v>
          </cell>
          <cell r="EO212">
            <v>0</v>
          </cell>
          <cell r="EP212">
            <v>0</v>
          </cell>
          <cell r="EQ212">
            <v>0</v>
          </cell>
          <cell r="ER212">
            <v>0</v>
          </cell>
          <cell r="ES212">
            <v>0</v>
          </cell>
          <cell r="ET212">
            <v>0</v>
          </cell>
          <cell r="EU212">
            <v>0</v>
          </cell>
          <cell r="EV212">
            <v>0</v>
          </cell>
          <cell r="EW212">
            <v>0</v>
          </cell>
          <cell r="EX212">
            <v>0</v>
          </cell>
          <cell r="EY212">
            <v>0</v>
          </cell>
          <cell r="EZ212">
            <v>0</v>
          </cell>
          <cell r="FA212">
            <v>0</v>
          </cell>
          <cell r="FB212">
            <v>0</v>
          </cell>
          <cell r="FC212">
            <v>0</v>
          </cell>
        </row>
        <row r="213">
          <cell r="A213" t="str">
            <v xml:space="preserve"> 3891 UAE (PH)                          </v>
          </cell>
          <cell r="B213">
            <v>2263</v>
          </cell>
          <cell r="C213">
            <v>2154</v>
          </cell>
          <cell r="D213" t="e">
            <v>#VALUE!</v>
          </cell>
          <cell r="E213">
            <v>410</v>
          </cell>
          <cell r="F213">
            <v>32</v>
          </cell>
          <cell r="G213">
            <v>0</v>
          </cell>
          <cell r="H213">
            <v>244</v>
          </cell>
          <cell r="I213">
            <v>10</v>
          </cell>
          <cell r="J213">
            <v>0</v>
          </cell>
          <cell r="K213">
            <v>0</v>
          </cell>
          <cell r="L213">
            <v>16</v>
          </cell>
          <cell r="M213">
            <v>22</v>
          </cell>
          <cell r="N213">
            <v>0</v>
          </cell>
          <cell r="O213">
            <v>75</v>
          </cell>
          <cell r="P213">
            <v>0</v>
          </cell>
          <cell r="Q213">
            <v>0</v>
          </cell>
          <cell r="R213">
            <v>0</v>
          </cell>
          <cell r="S213">
            <v>0</v>
          </cell>
          <cell r="T213">
            <v>8</v>
          </cell>
          <cell r="U213">
            <v>0</v>
          </cell>
          <cell r="V213">
            <v>0</v>
          </cell>
          <cell r="W213">
            <v>0</v>
          </cell>
          <cell r="X213">
            <v>3</v>
          </cell>
          <cell r="Y213">
            <v>0</v>
          </cell>
          <cell r="Z213">
            <v>778</v>
          </cell>
          <cell r="AA213">
            <v>26</v>
          </cell>
          <cell r="AB213">
            <v>0</v>
          </cell>
          <cell r="AC213">
            <v>0</v>
          </cell>
          <cell r="AD213">
            <v>0</v>
          </cell>
          <cell r="AE213">
            <v>24</v>
          </cell>
          <cell r="AF213">
            <v>0</v>
          </cell>
          <cell r="AG213">
            <v>0</v>
          </cell>
          <cell r="AH213">
            <v>0</v>
          </cell>
          <cell r="AI213">
            <v>0</v>
          </cell>
          <cell r="AJ213">
            <v>135</v>
          </cell>
          <cell r="AK213">
            <v>41</v>
          </cell>
          <cell r="AL213">
            <v>59</v>
          </cell>
          <cell r="AM213">
            <v>430</v>
          </cell>
          <cell r="AN213">
            <v>43</v>
          </cell>
          <cell r="AO213">
            <v>20</v>
          </cell>
          <cell r="AP213">
            <v>283</v>
          </cell>
          <cell r="AQ213">
            <v>21</v>
          </cell>
          <cell r="AR213">
            <v>0</v>
          </cell>
          <cell r="AS213">
            <v>2</v>
          </cell>
          <cell r="AT213">
            <v>0</v>
          </cell>
          <cell r="AU213">
            <v>0</v>
          </cell>
          <cell r="AV213">
            <v>0</v>
          </cell>
          <cell r="AW213">
            <v>0</v>
          </cell>
          <cell r="AX213">
            <v>230</v>
          </cell>
          <cell r="AY213">
            <v>0</v>
          </cell>
          <cell r="AZ213">
            <v>0</v>
          </cell>
          <cell r="BA213">
            <v>0</v>
          </cell>
          <cell r="BB213">
            <v>30</v>
          </cell>
          <cell r="BC213">
            <v>3</v>
          </cell>
          <cell r="BD213">
            <v>0</v>
          </cell>
          <cell r="BE213">
            <v>0</v>
          </cell>
          <cell r="BF213" t="e">
            <v>#VALUE!</v>
          </cell>
          <cell r="BG213">
            <v>0</v>
          </cell>
          <cell r="BH213">
            <v>0</v>
          </cell>
          <cell r="BI213">
            <v>0</v>
          </cell>
          <cell r="BJ213">
            <v>0</v>
          </cell>
          <cell r="BK213">
            <v>0</v>
          </cell>
          <cell r="BL213">
            <v>0</v>
          </cell>
          <cell r="BM213">
            <v>0</v>
          </cell>
          <cell r="BN213">
            <v>0</v>
          </cell>
          <cell r="BO213">
            <v>0</v>
          </cell>
          <cell r="BP213">
            <v>0</v>
          </cell>
          <cell r="BQ213">
            <v>0</v>
          </cell>
          <cell r="BR213">
            <v>3</v>
          </cell>
          <cell r="BS213">
            <v>0</v>
          </cell>
          <cell r="BT213">
            <v>0</v>
          </cell>
          <cell r="BU213">
            <v>0</v>
          </cell>
          <cell r="BV213">
            <v>0</v>
          </cell>
          <cell r="BW213">
            <v>0</v>
          </cell>
          <cell r="BX213">
            <v>0</v>
          </cell>
          <cell r="BY213">
            <v>0</v>
          </cell>
          <cell r="BZ213">
            <v>0</v>
          </cell>
          <cell r="CA213">
            <v>98</v>
          </cell>
          <cell r="CB213">
            <v>0</v>
          </cell>
          <cell r="CC213">
            <v>33</v>
          </cell>
          <cell r="CD213">
            <v>0</v>
          </cell>
          <cell r="CE213">
            <v>0</v>
          </cell>
          <cell r="CF213">
            <v>0</v>
          </cell>
          <cell r="CG213">
            <v>41</v>
          </cell>
          <cell r="CH213">
            <v>24</v>
          </cell>
          <cell r="CI213">
            <v>0</v>
          </cell>
          <cell r="CJ213">
            <v>0</v>
          </cell>
          <cell r="CK213">
            <v>0</v>
          </cell>
          <cell r="CL213">
            <v>0</v>
          </cell>
          <cell r="CM213">
            <v>257</v>
          </cell>
          <cell r="CN213">
            <v>0</v>
          </cell>
          <cell r="CO213">
            <v>0</v>
          </cell>
          <cell r="CP213">
            <v>0</v>
          </cell>
          <cell r="CQ213">
            <v>0</v>
          </cell>
          <cell r="CR213">
            <v>0</v>
          </cell>
          <cell r="CS213">
            <v>0</v>
          </cell>
          <cell r="CT213">
            <v>0</v>
          </cell>
          <cell r="CU213">
            <v>0</v>
          </cell>
          <cell r="CV213">
            <v>0</v>
          </cell>
          <cell r="CW213">
            <v>7</v>
          </cell>
          <cell r="CX213">
            <v>0</v>
          </cell>
          <cell r="CY213">
            <v>0</v>
          </cell>
          <cell r="CZ213">
            <v>0</v>
          </cell>
          <cell r="DA213">
            <v>0</v>
          </cell>
          <cell r="DB213">
            <v>0</v>
          </cell>
          <cell r="DC213">
            <v>0</v>
          </cell>
          <cell r="DD213">
            <v>0</v>
          </cell>
          <cell r="DE213">
            <v>6</v>
          </cell>
          <cell r="DF213">
            <v>0</v>
          </cell>
          <cell r="DG213">
            <v>0</v>
          </cell>
          <cell r="DH213">
            <v>0</v>
          </cell>
          <cell r="DI213">
            <v>-3</v>
          </cell>
          <cell r="DJ213">
            <v>0</v>
          </cell>
          <cell r="DK213">
            <v>0</v>
          </cell>
          <cell r="DL213">
            <v>0</v>
          </cell>
          <cell r="DM213">
            <v>0</v>
          </cell>
          <cell r="DN213">
            <v>0</v>
          </cell>
          <cell r="DO213">
            <v>0</v>
          </cell>
          <cell r="DP213">
            <v>247</v>
          </cell>
          <cell r="DQ213">
            <v>0</v>
          </cell>
          <cell r="DR213">
            <v>111</v>
          </cell>
          <cell r="DS213">
            <v>0</v>
          </cell>
          <cell r="DT213">
            <v>0</v>
          </cell>
          <cell r="DU213">
            <v>75</v>
          </cell>
          <cell r="DV213">
            <v>29</v>
          </cell>
          <cell r="DW213">
            <v>7</v>
          </cell>
          <cell r="DX213">
            <v>0</v>
          </cell>
          <cell r="DY213">
            <v>0</v>
          </cell>
          <cell r="DZ213">
            <v>158</v>
          </cell>
          <cell r="EA213">
            <v>0</v>
          </cell>
          <cell r="EB213">
            <v>0</v>
          </cell>
          <cell r="EC213">
            <v>76</v>
          </cell>
          <cell r="ED213">
            <v>26</v>
          </cell>
          <cell r="EE213">
            <v>0</v>
          </cell>
          <cell r="EF213">
            <v>16</v>
          </cell>
          <cell r="EG213">
            <v>0</v>
          </cell>
          <cell r="EH213">
            <v>7</v>
          </cell>
          <cell r="EI213">
            <v>32</v>
          </cell>
          <cell r="EJ213">
            <v>1</v>
          </cell>
          <cell r="EK213">
            <v>19</v>
          </cell>
          <cell r="EL213">
            <v>0</v>
          </cell>
          <cell r="EM213">
            <v>0</v>
          </cell>
          <cell r="EN213">
            <v>0</v>
          </cell>
          <cell r="EO213">
            <v>0</v>
          </cell>
          <cell r="EP213">
            <v>16</v>
          </cell>
          <cell r="EQ213">
            <v>0</v>
          </cell>
          <cell r="ER213">
            <v>0</v>
          </cell>
          <cell r="ES213">
            <v>3</v>
          </cell>
          <cell r="ET213">
            <v>37</v>
          </cell>
          <cell r="EU213">
            <v>16</v>
          </cell>
          <cell r="EV213">
            <v>0</v>
          </cell>
          <cell r="EW213">
            <v>18</v>
          </cell>
          <cell r="EX213">
            <v>0</v>
          </cell>
          <cell r="EY213">
            <v>0</v>
          </cell>
          <cell r="EZ213">
            <v>3</v>
          </cell>
          <cell r="FA213">
            <v>0</v>
          </cell>
          <cell r="FB213">
            <v>0</v>
          </cell>
          <cell r="FC213">
            <v>109</v>
          </cell>
        </row>
        <row r="214">
          <cell r="A214" t="str">
            <v xml:space="preserve"> 4308 SAUDI ARABIA (PH)                 </v>
          </cell>
          <cell r="B214">
            <v>3018</v>
          </cell>
          <cell r="C214">
            <v>2910</v>
          </cell>
          <cell r="D214" t="e">
            <v>#VALUE!</v>
          </cell>
          <cell r="E214">
            <v>667</v>
          </cell>
          <cell r="F214">
            <v>122</v>
          </cell>
          <cell r="G214">
            <v>0</v>
          </cell>
          <cell r="H214">
            <v>239</v>
          </cell>
          <cell r="I214">
            <v>2</v>
          </cell>
          <cell r="J214">
            <v>0</v>
          </cell>
          <cell r="K214">
            <v>0</v>
          </cell>
          <cell r="L214">
            <v>315</v>
          </cell>
          <cell r="M214">
            <v>0</v>
          </cell>
          <cell r="N214">
            <v>-30</v>
          </cell>
          <cell r="O214">
            <v>-1</v>
          </cell>
          <cell r="P214">
            <v>0</v>
          </cell>
          <cell r="Q214">
            <v>0</v>
          </cell>
          <cell r="R214">
            <v>0</v>
          </cell>
          <cell r="S214">
            <v>20</v>
          </cell>
          <cell r="T214">
            <v>0</v>
          </cell>
          <cell r="U214">
            <v>0</v>
          </cell>
          <cell r="V214">
            <v>0</v>
          </cell>
          <cell r="W214">
            <v>0</v>
          </cell>
          <cell r="X214">
            <v>0</v>
          </cell>
          <cell r="Y214">
            <v>0</v>
          </cell>
          <cell r="Z214">
            <v>619</v>
          </cell>
          <cell r="AA214">
            <v>-18</v>
          </cell>
          <cell r="AB214">
            <v>0</v>
          </cell>
          <cell r="AC214">
            <v>0</v>
          </cell>
          <cell r="AD214">
            <v>0</v>
          </cell>
          <cell r="AE214">
            <v>-15</v>
          </cell>
          <cell r="AF214">
            <v>0</v>
          </cell>
          <cell r="AG214">
            <v>0</v>
          </cell>
          <cell r="AH214">
            <v>0</v>
          </cell>
          <cell r="AI214">
            <v>0</v>
          </cell>
          <cell r="AJ214">
            <v>349</v>
          </cell>
          <cell r="AK214">
            <v>-6</v>
          </cell>
          <cell r="AL214">
            <v>-28</v>
          </cell>
          <cell r="AM214">
            <v>103</v>
          </cell>
          <cell r="AN214">
            <v>43</v>
          </cell>
          <cell r="AO214">
            <v>191</v>
          </cell>
          <cell r="AP214">
            <v>351</v>
          </cell>
          <cell r="AQ214">
            <v>0</v>
          </cell>
          <cell r="AR214">
            <v>0</v>
          </cell>
          <cell r="AS214">
            <v>-2</v>
          </cell>
          <cell r="AT214">
            <v>0</v>
          </cell>
          <cell r="AU214">
            <v>0</v>
          </cell>
          <cell r="AV214">
            <v>54</v>
          </cell>
          <cell r="AW214">
            <v>201</v>
          </cell>
          <cell r="AX214">
            <v>75</v>
          </cell>
          <cell r="AY214">
            <v>0</v>
          </cell>
          <cell r="AZ214">
            <v>0</v>
          </cell>
          <cell r="BA214">
            <v>0</v>
          </cell>
          <cell r="BB214">
            <v>23</v>
          </cell>
          <cell r="BC214">
            <v>11</v>
          </cell>
          <cell r="BD214">
            <v>0</v>
          </cell>
          <cell r="BE214">
            <v>0</v>
          </cell>
          <cell r="BF214" t="e">
            <v>#VALUE!</v>
          </cell>
          <cell r="BG214">
            <v>0</v>
          </cell>
          <cell r="BH214">
            <v>0</v>
          </cell>
          <cell r="BI214">
            <v>0</v>
          </cell>
          <cell r="BJ214">
            <v>0</v>
          </cell>
          <cell r="BK214">
            <v>0</v>
          </cell>
          <cell r="BL214">
            <v>0</v>
          </cell>
          <cell r="BM214">
            <v>0</v>
          </cell>
          <cell r="BN214">
            <v>0</v>
          </cell>
          <cell r="BO214">
            <v>0</v>
          </cell>
          <cell r="BP214">
            <v>0</v>
          </cell>
          <cell r="BQ214">
            <v>0</v>
          </cell>
          <cell r="BR214">
            <v>11</v>
          </cell>
          <cell r="BS214">
            <v>0</v>
          </cell>
          <cell r="BT214">
            <v>0</v>
          </cell>
          <cell r="BU214">
            <v>0</v>
          </cell>
          <cell r="BV214">
            <v>0</v>
          </cell>
          <cell r="BW214">
            <v>0</v>
          </cell>
          <cell r="BX214">
            <v>0</v>
          </cell>
          <cell r="BY214">
            <v>0</v>
          </cell>
          <cell r="BZ214">
            <v>0</v>
          </cell>
          <cell r="CA214">
            <v>62</v>
          </cell>
          <cell r="CB214">
            <v>0</v>
          </cell>
          <cell r="CC214">
            <v>51</v>
          </cell>
          <cell r="CD214">
            <v>0</v>
          </cell>
          <cell r="CE214">
            <v>0</v>
          </cell>
          <cell r="CF214">
            <v>0</v>
          </cell>
          <cell r="CG214">
            <v>30</v>
          </cell>
          <cell r="CH214">
            <v>-22</v>
          </cell>
          <cell r="CI214">
            <v>0</v>
          </cell>
          <cell r="CJ214">
            <v>0</v>
          </cell>
          <cell r="CK214">
            <v>0</v>
          </cell>
          <cell r="CL214">
            <v>3</v>
          </cell>
          <cell r="CM214">
            <v>209</v>
          </cell>
          <cell r="CN214">
            <v>0</v>
          </cell>
          <cell r="CO214">
            <v>0</v>
          </cell>
          <cell r="CP214">
            <v>0</v>
          </cell>
          <cell r="CQ214">
            <v>0</v>
          </cell>
          <cell r="CR214">
            <v>0</v>
          </cell>
          <cell r="CS214">
            <v>0</v>
          </cell>
          <cell r="CT214">
            <v>0</v>
          </cell>
          <cell r="CU214">
            <v>0</v>
          </cell>
          <cell r="CV214">
            <v>0</v>
          </cell>
          <cell r="CW214">
            <v>-16</v>
          </cell>
          <cell r="CX214">
            <v>0</v>
          </cell>
          <cell r="CY214">
            <v>0</v>
          </cell>
          <cell r="CZ214">
            <v>0</v>
          </cell>
          <cell r="DA214">
            <v>0</v>
          </cell>
          <cell r="DB214">
            <v>0</v>
          </cell>
          <cell r="DC214">
            <v>0</v>
          </cell>
          <cell r="DD214">
            <v>0</v>
          </cell>
          <cell r="DE214">
            <v>0</v>
          </cell>
          <cell r="DF214">
            <v>0</v>
          </cell>
          <cell r="DG214">
            <v>0</v>
          </cell>
          <cell r="DH214">
            <v>0</v>
          </cell>
          <cell r="DI214">
            <v>-66</v>
          </cell>
          <cell r="DJ214">
            <v>0</v>
          </cell>
          <cell r="DK214">
            <v>0</v>
          </cell>
          <cell r="DL214">
            <v>0</v>
          </cell>
          <cell r="DM214">
            <v>0</v>
          </cell>
          <cell r="DN214">
            <v>0</v>
          </cell>
          <cell r="DO214">
            <v>0</v>
          </cell>
          <cell r="DP214">
            <v>291</v>
          </cell>
          <cell r="DQ214">
            <v>0</v>
          </cell>
          <cell r="DR214">
            <v>127</v>
          </cell>
          <cell r="DS214">
            <v>0</v>
          </cell>
          <cell r="DT214">
            <v>0</v>
          </cell>
          <cell r="DU214">
            <v>185</v>
          </cell>
          <cell r="DV214">
            <v>-5</v>
          </cell>
          <cell r="DW214">
            <v>6</v>
          </cell>
          <cell r="DX214">
            <v>0</v>
          </cell>
          <cell r="DY214">
            <v>-59</v>
          </cell>
          <cell r="DZ214">
            <v>731</v>
          </cell>
          <cell r="EA214">
            <v>0</v>
          </cell>
          <cell r="EB214">
            <v>0</v>
          </cell>
          <cell r="EC214">
            <v>130</v>
          </cell>
          <cell r="ED214">
            <v>281</v>
          </cell>
          <cell r="EE214">
            <v>0</v>
          </cell>
          <cell r="EF214">
            <v>201</v>
          </cell>
          <cell r="EG214">
            <v>0</v>
          </cell>
          <cell r="EH214">
            <v>59</v>
          </cell>
          <cell r="EI214">
            <v>55</v>
          </cell>
          <cell r="EJ214">
            <v>5</v>
          </cell>
          <cell r="EK214">
            <v>121</v>
          </cell>
          <cell r="EL214">
            <v>0</v>
          </cell>
          <cell r="EM214">
            <v>0</v>
          </cell>
          <cell r="EN214">
            <v>0</v>
          </cell>
          <cell r="EO214">
            <v>0</v>
          </cell>
          <cell r="EP214">
            <v>117</v>
          </cell>
          <cell r="EQ214">
            <v>0</v>
          </cell>
          <cell r="ER214">
            <v>0</v>
          </cell>
          <cell r="ES214">
            <v>4</v>
          </cell>
          <cell r="ET214">
            <v>12</v>
          </cell>
          <cell r="EU214">
            <v>0</v>
          </cell>
          <cell r="EV214">
            <v>12</v>
          </cell>
          <cell r="EW214">
            <v>0</v>
          </cell>
          <cell r="EX214">
            <v>0</v>
          </cell>
          <cell r="EY214">
            <v>0</v>
          </cell>
          <cell r="EZ214">
            <v>0</v>
          </cell>
          <cell r="FA214">
            <v>0</v>
          </cell>
          <cell r="FB214">
            <v>0</v>
          </cell>
          <cell r="FC214">
            <v>108</v>
          </cell>
        </row>
        <row r="215">
          <cell r="A215" t="str">
            <v xml:space="preserve"> 2863 SAUDI ARABIA (PH)                 </v>
          </cell>
          <cell r="B215">
            <v>2836</v>
          </cell>
          <cell r="C215">
            <v>2817</v>
          </cell>
          <cell r="D215" t="e">
            <v>#VALUE!</v>
          </cell>
          <cell r="E215">
            <v>667</v>
          </cell>
          <cell r="F215">
            <v>122</v>
          </cell>
          <cell r="G215">
            <v>0</v>
          </cell>
          <cell r="H215">
            <v>239</v>
          </cell>
          <cell r="I215">
            <v>2</v>
          </cell>
          <cell r="J215">
            <v>0</v>
          </cell>
          <cell r="K215">
            <v>0</v>
          </cell>
          <cell r="L215">
            <v>315</v>
          </cell>
          <cell r="M215">
            <v>0</v>
          </cell>
          <cell r="N215">
            <v>-30</v>
          </cell>
          <cell r="O215">
            <v>-1</v>
          </cell>
          <cell r="P215">
            <v>0</v>
          </cell>
          <cell r="Q215">
            <v>0</v>
          </cell>
          <cell r="R215">
            <v>0</v>
          </cell>
          <cell r="S215">
            <v>20</v>
          </cell>
          <cell r="T215">
            <v>0</v>
          </cell>
          <cell r="U215">
            <v>0</v>
          </cell>
          <cell r="V215">
            <v>0</v>
          </cell>
          <cell r="W215">
            <v>0</v>
          </cell>
          <cell r="X215">
            <v>0</v>
          </cell>
          <cell r="Y215">
            <v>0</v>
          </cell>
          <cell r="Z215">
            <v>614</v>
          </cell>
          <cell r="AA215">
            <v>-16</v>
          </cell>
          <cell r="AB215">
            <v>0</v>
          </cell>
          <cell r="AC215">
            <v>0</v>
          </cell>
          <cell r="AD215">
            <v>0</v>
          </cell>
          <cell r="AE215">
            <v>-2</v>
          </cell>
          <cell r="AF215">
            <v>0</v>
          </cell>
          <cell r="AG215">
            <v>0</v>
          </cell>
          <cell r="AH215">
            <v>0</v>
          </cell>
          <cell r="AI215">
            <v>0</v>
          </cell>
          <cell r="AJ215">
            <v>364</v>
          </cell>
          <cell r="AK215">
            <v>-6</v>
          </cell>
          <cell r="AL215">
            <v>-32</v>
          </cell>
          <cell r="AM215">
            <v>131</v>
          </cell>
          <cell r="AN215">
            <v>33</v>
          </cell>
          <cell r="AO215">
            <v>142</v>
          </cell>
          <cell r="AP215">
            <v>311</v>
          </cell>
          <cell r="AQ215">
            <v>0</v>
          </cell>
          <cell r="AR215">
            <v>0</v>
          </cell>
          <cell r="AS215">
            <v>-2</v>
          </cell>
          <cell r="AT215">
            <v>0</v>
          </cell>
          <cell r="AU215">
            <v>0</v>
          </cell>
          <cell r="AV215">
            <v>0</v>
          </cell>
          <cell r="AW215">
            <v>201</v>
          </cell>
          <cell r="AX215">
            <v>89</v>
          </cell>
          <cell r="AY215">
            <v>0</v>
          </cell>
          <cell r="AZ215">
            <v>0</v>
          </cell>
          <cell r="BA215">
            <v>0</v>
          </cell>
          <cell r="BB215">
            <v>23</v>
          </cell>
          <cell r="BC215">
            <v>11</v>
          </cell>
          <cell r="BD215">
            <v>0</v>
          </cell>
          <cell r="BE215">
            <v>0</v>
          </cell>
          <cell r="BF215" t="e">
            <v>#VALUE!</v>
          </cell>
          <cell r="BG215">
            <v>0</v>
          </cell>
          <cell r="BH215">
            <v>0</v>
          </cell>
          <cell r="BI215">
            <v>0</v>
          </cell>
          <cell r="BJ215">
            <v>0</v>
          </cell>
          <cell r="BK215">
            <v>0</v>
          </cell>
          <cell r="BL215">
            <v>0</v>
          </cell>
          <cell r="BM215">
            <v>0</v>
          </cell>
          <cell r="BN215">
            <v>0</v>
          </cell>
          <cell r="BO215">
            <v>0</v>
          </cell>
          <cell r="BP215">
            <v>0</v>
          </cell>
          <cell r="BQ215">
            <v>0</v>
          </cell>
          <cell r="BR215">
            <v>11</v>
          </cell>
          <cell r="BS215">
            <v>0</v>
          </cell>
          <cell r="BT215">
            <v>0</v>
          </cell>
          <cell r="BU215">
            <v>0</v>
          </cell>
          <cell r="BV215">
            <v>0</v>
          </cell>
          <cell r="BW215">
            <v>0</v>
          </cell>
          <cell r="BX215">
            <v>0</v>
          </cell>
          <cell r="BY215">
            <v>0</v>
          </cell>
          <cell r="BZ215">
            <v>0</v>
          </cell>
          <cell r="CA215">
            <v>52</v>
          </cell>
          <cell r="CB215">
            <v>0</v>
          </cell>
          <cell r="CC215">
            <v>51</v>
          </cell>
          <cell r="CD215">
            <v>0</v>
          </cell>
          <cell r="CE215">
            <v>0</v>
          </cell>
          <cell r="CF215">
            <v>0</v>
          </cell>
          <cell r="CG215">
            <v>30</v>
          </cell>
          <cell r="CH215">
            <v>-29</v>
          </cell>
          <cell r="CI215">
            <v>0</v>
          </cell>
          <cell r="CJ215">
            <v>0</v>
          </cell>
          <cell r="CK215">
            <v>0</v>
          </cell>
          <cell r="CL215">
            <v>0</v>
          </cell>
          <cell r="CM215">
            <v>188</v>
          </cell>
          <cell r="CN215">
            <v>0</v>
          </cell>
          <cell r="CO215">
            <v>0</v>
          </cell>
          <cell r="CP215">
            <v>0</v>
          </cell>
          <cell r="CQ215">
            <v>0</v>
          </cell>
          <cell r="CR215">
            <v>0</v>
          </cell>
          <cell r="CS215">
            <v>0</v>
          </cell>
          <cell r="CT215">
            <v>0</v>
          </cell>
          <cell r="CU215">
            <v>0</v>
          </cell>
          <cell r="CV215">
            <v>0</v>
          </cell>
          <cell r="CW215">
            <v>-16</v>
          </cell>
          <cell r="CX215">
            <v>0</v>
          </cell>
          <cell r="CY215">
            <v>0</v>
          </cell>
          <cell r="CZ215">
            <v>0</v>
          </cell>
          <cell r="DA215">
            <v>0</v>
          </cell>
          <cell r="DB215">
            <v>0</v>
          </cell>
          <cell r="DC215">
            <v>0</v>
          </cell>
          <cell r="DD215">
            <v>0</v>
          </cell>
          <cell r="DE215">
            <v>0</v>
          </cell>
          <cell r="DF215">
            <v>0</v>
          </cell>
          <cell r="DG215">
            <v>0</v>
          </cell>
          <cell r="DH215">
            <v>0</v>
          </cell>
          <cell r="DI215">
            <v>-60</v>
          </cell>
          <cell r="DJ215">
            <v>0</v>
          </cell>
          <cell r="DK215">
            <v>0</v>
          </cell>
          <cell r="DL215">
            <v>0</v>
          </cell>
          <cell r="DM215">
            <v>0</v>
          </cell>
          <cell r="DN215">
            <v>0</v>
          </cell>
          <cell r="DO215">
            <v>0</v>
          </cell>
          <cell r="DP215">
            <v>264</v>
          </cell>
          <cell r="DQ215">
            <v>0</v>
          </cell>
          <cell r="DR215">
            <v>127</v>
          </cell>
          <cell r="DS215">
            <v>0</v>
          </cell>
          <cell r="DT215">
            <v>0</v>
          </cell>
          <cell r="DU215">
            <v>185</v>
          </cell>
          <cell r="DV215">
            <v>-5</v>
          </cell>
          <cell r="DW215">
            <v>6</v>
          </cell>
          <cell r="DX215">
            <v>0</v>
          </cell>
          <cell r="DY215">
            <v>-59</v>
          </cell>
          <cell r="DZ215">
            <v>716</v>
          </cell>
          <cell r="EA215">
            <v>0</v>
          </cell>
          <cell r="EB215">
            <v>0</v>
          </cell>
          <cell r="EC215">
            <v>124</v>
          </cell>
          <cell r="ED215">
            <v>281</v>
          </cell>
          <cell r="EE215">
            <v>0</v>
          </cell>
          <cell r="EF215">
            <v>201</v>
          </cell>
          <cell r="EG215">
            <v>0</v>
          </cell>
          <cell r="EH215">
            <v>59</v>
          </cell>
          <cell r="EI215">
            <v>46</v>
          </cell>
          <cell r="EJ215">
            <v>5</v>
          </cell>
          <cell r="EK215">
            <v>119</v>
          </cell>
          <cell r="EL215">
            <v>0</v>
          </cell>
          <cell r="EM215">
            <v>0</v>
          </cell>
          <cell r="EN215">
            <v>0</v>
          </cell>
          <cell r="EO215">
            <v>0</v>
          </cell>
          <cell r="EP215">
            <v>117</v>
          </cell>
          <cell r="EQ215">
            <v>0</v>
          </cell>
          <cell r="ER215">
            <v>0</v>
          </cell>
          <cell r="ES215">
            <v>2</v>
          </cell>
          <cell r="ET215">
            <v>12</v>
          </cell>
          <cell r="EU215">
            <v>0</v>
          </cell>
          <cell r="EV215">
            <v>12</v>
          </cell>
          <cell r="EW215">
            <v>0</v>
          </cell>
          <cell r="EX215">
            <v>0</v>
          </cell>
          <cell r="EY215">
            <v>0</v>
          </cell>
          <cell r="EZ215">
            <v>0</v>
          </cell>
          <cell r="FA215">
            <v>0</v>
          </cell>
          <cell r="FB215">
            <v>0</v>
          </cell>
          <cell r="FC215">
            <v>19</v>
          </cell>
        </row>
        <row r="216">
          <cell r="A216" t="str">
            <v xml:space="preserve"> 3902 YEMEN (PH)                        </v>
          </cell>
          <cell r="B216">
            <v>182</v>
          </cell>
          <cell r="C216">
            <v>93</v>
          </cell>
          <cell r="D216" t="e">
            <v>#VALUE!</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5</v>
          </cell>
          <cell r="AA216">
            <v>-2</v>
          </cell>
          <cell r="AB216">
            <v>0</v>
          </cell>
          <cell r="AC216">
            <v>0</v>
          </cell>
          <cell r="AD216">
            <v>0</v>
          </cell>
          <cell r="AE216">
            <v>-13</v>
          </cell>
          <cell r="AF216">
            <v>0</v>
          </cell>
          <cell r="AG216">
            <v>0</v>
          </cell>
          <cell r="AH216">
            <v>0</v>
          </cell>
          <cell r="AI216">
            <v>0</v>
          </cell>
          <cell r="AJ216">
            <v>-15</v>
          </cell>
          <cell r="AK216">
            <v>0</v>
          </cell>
          <cell r="AL216">
            <v>4</v>
          </cell>
          <cell r="AM216">
            <v>-28</v>
          </cell>
          <cell r="AN216">
            <v>10</v>
          </cell>
          <cell r="AO216">
            <v>49</v>
          </cell>
          <cell r="AP216">
            <v>40</v>
          </cell>
          <cell r="AQ216">
            <v>0</v>
          </cell>
          <cell r="AR216">
            <v>0</v>
          </cell>
          <cell r="AS216">
            <v>0</v>
          </cell>
          <cell r="AT216">
            <v>0</v>
          </cell>
          <cell r="AU216">
            <v>0</v>
          </cell>
          <cell r="AV216">
            <v>54</v>
          </cell>
          <cell r="AW216">
            <v>0</v>
          </cell>
          <cell r="AX216">
            <v>-14</v>
          </cell>
          <cell r="AY216">
            <v>0</v>
          </cell>
          <cell r="AZ216">
            <v>0</v>
          </cell>
          <cell r="BA216">
            <v>0</v>
          </cell>
          <cell r="BB216">
            <v>0</v>
          </cell>
          <cell r="BC216">
            <v>0</v>
          </cell>
          <cell r="BD216">
            <v>0</v>
          </cell>
          <cell r="BE216">
            <v>0</v>
          </cell>
          <cell r="BF216" t="e">
            <v>#VALUE!</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10</v>
          </cell>
          <cell r="CB216">
            <v>0</v>
          </cell>
          <cell r="CC216">
            <v>0</v>
          </cell>
          <cell r="CD216">
            <v>0</v>
          </cell>
          <cell r="CE216">
            <v>0</v>
          </cell>
          <cell r="CF216">
            <v>0</v>
          </cell>
          <cell r="CG216">
            <v>0</v>
          </cell>
          <cell r="CH216">
            <v>7</v>
          </cell>
          <cell r="CI216">
            <v>0</v>
          </cell>
          <cell r="CJ216">
            <v>0</v>
          </cell>
          <cell r="CK216">
            <v>0</v>
          </cell>
          <cell r="CL216">
            <v>3</v>
          </cell>
          <cell r="CM216">
            <v>21</v>
          </cell>
          <cell r="CN216">
            <v>0</v>
          </cell>
          <cell r="CO216">
            <v>0</v>
          </cell>
          <cell r="CP216">
            <v>0</v>
          </cell>
          <cell r="CQ216">
            <v>0</v>
          </cell>
          <cell r="CR216">
            <v>0</v>
          </cell>
          <cell r="CS216">
            <v>0</v>
          </cell>
          <cell r="CT216">
            <v>0</v>
          </cell>
          <cell r="CU216">
            <v>0</v>
          </cell>
          <cell r="CV216">
            <v>0</v>
          </cell>
          <cell r="CW216">
            <v>0</v>
          </cell>
          <cell r="CX216">
            <v>0</v>
          </cell>
          <cell r="CY216">
            <v>0</v>
          </cell>
          <cell r="CZ216">
            <v>0</v>
          </cell>
          <cell r="DA216">
            <v>0</v>
          </cell>
          <cell r="DB216">
            <v>0</v>
          </cell>
          <cell r="DC216">
            <v>0</v>
          </cell>
          <cell r="DD216">
            <v>0</v>
          </cell>
          <cell r="DE216">
            <v>0</v>
          </cell>
          <cell r="DF216">
            <v>0</v>
          </cell>
          <cell r="DG216">
            <v>0</v>
          </cell>
          <cell r="DH216">
            <v>0</v>
          </cell>
          <cell r="DI216">
            <v>-6</v>
          </cell>
          <cell r="DJ216">
            <v>0</v>
          </cell>
          <cell r="DK216">
            <v>0</v>
          </cell>
          <cell r="DL216">
            <v>0</v>
          </cell>
          <cell r="DM216">
            <v>0</v>
          </cell>
          <cell r="DN216">
            <v>0</v>
          </cell>
          <cell r="DO216">
            <v>0</v>
          </cell>
          <cell r="DP216">
            <v>27</v>
          </cell>
          <cell r="DQ216">
            <v>0</v>
          </cell>
          <cell r="DR216">
            <v>0</v>
          </cell>
          <cell r="DS216">
            <v>0</v>
          </cell>
          <cell r="DT216">
            <v>0</v>
          </cell>
          <cell r="DU216">
            <v>0</v>
          </cell>
          <cell r="DV216">
            <v>0</v>
          </cell>
          <cell r="DW216">
            <v>0</v>
          </cell>
          <cell r="DX216">
            <v>0</v>
          </cell>
          <cell r="DY216">
            <v>0</v>
          </cell>
          <cell r="DZ216">
            <v>15</v>
          </cell>
          <cell r="EA216">
            <v>0</v>
          </cell>
          <cell r="EB216">
            <v>0</v>
          </cell>
          <cell r="EC216">
            <v>6</v>
          </cell>
          <cell r="ED216">
            <v>0</v>
          </cell>
          <cell r="EE216">
            <v>0</v>
          </cell>
          <cell r="EF216">
            <v>0</v>
          </cell>
          <cell r="EG216">
            <v>0</v>
          </cell>
          <cell r="EH216">
            <v>0</v>
          </cell>
          <cell r="EI216">
            <v>9</v>
          </cell>
          <cell r="EJ216">
            <v>0</v>
          </cell>
          <cell r="EK216">
            <v>2</v>
          </cell>
          <cell r="EL216">
            <v>0</v>
          </cell>
          <cell r="EM216">
            <v>0</v>
          </cell>
          <cell r="EN216">
            <v>0</v>
          </cell>
          <cell r="EO216">
            <v>0</v>
          </cell>
          <cell r="EP216">
            <v>0</v>
          </cell>
          <cell r="EQ216">
            <v>0</v>
          </cell>
          <cell r="ER216">
            <v>0</v>
          </cell>
          <cell r="ES216">
            <v>2</v>
          </cell>
          <cell r="ET216">
            <v>0</v>
          </cell>
          <cell r="EU216">
            <v>0</v>
          </cell>
          <cell r="EV216">
            <v>0</v>
          </cell>
          <cell r="EW216">
            <v>0</v>
          </cell>
          <cell r="EX216">
            <v>0</v>
          </cell>
          <cell r="EY216">
            <v>0</v>
          </cell>
          <cell r="EZ216">
            <v>0</v>
          </cell>
          <cell r="FA216">
            <v>0</v>
          </cell>
          <cell r="FB216">
            <v>0</v>
          </cell>
          <cell r="FC216">
            <v>89</v>
          </cell>
        </row>
        <row r="217">
          <cell r="A217" t="str">
            <v xml:space="preserve"> 4309 NEAR EAST (PH)                    </v>
          </cell>
          <cell r="B217">
            <v>942</v>
          </cell>
          <cell r="C217">
            <v>904</v>
          </cell>
          <cell r="D217" t="e">
            <v>#VALUE!</v>
          </cell>
          <cell r="E217">
            <v>2</v>
          </cell>
          <cell r="F217">
            <v>-5</v>
          </cell>
          <cell r="G217">
            <v>0</v>
          </cell>
          <cell r="H217">
            <v>5</v>
          </cell>
          <cell r="I217">
            <v>0</v>
          </cell>
          <cell r="J217">
            <v>0</v>
          </cell>
          <cell r="K217">
            <v>0</v>
          </cell>
          <cell r="L217">
            <v>-3</v>
          </cell>
          <cell r="M217">
            <v>0</v>
          </cell>
          <cell r="N217">
            <v>0</v>
          </cell>
          <cell r="O217">
            <v>5</v>
          </cell>
          <cell r="P217">
            <v>0</v>
          </cell>
          <cell r="Q217">
            <v>0</v>
          </cell>
          <cell r="R217">
            <v>0</v>
          </cell>
          <cell r="S217">
            <v>0</v>
          </cell>
          <cell r="T217">
            <v>0</v>
          </cell>
          <cell r="U217">
            <v>0</v>
          </cell>
          <cell r="V217">
            <v>0</v>
          </cell>
          <cell r="W217">
            <v>0</v>
          </cell>
          <cell r="X217">
            <v>0</v>
          </cell>
          <cell r="Y217">
            <v>0</v>
          </cell>
          <cell r="Z217">
            <v>301</v>
          </cell>
          <cell r="AA217">
            <v>10</v>
          </cell>
          <cell r="AB217">
            <v>0</v>
          </cell>
          <cell r="AC217">
            <v>0</v>
          </cell>
          <cell r="AD217">
            <v>0</v>
          </cell>
          <cell r="AE217">
            <v>1</v>
          </cell>
          <cell r="AF217">
            <v>0</v>
          </cell>
          <cell r="AG217">
            <v>0</v>
          </cell>
          <cell r="AH217">
            <v>0</v>
          </cell>
          <cell r="AI217">
            <v>0</v>
          </cell>
          <cell r="AJ217">
            <v>142</v>
          </cell>
          <cell r="AK217">
            <v>19</v>
          </cell>
          <cell r="AL217">
            <v>-17</v>
          </cell>
          <cell r="AM217">
            <v>116</v>
          </cell>
          <cell r="AN217">
            <v>17</v>
          </cell>
          <cell r="AO217">
            <v>13</v>
          </cell>
          <cell r="AP217">
            <v>66</v>
          </cell>
          <cell r="AQ217">
            <v>11</v>
          </cell>
          <cell r="AR217">
            <v>0</v>
          </cell>
          <cell r="AS217">
            <v>0</v>
          </cell>
          <cell r="AT217">
            <v>0</v>
          </cell>
          <cell r="AU217">
            <v>0</v>
          </cell>
          <cell r="AV217">
            <v>0</v>
          </cell>
          <cell r="AW217">
            <v>0</v>
          </cell>
          <cell r="AX217">
            <v>33</v>
          </cell>
          <cell r="AY217">
            <v>0</v>
          </cell>
          <cell r="AZ217">
            <v>0</v>
          </cell>
          <cell r="BA217">
            <v>0</v>
          </cell>
          <cell r="BB217">
            <v>22</v>
          </cell>
          <cell r="BC217">
            <v>27</v>
          </cell>
          <cell r="BD217">
            <v>0</v>
          </cell>
          <cell r="BE217">
            <v>0</v>
          </cell>
          <cell r="BF217" t="e">
            <v>#VALUE!</v>
          </cell>
          <cell r="BG217">
            <v>0</v>
          </cell>
          <cell r="BH217">
            <v>0</v>
          </cell>
          <cell r="BI217">
            <v>0</v>
          </cell>
          <cell r="BJ217">
            <v>0</v>
          </cell>
          <cell r="BK217">
            <v>0</v>
          </cell>
          <cell r="BL217">
            <v>0</v>
          </cell>
          <cell r="BM217">
            <v>0</v>
          </cell>
          <cell r="BN217">
            <v>0</v>
          </cell>
          <cell r="BO217">
            <v>0</v>
          </cell>
          <cell r="BP217">
            <v>0</v>
          </cell>
          <cell r="BQ217">
            <v>0</v>
          </cell>
          <cell r="BR217">
            <v>27</v>
          </cell>
          <cell r="BS217">
            <v>0</v>
          </cell>
          <cell r="BT217">
            <v>0</v>
          </cell>
          <cell r="BU217">
            <v>0</v>
          </cell>
          <cell r="BV217">
            <v>0</v>
          </cell>
          <cell r="BW217">
            <v>0</v>
          </cell>
          <cell r="BX217">
            <v>0</v>
          </cell>
          <cell r="BY217">
            <v>0</v>
          </cell>
          <cell r="BZ217">
            <v>0</v>
          </cell>
          <cell r="CA217">
            <v>57</v>
          </cell>
          <cell r="CB217">
            <v>0</v>
          </cell>
          <cell r="CC217">
            <v>23</v>
          </cell>
          <cell r="CD217">
            <v>0</v>
          </cell>
          <cell r="CE217">
            <v>0</v>
          </cell>
          <cell r="CF217">
            <v>0</v>
          </cell>
          <cell r="CG217">
            <v>4</v>
          </cell>
          <cell r="CH217">
            <v>33</v>
          </cell>
          <cell r="CI217">
            <v>0</v>
          </cell>
          <cell r="CJ217">
            <v>0</v>
          </cell>
          <cell r="CK217">
            <v>0</v>
          </cell>
          <cell r="CL217">
            <v>-3</v>
          </cell>
          <cell r="CM217">
            <v>165</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34</v>
          </cell>
          <cell r="DJ217">
            <v>0</v>
          </cell>
          <cell r="DK217">
            <v>0</v>
          </cell>
          <cell r="DL217">
            <v>0</v>
          </cell>
          <cell r="DM217">
            <v>0</v>
          </cell>
          <cell r="DN217">
            <v>0</v>
          </cell>
          <cell r="DO217">
            <v>0</v>
          </cell>
          <cell r="DP217">
            <v>131</v>
          </cell>
          <cell r="DQ217">
            <v>0</v>
          </cell>
          <cell r="DR217">
            <v>23</v>
          </cell>
          <cell r="DS217">
            <v>0</v>
          </cell>
          <cell r="DT217">
            <v>0</v>
          </cell>
          <cell r="DU217">
            <v>12</v>
          </cell>
          <cell r="DV217">
            <v>11</v>
          </cell>
          <cell r="DW217">
            <v>0</v>
          </cell>
          <cell r="DX217">
            <v>0</v>
          </cell>
          <cell r="DY217">
            <v>0</v>
          </cell>
          <cell r="DZ217">
            <v>197</v>
          </cell>
          <cell r="EA217">
            <v>0</v>
          </cell>
          <cell r="EB217">
            <v>0</v>
          </cell>
          <cell r="EC217">
            <v>82</v>
          </cell>
          <cell r="ED217">
            <v>32</v>
          </cell>
          <cell r="EE217">
            <v>12</v>
          </cell>
          <cell r="EF217">
            <v>31</v>
          </cell>
          <cell r="EG217">
            <v>3</v>
          </cell>
          <cell r="EH217">
            <v>3</v>
          </cell>
          <cell r="EI217">
            <v>36</v>
          </cell>
          <cell r="EJ217">
            <v>-2</v>
          </cell>
          <cell r="EK217">
            <v>62</v>
          </cell>
          <cell r="EL217">
            <v>0</v>
          </cell>
          <cell r="EM217">
            <v>0</v>
          </cell>
          <cell r="EN217">
            <v>0</v>
          </cell>
          <cell r="EO217">
            <v>0</v>
          </cell>
          <cell r="EP217">
            <v>49</v>
          </cell>
          <cell r="EQ217">
            <v>0</v>
          </cell>
          <cell r="ER217">
            <v>0</v>
          </cell>
          <cell r="ES217">
            <v>13</v>
          </cell>
          <cell r="ET217">
            <v>4</v>
          </cell>
          <cell r="EU217">
            <v>0</v>
          </cell>
          <cell r="EV217">
            <v>0</v>
          </cell>
          <cell r="EW217">
            <v>0</v>
          </cell>
          <cell r="EX217">
            <v>3</v>
          </cell>
          <cell r="EY217">
            <v>0</v>
          </cell>
          <cell r="EZ217">
            <v>1</v>
          </cell>
          <cell r="FA217">
            <v>0</v>
          </cell>
          <cell r="FB217">
            <v>0</v>
          </cell>
          <cell r="FC217">
            <v>38</v>
          </cell>
        </row>
        <row r="218">
          <cell r="A218" t="str">
            <v xml:space="preserve"> 2380 OTHER NEAR EAST (PH)              </v>
          </cell>
          <cell r="B218">
            <v>0</v>
          </cell>
          <cell r="C218">
            <v>0</v>
          </cell>
          <cell r="D218" t="e">
            <v>#VALUE!</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t="e">
            <v>#VALUE!</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0</v>
          </cell>
          <cell r="DM218">
            <v>0</v>
          </cell>
          <cell r="DN218">
            <v>0</v>
          </cell>
          <cell r="DO218">
            <v>0</v>
          </cell>
          <cell r="DP218">
            <v>0</v>
          </cell>
          <cell r="DQ218">
            <v>0</v>
          </cell>
          <cell r="DR218">
            <v>0</v>
          </cell>
          <cell r="DS218">
            <v>0</v>
          </cell>
          <cell r="DT218">
            <v>0</v>
          </cell>
          <cell r="DU218">
            <v>0</v>
          </cell>
          <cell r="DV218">
            <v>0</v>
          </cell>
          <cell r="DW218">
            <v>0</v>
          </cell>
          <cell r="DX218">
            <v>0</v>
          </cell>
          <cell r="DY218">
            <v>0</v>
          </cell>
          <cell r="DZ218">
            <v>0</v>
          </cell>
          <cell r="EA218">
            <v>0</v>
          </cell>
          <cell r="EB218">
            <v>0</v>
          </cell>
          <cell r="EC218">
            <v>0</v>
          </cell>
          <cell r="ED218">
            <v>0</v>
          </cell>
          <cell r="EE218">
            <v>0</v>
          </cell>
          <cell r="EF218">
            <v>0</v>
          </cell>
          <cell r="EG218">
            <v>0</v>
          </cell>
          <cell r="EH218">
            <v>0</v>
          </cell>
          <cell r="EI218">
            <v>0</v>
          </cell>
          <cell r="EJ218">
            <v>0</v>
          </cell>
          <cell r="EK218">
            <v>0</v>
          </cell>
          <cell r="EL218">
            <v>0</v>
          </cell>
          <cell r="EM218">
            <v>0</v>
          </cell>
          <cell r="EN218">
            <v>0</v>
          </cell>
          <cell r="EO218">
            <v>0</v>
          </cell>
          <cell r="EP218">
            <v>0</v>
          </cell>
          <cell r="EQ218">
            <v>0</v>
          </cell>
          <cell r="ER218">
            <v>0</v>
          </cell>
          <cell r="ES218">
            <v>0</v>
          </cell>
          <cell r="ET218">
            <v>0</v>
          </cell>
          <cell r="EU218">
            <v>0</v>
          </cell>
          <cell r="EV218">
            <v>0</v>
          </cell>
          <cell r="EW218">
            <v>0</v>
          </cell>
          <cell r="EX218">
            <v>0</v>
          </cell>
          <cell r="EY218">
            <v>0</v>
          </cell>
          <cell r="EZ218">
            <v>0</v>
          </cell>
          <cell r="FA218">
            <v>0</v>
          </cell>
          <cell r="FB218">
            <v>0</v>
          </cell>
          <cell r="FC218">
            <v>0</v>
          </cell>
        </row>
        <row r="219">
          <cell r="A219" t="str">
            <v xml:space="preserve"> 3028 PALESTINE (PH)                    </v>
          </cell>
          <cell r="B219">
            <v>32</v>
          </cell>
          <cell r="C219">
            <v>32</v>
          </cell>
          <cell r="D219" t="e">
            <v>#VALUE!</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10</v>
          </cell>
          <cell r="AA219">
            <v>0</v>
          </cell>
          <cell r="AB219">
            <v>0</v>
          </cell>
          <cell r="AC219">
            <v>0</v>
          </cell>
          <cell r="AD219">
            <v>0</v>
          </cell>
          <cell r="AE219">
            <v>0</v>
          </cell>
          <cell r="AF219">
            <v>0</v>
          </cell>
          <cell r="AG219">
            <v>0</v>
          </cell>
          <cell r="AH219">
            <v>0</v>
          </cell>
          <cell r="AI219">
            <v>0</v>
          </cell>
          <cell r="AJ219">
            <v>0</v>
          </cell>
          <cell r="AK219">
            <v>0</v>
          </cell>
          <cell r="AL219">
            <v>10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t="e">
            <v>#VALUE!</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14</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14</v>
          </cell>
          <cell r="DQ219">
            <v>0</v>
          </cell>
          <cell r="DR219">
            <v>0</v>
          </cell>
          <cell r="DS219">
            <v>0</v>
          </cell>
          <cell r="DT219">
            <v>0</v>
          </cell>
          <cell r="DU219">
            <v>0</v>
          </cell>
          <cell r="DV219">
            <v>0</v>
          </cell>
          <cell r="DW219">
            <v>0</v>
          </cell>
          <cell r="DX219">
            <v>0</v>
          </cell>
          <cell r="DY219">
            <v>0</v>
          </cell>
          <cell r="DZ219">
            <v>8</v>
          </cell>
          <cell r="EA219">
            <v>0</v>
          </cell>
          <cell r="EB219">
            <v>0</v>
          </cell>
          <cell r="EC219">
            <v>8</v>
          </cell>
          <cell r="ED219">
            <v>0</v>
          </cell>
          <cell r="EE219">
            <v>0</v>
          </cell>
          <cell r="EF219">
            <v>0</v>
          </cell>
          <cell r="EG219">
            <v>0</v>
          </cell>
          <cell r="EH219">
            <v>0</v>
          </cell>
          <cell r="EI219">
            <v>0</v>
          </cell>
          <cell r="EJ219">
            <v>0</v>
          </cell>
          <cell r="EK219">
            <v>0</v>
          </cell>
          <cell r="EL219">
            <v>0</v>
          </cell>
          <cell r="EM219">
            <v>0</v>
          </cell>
          <cell r="EN219">
            <v>0</v>
          </cell>
          <cell r="EO219">
            <v>0</v>
          </cell>
          <cell r="EP219">
            <v>0</v>
          </cell>
          <cell r="EQ219">
            <v>0</v>
          </cell>
          <cell r="ER219">
            <v>0</v>
          </cell>
          <cell r="ES219">
            <v>0</v>
          </cell>
          <cell r="ET219">
            <v>0</v>
          </cell>
          <cell r="EU219">
            <v>0</v>
          </cell>
          <cell r="EV219">
            <v>0</v>
          </cell>
          <cell r="EW219">
            <v>0</v>
          </cell>
          <cell r="EX219">
            <v>0</v>
          </cell>
          <cell r="EY219">
            <v>0</v>
          </cell>
          <cell r="EZ219">
            <v>0</v>
          </cell>
          <cell r="FA219">
            <v>0</v>
          </cell>
          <cell r="FB219">
            <v>0</v>
          </cell>
          <cell r="FC219">
            <v>0</v>
          </cell>
        </row>
        <row r="220">
          <cell r="A220" t="str">
            <v xml:space="preserve"> 3745 CYPRUS (PH)                       </v>
          </cell>
          <cell r="B220">
            <v>117</v>
          </cell>
          <cell r="C220">
            <v>87</v>
          </cell>
          <cell r="D220" t="e">
            <v>#VALUE!</v>
          </cell>
          <cell r="E220">
            <v>22</v>
          </cell>
          <cell r="F220">
            <v>-1</v>
          </cell>
          <cell r="G220">
            <v>0</v>
          </cell>
          <cell r="H220">
            <v>-1</v>
          </cell>
          <cell r="I220">
            <v>0</v>
          </cell>
          <cell r="J220">
            <v>0</v>
          </cell>
          <cell r="K220">
            <v>0</v>
          </cell>
          <cell r="L220">
            <v>6</v>
          </cell>
          <cell r="M220">
            <v>0</v>
          </cell>
          <cell r="N220">
            <v>0</v>
          </cell>
          <cell r="O220">
            <v>18</v>
          </cell>
          <cell r="P220">
            <v>0</v>
          </cell>
          <cell r="Q220">
            <v>0</v>
          </cell>
          <cell r="R220">
            <v>0</v>
          </cell>
          <cell r="S220">
            <v>0</v>
          </cell>
          <cell r="T220">
            <v>0</v>
          </cell>
          <cell r="U220">
            <v>0</v>
          </cell>
          <cell r="V220">
            <v>0</v>
          </cell>
          <cell r="W220">
            <v>0</v>
          </cell>
          <cell r="X220">
            <v>0</v>
          </cell>
          <cell r="Y220">
            <v>0</v>
          </cell>
          <cell r="Z220">
            <v>45</v>
          </cell>
          <cell r="AA220">
            <v>0</v>
          </cell>
          <cell r="AB220">
            <v>0</v>
          </cell>
          <cell r="AC220">
            <v>0</v>
          </cell>
          <cell r="AD220">
            <v>0</v>
          </cell>
          <cell r="AE220">
            <v>0</v>
          </cell>
          <cell r="AF220">
            <v>0</v>
          </cell>
          <cell r="AG220">
            <v>0</v>
          </cell>
          <cell r="AH220">
            <v>0</v>
          </cell>
          <cell r="AI220">
            <v>0</v>
          </cell>
          <cell r="AJ220">
            <v>37</v>
          </cell>
          <cell r="AK220">
            <v>4</v>
          </cell>
          <cell r="AL220">
            <v>-1</v>
          </cell>
          <cell r="AM220">
            <v>7</v>
          </cell>
          <cell r="AN220">
            <v>0</v>
          </cell>
          <cell r="AO220">
            <v>-2</v>
          </cell>
          <cell r="AP220">
            <v>0</v>
          </cell>
          <cell r="AQ220">
            <v>1</v>
          </cell>
          <cell r="AR220">
            <v>0</v>
          </cell>
          <cell r="AS220">
            <v>0</v>
          </cell>
          <cell r="AT220">
            <v>0</v>
          </cell>
          <cell r="AU220">
            <v>0</v>
          </cell>
          <cell r="AV220">
            <v>0</v>
          </cell>
          <cell r="AW220">
            <v>0</v>
          </cell>
          <cell r="AX220">
            <v>-1</v>
          </cell>
          <cell r="AY220">
            <v>0</v>
          </cell>
          <cell r="AZ220">
            <v>0</v>
          </cell>
          <cell r="BA220">
            <v>0</v>
          </cell>
          <cell r="BB220">
            <v>0</v>
          </cell>
          <cell r="BC220">
            <v>0</v>
          </cell>
          <cell r="BD220">
            <v>0</v>
          </cell>
          <cell r="BE220">
            <v>0</v>
          </cell>
          <cell r="BF220" t="e">
            <v>#VALUE!</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8</v>
          </cell>
          <cell r="CB220">
            <v>0</v>
          </cell>
          <cell r="CC220">
            <v>0</v>
          </cell>
          <cell r="CD220">
            <v>0</v>
          </cell>
          <cell r="CE220">
            <v>0</v>
          </cell>
          <cell r="CF220">
            <v>0</v>
          </cell>
          <cell r="CG220">
            <v>0</v>
          </cell>
          <cell r="CH220">
            <v>8</v>
          </cell>
          <cell r="CI220">
            <v>0</v>
          </cell>
          <cell r="CJ220">
            <v>0</v>
          </cell>
          <cell r="CK220">
            <v>0</v>
          </cell>
          <cell r="CL220">
            <v>0</v>
          </cell>
          <cell r="CM220">
            <v>-10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v>0</v>
          </cell>
          <cell r="DK220">
            <v>0</v>
          </cell>
          <cell r="DL220">
            <v>0</v>
          </cell>
          <cell r="DM220">
            <v>0</v>
          </cell>
          <cell r="DN220">
            <v>0</v>
          </cell>
          <cell r="DO220">
            <v>0</v>
          </cell>
          <cell r="DP220">
            <v>-10</v>
          </cell>
          <cell r="DQ220">
            <v>0</v>
          </cell>
          <cell r="DR220">
            <v>-3</v>
          </cell>
          <cell r="DS220">
            <v>0</v>
          </cell>
          <cell r="DT220">
            <v>0</v>
          </cell>
          <cell r="DU220">
            <v>-3</v>
          </cell>
          <cell r="DV220">
            <v>0</v>
          </cell>
          <cell r="DW220">
            <v>0</v>
          </cell>
          <cell r="DX220">
            <v>0</v>
          </cell>
          <cell r="DY220">
            <v>0</v>
          </cell>
          <cell r="DZ220">
            <v>15</v>
          </cell>
          <cell r="EA220">
            <v>0</v>
          </cell>
          <cell r="EB220">
            <v>0</v>
          </cell>
          <cell r="EC220">
            <v>-1</v>
          </cell>
          <cell r="ED220">
            <v>14</v>
          </cell>
          <cell r="EE220">
            <v>0</v>
          </cell>
          <cell r="EF220">
            <v>5</v>
          </cell>
          <cell r="EG220">
            <v>3</v>
          </cell>
          <cell r="EH220">
            <v>0</v>
          </cell>
          <cell r="EI220">
            <v>0</v>
          </cell>
          <cell r="EJ220">
            <v>-6</v>
          </cell>
          <cell r="EK220">
            <v>6</v>
          </cell>
          <cell r="EL220">
            <v>0</v>
          </cell>
          <cell r="EM220">
            <v>0</v>
          </cell>
          <cell r="EN220">
            <v>0</v>
          </cell>
          <cell r="EO220">
            <v>0</v>
          </cell>
          <cell r="EP220">
            <v>6</v>
          </cell>
          <cell r="EQ220">
            <v>0</v>
          </cell>
          <cell r="ER220">
            <v>0</v>
          </cell>
          <cell r="ES220">
            <v>0</v>
          </cell>
          <cell r="ET220">
            <v>4</v>
          </cell>
          <cell r="EU220">
            <v>0</v>
          </cell>
          <cell r="EV220">
            <v>0</v>
          </cell>
          <cell r="EW220">
            <v>0</v>
          </cell>
          <cell r="EX220">
            <v>3</v>
          </cell>
          <cell r="EY220">
            <v>0</v>
          </cell>
          <cell r="EZ220">
            <v>1</v>
          </cell>
          <cell r="FA220">
            <v>0</v>
          </cell>
          <cell r="FB220">
            <v>0</v>
          </cell>
          <cell r="FC220">
            <v>30</v>
          </cell>
        </row>
        <row r="221">
          <cell r="A221" t="str">
            <v xml:space="preserve"> 3788 IRAQ (PH)                         </v>
          </cell>
          <cell r="B221">
            <v>42</v>
          </cell>
          <cell r="C221">
            <v>42</v>
          </cell>
          <cell r="D221" t="e">
            <v>#VALUE!</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45</v>
          </cell>
          <cell r="AA221">
            <v>0</v>
          </cell>
          <cell r="AB221">
            <v>0</v>
          </cell>
          <cell r="AC221">
            <v>0</v>
          </cell>
          <cell r="AD221">
            <v>0</v>
          </cell>
          <cell r="AE221">
            <v>1</v>
          </cell>
          <cell r="AF221">
            <v>0</v>
          </cell>
          <cell r="AG221">
            <v>0</v>
          </cell>
          <cell r="AH221">
            <v>0</v>
          </cell>
          <cell r="AI221">
            <v>0</v>
          </cell>
          <cell r="AJ221">
            <v>44</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t="e">
            <v>#VALUE!</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-2</v>
          </cell>
          <cell r="CB221">
            <v>0</v>
          </cell>
          <cell r="CC221">
            <v>-2</v>
          </cell>
          <cell r="CD221">
            <v>0</v>
          </cell>
          <cell r="CE221">
            <v>0</v>
          </cell>
          <cell r="CF221">
            <v>0</v>
          </cell>
          <cell r="CG221">
            <v>0</v>
          </cell>
          <cell r="CH221">
            <v>0</v>
          </cell>
          <cell r="CI221">
            <v>0</v>
          </cell>
          <cell r="CJ221">
            <v>0</v>
          </cell>
          <cell r="CK221">
            <v>0</v>
          </cell>
          <cell r="CL221">
            <v>0</v>
          </cell>
          <cell r="CM221">
            <v>-1</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-1</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row>
        <row r="222">
          <cell r="A222" t="str">
            <v xml:space="preserve"> 3795 JORDAN (PH)                       </v>
          </cell>
          <cell r="B222">
            <v>120</v>
          </cell>
          <cell r="C222">
            <v>120</v>
          </cell>
          <cell r="D222" t="e">
            <v>#VALUE!</v>
          </cell>
          <cell r="E222">
            <v>-4</v>
          </cell>
          <cell r="F222">
            <v>0</v>
          </cell>
          <cell r="G222">
            <v>0</v>
          </cell>
          <cell r="H222">
            <v>8</v>
          </cell>
          <cell r="I222">
            <v>0</v>
          </cell>
          <cell r="J222">
            <v>0</v>
          </cell>
          <cell r="K222">
            <v>0</v>
          </cell>
          <cell r="L222">
            <v>-2</v>
          </cell>
          <cell r="M222">
            <v>0</v>
          </cell>
          <cell r="N222">
            <v>0</v>
          </cell>
          <cell r="O222">
            <v>-10</v>
          </cell>
          <cell r="P222">
            <v>0</v>
          </cell>
          <cell r="Q222">
            <v>0</v>
          </cell>
          <cell r="R222">
            <v>0</v>
          </cell>
          <cell r="S222">
            <v>0</v>
          </cell>
          <cell r="T222">
            <v>0</v>
          </cell>
          <cell r="U222">
            <v>0</v>
          </cell>
          <cell r="V222">
            <v>0</v>
          </cell>
          <cell r="W222">
            <v>0</v>
          </cell>
          <cell r="X222">
            <v>0</v>
          </cell>
          <cell r="Y222">
            <v>0</v>
          </cell>
          <cell r="Z222">
            <v>48</v>
          </cell>
          <cell r="AA222">
            <v>10</v>
          </cell>
          <cell r="AB222">
            <v>0</v>
          </cell>
          <cell r="AC222">
            <v>0</v>
          </cell>
          <cell r="AD222">
            <v>0</v>
          </cell>
          <cell r="AE222">
            <v>0</v>
          </cell>
          <cell r="AF222">
            <v>0</v>
          </cell>
          <cell r="AG222">
            <v>0</v>
          </cell>
          <cell r="AH222">
            <v>0</v>
          </cell>
          <cell r="AI222">
            <v>0</v>
          </cell>
          <cell r="AJ222">
            <v>67</v>
          </cell>
          <cell r="AK222">
            <v>0</v>
          </cell>
          <cell r="AL222">
            <v>-3</v>
          </cell>
          <cell r="AM222">
            <v>-3</v>
          </cell>
          <cell r="AN222">
            <v>-22</v>
          </cell>
          <cell r="AO222">
            <v>-1</v>
          </cell>
          <cell r="AP222">
            <v>13</v>
          </cell>
          <cell r="AQ222">
            <v>17</v>
          </cell>
          <cell r="AR222">
            <v>0</v>
          </cell>
          <cell r="AS222">
            <v>0</v>
          </cell>
          <cell r="AT222">
            <v>0</v>
          </cell>
          <cell r="AU222">
            <v>0</v>
          </cell>
          <cell r="AV222">
            <v>0</v>
          </cell>
          <cell r="AW222">
            <v>0</v>
          </cell>
          <cell r="AX222">
            <v>-4</v>
          </cell>
          <cell r="AY222">
            <v>0</v>
          </cell>
          <cell r="AZ222">
            <v>0</v>
          </cell>
          <cell r="BA222">
            <v>0</v>
          </cell>
          <cell r="BB222">
            <v>0</v>
          </cell>
          <cell r="BC222">
            <v>7</v>
          </cell>
          <cell r="BD222">
            <v>0</v>
          </cell>
          <cell r="BE222">
            <v>0</v>
          </cell>
          <cell r="BF222" t="e">
            <v>#VALUE!</v>
          </cell>
          <cell r="BG222">
            <v>0</v>
          </cell>
          <cell r="BH222">
            <v>0</v>
          </cell>
          <cell r="BI222">
            <v>0</v>
          </cell>
          <cell r="BJ222">
            <v>0</v>
          </cell>
          <cell r="BK222">
            <v>0</v>
          </cell>
          <cell r="BL222">
            <v>0</v>
          </cell>
          <cell r="BM222">
            <v>0</v>
          </cell>
          <cell r="BN222">
            <v>0</v>
          </cell>
          <cell r="BO222">
            <v>0</v>
          </cell>
          <cell r="BP222">
            <v>0</v>
          </cell>
          <cell r="BQ222">
            <v>0</v>
          </cell>
          <cell r="BR222">
            <v>7</v>
          </cell>
          <cell r="BS222">
            <v>0</v>
          </cell>
          <cell r="BT222">
            <v>0</v>
          </cell>
          <cell r="BU222">
            <v>0</v>
          </cell>
          <cell r="BV222">
            <v>0</v>
          </cell>
          <cell r="BW222">
            <v>0</v>
          </cell>
          <cell r="BX222">
            <v>0</v>
          </cell>
          <cell r="BY222">
            <v>0</v>
          </cell>
          <cell r="BZ222">
            <v>0</v>
          </cell>
          <cell r="CA222">
            <v>23</v>
          </cell>
          <cell r="CB222">
            <v>0</v>
          </cell>
          <cell r="CC222">
            <v>25</v>
          </cell>
          <cell r="CD222">
            <v>0</v>
          </cell>
          <cell r="CE222">
            <v>0</v>
          </cell>
          <cell r="CF222">
            <v>0</v>
          </cell>
          <cell r="CG222">
            <v>0</v>
          </cell>
          <cell r="CH222">
            <v>-1</v>
          </cell>
          <cell r="CI222">
            <v>0</v>
          </cell>
          <cell r="CJ222">
            <v>0</v>
          </cell>
          <cell r="CK222">
            <v>0</v>
          </cell>
          <cell r="CL222">
            <v>-1</v>
          </cell>
          <cell r="CM222">
            <v>-14</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0</v>
          </cell>
          <cell r="DM222">
            <v>0</v>
          </cell>
          <cell r="DN222">
            <v>0</v>
          </cell>
          <cell r="DO222">
            <v>0</v>
          </cell>
          <cell r="DP222">
            <v>-14</v>
          </cell>
          <cell r="DQ222">
            <v>0</v>
          </cell>
          <cell r="DR222">
            <v>-1</v>
          </cell>
          <cell r="DS222">
            <v>0</v>
          </cell>
          <cell r="DT222">
            <v>0</v>
          </cell>
          <cell r="DU222">
            <v>-1</v>
          </cell>
          <cell r="DV222">
            <v>0</v>
          </cell>
          <cell r="DW222">
            <v>0</v>
          </cell>
          <cell r="DX222">
            <v>0</v>
          </cell>
          <cell r="DY222">
            <v>0</v>
          </cell>
          <cell r="DZ222">
            <v>48</v>
          </cell>
          <cell r="EA222">
            <v>0</v>
          </cell>
          <cell r="EB222">
            <v>0</v>
          </cell>
          <cell r="EC222">
            <v>49</v>
          </cell>
          <cell r="ED222">
            <v>0</v>
          </cell>
          <cell r="EE222">
            <v>2</v>
          </cell>
          <cell r="EF222">
            <v>0</v>
          </cell>
          <cell r="EG222">
            <v>0</v>
          </cell>
          <cell r="EH222">
            <v>0</v>
          </cell>
          <cell r="EI222">
            <v>0</v>
          </cell>
          <cell r="EJ222">
            <v>-3</v>
          </cell>
          <cell r="EK222">
            <v>0</v>
          </cell>
          <cell r="EL222">
            <v>0</v>
          </cell>
          <cell r="EM222">
            <v>0</v>
          </cell>
          <cell r="EN222">
            <v>0</v>
          </cell>
          <cell r="EO222">
            <v>0</v>
          </cell>
          <cell r="EP222">
            <v>0</v>
          </cell>
          <cell r="EQ222">
            <v>0</v>
          </cell>
          <cell r="ER222">
            <v>0</v>
          </cell>
          <cell r="ES222">
            <v>0</v>
          </cell>
          <cell r="ET222">
            <v>0</v>
          </cell>
          <cell r="EU222">
            <v>0</v>
          </cell>
          <cell r="EV222">
            <v>0</v>
          </cell>
          <cell r="EW222">
            <v>0</v>
          </cell>
          <cell r="EX222">
            <v>0</v>
          </cell>
          <cell r="EY222">
            <v>0</v>
          </cell>
          <cell r="EZ222">
            <v>0</v>
          </cell>
          <cell r="FA222">
            <v>0</v>
          </cell>
          <cell r="FB222">
            <v>0</v>
          </cell>
          <cell r="FC222">
            <v>0</v>
          </cell>
        </row>
        <row r="223">
          <cell r="A223" t="str">
            <v xml:space="preserve"> 3802 LEBANON (PH)                      </v>
          </cell>
          <cell r="B223">
            <v>581</v>
          </cell>
          <cell r="C223">
            <v>573</v>
          </cell>
          <cell r="D223" t="e">
            <v>#VALUE!</v>
          </cell>
          <cell r="E223">
            <v>-16</v>
          </cell>
          <cell r="F223">
            <v>-4</v>
          </cell>
          <cell r="G223">
            <v>0</v>
          </cell>
          <cell r="H223">
            <v>-2</v>
          </cell>
          <cell r="I223">
            <v>0</v>
          </cell>
          <cell r="J223">
            <v>0</v>
          </cell>
          <cell r="K223">
            <v>0</v>
          </cell>
          <cell r="L223">
            <v>-7</v>
          </cell>
          <cell r="M223">
            <v>0</v>
          </cell>
          <cell r="N223">
            <v>0</v>
          </cell>
          <cell r="O223">
            <v>-3</v>
          </cell>
          <cell r="P223">
            <v>0</v>
          </cell>
          <cell r="Q223">
            <v>0</v>
          </cell>
          <cell r="R223">
            <v>0</v>
          </cell>
          <cell r="S223">
            <v>0</v>
          </cell>
          <cell r="T223">
            <v>0</v>
          </cell>
          <cell r="U223">
            <v>0</v>
          </cell>
          <cell r="V223">
            <v>0</v>
          </cell>
          <cell r="W223">
            <v>0</v>
          </cell>
          <cell r="X223">
            <v>0</v>
          </cell>
          <cell r="Y223">
            <v>0</v>
          </cell>
          <cell r="Z223">
            <v>163</v>
          </cell>
          <cell r="AA223">
            <v>0</v>
          </cell>
          <cell r="AB223">
            <v>0</v>
          </cell>
          <cell r="AC223">
            <v>0</v>
          </cell>
          <cell r="AD223">
            <v>0</v>
          </cell>
          <cell r="AE223">
            <v>0</v>
          </cell>
          <cell r="AF223">
            <v>0</v>
          </cell>
          <cell r="AG223">
            <v>0</v>
          </cell>
          <cell r="AH223">
            <v>0</v>
          </cell>
          <cell r="AI223">
            <v>0</v>
          </cell>
          <cell r="AJ223">
            <v>-6</v>
          </cell>
          <cell r="AK223">
            <v>15</v>
          </cell>
          <cell r="AL223">
            <v>-13</v>
          </cell>
          <cell r="AM223">
            <v>112</v>
          </cell>
          <cell r="AN223">
            <v>39</v>
          </cell>
          <cell r="AO223">
            <v>16</v>
          </cell>
          <cell r="AP223">
            <v>53</v>
          </cell>
          <cell r="AQ223">
            <v>-7</v>
          </cell>
          <cell r="AR223">
            <v>0</v>
          </cell>
          <cell r="AS223">
            <v>0</v>
          </cell>
          <cell r="AT223">
            <v>0</v>
          </cell>
          <cell r="AU223">
            <v>0</v>
          </cell>
          <cell r="AV223">
            <v>0</v>
          </cell>
          <cell r="AW223">
            <v>0</v>
          </cell>
          <cell r="AX223">
            <v>38</v>
          </cell>
          <cell r="AY223">
            <v>0</v>
          </cell>
          <cell r="AZ223">
            <v>0</v>
          </cell>
          <cell r="BA223">
            <v>0</v>
          </cell>
          <cell r="BB223">
            <v>22</v>
          </cell>
          <cell r="BC223">
            <v>7</v>
          </cell>
          <cell r="BD223">
            <v>0</v>
          </cell>
          <cell r="BE223">
            <v>0</v>
          </cell>
          <cell r="BF223" t="e">
            <v>#VALUE!</v>
          </cell>
          <cell r="BG223">
            <v>0</v>
          </cell>
          <cell r="BH223">
            <v>0</v>
          </cell>
          <cell r="BI223">
            <v>0</v>
          </cell>
          <cell r="BJ223">
            <v>0</v>
          </cell>
          <cell r="BK223">
            <v>0</v>
          </cell>
          <cell r="BL223">
            <v>0</v>
          </cell>
          <cell r="BM223">
            <v>0</v>
          </cell>
          <cell r="BN223">
            <v>0</v>
          </cell>
          <cell r="BO223">
            <v>0</v>
          </cell>
          <cell r="BP223">
            <v>0</v>
          </cell>
          <cell r="BQ223">
            <v>0</v>
          </cell>
          <cell r="BR223">
            <v>7</v>
          </cell>
          <cell r="BS223">
            <v>0</v>
          </cell>
          <cell r="BT223">
            <v>0</v>
          </cell>
          <cell r="BU223">
            <v>0</v>
          </cell>
          <cell r="BV223">
            <v>0</v>
          </cell>
          <cell r="BW223">
            <v>0</v>
          </cell>
          <cell r="BX223">
            <v>0</v>
          </cell>
          <cell r="BY223">
            <v>0</v>
          </cell>
          <cell r="BZ223">
            <v>0</v>
          </cell>
          <cell r="CA223">
            <v>28</v>
          </cell>
          <cell r="CB223">
            <v>0</v>
          </cell>
          <cell r="CC223">
            <v>0</v>
          </cell>
          <cell r="CD223">
            <v>0</v>
          </cell>
          <cell r="CE223">
            <v>0</v>
          </cell>
          <cell r="CF223">
            <v>0</v>
          </cell>
          <cell r="CG223">
            <v>4</v>
          </cell>
          <cell r="CH223">
            <v>26</v>
          </cell>
          <cell r="CI223">
            <v>0</v>
          </cell>
          <cell r="CJ223">
            <v>0</v>
          </cell>
          <cell r="CK223">
            <v>0</v>
          </cell>
          <cell r="CL223">
            <v>-2</v>
          </cell>
          <cell r="CM223">
            <v>133</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37</v>
          </cell>
          <cell r="DJ223">
            <v>0</v>
          </cell>
          <cell r="DK223">
            <v>0</v>
          </cell>
          <cell r="DL223">
            <v>0</v>
          </cell>
          <cell r="DM223">
            <v>0</v>
          </cell>
          <cell r="DN223">
            <v>0</v>
          </cell>
          <cell r="DO223">
            <v>0</v>
          </cell>
          <cell r="DP223">
            <v>96</v>
          </cell>
          <cell r="DQ223">
            <v>0</v>
          </cell>
          <cell r="DR223">
            <v>27</v>
          </cell>
          <cell r="DS223">
            <v>0</v>
          </cell>
          <cell r="DT223">
            <v>0</v>
          </cell>
          <cell r="DU223">
            <v>16</v>
          </cell>
          <cell r="DV223">
            <v>11</v>
          </cell>
          <cell r="DW223">
            <v>0</v>
          </cell>
          <cell r="DX223">
            <v>0</v>
          </cell>
          <cell r="DY223">
            <v>0</v>
          </cell>
          <cell r="DZ223">
            <v>134</v>
          </cell>
          <cell r="EA223">
            <v>0</v>
          </cell>
          <cell r="EB223">
            <v>0</v>
          </cell>
          <cell r="EC223">
            <v>34</v>
          </cell>
          <cell r="ED223">
            <v>18</v>
          </cell>
          <cell r="EE223">
            <v>10</v>
          </cell>
          <cell r="EF223">
            <v>26</v>
          </cell>
          <cell r="EG223">
            <v>0</v>
          </cell>
          <cell r="EH223">
            <v>3</v>
          </cell>
          <cell r="EI223">
            <v>36</v>
          </cell>
          <cell r="EJ223">
            <v>7</v>
          </cell>
          <cell r="EK223">
            <v>44</v>
          </cell>
          <cell r="EL223">
            <v>0</v>
          </cell>
          <cell r="EM223">
            <v>0</v>
          </cell>
          <cell r="EN223">
            <v>0</v>
          </cell>
          <cell r="EO223">
            <v>0</v>
          </cell>
          <cell r="EP223">
            <v>43</v>
          </cell>
          <cell r="EQ223">
            <v>0</v>
          </cell>
          <cell r="ER223">
            <v>0</v>
          </cell>
          <cell r="ES223">
            <v>1</v>
          </cell>
          <cell r="ET223">
            <v>0</v>
          </cell>
          <cell r="EU223">
            <v>0</v>
          </cell>
          <cell r="EV223">
            <v>0</v>
          </cell>
          <cell r="EW223">
            <v>0</v>
          </cell>
          <cell r="EX223">
            <v>0</v>
          </cell>
          <cell r="EY223">
            <v>0</v>
          </cell>
          <cell r="EZ223">
            <v>0</v>
          </cell>
          <cell r="FA223">
            <v>0</v>
          </cell>
          <cell r="FB223">
            <v>0</v>
          </cell>
          <cell r="FC223">
            <v>8</v>
          </cell>
        </row>
        <row r="224">
          <cell r="A224" t="str">
            <v xml:space="preserve"> 3880 SYRIA (PH)                        </v>
          </cell>
          <cell r="B224">
            <v>82</v>
          </cell>
          <cell r="C224">
            <v>82</v>
          </cell>
          <cell r="D224" t="e">
            <v>#VALUE!</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13</v>
          </cell>
          <cell r="BD224">
            <v>0</v>
          </cell>
          <cell r="BE224">
            <v>0</v>
          </cell>
          <cell r="BF224" t="e">
            <v>#VALUE!</v>
          </cell>
          <cell r="BG224">
            <v>0</v>
          </cell>
          <cell r="BH224">
            <v>0</v>
          </cell>
          <cell r="BI224">
            <v>0</v>
          </cell>
          <cell r="BJ224">
            <v>0</v>
          </cell>
          <cell r="BK224">
            <v>0</v>
          </cell>
          <cell r="BL224">
            <v>0</v>
          </cell>
          <cell r="BM224">
            <v>0</v>
          </cell>
          <cell r="BN224">
            <v>0</v>
          </cell>
          <cell r="BO224">
            <v>0</v>
          </cell>
          <cell r="BP224">
            <v>0</v>
          </cell>
          <cell r="BQ224">
            <v>0</v>
          </cell>
          <cell r="BR224">
            <v>13</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57</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-2</v>
          </cell>
          <cell r="DJ224">
            <v>0</v>
          </cell>
          <cell r="DK224">
            <v>0</v>
          </cell>
          <cell r="DL224">
            <v>0</v>
          </cell>
          <cell r="DM224">
            <v>0</v>
          </cell>
          <cell r="DN224">
            <v>0</v>
          </cell>
          <cell r="DO224">
            <v>0</v>
          </cell>
          <cell r="DP224">
            <v>59</v>
          </cell>
          <cell r="DQ224">
            <v>0</v>
          </cell>
          <cell r="DR224">
            <v>0</v>
          </cell>
          <cell r="DS224">
            <v>0</v>
          </cell>
          <cell r="DT224">
            <v>0</v>
          </cell>
          <cell r="DU224">
            <v>0</v>
          </cell>
          <cell r="DV224">
            <v>0</v>
          </cell>
          <cell r="DW224">
            <v>0</v>
          </cell>
          <cell r="DX224">
            <v>0</v>
          </cell>
          <cell r="DY224">
            <v>0</v>
          </cell>
          <cell r="DZ224">
            <v>0</v>
          </cell>
          <cell r="EA224">
            <v>0</v>
          </cell>
          <cell r="EB224">
            <v>0</v>
          </cell>
          <cell r="EC224">
            <v>0</v>
          </cell>
          <cell r="ED224">
            <v>0</v>
          </cell>
          <cell r="EE224">
            <v>0</v>
          </cell>
          <cell r="EF224">
            <v>0</v>
          </cell>
          <cell r="EG224">
            <v>0</v>
          </cell>
          <cell r="EH224">
            <v>0</v>
          </cell>
          <cell r="EI224">
            <v>0</v>
          </cell>
          <cell r="EJ224">
            <v>0</v>
          </cell>
          <cell r="EK224">
            <v>12</v>
          </cell>
          <cell r="EL224">
            <v>0</v>
          </cell>
          <cell r="EM224">
            <v>0</v>
          </cell>
          <cell r="EN224">
            <v>0</v>
          </cell>
          <cell r="EO224">
            <v>0</v>
          </cell>
          <cell r="EP224">
            <v>0</v>
          </cell>
          <cell r="EQ224">
            <v>0</v>
          </cell>
          <cell r="ER224">
            <v>0</v>
          </cell>
          <cell r="ES224">
            <v>12</v>
          </cell>
          <cell r="ET224">
            <v>0</v>
          </cell>
          <cell r="EU224">
            <v>0</v>
          </cell>
          <cell r="EV224">
            <v>0</v>
          </cell>
          <cell r="EW224">
            <v>0</v>
          </cell>
          <cell r="EX224">
            <v>0</v>
          </cell>
          <cell r="EY224">
            <v>0</v>
          </cell>
          <cell r="EZ224">
            <v>0</v>
          </cell>
          <cell r="FA224">
            <v>0</v>
          </cell>
          <cell r="FB224">
            <v>0</v>
          </cell>
          <cell r="FC224">
            <v>0</v>
          </cell>
        </row>
        <row r="225">
          <cell r="A225" t="str">
            <v xml:space="preserve"> 4446 NORTH ASIA                        </v>
          </cell>
          <cell r="B225">
            <v>0</v>
          </cell>
          <cell r="C225">
            <v>0</v>
          </cell>
          <cell r="D225" t="e">
            <v>#VALUE!</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t="e">
            <v>#VALUE!</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0</v>
          </cell>
          <cell r="DM225">
            <v>0</v>
          </cell>
          <cell r="DN225">
            <v>0</v>
          </cell>
          <cell r="DO225">
            <v>0</v>
          </cell>
          <cell r="DP225">
            <v>0</v>
          </cell>
          <cell r="DQ225">
            <v>0</v>
          </cell>
          <cell r="DR225">
            <v>0</v>
          </cell>
          <cell r="DS225">
            <v>0</v>
          </cell>
          <cell r="DT225">
            <v>0</v>
          </cell>
          <cell r="DU225">
            <v>0</v>
          </cell>
          <cell r="DV225">
            <v>0</v>
          </cell>
          <cell r="DW225">
            <v>0</v>
          </cell>
          <cell r="DX225">
            <v>0</v>
          </cell>
          <cell r="DY225">
            <v>0</v>
          </cell>
          <cell r="DZ225">
            <v>0</v>
          </cell>
          <cell r="EA225">
            <v>0</v>
          </cell>
          <cell r="EB225">
            <v>0</v>
          </cell>
          <cell r="EC225">
            <v>0</v>
          </cell>
          <cell r="ED225">
            <v>0</v>
          </cell>
          <cell r="EE225">
            <v>0</v>
          </cell>
          <cell r="EF225">
            <v>0</v>
          </cell>
          <cell r="EG225">
            <v>0</v>
          </cell>
          <cell r="EH225">
            <v>0</v>
          </cell>
          <cell r="EI225">
            <v>0</v>
          </cell>
          <cell r="EJ225">
            <v>0</v>
          </cell>
          <cell r="EK225">
            <v>0</v>
          </cell>
          <cell r="EL225">
            <v>0</v>
          </cell>
          <cell r="EM225">
            <v>0</v>
          </cell>
          <cell r="EN225">
            <v>0</v>
          </cell>
          <cell r="EO225">
            <v>0</v>
          </cell>
          <cell r="EP225">
            <v>0</v>
          </cell>
          <cell r="EQ225">
            <v>0</v>
          </cell>
          <cell r="ER225">
            <v>0</v>
          </cell>
          <cell r="ES225">
            <v>0</v>
          </cell>
          <cell r="ET225">
            <v>0</v>
          </cell>
          <cell r="EU225">
            <v>0</v>
          </cell>
          <cell r="EV225">
            <v>0</v>
          </cell>
          <cell r="EW225">
            <v>0</v>
          </cell>
          <cell r="EX225">
            <v>0</v>
          </cell>
          <cell r="EY225">
            <v>0</v>
          </cell>
          <cell r="EZ225">
            <v>0</v>
          </cell>
          <cell r="FA225">
            <v>0</v>
          </cell>
          <cell r="FB225">
            <v>0</v>
          </cell>
          <cell r="FC225">
            <v>0</v>
          </cell>
        </row>
        <row r="226">
          <cell r="A226" t="str">
            <v xml:space="preserve"> 2408 CHINA/KOREA AREA EXP              </v>
          </cell>
          <cell r="B226">
            <v>0</v>
          </cell>
          <cell r="C226">
            <v>0</v>
          </cell>
          <cell r="D226" t="e">
            <v>#VALUE!</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t="e">
            <v>#VALUE!</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0</v>
          </cell>
          <cell r="DM226">
            <v>0</v>
          </cell>
          <cell r="DN226">
            <v>0</v>
          </cell>
          <cell r="DO226">
            <v>0</v>
          </cell>
          <cell r="DP226">
            <v>0</v>
          </cell>
          <cell r="DQ226">
            <v>0</v>
          </cell>
          <cell r="DR226">
            <v>0</v>
          </cell>
          <cell r="DS226">
            <v>0</v>
          </cell>
          <cell r="DT226">
            <v>0</v>
          </cell>
          <cell r="DU226">
            <v>0</v>
          </cell>
          <cell r="DV226">
            <v>0</v>
          </cell>
          <cell r="DW226">
            <v>0</v>
          </cell>
          <cell r="DX226">
            <v>0</v>
          </cell>
          <cell r="DY226">
            <v>0</v>
          </cell>
          <cell r="DZ226">
            <v>0</v>
          </cell>
          <cell r="EA226">
            <v>0</v>
          </cell>
          <cell r="EB226">
            <v>0</v>
          </cell>
          <cell r="EC226">
            <v>0</v>
          </cell>
          <cell r="ED226">
            <v>0</v>
          </cell>
          <cell r="EE226">
            <v>0</v>
          </cell>
          <cell r="EF226">
            <v>0</v>
          </cell>
          <cell r="EG226">
            <v>0</v>
          </cell>
          <cell r="EH226">
            <v>0</v>
          </cell>
          <cell r="EI226">
            <v>0</v>
          </cell>
          <cell r="EJ226">
            <v>0</v>
          </cell>
          <cell r="EK226">
            <v>0</v>
          </cell>
          <cell r="EL226">
            <v>0</v>
          </cell>
          <cell r="EM226">
            <v>0</v>
          </cell>
          <cell r="EN226">
            <v>0</v>
          </cell>
          <cell r="EO226">
            <v>0</v>
          </cell>
          <cell r="EP226">
            <v>0</v>
          </cell>
          <cell r="EQ226">
            <v>0</v>
          </cell>
          <cell r="ER226">
            <v>0</v>
          </cell>
          <cell r="ES226">
            <v>0</v>
          </cell>
          <cell r="ET226">
            <v>0</v>
          </cell>
          <cell r="EU226">
            <v>0</v>
          </cell>
          <cell r="EV226">
            <v>0</v>
          </cell>
          <cell r="EW226">
            <v>0</v>
          </cell>
          <cell r="EX226">
            <v>0</v>
          </cell>
          <cell r="EY226">
            <v>0</v>
          </cell>
          <cell r="EZ226">
            <v>0</v>
          </cell>
          <cell r="FA226">
            <v>0</v>
          </cell>
          <cell r="FB226">
            <v>0</v>
          </cell>
          <cell r="FC226">
            <v>0</v>
          </cell>
        </row>
        <row r="227">
          <cell r="A227" t="str">
            <v xml:space="preserve"> 4444 MIDDLE EAST/N.AFRICA              </v>
          </cell>
          <cell r="B227">
            <v>29960</v>
          </cell>
          <cell r="C227">
            <v>29010</v>
          </cell>
          <cell r="D227" t="e">
            <v>#VALUE!</v>
          </cell>
          <cell r="E227">
            <v>1478</v>
          </cell>
          <cell r="F227">
            <v>226</v>
          </cell>
          <cell r="G227">
            <v>0</v>
          </cell>
          <cell r="H227">
            <v>627</v>
          </cell>
          <cell r="I227">
            <v>46</v>
          </cell>
          <cell r="J227">
            <v>0</v>
          </cell>
          <cell r="K227">
            <v>0</v>
          </cell>
          <cell r="L227">
            <v>372</v>
          </cell>
          <cell r="M227">
            <v>76</v>
          </cell>
          <cell r="N227">
            <v>-30</v>
          </cell>
          <cell r="O227">
            <v>98</v>
          </cell>
          <cell r="P227">
            <v>0</v>
          </cell>
          <cell r="Q227">
            <v>0</v>
          </cell>
          <cell r="R227">
            <v>0</v>
          </cell>
          <cell r="S227">
            <v>20</v>
          </cell>
          <cell r="T227">
            <v>28</v>
          </cell>
          <cell r="U227">
            <v>0</v>
          </cell>
          <cell r="V227">
            <v>0</v>
          </cell>
          <cell r="W227">
            <v>0</v>
          </cell>
          <cell r="X227">
            <v>15</v>
          </cell>
          <cell r="Y227">
            <v>0</v>
          </cell>
          <cell r="Z227">
            <v>11061</v>
          </cell>
          <cell r="AA227">
            <v>1773</v>
          </cell>
          <cell r="AB227">
            <v>11</v>
          </cell>
          <cell r="AC227">
            <v>0</v>
          </cell>
          <cell r="AD227">
            <v>0</v>
          </cell>
          <cell r="AE227">
            <v>128</v>
          </cell>
          <cell r="AF227">
            <v>0</v>
          </cell>
          <cell r="AG227">
            <v>0</v>
          </cell>
          <cell r="AH227">
            <v>0</v>
          </cell>
          <cell r="AI227">
            <v>0</v>
          </cell>
          <cell r="AJ227">
            <v>4999</v>
          </cell>
          <cell r="AK227">
            <v>238</v>
          </cell>
          <cell r="AL227">
            <v>281</v>
          </cell>
          <cell r="AM227">
            <v>2266</v>
          </cell>
          <cell r="AN227">
            <v>505</v>
          </cell>
          <cell r="AO227">
            <v>860</v>
          </cell>
          <cell r="AP227">
            <v>2578</v>
          </cell>
          <cell r="AQ227">
            <v>249</v>
          </cell>
          <cell r="AR227">
            <v>0</v>
          </cell>
          <cell r="AS227">
            <v>42</v>
          </cell>
          <cell r="AT227">
            <v>0</v>
          </cell>
          <cell r="AU227">
            <v>2</v>
          </cell>
          <cell r="AV227">
            <v>226</v>
          </cell>
          <cell r="AW227">
            <v>206</v>
          </cell>
          <cell r="AX227">
            <v>1380</v>
          </cell>
          <cell r="AY227">
            <v>0</v>
          </cell>
          <cell r="AZ227">
            <v>0</v>
          </cell>
          <cell r="BA227">
            <v>0</v>
          </cell>
          <cell r="BB227">
            <v>473</v>
          </cell>
          <cell r="BC227">
            <v>522</v>
          </cell>
          <cell r="BD227">
            <v>1</v>
          </cell>
          <cell r="BE227">
            <v>0</v>
          </cell>
          <cell r="BF227" t="e">
            <v>#VALUE!</v>
          </cell>
          <cell r="BG227">
            <v>0</v>
          </cell>
          <cell r="BH227">
            <v>0</v>
          </cell>
          <cell r="BI227">
            <v>0</v>
          </cell>
          <cell r="BJ227">
            <v>0</v>
          </cell>
          <cell r="BK227">
            <v>0</v>
          </cell>
          <cell r="BL227">
            <v>0</v>
          </cell>
          <cell r="BM227">
            <v>0</v>
          </cell>
          <cell r="BN227">
            <v>0</v>
          </cell>
          <cell r="BO227">
            <v>0</v>
          </cell>
          <cell r="BP227">
            <v>220</v>
          </cell>
          <cell r="BQ227">
            <v>0</v>
          </cell>
          <cell r="BR227">
            <v>301</v>
          </cell>
          <cell r="BS227">
            <v>0</v>
          </cell>
          <cell r="BT227">
            <v>0</v>
          </cell>
          <cell r="BU227">
            <v>0</v>
          </cell>
          <cell r="BV227">
            <v>0</v>
          </cell>
          <cell r="BW227">
            <v>0</v>
          </cell>
          <cell r="BX227">
            <v>0</v>
          </cell>
          <cell r="BY227">
            <v>0</v>
          </cell>
          <cell r="BZ227">
            <v>0</v>
          </cell>
          <cell r="CA227">
            <v>1690</v>
          </cell>
          <cell r="CB227">
            <v>0</v>
          </cell>
          <cell r="CC227">
            <v>777</v>
          </cell>
          <cell r="CD227">
            <v>0</v>
          </cell>
          <cell r="CE227">
            <v>0</v>
          </cell>
          <cell r="CF227">
            <v>0</v>
          </cell>
          <cell r="CG227">
            <v>171</v>
          </cell>
          <cell r="CH227">
            <v>316</v>
          </cell>
          <cell r="CI227">
            <v>0</v>
          </cell>
          <cell r="CJ227">
            <v>26</v>
          </cell>
          <cell r="CK227">
            <v>9</v>
          </cell>
          <cell r="CL227">
            <v>391</v>
          </cell>
          <cell r="CM227">
            <v>4258</v>
          </cell>
          <cell r="CN227">
            <v>0</v>
          </cell>
          <cell r="CO227">
            <v>0</v>
          </cell>
          <cell r="CP227">
            <v>0</v>
          </cell>
          <cell r="CQ227">
            <v>0</v>
          </cell>
          <cell r="CR227">
            <v>0</v>
          </cell>
          <cell r="CS227">
            <v>0</v>
          </cell>
          <cell r="CT227">
            <v>0</v>
          </cell>
          <cell r="CU227">
            <v>0</v>
          </cell>
          <cell r="CV227">
            <v>0</v>
          </cell>
          <cell r="CW227">
            <v>13</v>
          </cell>
          <cell r="CX227">
            <v>0</v>
          </cell>
          <cell r="CY227">
            <v>0</v>
          </cell>
          <cell r="CZ227">
            <v>0</v>
          </cell>
          <cell r="DA227">
            <v>0</v>
          </cell>
          <cell r="DB227">
            <v>0</v>
          </cell>
          <cell r="DC227">
            <v>0</v>
          </cell>
          <cell r="DD227">
            <v>0</v>
          </cell>
          <cell r="DE227">
            <v>26</v>
          </cell>
          <cell r="DF227">
            <v>0</v>
          </cell>
          <cell r="DG227">
            <v>0</v>
          </cell>
          <cell r="DH227">
            <v>0</v>
          </cell>
          <cell r="DI227">
            <v>349</v>
          </cell>
          <cell r="DJ227">
            <v>0</v>
          </cell>
          <cell r="DK227">
            <v>4</v>
          </cell>
          <cell r="DL227">
            <v>0</v>
          </cell>
          <cell r="DM227">
            <v>0</v>
          </cell>
          <cell r="DN227">
            <v>0</v>
          </cell>
          <cell r="DO227">
            <v>0</v>
          </cell>
          <cell r="DP227">
            <v>3870</v>
          </cell>
          <cell r="DQ227">
            <v>0</v>
          </cell>
          <cell r="DR227">
            <v>735</v>
          </cell>
          <cell r="DS227">
            <v>0</v>
          </cell>
          <cell r="DT227">
            <v>10</v>
          </cell>
          <cell r="DU227">
            <v>375</v>
          </cell>
          <cell r="DV227">
            <v>96</v>
          </cell>
          <cell r="DW227">
            <v>297</v>
          </cell>
          <cell r="DX227">
            <v>0</v>
          </cell>
          <cell r="DY227">
            <v>-43</v>
          </cell>
          <cell r="DZ227">
            <v>5013</v>
          </cell>
          <cell r="EA227">
            <v>0</v>
          </cell>
          <cell r="EB227">
            <v>0</v>
          </cell>
          <cell r="EC227">
            <v>1184</v>
          </cell>
          <cell r="ED227">
            <v>1336</v>
          </cell>
          <cell r="EE227">
            <v>220</v>
          </cell>
          <cell r="EF227">
            <v>1088</v>
          </cell>
          <cell r="EG227">
            <v>420</v>
          </cell>
          <cell r="EH227">
            <v>81</v>
          </cell>
          <cell r="EI227">
            <v>501</v>
          </cell>
          <cell r="EJ227">
            <v>183</v>
          </cell>
          <cell r="EK227">
            <v>546</v>
          </cell>
          <cell r="EL227">
            <v>118</v>
          </cell>
          <cell r="EM227">
            <v>0</v>
          </cell>
          <cell r="EN227">
            <v>0</v>
          </cell>
          <cell r="EO227">
            <v>0</v>
          </cell>
          <cell r="EP227">
            <v>376</v>
          </cell>
          <cell r="EQ227">
            <v>0</v>
          </cell>
          <cell r="ER227">
            <v>0</v>
          </cell>
          <cell r="ES227">
            <v>52</v>
          </cell>
          <cell r="ET227">
            <v>884</v>
          </cell>
          <cell r="EU227">
            <v>53</v>
          </cell>
          <cell r="EV227">
            <v>110</v>
          </cell>
          <cell r="EW227">
            <v>466</v>
          </cell>
          <cell r="EX227">
            <v>3</v>
          </cell>
          <cell r="EY227">
            <v>248</v>
          </cell>
          <cell r="EZ227">
            <v>4</v>
          </cell>
          <cell r="FA227">
            <v>0</v>
          </cell>
          <cell r="FB227">
            <v>0</v>
          </cell>
          <cell r="FC227">
            <v>950</v>
          </cell>
        </row>
        <row r="228">
          <cell r="B228">
            <v>0</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0</v>
          </cell>
          <cell r="DM228">
            <v>0</v>
          </cell>
          <cell r="DN228">
            <v>0</v>
          </cell>
          <cell r="DO228">
            <v>0</v>
          </cell>
          <cell r="DP228">
            <v>0</v>
          </cell>
          <cell r="DQ228">
            <v>0</v>
          </cell>
          <cell r="DR228">
            <v>0</v>
          </cell>
          <cell r="DS228">
            <v>0</v>
          </cell>
          <cell r="DT228">
            <v>0</v>
          </cell>
          <cell r="DU228">
            <v>0</v>
          </cell>
          <cell r="DV228">
            <v>0</v>
          </cell>
          <cell r="DW228">
            <v>0</v>
          </cell>
          <cell r="DX228">
            <v>0</v>
          </cell>
          <cell r="DY228">
            <v>0</v>
          </cell>
          <cell r="DZ228">
            <v>0</v>
          </cell>
          <cell r="EA228">
            <v>0</v>
          </cell>
          <cell r="EB228">
            <v>0</v>
          </cell>
          <cell r="EC228">
            <v>0</v>
          </cell>
          <cell r="ED228">
            <v>0</v>
          </cell>
          <cell r="EE228">
            <v>0</v>
          </cell>
          <cell r="EF228">
            <v>0</v>
          </cell>
          <cell r="EG228">
            <v>0</v>
          </cell>
          <cell r="EH228">
            <v>0</v>
          </cell>
          <cell r="EI228">
            <v>0</v>
          </cell>
          <cell r="EJ228">
            <v>0</v>
          </cell>
          <cell r="EK228">
            <v>0</v>
          </cell>
          <cell r="EL228">
            <v>0</v>
          </cell>
          <cell r="EM228">
            <v>0</v>
          </cell>
          <cell r="EN228">
            <v>0</v>
          </cell>
          <cell r="EO228">
            <v>0</v>
          </cell>
          <cell r="EP228">
            <v>0</v>
          </cell>
          <cell r="EQ228">
            <v>0</v>
          </cell>
          <cell r="ER228">
            <v>0</v>
          </cell>
          <cell r="ES228">
            <v>0</v>
          </cell>
          <cell r="ET228">
            <v>0</v>
          </cell>
          <cell r="EU228">
            <v>0</v>
          </cell>
          <cell r="EV228">
            <v>0</v>
          </cell>
          <cell r="EW228">
            <v>0</v>
          </cell>
          <cell r="EX228">
            <v>0</v>
          </cell>
          <cell r="EY228">
            <v>0</v>
          </cell>
          <cell r="EZ228">
            <v>0</v>
          </cell>
          <cell r="FA228">
            <v>0</v>
          </cell>
          <cell r="FB228">
            <v>0</v>
          </cell>
          <cell r="FC228">
            <v>0</v>
          </cell>
        </row>
        <row r="229">
          <cell r="A229" t="str">
            <v xml:space="preserve"> 2327 SSA H.S.A                         </v>
          </cell>
          <cell r="B229">
            <v>0</v>
          </cell>
          <cell r="C229">
            <v>0</v>
          </cell>
          <cell r="D229" t="e">
            <v>#VALUE!</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t="e">
            <v>#VALUE!</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0</v>
          </cell>
          <cell r="DM229">
            <v>0</v>
          </cell>
          <cell r="DN229">
            <v>0</v>
          </cell>
          <cell r="DO229">
            <v>0</v>
          </cell>
          <cell r="DP229">
            <v>0</v>
          </cell>
          <cell r="DQ229">
            <v>0</v>
          </cell>
          <cell r="DR229">
            <v>0</v>
          </cell>
          <cell r="DS229">
            <v>0</v>
          </cell>
          <cell r="DT229">
            <v>0</v>
          </cell>
          <cell r="DU229">
            <v>0</v>
          </cell>
          <cell r="DV229">
            <v>0</v>
          </cell>
          <cell r="DW229">
            <v>0</v>
          </cell>
          <cell r="DX229">
            <v>0</v>
          </cell>
          <cell r="DY229">
            <v>0</v>
          </cell>
          <cell r="DZ229">
            <v>0</v>
          </cell>
          <cell r="EA229">
            <v>0</v>
          </cell>
          <cell r="EB229">
            <v>0</v>
          </cell>
          <cell r="EC229">
            <v>0</v>
          </cell>
          <cell r="ED229">
            <v>0</v>
          </cell>
          <cell r="EE229">
            <v>0</v>
          </cell>
          <cell r="EF229">
            <v>0</v>
          </cell>
          <cell r="EG229">
            <v>0</v>
          </cell>
          <cell r="EH229">
            <v>0</v>
          </cell>
          <cell r="EI229">
            <v>0</v>
          </cell>
          <cell r="EJ229">
            <v>0</v>
          </cell>
          <cell r="EK229">
            <v>0</v>
          </cell>
          <cell r="EL229">
            <v>0</v>
          </cell>
          <cell r="EM229">
            <v>0</v>
          </cell>
          <cell r="EN229">
            <v>0</v>
          </cell>
          <cell r="EO229">
            <v>0</v>
          </cell>
          <cell r="EP229">
            <v>0</v>
          </cell>
          <cell r="EQ229">
            <v>0</v>
          </cell>
          <cell r="ER229">
            <v>0</v>
          </cell>
          <cell r="ES229">
            <v>0</v>
          </cell>
          <cell r="ET229">
            <v>0</v>
          </cell>
          <cell r="EU229">
            <v>0</v>
          </cell>
          <cell r="EV229">
            <v>0</v>
          </cell>
          <cell r="EW229">
            <v>0</v>
          </cell>
          <cell r="EX229">
            <v>0</v>
          </cell>
          <cell r="EY229">
            <v>0</v>
          </cell>
          <cell r="EZ229">
            <v>0</v>
          </cell>
          <cell r="FA229">
            <v>0</v>
          </cell>
          <cell r="FB229">
            <v>0</v>
          </cell>
          <cell r="FC229">
            <v>0</v>
          </cell>
        </row>
        <row r="230">
          <cell r="A230" t="str">
            <v xml:space="preserve"> 3040 SUBSAHARA AFRICA EXP              </v>
          </cell>
          <cell r="B230">
            <v>0</v>
          </cell>
          <cell r="C230">
            <v>0</v>
          </cell>
          <cell r="D230" t="e">
            <v>#VALUE!</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t="e">
            <v>#VALUE!</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v>0</v>
          </cell>
          <cell r="DU230">
            <v>0</v>
          </cell>
          <cell r="DV230">
            <v>0</v>
          </cell>
          <cell r="DW230">
            <v>0</v>
          </cell>
          <cell r="DX230">
            <v>0</v>
          </cell>
          <cell r="DY230">
            <v>0</v>
          </cell>
          <cell r="DZ230">
            <v>0</v>
          </cell>
          <cell r="EA230">
            <v>0</v>
          </cell>
          <cell r="EB230">
            <v>0</v>
          </cell>
          <cell r="EC230">
            <v>0</v>
          </cell>
          <cell r="ED230">
            <v>0</v>
          </cell>
          <cell r="EE230">
            <v>0</v>
          </cell>
          <cell r="EF230">
            <v>0</v>
          </cell>
          <cell r="EG230">
            <v>0</v>
          </cell>
          <cell r="EH230">
            <v>0</v>
          </cell>
          <cell r="EI230">
            <v>0</v>
          </cell>
          <cell r="EJ230">
            <v>0</v>
          </cell>
          <cell r="EK230">
            <v>0</v>
          </cell>
          <cell r="EL230">
            <v>0</v>
          </cell>
          <cell r="EM230">
            <v>0</v>
          </cell>
          <cell r="EN230">
            <v>0</v>
          </cell>
          <cell r="EO230">
            <v>0</v>
          </cell>
          <cell r="EP230">
            <v>0</v>
          </cell>
          <cell r="EQ230">
            <v>0</v>
          </cell>
          <cell r="ER230">
            <v>0</v>
          </cell>
          <cell r="ES230">
            <v>0</v>
          </cell>
          <cell r="ET230">
            <v>0</v>
          </cell>
          <cell r="EU230">
            <v>0</v>
          </cell>
          <cell r="EV230">
            <v>0</v>
          </cell>
          <cell r="EW230">
            <v>0</v>
          </cell>
          <cell r="EX230">
            <v>0</v>
          </cell>
          <cell r="EY230">
            <v>0</v>
          </cell>
          <cell r="EZ230">
            <v>0</v>
          </cell>
          <cell r="FA230">
            <v>0</v>
          </cell>
          <cell r="FB230">
            <v>0</v>
          </cell>
          <cell r="FC230">
            <v>0</v>
          </cell>
        </row>
        <row r="231">
          <cell r="A231" t="str">
            <v xml:space="preserve"> 4306 SOUTHERN AFRICA (PH)              </v>
          </cell>
          <cell r="B231">
            <v>5137</v>
          </cell>
          <cell r="C231">
            <v>5131</v>
          </cell>
          <cell r="D231" t="e">
            <v>#VALUE!</v>
          </cell>
          <cell r="E231">
            <v>313</v>
          </cell>
          <cell r="F231">
            <v>8</v>
          </cell>
          <cell r="G231">
            <v>0</v>
          </cell>
          <cell r="H231">
            <v>34</v>
          </cell>
          <cell r="I231">
            <v>1</v>
          </cell>
          <cell r="J231">
            <v>0</v>
          </cell>
          <cell r="K231">
            <v>0</v>
          </cell>
          <cell r="L231">
            <v>0</v>
          </cell>
          <cell r="M231">
            <v>9</v>
          </cell>
          <cell r="N231">
            <v>0</v>
          </cell>
          <cell r="O231">
            <v>18</v>
          </cell>
          <cell r="P231">
            <v>0</v>
          </cell>
          <cell r="Q231">
            <v>0</v>
          </cell>
          <cell r="R231">
            <v>0</v>
          </cell>
          <cell r="S231">
            <v>243</v>
          </cell>
          <cell r="T231">
            <v>0</v>
          </cell>
          <cell r="U231">
            <v>0</v>
          </cell>
          <cell r="V231">
            <v>0</v>
          </cell>
          <cell r="W231">
            <v>0</v>
          </cell>
          <cell r="X231">
            <v>0</v>
          </cell>
          <cell r="Y231">
            <v>0</v>
          </cell>
          <cell r="Z231">
            <v>1145</v>
          </cell>
          <cell r="AA231">
            <v>56</v>
          </cell>
          <cell r="AB231">
            <v>0</v>
          </cell>
          <cell r="AC231">
            <v>0</v>
          </cell>
          <cell r="AD231">
            <v>2</v>
          </cell>
          <cell r="AE231">
            <v>162</v>
          </cell>
          <cell r="AF231">
            <v>0</v>
          </cell>
          <cell r="AG231">
            <v>0</v>
          </cell>
          <cell r="AH231">
            <v>0</v>
          </cell>
          <cell r="AI231">
            <v>0</v>
          </cell>
          <cell r="AJ231">
            <v>399</v>
          </cell>
          <cell r="AK231">
            <v>145</v>
          </cell>
          <cell r="AL231">
            <v>25</v>
          </cell>
          <cell r="AM231">
            <v>346</v>
          </cell>
          <cell r="AN231">
            <v>10</v>
          </cell>
          <cell r="AO231">
            <v>0</v>
          </cell>
          <cell r="AP231">
            <v>188</v>
          </cell>
          <cell r="AQ231">
            <v>48</v>
          </cell>
          <cell r="AR231">
            <v>0</v>
          </cell>
          <cell r="AS231">
            <v>6</v>
          </cell>
          <cell r="AT231">
            <v>0</v>
          </cell>
          <cell r="AU231">
            <v>0</v>
          </cell>
          <cell r="AV231">
            <v>0</v>
          </cell>
          <cell r="AW231">
            <v>0</v>
          </cell>
          <cell r="AX231">
            <v>122</v>
          </cell>
          <cell r="AY231">
            <v>0</v>
          </cell>
          <cell r="AZ231">
            <v>0</v>
          </cell>
          <cell r="BA231">
            <v>0</v>
          </cell>
          <cell r="BB231">
            <v>12</v>
          </cell>
          <cell r="BC231">
            <v>38</v>
          </cell>
          <cell r="BD231">
            <v>0</v>
          </cell>
          <cell r="BE231">
            <v>0</v>
          </cell>
          <cell r="BF231" t="e">
            <v>#VALUE!</v>
          </cell>
          <cell r="BG231">
            <v>0</v>
          </cell>
          <cell r="BH231">
            <v>0</v>
          </cell>
          <cell r="BI231">
            <v>0</v>
          </cell>
          <cell r="BJ231">
            <v>0</v>
          </cell>
          <cell r="BK231">
            <v>0</v>
          </cell>
          <cell r="BL231">
            <v>0</v>
          </cell>
          <cell r="BM231">
            <v>0</v>
          </cell>
          <cell r="BN231">
            <v>0</v>
          </cell>
          <cell r="BO231">
            <v>0</v>
          </cell>
          <cell r="BP231">
            <v>0</v>
          </cell>
          <cell r="BQ231">
            <v>0</v>
          </cell>
          <cell r="BR231">
            <v>38</v>
          </cell>
          <cell r="BS231">
            <v>0</v>
          </cell>
          <cell r="BT231">
            <v>0</v>
          </cell>
          <cell r="BU231">
            <v>0</v>
          </cell>
          <cell r="BV231">
            <v>0</v>
          </cell>
          <cell r="BW231">
            <v>0</v>
          </cell>
          <cell r="BX231">
            <v>0</v>
          </cell>
          <cell r="BY231">
            <v>0</v>
          </cell>
          <cell r="BZ231">
            <v>0</v>
          </cell>
          <cell r="CA231">
            <v>634</v>
          </cell>
          <cell r="CB231">
            <v>0</v>
          </cell>
          <cell r="CC231">
            <v>426</v>
          </cell>
          <cell r="CD231">
            <v>0</v>
          </cell>
          <cell r="CE231">
            <v>0</v>
          </cell>
          <cell r="CF231">
            <v>9</v>
          </cell>
          <cell r="CG231">
            <v>47</v>
          </cell>
          <cell r="CH231">
            <v>143</v>
          </cell>
          <cell r="CI231">
            <v>0</v>
          </cell>
          <cell r="CJ231">
            <v>9</v>
          </cell>
          <cell r="CK231">
            <v>0</v>
          </cell>
          <cell r="CL231">
            <v>0</v>
          </cell>
          <cell r="CM231">
            <v>472</v>
          </cell>
          <cell r="CN231">
            <v>0</v>
          </cell>
          <cell r="CO231">
            <v>0</v>
          </cell>
          <cell r="CP231">
            <v>0</v>
          </cell>
          <cell r="CQ231">
            <v>0</v>
          </cell>
          <cell r="CR231">
            <v>0</v>
          </cell>
          <cell r="CS231">
            <v>0</v>
          </cell>
          <cell r="CT231">
            <v>0</v>
          </cell>
          <cell r="CU231">
            <v>0</v>
          </cell>
          <cell r="CV231">
            <v>0</v>
          </cell>
          <cell r="CW231">
            <v>2</v>
          </cell>
          <cell r="CX231">
            <v>0</v>
          </cell>
          <cell r="CY231">
            <v>0</v>
          </cell>
          <cell r="CZ231">
            <v>0</v>
          </cell>
          <cell r="DA231">
            <v>0</v>
          </cell>
          <cell r="DB231">
            <v>0</v>
          </cell>
          <cell r="DC231">
            <v>0</v>
          </cell>
          <cell r="DD231">
            <v>0</v>
          </cell>
          <cell r="DE231">
            <v>0</v>
          </cell>
          <cell r="DF231">
            <v>0</v>
          </cell>
          <cell r="DG231">
            <v>0</v>
          </cell>
          <cell r="DH231">
            <v>0</v>
          </cell>
          <cell r="DI231">
            <v>41</v>
          </cell>
          <cell r="DJ231">
            <v>0</v>
          </cell>
          <cell r="DK231">
            <v>70</v>
          </cell>
          <cell r="DL231">
            <v>-4</v>
          </cell>
          <cell r="DM231">
            <v>0</v>
          </cell>
          <cell r="DN231">
            <v>0</v>
          </cell>
          <cell r="DO231">
            <v>0</v>
          </cell>
          <cell r="DP231">
            <v>429</v>
          </cell>
          <cell r="DQ231">
            <v>0</v>
          </cell>
          <cell r="DR231">
            <v>199</v>
          </cell>
          <cell r="DS231">
            <v>0</v>
          </cell>
          <cell r="DT231">
            <v>50</v>
          </cell>
          <cell r="DU231">
            <v>86</v>
          </cell>
          <cell r="DV231">
            <v>63</v>
          </cell>
          <cell r="DW231">
            <v>0</v>
          </cell>
          <cell r="DX231">
            <v>0</v>
          </cell>
          <cell r="DY231">
            <v>0</v>
          </cell>
          <cell r="DZ231">
            <v>969</v>
          </cell>
          <cell r="EA231">
            <v>0</v>
          </cell>
          <cell r="EB231">
            <v>0</v>
          </cell>
          <cell r="EC231">
            <v>31</v>
          </cell>
          <cell r="ED231">
            <v>103</v>
          </cell>
          <cell r="EE231">
            <v>5</v>
          </cell>
          <cell r="EF231">
            <v>225</v>
          </cell>
          <cell r="EG231">
            <v>334</v>
          </cell>
          <cell r="EH231">
            <v>13</v>
          </cell>
          <cell r="EI231">
            <v>256</v>
          </cell>
          <cell r="EJ231">
            <v>2</v>
          </cell>
          <cell r="EK231">
            <v>205</v>
          </cell>
          <cell r="EL231">
            <v>2</v>
          </cell>
          <cell r="EM231">
            <v>0</v>
          </cell>
          <cell r="EN231">
            <v>0</v>
          </cell>
          <cell r="EO231">
            <v>0</v>
          </cell>
          <cell r="EP231">
            <v>176</v>
          </cell>
          <cell r="EQ231">
            <v>0</v>
          </cell>
          <cell r="ER231">
            <v>0</v>
          </cell>
          <cell r="ES231">
            <v>27</v>
          </cell>
          <cell r="ET231">
            <v>799</v>
          </cell>
          <cell r="EU231">
            <v>98</v>
          </cell>
          <cell r="EV231">
            <v>154</v>
          </cell>
          <cell r="EW231">
            <v>543</v>
          </cell>
          <cell r="EX231">
            <v>4</v>
          </cell>
          <cell r="EY231">
            <v>0</v>
          </cell>
          <cell r="EZ231">
            <v>0</v>
          </cell>
          <cell r="FA231">
            <v>0</v>
          </cell>
          <cell r="FB231">
            <v>0</v>
          </cell>
          <cell r="FC231">
            <v>6</v>
          </cell>
        </row>
        <row r="232">
          <cell r="A232" t="str">
            <v xml:space="preserve"> 4217 SOUTH AFRICA                      </v>
          </cell>
          <cell r="B232">
            <v>4280</v>
          </cell>
          <cell r="C232">
            <v>4280</v>
          </cell>
          <cell r="D232" t="e">
            <v>#VALUE!</v>
          </cell>
          <cell r="E232">
            <v>64</v>
          </cell>
          <cell r="F232">
            <v>6</v>
          </cell>
          <cell r="G232">
            <v>0</v>
          </cell>
          <cell r="H232">
            <v>30</v>
          </cell>
          <cell r="I232">
            <v>1</v>
          </cell>
          <cell r="J232">
            <v>0</v>
          </cell>
          <cell r="K232">
            <v>0</v>
          </cell>
          <cell r="L232">
            <v>0</v>
          </cell>
          <cell r="M232">
            <v>9</v>
          </cell>
          <cell r="N232">
            <v>0</v>
          </cell>
          <cell r="O232">
            <v>18</v>
          </cell>
          <cell r="P232">
            <v>0</v>
          </cell>
          <cell r="Q232">
            <v>0</v>
          </cell>
          <cell r="R232">
            <v>0</v>
          </cell>
          <cell r="S232">
            <v>0</v>
          </cell>
          <cell r="T232">
            <v>0</v>
          </cell>
          <cell r="U232">
            <v>0</v>
          </cell>
          <cell r="V232">
            <v>0</v>
          </cell>
          <cell r="W232">
            <v>0</v>
          </cell>
          <cell r="X232">
            <v>0</v>
          </cell>
          <cell r="Y232">
            <v>0</v>
          </cell>
          <cell r="Z232">
            <v>1017</v>
          </cell>
          <cell r="AA232">
            <v>25</v>
          </cell>
          <cell r="AB232">
            <v>0</v>
          </cell>
          <cell r="AC232">
            <v>0</v>
          </cell>
          <cell r="AD232">
            <v>0</v>
          </cell>
          <cell r="AE232">
            <v>154</v>
          </cell>
          <cell r="AF232">
            <v>0</v>
          </cell>
          <cell r="AG232">
            <v>0</v>
          </cell>
          <cell r="AH232">
            <v>0</v>
          </cell>
          <cell r="AI232">
            <v>0</v>
          </cell>
          <cell r="AJ232">
            <v>374</v>
          </cell>
          <cell r="AK232">
            <v>140</v>
          </cell>
          <cell r="AL232">
            <v>19</v>
          </cell>
          <cell r="AM232">
            <v>295</v>
          </cell>
          <cell r="AN232">
            <v>10</v>
          </cell>
          <cell r="AO232">
            <v>0</v>
          </cell>
          <cell r="AP232">
            <v>135</v>
          </cell>
          <cell r="AQ232">
            <v>34</v>
          </cell>
          <cell r="AR232">
            <v>0</v>
          </cell>
          <cell r="AS232">
            <v>3</v>
          </cell>
          <cell r="AT232">
            <v>0</v>
          </cell>
          <cell r="AU232">
            <v>0</v>
          </cell>
          <cell r="AV232">
            <v>0</v>
          </cell>
          <cell r="AW232">
            <v>0</v>
          </cell>
          <cell r="AX232">
            <v>88</v>
          </cell>
          <cell r="AY232">
            <v>0</v>
          </cell>
          <cell r="AZ232">
            <v>0</v>
          </cell>
          <cell r="BA232">
            <v>0</v>
          </cell>
          <cell r="BB232">
            <v>10</v>
          </cell>
          <cell r="BC232">
            <v>33</v>
          </cell>
          <cell r="BD232">
            <v>0</v>
          </cell>
          <cell r="BE232">
            <v>0</v>
          </cell>
          <cell r="BF232" t="e">
            <v>#VALUE!</v>
          </cell>
          <cell r="BG232">
            <v>0</v>
          </cell>
          <cell r="BH232">
            <v>0</v>
          </cell>
          <cell r="BI232">
            <v>0</v>
          </cell>
          <cell r="BJ232">
            <v>0</v>
          </cell>
          <cell r="BK232">
            <v>0</v>
          </cell>
          <cell r="BL232">
            <v>0</v>
          </cell>
          <cell r="BM232">
            <v>0</v>
          </cell>
          <cell r="BN232">
            <v>0</v>
          </cell>
          <cell r="BO232">
            <v>0</v>
          </cell>
          <cell r="BP232">
            <v>0</v>
          </cell>
          <cell r="BQ232">
            <v>0</v>
          </cell>
          <cell r="BR232">
            <v>33</v>
          </cell>
          <cell r="BS232">
            <v>0</v>
          </cell>
          <cell r="BT232">
            <v>0</v>
          </cell>
          <cell r="BU232">
            <v>0</v>
          </cell>
          <cell r="BV232">
            <v>0</v>
          </cell>
          <cell r="BW232">
            <v>0</v>
          </cell>
          <cell r="BX232">
            <v>0</v>
          </cell>
          <cell r="BY232">
            <v>0</v>
          </cell>
          <cell r="BZ232">
            <v>0</v>
          </cell>
          <cell r="CA232">
            <v>618</v>
          </cell>
          <cell r="CB232">
            <v>0</v>
          </cell>
          <cell r="CC232">
            <v>417</v>
          </cell>
          <cell r="CD232">
            <v>0</v>
          </cell>
          <cell r="CE232">
            <v>0</v>
          </cell>
          <cell r="CF232">
            <v>8</v>
          </cell>
          <cell r="CG232">
            <v>43</v>
          </cell>
          <cell r="CH232">
            <v>142</v>
          </cell>
          <cell r="CI232">
            <v>0</v>
          </cell>
          <cell r="CJ232">
            <v>8</v>
          </cell>
          <cell r="CK232">
            <v>0</v>
          </cell>
          <cell r="CL232">
            <v>0</v>
          </cell>
          <cell r="CM232">
            <v>384</v>
          </cell>
          <cell r="CN232">
            <v>0</v>
          </cell>
          <cell r="CO232">
            <v>0</v>
          </cell>
          <cell r="CP232">
            <v>0</v>
          </cell>
          <cell r="CQ232">
            <v>0</v>
          </cell>
          <cell r="CR232">
            <v>0</v>
          </cell>
          <cell r="CS232">
            <v>0</v>
          </cell>
          <cell r="CT232">
            <v>0</v>
          </cell>
          <cell r="CU232">
            <v>0</v>
          </cell>
          <cell r="CV232">
            <v>0</v>
          </cell>
          <cell r="CW232">
            <v>2</v>
          </cell>
          <cell r="CX232">
            <v>0</v>
          </cell>
          <cell r="CY232">
            <v>0</v>
          </cell>
          <cell r="CZ232">
            <v>0</v>
          </cell>
          <cell r="DA232">
            <v>0</v>
          </cell>
          <cell r="DB232">
            <v>0</v>
          </cell>
          <cell r="DC232">
            <v>0</v>
          </cell>
          <cell r="DD232">
            <v>0</v>
          </cell>
          <cell r="DE232">
            <v>0</v>
          </cell>
          <cell r="DF232">
            <v>0</v>
          </cell>
          <cell r="DG232">
            <v>0</v>
          </cell>
          <cell r="DH232">
            <v>0</v>
          </cell>
          <cell r="DI232">
            <v>-1</v>
          </cell>
          <cell r="DJ232">
            <v>0</v>
          </cell>
          <cell r="DK232">
            <v>69</v>
          </cell>
          <cell r="DL232">
            <v>-4</v>
          </cell>
          <cell r="DM232">
            <v>0</v>
          </cell>
          <cell r="DN232">
            <v>0</v>
          </cell>
          <cell r="DO232">
            <v>0</v>
          </cell>
          <cell r="DP232">
            <v>383</v>
          </cell>
          <cell r="DQ232">
            <v>0</v>
          </cell>
          <cell r="DR232">
            <v>187</v>
          </cell>
          <cell r="DS232">
            <v>0</v>
          </cell>
          <cell r="DT232">
            <v>50</v>
          </cell>
          <cell r="DU232">
            <v>77</v>
          </cell>
          <cell r="DV232">
            <v>60</v>
          </cell>
          <cell r="DW232">
            <v>0</v>
          </cell>
          <cell r="DX232">
            <v>0</v>
          </cell>
          <cell r="DY232">
            <v>0</v>
          </cell>
          <cell r="DZ232">
            <v>918</v>
          </cell>
          <cell r="EA232">
            <v>0</v>
          </cell>
          <cell r="EB232">
            <v>0</v>
          </cell>
          <cell r="EC232">
            <v>14</v>
          </cell>
          <cell r="ED232">
            <v>100</v>
          </cell>
          <cell r="EE232">
            <v>0</v>
          </cell>
          <cell r="EF232">
            <v>218</v>
          </cell>
          <cell r="EG232">
            <v>329</v>
          </cell>
          <cell r="EH232">
            <v>9</v>
          </cell>
          <cell r="EI232">
            <v>247</v>
          </cell>
          <cell r="EJ232">
            <v>1</v>
          </cell>
          <cell r="EK232">
            <v>183</v>
          </cell>
          <cell r="EL232">
            <v>2</v>
          </cell>
          <cell r="EM232">
            <v>0</v>
          </cell>
          <cell r="EN232">
            <v>0</v>
          </cell>
          <cell r="EO232">
            <v>0</v>
          </cell>
          <cell r="EP232">
            <v>163</v>
          </cell>
          <cell r="EQ232">
            <v>0</v>
          </cell>
          <cell r="ER232">
            <v>0</v>
          </cell>
          <cell r="ES232">
            <v>18</v>
          </cell>
          <cell r="ET232">
            <v>581</v>
          </cell>
          <cell r="EU232">
            <v>82</v>
          </cell>
          <cell r="EV232">
            <v>132</v>
          </cell>
          <cell r="EW232">
            <v>367</v>
          </cell>
          <cell r="EX232">
            <v>0</v>
          </cell>
          <cell r="EY232">
            <v>0</v>
          </cell>
          <cell r="EZ232">
            <v>0</v>
          </cell>
          <cell r="FA232">
            <v>0</v>
          </cell>
          <cell r="FB232">
            <v>0</v>
          </cell>
          <cell r="FC232">
            <v>0</v>
          </cell>
        </row>
        <row r="233">
          <cell r="A233" t="str">
            <v xml:space="preserve"> 2870 SOUTH AFRICA (PH)                 </v>
          </cell>
          <cell r="B233">
            <v>4280</v>
          </cell>
          <cell r="C233">
            <v>4280</v>
          </cell>
          <cell r="D233" t="e">
            <v>#VALUE!</v>
          </cell>
          <cell r="E233">
            <v>64</v>
          </cell>
          <cell r="F233">
            <v>6</v>
          </cell>
          <cell r="G233">
            <v>0</v>
          </cell>
          <cell r="H233">
            <v>30</v>
          </cell>
          <cell r="I233">
            <v>1</v>
          </cell>
          <cell r="J233">
            <v>0</v>
          </cell>
          <cell r="K233">
            <v>0</v>
          </cell>
          <cell r="L233">
            <v>0</v>
          </cell>
          <cell r="M233">
            <v>9</v>
          </cell>
          <cell r="N233">
            <v>0</v>
          </cell>
          <cell r="O233">
            <v>18</v>
          </cell>
          <cell r="P233">
            <v>0</v>
          </cell>
          <cell r="Q233">
            <v>0</v>
          </cell>
          <cell r="R233">
            <v>0</v>
          </cell>
          <cell r="S233">
            <v>0</v>
          </cell>
          <cell r="T233">
            <v>0</v>
          </cell>
          <cell r="U233">
            <v>0</v>
          </cell>
          <cell r="V233">
            <v>0</v>
          </cell>
          <cell r="W233">
            <v>0</v>
          </cell>
          <cell r="X233">
            <v>0</v>
          </cell>
          <cell r="Y233">
            <v>0</v>
          </cell>
          <cell r="Z233">
            <v>1017</v>
          </cell>
          <cell r="AA233">
            <v>25</v>
          </cell>
          <cell r="AB233">
            <v>0</v>
          </cell>
          <cell r="AC233">
            <v>0</v>
          </cell>
          <cell r="AD233">
            <v>0</v>
          </cell>
          <cell r="AE233">
            <v>154</v>
          </cell>
          <cell r="AF233">
            <v>0</v>
          </cell>
          <cell r="AG233">
            <v>0</v>
          </cell>
          <cell r="AH233">
            <v>0</v>
          </cell>
          <cell r="AI233">
            <v>0</v>
          </cell>
          <cell r="AJ233">
            <v>374</v>
          </cell>
          <cell r="AK233">
            <v>140</v>
          </cell>
          <cell r="AL233">
            <v>19</v>
          </cell>
          <cell r="AM233">
            <v>295</v>
          </cell>
          <cell r="AN233">
            <v>10</v>
          </cell>
          <cell r="AO233">
            <v>0</v>
          </cell>
          <cell r="AP233">
            <v>135</v>
          </cell>
          <cell r="AQ233">
            <v>34</v>
          </cell>
          <cell r="AR233">
            <v>0</v>
          </cell>
          <cell r="AS233">
            <v>3</v>
          </cell>
          <cell r="AT233">
            <v>0</v>
          </cell>
          <cell r="AU233">
            <v>0</v>
          </cell>
          <cell r="AV233">
            <v>0</v>
          </cell>
          <cell r="AW233">
            <v>0</v>
          </cell>
          <cell r="AX233">
            <v>88</v>
          </cell>
          <cell r="AY233">
            <v>0</v>
          </cell>
          <cell r="AZ233">
            <v>0</v>
          </cell>
          <cell r="BA233">
            <v>0</v>
          </cell>
          <cell r="BB233">
            <v>10</v>
          </cell>
          <cell r="BC233">
            <v>33</v>
          </cell>
          <cell r="BD233">
            <v>0</v>
          </cell>
          <cell r="BE233">
            <v>0</v>
          </cell>
          <cell r="BF233" t="e">
            <v>#VALUE!</v>
          </cell>
          <cell r="BG233">
            <v>0</v>
          </cell>
          <cell r="BH233">
            <v>0</v>
          </cell>
          <cell r="BI233">
            <v>0</v>
          </cell>
          <cell r="BJ233">
            <v>0</v>
          </cell>
          <cell r="BK233">
            <v>0</v>
          </cell>
          <cell r="BL233">
            <v>0</v>
          </cell>
          <cell r="BM233">
            <v>0</v>
          </cell>
          <cell r="BN233">
            <v>0</v>
          </cell>
          <cell r="BO233">
            <v>0</v>
          </cell>
          <cell r="BP233">
            <v>0</v>
          </cell>
          <cell r="BQ233">
            <v>0</v>
          </cell>
          <cell r="BR233">
            <v>33</v>
          </cell>
          <cell r="BS233">
            <v>0</v>
          </cell>
          <cell r="BT233">
            <v>0</v>
          </cell>
          <cell r="BU233">
            <v>0</v>
          </cell>
          <cell r="BV233">
            <v>0</v>
          </cell>
          <cell r="BW233">
            <v>0</v>
          </cell>
          <cell r="BX233">
            <v>0</v>
          </cell>
          <cell r="BY233">
            <v>0</v>
          </cell>
          <cell r="BZ233">
            <v>0</v>
          </cell>
          <cell r="CA233">
            <v>618</v>
          </cell>
          <cell r="CB233">
            <v>0</v>
          </cell>
          <cell r="CC233">
            <v>417</v>
          </cell>
          <cell r="CD233">
            <v>0</v>
          </cell>
          <cell r="CE233">
            <v>0</v>
          </cell>
          <cell r="CF233">
            <v>8</v>
          </cell>
          <cell r="CG233">
            <v>43</v>
          </cell>
          <cell r="CH233">
            <v>142</v>
          </cell>
          <cell r="CI233">
            <v>0</v>
          </cell>
          <cell r="CJ233">
            <v>8</v>
          </cell>
          <cell r="CK233">
            <v>0</v>
          </cell>
          <cell r="CL233">
            <v>0</v>
          </cell>
          <cell r="CM233">
            <v>384</v>
          </cell>
          <cell r="CN233">
            <v>0</v>
          </cell>
          <cell r="CO233">
            <v>0</v>
          </cell>
          <cell r="CP233">
            <v>0</v>
          </cell>
          <cell r="CQ233">
            <v>0</v>
          </cell>
          <cell r="CR233">
            <v>0</v>
          </cell>
          <cell r="CS233">
            <v>0</v>
          </cell>
          <cell r="CT233">
            <v>0</v>
          </cell>
          <cell r="CU233">
            <v>0</v>
          </cell>
          <cell r="CV233">
            <v>0</v>
          </cell>
          <cell r="CW233">
            <v>2</v>
          </cell>
          <cell r="CX233">
            <v>0</v>
          </cell>
          <cell r="CY233">
            <v>0</v>
          </cell>
          <cell r="CZ233">
            <v>0</v>
          </cell>
          <cell r="DA233">
            <v>0</v>
          </cell>
          <cell r="DB233">
            <v>0</v>
          </cell>
          <cell r="DC233">
            <v>0</v>
          </cell>
          <cell r="DD233">
            <v>0</v>
          </cell>
          <cell r="DE233">
            <v>0</v>
          </cell>
          <cell r="DF233">
            <v>0</v>
          </cell>
          <cell r="DG233">
            <v>0</v>
          </cell>
          <cell r="DH233">
            <v>0</v>
          </cell>
          <cell r="DI233">
            <v>-1</v>
          </cell>
          <cell r="DJ233">
            <v>0</v>
          </cell>
          <cell r="DK233">
            <v>69</v>
          </cell>
          <cell r="DL233">
            <v>-4</v>
          </cell>
          <cell r="DM233">
            <v>0</v>
          </cell>
          <cell r="DN233">
            <v>0</v>
          </cell>
          <cell r="DO233">
            <v>0</v>
          </cell>
          <cell r="DP233">
            <v>383</v>
          </cell>
          <cell r="DQ233">
            <v>0</v>
          </cell>
          <cell r="DR233">
            <v>187</v>
          </cell>
          <cell r="DS233">
            <v>0</v>
          </cell>
          <cell r="DT233">
            <v>50</v>
          </cell>
          <cell r="DU233">
            <v>77</v>
          </cell>
          <cell r="DV233">
            <v>60</v>
          </cell>
          <cell r="DW233">
            <v>0</v>
          </cell>
          <cell r="DX233">
            <v>0</v>
          </cell>
          <cell r="DY233">
            <v>0</v>
          </cell>
          <cell r="DZ233">
            <v>918</v>
          </cell>
          <cell r="EA233">
            <v>0</v>
          </cell>
          <cell r="EB233">
            <v>0</v>
          </cell>
          <cell r="EC233">
            <v>14</v>
          </cell>
          <cell r="ED233">
            <v>100</v>
          </cell>
          <cell r="EE233">
            <v>0</v>
          </cell>
          <cell r="EF233">
            <v>218</v>
          </cell>
          <cell r="EG233">
            <v>329</v>
          </cell>
          <cell r="EH233">
            <v>9</v>
          </cell>
          <cell r="EI233">
            <v>247</v>
          </cell>
          <cell r="EJ233">
            <v>1</v>
          </cell>
          <cell r="EK233">
            <v>183</v>
          </cell>
          <cell r="EL233">
            <v>2</v>
          </cell>
          <cell r="EM233">
            <v>0</v>
          </cell>
          <cell r="EN233">
            <v>0</v>
          </cell>
          <cell r="EO233">
            <v>0</v>
          </cell>
          <cell r="EP233">
            <v>163</v>
          </cell>
          <cell r="EQ233">
            <v>0</v>
          </cell>
          <cell r="ER233">
            <v>0</v>
          </cell>
          <cell r="ES233">
            <v>18</v>
          </cell>
          <cell r="ET233">
            <v>581</v>
          </cell>
          <cell r="EU233">
            <v>82</v>
          </cell>
          <cell r="EV233">
            <v>132</v>
          </cell>
          <cell r="EW233">
            <v>367</v>
          </cell>
          <cell r="EX233">
            <v>0</v>
          </cell>
          <cell r="EY233">
            <v>0</v>
          </cell>
          <cell r="EZ233">
            <v>0</v>
          </cell>
          <cell r="FA233">
            <v>0</v>
          </cell>
          <cell r="FB233">
            <v>0</v>
          </cell>
          <cell r="FC233">
            <v>0</v>
          </cell>
        </row>
        <row r="234">
          <cell r="A234" t="str">
            <v xml:space="preserve"> 4320 OTHER S.AFRICA (PH)               </v>
          </cell>
          <cell r="B234">
            <v>857</v>
          </cell>
          <cell r="C234">
            <v>851</v>
          </cell>
          <cell r="D234" t="e">
            <v>#VALUE!</v>
          </cell>
          <cell r="E234">
            <v>249</v>
          </cell>
          <cell r="F234">
            <v>2</v>
          </cell>
          <cell r="G234">
            <v>0</v>
          </cell>
          <cell r="H234">
            <v>4</v>
          </cell>
          <cell r="I234">
            <v>0</v>
          </cell>
          <cell r="J234">
            <v>0</v>
          </cell>
          <cell r="K234">
            <v>0</v>
          </cell>
          <cell r="L234">
            <v>0</v>
          </cell>
          <cell r="M234">
            <v>0</v>
          </cell>
          <cell r="N234">
            <v>0</v>
          </cell>
          <cell r="O234">
            <v>0</v>
          </cell>
          <cell r="P234">
            <v>0</v>
          </cell>
          <cell r="Q234">
            <v>0</v>
          </cell>
          <cell r="R234">
            <v>0</v>
          </cell>
          <cell r="S234">
            <v>243</v>
          </cell>
          <cell r="T234">
            <v>0</v>
          </cell>
          <cell r="U234">
            <v>0</v>
          </cell>
          <cell r="V234">
            <v>0</v>
          </cell>
          <cell r="W234">
            <v>0</v>
          </cell>
          <cell r="X234">
            <v>0</v>
          </cell>
          <cell r="Y234">
            <v>0</v>
          </cell>
          <cell r="Z234">
            <v>128</v>
          </cell>
          <cell r="AA234">
            <v>31</v>
          </cell>
          <cell r="AB234">
            <v>0</v>
          </cell>
          <cell r="AC234">
            <v>0</v>
          </cell>
          <cell r="AD234">
            <v>2</v>
          </cell>
          <cell r="AE234">
            <v>8</v>
          </cell>
          <cell r="AF234">
            <v>0</v>
          </cell>
          <cell r="AG234">
            <v>0</v>
          </cell>
          <cell r="AH234">
            <v>0</v>
          </cell>
          <cell r="AI234">
            <v>0</v>
          </cell>
          <cell r="AJ234">
            <v>25</v>
          </cell>
          <cell r="AK234">
            <v>5</v>
          </cell>
          <cell r="AL234">
            <v>6</v>
          </cell>
          <cell r="AM234">
            <v>51</v>
          </cell>
          <cell r="AN234">
            <v>0</v>
          </cell>
          <cell r="AO234">
            <v>0</v>
          </cell>
          <cell r="AP234">
            <v>53</v>
          </cell>
          <cell r="AQ234">
            <v>14</v>
          </cell>
          <cell r="AR234">
            <v>0</v>
          </cell>
          <cell r="AS234">
            <v>3</v>
          </cell>
          <cell r="AT234">
            <v>0</v>
          </cell>
          <cell r="AU234">
            <v>0</v>
          </cell>
          <cell r="AV234">
            <v>0</v>
          </cell>
          <cell r="AW234">
            <v>0</v>
          </cell>
          <cell r="AX234">
            <v>34</v>
          </cell>
          <cell r="AY234">
            <v>0</v>
          </cell>
          <cell r="AZ234">
            <v>0</v>
          </cell>
          <cell r="BA234">
            <v>0</v>
          </cell>
          <cell r="BB234">
            <v>2</v>
          </cell>
          <cell r="BC234">
            <v>5</v>
          </cell>
          <cell r="BD234">
            <v>0</v>
          </cell>
          <cell r="BE234">
            <v>0</v>
          </cell>
          <cell r="BF234" t="e">
            <v>#VALUE!</v>
          </cell>
          <cell r="BG234">
            <v>0</v>
          </cell>
          <cell r="BH234">
            <v>0</v>
          </cell>
          <cell r="BI234">
            <v>0</v>
          </cell>
          <cell r="BJ234">
            <v>0</v>
          </cell>
          <cell r="BK234">
            <v>0</v>
          </cell>
          <cell r="BL234">
            <v>0</v>
          </cell>
          <cell r="BM234">
            <v>0</v>
          </cell>
          <cell r="BN234">
            <v>0</v>
          </cell>
          <cell r="BO234">
            <v>0</v>
          </cell>
          <cell r="BP234">
            <v>0</v>
          </cell>
          <cell r="BQ234">
            <v>0</v>
          </cell>
          <cell r="BR234">
            <v>5</v>
          </cell>
          <cell r="BS234">
            <v>0</v>
          </cell>
          <cell r="BT234">
            <v>0</v>
          </cell>
          <cell r="BU234">
            <v>0</v>
          </cell>
          <cell r="BV234">
            <v>0</v>
          </cell>
          <cell r="BW234">
            <v>0</v>
          </cell>
          <cell r="BX234">
            <v>0</v>
          </cell>
          <cell r="BY234">
            <v>0</v>
          </cell>
          <cell r="BZ234">
            <v>0</v>
          </cell>
          <cell r="CA234">
            <v>16</v>
          </cell>
          <cell r="CB234">
            <v>0</v>
          </cell>
          <cell r="CC234">
            <v>9</v>
          </cell>
          <cell r="CD234">
            <v>0</v>
          </cell>
          <cell r="CE234">
            <v>0</v>
          </cell>
          <cell r="CF234">
            <v>1</v>
          </cell>
          <cell r="CG234">
            <v>4</v>
          </cell>
          <cell r="CH234">
            <v>1</v>
          </cell>
          <cell r="CI234">
            <v>0</v>
          </cell>
          <cell r="CJ234">
            <v>1</v>
          </cell>
          <cell r="CK234">
            <v>0</v>
          </cell>
          <cell r="CL234">
            <v>0</v>
          </cell>
          <cell r="CM234">
            <v>88</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0</v>
          </cell>
          <cell r="DF234">
            <v>0</v>
          </cell>
          <cell r="DG234">
            <v>0</v>
          </cell>
          <cell r="DH234">
            <v>0</v>
          </cell>
          <cell r="DI234">
            <v>42</v>
          </cell>
          <cell r="DJ234">
            <v>0</v>
          </cell>
          <cell r="DK234">
            <v>1</v>
          </cell>
          <cell r="DL234">
            <v>0</v>
          </cell>
          <cell r="DM234">
            <v>0</v>
          </cell>
          <cell r="DN234">
            <v>0</v>
          </cell>
          <cell r="DO234">
            <v>0</v>
          </cell>
          <cell r="DP234">
            <v>46</v>
          </cell>
          <cell r="DQ234">
            <v>0</v>
          </cell>
          <cell r="DR234">
            <v>12</v>
          </cell>
          <cell r="DS234">
            <v>0</v>
          </cell>
          <cell r="DT234">
            <v>0</v>
          </cell>
          <cell r="DU234">
            <v>9</v>
          </cell>
          <cell r="DV234">
            <v>3</v>
          </cell>
          <cell r="DW234">
            <v>0</v>
          </cell>
          <cell r="DX234">
            <v>0</v>
          </cell>
          <cell r="DY234">
            <v>0</v>
          </cell>
          <cell r="DZ234">
            <v>51</v>
          </cell>
          <cell r="EA234">
            <v>0</v>
          </cell>
          <cell r="EB234">
            <v>0</v>
          </cell>
          <cell r="EC234">
            <v>17</v>
          </cell>
          <cell r="ED234">
            <v>3</v>
          </cell>
          <cell r="EE234">
            <v>5</v>
          </cell>
          <cell r="EF234">
            <v>7</v>
          </cell>
          <cell r="EG234">
            <v>5</v>
          </cell>
          <cell r="EH234">
            <v>4</v>
          </cell>
          <cell r="EI234">
            <v>9</v>
          </cell>
          <cell r="EJ234">
            <v>1</v>
          </cell>
          <cell r="EK234">
            <v>22</v>
          </cell>
          <cell r="EL234">
            <v>0</v>
          </cell>
          <cell r="EM234">
            <v>0</v>
          </cell>
          <cell r="EN234">
            <v>0</v>
          </cell>
          <cell r="EO234">
            <v>0</v>
          </cell>
          <cell r="EP234">
            <v>13</v>
          </cell>
          <cell r="EQ234">
            <v>0</v>
          </cell>
          <cell r="ER234">
            <v>0</v>
          </cell>
          <cell r="ES234">
            <v>9</v>
          </cell>
          <cell r="ET234">
            <v>218</v>
          </cell>
          <cell r="EU234">
            <v>16</v>
          </cell>
          <cell r="EV234">
            <v>22</v>
          </cell>
          <cell r="EW234">
            <v>176</v>
          </cell>
          <cell r="EX234">
            <v>4</v>
          </cell>
          <cell r="EY234">
            <v>0</v>
          </cell>
          <cell r="EZ234">
            <v>0</v>
          </cell>
          <cell r="FA234">
            <v>0</v>
          </cell>
          <cell r="FB234">
            <v>0</v>
          </cell>
          <cell r="FC234">
            <v>6</v>
          </cell>
        </row>
        <row r="235">
          <cell r="A235" t="str">
            <v xml:space="preserve"> 2320 ZIMBABWE (PH)                     </v>
          </cell>
          <cell r="B235">
            <v>311</v>
          </cell>
          <cell r="C235">
            <v>311</v>
          </cell>
          <cell r="D235" t="e">
            <v>#VALUE!</v>
          </cell>
          <cell r="E235">
            <v>243</v>
          </cell>
          <cell r="F235">
            <v>0</v>
          </cell>
          <cell r="G235">
            <v>0</v>
          </cell>
          <cell r="H235">
            <v>0</v>
          </cell>
          <cell r="I235">
            <v>0</v>
          </cell>
          <cell r="J235">
            <v>0</v>
          </cell>
          <cell r="K235">
            <v>0</v>
          </cell>
          <cell r="L235">
            <v>0</v>
          </cell>
          <cell r="M235">
            <v>0</v>
          </cell>
          <cell r="N235">
            <v>0</v>
          </cell>
          <cell r="O235">
            <v>0</v>
          </cell>
          <cell r="P235">
            <v>0</v>
          </cell>
          <cell r="Q235">
            <v>0</v>
          </cell>
          <cell r="R235">
            <v>0</v>
          </cell>
          <cell r="S235">
            <v>243</v>
          </cell>
          <cell r="T235">
            <v>0</v>
          </cell>
          <cell r="U235">
            <v>0</v>
          </cell>
          <cell r="V235">
            <v>0</v>
          </cell>
          <cell r="W235">
            <v>0</v>
          </cell>
          <cell r="X235">
            <v>0</v>
          </cell>
          <cell r="Y235">
            <v>0</v>
          </cell>
          <cell r="Z235">
            <v>12</v>
          </cell>
          <cell r="AA235">
            <v>0</v>
          </cell>
          <cell r="AB235">
            <v>0</v>
          </cell>
          <cell r="AC235">
            <v>0</v>
          </cell>
          <cell r="AD235">
            <v>0</v>
          </cell>
          <cell r="AE235">
            <v>2</v>
          </cell>
          <cell r="AF235">
            <v>0</v>
          </cell>
          <cell r="AG235">
            <v>0</v>
          </cell>
          <cell r="AH235">
            <v>0</v>
          </cell>
          <cell r="AI235">
            <v>0</v>
          </cell>
          <cell r="AJ235">
            <v>4</v>
          </cell>
          <cell r="AK235">
            <v>1</v>
          </cell>
          <cell r="AL235">
            <v>2</v>
          </cell>
          <cell r="AM235">
            <v>3</v>
          </cell>
          <cell r="AN235">
            <v>0</v>
          </cell>
          <cell r="AO235">
            <v>0</v>
          </cell>
          <cell r="AP235">
            <v>7</v>
          </cell>
          <cell r="AQ235">
            <v>4</v>
          </cell>
          <cell r="AR235">
            <v>0</v>
          </cell>
          <cell r="AS235">
            <v>0</v>
          </cell>
          <cell r="AT235">
            <v>0</v>
          </cell>
          <cell r="AU235">
            <v>0</v>
          </cell>
          <cell r="AV235">
            <v>0</v>
          </cell>
          <cell r="AW235">
            <v>0</v>
          </cell>
          <cell r="AX235">
            <v>3</v>
          </cell>
          <cell r="AY235">
            <v>0</v>
          </cell>
          <cell r="AZ235">
            <v>0</v>
          </cell>
          <cell r="BA235">
            <v>0</v>
          </cell>
          <cell r="BB235">
            <v>0</v>
          </cell>
          <cell r="BC235">
            <v>2</v>
          </cell>
          <cell r="BD235">
            <v>0</v>
          </cell>
          <cell r="BE235">
            <v>0</v>
          </cell>
          <cell r="BF235" t="e">
            <v>#VALUE!</v>
          </cell>
          <cell r="BG235">
            <v>0</v>
          </cell>
          <cell r="BH235">
            <v>0</v>
          </cell>
          <cell r="BI235">
            <v>0</v>
          </cell>
          <cell r="BJ235">
            <v>0</v>
          </cell>
          <cell r="BK235">
            <v>0</v>
          </cell>
          <cell r="BL235">
            <v>0</v>
          </cell>
          <cell r="BM235">
            <v>0</v>
          </cell>
          <cell r="BN235">
            <v>0</v>
          </cell>
          <cell r="BO235">
            <v>0</v>
          </cell>
          <cell r="BP235">
            <v>0</v>
          </cell>
          <cell r="BQ235">
            <v>0</v>
          </cell>
          <cell r="BR235">
            <v>2</v>
          </cell>
          <cell r="BS235">
            <v>0</v>
          </cell>
          <cell r="BT235">
            <v>0</v>
          </cell>
          <cell r="BU235">
            <v>0</v>
          </cell>
          <cell r="BV235">
            <v>0</v>
          </cell>
          <cell r="BW235">
            <v>0</v>
          </cell>
          <cell r="BX235">
            <v>0</v>
          </cell>
          <cell r="BY235">
            <v>0</v>
          </cell>
          <cell r="BZ235">
            <v>0</v>
          </cell>
          <cell r="CA235">
            <v>2</v>
          </cell>
          <cell r="CB235">
            <v>0</v>
          </cell>
          <cell r="CC235">
            <v>1</v>
          </cell>
          <cell r="CD235">
            <v>0</v>
          </cell>
          <cell r="CE235">
            <v>0</v>
          </cell>
          <cell r="CF235">
            <v>0</v>
          </cell>
          <cell r="CG235">
            <v>1</v>
          </cell>
          <cell r="CH235">
            <v>0</v>
          </cell>
          <cell r="CI235">
            <v>0</v>
          </cell>
          <cell r="CJ235">
            <v>0</v>
          </cell>
          <cell r="CK235">
            <v>0</v>
          </cell>
          <cell r="CL235">
            <v>0</v>
          </cell>
          <cell r="CM235">
            <v>8</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0</v>
          </cell>
          <cell r="DE235">
            <v>0</v>
          </cell>
          <cell r="DF235">
            <v>0</v>
          </cell>
          <cell r="DG235">
            <v>0</v>
          </cell>
          <cell r="DH235">
            <v>0</v>
          </cell>
          <cell r="DI235">
            <v>0</v>
          </cell>
          <cell r="DJ235">
            <v>0</v>
          </cell>
          <cell r="DK235">
            <v>0</v>
          </cell>
          <cell r="DL235">
            <v>0</v>
          </cell>
          <cell r="DM235">
            <v>0</v>
          </cell>
          <cell r="DN235">
            <v>0</v>
          </cell>
          <cell r="DO235">
            <v>0</v>
          </cell>
          <cell r="DP235">
            <v>8</v>
          </cell>
          <cell r="DQ235">
            <v>0</v>
          </cell>
          <cell r="DR235">
            <v>4</v>
          </cell>
          <cell r="DS235">
            <v>0</v>
          </cell>
          <cell r="DT235">
            <v>0</v>
          </cell>
          <cell r="DU235">
            <v>3</v>
          </cell>
          <cell r="DV235">
            <v>1</v>
          </cell>
          <cell r="DW235">
            <v>0</v>
          </cell>
          <cell r="DX235">
            <v>0</v>
          </cell>
          <cell r="DY235">
            <v>0</v>
          </cell>
          <cell r="DZ235">
            <v>17</v>
          </cell>
          <cell r="EA235">
            <v>0</v>
          </cell>
          <cell r="EB235">
            <v>0</v>
          </cell>
          <cell r="EC235">
            <v>4</v>
          </cell>
          <cell r="ED235">
            <v>2</v>
          </cell>
          <cell r="EE235">
            <v>3</v>
          </cell>
          <cell r="EF235">
            <v>4</v>
          </cell>
          <cell r="EG235">
            <v>0</v>
          </cell>
          <cell r="EH235">
            <v>1</v>
          </cell>
          <cell r="EI235">
            <v>3</v>
          </cell>
          <cell r="EJ235">
            <v>0</v>
          </cell>
          <cell r="EK235">
            <v>10</v>
          </cell>
          <cell r="EL235">
            <v>0</v>
          </cell>
          <cell r="EM235">
            <v>0</v>
          </cell>
          <cell r="EN235">
            <v>0</v>
          </cell>
          <cell r="EO235">
            <v>0</v>
          </cell>
          <cell r="EP235">
            <v>10</v>
          </cell>
          <cell r="EQ235">
            <v>0</v>
          </cell>
          <cell r="ER235">
            <v>0</v>
          </cell>
          <cell r="ES235">
            <v>0</v>
          </cell>
          <cell r="ET235">
            <v>6</v>
          </cell>
          <cell r="EU235">
            <v>1</v>
          </cell>
          <cell r="EV235">
            <v>1</v>
          </cell>
          <cell r="EW235">
            <v>4</v>
          </cell>
          <cell r="EX235">
            <v>0</v>
          </cell>
          <cell r="EY235">
            <v>0</v>
          </cell>
          <cell r="EZ235">
            <v>0</v>
          </cell>
          <cell r="FA235">
            <v>0</v>
          </cell>
          <cell r="FB235">
            <v>0</v>
          </cell>
          <cell r="FC235">
            <v>0</v>
          </cell>
        </row>
        <row r="236">
          <cell r="A236" t="str">
            <v xml:space="preserve"> 2818 MAURITIUS (PH)                    </v>
          </cell>
          <cell r="B236">
            <v>135</v>
          </cell>
          <cell r="C236">
            <v>135</v>
          </cell>
          <cell r="D236" t="e">
            <v>#VALUE!</v>
          </cell>
          <cell r="E236">
            <v>2</v>
          </cell>
          <cell r="F236">
            <v>0</v>
          </cell>
          <cell r="G236">
            <v>0</v>
          </cell>
          <cell r="H236">
            <v>2</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57</v>
          </cell>
          <cell r="AA236">
            <v>8</v>
          </cell>
          <cell r="AB236">
            <v>0</v>
          </cell>
          <cell r="AC236">
            <v>0</v>
          </cell>
          <cell r="AD236">
            <v>0</v>
          </cell>
          <cell r="AE236">
            <v>6</v>
          </cell>
          <cell r="AF236">
            <v>0</v>
          </cell>
          <cell r="AG236">
            <v>0</v>
          </cell>
          <cell r="AH236">
            <v>0</v>
          </cell>
          <cell r="AI236">
            <v>0</v>
          </cell>
          <cell r="AJ236">
            <v>11</v>
          </cell>
          <cell r="AK236">
            <v>1</v>
          </cell>
          <cell r="AL236">
            <v>0</v>
          </cell>
          <cell r="AM236">
            <v>31</v>
          </cell>
          <cell r="AN236">
            <v>0</v>
          </cell>
          <cell r="AO236">
            <v>0</v>
          </cell>
          <cell r="AP236">
            <v>20</v>
          </cell>
          <cell r="AQ236">
            <v>9</v>
          </cell>
          <cell r="AR236">
            <v>0</v>
          </cell>
          <cell r="AS236">
            <v>1</v>
          </cell>
          <cell r="AT236">
            <v>0</v>
          </cell>
          <cell r="AU236">
            <v>0</v>
          </cell>
          <cell r="AV236">
            <v>0</v>
          </cell>
          <cell r="AW236">
            <v>0</v>
          </cell>
          <cell r="AX236">
            <v>10</v>
          </cell>
          <cell r="AY236">
            <v>0</v>
          </cell>
          <cell r="AZ236">
            <v>0</v>
          </cell>
          <cell r="BA236">
            <v>0</v>
          </cell>
          <cell r="BB236">
            <v>0</v>
          </cell>
          <cell r="BC236">
            <v>2</v>
          </cell>
          <cell r="BD236">
            <v>0</v>
          </cell>
          <cell r="BE236">
            <v>0</v>
          </cell>
          <cell r="BF236" t="e">
            <v>#VALUE!</v>
          </cell>
          <cell r="BG236">
            <v>0</v>
          </cell>
          <cell r="BH236">
            <v>0</v>
          </cell>
          <cell r="BI236">
            <v>0</v>
          </cell>
          <cell r="BJ236">
            <v>0</v>
          </cell>
          <cell r="BK236">
            <v>0</v>
          </cell>
          <cell r="BL236">
            <v>0</v>
          </cell>
          <cell r="BM236">
            <v>0</v>
          </cell>
          <cell r="BN236">
            <v>0</v>
          </cell>
          <cell r="BO236">
            <v>0</v>
          </cell>
          <cell r="BP236">
            <v>0</v>
          </cell>
          <cell r="BQ236">
            <v>0</v>
          </cell>
          <cell r="BR236">
            <v>2</v>
          </cell>
          <cell r="BS236">
            <v>0</v>
          </cell>
          <cell r="BT236">
            <v>0</v>
          </cell>
          <cell r="BU236">
            <v>0</v>
          </cell>
          <cell r="BV236">
            <v>0</v>
          </cell>
          <cell r="BW236">
            <v>0</v>
          </cell>
          <cell r="BX236">
            <v>0</v>
          </cell>
          <cell r="BY236">
            <v>0</v>
          </cell>
          <cell r="BZ236">
            <v>0</v>
          </cell>
          <cell r="CA236">
            <v>5</v>
          </cell>
          <cell r="CB236">
            <v>0</v>
          </cell>
          <cell r="CC236">
            <v>4</v>
          </cell>
          <cell r="CD236">
            <v>0</v>
          </cell>
          <cell r="CE236">
            <v>0</v>
          </cell>
          <cell r="CF236">
            <v>0</v>
          </cell>
          <cell r="CG236">
            <v>1</v>
          </cell>
          <cell r="CH236">
            <v>0</v>
          </cell>
          <cell r="CI236">
            <v>0</v>
          </cell>
          <cell r="CJ236">
            <v>0</v>
          </cell>
          <cell r="CK236">
            <v>0</v>
          </cell>
          <cell r="CL236">
            <v>0</v>
          </cell>
          <cell r="CM236">
            <v>29</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0</v>
          </cell>
          <cell r="DE236">
            <v>0</v>
          </cell>
          <cell r="DF236">
            <v>0</v>
          </cell>
          <cell r="DG236">
            <v>0</v>
          </cell>
          <cell r="DH236">
            <v>0</v>
          </cell>
          <cell r="DI236">
            <v>0</v>
          </cell>
          <cell r="DJ236">
            <v>0</v>
          </cell>
          <cell r="DK236">
            <v>0</v>
          </cell>
          <cell r="DL236">
            <v>0</v>
          </cell>
          <cell r="DM236">
            <v>0</v>
          </cell>
          <cell r="DN236">
            <v>0</v>
          </cell>
          <cell r="DO236">
            <v>0</v>
          </cell>
          <cell r="DP236">
            <v>29</v>
          </cell>
          <cell r="DQ236">
            <v>0</v>
          </cell>
          <cell r="DR236">
            <v>3</v>
          </cell>
          <cell r="DS236">
            <v>0</v>
          </cell>
          <cell r="DT236">
            <v>0</v>
          </cell>
          <cell r="DU236">
            <v>3</v>
          </cell>
          <cell r="DV236">
            <v>0</v>
          </cell>
          <cell r="DW236">
            <v>0</v>
          </cell>
          <cell r="DX236">
            <v>0</v>
          </cell>
          <cell r="DY236">
            <v>0</v>
          </cell>
          <cell r="DZ236">
            <v>6</v>
          </cell>
          <cell r="EA236">
            <v>0</v>
          </cell>
          <cell r="EB236">
            <v>0</v>
          </cell>
          <cell r="EC236">
            <v>5</v>
          </cell>
          <cell r="ED236">
            <v>0</v>
          </cell>
          <cell r="EE236">
            <v>0</v>
          </cell>
          <cell r="EF236">
            <v>0</v>
          </cell>
          <cell r="EG236">
            <v>0</v>
          </cell>
          <cell r="EH236">
            <v>0</v>
          </cell>
          <cell r="EI236">
            <v>0</v>
          </cell>
          <cell r="EJ236">
            <v>1</v>
          </cell>
          <cell r="EK236">
            <v>3</v>
          </cell>
          <cell r="EL236">
            <v>0</v>
          </cell>
          <cell r="EM236">
            <v>0</v>
          </cell>
          <cell r="EN236">
            <v>0</v>
          </cell>
          <cell r="EO236">
            <v>0</v>
          </cell>
          <cell r="EP236">
            <v>3</v>
          </cell>
          <cell r="EQ236">
            <v>0</v>
          </cell>
          <cell r="ER236">
            <v>0</v>
          </cell>
          <cell r="ES236">
            <v>0</v>
          </cell>
          <cell r="ET236">
            <v>0</v>
          </cell>
          <cell r="EU236">
            <v>0</v>
          </cell>
          <cell r="EV236">
            <v>0</v>
          </cell>
          <cell r="EW236">
            <v>0</v>
          </cell>
          <cell r="EX236">
            <v>0</v>
          </cell>
          <cell r="EY236">
            <v>0</v>
          </cell>
          <cell r="EZ236">
            <v>0</v>
          </cell>
          <cell r="FA236">
            <v>0</v>
          </cell>
          <cell r="FB236">
            <v>0</v>
          </cell>
          <cell r="FC236">
            <v>0</v>
          </cell>
        </row>
        <row r="237">
          <cell r="A237" t="str">
            <v xml:space="preserve"> 3041 OTHER S.AFRICA (PH)               </v>
          </cell>
          <cell r="B237">
            <v>0</v>
          </cell>
          <cell r="C237">
            <v>0</v>
          </cell>
          <cell r="D237" t="e">
            <v>#VALUE!</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t="e">
            <v>#VALUE!</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v>0</v>
          </cell>
          <cell r="CM237">
            <v>0</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0</v>
          </cell>
          <cell r="DM237">
            <v>0</v>
          </cell>
          <cell r="DN237">
            <v>0</v>
          </cell>
          <cell r="DO237">
            <v>0</v>
          </cell>
          <cell r="DP237">
            <v>0</v>
          </cell>
          <cell r="DQ237">
            <v>0</v>
          </cell>
          <cell r="DR237">
            <v>0</v>
          </cell>
          <cell r="DS237">
            <v>0</v>
          </cell>
          <cell r="DT237">
            <v>0</v>
          </cell>
          <cell r="DU237">
            <v>0</v>
          </cell>
          <cell r="DV237">
            <v>0</v>
          </cell>
          <cell r="DW237">
            <v>0</v>
          </cell>
          <cell r="DX237">
            <v>0</v>
          </cell>
          <cell r="DY237">
            <v>0</v>
          </cell>
          <cell r="DZ237">
            <v>0</v>
          </cell>
          <cell r="EA237">
            <v>0</v>
          </cell>
          <cell r="EB237">
            <v>0</v>
          </cell>
          <cell r="EC237">
            <v>0</v>
          </cell>
          <cell r="ED237">
            <v>0</v>
          </cell>
          <cell r="EE237">
            <v>0</v>
          </cell>
          <cell r="EF237">
            <v>0</v>
          </cell>
          <cell r="EG237">
            <v>0</v>
          </cell>
          <cell r="EH237">
            <v>0</v>
          </cell>
          <cell r="EI237">
            <v>0</v>
          </cell>
          <cell r="EJ237">
            <v>0</v>
          </cell>
          <cell r="EK237">
            <v>0</v>
          </cell>
          <cell r="EL237">
            <v>0</v>
          </cell>
          <cell r="EM237">
            <v>0</v>
          </cell>
          <cell r="EN237">
            <v>0</v>
          </cell>
          <cell r="EO237">
            <v>0</v>
          </cell>
          <cell r="EP237">
            <v>0</v>
          </cell>
          <cell r="EQ237">
            <v>0</v>
          </cell>
          <cell r="ER237">
            <v>0</v>
          </cell>
          <cell r="ES237">
            <v>0</v>
          </cell>
          <cell r="ET237">
            <v>0</v>
          </cell>
          <cell r="EU237">
            <v>0</v>
          </cell>
          <cell r="EV237">
            <v>0</v>
          </cell>
          <cell r="EW237">
            <v>0</v>
          </cell>
          <cell r="EX237">
            <v>0</v>
          </cell>
          <cell r="EY237">
            <v>0</v>
          </cell>
          <cell r="EZ237">
            <v>0</v>
          </cell>
          <cell r="FA237">
            <v>0</v>
          </cell>
          <cell r="FB237">
            <v>0</v>
          </cell>
          <cell r="FC237">
            <v>0</v>
          </cell>
        </row>
        <row r="238">
          <cell r="A238" t="str">
            <v xml:space="preserve"> 3705 ANGOLA (PH)                       </v>
          </cell>
          <cell r="B238">
            <v>0</v>
          </cell>
          <cell r="C238">
            <v>0</v>
          </cell>
          <cell r="D238" t="e">
            <v>#VALUE!</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t="e">
            <v>#VALUE!</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0</v>
          </cell>
          <cell r="CG238">
            <v>0</v>
          </cell>
          <cell r="CH238">
            <v>0</v>
          </cell>
          <cell r="CI238">
            <v>0</v>
          </cell>
          <cell r="CJ238">
            <v>0</v>
          </cell>
          <cell r="CK238">
            <v>0</v>
          </cell>
          <cell r="CL238">
            <v>0</v>
          </cell>
          <cell r="CM238">
            <v>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0</v>
          </cell>
          <cell r="DM238">
            <v>0</v>
          </cell>
          <cell r="DN238">
            <v>0</v>
          </cell>
          <cell r="DO238">
            <v>0</v>
          </cell>
          <cell r="DP238">
            <v>0</v>
          </cell>
          <cell r="DQ238">
            <v>0</v>
          </cell>
          <cell r="DR238">
            <v>0</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0</v>
          </cell>
          <cell r="EN238">
            <v>0</v>
          </cell>
          <cell r="EO238">
            <v>0</v>
          </cell>
          <cell r="EP238">
            <v>0</v>
          </cell>
          <cell r="EQ238">
            <v>0</v>
          </cell>
          <cell r="ER238">
            <v>0</v>
          </cell>
          <cell r="ES238">
            <v>0</v>
          </cell>
          <cell r="ET238">
            <v>0</v>
          </cell>
          <cell r="EU238">
            <v>0</v>
          </cell>
          <cell r="EV238">
            <v>0</v>
          </cell>
          <cell r="EW238">
            <v>0</v>
          </cell>
          <cell r="EX238">
            <v>0</v>
          </cell>
          <cell r="EY238">
            <v>0</v>
          </cell>
          <cell r="EZ238">
            <v>0</v>
          </cell>
          <cell r="FA238">
            <v>0</v>
          </cell>
          <cell r="FB238">
            <v>0</v>
          </cell>
          <cell r="FC238">
            <v>0</v>
          </cell>
        </row>
        <row r="239">
          <cell r="A239" t="str">
            <v xml:space="preserve"> 3723 BOTSWANA (PH)                     </v>
          </cell>
          <cell r="B239">
            <v>84</v>
          </cell>
          <cell r="C239">
            <v>84</v>
          </cell>
          <cell r="D239" t="e">
            <v>#VALUE!</v>
          </cell>
          <cell r="E239">
            <v>4</v>
          </cell>
          <cell r="F239">
            <v>2</v>
          </cell>
          <cell r="G239">
            <v>0</v>
          </cell>
          <cell r="H239">
            <v>2</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3</v>
          </cell>
          <cell r="AA239">
            <v>0</v>
          </cell>
          <cell r="AB239">
            <v>0</v>
          </cell>
          <cell r="AC239">
            <v>0</v>
          </cell>
          <cell r="AD239">
            <v>0</v>
          </cell>
          <cell r="AE239">
            <v>0</v>
          </cell>
          <cell r="AF239">
            <v>0</v>
          </cell>
          <cell r="AG239">
            <v>0</v>
          </cell>
          <cell r="AH239">
            <v>0</v>
          </cell>
          <cell r="AI239">
            <v>0</v>
          </cell>
          <cell r="AJ239">
            <v>1</v>
          </cell>
          <cell r="AK239">
            <v>1</v>
          </cell>
          <cell r="AL239">
            <v>0</v>
          </cell>
          <cell r="AM239">
            <v>1</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t="e">
            <v>#VALUE!</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2</v>
          </cell>
          <cell r="CB239">
            <v>0</v>
          </cell>
          <cell r="CC239">
            <v>1</v>
          </cell>
          <cell r="CD239">
            <v>0</v>
          </cell>
          <cell r="CE239">
            <v>0</v>
          </cell>
          <cell r="CF239">
            <v>0</v>
          </cell>
          <cell r="CG239">
            <v>1</v>
          </cell>
          <cell r="CH239">
            <v>0</v>
          </cell>
          <cell r="CI239">
            <v>0</v>
          </cell>
          <cell r="CJ239">
            <v>0</v>
          </cell>
          <cell r="CK239">
            <v>0</v>
          </cell>
          <cell r="CL239">
            <v>0</v>
          </cell>
          <cell r="CM239">
            <v>1</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0</v>
          </cell>
          <cell r="DE239">
            <v>0</v>
          </cell>
          <cell r="DF239">
            <v>0</v>
          </cell>
          <cell r="DG239">
            <v>0</v>
          </cell>
          <cell r="DH239">
            <v>0</v>
          </cell>
          <cell r="DI239">
            <v>0</v>
          </cell>
          <cell r="DJ239">
            <v>0</v>
          </cell>
          <cell r="DK239">
            <v>0</v>
          </cell>
          <cell r="DL239">
            <v>0</v>
          </cell>
          <cell r="DM239">
            <v>0</v>
          </cell>
          <cell r="DN239">
            <v>0</v>
          </cell>
          <cell r="DO239">
            <v>0</v>
          </cell>
          <cell r="DP239">
            <v>1</v>
          </cell>
          <cell r="DQ239">
            <v>0</v>
          </cell>
          <cell r="DR239">
            <v>1</v>
          </cell>
          <cell r="DS239">
            <v>0</v>
          </cell>
          <cell r="DT239">
            <v>0</v>
          </cell>
          <cell r="DU239">
            <v>1</v>
          </cell>
          <cell r="DV239">
            <v>0</v>
          </cell>
          <cell r="DW239">
            <v>0</v>
          </cell>
          <cell r="DX239">
            <v>0</v>
          </cell>
          <cell r="DY239">
            <v>0</v>
          </cell>
          <cell r="DZ239">
            <v>6</v>
          </cell>
          <cell r="EA239">
            <v>0</v>
          </cell>
          <cell r="EB239">
            <v>0</v>
          </cell>
          <cell r="EC239">
            <v>0</v>
          </cell>
          <cell r="ED239">
            <v>1</v>
          </cell>
          <cell r="EE239">
            <v>0</v>
          </cell>
          <cell r="EF239">
            <v>1</v>
          </cell>
          <cell r="EG239">
            <v>1</v>
          </cell>
          <cell r="EH239">
            <v>1</v>
          </cell>
          <cell r="EI239">
            <v>2</v>
          </cell>
          <cell r="EJ239">
            <v>0</v>
          </cell>
          <cell r="EK239">
            <v>0</v>
          </cell>
          <cell r="EL239">
            <v>0</v>
          </cell>
          <cell r="EM239">
            <v>0</v>
          </cell>
          <cell r="EN239">
            <v>0</v>
          </cell>
          <cell r="EO239">
            <v>0</v>
          </cell>
          <cell r="EP239">
            <v>0</v>
          </cell>
          <cell r="EQ239">
            <v>0</v>
          </cell>
          <cell r="ER239">
            <v>0</v>
          </cell>
          <cell r="ES239">
            <v>0</v>
          </cell>
          <cell r="ET239">
            <v>67</v>
          </cell>
          <cell r="EU239">
            <v>10</v>
          </cell>
          <cell r="EV239">
            <v>5</v>
          </cell>
          <cell r="EW239">
            <v>48</v>
          </cell>
          <cell r="EX239">
            <v>4</v>
          </cell>
          <cell r="EY239">
            <v>0</v>
          </cell>
          <cell r="EZ239">
            <v>0</v>
          </cell>
          <cell r="FA239">
            <v>0</v>
          </cell>
          <cell r="FB239">
            <v>0</v>
          </cell>
          <cell r="FC239">
            <v>0</v>
          </cell>
        </row>
        <row r="240">
          <cell r="A240" t="str">
            <v xml:space="preserve"> 3811 MALAWI (PH)                       </v>
          </cell>
          <cell r="B240">
            <v>28</v>
          </cell>
          <cell r="C240">
            <v>24</v>
          </cell>
          <cell r="D240" t="e">
            <v>#VALUE!</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5</v>
          </cell>
          <cell r="AA240">
            <v>-1</v>
          </cell>
          <cell r="AB240">
            <v>0</v>
          </cell>
          <cell r="AC240">
            <v>0</v>
          </cell>
          <cell r="AD240">
            <v>0</v>
          </cell>
          <cell r="AE240">
            <v>-2</v>
          </cell>
          <cell r="AF240">
            <v>0</v>
          </cell>
          <cell r="AG240">
            <v>0</v>
          </cell>
          <cell r="AH240">
            <v>0</v>
          </cell>
          <cell r="AI240">
            <v>0</v>
          </cell>
          <cell r="AJ240">
            <v>6</v>
          </cell>
          <cell r="AK240">
            <v>0</v>
          </cell>
          <cell r="AL240">
            <v>0</v>
          </cell>
          <cell r="AM240">
            <v>2</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t="e">
            <v>#VALUE!</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5</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4</v>
          </cell>
          <cell r="DJ240">
            <v>0</v>
          </cell>
          <cell r="DK240">
            <v>0</v>
          </cell>
          <cell r="DL240">
            <v>0</v>
          </cell>
          <cell r="DM240">
            <v>0</v>
          </cell>
          <cell r="DN240">
            <v>0</v>
          </cell>
          <cell r="DO240">
            <v>0</v>
          </cell>
          <cell r="DP240">
            <v>1</v>
          </cell>
          <cell r="DQ240">
            <v>0</v>
          </cell>
          <cell r="DR240">
            <v>0</v>
          </cell>
          <cell r="DS240">
            <v>0</v>
          </cell>
          <cell r="DT240">
            <v>0</v>
          </cell>
          <cell r="DU240">
            <v>0</v>
          </cell>
          <cell r="DV240">
            <v>0</v>
          </cell>
          <cell r="DW240">
            <v>0</v>
          </cell>
          <cell r="DX240">
            <v>0</v>
          </cell>
          <cell r="DY240">
            <v>0</v>
          </cell>
          <cell r="DZ240">
            <v>0</v>
          </cell>
          <cell r="EA240">
            <v>0</v>
          </cell>
          <cell r="EB240">
            <v>0</v>
          </cell>
          <cell r="EC240">
            <v>0</v>
          </cell>
          <cell r="ED240">
            <v>0</v>
          </cell>
          <cell r="EE240">
            <v>0</v>
          </cell>
          <cell r="EF240">
            <v>0</v>
          </cell>
          <cell r="EG240">
            <v>0</v>
          </cell>
          <cell r="EH240">
            <v>0</v>
          </cell>
          <cell r="EI240">
            <v>0</v>
          </cell>
          <cell r="EJ240">
            <v>0</v>
          </cell>
          <cell r="EK240">
            <v>0</v>
          </cell>
          <cell r="EL240">
            <v>0</v>
          </cell>
          <cell r="EM240">
            <v>0</v>
          </cell>
          <cell r="EN240">
            <v>0</v>
          </cell>
          <cell r="EO240">
            <v>0</v>
          </cell>
          <cell r="EP240">
            <v>0</v>
          </cell>
          <cell r="EQ240">
            <v>0</v>
          </cell>
          <cell r="ER240">
            <v>0</v>
          </cell>
          <cell r="ES240">
            <v>0</v>
          </cell>
          <cell r="ET240">
            <v>14</v>
          </cell>
          <cell r="EU240">
            <v>0</v>
          </cell>
          <cell r="EV240">
            <v>0</v>
          </cell>
          <cell r="EW240">
            <v>14</v>
          </cell>
          <cell r="EX240">
            <v>0</v>
          </cell>
          <cell r="EY240">
            <v>0</v>
          </cell>
          <cell r="EZ240">
            <v>0</v>
          </cell>
          <cell r="FA240">
            <v>0</v>
          </cell>
          <cell r="FB240">
            <v>0</v>
          </cell>
          <cell r="FC240">
            <v>4</v>
          </cell>
        </row>
        <row r="241">
          <cell r="A241" t="str">
            <v xml:space="preserve"> 3825 M0ZAMBIQUE (PH)                   </v>
          </cell>
          <cell r="B241">
            <v>11</v>
          </cell>
          <cell r="C241">
            <v>11</v>
          </cell>
          <cell r="D241" t="e">
            <v>#VALUE!</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1</v>
          </cell>
          <cell r="AQ241">
            <v>0</v>
          </cell>
          <cell r="AR241">
            <v>0</v>
          </cell>
          <cell r="AS241">
            <v>0</v>
          </cell>
          <cell r="AT241">
            <v>0</v>
          </cell>
          <cell r="AU241">
            <v>0</v>
          </cell>
          <cell r="AV241">
            <v>0</v>
          </cell>
          <cell r="AW241">
            <v>0</v>
          </cell>
          <cell r="AX241">
            <v>1</v>
          </cell>
          <cell r="AY241">
            <v>0</v>
          </cell>
          <cell r="AZ241">
            <v>0</v>
          </cell>
          <cell r="BA241">
            <v>0</v>
          </cell>
          <cell r="BB241">
            <v>0</v>
          </cell>
          <cell r="BC241">
            <v>0</v>
          </cell>
          <cell r="BD241">
            <v>0</v>
          </cell>
          <cell r="BE241">
            <v>0</v>
          </cell>
          <cell r="BF241" t="e">
            <v>#VALUE!</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cell r="CE241">
            <v>0</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0</v>
          </cell>
          <cell r="DM241">
            <v>0</v>
          </cell>
          <cell r="DN241">
            <v>0</v>
          </cell>
          <cell r="DO241">
            <v>0</v>
          </cell>
          <cell r="DP241">
            <v>0</v>
          </cell>
          <cell r="DQ241">
            <v>0</v>
          </cell>
          <cell r="DR241">
            <v>0</v>
          </cell>
          <cell r="DS241">
            <v>0</v>
          </cell>
          <cell r="DT241">
            <v>0</v>
          </cell>
          <cell r="DU241">
            <v>0</v>
          </cell>
          <cell r="DV241">
            <v>0</v>
          </cell>
          <cell r="DW241">
            <v>0</v>
          </cell>
          <cell r="DX241">
            <v>0</v>
          </cell>
          <cell r="DY241">
            <v>0</v>
          </cell>
          <cell r="DZ241">
            <v>3</v>
          </cell>
          <cell r="EA241">
            <v>0</v>
          </cell>
          <cell r="EB241">
            <v>0</v>
          </cell>
          <cell r="EC241">
            <v>0</v>
          </cell>
          <cell r="ED241">
            <v>0</v>
          </cell>
          <cell r="EE241">
            <v>0</v>
          </cell>
          <cell r="EF241">
            <v>1</v>
          </cell>
          <cell r="EG241">
            <v>0</v>
          </cell>
          <cell r="EH241">
            <v>0</v>
          </cell>
          <cell r="EI241">
            <v>2</v>
          </cell>
          <cell r="EJ241">
            <v>0</v>
          </cell>
          <cell r="EK241">
            <v>0</v>
          </cell>
          <cell r="EL241">
            <v>0</v>
          </cell>
          <cell r="EM241">
            <v>0</v>
          </cell>
          <cell r="EN241">
            <v>0</v>
          </cell>
          <cell r="EO241">
            <v>0</v>
          </cell>
          <cell r="EP241">
            <v>0</v>
          </cell>
          <cell r="EQ241">
            <v>0</v>
          </cell>
          <cell r="ER241">
            <v>0</v>
          </cell>
          <cell r="ES241">
            <v>0</v>
          </cell>
          <cell r="ET241">
            <v>7</v>
          </cell>
          <cell r="EU241">
            <v>1</v>
          </cell>
          <cell r="EV241">
            <v>2</v>
          </cell>
          <cell r="EW241">
            <v>4</v>
          </cell>
          <cell r="EX241">
            <v>0</v>
          </cell>
          <cell r="EY241">
            <v>0</v>
          </cell>
          <cell r="EZ241">
            <v>0</v>
          </cell>
          <cell r="FA241">
            <v>0</v>
          </cell>
          <cell r="FB241">
            <v>0</v>
          </cell>
          <cell r="FC241">
            <v>0</v>
          </cell>
        </row>
        <row r="242">
          <cell r="A242" t="str">
            <v xml:space="preserve"> 3865 SEYCHELLES (PH)                   </v>
          </cell>
          <cell r="B242">
            <v>0</v>
          </cell>
          <cell r="C242">
            <v>0</v>
          </cell>
          <cell r="D242" t="e">
            <v>#VALUE!</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t="e">
            <v>#VALUE!</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v>0</v>
          </cell>
          <cell r="DU242">
            <v>0</v>
          </cell>
          <cell r="DV242">
            <v>0</v>
          </cell>
          <cell r="DW242">
            <v>0</v>
          </cell>
          <cell r="DX242">
            <v>0</v>
          </cell>
          <cell r="DY242">
            <v>0</v>
          </cell>
          <cell r="DZ242">
            <v>0</v>
          </cell>
          <cell r="EA242">
            <v>0</v>
          </cell>
          <cell r="EB242">
            <v>0</v>
          </cell>
          <cell r="EC242">
            <v>0</v>
          </cell>
          <cell r="ED242">
            <v>0</v>
          </cell>
          <cell r="EE242">
            <v>0</v>
          </cell>
          <cell r="EF242">
            <v>0</v>
          </cell>
          <cell r="EG242">
            <v>0</v>
          </cell>
          <cell r="EH242">
            <v>0</v>
          </cell>
          <cell r="EI242">
            <v>0</v>
          </cell>
          <cell r="EJ242">
            <v>0</v>
          </cell>
          <cell r="EK242">
            <v>0</v>
          </cell>
          <cell r="EL242">
            <v>0</v>
          </cell>
          <cell r="EM242">
            <v>0</v>
          </cell>
          <cell r="EN242">
            <v>0</v>
          </cell>
          <cell r="EO242">
            <v>0</v>
          </cell>
          <cell r="EP242">
            <v>0</v>
          </cell>
          <cell r="EQ242">
            <v>0</v>
          </cell>
          <cell r="ER242">
            <v>0</v>
          </cell>
          <cell r="ES242">
            <v>0</v>
          </cell>
          <cell r="ET242">
            <v>0</v>
          </cell>
          <cell r="EU242">
            <v>0</v>
          </cell>
          <cell r="EV242">
            <v>0</v>
          </cell>
          <cell r="EW242">
            <v>0</v>
          </cell>
          <cell r="EX242">
            <v>0</v>
          </cell>
          <cell r="EY242">
            <v>0</v>
          </cell>
          <cell r="EZ242">
            <v>0</v>
          </cell>
          <cell r="FA242">
            <v>0</v>
          </cell>
          <cell r="FB242">
            <v>0</v>
          </cell>
          <cell r="FC242">
            <v>0</v>
          </cell>
        </row>
        <row r="243">
          <cell r="A243" t="str">
            <v xml:space="preserve"> 3904 DRC (PH)                          </v>
          </cell>
          <cell r="B243">
            <v>147</v>
          </cell>
          <cell r="C243">
            <v>145</v>
          </cell>
          <cell r="D243" t="e">
            <v>#VALUE!</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32</v>
          </cell>
          <cell r="AA243">
            <v>24</v>
          </cell>
          <cell r="AB243">
            <v>0</v>
          </cell>
          <cell r="AC243">
            <v>0</v>
          </cell>
          <cell r="AD243">
            <v>0</v>
          </cell>
          <cell r="AE243">
            <v>0</v>
          </cell>
          <cell r="AF243">
            <v>0</v>
          </cell>
          <cell r="AG243">
            <v>0</v>
          </cell>
          <cell r="AH243">
            <v>0</v>
          </cell>
          <cell r="AI243">
            <v>0</v>
          </cell>
          <cell r="AJ243">
            <v>1</v>
          </cell>
          <cell r="AK243">
            <v>0</v>
          </cell>
          <cell r="AL243">
            <v>2</v>
          </cell>
          <cell r="AM243">
            <v>5</v>
          </cell>
          <cell r="AN243">
            <v>0</v>
          </cell>
          <cell r="AO243">
            <v>0</v>
          </cell>
          <cell r="AP243">
            <v>8</v>
          </cell>
          <cell r="AQ243">
            <v>0</v>
          </cell>
          <cell r="AR243">
            <v>0</v>
          </cell>
          <cell r="AS243">
            <v>0</v>
          </cell>
          <cell r="AT243">
            <v>0</v>
          </cell>
          <cell r="AU243">
            <v>0</v>
          </cell>
          <cell r="AV243">
            <v>0</v>
          </cell>
          <cell r="AW243">
            <v>0</v>
          </cell>
          <cell r="AX243">
            <v>6</v>
          </cell>
          <cell r="AY243">
            <v>0</v>
          </cell>
          <cell r="AZ243">
            <v>0</v>
          </cell>
          <cell r="BA243">
            <v>0</v>
          </cell>
          <cell r="BB243">
            <v>2</v>
          </cell>
          <cell r="BC243">
            <v>0</v>
          </cell>
          <cell r="BD243">
            <v>0</v>
          </cell>
          <cell r="BE243">
            <v>0</v>
          </cell>
          <cell r="BF243" t="e">
            <v>#VALUE!</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v>0</v>
          </cell>
          <cell r="CM243">
            <v>1</v>
          </cell>
          <cell r="CN243">
            <v>0</v>
          </cell>
          <cell r="CO243">
            <v>0</v>
          </cell>
          <cell r="CP243">
            <v>0</v>
          </cell>
          <cell r="CQ243">
            <v>0</v>
          </cell>
          <cell r="CR243">
            <v>0</v>
          </cell>
          <cell r="CS243">
            <v>0</v>
          </cell>
          <cell r="CT243">
            <v>0</v>
          </cell>
          <cell r="CU243">
            <v>0</v>
          </cell>
          <cell r="CV243">
            <v>0</v>
          </cell>
          <cell r="CW243">
            <v>0</v>
          </cell>
          <cell r="CX243">
            <v>0</v>
          </cell>
          <cell r="CY243">
            <v>0</v>
          </cell>
          <cell r="CZ243">
            <v>0</v>
          </cell>
          <cell r="DA243">
            <v>0</v>
          </cell>
          <cell r="DB243">
            <v>0</v>
          </cell>
          <cell r="DC243">
            <v>0</v>
          </cell>
          <cell r="DD243">
            <v>0</v>
          </cell>
          <cell r="DE243">
            <v>0</v>
          </cell>
          <cell r="DF243">
            <v>0</v>
          </cell>
          <cell r="DG243">
            <v>0</v>
          </cell>
          <cell r="DH243">
            <v>0</v>
          </cell>
          <cell r="DI243">
            <v>1</v>
          </cell>
          <cell r="DJ243">
            <v>0</v>
          </cell>
          <cell r="DK243">
            <v>0</v>
          </cell>
          <cell r="DL243">
            <v>0</v>
          </cell>
          <cell r="DM243">
            <v>0</v>
          </cell>
          <cell r="DN243">
            <v>0</v>
          </cell>
          <cell r="DO243">
            <v>0</v>
          </cell>
          <cell r="DP243">
            <v>0</v>
          </cell>
          <cell r="DQ243">
            <v>0</v>
          </cell>
          <cell r="DR243">
            <v>1</v>
          </cell>
          <cell r="DS243">
            <v>0</v>
          </cell>
          <cell r="DT243">
            <v>0</v>
          </cell>
          <cell r="DU243">
            <v>1</v>
          </cell>
          <cell r="DV243">
            <v>0</v>
          </cell>
          <cell r="DW243">
            <v>0</v>
          </cell>
          <cell r="DX243">
            <v>0</v>
          </cell>
          <cell r="DY243">
            <v>0</v>
          </cell>
          <cell r="DZ243">
            <v>9</v>
          </cell>
          <cell r="EA243">
            <v>0</v>
          </cell>
          <cell r="EB243">
            <v>0</v>
          </cell>
          <cell r="EC243">
            <v>7</v>
          </cell>
          <cell r="ED243">
            <v>0</v>
          </cell>
          <cell r="EE243">
            <v>1</v>
          </cell>
          <cell r="EF243">
            <v>0</v>
          </cell>
          <cell r="EG243">
            <v>0</v>
          </cell>
          <cell r="EH243">
            <v>1</v>
          </cell>
          <cell r="EI243">
            <v>0</v>
          </cell>
          <cell r="EJ243">
            <v>0</v>
          </cell>
          <cell r="EK243">
            <v>8</v>
          </cell>
          <cell r="EL243">
            <v>0</v>
          </cell>
          <cell r="EM243">
            <v>0</v>
          </cell>
          <cell r="EN243">
            <v>0</v>
          </cell>
          <cell r="EO243">
            <v>0</v>
          </cell>
          <cell r="EP243">
            <v>0</v>
          </cell>
          <cell r="EQ243">
            <v>0</v>
          </cell>
          <cell r="ER243">
            <v>0</v>
          </cell>
          <cell r="ES243">
            <v>8</v>
          </cell>
          <cell r="ET243">
            <v>86</v>
          </cell>
          <cell r="EU243">
            <v>2</v>
          </cell>
          <cell r="EV243">
            <v>13</v>
          </cell>
          <cell r="EW243">
            <v>71</v>
          </cell>
          <cell r="EX243">
            <v>0</v>
          </cell>
          <cell r="EY243">
            <v>0</v>
          </cell>
          <cell r="EZ243">
            <v>0</v>
          </cell>
          <cell r="FA243">
            <v>0</v>
          </cell>
          <cell r="FB243">
            <v>0</v>
          </cell>
          <cell r="FC243">
            <v>2</v>
          </cell>
        </row>
        <row r="244">
          <cell r="A244" t="str">
            <v xml:space="preserve"> 3905 ZAMBIA (PH)                       </v>
          </cell>
          <cell r="B244">
            <v>0</v>
          </cell>
          <cell r="C244">
            <v>0</v>
          </cell>
          <cell r="D244" t="e">
            <v>#VALUE!</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t="e">
            <v>#VALUE!</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0</v>
          </cell>
          <cell r="DM244">
            <v>0</v>
          </cell>
          <cell r="DN244">
            <v>0</v>
          </cell>
          <cell r="DO244">
            <v>0</v>
          </cell>
          <cell r="DP244">
            <v>0</v>
          </cell>
          <cell r="DQ244">
            <v>0</v>
          </cell>
          <cell r="DR244">
            <v>0</v>
          </cell>
          <cell r="DS244">
            <v>0</v>
          </cell>
          <cell r="DT244">
            <v>0</v>
          </cell>
          <cell r="DU244">
            <v>0</v>
          </cell>
          <cell r="DV244">
            <v>0</v>
          </cell>
          <cell r="DW244">
            <v>0</v>
          </cell>
          <cell r="DX244">
            <v>0</v>
          </cell>
          <cell r="DY244">
            <v>0</v>
          </cell>
          <cell r="DZ244">
            <v>0</v>
          </cell>
          <cell r="EA244">
            <v>0</v>
          </cell>
          <cell r="EB244">
            <v>0</v>
          </cell>
          <cell r="EC244">
            <v>0</v>
          </cell>
          <cell r="ED244">
            <v>0</v>
          </cell>
          <cell r="EE244">
            <v>0</v>
          </cell>
          <cell r="EF244">
            <v>0</v>
          </cell>
          <cell r="EG244">
            <v>0</v>
          </cell>
          <cell r="EH244">
            <v>0</v>
          </cell>
          <cell r="EI244">
            <v>0</v>
          </cell>
          <cell r="EJ244">
            <v>0</v>
          </cell>
          <cell r="EK244">
            <v>0</v>
          </cell>
          <cell r="EL244">
            <v>0</v>
          </cell>
          <cell r="EM244">
            <v>0</v>
          </cell>
          <cell r="EN244">
            <v>0</v>
          </cell>
          <cell r="EO244">
            <v>0</v>
          </cell>
          <cell r="EP244">
            <v>0</v>
          </cell>
          <cell r="EQ244">
            <v>0</v>
          </cell>
          <cell r="ER244">
            <v>0</v>
          </cell>
          <cell r="ES244">
            <v>0</v>
          </cell>
          <cell r="ET244">
            <v>0</v>
          </cell>
          <cell r="EU244">
            <v>0</v>
          </cell>
          <cell r="EV244">
            <v>0</v>
          </cell>
          <cell r="EW244">
            <v>0</v>
          </cell>
          <cell r="EX244">
            <v>0</v>
          </cell>
          <cell r="EY244">
            <v>0</v>
          </cell>
          <cell r="EZ244">
            <v>0</v>
          </cell>
          <cell r="FA244">
            <v>0</v>
          </cell>
          <cell r="FB244">
            <v>0</v>
          </cell>
          <cell r="FC244">
            <v>0</v>
          </cell>
        </row>
        <row r="245">
          <cell r="A245" t="str">
            <v xml:space="preserve"> 3928 MADAGASCAR (PH)                   </v>
          </cell>
          <cell r="B245">
            <v>47</v>
          </cell>
          <cell r="C245">
            <v>47</v>
          </cell>
          <cell r="D245" t="e">
            <v>#VALUE!</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3</v>
          </cell>
          <cell r="AA245">
            <v>0</v>
          </cell>
          <cell r="AB245">
            <v>0</v>
          </cell>
          <cell r="AC245">
            <v>0</v>
          </cell>
          <cell r="AD245">
            <v>2</v>
          </cell>
          <cell r="AE245">
            <v>0</v>
          </cell>
          <cell r="AF245">
            <v>0</v>
          </cell>
          <cell r="AG245">
            <v>0</v>
          </cell>
          <cell r="AH245">
            <v>0</v>
          </cell>
          <cell r="AI245">
            <v>0</v>
          </cell>
          <cell r="AJ245">
            <v>1</v>
          </cell>
          <cell r="AK245">
            <v>0</v>
          </cell>
          <cell r="AL245">
            <v>0</v>
          </cell>
          <cell r="AM245">
            <v>0</v>
          </cell>
          <cell r="AN245">
            <v>0</v>
          </cell>
          <cell r="AO245">
            <v>0</v>
          </cell>
          <cell r="AP245">
            <v>3</v>
          </cell>
          <cell r="AQ245">
            <v>0</v>
          </cell>
          <cell r="AR245">
            <v>0</v>
          </cell>
          <cell r="AS245">
            <v>2</v>
          </cell>
          <cell r="AT245">
            <v>0</v>
          </cell>
          <cell r="AU245">
            <v>0</v>
          </cell>
          <cell r="AV245">
            <v>0</v>
          </cell>
          <cell r="AW245">
            <v>0</v>
          </cell>
          <cell r="AX245">
            <v>1</v>
          </cell>
          <cell r="AY245">
            <v>0</v>
          </cell>
          <cell r="AZ245">
            <v>0</v>
          </cell>
          <cell r="BA245">
            <v>0</v>
          </cell>
          <cell r="BB245">
            <v>0</v>
          </cell>
          <cell r="BC245">
            <v>0</v>
          </cell>
          <cell r="BD245">
            <v>0</v>
          </cell>
          <cell r="BE245">
            <v>0</v>
          </cell>
          <cell r="BF245" t="e">
            <v>#VALUE!</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38</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37</v>
          </cell>
          <cell r="DJ245">
            <v>0</v>
          </cell>
          <cell r="DK245">
            <v>0</v>
          </cell>
          <cell r="DL245">
            <v>0</v>
          </cell>
          <cell r="DM245">
            <v>0</v>
          </cell>
          <cell r="DN245">
            <v>0</v>
          </cell>
          <cell r="DO245">
            <v>0</v>
          </cell>
          <cell r="DP245">
            <v>1</v>
          </cell>
          <cell r="DQ245">
            <v>0</v>
          </cell>
          <cell r="DR245">
            <v>1</v>
          </cell>
          <cell r="DS245">
            <v>0</v>
          </cell>
          <cell r="DT245">
            <v>0</v>
          </cell>
          <cell r="DU245">
            <v>1</v>
          </cell>
          <cell r="DV245">
            <v>0</v>
          </cell>
          <cell r="DW245">
            <v>0</v>
          </cell>
          <cell r="DX245">
            <v>0</v>
          </cell>
          <cell r="DY245">
            <v>0</v>
          </cell>
          <cell r="DZ245">
            <v>2</v>
          </cell>
          <cell r="EA245">
            <v>0</v>
          </cell>
          <cell r="EB245">
            <v>0</v>
          </cell>
          <cell r="EC245">
            <v>1</v>
          </cell>
          <cell r="ED245">
            <v>0</v>
          </cell>
          <cell r="EE245">
            <v>1</v>
          </cell>
          <cell r="EF245">
            <v>0</v>
          </cell>
          <cell r="EG245">
            <v>0</v>
          </cell>
          <cell r="EH245">
            <v>0</v>
          </cell>
          <cell r="EI245">
            <v>0</v>
          </cell>
          <cell r="EJ245">
            <v>0</v>
          </cell>
          <cell r="EK245">
            <v>0</v>
          </cell>
          <cell r="EL245">
            <v>0</v>
          </cell>
          <cell r="EM245">
            <v>0</v>
          </cell>
          <cell r="EN245">
            <v>0</v>
          </cell>
          <cell r="EO245">
            <v>0</v>
          </cell>
          <cell r="EP245">
            <v>0</v>
          </cell>
          <cell r="EQ245">
            <v>0</v>
          </cell>
          <cell r="ER245">
            <v>0</v>
          </cell>
          <cell r="ES245">
            <v>0</v>
          </cell>
          <cell r="ET245">
            <v>0</v>
          </cell>
          <cell r="EU245">
            <v>0</v>
          </cell>
          <cell r="EV245">
            <v>0</v>
          </cell>
          <cell r="EW245">
            <v>0</v>
          </cell>
          <cell r="EX245">
            <v>0</v>
          </cell>
          <cell r="EY245">
            <v>0</v>
          </cell>
          <cell r="EZ245">
            <v>0</v>
          </cell>
          <cell r="FA245">
            <v>0</v>
          </cell>
          <cell r="FB245">
            <v>0</v>
          </cell>
          <cell r="FC245">
            <v>0</v>
          </cell>
        </row>
        <row r="246">
          <cell r="A246" t="str">
            <v xml:space="preserve"> 3932 NAMIBIA (PH)                      </v>
          </cell>
          <cell r="B246">
            <v>94</v>
          </cell>
          <cell r="C246">
            <v>94</v>
          </cell>
          <cell r="D246" t="e">
            <v>#VALUE!</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16</v>
          </cell>
          <cell r="AA246">
            <v>0</v>
          </cell>
          <cell r="AB246">
            <v>0</v>
          </cell>
          <cell r="AC246">
            <v>0</v>
          </cell>
          <cell r="AD246">
            <v>0</v>
          </cell>
          <cell r="AE246">
            <v>2</v>
          </cell>
          <cell r="AF246">
            <v>0</v>
          </cell>
          <cell r="AG246">
            <v>0</v>
          </cell>
          <cell r="AH246">
            <v>0</v>
          </cell>
          <cell r="AI246">
            <v>0</v>
          </cell>
          <cell r="AJ246">
            <v>1</v>
          </cell>
          <cell r="AK246">
            <v>2</v>
          </cell>
          <cell r="AL246">
            <v>2</v>
          </cell>
          <cell r="AM246">
            <v>9</v>
          </cell>
          <cell r="AN246">
            <v>0</v>
          </cell>
          <cell r="AO246">
            <v>0</v>
          </cell>
          <cell r="AP246">
            <v>14</v>
          </cell>
          <cell r="AQ246">
            <v>1</v>
          </cell>
          <cell r="AR246">
            <v>0</v>
          </cell>
          <cell r="AS246">
            <v>0</v>
          </cell>
          <cell r="AT246">
            <v>0</v>
          </cell>
          <cell r="AU246">
            <v>0</v>
          </cell>
          <cell r="AV246">
            <v>0</v>
          </cell>
          <cell r="AW246">
            <v>0</v>
          </cell>
          <cell r="AX246">
            <v>13</v>
          </cell>
          <cell r="AY246">
            <v>0</v>
          </cell>
          <cell r="AZ246">
            <v>0</v>
          </cell>
          <cell r="BA246">
            <v>0</v>
          </cell>
          <cell r="BB246">
            <v>0</v>
          </cell>
          <cell r="BC246">
            <v>1</v>
          </cell>
          <cell r="BD246">
            <v>0</v>
          </cell>
          <cell r="BE246">
            <v>0</v>
          </cell>
          <cell r="BF246" t="e">
            <v>#VALUE!</v>
          </cell>
          <cell r="BG246">
            <v>0</v>
          </cell>
          <cell r="BH246">
            <v>0</v>
          </cell>
          <cell r="BI246">
            <v>0</v>
          </cell>
          <cell r="BJ246">
            <v>0</v>
          </cell>
          <cell r="BK246">
            <v>0</v>
          </cell>
          <cell r="BL246">
            <v>0</v>
          </cell>
          <cell r="BM246">
            <v>0</v>
          </cell>
          <cell r="BN246">
            <v>0</v>
          </cell>
          <cell r="BO246">
            <v>0</v>
          </cell>
          <cell r="BP246">
            <v>0</v>
          </cell>
          <cell r="BQ246">
            <v>0</v>
          </cell>
          <cell r="BR246">
            <v>1</v>
          </cell>
          <cell r="BS246">
            <v>0</v>
          </cell>
          <cell r="BT246">
            <v>0</v>
          </cell>
          <cell r="BU246">
            <v>0</v>
          </cell>
          <cell r="BV246">
            <v>0</v>
          </cell>
          <cell r="BW246">
            <v>0</v>
          </cell>
          <cell r="BX246">
            <v>0</v>
          </cell>
          <cell r="BY246">
            <v>0</v>
          </cell>
          <cell r="BZ246">
            <v>0</v>
          </cell>
          <cell r="CA246">
            <v>7</v>
          </cell>
          <cell r="CB246">
            <v>0</v>
          </cell>
          <cell r="CC246">
            <v>3</v>
          </cell>
          <cell r="CD246">
            <v>0</v>
          </cell>
          <cell r="CE246">
            <v>0</v>
          </cell>
          <cell r="CF246">
            <v>1</v>
          </cell>
          <cell r="CG246">
            <v>1</v>
          </cell>
          <cell r="CH246">
            <v>1</v>
          </cell>
          <cell r="CI246">
            <v>0</v>
          </cell>
          <cell r="CJ246">
            <v>1</v>
          </cell>
          <cell r="CK246">
            <v>0</v>
          </cell>
          <cell r="CL246">
            <v>0</v>
          </cell>
          <cell r="CM246">
            <v>6</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1</v>
          </cell>
          <cell r="DL246">
            <v>0</v>
          </cell>
          <cell r="DM246">
            <v>0</v>
          </cell>
          <cell r="DN246">
            <v>0</v>
          </cell>
          <cell r="DO246">
            <v>0</v>
          </cell>
          <cell r="DP246">
            <v>6</v>
          </cell>
          <cell r="DQ246">
            <v>0</v>
          </cell>
          <cell r="DR246">
            <v>2</v>
          </cell>
          <cell r="DS246">
            <v>0</v>
          </cell>
          <cell r="DT246">
            <v>0</v>
          </cell>
          <cell r="DU246">
            <v>0</v>
          </cell>
          <cell r="DV246">
            <v>2</v>
          </cell>
          <cell r="DW246">
            <v>0</v>
          </cell>
          <cell r="DX246">
            <v>0</v>
          </cell>
          <cell r="DY246">
            <v>0</v>
          </cell>
          <cell r="DZ246">
            <v>8</v>
          </cell>
          <cell r="EA246">
            <v>0</v>
          </cell>
          <cell r="EB246">
            <v>0</v>
          </cell>
          <cell r="EC246">
            <v>0</v>
          </cell>
          <cell r="ED246">
            <v>0</v>
          </cell>
          <cell r="EE246">
            <v>0</v>
          </cell>
          <cell r="EF246">
            <v>1</v>
          </cell>
          <cell r="EG246">
            <v>4</v>
          </cell>
          <cell r="EH246">
            <v>1</v>
          </cell>
          <cell r="EI246">
            <v>2</v>
          </cell>
          <cell r="EJ246">
            <v>0</v>
          </cell>
          <cell r="EK246">
            <v>1</v>
          </cell>
          <cell r="EL246">
            <v>0</v>
          </cell>
          <cell r="EM246">
            <v>0</v>
          </cell>
          <cell r="EN246">
            <v>0</v>
          </cell>
          <cell r="EO246">
            <v>0</v>
          </cell>
          <cell r="EP246">
            <v>0</v>
          </cell>
          <cell r="EQ246">
            <v>0</v>
          </cell>
          <cell r="ER246">
            <v>0</v>
          </cell>
          <cell r="ES246">
            <v>1</v>
          </cell>
          <cell r="ET246">
            <v>38</v>
          </cell>
          <cell r="EU246">
            <v>2</v>
          </cell>
          <cell r="EV246">
            <v>1</v>
          </cell>
          <cell r="EW246">
            <v>35</v>
          </cell>
          <cell r="EX246">
            <v>0</v>
          </cell>
          <cell r="EY246">
            <v>0</v>
          </cell>
          <cell r="EZ246">
            <v>0</v>
          </cell>
          <cell r="FA246">
            <v>0</v>
          </cell>
          <cell r="FB246">
            <v>0</v>
          </cell>
          <cell r="FC246">
            <v>0</v>
          </cell>
        </row>
        <row r="247">
          <cell r="A247" t="str">
            <v xml:space="preserve"> 4321 EAST AFRICA                       </v>
          </cell>
          <cell r="B247">
            <v>1263</v>
          </cell>
          <cell r="C247">
            <v>1262</v>
          </cell>
          <cell r="D247" t="e">
            <v>#VALUE!</v>
          </cell>
          <cell r="E247">
            <v>12</v>
          </cell>
          <cell r="F247">
            <v>1</v>
          </cell>
          <cell r="G247">
            <v>0</v>
          </cell>
          <cell r="H247">
            <v>7</v>
          </cell>
          <cell r="I247">
            <v>0</v>
          </cell>
          <cell r="J247">
            <v>0</v>
          </cell>
          <cell r="K247">
            <v>0</v>
          </cell>
          <cell r="L247">
            <v>2</v>
          </cell>
          <cell r="M247">
            <v>0</v>
          </cell>
          <cell r="N247">
            <v>0</v>
          </cell>
          <cell r="O247">
            <v>0</v>
          </cell>
          <cell r="P247">
            <v>0</v>
          </cell>
          <cell r="Q247">
            <v>0</v>
          </cell>
          <cell r="R247">
            <v>0</v>
          </cell>
          <cell r="S247">
            <v>0</v>
          </cell>
          <cell r="T247">
            <v>0</v>
          </cell>
          <cell r="U247">
            <v>0</v>
          </cell>
          <cell r="V247">
            <v>0</v>
          </cell>
          <cell r="W247">
            <v>0</v>
          </cell>
          <cell r="X247">
            <v>2</v>
          </cell>
          <cell r="Y247">
            <v>0</v>
          </cell>
          <cell r="Z247">
            <v>539</v>
          </cell>
          <cell r="AA247">
            <v>41</v>
          </cell>
          <cell r="AB247">
            <v>0</v>
          </cell>
          <cell r="AC247">
            <v>0</v>
          </cell>
          <cell r="AD247">
            <v>0</v>
          </cell>
          <cell r="AE247">
            <v>43</v>
          </cell>
          <cell r="AF247">
            <v>0</v>
          </cell>
          <cell r="AG247">
            <v>0</v>
          </cell>
          <cell r="AH247">
            <v>0</v>
          </cell>
          <cell r="AI247">
            <v>0</v>
          </cell>
          <cell r="AJ247">
            <v>267</v>
          </cell>
          <cell r="AK247">
            <v>7</v>
          </cell>
          <cell r="AL247">
            <v>36</v>
          </cell>
          <cell r="AM247">
            <v>101</v>
          </cell>
          <cell r="AN247">
            <v>19</v>
          </cell>
          <cell r="AO247">
            <v>25</v>
          </cell>
          <cell r="AP247">
            <v>92</v>
          </cell>
          <cell r="AQ247">
            <v>43</v>
          </cell>
          <cell r="AR247">
            <v>0</v>
          </cell>
          <cell r="AS247">
            <v>16</v>
          </cell>
          <cell r="AT247">
            <v>0</v>
          </cell>
          <cell r="AU247">
            <v>0</v>
          </cell>
          <cell r="AV247">
            <v>-1</v>
          </cell>
          <cell r="AW247">
            <v>8</v>
          </cell>
          <cell r="AX247">
            <v>23</v>
          </cell>
          <cell r="AY247">
            <v>0</v>
          </cell>
          <cell r="AZ247">
            <v>0</v>
          </cell>
          <cell r="BA247">
            <v>0</v>
          </cell>
          <cell r="BB247">
            <v>3</v>
          </cell>
          <cell r="BC247">
            <v>1</v>
          </cell>
          <cell r="BD247">
            <v>0</v>
          </cell>
          <cell r="BE247">
            <v>0</v>
          </cell>
          <cell r="BF247" t="e">
            <v>#VALUE!</v>
          </cell>
          <cell r="BG247">
            <v>0</v>
          </cell>
          <cell r="BH247">
            <v>0</v>
          </cell>
          <cell r="BI247">
            <v>0</v>
          </cell>
          <cell r="BJ247">
            <v>0</v>
          </cell>
          <cell r="BK247">
            <v>0</v>
          </cell>
          <cell r="BL247">
            <v>0</v>
          </cell>
          <cell r="BM247">
            <v>0</v>
          </cell>
          <cell r="BN247">
            <v>0</v>
          </cell>
          <cell r="BO247">
            <v>0</v>
          </cell>
          <cell r="BP247">
            <v>0</v>
          </cell>
          <cell r="BQ247">
            <v>0</v>
          </cell>
          <cell r="BR247">
            <v>1</v>
          </cell>
          <cell r="BS247">
            <v>0</v>
          </cell>
          <cell r="BT247">
            <v>0</v>
          </cell>
          <cell r="BU247">
            <v>0</v>
          </cell>
          <cell r="BV247">
            <v>0</v>
          </cell>
          <cell r="BW247">
            <v>0</v>
          </cell>
          <cell r="BX247">
            <v>0</v>
          </cell>
          <cell r="BY247">
            <v>0</v>
          </cell>
          <cell r="BZ247">
            <v>0</v>
          </cell>
          <cell r="CA247">
            <v>9</v>
          </cell>
          <cell r="CB247">
            <v>0</v>
          </cell>
          <cell r="CC247">
            <v>4</v>
          </cell>
          <cell r="CD247">
            <v>0</v>
          </cell>
          <cell r="CE247">
            <v>0</v>
          </cell>
          <cell r="CF247">
            <v>0</v>
          </cell>
          <cell r="CG247">
            <v>0</v>
          </cell>
          <cell r="CH247">
            <v>4</v>
          </cell>
          <cell r="CI247">
            <v>0</v>
          </cell>
          <cell r="CJ247">
            <v>0</v>
          </cell>
          <cell r="CK247">
            <v>1</v>
          </cell>
          <cell r="CL247">
            <v>0</v>
          </cell>
          <cell r="CM247">
            <v>179</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138</v>
          </cell>
          <cell r="DJ247">
            <v>0</v>
          </cell>
          <cell r="DK247">
            <v>0</v>
          </cell>
          <cell r="DL247">
            <v>0</v>
          </cell>
          <cell r="DM247">
            <v>0</v>
          </cell>
          <cell r="DN247">
            <v>0</v>
          </cell>
          <cell r="DO247">
            <v>0</v>
          </cell>
          <cell r="DP247">
            <v>41</v>
          </cell>
          <cell r="DQ247">
            <v>0</v>
          </cell>
          <cell r="DR247">
            <v>50</v>
          </cell>
          <cell r="DS247">
            <v>0</v>
          </cell>
          <cell r="DT247">
            <v>38</v>
          </cell>
          <cell r="DU247">
            <v>9</v>
          </cell>
          <cell r="DV247">
            <v>2</v>
          </cell>
          <cell r="DW247">
            <v>0</v>
          </cell>
          <cell r="DX247">
            <v>0</v>
          </cell>
          <cell r="DY247">
            <v>1</v>
          </cell>
          <cell r="DZ247">
            <v>92</v>
          </cell>
          <cell r="EA247">
            <v>0</v>
          </cell>
          <cell r="EB247">
            <v>0</v>
          </cell>
          <cell r="EC247">
            <v>62</v>
          </cell>
          <cell r="ED247">
            <v>1</v>
          </cell>
          <cell r="EE247">
            <v>3</v>
          </cell>
          <cell r="EF247">
            <v>4</v>
          </cell>
          <cell r="EG247">
            <v>5</v>
          </cell>
          <cell r="EH247">
            <v>2</v>
          </cell>
          <cell r="EI247">
            <v>9</v>
          </cell>
          <cell r="EJ247">
            <v>6</v>
          </cell>
          <cell r="EK247">
            <v>8</v>
          </cell>
          <cell r="EL247">
            <v>0</v>
          </cell>
          <cell r="EM247">
            <v>0</v>
          </cell>
          <cell r="EN247">
            <v>0</v>
          </cell>
          <cell r="EO247">
            <v>0</v>
          </cell>
          <cell r="EP247">
            <v>6</v>
          </cell>
          <cell r="EQ247">
            <v>0</v>
          </cell>
          <cell r="ER247">
            <v>0</v>
          </cell>
          <cell r="ES247">
            <v>2</v>
          </cell>
          <cell r="ET247">
            <v>268</v>
          </cell>
          <cell r="EU247">
            <v>6</v>
          </cell>
          <cell r="EV247">
            <v>79</v>
          </cell>
          <cell r="EW247">
            <v>178</v>
          </cell>
          <cell r="EX247">
            <v>5</v>
          </cell>
          <cell r="EY247">
            <v>0</v>
          </cell>
          <cell r="EZ247">
            <v>0</v>
          </cell>
          <cell r="FA247">
            <v>0</v>
          </cell>
          <cell r="FB247">
            <v>0</v>
          </cell>
          <cell r="FC247">
            <v>1</v>
          </cell>
        </row>
        <row r="248">
          <cell r="A248" t="str">
            <v xml:space="preserve"> 2319 KENYA (PH)                        </v>
          </cell>
          <cell r="B248">
            <v>882</v>
          </cell>
          <cell r="C248">
            <v>882</v>
          </cell>
          <cell r="D248" t="e">
            <v>#VALUE!</v>
          </cell>
          <cell r="E248">
            <v>11</v>
          </cell>
          <cell r="F248">
            <v>1</v>
          </cell>
          <cell r="G248">
            <v>0</v>
          </cell>
          <cell r="H248">
            <v>6</v>
          </cell>
          <cell r="I248">
            <v>0</v>
          </cell>
          <cell r="J248">
            <v>0</v>
          </cell>
          <cell r="K248">
            <v>0</v>
          </cell>
          <cell r="L248">
            <v>2</v>
          </cell>
          <cell r="M248">
            <v>0</v>
          </cell>
          <cell r="N248">
            <v>0</v>
          </cell>
          <cell r="O248">
            <v>0</v>
          </cell>
          <cell r="P248">
            <v>0</v>
          </cell>
          <cell r="Q248">
            <v>0</v>
          </cell>
          <cell r="R248">
            <v>0</v>
          </cell>
          <cell r="S248">
            <v>0</v>
          </cell>
          <cell r="T248">
            <v>0</v>
          </cell>
          <cell r="U248">
            <v>0</v>
          </cell>
          <cell r="V248">
            <v>0</v>
          </cell>
          <cell r="W248">
            <v>0</v>
          </cell>
          <cell r="X248">
            <v>2</v>
          </cell>
          <cell r="Y248">
            <v>0</v>
          </cell>
          <cell r="Z248">
            <v>459</v>
          </cell>
          <cell r="AA248">
            <v>36</v>
          </cell>
          <cell r="AB248">
            <v>0</v>
          </cell>
          <cell r="AC248">
            <v>0</v>
          </cell>
          <cell r="AD248">
            <v>0</v>
          </cell>
          <cell r="AE248">
            <v>43</v>
          </cell>
          <cell r="AF248">
            <v>0</v>
          </cell>
          <cell r="AG248">
            <v>0</v>
          </cell>
          <cell r="AH248">
            <v>0</v>
          </cell>
          <cell r="AI248">
            <v>0</v>
          </cell>
          <cell r="AJ248">
            <v>201</v>
          </cell>
          <cell r="AK248">
            <v>6</v>
          </cell>
          <cell r="AL248">
            <v>34</v>
          </cell>
          <cell r="AM248">
            <v>98</v>
          </cell>
          <cell r="AN248">
            <v>16</v>
          </cell>
          <cell r="AO248">
            <v>25</v>
          </cell>
          <cell r="AP248">
            <v>45</v>
          </cell>
          <cell r="AQ248">
            <v>14</v>
          </cell>
          <cell r="AR248">
            <v>0</v>
          </cell>
          <cell r="AS248">
            <v>0</v>
          </cell>
          <cell r="AT248">
            <v>0</v>
          </cell>
          <cell r="AU248">
            <v>0</v>
          </cell>
          <cell r="AV248">
            <v>0</v>
          </cell>
          <cell r="AW248">
            <v>8</v>
          </cell>
          <cell r="AX248">
            <v>20</v>
          </cell>
          <cell r="AY248">
            <v>0</v>
          </cell>
          <cell r="AZ248">
            <v>0</v>
          </cell>
          <cell r="BA248">
            <v>0</v>
          </cell>
          <cell r="BB248">
            <v>3</v>
          </cell>
          <cell r="BC248">
            <v>1</v>
          </cell>
          <cell r="BD248">
            <v>0</v>
          </cell>
          <cell r="BE248">
            <v>0</v>
          </cell>
          <cell r="BF248" t="e">
            <v>#VALUE!</v>
          </cell>
          <cell r="BG248">
            <v>0</v>
          </cell>
          <cell r="BH248">
            <v>0</v>
          </cell>
          <cell r="BI248">
            <v>0</v>
          </cell>
          <cell r="BJ248">
            <v>0</v>
          </cell>
          <cell r="BK248">
            <v>0</v>
          </cell>
          <cell r="BL248">
            <v>0</v>
          </cell>
          <cell r="BM248">
            <v>0</v>
          </cell>
          <cell r="BN248">
            <v>0</v>
          </cell>
          <cell r="BO248">
            <v>0</v>
          </cell>
          <cell r="BP248">
            <v>0</v>
          </cell>
          <cell r="BQ248">
            <v>0</v>
          </cell>
          <cell r="BR248">
            <v>1</v>
          </cell>
          <cell r="BS248">
            <v>0</v>
          </cell>
          <cell r="BT248">
            <v>0</v>
          </cell>
          <cell r="BU248">
            <v>0</v>
          </cell>
          <cell r="BV248">
            <v>0</v>
          </cell>
          <cell r="BW248">
            <v>0</v>
          </cell>
          <cell r="BX248">
            <v>0</v>
          </cell>
          <cell r="BY248">
            <v>0</v>
          </cell>
          <cell r="BZ248">
            <v>0</v>
          </cell>
          <cell r="CA248">
            <v>9</v>
          </cell>
          <cell r="CB248">
            <v>0</v>
          </cell>
          <cell r="CC248">
            <v>4</v>
          </cell>
          <cell r="CD248">
            <v>0</v>
          </cell>
          <cell r="CE248">
            <v>0</v>
          </cell>
          <cell r="CF248">
            <v>0</v>
          </cell>
          <cell r="CG248">
            <v>0</v>
          </cell>
          <cell r="CH248">
            <v>4</v>
          </cell>
          <cell r="CI248">
            <v>0</v>
          </cell>
          <cell r="CJ248">
            <v>0</v>
          </cell>
          <cell r="CK248">
            <v>1</v>
          </cell>
          <cell r="CL248">
            <v>0</v>
          </cell>
          <cell r="CM248">
            <v>130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98</v>
          </cell>
          <cell r="DJ248">
            <v>0</v>
          </cell>
          <cell r="DK248">
            <v>0</v>
          </cell>
          <cell r="DL248">
            <v>0</v>
          </cell>
          <cell r="DM248">
            <v>0</v>
          </cell>
          <cell r="DN248">
            <v>0</v>
          </cell>
          <cell r="DO248">
            <v>0</v>
          </cell>
          <cell r="DP248">
            <v>32</v>
          </cell>
          <cell r="DQ248">
            <v>0</v>
          </cell>
          <cell r="DR248">
            <v>41</v>
          </cell>
          <cell r="DS248">
            <v>0</v>
          </cell>
          <cell r="DT248">
            <v>30</v>
          </cell>
          <cell r="DU248">
            <v>9</v>
          </cell>
          <cell r="DV248">
            <v>1</v>
          </cell>
          <cell r="DW248">
            <v>0</v>
          </cell>
          <cell r="DX248">
            <v>0</v>
          </cell>
          <cell r="DY248">
            <v>1</v>
          </cell>
          <cell r="DZ248">
            <v>71</v>
          </cell>
          <cell r="EA248">
            <v>0</v>
          </cell>
          <cell r="EB248">
            <v>0</v>
          </cell>
          <cell r="EC248">
            <v>48</v>
          </cell>
          <cell r="ED248">
            <v>1</v>
          </cell>
          <cell r="EE248">
            <v>3</v>
          </cell>
          <cell r="EF248">
            <v>4</v>
          </cell>
          <cell r="EG248">
            <v>5</v>
          </cell>
          <cell r="EH248">
            <v>1</v>
          </cell>
          <cell r="EI248">
            <v>3</v>
          </cell>
          <cell r="EJ248">
            <v>6</v>
          </cell>
          <cell r="EK248">
            <v>8</v>
          </cell>
          <cell r="EL248">
            <v>0</v>
          </cell>
          <cell r="EM248">
            <v>0</v>
          </cell>
          <cell r="EN248">
            <v>0</v>
          </cell>
          <cell r="EO248">
            <v>0</v>
          </cell>
          <cell r="EP248">
            <v>6</v>
          </cell>
          <cell r="EQ248">
            <v>0</v>
          </cell>
          <cell r="ER248">
            <v>0</v>
          </cell>
          <cell r="ES248">
            <v>2</v>
          </cell>
          <cell r="ET248">
            <v>95</v>
          </cell>
          <cell r="EU248">
            <v>6</v>
          </cell>
          <cell r="EV248">
            <v>2</v>
          </cell>
          <cell r="EW248">
            <v>86</v>
          </cell>
          <cell r="EX248">
            <v>1</v>
          </cell>
          <cell r="EY248">
            <v>0</v>
          </cell>
          <cell r="EZ248">
            <v>0</v>
          </cell>
          <cell r="FA248">
            <v>0</v>
          </cell>
          <cell r="FB248">
            <v>0</v>
          </cell>
          <cell r="FC248">
            <v>0</v>
          </cell>
        </row>
        <row r="249">
          <cell r="A249" t="str">
            <v xml:space="preserve"> 4248 OTHER EAST AFRICA                 </v>
          </cell>
          <cell r="B249">
            <v>381</v>
          </cell>
          <cell r="C249">
            <v>380</v>
          </cell>
          <cell r="D249" t="e">
            <v>#VALUE!</v>
          </cell>
          <cell r="E249">
            <v>1</v>
          </cell>
          <cell r="F249">
            <v>0</v>
          </cell>
          <cell r="G249">
            <v>0</v>
          </cell>
          <cell r="H249">
            <v>1</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80</v>
          </cell>
          <cell r="AA249">
            <v>5</v>
          </cell>
          <cell r="AB249">
            <v>0</v>
          </cell>
          <cell r="AC249">
            <v>0</v>
          </cell>
          <cell r="AD249">
            <v>0</v>
          </cell>
          <cell r="AE249">
            <v>0</v>
          </cell>
          <cell r="AF249">
            <v>0</v>
          </cell>
          <cell r="AG249">
            <v>0</v>
          </cell>
          <cell r="AH249">
            <v>0</v>
          </cell>
          <cell r="AI249">
            <v>0</v>
          </cell>
          <cell r="AJ249">
            <v>66</v>
          </cell>
          <cell r="AK249">
            <v>1</v>
          </cell>
          <cell r="AL249">
            <v>2</v>
          </cell>
          <cell r="AM249">
            <v>3</v>
          </cell>
          <cell r="AN249">
            <v>3</v>
          </cell>
          <cell r="AO249">
            <v>0</v>
          </cell>
          <cell r="AP249">
            <v>47</v>
          </cell>
          <cell r="AQ249">
            <v>29</v>
          </cell>
          <cell r="AR249">
            <v>0</v>
          </cell>
          <cell r="AS249">
            <v>16</v>
          </cell>
          <cell r="AT249">
            <v>0</v>
          </cell>
          <cell r="AU249">
            <v>0</v>
          </cell>
          <cell r="AV249">
            <v>-1</v>
          </cell>
          <cell r="AW249">
            <v>0</v>
          </cell>
          <cell r="AX249">
            <v>3</v>
          </cell>
          <cell r="AY249">
            <v>0</v>
          </cell>
          <cell r="AZ249">
            <v>0</v>
          </cell>
          <cell r="BA249">
            <v>0</v>
          </cell>
          <cell r="BB249">
            <v>0</v>
          </cell>
          <cell r="BC249">
            <v>0</v>
          </cell>
          <cell r="BD249">
            <v>0</v>
          </cell>
          <cell r="BE249">
            <v>0</v>
          </cell>
          <cell r="BF249" t="e">
            <v>#VALUE!</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49</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40</v>
          </cell>
          <cell r="DJ249">
            <v>0</v>
          </cell>
          <cell r="DK249">
            <v>0</v>
          </cell>
          <cell r="DL249">
            <v>0</v>
          </cell>
          <cell r="DM249">
            <v>0</v>
          </cell>
          <cell r="DN249">
            <v>0</v>
          </cell>
          <cell r="DO249">
            <v>0</v>
          </cell>
          <cell r="DP249">
            <v>9</v>
          </cell>
          <cell r="DQ249">
            <v>0</v>
          </cell>
          <cell r="DR249">
            <v>9</v>
          </cell>
          <cell r="DS249">
            <v>0</v>
          </cell>
          <cell r="DT249">
            <v>8</v>
          </cell>
          <cell r="DU249">
            <v>0</v>
          </cell>
          <cell r="DV249">
            <v>1</v>
          </cell>
          <cell r="DW249">
            <v>0</v>
          </cell>
          <cell r="DX249">
            <v>0</v>
          </cell>
          <cell r="DY249">
            <v>0</v>
          </cell>
          <cell r="DZ249">
            <v>21</v>
          </cell>
          <cell r="EA249">
            <v>0</v>
          </cell>
          <cell r="EB249">
            <v>0</v>
          </cell>
          <cell r="EC249">
            <v>14</v>
          </cell>
          <cell r="ED249">
            <v>0</v>
          </cell>
          <cell r="EE249">
            <v>0</v>
          </cell>
          <cell r="EF249">
            <v>0</v>
          </cell>
          <cell r="EG249">
            <v>0</v>
          </cell>
          <cell r="EH249">
            <v>1</v>
          </cell>
          <cell r="EI249">
            <v>6</v>
          </cell>
          <cell r="EJ249">
            <v>0</v>
          </cell>
          <cell r="EK249">
            <v>0</v>
          </cell>
          <cell r="EL249">
            <v>0</v>
          </cell>
          <cell r="EM249">
            <v>0</v>
          </cell>
          <cell r="EN249">
            <v>0</v>
          </cell>
          <cell r="EO249">
            <v>0</v>
          </cell>
          <cell r="EP249">
            <v>0</v>
          </cell>
          <cell r="EQ249">
            <v>0</v>
          </cell>
          <cell r="ER249">
            <v>0</v>
          </cell>
          <cell r="ES249">
            <v>0</v>
          </cell>
          <cell r="ET249">
            <v>173</v>
          </cell>
          <cell r="EU249">
            <v>0</v>
          </cell>
          <cell r="EV249">
            <v>77</v>
          </cell>
          <cell r="EW249">
            <v>92</v>
          </cell>
          <cell r="EX249">
            <v>4</v>
          </cell>
          <cell r="EY249">
            <v>0</v>
          </cell>
          <cell r="EZ249">
            <v>0</v>
          </cell>
          <cell r="FA249">
            <v>0</v>
          </cell>
          <cell r="FB249">
            <v>0</v>
          </cell>
          <cell r="FC249">
            <v>1</v>
          </cell>
        </row>
        <row r="250">
          <cell r="A250" t="str">
            <v xml:space="preserve"> 2326 EAST AFRICA EXPORT                </v>
          </cell>
          <cell r="B250">
            <v>0</v>
          </cell>
          <cell r="C250">
            <v>0</v>
          </cell>
          <cell r="D250" t="e">
            <v>#VALUE!</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t="e">
            <v>#VALUE!</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cell r="EC250">
            <v>0</v>
          </cell>
          <cell r="ED250">
            <v>0</v>
          </cell>
          <cell r="EE250">
            <v>0</v>
          </cell>
          <cell r="EF250">
            <v>0</v>
          </cell>
          <cell r="EG250">
            <v>0</v>
          </cell>
          <cell r="EH250">
            <v>0</v>
          </cell>
          <cell r="EI250">
            <v>0</v>
          </cell>
          <cell r="EJ250">
            <v>0</v>
          </cell>
          <cell r="EK250">
            <v>0</v>
          </cell>
          <cell r="EL250">
            <v>0</v>
          </cell>
          <cell r="EM250">
            <v>0</v>
          </cell>
          <cell r="EN250">
            <v>0</v>
          </cell>
          <cell r="EO250">
            <v>0</v>
          </cell>
          <cell r="EP250">
            <v>0</v>
          </cell>
          <cell r="EQ250">
            <v>0</v>
          </cell>
          <cell r="ER250">
            <v>0</v>
          </cell>
          <cell r="ES250">
            <v>0</v>
          </cell>
          <cell r="ET250">
            <v>0</v>
          </cell>
          <cell r="EU250">
            <v>0</v>
          </cell>
          <cell r="EV250">
            <v>0</v>
          </cell>
          <cell r="EW250">
            <v>0</v>
          </cell>
          <cell r="EX250">
            <v>0</v>
          </cell>
          <cell r="EY250">
            <v>0</v>
          </cell>
          <cell r="EZ250">
            <v>0</v>
          </cell>
          <cell r="FA250">
            <v>0</v>
          </cell>
          <cell r="FB250">
            <v>0</v>
          </cell>
          <cell r="FC250">
            <v>0</v>
          </cell>
        </row>
        <row r="251">
          <cell r="A251" t="str">
            <v xml:space="preserve"> 2328 OTHER EAST AFRICA PH              </v>
          </cell>
          <cell r="B251">
            <v>0</v>
          </cell>
          <cell r="C251">
            <v>0</v>
          </cell>
          <cell r="D251" t="e">
            <v>#VALUE!</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t="e">
            <v>#VALUE!</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cell r="CQ251">
            <v>0</v>
          </cell>
          <cell r="CR251">
            <v>0</v>
          </cell>
          <cell r="CS251">
            <v>0</v>
          </cell>
          <cell r="CT251">
            <v>0</v>
          </cell>
          <cell r="CU251">
            <v>0</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0</v>
          </cell>
          <cell r="DM251">
            <v>0</v>
          </cell>
          <cell r="DN251">
            <v>0</v>
          </cell>
          <cell r="DO251">
            <v>0</v>
          </cell>
          <cell r="DP251">
            <v>0</v>
          </cell>
          <cell r="DQ251">
            <v>0</v>
          </cell>
          <cell r="DR251">
            <v>0</v>
          </cell>
          <cell r="DS251">
            <v>0</v>
          </cell>
          <cell r="DT251">
            <v>0</v>
          </cell>
          <cell r="DU251">
            <v>0</v>
          </cell>
          <cell r="DV251">
            <v>0</v>
          </cell>
          <cell r="DW251">
            <v>0</v>
          </cell>
          <cell r="DX251">
            <v>0</v>
          </cell>
          <cell r="DY251">
            <v>0</v>
          </cell>
          <cell r="DZ251">
            <v>0</v>
          </cell>
          <cell r="EA251">
            <v>0</v>
          </cell>
          <cell r="EB251">
            <v>0</v>
          </cell>
          <cell r="EC251">
            <v>0</v>
          </cell>
          <cell r="ED251">
            <v>0</v>
          </cell>
          <cell r="EE251">
            <v>0</v>
          </cell>
          <cell r="EF251">
            <v>0</v>
          </cell>
          <cell r="EG251">
            <v>0</v>
          </cell>
          <cell r="EH251">
            <v>0</v>
          </cell>
          <cell r="EI251">
            <v>0</v>
          </cell>
          <cell r="EJ251">
            <v>0</v>
          </cell>
          <cell r="EK251">
            <v>0</v>
          </cell>
          <cell r="EL251">
            <v>0</v>
          </cell>
          <cell r="EM251">
            <v>0</v>
          </cell>
          <cell r="EN251">
            <v>0</v>
          </cell>
          <cell r="EO251">
            <v>0</v>
          </cell>
          <cell r="EP251">
            <v>0</v>
          </cell>
          <cell r="EQ251">
            <v>0</v>
          </cell>
          <cell r="ER251">
            <v>0</v>
          </cell>
          <cell r="ES251">
            <v>0</v>
          </cell>
          <cell r="ET251">
            <v>0</v>
          </cell>
          <cell r="EU251">
            <v>0</v>
          </cell>
          <cell r="EV251">
            <v>0</v>
          </cell>
          <cell r="EW251">
            <v>0</v>
          </cell>
          <cell r="EX251">
            <v>0</v>
          </cell>
          <cell r="EY251">
            <v>0</v>
          </cell>
          <cell r="EZ251">
            <v>0</v>
          </cell>
          <cell r="FA251">
            <v>0</v>
          </cell>
          <cell r="FB251">
            <v>0</v>
          </cell>
          <cell r="FC251">
            <v>0</v>
          </cell>
        </row>
        <row r="252">
          <cell r="A252" t="str">
            <v xml:space="preserve"> 3729 BURUNDI (PH)                      </v>
          </cell>
          <cell r="B252">
            <v>15</v>
          </cell>
          <cell r="C252">
            <v>14</v>
          </cell>
          <cell r="D252" t="e">
            <v>#VALUE!</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4</v>
          </cell>
          <cell r="AA252">
            <v>0</v>
          </cell>
          <cell r="AB252">
            <v>0</v>
          </cell>
          <cell r="AC252">
            <v>0</v>
          </cell>
          <cell r="AD252">
            <v>0</v>
          </cell>
          <cell r="AE252">
            <v>0</v>
          </cell>
          <cell r="AF252">
            <v>0</v>
          </cell>
          <cell r="AG252">
            <v>0</v>
          </cell>
          <cell r="AH252">
            <v>0</v>
          </cell>
          <cell r="AI252">
            <v>0</v>
          </cell>
          <cell r="AJ252">
            <v>0</v>
          </cell>
          <cell r="AK252">
            <v>0</v>
          </cell>
          <cell r="AL252">
            <v>2</v>
          </cell>
          <cell r="AM252">
            <v>2</v>
          </cell>
          <cell r="AN252">
            <v>0</v>
          </cell>
          <cell r="AO252">
            <v>0</v>
          </cell>
          <cell r="AP252">
            <v>1</v>
          </cell>
          <cell r="AQ252">
            <v>1</v>
          </cell>
          <cell r="AR252">
            <v>0</v>
          </cell>
          <cell r="AS252">
            <v>0</v>
          </cell>
          <cell r="AT252">
            <v>0</v>
          </cell>
          <cell r="AU252">
            <v>0</v>
          </cell>
          <cell r="AV252">
            <v>-1</v>
          </cell>
          <cell r="AW252">
            <v>0</v>
          </cell>
          <cell r="AX252">
            <v>1</v>
          </cell>
          <cell r="AY252">
            <v>0</v>
          </cell>
          <cell r="AZ252">
            <v>0</v>
          </cell>
          <cell r="BA252">
            <v>0</v>
          </cell>
          <cell r="BB252">
            <v>0</v>
          </cell>
          <cell r="BC252">
            <v>0</v>
          </cell>
          <cell r="BD252">
            <v>0</v>
          </cell>
          <cell r="BE252">
            <v>0</v>
          </cell>
          <cell r="BF252" t="e">
            <v>#VALUE!</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0</v>
          </cell>
          <cell r="DM252">
            <v>0</v>
          </cell>
          <cell r="DN252">
            <v>0</v>
          </cell>
          <cell r="DO252">
            <v>0</v>
          </cell>
          <cell r="DP252">
            <v>1</v>
          </cell>
          <cell r="DQ252">
            <v>0</v>
          </cell>
          <cell r="DR252">
            <v>1</v>
          </cell>
          <cell r="DS252">
            <v>0</v>
          </cell>
          <cell r="DT252">
            <v>0</v>
          </cell>
          <cell r="DU252">
            <v>0</v>
          </cell>
          <cell r="DV252">
            <v>1</v>
          </cell>
          <cell r="DW252">
            <v>0</v>
          </cell>
          <cell r="DX252">
            <v>0</v>
          </cell>
          <cell r="DY252">
            <v>0</v>
          </cell>
          <cell r="DZ252">
            <v>2</v>
          </cell>
          <cell r="EA252">
            <v>0</v>
          </cell>
          <cell r="EB252">
            <v>0</v>
          </cell>
          <cell r="EC252">
            <v>0</v>
          </cell>
          <cell r="ED252">
            <v>0</v>
          </cell>
          <cell r="EE252">
            <v>0</v>
          </cell>
          <cell r="EF252">
            <v>0</v>
          </cell>
          <cell r="EG252">
            <v>0</v>
          </cell>
          <cell r="EH252">
            <v>1</v>
          </cell>
          <cell r="EI252">
            <v>1</v>
          </cell>
          <cell r="EJ252">
            <v>0</v>
          </cell>
          <cell r="EK252">
            <v>0</v>
          </cell>
          <cell r="EL252">
            <v>0</v>
          </cell>
          <cell r="EM252">
            <v>0</v>
          </cell>
          <cell r="EN252">
            <v>0</v>
          </cell>
          <cell r="EO252">
            <v>0</v>
          </cell>
          <cell r="EP252">
            <v>0</v>
          </cell>
          <cell r="EQ252">
            <v>0</v>
          </cell>
          <cell r="ER252">
            <v>0</v>
          </cell>
          <cell r="ES252">
            <v>0</v>
          </cell>
          <cell r="ET252">
            <v>5</v>
          </cell>
          <cell r="EU252">
            <v>0</v>
          </cell>
          <cell r="EV252">
            <v>6</v>
          </cell>
          <cell r="EW252">
            <v>-1</v>
          </cell>
          <cell r="EX252">
            <v>0</v>
          </cell>
          <cell r="EY252">
            <v>0</v>
          </cell>
          <cell r="EZ252">
            <v>0</v>
          </cell>
          <cell r="FA252">
            <v>0</v>
          </cell>
          <cell r="FB252">
            <v>0</v>
          </cell>
          <cell r="FC252">
            <v>1</v>
          </cell>
        </row>
        <row r="253">
          <cell r="A253" t="str">
            <v xml:space="preserve"> 3748 DJIBOUTI (PH)                     </v>
          </cell>
          <cell r="B253">
            <v>29</v>
          </cell>
          <cell r="C253">
            <v>29</v>
          </cell>
          <cell r="D253" t="e">
            <v>#VALUE!</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23</v>
          </cell>
          <cell r="AA253">
            <v>4</v>
          </cell>
          <cell r="AB253">
            <v>0</v>
          </cell>
          <cell r="AC253">
            <v>0</v>
          </cell>
          <cell r="AD253">
            <v>0</v>
          </cell>
          <cell r="AE253">
            <v>0</v>
          </cell>
          <cell r="AF253">
            <v>0</v>
          </cell>
          <cell r="AG253">
            <v>0</v>
          </cell>
          <cell r="AH253">
            <v>0</v>
          </cell>
          <cell r="AI253">
            <v>0</v>
          </cell>
          <cell r="AJ253">
            <v>18</v>
          </cell>
          <cell r="AK253">
            <v>0</v>
          </cell>
          <cell r="AL253">
            <v>0</v>
          </cell>
          <cell r="AM253">
            <v>1</v>
          </cell>
          <cell r="AN253">
            <v>0</v>
          </cell>
          <cell r="AO253">
            <v>0</v>
          </cell>
          <cell r="AP253">
            <v>2</v>
          </cell>
          <cell r="AQ253">
            <v>0</v>
          </cell>
          <cell r="AR253">
            <v>0</v>
          </cell>
          <cell r="AS253">
            <v>1</v>
          </cell>
          <cell r="AT253">
            <v>0</v>
          </cell>
          <cell r="AU253">
            <v>0</v>
          </cell>
          <cell r="AV253">
            <v>0</v>
          </cell>
          <cell r="AW253">
            <v>0</v>
          </cell>
          <cell r="AX253">
            <v>1</v>
          </cell>
          <cell r="AY253">
            <v>0</v>
          </cell>
          <cell r="AZ253">
            <v>0</v>
          </cell>
          <cell r="BA253">
            <v>0</v>
          </cell>
          <cell r="BB253">
            <v>0</v>
          </cell>
          <cell r="BC253">
            <v>0</v>
          </cell>
          <cell r="BD253">
            <v>0</v>
          </cell>
          <cell r="BE253">
            <v>0</v>
          </cell>
          <cell r="BF253" t="e">
            <v>#VALUE!</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v>0</v>
          </cell>
          <cell r="CM253">
            <v>0</v>
          </cell>
          <cell r="CN253">
            <v>0</v>
          </cell>
          <cell r="CO253">
            <v>0</v>
          </cell>
          <cell r="CP253">
            <v>0</v>
          </cell>
          <cell r="CQ253">
            <v>0</v>
          </cell>
          <cell r="CR253">
            <v>0</v>
          </cell>
          <cell r="CS253">
            <v>0</v>
          </cell>
          <cell r="CT253">
            <v>0</v>
          </cell>
          <cell r="CU253">
            <v>0</v>
          </cell>
          <cell r="CV253">
            <v>0</v>
          </cell>
          <cell r="CW253">
            <v>0</v>
          </cell>
          <cell r="CX253">
            <v>0</v>
          </cell>
          <cell r="CY253">
            <v>0</v>
          </cell>
          <cell r="CZ253">
            <v>0</v>
          </cell>
          <cell r="DA253">
            <v>0</v>
          </cell>
          <cell r="DB253">
            <v>0</v>
          </cell>
          <cell r="DC253">
            <v>0</v>
          </cell>
          <cell r="DD253">
            <v>0</v>
          </cell>
          <cell r="DE253">
            <v>0</v>
          </cell>
          <cell r="DF253">
            <v>0</v>
          </cell>
          <cell r="DG253">
            <v>0</v>
          </cell>
          <cell r="DH253">
            <v>0</v>
          </cell>
          <cell r="DI253">
            <v>0</v>
          </cell>
          <cell r="DJ253">
            <v>0</v>
          </cell>
          <cell r="DK253">
            <v>0</v>
          </cell>
          <cell r="DL253">
            <v>0</v>
          </cell>
          <cell r="DM253">
            <v>0</v>
          </cell>
          <cell r="DN253">
            <v>0</v>
          </cell>
          <cell r="DO253">
            <v>0</v>
          </cell>
          <cell r="DP253">
            <v>0</v>
          </cell>
          <cell r="DQ253">
            <v>0</v>
          </cell>
          <cell r="DR253">
            <v>0</v>
          </cell>
          <cell r="DS253">
            <v>0</v>
          </cell>
          <cell r="DT253">
            <v>0</v>
          </cell>
          <cell r="DU253">
            <v>0</v>
          </cell>
          <cell r="DV253">
            <v>0</v>
          </cell>
          <cell r="DW253">
            <v>0</v>
          </cell>
          <cell r="DX253">
            <v>0</v>
          </cell>
          <cell r="DY253">
            <v>0</v>
          </cell>
          <cell r="DZ253">
            <v>2</v>
          </cell>
          <cell r="EA253">
            <v>0</v>
          </cell>
          <cell r="EB253">
            <v>0</v>
          </cell>
          <cell r="EC253">
            <v>2</v>
          </cell>
          <cell r="ED253">
            <v>0</v>
          </cell>
          <cell r="EE253">
            <v>0</v>
          </cell>
          <cell r="EF253">
            <v>0</v>
          </cell>
          <cell r="EG253">
            <v>0</v>
          </cell>
          <cell r="EH253">
            <v>0</v>
          </cell>
          <cell r="EI253">
            <v>0</v>
          </cell>
          <cell r="EJ253">
            <v>0</v>
          </cell>
          <cell r="EK253">
            <v>0</v>
          </cell>
          <cell r="EL253">
            <v>0</v>
          </cell>
          <cell r="EM253">
            <v>0</v>
          </cell>
          <cell r="EN253">
            <v>0</v>
          </cell>
          <cell r="EO253">
            <v>0</v>
          </cell>
          <cell r="EP253">
            <v>0</v>
          </cell>
          <cell r="EQ253">
            <v>0</v>
          </cell>
          <cell r="ER253">
            <v>0</v>
          </cell>
          <cell r="ES253">
            <v>0</v>
          </cell>
          <cell r="ET253">
            <v>2</v>
          </cell>
          <cell r="EU253">
            <v>0</v>
          </cell>
          <cell r="EV253">
            <v>0</v>
          </cell>
          <cell r="EW253">
            <v>2</v>
          </cell>
          <cell r="EX253">
            <v>0</v>
          </cell>
          <cell r="EY253">
            <v>0</v>
          </cell>
          <cell r="EZ253">
            <v>0</v>
          </cell>
          <cell r="FA253">
            <v>0</v>
          </cell>
          <cell r="FB253">
            <v>0</v>
          </cell>
          <cell r="FC253">
            <v>0</v>
          </cell>
        </row>
        <row r="254">
          <cell r="A254" t="str">
            <v xml:space="preserve"> 3755 ETHIOPIA (PH)                     </v>
          </cell>
          <cell r="B254">
            <v>235</v>
          </cell>
          <cell r="C254">
            <v>235</v>
          </cell>
          <cell r="D254" t="e">
            <v>#VALUE!</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12</v>
          </cell>
          <cell r="AA254">
            <v>0</v>
          </cell>
          <cell r="AB254">
            <v>0</v>
          </cell>
          <cell r="AC254">
            <v>0</v>
          </cell>
          <cell r="AD254">
            <v>0</v>
          </cell>
          <cell r="AE254">
            <v>0</v>
          </cell>
          <cell r="AF254">
            <v>0</v>
          </cell>
          <cell r="AG254">
            <v>0</v>
          </cell>
          <cell r="AH254">
            <v>0</v>
          </cell>
          <cell r="AI254">
            <v>0</v>
          </cell>
          <cell r="AJ254">
            <v>12</v>
          </cell>
          <cell r="AK254">
            <v>0</v>
          </cell>
          <cell r="AL254">
            <v>0</v>
          </cell>
          <cell r="AM254">
            <v>0</v>
          </cell>
          <cell r="AN254">
            <v>0</v>
          </cell>
          <cell r="AO254">
            <v>0</v>
          </cell>
          <cell r="AP254">
            <v>39</v>
          </cell>
          <cell r="AQ254">
            <v>24</v>
          </cell>
          <cell r="AR254">
            <v>0</v>
          </cell>
          <cell r="AS254">
            <v>15</v>
          </cell>
          <cell r="AT254">
            <v>0</v>
          </cell>
          <cell r="AU254">
            <v>0</v>
          </cell>
          <cell r="AV254">
            <v>0</v>
          </cell>
          <cell r="AW254">
            <v>0</v>
          </cell>
          <cell r="AX254">
            <v>0</v>
          </cell>
          <cell r="AY254">
            <v>0</v>
          </cell>
          <cell r="AZ254">
            <v>0</v>
          </cell>
          <cell r="BA254">
            <v>0</v>
          </cell>
          <cell r="BB254">
            <v>0</v>
          </cell>
          <cell r="BC254">
            <v>0</v>
          </cell>
          <cell r="BD254">
            <v>0</v>
          </cell>
          <cell r="BE254">
            <v>0</v>
          </cell>
          <cell r="BF254" t="e">
            <v>#VALUE!</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27</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0</v>
          </cell>
          <cell r="DE254">
            <v>0</v>
          </cell>
          <cell r="DF254">
            <v>0</v>
          </cell>
          <cell r="DG254">
            <v>0</v>
          </cell>
          <cell r="DH254">
            <v>0</v>
          </cell>
          <cell r="DI254">
            <v>24</v>
          </cell>
          <cell r="DJ254">
            <v>0</v>
          </cell>
          <cell r="DK254">
            <v>0</v>
          </cell>
          <cell r="DL254">
            <v>0</v>
          </cell>
          <cell r="DM254">
            <v>0</v>
          </cell>
          <cell r="DN254">
            <v>0</v>
          </cell>
          <cell r="DO254">
            <v>0</v>
          </cell>
          <cell r="DP254">
            <v>3</v>
          </cell>
          <cell r="DQ254">
            <v>0</v>
          </cell>
          <cell r="DR254">
            <v>0</v>
          </cell>
          <cell r="DS254">
            <v>0</v>
          </cell>
          <cell r="DT254">
            <v>0</v>
          </cell>
          <cell r="DU254">
            <v>0</v>
          </cell>
          <cell r="DV254">
            <v>0</v>
          </cell>
          <cell r="DW254">
            <v>0</v>
          </cell>
          <cell r="DX254">
            <v>0</v>
          </cell>
          <cell r="DY254">
            <v>0</v>
          </cell>
          <cell r="DZ254">
            <v>0</v>
          </cell>
          <cell r="EA254">
            <v>0</v>
          </cell>
          <cell r="EB254">
            <v>0</v>
          </cell>
          <cell r="EC254">
            <v>0</v>
          </cell>
          <cell r="ED254">
            <v>0</v>
          </cell>
          <cell r="EE254">
            <v>0</v>
          </cell>
          <cell r="EF254">
            <v>0</v>
          </cell>
          <cell r="EG254">
            <v>0</v>
          </cell>
          <cell r="EH254">
            <v>0</v>
          </cell>
          <cell r="EI254">
            <v>0</v>
          </cell>
          <cell r="EJ254">
            <v>0</v>
          </cell>
          <cell r="EK254">
            <v>0</v>
          </cell>
          <cell r="EL254">
            <v>0</v>
          </cell>
          <cell r="EM254">
            <v>0</v>
          </cell>
          <cell r="EN254">
            <v>0</v>
          </cell>
          <cell r="EO254">
            <v>0</v>
          </cell>
          <cell r="EP254">
            <v>0</v>
          </cell>
          <cell r="EQ254">
            <v>0</v>
          </cell>
          <cell r="ER254">
            <v>0</v>
          </cell>
          <cell r="ES254">
            <v>0</v>
          </cell>
          <cell r="ET254">
            <v>157</v>
          </cell>
          <cell r="EU254">
            <v>0</v>
          </cell>
          <cell r="EV254">
            <v>71</v>
          </cell>
          <cell r="EW254">
            <v>86</v>
          </cell>
          <cell r="EX254">
            <v>0</v>
          </cell>
          <cell r="EY254">
            <v>0</v>
          </cell>
          <cell r="EZ254">
            <v>0</v>
          </cell>
          <cell r="FA254">
            <v>0</v>
          </cell>
          <cell r="FB254">
            <v>0</v>
          </cell>
          <cell r="FC254">
            <v>0</v>
          </cell>
        </row>
        <row r="255">
          <cell r="A255" t="str">
            <v xml:space="preserve"> 3882 TANZANIA (PH)                     </v>
          </cell>
          <cell r="B255">
            <v>19</v>
          </cell>
          <cell r="C255">
            <v>19</v>
          </cell>
          <cell r="D255" t="e">
            <v>#VALUE!</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11</v>
          </cell>
          <cell r="AA255">
            <v>0</v>
          </cell>
          <cell r="AB255">
            <v>0</v>
          </cell>
          <cell r="AC255">
            <v>0</v>
          </cell>
          <cell r="AD255">
            <v>0</v>
          </cell>
          <cell r="AE255">
            <v>0</v>
          </cell>
          <cell r="AF255">
            <v>0</v>
          </cell>
          <cell r="AG255">
            <v>0</v>
          </cell>
          <cell r="AH255">
            <v>0</v>
          </cell>
          <cell r="AI255">
            <v>0</v>
          </cell>
          <cell r="AJ255">
            <v>11</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t="e">
            <v>#VALUE!</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cell r="EC255">
            <v>0</v>
          </cell>
          <cell r="ED255">
            <v>0</v>
          </cell>
          <cell r="EE255">
            <v>0</v>
          </cell>
          <cell r="EF255">
            <v>0</v>
          </cell>
          <cell r="EG255">
            <v>0</v>
          </cell>
          <cell r="EH255">
            <v>0</v>
          </cell>
          <cell r="EI255">
            <v>0</v>
          </cell>
          <cell r="EJ255">
            <v>0</v>
          </cell>
          <cell r="EK255">
            <v>0</v>
          </cell>
          <cell r="EL255">
            <v>0</v>
          </cell>
          <cell r="EM255">
            <v>0</v>
          </cell>
          <cell r="EN255">
            <v>0</v>
          </cell>
          <cell r="EO255">
            <v>0</v>
          </cell>
          <cell r="EP255">
            <v>0</v>
          </cell>
          <cell r="EQ255">
            <v>0</v>
          </cell>
          <cell r="ER255">
            <v>0</v>
          </cell>
          <cell r="ES255">
            <v>0</v>
          </cell>
          <cell r="ET255">
            <v>8</v>
          </cell>
          <cell r="EU255">
            <v>0</v>
          </cell>
          <cell r="EV255">
            <v>0</v>
          </cell>
          <cell r="EW255">
            <v>5</v>
          </cell>
          <cell r="EX255">
            <v>3</v>
          </cell>
          <cell r="EY255">
            <v>0</v>
          </cell>
          <cell r="EZ255">
            <v>0</v>
          </cell>
          <cell r="FA255">
            <v>0</v>
          </cell>
          <cell r="FB255">
            <v>0</v>
          </cell>
          <cell r="FC255">
            <v>0</v>
          </cell>
        </row>
        <row r="256">
          <cell r="A256" t="str">
            <v xml:space="preserve"> 3892 UGANDA (PH)                       </v>
          </cell>
          <cell r="B256">
            <v>84</v>
          </cell>
          <cell r="C256">
            <v>84</v>
          </cell>
          <cell r="D256" t="e">
            <v>#VALUE!</v>
          </cell>
          <cell r="E256">
            <v>1</v>
          </cell>
          <cell r="F256">
            <v>0</v>
          </cell>
          <cell r="G256">
            <v>0</v>
          </cell>
          <cell r="H256">
            <v>1</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33</v>
          </cell>
          <cell r="AA256">
            <v>1</v>
          </cell>
          <cell r="AB256">
            <v>0</v>
          </cell>
          <cell r="AC256">
            <v>0</v>
          </cell>
          <cell r="AD256">
            <v>0</v>
          </cell>
          <cell r="AE256">
            <v>0</v>
          </cell>
          <cell r="AF256">
            <v>0</v>
          </cell>
          <cell r="AG256">
            <v>0</v>
          </cell>
          <cell r="AH256">
            <v>0</v>
          </cell>
          <cell r="AI256">
            <v>0</v>
          </cell>
          <cell r="AJ256">
            <v>28</v>
          </cell>
          <cell r="AK256">
            <v>1</v>
          </cell>
          <cell r="AL256">
            <v>0</v>
          </cell>
          <cell r="AM256">
            <v>0</v>
          </cell>
          <cell r="AN256">
            <v>3</v>
          </cell>
          <cell r="AO256">
            <v>0</v>
          </cell>
          <cell r="AP256">
            <v>3</v>
          </cell>
          <cell r="AQ256">
            <v>2</v>
          </cell>
          <cell r="AR256">
            <v>0</v>
          </cell>
          <cell r="AS256">
            <v>0</v>
          </cell>
          <cell r="AT256">
            <v>0</v>
          </cell>
          <cell r="AU256">
            <v>0</v>
          </cell>
          <cell r="AV256">
            <v>0</v>
          </cell>
          <cell r="AW256">
            <v>0</v>
          </cell>
          <cell r="AX256">
            <v>1</v>
          </cell>
          <cell r="AY256">
            <v>0</v>
          </cell>
          <cell r="AZ256">
            <v>0</v>
          </cell>
          <cell r="BA256">
            <v>0</v>
          </cell>
          <cell r="BB256">
            <v>0</v>
          </cell>
          <cell r="BC256">
            <v>0</v>
          </cell>
          <cell r="BD256">
            <v>0</v>
          </cell>
          <cell r="BE256">
            <v>0</v>
          </cell>
          <cell r="BF256" t="e">
            <v>#VALUE!</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21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0</v>
          </cell>
          <cell r="DE256">
            <v>0</v>
          </cell>
          <cell r="DF256">
            <v>0</v>
          </cell>
          <cell r="DG256">
            <v>0</v>
          </cell>
          <cell r="DH256">
            <v>0</v>
          </cell>
          <cell r="DI256">
            <v>16</v>
          </cell>
          <cell r="DJ256">
            <v>0</v>
          </cell>
          <cell r="DK256">
            <v>0</v>
          </cell>
          <cell r="DL256">
            <v>0</v>
          </cell>
          <cell r="DM256">
            <v>0</v>
          </cell>
          <cell r="DN256">
            <v>0</v>
          </cell>
          <cell r="DO256">
            <v>0</v>
          </cell>
          <cell r="DP256">
            <v>5</v>
          </cell>
          <cell r="DQ256">
            <v>0</v>
          </cell>
          <cell r="DR256">
            <v>8</v>
          </cell>
          <cell r="DS256">
            <v>0</v>
          </cell>
          <cell r="DT256">
            <v>8</v>
          </cell>
          <cell r="DU256">
            <v>0</v>
          </cell>
          <cell r="DV256">
            <v>0</v>
          </cell>
          <cell r="DW256">
            <v>0</v>
          </cell>
          <cell r="DX256">
            <v>0</v>
          </cell>
          <cell r="DY256">
            <v>0</v>
          </cell>
          <cell r="DZ256">
            <v>17</v>
          </cell>
          <cell r="EA256">
            <v>0</v>
          </cell>
          <cell r="EB256">
            <v>0</v>
          </cell>
          <cell r="EC256">
            <v>12</v>
          </cell>
          <cell r="ED256">
            <v>0</v>
          </cell>
          <cell r="EE256">
            <v>0</v>
          </cell>
          <cell r="EF256">
            <v>0</v>
          </cell>
          <cell r="EG256">
            <v>0</v>
          </cell>
          <cell r="EH256">
            <v>0</v>
          </cell>
          <cell r="EI256">
            <v>5</v>
          </cell>
          <cell r="EJ256">
            <v>0</v>
          </cell>
          <cell r="EK256">
            <v>0</v>
          </cell>
          <cell r="EL256">
            <v>0</v>
          </cell>
          <cell r="EM256">
            <v>0</v>
          </cell>
          <cell r="EN256">
            <v>0</v>
          </cell>
          <cell r="EO256">
            <v>0</v>
          </cell>
          <cell r="EP256">
            <v>0</v>
          </cell>
          <cell r="EQ256">
            <v>0</v>
          </cell>
          <cell r="ER256">
            <v>0</v>
          </cell>
          <cell r="ES256">
            <v>0</v>
          </cell>
          <cell r="ET256">
            <v>1</v>
          </cell>
          <cell r="EU256">
            <v>0</v>
          </cell>
          <cell r="EV256">
            <v>0</v>
          </cell>
          <cell r="EW256">
            <v>0</v>
          </cell>
          <cell r="EX256">
            <v>1</v>
          </cell>
          <cell r="EY256">
            <v>0</v>
          </cell>
          <cell r="EZ256">
            <v>0</v>
          </cell>
          <cell r="FA256">
            <v>0</v>
          </cell>
          <cell r="FB256">
            <v>0</v>
          </cell>
          <cell r="FC256">
            <v>0</v>
          </cell>
        </row>
        <row r="257">
          <cell r="A257" t="str">
            <v xml:space="preserve"> 3983 ERITREA (PH)                      </v>
          </cell>
          <cell r="B257">
            <v>0</v>
          </cell>
          <cell r="C257">
            <v>0</v>
          </cell>
          <cell r="D257" t="e">
            <v>#VALUE!</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t="e">
            <v>#VALUE!</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cell r="EC257">
            <v>0</v>
          </cell>
          <cell r="ED257">
            <v>0</v>
          </cell>
          <cell r="EE257">
            <v>0</v>
          </cell>
          <cell r="EF257">
            <v>0</v>
          </cell>
          <cell r="EG257">
            <v>0</v>
          </cell>
          <cell r="EH257">
            <v>0</v>
          </cell>
          <cell r="EI257">
            <v>0</v>
          </cell>
          <cell r="EJ257">
            <v>0</v>
          </cell>
          <cell r="EK257">
            <v>0</v>
          </cell>
          <cell r="EL257">
            <v>0</v>
          </cell>
          <cell r="EM257">
            <v>0</v>
          </cell>
          <cell r="EN257">
            <v>0</v>
          </cell>
          <cell r="EO257">
            <v>0</v>
          </cell>
          <cell r="EP257">
            <v>0</v>
          </cell>
          <cell r="EQ257">
            <v>0</v>
          </cell>
          <cell r="ER257">
            <v>0</v>
          </cell>
          <cell r="ES257">
            <v>0</v>
          </cell>
          <cell r="ET257">
            <v>0</v>
          </cell>
          <cell r="EU257">
            <v>0</v>
          </cell>
          <cell r="EV257">
            <v>0</v>
          </cell>
          <cell r="EW257">
            <v>0</v>
          </cell>
          <cell r="EX257">
            <v>0</v>
          </cell>
          <cell r="EY257">
            <v>0</v>
          </cell>
          <cell r="EZ257">
            <v>0</v>
          </cell>
          <cell r="FA257">
            <v>0</v>
          </cell>
          <cell r="FB257">
            <v>0</v>
          </cell>
          <cell r="FC257">
            <v>0</v>
          </cell>
        </row>
        <row r="258">
          <cell r="A258" t="str">
            <v xml:space="preserve"> 4358 WEST AFRICA (PH)                  </v>
          </cell>
          <cell r="B258">
            <v>2350</v>
          </cell>
          <cell r="C258">
            <v>2350</v>
          </cell>
          <cell r="D258" t="e">
            <v>#VALUE!</v>
          </cell>
          <cell r="E258">
            <v>1147</v>
          </cell>
          <cell r="F258">
            <v>0</v>
          </cell>
          <cell r="G258">
            <v>0</v>
          </cell>
          <cell r="H258">
            <v>41</v>
          </cell>
          <cell r="I258">
            <v>0</v>
          </cell>
          <cell r="J258">
            <v>0</v>
          </cell>
          <cell r="K258">
            <v>0</v>
          </cell>
          <cell r="L258">
            <v>0</v>
          </cell>
          <cell r="M258">
            <v>0</v>
          </cell>
          <cell r="N258">
            <v>0</v>
          </cell>
          <cell r="O258">
            <v>0</v>
          </cell>
          <cell r="P258">
            <v>0</v>
          </cell>
          <cell r="Q258">
            <v>0</v>
          </cell>
          <cell r="R258">
            <v>0</v>
          </cell>
          <cell r="S258">
            <v>1106</v>
          </cell>
          <cell r="T258">
            <v>0</v>
          </cell>
          <cell r="U258">
            <v>0</v>
          </cell>
          <cell r="V258">
            <v>0</v>
          </cell>
          <cell r="W258">
            <v>0</v>
          </cell>
          <cell r="X258">
            <v>0</v>
          </cell>
          <cell r="Y258">
            <v>0</v>
          </cell>
          <cell r="Z258">
            <v>338</v>
          </cell>
          <cell r="AA258">
            <v>4</v>
          </cell>
          <cell r="AB258">
            <v>0</v>
          </cell>
          <cell r="AC258">
            <v>0</v>
          </cell>
          <cell r="AD258">
            <v>0</v>
          </cell>
          <cell r="AE258">
            <v>9</v>
          </cell>
          <cell r="AF258">
            <v>0</v>
          </cell>
          <cell r="AG258">
            <v>0</v>
          </cell>
          <cell r="AH258">
            <v>0</v>
          </cell>
          <cell r="AI258">
            <v>0</v>
          </cell>
          <cell r="AJ258">
            <v>40</v>
          </cell>
          <cell r="AK258">
            <v>1</v>
          </cell>
          <cell r="AL258">
            <v>49</v>
          </cell>
          <cell r="AM258">
            <v>67</v>
          </cell>
          <cell r="AN258">
            <v>27</v>
          </cell>
          <cell r="AO258">
            <v>141</v>
          </cell>
          <cell r="AP258">
            <v>80</v>
          </cell>
          <cell r="AQ258">
            <v>13</v>
          </cell>
          <cell r="AR258">
            <v>0</v>
          </cell>
          <cell r="AS258">
            <v>0</v>
          </cell>
          <cell r="AT258">
            <v>0</v>
          </cell>
          <cell r="AU258">
            <v>0</v>
          </cell>
          <cell r="AV258">
            <v>5</v>
          </cell>
          <cell r="AW258">
            <v>0</v>
          </cell>
          <cell r="AX258">
            <v>57</v>
          </cell>
          <cell r="AY258">
            <v>0</v>
          </cell>
          <cell r="AZ258">
            <v>0</v>
          </cell>
          <cell r="BA258">
            <v>0</v>
          </cell>
          <cell r="BB258">
            <v>5</v>
          </cell>
          <cell r="BC258">
            <v>11</v>
          </cell>
          <cell r="BD258">
            <v>0</v>
          </cell>
          <cell r="BE258">
            <v>0</v>
          </cell>
          <cell r="BF258" t="e">
            <v>#VALUE!</v>
          </cell>
          <cell r="BG258">
            <v>0</v>
          </cell>
          <cell r="BH258">
            <v>0</v>
          </cell>
          <cell r="BI258">
            <v>0</v>
          </cell>
          <cell r="BJ258">
            <v>0</v>
          </cell>
          <cell r="BK258">
            <v>0</v>
          </cell>
          <cell r="BL258">
            <v>0</v>
          </cell>
          <cell r="BM258">
            <v>0</v>
          </cell>
          <cell r="BN258">
            <v>0</v>
          </cell>
          <cell r="BO258">
            <v>0</v>
          </cell>
          <cell r="BP258">
            <v>0</v>
          </cell>
          <cell r="BQ258">
            <v>0</v>
          </cell>
          <cell r="BR258">
            <v>11</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F258">
            <v>0</v>
          </cell>
          <cell r="CG258">
            <v>0</v>
          </cell>
          <cell r="CH258">
            <v>0</v>
          </cell>
          <cell r="CI258">
            <v>0</v>
          </cell>
          <cell r="CJ258">
            <v>0</v>
          </cell>
          <cell r="CK258">
            <v>0</v>
          </cell>
          <cell r="CL258">
            <v>0</v>
          </cell>
          <cell r="CM258">
            <v>641</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559</v>
          </cell>
          <cell r="DJ258">
            <v>0</v>
          </cell>
          <cell r="DK258">
            <v>0</v>
          </cell>
          <cell r="DL258">
            <v>0</v>
          </cell>
          <cell r="DM258">
            <v>0</v>
          </cell>
          <cell r="DN258">
            <v>0</v>
          </cell>
          <cell r="DO258">
            <v>0</v>
          </cell>
          <cell r="DP258">
            <v>82</v>
          </cell>
          <cell r="DQ258">
            <v>0</v>
          </cell>
          <cell r="DR258">
            <v>2</v>
          </cell>
          <cell r="DS258">
            <v>0</v>
          </cell>
          <cell r="DT258">
            <v>0</v>
          </cell>
          <cell r="DU258">
            <v>0</v>
          </cell>
          <cell r="DV258">
            <v>0</v>
          </cell>
          <cell r="DW258">
            <v>2</v>
          </cell>
          <cell r="DX258">
            <v>0</v>
          </cell>
          <cell r="DY258">
            <v>0</v>
          </cell>
          <cell r="DZ258">
            <v>43</v>
          </cell>
          <cell r="EA258">
            <v>0</v>
          </cell>
          <cell r="EB258">
            <v>0</v>
          </cell>
          <cell r="EC258">
            <v>39</v>
          </cell>
          <cell r="ED258">
            <v>1</v>
          </cell>
          <cell r="EE258">
            <v>3</v>
          </cell>
          <cell r="EF258">
            <v>0</v>
          </cell>
          <cell r="EG258">
            <v>0</v>
          </cell>
          <cell r="EH258">
            <v>0</v>
          </cell>
          <cell r="EI258">
            <v>0</v>
          </cell>
          <cell r="EJ258">
            <v>0</v>
          </cell>
          <cell r="EK258">
            <v>2</v>
          </cell>
          <cell r="EL258">
            <v>0</v>
          </cell>
          <cell r="EM258">
            <v>0</v>
          </cell>
          <cell r="EN258">
            <v>0</v>
          </cell>
          <cell r="EO258">
            <v>0</v>
          </cell>
          <cell r="EP258">
            <v>2</v>
          </cell>
          <cell r="EQ258">
            <v>0</v>
          </cell>
          <cell r="ER258">
            <v>0</v>
          </cell>
          <cell r="ES258">
            <v>0</v>
          </cell>
          <cell r="ET258">
            <v>86</v>
          </cell>
          <cell r="EU258">
            <v>2</v>
          </cell>
          <cell r="EV258">
            <v>4</v>
          </cell>
          <cell r="EW258">
            <v>80</v>
          </cell>
          <cell r="EX258">
            <v>0</v>
          </cell>
          <cell r="EY258">
            <v>0</v>
          </cell>
          <cell r="EZ258">
            <v>0</v>
          </cell>
          <cell r="FA258">
            <v>0</v>
          </cell>
          <cell r="FB258">
            <v>0</v>
          </cell>
          <cell r="FC258">
            <v>0</v>
          </cell>
        </row>
        <row r="259">
          <cell r="A259" t="str">
            <v xml:space="preserve"> 2315 NIGERIA (PH)                      </v>
          </cell>
          <cell r="B259">
            <v>1159</v>
          </cell>
          <cell r="C259">
            <v>1159</v>
          </cell>
          <cell r="D259" t="e">
            <v>#VALUE!</v>
          </cell>
          <cell r="E259">
            <v>42</v>
          </cell>
          <cell r="F259">
            <v>0</v>
          </cell>
          <cell r="G259">
            <v>0</v>
          </cell>
          <cell r="H259">
            <v>42</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295</v>
          </cell>
          <cell r="AA259">
            <v>2</v>
          </cell>
          <cell r="AB259">
            <v>0</v>
          </cell>
          <cell r="AC259">
            <v>0</v>
          </cell>
          <cell r="AD259">
            <v>0</v>
          </cell>
          <cell r="AE259">
            <v>9</v>
          </cell>
          <cell r="AF259">
            <v>0</v>
          </cell>
          <cell r="AG259">
            <v>0</v>
          </cell>
          <cell r="AH259">
            <v>0</v>
          </cell>
          <cell r="AI259">
            <v>0</v>
          </cell>
          <cell r="AJ259">
            <v>0</v>
          </cell>
          <cell r="AK259">
            <v>0</v>
          </cell>
          <cell r="AL259">
            <v>49</v>
          </cell>
          <cell r="AM259">
            <v>67</v>
          </cell>
          <cell r="AN259">
            <v>27</v>
          </cell>
          <cell r="AO259">
            <v>141</v>
          </cell>
          <cell r="AP259">
            <v>62</v>
          </cell>
          <cell r="AQ259">
            <v>0</v>
          </cell>
          <cell r="AR259">
            <v>0</v>
          </cell>
          <cell r="AS259">
            <v>0</v>
          </cell>
          <cell r="AT259">
            <v>0</v>
          </cell>
          <cell r="AU259">
            <v>0</v>
          </cell>
          <cell r="AV259">
            <v>0</v>
          </cell>
          <cell r="AW259">
            <v>0</v>
          </cell>
          <cell r="AX259">
            <v>57</v>
          </cell>
          <cell r="AY259">
            <v>0</v>
          </cell>
          <cell r="AZ259">
            <v>0</v>
          </cell>
          <cell r="BA259">
            <v>0</v>
          </cell>
          <cell r="BB259">
            <v>5</v>
          </cell>
          <cell r="BC259">
            <v>11</v>
          </cell>
          <cell r="BD259">
            <v>0</v>
          </cell>
          <cell r="BE259">
            <v>0</v>
          </cell>
          <cell r="BF259" t="e">
            <v>#VALUE!</v>
          </cell>
          <cell r="BG259">
            <v>0</v>
          </cell>
          <cell r="BH259">
            <v>0</v>
          </cell>
          <cell r="BI259">
            <v>0</v>
          </cell>
          <cell r="BJ259">
            <v>0</v>
          </cell>
          <cell r="BK259">
            <v>0</v>
          </cell>
          <cell r="BL259">
            <v>0</v>
          </cell>
          <cell r="BM259">
            <v>0</v>
          </cell>
          <cell r="BN259">
            <v>0</v>
          </cell>
          <cell r="BO259">
            <v>0</v>
          </cell>
          <cell r="BP259">
            <v>0</v>
          </cell>
          <cell r="BQ259">
            <v>0</v>
          </cell>
          <cell r="BR259">
            <v>11</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v>0</v>
          </cell>
          <cell r="CM259">
            <v>626</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544</v>
          </cell>
          <cell r="DJ259">
            <v>0</v>
          </cell>
          <cell r="DK259">
            <v>0</v>
          </cell>
          <cell r="DL259">
            <v>0</v>
          </cell>
          <cell r="DM259">
            <v>0</v>
          </cell>
          <cell r="DN259">
            <v>0</v>
          </cell>
          <cell r="DO259">
            <v>0</v>
          </cell>
          <cell r="DP259">
            <v>82</v>
          </cell>
          <cell r="DQ259">
            <v>0</v>
          </cell>
          <cell r="DR259">
            <v>2</v>
          </cell>
          <cell r="DS259">
            <v>0</v>
          </cell>
          <cell r="DT259">
            <v>0</v>
          </cell>
          <cell r="DU259">
            <v>0</v>
          </cell>
          <cell r="DV259">
            <v>0</v>
          </cell>
          <cell r="DW259">
            <v>2</v>
          </cell>
          <cell r="DX259">
            <v>0</v>
          </cell>
          <cell r="DY259">
            <v>0</v>
          </cell>
          <cell r="DZ259">
            <v>43</v>
          </cell>
          <cell r="EA259">
            <v>0</v>
          </cell>
          <cell r="EB259">
            <v>0</v>
          </cell>
          <cell r="EC259">
            <v>39</v>
          </cell>
          <cell r="ED259">
            <v>1</v>
          </cell>
          <cell r="EE259">
            <v>3</v>
          </cell>
          <cell r="EF259">
            <v>0</v>
          </cell>
          <cell r="EG259">
            <v>0</v>
          </cell>
          <cell r="EH259">
            <v>0</v>
          </cell>
          <cell r="EI259">
            <v>0</v>
          </cell>
          <cell r="EJ259">
            <v>0</v>
          </cell>
          <cell r="EK259">
            <v>2</v>
          </cell>
          <cell r="EL259">
            <v>0</v>
          </cell>
          <cell r="EM259">
            <v>0</v>
          </cell>
          <cell r="EN259">
            <v>0</v>
          </cell>
          <cell r="EO259">
            <v>0</v>
          </cell>
          <cell r="EP259">
            <v>2</v>
          </cell>
          <cell r="EQ259">
            <v>0</v>
          </cell>
          <cell r="ER259">
            <v>0</v>
          </cell>
          <cell r="ES259">
            <v>0</v>
          </cell>
          <cell r="ET259">
            <v>76</v>
          </cell>
          <cell r="EU259">
            <v>2</v>
          </cell>
          <cell r="EV259">
            <v>1</v>
          </cell>
          <cell r="EW259">
            <v>73</v>
          </cell>
          <cell r="EX259">
            <v>0</v>
          </cell>
          <cell r="EY259">
            <v>0</v>
          </cell>
          <cell r="EZ259">
            <v>0</v>
          </cell>
          <cell r="FA259">
            <v>0</v>
          </cell>
          <cell r="FB259">
            <v>0</v>
          </cell>
          <cell r="FC259">
            <v>0</v>
          </cell>
        </row>
        <row r="260">
          <cell r="A260" t="str">
            <v xml:space="preserve"> 4322 OTHER W.AFRICA (PH)               </v>
          </cell>
          <cell r="B260">
            <v>1191</v>
          </cell>
          <cell r="C260">
            <v>1191</v>
          </cell>
          <cell r="D260" t="e">
            <v>#VALUE!</v>
          </cell>
          <cell r="E260">
            <v>1105</v>
          </cell>
          <cell r="F260">
            <v>0</v>
          </cell>
          <cell r="G260">
            <v>0</v>
          </cell>
          <cell r="H260">
            <v>-1</v>
          </cell>
          <cell r="I260">
            <v>0</v>
          </cell>
          <cell r="J260">
            <v>0</v>
          </cell>
          <cell r="K260">
            <v>0</v>
          </cell>
          <cell r="L260">
            <v>0</v>
          </cell>
          <cell r="M260">
            <v>0</v>
          </cell>
          <cell r="N260">
            <v>0</v>
          </cell>
          <cell r="O260">
            <v>0</v>
          </cell>
          <cell r="P260">
            <v>0</v>
          </cell>
          <cell r="Q260">
            <v>0</v>
          </cell>
          <cell r="R260">
            <v>0</v>
          </cell>
          <cell r="S260">
            <v>1106</v>
          </cell>
          <cell r="T260">
            <v>0</v>
          </cell>
          <cell r="U260">
            <v>0</v>
          </cell>
          <cell r="V260">
            <v>0</v>
          </cell>
          <cell r="W260">
            <v>0</v>
          </cell>
          <cell r="X260">
            <v>0</v>
          </cell>
          <cell r="Y260">
            <v>0</v>
          </cell>
          <cell r="Z260">
            <v>43</v>
          </cell>
          <cell r="AA260">
            <v>2</v>
          </cell>
          <cell r="AB260">
            <v>0</v>
          </cell>
          <cell r="AC260">
            <v>0</v>
          </cell>
          <cell r="AD260">
            <v>0</v>
          </cell>
          <cell r="AE260">
            <v>0</v>
          </cell>
          <cell r="AF260">
            <v>0</v>
          </cell>
          <cell r="AG260">
            <v>0</v>
          </cell>
          <cell r="AH260">
            <v>0</v>
          </cell>
          <cell r="AI260">
            <v>0</v>
          </cell>
          <cell r="AJ260">
            <v>40</v>
          </cell>
          <cell r="AK260">
            <v>1</v>
          </cell>
          <cell r="AL260">
            <v>0</v>
          </cell>
          <cell r="AM260">
            <v>0</v>
          </cell>
          <cell r="AN260">
            <v>0</v>
          </cell>
          <cell r="AO260">
            <v>0</v>
          </cell>
          <cell r="AP260">
            <v>18</v>
          </cell>
          <cell r="AQ260">
            <v>13</v>
          </cell>
          <cell r="AR260">
            <v>0</v>
          </cell>
          <cell r="AS260">
            <v>0</v>
          </cell>
          <cell r="AT260">
            <v>0</v>
          </cell>
          <cell r="AU260">
            <v>0</v>
          </cell>
          <cell r="AV260">
            <v>5</v>
          </cell>
          <cell r="AW260">
            <v>0</v>
          </cell>
          <cell r="AX260">
            <v>0</v>
          </cell>
          <cell r="AY260">
            <v>0</v>
          </cell>
          <cell r="AZ260">
            <v>0</v>
          </cell>
          <cell r="BA260">
            <v>0</v>
          </cell>
          <cell r="BB260">
            <v>0</v>
          </cell>
          <cell r="BC260">
            <v>0</v>
          </cell>
          <cell r="BD260">
            <v>0</v>
          </cell>
          <cell r="BE260">
            <v>0</v>
          </cell>
          <cell r="BF260" t="e">
            <v>#VALUE!</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15</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15</v>
          </cell>
          <cell r="DJ260">
            <v>0</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cell r="EG260">
            <v>0</v>
          </cell>
          <cell r="EH260">
            <v>0</v>
          </cell>
          <cell r="EI260">
            <v>0</v>
          </cell>
          <cell r="EJ260">
            <v>0</v>
          </cell>
          <cell r="EK260">
            <v>0</v>
          </cell>
          <cell r="EL260">
            <v>0</v>
          </cell>
          <cell r="EM260">
            <v>0</v>
          </cell>
          <cell r="EN260">
            <v>0</v>
          </cell>
          <cell r="EO260">
            <v>0</v>
          </cell>
          <cell r="EP260">
            <v>0</v>
          </cell>
          <cell r="EQ260">
            <v>0</v>
          </cell>
          <cell r="ER260">
            <v>0</v>
          </cell>
          <cell r="ES260">
            <v>0</v>
          </cell>
          <cell r="ET260">
            <v>10</v>
          </cell>
          <cell r="EU260">
            <v>0</v>
          </cell>
          <cell r="EV260">
            <v>3</v>
          </cell>
          <cell r="EW260">
            <v>7</v>
          </cell>
          <cell r="EX260">
            <v>0</v>
          </cell>
          <cell r="EY260">
            <v>0</v>
          </cell>
          <cell r="EZ260">
            <v>0</v>
          </cell>
          <cell r="FA260">
            <v>0</v>
          </cell>
          <cell r="FB260">
            <v>0</v>
          </cell>
          <cell r="FC260">
            <v>0</v>
          </cell>
        </row>
        <row r="261">
          <cell r="A261" t="str">
            <v xml:space="preserve"> 2325 OTHER W.AFRICA (PH)               </v>
          </cell>
          <cell r="B261">
            <v>0</v>
          </cell>
          <cell r="C261">
            <v>0</v>
          </cell>
          <cell r="D261" t="e">
            <v>#VALUE!</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t="e">
            <v>#VALUE!</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v>0</v>
          </cell>
          <cell r="CM261">
            <v>0</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0</v>
          </cell>
          <cell r="DE261">
            <v>0</v>
          </cell>
          <cell r="DF261">
            <v>0</v>
          </cell>
          <cell r="DG261">
            <v>0</v>
          </cell>
          <cell r="DH261">
            <v>0</v>
          </cell>
          <cell r="DI261">
            <v>0</v>
          </cell>
          <cell r="DJ261">
            <v>0</v>
          </cell>
          <cell r="DK261">
            <v>0</v>
          </cell>
          <cell r="DL261">
            <v>0</v>
          </cell>
          <cell r="DM261">
            <v>0</v>
          </cell>
          <cell r="DN261">
            <v>0</v>
          </cell>
          <cell r="DO261">
            <v>0</v>
          </cell>
          <cell r="DP261">
            <v>0</v>
          </cell>
          <cell r="DQ261">
            <v>0</v>
          </cell>
          <cell r="DR261">
            <v>0</v>
          </cell>
          <cell r="DS261">
            <v>0</v>
          </cell>
          <cell r="DT261">
            <v>0</v>
          </cell>
          <cell r="DU261">
            <v>0</v>
          </cell>
          <cell r="DV261">
            <v>0</v>
          </cell>
          <cell r="DW261">
            <v>0</v>
          </cell>
          <cell r="DX261">
            <v>0</v>
          </cell>
          <cell r="DY261">
            <v>0</v>
          </cell>
          <cell r="DZ261">
            <v>0</v>
          </cell>
          <cell r="EA261">
            <v>0</v>
          </cell>
          <cell r="EB261">
            <v>0</v>
          </cell>
          <cell r="EC261">
            <v>0</v>
          </cell>
          <cell r="ED261">
            <v>0</v>
          </cell>
          <cell r="EE261">
            <v>0</v>
          </cell>
          <cell r="EF261">
            <v>0</v>
          </cell>
          <cell r="EG261">
            <v>0</v>
          </cell>
          <cell r="EH261">
            <v>0</v>
          </cell>
          <cell r="EI261">
            <v>0</v>
          </cell>
          <cell r="EJ261">
            <v>0</v>
          </cell>
          <cell r="EK261">
            <v>0</v>
          </cell>
          <cell r="EL261">
            <v>0</v>
          </cell>
          <cell r="EM261">
            <v>0</v>
          </cell>
          <cell r="EN261">
            <v>0</v>
          </cell>
          <cell r="EO261">
            <v>0</v>
          </cell>
          <cell r="EP261">
            <v>0</v>
          </cell>
          <cell r="EQ261">
            <v>0</v>
          </cell>
          <cell r="ER261">
            <v>0</v>
          </cell>
          <cell r="ES261">
            <v>0</v>
          </cell>
          <cell r="ET261">
            <v>0</v>
          </cell>
          <cell r="EU261">
            <v>0</v>
          </cell>
          <cell r="EV261">
            <v>0</v>
          </cell>
          <cell r="EW261">
            <v>0</v>
          </cell>
          <cell r="EX261">
            <v>0</v>
          </cell>
          <cell r="EY261">
            <v>0</v>
          </cell>
          <cell r="EZ261">
            <v>0</v>
          </cell>
          <cell r="FA261">
            <v>0</v>
          </cell>
          <cell r="FB261">
            <v>0</v>
          </cell>
          <cell r="FC261">
            <v>0</v>
          </cell>
        </row>
        <row r="262">
          <cell r="A262" t="str">
            <v xml:space="preserve"> 3765 GAMBIA (PH)                       </v>
          </cell>
          <cell r="B262">
            <v>0</v>
          </cell>
          <cell r="C262">
            <v>0</v>
          </cell>
          <cell r="D262" t="e">
            <v>#VALUE!</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t="e">
            <v>#VALUE!</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v>0</v>
          </cell>
          <cell r="CM262">
            <v>0</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cell r="EI262">
            <v>0</v>
          </cell>
          <cell r="EJ262">
            <v>0</v>
          </cell>
          <cell r="EK262">
            <v>0</v>
          </cell>
          <cell r="EL262">
            <v>0</v>
          </cell>
          <cell r="EM262">
            <v>0</v>
          </cell>
          <cell r="EN262">
            <v>0</v>
          </cell>
          <cell r="EO262">
            <v>0</v>
          </cell>
          <cell r="EP262">
            <v>0</v>
          </cell>
          <cell r="EQ262">
            <v>0</v>
          </cell>
          <cell r="ER262">
            <v>0</v>
          </cell>
          <cell r="ES262">
            <v>0</v>
          </cell>
          <cell r="ET262">
            <v>0</v>
          </cell>
          <cell r="EU262">
            <v>0</v>
          </cell>
          <cell r="EV262">
            <v>0</v>
          </cell>
          <cell r="EW262">
            <v>0</v>
          </cell>
          <cell r="EX262">
            <v>0</v>
          </cell>
          <cell r="EY262">
            <v>0</v>
          </cell>
          <cell r="EZ262">
            <v>0</v>
          </cell>
          <cell r="FA262">
            <v>0</v>
          </cell>
          <cell r="FB262">
            <v>0</v>
          </cell>
          <cell r="FC262">
            <v>0</v>
          </cell>
        </row>
        <row r="263">
          <cell r="A263" t="str">
            <v xml:space="preserve"> 3768 GHANA (PH)                        </v>
          </cell>
          <cell r="B263">
            <v>1186</v>
          </cell>
          <cell r="C263">
            <v>1186</v>
          </cell>
          <cell r="D263" t="e">
            <v>#VALUE!</v>
          </cell>
          <cell r="E263">
            <v>1105</v>
          </cell>
          <cell r="F263">
            <v>0</v>
          </cell>
          <cell r="G263">
            <v>0</v>
          </cell>
          <cell r="H263">
            <v>-1</v>
          </cell>
          <cell r="I263">
            <v>0</v>
          </cell>
          <cell r="J263">
            <v>0</v>
          </cell>
          <cell r="K263">
            <v>0</v>
          </cell>
          <cell r="L263">
            <v>0</v>
          </cell>
          <cell r="M263">
            <v>0</v>
          </cell>
          <cell r="N263">
            <v>0</v>
          </cell>
          <cell r="O263">
            <v>0</v>
          </cell>
          <cell r="P263">
            <v>0</v>
          </cell>
          <cell r="Q263">
            <v>0</v>
          </cell>
          <cell r="R263">
            <v>0</v>
          </cell>
          <cell r="S263">
            <v>1106</v>
          </cell>
          <cell r="T263">
            <v>0</v>
          </cell>
          <cell r="U263">
            <v>0</v>
          </cell>
          <cell r="V263">
            <v>0</v>
          </cell>
          <cell r="W263">
            <v>0</v>
          </cell>
          <cell r="X263">
            <v>0</v>
          </cell>
          <cell r="Y263">
            <v>0</v>
          </cell>
          <cell r="Z263">
            <v>43</v>
          </cell>
          <cell r="AA263">
            <v>2</v>
          </cell>
          <cell r="AB263">
            <v>0</v>
          </cell>
          <cell r="AC263">
            <v>0</v>
          </cell>
          <cell r="AD263">
            <v>0</v>
          </cell>
          <cell r="AE263">
            <v>0</v>
          </cell>
          <cell r="AF263">
            <v>0</v>
          </cell>
          <cell r="AG263">
            <v>0</v>
          </cell>
          <cell r="AH263">
            <v>0</v>
          </cell>
          <cell r="AI263">
            <v>0</v>
          </cell>
          <cell r="AJ263">
            <v>40</v>
          </cell>
          <cell r="AK263">
            <v>1</v>
          </cell>
          <cell r="AL263">
            <v>0</v>
          </cell>
          <cell r="AM263">
            <v>0</v>
          </cell>
          <cell r="AN263">
            <v>0</v>
          </cell>
          <cell r="AO263">
            <v>0</v>
          </cell>
          <cell r="AP263">
            <v>13</v>
          </cell>
          <cell r="AQ263">
            <v>13</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t="e">
            <v>#VALUE!</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15</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15</v>
          </cell>
          <cell r="DJ263">
            <v>0</v>
          </cell>
          <cell r="DK263">
            <v>0</v>
          </cell>
          <cell r="DL263">
            <v>0</v>
          </cell>
          <cell r="DM263">
            <v>0</v>
          </cell>
          <cell r="DN263">
            <v>0</v>
          </cell>
          <cell r="DO263">
            <v>0</v>
          </cell>
          <cell r="DP263">
            <v>0</v>
          </cell>
          <cell r="DQ263">
            <v>0</v>
          </cell>
          <cell r="DR263">
            <v>0</v>
          </cell>
          <cell r="DS263">
            <v>0</v>
          </cell>
          <cell r="DT263">
            <v>0</v>
          </cell>
          <cell r="DU263">
            <v>0</v>
          </cell>
          <cell r="DV263">
            <v>0</v>
          </cell>
          <cell r="DW263">
            <v>0</v>
          </cell>
          <cell r="DX263">
            <v>0</v>
          </cell>
          <cell r="DY263">
            <v>0</v>
          </cell>
          <cell r="DZ263">
            <v>0</v>
          </cell>
          <cell r="EA263">
            <v>0</v>
          </cell>
          <cell r="EB263">
            <v>0</v>
          </cell>
          <cell r="EC263">
            <v>0</v>
          </cell>
          <cell r="ED263">
            <v>0</v>
          </cell>
          <cell r="EE263">
            <v>0</v>
          </cell>
          <cell r="EF263">
            <v>0</v>
          </cell>
          <cell r="EG263">
            <v>0</v>
          </cell>
          <cell r="EH263">
            <v>0</v>
          </cell>
          <cell r="EI263">
            <v>0</v>
          </cell>
          <cell r="EJ263">
            <v>0</v>
          </cell>
          <cell r="EK263">
            <v>0</v>
          </cell>
          <cell r="EL263">
            <v>0</v>
          </cell>
          <cell r="EM263">
            <v>0</v>
          </cell>
          <cell r="EN263">
            <v>0</v>
          </cell>
          <cell r="EO263">
            <v>0</v>
          </cell>
          <cell r="EP263">
            <v>0</v>
          </cell>
          <cell r="EQ263">
            <v>0</v>
          </cell>
          <cell r="ER263">
            <v>0</v>
          </cell>
          <cell r="ES263">
            <v>0</v>
          </cell>
          <cell r="ET263">
            <v>10</v>
          </cell>
          <cell r="EU263">
            <v>0</v>
          </cell>
          <cell r="EV263">
            <v>3</v>
          </cell>
          <cell r="EW263">
            <v>7</v>
          </cell>
          <cell r="EX263">
            <v>0</v>
          </cell>
          <cell r="EY263">
            <v>0</v>
          </cell>
          <cell r="EZ263">
            <v>0</v>
          </cell>
          <cell r="FA263">
            <v>0</v>
          </cell>
          <cell r="FB263">
            <v>0</v>
          </cell>
          <cell r="FC263">
            <v>0</v>
          </cell>
        </row>
        <row r="264">
          <cell r="A264" t="str">
            <v xml:space="preserve"> 3804 LIBERIA (PH)                      </v>
          </cell>
          <cell r="B264">
            <v>0</v>
          </cell>
          <cell r="C264">
            <v>0</v>
          </cell>
          <cell r="D264" t="e">
            <v>#VALUE!</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t="e">
            <v>#VALUE!</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0</v>
          </cell>
          <cell r="DE264">
            <v>0</v>
          </cell>
          <cell r="DF264">
            <v>0</v>
          </cell>
          <cell r="DG264">
            <v>0</v>
          </cell>
          <cell r="DH264">
            <v>0</v>
          </cell>
          <cell r="DI264">
            <v>0</v>
          </cell>
          <cell r="DJ264">
            <v>0</v>
          </cell>
          <cell r="DK264">
            <v>0</v>
          </cell>
          <cell r="DL264">
            <v>0</v>
          </cell>
          <cell r="DM264">
            <v>0</v>
          </cell>
          <cell r="DN264">
            <v>0</v>
          </cell>
          <cell r="DO264">
            <v>0</v>
          </cell>
          <cell r="DP264">
            <v>0</v>
          </cell>
          <cell r="DQ264">
            <v>0</v>
          </cell>
          <cell r="DR264">
            <v>0</v>
          </cell>
          <cell r="DS264">
            <v>0</v>
          </cell>
          <cell r="DT264">
            <v>0</v>
          </cell>
          <cell r="DU264">
            <v>0</v>
          </cell>
          <cell r="DV264">
            <v>0</v>
          </cell>
          <cell r="DW264">
            <v>0</v>
          </cell>
          <cell r="DX264">
            <v>0</v>
          </cell>
          <cell r="DY264">
            <v>0</v>
          </cell>
          <cell r="DZ264">
            <v>0</v>
          </cell>
          <cell r="EA264">
            <v>0</v>
          </cell>
          <cell r="EB264">
            <v>0</v>
          </cell>
          <cell r="EC264">
            <v>0</v>
          </cell>
          <cell r="ED264">
            <v>0</v>
          </cell>
          <cell r="EE264">
            <v>0</v>
          </cell>
          <cell r="EF264">
            <v>0</v>
          </cell>
          <cell r="EG264">
            <v>0</v>
          </cell>
          <cell r="EH264">
            <v>0</v>
          </cell>
          <cell r="EI264">
            <v>0</v>
          </cell>
          <cell r="EJ264">
            <v>0</v>
          </cell>
          <cell r="EK264">
            <v>0</v>
          </cell>
          <cell r="EL264">
            <v>0</v>
          </cell>
          <cell r="EM264">
            <v>0</v>
          </cell>
          <cell r="EN264">
            <v>0</v>
          </cell>
          <cell r="EO264">
            <v>0</v>
          </cell>
          <cell r="EP264">
            <v>0</v>
          </cell>
          <cell r="EQ264">
            <v>0</v>
          </cell>
          <cell r="ER264">
            <v>0</v>
          </cell>
          <cell r="ES264">
            <v>0</v>
          </cell>
          <cell r="ET264">
            <v>0</v>
          </cell>
          <cell r="EU264">
            <v>0</v>
          </cell>
          <cell r="EV264">
            <v>0</v>
          </cell>
          <cell r="EW264">
            <v>0</v>
          </cell>
          <cell r="EX264">
            <v>0</v>
          </cell>
          <cell r="EY264">
            <v>0</v>
          </cell>
          <cell r="EZ264">
            <v>0</v>
          </cell>
          <cell r="FA264">
            <v>0</v>
          </cell>
          <cell r="FB264">
            <v>0</v>
          </cell>
          <cell r="FC264">
            <v>0</v>
          </cell>
        </row>
        <row r="265">
          <cell r="A265" t="str">
            <v xml:space="preserve"> 3866 SIERRA LEONE (PH)                 </v>
          </cell>
          <cell r="B265">
            <v>5</v>
          </cell>
          <cell r="C265">
            <v>5</v>
          </cell>
          <cell r="D265" t="e">
            <v>#VALUE!</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5</v>
          </cell>
          <cell r="AQ265">
            <v>0</v>
          </cell>
          <cell r="AR265">
            <v>0</v>
          </cell>
          <cell r="AS265">
            <v>0</v>
          </cell>
          <cell r="AT265">
            <v>0</v>
          </cell>
          <cell r="AU265">
            <v>0</v>
          </cell>
          <cell r="AV265">
            <v>5</v>
          </cell>
          <cell r="AW265">
            <v>0</v>
          </cell>
          <cell r="AX265">
            <v>0</v>
          </cell>
          <cell r="AY265">
            <v>0</v>
          </cell>
          <cell r="AZ265">
            <v>0</v>
          </cell>
          <cell r="BA265">
            <v>0</v>
          </cell>
          <cell r="BB265">
            <v>0</v>
          </cell>
          <cell r="BC265">
            <v>0</v>
          </cell>
          <cell r="BD265">
            <v>0</v>
          </cell>
          <cell r="BE265">
            <v>0</v>
          </cell>
          <cell r="BF265" t="e">
            <v>#VALUE!</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v>0</v>
          </cell>
          <cell r="DU265">
            <v>0</v>
          </cell>
          <cell r="DV265">
            <v>0</v>
          </cell>
          <cell r="DW265">
            <v>0</v>
          </cell>
          <cell r="DX265">
            <v>0</v>
          </cell>
          <cell r="DY265">
            <v>0</v>
          </cell>
          <cell r="DZ265">
            <v>0</v>
          </cell>
          <cell r="EA265">
            <v>0</v>
          </cell>
          <cell r="EB265">
            <v>0</v>
          </cell>
          <cell r="EC265">
            <v>0</v>
          </cell>
          <cell r="ED265">
            <v>0</v>
          </cell>
          <cell r="EE265">
            <v>0</v>
          </cell>
          <cell r="EF265">
            <v>0</v>
          </cell>
          <cell r="EG265">
            <v>0</v>
          </cell>
          <cell r="EH265">
            <v>0</v>
          </cell>
          <cell r="EI265">
            <v>0</v>
          </cell>
          <cell r="EJ265">
            <v>0</v>
          </cell>
          <cell r="EK265">
            <v>0</v>
          </cell>
          <cell r="EL265">
            <v>0</v>
          </cell>
          <cell r="EM265">
            <v>0</v>
          </cell>
          <cell r="EN265">
            <v>0</v>
          </cell>
          <cell r="EO265">
            <v>0</v>
          </cell>
          <cell r="EP265">
            <v>0</v>
          </cell>
          <cell r="EQ265">
            <v>0</v>
          </cell>
          <cell r="ER265">
            <v>0</v>
          </cell>
          <cell r="ES265">
            <v>0</v>
          </cell>
          <cell r="ET265">
            <v>0</v>
          </cell>
          <cell r="EU265">
            <v>0</v>
          </cell>
          <cell r="EV265">
            <v>0</v>
          </cell>
          <cell r="EW265">
            <v>0</v>
          </cell>
          <cell r="EX265">
            <v>0</v>
          </cell>
          <cell r="EY265">
            <v>0</v>
          </cell>
          <cell r="EZ265">
            <v>0</v>
          </cell>
          <cell r="FA265">
            <v>0</v>
          </cell>
          <cell r="FB265">
            <v>0</v>
          </cell>
          <cell r="FC265">
            <v>0</v>
          </cell>
        </row>
        <row r="266">
          <cell r="A266" t="str">
            <v xml:space="preserve"> 4449 SUB SAHARA/S.AFRICA               </v>
          </cell>
          <cell r="B266">
            <v>8750</v>
          </cell>
          <cell r="C266">
            <v>8743</v>
          </cell>
          <cell r="D266" t="e">
            <v>#VALUE!</v>
          </cell>
          <cell r="E266">
            <v>1472</v>
          </cell>
          <cell r="F266">
            <v>9</v>
          </cell>
          <cell r="G266">
            <v>0</v>
          </cell>
          <cell r="H266">
            <v>82</v>
          </cell>
          <cell r="I266">
            <v>1</v>
          </cell>
          <cell r="J266">
            <v>0</v>
          </cell>
          <cell r="K266">
            <v>0</v>
          </cell>
          <cell r="L266">
            <v>2</v>
          </cell>
          <cell r="M266">
            <v>9</v>
          </cell>
          <cell r="N266">
            <v>0</v>
          </cell>
          <cell r="O266">
            <v>18</v>
          </cell>
          <cell r="P266">
            <v>0</v>
          </cell>
          <cell r="Q266">
            <v>0</v>
          </cell>
          <cell r="R266">
            <v>0</v>
          </cell>
          <cell r="S266">
            <v>1349</v>
          </cell>
          <cell r="T266">
            <v>0</v>
          </cell>
          <cell r="U266">
            <v>0</v>
          </cell>
          <cell r="V266">
            <v>0</v>
          </cell>
          <cell r="W266">
            <v>0</v>
          </cell>
          <cell r="X266">
            <v>2</v>
          </cell>
          <cell r="Y266">
            <v>0</v>
          </cell>
          <cell r="Z266">
            <v>2022</v>
          </cell>
          <cell r="AA266">
            <v>101</v>
          </cell>
          <cell r="AB266">
            <v>0</v>
          </cell>
          <cell r="AC266">
            <v>0</v>
          </cell>
          <cell r="AD266">
            <v>2</v>
          </cell>
          <cell r="AE266">
            <v>214</v>
          </cell>
          <cell r="AF266">
            <v>0</v>
          </cell>
          <cell r="AG266">
            <v>0</v>
          </cell>
          <cell r="AH266">
            <v>0</v>
          </cell>
          <cell r="AI266">
            <v>0</v>
          </cell>
          <cell r="AJ266">
            <v>706</v>
          </cell>
          <cell r="AK266">
            <v>153</v>
          </cell>
          <cell r="AL266">
            <v>110</v>
          </cell>
          <cell r="AM266">
            <v>514</v>
          </cell>
          <cell r="AN266">
            <v>56</v>
          </cell>
          <cell r="AO266">
            <v>166</v>
          </cell>
          <cell r="AP266">
            <v>360</v>
          </cell>
          <cell r="AQ266">
            <v>104</v>
          </cell>
          <cell r="AR266">
            <v>0</v>
          </cell>
          <cell r="AS266">
            <v>22</v>
          </cell>
          <cell r="AT266">
            <v>0</v>
          </cell>
          <cell r="AU266">
            <v>0</v>
          </cell>
          <cell r="AV266">
            <v>4</v>
          </cell>
          <cell r="AW266">
            <v>8</v>
          </cell>
          <cell r="AX266">
            <v>202</v>
          </cell>
          <cell r="AY266">
            <v>0</v>
          </cell>
          <cell r="AZ266">
            <v>0</v>
          </cell>
          <cell r="BA266">
            <v>0</v>
          </cell>
          <cell r="BB266">
            <v>20</v>
          </cell>
          <cell r="BC266">
            <v>50</v>
          </cell>
          <cell r="BD266">
            <v>0</v>
          </cell>
          <cell r="BE266">
            <v>0</v>
          </cell>
          <cell r="BF266" t="e">
            <v>#VALUE!</v>
          </cell>
          <cell r="BG266">
            <v>0</v>
          </cell>
          <cell r="BH266">
            <v>0</v>
          </cell>
          <cell r="BI266">
            <v>0</v>
          </cell>
          <cell r="BJ266">
            <v>0</v>
          </cell>
          <cell r="BK266">
            <v>0</v>
          </cell>
          <cell r="BL266">
            <v>0</v>
          </cell>
          <cell r="BM266">
            <v>0</v>
          </cell>
          <cell r="BN266">
            <v>0</v>
          </cell>
          <cell r="BO266">
            <v>0</v>
          </cell>
          <cell r="BP266">
            <v>0</v>
          </cell>
          <cell r="BQ266">
            <v>0</v>
          </cell>
          <cell r="BR266">
            <v>50</v>
          </cell>
          <cell r="BS266">
            <v>0</v>
          </cell>
          <cell r="BT266">
            <v>0</v>
          </cell>
          <cell r="BU266">
            <v>0</v>
          </cell>
          <cell r="BV266">
            <v>0</v>
          </cell>
          <cell r="BW266">
            <v>0</v>
          </cell>
          <cell r="BX266">
            <v>0</v>
          </cell>
          <cell r="BY266">
            <v>0</v>
          </cell>
          <cell r="BZ266">
            <v>0</v>
          </cell>
          <cell r="CA266">
            <v>643</v>
          </cell>
          <cell r="CB266">
            <v>0</v>
          </cell>
          <cell r="CC266">
            <v>430</v>
          </cell>
          <cell r="CD266">
            <v>0</v>
          </cell>
          <cell r="CE266">
            <v>0</v>
          </cell>
          <cell r="CF266">
            <v>9</v>
          </cell>
          <cell r="CG266">
            <v>47</v>
          </cell>
          <cell r="CH266">
            <v>147</v>
          </cell>
          <cell r="CI266">
            <v>0</v>
          </cell>
          <cell r="CJ266">
            <v>9</v>
          </cell>
          <cell r="CK266">
            <v>1</v>
          </cell>
          <cell r="CL266">
            <v>0</v>
          </cell>
          <cell r="CM266">
            <v>1292</v>
          </cell>
          <cell r="CN266">
            <v>0</v>
          </cell>
          <cell r="CO266">
            <v>0</v>
          </cell>
          <cell r="CP266">
            <v>0</v>
          </cell>
          <cell r="CQ266">
            <v>0</v>
          </cell>
          <cell r="CR266">
            <v>0</v>
          </cell>
          <cell r="CS266">
            <v>0</v>
          </cell>
          <cell r="CT266">
            <v>0</v>
          </cell>
          <cell r="CU266">
            <v>0</v>
          </cell>
          <cell r="CV266">
            <v>0</v>
          </cell>
          <cell r="CW266">
            <v>2</v>
          </cell>
          <cell r="CX266">
            <v>0</v>
          </cell>
          <cell r="CY266">
            <v>0</v>
          </cell>
          <cell r="CZ266">
            <v>0</v>
          </cell>
          <cell r="DA266">
            <v>0</v>
          </cell>
          <cell r="DB266">
            <v>0</v>
          </cell>
          <cell r="DC266">
            <v>0</v>
          </cell>
          <cell r="DD266">
            <v>0</v>
          </cell>
          <cell r="DE266">
            <v>0</v>
          </cell>
          <cell r="DF266">
            <v>0</v>
          </cell>
          <cell r="DG266">
            <v>0</v>
          </cell>
          <cell r="DH266">
            <v>0</v>
          </cell>
          <cell r="DI266">
            <v>738</v>
          </cell>
          <cell r="DJ266">
            <v>0</v>
          </cell>
          <cell r="DK266">
            <v>70</v>
          </cell>
          <cell r="DL266">
            <v>-4</v>
          </cell>
          <cell r="DM266">
            <v>0</v>
          </cell>
          <cell r="DN266">
            <v>0</v>
          </cell>
          <cell r="DO266">
            <v>0</v>
          </cell>
          <cell r="DP266">
            <v>552</v>
          </cell>
          <cell r="DQ266">
            <v>0</v>
          </cell>
          <cell r="DR266">
            <v>251</v>
          </cell>
          <cell r="DS266">
            <v>0</v>
          </cell>
          <cell r="DT266">
            <v>88</v>
          </cell>
          <cell r="DU266">
            <v>95</v>
          </cell>
          <cell r="DV266">
            <v>65</v>
          </cell>
          <cell r="DW266">
            <v>2</v>
          </cell>
          <cell r="DX266">
            <v>0</v>
          </cell>
          <cell r="DY266">
            <v>1</v>
          </cell>
          <cell r="DZ266">
            <v>1104</v>
          </cell>
          <cell r="EA266">
            <v>0</v>
          </cell>
          <cell r="EB266">
            <v>0</v>
          </cell>
          <cell r="EC266">
            <v>132</v>
          </cell>
          <cell r="ED266">
            <v>105</v>
          </cell>
          <cell r="EE266">
            <v>11</v>
          </cell>
          <cell r="EF266">
            <v>229</v>
          </cell>
          <cell r="EG266">
            <v>339</v>
          </cell>
          <cell r="EH266">
            <v>15</v>
          </cell>
          <cell r="EI266">
            <v>265</v>
          </cell>
          <cell r="EJ266">
            <v>8</v>
          </cell>
          <cell r="EK266">
            <v>215</v>
          </cell>
          <cell r="EL266">
            <v>2</v>
          </cell>
          <cell r="EM266">
            <v>0</v>
          </cell>
          <cell r="EN266">
            <v>0</v>
          </cell>
          <cell r="EO266">
            <v>0</v>
          </cell>
          <cell r="EP266">
            <v>184</v>
          </cell>
          <cell r="EQ266">
            <v>0</v>
          </cell>
          <cell r="ER266">
            <v>0</v>
          </cell>
          <cell r="ES266">
            <v>29</v>
          </cell>
          <cell r="ET266">
            <v>1153</v>
          </cell>
          <cell r="EU266">
            <v>106</v>
          </cell>
          <cell r="EV266">
            <v>237</v>
          </cell>
          <cell r="EW266">
            <v>801</v>
          </cell>
          <cell r="EX266">
            <v>9</v>
          </cell>
          <cell r="EY266">
            <v>0</v>
          </cell>
          <cell r="EZ266">
            <v>0</v>
          </cell>
          <cell r="FA266">
            <v>0</v>
          </cell>
          <cell r="FB266">
            <v>0</v>
          </cell>
          <cell r="FC266">
            <v>7</v>
          </cell>
        </row>
        <row r="267">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row>
        <row r="268">
          <cell r="A268" t="str">
            <v xml:space="preserve"> 4498 CHINA/HONG KONG (PH)              </v>
          </cell>
          <cell r="B268">
            <v>11681</v>
          </cell>
          <cell r="C268">
            <v>11681</v>
          </cell>
          <cell r="D268" t="e">
            <v>#VALUE!</v>
          </cell>
          <cell r="E268">
            <v>192</v>
          </cell>
          <cell r="F268">
            <v>23</v>
          </cell>
          <cell r="G268">
            <v>0</v>
          </cell>
          <cell r="H268">
            <v>63</v>
          </cell>
          <cell r="I268">
            <v>42</v>
          </cell>
          <cell r="J268">
            <v>0</v>
          </cell>
          <cell r="K268">
            <v>0</v>
          </cell>
          <cell r="L268">
            <v>22</v>
          </cell>
          <cell r="M268">
            <v>23</v>
          </cell>
          <cell r="N268">
            <v>2</v>
          </cell>
          <cell r="O268">
            <v>17</v>
          </cell>
          <cell r="P268">
            <v>0</v>
          </cell>
          <cell r="Q268">
            <v>0</v>
          </cell>
          <cell r="R268">
            <v>0</v>
          </cell>
          <cell r="S268">
            <v>0</v>
          </cell>
          <cell r="T268">
            <v>0</v>
          </cell>
          <cell r="U268">
            <v>0</v>
          </cell>
          <cell r="V268">
            <v>0</v>
          </cell>
          <cell r="W268">
            <v>0</v>
          </cell>
          <cell r="X268">
            <v>0</v>
          </cell>
          <cell r="Y268">
            <v>0</v>
          </cell>
          <cell r="Z268">
            <v>2857</v>
          </cell>
          <cell r="AA268">
            <v>0</v>
          </cell>
          <cell r="AB268">
            <v>153</v>
          </cell>
          <cell r="AC268">
            <v>0</v>
          </cell>
          <cell r="AD268">
            <v>0</v>
          </cell>
          <cell r="AE268">
            <v>0</v>
          </cell>
          <cell r="AF268">
            <v>0</v>
          </cell>
          <cell r="AG268">
            <v>0</v>
          </cell>
          <cell r="AH268">
            <v>0</v>
          </cell>
          <cell r="AI268">
            <v>0</v>
          </cell>
          <cell r="AJ268">
            <v>578</v>
          </cell>
          <cell r="AK268">
            <v>214</v>
          </cell>
          <cell r="AL268">
            <v>495</v>
          </cell>
          <cell r="AM268">
            <v>396</v>
          </cell>
          <cell r="AN268">
            <v>1015</v>
          </cell>
          <cell r="AO268">
            <v>6</v>
          </cell>
          <cell r="AP268">
            <v>958</v>
          </cell>
          <cell r="AQ268">
            <v>258</v>
          </cell>
          <cell r="AR268">
            <v>0</v>
          </cell>
          <cell r="AS268">
            <v>457</v>
          </cell>
          <cell r="AT268">
            <v>0</v>
          </cell>
          <cell r="AU268">
            <v>0</v>
          </cell>
          <cell r="AV268">
            <v>0</v>
          </cell>
          <cell r="AW268">
            <v>148</v>
          </cell>
          <cell r="AX268">
            <v>90</v>
          </cell>
          <cell r="AY268">
            <v>0</v>
          </cell>
          <cell r="AZ268">
            <v>0</v>
          </cell>
          <cell r="BA268">
            <v>0</v>
          </cell>
          <cell r="BB268">
            <v>5</v>
          </cell>
          <cell r="BC268">
            <v>129</v>
          </cell>
          <cell r="BD268">
            <v>0</v>
          </cell>
          <cell r="BE268">
            <v>0</v>
          </cell>
          <cell r="BF268" t="e">
            <v>#VALUE!</v>
          </cell>
          <cell r="BG268">
            <v>0</v>
          </cell>
          <cell r="BH268">
            <v>0</v>
          </cell>
          <cell r="BI268">
            <v>0</v>
          </cell>
          <cell r="BJ268">
            <v>0</v>
          </cell>
          <cell r="BK268">
            <v>20</v>
          </cell>
          <cell r="BL268">
            <v>0</v>
          </cell>
          <cell r="BM268">
            <v>0</v>
          </cell>
          <cell r="BN268">
            <v>0</v>
          </cell>
          <cell r="BO268">
            <v>0</v>
          </cell>
          <cell r="BP268">
            <v>0</v>
          </cell>
          <cell r="BQ268">
            <v>0</v>
          </cell>
          <cell r="BR268">
            <v>91</v>
          </cell>
          <cell r="BS268">
            <v>0</v>
          </cell>
          <cell r="BT268">
            <v>0</v>
          </cell>
          <cell r="BU268">
            <v>0</v>
          </cell>
          <cell r="BV268">
            <v>0</v>
          </cell>
          <cell r="BW268">
            <v>0</v>
          </cell>
          <cell r="BX268">
            <v>0</v>
          </cell>
          <cell r="BY268">
            <v>0</v>
          </cell>
          <cell r="BZ268">
            <v>0</v>
          </cell>
          <cell r="CA268">
            <v>668</v>
          </cell>
          <cell r="CB268">
            <v>2</v>
          </cell>
          <cell r="CC268">
            <v>613</v>
          </cell>
          <cell r="CD268">
            <v>0</v>
          </cell>
          <cell r="CE268">
            <v>0</v>
          </cell>
          <cell r="CF268">
            <v>0</v>
          </cell>
          <cell r="CG268">
            <v>10</v>
          </cell>
          <cell r="CH268">
            <v>40</v>
          </cell>
          <cell r="CI268">
            <v>0</v>
          </cell>
          <cell r="CJ268">
            <v>0</v>
          </cell>
          <cell r="CK268">
            <v>3</v>
          </cell>
          <cell r="CL268">
            <v>0</v>
          </cell>
          <cell r="CM268">
            <v>1850</v>
          </cell>
          <cell r="CN268">
            <v>0</v>
          </cell>
          <cell r="CO268">
            <v>0</v>
          </cell>
          <cell r="CP268">
            <v>0</v>
          </cell>
          <cell r="CQ268">
            <v>0</v>
          </cell>
          <cell r="CR268">
            <v>0</v>
          </cell>
          <cell r="CS268">
            <v>0</v>
          </cell>
          <cell r="CT268">
            <v>0</v>
          </cell>
          <cell r="CU268">
            <v>0</v>
          </cell>
          <cell r="CV268">
            <v>0</v>
          </cell>
          <cell r="CW268">
            <v>54</v>
          </cell>
          <cell r="CX268">
            <v>0</v>
          </cell>
          <cell r="CY268">
            <v>0</v>
          </cell>
          <cell r="CZ268">
            <v>0</v>
          </cell>
          <cell r="DA268">
            <v>0</v>
          </cell>
          <cell r="DB268">
            <v>0</v>
          </cell>
          <cell r="DC268">
            <v>0</v>
          </cell>
          <cell r="DD268">
            <v>0</v>
          </cell>
          <cell r="DE268">
            <v>433</v>
          </cell>
          <cell r="DF268">
            <v>1103</v>
          </cell>
          <cell r="DG268">
            <v>0</v>
          </cell>
          <cell r="DH268">
            <v>0</v>
          </cell>
          <cell r="DI268">
            <v>-5</v>
          </cell>
          <cell r="DJ268">
            <v>0</v>
          </cell>
          <cell r="DK268">
            <v>3</v>
          </cell>
          <cell r="DL268">
            <v>0</v>
          </cell>
          <cell r="DM268">
            <v>0</v>
          </cell>
          <cell r="DN268">
            <v>0</v>
          </cell>
          <cell r="DO268">
            <v>0</v>
          </cell>
          <cell r="DP268">
            <v>265</v>
          </cell>
          <cell r="DQ268">
            <v>0</v>
          </cell>
          <cell r="DR268">
            <v>3505</v>
          </cell>
          <cell r="DS268">
            <v>0</v>
          </cell>
          <cell r="DT268">
            <v>44</v>
          </cell>
          <cell r="DU268">
            <v>40</v>
          </cell>
          <cell r="DV268">
            <v>4</v>
          </cell>
          <cell r="DW268">
            <v>3415</v>
          </cell>
          <cell r="DX268">
            <v>2</v>
          </cell>
          <cell r="DY268">
            <v>0</v>
          </cell>
          <cell r="DZ268">
            <v>1114</v>
          </cell>
          <cell r="EA268">
            <v>0</v>
          </cell>
          <cell r="EB268">
            <v>0</v>
          </cell>
          <cell r="EC268">
            <v>369</v>
          </cell>
          <cell r="ED268">
            <v>29</v>
          </cell>
          <cell r="EE268">
            <v>261</v>
          </cell>
          <cell r="EF268">
            <v>158</v>
          </cell>
          <cell r="EG268">
            <v>48</v>
          </cell>
          <cell r="EH268">
            <v>146</v>
          </cell>
          <cell r="EI268">
            <v>82</v>
          </cell>
          <cell r="EJ268">
            <v>21</v>
          </cell>
          <cell r="EK268">
            <v>90</v>
          </cell>
          <cell r="EL268">
            <v>7</v>
          </cell>
          <cell r="EM268">
            <v>0</v>
          </cell>
          <cell r="EN268">
            <v>0</v>
          </cell>
          <cell r="EO268">
            <v>0</v>
          </cell>
          <cell r="EP268">
            <v>48</v>
          </cell>
          <cell r="EQ268">
            <v>0</v>
          </cell>
          <cell r="ER268">
            <v>0</v>
          </cell>
          <cell r="ES268">
            <v>35</v>
          </cell>
          <cell r="ET268">
            <v>290</v>
          </cell>
          <cell r="EU268">
            <v>35</v>
          </cell>
          <cell r="EV268">
            <v>127</v>
          </cell>
          <cell r="EW268">
            <v>128</v>
          </cell>
          <cell r="EX268">
            <v>0</v>
          </cell>
          <cell r="EY268">
            <v>0</v>
          </cell>
          <cell r="EZ268">
            <v>0</v>
          </cell>
          <cell r="FA268">
            <v>0</v>
          </cell>
          <cell r="FB268">
            <v>0</v>
          </cell>
          <cell r="FC268">
            <v>0</v>
          </cell>
        </row>
        <row r="269">
          <cell r="A269" t="str">
            <v xml:space="preserve"> 2782 HONG KONG (PH)                    </v>
          </cell>
          <cell r="B269">
            <v>2555</v>
          </cell>
          <cell r="C269">
            <v>2555</v>
          </cell>
          <cell r="D269" t="e">
            <v>#VALUE!</v>
          </cell>
          <cell r="E269">
            <v>191</v>
          </cell>
          <cell r="F269">
            <v>23</v>
          </cell>
          <cell r="G269">
            <v>0</v>
          </cell>
          <cell r="H269">
            <v>62</v>
          </cell>
          <cell r="I269">
            <v>42</v>
          </cell>
          <cell r="J269">
            <v>0</v>
          </cell>
          <cell r="K269">
            <v>0</v>
          </cell>
          <cell r="L269">
            <v>22</v>
          </cell>
          <cell r="M269">
            <v>23</v>
          </cell>
          <cell r="N269">
            <v>2</v>
          </cell>
          <cell r="O269">
            <v>17</v>
          </cell>
          <cell r="P269">
            <v>0</v>
          </cell>
          <cell r="Q269">
            <v>0</v>
          </cell>
          <cell r="R269">
            <v>0</v>
          </cell>
          <cell r="S269">
            <v>0</v>
          </cell>
          <cell r="T269">
            <v>0</v>
          </cell>
          <cell r="U269">
            <v>0</v>
          </cell>
          <cell r="V269">
            <v>0</v>
          </cell>
          <cell r="W269">
            <v>0</v>
          </cell>
          <cell r="X269">
            <v>0</v>
          </cell>
          <cell r="Y269">
            <v>0</v>
          </cell>
          <cell r="Z269">
            <v>812</v>
          </cell>
          <cell r="AA269">
            <v>0</v>
          </cell>
          <cell r="AB269">
            <v>35</v>
          </cell>
          <cell r="AC269">
            <v>0</v>
          </cell>
          <cell r="AD269">
            <v>0</v>
          </cell>
          <cell r="AE269">
            <v>0</v>
          </cell>
          <cell r="AF269">
            <v>0</v>
          </cell>
          <cell r="AG269">
            <v>0</v>
          </cell>
          <cell r="AH269">
            <v>0</v>
          </cell>
          <cell r="AI269">
            <v>0</v>
          </cell>
          <cell r="AJ269">
            <v>385</v>
          </cell>
          <cell r="AK269">
            <v>13</v>
          </cell>
          <cell r="AL269">
            <v>101</v>
          </cell>
          <cell r="AM269">
            <v>167</v>
          </cell>
          <cell r="AN269">
            <v>105</v>
          </cell>
          <cell r="AO269">
            <v>6</v>
          </cell>
          <cell r="AP269">
            <v>187</v>
          </cell>
          <cell r="AQ269">
            <v>0</v>
          </cell>
          <cell r="AR269">
            <v>0</v>
          </cell>
          <cell r="AS269">
            <v>49</v>
          </cell>
          <cell r="AT269">
            <v>0</v>
          </cell>
          <cell r="AU269">
            <v>0</v>
          </cell>
          <cell r="AV269">
            <v>0</v>
          </cell>
          <cell r="AW269">
            <v>53</v>
          </cell>
          <cell r="AX269">
            <v>80</v>
          </cell>
          <cell r="AY269">
            <v>0</v>
          </cell>
          <cell r="AZ269">
            <v>0</v>
          </cell>
          <cell r="BA269">
            <v>0</v>
          </cell>
          <cell r="BB269">
            <v>5</v>
          </cell>
          <cell r="BC269">
            <v>68</v>
          </cell>
          <cell r="BD269">
            <v>0</v>
          </cell>
          <cell r="BE269">
            <v>0</v>
          </cell>
          <cell r="BF269" t="e">
            <v>#VALUE!</v>
          </cell>
          <cell r="BG269">
            <v>0</v>
          </cell>
          <cell r="BH269">
            <v>0</v>
          </cell>
          <cell r="BI269">
            <v>0</v>
          </cell>
          <cell r="BJ269">
            <v>0</v>
          </cell>
          <cell r="BK269">
            <v>20</v>
          </cell>
          <cell r="BL269">
            <v>0</v>
          </cell>
          <cell r="BM269">
            <v>0</v>
          </cell>
          <cell r="BN269">
            <v>0</v>
          </cell>
          <cell r="BO269">
            <v>0</v>
          </cell>
          <cell r="BP269">
            <v>0</v>
          </cell>
          <cell r="BQ269">
            <v>0</v>
          </cell>
          <cell r="BR269">
            <v>30</v>
          </cell>
          <cell r="BS269">
            <v>0</v>
          </cell>
          <cell r="BT269">
            <v>0</v>
          </cell>
          <cell r="BU269">
            <v>0</v>
          </cell>
          <cell r="BV269">
            <v>0</v>
          </cell>
          <cell r="BW269">
            <v>0</v>
          </cell>
          <cell r="BX269">
            <v>0</v>
          </cell>
          <cell r="BY269">
            <v>0</v>
          </cell>
          <cell r="BZ269">
            <v>0</v>
          </cell>
          <cell r="CA269">
            <v>102</v>
          </cell>
          <cell r="CB269">
            <v>2</v>
          </cell>
          <cell r="CC269">
            <v>54</v>
          </cell>
          <cell r="CD269">
            <v>0</v>
          </cell>
          <cell r="CE269">
            <v>0</v>
          </cell>
          <cell r="CF269">
            <v>0</v>
          </cell>
          <cell r="CG269">
            <v>10</v>
          </cell>
          <cell r="CH269">
            <v>33</v>
          </cell>
          <cell r="CI269">
            <v>0</v>
          </cell>
          <cell r="CJ269">
            <v>0</v>
          </cell>
          <cell r="CK269">
            <v>3</v>
          </cell>
          <cell r="CL269">
            <v>0</v>
          </cell>
          <cell r="CM269">
            <v>211</v>
          </cell>
          <cell r="CN269">
            <v>0</v>
          </cell>
          <cell r="CO269">
            <v>0</v>
          </cell>
          <cell r="CP269">
            <v>0</v>
          </cell>
          <cell r="CQ269">
            <v>0</v>
          </cell>
          <cell r="CR269">
            <v>0</v>
          </cell>
          <cell r="CS269">
            <v>0</v>
          </cell>
          <cell r="CT269">
            <v>0</v>
          </cell>
          <cell r="CU269">
            <v>0</v>
          </cell>
          <cell r="CV269">
            <v>0</v>
          </cell>
          <cell r="CW269">
            <v>2</v>
          </cell>
          <cell r="CX269">
            <v>0</v>
          </cell>
          <cell r="CY269">
            <v>0</v>
          </cell>
          <cell r="CZ269">
            <v>0</v>
          </cell>
          <cell r="DA269">
            <v>0</v>
          </cell>
          <cell r="DB269">
            <v>0</v>
          </cell>
          <cell r="DC269">
            <v>0</v>
          </cell>
          <cell r="DD269">
            <v>0</v>
          </cell>
          <cell r="DE269">
            <v>0</v>
          </cell>
          <cell r="DF269">
            <v>0</v>
          </cell>
          <cell r="DG269">
            <v>0</v>
          </cell>
          <cell r="DH269">
            <v>0</v>
          </cell>
          <cell r="DI269">
            <v>-5</v>
          </cell>
          <cell r="DJ269">
            <v>0</v>
          </cell>
          <cell r="DK269">
            <v>3</v>
          </cell>
          <cell r="DL269">
            <v>0</v>
          </cell>
          <cell r="DM269">
            <v>0</v>
          </cell>
          <cell r="DN269">
            <v>0</v>
          </cell>
          <cell r="DO269">
            <v>0</v>
          </cell>
          <cell r="DP269">
            <v>214</v>
          </cell>
          <cell r="DQ269">
            <v>0</v>
          </cell>
          <cell r="DR269">
            <v>173</v>
          </cell>
          <cell r="DS269">
            <v>0</v>
          </cell>
          <cell r="DT269">
            <v>0</v>
          </cell>
          <cell r="DU269">
            <v>40</v>
          </cell>
          <cell r="DV269">
            <v>4</v>
          </cell>
          <cell r="DW269">
            <v>127</v>
          </cell>
          <cell r="DX269">
            <v>2</v>
          </cell>
          <cell r="DY269">
            <v>0</v>
          </cell>
          <cell r="DZ269">
            <v>422</v>
          </cell>
          <cell r="EA269">
            <v>0</v>
          </cell>
          <cell r="EB269">
            <v>0</v>
          </cell>
          <cell r="EC269">
            <v>153</v>
          </cell>
          <cell r="ED269">
            <v>29</v>
          </cell>
          <cell r="EE269">
            <v>77</v>
          </cell>
          <cell r="EF269">
            <v>38</v>
          </cell>
          <cell r="EG269">
            <v>48</v>
          </cell>
          <cell r="EH269">
            <v>29</v>
          </cell>
          <cell r="EI269">
            <v>32</v>
          </cell>
          <cell r="EJ269">
            <v>16</v>
          </cell>
          <cell r="EK269">
            <v>78</v>
          </cell>
          <cell r="EL269">
            <v>7</v>
          </cell>
          <cell r="EM269">
            <v>0</v>
          </cell>
          <cell r="EN269">
            <v>0</v>
          </cell>
          <cell r="EO269">
            <v>0</v>
          </cell>
          <cell r="EP269">
            <v>48</v>
          </cell>
          <cell r="EQ269">
            <v>0</v>
          </cell>
          <cell r="ER269">
            <v>0</v>
          </cell>
          <cell r="ES269">
            <v>23</v>
          </cell>
          <cell r="ET269">
            <v>283</v>
          </cell>
          <cell r="EU269">
            <v>35</v>
          </cell>
          <cell r="EV269">
            <v>127</v>
          </cell>
          <cell r="EW269">
            <v>121</v>
          </cell>
          <cell r="EX269">
            <v>0</v>
          </cell>
          <cell r="EY269">
            <v>0</v>
          </cell>
          <cell r="EZ269">
            <v>0</v>
          </cell>
          <cell r="FA269">
            <v>0</v>
          </cell>
          <cell r="FB269">
            <v>0</v>
          </cell>
          <cell r="FC269">
            <v>0</v>
          </cell>
        </row>
        <row r="270">
          <cell r="A270" t="str">
            <v xml:space="preserve"> 4235 CHINA'S                           </v>
          </cell>
          <cell r="B270">
            <v>9126</v>
          </cell>
          <cell r="C270">
            <v>9126</v>
          </cell>
          <cell r="D270" t="e">
            <v>#VALUE!</v>
          </cell>
          <cell r="E270">
            <v>1</v>
          </cell>
          <cell r="F270">
            <v>0</v>
          </cell>
          <cell r="G270">
            <v>0</v>
          </cell>
          <cell r="H270">
            <v>1</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2045</v>
          </cell>
          <cell r="AA270">
            <v>0</v>
          </cell>
          <cell r="AB270">
            <v>118</v>
          </cell>
          <cell r="AC270">
            <v>0</v>
          </cell>
          <cell r="AD270">
            <v>0</v>
          </cell>
          <cell r="AE270">
            <v>0</v>
          </cell>
          <cell r="AF270">
            <v>0</v>
          </cell>
          <cell r="AG270">
            <v>0</v>
          </cell>
          <cell r="AH270">
            <v>0</v>
          </cell>
          <cell r="AI270">
            <v>0</v>
          </cell>
          <cell r="AJ270">
            <v>193</v>
          </cell>
          <cell r="AK270">
            <v>201</v>
          </cell>
          <cell r="AL270">
            <v>394</v>
          </cell>
          <cell r="AM270">
            <v>229</v>
          </cell>
          <cell r="AN270">
            <v>910</v>
          </cell>
          <cell r="AO270">
            <v>0</v>
          </cell>
          <cell r="AP270">
            <v>771</v>
          </cell>
          <cell r="AQ270">
            <v>258</v>
          </cell>
          <cell r="AR270">
            <v>0</v>
          </cell>
          <cell r="AS270">
            <v>408</v>
          </cell>
          <cell r="AT270">
            <v>0</v>
          </cell>
          <cell r="AU270">
            <v>0</v>
          </cell>
          <cell r="AV270">
            <v>0</v>
          </cell>
          <cell r="AW270">
            <v>95</v>
          </cell>
          <cell r="AX270">
            <v>10</v>
          </cell>
          <cell r="AY270">
            <v>0</v>
          </cell>
          <cell r="AZ270">
            <v>0</v>
          </cell>
          <cell r="BA270">
            <v>0</v>
          </cell>
          <cell r="BB270">
            <v>0</v>
          </cell>
          <cell r="BC270">
            <v>61</v>
          </cell>
          <cell r="BD270">
            <v>0</v>
          </cell>
          <cell r="BE270">
            <v>0</v>
          </cell>
          <cell r="BF270" t="e">
            <v>#VALUE!</v>
          </cell>
          <cell r="BG270">
            <v>0</v>
          </cell>
          <cell r="BH270">
            <v>0</v>
          </cell>
          <cell r="BI270">
            <v>0</v>
          </cell>
          <cell r="BJ270">
            <v>0</v>
          </cell>
          <cell r="BK270">
            <v>0</v>
          </cell>
          <cell r="BL270">
            <v>0</v>
          </cell>
          <cell r="BM270">
            <v>0</v>
          </cell>
          <cell r="BN270">
            <v>0</v>
          </cell>
          <cell r="BO270">
            <v>0</v>
          </cell>
          <cell r="BP270">
            <v>0</v>
          </cell>
          <cell r="BQ270">
            <v>0</v>
          </cell>
          <cell r="BR270">
            <v>61</v>
          </cell>
          <cell r="BS270">
            <v>0</v>
          </cell>
          <cell r="BT270">
            <v>0</v>
          </cell>
          <cell r="BU270">
            <v>0</v>
          </cell>
          <cell r="BV270">
            <v>0</v>
          </cell>
          <cell r="BW270">
            <v>0</v>
          </cell>
          <cell r="BX270">
            <v>0</v>
          </cell>
          <cell r="BY270">
            <v>0</v>
          </cell>
          <cell r="BZ270">
            <v>0</v>
          </cell>
          <cell r="CA270">
            <v>566</v>
          </cell>
          <cell r="CB270">
            <v>0</v>
          </cell>
          <cell r="CC270">
            <v>559</v>
          </cell>
          <cell r="CD270">
            <v>0</v>
          </cell>
          <cell r="CE270">
            <v>0</v>
          </cell>
          <cell r="CF270">
            <v>0</v>
          </cell>
          <cell r="CG270">
            <v>0</v>
          </cell>
          <cell r="CH270">
            <v>7</v>
          </cell>
          <cell r="CI270">
            <v>0</v>
          </cell>
          <cell r="CJ270">
            <v>0</v>
          </cell>
          <cell r="CK270">
            <v>0</v>
          </cell>
          <cell r="CL270">
            <v>0</v>
          </cell>
          <cell r="CM270">
            <v>1639</v>
          </cell>
          <cell r="CN270">
            <v>0</v>
          </cell>
          <cell r="CO270">
            <v>0</v>
          </cell>
          <cell r="CP270">
            <v>0</v>
          </cell>
          <cell r="CQ270">
            <v>0</v>
          </cell>
          <cell r="CR270">
            <v>0</v>
          </cell>
          <cell r="CS270">
            <v>0</v>
          </cell>
          <cell r="CT270">
            <v>0</v>
          </cell>
          <cell r="CU270">
            <v>0</v>
          </cell>
          <cell r="CV270">
            <v>0</v>
          </cell>
          <cell r="CW270">
            <v>52</v>
          </cell>
          <cell r="CX270">
            <v>0</v>
          </cell>
          <cell r="CY270">
            <v>0</v>
          </cell>
          <cell r="CZ270">
            <v>0</v>
          </cell>
          <cell r="DA270">
            <v>0</v>
          </cell>
          <cell r="DB270">
            <v>0</v>
          </cell>
          <cell r="DC270">
            <v>0</v>
          </cell>
          <cell r="DD270">
            <v>0</v>
          </cell>
          <cell r="DE270">
            <v>433</v>
          </cell>
          <cell r="DF270">
            <v>1103</v>
          </cell>
          <cell r="DG270">
            <v>0</v>
          </cell>
          <cell r="DH270">
            <v>0</v>
          </cell>
          <cell r="DI270">
            <v>0</v>
          </cell>
          <cell r="DJ270">
            <v>0</v>
          </cell>
          <cell r="DK270">
            <v>0</v>
          </cell>
          <cell r="DL270">
            <v>0</v>
          </cell>
          <cell r="DM270">
            <v>0</v>
          </cell>
          <cell r="DN270">
            <v>0</v>
          </cell>
          <cell r="DO270">
            <v>0</v>
          </cell>
          <cell r="DP270">
            <v>51</v>
          </cell>
          <cell r="DQ270">
            <v>0</v>
          </cell>
          <cell r="DR270">
            <v>3332</v>
          </cell>
          <cell r="DS270">
            <v>0</v>
          </cell>
          <cell r="DT270">
            <v>44</v>
          </cell>
          <cell r="DU270">
            <v>0</v>
          </cell>
          <cell r="DV270">
            <v>0</v>
          </cell>
          <cell r="DW270">
            <v>3288</v>
          </cell>
          <cell r="DX270">
            <v>0</v>
          </cell>
          <cell r="DY270">
            <v>0</v>
          </cell>
          <cell r="DZ270">
            <v>692</v>
          </cell>
          <cell r="EA270">
            <v>0</v>
          </cell>
          <cell r="EB270">
            <v>0</v>
          </cell>
          <cell r="EC270">
            <v>216</v>
          </cell>
          <cell r="ED270">
            <v>0</v>
          </cell>
          <cell r="EE270">
            <v>184</v>
          </cell>
          <cell r="EF270">
            <v>120</v>
          </cell>
          <cell r="EG270">
            <v>0</v>
          </cell>
          <cell r="EH270">
            <v>117</v>
          </cell>
          <cell r="EI270">
            <v>50</v>
          </cell>
          <cell r="EJ270">
            <v>5</v>
          </cell>
          <cell r="EK270">
            <v>12</v>
          </cell>
          <cell r="EL270">
            <v>0</v>
          </cell>
          <cell r="EM270">
            <v>0</v>
          </cell>
          <cell r="EN270">
            <v>0</v>
          </cell>
          <cell r="EO270">
            <v>0</v>
          </cell>
          <cell r="EP270">
            <v>0</v>
          </cell>
          <cell r="EQ270">
            <v>0</v>
          </cell>
          <cell r="ER270">
            <v>0</v>
          </cell>
          <cell r="ES270">
            <v>12</v>
          </cell>
          <cell r="ET270">
            <v>7</v>
          </cell>
          <cell r="EU270">
            <v>0</v>
          </cell>
          <cell r="EV270">
            <v>0</v>
          </cell>
          <cell r="EW270">
            <v>7</v>
          </cell>
          <cell r="EX270">
            <v>0</v>
          </cell>
          <cell r="EY270">
            <v>0</v>
          </cell>
          <cell r="EZ270">
            <v>0</v>
          </cell>
          <cell r="FA270">
            <v>0</v>
          </cell>
          <cell r="FB270">
            <v>0</v>
          </cell>
          <cell r="FC270">
            <v>0</v>
          </cell>
        </row>
        <row r="271">
          <cell r="A271" t="str">
            <v xml:space="preserve"> 2317 CHINA HOLDING                     </v>
          </cell>
          <cell r="B271">
            <v>0</v>
          </cell>
          <cell r="C271">
            <v>0</v>
          </cell>
          <cell r="D271" t="e">
            <v>#VALUE!</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t="e">
            <v>#VALUE!</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v>0</v>
          </cell>
          <cell r="DU271">
            <v>0</v>
          </cell>
          <cell r="DV271">
            <v>0</v>
          </cell>
          <cell r="DW271">
            <v>0</v>
          </cell>
          <cell r="DX271">
            <v>0</v>
          </cell>
          <cell r="DY271">
            <v>0</v>
          </cell>
          <cell r="DZ271">
            <v>0</v>
          </cell>
          <cell r="EA271">
            <v>0</v>
          </cell>
          <cell r="EB271">
            <v>0</v>
          </cell>
          <cell r="EC271">
            <v>0</v>
          </cell>
          <cell r="ED271">
            <v>0</v>
          </cell>
          <cell r="EE271">
            <v>0</v>
          </cell>
          <cell r="EF271">
            <v>0</v>
          </cell>
          <cell r="EG271">
            <v>0</v>
          </cell>
          <cell r="EH271">
            <v>0</v>
          </cell>
          <cell r="EI271">
            <v>0</v>
          </cell>
          <cell r="EJ271">
            <v>0</v>
          </cell>
          <cell r="EK271">
            <v>0</v>
          </cell>
          <cell r="EL271">
            <v>0</v>
          </cell>
          <cell r="EM271">
            <v>0</v>
          </cell>
          <cell r="EN271">
            <v>0</v>
          </cell>
          <cell r="EO271">
            <v>0</v>
          </cell>
          <cell r="EP271">
            <v>0</v>
          </cell>
          <cell r="EQ271">
            <v>0</v>
          </cell>
          <cell r="ER271">
            <v>0</v>
          </cell>
          <cell r="ES271">
            <v>0</v>
          </cell>
          <cell r="ET271">
            <v>0</v>
          </cell>
          <cell r="EU271">
            <v>0</v>
          </cell>
          <cell r="EV271">
            <v>0</v>
          </cell>
          <cell r="EW271">
            <v>0</v>
          </cell>
          <cell r="EX271">
            <v>0</v>
          </cell>
          <cell r="EY271">
            <v>0</v>
          </cell>
          <cell r="EZ271">
            <v>0</v>
          </cell>
          <cell r="FA271">
            <v>0</v>
          </cell>
          <cell r="FB271">
            <v>0</v>
          </cell>
          <cell r="FC271">
            <v>0</v>
          </cell>
        </row>
        <row r="272">
          <cell r="A272" t="str">
            <v xml:space="preserve"> 2943 CHINA CONSUMER                    </v>
          </cell>
          <cell r="B272">
            <v>0</v>
          </cell>
          <cell r="C272">
            <v>0</v>
          </cell>
          <cell r="D272" t="e">
            <v>#VALUE!</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t="e">
            <v>#VALUE!</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v>0</v>
          </cell>
          <cell r="DU272">
            <v>0</v>
          </cell>
          <cell r="DV272">
            <v>0</v>
          </cell>
          <cell r="DW272">
            <v>0</v>
          </cell>
          <cell r="DX272">
            <v>0</v>
          </cell>
          <cell r="DY272">
            <v>0</v>
          </cell>
          <cell r="DZ272">
            <v>0</v>
          </cell>
          <cell r="EA272">
            <v>0</v>
          </cell>
          <cell r="EB272">
            <v>0</v>
          </cell>
          <cell r="EC272">
            <v>0</v>
          </cell>
          <cell r="ED272">
            <v>0</v>
          </cell>
          <cell r="EE272">
            <v>0</v>
          </cell>
          <cell r="EF272">
            <v>0</v>
          </cell>
          <cell r="EG272">
            <v>0</v>
          </cell>
          <cell r="EH272">
            <v>0</v>
          </cell>
          <cell r="EI272">
            <v>0</v>
          </cell>
          <cell r="EJ272">
            <v>0</v>
          </cell>
          <cell r="EK272">
            <v>0</v>
          </cell>
          <cell r="EL272">
            <v>0</v>
          </cell>
          <cell r="EM272">
            <v>0</v>
          </cell>
          <cell r="EN272">
            <v>0</v>
          </cell>
          <cell r="EO272">
            <v>0</v>
          </cell>
          <cell r="EP272">
            <v>0</v>
          </cell>
          <cell r="EQ272">
            <v>0</v>
          </cell>
          <cell r="ER272">
            <v>0</v>
          </cell>
          <cell r="ES272">
            <v>0</v>
          </cell>
          <cell r="ET272">
            <v>0</v>
          </cell>
          <cell r="EU272">
            <v>0</v>
          </cell>
          <cell r="EV272">
            <v>0</v>
          </cell>
          <cell r="EW272">
            <v>0</v>
          </cell>
          <cell r="EX272">
            <v>0</v>
          </cell>
          <cell r="EY272">
            <v>0</v>
          </cell>
          <cell r="EZ272">
            <v>0</v>
          </cell>
          <cell r="FA272">
            <v>0</v>
          </cell>
          <cell r="FB272">
            <v>0</v>
          </cell>
          <cell r="FC272">
            <v>0</v>
          </cell>
        </row>
        <row r="273">
          <cell r="A273" t="str">
            <v xml:space="preserve"> 2944 CHINA VACCINES                    </v>
          </cell>
          <cell r="B273">
            <v>1</v>
          </cell>
          <cell r="C273">
            <v>1</v>
          </cell>
          <cell r="D273" t="e">
            <v>#VALUE!</v>
          </cell>
          <cell r="E273">
            <v>1</v>
          </cell>
          <cell r="F273">
            <v>0</v>
          </cell>
          <cell r="G273">
            <v>0</v>
          </cell>
          <cell r="H273">
            <v>1</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t="e">
            <v>#VALUE!</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cell r="BX273">
            <v>0</v>
          </cell>
          <cell r="BY273">
            <v>0</v>
          </cell>
          <cell r="BZ273">
            <v>0</v>
          </cell>
          <cell r="CA273">
            <v>0</v>
          </cell>
          <cell r="CB273">
            <v>0</v>
          </cell>
          <cell r="CC273">
            <v>0</v>
          </cell>
          <cell r="CD273">
            <v>0</v>
          </cell>
          <cell r="CE273">
            <v>0</v>
          </cell>
          <cell r="CF273">
            <v>0</v>
          </cell>
          <cell r="CG273">
            <v>0</v>
          </cell>
          <cell r="CH273">
            <v>0</v>
          </cell>
          <cell r="CI273">
            <v>0</v>
          </cell>
          <cell r="CJ273">
            <v>0</v>
          </cell>
          <cell r="CK273">
            <v>0</v>
          </cell>
          <cell r="CL273">
            <v>0</v>
          </cell>
          <cell r="CM273">
            <v>0</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0</v>
          </cell>
          <cell r="DE273">
            <v>0</v>
          </cell>
          <cell r="DF273">
            <v>0</v>
          </cell>
          <cell r="DG273">
            <v>0</v>
          </cell>
          <cell r="DH273">
            <v>0</v>
          </cell>
          <cell r="DI273">
            <v>0</v>
          </cell>
          <cell r="DJ273">
            <v>0</v>
          </cell>
          <cell r="DK273">
            <v>0</v>
          </cell>
          <cell r="DL273">
            <v>0</v>
          </cell>
          <cell r="DM273">
            <v>0</v>
          </cell>
          <cell r="DN273">
            <v>0</v>
          </cell>
          <cell r="DO273">
            <v>0</v>
          </cell>
          <cell r="DP273">
            <v>0</v>
          </cell>
          <cell r="DQ273">
            <v>0</v>
          </cell>
          <cell r="DR273">
            <v>0</v>
          </cell>
          <cell r="DS273">
            <v>0</v>
          </cell>
          <cell r="DT273">
            <v>0</v>
          </cell>
          <cell r="DU273">
            <v>0</v>
          </cell>
          <cell r="DV273">
            <v>0</v>
          </cell>
          <cell r="DW273">
            <v>0</v>
          </cell>
          <cell r="DX273">
            <v>0</v>
          </cell>
          <cell r="DY273">
            <v>0</v>
          </cell>
          <cell r="DZ273">
            <v>0</v>
          </cell>
          <cell r="EA273">
            <v>0</v>
          </cell>
          <cell r="EB273">
            <v>0</v>
          </cell>
          <cell r="EC273">
            <v>0</v>
          </cell>
          <cell r="ED273">
            <v>0</v>
          </cell>
          <cell r="EE273">
            <v>0</v>
          </cell>
          <cell r="EF273">
            <v>0</v>
          </cell>
          <cell r="EG273">
            <v>0</v>
          </cell>
          <cell r="EH273">
            <v>0</v>
          </cell>
          <cell r="EI273">
            <v>0</v>
          </cell>
          <cell r="EJ273">
            <v>0</v>
          </cell>
          <cell r="EK273">
            <v>0</v>
          </cell>
          <cell r="EL273">
            <v>0</v>
          </cell>
          <cell r="EM273">
            <v>0</v>
          </cell>
          <cell r="EN273">
            <v>0</v>
          </cell>
          <cell r="EO273">
            <v>0</v>
          </cell>
          <cell r="EP273">
            <v>0</v>
          </cell>
          <cell r="EQ273">
            <v>0</v>
          </cell>
          <cell r="ER273">
            <v>0</v>
          </cell>
          <cell r="ES273">
            <v>0</v>
          </cell>
          <cell r="ET273">
            <v>0</v>
          </cell>
          <cell r="EU273">
            <v>0</v>
          </cell>
          <cell r="EV273">
            <v>0</v>
          </cell>
          <cell r="EW273">
            <v>0</v>
          </cell>
          <cell r="EX273">
            <v>0</v>
          </cell>
          <cell r="EY273">
            <v>0</v>
          </cell>
          <cell r="EZ273">
            <v>0</v>
          </cell>
          <cell r="FA273">
            <v>0</v>
          </cell>
          <cell r="FB273">
            <v>0</v>
          </cell>
          <cell r="FC273">
            <v>0</v>
          </cell>
        </row>
        <row r="274">
          <cell r="A274" t="str">
            <v xml:space="preserve"> 4109 CHINA                             </v>
          </cell>
          <cell r="B274">
            <v>6626</v>
          </cell>
          <cell r="C274">
            <v>6626</v>
          </cell>
          <cell r="D274" t="e">
            <v>#VALUE!</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1844</v>
          </cell>
          <cell r="AA274">
            <v>0</v>
          </cell>
          <cell r="AB274">
            <v>118</v>
          </cell>
          <cell r="AC274">
            <v>0</v>
          </cell>
          <cell r="AD274">
            <v>0</v>
          </cell>
          <cell r="AE274">
            <v>0</v>
          </cell>
          <cell r="AF274">
            <v>0</v>
          </cell>
          <cell r="AG274">
            <v>0</v>
          </cell>
          <cell r="AH274">
            <v>0</v>
          </cell>
          <cell r="AI274">
            <v>0</v>
          </cell>
          <cell r="AJ274">
            <v>193</v>
          </cell>
          <cell r="AK274">
            <v>0</v>
          </cell>
          <cell r="AL274">
            <v>394</v>
          </cell>
          <cell r="AM274">
            <v>229</v>
          </cell>
          <cell r="AN274">
            <v>910</v>
          </cell>
          <cell r="AO274">
            <v>0</v>
          </cell>
          <cell r="AP274">
            <v>105</v>
          </cell>
          <cell r="AQ274">
            <v>0</v>
          </cell>
          <cell r="AR274">
            <v>0</v>
          </cell>
          <cell r="AS274">
            <v>0</v>
          </cell>
          <cell r="AT274">
            <v>0</v>
          </cell>
          <cell r="AU274">
            <v>0</v>
          </cell>
          <cell r="AV274">
            <v>0</v>
          </cell>
          <cell r="AW274">
            <v>95</v>
          </cell>
          <cell r="AX274">
            <v>10</v>
          </cell>
          <cell r="AY274">
            <v>0</v>
          </cell>
          <cell r="AZ274">
            <v>0</v>
          </cell>
          <cell r="BA274">
            <v>0</v>
          </cell>
          <cell r="BB274">
            <v>0</v>
          </cell>
          <cell r="BC274">
            <v>61</v>
          </cell>
          <cell r="BD274">
            <v>0</v>
          </cell>
          <cell r="BE274">
            <v>0</v>
          </cell>
          <cell r="BF274" t="e">
            <v>#VALUE!</v>
          </cell>
          <cell r="BG274">
            <v>0</v>
          </cell>
          <cell r="BH274">
            <v>0</v>
          </cell>
          <cell r="BI274">
            <v>0</v>
          </cell>
          <cell r="BJ274">
            <v>0</v>
          </cell>
          <cell r="BK274">
            <v>0</v>
          </cell>
          <cell r="BL274">
            <v>0</v>
          </cell>
          <cell r="BM274">
            <v>0</v>
          </cell>
          <cell r="BN274">
            <v>0</v>
          </cell>
          <cell r="BO274">
            <v>0</v>
          </cell>
          <cell r="BP274">
            <v>0</v>
          </cell>
          <cell r="BQ274">
            <v>0</v>
          </cell>
          <cell r="BR274">
            <v>61</v>
          </cell>
          <cell r="BS274">
            <v>0</v>
          </cell>
          <cell r="BT274">
            <v>0</v>
          </cell>
          <cell r="BU274">
            <v>0</v>
          </cell>
          <cell r="BV274">
            <v>0</v>
          </cell>
          <cell r="BW274">
            <v>0</v>
          </cell>
          <cell r="BX274">
            <v>0</v>
          </cell>
          <cell r="BY274">
            <v>0</v>
          </cell>
          <cell r="BZ274">
            <v>0</v>
          </cell>
          <cell r="CA274">
            <v>566</v>
          </cell>
          <cell r="CB274">
            <v>0</v>
          </cell>
          <cell r="CC274">
            <v>559</v>
          </cell>
          <cell r="CD274">
            <v>0</v>
          </cell>
          <cell r="CE274">
            <v>0</v>
          </cell>
          <cell r="CF274">
            <v>0</v>
          </cell>
          <cell r="CG274">
            <v>0</v>
          </cell>
          <cell r="CH274">
            <v>7</v>
          </cell>
          <cell r="CI274">
            <v>0</v>
          </cell>
          <cell r="CJ274">
            <v>0</v>
          </cell>
          <cell r="CK274">
            <v>0</v>
          </cell>
          <cell r="CL274">
            <v>0</v>
          </cell>
          <cell r="CM274">
            <v>51</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0</v>
          </cell>
          <cell r="DE274">
            <v>0</v>
          </cell>
          <cell r="DF274">
            <v>0</v>
          </cell>
          <cell r="DG274">
            <v>0</v>
          </cell>
          <cell r="DH274">
            <v>0</v>
          </cell>
          <cell r="DI274">
            <v>0</v>
          </cell>
          <cell r="DJ274">
            <v>0</v>
          </cell>
          <cell r="DK274">
            <v>0</v>
          </cell>
          <cell r="DL274">
            <v>0</v>
          </cell>
          <cell r="DM274">
            <v>0</v>
          </cell>
          <cell r="DN274">
            <v>0</v>
          </cell>
          <cell r="DO274">
            <v>0</v>
          </cell>
          <cell r="DP274">
            <v>51</v>
          </cell>
          <cell r="DQ274">
            <v>0</v>
          </cell>
          <cell r="DR274">
            <v>3288</v>
          </cell>
          <cell r="DS274">
            <v>0</v>
          </cell>
          <cell r="DT274">
            <v>0</v>
          </cell>
          <cell r="DU274">
            <v>0</v>
          </cell>
          <cell r="DV274">
            <v>0</v>
          </cell>
          <cell r="DW274">
            <v>3288</v>
          </cell>
          <cell r="DX274">
            <v>0</v>
          </cell>
          <cell r="DY274">
            <v>0</v>
          </cell>
          <cell r="DZ274">
            <v>692</v>
          </cell>
          <cell r="EA274">
            <v>0</v>
          </cell>
          <cell r="EB274">
            <v>0</v>
          </cell>
          <cell r="EC274">
            <v>216</v>
          </cell>
          <cell r="ED274">
            <v>0</v>
          </cell>
          <cell r="EE274">
            <v>184</v>
          </cell>
          <cell r="EF274">
            <v>120</v>
          </cell>
          <cell r="EG274">
            <v>0</v>
          </cell>
          <cell r="EH274">
            <v>117</v>
          </cell>
          <cell r="EI274">
            <v>50</v>
          </cell>
          <cell r="EJ274">
            <v>5</v>
          </cell>
          <cell r="EK274">
            <v>12</v>
          </cell>
          <cell r="EL274">
            <v>0</v>
          </cell>
          <cell r="EM274">
            <v>0</v>
          </cell>
          <cell r="EN274">
            <v>0</v>
          </cell>
          <cell r="EO274">
            <v>0</v>
          </cell>
          <cell r="EP274">
            <v>0</v>
          </cell>
          <cell r="EQ274">
            <v>0</v>
          </cell>
          <cell r="ER274">
            <v>0</v>
          </cell>
          <cell r="ES274">
            <v>12</v>
          </cell>
          <cell r="ET274">
            <v>7</v>
          </cell>
          <cell r="EU274">
            <v>0</v>
          </cell>
          <cell r="EV274">
            <v>0</v>
          </cell>
          <cell r="EW274">
            <v>7</v>
          </cell>
          <cell r="EX274">
            <v>0</v>
          </cell>
          <cell r="EY274">
            <v>0</v>
          </cell>
          <cell r="EZ274">
            <v>0</v>
          </cell>
          <cell r="FA274">
            <v>0</v>
          </cell>
          <cell r="FB274">
            <v>0</v>
          </cell>
          <cell r="FC274">
            <v>0</v>
          </cell>
        </row>
        <row r="275">
          <cell r="A275" t="str">
            <v xml:space="preserve"> 2360 HONG KONG EXPORT MKT              </v>
          </cell>
          <cell r="B275" t="e">
            <v>#VALUE!</v>
          </cell>
          <cell r="C275" t="e">
            <v>#VALUE!</v>
          </cell>
          <cell r="D275" t="e">
            <v>#VALUE!</v>
          </cell>
          <cell r="E275" t="e">
            <v>#VALUE!</v>
          </cell>
          <cell r="F275" t="e">
            <v>#VALUE!</v>
          </cell>
          <cell r="G275" t="e">
            <v>#VALUE!</v>
          </cell>
          <cell r="H275" t="e">
            <v>#VALUE!</v>
          </cell>
          <cell r="I275" t="e">
            <v>#VALUE!</v>
          </cell>
          <cell r="J275" t="e">
            <v>#VALUE!</v>
          </cell>
          <cell r="K275" t="e">
            <v>#VALUE!</v>
          </cell>
          <cell r="L275" t="e">
            <v>#VALUE!</v>
          </cell>
          <cell r="M275" t="e">
            <v>#VALUE!</v>
          </cell>
          <cell r="N275" t="e">
            <v>#VALUE!</v>
          </cell>
          <cell r="O275" t="e">
            <v>#VALUE!</v>
          </cell>
          <cell r="P275" t="e">
            <v>#VALUE!</v>
          </cell>
          <cell r="Q275" t="e">
            <v>#VALUE!</v>
          </cell>
          <cell r="R275" t="e">
            <v>#VALUE!</v>
          </cell>
          <cell r="S275" t="e">
            <v>#VALUE!</v>
          </cell>
          <cell r="T275" t="e">
            <v>#VALUE!</v>
          </cell>
          <cell r="U275" t="e">
            <v>#VALUE!</v>
          </cell>
          <cell r="V275" t="e">
            <v>#VALUE!</v>
          </cell>
          <cell r="W275" t="e">
            <v>#VALUE!</v>
          </cell>
          <cell r="X275" t="e">
            <v>#VALUE!</v>
          </cell>
          <cell r="Y275" t="e">
            <v>#VALUE!</v>
          </cell>
          <cell r="Z275" t="e">
            <v>#VALUE!</v>
          </cell>
          <cell r="AA275" t="e">
            <v>#VALUE!</v>
          </cell>
          <cell r="AB275" t="e">
            <v>#VALUE!</v>
          </cell>
          <cell r="AC275" t="e">
            <v>#VALUE!</v>
          </cell>
          <cell r="AD275" t="e">
            <v>#VALUE!</v>
          </cell>
          <cell r="AE275" t="e">
            <v>#VALUE!</v>
          </cell>
          <cell r="AF275" t="e">
            <v>#VALUE!</v>
          </cell>
          <cell r="AG275" t="e">
            <v>#VALUE!</v>
          </cell>
          <cell r="AH275" t="e">
            <v>#VALUE!</v>
          </cell>
          <cell r="AI275" t="e">
            <v>#VALUE!</v>
          </cell>
          <cell r="AJ275" t="e">
            <v>#VALUE!</v>
          </cell>
          <cell r="AK275" t="e">
            <v>#VALUE!</v>
          </cell>
          <cell r="AL275" t="e">
            <v>#VALUE!</v>
          </cell>
          <cell r="AM275" t="e">
            <v>#VALUE!</v>
          </cell>
          <cell r="AN275" t="e">
            <v>#VALUE!</v>
          </cell>
          <cell r="AO275" t="e">
            <v>#VALUE!</v>
          </cell>
          <cell r="AP275" t="e">
            <v>#VALUE!</v>
          </cell>
          <cell r="AQ275" t="e">
            <v>#VALUE!</v>
          </cell>
          <cell r="AR275" t="e">
            <v>#VALUE!</v>
          </cell>
          <cell r="AS275" t="e">
            <v>#VALUE!</v>
          </cell>
          <cell r="AT275" t="e">
            <v>#VALUE!</v>
          </cell>
          <cell r="AU275" t="e">
            <v>#VALUE!</v>
          </cell>
          <cell r="AV275" t="e">
            <v>#VALUE!</v>
          </cell>
          <cell r="AW275" t="e">
            <v>#VALUE!</v>
          </cell>
          <cell r="AX275" t="e">
            <v>#VALUE!</v>
          </cell>
          <cell r="AY275" t="e">
            <v>#VALUE!</v>
          </cell>
          <cell r="AZ275" t="e">
            <v>#VALUE!</v>
          </cell>
          <cell r="BA275" t="e">
            <v>#VALUE!</v>
          </cell>
          <cell r="BB275" t="e">
            <v>#VALUE!</v>
          </cell>
          <cell r="BC275" t="e">
            <v>#VALUE!</v>
          </cell>
          <cell r="BD275" t="e">
            <v>#VALUE!</v>
          </cell>
          <cell r="BE275" t="e">
            <v>#VALUE!</v>
          </cell>
          <cell r="BF275" t="e">
            <v>#VALUE!</v>
          </cell>
          <cell r="BG275" t="e">
            <v>#VALUE!</v>
          </cell>
          <cell r="BH275" t="e">
            <v>#VALUE!</v>
          </cell>
          <cell r="BI275" t="e">
            <v>#VALUE!</v>
          </cell>
          <cell r="BJ275" t="e">
            <v>#VALUE!</v>
          </cell>
          <cell r="BK275" t="e">
            <v>#VALUE!</v>
          </cell>
          <cell r="BL275" t="e">
            <v>#VALUE!</v>
          </cell>
          <cell r="BM275" t="e">
            <v>#VALUE!</v>
          </cell>
          <cell r="BN275" t="e">
            <v>#VALUE!</v>
          </cell>
          <cell r="BO275" t="e">
            <v>#VALUE!</v>
          </cell>
          <cell r="BP275" t="e">
            <v>#VALUE!</v>
          </cell>
          <cell r="BQ275" t="e">
            <v>#VALUE!</v>
          </cell>
          <cell r="BR275" t="e">
            <v>#VALUE!</v>
          </cell>
          <cell r="BS275" t="e">
            <v>#VALUE!</v>
          </cell>
          <cell r="BT275" t="e">
            <v>#VALUE!</v>
          </cell>
          <cell r="BU275" t="e">
            <v>#VALUE!</v>
          </cell>
          <cell r="BV275" t="e">
            <v>#VALUE!</v>
          </cell>
          <cell r="BW275" t="e">
            <v>#VALUE!</v>
          </cell>
          <cell r="BX275" t="e">
            <v>#VALUE!</v>
          </cell>
          <cell r="BY275" t="e">
            <v>#VALUE!</v>
          </cell>
          <cell r="BZ275" t="e">
            <v>#VALUE!</v>
          </cell>
          <cell r="CA275" t="e">
            <v>#VALUE!</v>
          </cell>
          <cell r="CB275" t="e">
            <v>#VALUE!</v>
          </cell>
          <cell r="CC275" t="e">
            <v>#VALUE!</v>
          </cell>
          <cell r="CD275" t="e">
            <v>#VALUE!</v>
          </cell>
          <cell r="CE275" t="e">
            <v>#VALUE!</v>
          </cell>
          <cell r="CF275" t="e">
            <v>#VALUE!</v>
          </cell>
          <cell r="CG275" t="e">
            <v>#VALUE!</v>
          </cell>
          <cell r="CH275" t="e">
            <v>#VALUE!</v>
          </cell>
          <cell r="CI275" t="e">
            <v>#VALUE!</v>
          </cell>
          <cell r="CJ275" t="e">
            <v>#VALUE!</v>
          </cell>
          <cell r="CK275" t="e">
            <v>#VALUE!</v>
          </cell>
          <cell r="CL275" t="e">
            <v>#VALUE!</v>
          </cell>
          <cell r="CM275" t="e">
            <v>#VALUE!</v>
          </cell>
          <cell r="CN275" t="e">
            <v>#VALUE!</v>
          </cell>
          <cell r="CO275" t="e">
            <v>#VALUE!</v>
          </cell>
          <cell r="CP275" t="e">
            <v>#VALUE!</v>
          </cell>
          <cell r="CQ275" t="e">
            <v>#VALUE!</v>
          </cell>
          <cell r="CR275" t="e">
            <v>#VALUE!</v>
          </cell>
          <cell r="CS275" t="e">
            <v>#VALUE!</v>
          </cell>
          <cell r="CT275" t="e">
            <v>#VALUE!</v>
          </cell>
          <cell r="CU275" t="e">
            <v>#VALUE!</v>
          </cell>
          <cell r="CV275" t="e">
            <v>#VALUE!</v>
          </cell>
          <cell r="CW275" t="e">
            <v>#VALUE!</v>
          </cell>
          <cell r="CX275" t="e">
            <v>#VALUE!</v>
          </cell>
          <cell r="CY275" t="e">
            <v>#VALUE!</v>
          </cell>
          <cell r="CZ275" t="e">
            <v>#VALUE!</v>
          </cell>
          <cell r="DA275" t="e">
            <v>#VALUE!</v>
          </cell>
          <cell r="DB275" t="e">
            <v>#VALUE!</v>
          </cell>
          <cell r="DC275" t="e">
            <v>#VALUE!</v>
          </cell>
          <cell r="DD275" t="e">
            <v>#VALUE!</v>
          </cell>
          <cell r="DE275" t="e">
            <v>#VALUE!</v>
          </cell>
          <cell r="DF275" t="e">
            <v>#VALUE!</v>
          </cell>
          <cell r="DG275" t="e">
            <v>#VALUE!</v>
          </cell>
          <cell r="DH275" t="e">
            <v>#VALUE!</v>
          </cell>
          <cell r="DI275" t="e">
            <v>#VALUE!</v>
          </cell>
          <cell r="DJ275" t="e">
            <v>#VALUE!</v>
          </cell>
          <cell r="DK275" t="e">
            <v>#VALUE!</v>
          </cell>
          <cell r="DL275" t="e">
            <v>#VALUE!</v>
          </cell>
          <cell r="DM275" t="e">
            <v>#VALUE!</v>
          </cell>
          <cell r="DN275" t="e">
            <v>#VALUE!</v>
          </cell>
          <cell r="DO275" t="e">
            <v>#VALUE!</v>
          </cell>
          <cell r="DP275" t="e">
            <v>#VALUE!</v>
          </cell>
          <cell r="DQ275" t="e">
            <v>#VALUE!</v>
          </cell>
          <cell r="DR275" t="e">
            <v>#VALUE!</v>
          </cell>
          <cell r="DS275" t="e">
            <v>#VALUE!</v>
          </cell>
          <cell r="DT275" t="e">
            <v>#VALUE!</v>
          </cell>
          <cell r="DU275" t="e">
            <v>#VALUE!</v>
          </cell>
          <cell r="DV275" t="e">
            <v>#VALUE!</v>
          </cell>
          <cell r="DW275" t="e">
            <v>#VALUE!</v>
          </cell>
          <cell r="DX275" t="e">
            <v>#VALUE!</v>
          </cell>
          <cell r="DY275" t="e">
            <v>#VALUE!</v>
          </cell>
          <cell r="DZ275" t="e">
            <v>#VALUE!</v>
          </cell>
          <cell r="EA275" t="e">
            <v>#VALUE!</v>
          </cell>
          <cell r="EB275" t="e">
            <v>#VALUE!</v>
          </cell>
          <cell r="EC275" t="e">
            <v>#VALUE!</v>
          </cell>
          <cell r="ED275" t="e">
            <v>#VALUE!</v>
          </cell>
          <cell r="EE275" t="e">
            <v>#VALUE!</v>
          </cell>
          <cell r="EF275" t="e">
            <v>#VALUE!</v>
          </cell>
          <cell r="EG275" t="e">
            <v>#VALUE!</v>
          </cell>
          <cell r="EH275" t="e">
            <v>#VALUE!</v>
          </cell>
          <cell r="EI275" t="e">
            <v>#VALUE!</v>
          </cell>
          <cell r="EJ275" t="e">
            <v>#VALUE!</v>
          </cell>
          <cell r="EK275" t="e">
            <v>#VALUE!</v>
          </cell>
          <cell r="EL275" t="e">
            <v>#VALUE!</v>
          </cell>
          <cell r="EM275" t="e">
            <v>#VALUE!</v>
          </cell>
          <cell r="EN275" t="e">
            <v>#VALUE!</v>
          </cell>
          <cell r="EO275" t="e">
            <v>#VALUE!</v>
          </cell>
          <cell r="EP275" t="e">
            <v>#VALUE!</v>
          </cell>
          <cell r="EQ275" t="e">
            <v>#VALUE!</v>
          </cell>
          <cell r="ER275" t="e">
            <v>#VALUE!</v>
          </cell>
          <cell r="ES275" t="e">
            <v>#VALUE!</v>
          </cell>
          <cell r="ET275" t="e">
            <v>#VALUE!</v>
          </cell>
          <cell r="EU275" t="e">
            <v>#VALUE!</v>
          </cell>
          <cell r="EV275" t="e">
            <v>#VALUE!</v>
          </cell>
          <cell r="EW275" t="e">
            <v>#VALUE!</v>
          </cell>
          <cell r="EX275" t="e">
            <v>#VALUE!</v>
          </cell>
          <cell r="EY275" t="e">
            <v>#VALUE!</v>
          </cell>
          <cell r="EZ275" t="e">
            <v>#VALUE!</v>
          </cell>
          <cell r="FA275" t="e">
            <v>#VALUE!</v>
          </cell>
          <cell r="FB275" t="e">
            <v>#VALUE!</v>
          </cell>
          <cell r="FC275" t="e">
            <v>#VALUE!</v>
          </cell>
        </row>
        <row r="276">
          <cell r="A276" t="str">
            <v xml:space="preserve"> 2361 CHINA SBT                         </v>
          </cell>
          <cell r="B276">
            <v>0</v>
          </cell>
          <cell r="C276">
            <v>0</v>
          </cell>
          <cell r="D276" t="e">
            <v>#VALUE!</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t="e">
            <v>#VALUE!</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cell r="BY276">
            <v>0</v>
          </cell>
          <cell r="BZ276">
            <v>0</v>
          </cell>
          <cell r="CA276">
            <v>0</v>
          </cell>
          <cell r="CB276">
            <v>0</v>
          </cell>
          <cell r="CC276">
            <v>0</v>
          </cell>
          <cell r="CD276">
            <v>0</v>
          </cell>
          <cell r="CE276">
            <v>0</v>
          </cell>
          <cell r="CF276">
            <v>0</v>
          </cell>
          <cell r="CG276">
            <v>0</v>
          </cell>
          <cell r="CH276">
            <v>0</v>
          </cell>
          <cell r="CI276">
            <v>0</v>
          </cell>
          <cell r="CJ276">
            <v>0</v>
          </cell>
          <cell r="CK276">
            <v>0</v>
          </cell>
          <cell r="CL276">
            <v>0</v>
          </cell>
          <cell r="CM276">
            <v>0</v>
          </cell>
          <cell r="CN276">
            <v>0</v>
          </cell>
          <cell r="CO276">
            <v>0</v>
          </cell>
          <cell r="CP276">
            <v>0</v>
          </cell>
          <cell r="CQ276">
            <v>0</v>
          </cell>
          <cell r="CR276">
            <v>0</v>
          </cell>
          <cell r="CS276">
            <v>0</v>
          </cell>
          <cell r="CT276">
            <v>0</v>
          </cell>
          <cell r="CU276">
            <v>0</v>
          </cell>
          <cell r="CV276">
            <v>0</v>
          </cell>
          <cell r="CW276">
            <v>0</v>
          </cell>
          <cell r="CX276">
            <v>0</v>
          </cell>
          <cell r="CY276">
            <v>0</v>
          </cell>
          <cell r="CZ276">
            <v>0</v>
          </cell>
          <cell r="DA276">
            <v>0</v>
          </cell>
          <cell r="DB276">
            <v>0</v>
          </cell>
          <cell r="DC276">
            <v>0</v>
          </cell>
          <cell r="DD276">
            <v>0</v>
          </cell>
          <cell r="DE276">
            <v>0</v>
          </cell>
          <cell r="DF276">
            <v>0</v>
          </cell>
          <cell r="DG276">
            <v>0</v>
          </cell>
          <cell r="DH276">
            <v>0</v>
          </cell>
          <cell r="DI276">
            <v>0</v>
          </cell>
          <cell r="DJ276">
            <v>0</v>
          </cell>
          <cell r="DK276">
            <v>0</v>
          </cell>
          <cell r="DL276">
            <v>0</v>
          </cell>
          <cell r="DM276">
            <v>0</v>
          </cell>
          <cell r="DN276">
            <v>0</v>
          </cell>
          <cell r="DO276">
            <v>0</v>
          </cell>
          <cell r="DP276">
            <v>0</v>
          </cell>
          <cell r="DQ276">
            <v>0</v>
          </cell>
          <cell r="DR276">
            <v>0</v>
          </cell>
          <cell r="DS276">
            <v>0</v>
          </cell>
          <cell r="DT276">
            <v>0</v>
          </cell>
          <cell r="DU276">
            <v>0</v>
          </cell>
          <cell r="DV276">
            <v>0</v>
          </cell>
          <cell r="DW276">
            <v>0</v>
          </cell>
          <cell r="DX276">
            <v>0</v>
          </cell>
          <cell r="DY276">
            <v>0</v>
          </cell>
          <cell r="DZ276">
            <v>0</v>
          </cell>
          <cell r="EA276">
            <v>0</v>
          </cell>
          <cell r="EB276">
            <v>0</v>
          </cell>
          <cell r="EC276">
            <v>0</v>
          </cell>
          <cell r="ED276">
            <v>0</v>
          </cell>
          <cell r="EE276">
            <v>0</v>
          </cell>
          <cell r="EF276">
            <v>0</v>
          </cell>
          <cell r="EG276">
            <v>0</v>
          </cell>
          <cell r="EH276">
            <v>0</v>
          </cell>
          <cell r="EI276">
            <v>0</v>
          </cell>
          <cell r="EJ276">
            <v>0</v>
          </cell>
          <cell r="EK276">
            <v>0</v>
          </cell>
          <cell r="EL276">
            <v>0</v>
          </cell>
          <cell r="EM276">
            <v>0</v>
          </cell>
          <cell r="EN276">
            <v>0</v>
          </cell>
          <cell r="EO276">
            <v>0</v>
          </cell>
          <cell r="EP276">
            <v>0</v>
          </cell>
          <cell r="EQ276">
            <v>0</v>
          </cell>
          <cell r="ER276">
            <v>0</v>
          </cell>
          <cell r="ES276">
            <v>0</v>
          </cell>
          <cell r="ET276">
            <v>0</v>
          </cell>
          <cell r="EU276">
            <v>0</v>
          </cell>
          <cell r="EV276">
            <v>0</v>
          </cell>
          <cell r="EW276">
            <v>0</v>
          </cell>
          <cell r="EX276">
            <v>0</v>
          </cell>
          <cell r="EY276">
            <v>0</v>
          </cell>
          <cell r="EZ276">
            <v>0</v>
          </cell>
          <cell r="FA276">
            <v>0</v>
          </cell>
          <cell r="FB276">
            <v>0</v>
          </cell>
          <cell r="FC276">
            <v>0</v>
          </cell>
        </row>
        <row r="277">
          <cell r="A277" t="str">
            <v xml:space="preserve"> 2739 CHINA TSKF                        </v>
          </cell>
          <cell r="B277">
            <v>2499</v>
          </cell>
          <cell r="C277">
            <v>2499</v>
          </cell>
          <cell r="D277" t="e">
            <v>#VALUE!</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201</v>
          </cell>
          <cell r="AA277">
            <v>0</v>
          </cell>
          <cell r="AB277">
            <v>0</v>
          </cell>
          <cell r="AC277">
            <v>0</v>
          </cell>
          <cell r="AD277">
            <v>0</v>
          </cell>
          <cell r="AE277">
            <v>0</v>
          </cell>
          <cell r="AF277">
            <v>0</v>
          </cell>
          <cell r="AG277">
            <v>0</v>
          </cell>
          <cell r="AH277">
            <v>0</v>
          </cell>
          <cell r="AI277">
            <v>0</v>
          </cell>
          <cell r="AJ277">
            <v>0</v>
          </cell>
          <cell r="AK277">
            <v>201</v>
          </cell>
          <cell r="AL277">
            <v>0</v>
          </cell>
          <cell r="AM277">
            <v>0</v>
          </cell>
          <cell r="AN277">
            <v>0</v>
          </cell>
          <cell r="AO277">
            <v>0</v>
          </cell>
          <cell r="AP277">
            <v>666</v>
          </cell>
          <cell r="AQ277">
            <v>258</v>
          </cell>
          <cell r="AR277">
            <v>0</v>
          </cell>
          <cell r="AS277">
            <v>408</v>
          </cell>
          <cell r="AT277">
            <v>0</v>
          </cell>
          <cell r="AU277">
            <v>0</v>
          </cell>
          <cell r="AV277">
            <v>0</v>
          </cell>
          <cell r="AW277">
            <v>0</v>
          </cell>
          <cell r="AX277">
            <v>0</v>
          </cell>
          <cell r="AY277">
            <v>0</v>
          </cell>
          <cell r="AZ277">
            <v>0</v>
          </cell>
          <cell r="BA277">
            <v>0</v>
          </cell>
          <cell r="BB277">
            <v>0</v>
          </cell>
          <cell r="BC277">
            <v>0</v>
          </cell>
          <cell r="BD277">
            <v>0</v>
          </cell>
          <cell r="BE277">
            <v>0</v>
          </cell>
          <cell r="BF277" t="e">
            <v>#VALUE!</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cell r="BY277">
            <v>0</v>
          </cell>
          <cell r="BZ277">
            <v>0</v>
          </cell>
          <cell r="CA277">
            <v>0</v>
          </cell>
          <cell r="CB277">
            <v>0</v>
          </cell>
          <cell r="CC277">
            <v>0</v>
          </cell>
          <cell r="CD277">
            <v>0</v>
          </cell>
          <cell r="CE277">
            <v>0</v>
          </cell>
          <cell r="CF277">
            <v>0</v>
          </cell>
          <cell r="CG277">
            <v>0</v>
          </cell>
          <cell r="CH277">
            <v>0</v>
          </cell>
          <cell r="CI277">
            <v>0</v>
          </cell>
          <cell r="CJ277">
            <v>0</v>
          </cell>
          <cell r="CK277">
            <v>0</v>
          </cell>
          <cell r="CL277">
            <v>0</v>
          </cell>
          <cell r="CM277">
            <v>1588</v>
          </cell>
          <cell r="CN277">
            <v>0</v>
          </cell>
          <cell r="CO277">
            <v>0</v>
          </cell>
          <cell r="CP277">
            <v>0</v>
          </cell>
          <cell r="CQ277">
            <v>0</v>
          </cell>
          <cell r="CR277">
            <v>0</v>
          </cell>
          <cell r="CS277">
            <v>0</v>
          </cell>
          <cell r="CT277">
            <v>0</v>
          </cell>
          <cell r="CU277">
            <v>0</v>
          </cell>
          <cell r="CV277">
            <v>0</v>
          </cell>
          <cell r="CW277">
            <v>52</v>
          </cell>
          <cell r="CX277">
            <v>0</v>
          </cell>
          <cell r="CY277">
            <v>0</v>
          </cell>
          <cell r="CZ277">
            <v>0</v>
          </cell>
          <cell r="DA277">
            <v>0</v>
          </cell>
          <cell r="DB277">
            <v>0</v>
          </cell>
          <cell r="DC277">
            <v>0</v>
          </cell>
          <cell r="DD277">
            <v>0</v>
          </cell>
          <cell r="DE277">
            <v>433</v>
          </cell>
          <cell r="DF277">
            <v>1103</v>
          </cell>
          <cell r="DG277">
            <v>0</v>
          </cell>
          <cell r="DH277">
            <v>0</v>
          </cell>
          <cell r="DI277">
            <v>0</v>
          </cell>
          <cell r="DJ277">
            <v>0</v>
          </cell>
          <cell r="DK277">
            <v>0</v>
          </cell>
          <cell r="DL277">
            <v>0</v>
          </cell>
          <cell r="DM277">
            <v>0</v>
          </cell>
          <cell r="DN277">
            <v>0</v>
          </cell>
          <cell r="DO277">
            <v>0</v>
          </cell>
          <cell r="DP277">
            <v>0</v>
          </cell>
          <cell r="DQ277">
            <v>0</v>
          </cell>
          <cell r="DR277">
            <v>44</v>
          </cell>
          <cell r="DS277">
            <v>0</v>
          </cell>
          <cell r="DT277">
            <v>44</v>
          </cell>
          <cell r="DU277">
            <v>0</v>
          </cell>
          <cell r="DV277">
            <v>0</v>
          </cell>
          <cell r="DW277">
            <v>0</v>
          </cell>
          <cell r="DX277">
            <v>0</v>
          </cell>
          <cell r="DY277">
            <v>0</v>
          </cell>
          <cell r="DZ277">
            <v>0</v>
          </cell>
          <cell r="EA277">
            <v>0</v>
          </cell>
          <cell r="EB277">
            <v>0</v>
          </cell>
          <cell r="EC277">
            <v>0</v>
          </cell>
          <cell r="ED277">
            <v>0</v>
          </cell>
          <cell r="EE277">
            <v>0</v>
          </cell>
          <cell r="EF277">
            <v>0</v>
          </cell>
          <cell r="EG277">
            <v>0</v>
          </cell>
          <cell r="EH277">
            <v>0</v>
          </cell>
          <cell r="EI277">
            <v>0</v>
          </cell>
          <cell r="EJ277">
            <v>0</v>
          </cell>
          <cell r="EK277">
            <v>0</v>
          </cell>
          <cell r="EL277">
            <v>0</v>
          </cell>
          <cell r="EM277">
            <v>0</v>
          </cell>
          <cell r="EN277">
            <v>0</v>
          </cell>
          <cell r="EO277">
            <v>0</v>
          </cell>
          <cell r="EP277">
            <v>0</v>
          </cell>
          <cell r="EQ277">
            <v>0</v>
          </cell>
          <cell r="ER277">
            <v>0</v>
          </cell>
          <cell r="ES277">
            <v>0</v>
          </cell>
          <cell r="ET277">
            <v>0</v>
          </cell>
          <cell r="EU277">
            <v>0</v>
          </cell>
          <cell r="EV277">
            <v>0</v>
          </cell>
          <cell r="EW277">
            <v>0</v>
          </cell>
          <cell r="EX277">
            <v>0</v>
          </cell>
          <cell r="EY277">
            <v>0</v>
          </cell>
          <cell r="EZ277">
            <v>0</v>
          </cell>
          <cell r="FA277">
            <v>0</v>
          </cell>
          <cell r="FB277">
            <v>0</v>
          </cell>
          <cell r="FC277">
            <v>0</v>
          </cell>
        </row>
        <row r="278">
          <cell r="A278" t="str">
            <v xml:space="preserve"> 3739 CHINA (PH)                        </v>
          </cell>
          <cell r="B278">
            <v>6626</v>
          </cell>
          <cell r="C278">
            <v>6626</v>
          </cell>
          <cell r="D278" t="e">
            <v>#VALUE!</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1844</v>
          </cell>
          <cell r="AA278">
            <v>0</v>
          </cell>
          <cell r="AB278">
            <v>118</v>
          </cell>
          <cell r="AC278">
            <v>0</v>
          </cell>
          <cell r="AD278">
            <v>0</v>
          </cell>
          <cell r="AE278">
            <v>0</v>
          </cell>
          <cell r="AF278">
            <v>0</v>
          </cell>
          <cell r="AG278">
            <v>0</v>
          </cell>
          <cell r="AH278">
            <v>0</v>
          </cell>
          <cell r="AI278">
            <v>0</v>
          </cell>
          <cell r="AJ278">
            <v>193</v>
          </cell>
          <cell r="AK278">
            <v>0</v>
          </cell>
          <cell r="AL278">
            <v>394</v>
          </cell>
          <cell r="AM278">
            <v>229</v>
          </cell>
          <cell r="AN278">
            <v>910</v>
          </cell>
          <cell r="AO278">
            <v>0</v>
          </cell>
          <cell r="AP278">
            <v>105</v>
          </cell>
          <cell r="AQ278">
            <v>0</v>
          </cell>
          <cell r="AR278">
            <v>0</v>
          </cell>
          <cell r="AS278">
            <v>0</v>
          </cell>
          <cell r="AT278">
            <v>0</v>
          </cell>
          <cell r="AU278">
            <v>0</v>
          </cell>
          <cell r="AV278">
            <v>0</v>
          </cell>
          <cell r="AW278">
            <v>95</v>
          </cell>
          <cell r="AX278">
            <v>10</v>
          </cell>
          <cell r="AY278">
            <v>0</v>
          </cell>
          <cell r="AZ278">
            <v>0</v>
          </cell>
          <cell r="BA278">
            <v>0</v>
          </cell>
          <cell r="BB278">
            <v>0</v>
          </cell>
          <cell r="BC278">
            <v>61</v>
          </cell>
          <cell r="BD278">
            <v>0</v>
          </cell>
          <cell r="BE278">
            <v>0</v>
          </cell>
          <cell r="BF278" t="e">
            <v>#VALUE!</v>
          </cell>
          <cell r="BG278">
            <v>0</v>
          </cell>
          <cell r="BH278">
            <v>0</v>
          </cell>
          <cell r="BI278">
            <v>0</v>
          </cell>
          <cell r="BJ278">
            <v>0</v>
          </cell>
          <cell r="BK278">
            <v>0</v>
          </cell>
          <cell r="BL278">
            <v>0</v>
          </cell>
          <cell r="BM278">
            <v>0</v>
          </cell>
          <cell r="BN278">
            <v>0</v>
          </cell>
          <cell r="BO278">
            <v>0</v>
          </cell>
          <cell r="BP278">
            <v>0</v>
          </cell>
          <cell r="BQ278">
            <v>0</v>
          </cell>
          <cell r="BR278">
            <v>61</v>
          </cell>
          <cell r="BS278">
            <v>0</v>
          </cell>
          <cell r="BT278">
            <v>0</v>
          </cell>
          <cell r="BU278">
            <v>0</v>
          </cell>
          <cell r="BV278">
            <v>0</v>
          </cell>
          <cell r="BW278">
            <v>0</v>
          </cell>
          <cell r="BX278">
            <v>0</v>
          </cell>
          <cell r="BY278">
            <v>0</v>
          </cell>
          <cell r="BZ278">
            <v>0</v>
          </cell>
          <cell r="CA278">
            <v>566</v>
          </cell>
          <cell r="CB278">
            <v>0</v>
          </cell>
          <cell r="CC278">
            <v>559</v>
          </cell>
          <cell r="CD278">
            <v>0</v>
          </cell>
          <cell r="CE278">
            <v>0</v>
          </cell>
          <cell r="CF278">
            <v>0</v>
          </cell>
          <cell r="CG278">
            <v>0</v>
          </cell>
          <cell r="CH278">
            <v>7</v>
          </cell>
          <cell r="CI278">
            <v>0</v>
          </cell>
          <cell r="CJ278">
            <v>0</v>
          </cell>
          <cell r="CK278">
            <v>0</v>
          </cell>
          <cell r="CL278">
            <v>0</v>
          </cell>
          <cell r="CM278">
            <v>51</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0</v>
          </cell>
          <cell r="DE278">
            <v>0</v>
          </cell>
          <cell r="DF278">
            <v>0</v>
          </cell>
          <cell r="DG278">
            <v>0</v>
          </cell>
          <cell r="DH278">
            <v>0</v>
          </cell>
          <cell r="DI278">
            <v>0</v>
          </cell>
          <cell r="DJ278">
            <v>0</v>
          </cell>
          <cell r="DK278">
            <v>0</v>
          </cell>
          <cell r="DL278">
            <v>0</v>
          </cell>
          <cell r="DM278">
            <v>0</v>
          </cell>
          <cell r="DN278">
            <v>0</v>
          </cell>
          <cell r="DO278">
            <v>0</v>
          </cell>
          <cell r="DP278">
            <v>51</v>
          </cell>
          <cell r="DQ278">
            <v>0</v>
          </cell>
          <cell r="DR278">
            <v>3288</v>
          </cell>
          <cell r="DS278">
            <v>0</v>
          </cell>
          <cell r="DT278">
            <v>0</v>
          </cell>
          <cell r="DU278">
            <v>0</v>
          </cell>
          <cell r="DV278">
            <v>0</v>
          </cell>
          <cell r="DW278">
            <v>3288</v>
          </cell>
          <cell r="DX278">
            <v>0</v>
          </cell>
          <cell r="DY278">
            <v>0</v>
          </cell>
          <cell r="DZ278">
            <v>692</v>
          </cell>
          <cell r="EA278">
            <v>0</v>
          </cell>
          <cell r="EB278">
            <v>0</v>
          </cell>
          <cell r="EC278">
            <v>216</v>
          </cell>
          <cell r="ED278">
            <v>0</v>
          </cell>
          <cell r="EE278">
            <v>184</v>
          </cell>
          <cell r="EF278">
            <v>120</v>
          </cell>
          <cell r="EG278">
            <v>0</v>
          </cell>
          <cell r="EH278">
            <v>117</v>
          </cell>
          <cell r="EI278">
            <v>50</v>
          </cell>
          <cell r="EJ278">
            <v>5</v>
          </cell>
          <cell r="EK278">
            <v>12</v>
          </cell>
          <cell r="EL278">
            <v>0</v>
          </cell>
          <cell r="EM278">
            <v>0</v>
          </cell>
          <cell r="EN278">
            <v>0</v>
          </cell>
          <cell r="EO278">
            <v>0</v>
          </cell>
          <cell r="EP278">
            <v>0</v>
          </cell>
          <cell r="EQ278">
            <v>0</v>
          </cell>
          <cell r="ER278">
            <v>0</v>
          </cell>
          <cell r="ES278">
            <v>12</v>
          </cell>
          <cell r="ET278">
            <v>7</v>
          </cell>
          <cell r="EU278">
            <v>0</v>
          </cell>
          <cell r="EV278">
            <v>0</v>
          </cell>
          <cell r="EW278">
            <v>7</v>
          </cell>
          <cell r="EX278">
            <v>0</v>
          </cell>
          <cell r="EY278">
            <v>0</v>
          </cell>
          <cell r="EZ278">
            <v>0</v>
          </cell>
          <cell r="FA278">
            <v>0</v>
          </cell>
          <cell r="FB278">
            <v>0</v>
          </cell>
          <cell r="FC278">
            <v>0</v>
          </cell>
        </row>
        <row r="279">
          <cell r="A279" t="str">
            <v xml:space="preserve"> 2348 GOLDSHIELD (PH)                   </v>
          </cell>
          <cell r="B279">
            <v>17</v>
          </cell>
          <cell r="C279">
            <v>17</v>
          </cell>
          <cell r="D279" t="e">
            <v>#VALUE!</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t="e">
            <v>#VALUE!</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BX279">
            <v>0</v>
          </cell>
          <cell r="BY279">
            <v>0</v>
          </cell>
          <cell r="BZ279">
            <v>0</v>
          </cell>
          <cell r="CA279">
            <v>15</v>
          </cell>
          <cell r="CB279">
            <v>0</v>
          </cell>
          <cell r="CC279">
            <v>0</v>
          </cell>
          <cell r="CD279">
            <v>0</v>
          </cell>
          <cell r="CE279">
            <v>0</v>
          </cell>
          <cell r="CF279">
            <v>15</v>
          </cell>
          <cell r="CG279">
            <v>0</v>
          </cell>
          <cell r="CH279">
            <v>0</v>
          </cell>
          <cell r="CI279">
            <v>0</v>
          </cell>
          <cell r="CJ279">
            <v>0</v>
          </cell>
          <cell r="CK279">
            <v>0</v>
          </cell>
          <cell r="CL279">
            <v>0</v>
          </cell>
          <cell r="CM279">
            <v>2</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0</v>
          </cell>
          <cell r="DF279">
            <v>2</v>
          </cell>
          <cell r="DG279">
            <v>0</v>
          </cell>
          <cell r="DH279">
            <v>0</v>
          </cell>
          <cell r="DI279">
            <v>0</v>
          </cell>
          <cell r="DJ279">
            <v>0</v>
          </cell>
          <cell r="DK279">
            <v>0</v>
          </cell>
          <cell r="DL279">
            <v>0</v>
          </cell>
          <cell r="DM279">
            <v>0</v>
          </cell>
          <cell r="DN279">
            <v>0</v>
          </cell>
          <cell r="DO279">
            <v>0</v>
          </cell>
          <cell r="DP279">
            <v>0</v>
          </cell>
          <cell r="DQ279">
            <v>0</v>
          </cell>
          <cell r="DR279">
            <v>0</v>
          </cell>
          <cell r="DS279">
            <v>0</v>
          </cell>
          <cell r="DT279">
            <v>0</v>
          </cell>
          <cell r="DU279">
            <v>0</v>
          </cell>
          <cell r="DV279">
            <v>0</v>
          </cell>
          <cell r="DW279">
            <v>0</v>
          </cell>
          <cell r="DX279">
            <v>0</v>
          </cell>
          <cell r="DY279">
            <v>0</v>
          </cell>
          <cell r="DZ279">
            <v>0</v>
          </cell>
          <cell r="EA279">
            <v>0</v>
          </cell>
          <cell r="EB279">
            <v>0</v>
          </cell>
          <cell r="EC279">
            <v>0</v>
          </cell>
          <cell r="ED279">
            <v>0</v>
          </cell>
          <cell r="EE279">
            <v>0</v>
          </cell>
          <cell r="EF279">
            <v>0</v>
          </cell>
          <cell r="EG279">
            <v>0</v>
          </cell>
          <cell r="EH279">
            <v>0</v>
          </cell>
          <cell r="EI279">
            <v>0</v>
          </cell>
          <cell r="EJ279">
            <v>0</v>
          </cell>
          <cell r="EK279">
            <v>0</v>
          </cell>
          <cell r="EL279">
            <v>0</v>
          </cell>
          <cell r="EM279">
            <v>0</v>
          </cell>
          <cell r="EN279">
            <v>0</v>
          </cell>
          <cell r="EO279">
            <v>0</v>
          </cell>
          <cell r="EP279">
            <v>0</v>
          </cell>
          <cell r="EQ279">
            <v>0</v>
          </cell>
          <cell r="ER279">
            <v>0</v>
          </cell>
          <cell r="ES279">
            <v>0</v>
          </cell>
          <cell r="ET279">
            <v>0</v>
          </cell>
          <cell r="EU279">
            <v>0</v>
          </cell>
          <cell r="EV279">
            <v>0</v>
          </cell>
          <cell r="EW279">
            <v>0</v>
          </cell>
          <cell r="EX279">
            <v>0</v>
          </cell>
          <cell r="EY279">
            <v>0</v>
          </cell>
          <cell r="EZ279">
            <v>0</v>
          </cell>
          <cell r="FA279">
            <v>0</v>
          </cell>
          <cell r="FB279">
            <v>0</v>
          </cell>
          <cell r="FC279">
            <v>0</v>
          </cell>
        </row>
        <row r="280">
          <cell r="A280" t="str">
            <v xml:space="preserve"> 2394 INT HQ EXPENSE (PH)               </v>
          </cell>
          <cell r="B280">
            <v>0</v>
          </cell>
          <cell r="C280">
            <v>0</v>
          </cell>
          <cell r="D280" t="e">
            <v>#VALUE!</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t="e">
            <v>#VALUE!</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cell r="EC280">
            <v>0</v>
          </cell>
          <cell r="ED280">
            <v>0</v>
          </cell>
          <cell r="EE280">
            <v>0</v>
          </cell>
          <cell r="EF280">
            <v>0</v>
          </cell>
          <cell r="EG280">
            <v>0</v>
          </cell>
          <cell r="EH280">
            <v>0</v>
          </cell>
          <cell r="EI280">
            <v>0</v>
          </cell>
          <cell r="EJ280">
            <v>0</v>
          </cell>
          <cell r="EK280">
            <v>0</v>
          </cell>
          <cell r="EL280">
            <v>0</v>
          </cell>
          <cell r="EM280">
            <v>0</v>
          </cell>
          <cell r="EN280">
            <v>0</v>
          </cell>
          <cell r="EO280">
            <v>0</v>
          </cell>
          <cell r="EP280">
            <v>0</v>
          </cell>
          <cell r="EQ280">
            <v>0</v>
          </cell>
          <cell r="ER280">
            <v>0</v>
          </cell>
          <cell r="ES280">
            <v>0</v>
          </cell>
          <cell r="ET280">
            <v>0</v>
          </cell>
          <cell r="EU280">
            <v>0</v>
          </cell>
          <cell r="EV280">
            <v>0</v>
          </cell>
          <cell r="EW280">
            <v>0</v>
          </cell>
          <cell r="EX280">
            <v>0</v>
          </cell>
          <cell r="EY280">
            <v>0</v>
          </cell>
          <cell r="EZ280">
            <v>0</v>
          </cell>
          <cell r="FA280">
            <v>0</v>
          </cell>
          <cell r="FB280">
            <v>0</v>
          </cell>
          <cell r="FC280">
            <v>0</v>
          </cell>
        </row>
        <row r="281">
          <cell r="A281" t="str">
            <v xml:space="preserve"> 2396 ICN (PH)                          </v>
          </cell>
          <cell r="B281">
            <v>238</v>
          </cell>
          <cell r="C281">
            <v>238</v>
          </cell>
          <cell r="D281" t="e">
            <v>#VALUE!</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t="e">
            <v>#VALUE!</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v>0</v>
          </cell>
          <cell r="CM281">
            <v>238</v>
          </cell>
          <cell r="CN281">
            <v>0</v>
          </cell>
          <cell r="CO281">
            <v>0</v>
          </cell>
          <cell r="CP281">
            <v>0</v>
          </cell>
          <cell r="CQ281">
            <v>0</v>
          </cell>
          <cell r="CR281">
            <v>0</v>
          </cell>
          <cell r="CS281">
            <v>0</v>
          </cell>
          <cell r="CT281">
            <v>0</v>
          </cell>
          <cell r="CU281">
            <v>0</v>
          </cell>
          <cell r="CV281">
            <v>0</v>
          </cell>
          <cell r="CW281">
            <v>0</v>
          </cell>
          <cell r="CX281">
            <v>0</v>
          </cell>
          <cell r="CY281">
            <v>0</v>
          </cell>
          <cell r="CZ281">
            <v>0</v>
          </cell>
          <cell r="DA281">
            <v>0</v>
          </cell>
          <cell r="DB281">
            <v>0</v>
          </cell>
          <cell r="DC281">
            <v>0</v>
          </cell>
          <cell r="DD281">
            <v>0</v>
          </cell>
          <cell r="DE281">
            <v>0</v>
          </cell>
          <cell r="DF281">
            <v>0</v>
          </cell>
          <cell r="DG281">
            <v>0</v>
          </cell>
          <cell r="DH281">
            <v>0</v>
          </cell>
          <cell r="DI281">
            <v>238</v>
          </cell>
          <cell r="DJ281">
            <v>0</v>
          </cell>
          <cell r="DK281">
            <v>0</v>
          </cell>
          <cell r="DL281">
            <v>0</v>
          </cell>
          <cell r="DM281">
            <v>0</v>
          </cell>
          <cell r="DN281">
            <v>0</v>
          </cell>
          <cell r="DO281">
            <v>0</v>
          </cell>
          <cell r="DP281">
            <v>0</v>
          </cell>
          <cell r="DQ281">
            <v>0</v>
          </cell>
          <cell r="DR281">
            <v>0</v>
          </cell>
          <cell r="DS281">
            <v>0</v>
          </cell>
          <cell r="DT281">
            <v>0</v>
          </cell>
          <cell r="DU281">
            <v>0</v>
          </cell>
          <cell r="DV281">
            <v>0</v>
          </cell>
          <cell r="DW281">
            <v>0</v>
          </cell>
          <cell r="DX281">
            <v>0</v>
          </cell>
          <cell r="DY281">
            <v>0</v>
          </cell>
          <cell r="DZ281">
            <v>0</v>
          </cell>
          <cell r="EA281">
            <v>0</v>
          </cell>
          <cell r="EB281">
            <v>0</v>
          </cell>
          <cell r="EC281">
            <v>0</v>
          </cell>
          <cell r="ED281">
            <v>0</v>
          </cell>
          <cell r="EE281">
            <v>0</v>
          </cell>
          <cell r="EF281">
            <v>0</v>
          </cell>
          <cell r="EG281">
            <v>0</v>
          </cell>
          <cell r="EH281">
            <v>0</v>
          </cell>
          <cell r="EI281">
            <v>0</v>
          </cell>
          <cell r="EJ281">
            <v>0</v>
          </cell>
          <cell r="EK281">
            <v>0</v>
          </cell>
          <cell r="EL281">
            <v>0</v>
          </cell>
          <cell r="EM281">
            <v>0</v>
          </cell>
          <cell r="EN281">
            <v>0</v>
          </cell>
          <cell r="EO281">
            <v>0</v>
          </cell>
          <cell r="EP281">
            <v>0</v>
          </cell>
          <cell r="EQ281">
            <v>0</v>
          </cell>
          <cell r="ER281">
            <v>0</v>
          </cell>
          <cell r="ES281">
            <v>0</v>
          </cell>
          <cell r="ET281">
            <v>0</v>
          </cell>
          <cell r="EU281">
            <v>0</v>
          </cell>
          <cell r="EV281">
            <v>0</v>
          </cell>
          <cell r="EW281">
            <v>0</v>
          </cell>
          <cell r="EX281">
            <v>0</v>
          </cell>
          <cell r="EY281">
            <v>0</v>
          </cell>
          <cell r="EZ281">
            <v>0</v>
          </cell>
          <cell r="FA281">
            <v>0</v>
          </cell>
          <cell r="FB281">
            <v>0</v>
          </cell>
          <cell r="FC281">
            <v>0</v>
          </cell>
        </row>
        <row r="282">
          <cell r="A282" t="str">
            <v xml:space="preserve"> 4228 S.AFRICA(PBM+POSTAL)              </v>
          </cell>
          <cell r="B282">
            <v>0</v>
          </cell>
          <cell r="C282">
            <v>0</v>
          </cell>
          <cell r="D282" t="e">
            <v>#VALUE!</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t="e">
            <v>#VALUE!</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v>0</v>
          </cell>
          <cell r="DU282">
            <v>0</v>
          </cell>
          <cell r="DV282">
            <v>0</v>
          </cell>
          <cell r="DW282">
            <v>0</v>
          </cell>
          <cell r="DX282">
            <v>0</v>
          </cell>
          <cell r="DY282">
            <v>0</v>
          </cell>
          <cell r="DZ282">
            <v>0</v>
          </cell>
          <cell r="EA282">
            <v>0</v>
          </cell>
          <cell r="EB282">
            <v>0</v>
          </cell>
          <cell r="EC282">
            <v>0</v>
          </cell>
          <cell r="ED282">
            <v>0</v>
          </cell>
          <cell r="EE282">
            <v>0</v>
          </cell>
          <cell r="EF282">
            <v>0</v>
          </cell>
          <cell r="EG282">
            <v>0</v>
          </cell>
          <cell r="EH282">
            <v>0</v>
          </cell>
          <cell r="EI282">
            <v>0</v>
          </cell>
          <cell r="EJ282">
            <v>0</v>
          </cell>
          <cell r="EK282">
            <v>0</v>
          </cell>
          <cell r="EL282">
            <v>0</v>
          </cell>
          <cell r="EM282">
            <v>0</v>
          </cell>
          <cell r="EN282">
            <v>0</v>
          </cell>
          <cell r="EO282">
            <v>0</v>
          </cell>
          <cell r="EP282">
            <v>0</v>
          </cell>
          <cell r="EQ282">
            <v>0</v>
          </cell>
          <cell r="ER282">
            <v>0</v>
          </cell>
          <cell r="ES282">
            <v>0</v>
          </cell>
          <cell r="ET282">
            <v>0</v>
          </cell>
          <cell r="EU282">
            <v>0</v>
          </cell>
          <cell r="EV282">
            <v>0</v>
          </cell>
          <cell r="EW282">
            <v>0</v>
          </cell>
          <cell r="EX282">
            <v>0</v>
          </cell>
          <cell r="EY282">
            <v>0</v>
          </cell>
          <cell r="EZ282">
            <v>0</v>
          </cell>
          <cell r="FA282">
            <v>0</v>
          </cell>
          <cell r="FB282">
            <v>0</v>
          </cell>
          <cell r="FC282">
            <v>0</v>
          </cell>
        </row>
        <row r="283">
          <cell r="A283" t="str">
            <v xml:space="preserve"> 2933 SOUTH AFRICA (PBM)                </v>
          </cell>
          <cell r="B283">
            <v>0</v>
          </cell>
          <cell r="C283">
            <v>0</v>
          </cell>
          <cell r="D283" t="e">
            <v>#VALUE!</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t="e">
            <v>#VALUE!</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0</v>
          </cell>
          <cell r="CG283">
            <v>0</v>
          </cell>
          <cell r="CH283">
            <v>0</v>
          </cell>
          <cell r="CI283">
            <v>0</v>
          </cell>
          <cell r="CJ283">
            <v>0</v>
          </cell>
          <cell r="CK283">
            <v>0</v>
          </cell>
          <cell r="CL283">
            <v>0</v>
          </cell>
          <cell r="CM283">
            <v>0</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0</v>
          </cell>
          <cell r="DM283">
            <v>0</v>
          </cell>
          <cell r="DN283">
            <v>0</v>
          </cell>
          <cell r="DO283">
            <v>0</v>
          </cell>
          <cell r="DP283">
            <v>0</v>
          </cell>
          <cell r="DQ283">
            <v>0</v>
          </cell>
          <cell r="DR283">
            <v>0</v>
          </cell>
          <cell r="DS283">
            <v>0</v>
          </cell>
          <cell r="DT283">
            <v>0</v>
          </cell>
          <cell r="DU283">
            <v>0</v>
          </cell>
          <cell r="DV283">
            <v>0</v>
          </cell>
          <cell r="DW283">
            <v>0</v>
          </cell>
          <cell r="DX283">
            <v>0</v>
          </cell>
          <cell r="DY283">
            <v>0</v>
          </cell>
          <cell r="DZ283">
            <v>0</v>
          </cell>
          <cell r="EA283">
            <v>0</v>
          </cell>
          <cell r="EB283">
            <v>0</v>
          </cell>
          <cell r="EC283">
            <v>0</v>
          </cell>
          <cell r="ED283">
            <v>0</v>
          </cell>
          <cell r="EE283">
            <v>0</v>
          </cell>
          <cell r="EF283">
            <v>0</v>
          </cell>
          <cell r="EG283">
            <v>0</v>
          </cell>
          <cell r="EH283">
            <v>0</v>
          </cell>
          <cell r="EI283">
            <v>0</v>
          </cell>
          <cell r="EJ283">
            <v>0</v>
          </cell>
          <cell r="EK283">
            <v>0</v>
          </cell>
          <cell r="EL283">
            <v>0</v>
          </cell>
          <cell r="EM283">
            <v>0</v>
          </cell>
          <cell r="EN283">
            <v>0</v>
          </cell>
          <cell r="EO283">
            <v>0</v>
          </cell>
          <cell r="EP283">
            <v>0</v>
          </cell>
          <cell r="EQ283">
            <v>0</v>
          </cell>
          <cell r="ER283">
            <v>0</v>
          </cell>
          <cell r="ES283">
            <v>0</v>
          </cell>
          <cell r="ET283">
            <v>0</v>
          </cell>
          <cell r="EU283">
            <v>0</v>
          </cell>
          <cell r="EV283">
            <v>0</v>
          </cell>
          <cell r="EW283">
            <v>0</v>
          </cell>
          <cell r="EX283">
            <v>0</v>
          </cell>
          <cell r="EY283">
            <v>0</v>
          </cell>
          <cell r="EZ283">
            <v>0</v>
          </cell>
          <cell r="FA283">
            <v>0</v>
          </cell>
          <cell r="FB283">
            <v>0</v>
          </cell>
          <cell r="FC283">
            <v>0</v>
          </cell>
        </row>
        <row r="284">
          <cell r="A284" t="str">
            <v xml:space="preserve"> 2934 SOUTH AFRICA POSTAL               </v>
          </cell>
          <cell r="B284">
            <v>0</v>
          </cell>
          <cell r="C284">
            <v>0</v>
          </cell>
          <cell r="D284" t="e">
            <v>#VALUE!</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t="e">
            <v>#VALUE!</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v>0</v>
          </cell>
          <cell r="DU284">
            <v>0</v>
          </cell>
          <cell r="DV284">
            <v>0</v>
          </cell>
          <cell r="DW284">
            <v>0</v>
          </cell>
          <cell r="DX284">
            <v>0</v>
          </cell>
          <cell r="DY284">
            <v>0</v>
          </cell>
          <cell r="DZ284">
            <v>0</v>
          </cell>
          <cell r="EA284">
            <v>0</v>
          </cell>
          <cell r="EB284">
            <v>0</v>
          </cell>
          <cell r="EC284">
            <v>0</v>
          </cell>
          <cell r="ED284">
            <v>0</v>
          </cell>
          <cell r="EE284">
            <v>0</v>
          </cell>
          <cell r="EF284">
            <v>0</v>
          </cell>
          <cell r="EG284">
            <v>0</v>
          </cell>
          <cell r="EH284">
            <v>0</v>
          </cell>
          <cell r="EI284">
            <v>0</v>
          </cell>
          <cell r="EJ284">
            <v>0</v>
          </cell>
          <cell r="EK284">
            <v>0</v>
          </cell>
          <cell r="EL284">
            <v>0</v>
          </cell>
          <cell r="EM284">
            <v>0</v>
          </cell>
          <cell r="EN284">
            <v>0</v>
          </cell>
          <cell r="EO284">
            <v>0</v>
          </cell>
          <cell r="EP284">
            <v>0</v>
          </cell>
          <cell r="EQ284">
            <v>0</v>
          </cell>
          <cell r="ER284">
            <v>0</v>
          </cell>
          <cell r="ES284">
            <v>0</v>
          </cell>
          <cell r="ET284">
            <v>0</v>
          </cell>
          <cell r="EU284">
            <v>0</v>
          </cell>
          <cell r="EV284">
            <v>0</v>
          </cell>
          <cell r="EW284">
            <v>0</v>
          </cell>
          <cell r="EX284">
            <v>0</v>
          </cell>
          <cell r="EY284">
            <v>0</v>
          </cell>
          <cell r="EZ284">
            <v>0</v>
          </cell>
          <cell r="FA284">
            <v>0</v>
          </cell>
          <cell r="FB284">
            <v>0</v>
          </cell>
          <cell r="FC284">
            <v>0</v>
          </cell>
        </row>
        <row r="285">
          <cell r="B285">
            <v>0</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cell r="CE285">
            <v>0</v>
          </cell>
          <cell r="CF285">
            <v>0</v>
          </cell>
          <cell r="CG285">
            <v>0</v>
          </cell>
          <cell r="CH285">
            <v>0</v>
          </cell>
          <cell r="CI285">
            <v>0</v>
          </cell>
          <cell r="CJ285">
            <v>0</v>
          </cell>
          <cell r="CK285">
            <v>0</v>
          </cell>
          <cell r="CL285">
            <v>0</v>
          </cell>
          <cell r="CM285">
            <v>0</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0</v>
          </cell>
          <cell r="DM285">
            <v>0</v>
          </cell>
          <cell r="DN285">
            <v>0</v>
          </cell>
          <cell r="DO285">
            <v>0</v>
          </cell>
          <cell r="DP285">
            <v>0</v>
          </cell>
          <cell r="DQ285">
            <v>0</v>
          </cell>
          <cell r="DR285">
            <v>0</v>
          </cell>
          <cell r="DS285">
            <v>0</v>
          </cell>
          <cell r="DT285">
            <v>0</v>
          </cell>
          <cell r="DU285">
            <v>0</v>
          </cell>
          <cell r="DV285">
            <v>0</v>
          </cell>
          <cell r="DW285">
            <v>0</v>
          </cell>
          <cell r="DX285">
            <v>0</v>
          </cell>
          <cell r="DY285">
            <v>0</v>
          </cell>
          <cell r="DZ285">
            <v>0</v>
          </cell>
          <cell r="EA285">
            <v>0</v>
          </cell>
          <cell r="EB285">
            <v>0</v>
          </cell>
          <cell r="EC285">
            <v>0</v>
          </cell>
          <cell r="ED285">
            <v>0</v>
          </cell>
          <cell r="EE285">
            <v>0</v>
          </cell>
          <cell r="EF285">
            <v>0</v>
          </cell>
          <cell r="EG285">
            <v>0</v>
          </cell>
          <cell r="EH285">
            <v>0</v>
          </cell>
          <cell r="EI285">
            <v>0</v>
          </cell>
          <cell r="EJ285">
            <v>0</v>
          </cell>
          <cell r="EK285">
            <v>0</v>
          </cell>
          <cell r="EL285">
            <v>0</v>
          </cell>
          <cell r="EM285">
            <v>0</v>
          </cell>
          <cell r="EN285">
            <v>0</v>
          </cell>
          <cell r="EO285">
            <v>0</v>
          </cell>
          <cell r="EP285">
            <v>0</v>
          </cell>
          <cell r="EQ285">
            <v>0</v>
          </cell>
          <cell r="ER285">
            <v>0</v>
          </cell>
          <cell r="ES285">
            <v>0</v>
          </cell>
          <cell r="ET285">
            <v>0</v>
          </cell>
          <cell r="EU285">
            <v>0</v>
          </cell>
          <cell r="EV285">
            <v>0</v>
          </cell>
          <cell r="EW285">
            <v>0</v>
          </cell>
          <cell r="EX285">
            <v>0</v>
          </cell>
          <cell r="EY285">
            <v>0</v>
          </cell>
          <cell r="EZ285">
            <v>0</v>
          </cell>
          <cell r="FA285">
            <v>0</v>
          </cell>
          <cell r="FB285">
            <v>0</v>
          </cell>
          <cell r="FC285">
            <v>0</v>
          </cell>
        </row>
        <row r="286">
          <cell r="A286" t="str">
            <v xml:space="preserve"> 4450 DHS INTERNATIONAL                 </v>
          </cell>
          <cell r="B286">
            <v>0</v>
          </cell>
          <cell r="C286">
            <v>0</v>
          </cell>
          <cell r="D286" t="e">
            <v>#VALUE!</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t="e">
            <v>#VALUE!</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cell r="CE286">
            <v>0</v>
          </cell>
          <cell r="CF286">
            <v>0</v>
          </cell>
          <cell r="CG286">
            <v>0</v>
          </cell>
          <cell r="CH286">
            <v>0</v>
          </cell>
          <cell r="CI286">
            <v>0</v>
          </cell>
          <cell r="CJ286">
            <v>0</v>
          </cell>
          <cell r="CK286">
            <v>0</v>
          </cell>
          <cell r="CL286">
            <v>0</v>
          </cell>
          <cell r="CM286">
            <v>0</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0</v>
          </cell>
          <cell r="DE286">
            <v>0</v>
          </cell>
          <cell r="DF286">
            <v>0</v>
          </cell>
          <cell r="DG286">
            <v>0</v>
          </cell>
          <cell r="DH286">
            <v>0</v>
          </cell>
          <cell r="DI286">
            <v>0</v>
          </cell>
          <cell r="DJ286">
            <v>0</v>
          </cell>
          <cell r="DK286">
            <v>0</v>
          </cell>
          <cell r="DL286">
            <v>0</v>
          </cell>
          <cell r="DM286">
            <v>0</v>
          </cell>
          <cell r="DN286">
            <v>0</v>
          </cell>
          <cell r="DO286">
            <v>0</v>
          </cell>
          <cell r="DP286">
            <v>0</v>
          </cell>
          <cell r="DQ286">
            <v>0</v>
          </cell>
          <cell r="DR286">
            <v>0</v>
          </cell>
          <cell r="DS286">
            <v>0</v>
          </cell>
          <cell r="DT286">
            <v>0</v>
          </cell>
          <cell r="DU286">
            <v>0</v>
          </cell>
          <cell r="DV286">
            <v>0</v>
          </cell>
          <cell r="DW286">
            <v>0</v>
          </cell>
          <cell r="DX286">
            <v>0</v>
          </cell>
          <cell r="DY286">
            <v>0</v>
          </cell>
          <cell r="DZ286">
            <v>0</v>
          </cell>
          <cell r="EA286">
            <v>0</v>
          </cell>
          <cell r="EB286">
            <v>0</v>
          </cell>
          <cell r="EC286">
            <v>0</v>
          </cell>
          <cell r="ED286">
            <v>0</v>
          </cell>
          <cell r="EE286">
            <v>0</v>
          </cell>
          <cell r="EF286">
            <v>0</v>
          </cell>
          <cell r="EG286">
            <v>0</v>
          </cell>
          <cell r="EH286">
            <v>0</v>
          </cell>
          <cell r="EI286">
            <v>0</v>
          </cell>
          <cell r="EJ286">
            <v>0</v>
          </cell>
          <cell r="EK286">
            <v>0</v>
          </cell>
          <cell r="EL286">
            <v>0</v>
          </cell>
          <cell r="EM286">
            <v>0</v>
          </cell>
          <cell r="EN286">
            <v>0</v>
          </cell>
          <cell r="EO286">
            <v>0</v>
          </cell>
          <cell r="EP286">
            <v>0</v>
          </cell>
          <cell r="EQ286">
            <v>0</v>
          </cell>
          <cell r="ER286">
            <v>0</v>
          </cell>
          <cell r="ES286">
            <v>0</v>
          </cell>
          <cell r="ET286">
            <v>0</v>
          </cell>
          <cell r="EU286">
            <v>0</v>
          </cell>
          <cell r="EV286">
            <v>0</v>
          </cell>
          <cell r="EW286">
            <v>0</v>
          </cell>
          <cell r="EX286">
            <v>0</v>
          </cell>
          <cell r="EY286">
            <v>0</v>
          </cell>
          <cell r="EZ286">
            <v>0</v>
          </cell>
          <cell r="FA286">
            <v>0</v>
          </cell>
          <cell r="FB286">
            <v>0</v>
          </cell>
          <cell r="FC286">
            <v>0</v>
          </cell>
        </row>
        <row r="287">
          <cell r="A287" t="str">
            <v xml:space="preserve"> 6680 DHS - INT'L HQ                    </v>
          </cell>
          <cell r="B287">
            <v>0</v>
          </cell>
          <cell r="C287">
            <v>0</v>
          </cell>
          <cell r="D287" t="e">
            <v>#VALUE!</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t="e">
            <v>#VALUE!</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v>0</v>
          </cell>
          <cell r="DU287">
            <v>0</v>
          </cell>
          <cell r="DV287">
            <v>0</v>
          </cell>
          <cell r="DW287">
            <v>0</v>
          </cell>
          <cell r="DX287">
            <v>0</v>
          </cell>
          <cell r="DY287">
            <v>0</v>
          </cell>
          <cell r="DZ287">
            <v>0</v>
          </cell>
          <cell r="EA287">
            <v>0</v>
          </cell>
          <cell r="EB287">
            <v>0</v>
          </cell>
          <cell r="EC287">
            <v>0</v>
          </cell>
          <cell r="ED287">
            <v>0</v>
          </cell>
          <cell r="EE287">
            <v>0</v>
          </cell>
          <cell r="EF287">
            <v>0</v>
          </cell>
          <cell r="EG287">
            <v>0</v>
          </cell>
          <cell r="EH287">
            <v>0</v>
          </cell>
          <cell r="EI287">
            <v>0</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0</v>
          </cell>
          <cell r="EX287">
            <v>0</v>
          </cell>
          <cell r="EY287">
            <v>0</v>
          </cell>
          <cell r="EZ287">
            <v>0</v>
          </cell>
          <cell r="FA287">
            <v>0</v>
          </cell>
          <cell r="FB287">
            <v>0</v>
          </cell>
          <cell r="FC287">
            <v>0</v>
          </cell>
        </row>
        <row r="288">
          <cell r="A288" t="str">
            <v xml:space="preserve"> 6709 DHS - AUSTRALIA                   </v>
          </cell>
          <cell r="B288">
            <v>0</v>
          </cell>
          <cell r="C288">
            <v>0</v>
          </cell>
          <cell r="D288" t="e">
            <v>#VALUE!</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t="e">
            <v>#VALUE!</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0</v>
          </cell>
          <cell r="DE288">
            <v>0</v>
          </cell>
          <cell r="DF288">
            <v>0</v>
          </cell>
          <cell r="DG288">
            <v>0</v>
          </cell>
          <cell r="DH288">
            <v>0</v>
          </cell>
          <cell r="DI288">
            <v>0</v>
          </cell>
          <cell r="DJ288">
            <v>0</v>
          </cell>
          <cell r="DK288">
            <v>0</v>
          </cell>
          <cell r="DL288">
            <v>0</v>
          </cell>
          <cell r="DM288">
            <v>0</v>
          </cell>
          <cell r="DN288">
            <v>0</v>
          </cell>
          <cell r="DO288">
            <v>0</v>
          </cell>
          <cell r="DP288">
            <v>0</v>
          </cell>
          <cell r="DQ288">
            <v>0</v>
          </cell>
          <cell r="DR288">
            <v>0</v>
          </cell>
          <cell r="DS288">
            <v>0</v>
          </cell>
          <cell r="DT288">
            <v>0</v>
          </cell>
          <cell r="DU288">
            <v>0</v>
          </cell>
          <cell r="DV288">
            <v>0</v>
          </cell>
          <cell r="DW288">
            <v>0</v>
          </cell>
          <cell r="DX288">
            <v>0</v>
          </cell>
          <cell r="DY288">
            <v>0</v>
          </cell>
          <cell r="DZ288">
            <v>0</v>
          </cell>
          <cell r="EA288">
            <v>0</v>
          </cell>
          <cell r="EB288">
            <v>0</v>
          </cell>
          <cell r="EC288">
            <v>0</v>
          </cell>
          <cell r="ED288">
            <v>0</v>
          </cell>
          <cell r="EE288">
            <v>0</v>
          </cell>
          <cell r="EF288">
            <v>0</v>
          </cell>
          <cell r="EG288">
            <v>0</v>
          </cell>
          <cell r="EH288">
            <v>0</v>
          </cell>
          <cell r="EI288">
            <v>0</v>
          </cell>
          <cell r="EJ288">
            <v>0</v>
          </cell>
          <cell r="EK288">
            <v>0</v>
          </cell>
          <cell r="EL288">
            <v>0</v>
          </cell>
          <cell r="EM288">
            <v>0</v>
          </cell>
          <cell r="EN288">
            <v>0</v>
          </cell>
          <cell r="EO288">
            <v>0</v>
          </cell>
          <cell r="EP288">
            <v>0</v>
          </cell>
          <cell r="EQ288">
            <v>0</v>
          </cell>
          <cell r="ER288">
            <v>0</v>
          </cell>
          <cell r="ES288">
            <v>0</v>
          </cell>
          <cell r="ET288">
            <v>0</v>
          </cell>
          <cell r="EU288">
            <v>0</v>
          </cell>
          <cell r="EV288">
            <v>0</v>
          </cell>
          <cell r="EW288">
            <v>0</v>
          </cell>
          <cell r="EX288">
            <v>0</v>
          </cell>
          <cell r="EY288">
            <v>0</v>
          </cell>
          <cell r="EZ288">
            <v>0</v>
          </cell>
          <cell r="FA288">
            <v>0</v>
          </cell>
          <cell r="FB288">
            <v>0</v>
          </cell>
          <cell r="FC288">
            <v>0</v>
          </cell>
        </row>
        <row r="289">
          <cell r="A289" t="str">
            <v xml:space="preserve"> 6794 DHS - JAPAN                       </v>
          </cell>
          <cell r="B289">
            <v>0</v>
          </cell>
          <cell r="C289">
            <v>0</v>
          </cell>
          <cell r="D289" t="e">
            <v>#VALUE!</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t="e">
            <v>#VALUE!</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0</v>
          </cell>
          <cell r="BV289">
            <v>0</v>
          </cell>
          <cell r="BW289">
            <v>0</v>
          </cell>
          <cell r="BX289">
            <v>0</v>
          </cell>
          <cell r="BY289">
            <v>0</v>
          </cell>
          <cell r="BZ289">
            <v>0</v>
          </cell>
          <cell r="CA289">
            <v>0</v>
          </cell>
          <cell r="CB289">
            <v>0</v>
          </cell>
          <cell r="CC289">
            <v>0</v>
          </cell>
          <cell r="CD289">
            <v>0</v>
          </cell>
          <cell r="CE289">
            <v>0</v>
          </cell>
          <cell r="CF289">
            <v>0</v>
          </cell>
          <cell r="CG289">
            <v>0</v>
          </cell>
          <cell r="CH289">
            <v>0</v>
          </cell>
          <cell r="CI289">
            <v>0</v>
          </cell>
          <cell r="CJ289">
            <v>0</v>
          </cell>
          <cell r="CK289">
            <v>0</v>
          </cell>
          <cell r="CL289">
            <v>0</v>
          </cell>
          <cell r="CM289">
            <v>0</v>
          </cell>
          <cell r="CN289">
            <v>0</v>
          </cell>
          <cell r="CO289">
            <v>0</v>
          </cell>
          <cell r="CP289">
            <v>0</v>
          </cell>
          <cell r="CQ289">
            <v>0</v>
          </cell>
          <cell r="CR289">
            <v>0</v>
          </cell>
          <cell r="CS289">
            <v>0</v>
          </cell>
          <cell r="CT289">
            <v>0</v>
          </cell>
          <cell r="CU289">
            <v>0</v>
          </cell>
          <cell r="CV289">
            <v>0</v>
          </cell>
          <cell r="CW289">
            <v>0</v>
          </cell>
          <cell r="CX289">
            <v>0</v>
          </cell>
          <cell r="CY289">
            <v>0</v>
          </cell>
          <cell r="CZ289">
            <v>0</v>
          </cell>
          <cell r="DA289">
            <v>0</v>
          </cell>
          <cell r="DB289">
            <v>0</v>
          </cell>
          <cell r="DC289">
            <v>0</v>
          </cell>
          <cell r="DD289">
            <v>0</v>
          </cell>
          <cell r="DE289">
            <v>0</v>
          </cell>
          <cell r="DF289">
            <v>0</v>
          </cell>
          <cell r="DG289">
            <v>0</v>
          </cell>
          <cell r="DH289">
            <v>0</v>
          </cell>
          <cell r="DI289">
            <v>0</v>
          </cell>
          <cell r="DJ289">
            <v>0</v>
          </cell>
          <cell r="DK289">
            <v>0</v>
          </cell>
          <cell r="DL289">
            <v>0</v>
          </cell>
          <cell r="DM289">
            <v>0</v>
          </cell>
          <cell r="DN289">
            <v>0</v>
          </cell>
          <cell r="DO289">
            <v>0</v>
          </cell>
          <cell r="DP289">
            <v>0</v>
          </cell>
          <cell r="DQ289">
            <v>0</v>
          </cell>
          <cell r="DR289">
            <v>0</v>
          </cell>
          <cell r="DS289">
            <v>0</v>
          </cell>
          <cell r="DT289">
            <v>0</v>
          </cell>
          <cell r="DU289">
            <v>0</v>
          </cell>
          <cell r="DV289">
            <v>0</v>
          </cell>
          <cell r="DW289">
            <v>0</v>
          </cell>
          <cell r="DX289">
            <v>0</v>
          </cell>
          <cell r="DY289">
            <v>0</v>
          </cell>
          <cell r="DZ289">
            <v>0</v>
          </cell>
          <cell r="EA289">
            <v>0</v>
          </cell>
          <cell r="EB289">
            <v>0</v>
          </cell>
          <cell r="EC289">
            <v>0</v>
          </cell>
          <cell r="ED289">
            <v>0</v>
          </cell>
          <cell r="EE289">
            <v>0</v>
          </cell>
          <cell r="EF289">
            <v>0</v>
          </cell>
          <cell r="EG289">
            <v>0</v>
          </cell>
          <cell r="EH289">
            <v>0</v>
          </cell>
          <cell r="EI289">
            <v>0</v>
          </cell>
          <cell r="EJ289">
            <v>0</v>
          </cell>
          <cell r="EK289">
            <v>0</v>
          </cell>
          <cell r="EL289">
            <v>0</v>
          </cell>
          <cell r="EM289">
            <v>0</v>
          </cell>
          <cell r="EN289">
            <v>0</v>
          </cell>
          <cell r="EO289">
            <v>0</v>
          </cell>
          <cell r="EP289">
            <v>0</v>
          </cell>
          <cell r="EQ289">
            <v>0</v>
          </cell>
          <cell r="ER289">
            <v>0</v>
          </cell>
          <cell r="ES289">
            <v>0</v>
          </cell>
          <cell r="ET289">
            <v>0</v>
          </cell>
          <cell r="EU289">
            <v>0</v>
          </cell>
          <cell r="EV289">
            <v>0</v>
          </cell>
          <cell r="EW289">
            <v>0</v>
          </cell>
          <cell r="EX289">
            <v>0</v>
          </cell>
          <cell r="EY289">
            <v>0</v>
          </cell>
          <cell r="EZ289">
            <v>0</v>
          </cell>
          <cell r="FA289">
            <v>0</v>
          </cell>
          <cell r="FB289">
            <v>0</v>
          </cell>
          <cell r="FC289">
            <v>0</v>
          </cell>
        </row>
        <row r="290">
          <cell r="A290" t="str">
            <v xml:space="preserve"> 4837 INTERNATIONAL                     </v>
          </cell>
          <cell r="B290">
            <v>246956</v>
          </cell>
          <cell r="C290">
            <v>244606</v>
          </cell>
          <cell r="D290" t="e">
            <v>#VALUE!</v>
          </cell>
          <cell r="E290">
            <v>17282</v>
          </cell>
          <cell r="F290">
            <v>2054</v>
          </cell>
          <cell r="G290">
            <v>0</v>
          </cell>
          <cell r="H290">
            <v>2338</v>
          </cell>
          <cell r="I290">
            <v>396</v>
          </cell>
          <cell r="J290">
            <v>0</v>
          </cell>
          <cell r="K290">
            <v>0</v>
          </cell>
          <cell r="L290">
            <v>2645</v>
          </cell>
          <cell r="M290">
            <v>1107</v>
          </cell>
          <cell r="N290">
            <v>2401</v>
          </cell>
          <cell r="O290">
            <v>1457</v>
          </cell>
          <cell r="P290">
            <v>0</v>
          </cell>
          <cell r="Q290">
            <v>30</v>
          </cell>
          <cell r="R290">
            <v>0</v>
          </cell>
          <cell r="S290">
            <v>3866</v>
          </cell>
          <cell r="T290">
            <v>165</v>
          </cell>
          <cell r="U290">
            <v>0</v>
          </cell>
          <cell r="V290">
            <v>0</v>
          </cell>
          <cell r="W290">
            <v>0</v>
          </cell>
          <cell r="X290">
            <v>823</v>
          </cell>
          <cell r="Y290">
            <v>0</v>
          </cell>
          <cell r="Z290">
            <v>41207</v>
          </cell>
          <cell r="AA290">
            <v>4345</v>
          </cell>
          <cell r="AB290">
            <v>683</v>
          </cell>
          <cell r="AC290">
            <v>0</v>
          </cell>
          <cell r="AD290">
            <v>2</v>
          </cell>
          <cell r="AE290">
            <v>1690</v>
          </cell>
          <cell r="AF290">
            <v>0</v>
          </cell>
          <cell r="AG290">
            <v>0</v>
          </cell>
          <cell r="AH290">
            <v>0</v>
          </cell>
          <cell r="AI290">
            <v>0</v>
          </cell>
          <cell r="AJ290">
            <v>14290</v>
          </cell>
          <cell r="AK290">
            <v>1815</v>
          </cell>
          <cell r="AL290">
            <v>1926</v>
          </cell>
          <cell r="AM290">
            <v>7308</v>
          </cell>
          <cell r="AN290">
            <v>5530</v>
          </cell>
          <cell r="AO290">
            <v>3618</v>
          </cell>
          <cell r="AP290">
            <v>30325</v>
          </cell>
          <cell r="AQ290">
            <v>1610</v>
          </cell>
          <cell r="AR290">
            <v>0</v>
          </cell>
          <cell r="AS290">
            <v>1704</v>
          </cell>
          <cell r="AT290">
            <v>0</v>
          </cell>
          <cell r="AU290">
            <v>103</v>
          </cell>
          <cell r="AV290">
            <v>1229</v>
          </cell>
          <cell r="AW290">
            <v>5610</v>
          </cell>
          <cell r="AX290">
            <v>14895</v>
          </cell>
          <cell r="AY290">
            <v>0</v>
          </cell>
          <cell r="AZ290">
            <v>0</v>
          </cell>
          <cell r="BA290">
            <v>0</v>
          </cell>
          <cell r="BB290">
            <v>5174</v>
          </cell>
          <cell r="BC290">
            <v>5557</v>
          </cell>
          <cell r="BD290">
            <v>1</v>
          </cell>
          <cell r="BE290">
            <v>0</v>
          </cell>
          <cell r="BF290" t="e">
            <v>#VALUE!</v>
          </cell>
          <cell r="BG290">
            <v>0</v>
          </cell>
          <cell r="BH290">
            <v>0</v>
          </cell>
          <cell r="BI290">
            <v>832</v>
          </cell>
          <cell r="BJ290">
            <v>0</v>
          </cell>
          <cell r="BK290">
            <v>157</v>
          </cell>
          <cell r="BL290">
            <v>0</v>
          </cell>
          <cell r="BM290">
            <v>0</v>
          </cell>
          <cell r="BN290">
            <v>0</v>
          </cell>
          <cell r="BO290">
            <v>0</v>
          </cell>
          <cell r="BP290">
            <v>469</v>
          </cell>
          <cell r="BQ290">
            <v>0</v>
          </cell>
          <cell r="BR290">
            <v>4079</v>
          </cell>
          <cell r="BS290">
            <v>0</v>
          </cell>
          <cell r="BT290">
            <v>0</v>
          </cell>
          <cell r="BU290">
            <v>0</v>
          </cell>
          <cell r="BV290">
            <v>0</v>
          </cell>
          <cell r="BW290">
            <v>0</v>
          </cell>
          <cell r="BX290">
            <v>0</v>
          </cell>
          <cell r="BY290">
            <v>0</v>
          </cell>
          <cell r="BZ290">
            <v>0</v>
          </cell>
          <cell r="CA290">
            <v>31500</v>
          </cell>
          <cell r="CB290">
            <v>275</v>
          </cell>
          <cell r="CC290">
            <v>19206</v>
          </cell>
          <cell r="CD290">
            <v>0</v>
          </cell>
          <cell r="CE290">
            <v>0</v>
          </cell>
          <cell r="CF290">
            <v>374</v>
          </cell>
          <cell r="CG290">
            <v>3040</v>
          </cell>
          <cell r="CH290">
            <v>2581</v>
          </cell>
          <cell r="CI290">
            <v>1424</v>
          </cell>
          <cell r="CJ290">
            <v>552</v>
          </cell>
          <cell r="CK290">
            <v>3082</v>
          </cell>
          <cell r="CL290">
            <v>966</v>
          </cell>
          <cell r="CM290">
            <v>28191</v>
          </cell>
          <cell r="CN290">
            <v>0</v>
          </cell>
          <cell r="CO290">
            <v>0</v>
          </cell>
          <cell r="CP290">
            <v>0</v>
          </cell>
          <cell r="CQ290">
            <v>0</v>
          </cell>
          <cell r="CR290">
            <v>0</v>
          </cell>
          <cell r="CS290">
            <v>0</v>
          </cell>
          <cell r="CT290">
            <v>0</v>
          </cell>
          <cell r="CU290">
            <v>0</v>
          </cell>
          <cell r="CV290">
            <v>0</v>
          </cell>
          <cell r="CW290">
            <v>1026</v>
          </cell>
          <cell r="CX290">
            <v>0</v>
          </cell>
          <cell r="CY290">
            <v>0</v>
          </cell>
          <cell r="CZ290">
            <v>0</v>
          </cell>
          <cell r="DA290">
            <v>0</v>
          </cell>
          <cell r="DB290">
            <v>0</v>
          </cell>
          <cell r="DC290">
            <v>0</v>
          </cell>
          <cell r="DD290">
            <v>0</v>
          </cell>
          <cell r="DE290">
            <v>460</v>
          </cell>
          <cell r="DF290">
            <v>1105</v>
          </cell>
          <cell r="DG290">
            <v>0</v>
          </cell>
          <cell r="DH290">
            <v>0</v>
          </cell>
          <cell r="DI290">
            <v>3414</v>
          </cell>
          <cell r="DJ290">
            <v>0</v>
          </cell>
          <cell r="DK290">
            <v>196</v>
          </cell>
          <cell r="DL290">
            <v>10</v>
          </cell>
          <cell r="DM290">
            <v>0</v>
          </cell>
          <cell r="DN290">
            <v>0</v>
          </cell>
          <cell r="DO290">
            <v>0</v>
          </cell>
          <cell r="DP290">
            <v>22086</v>
          </cell>
          <cell r="DQ290">
            <v>100</v>
          </cell>
          <cell r="DR290">
            <v>21459</v>
          </cell>
          <cell r="DS290">
            <v>0</v>
          </cell>
          <cell r="DT290">
            <v>143</v>
          </cell>
          <cell r="DU290">
            <v>8603</v>
          </cell>
          <cell r="DV290">
            <v>4607</v>
          </cell>
          <cell r="DW290">
            <v>7825</v>
          </cell>
          <cell r="DX290">
            <v>-1</v>
          </cell>
          <cell r="DY290">
            <v>282</v>
          </cell>
          <cell r="DZ290">
            <v>51483</v>
          </cell>
          <cell r="EA290">
            <v>0</v>
          </cell>
          <cell r="EB290">
            <v>0</v>
          </cell>
          <cell r="EC290">
            <v>9060</v>
          </cell>
          <cell r="ED290">
            <v>3078</v>
          </cell>
          <cell r="EE290">
            <v>1990</v>
          </cell>
          <cell r="EF290">
            <v>12626</v>
          </cell>
          <cell r="EG290">
            <v>8972</v>
          </cell>
          <cell r="EH290">
            <v>1775</v>
          </cell>
          <cell r="EI290">
            <v>12004</v>
          </cell>
          <cell r="EJ290">
            <v>1978</v>
          </cell>
          <cell r="EK290">
            <v>5782</v>
          </cell>
          <cell r="EL290">
            <v>262</v>
          </cell>
          <cell r="EM290">
            <v>0</v>
          </cell>
          <cell r="EN290">
            <v>0</v>
          </cell>
          <cell r="EO290">
            <v>0</v>
          </cell>
          <cell r="EP290">
            <v>4641</v>
          </cell>
          <cell r="EQ290">
            <v>0</v>
          </cell>
          <cell r="ER290">
            <v>0</v>
          </cell>
          <cell r="ES290">
            <v>879</v>
          </cell>
          <cell r="ET290">
            <v>10579</v>
          </cell>
          <cell r="EU290">
            <v>613</v>
          </cell>
          <cell r="EV290">
            <v>2610</v>
          </cell>
          <cell r="EW290">
            <v>4776</v>
          </cell>
          <cell r="EX290">
            <v>1216</v>
          </cell>
          <cell r="EY290">
            <v>843</v>
          </cell>
          <cell r="EZ290">
            <v>521</v>
          </cell>
          <cell r="FA290">
            <v>0</v>
          </cell>
          <cell r="FB290">
            <v>0</v>
          </cell>
          <cell r="FC290">
            <v>2350</v>
          </cell>
        </row>
        <row r="291">
          <cell r="B291">
            <v>0</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v>0</v>
          </cell>
          <cell r="CC291">
            <v>0</v>
          </cell>
          <cell r="CD291">
            <v>0</v>
          </cell>
          <cell r="CE291">
            <v>0</v>
          </cell>
          <cell r="CF291">
            <v>0</v>
          </cell>
          <cell r="CG291">
            <v>0</v>
          </cell>
          <cell r="CH291">
            <v>0</v>
          </cell>
          <cell r="CI291">
            <v>0</v>
          </cell>
          <cell r="CJ291">
            <v>0</v>
          </cell>
          <cell r="CK291">
            <v>0</v>
          </cell>
          <cell r="CL291">
            <v>0</v>
          </cell>
          <cell r="CM291">
            <v>0</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0</v>
          </cell>
          <cell r="DE291">
            <v>0</v>
          </cell>
          <cell r="DF291">
            <v>0</v>
          </cell>
          <cell r="DG291">
            <v>0</v>
          </cell>
          <cell r="DH291">
            <v>0</v>
          </cell>
          <cell r="DI291">
            <v>0</v>
          </cell>
          <cell r="DJ291">
            <v>0</v>
          </cell>
          <cell r="DK291">
            <v>0</v>
          </cell>
          <cell r="DL291">
            <v>0</v>
          </cell>
          <cell r="DM291">
            <v>0</v>
          </cell>
          <cell r="DN291">
            <v>0</v>
          </cell>
          <cell r="DO291">
            <v>0</v>
          </cell>
          <cell r="DP291">
            <v>0</v>
          </cell>
          <cell r="DQ291">
            <v>0</v>
          </cell>
          <cell r="DR291">
            <v>0</v>
          </cell>
          <cell r="DS291">
            <v>0</v>
          </cell>
          <cell r="DT291">
            <v>0</v>
          </cell>
          <cell r="DU291">
            <v>0</v>
          </cell>
          <cell r="DV291">
            <v>0</v>
          </cell>
          <cell r="DW291">
            <v>0</v>
          </cell>
          <cell r="DX291">
            <v>0</v>
          </cell>
          <cell r="DY291">
            <v>0</v>
          </cell>
          <cell r="DZ291">
            <v>0</v>
          </cell>
          <cell r="EA291">
            <v>0</v>
          </cell>
          <cell r="EB291">
            <v>0</v>
          </cell>
          <cell r="EC291">
            <v>0</v>
          </cell>
          <cell r="ED291">
            <v>0</v>
          </cell>
          <cell r="EE291">
            <v>0</v>
          </cell>
          <cell r="EF291">
            <v>0</v>
          </cell>
          <cell r="EG291">
            <v>0</v>
          </cell>
          <cell r="EH291">
            <v>0</v>
          </cell>
          <cell r="EI291">
            <v>0</v>
          </cell>
          <cell r="EJ291">
            <v>0</v>
          </cell>
          <cell r="EK291">
            <v>0</v>
          </cell>
          <cell r="EL291">
            <v>0</v>
          </cell>
          <cell r="EM291">
            <v>0</v>
          </cell>
          <cell r="EN291">
            <v>0</v>
          </cell>
          <cell r="EO291">
            <v>0</v>
          </cell>
          <cell r="EP291">
            <v>0</v>
          </cell>
          <cell r="EQ291">
            <v>0</v>
          </cell>
          <cell r="ER291">
            <v>0</v>
          </cell>
          <cell r="ES291">
            <v>0</v>
          </cell>
          <cell r="ET291">
            <v>0</v>
          </cell>
          <cell r="EU291">
            <v>0</v>
          </cell>
          <cell r="EV291">
            <v>0</v>
          </cell>
          <cell r="EW291">
            <v>0</v>
          </cell>
          <cell r="EX291">
            <v>0</v>
          </cell>
          <cell r="EY291">
            <v>0</v>
          </cell>
          <cell r="EZ291">
            <v>0</v>
          </cell>
          <cell r="FA291">
            <v>0</v>
          </cell>
          <cell r="FB291">
            <v>0</v>
          </cell>
          <cell r="FC291">
            <v>0</v>
          </cell>
        </row>
        <row r="292">
          <cell r="A292" t="str">
            <v xml:space="preserve"> 4834 VACCINES                          </v>
          </cell>
          <cell r="B292">
            <v>2696</v>
          </cell>
          <cell r="C292">
            <v>2696</v>
          </cell>
          <cell r="D292" t="e">
            <v>#VALUE!</v>
          </cell>
          <cell r="E292">
            <v>2696</v>
          </cell>
          <cell r="F292">
            <v>0</v>
          </cell>
          <cell r="G292">
            <v>0</v>
          </cell>
          <cell r="H292">
            <v>0</v>
          </cell>
          <cell r="I292">
            <v>1590</v>
          </cell>
          <cell r="J292">
            <v>0</v>
          </cell>
          <cell r="K292">
            <v>0</v>
          </cell>
          <cell r="L292">
            <v>0</v>
          </cell>
          <cell r="M292">
            <v>0</v>
          </cell>
          <cell r="N292">
            <v>0</v>
          </cell>
          <cell r="O292">
            <v>0</v>
          </cell>
          <cell r="P292">
            <v>0</v>
          </cell>
          <cell r="Q292">
            <v>0</v>
          </cell>
          <cell r="R292">
            <v>0</v>
          </cell>
          <cell r="S292">
            <v>1106</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t="e">
            <v>#VALUE!</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cell r="BY292">
            <v>0</v>
          </cell>
          <cell r="BZ292">
            <v>0</v>
          </cell>
          <cell r="CA292">
            <v>0</v>
          </cell>
          <cell r="CB292">
            <v>0</v>
          </cell>
          <cell r="CC292">
            <v>0</v>
          </cell>
          <cell r="CD292">
            <v>0</v>
          </cell>
          <cell r="CE292">
            <v>0</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0</v>
          </cell>
          <cell r="DE292">
            <v>0</v>
          </cell>
          <cell r="DF292">
            <v>0</v>
          </cell>
          <cell r="DG292">
            <v>0</v>
          </cell>
          <cell r="DH292">
            <v>0</v>
          </cell>
          <cell r="DI292">
            <v>0</v>
          </cell>
          <cell r="DJ292">
            <v>0</v>
          </cell>
          <cell r="DK292">
            <v>0</v>
          </cell>
          <cell r="DL292">
            <v>0</v>
          </cell>
          <cell r="DM292">
            <v>0</v>
          </cell>
          <cell r="DN292">
            <v>0</v>
          </cell>
          <cell r="DO292">
            <v>0</v>
          </cell>
          <cell r="DP292">
            <v>0</v>
          </cell>
          <cell r="DQ292">
            <v>0</v>
          </cell>
          <cell r="DR292">
            <v>0</v>
          </cell>
          <cell r="DS292">
            <v>0</v>
          </cell>
          <cell r="DT292">
            <v>0</v>
          </cell>
          <cell r="DU292">
            <v>0</v>
          </cell>
          <cell r="DV292">
            <v>0</v>
          </cell>
          <cell r="DW292">
            <v>0</v>
          </cell>
          <cell r="DX292">
            <v>0</v>
          </cell>
          <cell r="DY292">
            <v>0</v>
          </cell>
          <cell r="DZ292">
            <v>0</v>
          </cell>
          <cell r="EA292">
            <v>0</v>
          </cell>
          <cell r="EB292">
            <v>0</v>
          </cell>
          <cell r="EC292">
            <v>0</v>
          </cell>
          <cell r="ED292">
            <v>0</v>
          </cell>
          <cell r="EE292">
            <v>0</v>
          </cell>
          <cell r="EF292">
            <v>0</v>
          </cell>
          <cell r="EG292">
            <v>0</v>
          </cell>
          <cell r="EH292">
            <v>0</v>
          </cell>
          <cell r="EI292">
            <v>0</v>
          </cell>
          <cell r="EJ292">
            <v>0</v>
          </cell>
          <cell r="EK292">
            <v>0</v>
          </cell>
          <cell r="EL292">
            <v>0</v>
          </cell>
          <cell r="EM292">
            <v>0</v>
          </cell>
          <cell r="EN292">
            <v>0</v>
          </cell>
          <cell r="EO292">
            <v>0</v>
          </cell>
          <cell r="EP292">
            <v>0</v>
          </cell>
          <cell r="EQ292">
            <v>0</v>
          </cell>
          <cell r="ER292">
            <v>0</v>
          </cell>
          <cell r="ES292">
            <v>0</v>
          </cell>
          <cell r="ET292">
            <v>0</v>
          </cell>
          <cell r="EU292">
            <v>0</v>
          </cell>
          <cell r="EV292">
            <v>0</v>
          </cell>
          <cell r="EW292">
            <v>0</v>
          </cell>
          <cell r="EX292">
            <v>0</v>
          </cell>
          <cell r="EY292">
            <v>0</v>
          </cell>
          <cell r="EZ292">
            <v>0</v>
          </cell>
          <cell r="FA292">
            <v>0</v>
          </cell>
          <cell r="FB292">
            <v>0</v>
          </cell>
          <cell r="FC292">
            <v>0</v>
          </cell>
        </row>
        <row r="293">
          <cell r="A293" t="str">
            <v xml:space="preserve"> 2353 SSW PLANT                         </v>
          </cell>
          <cell r="B293">
            <v>0</v>
          </cell>
          <cell r="C293">
            <v>0</v>
          </cell>
          <cell r="D293" t="e">
            <v>#VALUE!</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t="e">
            <v>#VALUE!</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Q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row>
        <row r="294">
          <cell r="A294" t="str">
            <v xml:space="preserve"> 2372 TENDER VACCINES                   </v>
          </cell>
          <cell r="B294">
            <v>4312</v>
          </cell>
          <cell r="C294">
            <v>4312</v>
          </cell>
          <cell r="D294" t="e">
            <v>#VALUE!</v>
          </cell>
          <cell r="E294">
            <v>4312</v>
          </cell>
          <cell r="F294">
            <v>0</v>
          </cell>
          <cell r="G294">
            <v>0</v>
          </cell>
          <cell r="H294">
            <v>1616</v>
          </cell>
          <cell r="I294">
            <v>1590</v>
          </cell>
          <cell r="J294">
            <v>0</v>
          </cell>
          <cell r="K294">
            <v>0</v>
          </cell>
          <cell r="L294">
            <v>0</v>
          </cell>
          <cell r="M294">
            <v>0</v>
          </cell>
          <cell r="N294">
            <v>0</v>
          </cell>
          <cell r="O294">
            <v>0</v>
          </cell>
          <cell r="P294">
            <v>0</v>
          </cell>
          <cell r="Q294">
            <v>0</v>
          </cell>
          <cell r="R294">
            <v>0</v>
          </cell>
          <cell r="S294">
            <v>1106</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t="e">
            <v>#VALUE!</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v>0</v>
          </cell>
          <cell r="DU294">
            <v>0</v>
          </cell>
          <cell r="DV294">
            <v>0</v>
          </cell>
          <cell r="DW294">
            <v>0</v>
          </cell>
          <cell r="DX294">
            <v>0</v>
          </cell>
          <cell r="DY294">
            <v>0</v>
          </cell>
          <cell r="DZ294">
            <v>0</v>
          </cell>
          <cell r="EA294">
            <v>0</v>
          </cell>
          <cell r="EB294">
            <v>0</v>
          </cell>
          <cell r="EC294">
            <v>0</v>
          </cell>
          <cell r="ED294">
            <v>0</v>
          </cell>
          <cell r="EE294">
            <v>0</v>
          </cell>
          <cell r="EF294">
            <v>0</v>
          </cell>
          <cell r="EG294">
            <v>0</v>
          </cell>
          <cell r="EH294">
            <v>0</v>
          </cell>
          <cell r="EI294">
            <v>0</v>
          </cell>
          <cell r="EJ294">
            <v>0</v>
          </cell>
          <cell r="EK294">
            <v>0</v>
          </cell>
          <cell r="EL294">
            <v>0</v>
          </cell>
          <cell r="EM294">
            <v>0</v>
          </cell>
          <cell r="EN294">
            <v>0</v>
          </cell>
          <cell r="EO294">
            <v>0</v>
          </cell>
          <cell r="EP294">
            <v>0</v>
          </cell>
          <cell r="EQ294">
            <v>0</v>
          </cell>
          <cell r="ER294">
            <v>0</v>
          </cell>
          <cell r="ES294">
            <v>0</v>
          </cell>
          <cell r="ET294">
            <v>0</v>
          </cell>
          <cell r="EU294">
            <v>0</v>
          </cell>
          <cell r="EV294">
            <v>0</v>
          </cell>
          <cell r="EW294">
            <v>0</v>
          </cell>
          <cell r="EX294">
            <v>0</v>
          </cell>
          <cell r="EY294">
            <v>0</v>
          </cell>
          <cell r="EZ294">
            <v>0</v>
          </cell>
          <cell r="FA294">
            <v>0</v>
          </cell>
          <cell r="FB294">
            <v>0</v>
          </cell>
          <cell r="FC294">
            <v>0</v>
          </cell>
        </row>
        <row r="295">
          <cell r="A295" t="str">
            <v xml:space="preserve"> 2379 CENTRAL VACCINES O/H              </v>
          </cell>
          <cell r="B295">
            <v>-1616</v>
          </cell>
          <cell r="C295">
            <v>-1616</v>
          </cell>
          <cell r="D295" t="e">
            <v>#VALUE!</v>
          </cell>
          <cell r="E295">
            <v>-1616</v>
          </cell>
          <cell r="F295">
            <v>0</v>
          </cell>
          <cell r="G295">
            <v>0</v>
          </cell>
          <cell r="H295">
            <v>-1616</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t="e">
            <v>#VALUE!</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v>0</v>
          </cell>
          <cell r="BW295">
            <v>0</v>
          </cell>
          <cell r="BX295">
            <v>0</v>
          </cell>
          <cell r="BY295">
            <v>0</v>
          </cell>
          <cell r="BZ295">
            <v>0</v>
          </cell>
          <cell r="CA295">
            <v>0</v>
          </cell>
          <cell r="CB295">
            <v>0</v>
          </cell>
          <cell r="CC295">
            <v>0</v>
          </cell>
          <cell r="CD295">
            <v>0</v>
          </cell>
          <cell r="CE295">
            <v>0</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0</v>
          </cell>
          <cell r="DM295">
            <v>0</v>
          </cell>
          <cell r="DN295">
            <v>0</v>
          </cell>
          <cell r="DO295">
            <v>0</v>
          </cell>
          <cell r="DP295">
            <v>0</v>
          </cell>
          <cell r="DQ295">
            <v>0</v>
          </cell>
          <cell r="DR295">
            <v>0</v>
          </cell>
          <cell r="DS295">
            <v>0</v>
          </cell>
          <cell r="DT295">
            <v>0</v>
          </cell>
          <cell r="DU295">
            <v>0</v>
          </cell>
          <cell r="DV295">
            <v>0</v>
          </cell>
          <cell r="DW295">
            <v>0</v>
          </cell>
          <cell r="DX295">
            <v>0</v>
          </cell>
          <cell r="DY295">
            <v>0</v>
          </cell>
          <cell r="DZ295">
            <v>0</v>
          </cell>
          <cell r="EA295">
            <v>0</v>
          </cell>
          <cell r="EB295">
            <v>0</v>
          </cell>
          <cell r="EC295">
            <v>0</v>
          </cell>
          <cell r="ED295">
            <v>0</v>
          </cell>
          <cell r="EE295">
            <v>0</v>
          </cell>
          <cell r="EF295">
            <v>0</v>
          </cell>
          <cell r="EG295">
            <v>0</v>
          </cell>
          <cell r="EH295">
            <v>0</v>
          </cell>
          <cell r="EI295">
            <v>0</v>
          </cell>
          <cell r="EJ295">
            <v>0</v>
          </cell>
          <cell r="EK295">
            <v>0</v>
          </cell>
          <cell r="EL295">
            <v>0</v>
          </cell>
          <cell r="EM295">
            <v>0</v>
          </cell>
          <cell r="EN295">
            <v>0</v>
          </cell>
          <cell r="EO295">
            <v>0</v>
          </cell>
          <cell r="EP295">
            <v>0</v>
          </cell>
          <cell r="EQ295">
            <v>0</v>
          </cell>
          <cell r="ER295">
            <v>0</v>
          </cell>
          <cell r="ES295">
            <v>0</v>
          </cell>
          <cell r="ET295">
            <v>0</v>
          </cell>
          <cell r="EU295">
            <v>0</v>
          </cell>
          <cell r="EV295">
            <v>0</v>
          </cell>
          <cell r="EW295">
            <v>0</v>
          </cell>
          <cell r="EX295">
            <v>0</v>
          </cell>
          <cell r="EY295">
            <v>0</v>
          </cell>
          <cell r="EZ295">
            <v>0</v>
          </cell>
          <cell r="FA295">
            <v>0</v>
          </cell>
          <cell r="FB295">
            <v>0</v>
          </cell>
          <cell r="FC295">
            <v>0</v>
          </cell>
        </row>
        <row r="296">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v>0</v>
          </cell>
          <cell r="CC296">
            <v>0</v>
          </cell>
          <cell r="CD296">
            <v>0</v>
          </cell>
          <cell r="CE296">
            <v>0</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0</v>
          </cell>
          <cell r="DE296">
            <v>0</v>
          </cell>
          <cell r="DF296">
            <v>0</v>
          </cell>
          <cell r="DG296">
            <v>0</v>
          </cell>
          <cell r="DH296">
            <v>0</v>
          </cell>
          <cell r="DI296">
            <v>0</v>
          </cell>
          <cell r="DJ296">
            <v>0</v>
          </cell>
          <cell r="DK296">
            <v>0</v>
          </cell>
          <cell r="DL296">
            <v>0</v>
          </cell>
          <cell r="DM296">
            <v>0</v>
          </cell>
          <cell r="DN296">
            <v>0</v>
          </cell>
          <cell r="DO296">
            <v>0</v>
          </cell>
          <cell r="DP296">
            <v>0</v>
          </cell>
          <cell r="DQ296">
            <v>0</v>
          </cell>
          <cell r="DR296">
            <v>0</v>
          </cell>
          <cell r="DS296">
            <v>0</v>
          </cell>
          <cell r="DT296">
            <v>0</v>
          </cell>
          <cell r="DU296">
            <v>0</v>
          </cell>
          <cell r="DV296">
            <v>0</v>
          </cell>
          <cell r="DW296">
            <v>0</v>
          </cell>
          <cell r="DX296">
            <v>0</v>
          </cell>
          <cell r="DY296">
            <v>0</v>
          </cell>
          <cell r="DZ296">
            <v>0</v>
          </cell>
          <cell r="EA296">
            <v>0</v>
          </cell>
          <cell r="EB296">
            <v>0</v>
          </cell>
          <cell r="EC296">
            <v>0</v>
          </cell>
          <cell r="ED296">
            <v>0</v>
          </cell>
          <cell r="EE296">
            <v>0</v>
          </cell>
          <cell r="EF296">
            <v>0</v>
          </cell>
          <cell r="EG296">
            <v>0</v>
          </cell>
          <cell r="EH296">
            <v>0</v>
          </cell>
          <cell r="EI296">
            <v>0</v>
          </cell>
          <cell r="EJ296">
            <v>0</v>
          </cell>
          <cell r="EK296">
            <v>0</v>
          </cell>
          <cell r="EL296">
            <v>0</v>
          </cell>
          <cell r="EM296">
            <v>0</v>
          </cell>
          <cell r="EN296">
            <v>0</v>
          </cell>
          <cell r="EO296">
            <v>0</v>
          </cell>
          <cell r="EP296">
            <v>0</v>
          </cell>
          <cell r="EQ296">
            <v>0</v>
          </cell>
          <cell r="ER296">
            <v>0</v>
          </cell>
          <cell r="ES296">
            <v>0</v>
          </cell>
          <cell r="ET296">
            <v>0</v>
          </cell>
          <cell r="EU296">
            <v>0</v>
          </cell>
          <cell r="EV296">
            <v>0</v>
          </cell>
          <cell r="EW296">
            <v>0</v>
          </cell>
          <cell r="EX296">
            <v>0</v>
          </cell>
          <cell r="EY296">
            <v>0</v>
          </cell>
          <cell r="EZ296">
            <v>0</v>
          </cell>
          <cell r="FA296">
            <v>0</v>
          </cell>
          <cell r="FB296">
            <v>0</v>
          </cell>
          <cell r="FC296">
            <v>0</v>
          </cell>
        </row>
        <row r="297">
          <cell r="A297" t="str">
            <v xml:space="preserve"> 4970 GMS                               </v>
          </cell>
          <cell r="B297">
            <v>11657</v>
          </cell>
          <cell r="C297">
            <v>11643</v>
          </cell>
          <cell r="D297" t="e">
            <v>#VALUE!</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t="e">
            <v>#VALUE!</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cell r="CE297">
            <v>0</v>
          </cell>
          <cell r="CF297">
            <v>0</v>
          </cell>
          <cell r="CG297">
            <v>0</v>
          </cell>
          <cell r="CH297">
            <v>0</v>
          </cell>
          <cell r="CI297">
            <v>0</v>
          </cell>
          <cell r="CJ297">
            <v>0</v>
          </cell>
          <cell r="CK297">
            <v>0</v>
          </cell>
          <cell r="CL297">
            <v>0</v>
          </cell>
          <cell r="CM297">
            <v>11643</v>
          </cell>
          <cell r="CN297">
            <v>0</v>
          </cell>
          <cell r="CO297">
            <v>0</v>
          </cell>
          <cell r="CP297">
            <v>0</v>
          </cell>
          <cell r="CQ297">
            <v>0</v>
          </cell>
          <cell r="CR297">
            <v>0</v>
          </cell>
          <cell r="CS297">
            <v>0</v>
          </cell>
          <cell r="CT297">
            <v>0</v>
          </cell>
          <cell r="CU297">
            <v>0</v>
          </cell>
          <cell r="CV297">
            <v>0</v>
          </cell>
          <cell r="CW297">
            <v>0</v>
          </cell>
          <cell r="CX297">
            <v>0</v>
          </cell>
          <cell r="CY297">
            <v>0</v>
          </cell>
          <cell r="CZ297">
            <v>0</v>
          </cell>
          <cell r="DA297">
            <v>0</v>
          </cell>
          <cell r="DB297">
            <v>0</v>
          </cell>
          <cell r="DC297">
            <v>0</v>
          </cell>
          <cell r="DD297">
            <v>0</v>
          </cell>
          <cell r="DE297">
            <v>0</v>
          </cell>
          <cell r="DF297">
            <v>0</v>
          </cell>
          <cell r="DG297">
            <v>0</v>
          </cell>
          <cell r="DH297">
            <v>0</v>
          </cell>
          <cell r="DI297">
            <v>11414</v>
          </cell>
          <cell r="DJ297">
            <v>0</v>
          </cell>
          <cell r="DK297">
            <v>0</v>
          </cell>
          <cell r="DL297">
            <v>0</v>
          </cell>
          <cell r="DM297">
            <v>0</v>
          </cell>
          <cell r="DN297">
            <v>0</v>
          </cell>
          <cell r="DO297">
            <v>0</v>
          </cell>
          <cell r="DP297">
            <v>145</v>
          </cell>
          <cell r="DQ297">
            <v>84</v>
          </cell>
          <cell r="DR297">
            <v>0</v>
          </cell>
          <cell r="DS297">
            <v>0</v>
          </cell>
          <cell r="DT297">
            <v>0</v>
          </cell>
          <cell r="DU297">
            <v>0</v>
          </cell>
          <cell r="DV297">
            <v>0</v>
          </cell>
          <cell r="DW297">
            <v>0</v>
          </cell>
          <cell r="DX297">
            <v>0</v>
          </cell>
          <cell r="DY297">
            <v>0</v>
          </cell>
          <cell r="DZ297">
            <v>0</v>
          </cell>
          <cell r="EA297">
            <v>0</v>
          </cell>
          <cell r="EB297">
            <v>0</v>
          </cell>
          <cell r="EC297">
            <v>0</v>
          </cell>
          <cell r="ED297">
            <v>0</v>
          </cell>
          <cell r="EE297">
            <v>0</v>
          </cell>
          <cell r="EF297">
            <v>0</v>
          </cell>
          <cell r="EG297">
            <v>0</v>
          </cell>
          <cell r="EH297">
            <v>0</v>
          </cell>
          <cell r="EI297">
            <v>0</v>
          </cell>
          <cell r="EJ297">
            <v>0</v>
          </cell>
          <cell r="EK297">
            <v>0</v>
          </cell>
          <cell r="EL297">
            <v>0</v>
          </cell>
          <cell r="EM297">
            <v>0</v>
          </cell>
          <cell r="EN297">
            <v>0</v>
          </cell>
          <cell r="EO297">
            <v>0</v>
          </cell>
          <cell r="EP297">
            <v>0</v>
          </cell>
          <cell r="EQ297">
            <v>0</v>
          </cell>
          <cell r="ER297">
            <v>0</v>
          </cell>
          <cell r="ES297">
            <v>0</v>
          </cell>
          <cell r="ET297">
            <v>0</v>
          </cell>
          <cell r="EU297">
            <v>0</v>
          </cell>
          <cell r="EV297">
            <v>0</v>
          </cell>
          <cell r="EW297">
            <v>0</v>
          </cell>
          <cell r="EX297">
            <v>0</v>
          </cell>
          <cell r="EY297">
            <v>0</v>
          </cell>
          <cell r="EZ297">
            <v>0</v>
          </cell>
          <cell r="FA297">
            <v>0</v>
          </cell>
          <cell r="FB297">
            <v>0</v>
          </cell>
          <cell r="FC297">
            <v>14</v>
          </cell>
        </row>
        <row r="298">
          <cell r="A298" t="str">
            <v xml:space="preserve"> 4920 PHARMACEUTICALS                   </v>
          </cell>
          <cell r="B298">
            <v>1254430</v>
          </cell>
          <cell r="C298">
            <v>1251326</v>
          </cell>
          <cell r="D298" t="e">
            <v>#VALUE!</v>
          </cell>
          <cell r="E298">
            <v>68644</v>
          </cell>
          <cell r="F298">
            <v>11841</v>
          </cell>
          <cell r="G298">
            <v>0</v>
          </cell>
          <cell r="H298">
            <v>18128</v>
          </cell>
          <cell r="I298">
            <v>3183</v>
          </cell>
          <cell r="J298">
            <v>0</v>
          </cell>
          <cell r="K298">
            <v>0</v>
          </cell>
          <cell r="L298">
            <v>16925</v>
          </cell>
          <cell r="M298">
            <v>6807</v>
          </cell>
          <cell r="N298">
            <v>2571</v>
          </cell>
          <cell r="O298">
            <v>1593</v>
          </cell>
          <cell r="P298">
            <v>-2392</v>
          </cell>
          <cell r="Q298">
            <v>120</v>
          </cell>
          <cell r="R298">
            <v>0</v>
          </cell>
          <cell r="S298">
            <v>4974</v>
          </cell>
          <cell r="T298">
            <v>1314</v>
          </cell>
          <cell r="U298">
            <v>0</v>
          </cell>
          <cell r="V298">
            <v>0</v>
          </cell>
          <cell r="W298">
            <v>0</v>
          </cell>
          <cell r="X298">
            <v>3586</v>
          </cell>
          <cell r="Y298">
            <v>-6</v>
          </cell>
          <cell r="Z298">
            <v>182131</v>
          </cell>
          <cell r="AA298">
            <v>9928</v>
          </cell>
          <cell r="AB298">
            <v>3800</v>
          </cell>
          <cell r="AC298">
            <v>0</v>
          </cell>
          <cell r="AD298">
            <v>5</v>
          </cell>
          <cell r="AE298">
            <v>3957</v>
          </cell>
          <cell r="AF298">
            <v>0</v>
          </cell>
          <cell r="AG298">
            <v>0</v>
          </cell>
          <cell r="AH298">
            <v>0</v>
          </cell>
          <cell r="AI298">
            <v>0</v>
          </cell>
          <cell r="AJ298">
            <v>106163</v>
          </cell>
          <cell r="AK298">
            <v>10051</v>
          </cell>
          <cell r="AL298">
            <v>4869</v>
          </cell>
          <cell r="AM298">
            <v>19939</v>
          </cell>
          <cell r="AN298">
            <v>16347</v>
          </cell>
          <cell r="AO298">
            <v>4700</v>
          </cell>
          <cell r="AP298">
            <v>102352</v>
          </cell>
          <cell r="AQ298">
            <v>1973</v>
          </cell>
          <cell r="AR298">
            <v>0</v>
          </cell>
          <cell r="AS298">
            <v>2028</v>
          </cell>
          <cell r="AT298">
            <v>0</v>
          </cell>
          <cell r="AU298">
            <v>103</v>
          </cell>
          <cell r="AV298">
            <v>5355</v>
          </cell>
          <cell r="AW298">
            <v>53918</v>
          </cell>
          <cell r="AX298">
            <v>31216</v>
          </cell>
          <cell r="AY298">
            <v>-57</v>
          </cell>
          <cell r="AZ298">
            <v>0</v>
          </cell>
          <cell r="BA298">
            <v>0</v>
          </cell>
          <cell r="BB298">
            <v>7816</v>
          </cell>
          <cell r="BC298">
            <v>36370</v>
          </cell>
          <cell r="BD298">
            <v>1</v>
          </cell>
          <cell r="BE298">
            <v>0</v>
          </cell>
          <cell r="BF298" t="e">
            <v>#VALUE!</v>
          </cell>
          <cell r="BG298">
            <v>0</v>
          </cell>
          <cell r="BH298">
            <v>0</v>
          </cell>
          <cell r="BI298">
            <v>10623</v>
          </cell>
          <cell r="BJ298">
            <v>0</v>
          </cell>
          <cell r="BK298">
            <v>704</v>
          </cell>
          <cell r="BL298">
            <v>0</v>
          </cell>
          <cell r="BM298">
            <v>0</v>
          </cell>
          <cell r="BN298">
            <v>0</v>
          </cell>
          <cell r="BO298">
            <v>0</v>
          </cell>
          <cell r="BP298">
            <v>2817</v>
          </cell>
          <cell r="BQ298">
            <v>0</v>
          </cell>
          <cell r="BR298">
            <v>19574</v>
          </cell>
          <cell r="BS298">
            <v>0</v>
          </cell>
          <cell r="BT298">
            <v>0</v>
          </cell>
          <cell r="BU298">
            <v>0</v>
          </cell>
          <cell r="BV298">
            <v>0</v>
          </cell>
          <cell r="BW298">
            <v>0</v>
          </cell>
          <cell r="BX298">
            <v>0</v>
          </cell>
          <cell r="BY298">
            <v>0</v>
          </cell>
          <cell r="BZ298">
            <v>0</v>
          </cell>
          <cell r="CA298">
            <v>260806</v>
          </cell>
          <cell r="CB298">
            <v>5509</v>
          </cell>
          <cell r="CC298">
            <v>96448</v>
          </cell>
          <cell r="CD298">
            <v>0</v>
          </cell>
          <cell r="CE298">
            <v>0</v>
          </cell>
          <cell r="CF298">
            <v>1376</v>
          </cell>
          <cell r="CG298">
            <v>53931</v>
          </cell>
          <cell r="CH298">
            <v>31107</v>
          </cell>
          <cell r="CI298">
            <v>54199</v>
          </cell>
          <cell r="CJ298">
            <v>7495</v>
          </cell>
          <cell r="CK298">
            <v>8798</v>
          </cell>
          <cell r="CL298">
            <v>1943</v>
          </cell>
          <cell r="CM298">
            <v>66323</v>
          </cell>
          <cell r="CN298">
            <v>0</v>
          </cell>
          <cell r="CO298">
            <v>0</v>
          </cell>
          <cell r="CP298">
            <v>0</v>
          </cell>
          <cell r="CQ298">
            <v>0</v>
          </cell>
          <cell r="CR298">
            <v>0</v>
          </cell>
          <cell r="CS298">
            <v>0</v>
          </cell>
          <cell r="CT298">
            <v>0</v>
          </cell>
          <cell r="CU298">
            <v>0</v>
          </cell>
          <cell r="CV298">
            <v>0</v>
          </cell>
          <cell r="CW298">
            <v>998</v>
          </cell>
          <cell r="CX298">
            <v>0</v>
          </cell>
          <cell r="CY298">
            <v>0</v>
          </cell>
          <cell r="CZ298">
            <v>0</v>
          </cell>
          <cell r="DA298">
            <v>0</v>
          </cell>
          <cell r="DB298">
            <v>0</v>
          </cell>
          <cell r="DC298">
            <v>0</v>
          </cell>
          <cell r="DD298">
            <v>0</v>
          </cell>
          <cell r="DE298">
            <v>460</v>
          </cell>
          <cell r="DF298">
            <v>1105</v>
          </cell>
          <cell r="DG298">
            <v>0</v>
          </cell>
          <cell r="DH298">
            <v>0</v>
          </cell>
          <cell r="DI298">
            <v>22154</v>
          </cell>
          <cell r="DJ298">
            <v>0</v>
          </cell>
          <cell r="DK298">
            <v>1903</v>
          </cell>
          <cell r="DL298">
            <v>65</v>
          </cell>
          <cell r="DM298">
            <v>0</v>
          </cell>
          <cell r="DN298">
            <v>0</v>
          </cell>
          <cell r="DO298">
            <v>0</v>
          </cell>
          <cell r="DP298">
            <v>40666</v>
          </cell>
          <cell r="DQ298">
            <v>940</v>
          </cell>
          <cell r="DR298">
            <v>54186</v>
          </cell>
          <cell r="DS298">
            <v>0</v>
          </cell>
          <cell r="DT298">
            <v>273</v>
          </cell>
          <cell r="DU298">
            <v>17734</v>
          </cell>
          <cell r="DV298">
            <v>21667</v>
          </cell>
          <cell r="DW298">
            <v>10905</v>
          </cell>
          <cell r="DX298">
            <v>75</v>
          </cell>
          <cell r="DY298">
            <v>3532</v>
          </cell>
          <cell r="DZ298">
            <v>302553</v>
          </cell>
          <cell r="EA298">
            <v>0</v>
          </cell>
          <cell r="EB298">
            <v>0</v>
          </cell>
          <cell r="EC298">
            <v>22491</v>
          </cell>
          <cell r="ED298">
            <v>40887</v>
          </cell>
          <cell r="EE298">
            <v>10339</v>
          </cell>
          <cell r="EF298">
            <v>62526</v>
          </cell>
          <cell r="EG298">
            <v>113274</v>
          </cell>
          <cell r="EH298">
            <v>6242</v>
          </cell>
          <cell r="EI298">
            <v>42375</v>
          </cell>
          <cell r="EJ298">
            <v>4419</v>
          </cell>
          <cell r="EK298">
            <v>69993</v>
          </cell>
          <cell r="EL298">
            <v>7685</v>
          </cell>
          <cell r="EM298">
            <v>0</v>
          </cell>
          <cell r="EN298">
            <v>0</v>
          </cell>
          <cell r="EO298">
            <v>0</v>
          </cell>
          <cell r="EP298">
            <v>49115</v>
          </cell>
          <cell r="EQ298">
            <v>0</v>
          </cell>
          <cell r="ER298">
            <v>0</v>
          </cell>
          <cell r="ES298">
            <v>11839</v>
          </cell>
          <cell r="ET298">
            <v>101468</v>
          </cell>
          <cell r="EU298">
            <v>3607</v>
          </cell>
          <cell r="EV298">
            <v>20818</v>
          </cell>
          <cell r="EW298">
            <v>41155</v>
          </cell>
          <cell r="EX298">
            <v>11807</v>
          </cell>
          <cell r="EY298">
            <v>20946</v>
          </cell>
          <cell r="EZ298">
            <v>3135</v>
          </cell>
          <cell r="FA298">
            <v>0</v>
          </cell>
          <cell r="FB298">
            <v>0</v>
          </cell>
          <cell r="FC298">
            <v>3104</v>
          </cell>
        </row>
        <row r="299">
          <cell r="A299" t="str">
            <v xml:space="preserve"> 2391 PHARMS OPS HQ EXPS                </v>
          </cell>
          <cell r="B299">
            <v>0</v>
          </cell>
          <cell r="C299">
            <v>0</v>
          </cell>
          <cell r="D299" t="e">
            <v>#VALUE!</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t="e">
            <v>#VALUE!</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v>0</v>
          </cell>
          <cell r="DU299">
            <v>0</v>
          </cell>
          <cell r="DV299">
            <v>0</v>
          </cell>
          <cell r="DW299">
            <v>0</v>
          </cell>
          <cell r="DX299">
            <v>0</v>
          </cell>
          <cell r="DY299">
            <v>0</v>
          </cell>
          <cell r="DZ299">
            <v>0</v>
          </cell>
          <cell r="EA299">
            <v>0</v>
          </cell>
          <cell r="EB299">
            <v>0</v>
          </cell>
          <cell r="EC299">
            <v>0</v>
          </cell>
          <cell r="ED299">
            <v>0</v>
          </cell>
          <cell r="EE299">
            <v>0</v>
          </cell>
          <cell r="EF299">
            <v>0</v>
          </cell>
          <cell r="EG299">
            <v>0</v>
          </cell>
          <cell r="EH299">
            <v>0</v>
          </cell>
          <cell r="EI299">
            <v>0</v>
          </cell>
          <cell r="EJ299">
            <v>0</v>
          </cell>
          <cell r="EK299">
            <v>0</v>
          </cell>
          <cell r="EL299">
            <v>0</v>
          </cell>
          <cell r="EM299">
            <v>0</v>
          </cell>
          <cell r="EN299">
            <v>0</v>
          </cell>
          <cell r="EO299">
            <v>0</v>
          </cell>
          <cell r="EP299">
            <v>0</v>
          </cell>
          <cell r="EQ299">
            <v>0</v>
          </cell>
          <cell r="ER299">
            <v>0</v>
          </cell>
          <cell r="ES299">
            <v>0</v>
          </cell>
          <cell r="ET299">
            <v>0</v>
          </cell>
          <cell r="EU299">
            <v>0</v>
          </cell>
          <cell r="EV299">
            <v>0</v>
          </cell>
          <cell r="EW299">
            <v>0</v>
          </cell>
          <cell r="EX299">
            <v>0</v>
          </cell>
          <cell r="EY299">
            <v>0</v>
          </cell>
          <cell r="EZ299">
            <v>0</v>
          </cell>
          <cell r="FA299">
            <v>0</v>
          </cell>
          <cell r="FB299">
            <v>0</v>
          </cell>
          <cell r="FC299">
            <v>0</v>
          </cell>
        </row>
        <row r="300">
          <cell r="A300" t="str">
            <v xml:space="preserve"> 4838 OTHERS                            </v>
          </cell>
          <cell r="B300">
            <v>-643</v>
          </cell>
          <cell r="C300">
            <v>-643</v>
          </cell>
          <cell r="D300" t="e">
            <v>#VALUE!</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41</v>
          </cell>
          <cell r="BD300">
            <v>0</v>
          </cell>
          <cell r="BE300">
            <v>0</v>
          </cell>
          <cell r="BF300" t="e">
            <v>#VALUE!</v>
          </cell>
          <cell r="BG300">
            <v>0</v>
          </cell>
          <cell r="BH300">
            <v>0</v>
          </cell>
          <cell r="BI300">
            <v>0</v>
          </cell>
          <cell r="BJ300">
            <v>0</v>
          </cell>
          <cell r="BK300">
            <v>0</v>
          </cell>
          <cell r="BL300">
            <v>0</v>
          </cell>
          <cell r="BM300">
            <v>0</v>
          </cell>
          <cell r="BN300">
            <v>0</v>
          </cell>
          <cell r="BO300">
            <v>0</v>
          </cell>
          <cell r="BP300">
            <v>0</v>
          </cell>
          <cell r="BQ300">
            <v>0</v>
          </cell>
          <cell r="BR300">
            <v>41</v>
          </cell>
          <cell r="BS300">
            <v>0</v>
          </cell>
          <cell r="BT300">
            <v>0</v>
          </cell>
          <cell r="BU300">
            <v>0</v>
          </cell>
          <cell r="BV300">
            <v>0</v>
          </cell>
          <cell r="BW300">
            <v>0</v>
          </cell>
          <cell r="BX300">
            <v>0</v>
          </cell>
          <cell r="BY300">
            <v>0</v>
          </cell>
          <cell r="BZ300">
            <v>0</v>
          </cell>
          <cell r="CA300">
            <v>0</v>
          </cell>
          <cell r="CB300">
            <v>0</v>
          </cell>
          <cell r="CC300">
            <v>0</v>
          </cell>
          <cell r="CD300">
            <v>0</v>
          </cell>
          <cell r="CE300">
            <v>0</v>
          </cell>
          <cell r="CF300">
            <v>0</v>
          </cell>
          <cell r="CG300">
            <v>0</v>
          </cell>
          <cell r="CH300">
            <v>0</v>
          </cell>
          <cell r="CI300">
            <v>0</v>
          </cell>
          <cell r="CJ300">
            <v>0</v>
          </cell>
          <cell r="CK300">
            <v>0</v>
          </cell>
          <cell r="CL300">
            <v>0</v>
          </cell>
          <cell r="CM300">
            <v>-684</v>
          </cell>
          <cell r="CN300">
            <v>0</v>
          </cell>
          <cell r="CO300">
            <v>0</v>
          </cell>
          <cell r="CP300">
            <v>0</v>
          </cell>
          <cell r="CQ300">
            <v>0</v>
          </cell>
          <cell r="CR300">
            <v>0</v>
          </cell>
          <cell r="CS300">
            <v>0</v>
          </cell>
          <cell r="CT300">
            <v>0</v>
          </cell>
          <cell r="CU300">
            <v>0</v>
          </cell>
          <cell r="CV300">
            <v>70</v>
          </cell>
          <cell r="CW300">
            <v>0</v>
          </cell>
          <cell r="CX300">
            <v>0</v>
          </cell>
          <cell r="CY300">
            <v>0</v>
          </cell>
          <cell r="CZ300">
            <v>0</v>
          </cell>
          <cell r="DA300">
            <v>0</v>
          </cell>
          <cell r="DB300">
            <v>0</v>
          </cell>
          <cell r="DC300">
            <v>0</v>
          </cell>
          <cell r="DD300">
            <v>0</v>
          </cell>
          <cell r="DE300">
            <v>0</v>
          </cell>
          <cell r="DF300">
            <v>0</v>
          </cell>
          <cell r="DG300">
            <v>0</v>
          </cell>
          <cell r="DH300">
            <v>0</v>
          </cell>
          <cell r="DI300">
            <v>-754</v>
          </cell>
          <cell r="DJ300">
            <v>0</v>
          </cell>
          <cell r="DK300">
            <v>0</v>
          </cell>
          <cell r="DL300">
            <v>0</v>
          </cell>
          <cell r="DM300">
            <v>0</v>
          </cell>
          <cell r="DN300">
            <v>0</v>
          </cell>
          <cell r="DO300">
            <v>0</v>
          </cell>
          <cell r="DP300">
            <v>0</v>
          </cell>
          <cell r="DQ300">
            <v>0</v>
          </cell>
          <cell r="DR300">
            <v>0</v>
          </cell>
          <cell r="DS300">
            <v>0</v>
          </cell>
          <cell r="DT300">
            <v>0</v>
          </cell>
          <cell r="DU300">
            <v>0</v>
          </cell>
          <cell r="DV300">
            <v>0</v>
          </cell>
          <cell r="DW300">
            <v>0</v>
          </cell>
          <cell r="DX300">
            <v>0</v>
          </cell>
          <cell r="DY300">
            <v>0</v>
          </cell>
          <cell r="DZ300">
            <v>0</v>
          </cell>
          <cell r="EA300">
            <v>0</v>
          </cell>
          <cell r="EB300">
            <v>0</v>
          </cell>
          <cell r="EC300">
            <v>0</v>
          </cell>
          <cell r="ED300">
            <v>0</v>
          </cell>
          <cell r="EE300">
            <v>0</v>
          </cell>
          <cell r="EF300">
            <v>0</v>
          </cell>
          <cell r="EG300">
            <v>0</v>
          </cell>
          <cell r="EH300">
            <v>0</v>
          </cell>
          <cell r="EI300">
            <v>0</v>
          </cell>
          <cell r="EJ300">
            <v>0</v>
          </cell>
          <cell r="EK300">
            <v>0</v>
          </cell>
          <cell r="EL300">
            <v>0</v>
          </cell>
          <cell r="EM300">
            <v>0</v>
          </cell>
          <cell r="EN300">
            <v>0</v>
          </cell>
          <cell r="EO300">
            <v>0</v>
          </cell>
          <cell r="EP300">
            <v>0</v>
          </cell>
          <cell r="EQ300">
            <v>0</v>
          </cell>
          <cell r="ER300">
            <v>0</v>
          </cell>
          <cell r="ES300">
            <v>0</v>
          </cell>
          <cell r="ET300">
            <v>0</v>
          </cell>
          <cell r="EU300">
            <v>0</v>
          </cell>
          <cell r="EV300">
            <v>0</v>
          </cell>
          <cell r="EW300">
            <v>0</v>
          </cell>
          <cell r="EX300">
            <v>0</v>
          </cell>
          <cell r="EY300">
            <v>0</v>
          </cell>
          <cell r="EZ300">
            <v>0</v>
          </cell>
          <cell r="FA300">
            <v>0</v>
          </cell>
          <cell r="FB300">
            <v>0</v>
          </cell>
          <cell r="FC300">
            <v>0</v>
          </cell>
        </row>
        <row r="301">
          <cell r="A301" t="str">
            <v xml:space="preserve"> 2301 SPECIFIC PROD.DISPS.              </v>
          </cell>
          <cell r="B301">
            <v>-754</v>
          </cell>
          <cell r="C301">
            <v>-754</v>
          </cell>
          <cell r="D301" t="e">
            <v>#VALUE!</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t="e">
            <v>#VALUE!</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-754</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-754</v>
          </cell>
          <cell r="DJ301">
            <v>0</v>
          </cell>
          <cell r="DK301">
            <v>0</v>
          </cell>
          <cell r="DL301">
            <v>0</v>
          </cell>
          <cell r="DM301">
            <v>0</v>
          </cell>
          <cell r="DN301">
            <v>0</v>
          </cell>
          <cell r="DO301">
            <v>0</v>
          </cell>
          <cell r="DP301">
            <v>0</v>
          </cell>
          <cell r="DQ301">
            <v>0</v>
          </cell>
          <cell r="DR301">
            <v>0</v>
          </cell>
          <cell r="DS301">
            <v>0</v>
          </cell>
          <cell r="DT301">
            <v>0</v>
          </cell>
          <cell r="DU301">
            <v>0</v>
          </cell>
          <cell r="DV301">
            <v>0</v>
          </cell>
          <cell r="DW301">
            <v>0</v>
          </cell>
          <cell r="DX301">
            <v>0</v>
          </cell>
          <cell r="DY301">
            <v>0</v>
          </cell>
          <cell r="DZ301">
            <v>0</v>
          </cell>
          <cell r="EA301">
            <v>0</v>
          </cell>
          <cell r="EB301">
            <v>0</v>
          </cell>
          <cell r="EC301">
            <v>0</v>
          </cell>
          <cell r="ED301">
            <v>0</v>
          </cell>
          <cell r="EE301">
            <v>0</v>
          </cell>
          <cell r="EF301">
            <v>0</v>
          </cell>
          <cell r="EG301">
            <v>0</v>
          </cell>
          <cell r="EH301">
            <v>0</v>
          </cell>
          <cell r="EI301">
            <v>0</v>
          </cell>
          <cell r="EJ301">
            <v>0</v>
          </cell>
          <cell r="EK301">
            <v>0</v>
          </cell>
          <cell r="EL301">
            <v>0</v>
          </cell>
          <cell r="EM301">
            <v>0</v>
          </cell>
          <cell r="EN301">
            <v>0</v>
          </cell>
          <cell r="EO301">
            <v>0</v>
          </cell>
          <cell r="EP301">
            <v>0</v>
          </cell>
          <cell r="EQ301">
            <v>0</v>
          </cell>
          <cell r="ER301">
            <v>0</v>
          </cell>
          <cell r="ES301">
            <v>0</v>
          </cell>
          <cell r="ET301">
            <v>0</v>
          </cell>
          <cell r="EU301">
            <v>0</v>
          </cell>
          <cell r="EV301">
            <v>0</v>
          </cell>
          <cell r="EW301">
            <v>0</v>
          </cell>
          <cell r="EX301">
            <v>0</v>
          </cell>
          <cell r="EY301">
            <v>0</v>
          </cell>
          <cell r="EZ301">
            <v>0</v>
          </cell>
          <cell r="FA301">
            <v>0</v>
          </cell>
          <cell r="FB301">
            <v>0</v>
          </cell>
          <cell r="FC301">
            <v>0</v>
          </cell>
        </row>
        <row r="302">
          <cell r="A302" t="str">
            <v xml:space="preserve"> 2375 DISPOSALS/REORG                   </v>
          </cell>
          <cell r="B302">
            <v>0</v>
          </cell>
          <cell r="C302">
            <v>0</v>
          </cell>
          <cell r="D302" t="e">
            <v>#VALUE!</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t="e">
            <v>#VALUE!</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cell r="CE302">
            <v>0</v>
          </cell>
          <cell r="CF302">
            <v>0</v>
          </cell>
          <cell r="CG302">
            <v>0</v>
          </cell>
          <cell r="CH302">
            <v>0</v>
          </cell>
          <cell r="CI302">
            <v>0</v>
          </cell>
          <cell r="CJ302">
            <v>0</v>
          </cell>
          <cell r="CK302">
            <v>0</v>
          </cell>
          <cell r="CL302">
            <v>0</v>
          </cell>
          <cell r="CM302">
            <v>0</v>
          </cell>
          <cell r="CN302">
            <v>0</v>
          </cell>
          <cell r="CO302">
            <v>0</v>
          </cell>
          <cell r="CP302">
            <v>0</v>
          </cell>
          <cell r="CQ302">
            <v>0</v>
          </cell>
          <cell r="CR302">
            <v>0</v>
          </cell>
          <cell r="CS302">
            <v>0</v>
          </cell>
          <cell r="CT302">
            <v>0</v>
          </cell>
          <cell r="CU302">
            <v>0</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0</v>
          </cell>
          <cell r="DM302">
            <v>0</v>
          </cell>
          <cell r="DN302">
            <v>0</v>
          </cell>
          <cell r="DO302">
            <v>0</v>
          </cell>
          <cell r="DP302">
            <v>0</v>
          </cell>
          <cell r="DQ302">
            <v>0</v>
          </cell>
          <cell r="DR302">
            <v>0</v>
          </cell>
          <cell r="DS302">
            <v>0</v>
          </cell>
          <cell r="DT302">
            <v>0</v>
          </cell>
          <cell r="DU302">
            <v>0</v>
          </cell>
          <cell r="DV302">
            <v>0</v>
          </cell>
          <cell r="DW302">
            <v>0</v>
          </cell>
          <cell r="DX302">
            <v>0</v>
          </cell>
          <cell r="DY302">
            <v>0</v>
          </cell>
          <cell r="DZ302">
            <v>0</v>
          </cell>
          <cell r="EA302">
            <v>0</v>
          </cell>
          <cell r="EB302">
            <v>0</v>
          </cell>
          <cell r="EC302">
            <v>0</v>
          </cell>
          <cell r="ED302">
            <v>0</v>
          </cell>
          <cell r="EE302">
            <v>0</v>
          </cell>
          <cell r="EF302">
            <v>0</v>
          </cell>
          <cell r="EG302">
            <v>0</v>
          </cell>
          <cell r="EH302">
            <v>0</v>
          </cell>
          <cell r="EI302">
            <v>0</v>
          </cell>
          <cell r="EJ302">
            <v>0</v>
          </cell>
          <cell r="EK302">
            <v>0</v>
          </cell>
          <cell r="EL302">
            <v>0</v>
          </cell>
          <cell r="EM302">
            <v>0</v>
          </cell>
          <cell r="EN302">
            <v>0</v>
          </cell>
          <cell r="EO302">
            <v>0</v>
          </cell>
          <cell r="EP302">
            <v>0</v>
          </cell>
          <cell r="EQ302">
            <v>0</v>
          </cell>
          <cell r="ER302">
            <v>0</v>
          </cell>
          <cell r="ES302">
            <v>0</v>
          </cell>
          <cell r="ET302">
            <v>0</v>
          </cell>
          <cell r="EU302">
            <v>0</v>
          </cell>
          <cell r="EV302">
            <v>0</v>
          </cell>
          <cell r="EW302">
            <v>0</v>
          </cell>
          <cell r="EX302">
            <v>0</v>
          </cell>
          <cell r="EY302">
            <v>0</v>
          </cell>
          <cell r="EZ302">
            <v>0</v>
          </cell>
          <cell r="FA302">
            <v>0</v>
          </cell>
          <cell r="FB302">
            <v>0</v>
          </cell>
          <cell r="FC302">
            <v>0</v>
          </cell>
        </row>
        <row r="303">
          <cell r="A303" t="str">
            <v xml:space="preserve"> 2378 ROYALTY OPERATIONS                </v>
          </cell>
          <cell r="B303">
            <v>0</v>
          </cell>
          <cell r="C303">
            <v>0</v>
          </cell>
          <cell r="D303" t="e">
            <v>#VALUE!</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t="e">
            <v>#VALUE!</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cell r="CE303">
            <v>0</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0</v>
          </cell>
          <cell r="DO303">
            <v>0</v>
          </cell>
          <cell r="DP303">
            <v>0</v>
          </cell>
          <cell r="DQ303">
            <v>0</v>
          </cell>
          <cell r="DR303">
            <v>0</v>
          </cell>
          <cell r="DS303">
            <v>0</v>
          </cell>
          <cell r="DT303">
            <v>0</v>
          </cell>
          <cell r="DU303">
            <v>0</v>
          </cell>
          <cell r="DV303">
            <v>0</v>
          </cell>
          <cell r="DW303">
            <v>0</v>
          </cell>
          <cell r="DX303">
            <v>0</v>
          </cell>
          <cell r="DY303">
            <v>0</v>
          </cell>
          <cell r="DZ303">
            <v>0</v>
          </cell>
          <cell r="EA303">
            <v>0</v>
          </cell>
          <cell r="EB303">
            <v>0</v>
          </cell>
          <cell r="EC303">
            <v>0</v>
          </cell>
          <cell r="ED303">
            <v>0</v>
          </cell>
          <cell r="EE303">
            <v>0</v>
          </cell>
          <cell r="EF303">
            <v>0</v>
          </cell>
          <cell r="EG303">
            <v>0</v>
          </cell>
          <cell r="EH303">
            <v>0</v>
          </cell>
          <cell r="EI303">
            <v>0</v>
          </cell>
          <cell r="EJ303">
            <v>0</v>
          </cell>
          <cell r="EK303">
            <v>0</v>
          </cell>
          <cell r="EL303">
            <v>0</v>
          </cell>
          <cell r="EM303">
            <v>0</v>
          </cell>
          <cell r="EN303">
            <v>0</v>
          </cell>
          <cell r="EO303">
            <v>0</v>
          </cell>
          <cell r="EP303">
            <v>0</v>
          </cell>
          <cell r="EQ303">
            <v>0</v>
          </cell>
          <cell r="ER303">
            <v>0</v>
          </cell>
          <cell r="ES303">
            <v>0</v>
          </cell>
          <cell r="ET303">
            <v>0</v>
          </cell>
          <cell r="EU303">
            <v>0</v>
          </cell>
          <cell r="EV303">
            <v>0</v>
          </cell>
          <cell r="EW303">
            <v>0</v>
          </cell>
          <cell r="EX303">
            <v>0</v>
          </cell>
          <cell r="EY303">
            <v>0</v>
          </cell>
          <cell r="EZ303">
            <v>0</v>
          </cell>
          <cell r="FA303">
            <v>0</v>
          </cell>
          <cell r="FB303">
            <v>0</v>
          </cell>
          <cell r="FC303">
            <v>0</v>
          </cell>
        </row>
        <row r="304">
          <cell r="A304" t="str">
            <v xml:space="preserve"> 2398 WORLDWIDE HQ ADJUSTM              </v>
          </cell>
          <cell r="B304">
            <v>0</v>
          </cell>
          <cell r="C304">
            <v>0</v>
          </cell>
          <cell r="D304" t="e">
            <v>#VALUE!</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t="e">
            <v>#VALUE!</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cell r="CE304">
            <v>0</v>
          </cell>
          <cell r="CF304">
            <v>0</v>
          </cell>
          <cell r="CG304">
            <v>0</v>
          </cell>
          <cell r="CH304">
            <v>0</v>
          </cell>
          <cell r="CI304">
            <v>0</v>
          </cell>
          <cell r="CJ304">
            <v>0</v>
          </cell>
          <cell r="CK304">
            <v>0</v>
          </cell>
          <cell r="CL304">
            <v>0</v>
          </cell>
          <cell r="CM304">
            <v>0</v>
          </cell>
          <cell r="CN304">
            <v>0</v>
          </cell>
          <cell r="CO304">
            <v>0</v>
          </cell>
          <cell r="CP304">
            <v>0</v>
          </cell>
          <cell r="CQ304">
            <v>0</v>
          </cell>
          <cell r="CR304">
            <v>0</v>
          </cell>
          <cell r="CS304">
            <v>0</v>
          </cell>
          <cell r="CT304">
            <v>0</v>
          </cell>
          <cell r="CU304">
            <v>0</v>
          </cell>
          <cell r="CV304">
            <v>0</v>
          </cell>
          <cell r="CW304">
            <v>0</v>
          </cell>
          <cell r="CX304">
            <v>0</v>
          </cell>
          <cell r="CY304">
            <v>0</v>
          </cell>
          <cell r="CZ304">
            <v>0</v>
          </cell>
          <cell r="DA304">
            <v>0</v>
          </cell>
          <cell r="DB304">
            <v>0</v>
          </cell>
          <cell r="DC304">
            <v>0</v>
          </cell>
          <cell r="DD304">
            <v>0</v>
          </cell>
          <cell r="DE304">
            <v>0</v>
          </cell>
          <cell r="DF304">
            <v>0</v>
          </cell>
          <cell r="DG304">
            <v>0</v>
          </cell>
          <cell r="DH304">
            <v>0</v>
          </cell>
          <cell r="DI304">
            <v>0</v>
          </cell>
          <cell r="DJ304">
            <v>0</v>
          </cell>
          <cell r="DK304">
            <v>0</v>
          </cell>
          <cell r="DL304">
            <v>0</v>
          </cell>
          <cell r="DM304">
            <v>0</v>
          </cell>
          <cell r="DN304">
            <v>0</v>
          </cell>
          <cell r="DO304">
            <v>0</v>
          </cell>
          <cell r="DP304">
            <v>0</v>
          </cell>
          <cell r="DQ304">
            <v>0</v>
          </cell>
          <cell r="DR304">
            <v>0</v>
          </cell>
          <cell r="DS304">
            <v>0</v>
          </cell>
          <cell r="DT304">
            <v>0</v>
          </cell>
          <cell r="DU304">
            <v>0</v>
          </cell>
          <cell r="DV304">
            <v>0</v>
          </cell>
          <cell r="DW304">
            <v>0</v>
          </cell>
          <cell r="DX304">
            <v>0</v>
          </cell>
          <cell r="DY304">
            <v>0</v>
          </cell>
          <cell r="DZ304">
            <v>0</v>
          </cell>
          <cell r="EA304">
            <v>0</v>
          </cell>
          <cell r="EB304">
            <v>0</v>
          </cell>
          <cell r="EC304">
            <v>0</v>
          </cell>
          <cell r="ED304">
            <v>0</v>
          </cell>
          <cell r="EE304">
            <v>0</v>
          </cell>
          <cell r="EF304">
            <v>0</v>
          </cell>
          <cell r="EG304">
            <v>0</v>
          </cell>
          <cell r="EH304">
            <v>0</v>
          </cell>
          <cell r="EI304">
            <v>0</v>
          </cell>
          <cell r="EJ304">
            <v>0</v>
          </cell>
          <cell r="EK304">
            <v>0</v>
          </cell>
          <cell r="EL304">
            <v>0</v>
          </cell>
          <cell r="EM304">
            <v>0</v>
          </cell>
          <cell r="EN304">
            <v>0</v>
          </cell>
          <cell r="EO304">
            <v>0</v>
          </cell>
          <cell r="EP304">
            <v>0</v>
          </cell>
          <cell r="EQ304">
            <v>0</v>
          </cell>
          <cell r="ER304">
            <v>0</v>
          </cell>
          <cell r="ES304">
            <v>0</v>
          </cell>
          <cell r="ET304">
            <v>0</v>
          </cell>
          <cell r="EU304">
            <v>0</v>
          </cell>
          <cell r="EV304">
            <v>0</v>
          </cell>
          <cell r="EW304">
            <v>0</v>
          </cell>
          <cell r="EX304">
            <v>0</v>
          </cell>
          <cell r="EY304">
            <v>0</v>
          </cell>
          <cell r="EZ304">
            <v>0</v>
          </cell>
          <cell r="FA304">
            <v>0</v>
          </cell>
          <cell r="FB304">
            <v>0</v>
          </cell>
          <cell r="FC304">
            <v>0</v>
          </cell>
        </row>
        <row r="305">
          <cell r="A305" t="str">
            <v xml:space="preserve"> 3030 GW EXPORT EXPENSES                </v>
          </cell>
          <cell r="B305">
            <v>41</v>
          </cell>
          <cell r="C305">
            <v>41</v>
          </cell>
          <cell r="D305" t="e">
            <v>#VALUE!</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41</v>
          </cell>
          <cell r="BD305">
            <v>0</v>
          </cell>
          <cell r="BE305">
            <v>0</v>
          </cell>
          <cell r="BF305" t="e">
            <v>#VALUE!</v>
          </cell>
          <cell r="BG305">
            <v>0</v>
          </cell>
          <cell r="BH305">
            <v>0</v>
          </cell>
          <cell r="BI305">
            <v>0</v>
          </cell>
          <cell r="BJ305">
            <v>0</v>
          </cell>
          <cell r="BK305">
            <v>0</v>
          </cell>
          <cell r="BL305">
            <v>0</v>
          </cell>
          <cell r="BM305">
            <v>0</v>
          </cell>
          <cell r="BN305">
            <v>0</v>
          </cell>
          <cell r="BO305">
            <v>0</v>
          </cell>
          <cell r="BP305">
            <v>0</v>
          </cell>
          <cell r="BQ305">
            <v>0</v>
          </cell>
          <cell r="BR305">
            <v>41</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0</v>
          </cell>
          <cell r="DM305">
            <v>0</v>
          </cell>
          <cell r="DN305">
            <v>0</v>
          </cell>
          <cell r="DO305">
            <v>0</v>
          </cell>
          <cell r="DP305">
            <v>0</v>
          </cell>
          <cell r="DQ305">
            <v>0</v>
          </cell>
          <cell r="DR305">
            <v>0</v>
          </cell>
          <cell r="DS305">
            <v>0</v>
          </cell>
          <cell r="DT305">
            <v>0</v>
          </cell>
          <cell r="DU305">
            <v>0</v>
          </cell>
          <cell r="DV305">
            <v>0</v>
          </cell>
          <cell r="DW305">
            <v>0</v>
          </cell>
          <cell r="DX305">
            <v>0</v>
          </cell>
          <cell r="DY305">
            <v>0</v>
          </cell>
          <cell r="DZ305">
            <v>0</v>
          </cell>
          <cell r="EA305">
            <v>0</v>
          </cell>
          <cell r="EB305">
            <v>0</v>
          </cell>
          <cell r="EC305">
            <v>0</v>
          </cell>
          <cell r="ED305">
            <v>0</v>
          </cell>
          <cell r="EE305">
            <v>0</v>
          </cell>
          <cell r="EF305">
            <v>0</v>
          </cell>
          <cell r="EG305">
            <v>0</v>
          </cell>
          <cell r="EH305">
            <v>0</v>
          </cell>
          <cell r="EI305">
            <v>0</v>
          </cell>
          <cell r="EJ305">
            <v>0</v>
          </cell>
          <cell r="EK305">
            <v>0</v>
          </cell>
          <cell r="EL305">
            <v>0</v>
          </cell>
          <cell r="EM305">
            <v>0</v>
          </cell>
          <cell r="EN305">
            <v>0</v>
          </cell>
          <cell r="EO305">
            <v>0</v>
          </cell>
          <cell r="EP305">
            <v>0</v>
          </cell>
          <cell r="EQ305">
            <v>0</v>
          </cell>
          <cell r="ER305">
            <v>0</v>
          </cell>
          <cell r="ES305">
            <v>0</v>
          </cell>
          <cell r="ET305">
            <v>0</v>
          </cell>
          <cell r="EU305">
            <v>0</v>
          </cell>
          <cell r="EV305">
            <v>0</v>
          </cell>
          <cell r="EW305">
            <v>0</v>
          </cell>
          <cell r="EX305">
            <v>0</v>
          </cell>
          <cell r="EY305">
            <v>0</v>
          </cell>
          <cell r="EZ305">
            <v>0</v>
          </cell>
          <cell r="FA305">
            <v>0</v>
          </cell>
          <cell r="FB305">
            <v>0</v>
          </cell>
          <cell r="FC305">
            <v>0</v>
          </cell>
        </row>
        <row r="306">
          <cell r="A306" t="str">
            <v xml:space="preserve"> 3042 CATALYTICA SALES PH               </v>
          </cell>
          <cell r="B306">
            <v>0</v>
          </cell>
          <cell r="C306">
            <v>0</v>
          </cell>
          <cell r="D306" t="e">
            <v>#VALUE!</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t="e">
            <v>#VALUE!</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C306">
            <v>0</v>
          </cell>
          <cell r="CD306">
            <v>0</v>
          </cell>
          <cell r="CE306">
            <v>0</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0</v>
          </cell>
          <cell r="CW306">
            <v>0</v>
          </cell>
          <cell r="CX306">
            <v>0</v>
          </cell>
          <cell r="CY306">
            <v>0</v>
          </cell>
          <cell r="CZ306">
            <v>0</v>
          </cell>
          <cell r="DA306">
            <v>0</v>
          </cell>
          <cell r="DB306">
            <v>0</v>
          </cell>
          <cell r="DC306">
            <v>0</v>
          </cell>
          <cell r="DD306">
            <v>0</v>
          </cell>
          <cell r="DE306">
            <v>0</v>
          </cell>
          <cell r="DF306">
            <v>0</v>
          </cell>
          <cell r="DG306">
            <v>0</v>
          </cell>
          <cell r="DH306">
            <v>0</v>
          </cell>
          <cell r="DI306">
            <v>0</v>
          </cell>
          <cell r="DJ306">
            <v>0</v>
          </cell>
          <cell r="DK306">
            <v>0</v>
          </cell>
          <cell r="DL306">
            <v>0</v>
          </cell>
          <cell r="DM306">
            <v>0</v>
          </cell>
          <cell r="DN306">
            <v>0</v>
          </cell>
          <cell r="DO306">
            <v>0</v>
          </cell>
          <cell r="DP306">
            <v>0</v>
          </cell>
          <cell r="DQ306">
            <v>0</v>
          </cell>
          <cell r="DR306">
            <v>0</v>
          </cell>
          <cell r="DS306">
            <v>0</v>
          </cell>
          <cell r="DT306">
            <v>0</v>
          </cell>
          <cell r="DU306">
            <v>0</v>
          </cell>
          <cell r="DV306">
            <v>0</v>
          </cell>
          <cell r="DW306">
            <v>0</v>
          </cell>
          <cell r="DX306">
            <v>0</v>
          </cell>
          <cell r="DY306">
            <v>0</v>
          </cell>
          <cell r="DZ306">
            <v>0</v>
          </cell>
          <cell r="EA306">
            <v>0</v>
          </cell>
          <cell r="EB306">
            <v>0</v>
          </cell>
          <cell r="EC306">
            <v>0</v>
          </cell>
          <cell r="ED306">
            <v>0</v>
          </cell>
          <cell r="EE306">
            <v>0</v>
          </cell>
          <cell r="EF306">
            <v>0</v>
          </cell>
          <cell r="EG306">
            <v>0</v>
          </cell>
          <cell r="EH306">
            <v>0</v>
          </cell>
          <cell r="EI306">
            <v>0</v>
          </cell>
          <cell r="EJ306">
            <v>0</v>
          </cell>
          <cell r="EK306">
            <v>0</v>
          </cell>
          <cell r="EL306">
            <v>0</v>
          </cell>
          <cell r="EM306">
            <v>0</v>
          </cell>
          <cell r="EN306">
            <v>0</v>
          </cell>
          <cell r="EO306">
            <v>0</v>
          </cell>
          <cell r="EP306">
            <v>0</v>
          </cell>
          <cell r="EQ306">
            <v>0</v>
          </cell>
          <cell r="ER306">
            <v>0</v>
          </cell>
          <cell r="ES306">
            <v>0</v>
          </cell>
          <cell r="ET306">
            <v>0</v>
          </cell>
          <cell r="EU306">
            <v>0</v>
          </cell>
          <cell r="EV306">
            <v>0</v>
          </cell>
          <cell r="EW306">
            <v>0</v>
          </cell>
          <cell r="EX306">
            <v>0</v>
          </cell>
          <cell r="EY306">
            <v>0</v>
          </cell>
          <cell r="EZ306">
            <v>0</v>
          </cell>
          <cell r="FA306">
            <v>0</v>
          </cell>
          <cell r="FB306">
            <v>0</v>
          </cell>
          <cell r="FC306">
            <v>0</v>
          </cell>
        </row>
        <row r="307">
          <cell r="A307" t="str">
            <v xml:space="preserve"> 3044 CENT.PROVS/OTHER(PH)              </v>
          </cell>
          <cell r="B307">
            <v>0</v>
          </cell>
          <cell r="C307">
            <v>0</v>
          </cell>
          <cell r="D307" t="e">
            <v>#VALUE!</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t="e">
            <v>#VALUE!</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cell r="CE307">
            <v>0</v>
          </cell>
          <cell r="CF307">
            <v>0</v>
          </cell>
          <cell r="CG307">
            <v>0</v>
          </cell>
          <cell r="CH307">
            <v>0</v>
          </cell>
          <cell r="CI307">
            <v>0</v>
          </cell>
          <cell r="CJ307">
            <v>0</v>
          </cell>
          <cell r="CK307">
            <v>0</v>
          </cell>
          <cell r="CL307">
            <v>0</v>
          </cell>
          <cell r="CM307">
            <v>0</v>
          </cell>
          <cell r="CN307">
            <v>0</v>
          </cell>
          <cell r="CO307">
            <v>0</v>
          </cell>
          <cell r="CP307">
            <v>0</v>
          </cell>
          <cell r="CQ307">
            <v>0</v>
          </cell>
          <cell r="CR307">
            <v>0</v>
          </cell>
          <cell r="CS307">
            <v>0</v>
          </cell>
          <cell r="CT307">
            <v>0</v>
          </cell>
          <cell r="CU307">
            <v>0</v>
          </cell>
          <cell r="CV307">
            <v>0</v>
          </cell>
          <cell r="CW307">
            <v>0</v>
          </cell>
          <cell r="CX307">
            <v>0</v>
          </cell>
          <cell r="CY307">
            <v>0</v>
          </cell>
          <cell r="CZ307">
            <v>0</v>
          </cell>
          <cell r="DA307">
            <v>0</v>
          </cell>
          <cell r="DB307">
            <v>0</v>
          </cell>
          <cell r="DC307">
            <v>0</v>
          </cell>
          <cell r="DD307">
            <v>0</v>
          </cell>
          <cell r="DE307">
            <v>0</v>
          </cell>
          <cell r="DF307">
            <v>0</v>
          </cell>
          <cell r="DG307">
            <v>0</v>
          </cell>
          <cell r="DH307">
            <v>0</v>
          </cell>
          <cell r="DI307">
            <v>0</v>
          </cell>
          <cell r="DJ307">
            <v>0</v>
          </cell>
          <cell r="DK307">
            <v>0</v>
          </cell>
          <cell r="DL307">
            <v>0</v>
          </cell>
          <cell r="DM307">
            <v>0</v>
          </cell>
          <cell r="DN307">
            <v>0</v>
          </cell>
          <cell r="DO307">
            <v>0</v>
          </cell>
          <cell r="DP307">
            <v>0</v>
          </cell>
          <cell r="DQ307">
            <v>0</v>
          </cell>
          <cell r="DR307">
            <v>0</v>
          </cell>
          <cell r="DS307">
            <v>0</v>
          </cell>
          <cell r="DT307">
            <v>0</v>
          </cell>
          <cell r="DU307">
            <v>0</v>
          </cell>
          <cell r="DV307">
            <v>0</v>
          </cell>
          <cell r="DW307">
            <v>0</v>
          </cell>
          <cell r="DX307">
            <v>0</v>
          </cell>
          <cell r="DY307">
            <v>0</v>
          </cell>
          <cell r="DZ307">
            <v>0</v>
          </cell>
          <cell r="EA307">
            <v>0</v>
          </cell>
          <cell r="EB307">
            <v>0</v>
          </cell>
          <cell r="EC307">
            <v>0</v>
          </cell>
          <cell r="ED307">
            <v>0</v>
          </cell>
          <cell r="EE307">
            <v>0</v>
          </cell>
          <cell r="EF307">
            <v>0</v>
          </cell>
          <cell r="EG307">
            <v>0</v>
          </cell>
          <cell r="EH307">
            <v>0</v>
          </cell>
          <cell r="EI307">
            <v>0</v>
          </cell>
          <cell r="EJ307">
            <v>0</v>
          </cell>
          <cell r="EK307">
            <v>0</v>
          </cell>
          <cell r="EL307">
            <v>0</v>
          </cell>
          <cell r="EM307">
            <v>0</v>
          </cell>
          <cell r="EN307">
            <v>0</v>
          </cell>
          <cell r="EO307">
            <v>0</v>
          </cell>
          <cell r="EP307">
            <v>0</v>
          </cell>
          <cell r="EQ307">
            <v>0</v>
          </cell>
          <cell r="ER307">
            <v>0</v>
          </cell>
          <cell r="ES307">
            <v>0</v>
          </cell>
          <cell r="ET307">
            <v>0</v>
          </cell>
          <cell r="EU307">
            <v>0</v>
          </cell>
          <cell r="EV307">
            <v>0</v>
          </cell>
          <cell r="EW307">
            <v>0</v>
          </cell>
          <cell r="EX307">
            <v>0</v>
          </cell>
          <cell r="EY307">
            <v>0</v>
          </cell>
          <cell r="EZ307">
            <v>0</v>
          </cell>
          <cell r="FA307">
            <v>0</v>
          </cell>
          <cell r="FB307">
            <v>0</v>
          </cell>
          <cell r="FC307">
            <v>0</v>
          </cell>
        </row>
        <row r="308">
          <cell r="A308" t="str">
            <v xml:space="preserve"> 4110 WW EXCHANGE                       </v>
          </cell>
          <cell r="B308">
            <v>0</v>
          </cell>
          <cell r="C308">
            <v>0</v>
          </cell>
          <cell r="D308" t="e">
            <v>#VALUE!</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t="e">
            <v>#VALUE!</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F308">
            <v>0</v>
          </cell>
          <cell r="CG308">
            <v>0</v>
          </cell>
          <cell r="CH308">
            <v>0</v>
          </cell>
          <cell r="CI308">
            <v>0</v>
          </cell>
          <cell r="CJ308">
            <v>0</v>
          </cell>
          <cell r="CK308">
            <v>0</v>
          </cell>
          <cell r="CL308">
            <v>0</v>
          </cell>
          <cell r="CM308">
            <v>0</v>
          </cell>
          <cell r="CN308">
            <v>0</v>
          </cell>
          <cell r="CO308">
            <v>0</v>
          </cell>
          <cell r="CP308">
            <v>0</v>
          </cell>
          <cell r="CQ308">
            <v>0</v>
          </cell>
          <cell r="CR308">
            <v>0</v>
          </cell>
          <cell r="CS308">
            <v>0</v>
          </cell>
          <cell r="CT308">
            <v>0</v>
          </cell>
          <cell r="CU308">
            <v>0</v>
          </cell>
          <cell r="CV308">
            <v>0</v>
          </cell>
          <cell r="CW308">
            <v>0</v>
          </cell>
          <cell r="CX308">
            <v>0</v>
          </cell>
          <cell r="CY308">
            <v>0</v>
          </cell>
          <cell r="CZ308">
            <v>0</v>
          </cell>
          <cell r="DA308">
            <v>0</v>
          </cell>
          <cell r="DB308">
            <v>0</v>
          </cell>
          <cell r="DC308">
            <v>0</v>
          </cell>
          <cell r="DD308">
            <v>0</v>
          </cell>
          <cell r="DE308">
            <v>0</v>
          </cell>
          <cell r="DF308">
            <v>0</v>
          </cell>
          <cell r="DG308">
            <v>0</v>
          </cell>
          <cell r="DH308">
            <v>0</v>
          </cell>
          <cell r="DI308">
            <v>0</v>
          </cell>
          <cell r="DJ308">
            <v>0</v>
          </cell>
          <cell r="DK308">
            <v>0</v>
          </cell>
          <cell r="DL308">
            <v>0</v>
          </cell>
          <cell r="DM308">
            <v>0</v>
          </cell>
          <cell r="DN308">
            <v>0</v>
          </cell>
          <cell r="DO308">
            <v>0</v>
          </cell>
          <cell r="DP308">
            <v>0</v>
          </cell>
          <cell r="DQ308">
            <v>0</v>
          </cell>
          <cell r="DR308">
            <v>0</v>
          </cell>
          <cell r="DS308">
            <v>0</v>
          </cell>
          <cell r="DT308">
            <v>0</v>
          </cell>
          <cell r="DU308">
            <v>0</v>
          </cell>
          <cell r="DV308">
            <v>0</v>
          </cell>
          <cell r="DW308">
            <v>0</v>
          </cell>
          <cell r="DX308">
            <v>0</v>
          </cell>
          <cell r="DY308">
            <v>0</v>
          </cell>
          <cell r="DZ308">
            <v>0</v>
          </cell>
          <cell r="EA308">
            <v>0</v>
          </cell>
          <cell r="EB308">
            <v>0</v>
          </cell>
          <cell r="EC308">
            <v>0</v>
          </cell>
          <cell r="ED308">
            <v>0</v>
          </cell>
          <cell r="EE308">
            <v>0</v>
          </cell>
          <cell r="EF308">
            <v>0</v>
          </cell>
          <cell r="EG308">
            <v>0</v>
          </cell>
          <cell r="EH308">
            <v>0</v>
          </cell>
          <cell r="EI308">
            <v>0</v>
          </cell>
          <cell r="EJ308">
            <v>0</v>
          </cell>
          <cell r="EK308">
            <v>0</v>
          </cell>
          <cell r="EL308">
            <v>0</v>
          </cell>
          <cell r="EM308">
            <v>0</v>
          </cell>
          <cell r="EN308">
            <v>0</v>
          </cell>
          <cell r="EO308">
            <v>0</v>
          </cell>
          <cell r="EP308">
            <v>0</v>
          </cell>
          <cell r="EQ308">
            <v>0</v>
          </cell>
          <cell r="ER308">
            <v>0</v>
          </cell>
          <cell r="ES308">
            <v>0</v>
          </cell>
          <cell r="ET308">
            <v>0</v>
          </cell>
          <cell r="EU308">
            <v>0</v>
          </cell>
          <cell r="EV308">
            <v>0</v>
          </cell>
          <cell r="EW308">
            <v>0</v>
          </cell>
          <cell r="EX308">
            <v>0</v>
          </cell>
          <cell r="EY308">
            <v>0</v>
          </cell>
          <cell r="EZ308">
            <v>0</v>
          </cell>
          <cell r="FA308">
            <v>0</v>
          </cell>
          <cell r="FB308">
            <v>0</v>
          </cell>
          <cell r="FC308">
            <v>0</v>
          </cell>
        </row>
        <row r="309">
          <cell r="A309" t="str">
            <v xml:space="preserve"> 2359 WORLDWIDE HQ EXCHANG              </v>
          </cell>
          <cell r="B309">
            <v>0</v>
          </cell>
          <cell r="C309">
            <v>0</v>
          </cell>
          <cell r="D309" t="e">
            <v>#VALUE!</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t="e">
            <v>#VALUE!</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v>0</v>
          </cell>
          <cell r="DU309">
            <v>0</v>
          </cell>
          <cell r="DV309">
            <v>0</v>
          </cell>
          <cell r="DW309">
            <v>0</v>
          </cell>
          <cell r="DX309">
            <v>0</v>
          </cell>
          <cell r="DY309">
            <v>0</v>
          </cell>
          <cell r="DZ309">
            <v>0</v>
          </cell>
          <cell r="EA309">
            <v>0</v>
          </cell>
          <cell r="EB309">
            <v>0</v>
          </cell>
          <cell r="EC309">
            <v>0</v>
          </cell>
          <cell r="ED309">
            <v>0</v>
          </cell>
          <cell r="EE309">
            <v>0</v>
          </cell>
          <cell r="EF309">
            <v>0</v>
          </cell>
          <cell r="EG309">
            <v>0</v>
          </cell>
          <cell r="EH309">
            <v>0</v>
          </cell>
          <cell r="EI309">
            <v>0</v>
          </cell>
          <cell r="EJ309">
            <v>0</v>
          </cell>
          <cell r="EK309">
            <v>0</v>
          </cell>
          <cell r="EL309">
            <v>0</v>
          </cell>
          <cell r="EM309">
            <v>0</v>
          </cell>
          <cell r="EN309">
            <v>0</v>
          </cell>
          <cell r="EO309">
            <v>0</v>
          </cell>
          <cell r="EP309">
            <v>0</v>
          </cell>
          <cell r="EQ309">
            <v>0</v>
          </cell>
          <cell r="ER309">
            <v>0</v>
          </cell>
          <cell r="ES309">
            <v>0</v>
          </cell>
          <cell r="ET309">
            <v>0</v>
          </cell>
          <cell r="EU309">
            <v>0</v>
          </cell>
          <cell r="EV309">
            <v>0</v>
          </cell>
          <cell r="EW309">
            <v>0</v>
          </cell>
          <cell r="EX309">
            <v>0</v>
          </cell>
          <cell r="EY309">
            <v>0</v>
          </cell>
          <cell r="EZ309">
            <v>0</v>
          </cell>
          <cell r="FA309">
            <v>0</v>
          </cell>
          <cell r="FB309">
            <v>0</v>
          </cell>
          <cell r="FC309">
            <v>0</v>
          </cell>
        </row>
        <row r="310">
          <cell r="A310" t="str">
            <v xml:space="preserve"> 4300 WORLDWIDE HQ EXPENSE              </v>
          </cell>
          <cell r="B310">
            <v>0</v>
          </cell>
          <cell r="C310">
            <v>0</v>
          </cell>
          <cell r="D310" t="e">
            <v>#VALUE!</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t="e">
            <v>#VALUE!</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0</v>
          </cell>
          <cell r="ER310">
            <v>0</v>
          </cell>
          <cell r="ES310">
            <v>0</v>
          </cell>
          <cell r="ET310">
            <v>0</v>
          </cell>
          <cell r="EU310">
            <v>0</v>
          </cell>
          <cell r="EV310">
            <v>0</v>
          </cell>
          <cell r="EW310">
            <v>0</v>
          </cell>
          <cell r="EX310">
            <v>0</v>
          </cell>
          <cell r="EY310">
            <v>0</v>
          </cell>
          <cell r="EZ310">
            <v>0</v>
          </cell>
          <cell r="FA310">
            <v>0</v>
          </cell>
          <cell r="FB310">
            <v>0</v>
          </cell>
          <cell r="FC310">
            <v>0</v>
          </cell>
        </row>
        <row r="311">
          <cell r="A311" t="str">
            <v xml:space="preserve"> 2390 OPERATIONS HQ EXPENS              </v>
          </cell>
          <cell r="B311">
            <v>0</v>
          </cell>
          <cell r="C311">
            <v>0</v>
          </cell>
          <cell r="D311" t="e">
            <v>#VALUE!</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t="e">
            <v>#VALUE!</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v>0</v>
          </cell>
          <cell r="DU311">
            <v>0</v>
          </cell>
          <cell r="DV311">
            <v>0</v>
          </cell>
          <cell r="DW311">
            <v>0</v>
          </cell>
          <cell r="DX311">
            <v>0</v>
          </cell>
          <cell r="DY311">
            <v>0</v>
          </cell>
          <cell r="DZ311">
            <v>0</v>
          </cell>
          <cell r="EA311">
            <v>0</v>
          </cell>
          <cell r="EB311">
            <v>0</v>
          </cell>
          <cell r="EC311">
            <v>0</v>
          </cell>
          <cell r="ED311">
            <v>0</v>
          </cell>
          <cell r="EE311">
            <v>0</v>
          </cell>
          <cell r="EF311">
            <v>0</v>
          </cell>
          <cell r="EG311">
            <v>0</v>
          </cell>
          <cell r="EH311">
            <v>0</v>
          </cell>
          <cell r="EI311">
            <v>0</v>
          </cell>
          <cell r="EJ311">
            <v>0</v>
          </cell>
          <cell r="EK311">
            <v>0</v>
          </cell>
          <cell r="EL311">
            <v>0</v>
          </cell>
          <cell r="EM311">
            <v>0</v>
          </cell>
          <cell r="EN311">
            <v>0</v>
          </cell>
          <cell r="EO311">
            <v>0</v>
          </cell>
          <cell r="EP311">
            <v>0</v>
          </cell>
          <cell r="EQ311">
            <v>0</v>
          </cell>
          <cell r="ER311">
            <v>0</v>
          </cell>
          <cell r="ES311">
            <v>0</v>
          </cell>
          <cell r="ET311">
            <v>0</v>
          </cell>
          <cell r="EU311">
            <v>0</v>
          </cell>
          <cell r="EV311">
            <v>0</v>
          </cell>
          <cell r="EW311">
            <v>0</v>
          </cell>
          <cell r="EX311">
            <v>0</v>
          </cell>
          <cell r="EY311">
            <v>0</v>
          </cell>
          <cell r="EZ311">
            <v>0</v>
          </cell>
          <cell r="FA311">
            <v>0</v>
          </cell>
          <cell r="FB311">
            <v>0</v>
          </cell>
          <cell r="FC311">
            <v>0</v>
          </cell>
        </row>
        <row r="312">
          <cell r="A312" t="str">
            <v xml:space="preserve"> 2415 PHARMS HQ EXPENSE                 </v>
          </cell>
          <cell r="B312">
            <v>0</v>
          </cell>
          <cell r="C312">
            <v>0</v>
          </cell>
          <cell r="D312" t="e">
            <v>#VALUE!</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t="e">
            <v>#VALUE!</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v>0</v>
          </cell>
          <cell r="DU312">
            <v>0</v>
          </cell>
          <cell r="DV312">
            <v>0</v>
          </cell>
          <cell r="DW312">
            <v>0</v>
          </cell>
          <cell r="DX312">
            <v>0</v>
          </cell>
          <cell r="DY312">
            <v>0</v>
          </cell>
          <cell r="DZ312">
            <v>0</v>
          </cell>
          <cell r="EA312">
            <v>0</v>
          </cell>
          <cell r="EB312">
            <v>0</v>
          </cell>
          <cell r="EC312">
            <v>0</v>
          </cell>
          <cell r="ED312">
            <v>0</v>
          </cell>
          <cell r="EE312">
            <v>0</v>
          </cell>
          <cell r="EF312">
            <v>0</v>
          </cell>
          <cell r="EG312">
            <v>0</v>
          </cell>
          <cell r="EH312">
            <v>0</v>
          </cell>
          <cell r="EI312">
            <v>0</v>
          </cell>
          <cell r="EJ312">
            <v>0</v>
          </cell>
          <cell r="EK312">
            <v>0</v>
          </cell>
          <cell r="EL312">
            <v>0</v>
          </cell>
          <cell r="EM312">
            <v>0</v>
          </cell>
          <cell r="EN312">
            <v>0</v>
          </cell>
          <cell r="EO312">
            <v>0</v>
          </cell>
          <cell r="EP312">
            <v>0</v>
          </cell>
          <cell r="EQ312">
            <v>0</v>
          </cell>
          <cell r="ER312">
            <v>0</v>
          </cell>
          <cell r="ES312">
            <v>0</v>
          </cell>
          <cell r="ET312">
            <v>0</v>
          </cell>
          <cell r="EU312">
            <v>0</v>
          </cell>
          <cell r="EV312">
            <v>0</v>
          </cell>
          <cell r="EW312">
            <v>0</v>
          </cell>
          <cell r="EX312">
            <v>0</v>
          </cell>
          <cell r="EY312">
            <v>0</v>
          </cell>
          <cell r="EZ312">
            <v>0</v>
          </cell>
          <cell r="FA312">
            <v>0</v>
          </cell>
          <cell r="FB312">
            <v>0</v>
          </cell>
          <cell r="FC312">
            <v>0</v>
          </cell>
        </row>
        <row r="313">
          <cell r="A313" t="str">
            <v xml:space="preserve"> 9043 GW CENTRAL O/HS                   </v>
          </cell>
          <cell r="B313">
            <v>0</v>
          </cell>
          <cell r="C313">
            <v>0</v>
          </cell>
          <cell r="D313" t="e">
            <v>#VALUE!</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t="e">
            <v>#VALUE!</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row>
        <row r="314">
          <cell r="A314" t="str">
            <v xml:space="preserve"> 9045 GW SUNDRY COMPANIES               </v>
          </cell>
          <cell r="B314">
            <v>0</v>
          </cell>
          <cell r="C314">
            <v>0</v>
          </cell>
          <cell r="D314" t="e">
            <v>#VALUE!</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t="e">
            <v>#VALUE!</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cell r="CE314">
            <v>0</v>
          </cell>
          <cell r="CF314">
            <v>0</v>
          </cell>
          <cell r="CG314">
            <v>0</v>
          </cell>
          <cell r="CH314">
            <v>0</v>
          </cell>
          <cell r="CI314">
            <v>0</v>
          </cell>
          <cell r="CJ314">
            <v>0</v>
          </cell>
          <cell r="CK314">
            <v>0</v>
          </cell>
          <cell r="CL314">
            <v>0</v>
          </cell>
          <cell r="CM314">
            <v>0</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0</v>
          </cell>
          <cell r="DE314">
            <v>0</v>
          </cell>
          <cell r="DF314">
            <v>0</v>
          </cell>
          <cell r="DG314">
            <v>0</v>
          </cell>
          <cell r="DH314">
            <v>0</v>
          </cell>
          <cell r="DI314">
            <v>0</v>
          </cell>
          <cell r="DJ314">
            <v>0</v>
          </cell>
          <cell r="DK314">
            <v>0</v>
          </cell>
          <cell r="DL314">
            <v>0</v>
          </cell>
          <cell r="DM314">
            <v>0</v>
          </cell>
          <cell r="DN314">
            <v>0</v>
          </cell>
          <cell r="DO314">
            <v>0</v>
          </cell>
          <cell r="DP314">
            <v>0</v>
          </cell>
          <cell r="DQ314">
            <v>0</v>
          </cell>
          <cell r="DR314">
            <v>0</v>
          </cell>
          <cell r="DS314">
            <v>0</v>
          </cell>
          <cell r="DT314">
            <v>0</v>
          </cell>
          <cell r="DU314">
            <v>0</v>
          </cell>
          <cell r="DV314">
            <v>0</v>
          </cell>
          <cell r="DW314">
            <v>0</v>
          </cell>
          <cell r="DX314">
            <v>0</v>
          </cell>
          <cell r="DY314">
            <v>0</v>
          </cell>
          <cell r="DZ314">
            <v>0</v>
          </cell>
          <cell r="EA314">
            <v>0</v>
          </cell>
          <cell r="EB314">
            <v>0</v>
          </cell>
          <cell r="EC314">
            <v>0</v>
          </cell>
          <cell r="ED314">
            <v>0</v>
          </cell>
          <cell r="EE314">
            <v>0</v>
          </cell>
          <cell r="EF314">
            <v>0</v>
          </cell>
          <cell r="EG314">
            <v>0</v>
          </cell>
          <cell r="EH314">
            <v>0</v>
          </cell>
          <cell r="EI314">
            <v>0</v>
          </cell>
          <cell r="EJ314">
            <v>0</v>
          </cell>
          <cell r="EK314">
            <v>0</v>
          </cell>
          <cell r="EL314">
            <v>0</v>
          </cell>
          <cell r="EM314">
            <v>0</v>
          </cell>
          <cell r="EN314">
            <v>0</v>
          </cell>
          <cell r="EO314">
            <v>0</v>
          </cell>
          <cell r="EP314">
            <v>0</v>
          </cell>
          <cell r="EQ314">
            <v>0</v>
          </cell>
          <cell r="ER314">
            <v>0</v>
          </cell>
          <cell r="ES314">
            <v>0</v>
          </cell>
          <cell r="ET314">
            <v>0</v>
          </cell>
          <cell r="EU314">
            <v>0</v>
          </cell>
          <cell r="EV314">
            <v>0</v>
          </cell>
          <cell r="EW314">
            <v>0</v>
          </cell>
          <cell r="EX314">
            <v>0</v>
          </cell>
          <cell r="EY314">
            <v>0</v>
          </cell>
          <cell r="EZ314">
            <v>0</v>
          </cell>
          <cell r="FA314">
            <v>0</v>
          </cell>
          <cell r="FB314">
            <v>0</v>
          </cell>
          <cell r="FC314">
            <v>0</v>
          </cell>
        </row>
        <row r="315">
          <cell r="A315" t="str">
            <v xml:space="preserve"> 9064 GW SWITZ ADESCHSA                 </v>
          </cell>
          <cell r="B315">
            <v>0</v>
          </cell>
          <cell r="C315">
            <v>0</v>
          </cell>
          <cell r="D315" t="e">
            <v>#VALUE!</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t="e">
            <v>#VALUE!</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v>0</v>
          </cell>
          <cell r="CM315">
            <v>0</v>
          </cell>
          <cell r="CN315">
            <v>0</v>
          </cell>
          <cell r="CO315">
            <v>0</v>
          </cell>
          <cell r="CP315">
            <v>0</v>
          </cell>
          <cell r="CQ315">
            <v>0</v>
          </cell>
          <cell r="CR315">
            <v>0</v>
          </cell>
          <cell r="CS315">
            <v>0</v>
          </cell>
          <cell r="CT315">
            <v>0</v>
          </cell>
          <cell r="CU315">
            <v>0</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0</v>
          </cell>
          <cell r="DM315">
            <v>0</v>
          </cell>
          <cell r="DN315">
            <v>0</v>
          </cell>
          <cell r="DO315">
            <v>0</v>
          </cell>
          <cell r="DP315">
            <v>0</v>
          </cell>
          <cell r="DQ315">
            <v>0</v>
          </cell>
          <cell r="DR315">
            <v>0</v>
          </cell>
          <cell r="DS315">
            <v>0</v>
          </cell>
          <cell r="DT315">
            <v>0</v>
          </cell>
          <cell r="DU315">
            <v>0</v>
          </cell>
          <cell r="DV315">
            <v>0</v>
          </cell>
          <cell r="DW315">
            <v>0</v>
          </cell>
          <cell r="DX315">
            <v>0</v>
          </cell>
          <cell r="DY315">
            <v>0</v>
          </cell>
          <cell r="DZ315">
            <v>0</v>
          </cell>
          <cell r="EA315">
            <v>0</v>
          </cell>
          <cell r="EB315">
            <v>0</v>
          </cell>
          <cell r="EC315">
            <v>0</v>
          </cell>
          <cell r="ED315">
            <v>0</v>
          </cell>
          <cell r="EE315">
            <v>0</v>
          </cell>
          <cell r="EF315">
            <v>0</v>
          </cell>
          <cell r="EG315">
            <v>0</v>
          </cell>
          <cell r="EH315">
            <v>0</v>
          </cell>
          <cell r="EI315">
            <v>0</v>
          </cell>
          <cell r="EJ315">
            <v>0</v>
          </cell>
          <cell r="EK315">
            <v>0</v>
          </cell>
          <cell r="EL315">
            <v>0</v>
          </cell>
          <cell r="EM315">
            <v>0</v>
          </cell>
          <cell r="EN315">
            <v>0</v>
          </cell>
          <cell r="EO315">
            <v>0</v>
          </cell>
          <cell r="EP315">
            <v>0</v>
          </cell>
          <cell r="EQ315">
            <v>0</v>
          </cell>
          <cell r="ER315">
            <v>0</v>
          </cell>
          <cell r="ES315">
            <v>0</v>
          </cell>
          <cell r="ET315">
            <v>0</v>
          </cell>
          <cell r="EU315">
            <v>0</v>
          </cell>
          <cell r="EV315">
            <v>0</v>
          </cell>
          <cell r="EW315">
            <v>0</v>
          </cell>
          <cell r="EX315">
            <v>0</v>
          </cell>
          <cell r="EY315">
            <v>0</v>
          </cell>
          <cell r="EZ315">
            <v>0</v>
          </cell>
          <cell r="FA315">
            <v>0</v>
          </cell>
          <cell r="FB315">
            <v>0</v>
          </cell>
          <cell r="FC315">
            <v>0</v>
          </cell>
        </row>
        <row r="316">
          <cell r="A316" t="str">
            <v xml:space="preserve"> 9069 GW URUGUAY LAPHSA                 </v>
          </cell>
          <cell r="B316">
            <v>0</v>
          </cell>
          <cell r="C316">
            <v>0</v>
          </cell>
          <cell r="D316" t="e">
            <v>#VALUE!</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t="e">
            <v>#VALUE!</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v>0</v>
          </cell>
          <cell r="DU316">
            <v>0</v>
          </cell>
          <cell r="DV316">
            <v>0</v>
          </cell>
          <cell r="DW316">
            <v>0</v>
          </cell>
          <cell r="DX316">
            <v>0</v>
          </cell>
          <cell r="DY316">
            <v>0</v>
          </cell>
          <cell r="DZ316">
            <v>0</v>
          </cell>
          <cell r="EA316">
            <v>0</v>
          </cell>
          <cell r="EB316">
            <v>0</v>
          </cell>
          <cell r="EC316">
            <v>0</v>
          </cell>
          <cell r="ED316">
            <v>0</v>
          </cell>
          <cell r="EE316">
            <v>0</v>
          </cell>
          <cell r="EF316">
            <v>0</v>
          </cell>
          <cell r="EG316">
            <v>0</v>
          </cell>
          <cell r="EH316">
            <v>0</v>
          </cell>
          <cell r="EI316">
            <v>0</v>
          </cell>
          <cell r="EJ316">
            <v>0</v>
          </cell>
          <cell r="EK316">
            <v>0</v>
          </cell>
          <cell r="EL316">
            <v>0</v>
          </cell>
          <cell r="EM316">
            <v>0</v>
          </cell>
          <cell r="EN316">
            <v>0</v>
          </cell>
          <cell r="EO316">
            <v>0</v>
          </cell>
          <cell r="EP316">
            <v>0</v>
          </cell>
          <cell r="EQ316">
            <v>0</v>
          </cell>
          <cell r="ER316">
            <v>0</v>
          </cell>
          <cell r="ES316">
            <v>0</v>
          </cell>
          <cell r="ET316">
            <v>0</v>
          </cell>
          <cell r="EU316">
            <v>0</v>
          </cell>
          <cell r="EV316">
            <v>0</v>
          </cell>
          <cell r="EW316">
            <v>0</v>
          </cell>
          <cell r="EX316">
            <v>0</v>
          </cell>
          <cell r="EY316">
            <v>0</v>
          </cell>
          <cell r="EZ316">
            <v>0</v>
          </cell>
          <cell r="FA316">
            <v>0</v>
          </cell>
          <cell r="FB316">
            <v>0</v>
          </cell>
          <cell r="FC316">
            <v>0</v>
          </cell>
        </row>
        <row r="317">
          <cell r="A317" t="str">
            <v xml:space="preserve"> 9071 GW UK EXPORT                      </v>
          </cell>
          <cell r="B317">
            <v>0</v>
          </cell>
          <cell r="C317">
            <v>0</v>
          </cell>
          <cell r="D317" t="e">
            <v>#VALUE!</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t="e">
            <v>#VALUE!</v>
          </cell>
          <cell r="BG317">
            <v>0</v>
          </cell>
          <cell r="BH317">
            <v>0</v>
          </cell>
          <cell r="BI317">
            <v>0</v>
          </cell>
          <cell r="BJ317">
            <v>0</v>
          </cell>
          <cell r="BK317">
            <v>0</v>
          </cell>
          <cell r="BL317">
            <v>0</v>
          </cell>
          <cell r="BM317">
            <v>0</v>
          </cell>
          <cell r="BN317">
            <v>0</v>
          </cell>
          <cell r="BO317">
            <v>0</v>
          </cell>
          <cell r="BP317">
            <v>0</v>
          </cell>
          <cell r="BQ317">
            <v>0</v>
          </cell>
          <cell r="BR317">
            <v>0</v>
          </cell>
          <cell r="BS317">
            <v>0</v>
          </cell>
          <cell r="BT317">
            <v>0</v>
          </cell>
          <cell r="BU317">
            <v>0</v>
          </cell>
          <cell r="BV317">
            <v>0</v>
          </cell>
          <cell r="BW317">
            <v>0</v>
          </cell>
          <cell r="BX317">
            <v>0</v>
          </cell>
          <cell r="BY317">
            <v>0</v>
          </cell>
          <cell r="BZ317">
            <v>0</v>
          </cell>
          <cell r="CA317">
            <v>0</v>
          </cell>
          <cell r="CB317">
            <v>0</v>
          </cell>
          <cell r="CC317">
            <v>0</v>
          </cell>
          <cell r="CD317">
            <v>0</v>
          </cell>
          <cell r="CE317">
            <v>0</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0</v>
          </cell>
          <cell r="DM317">
            <v>0</v>
          </cell>
          <cell r="DN317">
            <v>0</v>
          </cell>
          <cell r="DO317">
            <v>0</v>
          </cell>
          <cell r="DP317">
            <v>0</v>
          </cell>
          <cell r="DQ317">
            <v>0</v>
          </cell>
          <cell r="DR317">
            <v>0</v>
          </cell>
          <cell r="DS317">
            <v>0</v>
          </cell>
          <cell r="DT317">
            <v>0</v>
          </cell>
          <cell r="DU317">
            <v>0</v>
          </cell>
          <cell r="DV317">
            <v>0</v>
          </cell>
          <cell r="DW317">
            <v>0</v>
          </cell>
          <cell r="DX317">
            <v>0</v>
          </cell>
          <cell r="DY317">
            <v>0</v>
          </cell>
          <cell r="DZ317">
            <v>0</v>
          </cell>
          <cell r="EA317">
            <v>0</v>
          </cell>
          <cell r="EB317">
            <v>0</v>
          </cell>
          <cell r="EC317">
            <v>0</v>
          </cell>
          <cell r="ED317">
            <v>0</v>
          </cell>
          <cell r="EE317">
            <v>0</v>
          </cell>
          <cell r="EF317">
            <v>0</v>
          </cell>
          <cell r="EG317">
            <v>0</v>
          </cell>
          <cell r="EH317">
            <v>0</v>
          </cell>
          <cell r="EI317">
            <v>0</v>
          </cell>
          <cell r="EJ317">
            <v>0</v>
          </cell>
          <cell r="EK317">
            <v>0</v>
          </cell>
          <cell r="EL317">
            <v>0</v>
          </cell>
          <cell r="EM317">
            <v>0</v>
          </cell>
          <cell r="EN317">
            <v>0</v>
          </cell>
          <cell r="EO317">
            <v>0</v>
          </cell>
          <cell r="EP317">
            <v>0</v>
          </cell>
          <cell r="EQ317">
            <v>0</v>
          </cell>
          <cell r="ER317">
            <v>0</v>
          </cell>
          <cell r="ES317">
            <v>0</v>
          </cell>
          <cell r="ET317">
            <v>0</v>
          </cell>
          <cell r="EU317">
            <v>0</v>
          </cell>
          <cell r="EV317">
            <v>0</v>
          </cell>
          <cell r="EW317">
            <v>0</v>
          </cell>
          <cell r="EX317">
            <v>0</v>
          </cell>
          <cell r="EY317">
            <v>0</v>
          </cell>
          <cell r="EZ317">
            <v>0</v>
          </cell>
          <cell r="FA317">
            <v>0</v>
          </cell>
          <cell r="FB317">
            <v>0</v>
          </cell>
          <cell r="FC317">
            <v>0</v>
          </cell>
        </row>
        <row r="318">
          <cell r="A318" t="str">
            <v xml:space="preserve"> 9072 GW UK CENT SERVICES               </v>
          </cell>
          <cell r="B318">
            <v>0</v>
          </cell>
          <cell r="C318">
            <v>0</v>
          </cell>
          <cell r="D318" t="e">
            <v>#VALUE!</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t="e">
            <v>#VALUE!</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v>0</v>
          </cell>
          <cell r="DU318">
            <v>0</v>
          </cell>
          <cell r="DV318">
            <v>0</v>
          </cell>
          <cell r="DW318">
            <v>0</v>
          </cell>
          <cell r="DX318">
            <v>0</v>
          </cell>
          <cell r="DY318">
            <v>0</v>
          </cell>
          <cell r="DZ318">
            <v>0</v>
          </cell>
          <cell r="EA318">
            <v>0</v>
          </cell>
          <cell r="EB318">
            <v>0</v>
          </cell>
          <cell r="EC318">
            <v>0</v>
          </cell>
          <cell r="ED318">
            <v>0</v>
          </cell>
          <cell r="EE318">
            <v>0</v>
          </cell>
          <cell r="EF318">
            <v>0</v>
          </cell>
          <cell r="EG318">
            <v>0</v>
          </cell>
          <cell r="EH318">
            <v>0</v>
          </cell>
          <cell r="EI318">
            <v>0</v>
          </cell>
          <cell r="EJ318">
            <v>0</v>
          </cell>
          <cell r="EK318">
            <v>0</v>
          </cell>
          <cell r="EL318">
            <v>0</v>
          </cell>
          <cell r="EM318">
            <v>0</v>
          </cell>
          <cell r="EN318">
            <v>0</v>
          </cell>
          <cell r="EO318">
            <v>0</v>
          </cell>
          <cell r="EP318">
            <v>0</v>
          </cell>
          <cell r="EQ318">
            <v>0</v>
          </cell>
          <cell r="ER318">
            <v>0</v>
          </cell>
          <cell r="ES318">
            <v>0</v>
          </cell>
          <cell r="ET318">
            <v>0</v>
          </cell>
          <cell r="EU318">
            <v>0</v>
          </cell>
          <cell r="EV318">
            <v>0</v>
          </cell>
          <cell r="EW318">
            <v>0</v>
          </cell>
          <cell r="EX318">
            <v>0</v>
          </cell>
          <cell r="EY318">
            <v>0</v>
          </cell>
          <cell r="EZ318">
            <v>0</v>
          </cell>
          <cell r="FA318">
            <v>0</v>
          </cell>
          <cell r="FB318">
            <v>0</v>
          </cell>
          <cell r="FC318">
            <v>0</v>
          </cell>
        </row>
        <row r="319">
          <cell r="A319" t="str">
            <v xml:space="preserve"> 9075 GW UK WFL DARTFORD                </v>
          </cell>
          <cell r="B319">
            <v>0</v>
          </cell>
          <cell r="C319">
            <v>0</v>
          </cell>
          <cell r="D319" t="e">
            <v>#VALUE!</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t="e">
            <v>#VALUE!</v>
          </cell>
          <cell r="BG319">
            <v>0</v>
          </cell>
          <cell r="BH319">
            <v>0</v>
          </cell>
          <cell r="BI319">
            <v>0</v>
          </cell>
          <cell r="BJ319">
            <v>0</v>
          </cell>
          <cell r="BK319">
            <v>0</v>
          </cell>
          <cell r="BL319">
            <v>0</v>
          </cell>
          <cell r="BM319">
            <v>0</v>
          </cell>
          <cell r="BN319">
            <v>0</v>
          </cell>
          <cell r="BO319">
            <v>0</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v>0</v>
          </cell>
          <cell r="DU319">
            <v>0</v>
          </cell>
          <cell r="DV319">
            <v>0</v>
          </cell>
          <cell r="DW319">
            <v>0</v>
          </cell>
          <cell r="DX319">
            <v>0</v>
          </cell>
          <cell r="DY319">
            <v>0</v>
          </cell>
          <cell r="DZ319">
            <v>0</v>
          </cell>
          <cell r="EA319">
            <v>0</v>
          </cell>
          <cell r="EB319">
            <v>0</v>
          </cell>
          <cell r="EC319">
            <v>0</v>
          </cell>
          <cell r="ED319">
            <v>0</v>
          </cell>
          <cell r="EE319">
            <v>0</v>
          </cell>
          <cell r="EF319">
            <v>0</v>
          </cell>
          <cell r="EG319">
            <v>0</v>
          </cell>
          <cell r="EH319">
            <v>0</v>
          </cell>
          <cell r="EI319">
            <v>0</v>
          </cell>
          <cell r="EJ319">
            <v>0</v>
          </cell>
          <cell r="EK319">
            <v>0</v>
          </cell>
          <cell r="EL319">
            <v>0</v>
          </cell>
          <cell r="EM319">
            <v>0</v>
          </cell>
          <cell r="EN319">
            <v>0</v>
          </cell>
          <cell r="EO319">
            <v>0</v>
          </cell>
          <cell r="EP319">
            <v>0</v>
          </cell>
          <cell r="EQ319">
            <v>0</v>
          </cell>
          <cell r="ER319">
            <v>0</v>
          </cell>
          <cell r="ES319">
            <v>0</v>
          </cell>
          <cell r="ET319">
            <v>0</v>
          </cell>
          <cell r="EU319">
            <v>0</v>
          </cell>
          <cell r="EV319">
            <v>0</v>
          </cell>
          <cell r="EW319">
            <v>0</v>
          </cell>
          <cell r="EX319">
            <v>0</v>
          </cell>
          <cell r="EY319">
            <v>0</v>
          </cell>
          <cell r="EZ319">
            <v>0</v>
          </cell>
          <cell r="FA319">
            <v>0</v>
          </cell>
          <cell r="FB319">
            <v>0</v>
          </cell>
          <cell r="FC319">
            <v>0</v>
          </cell>
        </row>
        <row r="320">
          <cell r="A320" t="str">
            <v xml:space="preserve"> 9086 MERGER TRANS.COSTS                </v>
          </cell>
          <cell r="B320">
            <v>0</v>
          </cell>
          <cell r="C320">
            <v>0</v>
          </cell>
          <cell r="D320" t="e">
            <v>#VALUE!</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t="e">
            <v>#VALUE!</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v>0</v>
          </cell>
          <cell r="DU320">
            <v>0</v>
          </cell>
          <cell r="DV320">
            <v>0</v>
          </cell>
          <cell r="DW320">
            <v>0</v>
          </cell>
          <cell r="DX320">
            <v>0</v>
          </cell>
          <cell r="DY320">
            <v>0</v>
          </cell>
          <cell r="DZ320">
            <v>0</v>
          </cell>
          <cell r="EA320">
            <v>0</v>
          </cell>
          <cell r="EB320">
            <v>0</v>
          </cell>
          <cell r="EC320">
            <v>0</v>
          </cell>
          <cell r="ED320">
            <v>0</v>
          </cell>
          <cell r="EE320">
            <v>0</v>
          </cell>
          <cell r="EF320">
            <v>0</v>
          </cell>
          <cell r="EG320">
            <v>0</v>
          </cell>
          <cell r="EH320">
            <v>0</v>
          </cell>
          <cell r="EI320">
            <v>0</v>
          </cell>
          <cell r="EJ320">
            <v>0</v>
          </cell>
          <cell r="EK320">
            <v>0</v>
          </cell>
          <cell r="EL320">
            <v>0</v>
          </cell>
          <cell r="EM320">
            <v>0</v>
          </cell>
          <cell r="EN320">
            <v>0</v>
          </cell>
          <cell r="EO320">
            <v>0</v>
          </cell>
          <cell r="EP320">
            <v>0</v>
          </cell>
          <cell r="EQ320">
            <v>0</v>
          </cell>
          <cell r="ER320">
            <v>0</v>
          </cell>
          <cell r="ES320">
            <v>0</v>
          </cell>
          <cell r="ET320">
            <v>0</v>
          </cell>
          <cell r="EU320">
            <v>0</v>
          </cell>
          <cell r="EV320">
            <v>0</v>
          </cell>
          <cell r="EW320">
            <v>0</v>
          </cell>
          <cell r="EX320">
            <v>0</v>
          </cell>
          <cell r="EY320">
            <v>0</v>
          </cell>
          <cell r="EZ320">
            <v>0</v>
          </cell>
          <cell r="FA320">
            <v>0</v>
          </cell>
          <cell r="FB320">
            <v>0</v>
          </cell>
          <cell r="FC320">
            <v>0</v>
          </cell>
        </row>
        <row r="321">
          <cell r="A321" t="str">
            <v xml:space="preserve"> 9095 MERGER INTEG.COSTS                </v>
          </cell>
          <cell r="B321">
            <v>0</v>
          </cell>
          <cell r="C321">
            <v>0</v>
          </cell>
          <cell r="D321" t="e">
            <v>#VALUE!</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t="e">
            <v>#VALUE!</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0</v>
          </cell>
          <cell r="DF321">
            <v>0</v>
          </cell>
          <cell r="DG321">
            <v>0</v>
          </cell>
          <cell r="DH321">
            <v>0</v>
          </cell>
          <cell r="DI321">
            <v>0</v>
          </cell>
          <cell r="DJ321">
            <v>0</v>
          </cell>
          <cell r="DK321">
            <v>0</v>
          </cell>
          <cell r="DL321">
            <v>0</v>
          </cell>
          <cell r="DM321">
            <v>0</v>
          </cell>
          <cell r="DN321">
            <v>0</v>
          </cell>
          <cell r="DO321">
            <v>0</v>
          </cell>
          <cell r="DP321">
            <v>0</v>
          </cell>
          <cell r="DQ321">
            <v>0</v>
          </cell>
          <cell r="DR321">
            <v>0</v>
          </cell>
          <cell r="DS321">
            <v>0</v>
          </cell>
          <cell r="DT321">
            <v>0</v>
          </cell>
          <cell r="DU321">
            <v>0</v>
          </cell>
          <cell r="DV321">
            <v>0</v>
          </cell>
          <cell r="DW321">
            <v>0</v>
          </cell>
          <cell r="DX321">
            <v>0</v>
          </cell>
          <cell r="DY321">
            <v>0</v>
          </cell>
          <cell r="DZ321">
            <v>0</v>
          </cell>
          <cell r="EA321">
            <v>0</v>
          </cell>
          <cell r="EB321">
            <v>0</v>
          </cell>
          <cell r="EC321">
            <v>0</v>
          </cell>
          <cell r="ED321">
            <v>0</v>
          </cell>
          <cell r="EE321">
            <v>0</v>
          </cell>
          <cell r="EF321">
            <v>0</v>
          </cell>
          <cell r="EG321">
            <v>0</v>
          </cell>
          <cell r="EH321">
            <v>0</v>
          </cell>
          <cell r="EI321">
            <v>0</v>
          </cell>
          <cell r="EJ321">
            <v>0</v>
          </cell>
          <cell r="EK321">
            <v>0</v>
          </cell>
          <cell r="EL321">
            <v>0</v>
          </cell>
          <cell r="EM321">
            <v>0</v>
          </cell>
          <cell r="EN321">
            <v>0</v>
          </cell>
          <cell r="EO321">
            <v>0</v>
          </cell>
          <cell r="EP321">
            <v>0</v>
          </cell>
          <cell r="EQ321">
            <v>0</v>
          </cell>
          <cell r="ER321">
            <v>0</v>
          </cell>
          <cell r="ES321">
            <v>0</v>
          </cell>
          <cell r="ET321">
            <v>0</v>
          </cell>
          <cell r="EU321">
            <v>0</v>
          </cell>
          <cell r="EV321">
            <v>0</v>
          </cell>
          <cell r="EW321">
            <v>0</v>
          </cell>
          <cell r="EX321">
            <v>0</v>
          </cell>
          <cell r="EY321">
            <v>0</v>
          </cell>
          <cell r="EZ321">
            <v>0</v>
          </cell>
          <cell r="FA321">
            <v>0</v>
          </cell>
          <cell r="FB321">
            <v>0</v>
          </cell>
          <cell r="FC321">
            <v>0</v>
          </cell>
        </row>
        <row r="322">
          <cell r="A322" t="str">
            <v xml:space="preserve">   90 PHARMS (STATUTORY)                </v>
          </cell>
          <cell r="B322">
            <v>1253787</v>
          </cell>
          <cell r="C322">
            <v>1250683</v>
          </cell>
          <cell r="D322" t="e">
            <v>#VALUE!</v>
          </cell>
          <cell r="E322">
            <v>68644</v>
          </cell>
          <cell r="F322">
            <v>11841</v>
          </cell>
          <cell r="G322">
            <v>0</v>
          </cell>
          <cell r="H322">
            <v>18128</v>
          </cell>
          <cell r="I322">
            <v>3183</v>
          </cell>
          <cell r="J322">
            <v>0</v>
          </cell>
          <cell r="K322">
            <v>0</v>
          </cell>
          <cell r="L322">
            <v>16925</v>
          </cell>
          <cell r="M322">
            <v>6807</v>
          </cell>
          <cell r="N322">
            <v>2571</v>
          </cell>
          <cell r="O322">
            <v>1593</v>
          </cell>
          <cell r="P322">
            <v>-2392</v>
          </cell>
          <cell r="Q322">
            <v>120</v>
          </cell>
          <cell r="R322">
            <v>0</v>
          </cell>
          <cell r="S322">
            <v>4974</v>
          </cell>
          <cell r="T322">
            <v>1314</v>
          </cell>
          <cell r="U322">
            <v>0</v>
          </cell>
          <cell r="V322">
            <v>0</v>
          </cell>
          <cell r="W322">
            <v>0</v>
          </cell>
          <cell r="X322">
            <v>3586</v>
          </cell>
          <cell r="Y322">
            <v>-6</v>
          </cell>
          <cell r="Z322">
            <v>182131</v>
          </cell>
          <cell r="AA322">
            <v>9928</v>
          </cell>
          <cell r="AB322">
            <v>3800</v>
          </cell>
          <cell r="AC322">
            <v>0</v>
          </cell>
          <cell r="AD322">
            <v>5</v>
          </cell>
          <cell r="AE322">
            <v>3957</v>
          </cell>
          <cell r="AF322">
            <v>0</v>
          </cell>
          <cell r="AG322">
            <v>0</v>
          </cell>
          <cell r="AH322">
            <v>0</v>
          </cell>
          <cell r="AI322">
            <v>0</v>
          </cell>
          <cell r="AJ322">
            <v>106163</v>
          </cell>
          <cell r="AK322">
            <v>10051</v>
          </cell>
          <cell r="AL322">
            <v>4869</v>
          </cell>
          <cell r="AM322">
            <v>19939</v>
          </cell>
          <cell r="AN322">
            <v>16347</v>
          </cell>
          <cell r="AO322">
            <v>4700</v>
          </cell>
          <cell r="AP322">
            <v>102352</v>
          </cell>
          <cell r="AQ322">
            <v>1973</v>
          </cell>
          <cell r="AR322">
            <v>0</v>
          </cell>
          <cell r="AS322">
            <v>2028</v>
          </cell>
          <cell r="AT322">
            <v>0</v>
          </cell>
          <cell r="AU322">
            <v>103</v>
          </cell>
          <cell r="AV322">
            <v>5355</v>
          </cell>
          <cell r="AW322">
            <v>53918</v>
          </cell>
          <cell r="AX322">
            <v>31216</v>
          </cell>
          <cell r="AY322">
            <v>-57</v>
          </cell>
          <cell r="AZ322">
            <v>0</v>
          </cell>
          <cell r="BA322">
            <v>0</v>
          </cell>
          <cell r="BB322">
            <v>7816</v>
          </cell>
          <cell r="BC322">
            <v>36411</v>
          </cell>
          <cell r="BD322">
            <v>1</v>
          </cell>
          <cell r="BE322">
            <v>0</v>
          </cell>
          <cell r="BF322" t="e">
            <v>#VALUE!</v>
          </cell>
          <cell r="BG322">
            <v>0</v>
          </cell>
          <cell r="BH322">
            <v>0</v>
          </cell>
          <cell r="BI322">
            <v>10623</v>
          </cell>
          <cell r="BJ322">
            <v>0</v>
          </cell>
          <cell r="BK322">
            <v>704</v>
          </cell>
          <cell r="BL322">
            <v>0</v>
          </cell>
          <cell r="BM322">
            <v>0</v>
          </cell>
          <cell r="BN322">
            <v>0</v>
          </cell>
          <cell r="BO322">
            <v>0</v>
          </cell>
          <cell r="BP322">
            <v>2817</v>
          </cell>
          <cell r="BQ322">
            <v>0</v>
          </cell>
          <cell r="BR322">
            <v>19615</v>
          </cell>
          <cell r="BS322">
            <v>0</v>
          </cell>
          <cell r="BT322">
            <v>0</v>
          </cell>
          <cell r="BU322">
            <v>0</v>
          </cell>
          <cell r="BV322">
            <v>0</v>
          </cell>
          <cell r="BW322">
            <v>0</v>
          </cell>
          <cell r="BX322">
            <v>0</v>
          </cell>
          <cell r="BY322">
            <v>0</v>
          </cell>
          <cell r="BZ322">
            <v>0</v>
          </cell>
          <cell r="CA322">
            <v>260806</v>
          </cell>
          <cell r="CB322">
            <v>5509</v>
          </cell>
          <cell r="CC322">
            <v>96448</v>
          </cell>
          <cell r="CD322">
            <v>0</v>
          </cell>
          <cell r="CE322">
            <v>0</v>
          </cell>
          <cell r="CF322">
            <v>1376</v>
          </cell>
          <cell r="CG322">
            <v>53931</v>
          </cell>
          <cell r="CH322">
            <v>31107</v>
          </cell>
          <cell r="CI322">
            <v>54199</v>
          </cell>
          <cell r="CJ322">
            <v>7495</v>
          </cell>
          <cell r="CK322">
            <v>8798</v>
          </cell>
          <cell r="CL322">
            <v>1943</v>
          </cell>
          <cell r="CM322">
            <v>65639</v>
          </cell>
          <cell r="CN322">
            <v>0</v>
          </cell>
          <cell r="CO322">
            <v>0</v>
          </cell>
          <cell r="CP322">
            <v>0</v>
          </cell>
          <cell r="CQ322">
            <v>0</v>
          </cell>
          <cell r="CR322">
            <v>0</v>
          </cell>
          <cell r="CS322">
            <v>0</v>
          </cell>
          <cell r="CT322">
            <v>0</v>
          </cell>
          <cell r="CU322">
            <v>0</v>
          </cell>
          <cell r="CV322">
            <v>70</v>
          </cell>
          <cell r="CW322">
            <v>998</v>
          </cell>
          <cell r="CX322">
            <v>0</v>
          </cell>
          <cell r="CY322">
            <v>0</v>
          </cell>
          <cell r="CZ322">
            <v>0</v>
          </cell>
          <cell r="DA322">
            <v>0</v>
          </cell>
          <cell r="DB322">
            <v>0</v>
          </cell>
          <cell r="DC322">
            <v>0</v>
          </cell>
          <cell r="DD322">
            <v>0</v>
          </cell>
          <cell r="DE322">
            <v>460</v>
          </cell>
          <cell r="DF322">
            <v>1105</v>
          </cell>
          <cell r="DG322">
            <v>0</v>
          </cell>
          <cell r="DH322">
            <v>0</v>
          </cell>
          <cell r="DI322">
            <v>21400</v>
          </cell>
          <cell r="DJ322">
            <v>0</v>
          </cell>
          <cell r="DK322">
            <v>1903</v>
          </cell>
          <cell r="DL322">
            <v>65</v>
          </cell>
          <cell r="DM322">
            <v>0</v>
          </cell>
          <cell r="DN322">
            <v>0</v>
          </cell>
          <cell r="DO322">
            <v>0</v>
          </cell>
          <cell r="DP322">
            <v>40666</v>
          </cell>
          <cell r="DQ322">
            <v>940</v>
          </cell>
          <cell r="DR322">
            <v>54186</v>
          </cell>
          <cell r="DS322">
            <v>0</v>
          </cell>
          <cell r="DT322">
            <v>273</v>
          </cell>
          <cell r="DU322">
            <v>17734</v>
          </cell>
          <cell r="DV322">
            <v>21667</v>
          </cell>
          <cell r="DW322">
            <v>10905</v>
          </cell>
          <cell r="DX322">
            <v>75</v>
          </cell>
          <cell r="DY322">
            <v>3532</v>
          </cell>
          <cell r="DZ322">
            <v>302553</v>
          </cell>
          <cell r="EA322">
            <v>0</v>
          </cell>
          <cell r="EB322">
            <v>0</v>
          </cell>
          <cell r="EC322">
            <v>22491</v>
          </cell>
          <cell r="ED322">
            <v>40887</v>
          </cell>
          <cell r="EE322">
            <v>10339</v>
          </cell>
          <cell r="EF322">
            <v>62526</v>
          </cell>
          <cell r="EG322">
            <v>113274</v>
          </cell>
          <cell r="EH322">
            <v>6242</v>
          </cell>
          <cell r="EI322">
            <v>42375</v>
          </cell>
          <cell r="EJ322">
            <v>4419</v>
          </cell>
          <cell r="EK322">
            <v>69993</v>
          </cell>
          <cell r="EL322">
            <v>7685</v>
          </cell>
          <cell r="EM322">
            <v>0</v>
          </cell>
          <cell r="EN322">
            <v>0</v>
          </cell>
          <cell r="EO322">
            <v>0</v>
          </cell>
          <cell r="EP322">
            <v>49115</v>
          </cell>
          <cell r="EQ322">
            <v>0</v>
          </cell>
          <cell r="ER322">
            <v>0</v>
          </cell>
          <cell r="ES322">
            <v>11839</v>
          </cell>
          <cell r="ET322">
            <v>101468</v>
          </cell>
          <cell r="EU322">
            <v>3607</v>
          </cell>
          <cell r="EV322">
            <v>20818</v>
          </cell>
          <cell r="EW322">
            <v>41155</v>
          </cell>
          <cell r="EX322">
            <v>11807</v>
          </cell>
          <cell r="EY322">
            <v>20946</v>
          </cell>
          <cell r="EZ322">
            <v>3135</v>
          </cell>
          <cell r="FA322">
            <v>0</v>
          </cell>
          <cell r="FB322">
            <v>0</v>
          </cell>
          <cell r="FC322">
            <v>3104</v>
          </cell>
        </row>
        <row r="323">
          <cell r="A323" t="str">
            <v xml:space="preserve"> 4955 CONSUMER HEALTHCARE               </v>
          </cell>
          <cell r="B323">
            <v>251152</v>
          </cell>
          <cell r="C323">
            <v>-353</v>
          </cell>
          <cell r="D323" t="e">
            <v>#VALUE!</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t="e">
            <v>#VALUE!</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-353</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-353</v>
          </cell>
          <cell r="DJ323">
            <v>0</v>
          </cell>
          <cell r="DK323">
            <v>0</v>
          </cell>
          <cell r="DL323">
            <v>0</v>
          </cell>
          <cell r="DM323">
            <v>0</v>
          </cell>
          <cell r="DN323">
            <v>0</v>
          </cell>
          <cell r="DO323">
            <v>0</v>
          </cell>
          <cell r="DP323">
            <v>0</v>
          </cell>
          <cell r="DQ323">
            <v>0</v>
          </cell>
          <cell r="DR323">
            <v>0</v>
          </cell>
          <cell r="DS323">
            <v>0</v>
          </cell>
          <cell r="DT323">
            <v>0</v>
          </cell>
          <cell r="DU323">
            <v>0</v>
          </cell>
          <cell r="DV323">
            <v>0</v>
          </cell>
          <cell r="DW323">
            <v>0</v>
          </cell>
          <cell r="DX323">
            <v>0</v>
          </cell>
          <cell r="DY323">
            <v>0</v>
          </cell>
          <cell r="DZ323">
            <v>0</v>
          </cell>
          <cell r="EA323">
            <v>0</v>
          </cell>
          <cell r="EB323">
            <v>0</v>
          </cell>
          <cell r="EC323">
            <v>0</v>
          </cell>
          <cell r="ED323">
            <v>0</v>
          </cell>
          <cell r="EE323">
            <v>0</v>
          </cell>
          <cell r="EF323">
            <v>0</v>
          </cell>
          <cell r="EG323">
            <v>0</v>
          </cell>
          <cell r="EH323">
            <v>0</v>
          </cell>
          <cell r="EI323">
            <v>0</v>
          </cell>
          <cell r="EJ323">
            <v>0</v>
          </cell>
          <cell r="EK323">
            <v>0</v>
          </cell>
          <cell r="EL323">
            <v>0</v>
          </cell>
          <cell r="EM323">
            <v>0</v>
          </cell>
          <cell r="EN323">
            <v>0</v>
          </cell>
          <cell r="EO323">
            <v>0</v>
          </cell>
          <cell r="EP323">
            <v>0</v>
          </cell>
          <cell r="EQ323">
            <v>0</v>
          </cell>
          <cell r="ER323">
            <v>0</v>
          </cell>
          <cell r="ES323">
            <v>0</v>
          </cell>
          <cell r="ET323">
            <v>0</v>
          </cell>
          <cell r="EU323">
            <v>0</v>
          </cell>
          <cell r="EV323">
            <v>0</v>
          </cell>
          <cell r="EW323">
            <v>0</v>
          </cell>
          <cell r="EX323">
            <v>0</v>
          </cell>
          <cell r="EY323">
            <v>0</v>
          </cell>
          <cell r="EZ323">
            <v>0</v>
          </cell>
          <cell r="FA323">
            <v>0</v>
          </cell>
          <cell r="FB323">
            <v>0</v>
          </cell>
          <cell r="FC323">
            <v>251505</v>
          </cell>
        </row>
        <row r="324">
          <cell r="A324" t="str">
            <v xml:space="preserve">   88 OPERATIONS                        </v>
          </cell>
          <cell r="B324">
            <v>1504939</v>
          </cell>
          <cell r="C324">
            <v>1250330</v>
          </cell>
          <cell r="D324" t="e">
            <v>#VALUE!</v>
          </cell>
          <cell r="E324">
            <v>68644</v>
          </cell>
          <cell r="F324">
            <v>11841</v>
          </cell>
          <cell r="G324">
            <v>0</v>
          </cell>
          <cell r="H324">
            <v>18128</v>
          </cell>
          <cell r="I324">
            <v>3183</v>
          </cell>
          <cell r="J324">
            <v>0</v>
          </cell>
          <cell r="K324">
            <v>0</v>
          </cell>
          <cell r="L324">
            <v>16925</v>
          </cell>
          <cell r="M324">
            <v>6807</v>
          </cell>
          <cell r="N324">
            <v>2571</v>
          </cell>
          <cell r="O324">
            <v>1593</v>
          </cell>
          <cell r="P324">
            <v>-2392</v>
          </cell>
          <cell r="Q324">
            <v>120</v>
          </cell>
          <cell r="R324">
            <v>0</v>
          </cell>
          <cell r="S324">
            <v>4974</v>
          </cell>
          <cell r="T324">
            <v>1314</v>
          </cell>
          <cell r="U324">
            <v>0</v>
          </cell>
          <cell r="V324">
            <v>0</v>
          </cell>
          <cell r="W324">
            <v>0</v>
          </cell>
          <cell r="X324">
            <v>3586</v>
          </cell>
          <cell r="Y324">
            <v>-6</v>
          </cell>
          <cell r="Z324">
            <v>182131</v>
          </cell>
          <cell r="AA324">
            <v>9928</v>
          </cell>
          <cell r="AB324">
            <v>3800</v>
          </cell>
          <cell r="AC324">
            <v>0</v>
          </cell>
          <cell r="AD324">
            <v>5</v>
          </cell>
          <cell r="AE324">
            <v>3957</v>
          </cell>
          <cell r="AF324">
            <v>0</v>
          </cell>
          <cell r="AG324">
            <v>0</v>
          </cell>
          <cell r="AH324">
            <v>0</v>
          </cell>
          <cell r="AI324">
            <v>0</v>
          </cell>
          <cell r="AJ324">
            <v>106163</v>
          </cell>
          <cell r="AK324">
            <v>10051</v>
          </cell>
          <cell r="AL324">
            <v>4869</v>
          </cell>
          <cell r="AM324">
            <v>19939</v>
          </cell>
          <cell r="AN324">
            <v>16347</v>
          </cell>
          <cell r="AO324">
            <v>4700</v>
          </cell>
          <cell r="AP324">
            <v>102352</v>
          </cell>
          <cell r="AQ324">
            <v>1973</v>
          </cell>
          <cell r="AR324">
            <v>0</v>
          </cell>
          <cell r="AS324">
            <v>2028</v>
          </cell>
          <cell r="AT324">
            <v>0</v>
          </cell>
          <cell r="AU324">
            <v>103</v>
          </cell>
          <cell r="AV324">
            <v>5355</v>
          </cell>
          <cell r="AW324">
            <v>53918</v>
          </cell>
          <cell r="AX324">
            <v>31216</v>
          </cell>
          <cell r="AY324">
            <v>-57</v>
          </cell>
          <cell r="AZ324">
            <v>0</v>
          </cell>
          <cell r="BA324">
            <v>0</v>
          </cell>
          <cell r="BB324">
            <v>7816</v>
          </cell>
          <cell r="BC324">
            <v>36411</v>
          </cell>
          <cell r="BD324">
            <v>1</v>
          </cell>
          <cell r="BE324">
            <v>0</v>
          </cell>
          <cell r="BF324" t="e">
            <v>#VALUE!</v>
          </cell>
          <cell r="BG324">
            <v>0</v>
          </cell>
          <cell r="BH324">
            <v>0</v>
          </cell>
          <cell r="BI324">
            <v>10623</v>
          </cell>
          <cell r="BJ324">
            <v>0</v>
          </cell>
          <cell r="BK324">
            <v>704</v>
          </cell>
          <cell r="BL324">
            <v>0</v>
          </cell>
          <cell r="BM324">
            <v>0</v>
          </cell>
          <cell r="BN324">
            <v>0</v>
          </cell>
          <cell r="BO324">
            <v>0</v>
          </cell>
          <cell r="BP324">
            <v>2817</v>
          </cell>
          <cell r="BQ324">
            <v>0</v>
          </cell>
          <cell r="BR324">
            <v>19615</v>
          </cell>
          <cell r="BS324">
            <v>0</v>
          </cell>
          <cell r="BT324">
            <v>0</v>
          </cell>
          <cell r="BU324">
            <v>0</v>
          </cell>
          <cell r="BV324">
            <v>0</v>
          </cell>
          <cell r="BW324">
            <v>0</v>
          </cell>
          <cell r="BX324">
            <v>0</v>
          </cell>
          <cell r="BY324">
            <v>0</v>
          </cell>
          <cell r="BZ324">
            <v>0</v>
          </cell>
          <cell r="CA324">
            <v>260806</v>
          </cell>
          <cell r="CB324">
            <v>5509</v>
          </cell>
          <cell r="CC324">
            <v>96448</v>
          </cell>
          <cell r="CD324">
            <v>0</v>
          </cell>
          <cell r="CE324">
            <v>0</v>
          </cell>
          <cell r="CF324">
            <v>1376</v>
          </cell>
          <cell r="CG324">
            <v>53931</v>
          </cell>
          <cell r="CH324">
            <v>31107</v>
          </cell>
          <cell r="CI324">
            <v>54199</v>
          </cell>
          <cell r="CJ324">
            <v>7495</v>
          </cell>
          <cell r="CK324">
            <v>8798</v>
          </cell>
          <cell r="CL324">
            <v>1943</v>
          </cell>
          <cell r="CM324">
            <v>65286</v>
          </cell>
          <cell r="CN324">
            <v>0</v>
          </cell>
          <cell r="CO324">
            <v>0</v>
          </cell>
          <cell r="CP324">
            <v>0</v>
          </cell>
          <cell r="CQ324">
            <v>0</v>
          </cell>
          <cell r="CR324">
            <v>0</v>
          </cell>
          <cell r="CS324">
            <v>0</v>
          </cell>
          <cell r="CT324">
            <v>0</v>
          </cell>
          <cell r="CU324">
            <v>0</v>
          </cell>
          <cell r="CV324">
            <v>70</v>
          </cell>
          <cell r="CW324">
            <v>998</v>
          </cell>
          <cell r="CX324">
            <v>0</v>
          </cell>
          <cell r="CY324">
            <v>0</v>
          </cell>
          <cell r="CZ324">
            <v>0</v>
          </cell>
          <cell r="DA324">
            <v>0</v>
          </cell>
          <cell r="DB324">
            <v>0</v>
          </cell>
          <cell r="DC324">
            <v>0</v>
          </cell>
          <cell r="DD324">
            <v>0</v>
          </cell>
          <cell r="DE324">
            <v>460</v>
          </cell>
          <cell r="DF324">
            <v>1105</v>
          </cell>
          <cell r="DG324">
            <v>0</v>
          </cell>
          <cell r="DH324">
            <v>0</v>
          </cell>
          <cell r="DI324">
            <v>21047</v>
          </cell>
          <cell r="DJ324">
            <v>0</v>
          </cell>
          <cell r="DK324">
            <v>1903</v>
          </cell>
          <cell r="DL324">
            <v>65</v>
          </cell>
          <cell r="DM324">
            <v>0</v>
          </cell>
          <cell r="DN324">
            <v>0</v>
          </cell>
          <cell r="DO324">
            <v>0</v>
          </cell>
          <cell r="DP324">
            <v>40666</v>
          </cell>
          <cell r="DQ324">
            <v>940</v>
          </cell>
          <cell r="DR324">
            <v>54186</v>
          </cell>
          <cell r="DS324">
            <v>0</v>
          </cell>
          <cell r="DT324">
            <v>273</v>
          </cell>
          <cell r="DU324">
            <v>17734</v>
          </cell>
          <cell r="DV324">
            <v>21667</v>
          </cell>
          <cell r="DW324">
            <v>10905</v>
          </cell>
          <cell r="DX324">
            <v>75</v>
          </cell>
          <cell r="DY324">
            <v>3532</v>
          </cell>
          <cell r="DZ324">
            <v>302553</v>
          </cell>
          <cell r="EA324">
            <v>0</v>
          </cell>
          <cell r="EB324">
            <v>0</v>
          </cell>
          <cell r="EC324">
            <v>22491</v>
          </cell>
          <cell r="ED324">
            <v>40887</v>
          </cell>
          <cell r="EE324">
            <v>10339</v>
          </cell>
          <cell r="EF324">
            <v>62526</v>
          </cell>
          <cell r="EG324">
            <v>113274</v>
          </cell>
          <cell r="EH324">
            <v>6242</v>
          </cell>
          <cell r="EI324">
            <v>42375</v>
          </cell>
          <cell r="EJ324">
            <v>4419</v>
          </cell>
          <cell r="EK324">
            <v>69993</v>
          </cell>
          <cell r="EL324">
            <v>7685</v>
          </cell>
          <cell r="EM324">
            <v>0</v>
          </cell>
          <cell r="EN324">
            <v>0</v>
          </cell>
          <cell r="EO324">
            <v>0</v>
          </cell>
          <cell r="EP324">
            <v>49115</v>
          </cell>
          <cell r="EQ324">
            <v>0</v>
          </cell>
          <cell r="ER324">
            <v>0</v>
          </cell>
          <cell r="ES324">
            <v>11839</v>
          </cell>
          <cell r="ET324">
            <v>101468</v>
          </cell>
          <cell r="EU324">
            <v>3607</v>
          </cell>
          <cell r="EV324">
            <v>20818</v>
          </cell>
          <cell r="EW324">
            <v>41155</v>
          </cell>
          <cell r="EX324">
            <v>11807</v>
          </cell>
          <cell r="EY324">
            <v>20946</v>
          </cell>
          <cell r="EZ324">
            <v>3135</v>
          </cell>
          <cell r="FA324">
            <v>0</v>
          </cell>
          <cell r="FB324">
            <v>0</v>
          </cell>
          <cell r="FC324">
            <v>254609</v>
          </cell>
        </row>
        <row r="325">
          <cell r="A325" t="str">
            <v xml:space="preserve"> 2331 WORLDWIDE R+D                     </v>
          </cell>
          <cell r="B325">
            <v>0</v>
          </cell>
          <cell r="C325">
            <v>0</v>
          </cell>
          <cell r="D325" t="e">
            <v>#VALUE!</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t="e">
            <v>#VALUE!</v>
          </cell>
          <cell r="BG325">
            <v>0</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cell r="CE325">
            <v>0</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0</v>
          </cell>
          <cell r="DM325">
            <v>0</v>
          </cell>
          <cell r="DN325">
            <v>0</v>
          </cell>
          <cell r="DO325">
            <v>0</v>
          </cell>
          <cell r="DP325">
            <v>0</v>
          </cell>
          <cell r="DQ325">
            <v>0</v>
          </cell>
          <cell r="DR325">
            <v>0</v>
          </cell>
          <cell r="DS325">
            <v>0</v>
          </cell>
          <cell r="DT325">
            <v>0</v>
          </cell>
          <cell r="DU325">
            <v>0</v>
          </cell>
          <cell r="DV325">
            <v>0</v>
          </cell>
          <cell r="DW325">
            <v>0</v>
          </cell>
          <cell r="DX325">
            <v>0</v>
          </cell>
          <cell r="DY325">
            <v>0</v>
          </cell>
          <cell r="DZ325">
            <v>0</v>
          </cell>
          <cell r="EA325">
            <v>0</v>
          </cell>
          <cell r="EB325">
            <v>0</v>
          </cell>
          <cell r="EC325">
            <v>0</v>
          </cell>
          <cell r="ED325">
            <v>0</v>
          </cell>
          <cell r="EE325">
            <v>0</v>
          </cell>
          <cell r="EF325">
            <v>0</v>
          </cell>
          <cell r="EG325">
            <v>0</v>
          </cell>
          <cell r="EH325">
            <v>0</v>
          </cell>
          <cell r="EI325">
            <v>0</v>
          </cell>
          <cell r="EJ325">
            <v>0</v>
          </cell>
          <cell r="EK325">
            <v>0</v>
          </cell>
          <cell r="EL325">
            <v>0</v>
          </cell>
          <cell r="EM325">
            <v>0</v>
          </cell>
          <cell r="EN325">
            <v>0</v>
          </cell>
          <cell r="EO325">
            <v>0</v>
          </cell>
          <cell r="EP325">
            <v>0</v>
          </cell>
          <cell r="EQ325">
            <v>0</v>
          </cell>
          <cell r="ER325">
            <v>0</v>
          </cell>
          <cell r="ES325">
            <v>0</v>
          </cell>
          <cell r="ET325">
            <v>0</v>
          </cell>
          <cell r="EU325">
            <v>0</v>
          </cell>
          <cell r="EV325">
            <v>0</v>
          </cell>
          <cell r="EW325">
            <v>0</v>
          </cell>
          <cell r="EX325">
            <v>0</v>
          </cell>
          <cell r="EY325">
            <v>0</v>
          </cell>
          <cell r="EZ325">
            <v>0</v>
          </cell>
          <cell r="FA325">
            <v>0</v>
          </cell>
          <cell r="FB325">
            <v>0</v>
          </cell>
          <cell r="FC325">
            <v>0</v>
          </cell>
        </row>
        <row r="326">
          <cell r="A326" t="str">
            <v xml:space="preserve"> 4000 DISPOSAL PRODUCTS                 </v>
          </cell>
          <cell r="B326">
            <v>0</v>
          </cell>
          <cell r="C326">
            <v>0</v>
          </cell>
          <cell r="D326" t="e">
            <v>#VALUE!</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t="e">
            <v>#VALUE!</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Q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row>
        <row r="327">
          <cell r="A327" t="str">
            <v xml:space="preserve">    8 WORLDWIDE HEALTHCARE              </v>
          </cell>
          <cell r="B327">
            <v>1504939</v>
          </cell>
          <cell r="C327">
            <v>1250330</v>
          </cell>
          <cell r="D327" t="e">
            <v>#VALUE!</v>
          </cell>
          <cell r="E327">
            <v>68644</v>
          </cell>
          <cell r="F327">
            <v>11841</v>
          </cell>
          <cell r="G327">
            <v>0</v>
          </cell>
          <cell r="H327">
            <v>18128</v>
          </cell>
          <cell r="I327">
            <v>3183</v>
          </cell>
          <cell r="J327">
            <v>0</v>
          </cell>
          <cell r="K327">
            <v>0</v>
          </cell>
          <cell r="L327">
            <v>16925</v>
          </cell>
          <cell r="M327">
            <v>6807</v>
          </cell>
          <cell r="N327">
            <v>2571</v>
          </cell>
          <cell r="O327">
            <v>1593</v>
          </cell>
          <cell r="P327">
            <v>-2392</v>
          </cell>
          <cell r="Q327">
            <v>120</v>
          </cell>
          <cell r="R327">
            <v>0</v>
          </cell>
          <cell r="S327">
            <v>4974</v>
          </cell>
          <cell r="T327">
            <v>1314</v>
          </cell>
          <cell r="U327">
            <v>0</v>
          </cell>
          <cell r="V327">
            <v>0</v>
          </cell>
          <cell r="W327">
            <v>0</v>
          </cell>
          <cell r="X327">
            <v>3586</v>
          </cell>
          <cell r="Y327">
            <v>-6</v>
          </cell>
          <cell r="Z327">
            <v>182131</v>
          </cell>
          <cell r="AA327">
            <v>9928</v>
          </cell>
          <cell r="AB327">
            <v>3800</v>
          </cell>
          <cell r="AC327">
            <v>0</v>
          </cell>
          <cell r="AD327">
            <v>5</v>
          </cell>
          <cell r="AE327">
            <v>3957</v>
          </cell>
          <cell r="AF327">
            <v>0</v>
          </cell>
          <cell r="AG327">
            <v>0</v>
          </cell>
          <cell r="AH327">
            <v>0</v>
          </cell>
          <cell r="AI327">
            <v>0</v>
          </cell>
          <cell r="AJ327">
            <v>106163</v>
          </cell>
          <cell r="AK327">
            <v>10051</v>
          </cell>
          <cell r="AL327">
            <v>4869</v>
          </cell>
          <cell r="AM327">
            <v>19939</v>
          </cell>
          <cell r="AN327">
            <v>16347</v>
          </cell>
          <cell r="AO327">
            <v>4700</v>
          </cell>
          <cell r="AP327">
            <v>102352</v>
          </cell>
          <cell r="AQ327">
            <v>1973</v>
          </cell>
          <cell r="AR327">
            <v>0</v>
          </cell>
          <cell r="AS327">
            <v>2028</v>
          </cell>
          <cell r="AT327">
            <v>0</v>
          </cell>
          <cell r="AU327">
            <v>103</v>
          </cell>
          <cell r="AV327">
            <v>5355</v>
          </cell>
          <cell r="AW327">
            <v>53918</v>
          </cell>
          <cell r="AX327">
            <v>31216</v>
          </cell>
          <cell r="AY327">
            <v>-57</v>
          </cell>
          <cell r="AZ327">
            <v>0</v>
          </cell>
          <cell r="BA327">
            <v>0</v>
          </cell>
          <cell r="BB327">
            <v>7816</v>
          </cell>
          <cell r="BC327">
            <v>36411</v>
          </cell>
          <cell r="BD327">
            <v>1</v>
          </cell>
          <cell r="BE327">
            <v>0</v>
          </cell>
          <cell r="BF327" t="e">
            <v>#VALUE!</v>
          </cell>
          <cell r="BG327">
            <v>0</v>
          </cell>
          <cell r="BH327">
            <v>0</v>
          </cell>
          <cell r="BI327">
            <v>10623</v>
          </cell>
          <cell r="BJ327">
            <v>0</v>
          </cell>
          <cell r="BK327">
            <v>704</v>
          </cell>
          <cell r="BL327">
            <v>0</v>
          </cell>
          <cell r="BM327">
            <v>0</v>
          </cell>
          <cell r="BN327">
            <v>0</v>
          </cell>
          <cell r="BO327">
            <v>0</v>
          </cell>
          <cell r="BP327">
            <v>2817</v>
          </cell>
          <cell r="BQ327">
            <v>0</v>
          </cell>
          <cell r="BR327">
            <v>19615</v>
          </cell>
          <cell r="BS327">
            <v>0</v>
          </cell>
          <cell r="BT327">
            <v>0</v>
          </cell>
          <cell r="BU327">
            <v>0</v>
          </cell>
          <cell r="BV327">
            <v>0</v>
          </cell>
          <cell r="BW327">
            <v>0</v>
          </cell>
          <cell r="BX327">
            <v>0</v>
          </cell>
          <cell r="BY327">
            <v>0</v>
          </cell>
          <cell r="BZ327">
            <v>0</v>
          </cell>
          <cell r="CA327">
            <v>260806</v>
          </cell>
          <cell r="CB327">
            <v>5509</v>
          </cell>
          <cell r="CC327">
            <v>96448</v>
          </cell>
          <cell r="CD327">
            <v>0</v>
          </cell>
          <cell r="CE327">
            <v>0</v>
          </cell>
          <cell r="CF327">
            <v>1376</v>
          </cell>
          <cell r="CG327">
            <v>53931</v>
          </cell>
          <cell r="CH327">
            <v>31107</v>
          </cell>
          <cell r="CI327">
            <v>54199</v>
          </cell>
          <cell r="CJ327">
            <v>7495</v>
          </cell>
          <cell r="CK327">
            <v>8798</v>
          </cell>
          <cell r="CL327">
            <v>1943</v>
          </cell>
          <cell r="CM327">
            <v>65286</v>
          </cell>
          <cell r="CN327">
            <v>0</v>
          </cell>
          <cell r="CO327">
            <v>0</v>
          </cell>
          <cell r="CP327">
            <v>0</v>
          </cell>
          <cell r="CQ327">
            <v>0</v>
          </cell>
          <cell r="CR327">
            <v>0</v>
          </cell>
          <cell r="CS327">
            <v>0</v>
          </cell>
          <cell r="CT327">
            <v>0</v>
          </cell>
          <cell r="CU327">
            <v>0</v>
          </cell>
          <cell r="CV327">
            <v>70</v>
          </cell>
          <cell r="CW327">
            <v>998</v>
          </cell>
          <cell r="CX327">
            <v>0</v>
          </cell>
          <cell r="CY327">
            <v>0</v>
          </cell>
          <cell r="CZ327">
            <v>0</v>
          </cell>
          <cell r="DA327">
            <v>0</v>
          </cell>
          <cell r="DB327">
            <v>0</v>
          </cell>
          <cell r="DC327">
            <v>0</v>
          </cell>
          <cell r="DD327">
            <v>0</v>
          </cell>
          <cell r="DE327">
            <v>460</v>
          </cell>
          <cell r="DF327">
            <v>1105</v>
          </cell>
          <cell r="DG327">
            <v>0</v>
          </cell>
          <cell r="DH327">
            <v>0</v>
          </cell>
          <cell r="DI327">
            <v>21047</v>
          </cell>
          <cell r="DJ327">
            <v>0</v>
          </cell>
          <cell r="DK327">
            <v>1903</v>
          </cell>
          <cell r="DL327">
            <v>65</v>
          </cell>
          <cell r="DM327">
            <v>0</v>
          </cell>
          <cell r="DN327">
            <v>0</v>
          </cell>
          <cell r="DO327">
            <v>0</v>
          </cell>
          <cell r="DP327">
            <v>40666</v>
          </cell>
          <cell r="DQ327">
            <v>940</v>
          </cell>
          <cell r="DR327">
            <v>54186</v>
          </cell>
          <cell r="DS327">
            <v>0</v>
          </cell>
          <cell r="DT327">
            <v>273</v>
          </cell>
          <cell r="DU327">
            <v>17734</v>
          </cell>
          <cell r="DV327">
            <v>21667</v>
          </cell>
          <cell r="DW327">
            <v>10905</v>
          </cell>
          <cell r="DX327">
            <v>75</v>
          </cell>
          <cell r="DY327">
            <v>3532</v>
          </cell>
          <cell r="DZ327">
            <v>302553</v>
          </cell>
          <cell r="EA327">
            <v>0</v>
          </cell>
          <cell r="EB327">
            <v>0</v>
          </cell>
          <cell r="EC327">
            <v>22491</v>
          </cell>
          <cell r="ED327">
            <v>40887</v>
          </cell>
          <cell r="EE327">
            <v>10339</v>
          </cell>
          <cell r="EF327">
            <v>62526</v>
          </cell>
          <cell r="EG327">
            <v>113274</v>
          </cell>
          <cell r="EH327">
            <v>6242</v>
          </cell>
          <cell r="EI327">
            <v>42375</v>
          </cell>
          <cell r="EJ327">
            <v>4419</v>
          </cell>
          <cell r="EK327">
            <v>69993</v>
          </cell>
          <cell r="EL327">
            <v>7685</v>
          </cell>
          <cell r="EM327">
            <v>0</v>
          </cell>
          <cell r="EN327">
            <v>0</v>
          </cell>
          <cell r="EO327">
            <v>0</v>
          </cell>
          <cell r="EP327">
            <v>49115</v>
          </cell>
          <cell r="EQ327">
            <v>0</v>
          </cell>
          <cell r="ER327">
            <v>0</v>
          </cell>
          <cell r="ES327">
            <v>11839</v>
          </cell>
          <cell r="ET327">
            <v>101468</v>
          </cell>
          <cell r="EU327">
            <v>3607</v>
          </cell>
          <cell r="EV327">
            <v>20818</v>
          </cell>
          <cell r="EW327">
            <v>41155</v>
          </cell>
          <cell r="EX327">
            <v>11807</v>
          </cell>
          <cell r="EY327">
            <v>20946</v>
          </cell>
          <cell r="EZ327">
            <v>3135</v>
          </cell>
          <cell r="FA327">
            <v>0</v>
          </cell>
          <cell r="FB327">
            <v>0</v>
          </cell>
          <cell r="FC327">
            <v>254609</v>
          </cell>
        </row>
      </sheetData>
      <sheetData sheetId="13" refreshError="1"/>
      <sheetData sheetId="14" refreshError="1"/>
      <sheetData sheetId="15" refreshError="1"/>
      <sheetData sheetId="16"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at"/>
      <sheetName val="Kalkulationsschema_Beck"/>
      <sheetName val="Garnier_Top10"/>
      <sheetName val="Garnier_FAP"/>
      <sheetName val="Fixed_GBP"/>
      <sheetName val="Variable_GBP"/>
      <sheetName val="Fixed_EUR"/>
      <sheetName val="Variable_EUR"/>
      <sheetName val="NPDEUE"/>
      <sheetName val="NPDGAE"/>
      <sheetName val="NPDAUE"/>
      <sheetName val="NPDCHE"/>
      <sheetName val="B_GAE"/>
      <sheetName val="A_GAE"/>
      <sheetName val="AXGAE"/>
      <sheetName val="DL-GAE"/>
      <sheetName val="DL-GBE"/>
      <sheetName val="ASGAE"/>
      <sheetName val="LY_GAE"/>
      <sheetName val="B_EXE"/>
      <sheetName val="LY_EXE"/>
      <sheetName val="AXEXE"/>
      <sheetName val="B_AUE"/>
      <sheetName val="LY_AUE"/>
      <sheetName val="A_AUE"/>
      <sheetName val="AXAUE"/>
      <sheetName val="ASAUE"/>
      <sheetName val="B_CHL"/>
      <sheetName val="LY_CHL"/>
      <sheetName val="A_CHL"/>
      <sheetName val="AXCHL"/>
      <sheetName val="ASCHL"/>
      <sheetName val="SALEUP"/>
      <sheetName val="SALEUE"/>
      <sheetName val="SALEUL"/>
      <sheetName val="SALEHE"/>
      <sheetName val="SALEAE"/>
      <sheetName val="SALETE"/>
      <sheetName val="OV"/>
      <sheetName val="OVSelf"/>
      <sheetName val="SALEXP1"/>
      <sheetName val="SALEXP2"/>
      <sheetName val="SALOHE"/>
      <sheetName val="SALOTE"/>
      <sheetName val="SALABE"/>
      <sheetName val="SALAHE"/>
      <sheetName val="SALAAE"/>
      <sheetName val="SALATE"/>
      <sheetName val="SALSBL"/>
      <sheetName val="SALCAL"/>
      <sheetName val="SALSHL"/>
      <sheetName val="SALSBE"/>
      <sheetName val="SALCAE"/>
      <sheetName val="SALSHE"/>
      <sheetName val="AS_GAE"/>
      <sheetName val="AS_AUE"/>
      <sheetName val="AS_CHE"/>
      <sheetName val="UNIGAE"/>
      <sheetName val="UNIAUE"/>
      <sheetName val="UNICHL"/>
      <sheetName val="GAE_IHD"/>
      <sheetName val="GAE_IDE"/>
      <sheetName val="BDE_IHD"/>
      <sheetName val="BDE_IDE"/>
      <sheetName val="AUE_IHD"/>
      <sheetName val="AUE_IDE"/>
      <sheetName val="CHL_IHD"/>
      <sheetName val="CHL_IDE"/>
      <sheetName val="Unison"/>
      <sheetName val="MOD-DL"/>
      <sheetName val="DL-AUE"/>
      <sheetName val="DL-CHL"/>
      <sheetName val="MailVerteiler"/>
      <sheetName val="CC-Mail"/>
      <sheetName val="Makro CC-Mail"/>
      <sheetName val="DIA_CC"/>
      <sheetName val="Dialog_MW"/>
      <sheetName val="RB-Overview"/>
      <sheetName val="RBEUE"/>
      <sheetName val="RBGAE"/>
      <sheetName val="RBAUE"/>
      <sheetName val="RBCHL"/>
      <sheetName val="RBCHE"/>
      <sheetName val="RB-Overview_UKGAAP"/>
      <sheetName val="DACH_UKGAAP"/>
      <sheetName val="G_UKGAAP"/>
      <sheetName val="A_UKGAAP"/>
      <sheetName val="CHL_UKGAAP"/>
      <sheetName val="CHE_UKGAAP"/>
      <sheetName val="2005"/>
      <sheetName val="MW"/>
      <sheetName val="Error Handling"/>
      <sheetName val="TM@plan"/>
    </sheetNames>
    <sheetDataSet>
      <sheetData sheetId="0" refreshError="1">
        <row r="23">
          <cell r="E23">
            <v>0.67873303167420818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endix 1 - Summary"/>
      <sheetName val="Appendix 2 - IS &amp; SORIE"/>
      <sheetName val="Appendix 3 - BS"/>
      <sheetName val="Appendix 4 - SOCIE"/>
      <sheetName val="Appendix 5 - CashFlow"/>
      <sheetName val="W - SHF Q105"/>
      <sheetName val="W - SHF 9M"/>
      <sheetName val="W-Fin Inst"/>
      <sheetName val="Variables"/>
      <sheetName val="W-PhaseIII"/>
      <sheetName val="Safe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D7">
            <v>9700</v>
          </cell>
        </row>
      </sheetData>
      <sheetData sheetId="9" refreshError="1"/>
      <sheetData sheetId="10"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ariables"/>
      <sheetName val="Summary"/>
      <sheetName val="Perfstat"/>
      <sheetName val="Mag"/>
      <sheetName val="CF and BS"/>
      <sheetName val="Seg"/>
      <sheetName val="Vol"/>
      <sheetName val="Ops"/>
      <sheetName val="CapEx"/>
      <sheetName val="P&amp;L"/>
      <sheetName val="Pur"/>
      <sheetName val="Fin. Inv."/>
      <sheetName val="Graphs"/>
      <sheetName val="Graph Phasing"/>
      <sheetName val="GrfData"/>
      <sheetName val="Mag - Volumes"/>
      <sheetName val="P&amp;L - FDC"/>
      <sheetName val="MNA"/>
      <sheetName val="ROI Denominator"/>
      <sheetName val="CFS 1 - from FDC CFS"/>
      <sheetName val="CFS 2 - from FDC BS Calc'n"/>
      <sheetName val="Account (RUB)"/>
      <sheetName val="Phasing &amp; Prices"/>
      <sheetName val="2110 &amp; 2160"/>
      <sheetName val="1200 &amp; 2200"/>
      <sheetName val="2045 &amp; 2345"/>
      <sheetName val="2115 &amp; 2165"/>
      <sheetName val="2010 &amp; 2180"/>
      <sheetName val="2118 &amp; 2185"/>
      <sheetName val="2130 &amp; 2190"/>
      <sheetName val="2135 &amp; 2195"/>
      <sheetName val="2120 &amp; 2170"/>
      <sheetName val="2150"/>
      <sheetName val="1095 &amp; 2095"/>
      <sheetName val="1999 &amp; 2999"/>
      <sheetName val="1899 &amp; 2899"/>
    </sheetNames>
    <sheetDataSet>
      <sheetData sheetId="0" refreshError="1">
        <row r="23">
          <cell r="C23">
            <v>2100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ivers"/>
      <sheetName val="CEILINGS P&amp;L"/>
      <sheetName val="CEI RET"/>
      <sheetName val="Graphs"/>
      <sheetName val="7. Operations"/>
      <sheetName val="DATA SHEETS"/>
      <sheetName val="UPDATE"/>
      <sheetName val="P&amp;L - FDC"/>
      <sheetName val="CF"/>
      <sheetName val="BS"/>
      <sheetName val="PS"/>
      <sheetName val="VA"/>
      <sheetName val="PS - FDC"/>
      <sheetName val="PS (RU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going CS"/>
      <sheetName val="Ongoing EC"/>
      <sheetName val="T&amp;T"/>
      <sheetName val="EC"/>
      <sheetName val="CS"/>
      <sheetName val="Projects"/>
      <sheetName val="07-Feb-08 Xrates"/>
      <sheetName val="SA SG Alloc"/>
      <sheetName val="Drivers"/>
    </sheetNames>
    <sheetDataSet>
      <sheetData sheetId="0" refreshError="1"/>
      <sheetData sheetId="1" refreshError="1"/>
      <sheetData sheetId="2" refreshError="1"/>
      <sheetData sheetId="3" refreshError="1"/>
      <sheetData sheetId="4" refreshError="1"/>
      <sheetData sheetId="5" refreshError="1"/>
      <sheetData sheetId="6" refreshError="1">
        <row r="3">
          <cell r="E3" t="str">
            <v>AED</v>
          </cell>
          <cell r="F3" t="str">
            <v>AED</v>
          </cell>
          <cell r="G3">
            <v>4.6040000000000001</v>
          </cell>
          <cell r="H3">
            <v>3.673</v>
          </cell>
          <cell r="I3" t="str">
            <v>XE.com</v>
          </cell>
          <cell r="J3">
            <v>5.3221593587999996</v>
          </cell>
          <cell r="K3">
            <v>3.6530711502505313</v>
          </cell>
        </row>
        <row r="4">
          <cell r="E4" t="str">
            <v>ARS</v>
          </cell>
          <cell r="F4" t="str">
            <v>ARS</v>
          </cell>
          <cell r="G4">
            <v>3.8540000000000001</v>
          </cell>
          <cell r="H4">
            <v>3.0739999999999998</v>
          </cell>
          <cell r="I4" t="str">
            <v>XE.com</v>
          </cell>
          <cell r="J4">
            <v>4.5923552635</v>
          </cell>
          <cell r="K4">
            <v>3.1521417142562975</v>
          </cell>
        </row>
        <row r="5">
          <cell r="E5" t="str">
            <v>AUD</v>
          </cell>
          <cell r="F5" t="str">
            <v>AUD</v>
          </cell>
          <cell r="G5">
            <v>1.667</v>
          </cell>
          <cell r="H5">
            <v>1.33</v>
          </cell>
          <cell r="I5" t="str">
            <v>ECB</v>
          </cell>
          <cell r="J5">
            <v>1.6367</v>
          </cell>
          <cell r="K5">
            <v>1.1234127256503534</v>
          </cell>
        </row>
        <row r="6">
          <cell r="E6" t="str">
            <v>BDT</v>
          </cell>
          <cell r="F6" t="str">
            <v>BDT</v>
          </cell>
          <cell r="G6">
            <v>85.24</v>
          </cell>
          <cell r="H6">
            <v>68</v>
          </cell>
          <cell r="I6" t="str">
            <v>XE.com</v>
          </cell>
          <cell r="J6">
            <v>99.429223634699994</v>
          </cell>
          <cell r="K6">
            <v>68.247116229459806</v>
          </cell>
        </row>
        <row r="7">
          <cell r="E7" t="str">
            <v>BHD</v>
          </cell>
          <cell r="F7" t="str">
            <v>BHD</v>
          </cell>
          <cell r="G7">
            <v>0.47260000000000002</v>
          </cell>
          <cell r="H7">
            <v>0.377</v>
          </cell>
          <cell r="I7" t="str">
            <v>XE.com</v>
          </cell>
          <cell r="J7">
            <v>0.54558815189999998</v>
          </cell>
          <cell r="K7">
            <v>0.37448565577596266</v>
          </cell>
        </row>
        <row r="8">
          <cell r="E8" t="str">
            <v>BOB</v>
          </cell>
          <cell r="F8" t="str">
            <v>BOB</v>
          </cell>
          <cell r="G8">
            <v>10.029999999999999</v>
          </cell>
          <cell r="H8">
            <v>7.9969999999999999</v>
          </cell>
          <cell r="I8" t="str">
            <v>OANDA.COM</v>
          </cell>
          <cell r="J8">
            <v>11.264200000000001</v>
          </cell>
          <cell r="K8">
            <v>7.7316219369894981</v>
          </cell>
        </row>
        <row r="9">
          <cell r="E9" t="str">
            <v>BRL</v>
          </cell>
          <cell r="F9" t="str">
            <v>BRL</v>
          </cell>
          <cell r="G9">
            <v>2.7229999999999999</v>
          </cell>
          <cell r="H9">
            <v>2.1720000000000002</v>
          </cell>
          <cell r="I9" t="str">
            <v>XE.com</v>
          </cell>
          <cell r="J9">
            <v>2.5533454174000001</v>
          </cell>
          <cell r="K9">
            <v>1.7525879726817215</v>
          </cell>
        </row>
        <row r="10">
          <cell r="E10" t="str">
            <v>CAD</v>
          </cell>
          <cell r="F10" t="str">
            <v>CAD</v>
          </cell>
          <cell r="G10">
            <v>1.421</v>
          </cell>
          <cell r="H10">
            <v>1.133</v>
          </cell>
          <cell r="I10" t="str">
            <v>ECB</v>
          </cell>
          <cell r="J10">
            <v>1.4732000000000001</v>
          </cell>
          <cell r="K10">
            <v>1.0111881391996704</v>
          </cell>
        </row>
        <row r="11">
          <cell r="E11" t="str">
            <v>CLP</v>
          </cell>
          <cell r="F11" t="str">
            <v>CLP</v>
          </cell>
          <cell r="G11">
            <v>664.8</v>
          </cell>
          <cell r="H11">
            <v>530.29999999999995</v>
          </cell>
          <cell r="I11" t="str">
            <v>XE.com</v>
          </cell>
          <cell r="J11">
            <v>689.4822402771</v>
          </cell>
          <cell r="K11">
            <v>473.25296195833619</v>
          </cell>
        </row>
        <row r="12">
          <cell r="E12" t="str">
            <v>CNY</v>
          </cell>
          <cell r="F12" t="str">
            <v>CNY</v>
          </cell>
          <cell r="G12">
            <v>9.9990000000000006</v>
          </cell>
          <cell r="H12">
            <v>7.976</v>
          </cell>
          <cell r="I12" t="str">
            <v>ECB</v>
          </cell>
          <cell r="J12">
            <v>10.476000000000001</v>
          </cell>
          <cell r="K12">
            <v>7.1906101997391723</v>
          </cell>
        </row>
        <row r="13">
          <cell r="E13" t="str">
            <v>COP</v>
          </cell>
          <cell r="F13" t="str">
            <v>COP</v>
          </cell>
          <cell r="G13">
            <v>2960</v>
          </cell>
          <cell r="H13">
            <v>2361</v>
          </cell>
          <cell r="I13" t="str">
            <v>XE.com</v>
          </cell>
          <cell r="J13">
            <v>2803.1504155893999</v>
          </cell>
          <cell r="K13">
            <v>1924.0513525907061</v>
          </cell>
        </row>
        <row r="14">
          <cell r="E14" t="str">
            <v>CRC</v>
          </cell>
          <cell r="F14" t="str">
            <v>CRC</v>
          </cell>
          <cell r="G14">
            <v>640.5</v>
          </cell>
          <cell r="H14">
            <v>510.9</v>
          </cell>
          <cell r="I14" t="str">
            <v>XE.com</v>
          </cell>
          <cell r="J14">
            <v>718.55731645950004</v>
          </cell>
          <cell r="K14">
            <v>493.20977174788936</v>
          </cell>
        </row>
        <row r="15">
          <cell r="E15" t="str">
            <v>DOP</v>
          </cell>
          <cell r="F15" t="str">
            <v>DOP</v>
          </cell>
          <cell r="G15">
            <v>41.15</v>
          </cell>
          <cell r="H15">
            <v>32.82</v>
          </cell>
          <cell r="I15" t="str">
            <v>XE.com</v>
          </cell>
          <cell r="J15">
            <v>49.045711136500003</v>
          </cell>
          <cell r="K15">
            <v>33.664432106870755</v>
          </cell>
        </row>
        <row r="16">
          <cell r="E16" t="str">
            <v>DZD</v>
          </cell>
          <cell r="F16" t="str">
            <v>DZD</v>
          </cell>
          <cell r="G16">
            <v>91.26</v>
          </cell>
          <cell r="H16">
            <v>72.8</v>
          </cell>
          <cell r="I16" t="str">
            <v>XE.com</v>
          </cell>
          <cell r="J16">
            <v>97.245639287499998</v>
          </cell>
          <cell r="K16">
            <v>66.748328153957033</v>
          </cell>
        </row>
        <row r="17">
          <cell r="E17" t="str">
            <v>EGP</v>
          </cell>
          <cell r="F17" t="str">
            <v>EGP</v>
          </cell>
          <cell r="G17">
            <v>7.1989999999999998</v>
          </cell>
          <cell r="H17">
            <v>5.742</v>
          </cell>
          <cell r="I17" t="str">
            <v>XE.com</v>
          </cell>
          <cell r="J17">
            <v>7.9989216029000003</v>
          </cell>
          <cell r="K17">
            <v>5.4903710638341687</v>
          </cell>
        </row>
        <row r="18">
          <cell r="E18" t="str">
            <v>GBP</v>
          </cell>
          <cell r="F18" t="str">
            <v>GBP</v>
          </cell>
          <cell r="G18">
            <v>0.68179999999999996</v>
          </cell>
          <cell r="H18">
            <v>0.54390000000000005</v>
          </cell>
          <cell r="I18" t="str">
            <v>ECB</v>
          </cell>
          <cell r="J18">
            <v>0.74909999999999999</v>
          </cell>
          <cell r="K18">
            <v>0.51417393094927577</v>
          </cell>
        </row>
        <row r="19">
          <cell r="E19" t="str">
            <v>GHS</v>
          </cell>
          <cell r="F19" t="str">
            <v>USD</v>
          </cell>
          <cell r="G19" t="e">
            <v>#N/A</v>
          </cell>
          <cell r="H19" t="e">
            <v>#N/A</v>
          </cell>
          <cell r="I19" t="str">
            <v>OANDA.COM</v>
          </cell>
          <cell r="J19">
            <v>1.4781</v>
          </cell>
          <cell r="K19">
            <v>1.0145514448486512</v>
          </cell>
        </row>
        <row r="20">
          <cell r="E20" t="str">
            <v>GHC</v>
          </cell>
          <cell r="F20" t="str">
            <v>USD</v>
          </cell>
          <cell r="G20">
            <v>16860</v>
          </cell>
          <cell r="H20">
            <v>9171</v>
          </cell>
          <cell r="I20" t="str">
            <v>OANDA.COM</v>
          </cell>
          <cell r="J20" t="e">
            <v>#N/A</v>
          </cell>
          <cell r="K20" t="e">
            <v>#N/A</v>
          </cell>
        </row>
        <row r="21">
          <cell r="E21" t="str">
            <v>GTQ</v>
          </cell>
          <cell r="F21" t="str">
            <v>GTQ</v>
          </cell>
          <cell r="G21">
            <v>9.5359999999999996</v>
          </cell>
          <cell r="H21">
            <v>7.6070000000000002</v>
          </cell>
          <cell r="I21" t="str">
            <v>OANDA.COM</v>
          </cell>
          <cell r="J21">
            <v>11.5078</v>
          </cell>
          <cell r="K21">
            <v>7.8988262749673961</v>
          </cell>
        </row>
        <row r="22">
          <cell r="E22" t="str">
            <v>HKD</v>
          </cell>
          <cell r="F22" t="str">
            <v>HKD</v>
          </cell>
          <cell r="G22">
            <v>9.7379999999999995</v>
          </cell>
          <cell r="H22">
            <v>7.7679999999999998</v>
          </cell>
          <cell r="I22" t="str">
            <v>ECB</v>
          </cell>
          <cell r="J22">
            <v>11.369</v>
          </cell>
          <cell r="K22">
            <v>7.8035554945432075</v>
          </cell>
        </row>
        <row r="23">
          <cell r="E23" t="str">
            <v>HNL</v>
          </cell>
          <cell r="F23" t="str">
            <v>HNL</v>
          </cell>
          <cell r="G23">
            <v>23.69</v>
          </cell>
          <cell r="H23">
            <v>18.89</v>
          </cell>
          <cell r="I23" t="str">
            <v>OANDA.COM</v>
          </cell>
          <cell r="J23">
            <v>28.527000000000001</v>
          </cell>
          <cell r="K23">
            <v>19.580616377239345</v>
          </cell>
        </row>
        <row r="24">
          <cell r="E24" t="str">
            <v>IDR</v>
          </cell>
          <cell r="F24" t="str">
            <v>IDR</v>
          </cell>
          <cell r="G24">
            <v>11480</v>
          </cell>
          <cell r="H24">
            <v>9160</v>
          </cell>
          <cell r="I24" t="str">
            <v>ECB</v>
          </cell>
          <cell r="J24">
            <v>13464.67</v>
          </cell>
          <cell r="K24">
            <v>9242.0001372777806</v>
          </cell>
        </row>
        <row r="25">
          <cell r="E25" t="str">
            <v>ILS</v>
          </cell>
          <cell r="F25" t="str">
            <v>ILS</v>
          </cell>
          <cell r="G25">
            <v>5.593</v>
          </cell>
          <cell r="H25">
            <v>4.4610000000000003</v>
          </cell>
          <cell r="I25" t="str">
            <v>XE.com</v>
          </cell>
          <cell r="J25">
            <v>5.2616317583000001</v>
          </cell>
          <cell r="K25">
            <v>3.6115256766421853</v>
          </cell>
        </row>
        <row r="26">
          <cell r="E26" t="str">
            <v>INR</v>
          </cell>
          <cell r="F26" t="str">
            <v>INR</v>
          </cell>
          <cell r="G26">
            <v>56.78</v>
          </cell>
          <cell r="H26">
            <v>45.29</v>
          </cell>
          <cell r="I26" t="str">
            <v>XE.com</v>
          </cell>
          <cell r="J26">
            <v>57.150062505999998</v>
          </cell>
          <cell r="K26">
            <v>39.227168993067465</v>
          </cell>
        </row>
        <row r="27">
          <cell r="E27" t="str">
            <v>JOD</v>
          </cell>
          <cell r="F27" t="str">
            <v>JOD</v>
          </cell>
          <cell r="G27">
            <v>0.88829999999999998</v>
          </cell>
          <cell r="H27">
            <v>0.70860000000000001</v>
          </cell>
          <cell r="I27" t="str">
            <v>XE.com</v>
          </cell>
          <cell r="J27">
            <v>1.0270488027</v>
          </cell>
          <cell r="K27">
            <v>0.70495490610199729</v>
          </cell>
        </row>
        <row r="28">
          <cell r="E28" t="str">
            <v>JPY</v>
          </cell>
          <cell r="F28" t="str">
            <v>JPY</v>
          </cell>
          <cell r="G28">
            <v>145.69999999999999</v>
          </cell>
          <cell r="H28">
            <v>116.2</v>
          </cell>
          <cell r="I28" t="str">
            <v>ECB</v>
          </cell>
          <cell r="J28">
            <v>154.59</v>
          </cell>
          <cell r="K28">
            <v>106.1088612808017</v>
          </cell>
        </row>
        <row r="29">
          <cell r="E29" t="str">
            <v>KES</v>
          </cell>
          <cell r="F29" t="str">
            <v>KES</v>
          </cell>
          <cell r="G29">
            <v>90.49</v>
          </cell>
          <cell r="H29">
            <v>72.19</v>
          </cell>
          <cell r="I29" t="str">
            <v>XE.com</v>
          </cell>
          <cell r="J29">
            <v>104.89464224229999</v>
          </cell>
          <cell r="K29">
            <v>71.998518939048651</v>
          </cell>
        </row>
        <row r="30">
          <cell r="E30" t="str">
            <v>USD</v>
          </cell>
          <cell r="F30" t="str">
            <v>USD</v>
          </cell>
          <cell r="G30">
            <v>1.254</v>
          </cell>
          <cell r="H30">
            <v>1</v>
          </cell>
          <cell r="I30" t="str">
            <v>ECB</v>
          </cell>
          <cell r="J30">
            <v>1.4569000000000001</v>
          </cell>
          <cell r="K30">
            <v>1</v>
          </cell>
        </row>
        <row r="31">
          <cell r="E31" t="str">
            <v>KRW</v>
          </cell>
          <cell r="F31" t="str">
            <v>KRW</v>
          </cell>
          <cell r="G31">
            <v>1198</v>
          </cell>
          <cell r="H31">
            <v>955.3</v>
          </cell>
          <cell r="I31" t="str">
            <v>ECB</v>
          </cell>
          <cell r="J31">
            <v>1372.25</v>
          </cell>
          <cell r="K31">
            <v>941.89717894158821</v>
          </cell>
        </row>
        <row r="32">
          <cell r="E32" t="str">
            <v>KWD</v>
          </cell>
          <cell r="F32" t="str">
            <v>KWD</v>
          </cell>
          <cell r="G32">
            <v>0.37990000000000002</v>
          </cell>
          <cell r="H32">
            <v>0.30299999999999999</v>
          </cell>
          <cell r="I32" t="str">
            <v>XE.com</v>
          </cell>
          <cell r="J32">
            <v>0.3967117027</v>
          </cell>
          <cell r="K32">
            <v>0.27229851238931979</v>
          </cell>
        </row>
        <row r="33">
          <cell r="E33" t="str">
            <v>LBP</v>
          </cell>
          <cell r="F33" t="str">
            <v>LBP</v>
          </cell>
          <cell r="G33">
            <v>1890</v>
          </cell>
          <cell r="H33">
            <v>1507</v>
          </cell>
          <cell r="I33" t="str">
            <v>XE.com</v>
          </cell>
          <cell r="J33">
            <v>2178.45660529</v>
          </cell>
          <cell r="K33">
            <v>1495.2684503328985</v>
          </cell>
        </row>
        <row r="34">
          <cell r="E34" t="str">
            <v>LKR</v>
          </cell>
          <cell r="F34" t="str">
            <v>LKR</v>
          </cell>
          <cell r="G34">
            <v>130.1</v>
          </cell>
          <cell r="H34">
            <v>103.8</v>
          </cell>
          <cell r="I34" t="str">
            <v>XE.com</v>
          </cell>
          <cell r="J34">
            <v>156.32998837880001</v>
          </cell>
          <cell r="K34">
            <v>107.30317000398105</v>
          </cell>
        </row>
        <row r="35">
          <cell r="E35" t="str">
            <v>MAD</v>
          </cell>
          <cell r="F35" t="str">
            <v>MAD</v>
          </cell>
          <cell r="G35">
            <v>11.04</v>
          </cell>
          <cell r="H35">
            <v>8.8049999999999997</v>
          </cell>
          <cell r="I35" t="str">
            <v>XE.com</v>
          </cell>
          <cell r="J35">
            <v>11.317485743800001</v>
          </cell>
          <cell r="K35">
            <v>7.7681966804859632</v>
          </cell>
        </row>
        <row r="36">
          <cell r="E36" t="str">
            <v>MWK</v>
          </cell>
          <cell r="F36" t="str">
            <v>USD</v>
          </cell>
          <cell r="G36">
            <v>170.3</v>
          </cell>
          <cell r="H36">
            <v>135.80000000000001</v>
          </cell>
          <cell r="I36" t="str">
            <v>OANDA.COM</v>
          </cell>
          <cell r="J36">
            <v>208.078</v>
          </cell>
          <cell r="K36">
            <v>142.82243118951197</v>
          </cell>
        </row>
        <row r="37">
          <cell r="E37" t="str">
            <v>MXN</v>
          </cell>
          <cell r="F37" t="str">
            <v>MXN</v>
          </cell>
          <cell r="G37">
            <v>13.66</v>
          </cell>
          <cell r="H37">
            <v>10.9</v>
          </cell>
          <cell r="I37" t="str">
            <v>XE.com</v>
          </cell>
          <cell r="J37">
            <v>15.6464461326</v>
          </cell>
          <cell r="K37">
            <v>10.739547074335917</v>
          </cell>
        </row>
        <row r="38">
          <cell r="E38" t="str">
            <v>MYR</v>
          </cell>
          <cell r="F38" t="str">
            <v>MYR</v>
          </cell>
          <cell r="G38">
            <v>4.601</v>
          </cell>
          <cell r="H38">
            <v>3.67</v>
          </cell>
          <cell r="I38" t="str">
            <v>ECB</v>
          </cell>
          <cell r="J38">
            <v>4.718</v>
          </cell>
          <cell r="K38">
            <v>3.2383828677328572</v>
          </cell>
        </row>
        <row r="39">
          <cell r="E39" t="str">
            <v>MZM</v>
          </cell>
          <cell r="F39" t="str">
            <v>USD</v>
          </cell>
          <cell r="G39">
            <v>32380</v>
          </cell>
          <cell r="H39">
            <v>47490</v>
          </cell>
          <cell r="I39" t="str">
            <v>OANDA.COM</v>
          </cell>
          <cell r="J39">
            <v>35.389800000000001</v>
          </cell>
          <cell r="K39">
            <v>24.291166174754615</v>
          </cell>
        </row>
        <row r="40">
          <cell r="E40" t="str">
            <v>NGN</v>
          </cell>
          <cell r="F40" t="str">
            <v>NGN</v>
          </cell>
          <cell r="G40">
            <v>161</v>
          </cell>
          <cell r="H40">
            <v>128.4</v>
          </cell>
          <cell r="I40" t="str">
            <v>OANDA.COM</v>
          </cell>
          <cell r="J40">
            <v>173.66800000000001</v>
          </cell>
          <cell r="K40">
            <v>119.20378886677192</v>
          </cell>
        </row>
        <row r="41">
          <cell r="E41" t="str">
            <v>NIO</v>
          </cell>
          <cell r="F41" t="str">
            <v>NIO</v>
          </cell>
          <cell r="G41">
            <v>21.71</v>
          </cell>
          <cell r="H41">
            <v>17.32</v>
          </cell>
          <cell r="I41" t="str">
            <v>OANDA.COM</v>
          </cell>
          <cell r="J41">
            <v>28.570900000000002</v>
          </cell>
          <cell r="K41">
            <v>19.610748850298581</v>
          </cell>
        </row>
        <row r="42">
          <cell r="E42" t="str">
            <v>NZD</v>
          </cell>
          <cell r="F42" t="str">
            <v>NZD</v>
          </cell>
          <cell r="G42">
            <v>1.9359999999999999</v>
          </cell>
          <cell r="H42">
            <v>1.5449999999999999</v>
          </cell>
          <cell r="I42" t="str">
            <v>ECB</v>
          </cell>
          <cell r="J42">
            <v>1.8565</v>
          </cell>
          <cell r="K42">
            <v>1.2742810076189168</v>
          </cell>
        </row>
        <row r="43">
          <cell r="E43" t="str">
            <v>OMR</v>
          </cell>
          <cell r="F43" t="str">
            <v>OMR</v>
          </cell>
          <cell r="G43">
            <v>0.48259999999999997</v>
          </cell>
          <cell r="H43">
            <v>0.38500000000000001</v>
          </cell>
          <cell r="I43" t="str">
            <v>XE.com</v>
          </cell>
          <cell r="J43">
            <v>0.55777765290000003</v>
          </cell>
          <cell r="K43">
            <v>0.38285239405587207</v>
          </cell>
        </row>
        <row r="44">
          <cell r="E44" t="str">
            <v>PAB</v>
          </cell>
          <cell r="F44" t="str">
            <v>PAB</v>
          </cell>
          <cell r="G44">
            <v>1.254</v>
          </cell>
          <cell r="H44">
            <v>1</v>
          </cell>
          <cell r="I44" t="str">
            <v>OANDA.COM</v>
          </cell>
          <cell r="J44">
            <v>1.4891000000000001</v>
          </cell>
          <cell r="K44">
            <v>1.0221017228361591</v>
          </cell>
        </row>
        <row r="45">
          <cell r="E45" t="str">
            <v>PEN</v>
          </cell>
          <cell r="F45" t="str">
            <v>PEN</v>
          </cell>
          <cell r="G45">
            <v>4.1079999999999997</v>
          </cell>
          <cell r="H45">
            <v>3.2770000000000001</v>
          </cell>
          <cell r="I45" t="str">
            <v>XE.com</v>
          </cell>
          <cell r="J45">
            <v>4.1018178262999996</v>
          </cell>
          <cell r="K45">
            <v>2.8154422584254233</v>
          </cell>
        </row>
        <row r="46">
          <cell r="E46" t="str">
            <v>PHP</v>
          </cell>
          <cell r="F46" t="str">
            <v>PHP</v>
          </cell>
          <cell r="G46">
            <v>64.33</v>
          </cell>
          <cell r="H46">
            <v>51.31</v>
          </cell>
          <cell r="I46" t="str">
            <v>ECB</v>
          </cell>
          <cell r="J46">
            <v>59.003999999999998</v>
          </cell>
          <cell r="K46">
            <v>40.499691124991415</v>
          </cell>
        </row>
        <row r="47">
          <cell r="E47" t="str">
            <v>PKR</v>
          </cell>
          <cell r="F47" t="str">
            <v>PKR</v>
          </cell>
          <cell r="G47">
            <v>75.58</v>
          </cell>
          <cell r="H47">
            <v>60.29</v>
          </cell>
          <cell r="I47" t="str">
            <v>XE.com</v>
          </cell>
          <cell r="J47">
            <v>91.037165255000005</v>
          </cell>
          <cell r="K47">
            <v>62.486900442720845</v>
          </cell>
        </row>
        <row r="48">
          <cell r="E48" t="str">
            <v>PYG</v>
          </cell>
          <cell r="F48" t="str">
            <v>PYG</v>
          </cell>
          <cell r="G48">
            <v>7070</v>
          </cell>
          <cell r="H48">
            <v>5640</v>
          </cell>
          <cell r="I48" t="str">
            <v>OANDA.COM</v>
          </cell>
          <cell r="J48">
            <v>6993.96</v>
          </cell>
          <cell r="K48">
            <v>4800.5765666826819</v>
          </cell>
        </row>
        <row r="49">
          <cell r="E49" t="str">
            <v>QAR</v>
          </cell>
          <cell r="F49" t="str">
            <v>QAR</v>
          </cell>
          <cell r="G49">
            <v>4.7830000000000004</v>
          </cell>
          <cell r="H49">
            <v>3.8149999999999999</v>
          </cell>
          <cell r="I49" t="str">
            <v>XE.com</v>
          </cell>
          <cell r="J49">
            <v>5.2723131159000003</v>
          </cell>
          <cell r="K49">
            <v>3.618857242020729</v>
          </cell>
        </row>
        <row r="50">
          <cell r="E50" t="str">
            <v>SAR</v>
          </cell>
          <cell r="F50" t="str">
            <v>SAR</v>
          </cell>
          <cell r="G50">
            <v>4.7009999999999996</v>
          </cell>
          <cell r="H50">
            <v>3.75</v>
          </cell>
          <cell r="I50" t="str">
            <v>XE.com</v>
          </cell>
          <cell r="J50">
            <v>5.4279514242999998</v>
          </cell>
          <cell r="K50">
            <v>3.7256856505594067</v>
          </cell>
        </row>
        <row r="51">
          <cell r="E51" t="str">
            <v>SGD</v>
          </cell>
          <cell r="F51" t="str">
            <v>SGD</v>
          </cell>
          <cell r="G51">
            <v>1.9930000000000001</v>
          </cell>
          <cell r="H51">
            <v>1.59</v>
          </cell>
          <cell r="I51" t="str">
            <v>ECB</v>
          </cell>
          <cell r="J51">
            <v>2.0649999999999999</v>
          </cell>
          <cell r="K51">
            <v>1.4173930949275859</v>
          </cell>
        </row>
        <row r="52">
          <cell r="E52" t="str">
            <v>THB</v>
          </cell>
          <cell r="F52" t="str">
            <v>THB</v>
          </cell>
          <cell r="G52">
            <v>47.54</v>
          </cell>
          <cell r="H52">
            <v>37.92</v>
          </cell>
          <cell r="I52" t="str">
            <v>ECB</v>
          </cell>
          <cell r="J52">
            <v>45.75</v>
          </cell>
          <cell r="K52">
            <v>31.402292538952569</v>
          </cell>
        </row>
        <row r="53">
          <cell r="E53" t="str">
            <v>TND</v>
          </cell>
          <cell r="F53" t="str">
            <v>TND</v>
          </cell>
          <cell r="G53">
            <v>1.6659999999999999</v>
          </cell>
          <cell r="H53">
            <v>1.329</v>
          </cell>
          <cell r="I53" t="str">
            <v>XE.com</v>
          </cell>
          <cell r="J53">
            <v>1.7829138192</v>
          </cell>
          <cell r="K53">
            <v>1.2237722693390074</v>
          </cell>
        </row>
        <row r="54">
          <cell r="E54" t="str">
            <v>TRY</v>
          </cell>
          <cell r="F54" t="str">
            <v>TRY</v>
          </cell>
          <cell r="G54">
            <v>1.792</v>
          </cell>
          <cell r="H54">
            <v>1.429</v>
          </cell>
          <cell r="I54" t="str">
            <v>ECB</v>
          </cell>
          <cell r="J54">
            <v>1.762</v>
          </cell>
          <cell r="K54">
            <v>1.2094172558171459</v>
          </cell>
        </row>
        <row r="55">
          <cell r="E55" t="str">
            <v>TTD</v>
          </cell>
          <cell r="F55" t="str">
            <v>TTD</v>
          </cell>
          <cell r="G55">
            <v>7.8810000000000002</v>
          </cell>
          <cell r="H55">
            <v>6.2869999999999999</v>
          </cell>
          <cell r="I55" t="str">
            <v>XE.com</v>
          </cell>
          <cell r="J55">
            <v>9.0595096548999994</v>
          </cell>
          <cell r="K55">
            <v>6.2183469386368309</v>
          </cell>
        </row>
        <row r="56">
          <cell r="E56" t="str">
            <v>TWD</v>
          </cell>
          <cell r="F56" t="str">
            <v>TWD</v>
          </cell>
          <cell r="G56">
            <v>40.76</v>
          </cell>
          <cell r="H56">
            <v>32.51</v>
          </cell>
          <cell r="I56" t="str">
            <v>XE.com</v>
          </cell>
          <cell r="J56">
            <v>46.373731927000001</v>
          </cell>
          <cell r="K56">
            <v>31.830415215182921</v>
          </cell>
        </row>
        <row r="57">
          <cell r="E57" t="str">
            <v>TZS</v>
          </cell>
          <cell r="F57" t="str">
            <v>TZS</v>
          </cell>
          <cell r="G57">
            <v>1566</v>
          </cell>
          <cell r="H57">
            <v>1249</v>
          </cell>
          <cell r="I57" t="str">
            <v>OANDA.COM</v>
          </cell>
          <cell r="J57">
            <v>1725.75</v>
          </cell>
          <cell r="K57">
            <v>1184.5356579037682</v>
          </cell>
        </row>
        <row r="58">
          <cell r="E58" t="str">
            <v>UGX</v>
          </cell>
          <cell r="F58" t="str">
            <v>USD</v>
          </cell>
          <cell r="G58">
            <v>2298</v>
          </cell>
          <cell r="H58">
            <v>1833</v>
          </cell>
          <cell r="I58" t="str">
            <v>OANDA.COM</v>
          </cell>
          <cell r="J58">
            <v>2533.4899999999998</v>
          </cell>
          <cell r="K58">
            <v>1738.9594344155396</v>
          </cell>
        </row>
        <row r="59">
          <cell r="E59" t="str">
            <v>USD</v>
          </cell>
          <cell r="F59" t="str">
            <v>USD</v>
          </cell>
          <cell r="G59">
            <v>1.254</v>
          </cell>
          <cell r="H59">
            <v>1</v>
          </cell>
          <cell r="I59" t="str">
            <v>ECB</v>
          </cell>
          <cell r="J59">
            <v>1.4569000000000001</v>
          </cell>
          <cell r="K59">
            <v>1</v>
          </cell>
        </row>
        <row r="60">
          <cell r="E60" t="str">
            <v>USD</v>
          </cell>
          <cell r="F60" t="str">
            <v>USD</v>
          </cell>
          <cell r="G60">
            <v>1.254</v>
          </cell>
          <cell r="H60">
            <v>1</v>
          </cell>
          <cell r="I60" t="str">
            <v>ECB</v>
          </cell>
          <cell r="J60">
            <v>1.4569000000000001</v>
          </cell>
          <cell r="K60">
            <v>1</v>
          </cell>
        </row>
        <row r="61">
          <cell r="E61" t="str">
            <v>SVC</v>
          </cell>
          <cell r="F61" t="str">
            <v>USD</v>
          </cell>
          <cell r="G61">
            <v>10.9725</v>
          </cell>
          <cell r="H61">
            <v>8.75</v>
          </cell>
          <cell r="I61" t="str">
            <v>ECB</v>
          </cell>
          <cell r="J61" t="e">
            <v>#N/A</v>
          </cell>
          <cell r="K61" t="e">
            <v>#N/A</v>
          </cell>
        </row>
        <row r="62">
          <cell r="E62" t="str">
            <v>USD</v>
          </cell>
          <cell r="F62" t="str">
            <v>USD</v>
          </cell>
          <cell r="G62">
            <v>1.254</v>
          </cell>
          <cell r="H62">
            <v>1</v>
          </cell>
          <cell r="I62" t="str">
            <v>ECB</v>
          </cell>
          <cell r="J62">
            <v>1.4569000000000001</v>
          </cell>
          <cell r="K62">
            <v>1</v>
          </cell>
        </row>
        <row r="63">
          <cell r="E63" t="str">
            <v>UYU</v>
          </cell>
          <cell r="F63" t="str">
            <v>UYU</v>
          </cell>
          <cell r="G63">
            <v>30.09</v>
          </cell>
          <cell r="H63">
            <v>24</v>
          </cell>
          <cell r="I63" t="str">
            <v>OANDA.COM</v>
          </cell>
          <cell r="J63">
            <v>31.187899999999999</v>
          </cell>
          <cell r="K63">
            <v>21.40702862241746</v>
          </cell>
        </row>
        <row r="64">
          <cell r="E64" t="str">
            <v>VEB</v>
          </cell>
          <cell r="F64" t="str">
            <v>VEB</v>
          </cell>
          <cell r="G64">
            <v>2695</v>
          </cell>
          <cell r="H64">
            <v>2150</v>
          </cell>
          <cell r="I64" t="e">
            <v>#N/A</v>
          </cell>
          <cell r="J64" t="e">
            <v>#N/A</v>
          </cell>
          <cell r="K64" t="e">
            <v>#N/A</v>
          </cell>
        </row>
        <row r="65">
          <cell r="E65" t="str">
            <v>VEF</v>
          </cell>
          <cell r="F65" t="str">
            <v>VEF</v>
          </cell>
          <cell r="G65" t="e">
            <v>#N/A</v>
          </cell>
          <cell r="H65" t="e">
            <v>#N/A</v>
          </cell>
          <cell r="I65" t="str">
            <v>XE.com</v>
          </cell>
          <cell r="J65">
            <v>3.1083952333</v>
          </cell>
          <cell r="K65">
            <v>2.1335680096780836</v>
          </cell>
        </row>
        <row r="66">
          <cell r="E66" t="str">
            <v>VND</v>
          </cell>
          <cell r="F66" t="str">
            <v>VND</v>
          </cell>
          <cell r="G66">
            <v>20050</v>
          </cell>
          <cell r="H66">
            <v>15990</v>
          </cell>
          <cell r="I66" t="str">
            <v>XE.com</v>
          </cell>
          <cell r="J66">
            <v>23125.266225816598</v>
          </cell>
          <cell r="K66">
            <v>15872.926230912621</v>
          </cell>
        </row>
        <row r="67">
          <cell r="E67" t="str">
            <v>XAF</v>
          </cell>
          <cell r="F67" t="str">
            <v>USD</v>
          </cell>
          <cell r="G67">
            <v>656</v>
          </cell>
          <cell r="H67">
            <v>523.29999999999995</v>
          </cell>
          <cell r="I67" t="str">
            <v>XE.com</v>
          </cell>
          <cell r="J67">
            <v>655.95699999999999</v>
          </cell>
          <cell r="K67">
            <v>450.24160889560022</v>
          </cell>
        </row>
        <row r="68">
          <cell r="E68" t="str">
            <v>XOF</v>
          </cell>
          <cell r="F68" t="str">
            <v>XOF</v>
          </cell>
          <cell r="G68">
            <v>656</v>
          </cell>
          <cell r="H68">
            <v>523.29999999999995</v>
          </cell>
          <cell r="I68" t="str">
            <v>XE.com</v>
          </cell>
          <cell r="J68">
            <v>655.95699999999999</v>
          </cell>
          <cell r="K68">
            <v>450.24160889560022</v>
          </cell>
        </row>
        <row r="69">
          <cell r="E69" t="str">
            <v>XOF</v>
          </cell>
          <cell r="F69" t="str">
            <v>USD</v>
          </cell>
          <cell r="G69">
            <v>656</v>
          </cell>
          <cell r="H69">
            <v>523.29999999999995</v>
          </cell>
          <cell r="I69" t="str">
            <v>XE.com</v>
          </cell>
          <cell r="J69">
            <v>655.95699999999999</v>
          </cell>
          <cell r="K69">
            <v>450.24160889560022</v>
          </cell>
        </row>
        <row r="70">
          <cell r="E70" t="str">
            <v>YER</v>
          </cell>
          <cell r="F70" t="str">
            <v>USD</v>
          </cell>
          <cell r="G70" t="e">
            <v>#N/A</v>
          </cell>
          <cell r="H70" t="e">
            <v>#N/A</v>
          </cell>
          <cell r="I70" t="str">
            <v>OANDA.COM</v>
          </cell>
          <cell r="J70">
            <v>291.43</v>
          </cell>
          <cell r="K70">
            <v>200.03431944539776</v>
          </cell>
        </row>
        <row r="71">
          <cell r="E71" t="str">
            <v>ZAR</v>
          </cell>
          <cell r="F71" t="str">
            <v>ZAR</v>
          </cell>
          <cell r="G71">
            <v>8.4049999999999994</v>
          </cell>
          <cell r="H71">
            <v>6.7050000000000001</v>
          </cell>
          <cell r="I71" t="str">
            <v>ECB</v>
          </cell>
          <cell r="J71">
            <v>11.369</v>
          </cell>
          <cell r="K71">
            <v>7.8035554945432075</v>
          </cell>
        </row>
        <row r="72">
          <cell r="E72" t="str">
            <v>ZMK</v>
          </cell>
          <cell r="F72" t="str">
            <v>USD</v>
          </cell>
          <cell r="G72">
            <v>4417</v>
          </cell>
          <cell r="H72">
            <v>3523</v>
          </cell>
          <cell r="I72" t="str">
            <v>XE.com</v>
          </cell>
          <cell r="J72">
            <v>5406.2828594356997</v>
          </cell>
          <cell r="K72">
            <v>3710.8125879852423</v>
          </cell>
        </row>
        <row r="73">
          <cell r="E73" t="str">
            <v>ZWD</v>
          </cell>
          <cell r="F73" t="str">
            <v>USD</v>
          </cell>
          <cell r="G73">
            <v>341.3</v>
          </cell>
          <cell r="H73" t="str">
            <v xml:space="preserve">Hyper </v>
          </cell>
          <cell r="I73" t="str">
            <v>OANDA.COM</v>
          </cell>
          <cell r="J73">
            <v>44906.2</v>
          </cell>
          <cell r="K73">
            <v>30823.117578419929</v>
          </cell>
        </row>
        <row r="74">
          <cell r="E74" t="e">
            <v>#N/A</v>
          </cell>
          <cell r="F74" t="e">
            <v>#N/A</v>
          </cell>
          <cell r="G74" t="e">
            <v>#N/A</v>
          </cell>
          <cell r="H74" t="e">
            <v>#N/A</v>
          </cell>
          <cell r="I74" t="e">
            <v>#N/A</v>
          </cell>
          <cell r="J74" t="e">
            <v>#N/A</v>
          </cell>
          <cell r="K74" t="e">
            <v>#N/A</v>
          </cell>
        </row>
      </sheetData>
      <sheetData sheetId="7" refreshError="1"/>
      <sheetData sheetId="8"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o.b."/>
      <sheetName val="Carefree"/>
      <sheetName val="Serena"/>
      <sheetName val="KY_Femil"/>
      <sheetName val="Pen_Tot"/>
      <sheetName val="Pen_Wipes"/>
      <sheetName val="Pen_Toil"/>
      <sheetName val="Pen_Sonne"/>
      <sheetName val="Zartpf"/>
      <sheetName val="YC_Tot"/>
      <sheetName val="Body"/>
      <sheetName val="Face"/>
      <sheetName val="Lippe"/>
      <sheetName val="CleanC"/>
      <sheetName val="Fenj_Tot"/>
      <sheetName val="Fenj_Basis"/>
      <sheetName val="Fenj_GP"/>
      <sheetName val="Pen_PHESS"/>
      <sheetName val="All_Ander"/>
      <sheetName val="Tabelle2"/>
      <sheetName val="KD_Plan"/>
      <sheetName val="Daten"/>
      <sheetName val="Import"/>
      <sheetName val="07-Feb-08 X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4">
          <cell r="B4">
            <v>1</v>
          </cell>
        </row>
      </sheetData>
      <sheetData sheetId="23" refreshError="1"/>
      <sheetData sheetId="2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Profit&amp;Loss"/>
      <sheetName val="BalanceSheet"/>
      <sheetName val="CashFlow"/>
      <sheetName val="ICP"/>
      <sheetName val="HFM data import"/>
      <sheetName val="HFM  CF data import"/>
      <sheetName val="HFM  ICP data import"/>
      <sheetName val="MFR-NOPS data import"/>
      <sheetName val="Data"/>
      <sheetName val="Sheet1"/>
      <sheetName val="Dat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L4" t="str">
            <v>YTD</v>
          </cell>
        </row>
        <row r="5">
          <cell r="L5" t="str">
            <v>&lt;Scenario View&gt;</v>
          </cell>
        </row>
        <row r="6">
          <cell r="L6" t="str">
            <v>Periodic</v>
          </cell>
        </row>
      </sheetData>
      <sheetData sheetId="10" refreshError="1"/>
      <sheetData sheetId="1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sheetName val="T-Tramcat"/>
      <sheetName val="TramCat"/>
      <sheetName val="T.Tinh"/>
      <sheetName val="CT_TBA"/>
      <sheetName val="T-35KV"/>
      <sheetName val="35KV"/>
      <sheetName val="KhoBai"/>
      <sheetName val="ChuyenQuan"/>
      <sheetName val="T-TBA"/>
      <sheetName val="TBA"/>
      <sheetName val="CTVanChuyen"/>
      <sheetName val="VLC_Tramcat"/>
      <sheetName val="VLC_35KV"/>
      <sheetName val="VLC_TBA"/>
      <sheetName val="XL4Poppy"/>
      <sheetName val="T_T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sheetName val="재고현황"/>
      <sheetName val="NAV0"/>
      <sheetName val="영업현황"/>
      <sheetName val="9월"/>
      <sheetName val="pldt"/>
      <sheetName val="표지"/>
      <sheetName val="인원"/>
      <sheetName val="주요품목거래율"/>
      <sheetName val="자산"/>
      <sheetName val="영업상황"/>
      <sheetName val="손익1"/>
      <sheetName val="손익2"/>
      <sheetName val="시장현황분석"/>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급별인적"/>
      <sheetName val="코드표"/>
      <sheetName val="호봉표(외식)"/>
      <sheetName val="호봉표"/>
      <sheetName val="직급별(외식)"/>
      <sheetName val="연봉통보"/>
      <sheetName val="연봉통보 (2)"/>
      <sheetName val="라벨"/>
      <sheetName val="1급연봉재조정"/>
      <sheetName val="공장(직급별)"/>
      <sheetName val="직급별(음성)"/>
      <sheetName val="기준연봉"/>
      <sheetName val="기준연봉산출근거"/>
      <sheetName val="Sheet1"/>
      <sheetName val="상여금반납"/>
      <sheetName val="10월"/>
    </sheetNames>
    <sheetDataSet>
      <sheetData sheetId="0" refreshError="1">
        <row r="2">
          <cell r="O2">
            <v>15</v>
          </cell>
          <cell r="R2">
            <v>18</v>
          </cell>
        </row>
        <row r="3">
          <cell r="O3" t="str">
            <v>기본급</v>
          </cell>
          <cell r="R3" t="str">
            <v>근속수당</v>
          </cell>
        </row>
        <row r="5">
          <cell r="O5">
            <v>2437000</v>
          </cell>
        </row>
        <row r="6">
          <cell r="O6">
            <v>2191000</v>
          </cell>
        </row>
        <row r="7">
          <cell r="O7">
            <v>2143000</v>
          </cell>
        </row>
        <row r="8">
          <cell r="O8">
            <v>1932000</v>
          </cell>
        </row>
        <row r="9">
          <cell r="O9">
            <v>1931000</v>
          </cell>
        </row>
        <row r="10">
          <cell r="O10">
            <v>1856000</v>
          </cell>
        </row>
        <row r="11">
          <cell r="O11">
            <v>1800000</v>
          </cell>
        </row>
        <row r="12">
          <cell r="O12">
            <v>1375000</v>
          </cell>
        </row>
        <row r="13">
          <cell r="O13">
            <v>1710000</v>
          </cell>
        </row>
        <row r="14">
          <cell r="O14">
            <v>1614000</v>
          </cell>
        </row>
        <row r="15">
          <cell r="O15">
            <v>1610000</v>
          </cell>
        </row>
        <row r="16">
          <cell r="O16">
            <v>1607000</v>
          </cell>
        </row>
        <row r="17">
          <cell r="O17">
            <v>1597000</v>
          </cell>
        </row>
        <row r="18">
          <cell r="O18">
            <v>1576000</v>
          </cell>
        </row>
        <row r="19">
          <cell r="O19">
            <v>1529000</v>
          </cell>
        </row>
        <row r="20">
          <cell r="O20">
            <v>1523000</v>
          </cell>
        </row>
        <row r="21">
          <cell r="O21">
            <v>1522000</v>
          </cell>
        </row>
        <row r="22">
          <cell r="O22">
            <v>1502000</v>
          </cell>
        </row>
        <row r="23">
          <cell r="O23">
            <v>1502000</v>
          </cell>
        </row>
        <row r="24">
          <cell r="O24">
            <v>1502000</v>
          </cell>
        </row>
        <row r="25">
          <cell r="O25">
            <v>1502000</v>
          </cell>
        </row>
        <row r="26">
          <cell r="O26">
            <v>1502000</v>
          </cell>
        </row>
        <row r="27">
          <cell r="O27">
            <v>1485000</v>
          </cell>
        </row>
        <row r="28">
          <cell r="O28">
            <v>1451200</v>
          </cell>
          <cell r="R28">
            <v>35000</v>
          </cell>
        </row>
        <row r="29">
          <cell r="O29">
            <v>1335700</v>
          </cell>
          <cell r="R29">
            <v>30000</v>
          </cell>
        </row>
        <row r="30">
          <cell r="O30">
            <v>1351100</v>
          </cell>
          <cell r="R30">
            <v>0</v>
          </cell>
        </row>
        <row r="31">
          <cell r="O31">
            <v>1320300</v>
          </cell>
          <cell r="R31">
            <v>20000</v>
          </cell>
        </row>
        <row r="32">
          <cell r="O32">
            <v>1281800</v>
          </cell>
          <cell r="R32">
            <v>0</v>
          </cell>
        </row>
        <row r="33">
          <cell r="O33">
            <v>1258700</v>
          </cell>
          <cell r="R33">
            <v>30000</v>
          </cell>
        </row>
        <row r="34">
          <cell r="O34">
            <v>1258700</v>
          </cell>
          <cell r="R34">
            <v>27500</v>
          </cell>
        </row>
        <row r="35">
          <cell r="O35">
            <v>1258700</v>
          </cell>
          <cell r="R35">
            <v>27500</v>
          </cell>
        </row>
        <row r="36">
          <cell r="O36">
            <v>1258700</v>
          </cell>
          <cell r="R36">
            <v>27500</v>
          </cell>
        </row>
        <row r="37">
          <cell r="O37">
            <v>1258700</v>
          </cell>
          <cell r="R37">
            <v>27500</v>
          </cell>
        </row>
        <row r="38">
          <cell r="O38">
            <v>1266400</v>
          </cell>
          <cell r="R38">
            <v>15000</v>
          </cell>
        </row>
        <row r="39">
          <cell r="O39">
            <v>1251000</v>
          </cell>
          <cell r="R39">
            <v>30000</v>
          </cell>
        </row>
        <row r="40">
          <cell r="O40">
            <v>1251000</v>
          </cell>
          <cell r="R40">
            <v>30000</v>
          </cell>
        </row>
        <row r="41">
          <cell r="O41">
            <v>1243300</v>
          </cell>
          <cell r="R41">
            <v>40000</v>
          </cell>
        </row>
        <row r="42">
          <cell r="O42">
            <v>1251000</v>
          </cell>
          <cell r="R42">
            <v>25000</v>
          </cell>
        </row>
        <row r="43">
          <cell r="O43">
            <v>1251000</v>
          </cell>
          <cell r="R43">
            <v>10000</v>
          </cell>
        </row>
        <row r="44">
          <cell r="O44">
            <v>1189400</v>
          </cell>
        </row>
        <row r="45">
          <cell r="O45">
            <v>1130830</v>
          </cell>
          <cell r="R45">
            <v>25000</v>
          </cell>
        </row>
        <row r="46">
          <cell r="O46">
            <v>1212500</v>
          </cell>
          <cell r="R46">
            <v>0</v>
          </cell>
        </row>
        <row r="47">
          <cell r="O47">
            <v>1189400</v>
          </cell>
          <cell r="R47">
            <v>27500</v>
          </cell>
        </row>
        <row r="48">
          <cell r="O48">
            <v>1189400</v>
          </cell>
          <cell r="R48">
            <v>27500</v>
          </cell>
        </row>
        <row r="49">
          <cell r="O49">
            <v>1189400</v>
          </cell>
          <cell r="R49">
            <v>27500</v>
          </cell>
        </row>
        <row r="50">
          <cell r="O50">
            <v>1189400</v>
          </cell>
          <cell r="R50">
            <v>27500</v>
          </cell>
        </row>
        <row r="51">
          <cell r="O51">
            <v>1189400</v>
          </cell>
          <cell r="R51">
            <v>27500</v>
          </cell>
        </row>
        <row r="52">
          <cell r="O52">
            <v>1189400</v>
          </cell>
          <cell r="R52">
            <v>27500</v>
          </cell>
        </row>
        <row r="53">
          <cell r="O53">
            <v>1189400</v>
          </cell>
          <cell r="R53">
            <v>22500</v>
          </cell>
        </row>
        <row r="54">
          <cell r="O54">
            <v>1189400</v>
          </cell>
          <cell r="R54">
            <v>22500</v>
          </cell>
        </row>
        <row r="55">
          <cell r="O55">
            <v>1189400</v>
          </cell>
          <cell r="R55">
            <v>22500</v>
          </cell>
        </row>
        <row r="56">
          <cell r="O56">
            <v>1189400</v>
          </cell>
          <cell r="R56">
            <v>22500</v>
          </cell>
        </row>
        <row r="57">
          <cell r="O57">
            <v>1189400</v>
          </cell>
          <cell r="R57">
            <v>22500</v>
          </cell>
        </row>
        <row r="58">
          <cell r="O58">
            <v>1189400</v>
          </cell>
          <cell r="R58">
            <v>20000</v>
          </cell>
        </row>
        <row r="59">
          <cell r="O59">
            <v>1189400</v>
          </cell>
          <cell r="R59">
            <v>20000</v>
          </cell>
        </row>
        <row r="60">
          <cell r="O60">
            <v>1158600</v>
          </cell>
          <cell r="R60">
            <v>25000</v>
          </cell>
        </row>
        <row r="61">
          <cell r="O61">
            <v>1158600</v>
          </cell>
          <cell r="R61">
            <v>25000</v>
          </cell>
        </row>
        <row r="62">
          <cell r="O62">
            <v>1158600</v>
          </cell>
          <cell r="R62">
            <v>22500</v>
          </cell>
        </row>
        <row r="63">
          <cell r="O63">
            <v>1158600</v>
          </cell>
          <cell r="R63">
            <v>20000</v>
          </cell>
        </row>
        <row r="64">
          <cell r="O64">
            <v>1158600</v>
          </cell>
          <cell r="R64">
            <v>20000</v>
          </cell>
        </row>
        <row r="65">
          <cell r="O65">
            <v>1158600</v>
          </cell>
          <cell r="R65">
            <v>20000</v>
          </cell>
        </row>
        <row r="66">
          <cell r="O66">
            <v>1158600</v>
          </cell>
          <cell r="R66">
            <v>0</v>
          </cell>
        </row>
        <row r="67">
          <cell r="O67">
            <v>1064000</v>
          </cell>
          <cell r="R67">
            <v>12500</v>
          </cell>
        </row>
        <row r="68">
          <cell r="O68">
            <v>1064000</v>
          </cell>
          <cell r="R68">
            <v>17500</v>
          </cell>
        </row>
        <row r="69">
          <cell r="O69">
            <v>1392320</v>
          </cell>
          <cell r="R69">
            <v>52500</v>
          </cell>
        </row>
        <row r="70">
          <cell r="O70">
            <v>1091360</v>
          </cell>
          <cell r="R70">
            <v>40000</v>
          </cell>
        </row>
        <row r="71">
          <cell r="O71">
            <v>1091360</v>
          </cell>
          <cell r="R71">
            <v>12500</v>
          </cell>
        </row>
        <row r="72">
          <cell r="O72">
            <v>1066280</v>
          </cell>
          <cell r="R72">
            <v>15000</v>
          </cell>
        </row>
        <row r="73">
          <cell r="O73">
            <v>972230</v>
          </cell>
          <cell r="R73">
            <v>32500</v>
          </cell>
        </row>
        <row r="74">
          <cell r="O74">
            <v>1053740</v>
          </cell>
          <cell r="R74">
            <v>30000</v>
          </cell>
        </row>
        <row r="75">
          <cell r="O75">
            <v>972230</v>
          </cell>
          <cell r="R75">
            <v>25000</v>
          </cell>
        </row>
        <row r="76">
          <cell r="O76">
            <v>1053740</v>
          </cell>
          <cell r="R76">
            <v>20000</v>
          </cell>
        </row>
        <row r="77">
          <cell r="O77">
            <v>1047470</v>
          </cell>
          <cell r="R77">
            <v>25000</v>
          </cell>
        </row>
        <row r="78">
          <cell r="O78">
            <v>1047470</v>
          </cell>
          <cell r="R78">
            <v>25000</v>
          </cell>
        </row>
        <row r="79">
          <cell r="O79">
            <v>1047470</v>
          </cell>
          <cell r="R79">
            <v>20000</v>
          </cell>
        </row>
        <row r="80">
          <cell r="O80">
            <v>1047470</v>
          </cell>
          <cell r="R80">
            <v>20000</v>
          </cell>
        </row>
        <row r="81">
          <cell r="O81">
            <v>1041200</v>
          </cell>
          <cell r="R81">
            <v>20000</v>
          </cell>
        </row>
        <row r="82">
          <cell r="O82">
            <v>1041200</v>
          </cell>
          <cell r="R82">
            <v>20000</v>
          </cell>
        </row>
        <row r="83">
          <cell r="O83">
            <v>1041200</v>
          </cell>
          <cell r="R83">
            <v>20000</v>
          </cell>
        </row>
        <row r="84">
          <cell r="O84">
            <v>1041200</v>
          </cell>
          <cell r="R84">
            <v>20000</v>
          </cell>
        </row>
        <row r="85">
          <cell r="O85">
            <v>1041200</v>
          </cell>
          <cell r="R85">
            <v>20000</v>
          </cell>
        </row>
        <row r="86">
          <cell r="O86">
            <v>1041200</v>
          </cell>
          <cell r="R86">
            <v>20000</v>
          </cell>
        </row>
        <row r="87">
          <cell r="O87">
            <v>1041200</v>
          </cell>
          <cell r="R87">
            <v>20000</v>
          </cell>
        </row>
        <row r="88">
          <cell r="O88">
            <v>1041200</v>
          </cell>
          <cell r="R88">
            <v>20000</v>
          </cell>
        </row>
        <row r="89">
          <cell r="O89">
            <v>1041200</v>
          </cell>
          <cell r="R89">
            <v>20000</v>
          </cell>
        </row>
        <row r="90">
          <cell r="O90">
            <v>1022390</v>
          </cell>
          <cell r="R90">
            <v>20000</v>
          </cell>
        </row>
        <row r="91">
          <cell r="O91">
            <v>1022390</v>
          </cell>
          <cell r="R91">
            <v>20000</v>
          </cell>
        </row>
        <row r="92">
          <cell r="O92">
            <v>1022390</v>
          </cell>
          <cell r="R92">
            <v>20000</v>
          </cell>
        </row>
        <row r="93">
          <cell r="O93">
            <v>1022390</v>
          </cell>
          <cell r="R93">
            <v>20000</v>
          </cell>
        </row>
        <row r="94">
          <cell r="O94">
            <v>1022390</v>
          </cell>
          <cell r="R94">
            <v>20000</v>
          </cell>
        </row>
        <row r="95">
          <cell r="O95">
            <v>1022390</v>
          </cell>
          <cell r="R95">
            <v>20000</v>
          </cell>
        </row>
        <row r="96">
          <cell r="O96">
            <v>1022390</v>
          </cell>
          <cell r="R96">
            <v>20000</v>
          </cell>
        </row>
        <row r="97">
          <cell r="O97">
            <v>1022390</v>
          </cell>
          <cell r="R97">
            <v>20000</v>
          </cell>
        </row>
        <row r="98">
          <cell r="O98">
            <v>1022390</v>
          </cell>
          <cell r="R98">
            <v>20000</v>
          </cell>
        </row>
        <row r="99">
          <cell r="O99">
            <v>1022390</v>
          </cell>
          <cell r="R99">
            <v>20000</v>
          </cell>
        </row>
        <row r="100">
          <cell r="O100">
            <v>1022390</v>
          </cell>
          <cell r="R100">
            <v>20000</v>
          </cell>
        </row>
        <row r="101">
          <cell r="O101">
            <v>1022390</v>
          </cell>
          <cell r="R101">
            <v>17500</v>
          </cell>
        </row>
        <row r="102">
          <cell r="O102">
            <v>1022390</v>
          </cell>
          <cell r="R102">
            <v>17500</v>
          </cell>
        </row>
        <row r="103">
          <cell r="O103">
            <v>1022390</v>
          </cell>
          <cell r="R103">
            <v>17500</v>
          </cell>
        </row>
        <row r="104">
          <cell r="O104">
            <v>1022390</v>
          </cell>
          <cell r="R104">
            <v>12500</v>
          </cell>
        </row>
        <row r="105">
          <cell r="O105">
            <v>931000</v>
          </cell>
        </row>
        <row r="106">
          <cell r="O106">
            <v>1016120</v>
          </cell>
          <cell r="R106">
            <v>17500</v>
          </cell>
        </row>
        <row r="107">
          <cell r="O107">
            <v>1016120</v>
          </cell>
          <cell r="R107">
            <v>17500</v>
          </cell>
        </row>
        <row r="108">
          <cell r="O108">
            <v>1016120</v>
          </cell>
          <cell r="R108">
            <v>17500</v>
          </cell>
        </row>
        <row r="109">
          <cell r="O109">
            <v>1016120</v>
          </cell>
          <cell r="R109">
            <v>17500</v>
          </cell>
        </row>
        <row r="110">
          <cell r="O110">
            <v>1016120</v>
          </cell>
          <cell r="R110">
            <v>17500</v>
          </cell>
        </row>
        <row r="111">
          <cell r="O111">
            <v>931000</v>
          </cell>
          <cell r="R111">
            <v>22500</v>
          </cell>
        </row>
        <row r="112">
          <cell r="O112">
            <v>1003580</v>
          </cell>
          <cell r="R112">
            <v>27500</v>
          </cell>
        </row>
        <row r="113">
          <cell r="O113">
            <v>1003580</v>
          </cell>
        </row>
        <row r="114">
          <cell r="O114">
            <v>1009850</v>
          </cell>
          <cell r="R114">
            <v>17500</v>
          </cell>
        </row>
        <row r="115">
          <cell r="O115">
            <v>1009850</v>
          </cell>
          <cell r="R115">
            <v>17500</v>
          </cell>
        </row>
        <row r="116">
          <cell r="O116">
            <v>1009850</v>
          </cell>
          <cell r="R116">
            <v>17500</v>
          </cell>
        </row>
        <row r="117">
          <cell r="O117">
            <v>1009850</v>
          </cell>
          <cell r="R117">
            <v>17500</v>
          </cell>
        </row>
        <row r="118">
          <cell r="O118">
            <v>1009850</v>
          </cell>
          <cell r="R118">
            <v>10000</v>
          </cell>
        </row>
        <row r="119">
          <cell r="O119">
            <v>1003580</v>
          </cell>
          <cell r="R119">
            <v>17500</v>
          </cell>
        </row>
        <row r="120">
          <cell r="O120">
            <v>1003580</v>
          </cell>
          <cell r="R120">
            <v>17500</v>
          </cell>
        </row>
        <row r="121">
          <cell r="O121">
            <v>1003580</v>
          </cell>
          <cell r="R121">
            <v>17500</v>
          </cell>
        </row>
        <row r="122">
          <cell r="O122">
            <v>1003580</v>
          </cell>
          <cell r="R122">
            <v>15000</v>
          </cell>
        </row>
        <row r="123">
          <cell r="O123">
            <v>1003580</v>
          </cell>
          <cell r="R123">
            <v>15000</v>
          </cell>
        </row>
        <row r="124">
          <cell r="O124">
            <v>1009850</v>
          </cell>
          <cell r="R124">
            <v>0</v>
          </cell>
        </row>
        <row r="125">
          <cell r="O125">
            <v>997310</v>
          </cell>
          <cell r="R125">
            <v>17500</v>
          </cell>
        </row>
        <row r="126">
          <cell r="O126">
            <v>997310</v>
          </cell>
          <cell r="R126">
            <v>15000</v>
          </cell>
        </row>
        <row r="127">
          <cell r="O127">
            <v>997310</v>
          </cell>
          <cell r="R127">
            <v>15000</v>
          </cell>
        </row>
        <row r="128">
          <cell r="O128">
            <v>997310</v>
          </cell>
          <cell r="R128">
            <v>15000</v>
          </cell>
        </row>
        <row r="129">
          <cell r="O129">
            <v>928150</v>
          </cell>
          <cell r="R129">
            <v>0</v>
          </cell>
        </row>
        <row r="130">
          <cell r="O130">
            <v>903070</v>
          </cell>
          <cell r="R130">
            <v>22500</v>
          </cell>
        </row>
        <row r="131">
          <cell r="O131">
            <v>991040</v>
          </cell>
          <cell r="R131">
            <v>15000</v>
          </cell>
        </row>
        <row r="132">
          <cell r="O132">
            <v>991040</v>
          </cell>
          <cell r="R132">
            <v>10000</v>
          </cell>
        </row>
        <row r="133">
          <cell r="O133">
            <v>903070</v>
          </cell>
          <cell r="R133">
            <v>20000</v>
          </cell>
        </row>
        <row r="134">
          <cell r="O134">
            <v>978500</v>
          </cell>
          <cell r="R134">
            <v>20000</v>
          </cell>
        </row>
        <row r="135">
          <cell r="O135">
            <v>978500</v>
          </cell>
          <cell r="R135">
            <v>20000</v>
          </cell>
        </row>
        <row r="136">
          <cell r="O136">
            <v>978500</v>
          </cell>
          <cell r="R136">
            <v>20000</v>
          </cell>
        </row>
        <row r="137">
          <cell r="O137">
            <v>978500</v>
          </cell>
          <cell r="R137">
            <v>20000</v>
          </cell>
        </row>
        <row r="138">
          <cell r="O138">
            <v>978500</v>
          </cell>
          <cell r="R138">
            <v>20000</v>
          </cell>
        </row>
        <row r="139">
          <cell r="O139">
            <v>978500</v>
          </cell>
          <cell r="R139">
            <v>20000</v>
          </cell>
        </row>
        <row r="140">
          <cell r="O140">
            <v>978500</v>
          </cell>
          <cell r="R140">
            <v>20000</v>
          </cell>
        </row>
        <row r="141">
          <cell r="O141">
            <v>978500</v>
          </cell>
          <cell r="R141">
            <v>20000</v>
          </cell>
        </row>
        <row r="142">
          <cell r="O142">
            <v>916940</v>
          </cell>
          <cell r="R142">
            <v>0</v>
          </cell>
        </row>
        <row r="143">
          <cell r="O143">
            <v>903070</v>
          </cell>
          <cell r="R143">
            <v>10000</v>
          </cell>
        </row>
        <row r="144">
          <cell r="O144">
            <v>978500</v>
          </cell>
          <cell r="R144">
            <v>15000</v>
          </cell>
        </row>
        <row r="145">
          <cell r="O145">
            <v>978500</v>
          </cell>
          <cell r="R145">
            <v>15000</v>
          </cell>
        </row>
        <row r="146">
          <cell r="O146">
            <v>978500</v>
          </cell>
          <cell r="R146">
            <v>15000</v>
          </cell>
        </row>
        <row r="147">
          <cell r="O147">
            <v>978500</v>
          </cell>
          <cell r="R147">
            <v>15000</v>
          </cell>
        </row>
        <row r="148">
          <cell r="O148">
            <v>978500</v>
          </cell>
          <cell r="R148">
            <v>15000</v>
          </cell>
        </row>
        <row r="149">
          <cell r="O149">
            <v>978500</v>
          </cell>
          <cell r="R149">
            <v>15000</v>
          </cell>
        </row>
        <row r="150">
          <cell r="O150">
            <v>978500</v>
          </cell>
          <cell r="R150">
            <v>15000</v>
          </cell>
        </row>
        <row r="151">
          <cell r="O151">
            <v>978500</v>
          </cell>
          <cell r="R151">
            <v>15000</v>
          </cell>
        </row>
        <row r="152">
          <cell r="O152">
            <v>978500</v>
          </cell>
          <cell r="R152">
            <v>12500</v>
          </cell>
        </row>
        <row r="153">
          <cell r="O153">
            <v>978500</v>
          </cell>
          <cell r="R153">
            <v>12500</v>
          </cell>
        </row>
        <row r="154">
          <cell r="O154">
            <v>903070</v>
          </cell>
          <cell r="R154">
            <v>12500</v>
          </cell>
        </row>
        <row r="155">
          <cell r="O155">
            <v>984770</v>
          </cell>
          <cell r="R155">
            <v>0</v>
          </cell>
        </row>
        <row r="156">
          <cell r="O156">
            <v>984770</v>
          </cell>
          <cell r="R156">
            <v>0</v>
          </cell>
        </row>
        <row r="157">
          <cell r="O157">
            <v>965960</v>
          </cell>
          <cell r="R157">
            <v>0</v>
          </cell>
        </row>
        <row r="158">
          <cell r="O158">
            <v>953420</v>
          </cell>
          <cell r="R158">
            <v>15000</v>
          </cell>
        </row>
        <row r="159">
          <cell r="O159">
            <v>953420</v>
          </cell>
          <cell r="R159">
            <v>10000</v>
          </cell>
        </row>
        <row r="160">
          <cell r="O160">
            <v>944970</v>
          </cell>
          <cell r="R160">
            <v>17500</v>
          </cell>
        </row>
        <row r="161">
          <cell r="O161">
            <v>953420</v>
          </cell>
          <cell r="R161">
            <v>0</v>
          </cell>
        </row>
        <row r="162">
          <cell r="O162">
            <v>877710</v>
          </cell>
          <cell r="R162">
            <v>12500</v>
          </cell>
        </row>
        <row r="163">
          <cell r="O163">
            <v>1185170</v>
          </cell>
        </row>
        <row r="164">
          <cell r="O164">
            <v>1254470</v>
          </cell>
        </row>
        <row r="165">
          <cell r="O165">
            <v>938600</v>
          </cell>
        </row>
        <row r="166">
          <cell r="O166">
            <v>988760</v>
          </cell>
        </row>
        <row r="167">
          <cell r="O167">
            <v>1177470</v>
          </cell>
        </row>
        <row r="168">
          <cell r="O168">
            <v>944870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월"/>
      <sheetName val="인천지점"/>
      <sheetName val="수원지점"/>
      <sheetName val="원주지점"/>
      <sheetName val="강릉지점"/>
      <sheetName val="합계"/>
      <sheetName val="직급별인적"/>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월보.확정"/>
      <sheetName val="일보.확정"/>
      <sheetName val="#REF"/>
      <sheetName val="7월"/>
    </sheetNames>
    <sheetDataSet>
      <sheetData sheetId="0" refreshError="1"/>
      <sheetData sheetId="1" refreshError="1">
        <row r="7">
          <cell r="D7">
            <v>24242000</v>
          </cell>
        </row>
        <row r="17">
          <cell r="D17">
            <v>2018400</v>
          </cell>
        </row>
        <row r="25">
          <cell r="D25">
            <v>5344800</v>
          </cell>
        </row>
        <row r="28">
          <cell r="D28">
            <v>1027020</v>
          </cell>
        </row>
        <row r="29">
          <cell r="D29">
            <v>1915210</v>
          </cell>
        </row>
        <row r="40">
          <cell r="D40">
            <v>927200</v>
          </cell>
        </row>
        <row r="43">
          <cell r="D43">
            <v>905800</v>
          </cell>
        </row>
        <row r="44">
          <cell r="D44">
            <v>249600</v>
          </cell>
        </row>
        <row r="45">
          <cell r="D45">
            <v>1147500</v>
          </cell>
        </row>
        <row r="51">
          <cell r="D51">
            <v>2734400</v>
          </cell>
        </row>
        <row r="55">
          <cell r="D55">
            <v>8995280</v>
          </cell>
        </row>
        <row r="62">
          <cell r="D62">
            <v>1234150</v>
          </cell>
        </row>
        <row r="71">
          <cell r="D71">
            <v>288000</v>
          </cell>
        </row>
        <row r="73">
          <cell r="D73">
            <v>288000</v>
          </cell>
        </row>
        <row r="75">
          <cell r="D75">
            <v>4619040</v>
          </cell>
        </row>
        <row r="86">
          <cell r="D86">
            <v>403680</v>
          </cell>
        </row>
        <row r="95">
          <cell r="D95">
            <v>845200</v>
          </cell>
        </row>
      </sheetData>
      <sheetData sheetId="2" refreshError="1"/>
      <sheetData sheetId="3"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월"/>
      <sheetName val="일보.확정"/>
      <sheetName val="월보.확정"/>
    </sheetNames>
    <sheetDataSet>
      <sheetData sheetId="0" refreshError="1"/>
      <sheetData sheetId="1" refreshError="1"/>
      <sheetData sheetId="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sheetName val="재고현황"/>
      <sheetName val="NAV0"/>
      <sheetName val="영업현황"/>
      <sheetName val="9월"/>
      <sheetName val="pldt"/>
      <sheetName val="표지"/>
      <sheetName val="인원"/>
      <sheetName val="주요품목거래율"/>
      <sheetName val="자산"/>
      <sheetName val="영업상황"/>
      <sheetName val="손익1"/>
      <sheetName val="손익2"/>
      <sheetName val="시장현황분석"/>
      <sheetName val="7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거래 (2)"/>
      <sheetName val="팀별인원"/>
      <sheetName val="유통"/>
      <sheetName val="유통주간회의"/>
      <sheetName val="실적G (2)"/>
      <sheetName val="실적G"/>
      <sheetName val="실적G (3)"/>
      <sheetName val="실적G유"/>
      <sheetName val="실적G유 (2)"/>
      <sheetName val="유통별목표12"/>
      <sheetName val="실적G유세"/>
      <sheetName val="신업태98"/>
      <sheetName val="신업태99"/>
      <sheetName val="품목최종"/>
      <sheetName val="주요품목구성"/>
      <sheetName val="전주"/>
      <sheetName val="지점분석00"/>
      <sheetName val="점현황"/>
      <sheetName val="점현황20"/>
      <sheetName val="직거래"/>
      <sheetName val="직거래00"/>
      <sheetName val="직거래01"/>
      <sheetName val="기획분장"/>
      <sheetName val="기획과제"/>
      <sheetName val="영관분장"/>
      <sheetName val="영관중점"/>
      <sheetName val="SP분장"/>
      <sheetName val="SP업무과제"/>
      <sheetName val="인원운영"/>
      <sheetName val="교육계획"/>
      <sheetName val="특판분장"/>
      <sheetName val="특판업무과제"/>
      <sheetName val="특판업무과제2"/>
      <sheetName val="99지점별"/>
      <sheetName val="20지점별"/>
      <sheetName val="누계"/>
      <sheetName val="품목기획자료"/>
      <sheetName val="경쟁"/>
      <sheetName val="10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
      <sheetName val="지점분석00"/>
    </sheetNames>
    <sheetDataSet>
      <sheetData sheetId="0" refreshError="1"/>
      <sheetData sheetId="1"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월"/>
      <sheetName val="재고현황"/>
      <sheetName val="NAV0"/>
      <sheetName val="영업현황"/>
      <sheetName val="9월"/>
      <sheetName val="pldt"/>
      <sheetName val="표지"/>
      <sheetName val="인원"/>
      <sheetName val="주요품목거래율"/>
      <sheetName val="자산"/>
      <sheetName val="영업상황"/>
      <sheetName val="손익1"/>
      <sheetName val="손익2"/>
      <sheetName val="시장현황분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일보"/>
      <sheetName val="Sheet2"/>
      <sheetName val="10월"/>
    </sheetNames>
    <sheetDataSet>
      <sheetData sheetId="0" refreshError="1"/>
      <sheetData sheetId="1" refreshError="1"/>
      <sheetData sheetId="2" refreshError="1"/>
      <sheetData sheetId="3"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년실적"/>
      <sheetName val="Sheet1"/>
      <sheetName val="Sheet2"/>
      <sheetName val="Sheet3"/>
    </sheetNames>
    <sheetDataSet>
      <sheetData sheetId="0" refreshError="1"/>
      <sheetData sheetId="1" refreshError="1"/>
      <sheetData sheetId="2" refreshError="1"/>
      <sheetData sheetId="3"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보고6월"/>
      <sheetName val="95년실적"/>
    </sheetNames>
    <sheetDataSet>
      <sheetData sheetId="0" refreshError="1"/>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57E039-3AB9-4C2A-8CC2-DC7B009F4BAE}" name="Data_BS" displayName="Data_BS" ref="A3:BW129" totalsRowShown="0" headerRowDxfId="308" dataDxfId="307" headerRowCellStyle="Normal 2">
  <tableColumns count="75">
    <tableColumn id="1" xr3:uid="{4969B922-D483-4476-B809-832EC72388C2}" name="Index BS" dataDxfId="306" dataCellStyle="Normal 2"/>
    <tableColumn id="2" xr3:uid="{13B28993-062E-4CD3-AE33-E3E5E148A72E}" name="PHẦN I-BÁO CÁO TÌNH HÌNH TÀI CHÍNH" dataDxfId="305" dataCellStyle="Normal 2"/>
    <tableColumn id="3" xr3:uid="{DFEBC821-DE2A-4A66-8626-AA717DA69AB2}" name="TenCongTyID" dataDxfId="304" dataCellStyle="Normal 2"/>
    <tableColumn id="4" xr3:uid="{9606AA53-52C1-46EA-A3FB-26DB50A96FA7}" name="T1.2021" dataDxfId="303" dataCellStyle="Normal 2"/>
    <tableColumn id="5" xr3:uid="{3F1C6FFA-7887-40AA-8201-120ACAD5AF65}" name="T02.2021" dataDxfId="302" dataCellStyle="Normal 2"/>
    <tableColumn id="6" xr3:uid="{858E21CD-B675-4F11-930D-50EB300B7D00}" name="T03.2021" dataDxfId="301" dataCellStyle="Normal 2"/>
    <tableColumn id="7" xr3:uid="{0CBF9C72-A9B0-4A0F-8139-787EA26650CC}" name="T04.2021" dataDxfId="300" dataCellStyle="Normal 2"/>
    <tableColumn id="8" xr3:uid="{852F4A97-1A63-41C3-A827-A1105FC9C5C9}" name="T05.2021" dataDxfId="299" dataCellStyle="Normal 2"/>
    <tableColumn id="9" xr3:uid="{FAEB91DA-2953-4C9B-996B-B8444E01D3D5}" name="T06.2021" dataDxfId="298" dataCellStyle="Normal 2"/>
    <tableColumn id="10" xr3:uid="{8FFCAE7B-A7B1-43FF-893C-58C8EA571B70}" name="T07.2021" dataDxfId="297" dataCellStyle="Normal 2"/>
    <tableColumn id="11" xr3:uid="{B15B9A34-1180-40C5-A99E-0343438FD1D9}" name="T08.2021" dataDxfId="296" dataCellStyle="Normal 2"/>
    <tableColumn id="12" xr3:uid="{C53F206A-733D-40CD-B5EC-C2AFCD2BD8D5}" name="T09.2021" dataDxfId="295" dataCellStyle="Normal 2"/>
    <tableColumn id="13" xr3:uid="{9361F2FD-F8EF-4701-AE90-753FF7B67BF9}" name="T10.2021" dataDxfId="294" dataCellStyle="Normal 2"/>
    <tableColumn id="14" xr3:uid="{0BDADCA6-19DE-4E7F-844C-3F2BE4A8C945}" name="T11.2021" dataDxfId="293" dataCellStyle="Normal 2"/>
    <tableColumn id="15" xr3:uid="{0218C6D0-FD8F-4555-AE49-DDF217F6B604}" name="T12.2021" dataDxfId="292" dataCellStyle="Normal 2"/>
    <tableColumn id="16" xr3:uid="{0E59C8F1-8A09-4837-A945-BBB891B44DA3}" name="T1.2022" dataDxfId="291" dataCellStyle="Normal 2"/>
    <tableColumn id="17" xr3:uid="{DE6DCAD2-96EC-4C76-878C-61477EA6B04C}" name="T02.2022" dataDxfId="290" dataCellStyle="Normal 2"/>
    <tableColumn id="18" xr3:uid="{58FD0ADD-F220-4E92-BC94-7EF089CC5E35}" name="T03.2022" dataDxfId="289" dataCellStyle="Normal 2"/>
    <tableColumn id="19" xr3:uid="{08786D37-8E9B-4576-AB4D-5E323615653F}" name="T04.2022" dataDxfId="288" dataCellStyle="Normal 2"/>
    <tableColumn id="20" xr3:uid="{2337053C-7A62-44B2-A3E3-E0107BEE894C}" name="T05.2022" dataDxfId="287" dataCellStyle="Normal 2"/>
    <tableColumn id="21" xr3:uid="{439EE61D-3B9C-4A70-90B9-431AC687BE75}" name="T06.2022" dataDxfId="286" dataCellStyle="Normal 2"/>
    <tableColumn id="22" xr3:uid="{08AF95CB-D6A8-4250-AB1B-D48A8401697D}" name="T07.2022" dataDxfId="285" dataCellStyle="Normal 2"/>
    <tableColumn id="23" xr3:uid="{D1DE24AF-79D6-4A63-AF84-43729838DC2A}" name="T08.2022" dataDxfId="284" dataCellStyle="Normal 2"/>
    <tableColumn id="24" xr3:uid="{F9E2BC6A-6250-48C8-B187-77709D4614E3}" name="T09.2022" dataDxfId="283" dataCellStyle="Normal 2"/>
    <tableColumn id="25" xr3:uid="{C9F08935-F05A-4623-962E-41D46ED6BFAA}" name="T10.2022" dataDxfId="282" dataCellStyle="Normal 2"/>
    <tableColumn id="26" xr3:uid="{8040DF8B-2A68-4ABC-8A90-C36D60689BB8}" name="T11.2022" dataDxfId="281" dataCellStyle="Normal 2"/>
    <tableColumn id="27" xr3:uid="{3CBC16B1-FC72-413C-A8AE-C71A07083ED7}" name="T12.2022" dataDxfId="280" dataCellStyle="Normal 2"/>
    <tableColumn id="52" xr3:uid="{07D90841-6902-46C2-AD3E-FC4A9420F3ED}" name="T1.2023" dataDxfId="279" dataCellStyle="Normal 2"/>
    <tableColumn id="53" xr3:uid="{AD71EBC6-0123-4142-AD17-D9F8F1DCBD0D}" name="T02.2023" dataDxfId="278" dataCellStyle="Normal 2"/>
    <tableColumn id="54" xr3:uid="{919CF092-AE51-4FFC-AA2C-E413AF8A8BED}" name="T03.2023" dataDxfId="277" dataCellStyle="Normal 2"/>
    <tableColumn id="55" xr3:uid="{4310601D-0DB1-4DA0-A676-1E0A448D82CA}" name="T04.2023" dataDxfId="276" dataCellStyle="Normal 2"/>
    <tableColumn id="56" xr3:uid="{D9D0E5A8-A8CA-477F-BA7A-E812B1C4702E}" name="T05.2023" dataDxfId="275" dataCellStyle="Normal 2"/>
    <tableColumn id="57" xr3:uid="{A9AC366C-479D-49E7-A4FB-8937C2CF1CD6}" name="T06.2023" dataDxfId="274" dataCellStyle="Normal 2"/>
    <tableColumn id="58" xr3:uid="{54FCC3A6-DBD1-4DA8-BD6F-EE18BBE283FD}" name="T07.2023" dataDxfId="273" dataCellStyle="Normal 2"/>
    <tableColumn id="59" xr3:uid="{A79DBFD8-BB06-45BC-8D3A-8754439DBAEC}" name="T08.2023" dataDxfId="272" dataCellStyle="Normal 2"/>
    <tableColumn id="60" xr3:uid="{C52CC80B-D9FF-4769-839C-08CB8D3C7632}" name="T09.2023" dataDxfId="271" dataCellStyle="Normal 2"/>
    <tableColumn id="61" xr3:uid="{F0EDBB1F-1792-4FB3-B6FC-0EB0D1CA4FD9}" name="T10.2023" dataDxfId="270" dataCellStyle="Normal 2"/>
    <tableColumn id="62" xr3:uid="{9782B58B-0913-44ED-BFC3-66B4A0DD45E7}" name="T11.2023" dataDxfId="269" dataCellStyle="Normal 2"/>
    <tableColumn id="63" xr3:uid="{96D7558B-E2B0-46E8-892B-DBB0EB2A204D}" name="T12.2023" dataDxfId="268" dataCellStyle="Normal 2"/>
    <tableColumn id="28" xr3:uid="{72C8614D-4128-40BB-883E-CA5B055DE190}" name="T01.2024" dataDxfId="267"/>
    <tableColumn id="29" xr3:uid="{5761F5F7-1710-44DB-9353-E853AC97D801}" name="T02.2024" dataDxfId="266"/>
    <tableColumn id="30" xr3:uid="{874E6A28-AF8B-4B2A-B5E6-D26478808A2C}" name="T03.2024" dataDxfId="265"/>
    <tableColumn id="31" xr3:uid="{D649B9C0-C51D-4E57-893A-356566ED75AE}" name="T04.2024" dataDxfId="264"/>
    <tableColumn id="32" xr3:uid="{A8D60841-775D-4D96-8826-B2C8537356BA}" name="T05.2024" dataDxfId="263"/>
    <tableColumn id="33" xr3:uid="{82E23FE2-2A94-428F-821C-17E478A89C2F}" name="T06.2024" dataDxfId="262"/>
    <tableColumn id="34" xr3:uid="{8A9C0589-47C1-4EC9-B6D3-7ED8EF0F0D14}" name="T07.2024" dataDxfId="261"/>
    <tableColumn id="35" xr3:uid="{35A21EE9-7BC5-47D8-A4EC-5705F8220E2E}" name="T08.2024" dataDxfId="260"/>
    <tableColumn id="36" xr3:uid="{500805B8-D04D-4B32-B072-EC87E6DAEA7A}" name="T09.2024" dataDxfId="259"/>
    <tableColumn id="37" xr3:uid="{58BBA2F9-AAB0-4B93-BE1A-9CE8ED14E452}" name="T10.2024" dataDxfId="258"/>
    <tableColumn id="38" xr3:uid="{CC11A383-F184-40AB-9D2F-D362E70081DC}" name="T11.2024" dataDxfId="257"/>
    <tableColumn id="39" xr3:uid="{C837EB65-1A02-48C3-AE13-64D8416ED6D0}" name="T12.2024" dataDxfId="256"/>
    <tableColumn id="40" xr3:uid="{4E62F0D0-B6E7-4F56-B04E-B080DE96362D}" name="T01.2025" dataDxfId="255" dataCellStyle="Normal 2"/>
    <tableColumn id="41" xr3:uid="{803165D6-5779-41B6-A242-9A16C45B3369}" name="T02.2025" dataDxfId="254" dataCellStyle="Normal 2"/>
    <tableColumn id="42" xr3:uid="{723BD487-F6DF-4687-8808-CEA5C305117D}" name="T03.2025" dataDxfId="253" dataCellStyle="Normal 2"/>
    <tableColumn id="43" xr3:uid="{CD29DC07-F8A7-4A66-B0F9-E6288E27249B}" name="T04.2025" dataDxfId="252" dataCellStyle="Normal 2"/>
    <tableColumn id="44" xr3:uid="{820A88CA-9B56-4813-A7FF-A8E94E07A8A6}" name="T05.2025" dataDxfId="251" dataCellStyle="Normal 2"/>
    <tableColumn id="45" xr3:uid="{44C6A717-6945-4561-BFDD-9A44F3942045}" name="T06.2025" dataDxfId="250" dataCellStyle="Normal 2"/>
    <tableColumn id="46" xr3:uid="{FC4EA8FA-1873-402C-8957-E1D8D8169494}" name="T07.2025" dataDxfId="249" dataCellStyle="Normal 2"/>
    <tableColumn id="47" xr3:uid="{D9BA3E47-497D-4578-9827-5BA3F3C4439C}" name="T08.2025" dataDxfId="248" dataCellStyle="Normal 2"/>
    <tableColumn id="48" xr3:uid="{C37262DF-B9FA-4479-A7B0-1F40314B2FA2}" name="T09.2025" dataDxfId="247" dataCellStyle="Normal 2"/>
    <tableColumn id="49" xr3:uid="{862E766D-FB37-4CFF-86DB-7DEF14EDD222}" name="T10.2025" dataDxfId="246" dataCellStyle="Normal 2"/>
    <tableColumn id="50" xr3:uid="{D8AACE27-1EDA-4720-A2B0-9FBE17A7A2A0}" name="T11.2025" dataDxfId="245" dataCellStyle="Normal 2"/>
    <tableColumn id="51" xr3:uid="{047C2F6C-2E20-4542-A422-AEECC57F4C45}" name="T12.2025" dataDxfId="244" dataCellStyle="Normal 2"/>
    <tableColumn id="64" xr3:uid="{D4E88C5B-32AD-4678-97F7-E03C36C7436B}" name="T01.2026" dataDxfId="243" dataCellStyle="Normal 2"/>
    <tableColumn id="65" xr3:uid="{D83A3EE7-3F23-4DF4-AC53-FAD56BF2A8F2}" name="T02.2026" dataDxfId="242" dataCellStyle="Normal 2"/>
    <tableColumn id="66" xr3:uid="{FC9A7355-0707-4771-9CF4-FF7D188AE31F}" name="T03.2026" dataDxfId="241" dataCellStyle="Normal 2"/>
    <tableColumn id="67" xr3:uid="{3D547911-2F67-4B73-9C54-F91BBCA3C49E}" name="T04.2026" dataDxfId="240" dataCellStyle="Normal 2"/>
    <tableColumn id="68" xr3:uid="{1798CB87-B57A-48F2-B450-698F45F3786A}" name="T05.2026" dataDxfId="239" dataCellStyle="Normal 2"/>
    <tableColumn id="69" xr3:uid="{601C8F17-F513-4253-A965-7FE5A1E85AA8}" name="T06.2026" dataDxfId="238" dataCellStyle="Normal 2"/>
    <tableColumn id="70" xr3:uid="{7C27BE75-9880-4E67-9F2D-79D287CE7EB3}" name="T07.2026" dataDxfId="237" dataCellStyle="Normal 2"/>
    <tableColumn id="71" xr3:uid="{03E7DF04-95E1-4C7B-B935-3E3FAFDC8023}" name="T08.2026" dataDxfId="236" dataCellStyle="Normal 2"/>
    <tableColumn id="72" xr3:uid="{9F98648F-E032-433D-8F7D-035EF1A9765C}" name="T09.2026" dataDxfId="235" dataCellStyle="Normal 2"/>
    <tableColumn id="73" xr3:uid="{02FA8E72-7DB5-4AD9-B86A-2C7B53641834}" name="T10.2026" dataDxfId="234" dataCellStyle="Normal 2"/>
    <tableColumn id="74" xr3:uid="{0D6ADC9B-E8E7-438E-907D-2848226878F9}" name="T11.2026" dataDxfId="233" dataCellStyle="Normal 2"/>
    <tableColumn id="75" xr3:uid="{1085F6AA-405D-491D-B257-AF240448F35D}" name="T12.2026" dataDxfId="232"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CCD93-83C6-4238-AFCB-5CB802A57347}" name="Data_PL" displayName="Data_PL" ref="A3:BW23" totalsRowShown="0" headerRowDxfId="231" dataDxfId="230" tableBorderDxfId="229" headerRowCellStyle="Comma 3">
  <tableColumns count="75">
    <tableColumn id="1" xr3:uid="{D6EE7714-046B-46D3-A3DC-1BE4DA8927A8}" name="Index PL" dataDxfId="228" dataCellStyle="Normal 2"/>
    <tableColumn id="2" xr3:uid="{7D4FBD7B-E875-4307-86E2-7E344A9774A2}" name="PHẦN II-KẾT QUẢ HOẠT ĐỘNG KINH DOANH" dataDxfId="227" dataCellStyle="Normal 2"/>
    <tableColumn id="3" xr3:uid="{D6EB5B7B-F395-4ACE-A45F-699921EF4561}" name="TenCongTyID" dataDxfId="226"/>
    <tableColumn id="4" xr3:uid="{08F599FC-DA13-480B-8509-F35C2ADF2C0E}" name="T1.2021" dataDxfId="225" dataCellStyle="Normal 2"/>
    <tableColumn id="5" xr3:uid="{2D6A9D86-B2DD-4528-B41D-49770C993B34}" name="T02.2021" dataDxfId="224" dataCellStyle="Normal 2"/>
    <tableColumn id="6" xr3:uid="{758182D4-4B90-4292-BC9F-16359825AC36}" name="T03.2021" dataDxfId="223" dataCellStyle="Normal 2"/>
    <tableColumn id="7" xr3:uid="{8E3C698E-944A-4194-8EFE-A27A66D81513}" name="T04.2021" dataDxfId="222" dataCellStyle="Normal 2"/>
    <tableColumn id="8" xr3:uid="{78FADF18-B992-40A5-844D-38BDCADC06CC}" name="T05.2021" dataDxfId="221" dataCellStyle="Normal 2"/>
    <tableColumn id="9" xr3:uid="{AC7E78F4-F80E-4F1D-AFB8-16F41BDA0FE2}" name="T06.2021" dataDxfId="220" dataCellStyle="Normal 2"/>
    <tableColumn id="10" xr3:uid="{C54D7A5A-B643-4951-AF66-56EC6FE7B23D}" name="T07.2021" dataDxfId="219" dataCellStyle="Normal 2"/>
    <tableColumn id="11" xr3:uid="{693F59A5-3A7D-482D-AA80-AD3D783D3DA9}" name="T08.2021" dataDxfId="218" dataCellStyle="Normal 2"/>
    <tableColumn id="12" xr3:uid="{7DAC060D-89A5-499D-B903-A1B1F422ABCE}" name="T09.2021" dataDxfId="217" dataCellStyle="Normal 2"/>
    <tableColumn id="13" xr3:uid="{29042D7F-3767-44DB-A6B9-6DB9EA6DC13C}" name="T10.2021" dataDxfId="216" dataCellStyle="Normal 2"/>
    <tableColumn id="14" xr3:uid="{122A202E-E68C-454F-8945-284766DB3333}" name="T11.2021" dataDxfId="215" dataCellStyle="Normal 2"/>
    <tableColumn id="15" xr3:uid="{4DECFC38-CB52-44CC-A4BE-6C2978E01233}" name="T12.2021" dataDxfId="214" dataCellStyle="Normal 2"/>
    <tableColumn id="16" xr3:uid="{5904B46B-16CF-410B-A93C-3EDFD96D1F6B}" name="T1.2022" dataDxfId="213" dataCellStyle="Normal 2"/>
    <tableColumn id="17" xr3:uid="{F98FAD72-EFEF-472D-957F-FF947F348D89}" name="T02.2022" dataDxfId="212" dataCellStyle="Normal 2"/>
    <tableColumn id="18" xr3:uid="{0DD789ED-995A-446A-8BBE-6B586A74211B}" name="T03.2022" dataDxfId="211" dataCellStyle="Normal 2"/>
    <tableColumn id="19" xr3:uid="{1FF58B3B-7D86-4A2E-9958-66C83A46DDE5}" name="T04.2022" dataDxfId="210" dataCellStyle="Normal 2"/>
    <tableColumn id="20" xr3:uid="{93B2E70D-E7D7-41F8-995F-6BA21A85FBE2}" name="T05.2022" dataDxfId="209" dataCellStyle="Normal 2"/>
    <tableColumn id="21" xr3:uid="{35D48A97-46FB-4FD8-A4C9-B4225361A76C}" name="T06.2022" dataDxfId="208" dataCellStyle="Normal 2"/>
    <tableColumn id="22" xr3:uid="{920C409D-3C75-4306-AA87-2A7524059682}" name="T07.2022" dataDxfId="207" dataCellStyle="Normal 2"/>
    <tableColumn id="23" xr3:uid="{96493B51-1045-4687-9F71-9A4D452B1345}" name="T08.2022" dataDxfId="206" dataCellStyle="Normal 2"/>
    <tableColumn id="24" xr3:uid="{AEA1C951-4177-4EA3-938C-469E3D632456}" name="T09.2022" dataDxfId="205" dataCellStyle="Normal 2"/>
    <tableColumn id="25" xr3:uid="{1A4A5716-69D8-4183-A87F-22ED92462C7C}" name="T10.2022" dataDxfId="204" dataCellStyle="Normal 2"/>
    <tableColumn id="26" xr3:uid="{5D532D09-911E-44E4-86E2-4065F697D4CC}" name="T11.2022" dataDxfId="203" dataCellStyle="Normal 2"/>
    <tableColumn id="27" xr3:uid="{12B85600-4DF9-4C8D-971D-B8A7781E7ABD}" name="T12.2022" dataDxfId="202" dataCellStyle="Normal 2"/>
    <tableColumn id="28" xr3:uid="{8E15E9B0-EE62-4993-994B-E878EEAAA1CC}" name="T1.2023" dataDxfId="201" dataCellStyle="Normal 2"/>
    <tableColumn id="29" xr3:uid="{92DDF1E9-995D-42A9-B59E-9D02CAD35A64}" name="T02.2023" dataDxfId="200" dataCellStyle="Normal 2"/>
    <tableColumn id="30" xr3:uid="{014A1886-42D7-416C-A4C0-1CED68FB5675}" name="T03.2023" dataDxfId="199" dataCellStyle="Normal 2"/>
    <tableColumn id="31" xr3:uid="{0457E0B9-6422-4F8A-98F6-B6C6FC15277D}" name="T04.2023" dataDxfId="198" dataCellStyle="Normal 2"/>
    <tableColumn id="32" xr3:uid="{A9207B07-435F-4BEB-9A1E-7864D5E2D380}" name="T05.2023" dataDxfId="197" dataCellStyle="Normal 2"/>
    <tableColumn id="33" xr3:uid="{F37C73C3-9BC4-4093-B901-AF74F828FA9E}" name="T06.2023" dataDxfId="196" dataCellStyle="Normal 2"/>
    <tableColumn id="34" xr3:uid="{A9A1ECF6-1FF8-4D05-BA21-92AF44AFDDE3}" name="T07.2023" dataDxfId="195" dataCellStyle="Normal 2"/>
    <tableColumn id="35" xr3:uid="{DA0ED8D0-0314-4DB4-80EA-1891085486E2}" name="T08.2023" dataDxfId="194" dataCellStyle="Normal 2"/>
    <tableColumn id="36" xr3:uid="{778B5581-671F-4EAA-8ED9-D67C9B19BF96}" name="T09.2023" dataDxfId="193" dataCellStyle="Normal 2"/>
    <tableColumn id="37" xr3:uid="{D2AE6378-3BE1-4DCB-900B-94A43A624A5D}" name="T10.2023" dataDxfId="192" dataCellStyle="Normal 2"/>
    <tableColumn id="38" xr3:uid="{66327FD2-E1B7-4930-A6D6-78DEC9264F8B}" name="T11.2023" dataDxfId="191" dataCellStyle="Normal 2"/>
    <tableColumn id="39" xr3:uid="{518B15FC-437B-443C-A5D0-4EFC19B22C83}" name="T12.2023" dataDxfId="190" dataCellStyle="Normal 2"/>
    <tableColumn id="40" xr3:uid="{47A2152C-B833-46C8-8682-DA9217823DA8}" name="T01.2024" dataDxfId="189" dataCellStyle="Normal 2"/>
    <tableColumn id="41" xr3:uid="{3707C21B-1E4B-4F62-8588-B5E758445897}" name="T02.2024" dataDxfId="188" dataCellStyle="Normal 2"/>
    <tableColumn id="42" xr3:uid="{D068236E-61FA-45E2-9D98-81A2C113C4F7}" name="T03.2024" dataDxfId="187" dataCellStyle="Normal 2"/>
    <tableColumn id="43" xr3:uid="{539EA0D8-A60A-4D0A-8E62-5CD1C83BF58F}" name="T04.2024" dataDxfId="186" dataCellStyle="Normal 2"/>
    <tableColumn id="44" xr3:uid="{1E57693C-49B3-4DE8-BA28-9D07B6AB3528}" name="T05.2024" dataDxfId="185" dataCellStyle="Normal 2"/>
    <tableColumn id="45" xr3:uid="{02140F1B-7964-405D-B880-EF5732B74A60}" name="T06.2024" dataDxfId="184" dataCellStyle="Normal 2"/>
    <tableColumn id="46" xr3:uid="{1CDA3286-FC7B-45A2-B934-F2D0D92DBCDA}" name="T07.2024" dataDxfId="183" dataCellStyle="Normal 2"/>
    <tableColumn id="47" xr3:uid="{F2A76CEC-D0A4-4EC2-A7AF-31FE467E45BC}" name="T08.2024" dataDxfId="182" dataCellStyle="Normal 2"/>
    <tableColumn id="48" xr3:uid="{CF48ADE9-949F-43D6-9AB3-4E4A787F4BF1}" name="T09.2024" dataDxfId="181" dataCellStyle="Normal 2"/>
    <tableColumn id="49" xr3:uid="{4910710C-DC08-4D96-AC56-82B2715E093A}" name="T10.2024" dataDxfId="180" dataCellStyle="Normal 2"/>
    <tableColumn id="50" xr3:uid="{B667FAE0-6574-416E-ADF8-C6FBB4815BF1}" name="T11.2024" dataDxfId="179" dataCellStyle="Normal 2"/>
    <tableColumn id="51" xr3:uid="{87F7852D-4E99-4F33-83C2-A21E55078625}" name="T12.2024" dataDxfId="178" dataCellStyle="Normal 2"/>
    <tableColumn id="52" xr3:uid="{B9BDC71A-0F6F-4612-9F4E-405B29225788}" name="T01.2025" dataDxfId="177" dataCellStyle="Normal 2"/>
    <tableColumn id="53" xr3:uid="{E374B89D-BDBC-4559-969E-AAAD5A393D9F}" name="T02.2025" dataDxfId="176" dataCellStyle="Normal 2"/>
    <tableColumn id="54" xr3:uid="{3F3FF1CE-DC77-4DDF-BB98-443A0B9BC4E9}" name="T03.2025" dataDxfId="175" dataCellStyle="Normal 2"/>
    <tableColumn id="55" xr3:uid="{4E825E48-6D4A-4F1E-81E9-10E0DC5A56B4}" name="T04.2025" dataDxfId="174" dataCellStyle="Normal 2"/>
    <tableColumn id="56" xr3:uid="{C386B3C6-5292-42C5-8F87-FE4427F22987}" name="T05.2025" dataDxfId="173" dataCellStyle="Normal 2"/>
    <tableColumn id="57" xr3:uid="{1C45CFF6-5F8D-4F4C-9C8F-D956314B2A10}" name="T06.2025" dataDxfId="172" dataCellStyle="Normal 2"/>
    <tableColumn id="58" xr3:uid="{4337855C-6EF9-4251-A8DA-FAC16A63E5A0}" name="T07.2025" dataDxfId="171" dataCellStyle="Normal 2"/>
    <tableColumn id="59" xr3:uid="{582DD3DF-5722-42E7-B6ED-3B3DA6F8F87E}" name="T08.2025" dataDxfId="170" dataCellStyle="Normal 2"/>
    <tableColumn id="60" xr3:uid="{BD3BEB11-2DA8-43A7-A10C-A3CC4237A02F}" name="T09.2025" dataDxfId="169" dataCellStyle="Normal 2"/>
    <tableColumn id="61" xr3:uid="{28912789-C34D-4D89-849B-0BFE16A5794F}" name="T10.2025" dataDxfId="168" dataCellStyle="Normal 2"/>
    <tableColumn id="62" xr3:uid="{39AD8386-BC57-4BC9-BD57-6747AE815941}" name="T11.2025" dataDxfId="167" dataCellStyle="Normal 2"/>
    <tableColumn id="63" xr3:uid="{A3E94FDB-5141-47BB-AD23-887C956BD942}" name="T12.2025" dataDxfId="166" dataCellStyle="Normal 2"/>
    <tableColumn id="64" xr3:uid="{A942A5D8-D4EA-4BB7-A0D2-5FF32D5989D5}" name="T01.2026" dataDxfId="165" dataCellStyle="Normal 2"/>
    <tableColumn id="65" xr3:uid="{0DF0D573-3334-42EA-A393-3015CDECE4FE}" name="T02.2026" dataDxfId="164" dataCellStyle="Normal 2"/>
    <tableColumn id="66" xr3:uid="{87911734-93B8-42D0-B86D-B51215AAEA91}" name="T03.2026" dataDxfId="163" dataCellStyle="Normal 2"/>
    <tableColumn id="67" xr3:uid="{06A3F04C-AE28-4E29-8ACE-11C672CF5AF1}" name="T04.2026" dataDxfId="162" dataCellStyle="Normal 2"/>
    <tableColumn id="68" xr3:uid="{BAE59E2A-30BA-4AF7-9466-9150BB3B3C30}" name="T05.2026" dataDxfId="161" dataCellStyle="Normal 2"/>
    <tableColumn id="69" xr3:uid="{361687C6-5D92-4540-8488-83DBBAD31DE9}" name="T06.2026" dataDxfId="160" dataCellStyle="Normal 2"/>
    <tableColumn id="70" xr3:uid="{070F2716-4994-4B67-9A4B-4263F9B0EC9F}" name="T07.2026" dataDxfId="159" dataCellStyle="Normal 2"/>
    <tableColumn id="71" xr3:uid="{03295366-3076-4004-A9BE-5430343DA76E}" name="T08.2026" dataDxfId="158" dataCellStyle="Normal 2"/>
    <tableColumn id="72" xr3:uid="{76C7C09B-3E51-486D-AFB1-DDFA08DCFAA4}" name="T09.2026" dataDxfId="157" dataCellStyle="Normal 2"/>
    <tableColumn id="73" xr3:uid="{6287A3C2-7315-435C-99DB-C19D3EF5E5FB}" name="T10.2026" dataDxfId="156" dataCellStyle="Normal 2"/>
    <tableColumn id="74" xr3:uid="{986D810C-0029-4031-B2DE-26FD96F5E0F4}" name="T11.2026" dataDxfId="155" dataCellStyle="Normal 2"/>
    <tableColumn id="75" xr3:uid="{B1D07EA0-5A3A-42AF-B05D-D8FB18ECFF61}" name="T12.2026" dataDxfId="154"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3D1D5C-F5DF-4111-9906-1958E1EDC5DC}" name="Data_CF" displayName="Data_CF" ref="A3:BW45" totalsRowCount="1" headerRowDxfId="153" dataDxfId="152" totalsRowDxfId="150" tableBorderDxfId="151" headerRowCellStyle="Normal 2" dataCellStyle="Comma 5">
  <tableColumns count="75">
    <tableColumn id="1" xr3:uid="{28071C11-48BB-477F-9AF4-F45CEBF6BD99}" name="Index CF" dataDxfId="149" totalsRowDxfId="148" dataCellStyle="Normal 2"/>
    <tableColumn id="2" xr3:uid="{24710E81-5B71-4B9A-9CD6-AEC46927DF21}" name="PHẦN III- LƯU CHUYỂN TIỀN TỆ" dataDxfId="147" totalsRowDxfId="146" dataCellStyle="Normal 2"/>
    <tableColumn id="3" xr3:uid="{FFDD4530-C473-47E5-A029-77A2451E16E8}" name="TenCongTyID" dataDxfId="145" totalsRowDxfId="144" dataCellStyle="Comma 5"/>
    <tableColumn id="4" xr3:uid="{01BBDFC3-29EE-463E-B847-4BE354D12097}" name="T1.2021" dataDxfId="143" totalsRowDxfId="142" dataCellStyle="Comma 5"/>
    <tableColumn id="5" xr3:uid="{0638A4E2-FB4A-4F73-B51C-923466CFA36F}" name="T02.2021" dataDxfId="141" totalsRowDxfId="140" dataCellStyle="Comma 5"/>
    <tableColumn id="6" xr3:uid="{8AC82E1D-DBD3-4C6A-A579-610F7B75BA07}" name="T03.2021" dataDxfId="139" totalsRowDxfId="138" dataCellStyle="Comma 5"/>
    <tableColumn id="7" xr3:uid="{84492A52-503D-4DEC-9301-621BBD8765DD}" name="T04.2021" dataDxfId="137" totalsRowDxfId="136" dataCellStyle="Comma 5"/>
    <tableColumn id="8" xr3:uid="{22B34521-A017-42C8-BC23-BB53BC6406E5}" name="T05.2021" dataDxfId="135" totalsRowDxfId="134" dataCellStyle="Comma 5"/>
    <tableColumn id="9" xr3:uid="{23BD395F-4386-4619-AD69-9F1ACD753095}" name="T06.2021" dataDxfId="133" totalsRowDxfId="132" dataCellStyle="Comma 5"/>
    <tableColumn id="10" xr3:uid="{0D937049-2B32-4D16-A843-65D17553C75B}" name="T07.2021" dataDxfId="131" totalsRowDxfId="130" dataCellStyle="Comma 5"/>
    <tableColumn id="11" xr3:uid="{AA550904-4FD8-4ADF-B113-EE7F2628D774}" name="T08.2021" dataDxfId="129" totalsRowDxfId="128" dataCellStyle="Comma 5"/>
    <tableColumn id="12" xr3:uid="{632DA91A-F312-4035-B14D-1337AF0E1193}" name="T09.2021" dataDxfId="127" totalsRowDxfId="126" dataCellStyle="Comma 5"/>
    <tableColumn id="13" xr3:uid="{E532558E-83AF-42EE-AB36-04D448500811}" name="T10.2021" dataDxfId="125" totalsRowDxfId="124" dataCellStyle="Comma 5"/>
    <tableColumn id="14" xr3:uid="{5D757165-0F7F-447C-B582-AB923A7DAD6E}" name="T11.2021" dataDxfId="123" totalsRowDxfId="122" dataCellStyle="Comma 5"/>
    <tableColumn id="15" xr3:uid="{3D17BFE1-C559-45B8-90E1-E77DF163F7BC}" name="T12.2021" dataDxfId="121" totalsRowDxfId="120" dataCellStyle="Comma 5"/>
    <tableColumn id="16" xr3:uid="{9C517184-B979-41A4-A692-2904F726856E}" name="T1.2022" dataDxfId="119" totalsRowDxfId="118" dataCellStyle="Comma 5"/>
    <tableColumn id="17" xr3:uid="{D1E4556F-23A1-4FD4-82E7-DDA983337150}" name="T02.2022" dataDxfId="117" totalsRowDxfId="116" dataCellStyle="Comma 5"/>
    <tableColumn id="18" xr3:uid="{599A0944-3B60-4761-B25E-8B037FF122D3}" name="T03.2022" dataDxfId="115" totalsRowDxfId="114" dataCellStyle="Comma 5"/>
    <tableColumn id="19" xr3:uid="{730B9359-57E5-4CE6-A581-0F7E76C3905B}" name="T04.2022" dataDxfId="113" totalsRowDxfId="112" dataCellStyle="Comma 5"/>
    <tableColumn id="20" xr3:uid="{C13007FF-AC0F-40B6-8AEE-DFE6CED3A8AD}" name="T05.2022" dataDxfId="111" totalsRowDxfId="110" dataCellStyle="Comma 5"/>
    <tableColumn id="21" xr3:uid="{BEBFF841-FADA-4990-BEDC-679A3EDC296D}" name="T06.2022" dataDxfId="109" totalsRowDxfId="108" dataCellStyle="Comma 5"/>
    <tableColumn id="22" xr3:uid="{DD21E9D4-B26B-4675-8EA1-89F04CDF378B}" name="T07.2022" dataDxfId="107" totalsRowDxfId="106" dataCellStyle="Comma 5"/>
    <tableColumn id="23" xr3:uid="{801880B1-5211-4165-8923-E2C5C3A3144F}" name="T08.2022" dataDxfId="105" totalsRowDxfId="104" dataCellStyle="Comma 5"/>
    <tableColumn id="24" xr3:uid="{E42DDE19-EDAF-4B06-8E5B-1F827F6BC57C}" name="T09.2022" dataDxfId="103" totalsRowDxfId="102" dataCellStyle="Comma 5"/>
    <tableColumn id="25" xr3:uid="{F06F2D4D-B08F-40CE-8F48-2A3378455497}" name="T10.2022" dataDxfId="101" totalsRowDxfId="100" dataCellStyle="Comma 5"/>
    <tableColumn id="26" xr3:uid="{1790083A-65BB-4FA0-8F08-095D5AD13D3B}" name="T11.2022" dataDxfId="99" totalsRowDxfId="98" dataCellStyle="Comma 5"/>
    <tableColumn id="27" xr3:uid="{BAE68439-531B-43DB-96E3-BF9A154BA4F0}" name="T12.2022" dataDxfId="97" totalsRowDxfId="96" dataCellStyle="Comma 5"/>
    <tableColumn id="28" xr3:uid="{EDAE54A0-1308-432E-B45E-8A53794D69A7}" name="T1.2023" dataDxfId="95" totalsRowDxfId="94" dataCellStyle="Comma 5"/>
    <tableColumn id="29" xr3:uid="{2ACE87C2-C171-4046-B969-0B002DDD9416}" name="T02.2023" dataDxfId="93" totalsRowDxfId="92" dataCellStyle="Comma 5"/>
    <tableColumn id="30" xr3:uid="{265BF6F1-5461-499D-A711-D5D7C4F12919}" name="T03.2023" dataDxfId="91" totalsRowDxfId="90" dataCellStyle="Comma 5"/>
    <tableColumn id="31" xr3:uid="{E69FE547-4C32-46F5-9C0D-E027DEBE7565}" name="T04.2023" dataDxfId="89" totalsRowDxfId="88" dataCellStyle="Comma 5"/>
    <tableColumn id="32" xr3:uid="{13F097E3-729F-4C9F-A333-123C8B25A1B7}" name="T05.2023" dataDxfId="87" totalsRowDxfId="86" dataCellStyle="Comma 5"/>
    <tableColumn id="33" xr3:uid="{B4F64BA5-C71D-456B-B421-4354C28E2216}" name="T06.2023" dataDxfId="85" totalsRowDxfId="84" dataCellStyle="Comma 5"/>
    <tableColumn id="34" xr3:uid="{818BC32F-00EB-40C6-9DF2-55914B239348}" name="T07.2023" dataDxfId="83" totalsRowDxfId="82" dataCellStyle="Comma 5"/>
    <tableColumn id="35" xr3:uid="{A18F7C1B-60AD-4EF8-8674-B68BF48A6D86}" name="T08.2023" dataDxfId="81" totalsRowDxfId="80" dataCellStyle="Comma 5"/>
    <tableColumn id="36" xr3:uid="{B422EF19-844E-4675-A81F-CA327B468713}" name="T09.2023" dataDxfId="79" totalsRowDxfId="78" dataCellStyle="Comma 5"/>
    <tableColumn id="37" xr3:uid="{472666A9-5FF7-460A-9D2B-DEF36992FA58}" name="T10.2023" dataDxfId="77" totalsRowDxfId="76" dataCellStyle="Comma 5"/>
    <tableColumn id="38" xr3:uid="{550444D8-093D-4145-A4C9-653DC8D0B9B5}" name="T11.2023" dataDxfId="75" totalsRowDxfId="74" dataCellStyle="Comma 5"/>
    <tableColumn id="39" xr3:uid="{446E07B6-2FEC-47EB-B677-5D7D76CAC26C}" name="T12.2023" dataDxfId="73" totalsRowDxfId="72" dataCellStyle="Comma 5"/>
    <tableColumn id="40" xr3:uid="{799EF7BE-EEF1-4BD3-A8E9-B7B2E069CE1E}" name="T01.2024" dataDxfId="71" totalsRowDxfId="70" dataCellStyle="Comma 5"/>
    <tableColumn id="41" xr3:uid="{205706E7-399F-477E-80A0-D5AECB9036C4}" name="T02.2024" dataDxfId="69" totalsRowDxfId="68" dataCellStyle="Comma 5"/>
    <tableColumn id="42" xr3:uid="{3A48E62C-1B66-47CB-9E03-B485FC6059BE}" name="T03.2024" dataDxfId="67" totalsRowDxfId="66" dataCellStyle="Comma 5"/>
    <tableColumn id="43" xr3:uid="{254DB1A7-E1A1-4536-83A6-BB076BF079F6}" name="T04.2024" dataDxfId="65" totalsRowDxfId="64" dataCellStyle="Comma 5"/>
    <tableColumn id="44" xr3:uid="{D6A33A48-AA00-4281-A56E-DB206993AB24}" name="T05.2024" dataDxfId="63" totalsRowDxfId="62" dataCellStyle="Comma 5"/>
    <tableColumn id="45" xr3:uid="{4A1C5EB8-553E-411C-96BA-4F1A1599465B}" name="T06.2024" dataDxfId="61" totalsRowDxfId="60" dataCellStyle="Comma 5"/>
    <tableColumn id="46" xr3:uid="{A2DE5296-E597-4931-9E30-DE13526AB214}" name="T07.2024" dataDxfId="59" totalsRowDxfId="58" dataCellStyle="Comma 5"/>
    <tableColumn id="47" xr3:uid="{D04FAB52-8327-462A-8326-BFB4D30B588F}" name="T08.2024" dataDxfId="57" totalsRowDxfId="56" dataCellStyle="Comma 5"/>
    <tableColumn id="48" xr3:uid="{6E271108-BE0F-4F49-B394-9C17BEA469C7}" name="T09.2024" dataDxfId="55" totalsRowDxfId="54" dataCellStyle="Comma 5"/>
    <tableColumn id="49" xr3:uid="{EF245644-0205-4E14-8A93-B25F2B8A9ECE}" name="T10.2024" dataDxfId="53" totalsRowDxfId="52" dataCellStyle="Comma 5"/>
    <tableColumn id="50" xr3:uid="{AA172684-6427-4AA1-93A4-E53D59B51ECE}" name="T11.2024" dataDxfId="51" totalsRowDxfId="50" dataCellStyle="Comma 5"/>
    <tableColumn id="51" xr3:uid="{D66CD5AD-D27D-49DE-850E-F84BA6401AB9}" name="T12.2024" dataDxfId="49" totalsRowDxfId="48" dataCellStyle="Comma 5"/>
    <tableColumn id="52" xr3:uid="{BF88DCB9-BC17-40DA-A1B5-D865EED4210D}" name="T01.2025" dataDxfId="47" totalsRowDxfId="46" dataCellStyle="Comma 5"/>
    <tableColumn id="53" xr3:uid="{3ED96E40-18D6-4644-B635-997F93DE0DCE}" name="T02.2025" dataDxfId="45" totalsRowDxfId="44" dataCellStyle="Comma 5"/>
    <tableColumn id="54" xr3:uid="{9326BE7F-DCF5-4CCC-A90C-7965859D5BCD}" name="T03.2025" dataDxfId="43" totalsRowDxfId="42" dataCellStyle="Comma 5"/>
    <tableColumn id="55" xr3:uid="{7D3361D4-533D-4BCB-AE82-AAC9ABBE1721}" name="T04.2025" dataDxfId="41" totalsRowDxfId="40" dataCellStyle="Comma 5"/>
    <tableColumn id="56" xr3:uid="{47A4A592-678C-4EE4-85B2-EBFB67330EEC}" name="T05.2025" dataDxfId="39" totalsRowDxfId="38" dataCellStyle="Comma 5"/>
    <tableColumn id="57" xr3:uid="{3827D7FB-1751-477A-B197-B6576CC47BE5}" name="T06.2025" dataDxfId="37" totalsRowDxfId="36" dataCellStyle="Comma 5"/>
    <tableColumn id="58" xr3:uid="{844E920F-2C9E-42CE-A576-90365ABFC377}" name="T07.2025" dataDxfId="35" totalsRowDxfId="34" dataCellStyle="Comma 5"/>
    <tableColumn id="59" xr3:uid="{C92DEF8F-0D06-43DD-ADFE-56567B10CBF8}" name="T08.2025" dataDxfId="33" totalsRowDxfId="32" dataCellStyle="Comma 5"/>
    <tableColumn id="60" xr3:uid="{C55C0C77-4323-43E6-8FEC-50C736A606D8}" name="T09.2025" dataDxfId="31" totalsRowDxfId="30" dataCellStyle="Comma 5"/>
    <tableColumn id="61" xr3:uid="{D2FCDC7D-E446-46AC-837E-388F01C61CA3}" name="T10.2025" dataDxfId="29" totalsRowDxfId="28" dataCellStyle="Comma 5"/>
    <tableColumn id="62" xr3:uid="{76699FEF-8D5A-4CE9-A910-C0522DAABEA2}" name="T11.2025" dataDxfId="27" totalsRowDxfId="26" dataCellStyle="Comma 5"/>
    <tableColumn id="63" xr3:uid="{D182268C-10B7-42B2-B43B-2E4DCEDBA70E}" name="T12.2025" dataDxfId="25" totalsRowDxfId="24" dataCellStyle="Comma 5"/>
    <tableColumn id="64" xr3:uid="{61A9690F-9449-4B53-8DA3-B750FD72B011}" name="T01.2026" totalsRowFunction="custom" dataDxfId="23" totalsRowDxfId="22" dataCellStyle="Comma 5 3">
      <totalsRowFormula>BL44-BCTC2026!D5</totalsRowFormula>
    </tableColumn>
    <tableColumn id="65" xr3:uid="{30C852A1-51AE-47A3-BE6D-184A3D6A9A95}" name="T02.2026" totalsRowFunction="custom" dataDxfId="21" totalsRowDxfId="20" dataCellStyle="Comma 5 3">
      <totalsRowFormula>BM44-BCTC2026!E5</totalsRowFormula>
    </tableColumn>
    <tableColumn id="66" xr3:uid="{544CEFCF-D3D4-43E8-ACCB-25FC497AAA9F}" name="T03.2026" totalsRowFunction="custom" dataDxfId="19" totalsRowDxfId="18" dataCellStyle="Comma 5 3">
      <totalsRowFormula>BN44-BCTC2026!F5</totalsRowFormula>
    </tableColumn>
    <tableColumn id="67" xr3:uid="{CEE7CA94-B561-4EF5-93F7-7CB9ADFD8DE2}" name="T04.2026" totalsRowFunction="custom" dataDxfId="17" totalsRowDxfId="16" dataCellStyle="Comma 5 3">
      <totalsRowFormula>BO44-BCTC2026!G5</totalsRowFormula>
    </tableColumn>
    <tableColumn id="68" xr3:uid="{38C6B4EA-2248-4268-9B5D-43B5D90B3CF1}" name="T05.2026" totalsRowFunction="custom" dataDxfId="15" totalsRowDxfId="14" dataCellStyle="Comma 5 3">
      <totalsRowFormula>BP44-BCTC2026!H5</totalsRowFormula>
    </tableColumn>
    <tableColumn id="69" xr3:uid="{96153776-DC0F-45B2-A222-6F5D1F07B608}" name="T06.2026" dataDxfId="13" totalsRowDxfId="12" dataCellStyle="Comma 5"/>
    <tableColumn id="70" xr3:uid="{3225C858-C95B-4C17-B0B7-97095DA05498}" name="T07.2026" dataDxfId="11" totalsRowDxfId="10" dataCellStyle="Comma 5"/>
    <tableColumn id="71" xr3:uid="{40AEDB34-3540-4E4D-898B-962CFA89D64C}" name="T08.2026" dataDxfId="9" totalsRowDxfId="8" dataCellStyle="Comma 5"/>
    <tableColumn id="72" xr3:uid="{02ECAB49-84A7-4564-A8F2-402A709D2739}" name="T09.2026" dataDxfId="7" totalsRowDxfId="6" dataCellStyle="Comma 5"/>
    <tableColumn id="73" xr3:uid="{58161616-A222-4408-9FE3-A7E3443600C5}" name="T10.2026" dataDxfId="5" totalsRowDxfId="4" dataCellStyle="Comma 5"/>
    <tableColumn id="74" xr3:uid="{35746277-3E61-44F9-97ED-A6E52717A011}" name="T11.2026" dataDxfId="3" totalsRowDxfId="2" dataCellStyle="Comma 5"/>
    <tableColumn id="75" xr3:uid="{6E1E12C4-A620-49CA-952C-198B4FE76AB9}" name="T12.2026" dataDxfId="1" totalsRowDxfId="0" dataCellStyle="Comma 5"/>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C6AB7-D413-4486-8396-3A395FEF567D}">
  <sheetPr codeName="Sheet1">
    <tabColor rgb="FF92D050"/>
  </sheetPr>
  <dimension ref="P56:V186"/>
  <sheetViews>
    <sheetView showGridLines="0" topLeftCell="A117" zoomScale="70" zoomScaleNormal="70" zoomScaleSheetLayoutView="70" workbookViewId="0">
      <selection activeCell="X15" sqref="X15"/>
    </sheetView>
  </sheetViews>
  <sheetFormatPr defaultColWidth="9.09765625" defaultRowHeight="13"/>
  <cols>
    <col min="1" max="1" width="5.3984375" style="44" customWidth="1"/>
    <col min="2" max="3" width="16.8984375" style="44" customWidth="1"/>
    <col min="4" max="4" width="14.69921875" style="44" customWidth="1"/>
    <col min="5" max="6" width="13.09765625" style="44" customWidth="1"/>
    <col min="7" max="7" width="13.8984375" style="44" customWidth="1"/>
    <col min="8" max="8" width="12.3984375" style="44" customWidth="1"/>
    <col min="9" max="9" width="14" style="44" customWidth="1"/>
    <col min="10" max="10" width="14.3984375" style="44" customWidth="1"/>
    <col min="11" max="11" width="11.8984375" style="44" customWidth="1"/>
    <col min="12" max="12" width="4.09765625" style="44" customWidth="1"/>
    <col min="13" max="13" width="14" style="44" customWidth="1"/>
    <col min="14" max="14" width="16.296875" style="44" customWidth="1"/>
    <col min="15" max="15" width="15.296875" style="44" customWidth="1"/>
    <col min="16" max="16" width="4.8984375" style="44" hidden="1" customWidth="1"/>
    <col min="17" max="17" width="5.59765625" style="44" hidden="1" customWidth="1"/>
    <col min="18" max="18" width="10" style="44" hidden="1" customWidth="1"/>
    <col min="19" max="19" width="5.296875" style="44" hidden="1" customWidth="1"/>
    <col min="20" max="20" width="10.59765625" style="44" hidden="1" customWidth="1"/>
    <col min="21" max="21" width="4.69921875" style="44" hidden="1" customWidth="1"/>
    <col min="22" max="23" width="0" style="44" hidden="1" customWidth="1"/>
    <col min="24" max="16384" width="9.09765625" style="44"/>
  </cols>
  <sheetData>
    <row r="56" ht="13.5" customHeight="1"/>
    <row r="102" spans="16:17" ht="15.5">
      <c r="P102" s="406"/>
      <c r="Q102" s="407"/>
    </row>
    <row r="126" spans="16:22" ht="15.5">
      <c r="P126" s="406"/>
      <c r="Q126" s="407" t="s">
        <v>28</v>
      </c>
    </row>
    <row r="127" spans="16:22" ht="15.5">
      <c r="Q127" s="411" t="s">
        <v>29</v>
      </c>
      <c r="R127" s="409"/>
      <c r="S127" s="412" t="s">
        <v>30</v>
      </c>
      <c r="T127" s="410"/>
      <c r="U127" s="413" t="s">
        <v>28</v>
      </c>
      <c r="V127" s="407"/>
    </row>
    <row r="186" spans="17:17">
      <c r="Q186" s="408"/>
    </row>
  </sheetData>
  <printOptions horizontalCentered="1"/>
  <pageMargins left="0" right="0" top="0" bottom="0" header="0.31496062992125984" footer="0.31496062992125984"/>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FA43F-8EBF-4BD6-85F6-8FFE5811150C}">
  <sheetPr codeName="Sheet2">
    <tabColor rgb="FF92D050"/>
  </sheetPr>
  <dimension ref="B1:AL67"/>
  <sheetViews>
    <sheetView showGridLines="0" topLeftCell="A3" zoomScale="90" zoomScaleNormal="90" workbookViewId="0">
      <pane xSplit="2" ySplit="17" topLeftCell="P22" activePane="bottomRight" state="frozen"/>
      <selection activeCell="Q45" sqref="Q45"/>
      <selection pane="topRight" activeCell="Q45" sqref="Q45"/>
      <selection pane="bottomLeft" activeCell="Q45" sqref="Q45"/>
      <selection pane="bottomRight" activeCell="Q33" sqref="Q33"/>
    </sheetView>
  </sheetViews>
  <sheetFormatPr defaultColWidth="9.09765625" defaultRowHeight="13" outlineLevelRow="1"/>
  <cols>
    <col min="1" max="1" width="1.59765625" style="44" customWidth="1"/>
    <col min="2" max="2" width="24.09765625" style="44" customWidth="1"/>
    <col min="3" max="3" width="13.3984375" style="44" bestFit="1" customWidth="1"/>
    <col min="4" max="4" width="12.59765625" style="44" customWidth="1"/>
    <col min="5" max="5" width="11.09765625" style="44" bestFit="1" customWidth="1"/>
    <col min="6" max="6" width="17.59765625" style="44" bestFit="1" customWidth="1"/>
    <col min="7" max="7" width="16.09765625" style="44" customWidth="1"/>
    <col min="8" max="8" width="19.8984375" style="44" bestFit="1" customWidth="1"/>
    <col min="9" max="9" width="10.69921875" style="44" bestFit="1" customWidth="1"/>
    <col min="10" max="10" width="14.69921875" style="44" customWidth="1"/>
    <col min="11" max="11" width="12.59765625" style="44" customWidth="1"/>
    <col min="12" max="12" width="13.09765625" style="44" customWidth="1"/>
    <col min="13" max="13" width="10.296875" style="44" customWidth="1"/>
    <col min="14" max="15" width="13.09765625" style="44" customWidth="1"/>
    <col min="16" max="17" width="11.59765625" style="44" customWidth="1"/>
    <col min="18" max="19" width="13.8984375" style="44" customWidth="1"/>
    <col min="20" max="22" width="11.59765625" style="44" customWidth="1"/>
    <col min="23" max="23" width="11" style="44" customWidth="1"/>
    <col min="24" max="25" width="10.8984375" style="44" customWidth="1"/>
    <col min="26" max="27" width="11.69921875" style="449" customWidth="1"/>
    <col min="28" max="28" width="11.69921875" style="44" customWidth="1"/>
    <col min="29" max="29" width="8.296875" style="44" customWidth="1"/>
    <col min="30" max="30" width="7.8984375" style="44" customWidth="1"/>
    <col min="31" max="31" width="12.296875" style="44" bestFit="1" customWidth="1"/>
    <col min="32" max="32" width="10.09765625" style="44" bestFit="1" customWidth="1"/>
    <col min="33" max="33" width="12.296875" style="44" bestFit="1" customWidth="1"/>
    <col min="34" max="34" width="10.09765625" style="44" bestFit="1" customWidth="1"/>
    <col min="35" max="35" width="12.296875" style="44" bestFit="1" customWidth="1"/>
    <col min="36" max="36" width="10.09765625" style="44" bestFit="1" customWidth="1"/>
    <col min="37" max="37" width="12.296875" style="44" bestFit="1" customWidth="1"/>
    <col min="38" max="16384" width="9.09765625" style="44"/>
  </cols>
  <sheetData>
    <row r="1" spans="2:38" ht="13.4" hidden="1" customHeight="1"/>
    <row r="2" spans="2:38" ht="13.4" hidden="1" customHeight="1" thickBot="1"/>
    <row r="3" spans="2:38" ht="13.5" thickBot="1">
      <c r="B3" s="44">
        <v>2</v>
      </c>
      <c r="N3" s="151"/>
      <c r="O3" s="151"/>
      <c r="P3" s="151"/>
      <c r="Q3" s="151"/>
      <c r="R3" s="151"/>
      <c r="S3" s="151"/>
      <c r="T3" s="1079" t="s">
        <v>0</v>
      </c>
      <c r="U3" s="1080"/>
      <c r="V3" s="1080"/>
      <c r="W3" s="1080"/>
      <c r="X3" s="1080"/>
      <c r="Y3" s="1080"/>
      <c r="Z3" s="1080"/>
      <c r="AA3" s="1080"/>
      <c r="AB3" s="1080"/>
      <c r="AC3" s="1081"/>
      <c r="AE3" s="212"/>
      <c r="AF3" s="212"/>
      <c r="AG3" s="212"/>
      <c r="AH3" s="212"/>
      <c r="AI3" s="212"/>
      <c r="AJ3" s="212"/>
      <c r="AK3" s="189"/>
    </row>
    <row r="4" spans="2:38" ht="55.4" customHeight="1">
      <c r="B4" s="138" t="s">
        <v>1</v>
      </c>
      <c r="C4" s="148" t="s">
        <v>1586</v>
      </c>
      <c r="D4" s="1082" t="s">
        <v>2</v>
      </c>
      <c r="E4" s="1082" t="s">
        <v>3</v>
      </c>
      <c r="F4" s="148" t="s">
        <v>1587</v>
      </c>
      <c r="G4" s="148" t="s">
        <v>4</v>
      </c>
      <c r="H4" s="1082" t="s">
        <v>5</v>
      </c>
      <c r="I4" s="1082" t="s">
        <v>6</v>
      </c>
      <c r="J4" s="148" t="s">
        <v>1586</v>
      </c>
      <c r="K4" s="148" t="s">
        <v>1586</v>
      </c>
      <c r="L4" s="148" t="s">
        <v>1587</v>
      </c>
      <c r="M4" s="148" t="s">
        <v>1581</v>
      </c>
      <c r="N4" s="1085" t="s">
        <v>1595</v>
      </c>
      <c r="O4" s="1086"/>
      <c r="P4" s="1087" t="s">
        <v>1596</v>
      </c>
      <c r="Q4" s="1087"/>
      <c r="R4" s="1088" t="s">
        <v>1594</v>
      </c>
      <c r="S4" s="1089"/>
      <c r="T4" s="1088" t="s">
        <v>1597</v>
      </c>
      <c r="U4" s="1089"/>
      <c r="V4" s="1088" t="s">
        <v>7</v>
      </c>
      <c r="W4" s="1089"/>
      <c r="X4" s="1090" t="s">
        <v>2202</v>
      </c>
      <c r="Y4" s="1091"/>
      <c r="Z4" s="1092" t="s">
        <v>1601</v>
      </c>
      <c r="AA4" s="1093"/>
      <c r="AB4" s="1094" t="s">
        <v>1583</v>
      </c>
      <c r="AC4" s="1095"/>
      <c r="AE4" s="1100" t="s">
        <v>1598</v>
      </c>
      <c r="AF4" s="1101"/>
      <c r="AG4" s="1096" t="s">
        <v>1600</v>
      </c>
      <c r="AH4" s="1097"/>
      <c r="AI4" s="1085" t="s">
        <v>1599</v>
      </c>
      <c r="AJ4" s="1086"/>
      <c r="AK4" s="1087" t="s">
        <v>1599</v>
      </c>
      <c r="AL4" s="1087"/>
    </row>
    <row r="5" spans="2:38" ht="14">
      <c r="B5" s="495"/>
      <c r="C5" s="494" t="s">
        <v>1592</v>
      </c>
      <c r="D5" s="1083"/>
      <c r="E5" s="1083"/>
      <c r="F5" s="494" t="s">
        <v>1588</v>
      </c>
      <c r="G5" s="494"/>
      <c r="H5" s="1083"/>
      <c r="I5" s="1083"/>
      <c r="J5" s="494" t="s">
        <v>1589</v>
      </c>
      <c r="K5" s="494" t="s">
        <v>1591</v>
      </c>
      <c r="L5" s="494" t="s">
        <v>1590</v>
      </c>
      <c r="M5" s="494"/>
      <c r="N5" s="1085" t="s">
        <v>1592</v>
      </c>
      <c r="O5" s="1086"/>
      <c r="P5" s="1096" t="s">
        <v>1593</v>
      </c>
      <c r="Q5" s="1097"/>
      <c r="R5" s="1098" t="s">
        <v>1593</v>
      </c>
      <c r="S5" s="1099"/>
      <c r="T5" s="494"/>
      <c r="U5" s="496"/>
      <c r="V5" s="494"/>
      <c r="W5" s="496"/>
      <c r="X5" s="497"/>
      <c r="Y5" s="498"/>
      <c r="Z5" s="575"/>
      <c r="AA5" s="576"/>
      <c r="AB5" s="149"/>
      <c r="AC5" s="499"/>
      <c r="AE5" s="1100" t="s">
        <v>1592</v>
      </c>
      <c r="AF5" s="1101"/>
      <c r="AG5" s="1096" t="s">
        <v>1593</v>
      </c>
      <c r="AH5" s="1097"/>
      <c r="AI5" s="1085" t="s">
        <v>1592</v>
      </c>
      <c r="AJ5" s="1086"/>
      <c r="AK5" s="1087" t="s">
        <v>1593</v>
      </c>
      <c r="AL5" s="1087"/>
    </row>
    <row r="6" spans="2:38" ht="25" customHeight="1">
      <c r="B6" s="139"/>
      <c r="C6" s="149" t="s">
        <v>9</v>
      </c>
      <c r="D6" s="1084"/>
      <c r="E6" s="1084"/>
      <c r="F6" s="149" t="s">
        <v>10</v>
      </c>
      <c r="G6" s="149" t="s">
        <v>10</v>
      </c>
      <c r="H6" s="1084"/>
      <c r="I6" s="1084"/>
      <c r="J6" s="149" t="s">
        <v>11</v>
      </c>
      <c r="K6" s="149" t="s">
        <v>11</v>
      </c>
      <c r="L6" s="149" t="s">
        <v>12</v>
      </c>
      <c r="M6" s="149" t="s">
        <v>12</v>
      </c>
      <c r="N6" s="211" t="s">
        <v>2150</v>
      </c>
      <c r="O6" s="211" t="s">
        <v>1602</v>
      </c>
      <c r="P6" s="206" t="s">
        <v>1593</v>
      </c>
      <c r="Q6" s="206" t="s">
        <v>1603</v>
      </c>
      <c r="R6" s="206" t="s">
        <v>1593</v>
      </c>
      <c r="S6" s="206" t="s">
        <v>1582</v>
      </c>
      <c r="T6" s="206" t="s">
        <v>1593</v>
      </c>
      <c r="U6" s="206" t="s">
        <v>1582</v>
      </c>
      <c r="V6" s="206" t="s">
        <v>1593</v>
      </c>
      <c r="W6" s="206" t="s">
        <v>1582</v>
      </c>
      <c r="X6" s="206" t="s">
        <v>1592</v>
      </c>
      <c r="Y6" s="205" t="s">
        <v>1582</v>
      </c>
      <c r="Z6" s="577" t="s">
        <v>1593</v>
      </c>
      <c r="AA6" s="577" t="s">
        <v>1582</v>
      </c>
      <c r="AB6" s="206" t="s">
        <v>1593</v>
      </c>
      <c r="AC6" s="206" t="s">
        <v>1582</v>
      </c>
      <c r="AE6" s="205" t="s">
        <v>1592</v>
      </c>
      <c r="AF6" s="205" t="s">
        <v>1582</v>
      </c>
      <c r="AG6" s="206" t="s">
        <v>1593</v>
      </c>
      <c r="AH6" s="206" t="s">
        <v>1582</v>
      </c>
      <c r="AI6" s="211" t="s">
        <v>1592</v>
      </c>
      <c r="AJ6" s="211" t="s">
        <v>1582</v>
      </c>
      <c r="AK6" s="206" t="s">
        <v>1593</v>
      </c>
      <c r="AL6" s="206" t="s">
        <v>1582</v>
      </c>
    </row>
    <row r="7" spans="2:38" ht="13.75" hidden="1" customHeight="1" outlineLevel="1">
      <c r="B7" s="140" t="s">
        <v>13</v>
      </c>
      <c r="C7" s="143"/>
      <c r="D7" s="143"/>
      <c r="E7" s="143"/>
      <c r="F7" s="143"/>
      <c r="G7" s="143"/>
      <c r="H7" s="143"/>
      <c r="I7" s="143"/>
      <c r="J7" s="143">
        <v>2192.9405999999999</v>
      </c>
      <c r="K7" s="143"/>
      <c r="L7" s="142">
        <v>76.025000000000006</v>
      </c>
      <c r="M7" s="142"/>
      <c r="N7" s="142"/>
      <c r="O7" s="142"/>
      <c r="P7" s="144">
        <v>-145.319929</v>
      </c>
      <c r="Q7" s="144"/>
      <c r="R7" s="141">
        <f t="shared" ref="R7:R19" si="0">P7/$J7</f>
        <v>-6.6267152425378062E-2</v>
      </c>
      <c r="S7" s="490"/>
      <c r="T7" s="144">
        <v>-145.319929</v>
      </c>
      <c r="U7" s="487"/>
      <c r="V7" s="141">
        <f t="shared" ref="V7:V19" si="1">T7/$J7</f>
        <v>-6.6267152425378062E-2</v>
      </c>
      <c r="W7" s="490"/>
      <c r="X7" s="144"/>
      <c r="Y7" s="144"/>
      <c r="Z7" s="578">
        <v>135.20192399999999</v>
      </c>
      <c r="AA7" s="578"/>
      <c r="AB7" s="207"/>
      <c r="AC7" s="244">
        <f t="shared" ref="AC7:AC19" si="2">Z7/$J7</f>
        <v>6.1653254082668724E-2</v>
      </c>
      <c r="AE7" s="207"/>
      <c r="AF7" s="207"/>
      <c r="AG7" s="207">
        <f>Z7</f>
        <v>135.20192399999999</v>
      </c>
      <c r="AH7" s="207"/>
      <c r="AI7" s="207"/>
      <c r="AJ7" s="207"/>
      <c r="AK7" s="207"/>
      <c r="AL7" s="257"/>
    </row>
    <row r="8" spans="2:38" ht="13.75" hidden="1" customHeight="1" outlineLevel="1">
      <c r="B8" s="140" t="s">
        <v>14</v>
      </c>
      <c r="C8" s="143"/>
      <c r="D8" s="143"/>
      <c r="E8" s="143"/>
      <c r="F8" s="143"/>
      <c r="G8" s="143"/>
      <c r="H8" s="143"/>
      <c r="I8" s="143"/>
      <c r="J8" s="143">
        <v>1791.8219999999999</v>
      </c>
      <c r="K8" s="143"/>
      <c r="L8" s="142">
        <v>61</v>
      </c>
      <c r="M8" s="142"/>
      <c r="N8" s="142"/>
      <c r="O8" s="142"/>
      <c r="P8" s="144">
        <v>-261.86611799999997</v>
      </c>
      <c r="Q8" s="144"/>
      <c r="R8" s="141">
        <f t="shared" si="0"/>
        <v>-0.14614516285657839</v>
      </c>
      <c r="S8" s="490"/>
      <c r="T8" s="144">
        <v>-261.86611799999997</v>
      </c>
      <c r="U8" s="487"/>
      <c r="V8" s="141">
        <f t="shared" si="1"/>
        <v>-0.14614516285657839</v>
      </c>
      <c r="W8" s="490"/>
      <c r="X8" s="144"/>
      <c r="Y8" s="144"/>
      <c r="Z8" s="578">
        <v>-214.83113299999999</v>
      </c>
      <c r="AA8" s="578"/>
      <c r="AB8" s="207"/>
      <c r="AC8" s="244">
        <f t="shared" si="2"/>
        <v>-0.11989535400279716</v>
      </c>
      <c r="AE8" s="207"/>
      <c r="AF8" s="207"/>
      <c r="AG8" s="207">
        <f>AG7+Z8</f>
        <v>-79.629209000000003</v>
      </c>
      <c r="AH8" s="207"/>
      <c r="AI8" s="207"/>
      <c r="AJ8" s="207"/>
      <c r="AK8" s="207"/>
      <c r="AL8" s="257"/>
    </row>
    <row r="9" spans="2:38" ht="13.75" hidden="1" customHeight="1" outlineLevel="1">
      <c r="B9" s="140" t="s">
        <v>15</v>
      </c>
      <c r="C9" s="143"/>
      <c r="D9" s="143"/>
      <c r="E9" s="143"/>
      <c r="F9" s="143"/>
      <c r="G9" s="143"/>
      <c r="H9" s="143"/>
      <c r="I9" s="143"/>
      <c r="J9" s="143">
        <v>8682.0846000000001</v>
      </c>
      <c r="K9" s="143"/>
      <c r="L9" s="142">
        <v>303.8</v>
      </c>
      <c r="M9" s="142"/>
      <c r="N9" s="142"/>
      <c r="O9" s="142"/>
      <c r="P9" s="144">
        <v>1493.506834</v>
      </c>
      <c r="Q9" s="144"/>
      <c r="R9" s="141">
        <f t="shared" si="0"/>
        <v>0.17202168635859641</v>
      </c>
      <c r="S9" s="490"/>
      <c r="T9" s="144">
        <v>1493.506834</v>
      </c>
      <c r="U9" s="487"/>
      <c r="V9" s="141">
        <f t="shared" si="1"/>
        <v>0.17202168635859641</v>
      </c>
      <c r="W9" s="490"/>
      <c r="X9" s="144"/>
      <c r="Y9" s="144"/>
      <c r="Z9" s="578">
        <v>1434.3937430000001</v>
      </c>
      <c r="AA9" s="578"/>
      <c r="AB9" s="207"/>
      <c r="AC9" s="244">
        <f t="shared" si="2"/>
        <v>0.16521305758757523</v>
      </c>
      <c r="AE9" s="207"/>
      <c r="AF9" s="207"/>
      <c r="AG9" s="207">
        <f t="shared" ref="AG9:AG18" si="3">AG8+Z9</f>
        <v>1354.7645340000001</v>
      </c>
      <c r="AH9" s="207"/>
      <c r="AI9" s="207"/>
      <c r="AJ9" s="207"/>
      <c r="AK9" s="207"/>
      <c r="AL9" s="257"/>
    </row>
    <row r="10" spans="2:38" ht="13.75" hidden="1" customHeight="1" outlineLevel="1">
      <c r="B10" s="140" t="s">
        <v>16</v>
      </c>
      <c r="C10" s="143"/>
      <c r="D10" s="143"/>
      <c r="E10" s="143"/>
      <c r="F10" s="143"/>
      <c r="G10" s="143"/>
      <c r="H10" s="143"/>
      <c r="I10" s="143"/>
      <c r="J10" s="143">
        <v>6264.3326999999999</v>
      </c>
      <c r="K10" s="143"/>
      <c r="L10" s="142">
        <v>215.35</v>
      </c>
      <c r="M10" s="142"/>
      <c r="N10" s="142"/>
      <c r="O10" s="142"/>
      <c r="P10" s="144">
        <v>1012.5549590000001</v>
      </c>
      <c r="Q10" s="144"/>
      <c r="R10" s="141">
        <f t="shared" si="0"/>
        <v>0.16163811973141209</v>
      </c>
      <c r="S10" s="490"/>
      <c r="T10" s="144">
        <v>1012.5549590000001</v>
      </c>
      <c r="U10" s="487"/>
      <c r="V10" s="141">
        <f t="shared" si="1"/>
        <v>0.16163811973141209</v>
      </c>
      <c r="W10" s="490"/>
      <c r="X10" s="144"/>
      <c r="Y10" s="144"/>
      <c r="Z10" s="578">
        <v>912.27286600000002</v>
      </c>
      <c r="AA10" s="578"/>
      <c r="AB10" s="207"/>
      <c r="AC10" s="244">
        <f t="shared" si="2"/>
        <v>0.14562969588125485</v>
      </c>
      <c r="AE10" s="207"/>
      <c r="AF10" s="207"/>
      <c r="AG10" s="207">
        <f t="shared" si="3"/>
        <v>2267.0374000000002</v>
      </c>
      <c r="AH10" s="207"/>
      <c r="AI10" s="207"/>
      <c r="AJ10" s="207"/>
      <c r="AK10" s="207"/>
      <c r="AL10" s="257"/>
    </row>
    <row r="11" spans="2:38" ht="13.75" hidden="1" customHeight="1" outlineLevel="1">
      <c r="B11" s="140" t="s">
        <v>17</v>
      </c>
      <c r="C11" s="143"/>
      <c r="D11" s="143"/>
      <c r="E11" s="143"/>
      <c r="F11" s="143"/>
      <c r="G11" s="143"/>
      <c r="H11" s="143"/>
      <c r="I11" s="143"/>
      <c r="J11" s="143">
        <v>1376.9734020000001</v>
      </c>
      <c r="K11" s="143"/>
      <c r="L11" s="142">
        <v>35.93</v>
      </c>
      <c r="M11" s="142"/>
      <c r="N11" s="142"/>
      <c r="O11" s="142"/>
      <c r="P11" s="144">
        <v>-227.06432000000001</v>
      </c>
      <c r="Q11" s="144"/>
      <c r="R11" s="141">
        <f t="shared" si="0"/>
        <v>-0.16490102108740659</v>
      </c>
      <c r="S11" s="490"/>
      <c r="T11" s="144">
        <v>-227.06432000000001</v>
      </c>
      <c r="U11" s="487"/>
      <c r="V11" s="141">
        <f t="shared" si="1"/>
        <v>-0.16490102108740659</v>
      </c>
      <c r="W11" s="490"/>
      <c r="X11" s="144"/>
      <c r="Y11" s="144"/>
      <c r="Z11" s="578">
        <v>-276.60379</v>
      </c>
      <c r="AA11" s="578"/>
      <c r="AB11" s="207"/>
      <c r="AC11" s="244">
        <f t="shared" si="2"/>
        <v>-0.20087809219716504</v>
      </c>
      <c r="AE11" s="207"/>
      <c r="AF11" s="207"/>
      <c r="AG11" s="207">
        <f t="shared" si="3"/>
        <v>1990.43361</v>
      </c>
      <c r="AH11" s="207"/>
      <c r="AI11" s="207"/>
      <c r="AJ11" s="207"/>
      <c r="AK11" s="207"/>
      <c r="AL11" s="257"/>
    </row>
    <row r="12" spans="2:38" ht="13.75" hidden="1" customHeight="1" outlineLevel="1">
      <c r="B12" s="140" t="s">
        <v>18</v>
      </c>
      <c r="C12" s="143"/>
      <c r="D12" s="143"/>
      <c r="E12" s="143"/>
      <c r="F12" s="143"/>
      <c r="G12" s="143"/>
      <c r="H12" s="143"/>
      <c r="I12" s="143"/>
      <c r="J12" s="143">
        <v>904.63136999999995</v>
      </c>
      <c r="K12" s="143"/>
      <c r="L12" s="142">
        <v>30.437000000000001</v>
      </c>
      <c r="M12" s="142"/>
      <c r="N12" s="142"/>
      <c r="O12" s="142"/>
      <c r="P12" s="144">
        <v>283.60143900000003</v>
      </c>
      <c r="Q12" s="144"/>
      <c r="R12" s="141">
        <f t="shared" si="0"/>
        <v>0.31349945226860754</v>
      </c>
      <c r="S12" s="490"/>
      <c r="T12" s="144">
        <v>283.60143900000003</v>
      </c>
      <c r="U12" s="487"/>
      <c r="V12" s="141">
        <f t="shared" si="1"/>
        <v>0.31349945226860754</v>
      </c>
      <c r="W12" s="490"/>
      <c r="X12" s="144"/>
      <c r="Y12" s="144"/>
      <c r="Z12" s="578">
        <v>-301.79638999999997</v>
      </c>
      <c r="AA12" s="578"/>
      <c r="AB12" s="207"/>
      <c r="AC12" s="244">
        <f t="shared" si="2"/>
        <v>-0.33361256309296461</v>
      </c>
      <c r="AE12" s="207"/>
      <c r="AF12" s="207"/>
      <c r="AG12" s="207">
        <f t="shared" si="3"/>
        <v>1688.6372200000001</v>
      </c>
      <c r="AH12" s="207"/>
      <c r="AI12" s="207"/>
      <c r="AJ12" s="207"/>
      <c r="AK12" s="207"/>
      <c r="AL12" s="257"/>
    </row>
    <row r="13" spans="2:38" ht="13.75" hidden="1" customHeight="1" outlineLevel="1">
      <c r="B13" s="140" t="s">
        <v>19</v>
      </c>
      <c r="C13" s="143"/>
      <c r="D13" s="143"/>
      <c r="E13" s="143"/>
      <c r="F13" s="143"/>
      <c r="G13" s="143"/>
      <c r="H13" s="143"/>
      <c r="I13" s="143"/>
      <c r="J13" s="143">
        <v>3085.5828419999998</v>
      </c>
      <c r="K13" s="143"/>
      <c r="L13" s="142">
        <v>87.5</v>
      </c>
      <c r="M13" s="142"/>
      <c r="N13" s="142"/>
      <c r="O13" s="142"/>
      <c r="P13" s="144">
        <v>9709.9566290000002</v>
      </c>
      <c r="Q13" s="144"/>
      <c r="R13" s="141">
        <f t="shared" si="0"/>
        <v>3.1468792530315737</v>
      </c>
      <c r="S13" s="490"/>
      <c r="T13" s="144">
        <v>9709.9566290000002</v>
      </c>
      <c r="U13" s="487"/>
      <c r="V13" s="141">
        <f t="shared" si="1"/>
        <v>3.1468792530315737</v>
      </c>
      <c r="W13" s="490"/>
      <c r="X13" s="144"/>
      <c r="Y13" s="144"/>
      <c r="Z13" s="578">
        <v>175.369584</v>
      </c>
      <c r="AA13" s="578"/>
      <c r="AB13" s="207"/>
      <c r="AC13" s="244">
        <f>Z13/$J13</f>
        <v>5.6835156591138448E-2</v>
      </c>
      <c r="AE13" s="207"/>
      <c r="AF13" s="207"/>
      <c r="AG13" s="207">
        <f t="shared" si="3"/>
        <v>1864.0068040000001</v>
      </c>
      <c r="AH13" s="207"/>
      <c r="AI13" s="207"/>
      <c r="AJ13" s="207"/>
      <c r="AK13" s="207"/>
      <c r="AL13" s="257"/>
    </row>
    <row r="14" spans="2:38" ht="13.75" hidden="1" customHeight="1" outlineLevel="1">
      <c r="B14" s="140" t="s">
        <v>20</v>
      </c>
      <c r="C14" s="143"/>
      <c r="D14" s="143"/>
      <c r="E14" s="143"/>
      <c r="F14" s="143"/>
      <c r="G14" s="143"/>
      <c r="H14" s="143"/>
      <c r="I14" s="143"/>
      <c r="J14" s="143">
        <v>2036.7564</v>
      </c>
      <c r="K14" s="143"/>
      <c r="L14" s="142">
        <v>69.2</v>
      </c>
      <c r="M14" s="142"/>
      <c r="N14" s="142"/>
      <c r="O14" s="142"/>
      <c r="P14" s="144">
        <v>853.97219600000005</v>
      </c>
      <c r="Q14" s="144"/>
      <c r="R14" s="141">
        <f t="shared" si="0"/>
        <v>0.41928047752789682</v>
      </c>
      <c r="S14" s="490"/>
      <c r="T14" s="144">
        <v>853.97219600000005</v>
      </c>
      <c r="U14" s="487"/>
      <c r="V14" s="141">
        <f t="shared" si="1"/>
        <v>0.41928047752789682</v>
      </c>
      <c r="W14" s="490"/>
      <c r="X14" s="144"/>
      <c r="Y14" s="144"/>
      <c r="Z14" s="578">
        <v>-971.965416</v>
      </c>
      <c r="AA14" s="578"/>
      <c r="AB14" s="207"/>
      <c r="AC14" s="244">
        <f t="shared" si="2"/>
        <v>-0.47721240301491136</v>
      </c>
      <c r="AE14" s="207"/>
      <c r="AF14" s="207"/>
      <c r="AG14" s="207">
        <f t="shared" si="3"/>
        <v>892.0413880000001</v>
      </c>
      <c r="AH14" s="207"/>
      <c r="AI14" s="207"/>
      <c r="AJ14" s="207"/>
      <c r="AK14" s="207"/>
      <c r="AL14" s="257"/>
    </row>
    <row r="15" spans="2:38" ht="13.75" hidden="1" customHeight="1" outlineLevel="1">
      <c r="B15" s="140" t="s">
        <v>21</v>
      </c>
      <c r="C15" s="143"/>
      <c r="D15" s="143"/>
      <c r="E15" s="143"/>
      <c r="F15" s="143"/>
      <c r="G15" s="143"/>
      <c r="H15" s="143"/>
      <c r="I15" s="143"/>
      <c r="J15" s="143">
        <v>4007.8346430000001</v>
      </c>
      <c r="K15" s="143"/>
      <c r="L15" s="142">
        <v>115.5</v>
      </c>
      <c r="M15" s="142"/>
      <c r="N15" s="142"/>
      <c r="O15" s="142"/>
      <c r="P15" s="144">
        <v>1703.2444410000001</v>
      </c>
      <c r="Q15" s="144"/>
      <c r="R15" s="141">
        <f t="shared" si="0"/>
        <v>0.42497872110937784</v>
      </c>
      <c r="S15" s="490"/>
      <c r="T15" s="144">
        <v>1703.2444410000001</v>
      </c>
      <c r="U15" s="487"/>
      <c r="V15" s="141">
        <f t="shared" si="1"/>
        <v>0.42497872110937784</v>
      </c>
      <c r="W15" s="490"/>
      <c r="X15" s="144"/>
      <c r="Y15" s="144"/>
      <c r="Z15" s="578">
        <v>674.41148299999998</v>
      </c>
      <c r="AA15" s="578"/>
      <c r="AB15" s="207"/>
      <c r="AC15" s="244">
        <f t="shared" si="2"/>
        <v>0.16827328048024959</v>
      </c>
      <c r="AE15" s="207"/>
      <c r="AF15" s="207"/>
      <c r="AG15" s="207">
        <f t="shared" si="3"/>
        <v>1566.452871</v>
      </c>
      <c r="AH15" s="207"/>
      <c r="AI15" s="207"/>
      <c r="AJ15" s="207"/>
      <c r="AK15" s="207"/>
      <c r="AL15" s="257"/>
    </row>
    <row r="16" spans="2:38" ht="13.75" hidden="1" customHeight="1" outlineLevel="1">
      <c r="B16" s="140" t="s">
        <v>22</v>
      </c>
      <c r="C16" s="143"/>
      <c r="D16" s="143"/>
      <c r="E16" s="143"/>
      <c r="F16" s="143"/>
      <c r="G16" s="143"/>
      <c r="H16" s="143"/>
      <c r="I16" s="143"/>
      <c r="J16" s="143">
        <v>8372.3085599999995</v>
      </c>
      <c r="K16" s="143"/>
      <c r="L16" s="142">
        <v>262.5</v>
      </c>
      <c r="M16" s="142"/>
      <c r="N16" s="142"/>
      <c r="O16" s="142"/>
      <c r="P16" s="144">
        <v>695.11937799999998</v>
      </c>
      <c r="Q16" s="144"/>
      <c r="R16" s="141">
        <f t="shared" si="0"/>
        <v>8.3026010450814064E-2</v>
      </c>
      <c r="S16" s="490"/>
      <c r="T16" s="144">
        <v>695.11937799999998</v>
      </c>
      <c r="U16" s="487"/>
      <c r="V16" s="141">
        <f t="shared" si="1"/>
        <v>8.3026010450814064E-2</v>
      </c>
      <c r="W16" s="490"/>
      <c r="X16" s="144"/>
      <c r="Y16" s="144"/>
      <c r="Z16" s="578">
        <v>1608.2380900000001</v>
      </c>
      <c r="AA16" s="578"/>
      <c r="AB16" s="207"/>
      <c r="AC16" s="244">
        <f>Z16/$J16</f>
        <v>0.19209015989730796</v>
      </c>
      <c r="AE16" s="207"/>
      <c r="AF16" s="207"/>
      <c r="AG16" s="207">
        <f t="shared" si="3"/>
        <v>3174.6909610000002</v>
      </c>
      <c r="AH16" s="207"/>
      <c r="AI16" s="207"/>
      <c r="AJ16" s="207"/>
      <c r="AK16" s="207"/>
      <c r="AL16" s="257"/>
    </row>
    <row r="17" spans="2:38" ht="13.75" hidden="1" customHeight="1" outlineLevel="1">
      <c r="B17" s="140" t="s">
        <v>23</v>
      </c>
      <c r="C17" s="143"/>
      <c r="D17" s="143"/>
      <c r="E17" s="143"/>
      <c r="F17" s="143"/>
      <c r="G17" s="143"/>
      <c r="H17" s="143"/>
      <c r="I17" s="143"/>
      <c r="J17" s="143">
        <v>8615.0336399999997</v>
      </c>
      <c r="K17" s="143"/>
      <c r="L17" s="142">
        <v>284.8</v>
      </c>
      <c r="M17" s="142"/>
      <c r="N17" s="142"/>
      <c r="O17" s="142"/>
      <c r="P17" s="144">
        <v>-10.75835</v>
      </c>
      <c r="Q17" s="144"/>
      <c r="R17" s="141">
        <f t="shared" si="0"/>
        <v>-1.2487879269615946E-3</v>
      </c>
      <c r="S17" s="490"/>
      <c r="T17" s="144">
        <v>-10.75835</v>
      </c>
      <c r="U17" s="487"/>
      <c r="V17" s="141">
        <f t="shared" si="1"/>
        <v>-1.2487879269615946E-3</v>
      </c>
      <c r="W17" s="490"/>
      <c r="X17" s="144"/>
      <c r="Y17" s="144"/>
      <c r="Z17" s="578">
        <v>1137.5270410000001</v>
      </c>
      <c r="AA17" s="578"/>
      <c r="AB17" s="207"/>
      <c r="AC17" s="244">
        <f t="shared" si="2"/>
        <v>0.13203976775185292</v>
      </c>
      <c r="AE17" s="207"/>
      <c r="AF17" s="207"/>
      <c r="AG17" s="207">
        <f t="shared" si="3"/>
        <v>4312.2180020000005</v>
      </c>
      <c r="AH17" s="207"/>
      <c r="AI17" s="207"/>
      <c r="AJ17" s="207"/>
      <c r="AK17" s="207"/>
      <c r="AL17" s="257"/>
    </row>
    <row r="18" spans="2:38" ht="13.75" hidden="1" customHeight="1" outlineLevel="1">
      <c r="B18" s="140" t="s">
        <v>24</v>
      </c>
      <c r="C18" s="143"/>
      <c r="D18" s="143"/>
      <c r="E18" s="143"/>
      <c r="F18" s="143"/>
      <c r="G18" s="143"/>
      <c r="H18" s="143"/>
      <c r="I18" s="143"/>
      <c r="J18" s="143">
        <v>13231.975163999999</v>
      </c>
      <c r="K18" s="143"/>
      <c r="L18" s="142">
        <v>589.91999999999996</v>
      </c>
      <c r="M18" s="142"/>
      <c r="N18" s="142"/>
      <c r="O18" s="142"/>
      <c r="P18" s="144">
        <v>2797.120981</v>
      </c>
      <c r="Q18" s="144"/>
      <c r="R18" s="141">
        <f t="shared" si="0"/>
        <v>0.21139103923124625</v>
      </c>
      <c r="S18" s="490"/>
      <c r="T18" s="144">
        <v>2797.120981</v>
      </c>
      <c r="U18" s="487"/>
      <c r="V18" s="141">
        <f t="shared" si="1"/>
        <v>0.21139103923124625</v>
      </c>
      <c r="W18" s="490"/>
      <c r="X18" s="144"/>
      <c r="Y18" s="144"/>
      <c r="Z18" s="578">
        <v>1516.137851</v>
      </c>
      <c r="AA18" s="578"/>
      <c r="AB18" s="207"/>
      <c r="AC18" s="244">
        <f>Z18/$J18</f>
        <v>0.11458137067283268</v>
      </c>
      <c r="AE18" s="207"/>
      <c r="AF18" s="207"/>
      <c r="AG18" s="207">
        <f t="shared" si="3"/>
        <v>5828.3558530000009</v>
      </c>
      <c r="AH18" s="207"/>
      <c r="AI18" s="207"/>
      <c r="AJ18" s="207"/>
      <c r="AK18" s="207"/>
      <c r="AL18" s="257"/>
    </row>
    <row r="19" spans="2:38" ht="13.75" hidden="1" customHeight="1" outlineLevel="1">
      <c r="B19" s="147" t="s">
        <v>25</v>
      </c>
      <c r="C19" s="145">
        <f>SUM(C7:C18)</f>
        <v>0</v>
      </c>
      <c r="D19" s="145"/>
      <c r="E19" s="145"/>
      <c r="F19" s="145"/>
      <c r="G19" s="145"/>
      <c r="H19" s="145"/>
      <c r="I19" s="145"/>
      <c r="J19" s="145">
        <f>SUM(J7:J18)</f>
        <v>60562.275920999993</v>
      </c>
      <c r="K19" s="145"/>
      <c r="L19" s="145">
        <f>SUM(L7:L18)</f>
        <v>2131.962</v>
      </c>
      <c r="M19" s="145"/>
      <c r="N19" s="145"/>
      <c r="O19" s="145"/>
      <c r="P19" s="150">
        <f>SUM(P7:P18)</f>
        <v>17904.068140000003</v>
      </c>
      <c r="Q19" s="150"/>
      <c r="R19" s="146">
        <f t="shared" si="0"/>
        <v>0.29563070191342927</v>
      </c>
      <c r="S19" s="491"/>
      <c r="T19" s="150">
        <f>SUM(T7:T18)</f>
        <v>17904.068140000003</v>
      </c>
      <c r="U19" s="488"/>
      <c r="V19" s="146">
        <f t="shared" si="1"/>
        <v>0.29563070191342927</v>
      </c>
      <c r="W19" s="491"/>
      <c r="X19" s="145">
        <f>SUM(X7:X18)</f>
        <v>0</v>
      </c>
      <c r="Y19" s="145"/>
      <c r="Z19" s="579">
        <f>SUM(Z7:Z18)</f>
        <v>5828.3558530000009</v>
      </c>
      <c r="AA19" s="579"/>
      <c r="AB19" s="208"/>
      <c r="AC19" s="245">
        <f t="shared" si="2"/>
        <v>9.6237398023197737E-2</v>
      </c>
      <c r="AD19" s="151"/>
      <c r="AE19" s="208">
        <f>SUM(AE7:AE18)</f>
        <v>0</v>
      </c>
      <c r="AF19" s="208"/>
      <c r="AG19" s="208">
        <f>AG18</f>
        <v>5828.3558530000009</v>
      </c>
      <c r="AH19" s="208"/>
      <c r="AI19" s="208">
        <f>SUM(AI7:AI18)</f>
        <v>0</v>
      </c>
      <c r="AJ19" s="208"/>
      <c r="AK19" s="208">
        <f>AK18</f>
        <v>0</v>
      </c>
      <c r="AL19" s="257"/>
    </row>
    <row r="20" spans="2:38" ht="14" collapsed="1">
      <c r="B20" s="152" t="s">
        <v>2125</v>
      </c>
      <c r="C20" s="143"/>
      <c r="D20" s="143"/>
      <c r="E20" s="143"/>
      <c r="F20" s="143"/>
      <c r="G20" s="143"/>
      <c r="H20" s="143"/>
      <c r="I20" s="143"/>
      <c r="J20" s="143"/>
      <c r="K20" s="143"/>
      <c r="L20" s="143"/>
      <c r="M20" s="143"/>
      <c r="N20" s="143"/>
      <c r="O20" s="143"/>
      <c r="P20" s="207"/>
      <c r="Q20" s="504"/>
      <c r="R20" s="258"/>
      <c r="S20" s="492"/>
      <c r="T20" s="207"/>
      <c r="U20" s="207"/>
      <c r="V20" s="258"/>
      <c r="W20" s="492"/>
      <c r="X20" s="143"/>
      <c r="Y20" s="143"/>
      <c r="Z20" s="578"/>
      <c r="AA20" s="578"/>
      <c r="AB20" s="209"/>
      <c r="AC20" s="244"/>
      <c r="AE20" s="209"/>
      <c r="AF20" s="209"/>
      <c r="AG20" s="209"/>
      <c r="AH20" s="209"/>
      <c r="AI20" s="209"/>
      <c r="AJ20" s="209"/>
      <c r="AK20" s="209"/>
      <c r="AL20" s="257"/>
    </row>
    <row r="21" spans="2:38" ht="14">
      <c r="B21" s="140">
        <v>1</v>
      </c>
      <c r="C21" s="653">
        <v>127.18787731519006</v>
      </c>
      <c r="D21" s="143"/>
      <c r="E21" s="143"/>
      <c r="F21" s="654">
        <v>4318.222932676138</v>
      </c>
      <c r="G21" s="654">
        <v>4318.222932676138</v>
      </c>
      <c r="H21" s="143"/>
      <c r="I21" s="143"/>
      <c r="J21" s="143">
        <f>IF($C56=0,#N/A,$C56)</f>
        <v>126.099036923</v>
      </c>
      <c r="K21" s="143"/>
      <c r="L21" s="143">
        <f>IF($D56=0,#N/A,$D56)</f>
        <v>4241.8419999999996</v>
      </c>
      <c r="M21" s="142"/>
      <c r="N21" s="656">
        <v>-1.6227981137364622</v>
      </c>
      <c r="O21" s="656">
        <v>-1.6227981137364622</v>
      </c>
      <c r="P21" s="535">
        <f>IF($E56=0,#N/A,$E56)</f>
        <v>-1.693460736</v>
      </c>
      <c r="Q21" s="525">
        <f>IF($F56=0,#N/A,$F56)</f>
        <v>-1.693460736</v>
      </c>
      <c r="R21" s="526">
        <f>IFERROR(P21/($J21),#N/A)</f>
        <v>-1.3429608800534138E-2</v>
      </c>
      <c r="S21" s="247">
        <f>IFERROR(Q21/($J21),#N/A)</f>
        <v>-1.3429608800534138E-2</v>
      </c>
      <c r="T21" s="508">
        <f>P21</f>
        <v>-1.693460736</v>
      </c>
      <c r="U21" s="509">
        <f>Q21</f>
        <v>-1.693460736</v>
      </c>
      <c r="V21" s="247">
        <f>T21/$J21</f>
        <v>-1.3429608800534138E-2</v>
      </c>
      <c r="W21" s="247">
        <f>U21/$J21</f>
        <v>-1.3429608800534138E-2</v>
      </c>
      <c r="X21" s="655">
        <v>5.5859162973811323</v>
      </c>
      <c r="Y21" s="655">
        <v>5.5859162973811323</v>
      </c>
      <c r="Z21" s="580">
        <f>IF($G56=0,#N/A,$G56)</f>
        <v>1.574237997</v>
      </c>
      <c r="AA21" s="581">
        <f t="shared" ref="AA21:AA32" si="4">IF($H56=0,#N/A,$H56)</f>
        <v>1.574237997</v>
      </c>
      <c r="AB21" s="247">
        <f>Z21/J21</f>
        <v>1.2484139731862336E-2</v>
      </c>
      <c r="AC21" s="506">
        <f>AA21/J21</f>
        <v>1.2484139731862336E-2</v>
      </c>
      <c r="AE21" s="207">
        <f>X21</f>
        <v>5.5859162973811323</v>
      </c>
      <c r="AF21" s="207">
        <f>Y21</f>
        <v>5.5859162973811323</v>
      </c>
      <c r="AG21" s="509">
        <f>Z21</f>
        <v>1.574237997</v>
      </c>
      <c r="AH21" s="207">
        <f>AA21</f>
        <v>1.574237997</v>
      </c>
      <c r="AI21" s="500">
        <f>N21</f>
        <v>-1.6227981137364622</v>
      </c>
      <c r="AJ21" s="207">
        <f>O21</f>
        <v>-1.6227981137364622</v>
      </c>
      <c r="AK21" s="509">
        <f>P21</f>
        <v>-1.693460736</v>
      </c>
      <c r="AL21" s="533">
        <f>Q21</f>
        <v>-1.693460736</v>
      </c>
    </row>
    <row r="22" spans="2:38" ht="14">
      <c r="B22" s="140">
        <v>2</v>
      </c>
      <c r="C22" s="653">
        <v>125.41158735620006</v>
      </c>
      <c r="D22" s="143"/>
      <c r="E22" s="143"/>
      <c r="F22" s="654">
        <v>4253.3145678240326</v>
      </c>
      <c r="G22" s="654">
        <v>4253.3145678240326</v>
      </c>
      <c r="H22" s="143"/>
      <c r="I22" s="143"/>
      <c r="J22" s="143">
        <f t="shared" ref="J22:J32" si="5">IF($C57=0,#N/A,$C57)</f>
        <v>96.566805360000004</v>
      </c>
      <c r="K22" s="143"/>
      <c r="L22" s="143">
        <f t="shared" ref="L22:L32" si="6">IF($D57=0,#N/A,$D57)</f>
        <v>3245.53</v>
      </c>
      <c r="M22" s="142"/>
      <c r="N22" s="656">
        <v>0.58682152278999844</v>
      </c>
      <c r="O22" s="656">
        <v>0.58682152278999844</v>
      </c>
      <c r="P22" s="535">
        <f t="shared" ref="P22:P32" si="7">IF($E57=0,#N/A,$E57)</f>
        <v>-6.4192137379999998</v>
      </c>
      <c r="Q22" s="525">
        <f>IF($F57=0,#N/A,$F57)</f>
        <v>-6.4192137379999998</v>
      </c>
      <c r="R22" s="247">
        <f t="shared" ref="R22:R33" si="8">IFERROR(P22/($J22),#N/A)</f>
        <v>-6.647433053282896E-2</v>
      </c>
      <c r="S22" s="247">
        <f t="shared" ref="S22:S33" si="9">IFERROR(Q22/($J22),#N/A)</f>
        <v>-6.647433053282896E-2</v>
      </c>
      <c r="T22" s="508">
        <f t="shared" ref="T22:T32" si="10">P22</f>
        <v>-6.4192137379999998</v>
      </c>
      <c r="U22" s="509">
        <f t="shared" ref="U22:U32" si="11">Q22</f>
        <v>-6.4192137379999998</v>
      </c>
      <c r="V22" s="247">
        <f>T22/$J22</f>
        <v>-6.647433053282896E-2</v>
      </c>
      <c r="W22" s="247">
        <f>U22/$J22</f>
        <v>-6.647433053282896E-2</v>
      </c>
      <c r="X22" s="655">
        <v>8.9848387722322727</v>
      </c>
      <c r="Y22" s="655">
        <v>8.9848387722322727</v>
      </c>
      <c r="Z22" s="580">
        <f>IF($G57=0,#N/A,$G57)</f>
        <v>-3.2434714740000001</v>
      </c>
      <c r="AA22" s="581">
        <f t="shared" si="4"/>
        <v>-3.2434714740000001</v>
      </c>
      <c r="AB22" s="247">
        <f t="shared" ref="AB22:AB31" si="12">Z22/J22</f>
        <v>-3.3587851041653224E-2</v>
      </c>
      <c r="AC22" s="506">
        <f t="shared" ref="AC22:AC32" si="13">AA22/J22</f>
        <v>-3.3587851041653224E-2</v>
      </c>
      <c r="AE22" s="207">
        <f t="shared" ref="AE22:AE31" si="14">AE21+X22</f>
        <v>14.570755069613405</v>
      </c>
      <c r="AF22" s="207">
        <f>AF21+Y22</f>
        <v>14.570755069613405</v>
      </c>
      <c r="AG22" s="509">
        <f>AG21+Z22</f>
        <v>-1.6692334770000001</v>
      </c>
      <c r="AH22" s="207">
        <f>AH21+AA22</f>
        <v>-1.6692334770000001</v>
      </c>
      <c r="AI22" s="500">
        <f>AI21+N22</f>
        <v>-1.0359765909464638</v>
      </c>
      <c r="AJ22" s="207">
        <f>AJ21+O22</f>
        <v>-1.0359765909464638</v>
      </c>
      <c r="AK22" s="509">
        <f>AK21+P22</f>
        <v>-8.1126744740000003</v>
      </c>
      <c r="AL22" s="533">
        <f>AL21+Q22</f>
        <v>-8.1126744740000003</v>
      </c>
    </row>
    <row r="23" spans="2:38" ht="14">
      <c r="B23" s="140">
        <v>3</v>
      </c>
      <c r="C23" s="653">
        <v>138.51988800616058</v>
      </c>
      <c r="D23" s="143"/>
      <c r="E23" s="143"/>
      <c r="F23" s="654">
        <v>4678.5574034757401</v>
      </c>
      <c r="G23" s="654">
        <v>4678.5574034757401</v>
      </c>
      <c r="H23" s="143"/>
      <c r="I23" s="143"/>
      <c r="J23" s="143">
        <f t="shared" si="5"/>
        <v>173.30582252900001</v>
      </c>
      <c r="K23" s="143"/>
      <c r="L23" s="143">
        <f t="shared" si="6"/>
        <v>6165.1989999999996</v>
      </c>
      <c r="M23" s="142"/>
      <c r="N23" s="656">
        <v>2.7456563166522279</v>
      </c>
      <c r="O23" s="656">
        <v>2.7456563166522279</v>
      </c>
      <c r="P23" s="535">
        <f t="shared" si="7"/>
        <v>-6.6654066240000001</v>
      </c>
      <c r="Q23" s="525">
        <f>IF($F58=0,#N/A,$F58)</f>
        <v>-6.6654066240000001</v>
      </c>
      <c r="R23" s="247">
        <f t="shared" si="8"/>
        <v>-3.8460373268097495E-2</v>
      </c>
      <c r="S23" s="247">
        <f t="shared" si="9"/>
        <v>-3.8460373268097495E-2</v>
      </c>
      <c r="T23" s="508">
        <f t="shared" si="10"/>
        <v>-6.6654066240000001</v>
      </c>
      <c r="U23" s="509">
        <f t="shared" si="11"/>
        <v>-6.6654066240000001</v>
      </c>
      <c r="V23" s="247">
        <f t="shared" ref="V23:V32" si="15">T23/$J23</f>
        <v>-3.8460373268097495E-2</v>
      </c>
      <c r="W23" s="247">
        <f t="shared" ref="W23:W32" si="16">U23/$J23</f>
        <v>-3.8460373268097495E-2</v>
      </c>
      <c r="X23" s="655">
        <v>11.407937832958265</v>
      </c>
      <c r="Y23" s="655">
        <v>11.407937832958265</v>
      </c>
      <c r="Z23" s="580">
        <f t="shared" ref="Z23:Z31" si="17">IF($G58=0,#N/A,$G58)</f>
        <v>-4.0541220060000001</v>
      </c>
      <c r="AA23" s="581">
        <f t="shared" si="4"/>
        <v>-4.0541220060000001</v>
      </c>
      <c r="AB23" s="247">
        <f t="shared" si="12"/>
        <v>-2.3392878247478422E-2</v>
      </c>
      <c r="AC23" s="505">
        <f t="shared" si="13"/>
        <v>-2.3392878247478422E-2</v>
      </c>
      <c r="AE23" s="207">
        <f t="shared" si="14"/>
        <v>25.97869290257167</v>
      </c>
      <c r="AF23" s="207">
        <f t="shared" ref="AF23:AF32" si="18">AF22+Y23</f>
        <v>25.97869290257167</v>
      </c>
      <c r="AG23" s="509">
        <f>AG22+Z23</f>
        <v>-5.7233554830000006</v>
      </c>
      <c r="AH23" s="207">
        <f t="shared" ref="AH23:AH32" si="19">AH22+AA23</f>
        <v>-5.7233554830000006</v>
      </c>
      <c r="AI23" s="500">
        <f t="shared" ref="AI23:AI32" si="20">AI22+N23</f>
        <v>1.7096797257057641</v>
      </c>
      <c r="AJ23" s="746">
        <f>AJ22+O23</f>
        <v>1.7096797257057641</v>
      </c>
      <c r="AK23" s="509">
        <f t="shared" ref="AK23:AK32" si="21">AK22+P23</f>
        <v>-14.778081098000001</v>
      </c>
      <c r="AL23" s="533">
        <f t="shared" ref="AL23:AL32" si="22">AL22+Q23</f>
        <v>-14.778081098000001</v>
      </c>
    </row>
    <row r="24" spans="2:38" ht="14">
      <c r="B24" s="140">
        <v>4</v>
      </c>
      <c r="C24" s="653">
        <v>129.53382269693512</v>
      </c>
      <c r="D24" s="143"/>
      <c r="E24" s="143"/>
      <c r="F24" s="654">
        <v>4394.231518676721</v>
      </c>
      <c r="G24" s="654">
        <v>4394.231518676721</v>
      </c>
      <c r="H24" s="143"/>
      <c r="I24" s="143"/>
      <c r="J24" s="143">
        <f t="shared" si="5"/>
        <v>159.056854829</v>
      </c>
      <c r="K24" s="143"/>
      <c r="L24" s="143">
        <f t="shared" si="6"/>
        <v>5559.4309999999996</v>
      </c>
      <c r="M24" s="142"/>
      <c r="N24" s="656">
        <v>-0.93658019249821911</v>
      </c>
      <c r="O24" s="656">
        <v>-0.93658019249821911</v>
      </c>
      <c r="P24" s="535">
        <f t="shared" si="7"/>
        <v>3.7037542120000002</v>
      </c>
      <c r="Q24" s="525">
        <f>IF($F59=0,#N/A,$F59)</f>
        <v>3.7037542120000002</v>
      </c>
      <c r="R24" s="247">
        <f t="shared" si="8"/>
        <v>2.3285725195445736E-2</v>
      </c>
      <c r="S24" s="247">
        <f t="shared" si="9"/>
        <v>2.3285725195445736E-2</v>
      </c>
      <c r="T24" s="508">
        <f t="shared" si="10"/>
        <v>3.7037542120000002</v>
      </c>
      <c r="U24" s="509">
        <f t="shared" si="11"/>
        <v>3.7037542120000002</v>
      </c>
      <c r="V24" s="247">
        <f t="shared" si="15"/>
        <v>2.3285725195445736E-2</v>
      </c>
      <c r="W24" s="247">
        <f t="shared" si="16"/>
        <v>2.3285725195445736E-2</v>
      </c>
      <c r="X24" s="655">
        <v>7.4521582534385935</v>
      </c>
      <c r="Y24" s="655">
        <v>7.4521582534385935</v>
      </c>
      <c r="Z24" s="580">
        <f t="shared" si="17"/>
        <v>6.7707200529999998</v>
      </c>
      <c r="AA24" s="581">
        <f t="shared" si="4"/>
        <v>6.7707200529999998</v>
      </c>
      <c r="AB24" s="247">
        <f t="shared" si="12"/>
        <v>4.256792365396081E-2</v>
      </c>
      <c r="AC24" s="505">
        <f t="shared" si="13"/>
        <v>4.256792365396081E-2</v>
      </c>
      <c r="AE24" s="207">
        <f>AE23+X24</f>
        <v>33.430851156010263</v>
      </c>
      <c r="AF24" s="207">
        <f t="shared" si="18"/>
        <v>33.430851156010263</v>
      </c>
      <c r="AG24" s="509">
        <f>AG23+Z24</f>
        <v>1.0473645699999992</v>
      </c>
      <c r="AH24" s="207">
        <f t="shared" si="19"/>
        <v>1.0473645699999992</v>
      </c>
      <c r="AI24" s="500">
        <f t="shared" si="20"/>
        <v>0.77309953320754499</v>
      </c>
      <c r="AJ24" s="207">
        <f>AJ23+O24</f>
        <v>0.77309953320754499</v>
      </c>
      <c r="AK24" s="509">
        <f t="shared" si="21"/>
        <v>-11.074326886000001</v>
      </c>
      <c r="AL24" s="533">
        <f t="shared" si="22"/>
        <v>-11.074326886000001</v>
      </c>
    </row>
    <row r="25" spans="2:38" ht="14">
      <c r="B25" s="140">
        <v>5</v>
      </c>
      <c r="C25" s="653">
        <v>137.58722773807031</v>
      </c>
      <c r="D25" s="143"/>
      <c r="E25" s="143"/>
      <c r="F25" s="654">
        <v>4663.4364391825347</v>
      </c>
      <c r="G25" s="654">
        <v>4663.4364391825347</v>
      </c>
      <c r="H25" s="143"/>
      <c r="I25" s="143"/>
      <c r="J25" s="143">
        <f t="shared" si="5"/>
        <v>159.76530903700001</v>
      </c>
      <c r="K25" s="143"/>
      <c r="L25" s="143">
        <f t="shared" si="6"/>
        <v>5019.7730000000001</v>
      </c>
      <c r="M25" s="142"/>
      <c r="N25" s="656">
        <v>1.1280967375809827</v>
      </c>
      <c r="O25" s="656">
        <v>1.1280967375809827</v>
      </c>
      <c r="P25" s="535">
        <f t="shared" si="7"/>
        <v>8.2274254169999992</v>
      </c>
      <c r="Q25" s="525">
        <f t="shared" ref="Q25:Q32" si="23">IF($F60=0,#N/A,$F60)</f>
        <v>8.2274254169999992</v>
      </c>
      <c r="R25" s="247">
        <f t="shared" si="8"/>
        <v>5.1496945529611884E-2</v>
      </c>
      <c r="S25" s="247">
        <f t="shared" si="9"/>
        <v>5.1496945529611884E-2</v>
      </c>
      <c r="T25" s="508">
        <f t="shared" si="10"/>
        <v>8.2274254169999992</v>
      </c>
      <c r="U25" s="509">
        <f t="shared" si="11"/>
        <v>8.2274254169999992</v>
      </c>
      <c r="V25" s="247">
        <f t="shared" si="15"/>
        <v>5.1496945529611884E-2</v>
      </c>
      <c r="W25" s="247">
        <f t="shared" si="16"/>
        <v>5.1496945529611884E-2</v>
      </c>
      <c r="X25" s="655">
        <v>9.7690490178403611</v>
      </c>
      <c r="Y25" s="655">
        <v>9.7690490178403611</v>
      </c>
      <c r="Z25" s="580">
        <f t="shared" si="17"/>
        <v>11.229250757999999</v>
      </c>
      <c r="AA25" s="581">
        <f t="shared" si="4"/>
        <v>11.229250757999999</v>
      </c>
      <c r="AB25" s="247">
        <f t="shared" si="12"/>
        <v>7.0285913917641663E-2</v>
      </c>
      <c r="AC25" s="505">
        <f t="shared" si="13"/>
        <v>7.0285913917641663E-2</v>
      </c>
      <c r="AE25" s="207">
        <f>AE24+X25</f>
        <v>43.199900173850622</v>
      </c>
      <c r="AF25" s="207">
        <f t="shared" si="18"/>
        <v>43.199900173850622</v>
      </c>
      <c r="AG25" s="509">
        <f t="shared" ref="AG25:AG32" si="24">AG24+Z25</f>
        <v>12.276615327999998</v>
      </c>
      <c r="AH25" s="207">
        <f t="shared" si="19"/>
        <v>12.276615327999998</v>
      </c>
      <c r="AI25" s="500">
        <f t="shared" si="20"/>
        <v>1.9011962707885277</v>
      </c>
      <c r="AJ25" s="207">
        <f t="shared" ref="AJ25:AJ32" si="25">AJ24+O25</f>
        <v>1.9011962707885277</v>
      </c>
      <c r="AK25" s="509">
        <f t="shared" si="21"/>
        <v>-2.8469014690000023</v>
      </c>
      <c r="AL25" s="533">
        <f t="shared" si="22"/>
        <v>-2.8469014690000023</v>
      </c>
    </row>
    <row r="26" spans="2:38" ht="14">
      <c r="B26" s="140">
        <v>6</v>
      </c>
      <c r="C26" s="653">
        <v>138.25385047257697</v>
      </c>
      <c r="D26" s="143"/>
      <c r="E26" s="143"/>
      <c r="F26" s="654">
        <v>4691.9521822275929</v>
      </c>
      <c r="G26" s="654">
        <v>4691.9521822275929</v>
      </c>
      <c r="H26" s="143"/>
      <c r="I26" s="143"/>
      <c r="J26" s="143" t="e">
        <f t="shared" si="5"/>
        <v>#N/A</v>
      </c>
      <c r="K26" s="143"/>
      <c r="L26" s="143" t="e">
        <f t="shared" si="6"/>
        <v>#N/A</v>
      </c>
      <c r="M26" s="142"/>
      <c r="N26" s="656">
        <v>0.35162666494312322</v>
      </c>
      <c r="O26" s="656">
        <v>0.35162666494312322</v>
      </c>
      <c r="P26" s="535" t="e">
        <f t="shared" si="7"/>
        <v>#N/A</v>
      </c>
      <c r="Q26" s="525" t="e">
        <f t="shared" si="23"/>
        <v>#N/A</v>
      </c>
      <c r="R26" s="247" t="e">
        <f t="shared" si="8"/>
        <v>#N/A</v>
      </c>
      <c r="S26" s="247" t="e">
        <f t="shared" si="9"/>
        <v>#N/A</v>
      </c>
      <c r="T26" s="508" t="e">
        <f t="shared" si="10"/>
        <v>#N/A</v>
      </c>
      <c r="U26" s="509" t="e">
        <f t="shared" si="11"/>
        <v>#N/A</v>
      </c>
      <c r="V26" s="247" t="e">
        <f t="shared" si="15"/>
        <v>#N/A</v>
      </c>
      <c r="W26" s="247" t="e">
        <f t="shared" si="16"/>
        <v>#N/A</v>
      </c>
      <c r="X26" s="655">
        <v>9.1798751256367801</v>
      </c>
      <c r="Y26" s="655">
        <v>9.1798751256367801</v>
      </c>
      <c r="Z26" s="580" t="e">
        <f t="shared" si="17"/>
        <v>#N/A</v>
      </c>
      <c r="AA26" s="581" t="e">
        <f t="shared" si="4"/>
        <v>#N/A</v>
      </c>
      <c r="AB26" s="247" t="e">
        <f t="shared" si="12"/>
        <v>#N/A</v>
      </c>
      <c r="AC26" s="505" t="e">
        <f t="shared" si="13"/>
        <v>#N/A</v>
      </c>
      <c r="AE26" s="207">
        <f>AE25+X26</f>
        <v>52.379775299487406</v>
      </c>
      <c r="AF26" s="207">
        <f t="shared" si="18"/>
        <v>52.379775299487406</v>
      </c>
      <c r="AG26" s="509" t="e">
        <f t="shared" si="24"/>
        <v>#N/A</v>
      </c>
      <c r="AH26" s="207" t="e">
        <f t="shared" si="19"/>
        <v>#N/A</v>
      </c>
      <c r="AI26" s="500">
        <f t="shared" si="20"/>
        <v>2.2528229357316509</v>
      </c>
      <c r="AJ26" s="207">
        <f t="shared" si="25"/>
        <v>2.2528229357316509</v>
      </c>
      <c r="AK26" s="509" t="e">
        <f t="shared" si="21"/>
        <v>#N/A</v>
      </c>
      <c r="AL26" s="533" t="e">
        <f t="shared" si="22"/>
        <v>#N/A</v>
      </c>
    </row>
    <row r="27" spans="2:38" ht="14">
      <c r="B27" s="140">
        <v>7</v>
      </c>
      <c r="C27" s="653">
        <v>137.70857398674789</v>
      </c>
      <c r="D27" s="143"/>
      <c r="E27" s="143"/>
      <c r="F27" s="654">
        <v>4689.4225169732681</v>
      </c>
      <c r="G27" s="654">
        <v>4689.4225169732681</v>
      </c>
      <c r="H27" s="143"/>
      <c r="I27" s="143"/>
      <c r="J27" s="143" t="e">
        <f t="shared" si="5"/>
        <v>#N/A</v>
      </c>
      <c r="K27" s="143"/>
      <c r="L27" s="143" t="e">
        <f t="shared" si="6"/>
        <v>#N/A</v>
      </c>
      <c r="M27" s="142"/>
      <c r="N27" s="656">
        <v>5.6882324630897569</v>
      </c>
      <c r="O27" s="656">
        <v>5.6882324630897569</v>
      </c>
      <c r="P27" s="535" t="e">
        <f t="shared" si="7"/>
        <v>#N/A</v>
      </c>
      <c r="Q27" s="525" t="e">
        <f t="shared" si="23"/>
        <v>#N/A</v>
      </c>
      <c r="R27" s="247" t="e">
        <f t="shared" si="8"/>
        <v>#N/A</v>
      </c>
      <c r="S27" s="247" t="e">
        <f t="shared" si="9"/>
        <v>#N/A</v>
      </c>
      <c r="T27" s="508" t="e">
        <f t="shared" si="10"/>
        <v>#N/A</v>
      </c>
      <c r="U27" s="509" t="e">
        <f t="shared" si="11"/>
        <v>#N/A</v>
      </c>
      <c r="V27" s="247" t="e">
        <f t="shared" si="15"/>
        <v>#N/A</v>
      </c>
      <c r="W27" s="247" t="e">
        <f t="shared" si="16"/>
        <v>#N/A</v>
      </c>
      <c r="X27" s="655">
        <v>14.514474030367584</v>
      </c>
      <c r="Y27" s="655">
        <v>14.514474030367584</v>
      </c>
      <c r="Z27" s="580" t="e">
        <f t="shared" si="17"/>
        <v>#N/A</v>
      </c>
      <c r="AA27" s="581" t="e">
        <f t="shared" si="4"/>
        <v>#N/A</v>
      </c>
      <c r="AB27" s="247" t="e">
        <f t="shared" si="12"/>
        <v>#N/A</v>
      </c>
      <c r="AC27" s="505" t="e">
        <f t="shared" si="13"/>
        <v>#N/A</v>
      </c>
      <c r="AE27" s="207">
        <f>AE26+X27</f>
        <v>66.894249329854986</v>
      </c>
      <c r="AF27" s="207">
        <f t="shared" si="18"/>
        <v>66.894249329854986</v>
      </c>
      <c r="AG27" s="509" t="e">
        <f t="shared" si="24"/>
        <v>#N/A</v>
      </c>
      <c r="AH27" s="207" t="e">
        <f t="shared" si="19"/>
        <v>#N/A</v>
      </c>
      <c r="AI27" s="500">
        <f t="shared" si="20"/>
        <v>7.9410553988214083</v>
      </c>
      <c r="AJ27" s="207">
        <f t="shared" si="25"/>
        <v>7.9410553988214083</v>
      </c>
      <c r="AK27" s="509" t="e">
        <f t="shared" si="21"/>
        <v>#N/A</v>
      </c>
      <c r="AL27" s="533" t="e">
        <f t="shared" si="22"/>
        <v>#N/A</v>
      </c>
    </row>
    <row r="28" spans="2:38" ht="14">
      <c r="B28" s="140">
        <v>8</v>
      </c>
      <c r="C28" s="653">
        <v>133.7412451169325</v>
      </c>
      <c r="D28" s="143"/>
      <c r="E28" s="143"/>
      <c r="F28" s="654">
        <v>4562.8494989087394</v>
      </c>
      <c r="G28" s="654">
        <v>4562.8494989087394</v>
      </c>
      <c r="H28" s="143"/>
      <c r="I28" s="143">
        <f t="shared" ref="I28:I32" si="26">H28+M28</f>
        <v>0</v>
      </c>
      <c r="J28" s="143" t="e">
        <f t="shared" si="5"/>
        <v>#N/A</v>
      </c>
      <c r="K28" s="143"/>
      <c r="L28" s="143" t="e">
        <f t="shared" si="6"/>
        <v>#N/A</v>
      </c>
      <c r="M28" s="142"/>
      <c r="N28" s="656">
        <v>3.7106447146319383</v>
      </c>
      <c r="O28" s="656">
        <v>3.7106447146319383</v>
      </c>
      <c r="P28" s="535" t="e">
        <f t="shared" si="7"/>
        <v>#N/A</v>
      </c>
      <c r="Q28" s="525" t="e">
        <f t="shared" si="23"/>
        <v>#N/A</v>
      </c>
      <c r="R28" s="247" t="e">
        <f t="shared" si="8"/>
        <v>#N/A</v>
      </c>
      <c r="S28" s="247" t="e">
        <f t="shared" si="9"/>
        <v>#N/A</v>
      </c>
      <c r="T28" s="508" t="e">
        <f t="shared" si="10"/>
        <v>#N/A</v>
      </c>
      <c r="U28" s="509" t="e">
        <f t="shared" si="11"/>
        <v>#N/A</v>
      </c>
      <c r="V28" s="247" t="e">
        <f t="shared" si="15"/>
        <v>#N/A</v>
      </c>
      <c r="W28" s="247" t="e">
        <f t="shared" si="16"/>
        <v>#N/A</v>
      </c>
      <c r="X28" s="655">
        <v>12.693546093856087</v>
      </c>
      <c r="Y28" s="655">
        <v>12.693546093856087</v>
      </c>
      <c r="Z28" s="580" t="e">
        <f t="shared" si="17"/>
        <v>#N/A</v>
      </c>
      <c r="AA28" s="581" t="e">
        <f t="shared" si="4"/>
        <v>#N/A</v>
      </c>
      <c r="AB28" s="247" t="e">
        <f t="shared" si="12"/>
        <v>#N/A</v>
      </c>
      <c r="AC28" s="505" t="e">
        <f t="shared" si="13"/>
        <v>#N/A</v>
      </c>
      <c r="AE28" s="207">
        <f t="shared" si="14"/>
        <v>79.587795423711071</v>
      </c>
      <c r="AF28" s="207">
        <f t="shared" si="18"/>
        <v>79.587795423711071</v>
      </c>
      <c r="AG28" s="509" t="e">
        <f t="shared" si="24"/>
        <v>#N/A</v>
      </c>
      <c r="AH28" s="207" t="e">
        <f t="shared" si="19"/>
        <v>#N/A</v>
      </c>
      <c r="AI28" s="500">
        <f t="shared" si="20"/>
        <v>11.651700113453346</v>
      </c>
      <c r="AJ28" s="207">
        <f t="shared" si="25"/>
        <v>11.651700113453346</v>
      </c>
      <c r="AK28" s="509" t="e">
        <f t="shared" si="21"/>
        <v>#N/A</v>
      </c>
      <c r="AL28" s="533" t="e">
        <f t="shared" si="22"/>
        <v>#N/A</v>
      </c>
    </row>
    <row r="29" spans="2:38" ht="14">
      <c r="B29" s="140">
        <v>9</v>
      </c>
      <c r="C29" s="653">
        <v>139.83157314107041</v>
      </c>
      <c r="D29" s="143"/>
      <c r="E29" s="143"/>
      <c r="F29" s="654">
        <v>4774.6231018888839</v>
      </c>
      <c r="G29" s="654">
        <v>4774.6231018888839</v>
      </c>
      <c r="H29" s="143"/>
      <c r="I29" s="143">
        <f t="shared" si="26"/>
        <v>0</v>
      </c>
      <c r="J29" s="143" t="e">
        <f t="shared" si="5"/>
        <v>#N/A</v>
      </c>
      <c r="K29" s="143"/>
      <c r="L29" s="143" t="e">
        <f t="shared" si="6"/>
        <v>#N/A</v>
      </c>
      <c r="M29" s="142"/>
      <c r="N29" s="656">
        <v>4.5890399839609692</v>
      </c>
      <c r="O29" s="656">
        <v>4.5890399839609692</v>
      </c>
      <c r="P29" s="535" t="e">
        <f t="shared" si="7"/>
        <v>#N/A</v>
      </c>
      <c r="Q29" s="525" t="e">
        <f t="shared" si="23"/>
        <v>#N/A</v>
      </c>
      <c r="R29" s="247" t="e">
        <f t="shared" si="8"/>
        <v>#N/A</v>
      </c>
      <c r="S29" s="247" t="e">
        <f t="shared" si="9"/>
        <v>#N/A</v>
      </c>
      <c r="T29" s="508" t="e">
        <f t="shared" si="10"/>
        <v>#N/A</v>
      </c>
      <c r="U29" s="509" t="e">
        <f t="shared" si="11"/>
        <v>#N/A</v>
      </c>
      <c r="V29" s="247" t="e">
        <f t="shared" si="15"/>
        <v>#N/A</v>
      </c>
      <c r="W29" s="247" t="e">
        <f t="shared" si="16"/>
        <v>#N/A</v>
      </c>
      <c r="X29" s="655">
        <v>13.428733442971907</v>
      </c>
      <c r="Y29" s="655">
        <v>13.428733442971907</v>
      </c>
      <c r="Z29" s="580" t="e">
        <f t="shared" si="17"/>
        <v>#N/A</v>
      </c>
      <c r="AA29" s="581" t="e">
        <f t="shared" si="4"/>
        <v>#N/A</v>
      </c>
      <c r="AB29" s="247" t="e">
        <f t="shared" si="12"/>
        <v>#N/A</v>
      </c>
      <c r="AC29" s="505" t="e">
        <f t="shared" si="13"/>
        <v>#N/A</v>
      </c>
      <c r="AE29" s="207">
        <f t="shared" si="14"/>
        <v>93.016528866682975</v>
      </c>
      <c r="AF29" s="207">
        <f t="shared" si="18"/>
        <v>93.016528866682975</v>
      </c>
      <c r="AG29" s="509" t="e">
        <f t="shared" si="24"/>
        <v>#N/A</v>
      </c>
      <c r="AH29" s="207" t="e">
        <f t="shared" si="19"/>
        <v>#N/A</v>
      </c>
      <c r="AI29" s="500">
        <f t="shared" si="20"/>
        <v>16.240740097414317</v>
      </c>
      <c r="AJ29" s="207">
        <f t="shared" si="25"/>
        <v>16.240740097414317</v>
      </c>
      <c r="AK29" s="509" t="e">
        <f t="shared" si="21"/>
        <v>#N/A</v>
      </c>
      <c r="AL29" s="533" t="e">
        <f t="shared" si="22"/>
        <v>#N/A</v>
      </c>
    </row>
    <row r="30" spans="2:38" ht="14">
      <c r="B30" s="140">
        <v>10</v>
      </c>
      <c r="C30" s="653">
        <v>130.38258484195146</v>
      </c>
      <c r="D30" s="143"/>
      <c r="E30" s="143"/>
      <c r="F30" s="654">
        <v>4468.6262974285746</v>
      </c>
      <c r="G30" s="654">
        <v>4468.6262974285746</v>
      </c>
      <c r="H30" s="143"/>
      <c r="I30" s="143">
        <f t="shared" si="26"/>
        <v>0</v>
      </c>
      <c r="J30" s="143" t="e">
        <f>IF($C65=0,#N/A,$C65)</f>
        <v>#N/A</v>
      </c>
      <c r="K30" s="143"/>
      <c r="L30" s="143" t="e">
        <f t="shared" si="6"/>
        <v>#N/A</v>
      </c>
      <c r="M30" s="142"/>
      <c r="N30" s="656">
        <v>2.8661666623806004</v>
      </c>
      <c r="O30" s="656">
        <v>2.8661666623806004</v>
      </c>
      <c r="P30" s="535" t="e">
        <f t="shared" si="7"/>
        <v>#N/A</v>
      </c>
      <c r="Q30" s="525" t="e">
        <f t="shared" si="23"/>
        <v>#N/A</v>
      </c>
      <c r="R30" s="247" t="e">
        <f t="shared" si="8"/>
        <v>#N/A</v>
      </c>
      <c r="S30" s="247" t="e">
        <f t="shared" si="9"/>
        <v>#N/A</v>
      </c>
      <c r="T30" s="508" t="e">
        <f t="shared" si="10"/>
        <v>#N/A</v>
      </c>
      <c r="U30" s="509" t="e">
        <f t="shared" si="11"/>
        <v>#N/A</v>
      </c>
      <c r="V30" s="247" t="e">
        <f t="shared" si="15"/>
        <v>#N/A</v>
      </c>
      <c r="W30" s="247" t="e">
        <f t="shared" si="16"/>
        <v>#N/A</v>
      </c>
      <c r="X30" s="655">
        <v>11.690487522219572</v>
      </c>
      <c r="Y30" s="655">
        <v>11.690487522219572</v>
      </c>
      <c r="Z30" s="580" t="e">
        <f t="shared" si="17"/>
        <v>#N/A</v>
      </c>
      <c r="AA30" s="581" t="e">
        <f>IF($H65=0,#N/A,$H65)</f>
        <v>#N/A</v>
      </c>
      <c r="AB30" s="247" t="e">
        <f t="shared" si="12"/>
        <v>#N/A</v>
      </c>
      <c r="AC30" s="505" t="e">
        <f t="shared" si="13"/>
        <v>#N/A</v>
      </c>
      <c r="AE30" s="207">
        <f t="shared" si="14"/>
        <v>104.70701638890255</v>
      </c>
      <c r="AF30" s="207">
        <f t="shared" si="18"/>
        <v>104.70701638890255</v>
      </c>
      <c r="AG30" s="509" t="e">
        <f t="shared" si="24"/>
        <v>#N/A</v>
      </c>
      <c r="AH30" s="207" t="e">
        <f t="shared" si="19"/>
        <v>#N/A</v>
      </c>
      <c r="AI30" s="500">
        <f t="shared" si="20"/>
        <v>19.106906759794917</v>
      </c>
      <c r="AJ30" s="207">
        <f t="shared" si="25"/>
        <v>19.106906759794917</v>
      </c>
      <c r="AK30" s="509" t="e">
        <f t="shared" si="21"/>
        <v>#N/A</v>
      </c>
      <c r="AL30" s="533" t="e">
        <f t="shared" si="22"/>
        <v>#N/A</v>
      </c>
    </row>
    <row r="31" spans="2:38" ht="14">
      <c r="B31" s="140">
        <v>11</v>
      </c>
      <c r="C31" s="653">
        <v>138.06137393761472</v>
      </c>
      <c r="D31" s="143"/>
      <c r="E31" s="143"/>
      <c r="F31" s="654">
        <v>4720.2431243544625</v>
      </c>
      <c r="G31" s="654">
        <v>4720.2431243544625</v>
      </c>
      <c r="H31" s="143"/>
      <c r="I31" s="143">
        <f t="shared" si="26"/>
        <v>0</v>
      </c>
      <c r="J31" s="143" t="e">
        <f>IF($C66=0,#N/A,$C66)</f>
        <v>#N/A</v>
      </c>
      <c r="K31" s="143"/>
      <c r="L31" s="143" t="e">
        <f t="shared" si="6"/>
        <v>#N/A</v>
      </c>
      <c r="M31" s="142"/>
      <c r="N31" s="656">
        <v>5.7344808960698357</v>
      </c>
      <c r="O31" s="656">
        <v>5.7344808960698357</v>
      </c>
      <c r="P31" s="535" t="e">
        <f t="shared" si="7"/>
        <v>#N/A</v>
      </c>
      <c r="Q31" s="525" t="e">
        <f>IF($F66=0,#N/A,$F66)</f>
        <v>#N/A</v>
      </c>
      <c r="R31" s="247" t="e">
        <f t="shared" si="8"/>
        <v>#N/A</v>
      </c>
      <c r="S31" s="247" t="e">
        <f t="shared" si="9"/>
        <v>#N/A</v>
      </c>
      <c r="T31" s="508" t="e">
        <f t="shared" si="10"/>
        <v>#N/A</v>
      </c>
      <c r="U31" s="509" t="e">
        <f t="shared" si="11"/>
        <v>#N/A</v>
      </c>
      <c r="V31" s="247" t="e">
        <f t="shared" si="15"/>
        <v>#N/A</v>
      </c>
      <c r="W31" s="247" t="e">
        <f t="shared" si="16"/>
        <v>#N/A</v>
      </c>
      <c r="X31" s="655">
        <v>14.535438032153332</v>
      </c>
      <c r="Y31" s="655">
        <v>14.535438032153332</v>
      </c>
      <c r="Z31" s="580" t="e">
        <f t="shared" si="17"/>
        <v>#N/A</v>
      </c>
      <c r="AA31" s="581" t="e">
        <f t="shared" si="4"/>
        <v>#N/A</v>
      </c>
      <c r="AB31" s="247" t="e">
        <f t="shared" si="12"/>
        <v>#N/A</v>
      </c>
      <c r="AC31" s="505" t="e">
        <f t="shared" si="13"/>
        <v>#N/A</v>
      </c>
      <c r="AE31" s="207">
        <f t="shared" si="14"/>
        <v>119.24245442105588</v>
      </c>
      <c r="AF31" s="207">
        <f t="shared" si="18"/>
        <v>119.24245442105588</v>
      </c>
      <c r="AG31" s="509" t="e">
        <f t="shared" si="24"/>
        <v>#N/A</v>
      </c>
      <c r="AH31" s="207" t="e">
        <f t="shared" si="19"/>
        <v>#N/A</v>
      </c>
      <c r="AI31" s="500">
        <f t="shared" si="20"/>
        <v>24.841387655864754</v>
      </c>
      <c r="AJ31" s="207">
        <f t="shared" si="25"/>
        <v>24.841387655864754</v>
      </c>
      <c r="AK31" s="509" t="e">
        <f t="shared" si="21"/>
        <v>#N/A</v>
      </c>
      <c r="AL31" s="533" t="e">
        <f t="shared" si="22"/>
        <v>#N/A</v>
      </c>
    </row>
    <row r="32" spans="2:38" ht="14">
      <c r="B32" s="140">
        <v>12</v>
      </c>
      <c r="C32" s="653">
        <v>139.43047734495931</v>
      </c>
      <c r="D32" s="143"/>
      <c r="E32" s="143"/>
      <c r="F32" s="654">
        <v>4784.5204185700304</v>
      </c>
      <c r="G32" s="654">
        <v>4784.5204185700304</v>
      </c>
      <c r="H32" s="143"/>
      <c r="I32" s="143">
        <f t="shared" si="26"/>
        <v>0</v>
      </c>
      <c r="J32" s="143" t="e">
        <f t="shared" si="5"/>
        <v>#N/A</v>
      </c>
      <c r="K32" s="143"/>
      <c r="L32" s="143" t="e">
        <f t="shared" si="6"/>
        <v>#N/A</v>
      </c>
      <c r="M32" s="142"/>
      <c r="N32" s="656">
        <v>2.9676890854920361</v>
      </c>
      <c r="O32" s="656">
        <v>2.9676890854920361</v>
      </c>
      <c r="P32" s="535" t="e">
        <f t="shared" si="7"/>
        <v>#N/A</v>
      </c>
      <c r="Q32" s="525" t="e">
        <f t="shared" si="23"/>
        <v>#N/A</v>
      </c>
      <c r="R32" s="247" t="e">
        <f t="shared" si="8"/>
        <v>#N/A</v>
      </c>
      <c r="S32" s="247" t="e">
        <f t="shared" si="9"/>
        <v>#N/A</v>
      </c>
      <c r="T32" s="508" t="e">
        <f t="shared" si="10"/>
        <v>#N/A</v>
      </c>
      <c r="U32" s="509" t="e">
        <f t="shared" si="11"/>
        <v>#N/A</v>
      </c>
      <c r="V32" s="247" t="e">
        <f t="shared" si="15"/>
        <v>#N/A</v>
      </c>
      <c r="W32" s="247" t="e">
        <f t="shared" si="16"/>
        <v>#N/A</v>
      </c>
      <c r="X32" s="655">
        <v>11.562531822069348</v>
      </c>
      <c r="Y32" s="655">
        <v>11.562531822069348</v>
      </c>
      <c r="Z32" s="481" t="e">
        <f t="shared" ref="Z32" si="27">IF($G67=0,#N/A,$G67)</f>
        <v>#N/A</v>
      </c>
      <c r="AA32" s="581" t="e">
        <f t="shared" si="4"/>
        <v>#N/A</v>
      </c>
      <c r="AB32" s="213" t="e">
        <f t="shared" ref="AB32" si="28">Z32/J32</f>
        <v>#N/A</v>
      </c>
      <c r="AC32" s="505" t="e">
        <f t="shared" si="13"/>
        <v>#N/A</v>
      </c>
      <c r="AE32" s="207">
        <f>AE31+X32</f>
        <v>130.80498624312523</v>
      </c>
      <c r="AF32" s="207">
        <f t="shared" si="18"/>
        <v>130.80498624312523</v>
      </c>
      <c r="AG32" s="509" t="e">
        <f t="shared" si="24"/>
        <v>#N/A</v>
      </c>
      <c r="AH32" s="207" t="e">
        <f t="shared" si="19"/>
        <v>#N/A</v>
      </c>
      <c r="AI32" s="500">
        <f t="shared" si="20"/>
        <v>27.80907674135679</v>
      </c>
      <c r="AJ32" s="207">
        <f t="shared" si="25"/>
        <v>27.80907674135679</v>
      </c>
      <c r="AK32" s="509" t="e">
        <f t="shared" si="21"/>
        <v>#N/A</v>
      </c>
      <c r="AL32" s="533" t="e">
        <f t="shared" si="22"/>
        <v>#N/A</v>
      </c>
    </row>
    <row r="33" spans="2:38" ht="14">
      <c r="B33" s="147" t="s">
        <v>2126</v>
      </c>
      <c r="C33" s="531">
        <f>SUM(C21:C32)</f>
        <v>1615.6500819544092</v>
      </c>
      <c r="D33" s="531">
        <f>SUM(D25:D32)</f>
        <v>0</v>
      </c>
      <c r="E33" s="531">
        <f>SUM(E25:E32)</f>
        <v>0</v>
      </c>
      <c r="F33" s="531">
        <f t="shared" ref="F33" si="29">SUM(F21:F32)</f>
        <v>55000.000002186724</v>
      </c>
      <c r="G33" s="531">
        <f>SUM(G21:G32)</f>
        <v>55000.000002186724</v>
      </c>
      <c r="H33" s="531">
        <f t="shared" ref="H33:AC33" si="30">SUM(H21:H32)</f>
        <v>0</v>
      </c>
      <c r="I33" s="531">
        <f t="shared" si="30"/>
        <v>0</v>
      </c>
      <c r="J33" s="531">
        <f>SUMIFS(J$21:J$32,J$21:J$32,"&lt;&gt;"&amp;"#n/a")</f>
        <v>714.79382867799995</v>
      </c>
      <c r="K33" s="531">
        <f>SUMIFS(K$21:K$32,K$21:K$32,"&lt;&gt;"&amp;"#n/a")</f>
        <v>0</v>
      </c>
      <c r="L33" s="531">
        <f>SUMIFS(L$21:L$32,L$21:L$32,"&lt;&gt;"&amp;"#n/a")</f>
        <v>24231.775000000001</v>
      </c>
      <c r="M33" s="531">
        <f t="shared" si="30"/>
        <v>0</v>
      </c>
      <c r="N33" s="531">
        <f>SUM(N21:N32)</f>
        <v>27.80907674135679</v>
      </c>
      <c r="O33" s="531">
        <f t="shared" si="30"/>
        <v>27.80907674135679</v>
      </c>
      <c r="P33" s="531">
        <f>SUMIFS(P$21:P$32,P$21:P$32,"&lt;&gt;"&amp;"#n/a")</f>
        <v>-2.8469014690000023</v>
      </c>
      <c r="Q33" s="531">
        <f>SUMIFS(Q$21:Q$32,Q$21:Q$32,"&lt;&gt;"&amp;"#n/a")</f>
        <v>-2.8469014690000023</v>
      </c>
      <c r="R33" s="527">
        <f t="shared" si="8"/>
        <v>-3.9828288308886243E-3</v>
      </c>
      <c r="S33" s="527">
        <f t="shared" si="9"/>
        <v>-3.9828288308886243E-3</v>
      </c>
      <c r="T33" s="145" t="e">
        <f t="shared" si="30"/>
        <v>#N/A</v>
      </c>
      <c r="U33" s="145" t="e">
        <f t="shared" si="30"/>
        <v>#N/A</v>
      </c>
      <c r="V33" s="145" t="e">
        <f t="shared" si="30"/>
        <v>#N/A</v>
      </c>
      <c r="W33" s="145" t="e">
        <f t="shared" si="30"/>
        <v>#N/A</v>
      </c>
      <c r="X33" s="145">
        <f t="shared" si="30"/>
        <v>130.80498624312523</v>
      </c>
      <c r="Y33" s="145">
        <f t="shared" si="30"/>
        <v>130.80498624312523</v>
      </c>
      <c r="Z33" s="582" t="e">
        <f t="shared" si="30"/>
        <v>#N/A</v>
      </c>
      <c r="AA33" s="582" t="e">
        <f t="shared" si="30"/>
        <v>#N/A</v>
      </c>
      <c r="AB33" s="507" t="e">
        <f t="shared" si="30"/>
        <v>#N/A</v>
      </c>
      <c r="AC33" s="507" t="e">
        <f t="shared" si="30"/>
        <v>#N/A</v>
      </c>
      <c r="AE33" s="208">
        <f>AE32</f>
        <v>130.80498624312523</v>
      </c>
      <c r="AF33" s="208">
        <f>AF32</f>
        <v>130.80498624312523</v>
      </c>
      <c r="AG33" s="208" t="e">
        <f>AG32</f>
        <v>#N/A</v>
      </c>
      <c r="AH33" s="208"/>
      <c r="AI33" s="501">
        <f>AI32</f>
        <v>27.80907674135679</v>
      </c>
      <c r="AJ33" s="208">
        <f>AJ32</f>
        <v>27.80907674135679</v>
      </c>
      <c r="AK33" s="534" t="e">
        <f t="shared" ref="AK33:AL33" si="31">AK32</f>
        <v>#N/A</v>
      </c>
      <c r="AL33" s="534" t="e">
        <f t="shared" si="31"/>
        <v>#N/A</v>
      </c>
    </row>
    <row r="34" spans="2:38" ht="14">
      <c r="B34" s="147" t="s">
        <v>27</v>
      </c>
      <c r="C34" s="259">
        <v>1</v>
      </c>
      <c r="D34" s="449">
        <f>C33-J33-K33</f>
        <v>900.85625327640923</v>
      </c>
      <c r="E34" s="449"/>
      <c r="F34" s="143"/>
      <c r="G34" s="143"/>
      <c r="H34" s="143"/>
      <c r="I34" s="143"/>
      <c r="J34" s="214">
        <f>J33/C33</f>
        <v>0.44241871223336476</v>
      </c>
      <c r="K34" s="214">
        <f>K33/C33</f>
        <v>0</v>
      </c>
      <c r="L34" s="451">
        <f>G33</f>
        <v>55000.000002186724</v>
      </c>
      <c r="M34" s="450">
        <f>F33-L33-M33</f>
        <v>30768.225002186722</v>
      </c>
      <c r="N34" s="214">
        <v>1</v>
      </c>
      <c r="O34" s="214">
        <v>1</v>
      </c>
      <c r="P34" s="214">
        <f>P33/N33</f>
        <v>-0.10237310269154601</v>
      </c>
      <c r="Q34" s="532">
        <f>Q33/O33</f>
        <v>-0.10237310269154601</v>
      </c>
      <c r="R34" s="141"/>
      <c r="S34" s="490"/>
      <c r="T34" s="259" t="e">
        <f>V33</f>
        <v>#N/A</v>
      </c>
      <c r="U34" s="489"/>
      <c r="V34" s="141"/>
      <c r="W34" s="490"/>
      <c r="X34" s="214">
        <f>X33/($C$33*10^3)</f>
        <v>8.0961210415620379E-5</v>
      </c>
      <c r="Y34" s="214"/>
      <c r="Z34" s="451" t="e">
        <f>Z33/(J33*10^3)</f>
        <v>#N/A</v>
      </c>
      <c r="AA34" s="583"/>
      <c r="AB34" s="493"/>
      <c r="AC34" s="141"/>
      <c r="AE34" s="403"/>
      <c r="AF34" s="403"/>
      <c r="AG34" s="210"/>
      <c r="AH34" s="210"/>
      <c r="AI34" s="210"/>
      <c r="AJ34" s="210"/>
      <c r="AK34" s="210"/>
      <c r="AL34" s="257"/>
    </row>
    <row r="35" spans="2:38" ht="14">
      <c r="B35" s="147" t="s">
        <v>1580</v>
      </c>
      <c r="C35" s="143"/>
      <c r="D35" s="143"/>
      <c r="E35" s="143"/>
      <c r="F35" s="259">
        <f>F33/$F$33</f>
        <v>1</v>
      </c>
      <c r="G35" s="143"/>
      <c r="H35" s="143"/>
      <c r="I35" s="143"/>
      <c r="J35" s="415">
        <f>L33/$F$33</f>
        <v>0.44057772725521055</v>
      </c>
      <c r="K35" s="415">
        <f>M33/$F$33</f>
        <v>0</v>
      </c>
      <c r="L35" s="451">
        <f>F33</f>
        <v>55000.000002186724</v>
      </c>
      <c r="M35" s="451">
        <f>M34+M33+L33</f>
        <v>55000.000002186724</v>
      </c>
      <c r="N35" s="214"/>
      <c r="O35" s="214"/>
      <c r="P35" s="257"/>
      <c r="Q35" s="257"/>
      <c r="R35" s="257"/>
      <c r="S35" s="257"/>
      <c r="T35" s="257"/>
      <c r="U35" s="257"/>
      <c r="V35" s="257"/>
      <c r="W35" s="257"/>
      <c r="X35" s="257"/>
      <c r="Y35" s="257"/>
      <c r="Z35" s="481"/>
      <c r="AA35" s="481"/>
      <c r="AB35" s="257"/>
      <c r="AC35" s="257"/>
    </row>
    <row r="36" spans="2:38">
      <c r="C36" s="404">
        <f>N33/C33</f>
        <v>1.7212314134083345E-2</v>
      </c>
      <c r="L36" s="404"/>
      <c r="M36" s="404"/>
      <c r="X36" s="404">
        <f>X33/C33</f>
        <v>8.0961210415620377E-2</v>
      </c>
    </row>
    <row r="37" spans="2:38">
      <c r="B37" s="503" t="s">
        <v>1584</v>
      </c>
      <c r="L37" s="404"/>
      <c r="M37" s="404"/>
      <c r="N37" s="44">
        <f>N33/C32</f>
        <v>0.19944761913534498</v>
      </c>
      <c r="X37" s="502"/>
      <c r="Y37" s="502"/>
      <c r="AE37" s="502"/>
      <c r="AF37" s="502"/>
      <c r="AG37" s="502"/>
      <c r="AI37" s="502"/>
      <c r="AJ37" s="502"/>
    </row>
    <row r="38" spans="2:38" s="151" customFormat="1">
      <c r="B38" s="483" t="s">
        <v>1</v>
      </c>
      <c r="C38" s="484" t="s">
        <v>2183</v>
      </c>
      <c r="D38" s="484">
        <v>2</v>
      </c>
      <c r="E38" s="484">
        <v>3</v>
      </c>
      <c r="F38" s="484">
        <v>4</v>
      </c>
      <c r="G38" s="484">
        <v>5</v>
      </c>
      <c r="H38" s="484">
        <v>6</v>
      </c>
      <c r="I38" s="484">
        <v>7</v>
      </c>
      <c r="J38" s="484">
        <v>8</v>
      </c>
      <c r="K38" s="484">
        <v>9</v>
      </c>
      <c r="L38" s="484">
        <v>10</v>
      </c>
      <c r="M38" s="484">
        <v>11</v>
      </c>
      <c r="N38" s="484">
        <v>12</v>
      </c>
      <c r="O38" s="528"/>
      <c r="X38" s="502"/>
      <c r="Y38" s="502"/>
      <c r="Z38" s="584"/>
      <c r="AA38" s="584"/>
      <c r="AE38" s="502"/>
      <c r="AF38" s="502"/>
      <c r="AG38" s="502"/>
      <c r="AI38" s="502"/>
      <c r="AJ38" s="502"/>
    </row>
    <row r="39" spans="2:38">
      <c r="B39" s="482" t="s">
        <v>1561</v>
      </c>
      <c r="C39" s="510">
        <f>BCTC2026!D184/10^9</f>
        <v>126.099036923</v>
      </c>
      <c r="D39" s="510">
        <f>BCTC2026!E184/10^9</f>
        <v>96.566805360000004</v>
      </c>
      <c r="E39" s="510">
        <f>BCTC2026!F184/10^9</f>
        <v>173.30582252900001</v>
      </c>
      <c r="F39" s="510">
        <f>BCTC2026!G184/10^9</f>
        <v>159.056854829</v>
      </c>
      <c r="G39" s="510">
        <f>BCTC2026!H184/10^9</f>
        <v>159.76530903700001</v>
      </c>
      <c r="H39" s="510">
        <f>BCTC2026!I184/10^9</f>
        <v>0</v>
      </c>
      <c r="I39" s="510">
        <f>BCTC2026!J184/10^9</f>
        <v>0</v>
      </c>
      <c r="J39" s="510">
        <f>BCTC2026!K184/10^9</f>
        <v>0</v>
      </c>
      <c r="K39" s="510">
        <f>BCTC2026!L184/10^9</f>
        <v>0</v>
      </c>
      <c r="L39" s="510">
        <f>BCTC2026!M184/10^9</f>
        <v>0</v>
      </c>
      <c r="M39" s="510">
        <f>BCTC2026!N184/10^9</f>
        <v>0</v>
      </c>
      <c r="N39" s="510">
        <f>BCTC2026!O184/10^9</f>
        <v>0</v>
      </c>
      <c r="O39" s="529"/>
      <c r="X39" s="502"/>
      <c r="Y39" s="502"/>
      <c r="AE39" s="502"/>
      <c r="AF39" s="502"/>
      <c r="AG39" s="502"/>
      <c r="AI39" s="502"/>
      <c r="AJ39" s="502"/>
    </row>
    <row r="40" spans="2:38">
      <c r="B40" s="482" t="s">
        <v>1562</v>
      </c>
      <c r="C40" s="510">
        <f>(BCTC2026!D160+BCTC2026!D162+BCTC2026!D163-BCTC2026!D165+BCTC2026!D166-BCTC2026!D169+BCTC2026!D170)/10^9</f>
        <v>127.79249765900001</v>
      </c>
      <c r="D40" s="510">
        <f>(BCTC2026!E160+BCTC2026!E162+BCTC2026!E163-BCTC2026!E165+BCTC2026!E166-BCTC2026!E169+BCTC2026!E170)/10^9</f>
        <v>102.986019098</v>
      </c>
      <c r="E40" s="510">
        <f>(BCTC2026!F160+BCTC2026!F162+BCTC2026!F163-BCTC2026!F165+BCTC2026!F166-BCTC2026!F169+BCTC2026!F170)/10^9</f>
        <v>180.12429001999999</v>
      </c>
      <c r="F40" s="510">
        <f>(BCTC2026!G160+BCTC2026!G162+BCTC2026!G163-BCTC2026!G165+BCTC2026!G166-BCTC2026!G169+BCTC2026!G170)/10^9</f>
        <v>155.353100617</v>
      </c>
      <c r="G40" s="510">
        <f>(BCTC2026!H160+BCTC2026!H162+BCTC2026!H163-BCTC2026!H165+BCTC2026!H166-BCTC2026!H169+BCTC2026!H170)/10^9</f>
        <v>151.58372511900001</v>
      </c>
      <c r="H40" s="510">
        <f>(BCTC2026!I160+BCTC2026!I162+BCTC2026!I163-BCTC2026!I165+BCTC2026!I166-BCTC2026!I169+BCTC2026!I170)/10^9</f>
        <v>0</v>
      </c>
      <c r="I40" s="510">
        <f>(BCTC2026!J160+BCTC2026!J162+BCTC2026!J163-BCTC2026!J165+BCTC2026!J166-BCTC2026!J169+BCTC2026!J170)/10^9</f>
        <v>0</v>
      </c>
      <c r="J40" s="510">
        <f>(BCTC2026!K160+BCTC2026!K162+BCTC2026!K163-BCTC2026!K165+BCTC2026!K166-BCTC2026!K169+BCTC2026!K170)/10^9</f>
        <v>0</v>
      </c>
      <c r="K40" s="510">
        <f>(BCTC2026!L160+BCTC2026!L162+BCTC2026!L163-BCTC2026!L165+BCTC2026!L166-BCTC2026!L169+BCTC2026!L170)/10^9</f>
        <v>0</v>
      </c>
      <c r="L40" s="510">
        <f>(BCTC2026!M160+BCTC2026!M162+BCTC2026!M163-BCTC2026!M165+BCTC2026!M166-BCTC2026!M169+BCTC2026!M170)/10^9</f>
        <v>0</v>
      </c>
      <c r="M40" s="510">
        <f>(BCTC2026!N160+BCTC2026!N162+BCTC2026!N163-BCTC2026!N165+BCTC2026!N166-BCTC2026!N169+BCTC2026!N170)/10^9</f>
        <v>0</v>
      </c>
      <c r="N40" s="510">
        <f>(BCTC2026!O160+BCTC2026!O162+BCTC2026!O163-BCTC2026!O165+BCTC2026!O166-BCTC2026!O169+BCTC2026!O170)/10^9</f>
        <v>0</v>
      </c>
      <c r="O40" s="529"/>
      <c r="X40" s="502"/>
      <c r="Y40" s="502"/>
      <c r="AE40" s="502"/>
      <c r="AF40" s="502"/>
      <c r="AG40" s="502"/>
      <c r="AI40" s="502"/>
      <c r="AJ40" s="502"/>
    </row>
    <row r="41" spans="2:38">
      <c r="B41" s="482" t="s">
        <v>107</v>
      </c>
      <c r="C41" s="510">
        <f>C39-C40</f>
        <v>-1.6934607360000058</v>
      </c>
      <c r="D41" s="510">
        <f t="shared" ref="D41:N41" si="32">D39-D40</f>
        <v>-6.4192137379999963</v>
      </c>
      <c r="E41" s="510">
        <f t="shared" si="32"/>
        <v>-6.8184674909999785</v>
      </c>
      <c r="F41" s="510">
        <f t="shared" si="32"/>
        <v>3.7037542120000069</v>
      </c>
      <c r="G41" s="510">
        <f t="shared" si="32"/>
        <v>8.1815839180000012</v>
      </c>
      <c r="H41" s="510">
        <f t="shared" si="32"/>
        <v>0</v>
      </c>
      <c r="I41" s="510">
        <f t="shared" si="32"/>
        <v>0</v>
      </c>
      <c r="J41" s="510">
        <f t="shared" si="32"/>
        <v>0</v>
      </c>
      <c r="K41" s="510">
        <f t="shared" si="32"/>
        <v>0</v>
      </c>
      <c r="L41" s="510">
        <f t="shared" si="32"/>
        <v>0</v>
      </c>
      <c r="M41" s="510">
        <f t="shared" si="32"/>
        <v>0</v>
      </c>
      <c r="N41" s="510">
        <f t="shared" si="32"/>
        <v>0</v>
      </c>
      <c r="O41" s="529"/>
      <c r="X41" s="502"/>
      <c r="Y41" s="502"/>
      <c r="AE41" s="502"/>
      <c r="AF41" s="502"/>
      <c r="AG41" s="502"/>
      <c r="AI41" s="502"/>
      <c r="AJ41" s="502"/>
    </row>
    <row r="42" spans="2:38">
      <c r="K42" s="405"/>
      <c r="X42" s="502"/>
      <c r="Y42" s="502"/>
      <c r="AE42" s="502"/>
      <c r="AF42" s="502"/>
      <c r="AG42" s="502"/>
      <c r="AI42" s="502"/>
      <c r="AJ42" s="502"/>
    </row>
    <row r="43" spans="2:38">
      <c r="B43" s="503" t="s">
        <v>1585</v>
      </c>
      <c r="K43" s="405"/>
      <c r="X43" s="502"/>
      <c r="Y43" s="502"/>
      <c r="AE43" s="502"/>
      <c r="AF43" s="502"/>
      <c r="AG43" s="502"/>
      <c r="AI43" s="502"/>
      <c r="AJ43" s="502"/>
    </row>
    <row r="44" spans="2:38" s="151" customFormat="1">
      <c r="B44" s="483" t="s">
        <v>1</v>
      </c>
      <c r="C44" s="484" t="s">
        <v>2183</v>
      </c>
      <c r="D44" s="484">
        <v>2</v>
      </c>
      <c r="E44" s="484">
        <v>3</v>
      </c>
      <c r="F44" s="484">
        <v>4</v>
      </c>
      <c r="G44" s="484">
        <v>5</v>
      </c>
      <c r="H44" s="484">
        <v>6</v>
      </c>
      <c r="I44" s="484">
        <v>7</v>
      </c>
      <c r="J44" s="484">
        <v>8</v>
      </c>
      <c r="K44" s="484">
        <v>9</v>
      </c>
      <c r="L44" s="484">
        <v>10</v>
      </c>
      <c r="M44" s="484">
        <v>11</v>
      </c>
      <c r="N44" s="484">
        <v>12</v>
      </c>
      <c r="O44" s="528"/>
      <c r="X44" s="502"/>
      <c r="Y44" s="502"/>
      <c r="Z44" s="584"/>
      <c r="AA44" s="584"/>
      <c r="AE44" s="502"/>
      <c r="AF44" s="502"/>
      <c r="AG44" s="502"/>
      <c r="AI44" s="502"/>
      <c r="AJ44" s="502"/>
    </row>
    <row r="45" spans="2:38">
      <c r="B45" s="482" t="s">
        <v>1561</v>
      </c>
      <c r="C45" s="510">
        <f>'BCTC2025-Sau loại trừ'!C172/10^9-'Data Chart'!C49</f>
        <v>126.099036923</v>
      </c>
      <c r="D45" s="510">
        <f>'BCTC2025-Sau loại trừ'!D172/10^9-'Data Chart'!D49</f>
        <v>96.566805360000004</v>
      </c>
      <c r="E45" s="510">
        <f>'BCTC2025-Sau loại trừ'!E172/10^9-'Data Chart'!E49</f>
        <v>173.30582252900001</v>
      </c>
      <c r="F45" s="510">
        <f>'BCTC2025-Sau loại trừ'!F172/10^9-'Data Chart'!F49</f>
        <v>159.056854829</v>
      </c>
      <c r="G45" s="510">
        <f>'BCTC2025-Sau loại trừ'!G172/10^9-'Data Chart'!G49</f>
        <v>159.76530903700001</v>
      </c>
      <c r="H45" s="510">
        <f>'BCTC2025-Sau loại trừ'!H172/10^9-'Data Chart'!H49</f>
        <v>0</v>
      </c>
      <c r="I45" s="510">
        <f>'BCTC2025-Sau loại trừ'!I172/10^9-'Data Chart'!I49</f>
        <v>0</v>
      </c>
      <c r="J45" s="510">
        <f>'BCTC2025-Sau loại trừ'!J172/10^9-'Data Chart'!J49</f>
        <v>0</v>
      </c>
      <c r="K45" s="510">
        <f>'BCTC2025-Sau loại trừ'!K172/10^9-'Data Chart'!K49</f>
        <v>0</v>
      </c>
      <c r="L45" s="510">
        <f>'BCTC2025-Sau loại trừ'!L172/10^9-'Data Chart'!L49</f>
        <v>0</v>
      </c>
      <c r="M45" s="510">
        <f>'BCTC2025-Sau loại trừ'!M172/10^9-'Data Chart'!M49</f>
        <v>0</v>
      </c>
      <c r="N45" s="510">
        <f>'BCTC2025-Sau loại trừ'!N172/10^9-'Data Chart'!N49</f>
        <v>0</v>
      </c>
      <c r="O45" s="529"/>
      <c r="X45" s="502"/>
      <c r="Y45" s="502"/>
      <c r="AE45" s="502"/>
      <c r="AF45" s="502"/>
      <c r="AG45" s="502"/>
      <c r="AI45" s="502"/>
      <c r="AJ45" s="502"/>
    </row>
    <row r="46" spans="2:38">
      <c r="B46" s="482" t="s">
        <v>1562</v>
      </c>
      <c r="C46" s="510">
        <f>C45-C47</f>
        <v>127.79249765900001</v>
      </c>
      <c r="D46" s="510">
        <f t="shared" ref="D46:N46" si="33">D45-D47</f>
        <v>102.986019098</v>
      </c>
      <c r="E46" s="510">
        <f t="shared" si="33"/>
        <v>179.97122915300002</v>
      </c>
      <c r="F46" s="510">
        <f t="shared" si="33"/>
        <v>155.353100617</v>
      </c>
      <c r="G46" s="510">
        <f t="shared" si="33"/>
        <v>151.53788362</v>
      </c>
      <c r="H46" s="510">
        <f t="shared" si="33"/>
        <v>0</v>
      </c>
      <c r="I46" s="510">
        <f t="shared" si="33"/>
        <v>0</v>
      </c>
      <c r="J46" s="510">
        <f t="shared" si="33"/>
        <v>0</v>
      </c>
      <c r="K46" s="510">
        <f t="shared" si="33"/>
        <v>0</v>
      </c>
      <c r="L46" s="510">
        <f t="shared" si="33"/>
        <v>0</v>
      </c>
      <c r="M46" s="510">
        <f t="shared" si="33"/>
        <v>0</v>
      </c>
      <c r="N46" s="510">
        <f t="shared" si="33"/>
        <v>0</v>
      </c>
      <c r="O46" s="486"/>
      <c r="X46" s="502"/>
      <c r="Y46" s="502"/>
      <c r="AE46" s="502"/>
      <c r="AF46" s="502"/>
      <c r="AG46" s="502"/>
      <c r="AI46" s="502"/>
      <c r="AJ46" s="502"/>
    </row>
    <row r="47" spans="2:38">
      <c r="B47" s="482" t="s">
        <v>107</v>
      </c>
      <c r="C47" s="510">
        <f>'BCTC2025-Sau loại trừ'!C160/10^9</f>
        <v>-1.693460736</v>
      </c>
      <c r="D47" s="510">
        <f>'BCTC2025-Sau loại trừ'!D162/10^9</f>
        <v>-6.4192137379999998</v>
      </c>
      <c r="E47" s="510">
        <f>'BCTC2025-Sau loại trừ'!E162/10^9</f>
        <v>-6.6654066240000001</v>
      </c>
      <c r="F47" s="510">
        <f>'BCTC2025-Sau loại trừ'!F162/10^9</f>
        <v>3.7037542120000002</v>
      </c>
      <c r="G47" s="510">
        <f>'BCTC2025-Sau loại trừ'!G162/10^9</f>
        <v>8.2274254169999992</v>
      </c>
      <c r="H47" s="510">
        <f>'BCTC2025-Sau loại trừ'!H162/10^9</f>
        <v>0</v>
      </c>
      <c r="I47" s="510">
        <f>'BCTC2025-Sau loại trừ'!I162/10^9</f>
        <v>0</v>
      </c>
      <c r="J47" s="510">
        <f>'BCTC2025-Sau loại trừ'!J162/10^9</f>
        <v>0</v>
      </c>
      <c r="K47" s="510">
        <f>'BCTC2025-Sau loại trừ'!K162/10^9</f>
        <v>0</v>
      </c>
      <c r="L47" s="510">
        <f>'BCTC2025-Sau loại trừ'!L162/10^9</f>
        <v>0</v>
      </c>
      <c r="M47" s="510">
        <f>'BCTC2025-Sau loại trừ'!M162/10^9</f>
        <v>0</v>
      </c>
      <c r="N47" s="510">
        <f>'BCTC2025-Sau loại trừ'!N162/10^9</f>
        <v>0</v>
      </c>
      <c r="O47" s="486"/>
      <c r="X47" s="502"/>
      <c r="Y47" s="502"/>
      <c r="AE47" s="502"/>
      <c r="AF47" s="502"/>
      <c r="AG47" s="502"/>
      <c r="AI47" s="502"/>
      <c r="AJ47" s="502"/>
    </row>
    <row r="48" spans="2:38">
      <c r="X48" s="502"/>
      <c r="Y48" s="502"/>
      <c r="AE48" s="502"/>
      <c r="AF48" s="502"/>
      <c r="AG48" s="502"/>
      <c r="AI48" s="502"/>
      <c r="AJ48" s="502"/>
    </row>
    <row r="49" spans="2:36">
      <c r="B49" s="44" t="s">
        <v>2052</v>
      </c>
      <c r="C49" s="502">
        <v>0</v>
      </c>
      <c r="D49" s="502">
        <v>0</v>
      </c>
      <c r="E49" s="536">
        <v>0</v>
      </c>
      <c r="F49" s="44">
        <v>0</v>
      </c>
      <c r="X49" s="502"/>
      <c r="Y49" s="502"/>
      <c r="AE49" s="502"/>
      <c r="AF49" s="502"/>
      <c r="AG49" s="502"/>
      <c r="AI49" s="502"/>
      <c r="AJ49" s="502"/>
    </row>
    <row r="50" spans="2:36">
      <c r="E50" s="530"/>
      <c r="X50" s="502"/>
      <c r="Y50" s="502"/>
      <c r="AE50" s="502"/>
      <c r="AF50" s="502"/>
      <c r="AG50" s="502"/>
      <c r="AI50" s="502"/>
      <c r="AJ50" s="502"/>
    </row>
    <row r="51" spans="2:36" ht="13.5" thickBot="1">
      <c r="N51" s="502"/>
      <c r="O51" s="502"/>
    </row>
    <row r="52" spans="2:36" s="518" customFormat="1">
      <c r="N52" s="519"/>
      <c r="O52" s="519"/>
      <c r="Z52" s="585"/>
      <c r="AA52" s="585"/>
    </row>
    <row r="53" spans="2:36">
      <c r="B53" s="522" t="s">
        <v>2045</v>
      </c>
      <c r="N53" s="521"/>
      <c r="O53" s="521"/>
    </row>
    <row r="54" spans="2:36">
      <c r="N54" s="521"/>
      <c r="O54" s="521"/>
    </row>
    <row r="55" spans="2:36">
      <c r="C55" s="523" t="s">
        <v>2046</v>
      </c>
      <c r="D55" s="523" t="s">
        <v>2047</v>
      </c>
      <c r="E55" s="523" t="s">
        <v>2048</v>
      </c>
      <c r="F55" s="523" t="s">
        <v>2050</v>
      </c>
      <c r="G55" s="523" t="s">
        <v>2053</v>
      </c>
      <c r="H55" s="523" t="s">
        <v>2054</v>
      </c>
      <c r="N55" s="502"/>
      <c r="O55" s="502"/>
    </row>
    <row r="56" spans="2:36">
      <c r="B56" s="44">
        <v>1</v>
      </c>
      <c r="C56" s="520" cm="1">
        <f t="array" ref="C56:C67">TRANSPOSE('KQKD MẪU CŨ'!D6:O6)/10^9</f>
        <v>126.099036923</v>
      </c>
      <c r="D56" s="520" cm="1">
        <f t="array" ref="D56:D67">TRANSPOSE('KQKD MẪU CŨ'!D5:O5)</f>
        <v>4241.8419999999996</v>
      </c>
      <c r="E56" s="524" cm="1">
        <f t="array" ref="E56:E67">TRANSPOSE(BCTC2026!D174:O174)/10^9</f>
        <v>-1.693460736</v>
      </c>
      <c r="F56" s="524" cm="1">
        <f t="array" ref="F56:F67">TRANSPOSE('BCTC2025-Sau loại trừ'!C162:N162)/10^9</f>
        <v>-1.693460736</v>
      </c>
      <c r="G56" s="524" cm="1">
        <f t="array" ref="G56:G67">TRANSPOSE(BCTC2026!D176:O176)/10^9</f>
        <v>1.574237997</v>
      </c>
      <c r="H56" s="524" cm="1">
        <f t="array" ref="H56:H67">TRANSPOSE('BCTC2025-Sau loại trừ'!C164:N164)/10^9</f>
        <v>1.574237997</v>
      </c>
      <c r="N56" s="502"/>
      <c r="O56" s="502"/>
    </row>
    <row r="57" spans="2:36">
      <c r="B57" s="44">
        <v>2</v>
      </c>
      <c r="C57" s="520">
        <v>96.566805360000004</v>
      </c>
      <c r="D57" s="520">
        <v>3245.53</v>
      </c>
      <c r="E57" s="524">
        <v>-6.4192137379999998</v>
      </c>
      <c r="F57" s="524">
        <v>-6.4192137379999998</v>
      </c>
      <c r="G57" s="524">
        <v>-3.2434714740000001</v>
      </c>
      <c r="H57" s="524">
        <v>-3.2434714740000001</v>
      </c>
      <c r="N57" s="502"/>
      <c r="O57" s="502"/>
    </row>
    <row r="58" spans="2:36">
      <c r="B58" s="44">
        <v>3</v>
      </c>
      <c r="C58" s="520">
        <v>173.30582252900001</v>
      </c>
      <c r="D58" s="520">
        <v>6165.1989999999996</v>
      </c>
      <c r="E58" s="524">
        <v>-6.6654066240000001</v>
      </c>
      <c r="F58" s="524">
        <v>-6.6654066240000001</v>
      </c>
      <c r="G58" s="524">
        <v>-4.0541220060000001</v>
      </c>
      <c r="H58" s="524">
        <v>-4.0541220060000001</v>
      </c>
      <c r="N58" s="502"/>
      <c r="O58" s="502"/>
    </row>
    <row r="59" spans="2:36">
      <c r="B59" s="44">
        <v>4</v>
      </c>
      <c r="C59" s="520">
        <v>159.056854829</v>
      </c>
      <c r="D59" s="520">
        <v>5559.4309999999996</v>
      </c>
      <c r="E59" s="524">
        <v>3.7037542120000002</v>
      </c>
      <c r="F59" s="524">
        <v>3.7037542120000002</v>
      </c>
      <c r="G59" s="524">
        <v>6.7707200529999998</v>
      </c>
      <c r="H59" s="524">
        <v>6.7707200529999998</v>
      </c>
      <c r="N59" s="502"/>
      <c r="O59" s="502"/>
    </row>
    <row r="60" spans="2:36">
      <c r="B60" s="44">
        <v>5</v>
      </c>
      <c r="C60" s="520">
        <v>159.76530903700001</v>
      </c>
      <c r="D60" s="520">
        <v>5019.7730000000001</v>
      </c>
      <c r="E60" s="524">
        <v>8.2274254169999992</v>
      </c>
      <c r="F60" s="524">
        <v>8.2274254169999992</v>
      </c>
      <c r="G60" s="524">
        <v>11.229250757999999</v>
      </c>
      <c r="H60" s="524">
        <v>11.229250757999999</v>
      </c>
      <c r="N60" s="502"/>
      <c r="O60" s="502"/>
      <c r="T60" s="44" t="s">
        <v>2051</v>
      </c>
    </row>
    <row r="61" spans="2:36">
      <c r="B61" s="44">
        <v>6</v>
      </c>
      <c r="C61" s="520">
        <v>0</v>
      </c>
      <c r="D61" s="520">
        <v>0</v>
      </c>
      <c r="E61" s="524">
        <v>0</v>
      </c>
      <c r="F61" s="524">
        <v>0</v>
      </c>
      <c r="G61" s="524">
        <v>0</v>
      </c>
      <c r="H61" s="524">
        <v>0</v>
      </c>
      <c r="N61" s="502"/>
      <c r="O61" s="502"/>
    </row>
    <row r="62" spans="2:36">
      <c r="B62" s="44">
        <v>7</v>
      </c>
      <c r="C62" s="520">
        <v>0</v>
      </c>
      <c r="D62" s="520">
        <v>0</v>
      </c>
      <c r="E62" s="524">
        <v>0</v>
      </c>
      <c r="F62" s="524">
        <v>0</v>
      </c>
      <c r="G62" s="524">
        <v>0</v>
      </c>
      <c r="H62" s="524">
        <v>0</v>
      </c>
      <c r="N62" s="502"/>
      <c r="O62" s="502"/>
    </row>
    <row r="63" spans="2:36">
      <c r="B63" s="44">
        <v>8</v>
      </c>
      <c r="C63" s="520">
        <v>0</v>
      </c>
      <c r="D63" s="520">
        <v>0</v>
      </c>
      <c r="E63" s="524">
        <v>0</v>
      </c>
      <c r="F63" s="524">
        <v>0</v>
      </c>
      <c r="G63" s="524">
        <v>0</v>
      </c>
      <c r="H63" s="524">
        <v>0</v>
      </c>
      <c r="N63" s="502"/>
      <c r="O63" s="502"/>
    </row>
    <row r="64" spans="2:36">
      <c r="B64" s="44">
        <v>9</v>
      </c>
      <c r="C64" s="520">
        <v>0</v>
      </c>
      <c r="D64" s="520">
        <v>0</v>
      </c>
      <c r="E64" s="524">
        <v>0</v>
      </c>
      <c r="F64" s="524">
        <v>0</v>
      </c>
      <c r="G64" s="524">
        <v>0</v>
      </c>
      <c r="H64" s="524">
        <v>0</v>
      </c>
      <c r="N64" s="502"/>
      <c r="O64" s="502"/>
    </row>
    <row r="65" spans="2:15">
      <c r="B65" s="44">
        <v>10</v>
      </c>
      <c r="C65" s="520">
        <v>0</v>
      </c>
      <c r="D65" s="520">
        <v>0</v>
      </c>
      <c r="E65" s="524">
        <v>0</v>
      </c>
      <c r="F65" s="524">
        <v>0</v>
      </c>
      <c r="G65" s="524">
        <v>0</v>
      </c>
      <c r="H65" s="524">
        <v>0</v>
      </c>
      <c r="N65" s="502"/>
      <c r="O65" s="502"/>
    </row>
    <row r="66" spans="2:15">
      <c r="B66" s="44">
        <v>11</v>
      </c>
      <c r="C66" s="520">
        <v>0</v>
      </c>
      <c r="D66" s="520">
        <v>0</v>
      </c>
      <c r="E66" s="524">
        <v>0</v>
      </c>
      <c r="F66" s="524">
        <v>0</v>
      </c>
      <c r="G66" s="524">
        <v>0</v>
      </c>
      <c r="H66" s="524">
        <v>0</v>
      </c>
    </row>
    <row r="67" spans="2:15">
      <c r="B67" s="44">
        <v>12</v>
      </c>
      <c r="C67" s="520">
        <v>0</v>
      </c>
      <c r="D67" s="520">
        <v>0</v>
      </c>
      <c r="E67" s="524">
        <v>0</v>
      </c>
      <c r="F67" s="524">
        <v>0</v>
      </c>
      <c r="G67" s="524">
        <v>0</v>
      </c>
      <c r="H67" s="524">
        <v>0</v>
      </c>
    </row>
  </sheetData>
  <mergeCells count="24">
    <mergeCell ref="AI4:AJ4"/>
    <mergeCell ref="AI5:AJ5"/>
    <mergeCell ref="AK4:AL4"/>
    <mergeCell ref="AK5:AL5"/>
    <mergeCell ref="R5:S5"/>
    <mergeCell ref="AE5:AF5"/>
    <mergeCell ref="AG5:AH5"/>
    <mergeCell ref="AE4:AF4"/>
    <mergeCell ref="AG4:AH4"/>
    <mergeCell ref="T3:AC3"/>
    <mergeCell ref="H4:H6"/>
    <mergeCell ref="D4:D6"/>
    <mergeCell ref="I4:I6"/>
    <mergeCell ref="E4:E6"/>
    <mergeCell ref="N4:O4"/>
    <mergeCell ref="P4:Q4"/>
    <mergeCell ref="T4:U4"/>
    <mergeCell ref="V4:W4"/>
    <mergeCell ref="X4:Y4"/>
    <mergeCell ref="Z4:AA4"/>
    <mergeCell ref="AB4:AC4"/>
    <mergeCell ref="R4:S4"/>
    <mergeCell ref="N5:O5"/>
    <mergeCell ref="P5:Q5"/>
  </mergeCells>
  <phoneticPr fontId="55"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F33D-CBE3-46AB-ACFE-24A82F9F7807}">
  <sheetPr codeName="Sheet3">
    <tabColor rgb="FF92D050"/>
  </sheetPr>
  <dimension ref="B1:AL76"/>
  <sheetViews>
    <sheetView showGridLines="0" topLeftCell="A2" zoomScale="80" zoomScaleNormal="80" workbookViewId="0">
      <pane xSplit="3" ySplit="3" topLeftCell="D31" activePane="bottomRight" state="frozen"/>
      <selection activeCell="Q45" sqref="Q45"/>
      <selection pane="topRight" activeCell="Q45" sqref="Q45"/>
      <selection pane="bottomLeft" activeCell="Q45" sqref="Q45"/>
      <selection pane="bottomRight" activeCell="F16" sqref="F16"/>
    </sheetView>
  </sheetViews>
  <sheetFormatPr defaultColWidth="9.09765625" defaultRowHeight="13"/>
  <cols>
    <col min="1" max="1" width="2.59765625" style="44" customWidth="1"/>
    <col min="2" max="2" width="5" style="44" customWidth="1"/>
    <col min="3" max="3" width="31" style="44" customWidth="1"/>
    <col min="4" max="11" width="18.09765625" style="44" bestFit="1" customWidth="1"/>
    <col min="12" max="15" width="18.09765625" style="44" customWidth="1"/>
    <col min="16" max="16" width="17.296875" style="44" customWidth="1"/>
    <col min="17" max="17" width="13.3984375" style="44" customWidth="1"/>
    <col min="18" max="18" width="9.3984375" style="44" customWidth="1"/>
    <col min="19" max="19" width="13.8984375" style="44" hidden="1" customWidth="1"/>
    <col min="20" max="20" width="14.69921875" style="44" hidden="1" customWidth="1"/>
    <col min="21" max="21" width="11.59765625" style="44" hidden="1" customWidth="1"/>
    <col min="22" max="22" width="5.8984375" style="44" hidden="1" customWidth="1"/>
    <col min="23" max="23" width="4.69921875" style="44" customWidth="1"/>
    <col min="24" max="24" width="28.69921875" style="44" bestFit="1" customWidth="1"/>
    <col min="25" max="36" width="16.69921875" style="44" customWidth="1"/>
    <col min="37" max="37" width="14.3984375" style="44" customWidth="1"/>
    <col min="38" max="38" width="10.69921875" style="44" customWidth="1"/>
    <col min="39" max="16384" width="9.09765625" style="44"/>
  </cols>
  <sheetData>
    <row r="1" spans="2:24" ht="20" hidden="1">
      <c r="C1" s="131" t="s">
        <v>31</v>
      </c>
      <c r="D1" s="131"/>
      <c r="E1" s="131"/>
      <c r="F1" s="131"/>
      <c r="G1" s="131"/>
      <c r="H1" s="131"/>
      <c r="I1" s="131"/>
      <c r="J1" s="131"/>
      <c r="K1" s="131"/>
      <c r="L1" s="131"/>
      <c r="M1" s="131"/>
      <c r="N1" s="131"/>
      <c r="O1" s="131"/>
      <c r="P1" s="131"/>
      <c r="Q1" s="108"/>
      <c r="S1" s="131"/>
      <c r="T1" s="131"/>
    </row>
    <row r="2" spans="2:24" ht="20">
      <c r="C2" s="387" t="s">
        <v>32</v>
      </c>
      <c r="D2" s="131"/>
      <c r="E2" s="131"/>
      <c r="F2" s="131"/>
      <c r="G2" s="131"/>
      <c r="H2" s="131"/>
      <c r="I2" s="131"/>
      <c r="J2" s="131"/>
      <c r="K2" s="131"/>
      <c r="L2" s="131"/>
      <c r="M2" s="131"/>
      <c r="N2" s="131"/>
      <c r="O2" s="131"/>
      <c r="P2" s="131"/>
      <c r="Q2" s="44" t="s">
        <v>33</v>
      </c>
      <c r="S2" s="131"/>
      <c r="T2" s="131"/>
    </row>
    <row r="3" spans="2:24" ht="13.5" thickBot="1">
      <c r="Q3" s="217">
        <v>24450</v>
      </c>
      <c r="S3" s="189"/>
      <c r="T3" s="126">
        <v>22840</v>
      </c>
    </row>
    <row r="4" spans="2:24" ht="20.149999999999999" customHeight="1" thickTop="1">
      <c r="B4" s="260" t="s">
        <v>34</v>
      </c>
      <c r="C4" s="261" t="s">
        <v>35</v>
      </c>
      <c r="D4" s="262" t="s">
        <v>36</v>
      </c>
      <c r="E4" s="262" t="s">
        <v>37</v>
      </c>
      <c r="F4" s="262" t="s">
        <v>38</v>
      </c>
      <c r="G4" s="262" t="s">
        <v>39</v>
      </c>
      <c r="H4" s="262" t="s">
        <v>40</v>
      </c>
      <c r="I4" s="262" t="s">
        <v>41</v>
      </c>
      <c r="J4" s="262" t="s">
        <v>42</v>
      </c>
      <c r="K4" s="262" t="s">
        <v>43</v>
      </c>
      <c r="L4" s="262" t="s">
        <v>44</v>
      </c>
      <c r="M4" s="262" t="s">
        <v>45</v>
      </c>
      <c r="N4" s="262" t="s">
        <v>46</v>
      </c>
      <c r="O4" s="262" t="s">
        <v>47</v>
      </c>
      <c r="P4" s="290" t="s">
        <v>48</v>
      </c>
      <c r="Q4" s="262" t="s">
        <v>49</v>
      </c>
      <c r="R4" s="263" t="s">
        <v>50</v>
      </c>
      <c r="T4" s="165" t="s">
        <v>26</v>
      </c>
      <c r="U4" s="165" t="s">
        <v>49</v>
      </c>
      <c r="V4" s="166" t="s">
        <v>50</v>
      </c>
      <c r="W4" s="103"/>
    </row>
    <row r="5" spans="2:24" ht="14">
      <c r="B5" s="264"/>
      <c r="C5" s="265" t="s">
        <v>51</v>
      </c>
      <c r="D5" s="266">
        <f>BCTC2026!D217</f>
        <v>4241.8419999999996</v>
      </c>
      <c r="E5" s="266">
        <f>BCTC2026!E217</f>
        <v>3245.53</v>
      </c>
      <c r="F5" s="266">
        <f>BCTC2026!F217</f>
        <v>6165.1989999999996</v>
      </c>
      <c r="G5" s="266">
        <f>BCTC2026!G217</f>
        <v>5559.4309999999996</v>
      </c>
      <c r="H5" s="266">
        <f>BCTC2026!H217</f>
        <v>5019.7730000000001</v>
      </c>
      <c r="I5" s="266">
        <f>BCTC2026!I217</f>
        <v>0</v>
      </c>
      <c r="J5" s="266">
        <f>BCTC2026!J217</f>
        <v>0</v>
      </c>
      <c r="K5" s="266">
        <f>BCTC2026!K217</f>
        <v>0</v>
      </c>
      <c r="L5" s="266">
        <f>BCTC2026!L217</f>
        <v>0</v>
      </c>
      <c r="M5" s="266">
        <f>BCTC2026!M217</f>
        <v>0</v>
      </c>
      <c r="N5" s="266">
        <f>BCTC2026!N217</f>
        <v>0</v>
      </c>
      <c r="O5" s="266">
        <f>BCTC2026!O217</f>
        <v>0</v>
      </c>
      <c r="P5" s="266">
        <f>SUM(D5:O5)</f>
        <v>24231.775000000001</v>
      </c>
      <c r="Q5" s="267"/>
      <c r="R5" s="268"/>
      <c r="T5" s="153">
        <f>BCTC2026!V154</f>
        <v>25012.587</v>
      </c>
      <c r="U5" s="154"/>
      <c r="V5" s="155"/>
      <c r="W5" s="132"/>
    </row>
    <row r="6" spans="2:24" ht="14">
      <c r="B6" s="269">
        <v>1</v>
      </c>
      <c r="C6" s="270" t="s">
        <v>52</v>
      </c>
      <c r="D6" s="271">
        <f>BCTC2026!D159</f>
        <v>126099036923</v>
      </c>
      <c r="E6" s="271">
        <f>BCTC2026!E159</f>
        <v>96566805360</v>
      </c>
      <c r="F6" s="271">
        <f>BCTC2026!F159</f>
        <v>173305822529</v>
      </c>
      <c r="G6" s="271">
        <f>BCTC2026!G159</f>
        <v>159056854829</v>
      </c>
      <c r="H6" s="271">
        <f>BCTC2026!H159</f>
        <v>159765309037</v>
      </c>
      <c r="I6" s="271">
        <f>BCTC2026!I159</f>
        <v>0</v>
      </c>
      <c r="J6" s="271">
        <f>BCTC2026!J159</f>
        <v>0</v>
      </c>
      <c r="K6" s="271">
        <f>BCTC2026!K159</f>
        <v>0</v>
      </c>
      <c r="L6" s="271">
        <f>BCTC2026!L159</f>
        <v>0</v>
      </c>
      <c r="M6" s="271">
        <f>BCTC2026!M159</f>
        <v>0</v>
      </c>
      <c r="N6" s="271">
        <f>BCTC2026!N159</f>
        <v>0</v>
      </c>
      <c r="O6" s="271">
        <f>BCTC2026!O159</f>
        <v>0</v>
      </c>
      <c r="P6" s="266">
        <f t="shared" ref="P6:P15" si="0">SUM(D6:O6)</f>
        <v>714793828678</v>
      </c>
      <c r="Q6" s="272">
        <f>P6/$Q$3</f>
        <v>29234921.418323107</v>
      </c>
      <c r="R6" s="273">
        <v>1</v>
      </c>
      <c r="T6" s="156">
        <f>BCTC2026!V159</f>
        <v>714793828678</v>
      </c>
      <c r="U6" s="157">
        <f>T6/$T$3</f>
        <v>31295701.780998249</v>
      </c>
      <c r="V6" s="158">
        <f t="shared" ref="V6:V17" si="1">T6/$T$6</f>
        <v>1</v>
      </c>
      <c r="W6" s="132"/>
    </row>
    <row r="7" spans="2:24" ht="14">
      <c r="B7" s="264"/>
      <c r="C7" s="274" t="s">
        <v>53</v>
      </c>
      <c r="D7" s="275">
        <f>BCTC2026!D160</f>
        <v>115080112871</v>
      </c>
      <c r="E7" s="275">
        <f>BCTC2026!E160</f>
        <v>90411470461</v>
      </c>
      <c r="F7" s="275">
        <f>BCTC2026!F160</f>
        <v>165844739865</v>
      </c>
      <c r="G7" s="275">
        <f>BCTC2026!G160</f>
        <v>141086003219</v>
      </c>
      <c r="H7" s="275">
        <f>BCTC2026!H160</f>
        <v>137580032058</v>
      </c>
      <c r="I7" s="275">
        <f>BCTC2026!I160</f>
        <v>0</v>
      </c>
      <c r="J7" s="275">
        <f>BCTC2026!J160</f>
        <v>0</v>
      </c>
      <c r="K7" s="275">
        <f>BCTC2026!K160</f>
        <v>0</v>
      </c>
      <c r="L7" s="275">
        <f>BCTC2026!L160</f>
        <v>0</v>
      </c>
      <c r="M7" s="275">
        <f>BCTC2026!M160</f>
        <v>0</v>
      </c>
      <c r="N7" s="275">
        <f>BCTC2026!N160</f>
        <v>0</v>
      </c>
      <c r="O7" s="275">
        <f>BCTC2026!O160</f>
        <v>0</v>
      </c>
      <c r="P7" s="275">
        <f>SUM(D7:O7)</f>
        <v>650002358474</v>
      </c>
      <c r="Q7" s="276">
        <f t="shared" ref="Q7:Q19" si="2">P7/$Q$3</f>
        <v>26584963.536768917</v>
      </c>
      <c r="R7" s="277">
        <f t="shared" ref="R7:R12" si="3">Q7/$Q$6</f>
        <v>0.90935642194361033</v>
      </c>
      <c r="T7" s="113">
        <f>BCTC2026!V160</f>
        <v>650002358474</v>
      </c>
      <c r="U7" s="127">
        <f t="shared" ref="U7:U19" si="4">T7/$T$3</f>
        <v>28458947.393782835</v>
      </c>
      <c r="V7" s="159">
        <f t="shared" si="1"/>
        <v>0.90935642194361022</v>
      </c>
      <c r="W7" s="132"/>
    </row>
    <row r="8" spans="2:24" ht="14">
      <c r="B8" s="269">
        <v>2</v>
      </c>
      <c r="C8" s="270" t="s">
        <v>54</v>
      </c>
      <c r="D8" s="278">
        <f>BCTC2026!D161</f>
        <v>11018924052</v>
      </c>
      <c r="E8" s="279">
        <f>BCTC2026!E161</f>
        <v>6155334899</v>
      </c>
      <c r="F8" s="279">
        <f>BCTC2026!F161</f>
        <v>7461082664</v>
      </c>
      <c r="G8" s="279">
        <f>BCTC2026!G161</f>
        <v>17970851610</v>
      </c>
      <c r="H8" s="279">
        <f>BCTC2026!H161</f>
        <v>22185276979</v>
      </c>
      <c r="I8" s="279">
        <f>BCTC2026!I161</f>
        <v>0</v>
      </c>
      <c r="J8" s="279">
        <f>BCTC2026!J161</f>
        <v>0</v>
      </c>
      <c r="K8" s="279">
        <f>BCTC2026!K161</f>
        <v>0</v>
      </c>
      <c r="L8" s="279">
        <f>BCTC2026!L161</f>
        <v>0</v>
      </c>
      <c r="M8" s="279">
        <f>BCTC2026!M161</f>
        <v>0</v>
      </c>
      <c r="N8" s="279">
        <f>BCTC2026!N161</f>
        <v>0</v>
      </c>
      <c r="O8" s="279">
        <f>BCTC2026!O161</f>
        <v>0</v>
      </c>
      <c r="P8" s="279">
        <f t="shared" si="0"/>
        <v>64791470204</v>
      </c>
      <c r="Q8" s="280">
        <f t="shared" si="2"/>
        <v>2649957.8815541924</v>
      </c>
      <c r="R8" s="273">
        <f t="shared" si="3"/>
        <v>9.0643578056389798E-2</v>
      </c>
      <c r="T8" s="160">
        <f>BCTC2026!V161</f>
        <v>64791470204</v>
      </c>
      <c r="U8" s="161">
        <f t="shared" si="4"/>
        <v>2836754.3872154118</v>
      </c>
      <c r="V8" s="158">
        <f t="shared" si="1"/>
        <v>9.0643578056389784E-2</v>
      </c>
      <c r="W8" s="132"/>
    </row>
    <row r="9" spans="2:24" ht="14">
      <c r="B9" s="264"/>
      <c r="C9" s="274" t="s">
        <v>55</v>
      </c>
      <c r="D9" s="275">
        <f>BCTC2026!D162</f>
        <v>3731798004</v>
      </c>
      <c r="E9" s="275">
        <f>BCTC2026!E162</f>
        <v>3202645336</v>
      </c>
      <c r="F9" s="275">
        <f>BCTC2026!F162</f>
        <v>6245695788</v>
      </c>
      <c r="G9" s="275">
        <f>BCTC2026!G162</f>
        <v>5821309126</v>
      </c>
      <c r="H9" s="275">
        <f>BCTC2026!H162</f>
        <v>5915805090</v>
      </c>
      <c r="I9" s="275">
        <f>BCTC2026!I162</f>
        <v>0</v>
      </c>
      <c r="J9" s="275">
        <f>BCTC2026!J162</f>
        <v>0</v>
      </c>
      <c r="K9" s="275">
        <f>BCTC2026!K162</f>
        <v>0</v>
      </c>
      <c r="L9" s="275">
        <f>BCTC2026!L162</f>
        <v>0</v>
      </c>
      <c r="M9" s="275">
        <f>BCTC2026!M162</f>
        <v>0</v>
      </c>
      <c r="N9" s="275">
        <f>BCTC2026!N162</f>
        <v>0</v>
      </c>
      <c r="O9" s="275">
        <f>BCTC2026!O162</f>
        <v>0</v>
      </c>
      <c r="P9" s="275">
        <f t="shared" si="0"/>
        <v>24917253344</v>
      </c>
      <c r="Q9" s="276">
        <f t="shared" si="2"/>
        <v>1019110.5662167689</v>
      </c>
      <c r="R9" s="268">
        <f t="shared" si="3"/>
        <v>3.4859357124115177E-2</v>
      </c>
      <c r="T9" s="113">
        <f>BCTC2026!V162</f>
        <v>24917253344</v>
      </c>
      <c r="U9" s="127">
        <f t="shared" si="4"/>
        <v>1090948.0448336252</v>
      </c>
      <c r="V9" s="159">
        <f t="shared" si="1"/>
        <v>3.485935712411517E-2</v>
      </c>
      <c r="W9" s="132"/>
    </row>
    <row r="10" spans="2:24" ht="14">
      <c r="B10" s="264"/>
      <c r="C10" s="274" t="s">
        <v>56</v>
      </c>
      <c r="D10" s="275">
        <f>BCTC2026!D163</f>
        <v>8394130638</v>
      </c>
      <c r="E10" s="275">
        <f>BCTC2026!E163</f>
        <v>7959394332</v>
      </c>
      <c r="F10" s="275">
        <f>BCTC2026!F163</f>
        <v>7329810589</v>
      </c>
      <c r="G10" s="275">
        <f>BCTC2026!G163</f>
        <v>8148952142</v>
      </c>
      <c r="H10" s="275">
        <f>BCTC2026!H163</f>
        <v>8010802475</v>
      </c>
      <c r="I10" s="275">
        <f>BCTC2026!I163</f>
        <v>0</v>
      </c>
      <c r="J10" s="275">
        <f>BCTC2026!J163</f>
        <v>0</v>
      </c>
      <c r="K10" s="275">
        <f>BCTC2026!K163</f>
        <v>0</v>
      </c>
      <c r="L10" s="275">
        <f>BCTC2026!L163</f>
        <v>0</v>
      </c>
      <c r="M10" s="275">
        <f>BCTC2026!M163</f>
        <v>0</v>
      </c>
      <c r="N10" s="275">
        <f>BCTC2026!N163</f>
        <v>0</v>
      </c>
      <c r="O10" s="275">
        <f>BCTC2026!O163</f>
        <v>0</v>
      </c>
      <c r="P10" s="275">
        <f t="shared" si="0"/>
        <v>39843090176</v>
      </c>
      <c r="Q10" s="276">
        <f t="shared" si="2"/>
        <v>1629574.2403271983</v>
      </c>
      <c r="R10" s="277">
        <f t="shared" si="3"/>
        <v>5.5740674551834297E-2</v>
      </c>
      <c r="T10" s="113">
        <f>BCTC2026!V163</f>
        <v>39843090176</v>
      </c>
      <c r="U10" s="127">
        <f t="shared" si="4"/>
        <v>1744443.5278458844</v>
      </c>
      <c r="V10" s="159">
        <f t="shared" si="1"/>
        <v>5.5740674551834297E-2</v>
      </c>
      <c r="W10" s="132"/>
    </row>
    <row r="11" spans="2:24" ht="14">
      <c r="B11" s="269">
        <v>3</v>
      </c>
      <c r="C11" s="270" t="s">
        <v>57</v>
      </c>
      <c r="D11" s="281">
        <f t="shared" ref="D11:I11" si="5">D8-D9-D10</f>
        <v>-1107004590</v>
      </c>
      <c r="E11" s="281">
        <f t="shared" si="5"/>
        <v>-5006704769</v>
      </c>
      <c r="F11" s="281">
        <f t="shared" si="5"/>
        <v>-6114423713</v>
      </c>
      <c r="G11" s="281">
        <f t="shared" si="5"/>
        <v>4000590342</v>
      </c>
      <c r="H11" s="281">
        <f t="shared" si="5"/>
        <v>8258669414</v>
      </c>
      <c r="I11" s="281">
        <f t="shared" si="5"/>
        <v>0</v>
      </c>
      <c r="J11" s="281">
        <f t="shared" ref="J11" si="6">J8-J9-J10</f>
        <v>0</v>
      </c>
      <c r="K11" s="281">
        <f>K8-K9-K10</f>
        <v>0</v>
      </c>
      <c r="L11" s="281">
        <f>L8-L9-L10</f>
        <v>0</v>
      </c>
      <c r="M11" s="281">
        <f>M8-M9-M10</f>
        <v>0</v>
      </c>
      <c r="N11" s="281">
        <f>N8-N9-N10</f>
        <v>0</v>
      </c>
      <c r="O11" s="281">
        <f>O8-O9-O10</f>
        <v>0</v>
      </c>
      <c r="P11" s="279">
        <f>SUM(D11:O11)</f>
        <v>31126684</v>
      </c>
      <c r="Q11" s="272">
        <f t="shared" si="2"/>
        <v>1273.075010224949</v>
      </c>
      <c r="R11" s="273">
        <f t="shared" si="3"/>
        <v>4.3546380440312865E-5</v>
      </c>
      <c r="T11" s="162">
        <f>T8-T9-T10</f>
        <v>31126684</v>
      </c>
      <c r="U11" s="157">
        <f t="shared" si="4"/>
        <v>1362.8145359019265</v>
      </c>
      <c r="V11" s="158">
        <f t="shared" si="1"/>
        <v>4.3546380440312858E-5</v>
      </c>
      <c r="W11" s="132"/>
    </row>
    <row r="12" spans="2:24" ht="14">
      <c r="B12" s="264"/>
      <c r="C12" s="274" t="s">
        <v>58</v>
      </c>
      <c r="D12" s="275">
        <f>BCTC2026!D166</f>
        <v>1532817392</v>
      </c>
      <c r="E12" s="275">
        <f>BCTC2026!E166</f>
        <v>1569283837</v>
      </c>
      <c r="F12" s="275">
        <f>BCTC2026!F166</f>
        <v>1510605035</v>
      </c>
      <c r="G12" s="275">
        <f>BCTC2026!G166</f>
        <v>1998884061</v>
      </c>
      <c r="H12" s="275">
        <f>BCTC2026!H166</f>
        <v>1208736058</v>
      </c>
      <c r="I12" s="275">
        <f>BCTC2026!I166</f>
        <v>0</v>
      </c>
      <c r="J12" s="275">
        <f>BCTC2026!J166</f>
        <v>0</v>
      </c>
      <c r="K12" s="275">
        <f>BCTC2026!K166</f>
        <v>0</v>
      </c>
      <c r="L12" s="275">
        <f>BCTC2026!L166</f>
        <v>0</v>
      </c>
      <c r="M12" s="275">
        <f>BCTC2026!M166</f>
        <v>0</v>
      </c>
      <c r="N12" s="275">
        <f>BCTC2026!N166</f>
        <v>0</v>
      </c>
      <c r="O12" s="275">
        <f>BCTC2026!O166</f>
        <v>0</v>
      </c>
      <c r="P12" s="275">
        <f>SUM(D12:O12)</f>
        <v>7820326383</v>
      </c>
      <c r="Q12" s="276">
        <f t="shared" si="2"/>
        <v>319849.74981595093</v>
      </c>
      <c r="R12" s="268">
        <f t="shared" si="3"/>
        <v>1.0940674176585397E-2</v>
      </c>
      <c r="T12" s="113">
        <f>BCTC2026!V166</f>
        <v>7820326383</v>
      </c>
      <c r="U12" s="127">
        <f>T12/$T$3</f>
        <v>342396.0763134851</v>
      </c>
      <c r="V12" s="159">
        <f t="shared" si="1"/>
        <v>1.0940674176585395E-2</v>
      </c>
      <c r="W12" s="132"/>
    </row>
    <row r="13" spans="2:24" ht="14">
      <c r="B13" s="264"/>
      <c r="C13" s="274" t="s">
        <v>59</v>
      </c>
      <c r="D13" s="275">
        <f>BCTC2026!D165</f>
        <v>1053165322</v>
      </c>
      <c r="E13" s="275">
        <f>BCTC2026!E165</f>
        <v>307705069</v>
      </c>
      <c r="F13" s="275">
        <f>BCTC2026!F165</f>
        <v>839416558</v>
      </c>
      <c r="G13" s="275">
        <f>BCTC2026!G165</f>
        <v>1767937439</v>
      </c>
      <c r="H13" s="275">
        <f>BCTC2026!H165</f>
        <v>1261651212</v>
      </c>
      <c r="I13" s="275">
        <f>BCTC2026!I165</f>
        <v>0</v>
      </c>
      <c r="J13" s="275">
        <f>BCTC2026!J165</f>
        <v>0</v>
      </c>
      <c r="K13" s="275">
        <f>BCTC2026!K165</f>
        <v>0</v>
      </c>
      <c r="L13" s="275">
        <f>BCTC2026!L165</f>
        <v>0</v>
      </c>
      <c r="M13" s="275">
        <f>BCTC2026!M165</f>
        <v>0</v>
      </c>
      <c r="N13" s="275">
        <f>BCTC2026!N165</f>
        <v>0</v>
      </c>
      <c r="O13" s="275">
        <f>BCTC2026!O165</f>
        <v>0</v>
      </c>
      <c r="P13" s="275">
        <f>SUM(D13:O13)</f>
        <v>5229875600</v>
      </c>
      <c r="Q13" s="276">
        <f t="shared" si="2"/>
        <v>213900.84253578732</v>
      </c>
      <c r="R13" s="277">
        <f t="shared" ref="R13:R18" si="7">Q13/$Q$6</f>
        <v>7.3166210873316763E-3</v>
      </c>
      <c r="T13" s="113">
        <f>BCTC2026!V165</f>
        <v>5229875600</v>
      </c>
      <c r="U13" s="127">
        <f>T13/$T$3</f>
        <v>228978.79159369526</v>
      </c>
      <c r="V13" s="159">
        <f t="shared" si="1"/>
        <v>7.3166210873316755E-3</v>
      </c>
      <c r="W13" s="132"/>
    </row>
    <row r="14" spans="2:24" ht="14">
      <c r="B14" s="264"/>
      <c r="C14" s="274" t="s">
        <v>60</v>
      </c>
      <c r="D14" s="275">
        <f>BCTC2026!D171</f>
        <v>-106804076</v>
      </c>
      <c r="E14" s="275">
        <f>BCTC2026!E171</f>
        <v>-150930201</v>
      </c>
      <c r="F14" s="275">
        <f>BCTC2026!F171</f>
        <v>-32855301</v>
      </c>
      <c r="G14" s="275">
        <f>BCTC2026!G171</f>
        <v>-65889508</v>
      </c>
      <c r="H14" s="275">
        <f>BCTC2026!H171</f>
        <v>-130000650</v>
      </c>
      <c r="I14" s="275">
        <f>BCTC2026!I171</f>
        <v>0</v>
      </c>
      <c r="J14" s="275">
        <f>BCTC2026!J171</f>
        <v>0</v>
      </c>
      <c r="K14" s="275">
        <f>BCTC2026!K171</f>
        <v>0</v>
      </c>
      <c r="L14" s="275">
        <f>BCTC2026!L171</f>
        <v>0</v>
      </c>
      <c r="M14" s="275">
        <f>BCTC2026!M171</f>
        <v>0</v>
      </c>
      <c r="N14" s="275">
        <f>BCTC2026!N171</f>
        <v>0</v>
      </c>
      <c r="O14" s="275">
        <f>BCTC2026!O171</f>
        <v>0</v>
      </c>
      <c r="P14" s="275">
        <f>SUM(D14:O14)</f>
        <v>-486479736</v>
      </c>
      <c r="Q14" s="276">
        <f t="shared" si="2"/>
        <v>-19896.921717791411</v>
      </c>
      <c r="R14" s="277">
        <f t="shared" si="7"/>
        <v>-6.8058748758328914E-4</v>
      </c>
      <c r="S14" s="242"/>
      <c r="T14" s="113">
        <f>BCTC2026!V169</f>
        <v>11703115</v>
      </c>
      <c r="U14" s="127">
        <f t="shared" si="4"/>
        <v>512.39557793345011</v>
      </c>
      <c r="V14" s="159">
        <f t="shared" si="1"/>
        <v>1.6372714103652416E-5</v>
      </c>
      <c r="W14" s="132"/>
    </row>
    <row r="15" spans="2:24" ht="14">
      <c r="B15" s="269">
        <v>4</v>
      </c>
      <c r="C15" s="270" t="s">
        <v>61</v>
      </c>
      <c r="D15" s="278">
        <f t="shared" ref="D15:I15" si="8">D11-D12+D13+D14</f>
        <v>-1693460736</v>
      </c>
      <c r="E15" s="281">
        <f t="shared" si="8"/>
        <v>-6419213738</v>
      </c>
      <c r="F15" s="281">
        <f t="shared" si="8"/>
        <v>-6818467491</v>
      </c>
      <c r="G15" s="281">
        <f t="shared" si="8"/>
        <v>3703754212</v>
      </c>
      <c r="H15" s="281">
        <f t="shared" si="8"/>
        <v>8181583918</v>
      </c>
      <c r="I15" s="281">
        <f t="shared" si="8"/>
        <v>0</v>
      </c>
      <c r="J15" s="281">
        <f t="shared" ref="J15:K15" si="9">J11-J12+J13+J14</f>
        <v>0</v>
      </c>
      <c r="K15" s="281">
        <f t="shared" si="9"/>
        <v>0</v>
      </c>
      <c r="L15" s="281">
        <f t="shared" ref="L15:M15" si="10">L11-L12+L13+L14</f>
        <v>0</v>
      </c>
      <c r="M15" s="281">
        <f t="shared" si="10"/>
        <v>0</v>
      </c>
      <c r="N15" s="281">
        <f t="shared" ref="N15:O15" si="11">N11-N12+N13+N14</f>
        <v>0</v>
      </c>
      <c r="O15" s="281">
        <f t="shared" si="11"/>
        <v>0</v>
      </c>
      <c r="P15" s="281">
        <f t="shared" si="0"/>
        <v>-3045803835</v>
      </c>
      <c r="Q15" s="276">
        <f t="shared" si="2"/>
        <v>-124572.75398773006</v>
      </c>
      <c r="R15" s="273">
        <f t="shared" si="7"/>
        <v>-4.2610941963966958E-3</v>
      </c>
      <c r="S15" s="240"/>
      <c r="T15" s="160">
        <f>T11-T12+T13+T14</f>
        <v>-2547620984</v>
      </c>
      <c r="U15" s="161">
        <f t="shared" si="4"/>
        <v>-111542.07460595446</v>
      </c>
      <c r="V15" s="158">
        <f t="shared" si="1"/>
        <v>-3.5641339947097544E-3</v>
      </c>
      <c r="X15" s="241"/>
    </row>
    <row r="16" spans="2:24" ht="14">
      <c r="B16" s="264"/>
      <c r="C16" s="274" t="s">
        <v>62</v>
      </c>
      <c r="D16" s="275">
        <f>BCTC2026!D173</f>
        <v>0</v>
      </c>
      <c r="E16" s="275">
        <f>BCTC2026!E173</f>
        <v>0</v>
      </c>
      <c r="F16" s="275">
        <f>BCTC2026!F173</f>
        <v>-153060867</v>
      </c>
      <c r="G16" s="275">
        <f>BCTC2026!G173</f>
        <v>0</v>
      </c>
      <c r="H16" s="275">
        <f>BCTC2026!H173</f>
        <v>-45841499</v>
      </c>
      <c r="I16" s="275">
        <f>BCTC2026!I173</f>
        <v>0</v>
      </c>
      <c r="J16" s="275">
        <f>BCTC2026!J173</f>
        <v>0</v>
      </c>
      <c r="K16" s="275">
        <f>BCTC2026!K173</f>
        <v>0</v>
      </c>
      <c r="L16" s="275">
        <f>BCTC2026!L173</f>
        <v>0</v>
      </c>
      <c r="M16" s="275">
        <f>BCTC2026!M173</f>
        <v>0</v>
      </c>
      <c r="N16" s="275">
        <f>BCTC2026!N173</f>
        <v>0</v>
      </c>
      <c r="O16" s="275">
        <f>BCTC2026!O173</f>
        <v>0</v>
      </c>
      <c r="P16" s="275">
        <f>SUM(D16:O16)</f>
        <v>-198902366</v>
      </c>
      <c r="Q16" s="276">
        <f t="shared" si="2"/>
        <v>-8135.0660940695298</v>
      </c>
      <c r="R16" s="277">
        <f t="shared" si="7"/>
        <v>-2.7826536550807501E-4</v>
      </c>
      <c r="T16" s="113">
        <f>BCTC2026!V173</f>
        <v>-198902366</v>
      </c>
      <c r="U16" s="127">
        <f t="shared" si="4"/>
        <v>-8708.5098949211915</v>
      </c>
      <c r="V16" s="159">
        <f t="shared" si="1"/>
        <v>-2.7826536550807496E-4</v>
      </c>
      <c r="W16" s="132"/>
      <c r="X16" s="241"/>
    </row>
    <row r="17" spans="2:38" ht="14">
      <c r="B17" s="269">
        <v>5</v>
      </c>
      <c r="C17" s="270" t="s">
        <v>63</v>
      </c>
      <c r="D17" s="282">
        <f>BCTC2026!D174</f>
        <v>-1693460736</v>
      </c>
      <c r="E17" s="283">
        <f>BCTC2026!E174</f>
        <v>-6419213738</v>
      </c>
      <c r="F17" s="283">
        <f>BCTC2026!F174</f>
        <v>-6665406624</v>
      </c>
      <c r="G17" s="283">
        <f>BCTC2026!G174</f>
        <v>3703754212</v>
      </c>
      <c r="H17" s="283">
        <f>BCTC2026!H174</f>
        <v>8227425417</v>
      </c>
      <c r="I17" s="283">
        <f>BCTC2026!I174</f>
        <v>0</v>
      </c>
      <c r="J17" s="283">
        <f>BCTC2026!J174</f>
        <v>0</v>
      </c>
      <c r="K17" s="283">
        <f>BCTC2026!K174</f>
        <v>0</v>
      </c>
      <c r="L17" s="283">
        <f>BCTC2026!L174</f>
        <v>0</v>
      </c>
      <c r="M17" s="283">
        <f>BCTC2026!M174</f>
        <v>0</v>
      </c>
      <c r="N17" s="283">
        <f>BCTC2026!N174</f>
        <v>0</v>
      </c>
      <c r="O17" s="283">
        <f>BCTC2026!O174</f>
        <v>0</v>
      </c>
      <c r="P17" s="281">
        <f>SUM(D17:O17)</f>
        <v>-2846901469</v>
      </c>
      <c r="Q17" s="276">
        <f t="shared" si="2"/>
        <v>-116437.68789366054</v>
      </c>
      <c r="R17" s="273">
        <f>Q17/$Q$6</f>
        <v>-3.9828288308886217E-3</v>
      </c>
      <c r="T17" s="163">
        <f>T15-T16</f>
        <v>-2348718618</v>
      </c>
      <c r="U17" s="164">
        <f t="shared" si="4"/>
        <v>-102833.56471103328</v>
      </c>
      <c r="V17" s="158">
        <f t="shared" si="1"/>
        <v>-3.2858686292016794E-3</v>
      </c>
      <c r="W17" s="132"/>
      <c r="X17" s="241"/>
    </row>
    <row r="18" spans="2:38" ht="14">
      <c r="B18" s="264"/>
      <c r="C18" s="274" t="s">
        <v>64</v>
      </c>
      <c r="D18" s="275">
        <f>BCTC2026!D214</f>
        <v>2133968845</v>
      </c>
      <c r="E18" s="275">
        <f>BCTC2026!E214</f>
        <v>2103008488</v>
      </c>
      <c r="F18" s="275">
        <f>BCTC2026!F214</f>
        <v>2118111558</v>
      </c>
      <c r="G18" s="275">
        <f>BCTC2026!G214</f>
        <v>2277961573</v>
      </c>
      <c r="H18" s="275">
        <f>BCTC2026!H214</f>
        <v>2330977557</v>
      </c>
      <c r="I18" s="275">
        <f>BCTC2026!I214</f>
        <v>0</v>
      </c>
      <c r="J18" s="275">
        <f>BCTC2026!J214</f>
        <v>0</v>
      </c>
      <c r="K18" s="275">
        <f>BCTC2026!K214</f>
        <v>0</v>
      </c>
      <c r="L18" s="275">
        <f>BCTC2026!L214</f>
        <v>0</v>
      </c>
      <c r="M18" s="275">
        <f>BCTC2026!M214</f>
        <v>0</v>
      </c>
      <c r="N18" s="275">
        <f>BCTC2026!N214</f>
        <v>0</v>
      </c>
      <c r="O18" s="275">
        <f>BCTC2026!O214</f>
        <v>0</v>
      </c>
      <c r="P18" s="275">
        <f>SUM(D18:O18)</f>
        <v>10964028021</v>
      </c>
      <c r="Q18" s="276">
        <f t="shared" si="2"/>
        <v>448426.50392638036</v>
      </c>
      <c r="R18" s="277">
        <f t="shared" si="7"/>
        <v>1.5338727869654106E-2</v>
      </c>
      <c r="T18" s="113"/>
      <c r="U18" s="127"/>
      <c r="V18" s="159"/>
      <c r="W18" s="132"/>
      <c r="X18" s="241"/>
    </row>
    <row r="19" spans="2:38" ht="42.5" thickBot="1">
      <c r="B19" s="284">
        <v>6</v>
      </c>
      <c r="C19" s="285" t="s">
        <v>65</v>
      </c>
      <c r="D19" s="286">
        <f>BCTC2026!D176</f>
        <v>1574237997</v>
      </c>
      <c r="E19" s="286">
        <f>BCTC2026!E176</f>
        <v>-3243471474</v>
      </c>
      <c r="F19" s="286">
        <f>BCTC2026!F176</f>
        <v>-4054122006</v>
      </c>
      <c r="G19" s="286">
        <f>BCTC2026!G176</f>
        <v>6770720053</v>
      </c>
      <c r="H19" s="286">
        <f>BCTC2026!H176</f>
        <v>11229250758</v>
      </c>
      <c r="I19" s="286">
        <f>BCTC2026!I176</f>
        <v>0</v>
      </c>
      <c r="J19" s="286">
        <f>BCTC2026!J176</f>
        <v>0</v>
      </c>
      <c r="K19" s="286">
        <f>BCTC2026!K176</f>
        <v>0</v>
      </c>
      <c r="L19" s="286">
        <f>BCTC2026!L176</f>
        <v>0</v>
      </c>
      <c r="M19" s="286">
        <f>BCTC2026!M176</f>
        <v>0</v>
      </c>
      <c r="N19" s="286">
        <f>BCTC2026!N176</f>
        <v>0</v>
      </c>
      <c r="O19" s="286">
        <f>BCTC2026!O176</f>
        <v>0</v>
      </c>
      <c r="P19" s="287">
        <f>SUM(D19:O19)</f>
        <v>12276615328</v>
      </c>
      <c r="Q19" s="288">
        <f t="shared" si="2"/>
        <v>502111.05635991821</v>
      </c>
      <c r="R19" s="289">
        <f>Q19/$Q$6</f>
        <v>1.717504381746749E-2</v>
      </c>
      <c r="T19" s="167">
        <f>BCTC2026!V176</f>
        <v>12276615328</v>
      </c>
      <c r="U19" s="168">
        <f t="shared" si="4"/>
        <v>537505.04938704032</v>
      </c>
      <c r="V19" s="169">
        <f>T19/$T$6</f>
        <v>1.717504381746749E-2</v>
      </c>
      <c r="W19" s="132"/>
    </row>
    <row r="20" spans="2:38" ht="13.5" thickTop="1">
      <c r="D20" s="130"/>
      <c r="S20" s="130"/>
    </row>
    <row r="21" spans="2:38" ht="14.5" thickBot="1">
      <c r="D21" s="134"/>
      <c r="E21" s="134"/>
      <c r="F21" s="134"/>
      <c r="G21" s="134"/>
      <c r="H21" s="134"/>
      <c r="I21" s="134"/>
      <c r="J21" s="134"/>
      <c r="K21" s="134"/>
      <c r="L21" s="134"/>
      <c r="M21" s="134"/>
      <c r="N21" s="134"/>
      <c r="O21" s="134"/>
      <c r="P21" s="351"/>
    </row>
    <row r="22" spans="2:38" ht="28.5" thickTop="1">
      <c r="B22" s="352" t="s">
        <v>34</v>
      </c>
      <c r="C22" s="353" t="s">
        <v>66</v>
      </c>
      <c r="D22" s="355">
        <v>44957</v>
      </c>
      <c r="E22" s="355">
        <v>44985</v>
      </c>
      <c r="F22" s="355">
        <v>45016</v>
      </c>
      <c r="G22" s="355">
        <v>45046</v>
      </c>
      <c r="H22" s="355">
        <v>45077</v>
      </c>
      <c r="I22" s="355">
        <v>45107</v>
      </c>
      <c r="J22" s="355">
        <v>45138</v>
      </c>
      <c r="K22" s="355">
        <v>45169</v>
      </c>
      <c r="L22" s="355">
        <v>45199</v>
      </c>
      <c r="M22" s="355">
        <v>45230</v>
      </c>
      <c r="N22" s="355">
        <v>45260</v>
      </c>
      <c r="O22" s="355">
        <v>45291</v>
      </c>
      <c r="P22" s="356" t="s">
        <v>67</v>
      </c>
      <c r="Q22" s="357" t="s">
        <v>68</v>
      </c>
      <c r="S22" s="111"/>
      <c r="T22" s="111"/>
      <c r="U22" s="112"/>
      <c r="W22" s="352" t="s">
        <v>34</v>
      </c>
      <c r="X22" s="353" t="s">
        <v>66</v>
      </c>
      <c r="Y22" s="355">
        <v>44957</v>
      </c>
      <c r="Z22" s="355">
        <v>44985</v>
      </c>
      <c r="AA22" s="355">
        <v>45016</v>
      </c>
      <c r="AB22" s="355">
        <v>45046</v>
      </c>
      <c r="AC22" s="355">
        <v>45077</v>
      </c>
      <c r="AD22" s="355">
        <v>45107</v>
      </c>
      <c r="AE22" s="355">
        <v>45138</v>
      </c>
      <c r="AF22" s="355">
        <v>45169</v>
      </c>
      <c r="AG22" s="355">
        <v>45199</v>
      </c>
      <c r="AH22" s="355">
        <v>45230</v>
      </c>
      <c r="AI22" s="355">
        <v>45260</v>
      </c>
      <c r="AJ22" s="355">
        <v>45291</v>
      </c>
      <c r="AK22" s="354" t="s">
        <v>49</v>
      </c>
      <c r="AL22" s="357" t="s">
        <v>68</v>
      </c>
    </row>
    <row r="23" spans="2:38" ht="14">
      <c r="B23" s="358"/>
      <c r="C23" s="414" t="s">
        <v>69</v>
      </c>
      <c r="D23" s="360" t="e">
        <f>BCTC2026!#REF!</f>
        <v>#REF!</v>
      </c>
      <c r="E23" s="360" t="e">
        <f>BCTC2026!#REF!</f>
        <v>#REF!</v>
      </c>
      <c r="F23" s="360" t="e">
        <f>BCTC2026!#REF!</f>
        <v>#REF!</v>
      </c>
      <c r="G23" s="360" t="e">
        <f>BCTC2026!#REF!</f>
        <v>#REF!</v>
      </c>
      <c r="H23" s="360" t="e">
        <f>BCTC2026!#REF!</f>
        <v>#REF!</v>
      </c>
      <c r="I23" s="360" t="e">
        <f>BCTC2026!#REF!</f>
        <v>#REF!</v>
      </c>
      <c r="J23" s="360" t="e">
        <f>BCTC2026!#REF!</f>
        <v>#REF!</v>
      </c>
      <c r="K23" s="360" t="e">
        <f>BCTC2026!#REF!</f>
        <v>#REF!</v>
      </c>
      <c r="L23" s="360" t="e">
        <f>BCTC2026!#REF!</f>
        <v>#REF!</v>
      </c>
      <c r="M23" s="360" t="e">
        <f>BCTC2026!#REF!</f>
        <v>#REF!</v>
      </c>
      <c r="N23" s="360" t="e">
        <f>BCTC2026!#REF!</f>
        <v>#REF!</v>
      </c>
      <c r="O23" s="360" t="e">
        <f>BCTC2026!#REF!</f>
        <v>#REF!</v>
      </c>
      <c r="P23" s="361" t="e">
        <f t="shared" ref="P23:P39" si="12">H23/$Q$3</f>
        <v>#REF!</v>
      </c>
      <c r="Q23" s="362" t="e">
        <f>P23/$P$39</f>
        <v>#REF!</v>
      </c>
      <c r="S23" s="110"/>
      <c r="T23" s="110"/>
      <c r="U23" s="115"/>
      <c r="W23" s="358"/>
      <c r="X23" s="359"/>
      <c r="Y23" s="360"/>
      <c r="Z23" s="360"/>
      <c r="AA23" s="360"/>
      <c r="AB23" s="360"/>
      <c r="AC23" s="360"/>
      <c r="AD23" s="360"/>
      <c r="AE23" s="360"/>
      <c r="AF23" s="360"/>
      <c r="AG23" s="360"/>
      <c r="AH23" s="360"/>
      <c r="AI23" s="360"/>
      <c r="AJ23" s="360"/>
      <c r="AK23" s="361"/>
      <c r="AL23" s="362"/>
    </row>
    <row r="24" spans="2:38" ht="14">
      <c r="B24" s="363" t="s">
        <v>70</v>
      </c>
      <c r="C24" s="364" t="s">
        <v>71</v>
      </c>
      <c r="D24" s="365" t="e">
        <f t="shared" ref="D24:I24" si="13">SUM(D25:D30)</f>
        <v>#REF!</v>
      </c>
      <c r="E24" s="365" t="e">
        <f t="shared" si="13"/>
        <v>#REF!</v>
      </c>
      <c r="F24" s="365" t="e">
        <f t="shared" si="13"/>
        <v>#REF!</v>
      </c>
      <c r="G24" s="365" t="e">
        <f t="shared" si="13"/>
        <v>#REF!</v>
      </c>
      <c r="H24" s="365" t="e">
        <f t="shared" si="13"/>
        <v>#REF!</v>
      </c>
      <c r="I24" s="365" t="e">
        <f t="shared" si="13"/>
        <v>#REF!</v>
      </c>
      <c r="J24" s="365" t="e">
        <f t="shared" ref="J24:K24" si="14">SUM(J25:J30)</f>
        <v>#REF!</v>
      </c>
      <c r="K24" s="365" t="e">
        <f t="shared" si="14"/>
        <v>#REF!</v>
      </c>
      <c r="L24" s="365" t="e">
        <f t="shared" ref="L24:M24" si="15">SUM(L25:L30)</f>
        <v>#REF!</v>
      </c>
      <c r="M24" s="365" t="e">
        <f t="shared" si="15"/>
        <v>#REF!</v>
      </c>
      <c r="N24" s="365" t="e">
        <f>SUM(N25:N30)</f>
        <v>#REF!</v>
      </c>
      <c r="O24" s="365" t="e">
        <f>SUM(O25:O30)</f>
        <v>#REF!</v>
      </c>
      <c r="P24" s="366" t="e">
        <f t="shared" si="12"/>
        <v>#REF!</v>
      </c>
      <c r="Q24" s="367" t="e">
        <f>P24/$P$39</f>
        <v>#REF!</v>
      </c>
      <c r="S24" s="122"/>
      <c r="T24" s="122"/>
      <c r="U24" s="117"/>
      <c r="W24" s="363" t="s">
        <v>70</v>
      </c>
      <c r="X24" s="364" t="s">
        <v>72</v>
      </c>
      <c r="Y24" s="374">
        <f>BCTC2026!D78-Y31</f>
        <v>332763448171</v>
      </c>
      <c r="Z24" s="374">
        <f>BCTC2026!E78-Z31</f>
        <v>360618515191</v>
      </c>
      <c r="AA24" s="374">
        <f>BCTC2026!F78-AA31</f>
        <v>326345040700</v>
      </c>
      <c r="AB24" s="374">
        <f>BCTC2026!G78-AB31</f>
        <v>303579055875</v>
      </c>
      <c r="AC24" s="374">
        <f>BCTC2026!H78-AC31</f>
        <v>374252871584</v>
      </c>
      <c r="AD24" s="374">
        <f>BCTC2026!I78-AD31</f>
        <v>0</v>
      </c>
      <c r="AE24" s="374">
        <f>BCTC2026!J78-AE31</f>
        <v>0</v>
      </c>
      <c r="AF24" s="374">
        <f>BCTC2026!K78-AF31</f>
        <v>0</v>
      </c>
      <c r="AG24" s="374">
        <f>BCTC2026!L78-AG31</f>
        <v>0</v>
      </c>
      <c r="AH24" s="374">
        <f>BCTC2026!M78-AH31</f>
        <v>0</v>
      </c>
      <c r="AI24" s="374">
        <f>BCTC2026!N78-AI31</f>
        <v>0</v>
      </c>
      <c r="AJ24" s="374">
        <f>BCTC2026!O78-AJ31</f>
        <v>0</v>
      </c>
      <c r="AK24" s="366">
        <f t="shared" ref="AK24:AK39" si="16">AC24/$Q$3</f>
        <v>15306865.913456032</v>
      </c>
      <c r="AL24" s="367">
        <f>AK24/AK$39</f>
        <v>0.29894732791398981</v>
      </c>
    </row>
    <row r="25" spans="2:38" ht="14">
      <c r="B25" s="358">
        <v>1</v>
      </c>
      <c r="C25" s="368" t="s">
        <v>73</v>
      </c>
      <c r="D25" s="369">
        <f>BCTC2026!D20</f>
        <v>534105826237</v>
      </c>
      <c r="E25" s="369">
        <f>BCTC2026!E20</f>
        <v>502545827363</v>
      </c>
      <c r="F25" s="369">
        <f>BCTC2026!F20</f>
        <v>425450972162</v>
      </c>
      <c r="G25" s="369">
        <f>BCTC2026!G20</f>
        <v>370413533224</v>
      </c>
      <c r="H25" s="369">
        <f>BCTC2026!H20</f>
        <v>361880765551</v>
      </c>
      <c r="I25" s="369">
        <f>BCTC2026!I20</f>
        <v>0</v>
      </c>
      <c r="J25" s="369">
        <f>BCTC2026!J20</f>
        <v>0</v>
      </c>
      <c r="K25" s="369">
        <f>BCTC2026!K20</f>
        <v>0</v>
      </c>
      <c r="L25" s="369">
        <f>BCTC2026!L20</f>
        <v>0</v>
      </c>
      <c r="M25" s="369">
        <f>BCTC2026!M20</f>
        <v>0</v>
      </c>
      <c r="N25" s="369">
        <f>BCTC2026!N20</f>
        <v>0</v>
      </c>
      <c r="O25" s="369">
        <f>BCTC2026!O20</f>
        <v>0</v>
      </c>
      <c r="P25" s="361">
        <f t="shared" si="12"/>
        <v>14800849.306789367</v>
      </c>
      <c r="Q25" s="370" t="e">
        <f>P25/$P$39</f>
        <v>#REF!</v>
      </c>
      <c r="S25" s="109"/>
      <c r="T25" s="109"/>
      <c r="U25" s="119"/>
      <c r="W25" s="358">
        <v>1</v>
      </c>
      <c r="X25" s="359" t="s">
        <v>74</v>
      </c>
      <c r="Y25" s="360">
        <f>BCTC2026!D95</f>
        <v>49472841415</v>
      </c>
      <c r="Z25" s="360">
        <f>BCTC2026!E95</f>
        <v>71400341415</v>
      </c>
      <c r="AA25" s="360">
        <f>BCTC2026!F95</f>
        <v>80100341415</v>
      </c>
      <c r="AB25" s="360">
        <f>BCTC2026!G95</f>
        <v>80100341415</v>
      </c>
      <c r="AC25" s="360">
        <f>BCTC2026!H95</f>
        <v>154933236415</v>
      </c>
      <c r="AD25" s="360">
        <f>BCTC2026!I95</f>
        <v>0</v>
      </c>
      <c r="AE25" s="360">
        <f>BCTC2026!J95</f>
        <v>0</v>
      </c>
      <c r="AF25" s="360">
        <f>BCTC2026!K95</f>
        <v>0</v>
      </c>
      <c r="AG25" s="360">
        <f>BCTC2026!L95</f>
        <v>0</v>
      </c>
      <c r="AH25" s="360">
        <f>BCTC2026!M95</f>
        <v>0</v>
      </c>
      <c r="AI25" s="360">
        <f>BCTC2026!N95</f>
        <v>0</v>
      </c>
      <c r="AJ25" s="360">
        <f>BCTC2026!O95</f>
        <v>0</v>
      </c>
      <c r="AK25" s="360">
        <f t="shared" si="16"/>
        <v>6336737.6856850712</v>
      </c>
      <c r="AL25" s="370">
        <f>AK25/AK$39</f>
        <v>0.12375824087948251</v>
      </c>
    </row>
    <row r="26" spans="2:38" ht="14">
      <c r="B26" s="358">
        <v>2</v>
      </c>
      <c r="C26" s="359" t="s">
        <v>75</v>
      </c>
      <c r="D26" s="360">
        <f>BCTC2026!D13</f>
        <v>132649296167</v>
      </c>
      <c r="E26" s="360">
        <f>BCTC2026!E13</f>
        <v>140446291758</v>
      </c>
      <c r="F26" s="360">
        <f>BCTC2026!F13</f>
        <v>153248625708</v>
      </c>
      <c r="G26" s="360">
        <f>BCTC2026!G13</f>
        <v>178191270169</v>
      </c>
      <c r="H26" s="360">
        <f>BCTC2026!H13</f>
        <v>178005616424</v>
      </c>
      <c r="I26" s="360">
        <f>BCTC2026!I13</f>
        <v>0</v>
      </c>
      <c r="J26" s="360">
        <f>BCTC2026!J13</f>
        <v>0</v>
      </c>
      <c r="K26" s="360">
        <f>BCTC2026!K13</f>
        <v>0</v>
      </c>
      <c r="L26" s="360">
        <f>BCTC2026!L13</f>
        <v>0</v>
      </c>
      <c r="M26" s="360">
        <f>BCTC2026!M13</f>
        <v>0</v>
      </c>
      <c r="N26" s="360">
        <f>BCTC2026!N13</f>
        <v>0</v>
      </c>
      <c r="O26" s="360">
        <f>BCTC2026!O13</f>
        <v>0</v>
      </c>
      <c r="P26" s="361">
        <f t="shared" si="12"/>
        <v>7280393.3097750507</v>
      </c>
      <c r="Q26" s="371" t="e">
        <f>P26/$P$39</f>
        <v>#REF!</v>
      </c>
      <c r="S26" s="110"/>
      <c r="T26" s="110"/>
      <c r="U26" s="119"/>
      <c r="W26" s="358">
        <v>2</v>
      </c>
      <c r="X26" s="359" t="s">
        <v>76</v>
      </c>
      <c r="Y26" s="360" t="e">
        <f>BCTC2026!#REF!</f>
        <v>#REF!</v>
      </c>
      <c r="Z26" s="360" t="e">
        <f>BCTC2026!#REF!</f>
        <v>#REF!</v>
      </c>
      <c r="AA26" s="360" t="e">
        <f>BCTC2026!#REF!</f>
        <v>#REF!</v>
      </c>
      <c r="AB26" s="360" t="e">
        <f>BCTC2026!#REF!</f>
        <v>#REF!</v>
      </c>
      <c r="AC26" s="360" t="e">
        <f>BCTC2026!#REF!</f>
        <v>#REF!</v>
      </c>
      <c r="AD26" s="360" t="e">
        <f>BCTC2026!#REF!</f>
        <v>#REF!</v>
      </c>
      <c r="AE26" s="360" t="e">
        <f>BCTC2026!#REF!</f>
        <v>#REF!</v>
      </c>
      <c r="AF26" s="360" t="e">
        <f>BCTC2026!#REF!</f>
        <v>#REF!</v>
      </c>
      <c r="AG26" s="360" t="e">
        <f>BCTC2026!#REF!</f>
        <v>#REF!</v>
      </c>
      <c r="AH26" s="360" t="e">
        <f>BCTC2026!#REF!</f>
        <v>#REF!</v>
      </c>
      <c r="AI26" s="360" t="e">
        <f>BCTC2026!#REF!</f>
        <v>#REF!</v>
      </c>
      <c r="AJ26" s="360" t="e">
        <f>BCTC2026!#REF!</f>
        <v>#REF!</v>
      </c>
      <c r="AK26" s="360" t="e">
        <f t="shared" si="16"/>
        <v>#REF!</v>
      </c>
      <c r="AL26" s="370" t="e">
        <f t="shared" ref="AL26:AL30" si="17">AK26/AK$39</f>
        <v>#REF!</v>
      </c>
    </row>
    <row r="27" spans="2:38" ht="14">
      <c r="B27" s="358">
        <v>3</v>
      </c>
      <c r="C27" s="359" t="s">
        <v>77</v>
      </c>
      <c r="D27" s="360">
        <f>BCTC2026!D29</f>
        <v>14900314879</v>
      </c>
      <c r="E27" s="360">
        <f>BCTC2026!E29</f>
        <v>18117486770</v>
      </c>
      <c r="F27" s="360">
        <f>BCTC2026!F29</f>
        <v>18457562435</v>
      </c>
      <c r="G27" s="360">
        <f>BCTC2026!G29</f>
        <v>18721692095</v>
      </c>
      <c r="H27" s="360">
        <f>BCTC2026!H29</f>
        <v>23467402224</v>
      </c>
      <c r="I27" s="360">
        <f>BCTC2026!I29</f>
        <v>0</v>
      </c>
      <c r="J27" s="360">
        <f>BCTC2026!J29</f>
        <v>0</v>
      </c>
      <c r="K27" s="360">
        <f>BCTC2026!K29</f>
        <v>0</v>
      </c>
      <c r="L27" s="360">
        <f>BCTC2026!L29</f>
        <v>0</v>
      </c>
      <c r="M27" s="360">
        <f>BCTC2026!M29</f>
        <v>0</v>
      </c>
      <c r="N27" s="360">
        <f>BCTC2026!N29</f>
        <v>0</v>
      </c>
      <c r="O27" s="360">
        <f>BCTC2026!O29</f>
        <v>0</v>
      </c>
      <c r="P27" s="361">
        <f t="shared" si="12"/>
        <v>959811.95190184051</v>
      </c>
      <c r="Q27" s="371" t="e">
        <f t="shared" ref="Q27:Q29" si="18">P27/$P$39</f>
        <v>#REF!</v>
      </c>
      <c r="S27" s="110"/>
      <c r="T27" s="110"/>
      <c r="U27" s="119"/>
      <c r="W27" s="358">
        <v>3</v>
      </c>
      <c r="X27" s="368" t="s">
        <v>78</v>
      </c>
      <c r="Y27" s="369">
        <f>BCTC2026!D94</f>
        <v>0</v>
      </c>
      <c r="Z27" s="369">
        <f>BCTC2026!E94</f>
        <v>0</v>
      </c>
      <c r="AA27" s="369">
        <f>BCTC2026!F94</f>
        <v>0</v>
      </c>
      <c r="AB27" s="369">
        <f>BCTC2026!G94</f>
        <v>0</v>
      </c>
      <c r="AC27" s="369">
        <f>BCTC2026!H94</f>
        <v>0</v>
      </c>
      <c r="AD27" s="369">
        <f>BCTC2026!I94</f>
        <v>0</v>
      </c>
      <c r="AE27" s="369">
        <f>BCTC2026!J94</f>
        <v>0</v>
      </c>
      <c r="AF27" s="369">
        <f>BCTC2026!K94</f>
        <v>0</v>
      </c>
      <c r="AG27" s="369">
        <f>BCTC2026!L94</f>
        <v>0</v>
      </c>
      <c r="AH27" s="369">
        <f>BCTC2026!M94</f>
        <v>0</v>
      </c>
      <c r="AI27" s="369">
        <f>BCTC2026!N94</f>
        <v>0</v>
      </c>
      <c r="AJ27" s="369">
        <f>BCTC2026!O94</f>
        <v>0</v>
      </c>
      <c r="AK27" s="360">
        <f t="shared" si="16"/>
        <v>0</v>
      </c>
      <c r="AL27" s="370">
        <f t="shared" si="17"/>
        <v>0</v>
      </c>
    </row>
    <row r="28" spans="2:38" ht="14">
      <c r="B28" s="358">
        <v>4</v>
      </c>
      <c r="C28" s="368" t="s">
        <v>79</v>
      </c>
      <c r="D28" s="369">
        <f>BCTC2026!D14</f>
        <v>75878310145</v>
      </c>
      <c r="E28" s="369">
        <f>BCTC2026!E14</f>
        <v>82113512006</v>
      </c>
      <c r="F28" s="369">
        <f>BCTC2026!F14</f>
        <v>95312309944</v>
      </c>
      <c r="G28" s="369">
        <f>BCTC2026!G14</f>
        <v>77634941776</v>
      </c>
      <c r="H28" s="369">
        <f>BCTC2026!H14</f>
        <v>162931057926</v>
      </c>
      <c r="I28" s="369">
        <f>BCTC2026!I14</f>
        <v>0</v>
      </c>
      <c r="J28" s="369">
        <f>BCTC2026!J14</f>
        <v>0</v>
      </c>
      <c r="K28" s="369">
        <f>BCTC2026!K14</f>
        <v>0</v>
      </c>
      <c r="L28" s="369">
        <f>BCTC2026!L14</f>
        <v>0</v>
      </c>
      <c r="M28" s="369">
        <f>BCTC2026!M14</f>
        <v>0</v>
      </c>
      <c r="N28" s="369">
        <f>BCTC2026!N14</f>
        <v>0</v>
      </c>
      <c r="O28" s="369">
        <f>BCTC2026!O14</f>
        <v>0</v>
      </c>
      <c r="P28" s="361">
        <f t="shared" si="12"/>
        <v>6663846.9499386502</v>
      </c>
      <c r="Q28" s="370" t="e">
        <f>P28/$P$39</f>
        <v>#REF!</v>
      </c>
      <c r="S28" s="109"/>
      <c r="T28" s="109"/>
      <c r="U28" s="120"/>
      <c r="W28" s="358">
        <v>4</v>
      </c>
      <c r="X28" s="359" t="s">
        <v>80</v>
      </c>
      <c r="Y28" s="360" t="e">
        <f>BCTC2026!#REF!</f>
        <v>#REF!</v>
      </c>
      <c r="Z28" s="360" t="e">
        <f>BCTC2026!#REF!</f>
        <v>#REF!</v>
      </c>
      <c r="AA28" s="360" t="e">
        <f>BCTC2026!#REF!</f>
        <v>#REF!</v>
      </c>
      <c r="AB28" s="360" t="e">
        <f>BCTC2026!#REF!</f>
        <v>#REF!</v>
      </c>
      <c r="AC28" s="360" t="e">
        <f>BCTC2026!#REF!</f>
        <v>#REF!</v>
      </c>
      <c r="AD28" s="360" t="e">
        <f>BCTC2026!#REF!</f>
        <v>#REF!</v>
      </c>
      <c r="AE28" s="360" t="e">
        <f>BCTC2026!#REF!</f>
        <v>#REF!</v>
      </c>
      <c r="AF28" s="360" t="e">
        <f>BCTC2026!#REF!</f>
        <v>#REF!</v>
      </c>
      <c r="AG28" s="360" t="e">
        <f>BCTC2026!#REF!</f>
        <v>#REF!</v>
      </c>
      <c r="AH28" s="360" t="e">
        <f>BCTC2026!#REF!</f>
        <v>#REF!</v>
      </c>
      <c r="AI28" s="360" t="e">
        <f>BCTC2026!#REF!</f>
        <v>#REF!</v>
      </c>
      <c r="AJ28" s="360" t="e">
        <f>BCTC2026!#REF!</f>
        <v>#REF!</v>
      </c>
      <c r="AK28" s="360" t="e">
        <f t="shared" si="16"/>
        <v>#REF!</v>
      </c>
      <c r="AL28" s="370" t="e">
        <f t="shared" si="17"/>
        <v>#REF!</v>
      </c>
    </row>
    <row r="29" spans="2:38" ht="14">
      <c r="B29" s="358">
        <v>5</v>
      </c>
      <c r="C29" s="368" t="s">
        <v>81</v>
      </c>
      <c r="D29" s="369">
        <f>BCTC2026!D5</f>
        <v>42126572011</v>
      </c>
      <c r="E29" s="369">
        <f>BCTC2026!E5</f>
        <v>45981412915</v>
      </c>
      <c r="F29" s="369">
        <f>BCTC2026!F5</f>
        <v>33613094972</v>
      </c>
      <c r="G29" s="369">
        <f>BCTC2026!G5</f>
        <v>47135211556</v>
      </c>
      <c r="H29" s="369">
        <f>BCTC2026!H5</f>
        <v>41014004605</v>
      </c>
      <c r="I29" s="369">
        <f>BCTC2026!I5</f>
        <v>0</v>
      </c>
      <c r="J29" s="369">
        <f>BCTC2026!J5</f>
        <v>0</v>
      </c>
      <c r="K29" s="369">
        <f>BCTC2026!K5</f>
        <v>0</v>
      </c>
      <c r="L29" s="369">
        <f>BCTC2026!L5</f>
        <v>0</v>
      </c>
      <c r="M29" s="369">
        <f>BCTC2026!M5</f>
        <v>0</v>
      </c>
      <c r="N29" s="369">
        <f>BCTC2026!N5</f>
        <v>0</v>
      </c>
      <c r="O29" s="369">
        <f>BCTC2026!O5</f>
        <v>0</v>
      </c>
      <c r="P29" s="361">
        <f t="shared" si="12"/>
        <v>1677464.401022495</v>
      </c>
      <c r="Q29" s="370" t="e">
        <f t="shared" si="18"/>
        <v>#REF!</v>
      </c>
      <c r="S29" s="109"/>
      <c r="T29" s="109"/>
      <c r="U29" s="119"/>
      <c r="W29" s="358">
        <v>5</v>
      </c>
      <c r="X29" s="359" t="s">
        <v>82</v>
      </c>
      <c r="Y29" s="360" t="e">
        <f>BCTC2026!#REF!</f>
        <v>#REF!</v>
      </c>
      <c r="Z29" s="360" t="e">
        <f>BCTC2026!#REF!</f>
        <v>#REF!</v>
      </c>
      <c r="AA29" s="360" t="e">
        <f>BCTC2026!#REF!</f>
        <v>#REF!</v>
      </c>
      <c r="AB29" s="360" t="e">
        <f>BCTC2026!#REF!</f>
        <v>#REF!</v>
      </c>
      <c r="AC29" s="360" t="e">
        <f>BCTC2026!#REF!</f>
        <v>#REF!</v>
      </c>
      <c r="AD29" s="360" t="e">
        <f>BCTC2026!#REF!</f>
        <v>#REF!</v>
      </c>
      <c r="AE29" s="360" t="e">
        <f>BCTC2026!#REF!</f>
        <v>#REF!</v>
      </c>
      <c r="AF29" s="360" t="e">
        <f>BCTC2026!#REF!</f>
        <v>#REF!</v>
      </c>
      <c r="AG29" s="360" t="e">
        <f>BCTC2026!#REF!</f>
        <v>#REF!</v>
      </c>
      <c r="AH29" s="360" t="e">
        <f>BCTC2026!#REF!</f>
        <v>#REF!</v>
      </c>
      <c r="AI29" s="360" t="e">
        <f>BCTC2026!#REF!</f>
        <v>#REF!</v>
      </c>
      <c r="AJ29" s="360" t="e">
        <f>BCTC2026!#REF!</f>
        <v>#REF!</v>
      </c>
      <c r="AK29" s="360" t="e">
        <f t="shared" si="16"/>
        <v>#REF!</v>
      </c>
      <c r="AL29" s="370" t="e">
        <f t="shared" si="17"/>
        <v>#REF!</v>
      </c>
    </row>
    <row r="30" spans="2:38" ht="14">
      <c r="B30" s="358">
        <v>6</v>
      </c>
      <c r="C30" s="368" t="s">
        <v>83</v>
      </c>
      <c r="D30" s="360" t="e">
        <f>BCTC2026!D4-D23-SUM(D25:D29)</f>
        <v>#REF!</v>
      </c>
      <c r="E30" s="360" t="e">
        <f>BCTC2026!E4-E23-SUM(E25:E29)</f>
        <v>#REF!</v>
      </c>
      <c r="F30" s="360" t="e">
        <f>BCTC2026!F4-F23-SUM(F25:F29)</f>
        <v>#REF!</v>
      </c>
      <c r="G30" s="360" t="e">
        <f>BCTC2026!G4-G23-SUM(G25:G29)</f>
        <v>#REF!</v>
      </c>
      <c r="H30" s="360" t="e">
        <f>BCTC2026!H4-H23-SUM(H25:H29)</f>
        <v>#REF!</v>
      </c>
      <c r="I30" s="360" t="e">
        <f>BCTC2026!I4-I23-SUM(I25:I29)</f>
        <v>#REF!</v>
      </c>
      <c r="J30" s="360" t="e">
        <f>BCTC2026!J4-J23-SUM(J25:J29)</f>
        <v>#REF!</v>
      </c>
      <c r="K30" s="360" t="e">
        <f>BCTC2026!K4-K23-SUM(K25:K29)</f>
        <v>#REF!</v>
      </c>
      <c r="L30" s="360" t="e">
        <f>BCTC2026!L4-L23-SUM(L25:L29)</f>
        <v>#REF!</v>
      </c>
      <c r="M30" s="360" t="e">
        <f>BCTC2026!M4-M23-SUM(M25:M29)</f>
        <v>#REF!</v>
      </c>
      <c r="N30" s="360" t="e">
        <f>BCTC2026!N4-N23-SUM(N25:N29)</f>
        <v>#REF!</v>
      </c>
      <c r="O30" s="360" t="e">
        <f>BCTC2026!O4-O23-SUM(O25:O29)</f>
        <v>#REF!</v>
      </c>
      <c r="P30" s="361" t="e">
        <f t="shared" si="12"/>
        <v>#REF!</v>
      </c>
      <c r="Q30" s="371" t="e">
        <f>P30/$P$39</f>
        <v>#REF!</v>
      </c>
      <c r="S30" s="110"/>
      <c r="T30" s="110"/>
      <c r="U30" s="119"/>
      <c r="W30" s="381">
        <v>6</v>
      </c>
      <c r="X30" s="359" t="s">
        <v>84</v>
      </c>
      <c r="Y30" s="360" t="e">
        <f t="shared" ref="Y30:AD30" si="19">Y24-SUM(Y25:Y29)</f>
        <v>#REF!</v>
      </c>
      <c r="Z30" s="360" t="e">
        <f t="shared" si="19"/>
        <v>#REF!</v>
      </c>
      <c r="AA30" s="360" t="e">
        <f t="shared" si="19"/>
        <v>#REF!</v>
      </c>
      <c r="AB30" s="360" t="e">
        <f t="shared" si="19"/>
        <v>#REF!</v>
      </c>
      <c r="AC30" s="360" t="e">
        <f t="shared" si="19"/>
        <v>#REF!</v>
      </c>
      <c r="AD30" s="360" t="e">
        <f t="shared" si="19"/>
        <v>#REF!</v>
      </c>
      <c r="AE30" s="360" t="e">
        <f t="shared" ref="AE30" si="20">AE24-SUM(AE25:AE29)</f>
        <v>#REF!</v>
      </c>
      <c r="AF30" s="360" t="e">
        <f>AF24-SUM(AF25:AF29)</f>
        <v>#REF!</v>
      </c>
      <c r="AG30" s="360" t="e">
        <f>AG24-SUM(AG25:AG29)</f>
        <v>#REF!</v>
      </c>
      <c r="AH30" s="360" t="e">
        <f>AH24-SUM(AH25:AH29)</f>
        <v>#REF!</v>
      </c>
      <c r="AI30" s="360" t="e">
        <f>AI24-SUM(AI25:AI29)</f>
        <v>#REF!</v>
      </c>
      <c r="AJ30" s="360" t="e">
        <f>AJ24-SUM(AJ25:AJ29)</f>
        <v>#REF!</v>
      </c>
      <c r="AK30" s="360" t="e">
        <f t="shared" si="16"/>
        <v>#REF!</v>
      </c>
      <c r="AL30" s="370" t="e">
        <f t="shared" si="17"/>
        <v>#REF!</v>
      </c>
    </row>
    <row r="31" spans="2:38" ht="14">
      <c r="B31" s="358"/>
      <c r="C31" s="368"/>
      <c r="D31" s="372"/>
      <c r="E31" s="360"/>
      <c r="F31" s="360"/>
      <c r="G31" s="360"/>
      <c r="H31" s="360"/>
      <c r="I31" s="360"/>
      <c r="J31" s="360"/>
      <c r="K31" s="360"/>
      <c r="L31" s="360"/>
      <c r="M31" s="360"/>
      <c r="N31" s="360"/>
      <c r="O31" s="360"/>
      <c r="P31" s="373">
        <f t="shared" si="12"/>
        <v>0</v>
      </c>
      <c r="Q31" s="371"/>
      <c r="S31" s="110"/>
      <c r="T31" s="110"/>
      <c r="U31" s="119"/>
      <c r="W31" s="382"/>
      <c r="X31" s="383"/>
      <c r="Y31" s="384"/>
      <c r="Z31" s="384"/>
      <c r="AA31" s="384"/>
      <c r="AB31" s="384"/>
      <c r="AC31" s="384"/>
      <c r="AD31" s="384"/>
      <c r="AE31" s="384"/>
      <c r="AF31" s="384"/>
      <c r="AG31" s="384"/>
      <c r="AH31" s="384"/>
      <c r="AI31" s="384"/>
      <c r="AJ31" s="384"/>
      <c r="AK31" s="373">
        <f t="shared" si="16"/>
        <v>0</v>
      </c>
      <c r="AL31" s="371"/>
    </row>
    <row r="32" spans="2:38" ht="14">
      <c r="B32" s="363" t="s">
        <v>85</v>
      </c>
      <c r="C32" s="364" t="s">
        <v>86</v>
      </c>
      <c r="D32" s="374">
        <f>BCTC2026!D33</f>
        <v>317415705891</v>
      </c>
      <c r="E32" s="374">
        <f>BCTC2026!E33</f>
        <v>337499929442</v>
      </c>
      <c r="F32" s="374">
        <f>BCTC2026!F33</f>
        <v>343594894451</v>
      </c>
      <c r="G32" s="374">
        <f>BCTC2026!G33</f>
        <v>365048803536</v>
      </c>
      <c r="H32" s="374">
        <f>BCTC2026!H33</f>
        <v>365314011891</v>
      </c>
      <c r="I32" s="374">
        <f>BCTC2026!I33</f>
        <v>0</v>
      </c>
      <c r="J32" s="374">
        <f>BCTC2026!J33</f>
        <v>0</v>
      </c>
      <c r="K32" s="374">
        <f>BCTC2026!K33</f>
        <v>0</v>
      </c>
      <c r="L32" s="374">
        <f>BCTC2026!L33</f>
        <v>0</v>
      </c>
      <c r="M32" s="374">
        <f>BCTC2026!M33</f>
        <v>0</v>
      </c>
      <c r="N32" s="374">
        <f>BCTC2026!N33</f>
        <v>0</v>
      </c>
      <c r="O32" s="374">
        <f>BCTC2026!O33</f>
        <v>0</v>
      </c>
      <c r="P32" s="366">
        <f t="shared" si="12"/>
        <v>14941268.380000001</v>
      </c>
      <c r="Q32" s="367" t="e">
        <f>P32/$P$39</f>
        <v>#REF!</v>
      </c>
      <c r="S32" s="123"/>
      <c r="T32" s="123"/>
      <c r="U32" s="118"/>
      <c r="W32" s="363" t="s">
        <v>85</v>
      </c>
      <c r="X32" s="364" t="s">
        <v>87</v>
      </c>
      <c r="Y32" s="374">
        <f>BCTC2026!D110</f>
        <v>878802950065</v>
      </c>
      <c r="Z32" s="374">
        <f>BCTC2026!E110</f>
        <v>872383736327</v>
      </c>
      <c r="AA32" s="374">
        <f>BCTC2026!F110</f>
        <v>865718329703</v>
      </c>
      <c r="AB32" s="374">
        <f>BCTC2026!G110</f>
        <v>869422083915</v>
      </c>
      <c r="AC32" s="374">
        <f>BCTC2026!H110</f>
        <v>877649509332</v>
      </c>
      <c r="AD32" s="374">
        <f>BCTC2026!I110</f>
        <v>0</v>
      </c>
      <c r="AE32" s="374">
        <f>BCTC2026!J110</f>
        <v>0</v>
      </c>
      <c r="AF32" s="374">
        <f>BCTC2026!K110</f>
        <v>0</v>
      </c>
      <c r="AG32" s="374">
        <f>BCTC2026!L110</f>
        <v>0</v>
      </c>
      <c r="AH32" s="374">
        <f>BCTC2026!M110</f>
        <v>0</v>
      </c>
      <c r="AI32" s="374">
        <f>BCTC2026!N110</f>
        <v>0</v>
      </c>
      <c r="AJ32" s="374">
        <f>BCTC2026!O110</f>
        <v>0</v>
      </c>
      <c r="AK32" s="366">
        <f t="shared" si="16"/>
        <v>35895685.453251533</v>
      </c>
      <c r="AL32" s="367">
        <f>AK32/AK$39</f>
        <v>0.7010526720860103</v>
      </c>
    </row>
    <row r="33" spans="2:38" ht="14">
      <c r="B33" s="358">
        <v>1</v>
      </c>
      <c r="C33" s="368" t="s">
        <v>88</v>
      </c>
      <c r="D33" s="369">
        <f>BCTC2026!D43-D34</f>
        <v>346257196159</v>
      </c>
      <c r="E33" s="369">
        <f>BCTC2026!E43-E34</f>
        <v>349675687977</v>
      </c>
      <c r="F33" s="369">
        <f>BCTC2026!F43-F34</f>
        <v>372614337286</v>
      </c>
      <c r="G33" s="369">
        <f>BCTC2026!G43-G34</f>
        <v>379332503103</v>
      </c>
      <c r="H33" s="369">
        <f>BCTC2026!H43-H34</f>
        <v>379507503103</v>
      </c>
      <c r="I33" s="369">
        <f>BCTC2026!I43-I34</f>
        <v>0</v>
      </c>
      <c r="J33" s="369">
        <f>BCTC2026!J43-J34</f>
        <v>0</v>
      </c>
      <c r="K33" s="369">
        <f>BCTC2026!K43-K34</f>
        <v>0</v>
      </c>
      <c r="L33" s="369">
        <f>BCTC2026!L43-L34</f>
        <v>0</v>
      </c>
      <c r="M33" s="369">
        <f>BCTC2026!M43-M34</f>
        <v>0</v>
      </c>
      <c r="N33" s="369">
        <f>BCTC2026!N43-N34</f>
        <v>0</v>
      </c>
      <c r="O33" s="369">
        <f>BCTC2026!O43-O34</f>
        <v>0</v>
      </c>
      <c r="P33" s="361">
        <f t="shared" si="12"/>
        <v>15521779.268016361</v>
      </c>
      <c r="Q33" s="370" t="e">
        <f t="shared" ref="Q33:Q37" si="21">P33/$P$39</f>
        <v>#REF!</v>
      </c>
      <c r="S33" s="109"/>
      <c r="T33" s="109"/>
      <c r="U33" s="119"/>
      <c r="W33" s="358">
        <v>1</v>
      </c>
      <c r="X33" s="359" t="s">
        <v>89</v>
      </c>
      <c r="Y33" s="360">
        <f>BCTC2026!D112</f>
        <v>650000000000</v>
      </c>
      <c r="Z33" s="360">
        <f>BCTC2026!E112</f>
        <v>650000000000</v>
      </c>
      <c r="AA33" s="360">
        <f>BCTC2026!F112</f>
        <v>650000000000</v>
      </c>
      <c r="AB33" s="360">
        <f>BCTC2026!G112</f>
        <v>650000000000</v>
      </c>
      <c r="AC33" s="360">
        <f>BCTC2026!H112</f>
        <v>650000000000</v>
      </c>
      <c r="AD33" s="360">
        <f>BCTC2026!I112</f>
        <v>0</v>
      </c>
      <c r="AE33" s="360">
        <f>BCTC2026!J112</f>
        <v>0</v>
      </c>
      <c r="AF33" s="360">
        <f>BCTC2026!K112</f>
        <v>0</v>
      </c>
      <c r="AG33" s="360">
        <f>BCTC2026!L112</f>
        <v>0</v>
      </c>
      <c r="AH33" s="360">
        <f>BCTC2026!M112</f>
        <v>0</v>
      </c>
      <c r="AI33" s="360">
        <f>BCTC2026!N112</f>
        <v>0</v>
      </c>
      <c r="AJ33" s="360">
        <f>BCTC2026!O112</f>
        <v>0</v>
      </c>
      <c r="AK33" s="360">
        <f t="shared" si="16"/>
        <v>26584867.075664621</v>
      </c>
      <c r="AL33" s="370">
        <f>AK33/AK$39</f>
        <v>0.51920981212960382</v>
      </c>
    </row>
    <row r="34" spans="2:38" ht="14">
      <c r="B34" s="358">
        <v>2</v>
      </c>
      <c r="C34" s="368" t="s">
        <v>90</v>
      </c>
      <c r="D34" s="375"/>
      <c r="E34" s="375">
        <f>D34</f>
        <v>0</v>
      </c>
      <c r="F34" s="375">
        <f t="shared" ref="F34:O34" si="22">E34</f>
        <v>0</v>
      </c>
      <c r="G34" s="375">
        <f t="shared" si="22"/>
        <v>0</v>
      </c>
      <c r="H34" s="375">
        <f t="shared" si="22"/>
        <v>0</v>
      </c>
      <c r="I34" s="375">
        <f t="shared" si="22"/>
        <v>0</v>
      </c>
      <c r="J34" s="375">
        <f t="shared" si="22"/>
        <v>0</v>
      </c>
      <c r="K34" s="375">
        <f t="shared" si="22"/>
        <v>0</v>
      </c>
      <c r="L34" s="375">
        <f t="shared" si="22"/>
        <v>0</v>
      </c>
      <c r="M34" s="375">
        <f t="shared" si="22"/>
        <v>0</v>
      </c>
      <c r="N34" s="375">
        <f t="shared" si="22"/>
        <v>0</v>
      </c>
      <c r="O34" s="375">
        <f t="shared" si="22"/>
        <v>0</v>
      </c>
      <c r="P34" s="361">
        <f t="shared" si="12"/>
        <v>0</v>
      </c>
      <c r="Q34" s="370" t="e">
        <f t="shared" si="21"/>
        <v>#REF!</v>
      </c>
      <c r="S34" s="114"/>
      <c r="T34" s="114"/>
      <c r="U34" s="121"/>
      <c r="W34" s="381">
        <v>2</v>
      </c>
      <c r="X34" s="359" t="s">
        <v>91</v>
      </c>
      <c r="Y34" s="360">
        <f>BCTC2026!D121</f>
        <v>0</v>
      </c>
      <c r="Z34" s="360">
        <f>BCTC2026!E121</f>
        <v>0</v>
      </c>
      <c r="AA34" s="360">
        <f>BCTC2026!F121</f>
        <v>0</v>
      </c>
      <c r="AB34" s="360">
        <f>BCTC2026!G121</f>
        <v>0</v>
      </c>
      <c r="AC34" s="360">
        <f>BCTC2026!H121</f>
        <v>0</v>
      </c>
      <c r="AD34" s="360">
        <f>BCTC2026!I121</f>
        <v>0</v>
      </c>
      <c r="AE34" s="360">
        <f>BCTC2026!J121</f>
        <v>0</v>
      </c>
      <c r="AF34" s="360">
        <f>BCTC2026!K121</f>
        <v>0</v>
      </c>
      <c r="AG34" s="360">
        <f>BCTC2026!L121</f>
        <v>0</v>
      </c>
      <c r="AH34" s="360">
        <f>BCTC2026!M121</f>
        <v>0</v>
      </c>
      <c r="AI34" s="360">
        <f>BCTC2026!N121</f>
        <v>0</v>
      </c>
      <c r="AJ34" s="360">
        <f>BCTC2026!O121</f>
        <v>0</v>
      </c>
      <c r="AK34" s="360">
        <f t="shared" si="16"/>
        <v>0</v>
      </c>
      <c r="AL34" s="370">
        <f>AK34/AK$39</f>
        <v>0</v>
      </c>
    </row>
    <row r="35" spans="2:38" ht="14">
      <c r="B35" s="358">
        <v>3</v>
      </c>
      <c r="C35" s="368" t="s">
        <v>92</v>
      </c>
      <c r="D35" s="375">
        <f>BCTC2026!D65</f>
        <v>61387421408</v>
      </c>
      <c r="E35" s="375">
        <f>BCTC2026!E65</f>
        <v>80647695075</v>
      </c>
      <c r="F35" s="375">
        <f>BCTC2026!F65</f>
        <v>66362060607</v>
      </c>
      <c r="G35" s="375">
        <f>BCTC2026!G65</f>
        <v>83813282245</v>
      </c>
      <c r="H35" s="375">
        <f>BCTC2026!H65</f>
        <v>86222726568</v>
      </c>
      <c r="I35" s="375">
        <f>BCTC2026!I65</f>
        <v>0</v>
      </c>
      <c r="J35" s="375">
        <f>BCTC2026!J65</f>
        <v>0</v>
      </c>
      <c r="K35" s="375">
        <f>BCTC2026!K65</f>
        <v>0</v>
      </c>
      <c r="L35" s="375">
        <f>BCTC2026!L65</f>
        <v>0</v>
      </c>
      <c r="M35" s="375">
        <f>BCTC2026!M65</f>
        <v>0</v>
      </c>
      <c r="N35" s="375">
        <f>BCTC2026!N65</f>
        <v>0</v>
      </c>
      <c r="O35" s="375">
        <f>BCTC2026!O65</f>
        <v>0</v>
      </c>
      <c r="P35" s="361">
        <f t="shared" si="12"/>
        <v>3526491.8841717793</v>
      </c>
      <c r="Q35" s="370" t="e">
        <f t="shared" si="21"/>
        <v>#REF!</v>
      </c>
      <c r="S35" s="114"/>
      <c r="T35" s="114"/>
      <c r="U35" s="121"/>
      <c r="W35" s="381">
        <v>3</v>
      </c>
      <c r="X35" s="359" t="s">
        <v>93</v>
      </c>
      <c r="Y35" s="360">
        <f>BCTC2026!D124</f>
        <v>230496410801</v>
      </c>
      <c r="Z35" s="360">
        <f>BCTC2026!E124</f>
        <v>228802950065</v>
      </c>
      <c r="AA35" s="360">
        <f>BCTC2026!F124</f>
        <v>222383736327</v>
      </c>
      <c r="AB35" s="360">
        <f>BCTC2026!G124</f>
        <v>215718329703</v>
      </c>
      <c r="AC35" s="360">
        <f>BCTC2026!H124</f>
        <v>219422083915</v>
      </c>
      <c r="AD35" s="360">
        <f>BCTC2026!I124</f>
        <v>0</v>
      </c>
      <c r="AE35" s="360">
        <f>BCTC2026!J124</f>
        <v>0</v>
      </c>
      <c r="AF35" s="360">
        <f>BCTC2026!K124</f>
        <v>0</v>
      </c>
      <c r="AG35" s="360">
        <f>BCTC2026!L124</f>
        <v>0</v>
      </c>
      <c r="AH35" s="360">
        <f>BCTC2026!M124</f>
        <v>0</v>
      </c>
      <c r="AI35" s="360">
        <f>BCTC2026!N124</f>
        <v>0</v>
      </c>
      <c r="AJ35" s="360">
        <f>BCTC2026!O124</f>
        <v>0</v>
      </c>
      <c r="AK35" s="360">
        <f t="shared" si="16"/>
        <v>8974318.360531697</v>
      </c>
      <c r="AL35" s="370">
        <f>AK35/AK$39</f>
        <v>0.17527092148706663</v>
      </c>
    </row>
    <row r="36" spans="2:38" ht="14">
      <c r="B36" s="358">
        <v>4</v>
      </c>
      <c r="C36" s="368" t="s">
        <v>94</v>
      </c>
      <c r="D36" s="375">
        <f>BCTC2026!D49</f>
        <v>6032562739</v>
      </c>
      <c r="E36" s="375">
        <f>BCTC2026!E49</f>
        <v>6032562739</v>
      </c>
      <c r="F36" s="375">
        <f>BCTC2026!F49</f>
        <v>6032562739</v>
      </c>
      <c r="G36" s="375">
        <f>BCTC2026!G49</f>
        <v>6032562739</v>
      </c>
      <c r="H36" s="375">
        <f>BCTC2026!H49</f>
        <v>6032562739</v>
      </c>
      <c r="I36" s="375">
        <f>BCTC2026!I49</f>
        <v>0</v>
      </c>
      <c r="J36" s="375">
        <f>BCTC2026!J49</f>
        <v>0</v>
      </c>
      <c r="K36" s="375">
        <f>BCTC2026!K49</f>
        <v>0</v>
      </c>
      <c r="L36" s="375">
        <f>BCTC2026!L49</f>
        <v>0</v>
      </c>
      <c r="M36" s="375">
        <f>BCTC2026!M49</f>
        <v>0</v>
      </c>
      <c r="N36" s="375">
        <f>BCTC2026!N49</f>
        <v>0</v>
      </c>
      <c r="O36" s="375">
        <f>BCTC2026!O49</f>
        <v>0</v>
      </c>
      <c r="P36" s="361">
        <f t="shared" si="12"/>
        <v>246730.58237218813</v>
      </c>
      <c r="Q36" s="370" t="e">
        <f t="shared" si="21"/>
        <v>#REF!</v>
      </c>
      <c r="S36" s="114"/>
      <c r="T36" s="114"/>
      <c r="U36" s="121"/>
      <c r="W36" s="385"/>
      <c r="X36" s="360"/>
      <c r="Y36" s="360"/>
      <c r="Z36" s="360"/>
      <c r="AA36" s="360"/>
      <c r="AB36" s="360"/>
      <c r="AC36" s="360"/>
      <c r="AD36" s="360"/>
      <c r="AE36" s="360"/>
      <c r="AF36" s="360"/>
      <c r="AG36" s="360"/>
      <c r="AH36" s="360"/>
      <c r="AI36" s="360"/>
      <c r="AJ36" s="360"/>
      <c r="AK36" s="361">
        <f t="shared" si="16"/>
        <v>0</v>
      </c>
      <c r="AL36" s="370"/>
    </row>
    <row r="37" spans="2:38" ht="14">
      <c r="B37" s="358">
        <v>5</v>
      </c>
      <c r="C37" s="368" t="s">
        <v>95</v>
      </c>
      <c r="D37" s="360">
        <f>BCTC2026!D73</f>
        <v>7062502744</v>
      </c>
      <c r="E37" s="360">
        <f>BCTC2026!E73</f>
        <v>6570969298</v>
      </c>
      <c r="F37" s="360">
        <f>BCTC2026!F73</f>
        <v>6131031024</v>
      </c>
      <c r="G37" s="360">
        <f>BCTC2026!G73</f>
        <v>5693514228</v>
      </c>
      <c r="H37" s="360">
        <f>BCTC2026!H73</f>
        <v>5705255817</v>
      </c>
      <c r="I37" s="360">
        <f>BCTC2026!I73</f>
        <v>0</v>
      </c>
      <c r="J37" s="360">
        <f>BCTC2026!J73</f>
        <v>0</v>
      </c>
      <c r="K37" s="360">
        <f>BCTC2026!K73</f>
        <v>0</v>
      </c>
      <c r="L37" s="360">
        <f>BCTC2026!L73</f>
        <v>0</v>
      </c>
      <c r="M37" s="360">
        <f>BCTC2026!M73</f>
        <v>0</v>
      </c>
      <c r="N37" s="360">
        <f>BCTC2026!N73</f>
        <v>0</v>
      </c>
      <c r="O37" s="360">
        <f>BCTC2026!O73</f>
        <v>0</v>
      </c>
      <c r="P37" s="361">
        <f t="shared" si="12"/>
        <v>233343.79619631902</v>
      </c>
      <c r="Q37" s="371" t="e">
        <f t="shared" si="21"/>
        <v>#REF!</v>
      </c>
      <c r="S37" s="110"/>
      <c r="T37" s="110"/>
      <c r="U37" s="119"/>
      <c r="W37" s="385"/>
      <c r="X37" s="360"/>
      <c r="Y37" s="360"/>
      <c r="Z37" s="360"/>
      <c r="AA37" s="360"/>
      <c r="AB37" s="360"/>
      <c r="AC37" s="360"/>
      <c r="AD37" s="360"/>
      <c r="AE37" s="360"/>
      <c r="AF37" s="360"/>
      <c r="AG37" s="360"/>
      <c r="AH37" s="360"/>
      <c r="AI37" s="360"/>
      <c r="AJ37" s="360"/>
      <c r="AK37" s="361">
        <f t="shared" si="16"/>
        <v>0</v>
      </c>
      <c r="AL37" s="371"/>
    </row>
    <row r="38" spans="2:38" ht="14">
      <c r="B38" s="358">
        <v>6</v>
      </c>
      <c r="C38" s="368" t="s">
        <v>96</v>
      </c>
      <c r="D38" s="375">
        <f>BCTC2026!D44+BCTC2026!D50</f>
        <v>-126324177398</v>
      </c>
      <c r="E38" s="375">
        <f>BCTC2026!E44+BCTC2026!E50</f>
        <v>-128292700599</v>
      </c>
      <c r="F38" s="375">
        <f>BCTC2026!F44+BCTC2026!F50</f>
        <v>-130276326863</v>
      </c>
      <c r="G38" s="375">
        <f>BCTC2026!G44+BCTC2026!G50</f>
        <v>-132419803140</v>
      </c>
      <c r="H38" s="375">
        <f>BCTC2026!H44+BCTC2026!H50</f>
        <v>-134616295410</v>
      </c>
      <c r="I38" s="375">
        <f>BCTC2026!I44+BCTC2026!I50</f>
        <v>0</v>
      </c>
      <c r="J38" s="375">
        <f>BCTC2026!J44+BCTC2026!J50</f>
        <v>0</v>
      </c>
      <c r="K38" s="375">
        <f>BCTC2026!K44+BCTC2026!K50</f>
        <v>0</v>
      </c>
      <c r="L38" s="375">
        <f>BCTC2026!L44+BCTC2026!L50</f>
        <v>0</v>
      </c>
      <c r="M38" s="375">
        <f>BCTC2026!M44+BCTC2026!M50</f>
        <v>0</v>
      </c>
      <c r="N38" s="375">
        <f>BCTC2026!N44+BCTC2026!N50</f>
        <v>0</v>
      </c>
      <c r="O38" s="375">
        <f>BCTC2026!O44+BCTC2026!O50</f>
        <v>0</v>
      </c>
      <c r="P38" s="361">
        <f t="shared" si="12"/>
        <v>-5505778.9533742331</v>
      </c>
      <c r="Q38" s="370" t="e">
        <f>P38/$P$39</f>
        <v>#REF!</v>
      </c>
      <c r="S38" s="114"/>
      <c r="T38" s="114"/>
      <c r="U38" s="121"/>
      <c r="W38" s="385"/>
      <c r="X38" s="386"/>
      <c r="Y38" s="386"/>
      <c r="Z38" s="386"/>
      <c r="AA38" s="386"/>
      <c r="AB38" s="386"/>
      <c r="AC38" s="386"/>
      <c r="AD38" s="386"/>
      <c r="AE38" s="386"/>
      <c r="AF38" s="386"/>
      <c r="AG38" s="386"/>
      <c r="AH38" s="386"/>
      <c r="AI38" s="386"/>
      <c r="AJ38" s="386"/>
      <c r="AK38" s="361">
        <f t="shared" si="16"/>
        <v>0</v>
      </c>
      <c r="AL38" s="370"/>
    </row>
    <row r="39" spans="2:38" ht="14.5" thickBot="1">
      <c r="B39" s="376"/>
      <c r="C39" s="377" t="s">
        <v>97</v>
      </c>
      <c r="D39" s="378" t="e">
        <f>D32+D24+D23</f>
        <v>#REF!</v>
      </c>
      <c r="E39" s="378" t="e">
        <f t="shared" ref="E39:I39" si="23">E32+E24+E23</f>
        <v>#REF!</v>
      </c>
      <c r="F39" s="378" t="e">
        <f t="shared" si="23"/>
        <v>#REF!</v>
      </c>
      <c r="G39" s="378" t="e">
        <f>G32+G24+G23</f>
        <v>#REF!</v>
      </c>
      <c r="H39" s="378" t="e">
        <f t="shared" si="23"/>
        <v>#REF!</v>
      </c>
      <c r="I39" s="378" t="e">
        <f t="shared" si="23"/>
        <v>#REF!</v>
      </c>
      <c r="J39" s="378" t="e">
        <f t="shared" ref="J39:K39" si="24">J32+J24+J23</f>
        <v>#REF!</v>
      </c>
      <c r="K39" s="378" t="e">
        <f t="shared" si="24"/>
        <v>#REF!</v>
      </c>
      <c r="L39" s="378" t="e">
        <f t="shared" ref="L39:M39" si="25">L32+L24+L23</f>
        <v>#REF!</v>
      </c>
      <c r="M39" s="378" t="e">
        <f t="shared" si="25"/>
        <v>#REF!</v>
      </c>
      <c r="N39" s="378" t="e">
        <f t="shared" ref="N39:O39" si="26">N32+N24+N23</f>
        <v>#REF!</v>
      </c>
      <c r="O39" s="378" t="e">
        <f t="shared" si="26"/>
        <v>#REF!</v>
      </c>
      <c r="P39" s="379" t="e">
        <f t="shared" si="12"/>
        <v>#REF!</v>
      </c>
      <c r="Q39" s="380" t="e">
        <f>P39/$P$39</f>
        <v>#REF!</v>
      </c>
      <c r="S39" s="124"/>
      <c r="T39" s="124"/>
      <c r="U39" s="116"/>
      <c r="W39" s="376"/>
      <c r="X39" s="377" t="s">
        <v>98</v>
      </c>
      <c r="Y39" s="378">
        <f t="shared" ref="Y39:AD39" si="27">Y32+Y24</f>
        <v>1211566398236</v>
      </c>
      <c r="Z39" s="378">
        <f t="shared" si="27"/>
        <v>1233002251518</v>
      </c>
      <c r="AA39" s="378">
        <f t="shared" si="27"/>
        <v>1192063370403</v>
      </c>
      <c r="AB39" s="378">
        <f t="shared" si="27"/>
        <v>1173001139790</v>
      </c>
      <c r="AC39" s="378">
        <f t="shared" si="27"/>
        <v>1251902380916</v>
      </c>
      <c r="AD39" s="378">
        <f t="shared" si="27"/>
        <v>0</v>
      </c>
      <c r="AE39" s="378">
        <f t="shared" ref="AE39:AF39" si="28">AE32+AE24</f>
        <v>0</v>
      </c>
      <c r="AF39" s="378">
        <f t="shared" si="28"/>
        <v>0</v>
      </c>
      <c r="AG39" s="378">
        <f t="shared" ref="AG39:AI39" si="29">AG32+AG24</f>
        <v>0</v>
      </c>
      <c r="AH39" s="378">
        <f t="shared" si="29"/>
        <v>0</v>
      </c>
      <c r="AI39" s="378">
        <f t="shared" si="29"/>
        <v>0</v>
      </c>
      <c r="AJ39" s="378">
        <f t="shared" ref="AJ39" si="30">AJ32+AJ24</f>
        <v>0</v>
      </c>
      <c r="AK39" s="379">
        <f t="shared" si="16"/>
        <v>51202551.366707563</v>
      </c>
      <c r="AL39" s="380">
        <f>AK39/$AK$39</f>
        <v>1</v>
      </c>
    </row>
    <row r="40" spans="2:38" ht="13.5" thickTop="1">
      <c r="D40" s="130"/>
      <c r="E40" s="130"/>
      <c r="F40" s="130"/>
      <c r="G40" s="130"/>
      <c r="H40" s="130"/>
      <c r="I40" s="130"/>
      <c r="J40" s="130"/>
      <c r="K40" s="130"/>
      <c r="L40" s="130"/>
      <c r="M40" s="130"/>
      <c r="N40" s="130"/>
      <c r="O40" s="130"/>
      <c r="P40" s="130"/>
      <c r="S40" s="130"/>
      <c r="T40" s="130"/>
      <c r="Y40" s="130" t="e">
        <f>Y39-D39</f>
        <v>#REF!</v>
      </c>
      <c r="Z40" s="130" t="e">
        <f>Z39-E39</f>
        <v>#REF!</v>
      </c>
      <c r="AA40" s="130"/>
      <c r="AB40" s="130"/>
      <c r="AC40" s="130"/>
      <c r="AD40" s="130"/>
      <c r="AE40" s="130"/>
      <c r="AF40" s="130"/>
      <c r="AG40" s="130"/>
      <c r="AH40" s="130"/>
      <c r="AI40" s="130"/>
      <c r="AJ40" s="130"/>
    </row>
    <row r="43" spans="2:38">
      <c r="AK43" s="189" t="s">
        <v>99</v>
      </c>
    </row>
    <row r="44" spans="2:38">
      <c r="AK44" s="189"/>
    </row>
    <row r="45" spans="2:38">
      <c r="AK45" s="189"/>
    </row>
    <row r="46" spans="2:38">
      <c r="C46" s="44" t="s">
        <v>100</v>
      </c>
      <c r="D46" s="187" t="e">
        <f>P24</f>
        <v>#REF!</v>
      </c>
      <c r="E46" s="125" t="e">
        <f>D46/$D$49</f>
        <v>#REF!</v>
      </c>
      <c r="F46" s="125"/>
      <c r="G46" s="125"/>
      <c r="H46" s="125"/>
      <c r="I46" s="125"/>
      <c r="J46" s="125"/>
      <c r="K46" s="125"/>
      <c r="L46" s="125"/>
      <c r="M46" s="125"/>
      <c r="N46" s="125"/>
      <c r="O46" s="125"/>
      <c r="P46" s="125"/>
      <c r="Q46" s="125"/>
      <c r="S46" s="125"/>
      <c r="T46" s="125"/>
      <c r="AK46" s="189"/>
    </row>
    <row r="47" spans="2:38">
      <c r="C47" s="44" t="s">
        <v>101</v>
      </c>
      <c r="D47" s="187">
        <f>P32</f>
        <v>14941268.380000001</v>
      </c>
      <c r="E47" s="125" t="e">
        <f>D47/$D$49</f>
        <v>#REF!</v>
      </c>
      <c r="F47" s="125"/>
      <c r="G47" s="125"/>
      <c r="H47" s="125"/>
      <c r="I47" s="125"/>
      <c r="J47" s="125"/>
      <c r="K47" s="125"/>
      <c r="L47" s="125"/>
      <c r="M47" s="125"/>
      <c r="N47" s="125"/>
      <c r="O47" s="125"/>
      <c r="P47" s="125"/>
      <c r="Q47" s="125"/>
      <c r="S47" s="125"/>
      <c r="T47" s="125"/>
      <c r="AK47" s="189"/>
    </row>
    <row r="48" spans="2:38">
      <c r="C48" s="44" t="s">
        <v>102</v>
      </c>
      <c r="D48" s="187" t="e">
        <f>P23</f>
        <v>#REF!</v>
      </c>
      <c r="E48" s="125" t="e">
        <f>D48/$D$49</f>
        <v>#REF!</v>
      </c>
      <c r="F48" s="125"/>
      <c r="G48" s="125"/>
      <c r="H48" s="125"/>
      <c r="I48" s="125"/>
      <c r="J48" s="125"/>
      <c r="K48" s="125"/>
      <c r="L48" s="125"/>
      <c r="M48" s="125"/>
      <c r="N48" s="125"/>
      <c r="O48" s="125"/>
      <c r="P48" s="125"/>
      <c r="Q48" s="125"/>
      <c r="S48" s="125"/>
      <c r="T48" s="125"/>
      <c r="AK48" s="189"/>
    </row>
    <row r="49" spans="3:20">
      <c r="C49" s="44" t="s">
        <v>103</v>
      </c>
      <c r="D49" s="187" t="e">
        <f>SUM(D46:D48)</f>
        <v>#REF!</v>
      </c>
      <c r="E49" s="125" t="e">
        <f t="shared" ref="E49" si="31">D49/$D$49</f>
        <v>#REF!</v>
      </c>
      <c r="F49" s="125"/>
      <c r="G49" s="125"/>
      <c r="H49" s="125"/>
      <c r="I49" s="125"/>
      <c r="J49" s="125"/>
      <c r="K49" s="125"/>
      <c r="L49" s="125"/>
      <c r="M49" s="125"/>
      <c r="N49" s="125"/>
      <c r="O49" s="125"/>
      <c r="P49" s="125"/>
      <c r="Q49" s="125"/>
      <c r="S49" s="125"/>
      <c r="T49" s="125"/>
    </row>
    <row r="50" spans="3:20">
      <c r="D50" s="188"/>
    </row>
    <row r="51" spans="3:20">
      <c r="C51" s="44" t="s">
        <v>104</v>
      </c>
      <c r="D51" s="187">
        <f>AK33</f>
        <v>26584867.075664621</v>
      </c>
      <c r="E51" s="246">
        <f>AL33</f>
        <v>0.51920981212960382</v>
      </c>
      <c r="F51" s="125"/>
      <c r="G51" s="125"/>
      <c r="H51" s="125"/>
      <c r="I51" s="125"/>
      <c r="J51" s="125"/>
      <c r="K51" s="125"/>
      <c r="L51" s="125"/>
      <c r="M51" s="125"/>
      <c r="N51" s="125"/>
      <c r="O51" s="125"/>
      <c r="P51" s="125"/>
      <c r="S51" s="125"/>
      <c r="T51" s="125"/>
    </row>
    <row r="52" spans="3:20">
      <c r="C52" s="44" t="s">
        <v>105</v>
      </c>
      <c r="D52" s="187" t="e">
        <f>AK25+AK26</f>
        <v>#REF!</v>
      </c>
      <c r="E52" s="246" t="e">
        <f>AL25+AL26</f>
        <v>#REF!</v>
      </c>
      <c r="F52" s="125"/>
      <c r="G52" s="125"/>
      <c r="H52" s="125"/>
      <c r="I52" s="125"/>
      <c r="J52" s="125"/>
      <c r="K52" s="125"/>
      <c r="L52" s="125"/>
      <c r="M52" s="125"/>
      <c r="N52" s="125"/>
      <c r="O52" s="125"/>
      <c r="P52" s="125"/>
      <c r="S52" s="125"/>
      <c r="T52" s="125"/>
    </row>
    <row r="53" spans="3:20">
      <c r="C53" s="44" t="s">
        <v>106</v>
      </c>
      <c r="D53" s="187" t="e">
        <f>AK27+AK28+AK29+AK30</f>
        <v>#REF!</v>
      </c>
      <c r="E53" s="246" t="e">
        <f>AL27+AL28+AL29+AL30</f>
        <v>#REF!</v>
      </c>
      <c r="F53" s="125"/>
      <c r="G53" s="125"/>
      <c r="H53" s="125"/>
      <c r="I53" s="125"/>
      <c r="J53" s="125"/>
      <c r="K53" s="125"/>
      <c r="L53" s="125"/>
      <c r="M53" s="125"/>
      <c r="N53" s="125"/>
      <c r="O53" s="125"/>
      <c r="P53" s="125"/>
      <c r="S53" s="125"/>
      <c r="T53" s="125"/>
    </row>
    <row r="54" spans="3:20">
      <c r="C54" s="44" t="s">
        <v>107</v>
      </c>
      <c r="D54" s="187">
        <f>AK34+AK35</f>
        <v>8974318.360531697</v>
      </c>
      <c r="E54" s="246">
        <f>AL32-AL33</f>
        <v>0.18184285995640648</v>
      </c>
      <c r="F54" s="125"/>
      <c r="G54" s="125"/>
      <c r="H54" s="125"/>
      <c r="I54" s="125"/>
      <c r="J54" s="125"/>
      <c r="K54" s="125"/>
      <c r="L54" s="125"/>
      <c r="M54" s="125"/>
      <c r="N54" s="125"/>
      <c r="O54" s="125"/>
      <c r="P54" s="125"/>
      <c r="S54" s="125"/>
      <c r="T54" s="125"/>
    </row>
    <row r="55" spans="3:20">
      <c r="C55" s="44" t="s">
        <v>108</v>
      </c>
      <c r="D55" s="254" t="e">
        <f>SUM(D51:D54)</f>
        <v>#REF!</v>
      </c>
      <c r="E55" s="255" t="e">
        <f>SUM(E51:E54)</f>
        <v>#REF!</v>
      </c>
    </row>
    <row r="69" spans="7:16">
      <c r="H69" s="248"/>
      <c r="P69" s="44">
        <f>73+17+7+4</f>
        <v>101</v>
      </c>
    </row>
    <row r="70" spans="7:16">
      <c r="H70" s="248"/>
    </row>
    <row r="71" spans="7:16">
      <c r="H71" s="248"/>
    </row>
    <row r="72" spans="7:16">
      <c r="H72" s="248"/>
    </row>
    <row r="74" spans="7:16">
      <c r="G74" s="248"/>
      <c r="H74" s="248"/>
    </row>
    <row r="75" spans="7:16">
      <c r="G75" s="248"/>
      <c r="H75" s="248"/>
    </row>
    <row r="76" spans="7:16">
      <c r="G76" s="248"/>
      <c r="H76" s="248"/>
    </row>
  </sheetData>
  <phoneticPr fontId="55" type="noConversion"/>
  <conditionalFormatting sqref="W18">
    <cfRule type="iconSet" priority="1">
      <iconSet>
        <cfvo type="percent" val="0"/>
        <cfvo type="num" val="0"/>
        <cfvo type="num" val="0"/>
      </iconSet>
    </cfRule>
  </conditionalFormatting>
  <conditionalFormatting sqref="W19 W4:W14 W16:W17 S14">
    <cfRule type="iconSet" priority="4">
      <iconSet>
        <cfvo type="percent" val="0"/>
        <cfvo type="num" val="0"/>
        <cfvo type="num" val="0"/>
      </iconSet>
    </cfRule>
  </conditionalFormatting>
  <printOptions horizontalCentered="1"/>
  <pageMargins left="0" right="0" top="0" bottom="0" header="0.31496062992125984" footer="0.31496062992125984"/>
  <pageSetup paperSize="8" scale="40" orientation="landscape" r:id="rId1"/>
  <ignoredErrors>
    <ignoredError sqref="Q5:R5 D6:G11 D13:G19 D12:F12" unlocked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92D050"/>
    <outlinePr summaryBelow="0" summaryRight="0"/>
  </sheetPr>
  <dimension ref="A1:AB231"/>
  <sheetViews>
    <sheetView showGridLines="0" showZeros="0" tabSelected="1" zoomScale="90" zoomScaleNormal="90" workbookViewId="0">
      <pane xSplit="2" ySplit="3" topLeftCell="C138" activePane="bottomRight" state="frozen"/>
      <selection activeCell="C41" sqref="C41"/>
      <selection pane="topRight" activeCell="C41" sqref="C41"/>
      <selection pane="bottomLeft" activeCell="C41" sqref="C41"/>
      <selection pane="bottomRight" activeCell="H152" sqref="H152"/>
    </sheetView>
  </sheetViews>
  <sheetFormatPr defaultColWidth="9.09765625" defaultRowHeight="15" customHeight="1"/>
  <cols>
    <col min="1" max="1" width="5.09765625" style="65" customWidth="1"/>
    <col min="2" max="2" width="40.8984375" style="12" customWidth="1"/>
    <col min="3" max="3" width="3.8984375" style="447" customWidth="1"/>
    <col min="4" max="4" width="19.69921875" style="12" customWidth="1"/>
    <col min="5" max="5" width="19.3984375" style="12" customWidth="1"/>
    <col min="6" max="6" width="18.796875" style="971" customWidth="1"/>
    <col min="7" max="7" width="18" style="12" customWidth="1"/>
    <col min="8" max="8" width="18.3984375" style="12" customWidth="1"/>
    <col min="9" max="9" width="19.296875" style="12" hidden="1" customWidth="1"/>
    <col min="10" max="10" width="18.5" style="449" hidden="1" customWidth="1"/>
    <col min="11" max="12" width="18.5" style="12" hidden="1" customWidth="1"/>
    <col min="13" max="14" width="17.5" style="12" hidden="1" customWidth="1"/>
    <col min="15" max="15" width="17.09765625" style="12" hidden="1" customWidth="1"/>
    <col min="16" max="16" width="3.59765625" style="12" customWidth="1"/>
    <col min="17" max="18" width="18.796875" style="971" customWidth="1"/>
    <col min="19" max="20" width="18.796875" style="12" hidden="1" customWidth="1"/>
    <col min="21" max="21" width="3.69921875" style="12" customWidth="1"/>
    <col min="22" max="22" width="18.796875" style="971" customWidth="1"/>
    <col min="23" max="23" width="13.3984375" style="12" customWidth="1"/>
    <col min="24" max="24" width="13.3984375" style="125" customWidth="1"/>
    <col min="25" max="25" width="14.5" style="449" hidden="1" customWidth="1"/>
    <col min="26" max="26" width="16.5" style="12" hidden="1" customWidth="1"/>
    <col min="27" max="27" width="15" style="12" bestFit="1" customWidth="1"/>
    <col min="28" max="28" width="12.5" style="12" bestFit="1" customWidth="1"/>
    <col min="29" max="16384" width="9.09765625" style="12"/>
  </cols>
  <sheetData>
    <row r="1" spans="1:26" s="1" customFormat="1" ht="44.5" customHeight="1">
      <c r="C1" s="416"/>
      <c r="D1" s="67" t="s">
        <v>2184</v>
      </c>
      <c r="E1" s="186"/>
      <c r="F1" s="930"/>
      <c r="G1" s="67"/>
      <c r="H1" s="2"/>
      <c r="I1" s="2"/>
      <c r="J1" s="682"/>
      <c r="K1" s="2"/>
      <c r="L1" s="2"/>
      <c r="M1" s="2"/>
      <c r="N1" s="2"/>
      <c r="O1" s="2"/>
      <c r="P1" s="2"/>
      <c r="Q1" s="930"/>
      <c r="R1" s="930"/>
      <c r="S1" s="67"/>
      <c r="T1" s="67"/>
      <c r="U1" s="2"/>
      <c r="V1" s="930"/>
      <c r="W1" s="2"/>
      <c r="X1" s="983"/>
      <c r="Y1" s="681"/>
    </row>
    <row r="2" spans="1:26" s="3" customFormat="1" ht="11.15" customHeight="1" thickBot="1">
      <c r="C2" s="417"/>
      <c r="E2" s="170"/>
      <c r="F2" s="931"/>
      <c r="G2" s="170"/>
      <c r="J2" s="709"/>
      <c r="Q2" s="931"/>
      <c r="R2" s="931"/>
      <c r="S2" s="170">
        <f ca="1">MONTH(TODAY())-1</f>
        <v>5</v>
      </c>
      <c r="T2" s="170"/>
      <c r="V2" s="931"/>
      <c r="W2" s="218">
        <v>26000</v>
      </c>
      <c r="X2" s="984"/>
      <c r="Y2" s="709"/>
    </row>
    <row r="3" spans="1:26" s="7" customFormat="1" ht="18" customHeight="1" thickTop="1">
      <c r="A3" s="591"/>
      <c r="B3" s="291" t="s">
        <v>2203</v>
      </c>
      <c r="C3" s="418"/>
      <c r="D3" s="293" t="s">
        <v>2187</v>
      </c>
      <c r="E3" s="293" t="s">
        <v>2188</v>
      </c>
      <c r="F3" s="293" t="s">
        <v>2189</v>
      </c>
      <c r="G3" s="293" t="s">
        <v>2190</v>
      </c>
      <c r="H3" s="293" t="s">
        <v>2191</v>
      </c>
      <c r="I3" s="293" t="s">
        <v>2192</v>
      </c>
      <c r="J3" s="724" t="s">
        <v>2193</v>
      </c>
      <c r="K3" s="293" t="s">
        <v>2194</v>
      </c>
      <c r="L3" s="293" t="s">
        <v>2195</v>
      </c>
      <c r="M3" s="293" t="s">
        <v>2196</v>
      </c>
      <c r="N3" s="293" t="s">
        <v>2197</v>
      </c>
      <c r="O3" s="293" t="s">
        <v>2198</v>
      </c>
      <c r="P3" s="294"/>
      <c r="Q3" s="293" t="s">
        <v>2200</v>
      </c>
      <c r="R3" s="293" t="s">
        <v>2201</v>
      </c>
      <c r="S3" s="293" t="s">
        <v>2199</v>
      </c>
      <c r="T3" s="293" t="s">
        <v>2185</v>
      </c>
      <c r="U3" s="295"/>
      <c r="V3" s="293" t="s">
        <v>2186</v>
      </c>
      <c r="W3" s="296" t="s">
        <v>109</v>
      </c>
      <c r="X3" s="985" t="s">
        <v>110</v>
      </c>
      <c r="Y3" s="710"/>
    </row>
    <row r="4" spans="1:26" s="8" customFormat="1" ht="15" customHeight="1">
      <c r="A4" s="592"/>
      <c r="B4" s="298" t="s">
        <v>111</v>
      </c>
      <c r="C4" s="419"/>
      <c r="D4" s="933">
        <f>D5+D8+D12+D20+D23+D27</f>
        <v>894150692345</v>
      </c>
      <c r="E4" s="933">
        <f>E5+E8+E12+E20+E23+E27</f>
        <v>895502322076</v>
      </c>
      <c r="F4" s="933">
        <f>F5+F8+F12+F20+F23+F27</f>
        <v>848468475952</v>
      </c>
      <c r="G4" s="933">
        <f>G5+G8+G12+G20+G23+G27</f>
        <v>807952336254</v>
      </c>
      <c r="H4" s="933">
        <f>H5+H8+H12+H20+H23+H27</f>
        <v>886588369025</v>
      </c>
      <c r="I4" s="299"/>
      <c r="J4" s="684"/>
      <c r="K4" s="299"/>
      <c r="L4" s="299"/>
      <c r="M4" s="299"/>
      <c r="N4" s="299"/>
      <c r="O4" s="299"/>
      <c r="P4" s="299"/>
      <c r="Q4" s="933">
        <f>F4</f>
        <v>848468475952</v>
      </c>
      <c r="R4" s="933">
        <f>H4</f>
        <v>886588369025</v>
      </c>
      <c r="S4" s="299">
        <f>L4</f>
        <v>0</v>
      </c>
      <c r="T4" s="299">
        <f>O4</f>
        <v>0</v>
      </c>
      <c r="U4" s="299"/>
      <c r="V4" s="933">
        <f>H4</f>
        <v>886588369025</v>
      </c>
      <c r="W4" s="300">
        <f>V4/$W$2</f>
        <v>34099552.654807694</v>
      </c>
      <c r="X4" s="989">
        <f>V4/$V$77</f>
        <v>0.70819289310424927</v>
      </c>
      <c r="Y4" s="651">
        <f>V4-H4</f>
        <v>0</v>
      </c>
      <c r="Z4" s="651">
        <f>R4-H4</f>
        <v>0</v>
      </c>
    </row>
    <row r="5" spans="1:26" s="9" customFormat="1" ht="15" customHeight="1">
      <c r="A5" s="593"/>
      <c r="B5" s="302" t="s">
        <v>112</v>
      </c>
      <c r="C5" s="420"/>
      <c r="D5" s="934">
        <f>SUM(D6:D7)</f>
        <v>42126572011</v>
      </c>
      <c r="E5" s="934">
        <f>SUM(E6:E7)</f>
        <v>45981412915</v>
      </c>
      <c r="F5" s="934">
        <f>SUM(F6:F7)</f>
        <v>33613094972</v>
      </c>
      <c r="G5" s="934">
        <f>SUM(G6:G7)</f>
        <v>47135211556</v>
      </c>
      <c r="H5" s="934">
        <f>SUM(H6:H7)</f>
        <v>41014004605</v>
      </c>
      <c r="I5" s="303"/>
      <c r="J5" s="685"/>
      <c r="K5" s="303"/>
      <c r="L5" s="303"/>
      <c r="M5" s="303"/>
      <c r="N5" s="303"/>
      <c r="O5" s="303"/>
      <c r="P5" s="303"/>
      <c r="Q5" s="934">
        <f t="shared" ref="Q5:Q68" si="0">F5</f>
        <v>33613094972</v>
      </c>
      <c r="R5" s="934">
        <f t="shared" ref="R5:R68" si="1">H5</f>
        <v>41014004605</v>
      </c>
      <c r="S5" s="303">
        <f t="shared" ref="S5:S79" si="2">L5</f>
        <v>0</v>
      </c>
      <c r="T5" s="303">
        <f t="shared" ref="T5:T79" si="3">O5</f>
        <v>0</v>
      </c>
      <c r="U5" s="303"/>
      <c r="V5" s="934">
        <f t="shared" ref="V5:V68" si="4">H5</f>
        <v>41014004605</v>
      </c>
      <c r="W5" s="304">
        <f>V5/$W$2</f>
        <v>1577461.715576923</v>
      </c>
      <c r="X5" s="990">
        <f t="shared" ref="X5:X68" si="5">V5/$V$77</f>
        <v>3.2761344039453466E-2</v>
      </c>
      <c r="Y5" s="651">
        <f t="shared" ref="Y5:Y68" si="6">V5-H5</f>
        <v>0</v>
      </c>
      <c r="Z5" s="651">
        <f t="shared" ref="Z5:Z68" si="7">R5-H5</f>
        <v>0</v>
      </c>
    </row>
    <row r="6" spans="1:26" s="10" customFormat="1" ht="15" customHeight="1">
      <c r="A6" s="594"/>
      <c r="B6" s="306" t="s">
        <v>113</v>
      </c>
      <c r="C6" s="315"/>
      <c r="D6" s="320">
        <f>CĐKT!D4</f>
        <v>42126572011</v>
      </c>
      <c r="E6" s="320">
        <f>CĐKT!E4</f>
        <v>45981412915</v>
      </c>
      <c r="F6" s="320">
        <f>CĐKT!F4</f>
        <v>27413094972</v>
      </c>
      <c r="G6" s="320">
        <f>CĐKT!G4</f>
        <v>28835211556</v>
      </c>
      <c r="H6" s="320">
        <f>CĐKT!H4</f>
        <v>30714004605</v>
      </c>
      <c r="I6" s="307"/>
      <c r="J6" s="686"/>
      <c r="K6" s="307"/>
      <c r="L6" s="307"/>
      <c r="M6" s="307"/>
      <c r="N6" s="307"/>
      <c r="O6" s="307"/>
      <c r="P6" s="307"/>
      <c r="Q6" s="320">
        <f t="shared" si="0"/>
        <v>27413094972</v>
      </c>
      <c r="R6" s="320">
        <f t="shared" si="1"/>
        <v>30714004605</v>
      </c>
      <c r="S6" s="307">
        <f t="shared" si="2"/>
        <v>0</v>
      </c>
      <c r="T6" s="307">
        <f t="shared" si="3"/>
        <v>0</v>
      </c>
      <c r="U6" s="307"/>
      <c r="V6" s="320">
        <f t="shared" si="4"/>
        <v>30714004605</v>
      </c>
      <c r="W6" s="308">
        <f>V6/$W$2</f>
        <v>1181307.869423077</v>
      </c>
      <c r="X6" s="991">
        <f t="shared" si="5"/>
        <v>2.4533865478015129E-2</v>
      </c>
      <c r="Y6" s="651">
        <f t="shared" si="6"/>
        <v>0</v>
      </c>
      <c r="Z6" s="651">
        <f t="shared" si="7"/>
        <v>0</v>
      </c>
    </row>
    <row r="7" spans="1:26" s="10" customFormat="1" ht="15" customHeight="1">
      <c r="A7" s="594"/>
      <c r="B7" s="306" t="s">
        <v>114</v>
      </c>
      <c r="C7" s="315"/>
      <c r="D7" s="320">
        <f>CĐKT!D5</f>
        <v>0</v>
      </c>
      <c r="E7" s="320">
        <f>CĐKT!E5</f>
        <v>0</v>
      </c>
      <c r="F7" s="320">
        <f>CĐKT!F5</f>
        <v>6200000000</v>
      </c>
      <c r="G7" s="320">
        <f>CĐKT!G5</f>
        <v>18300000000</v>
      </c>
      <c r="H7" s="320">
        <f>CĐKT!H5</f>
        <v>10300000000</v>
      </c>
      <c r="I7" s="307"/>
      <c r="J7" s="686"/>
      <c r="K7" s="307"/>
      <c r="L7" s="307"/>
      <c r="M7" s="307"/>
      <c r="N7" s="307"/>
      <c r="O7" s="307"/>
      <c r="P7" s="307"/>
      <c r="Q7" s="320">
        <f t="shared" si="0"/>
        <v>6200000000</v>
      </c>
      <c r="R7" s="320">
        <f t="shared" si="1"/>
        <v>10300000000</v>
      </c>
      <c r="S7" s="307">
        <f t="shared" si="2"/>
        <v>0</v>
      </c>
      <c r="T7" s="307">
        <f t="shared" si="3"/>
        <v>0</v>
      </c>
      <c r="U7" s="307"/>
      <c r="V7" s="320">
        <f t="shared" si="4"/>
        <v>10300000000</v>
      </c>
      <c r="W7" s="308">
        <f t="shared" ref="W7:W38" si="8">V7/$W$2</f>
        <v>396153.84615384613</v>
      </c>
      <c r="X7" s="991">
        <f t="shared" si="5"/>
        <v>8.2274785614383367E-3</v>
      </c>
      <c r="Y7" s="651">
        <f t="shared" si="6"/>
        <v>0</v>
      </c>
      <c r="Z7" s="651">
        <f t="shared" si="7"/>
        <v>0</v>
      </c>
    </row>
    <row r="8" spans="1:26" s="9" customFormat="1" ht="15" customHeight="1">
      <c r="A8" s="593"/>
      <c r="B8" s="302" t="s">
        <v>115</v>
      </c>
      <c r="C8" s="420"/>
      <c r="D8" s="934">
        <f>SUM(D9:D11)</f>
        <v>32840000000</v>
      </c>
      <c r="E8" s="934">
        <f>SUM(E9:E11)</f>
        <v>32840000000</v>
      </c>
      <c r="F8" s="934">
        <f>SUM(F9:F11)</f>
        <v>32840000000</v>
      </c>
      <c r="G8" s="934">
        <f>SUM(G9:G11)</f>
        <v>34340000000</v>
      </c>
      <c r="H8" s="934">
        <f>SUM(H9:H11)</f>
        <v>34340000000</v>
      </c>
      <c r="I8" s="303"/>
      <c r="J8" s="685"/>
      <c r="K8" s="303"/>
      <c r="L8" s="303"/>
      <c r="M8" s="303"/>
      <c r="N8" s="303"/>
      <c r="O8" s="303"/>
      <c r="P8" s="303"/>
      <c r="Q8" s="934">
        <f t="shared" si="0"/>
        <v>32840000000</v>
      </c>
      <c r="R8" s="934">
        <f t="shared" si="1"/>
        <v>34340000000</v>
      </c>
      <c r="S8" s="303">
        <f t="shared" si="2"/>
        <v>0</v>
      </c>
      <c r="T8" s="303">
        <f t="shared" si="3"/>
        <v>0</v>
      </c>
      <c r="U8" s="303"/>
      <c r="V8" s="934">
        <f t="shared" si="4"/>
        <v>34340000000</v>
      </c>
      <c r="W8" s="310">
        <f>V8/$W$2</f>
        <v>1320769.2307692308</v>
      </c>
      <c r="X8" s="992">
        <f t="shared" si="5"/>
        <v>2.7430253766970142E-2</v>
      </c>
      <c r="Y8" s="651">
        <f t="shared" si="6"/>
        <v>0</v>
      </c>
      <c r="Z8" s="651">
        <f t="shared" si="7"/>
        <v>0</v>
      </c>
    </row>
    <row r="9" spans="1:26" s="10" customFormat="1" ht="15" customHeight="1">
      <c r="A9" s="594"/>
      <c r="B9" s="306" t="s">
        <v>116</v>
      </c>
      <c r="C9" s="315"/>
      <c r="D9" s="320"/>
      <c r="E9" s="320"/>
      <c r="F9" s="320"/>
      <c r="G9" s="320"/>
      <c r="H9" s="307"/>
      <c r="I9" s="307"/>
      <c r="J9" s="686"/>
      <c r="K9" s="307"/>
      <c r="L9" s="307"/>
      <c r="M9" s="307"/>
      <c r="N9" s="307"/>
      <c r="O9" s="307"/>
      <c r="P9" s="307"/>
      <c r="Q9" s="320">
        <f t="shared" si="0"/>
        <v>0</v>
      </c>
      <c r="R9" s="320">
        <f t="shared" si="1"/>
        <v>0</v>
      </c>
      <c r="S9" s="307">
        <f t="shared" si="2"/>
        <v>0</v>
      </c>
      <c r="T9" s="307">
        <f t="shared" si="3"/>
        <v>0</v>
      </c>
      <c r="U9" s="307"/>
      <c r="V9" s="320">
        <f t="shared" si="4"/>
        <v>0</v>
      </c>
      <c r="W9" s="308">
        <f t="shared" si="8"/>
        <v>0</v>
      </c>
      <c r="X9" s="991">
        <f t="shared" si="5"/>
        <v>0</v>
      </c>
      <c r="Y9" s="651">
        <f t="shared" si="6"/>
        <v>0</v>
      </c>
      <c r="Z9" s="651">
        <f t="shared" si="7"/>
        <v>0</v>
      </c>
    </row>
    <row r="10" spans="1:26" s="10" customFormat="1" ht="15" customHeight="1">
      <c r="A10" s="594"/>
      <c r="B10" s="306" t="s">
        <v>117</v>
      </c>
      <c r="C10" s="315"/>
      <c r="D10" s="320"/>
      <c r="E10" s="320"/>
      <c r="F10" s="320"/>
      <c r="G10" s="320"/>
      <c r="H10" s="307"/>
      <c r="I10" s="307"/>
      <c r="J10" s="686"/>
      <c r="K10" s="307"/>
      <c r="L10" s="307"/>
      <c r="M10" s="307"/>
      <c r="N10" s="307"/>
      <c r="O10" s="307"/>
      <c r="P10" s="307"/>
      <c r="Q10" s="320">
        <f t="shared" si="0"/>
        <v>0</v>
      </c>
      <c r="R10" s="320">
        <f t="shared" si="1"/>
        <v>0</v>
      </c>
      <c r="S10" s="307">
        <f t="shared" si="2"/>
        <v>0</v>
      </c>
      <c r="T10" s="307">
        <f t="shared" si="3"/>
        <v>0</v>
      </c>
      <c r="U10" s="307"/>
      <c r="V10" s="320">
        <f t="shared" si="4"/>
        <v>0</v>
      </c>
      <c r="W10" s="308">
        <f t="shared" si="8"/>
        <v>0</v>
      </c>
      <c r="X10" s="991">
        <f t="shared" si="5"/>
        <v>0</v>
      </c>
      <c r="Y10" s="651">
        <f t="shared" si="6"/>
        <v>0</v>
      </c>
      <c r="Z10" s="651">
        <f t="shared" si="7"/>
        <v>0</v>
      </c>
    </row>
    <row r="11" spans="1:26" s="10" customFormat="1" ht="15" customHeight="1">
      <c r="A11" s="594"/>
      <c r="B11" s="306" t="s">
        <v>118</v>
      </c>
      <c r="C11" s="315"/>
      <c r="D11" s="320">
        <f>CĐKT!D9</f>
        <v>32840000000</v>
      </c>
      <c r="E11" s="320">
        <f>CĐKT!E9</f>
        <v>32840000000</v>
      </c>
      <c r="F11" s="320">
        <f>CĐKT!F9</f>
        <v>32840000000</v>
      </c>
      <c r="G11" s="320">
        <f>CĐKT!G9</f>
        <v>34340000000</v>
      </c>
      <c r="H11" s="320">
        <f>CĐKT!H9</f>
        <v>34340000000</v>
      </c>
      <c r="I11" s="307"/>
      <c r="J11" s="686"/>
      <c r="K11" s="307"/>
      <c r="L11" s="307"/>
      <c r="M11" s="307"/>
      <c r="N11" s="307"/>
      <c r="O11" s="307"/>
      <c r="P11" s="307"/>
      <c r="Q11" s="320">
        <f t="shared" si="0"/>
        <v>32840000000</v>
      </c>
      <c r="R11" s="320">
        <f t="shared" si="1"/>
        <v>34340000000</v>
      </c>
      <c r="S11" s="307">
        <f t="shared" si="2"/>
        <v>0</v>
      </c>
      <c r="T11" s="307">
        <f t="shared" si="3"/>
        <v>0</v>
      </c>
      <c r="U11" s="307"/>
      <c r="V11" s="320">
        <f t="shared" si="4"/>
        <v>34340000000</v>
      </c>
      <c r="W11" s="308">
        <f t="shared" si="8"/>
        <v>1320769.2307692308</v>
      </c>
      <c r="X11" s="991">
        <f t="shared" si="5"/>
        <v>2.7430253766970142E-2</v>
      </c>
      <c r="Y11" s="651">
        <f t="shared" si="6"/>
        <v>0</v>
      </c>
      <c r="Z11" s="651">
        <f t="shared" si="7"/>
        <v>0</v>
      </c>
    </row>
    <row r="12" spans="1:26" s="7" customFormat="1" ht="15" customHeight="1">
      <c r="A12" s="591"/>
      <c r="B12" s="302" t="s">
        <v>119</v>
      </c>
      <c r="C12" s="420"/>
      <c r="D12" s="934">
        <f>SUM(D13:D19)</f>
        <v>263624916145</v>
      </c>
      <c r="E12" s="934">
        <f>SUM(E13:E19)</f>
        <v>289980302579</v>
      </c>
      <c r="F12" s="934">
        <f>SUM(F13:F19)</f>
        <v>331342767193</v>
      </c>
      <c r="G12" s="934">
        <f>SUM(G13:G19)</f>
        <v>329741435832</v>
      </c>
      <c r="H12" s="934">
        <f>SUM(H13:H19)</f>
        <v>417392857129</v>
      </c>
      <c r="I12" s="303"/>
      <c r="J12" s="685"/>
      <c r="K12" s="303"/>
      <c r="L12" s="303"/>
      <c r="M12" s="303"/>
      <c r="N12" s="303"/>
      <c r="O12" s="303"/>
      <c r="P12" s="303"/>
      <c r="Q12" s="934">
        <f t="shared" si="0"/>
        <v>331342767193</v>
      </c>
      <c r="R12" s="934">
        <f t="shared" si="1"/>
        <v>417392857129</v>
      </c>
      <c r="S12" s="303">
        <f t="shared" si="2"/>
        <v>0</v>
      </c>
      <c r="T12" s="303">
        <f t="shared" si="3"/>
        <v>0</v>
      </c>
      <c r="U12" s="303"/>
      <c r="V12" s="934">
        <f t="shared" si="4"/>
        <v>417392857129</v>
      </c>
      <c r="W12" s="311">
        <f>V12/$W$2</f>
        <v>16053571.428038461</v>
      </c>
      <c r="X12" s="993">
        <f t="shared" si="5"/>
        <v>0.333406872206441</v>
      </c>
      <c r="Y12" s="651">
        <f t="shared" si="6"/>
        <v>0</v>
      </c>
      <c r="Z12" s="651">
        <f t="shared" si="7"/>
        <v>0</v>
      </c>
    </row>
    <row r="13" spans="1:26" s="11" customFormat="1" ht="15" customHeight="1">
      <c r="A13" s="595"/>
      <c r="B13" s="312" t="s">
        <v>120</v>
      </c>
      <c r="C13" s="421"/>
      <c r="D13" s="935">
        <f>CĐKT!D11</f>
        <v>132649296167</v>
      </c>
      <c r="E13" s="935">
        <f>CĐKT!E11</f>
        <v>140446291758</v>
      </c>
      <c r="F13" s="935">
        <f>CĐKT!F11</f>
        <v>153248625708</v>
      </c>
      <c r="G13" s="935">
        <f>CĐKT!G11</f>
        <v>178191270169</v>
      </c>
      <c r="H13" s="935">
        <f>CĐKT!H11</f>
        <v>178005616424</v>
      </c>
      <c r="I13" s="313"/>
      <c r="J13" s="687"/>
      <c r="K13" s="313"/>
      <c r="L13" s="313"/>
      <c r="M13" s="313"/>
      <c r="N13" s="313"/>
      <c r="O13" s="313"/>
      <c r="P13" s="313"/>
      <c r="Q13" s="935">
        <f t="shared" si="0"/>
        <v>153248625708</v>
      </c>
      <c r="R13" s="935">
        <f t="shared" si="1"/>
        <v>178005616424</v>
      </c>
      <c r="S13" s="313">
        <f t="shared" si="2"/>
        <v>0</v>
      </c>
      <c r="T13" s="313">
        <f t="shared" si="3"/>
        <v>0</v>
      </c>
      <c r="U13" s="313"/>
      <c r="V13" s="935">
        <f t="shared" si="4"/>
        <v>178005616424</v>
      </c>
      <c r="W13" s="314">
        <f>V13/$W$2</f>
        <v>6846369.8624615381</v>
      </c>
      <c r="X13" s="994">
        <f t="shared" si="5"/>
        <v>0.14218809640233745</v>
      </c>
      <c r="Y13" s="651">
        <f t="shared" si="6"/>
        <v>0</v>
      </c>
      <c r="Z13" s="651">
        <f t="shared" si="7"/>
        <v>0</v>
      </c>
    </row>
    <row r="14" spans="1:26" s="10" customFormat="1" ht="15" customHeight="1">
      <c r="A14" s="594"/>
      <c r="B14" s="306" t="s">
        <v>121</v>
      </c>
      <c r="C14" s="315"/>
      <c r="D14" s="320">
        <f>CĐKT!D12</f>
        <v>75878310145</v>
      </c>
      <c r="E14" s="320">
        <f>CĐKT!E12</f>
        <v>82113512006</v>
      </c>
      <c r="F14" s="320">
        <f>CĐKT!F12</f>
        <v>95312309944</v>
      </c>
      <c r="G14" s="320">
        <f>CĐKT!G12</f>
        <v>77634941776</v>
      </c>
      <c r="H14" s="320">
        <f>CĐKT!H12</f>
        <v>162931057926</v>
      </c>
      <c r="I14" s="307"/>
      <c r="J14" s="686"/>
      <c r="K14" s="307"/>
      <c r="L14" s="307"/>
      <c r="M14" s="307"/>
      <c r="N14" s="307"/>
      <c r="O14" s="307"/>
      <c r="P14" s="315"/>
      <c r="Q14" s="320">
        <f t="shared" si="0"/>
        <v>95312309944</v>
      </c>
      <c r="R14" s="320">
        <f t="shared" si="1"/>
        <v>162931057926</v>
      </c>
      <c r="S14" s="307">
        <f t="shared" si="2"/>
        <v>0</v>
      </c>
      <c r="T14" s="307">
        <f t="shared" si="3"/>
        <v>0</v>
      </c>
      <c r="U14" s="307"/>
      <c r="V14" s="320">
        <f t="shared" si="4"/>
        <v>162931057926</v>
      </c>
      <c r="W14" s="308">
        <f>V14/$W$2</f>
        <v>6266579.1509999996</v>
      </c>
      <c r="X14" s="991">
        <f t="shared" si="5"/>
        <v>0.13014677534744007</v>
      </c>
      <c r="Y14" s="651">
        <f t="shared" si="6"/>
        <v>0</v>
      </c>
      <c r="Z14" s="651">
        <f t="shared" si="7"/>
        <v>0</v>
      </c>
    </row>
    <row r="15" spans="1:26" s="11" customFormat="1" ht="15" customHeight="1">
      <c r="A15" s="595"/>
      <c r="B15" s="312" t="s">
        <v>122</v>
      </c>
      <c r="C15" s="421"/>
      <c r="D15" s="935"/>
      <c r="E15" s="935"/>
      <c r="F15" s="935"/>
      <c r="G15" s="935"/>
      <c r="H15" s="313"/>
      <c r="I15" s="313"/>
      <c r="J15" s="687"/>
      <c r="K15" s="313"/>
      <c r="L15" s="313"/>
      <c r="M15" s="313"/>
      <c r="N15" s="313"/>
      <c r="O15" s="313"/>
      <c r="P15" s="313"/>
      <c r="Q15" s="935">
        <f t="shared" si="0"/>
        <v>0</v>
      </c>
      <c r="R15" s="935">
        <f t="shared" si="1"/>
        <v>0</v>
      </c>
      <c r="S15" s="313">
        <f t="shared" si="2"/>
        <v>0</v>
      </c>
      <c r="T15" s="313">
        <f t="shared" si="3"/>
        <v>0</v>
      </c>
      <c r="U15" s="313"/>
      <c r="V15" s="935">
        <f t="shared" si="4"/>
        <v>0</v>
      </c>
      <c r="W15" s="314">
        <f t="shared" si="8"/>
        <v>0</v>
      </c>
      <c r="X15" s="994">
        <f t="shared" si="5"/>
        <v>0</v>
      </c>
      <c r="Y15" s="651">
        <f t="shared" si="6"/>
        <v>0</v>
      </c>
      <c r="Z15" s="651">
        <f t="shared" si="7"/>
        <v>0</v>
      </c>
    </row>
    <row r="16" spans="1:26" s="11" customFormat="1" ht="15" customHeight="1">
      <c r="A16" s="595"/>
      <c r="B16" s="312" t="s">
        <v>123</v>
      </c>
      <c r="C16" s="421"/>
      <c r="D16" s="935"/>
      <c r="E16" s="935"/>
      <c r="F16" s="935"/>
      <c r="G16" s="935"/>
      <c r="H16" s="313"/>
      <c r="I16" s="313"/>
      <c r="J16" s="687"/>
      <c r="K16" s="313"/>
      <c r="L16" s="313"/>
      <c r="M16" s="313"/>
      <c r="N16" s="313"/>
      <c r="O16" s="313"/>
      <c r="P16" s="313"/>
      <c r="Q16" s="935">
        <f t="shared" si="0"/>
        <v>0</v>
      </c>
      <c r="R16" s="935">
        <f t="shared" si="1"/>
        <v>0</v>
      </c>
      <c r="S16" s="313">
        <f t="shared" si="2"/>
        <v>0</v>
      </c>
      <c r="T16" s="313">
        <f t="shared" si="3"/>
        <v>0</v>
      </c>
      <c r="U16" s="313"/>
      <c r="V16" s="935">
        <f t="shared" si="4"/>
        <v>0</v>
      </c>
      <c r="W16" s="314">
        <f t="shared" si="8"/>
        <v>0</v>
      </c>
      <c r="X16" s="994">
        <f t="shared" si="5"/>
        <v>0</v>
      </c>
      <c r="Y16" s="651">
        <f t="shared" si="6"/>
        <v>0</v>
      </c>
      <c r="Z16" s="651">
        <f t="shared" si="7"/>
        <v>0</v>
      </c>
    </row>
    <row r="17" spans="1:26" s="11" customFormat="1" ht="15" customHeight="1">
      <c r="A17" s="595"/>
      <c r="B17" s="312" t="s">
        <v>2269</v>
      </c>
      <c r="C17" s="421"/>
      <c r="D17" s="935">
        <f>CĐKT!D15+CĐKT!D16</f>
        <v>54586491575</v>
      </c>
      <c r="E17" s="935">
        <f>CĐKT!E15+CĐKT!E16</f>
        <v>66773872669</v>
      </c>
      <c r="F17" s="935">
        <f>CĐKT!F15+CĐKT!F16</f>
        <v>82135205395</v>
      </c>
      <c r="G17" s="935">
        <f>CĐKT!G15+CĐKT!G16</f>
        <v>73268597741</v>
      </c>
      <c r="H17" s="935">
        <f>CĐKT!H15+CĐKT!H16</f>
        <v>76382324781</v>
      </c>
      <c r="I17" s="313"/>
      <c r="J17" s="687"/>
      <c r="K17" s="313"/>
      <c r="L17" s="313"/>
      <c r="M17" s="313"/>
      <c r="N17" s="313"/>
      <c r="O17" s="313"/>
      <c r="P17" s="313"/>
      <c r="Q17" s="935">
        <f t="shared" si="0"/>
        <v>82135205395</v>
      </c>
      <c r="R17" s="935">
        <f t="shared" si="1"/>
        <v>76382324781</v>
      </c>
      <c r="S17" s="313">
        <f t="shared" si="2"/>
        <v>0</v>
      </c>
      <c r="T17" s="313">
        <f t="shared" si="3"/>
        <v>0</v>
      </c>
      <c r="U17" s="313"/>
      <c r="V17" s="935">
        <f t="shared" si="4"/>
        <v>76382324781</v>
      </c>
      <c r="W17" s="314">
        <f t="shared" si="8"/>
        <v>2937781.722346154</v>
      </c>
      <c r="X17" s="994">
        <f t="shared" si="5"/>
        <v>6.1013003845485213E-2</v>
      </c>
      <c r="Y17" s="651">
        <f t="shared" si="6"/>
        <v>0</v>
      </c>
      <c r="Z17" s="651">
        <f t="shared" si="7"/>
        <v>0</v>
      </c>
    </row>
    <row r="18" spans="1:26" s="11" customFormat="1" ht="15" customHeight="1">
      <c r="A18" s="595"/>
      <c r="B18" s="312" t="s">
        <v>2359</v>
      </c>
      <c r="C18" s="421"/>
      <c r="D18" s="935">
        <f>CĐKT!D17</f>
        <v>-609095700</v>
      </c>
      <c r="E18" s="935">
        <f>CĐKT!E17</f>
        <v>-609095700</v>
      </c>
      <c r="F18" s="935">
        <f>CĐKT!F17</f>
        <v>-609095700</v>
      </c>
      <c r="G18" s="935">
        <f>CĐKT!G17</f>
        <v>-609095700</v>
      </c>
      <c r="H18" s="935">
        <f>CĐKT!H17</f>
        <v>-609095700</v>
      </c>
      <c r="I18" s="313"/>
      <c r="J18" s="687"/>
      <c r="K18" s="313"/>
      <c r="L18" s="313"/>
      <c r="M18" s="313"/>
      <c r="N18" s="313"/>
      <c r="O18" s="313"/>
      <c r="P18" s="313"/>
      <c r="Q18" s="935">
        <f t="shared" si="0"/>
        <v>-609095700</v>
      </c>
      <c r="R18" s="935">
        <f t="shared" si="1"/>
        <v>-609095700</v>
      </c>
      <c r="S18" s="313">
        <f t="shared" si="2"/>
        <v>0</v>
      </c>
      <c r="T18" s="313">
        <f t="shared" si="3"/>
        <v>0</v>
      </c>
      <c r="U18" s="313"/>
      <c r="V18" s="935">
        <f t="shared" si="4"/>
        <v>-609095700</v>
      </c>
      <c r="W18" s="314">
        <f t="shared" si="8"/>
        <v>-23426.757692307692</v>
      </c>
      <c r="X18" s="994">
        <f t="shared" si="5"/>
        <v>-4.8653609840915304E-4</v>
      </c>
      <c r="Y18" s="651">
        <f t="shared" si="6"/>
        <v>0</v>
      </c>
      <c r="Z18" s="651">
        <f t="shared" si="7"/>
        <v>0</v>
      </c>
    </row>
    <row r="19" spans="1:26" s="11" customFormat="1" ht="15" customHeight="1">
      <c r="A19" s="595"/>
      <c r="B19" s="312" t="s">
        <v>2271</v>
      </c>
      <c r="C19" s="421"/>
      <c r="D19" s="935">
        <f>CĐKT!D18</f>
        <v>1119913958</v>
      </c>
      <c r="E19" s="935">
        <f>CĐKT!E18</f>
        <v>1255721846</v>
      </c>
      <c r="F19" s="935">
        <f>CĐKT!F18</f>
        <v>1255721846</v>
      </c>
      <c r="G19" s="935">
        <f>CĐKT!G18</f>
        <v>1255721846</v>
      </c>
      <c r="H19" s="935">
        <f>CĐKT!H18</f>
        <v>682953698</v>
      </c>
      <c r="I19" s="313"/>
      <c r="J19" s="687"/>
      <c r="K19" s="313"/>
      <c r="L19" s="313"/>
      <c r="M19" s="313"/>
      <c r="N19" s="313"/>
      <c r="O19" s="313"/>
      <c r="P19" s="313"/>
      <c r="Q19" s="935">
        <f t="shared" si="0"/>
        <v>1255721846</v>
      </c>
      <c r="R19" s="935">
        <f t="shared" si="1"/>
        <v>682953698</v>
      </c>
      <c r="S19" s="313">
        <f t="shared" si="2"/>
        <v>0</v>
      </c>
      <c r="T19" s="313">
        <f t="shared" si="3"/>
        <v>0</v>
      </c>
      <c r="U19" s="313"/>
      <c r="V19" s="935">
        <f t="shared" si="4"/>
        <v>682953698</v>
      </c>
      <c r="W19" s="314">
        <f t="shared" si="8"/>
        <v>26267.449923076922</v>
      </c>
      <c r="X19" s="994">
        <f t="shared" si="5"/>
        <v>5.4553270958738174E-4</v>
      </c>
      <c r="Y19" s="651">
        <f t="shared" si="6"/>
        <v>0</v>
      </c>
      <c r="Z19" s="651">
        <f t="shared" si="7"/>
        <v>0</v>
      </c>
    </row>
    <row r="20" spans="1:26" s="9" customFormat="1" ht="15" customHeight="1">
      <c r="A20" s="593"/>
      <c r="B20" s="302" t="s">
        <v>128</v>
      </c>
      <c r="C20" s="420"/>
      <c r="D20" s="934">
        <f>SUM(D21:D22)</f>
        <v>534105826237</v>
      </c>
      <c r="E20" s="934">
        <f>SUM(E21:E22)</f>
        <v>502545827363</v>
      </c>
      <c r="F20" s="934">
        <f>SUM(F21:F22)</f>
        <v>425450972162</v>
      </c>
      <c r="G20" s="934">
        <f>SUM(G21:G22)</f>
        <v>370413533224</v>
      </c>
      <c r="H20" s="934">
        <f>SUM(H21:H22)</f>
        <v>361880765551</v>
      </c>
      <c r="I20" s="303"/>
      <c r="J20" s="685"/>
      <c r="K20" s="303"/>
      <c r="L20" s="303"/>
      <c r="M20" s="303"/>
      <c r="N20" s="303"/>
      <c r="O20" s="303"/>
      <c r="P20" s="303"/>
      <c r="Q20" s="934">
        <f t="shared" si="0"/>
        <v>425450972162</v>
      </c>
      <c r="R20" s="934">
        <f t="shared" si="1"/>
        <v>361880765551</v>
      </c>
      <c r="S20" s="303">
        <f t="shared" si="2"/>
        <v>0</v>
      </c>
      <c r="T20" s="303">
        <f t="shared" si="3"/>
        <v>0</v>
      </c>
      <c r="U20" s="303"/>
      <c r="V20" s="934">
        <f t="shared" si="4"/>
        <v>361880765551</v>
      </c>
      <c r="W20" s="311">
        <f t="shared" si="8"/>
        <v>13918490.982730769</v>
      </c>
      <c r="X20" s="993">
        <f t="shared" si="5"/>
        <v>0.28906468353084908</v>
      </c>
      <c r="Y20" s="651">
        <f t="shared" si="6"/>
        <v>0</v>
      </c>
      <c r="Z20" s="651">
        <f t="shared" si="7"/>
        <v>0</v>
      </c>
    </row>
    <row r="21" spans="1:26" s="10" customFormat="1" ht="15" customHeight="1">
      <c r="A21" s="594"/>
      <c r="B21" s="306" t="s">
        <v>129</v>
      </c>
      <c r="C21" s="315"/>
      <c r="D21" s="320">
        <f>CĐKT!D20</f>
        <v>534105826237</v>
      </c>
      <c r="E21" s="320">
        <f>CĐKT!E20</f>
        <v>502545827363</v>
      </c>
      <c r="F21" s="320">
        <f>CĐKT!F20</f>
        <v>425450972162</v>
      </c>
      <c r="G21" s="320">
        <f>CĐKT!G20</f>
        <v>370413533224</v>
      </c>
      <c r="H21" s="320">
        <f>CĐKT!H20</f>
        <v>361880765551</v>
      </c>
      <c r="I21" s="307"/>
      <c r="J21" s="686"/>
      <c r="K21" s="307"/>
      <c r="L21" s="307"/>
      <c r="M21" s="307"/>
      <c r="N21" s="307"/>
      <c r="O21" s="307"/>
      <c r="P21" s="307"/>
      <c r="Q21" s="320">
        <f t="shared" si="0"/>
        <v>425450972162</v>
      </c>
      <c r="R21" s="320">
        <f t="shared" si="1"/>
        <v>361880765551</v>
      </c>
      <c r="S21" s="307">
        <f t="shared" si="2"/>
        <v>0</v>
      </c>
      <c r="T21" s="307">
        <f t="shared" si="3"/>
        <v>0</v>
      </c>
      <c r="U21" s="307"/>
      <c r="V21" s="320">
        <f t="shared" si="4"/>
        <v>361880765551</v>
      </c>
      <c r="W21" s="308">
        <f t="shared" si="8"/>
        <v>13918490.982730769</v>
      </c>
      <c r="X21" s="991">
        <f t="shared" si="5"/>
        <v>0.28906468353084908</v>
      </c>
      <c r="Y21" s="651">
        <f t="shared" si="6"/>
        <v>0</v>
      </c>
      <c r="Z21" s="651">
        <f t="shared" si="7"/>
        <v>0</v>
      </c>
    </row>
    <row r="22" spans="1:26" s="10" customFormat="1" ht="15" customHeight="1">
      <c r="A22" s="594"/>
      <c r="B22" s="306" t="s">
        <v>130</v>
      </c>
      <c r="C22" s="315"/>
      <c r="D22" s="320"/>
      <c r="E22" s="320"/>
      <c r="F22" s="320"/>
      <c r="G22" s="320"/>
      <c r="H22" s="307"/>
      <c r="I22" s="307"/>
      <c r="J22" s="686"/>
      <c r="K22" s="307"/>
      <c r="L22" s="307"/>
      <c r="M22" s="307"/>
      <c r="N22" s="307"/>
      <c r="O22" s="307"/>
      <c r="P22" s="307"/>
      <c r="Q22" s="320">
        <f t="shared" si="0"/>
        <v>0</v>
      </c>
      <c r="R22" s="320">
        <f t="shared" si="1"/>
        <v>0</v>
      </c>
      <c r="S22" s="307">
        <f t="shared" si="2"/>
        <v>0</v>
      </c>
      <c r="T22" s="307">
        <f t="shared" si="3"/>
        <v>0</v>
      </c>
      <c r="U22" s="307"/>
      <c r="V22" s="320">
        <f t="shared" si="4"/>
        <v>0</v>
      </c>
      <c r="W22" s="308">
        <f t="shared" si="8"/>
        <v>0</v>
      </c>
      <c r="X22" s="991">
        <f t="shared" si="5"/>
        <v>0</v>
      </c>
      <c r="Y22" s="651">
        <f t="shared" si="6"/>
        <v>0</v>
      </c>
      <c r="Z22" s="651">
        <f t="shared" si="7"/>
        <v>0</v>
      </c>
    </row>
    <row r="23" spans="1:26" s="9" customFormat="1" ht="15" customHeight="1">
      <c r="A23" s="593"/>
      <c r="B23" s="302" t="s">
        <v>2272</v>
      </c>
      <c r="C23" s="420"/>
      <c r="D23" s="934">
        <f>SUM(D24:D26)</f>
        <v>0</v>
      </c>
      <c r="E23" s="934">
        <f>SUM(E24:E26)</f>
        <v>0</v>
      </c>
      <c r="F23" s="934">
        <f>SUM(F24:F26)</f>
        <v>0</v>
      </c>
      <c r="G23" s="934">
        <f>SUM(G24:G26)</f>
        <v>0</v>
      </c>
      <c r="H23" s="303"/>
      <c r="I23" s="303"/>
      <c r="J23" s="685"/>
      <c r="K23" s="303"/>
      <c r="L23" s="303"/>
      <c r="M23" s="303"/>
      <c r="N23" s="303"/>
      <c r="O23" s="303"/>
      <c r="P23" s="303"/>
      <c r="Q23" s="934">
        <f t="shared" si="0"/>
        <v>0</v>
      </c>
      <c r="R23" s="934">
        <f t="shared" si="1"/>
        <v>0</v>
      </c>
      <c r="S23" s="303"/>
      <c r="T23" s="303"/>
      <c r="U23" s="303"/>
      <c r="V23" s="934">
        <f t="shared" si="4"/>
        <v>0</v>
      </c>
      <c r="W23" s="311"/>
      <c r="X23" s="993">
        <f t="shared" si="5"/>
        <v>0</v>
      </c>
      <c r="Y23" s="651">
        <f t="shared" si="6"/>
        <v>0</v>
      </c>
      <c r="Z23" s="651">
        <f t="shared" si="7"/>
        <v>0</v>
      </c>
    </row>
    <row r="24" spans="1:26" s="10" customFormat="1" ht="15" customHeight="1">
      <c r="A24" s="594"/>
      <c r="B24" s="306" t="s">
        <v>2273</v>
      </c>
      <c r="C24" s="315"/>
      <c r="D24" s="320"/>
      <c r="E24" s="320"/>
      <c r="F24" s="320"/>
      <c r="G24" s="320"/>
      <c r="H24" s="307"/>
      <c r="I24" s="307"/>
      <c r="J24" s="686"/>
      <c r="K24" s="307"/>
      <c r="L24" s="307"/>
      <c r="M24" s="307"/>
      <c r="N24" s="307"/>
      <c r="O24" s="307"/>
      <c r="P24" s="307"/>
      <c r="Q24" s="320">
        <f t="shared" si="0"/>
        <v>0</v>
      </c>
      <c r="R24" s="320">
        <f t="shared" si="1"/>
        <v>0</v>
      </c>
      <c r="S24" s="307"/>
      <c r="T24" s="307"/>
      <c r="U24" s="307"/>
      <c r="V24" s="320">
        <f t="shared" si="4"/>
        <v>0</v>
      </c>
      <c r="W24" s="308"/>
      <c r="X24" s="991">
        <f t="shared" si="5"/>
        <v>0</v>
      </c>
      <c r="Y24" s="651">
        <f t="shared" si="6"/>
        <v>0</v>
      </c>
      <c r="Z24" s="651">
        <f t="shared" si="7"/>
        <v>0</v>
      </c>
    </row>
    <row r="25" spans="1:26" s="10" customFormat="1" ht="15" customHeight="1">
      <c r="A25" s="594"/>
      <c r="B25" s="306" t="s">
        <v>2274</v>
      </c>
      <c r="C25" s="315"/>
      <c r="D25" s="320"/>
      <c r="E25" s="320"/>
      <c r="F25" s="320"/>
      <c r="G25" s="320"/>
      <c r="H25" s="307"/>
      <c r="I25" s="307"/>
      <c r="J25" s="686"/>
      <c r="K25" s="307"/>
      <c r="L25" s="307"/>
      <c r="M25" s="307"/>
      <c r="N25" s="307"/>
      <c r="O25" s="307"/>
      <c r="P25" s="307"/>
      <c r="Q25" s="320">
        <f t="shared" si="0"/>
        <v>0</v>
      </c>
      <c r="R25" s="320">
        <f t="shared" si="1"/>
        <v>0</v>
      </c>
      <c r="S25" s="307"/>
      <c r="T25" s="307"/>
      <c r="U25" s="307"/>
      <c r="V25" s="320">
        <f t="shared" si="4"/>
        <v>0</v>
      </c>
      <c r="W25" s="308"/>
      <c r="X25" s="991">
        <f t="shared" si="5"/>
        <v>0</v>
      </c>
      <c r="Y25" s="651">
        <f t="shared" si="6"/>
        <v>0</v>
      </c>
      <c r="Z25" s="651">
        <f t="shared" si="7"/>
        <v>0</v>
      </c>
    </row>
    <row r="26" spans="1:26" s="10" customFormat="1" ht="15" customHeight="1">
      <c r="A26" s="594"/>
      <c r="B26" s="306" t="s">
        <v>2275</v>
      </c>
      <c r="C26" s="315"/>
      <c r="D26" s="320"/>
      <c r="E26" s="320"/>
      <c r="F26" s="320"/>
      <c r="G26" s="320"/>
      <c r="H26" s="307"/>
      <c r="I26" s="307"/>
      <c r="J26" s="686"/>
      <c r="K26" s="307"/>
      <c r="L26" s="307"/>
      <c r="M26" s="307"/>
      <c r="N26" s="307"/>
      <c r="O26" s="307"/>
      <c r="P26" s="307"/>
      <c r="Q26" s="320">
        <f t="shared" si="0"/>
        <v>0</v>
      </c>
      <c r="R26" s="320">
        <f t="shared" si="1"/>
        <v>0</v>
      </c>
      <c r="S26" s="307"/>
      <c r="T26" s="307"/>
      <c r="U26" s="307"/>
      <c r="V26" s="320">
        <f t="shared" si="4"/>
        <v>0</v>
      </c>
      <c r="W26" s="308"/>
      <c r="X26" s="991">
        <f t="shared" si="5"/>
        <v>0</v>
      </c>
      <c r="Y26" s="651">
        <f t="shared" si="6"/>
        <v>0</v>
      </c>
      <c r="Z26" s="651">
        <f t="shared" si="7"/>
        <v>0</v>
      </c>
    </row>
    <row r="27" spans="1:26" s="7" customFormat="1" ht="15" customHeight="1">
      <c r="A27" s="591"/>
      <c r="B27" s="302" t="s">
        <v>2276</v>
      </c>
      <c r="C27" s="420"/>
      <c r="D27" s="934">
        <f>SUM(D28:D32)</f>
        <v>21453377952</v>
      </c>
      <c r="E27" s="934">
        <f>SUM(E28:E32)</f>
        <v>24154779219</v>
      </c>
      <c r="F27" s="934">
        <f>SUM(F28:F32)</f>
        <v>25221641625</v>
      </c>
      <c r="G27" s="934">
        <f>SUM(G28:G32)</f>
        <v>26322155642</v>
      </c>
      <c r="H27" s="934">
        <f>SUM(H28:H32)</f>
        <v>31960741740</v>
      </c>
      <c r="I27" s="303"/>
      <c r="J27" s="685"/>
      <c r="K27" s="303"/>
      <c r="L27" s="303"/>
      <c r="M27" s="303"/>
      <c r="N27" s="303"/>
      <c r="O27" s="303"/>
      <c r="P27" s="303"/>
      <c r="Q27" s="934">
        <f t="shared" si="0"/>
        <v>25221641625</v>
      </c>
      <c r="R27" s="934">
        <f t="shared" si="1"/>
        <v>31960741740</v>
      </c>
      <c r="S27" s="303">
        <f t="shared" si="2"/>
        <v>0</v>
      </c>
      <c r="T27" s="303">
        <f t="shared" si="3"/>
        <v>0</v>
      </c>
      <c r="U27" s="303"/>
      <c r="V27" s="934">
        <f t="shared" si="4"/>
        <v>31960741740</v>
      </c>
      <c r="W27" s="311">
        <f t="shared" si="8"/>
        <v>1229259.2976923077</v>
      </c>
      <c r="X27" s="993">
        <f t="shared" si="5"/>
        <v>2.5529739560535669E-2</v>
      </c>
      <c r="Y27" s="651">
        <f t="shared" si="6"/>
        <v>0</v>
      </c>
      <c r="Z27" s="651">
        <f t="shared" si="7"/>
        <v>0</v>
      </c>
    </row>
    <row r="28" spans="1:26" ht="15" customHeight="1">
      <c r="B28" s="312" t="s">
        <v>2277</v>
      </c>
      <c r="C28" s="421"/>
      <c r="D28" s="935">
        <f>CĐKT!D23</f>
        <v>6232956370</v>
      </c>
      <c r="E28" s="935">
        <f>CĐKT!E23</f>
        <v>5669668845</v>
      </c>
      <c r="F28" s="935">
        <f>CĐKT!F23</f>
        <v>6281586071</v>
      </c>
      <c r="G28" s="935">
        <f>CĐKT!G23</f>
        <v>7111878966</v>
      </c>
      <c r="H28" s="935">
        <f>CĐKT!H23</f>
        <v>7978130611</v>
      </c>
      <c r="I28" s="313"/>
      <c r="J28" s="687"/>
      <c r="K28" s="313"/>
      <c r="L28" s="313"/>
      <c r="M28" s="313"/>
      <c r="N28" s="313"/>
      <c r="O28" s="313"/>
      <c r="P28" s="313"/>
      <c r="Q28" s="935">
        <f t="shared" si="0"/>
        <v>6281586071</v>
      </c>
      <c r="R28" s="935">
        <f t="shared" si="1"/>
        <v>7978130611</v>
      </c>
      <c r="S28" s="313">
        <f t="shared" si="2"/>
        <v>0</v>
      </c>
      <c r="T28" s="313">
        <f t="shared" si="3"/>
        <v>0</v>
      </c>
      <c r="U28" s="313"/>
      <c r="V28" s="935">
        <f t="shared" si="4"/>
        <v>7978130611</v>
      </c>
      <c r="W28" s="314">
        <f t="shared" si="8"/>
        <v>306851.17734615383</v>
      </c>
      <c r="X28" s="994">
        <f t="shared" si="5"/>
        <v>6.3728056856657703E-3</v>
      </c>
      <c r="Y28" s="651">
        <f t="shared" si="6"/>
        <v>0</v>
      </c>
      <c r="Z28" s="651">
        <f t="shared" si="7"/>
        <v>0</v>
      </c>
    </row>
    <row r="29" spans="1:26" ht="15" customHeight="1">
      <c r="B29" s="312" t="s">
        <v>133</v>
      </c>
      <c r="C29" s="421"/>
      <c r="D29" s="935">
        <f>CĐKT!D24</f>
        <v>14900314879</v>
      </c>
      <c r="E29" s="935">
        <f>CĐKT!E24</f>
        <v>18117486770</v>
      </c>
      <c r="F29" s="935">
        <f>CĐKT!F24</f>
        <v>18457562435</v>
      </c>
      <c r="G29" s="935">
        <f>CĐKT!G24</f>
        <v>18721692095</v>
      </c>
      <c r="H29" s="935">
        <f>CĐKT!H24</f>
        <v>23467402224</v>
      </c>
      <c r="I29" s="313"/>
      <c r="J29" s="687"/>
      <c r="K29" s="313"/>
      <c r="L29" s="313"/>
      <c r="M29" s="313"/>
      <c r="N29" s="313"/>
      <c r="O29" s="313"/>
      <c r="P29" s="313"/>
      <c r="Q29" s="935">
        <f t="shared" si="0"/>
        <v>18457562435</v>
      </c>
      <c r="R29" s="935">
        <f t="shared" si="1"/>
        <v>23467402224</v>
      </c>
      <c r="S29" s="313">
        <f t="shared" si="2"/>
        <v>0</v>
      </c>
      <c r="T29" s="313">
        <f t="shared" si="3"/>
        <v>0</v>
      </c>
      <c r="U29" s="313"/>
      <c r="V29" s="935">
        <f t="shared" si="4"/>
        <v>23467402224</v>
      </c>
      <c r="W29" s="314">
        <f t="shared" si="8"/>
        <v>902592.3932307692</v>
      </c>
      <c r="X29" s="994">
        <f t="shared" si="5"/>
        <v>1.8745393076758286E-2</v>
      </c>
      <c r="Y29" s="651">
        <f t="shared" si="6"/>
        <v>0</v>
      </c>
      <c r="Z29" s="651">
        <f t="shared" si="7"/>
        <v>0</v>
      </c>
    </row>
    <row r="30" spans="1:26" ht="15" customHeight="1">
      <c r="B30" s="312" t="s">
        <v>134</v>
      </c>
      <c r="C30" s="421"/>
      <c r="D30" s="935">
        <f>CĐKT!D25</f>
        <v>320106703</v>
      </c>
      <c r="E30" s="935">
        <f>CĐKT!E25</f>
        <v>367623604</v>
      </c>
      <c r="F30" s="935">
        <f>CĐKT!F25</f>
        <v>482493119</v>
      </c>
      <c r="G30" s="935">
        <f>CĐKT!G25</f>
        <v>488584581</v>
      </c>
      <c r="H30" s="935">
        <f>CĐKT!H25</f>
        <v>515208905</v>
      </c>
      <c r="I30" s="313"/>
      <c r="J30" s="687"/>
      <c r="K30" s="313"/>
      <c r="L30" s="313"/>
      <c r="M30" s="313"/>
      <c r="N30" s="313"/>
      <c r="O30" s="313"/>
      <c r="P30" s="313"/>
      <c r="Q30" s="935">
        <f t="shared" si="0"/>
        <v>482493119</v>
      </c>
      <c r="R30" s="935">
        <f t="shared" si="1"/>
        <v>515208905</v>
      </c>
      <c r="S30" s="313">
        <f t="shared" si="2"/>
        <v>0</v>
      </c>
      <c r="T30" s="313">
        <f t="shared" si="3"/>
        <v>0</v>
      </c>
      <c r="U30" s="313"/>
      <c r="V30" s="935">
        <f t="shared" si="4"/>
        <v>515208905</v>
      </c>
      <c r="W30" s="314">
        <f t="shared" si="8"/>
        <v>19815.727115384616</v>
      </c>
      <c r="X30" s="994">
        <f t="shared" si="5"/>
        <v>4.1154079811161364E-4</v>
      </c>
      <c r="Y30" s="651">
        <f t="shared" si="6"/>
        <v>0</v>
      </c>
      <c r="Z30" s="651">
        <f t="shared" si="7"/>
        <v>0</v>
      </c>
    </row>
    <row r="31" spans="1:26" ht="15" customHeight="1">
      <c r="B31" s="312" t="s">
        <v>135</v>
      </c>
      <c r="C31" s="421"/>
      <c r="D31" s="935"/>
      <c r="E31" s="935"/>
      <c r="F31" s="935"/>
      <c r="G31" s="935"/>
      <c r="H31" s="313"/>
      <c r="I31" s="313"/>
      <c r="J31" s="687"/>
      <c r="K31" s="313"/>
      <c r="L31" s="313"/>
      <c r="M31" s="313"/>
      <c r="N31" s="313"/>
      <c r="O31" s="313"/>
      <c r="P31" s="313"/>
      <c r="Q31" s="935">
        <f t="shared" si="0"/>
        <v>0</v>
      </c>
      <c r="R31" s="935">
        <f t="shared" si="1"/>
        <v>0</v>
      </c>
      <c r="S31" s="313">
        <f t="shared" si="2"/>
        <v>0</v>
      </c>
      <c r="T31" s="313">
        <f t="shared" si="3"/>
        <v>0</v>
      </c>
      <c r="U31" s="313"/>
      <c r="V31" s="935">
        <f t="shared" si="4"/>
        <v>0</v>
      </c>
      <c r="W31" s="314">
        <f t="shared" si="8"/>
        <v>0</v>
      </c>
      <c r="X31" s="994">
        <f t="shared" si="5"/>
        <v>0</v>
      </c>
      <c r="Y31" s="651">
        <f t="shared" si="6"/>
        <v>0</v>
      </c>
      <c r="Z31" s="651">
        <f t="shared" si="7"/>
        <v>0</v>
      </c>
    </row>
    <row r="32" spans="1:26" ht="15" customHeight="1">
      <c r="B32" s="312" t="s">
        <v>136</v>
      </c>
      <c r="C32" s="421"/>
      <c r="D32" s="935"/>
      <c r="E32" s="935"/>
      <c r="F32" s="935"/>
      <c r="G32" s="935"/>
      <c r="H32" s="313"/>
      <c r="I32" s="313"/>
      <c r="J32" s="687"/>
      <c r="K32" s="313"/>
      <c r="L32" s="313"/>
      <c r="M32" s="313"/>
      <c r="N32" s="313"/>
      <c r="O32" s="313"/>
      <c r="P32" s="313"/>
      <c r="Q32" s="935">
        <f t="shared" si="0"/>
        <v>0</v>
      </c>
      <c r="R32" s="935">
        <f t="shared" si="1"/>
        <v>0</v>
      </c>
      <c r="S32" s="313">
        <f t="shared" si="2"/>
        <v>0</v>
      </c>
      <c r="T32" s="313">
        <f t="shared" si="3"/>
        <v>0</v>
      </c>
      <c r="U32" s="313"/>
      <c r="V32" s="935">
        <f t="shared" si="4"/>
        <v>0</v>
      </c>
      <c r="W32" s="314">
        <f t="shared" si="8"/>
        <v>0</v>
      </c>
      <c r="X32" s="994">
        <f t="shared" si="5"/>
        <v>0</v>
      </c>
      <c r="Y32" s="651">
        <f t="shared" si="6"/>
        <v>0</v>
      </c>
      <c r="Z32" s="651">
        <f t="shared" si="7"/>
        <v>0</v>
      </c>
    </row>
    <row r="33" spans="1:26" s="8" customFormat="1" ht="14">
      <c r="A33" s="592"/>
      <c r="B33" s="298" t="s">
        <v>137</v>
      </c>
      <c r="C33" s="419"/>
      <c r="D33" s="933">
        <f>D34+D41+D51+D60+D63+D66+D72</f>
        <v>317415705891</v>
      </c>
      <c r="E33" s="933">
        <f>E34+E41+E51+E60+E63+E66+E72</f>
        <v>337499929442</v>
      </c>
      <c r="F33" s="933">
        <f>F34+F41+F51+F60+F63+F66+F72</f>
        <v>343594894451</v>
      </c>
      <c r="G33" s="933">
        <f>G34+G41+G51+G60+G63+G66+G72</f>
        <v>365048803536</v>
      </c>
      <c r="H33" s="933">
        <f>H34+H41+H51+H60+H63+H66+H72</f>
        <v>365314011891</v>
      </c>
      <c r="I33" s="299"/>
      <c r="J33" s="684"/>
      <c r="K33" s="299"/>
      <c r="L33" s="299"/>
      <c r="M33" s="299"/>
      <c r="N33" s="299"/>
      <c r="O33" s="299"/>
      <c r="P33" s="299"/>
      <c r="Q33" s="933">
        <f t="shared" si="0"/>
        <v>343594894451</v>
      </c>
      <c r="R33" s="933">
        <f t="shared" si="1"/>
        <v>365314011891</v>
      </c>
      <c r="S33" s="299">
        <f t="shared" si="2"/>
        <v>0</v>
      </c>
      <c r="T33" s="299">
        <f t="shared" si="3"/>
        <v>0</v>
      </c>
      <c r="U33" s="299"/>
      <c r="V33" s="933">
        <f t="shared" si="4"/>
        <v>365314011891</v>
      </c>
      <c r="W33" s="317">
        <f t="shared" si="8"/>
        <v>14050538.918884614</v>
      </c>
      <c r="X33" s="995">
        <f t="shared" si="5"/>
        <v>0.29180710689575068</v>
      </c>
      <c r="Y33" s="651">
        <f t="shared" si="6"/>
        <v>0</v>
      </c>
      <c r="Z33" s="651">
        <f t="shared" si="7"/>
        <v>0</v>
      </c>
    </row>
    <row r="34" spans="1:26" s="9" customFormat="1" ht="15" customHeight="1">
      <c r="A34" s="593"/>
      <c r="B34" s="302" t="s">
        <v>138</v>
      </c>
      <c r="C34" s="422"/>
      <c r="D34" s="934">
        <f>SUM(D35:D40)</f>
        <v>5315314211</v>
      </c>
      <c r="E34" s="934">
        <f>SUM(E35:E40)</f>
        <v>5315314211</v>
      </c>
      <c r="F34" s="934">
        <f>SUM(F35:F40)</f>
        <v>5315314211</v>
      </c>
      <c r="G34" s="934">
        <f>SUM(G35:G40)</f>
        <v>5315314210</v>
      </c>
      <c r="H34" s="934">
        <f>SUM(H35:H40)</f>
        <v>5315314210</v>
      </c>
      <c r="I34" s="318"/>
      <c r="J34" s="688"/>
      <c r="K34" s="318"/>
      <c r="L34" s="318"/>
      <c r="M34" s="318"/>
      <c r="N34" s="318"/>
      <c r="O34" s="318"/>
      <c r="P34" s="318"/>
      <c r="Q34" s="934">
        <f t="shared" si="0"/>
        <v>5315314211</v>
      </c>
      <c r="R34" s="934">
        <f t="shared" si="1"/>
        <v>5315314210</v>
      </c>
      <c r="S34" s="318">
        <f t="shared" si="2"/>
        <v>0</v>
      </c>
      <c r="T34" s="318">
        <f t="shared" si="3"/>
        <v>0</v>
      </c>
      <c r="U34" s="318"/>
      <c r="V34" s="934">
        <f t="shared" si="4"/>
        <v>5315314210</v>
      </c>
      <c r="W34" s="319">
        <f t="shared" si="8"/>
        <v>204435.16192307693</v>
      </c>
      <c r="X34" s="996">
        <f t="shared" si="5"/>
        <v>4.2457896805906357E-3</v>
      </c>
      <c r="Y34" s="651">
        <f t="shared" si="6"/>
        <v>0</v>
      </c>
      <c r="Z34" s="651">
        <f t="shared" si="7"/>
        <v>0</v>
      </c>
    </row>
    <row r="35" spans="1:26" s="10" customFormat="1" ht="15" customHeight="1">
      <c r="A35" s="594"/>
      <c r="B35" s="306" t="s">
        <v>139</v>
      </c>
      <c r="C35" s="423"/>
      <c r="D35" s="320"/>
      <c r="E35" s="320"/>
      <c r="F35" s="320"/>
      <c r="G35" s="320"/>
      <c r="H35" s="321"/>
      <c r="I35" s="321"/>
      <c r="J35" s="689"/>
      <c r="K35" s="321"/>
      <c r="L35" s="321"/>
      <c r="M35" s="321"/>
      <c r="N35" s="321"/>
      <c r="O35" s="321"/>
      <c r="P35" s="321"/>
      <c r="Q35" s="320">
        <f t="shared" si="0"/>
        <v>0</v>
      </c>
      <c r="R35" s="320">
        <f t="shared" si="1"/>
        <v>0</v>
      </c>
      <c r="S35" s="321">
        <f t="shared" si="2"/>
        <v>0</v>
      </c>
      <c r="T35" s="321">
        <f t="shared" si="3"/>
        <v>0</v>
      </c>
      <c r="U35" s="321"/>
      <c r="V35" s="320">
        <f t="shared" si="4"/>
        <v>0</v>
      </c>
      <c r="W35" s="322">
        <f t="shared" si="8"/>
        <v>0</v>
      </c>
      <c r="X35" s="991">
        <f t="shared" si="5"/>
        <v>0</v>
      </c>
      <c r="Y35" s="651">
        <f t="shared" si="6"/>
        <v>0</v>
      </c>
      <c r="Z35" s="651">
        <f t="shared" si="7"/>
        <v>0</v>
      </c>
    </row>
    <row r="36" spans="1:26" s="10" customFormat="1" ht="15" customHeight="1">
      <c r="A36" s="594"/>
      <c r="B36" s="306" t="s">
        <v>140</v>
      </c>
      <c r="C36" s="423"/>
      <c r="D36" s="320"/>
      <c r="E36" s="320"/>
      <c r="F36" s="320"/>
      <c r="G36" s="320"/>
      <c r="H36" s="321"/>
      <c r="I36" s="321"/>
      <c r="J36" s="689"/>
      <c r="K36" s="321"/>
      <c r="L36" s="321"/>
      <c r="M36" s="321"/>
      <c r="N36" s="321"/>
      <c r="O36" s="321"/>
      <c r="P36" s="321"/>
      <c r="Q36" s="320">
        <f t="shared" si="0"/>
        <v>0</v>
      </c>
      <c r="R36" s="320">
        <f t="shared" si="1"/>
        <v>0</v>
      </c>
      <c r="S36" s="321">
        <f t="shared" si="2"/>
        <v>0</v>
      </c>
      <c r="T36" s="321">
        <f t="shared" si="3"/>
        <v>0</v>
      </c>
      <c r="U36" s="321"/>
      <c r="V36" s="320">
        <f t="shared" si="4"/>
        <v>0</v>
      </c>
      <c r="W36" s="322">
        <f t="shared" si="8"/>
        <v>0</v>
      </c>
      <c r="X36" s="991">
        <f t="shared" si="5"/>
        <v>0</v>
      </c>
      <c r="Y36" s="651">
        <f t="shared" si="6"/>
        <v>0</v>
      </c>
      <c r="Z36" s="651">
        <f t="shared" si="7"/>
        <v>0</v>
      </c>
    </row>
    <row r="37" spans="1:26" s="10" customFormat="1" ht="15" customHeight="1">
      <c r="A37" s="594"/>
      <c r="B37" s="306" t="s">
        <v>141</v>
      </c>
      <c r="C37" s="423"/>
      <c r="D37" s="320"/>
      <c r="E37" s="320"/>
      <c r="F37" s="320"/>
      <c r="G37" s="320"/>
      <c r="H37" s="321"/>
      <c r="I37" s="321"/>
      <c r="J37" s="689"/>
      <c r="K37" s="321"/>
      <c r="L37" s="321"/>
      <c r="M37" s="321"/>
      <c r="N37" s="321"/>
      <c r="O37" s="321"/>
      <c r="P37" s="321"/>
      <c r="Q37" s="320">
        <f t="shared" si="0"/>
        <v>0</v>
      </c>
      <c r="R37" s="320">
        <f t="shared" si="1"/>
        <v>0</v>
      </c>
      <c r="S37" s="321">
        <f t="shared" si="2"/>
        <v>0</v>
      </c>
      <c r="T37" s="321">
        <f t="shared" si="3"/>
        <v>0</v>
      </c>
      <c r="U37" s="321"/>
      <c r="V37" s="320">
        <f t="shared" si="4"/>
        <v>0</v>
      </c>
      <c r="W37" s="322">
        <f t="shared" si="8"/>
        <v>0</v>
      </c>
      <c r="X37" s="991">
        <f t="shared" si="5"/>
        <v>0</v>
      </c>
      <c r="Y37" s="651">
        <f t="shared" si="6"/>
        <v>0</v>
      </c>
      <c r="Z37" s="651">
        <f t="shared" si="7"/>
        <v>0</v>
      </c>
    </row>
    <row r="38" spans="1:26" s="10" customFormat="1" ht="15" customHeight="1">
      <c r="A38" s="594"/>
      <c r="B38" s="306" t="s">
        <v>2280</v>
      </c>
      <c r="C38" s="423"/>
      <c r="D38" s="320"/>
      <c r="E38" s="320"/>
      <c r="F38" s="320"/>
      <c r="G38" s="320"/>
      <c r="H38" s="321"/>
      <c r="I38" s="321"/>
      <c r="J38" s="689"/>
      <c r="K38" s="321"/>
      <c r="L38" s="321"/>
      <c r="M38" s="321"/>
      <c r="N38" s="321"/>
      <c r="O38" s="321"/>
      <c r="P38" s="321"/>
      <c r="Q38" s="320">
        <f t="shared" si="0"/>
        <v>0</v>
      </c>
      <c r="R38" s="320">
        <f t="shared" si="1"/>
        <v>0</v>
      </c>
      <c r="S38" s="321">
        <f t="shared" si="2"/>
        <v>0</v>
      </c>
      <c r="T38" s="321">
        <f t="shared" si="3"/>
        <v>0</v>
      </c>
      <c r="U38" s="321"/>
      <c r="V38" s="320">
        <f t="shared" si="4"/>
        <v>0</v>
      </c>
      <c r="W38" s="322">
        <f t="shared" si="8"/>
        <v>0</v>
      </c>
      <c r="X38" s="991">
        <f t="shared" si="5"/>
        <v>0</v>
      </c>
      <c r="Y38" s="651">
        <f t="shared" si="6"/>
        <v>0</v>
      </c>
      <c r="Z38" s="651">
        <f t="shared" si="7"/>
        <v>0</v>
      </c>
    </row>
    <row r="39" spans="1:26" s="10" customFormat="1" ht="15" customHeight="1">
      <c r="A39" s="594"/>
      <c r="B39" s="306" t="s">
        <v>2281</v>
      </c>
      <c r="C39" s="423"/>
      <c r="D39" s="320">
        <f>CĐKT!D35</f>
        <v>5315314211</v>
      </c>
      <c r="E39" s="320">
        <f>CĐKT!E35</f>
        <v>5315314211</v>
      </c>
      <c r="F39" s="320">
        <f>CĐKT!F35</f>
        <v>5315314211</v>
      </c>
      <c r="G39" s="320">
        <f>CĐKT!G35</f>
        <v>5315314210</v>
      </c>
      <c r="H39" s="320">
        <f>CĐKT!H35</f>
        <v>5315314210</v>
      </c>
      <c r="I39" s="321"/>
      <c r="J39" s="689"/>
      <c r="K39" s="321"/>
      <c r="L39" s="321"/>
      <c r="M39" s="321"/>
      <c r="N39" s="321"/>
      <c r="O39" s="321"/>
      <c r="P39" s="321"/>
      <c r="Q39" s="320">
        <f t="shared" si="0"/>
        <v>5315314211</v>
      </c>
      <c r="R39" s="320">
        <f t="shared" si="1"/>
        <v>5315314210</v>
      </c>
      <c r="S39" s="321">
        <f t="shared" si="2"/>
        <v>0</v>
      </c>
      <c r="T39" s="321">
        <f t="shared" si="3"/>
        <v>0</v>
      </c>
      <c r="U39" s="321"/>
      <c r="V39" s="320">
        <f t="shared" si="4"/>
        <v>5315314210</v>
      </c>
      <c r="W39" s="322">
        <f t="shared" ref="W39:W78" si="9">V39/$W$2</f>
        <v>204435.16192307693</v>
      </c>
      <c r="X39" s="991">
        <f t="shared" si="5"/>
        <v>4.2457896805906357E-3</v>
      </c>
      <c r="Y39" s="651">
        <f t="shared" si="6"/>
        <v>0</v>
      </c>
      <c r="Z39" s="651">
        <f t="shared" si="7"/>
        <v>0</v>
      </c>
    </row>
    <row r="40" spans="1:26" s="10" customFormat="1" ht="15" customHeight="1">
      <c r="A40" s="594"/>
      <c r="B40" s="306" t="s">
        <v>2282</v>
      </c>
      <c r="C40" s="423"/>
      <c r="D40" s="320"/>
      <c r="E40" s="320"/>
      <c r="F40" s="320"/>
      <c r="G40" s="320"/>
      <c r="H40" s="321"/>
      <c r="I40" s="321"/>
      <c r="J40" s="689"/>
      <c r="K40" s="321"/>
      <c r="L40" s="321"/>
      <c r="M40" s="321"/>
      <c r="N40" s="321"/>
      <c r="O40" s="321"/>
      <c r="P40" s="321"/>
      <c r="Q40" s="320">
        <f t="shared" si="0"/>
        <v>0</v>
      </c>
      <c r="R40" s="320">
        <f t="shared" si="1"/>
        <v>0</v>
      </c>
      <c r="S40" s="321">
        <f t="shared" si="2"/>
        <v>0</v>
      </c>
      <c r="T40" s="321">
        <f t="shared" si="3"/>
        <v>0</v>
      </c>
      <c r="U40" s="321"/>
      <c r="V40" s="320">
        <f t="shared" si="4"/>
        <v>0</v>
      </c>
      <c r="W40" s="322">
        <f t="shared" si="9"/>
        <v>0</v>
      </c>
      <c r="X40" s="991">
        <f t="shared" si="5"/>
        <v>0</v>
      </c>
      <c r="Y40" s="651">
        <f t="shared" si="6"/>
        <v>0</v>
      </c>
      <c r="Z40" s="651">
        <f t="shared" si="7"/>
        <v>0</v>
      </c>
    </row>
    <row r="41" spans="1:26" s="9" customFormat="1" ht="15" customHeight="1">
      <c r="A41" s="593"/>
      <c r="B41" s="302" t="s">
        <v>146</v>
      </c>
      <c r="C41" s="420"/>
      <c r="D41" s="934">
        <f>D42+D45+D48</f>
        <v>243650467528</v>
      </c>
      <c r="E41" s="934">
        <f>E42+E45+E48</f>
        <v>244965950858</v>
      </c>
      <c r="F41" s="934">
        <f>F42+F45+F48</f>
        <v>265786488609</v>
      </c>
      <c r="G41" s="934">
        <f>G42+G45+G48</f>
        <v>270226692853</v>
      </c>
      <c r="H41" s="934">
        <f>H42+H45+H48</f>
        <v>268070715296</v>
      </c>
      <c r="I41" s="303"/>
      <c r="J41" s="685"/>
      <c r="K41" s="303"/>
      <c r="L41" s="303"/>
      <c r="M41" s="303"/>
      <c r="N41" s="303"/>
      <c r="O41" s="303"/>
      <c r="P41" s="303"/>
      <c r="Q41" s="934">
        <f t="shared" si="0"/>
        <v>265786488609</v>
      </c>
      <c r="R41" s="934">
        <f t="shared" si="1"/>
        <v>268070715296</v>
      </c>
      <c r="S41" s="303">
        <f t="shared" si="2"/>
        <v>0</v>
      </c>
      <c r="T41" s="303">
        <f t="shared" si="3"/>
        <v>0</v>
      </c>
      <c r="U41" s="303"/>
      <c r="V41" s="934">
        <f t="shared" si="4"/>
        <v>268070715296</v>
      </c>
      <c r="W41" s="311">
        <f t="shared" si="9"/>
        <v>10310412.126769232</v>
      </c>
      <c r="X41" s="993">
        <f t="shared" si="5"/>
        <v>0.21413068573274563</v>
      </c>
      <c r="Y41" s="651">
        <f t="shared" si="6"/>
        <v>0</v>
      </c>
      <c r="Z41" s="651">
        <f t="shared" si="7"/>
        <v>0</v>
      </c>
    </row>
    <row r="42" spans="1:26" s="7" customFormat="1" ht="15" customHeight="1" collapsed="1">
      <c r="A42" s="591"/>
      <c r="B42" s="323" t="s">
        <v>147</v>
      </c>
      <c r="C42" s="420"/>
      <c r="D42" s="934">
        <f>SUM(D43:D44)</f>
        <v>222439215846</v>
      </c>
      <c r="E42" s="934">
        <f>SUM(E43:E44)</f>
        <v>223939131389</v>
      </c>
      <c r="F42" s="934">
        <f>SUM(F43:F44)</f>
        <v>244944101358</v>
      </c>
      <c r="G42" s="934">
        <f>SUM(G43:G44)</f>
        <v>249568737825</v>
      </c>
      <c r="H42" s="934">
        <f>SUM(H43:H44)</f>
        <v>247597192480</v>
      </c>
      <c r="I42" s="303"/>
      <c r="J42" s="685"/>
      <c r="K42" s="303"/>
      <c r="L42" s="303"/>
      <c r="M42" s="303"/>
      <c r="N42" s="303"/>
      <c r="O42" s="303"/>
      <c r="P42" s="303"/>
      <c r="Q42" s="934">
        <f t="shared" si="0"/>
        <v>244944101358</v>
      </c>
      <c r="R42" s="934">
        <f t="shared" si="1"/>
        <v>247597192480</v>
      </c>
      <c r="S42" s="303">
        <f t="shared" si="2"/>
        <v>0</v>
      </c>
      <c r="T42" s="303">
        <f t="shared" si="3"/>
        <v>0</v>
      </c>
      <c r="U42" s="303"/>
      <c r="V42" s="934">
        <f t="shared" si="4"/>
        <v>247597192480</v>
      </c>
      <c r="W42" s="311">
        <f t="shared" si="9"/>
        <v>9522968.9415384624</v>
      </c>
      <c r="X42" s="993">
        <f t="shared" si="5"/>
        <v>0.19777675660208946</v>
      </c>
      <c r="Y42" s="651">
        <f t="shared" si="6"/>
        <v>0</v>
      </c>
      <c r="Z42" s="651">
        <f t="shared" si="7"/>
        <v>0</v>
      </c>
    </row>
    <row r="43" spans="1:26" s="13" customFormat="1" ht="15" customHeight="1">
      <c r="A43" s="596"/>
      <c r="B43" s="324" t="s">
        <v>148</v>
      </c>
      <c r="C43" s="424"/>
      <c r="D43" s="936">
        <f>CĐKT!D39</f>
        <v>346257196159</v>
      </c>
      <c r="E43" s="936">
        <f>CĐKT!E39</f>
        <v>349675687977</v>
      </c>
      <c r="F43" s="936">
        <f>CĐKT!F39</f>
        <v>372614337286</v>
      </c>
      <c r="G43" s="936">
        <f>CĐKT!G39</f>
        <v>379332503103</v>
      </c>
      <c r="H43" s="936">
        <f>CĐKT!H39</f>
        <v>379507503103</v>
      </c>
      <c r="I43" s="325"/>
      <c r="J43" s="325"/>
      <c r="K43" s="325"/>
      <c r="L43" s="325"/>
      <c r="M43" s="325"/>
      <c r="N43" s="325"/>
      <c r="O43" s="325"/>
      <c r="P43" s="325"/>
      <c r="Q43" s="936">
        <f t="shared" si="0"/>
        <v>372614337286</v>
      </c>
      <c r="R43" s="936">
        <f t="shared" si="1"/>
        <v>379507503103</v>
      </c>
      <c r="S43" s="325">
        <f t="shared" si="2"/>
        <v>0</v>
      </c>
      <c r="T43" s="325">
        <f t="shared" si="3"/>
        <v>0</v>
      </c>
      <c r="U43" s="325"/>
      <c r="V43" s="936">
        <f t="shared" si="4"/>
        <v>379507503103</v>
      </c>
      <c r="W43" s="326">
        <f t="shared" si="9"/>
        <v>14596442.427038461</v>
      </c>
      <c r="X43" s="997">
        <f t="shared" si="5"/>
        <v>0.30314464521212869</v>
      </c>
      <c r="Y43" s="651">
        <f t="shared" si="6"/>
        <v>0</v>
      </c>
      <c r="Z43" s="651">
        <f t="shared" si="7"/>
        <v>0</v>
      </c>
    </row>
    <row r="44" spans="1:26" s="13" customFormat="1" ht="15" customHeight="1">
      <c r="A44" s="596"/>
      <c r="B44" s="324" t="s">
        <v>149</v>
      </c>
      <c r="C44" s="424"/>
      <c r="D44" s="936">
        <f>CĐKT!D40</f>
        <v>-123817980313</v>
      </c>
      <c r="E44" s="936">
        <f>CĐKT!E40</f>
        <v>-125736556588</v>
      </c>
      <c r="F44" s="936">
        <f>CĐKT!F40</f>
        <v>-127670235928</v>
      </c>
      <c r="G44" s="936">
        <f>CĐKT!G40</f>
        <v>-129763765278</v>
      </c>
      <c r="H44" s="936">
        <f>CĐKT!H40</f>
        <v>-131910310623</v>
      </c>
      <c r="I44" s="325"/>
      <c r="J44" s="325"/>
      <c r="K44" s="325"/>
      <c r="L44" s="325"/>
      <c r="M44" s="325"/>
      <c r="N44" s="325"/>
      <c r="O44" s="325"/>
      <c r="P44" s="325"/>
      <c r="Q44" s="936">
        <f t="shared" si="0"/>
        <v>-127670235928</v>
      </c>
      <c r="R44" s="936">
        <f t="shared" si="1"/>
        <v>-131910310623</v>
      </c>
      <c r="S44" s="325">
        <f t="shared" si="2"/>
        <v>0</v>
      </c>
      <c r="T44" s="325">
        <f t="shared" si="3"/>
        <v>0</v>
      </c>
      <c r="U44" s="325"/>
      <c r="V44" s="936">
        <f t="shared" si="4"/>
        <v>-131910310623</v>
      </c>
      <c r="W44" s="326">
        <f t="shared" si="9"/>
        <v>-5073473.4855000004</v>
      </c>
      <c r="X44" s="997">
        <f t="shared" si="5"/>
        <v>-0.10536788861003923</v>
      </c>
      <c r="Y44" s="651">
        <f t="shared" si="6"/>
        <v>0</v>
      </c>
      <c r="Z44" s="651">
        <f t="shared" si="7"/>
        <v>0</v>
      </c>
    </row>
    <row r="45" spans="1:26" s="7" customFormat="1" ht="15" customHeight="1" collapsed="1">
      <c r="A45" s="591"/>
      <c r="B45" s="323" t="s">
        <v>150</v>
      </c>
      <c r="C45" s="420"/>
      <c r="D45" s="934">
        <f>SUM(D46:D47)</f>
        <v>17684886028</v>
      </c>
      <c r="E45" s="934">
        <f>SUM(E46:E47)</f>
        <v>17550400741</v>
      </c>
      <c r="F45" s="934">
        <f>SUM(F46:F47)</f>
        <v>17415915447</v>
      </c>
      <c r="G45" s="934">
        <f>SUM(G46:G47)</f>
        <v>17281430151</v>
      </c>
      <c r="H45" s="934">
        <f>SUM(H46:H47)</f>
        <v>17146944864</v>
      </c>
      <c r="I45" s="303"/>
      <c r="J45" s="685"/>
      <c r="K45" s="303"/>
      <c r="L45" s="303"/>
      <c r="M45" s="303"/>
      <c r="N45" s="303"/>
      <c r="O45" s="303"/>
      <c r="P45" s="303"/>
      <c r="Q45" s="934">
        <f t="shared" si="0"/>
        <v>17415915447</v>
      </c>
      <c r="R45" s="934">
        <f t="shared" si="1"/>
        <v>17146944864</v>
      </c>
      <c r="S45" s="303">
        <f t="shared" si="2"/>
        <v>0</v>
      </c>
      <c r="T45" s="303">
        <f t="shared" si="3"/>
        <v>0</v>
      </c>
      <c r="U45" s="303"/>
      <c r="V45" s="934">
        <f t="shared" si="4"/>
        <v>17146944864</v>
      </c>
      <c r="W45" s="319">
        <f t="shared" si="9"/>
        <v>659497.87938461534</v>
      </c>
      <c r="X45" s="996">
        <f t="shared" si="5"/>
        <v>1.369671080220633E-2</v>
      </c>
      <c r="Y45" s="651">
        <f t="shared" si="6"/>
        <v>0</v>
      </c>
      <c r="Z45" s="651">
        <f t="shared" si="7"/>
        <v>0</v>
      </c>
    </row>
    <row r="46" spans="1:26" s="13" customFormat="1" ht="15" customHeight="1">
      <c r="A46" s="596"/>
      <c r="B46" s="324" t="s">
        <v>151</v>
      </c>
      <c r="C46" s="424"/>
      <c r="D46" s="936">
        <f>CĐKT!D42</f>
        <v>24160519140</v>
      </c>
      <c r="E46" s="936">
        <f>CĐKT!E42</f>
        <v>24160519140</v>
      </c>
      <c r="F46" s="936">
        <f>CĐKT!F42</f>
        <v>24160519140</v>
      </c>
      <c r="G46" s="936">
        <f>CĐKT!G42</f>
        <v>24160519140</v>
      </c>
      <c r="H46" s="936">
        <f>CĐKT!H42</f>
        <v>24160519140</v>
      </c>
      <c r="I46" s="325"/>
      <c r="J46" s="325"/>
      <c r="K46" s="325"/>
      <c r="L46" s="325"/>
      <c r="M46" s="325"/>
      <c r="N46" s="325"/>
      <c r="O46" s="325"/>
      <c r="P46" s="325"/>
      <c r="Q46" s="936">
        <f t="shared" si="0"/>
        <v>24160519140</v>
      </c>
      <c r="R46" s="936">
        <f t="shared" si="1"/>
        <v>24160519140</v>
      </c>
      <c r="S46" s="325">
        <f t="shared" si="2"/>
        <v>0</v>
      </c>
      <c r="T46" s="325">
        <f t="shared" si="3"/>
        <v>0</v>
      </c>
      <c r="U46" s="325"/>
      <c r="V46" s="936">
        <f t="shared" si="4"/>
        <v>24160519140</v>
      </c>
      <c r="W46" s="326">
        <f t="shared" si="9"/>
        <v>929250.73615384614</v>
      </c>
      <c r="X46" s="997">
        <f t="shared" si="5"/>
        <v>1.9299044005589377E-2</v>
      </c>
      <c r="Y46" s="651">
        <f t="shared" si="6"/>
        <v>0</v>
      </c>
      <c r="Z46" s="651">
        <f t="shared" si="7"/>
        <v>0</v>
      </c>
    </row>
    <row r="47" spans="1:26" s="13" customFormat="1" ht="15" customHeight="1">
      <c r="A47" s="596"/>
      <c r="B47" s="324" t="s">
        <v>152</v>
      </c>
      <c r="C47" s="424"/>
      <c r="D47" s="936">
        <f>CĐKT!D43</f>
        <v>-6475633112</v>
      </c>
      <c r="E47" s="936">
        <f>CĐKT!E43</f>
        <v>-6610118399</v>
      </c>
      <c r="F47" s="936">
        <f>CĐKT!F43</f>
        <v>-6744603693</v>
      </c>
      <c r="G47" s="936">
        <f>CĐKT!G43</f>
        <v>-6879088989</v>
      </c>
      <c r="H47" s="936">
        <f>CĐKT!H43</f>
        <v>-7013574276</v>
      </c>
      <c r="I47" s="325"/>
      <c r="J47" s="325"/>
      <c r="K47" s="325"/>
      <c r="L47" s="325"/>
      <c r="M47" s="325"/>
      <c r="N47" s="325"/>
      <c r="O47" s="325"/>
      <c r="P47" s="325"/>
      <c r="Q47" s="936">
        <f t="shared" si="0"/>
        <v>-6744603693</v>
      </c>
      <c r="R47" s="936">
        <f t="shared" si="1"/>
        <v>-7013574276</v>
      </c>
      <c r="S47" s="325">
        <f t="shared" si="2"/>
        <v>0</v>
      </c>
      <c r="T47" s="325">
        <f t="shared" si="3"/>
        <v>0</v>
      </c>
      <c r="U47" s="325"/>
      <c r="V47" s="936">
        <f t="shared" si="4"/>
        <v>-7013574276</v>
      </c>
      <c r="W47" s="326">
        <f t="shared" si="9"/>
        <v>-269752.85676923074</v>
      </c>
      <c r="X47" s="997">
        <f t="shared" si="5"/>
        <v>-5.6023332033830484E-3</v>
      </c>
      <c r="Y47" s="651">
        <f t="shared" si="6"/>
        <v>0</v>
      </c>
      <c r="Z47" s="651">
        <f t="shared" si="7"/>
        <v>0</v>
      </c>
    </row>
    <row r="48" spans="1:26" s="7" customFormat="1" ht="15" customHeight="1" collapsed="1">
      <c r="A48" s="591"/>
      <c r="B48" s="323" t="s">
        <v>153</v>
      </c>
      <c r="C48" s="420"/>
      <c r="D48" s="934">
        <f>SUM(D49:D50)</f>
        <v>3526365654</v>
      </c>
      <c r="E48" s="934">
        <f>SUM(E49:E50)</f>
        <v>3476418728</v>
      </c>
      <c r="F48" s="934">
        <f>SUM(F49:F50)</f>
        <v>3426471804</v>
      </c>
      <c r="G48" s="934">
        <f>SUM(G49:G50)</f>
        <v>3376524877</v>
      </c>
      <c r="H48" s="934">
        <f>SUM(H49:H50)</f>
        <v>3326577952</v>
      </c>
      <c r="I48" s="303"/>
      <c r="J48" s="685"/>
      <c r="K48" s="303"/>
      <c r="L48" s="303"/>
      <c r="M48" s="303"/>
      <c r="N48" s="303"/>
      <c r="O48" s="303"/>
      <c r="P48" s="303"/>
      <c r="Q48" s="934">
        <f t="shared" si="0"/>
        <v>3426471804</v>
      </c>
      <c r="R48" s="934">
        <f t="shared" si="1"/>
        <v>3326577952</v>
      </c>
      <c r="S48" s="303">
        <f t="shared" si="2"/>
        <v>0</v>
      </c>
      <c r="T48" s="303">
        <f t="shared" si="3"/>
        <v>0</v>
      </c>
      <c r="U48" s="303"/>
      <c r="V48" s="934">
        <f t="shared" si="4"/>
        <v>3326577952</v>
      </c>
      <c r="W48" s="311">
        <f t="shared" si="9"/>
        <v>127945.30584615385</v>
      </c>
      <c r="X48" s="993">
        <f t="shared" si="5"/>
        <v>2.6572183284498492E-3</v>
      </c>
      <c r="Y48" s="651">
        <f t="shared" si="6"/>
        <v>0</v>
      </c>
      <c r="Z48" s="651">
        <f t="shared" si="7"/>
        <v>0</v>
      </c>
    </row>
    <row r="49" spans="1:26" s="13" customFormat="1" ht="15" customHeight="1">
      <c r="A49" s="596"/>
      <c r="B49" s="324" t="s">
        <v>154</v>
      </c>
      <c r="C49" s="424"/>
      <c r="D49" s="936">
        <f>CĐKT!D45</f>
        <v>6032562739</v>
      </c>
      <c r="E49" s="936">
        <f>CĐKT!E45</f>
        <v>6032562739</v>
      </c>
      <c r="F49" s="936">
        <f>CĐKT!F45</f>
        <v>6032562739</v>
      </c>
      <c r="G49" s="936">
        <f>CĐKT!G45</f>
        <v>6032562739</v>
      </c>
      <c r="H49" s="936">
        <f>CĐKT!H45</f>
        <v>6032562739</v>
      </c>
      <c r="I49" s="325"/>
      <c r="J49" s="325"/>
      <c r="K49" s="325"/>
      <c r="L49" s="325"/>
      <c r="M49" s="325"/>
      <c r="N49" s="325"/>
      <c r="O49" s="325"/>
      <c r="P49" s="325"/>
      <c r="Q49" s="936">
        <f t="shared" si="0"/>
        <v>6032562739</v>
      </c>
      <c r="R49" s="936">
        <f t="shared" si="1"/>
        <v>6032562739</v>
      </c>
      <c r="S49" s="325">
        <f t="shared" si="2"/>
        <v>0</v>
      </c>
      <c r="T49" s="325">
        <f t="shared" si="3"/>
        <v>0</v>
      </c>
      <c r="U49" s="325"/>
      <c r="V49" s="936">
        <f t="shared" si="4"/>
        <v>6032562739</v>
      </c>
      <c r="W49" s="326">
        <f t="shared" si="9"/>
        <v>232021.64380769231</v>
      </c>
      <c r="X49" s="997">
        <f t="shared" si="5"/>
        <v>4.8187165636557503E-3</v>
      </c>
      <c r="Y49" s="651">
        <f t="shared" si="6"/>
        <v>0</v>
      </c>
      <c r="Z49" s="651">
        <f t="shared" si="7"/>
        <v>0</v>
      </c>
    </row>
    <row r="50" spans="1:26" s="13" customFormat="1" ht="15" customHeight="1">
      <c r="A50" s="596"/>
      <c r="B50" s="324" t="s">
        <v>155</v>
      </c>
      <c r="C50" s="424"/>
      <c r="D50" s="936">
        <f>CĐKT!D46</f>
        <v>-2506197085</v>
      </c>
      <c r="E50" s="936">
        <f>CĐKT!E46</f>
        <v>-2556144011</v>
      </c>
      <c r="F50" s="936">
        <f>CĐKT!F46</f>
        <v>-2606090935</v>
      </c>
      <c r="G50" s="936">
        <f>CĐKT!G46</f>
        <v>-2656037862</v>
      </c>
      <c r="H50" s="936">
        <f>CĐKT!H46</f>
        <v>-2705984787</v>
      </c>
      <c r="I50" s="325"/>
      <c r="J50" s="325"/>
      <c r="K50" s="325"/>
      <c r="L50" s="325"/>
      <c r="M50" s="325"/>
      <c r="N50" s="325"/>
      <c r="O50" s="325"/>
      <c r="P50" s="325"/>
      <c r="Q50" s="936">
        <f t="shared" si="0"/>
        <v>-2606090935</v>
      </c>
      <c r="R50" s="936">
        <f t="shared" si="1"/>
        <v>-2705984787</v>
      </c>
      <c r="S50" s="325">
        <f t="shared" si="2"/>
        <v>0</v>
      </c>
      <c r="T50" s="325">
        <f t="shared" si="3"/>
        <v>0</v>
      </c>
      <c r="U50" s="325"/>
      <c r="V50" s="936">
        <f t="shared" si="4"/>
        <v>-2705984787</v>
      </c>
      <c r="W50" s="326">
        <f t="shared" si="9"/>
        <v>-104076.33796153846</v>
      </c>
      <c r="X50" s="997">
        <f t="shared" si="5"/>
        <v>-2.1614982352059012E-3</v>
      </c>
      <c r="Y50" s="651">
        <f t="shared" si="6"/>
        <v>0</v>
      </c>
      <c r="Z50" s="651">
        <f t="shared" si="7"/>
        <v>0</v>
      </c>
    </row>
    <row r="51" spans="1:26" s="9" customFormat="1" ht="15" customHeight="1">
      <c r="A51" s="593"/>
      <c r="B51" s="302" t="s">
        <v>2283</v>
      </c>
      <c r="C51" s="420"/>
      <c r="D51" s="934">
        <f>SUM(D52:D59)</f>
        <v>0</v>
      </c>
      <c r="E51" s="934">
        <f>SUM(E52:E59)</f>
        <v>0</v>
      </c>
      <c r="F51" s="934">
        <f>SUM(F52:F59)</f>
        <v>0</v>
      </c>
      <c r="G51" s="934">
        <f>SUM(G52:G59)</f>
        <v>0</v>
      </c>
      <c r="H51" s="303"/>
      <c r="I51" s="303"/>
      <c r="J51" s="685"/>
      <c r="K51" s="303"/>
      <c r="L51" s="303"/>
      <c r="M51" s="303"/>
      <c r="N51" s="303"/>
      <c r="O51" s="303"/>
      <c r="P51" s="303"/>
      <c r="Q51" s="934">
        <f t="shared" si="0"/>
        <v>0</v>
      </c>
      <c r="R51" s="934">
        <f t="shared" si="1"/>
        <v>0</v>
      </c>
      <c r="S51" s="303"/>
      <c r="T51" s="303"/>
      <c r="U51" s="303"/>
      <c r="V51" s="934">
        <f t="shared" si="4"/>
        <v>0</v>
      </c>
      <c r="W51" s="329"/>
      <c r="X51" s="993">
        <f t="shared" si="5"/>
        <v>0</v>
      </c>
      <c r="Y51" s="651">
        <f t="shared" si="6"/>
        <v>0</v>
      </c>
      <c r="Z51" s="651">
        <f t="shared" si="7"/>
        <v>0</v>
      </c>
    </row>
    <row r="52" spans="1:26" s="13" customFormat="1" ht="15" customHeight="1">
      <c r="A52" s="596"/>
      <c r="B52" s="324" t="s">
        <v>2284</v>
      </c>
      <c r="C52" s="424"/>
      <c r="D52" s="936"/>
      <c r="E52" s="936"/>
      <c r="F52" s="936"/>
      <c r="G52" s="936"/>
      <c r="H52" s="325"/>
      <c r="I52" s="325"/>
      <c r="J52" s="325"/>
      <c r="K52" s="325"/>
      <c r="L52" s="325"/>
      <c r="M52" s="325"/>
      <c r="N52" s="325"/>
      <c r="O52" s="325"/>
      <c r="P52" s="325"/>
      <c r="Q52" s="936">
        <f t="shared" si="0"/>
        <v>0</v>
      </c>
      <c r="R52" s="936">
        <f t="shared" si="1"/>
        <v>0</v>
      </c>
      <c r="S52" s="325"/>
      <c r="T52" s="325"/>
      <c r="U52" s="325"/>
      <c r="V52" s="936">
        <f t="shared" si="4"/>
        <v>0</v>
      </c>
      <c r="W52" s="326"/>
      <c r="X52" s="997">
        <f t="shared" si="5"/>
        <v>0</v>
      </c>
      <c r="Y52" s="651">
        <f t="shared" si="6"/>
        <v>0</v>
      </c>
      <c r="Z52" s="651">
        <f t="shared" si="7"/>
        <v>0</v>
      </c>
    </row>
    <row r="53" spans="1:26" s="13" customFormat="1" ht="15" customHeight="1">
      <c r="A53" s="596"/>
      <c r="B53" s="324" t="s">
        <v>2285</v>
      </c>
      <c r="C53" s="424"/>
      <c r="D53" s="936"/>
      <c r="E53" s="936"/>
      <c r="F53" s="936"/>
      <c r="G53" s="936"/>
      <c r="H53" s="325"/>
      <c r="I53" s="325"/>
      <c r="J53" s="325"/>
      <c r="K53" s="325"/>
      <c r="L53" s="325"/>
      <c r="M53" s="325"/>
      <c r="N53" s="325"/>
      <c r="O53" s="325"/>
      <c r="P53" s="325"/>
      <c r="Q53" s="936">
        <f t="shared" si="0"/>
        <v>0</v>
      </c>
      <c r="R53" s="936">
        <f t="shared" si="1"/>
        <v>0</v>
      </c>
      <c r="S53" s="325"/>
      <c r="T53" s="325"/>
      <c r="U53" s="325"/>
      <c r="V53" s="936">
        <f t="shared" si="4"/>
        <v>0</v>
      </c>
      <c r="W53" s="326"/>
      <c r="X53" s="997">
        <f t="shared" si="5"/>
        <v>0</v>
      </c>
      <c r="Y53" s="651">
        <f t="shared" si="6"/>
        <v>0</v>
      </c>
      <c r="Z53" s="651">
        <f t="shared" si="7"/>
        <v>0</v>
      </c>
    </row>
    <row r="54" spans="1:26" s="13" customFormat="1" ht="15" customHeight="1">
      <c r="A54" s="596"/>
      <c r="B54" s="324" t="s">
        <v>2286</v>
      </c>
      <c r="C54" s="424"/>
      <c r="D54" s="936"/>
      <c r="E54" s="936"/>
      <c r="F54" s="936"/>
      <c r="G54" s="936"/>
      <c r="H54" s="325"/>
      <c r="I54" s="325"/>
      <c r="J54" s="325"/>
      <c r="K54" s="325"/>
      <c r="L54" s="325"/>
      <c r="M54" s="325"/>
      <c r="N54" s="325"/>
      <c r="O54" s="325"/>
      <c r="P54" s="325"/>
      <c r="Q54" s="936">
        <f t="shared" si="0"/>
        <v>0</v>
      </c>
      <c r="R54" s="936">
        <f t="shared" si="1"/>
        <v>0</v>
      </c>
      <c r="S54" s="325"/>
      <c r="T54" s="325"/>
      <c r="U54" s="325"/>
      <c r="V54" s="936">
        <f t="shared" si="4"/>
        <v>0</v>
      </c>
      <c r="W54" s="326"/>
      <c r="X54" s="997">
        <f t="shared" si="5"/>
        <v>0</v>
      </c>
      <c r="Y54" s="651">
        <f t="shared" si="6"/>
        <v>0</v>
      </c>
      <c r="Z54" s="651">
        <f t="shared" si="7"/>
        <v>0</v>
      </c>
    </row>
    <row r="55" spans="1:26" s="13" customFormat="1" ht="15" customHeight="1">
      <c r="A55" s="596"/>
      <c r="B55" s="324" t="s">
        <v>2287</v>
      </c>
      <c r="C55" s="424"/>
      <c r="D55" s="936"/>
      <c r="E55" s="936"/>
      <c r="F55" s="936"/>
      <c r="G55" s="936"/>
      <c r="H55" s="325"/>
      <c r="I55" s="325"/>
      <c r="J55" s="325"/>
      <c r="K55" s="325"/>
      <c r="L55" s="325"/>
      <c r="M55" s="325"/>
      <c r="N55" s="325"/>
      <c r="O55" s="325"/>
      <c r="P55" s="325"/>
      <c r="Q55" s="936">
        <f t="shared" si="0"/>
        <v>0</v>
      </c>
      <c r="R55" s="936">
        <f t="shared" si="1"/>
        <v>0</v>
      </c>
      <c r="S55" s="325"/>
      <c r="T55" s="325"/>
      <c r="U55" s="325"/>
      <c r="V55" s="936">
        <f t="shared" si="4"/>
        <v>0</v>
      </c>
      <c r="W55" s="326"/>
      <c r="X55" s="997">
        <f t="shared" si="5"/>
        <v>0</v>
      </c>
      <c r="Y55" s="651">
        <f t="shared" si="6"/>
        <v>0</v>
      </c>
      <c r="Z55" s="651">
        <f t="shared" si="7"/>
        <v>0</v>
      </c>
    </row>
    <row r="56" spans="1:26" s="13" customFormat="1" ht="15" customHeight="1">
      <c r="A56" s="596"/>
      <c r="B56" s="324" t="s">
        <v>2288</v>
      </c>
      <c r="C56" s="424"/>
      <c r="D56" s="936"/>
      <c r="E56" s="936"/>
      <c r="F56" s="936"/>
      <c r="G56" s="936"/>
      <c r="H56" s="325"/>
      <c r="I56" s="325"/>
      <c r="J56" s="325"/>
      <c r="K56" s="325"/>
      <c r="L56" s="325"/>
      <c r="M56" s="325"/>
      <c r="N56" s="325"/>
      <c r="O56" s="325"/>
      <c r="P56" s="325"/>
      <c r="Q56" s="936">
        <f t="shared" si="0"/>
        <v>0</v>
      </c>
      <c r="R56" s="936">
        <f t="shared" si="1"/>
        <v>0</v>
      </c>
      <c r="S56" s="325"/>
      <c r="T56" s="325"/>
      <c r="U56" s="325"/>
      <c r="V56" s="936">
        <f t="shared" si="4"/>
        <v>0</v>
      </c>
      <c r="W56" s="326"/>
      <c r="X56" s="997">
        <f t="shared" si="5"/>
        <v>0</v>
      </c>
      <c r="Y56" s="651">
        <f t="shared" si="6"/>
        <v>0</v>
      </c>
      <c r="Z56" s="651">
        <f t="shared" si="7"/>
        <v>0</v>
      </c>
    </row>
    <row r="57" spans="1:26" s="13" customFormat="1" ht="15" customHeight="1">
      <c r="A57" s="596"/>
      <c r="B57" s="324" t="s">
        <v>2289</v>
      </c>
      <c r="C57" s="424"/>
      <c r="D57" s="936"/>
      <c r="E57" s="936"/>
      <c r="F57" s="936"/>
      <c r="G57" s="936"/>
      <c r="H57" s="325"/>
      <c r="I57" s="325"/>
      <c r="J57" s="325"/>
      <c r="K57" s="325"/>
      <c r="L57" s="325"/>
      <c r="M57" s="325"/>
      <c r="N57" s="325"/>
      <c r="O57" s="325"/>
      <c r="P57" s="325"/>
      <c r="Q57" s="936">
        <f t="shared" si="0"/>
        <v>0</v>
      </c>
      <c r="R57" s="936">
        <f t="shared" si="1"/>
        <v>0</v>
      </c>
      <c r="S57" s="325"/>
      <c r="T57" s="325"/>
      <c r="U57" s="325"/>
      <c r="V57" s="936">
        <f t="shared" si="4"/>
        <v>0</v>
      </c>
      <c r="W57" s="326"/>
      <c r="X57" s="997">
        <f t="shared" si="5"/>
        <v>0</v>
      </c>
      <c r="Y57" s="651">
        <f t="shared" si="6"/>
        <v>0</v>
      </c>
      <c r="Z57" s="651">
        <f t="shared" si="7"/>
        <v>0</v>
      </c>
    </row>
    <row r="58" spans="1:26" s="13" customFormat="1" ht="15" customHeight="1">
      <c r="A58" s="596"/>
      <c r="B58" s="324" t="s">
        <v>2290</v>
      </c>
      <c r="C58" s="424"/>
      <c r="D58" s="936"/>
      <c r="E58" s="936"/>
      <c r="F58" s="936"/>
      <c r="G58" s="936"/>
      <c r="H58" s="325"/>
      <c r="I58" s="325"/>
      <c r="J58" s="325"/>
      <c r="K58" s="325"/>
      <c r="L58" s="325"/>
      <c r="M58" s="325"/>
      <c r="N58" s="325"/>
      <c r="O58" s="325"/>
      <c r="P58" s="325"/>
      <c r="Q58" s="936">
        <f t="shared" si="0"/>
        <v>0</v>
      </c>
      <c r="R58" s="936">
        <f t="shared" si="1"/>
        <v>0</v>
      </c>
      <c r="S58" s="325"/>
      <c r="T58" s="325"/>
      <c r="U58" s="325"/>
      <c r="V58" s="936">
        <f t="shared" si="4"/>
        <v>0</v>
      </c>
      <c r="W58" s="326"/>
      <c r="X58" s="997">
        <f t="shared" si="5"/>
        <v>0</v>
      </c>
      <c r="Y58" s="651">
        <f t="shared" si="6"/>
        <v>0</v>
      </c>
      <c r="Z58" s="651">
        <f t="shared" si="7"/>
        <v>0</v>
      </c>
    </row>
    <row r="59" spans="1:26" s="13" customFormat="1" ht="15" customHeight="1">
      <c r="A59" s="596"/>
      <c r="B59" s="324" t="s">
        <v>2291</v>
      </c>
      <c r="C59" s="424"/>
      <c r="D59" s="936"/>
      <c r="E59" s="936"/>
      <c r="F59" s="936"/>
      <c r="G59" s="936"/>
      <c r="H59" s="325"/>
      <c r="I59" s="325"/>
      <c r="J59" s="325"/>
      <c r="K59" s="325"/>
      <c r="L59" s="325"/>
      <c r="M59" s="325"/>
      <c r="N59" s="325"/>
      <c r="O59" s="325"/>
      <c r="P59" s="325"/>
      <c r="Q59" s="936">
        <f t="shared" si="0"/>
        <v>0</v>
      </c>
      <c r="R59" s="936">
        <f t="shared" si="1"/>
        <v>0</v>
      </c>
      <c r="S59" s="325"/>
      <c r="T59" s="325"/>
      <c r="U59" s="325"/>
      <c r="V59" s="936">
        <f t="shared" si="4"/>
        <v>0</v>
      </c>
      <c r="W59" s="326"/>
      <c r="X59" s="997">
        <f t="shared" si="5"/>
        <v>0</v>
      </c>
      <c r="Y59" s="651">
        <f t="shared" si="6"/>
        <v>0</v>
      </c>
      <c r="Z59" s="651">
        <f t="shared" si="7"/>
        <v>0</v>
      </c>
    </row>
    <row r="60" spans="1:26" s="9" customFormat="1" ht="15" customHeight="1">
      <c r="A60" s="593"/>
      <c r="B60" s="302" t="s">
        <v>2292</v>
      </c>
      <c r="C60" s="420"/>
      <c r="D60" s="934">
        <f>SUM(D61:D62)</f>
        <v>0</v>
      </c>
      <c r="E60" s="934">
        <f>SUM(E61:E62)</f>
        <v>0</v>
      </c>
      <c r="F60" s="934">
        <f>SUM(F61:F62)</f>
        <v>0</v>
      </c>
      <c r="G60" s="934">
        <f>SUM(G61:G62)</f>
        <v>0</v>
      </c>
      <c r="H60" s="303"/>
      <c r="I60" s="303"/>
      <c r="J60" s="685"/>
      <c r="K60" s="303"/>
      <c r="L60" s="303"/>
      <c r="M60" s="303"/>
      <c r="N60" s="303"/>
      <c r="O60" s="303"/>
      <c r="P60" s="303"/>
      <c r="Q60" s="934">
        <f t="shared" si="0"/>
        <v>0</v>
      </c>
      <c r="R60" s="934">
        <f t="shared" si="1"/>
        <v>0</v>
      </c>
      <c r="S60" s="303">
        <f t="shared" si="2"/>
        <v>0</v>
      </c>
      <c r="T60" s="303">
        <f t="shared" si="3"/>
        <v>0</v>
      </c>
      <c r="U60" s="303"/>
      <c r="V60" s="934">
        <f t="shared" si="4"/>
        <v>0</v>
      </c>
      <c r="W60" s="329">
        <f t="shared" si="9"/>
        <v>0</v>
      </c>
      <c r="X60" s="993">
        <f t="shared" si="5"/>
        <v>0</v>
      </c>
      <c r="Y60" s="651">
        <f t="shared" si="6"/>
        <v>0</v>
      </c>
      <c r="Z60" s="651">
        <f t="shared" si="7"/>
        <v>0</v>
      </c>
    </row>
    <row r="61" spans="1:26" s="10" customFormat="1" ht="15" customHeight="1">
      <c r="A61" s="594"/>
      <c r="B61" s="330" t="s">
        <v>157</v>
      </c>
      <c r="C61" s="315"/>
      <c r="D61" s="320"/>
      <c r="E61" s="320"/>
      <c r="F61" s="320"/>
      <c r="G61" s="320"/>
      <c r="H61" s="307"/>
      <c r="I61" s="307"/>
      <c r="J61" s="686"/>
      <c r="K61" s="307"/>
      <c r="L61" s="307"/>
      <c r="M61" s="307"/>
      <c r="N61" s="307"/>
      <c r="O61" s="307"/>
      <c r="P61" s="307"/>
      <c r="Q61" s="320">
        <f t="shared" si="0"/>
        <v>0</v>
      </c>
      <c r="R61" s="320">
        <f t="shared" si="1"/>
        <v>0</v>
      </c>
      <c r="S61" s="307">
        <f t="shared" si="2"/>
        <v>0</v>
      </c>
      <c r="T61" s="307">
        <f t="shared" si="3"/>
        <v>0</v>
      </c>
      <c r="U61" s="307"/>
      <c r="V61" s="320">
        <f t="shared" si="4"/>
        <v>0</v>
      </c>
      <c r="W61" s="308">
        <f t="shared" si="9"/>
        <v>0</v>
      </c>
      <c r="X61" s="991">
        <f t="shared" si="5"/>
        <v>0</v>
      </c>
      <c r="Y61" s="651">
        <f t="shared" si="6"/>
        <v>0</v>
      </c>
      <c r="Z61" s="651">
        <f t="shared" si="7"/>
        <v>0</v>
      </c>
    </row>
    <row r="62" spans="1:26" s="10" customFormat="1" ht="15" customHeight="1">
      <c r="A62" s="594"/>
      <c r="B62" s="330" t="s">
        <v>158</v>
      </c>
      <c r="C62" s="315"/>
      <c r="D62" s="320"/>
      <c r="E62" s="320"/>
      <c r="F62" s="320"/>
      <c r="G62" s="320"/>
      <c r="H62" s="307"/>
      <c r="I62" s="307"/>
      <c r="J62" s="686"/>
      <c r="K62" s="307"/>
      <c r="L62" s="307"/>
      <c r="M62" s="307"/>
      <c r="N62" s="307"/>
      <c r="O62" s="307"/>
      <c r="P62" s="307"/>
      <c r="Q62" s="320">
        <f t="shared" si="0"/>
        <v>0</v>
      </c>
      <c r="R62" s="320">
        <f t="shared" si="1"/>
        <v>0</v>
      </c>
      <c r="S62" s="307">
        <f t="shared" si="2"/>
        <v>0</v>
      </c>
      <c r="T62" s="307">
        <f t="shared" si="3"/>
        <v>0</v>
      </c>
      <c r="U62" s="307"/>
      <c r="V62" s="320">
        <f t="shared" si="4"/>
        <v>0</v>
      </c>
      <c r="W62" s="308">
        <f t="shared" si="9"/>
        <v>0</v>
      </c>
      <c r="X62" s="991">
        <f t="shared" si="5"/>
        <v>0</v>
      </c>
      <c r="Y62" s="651">
        <f t="shared" si="6"/>
        <v>0</v>
      </c>
      <c r="Z62" s="651">
        <f t="shared" si="7"/>
        <v>0</v>
      </c>
    </row>
    <row r="63" spans="1:26" s="9" customFormat="1" ht="15" customHeight="1">
      <c r="A63" s="593"/>
      <c r="B63" s="302" t="s">
        <v>2293</v>
      </c>
      <c r="C63" s="420"/>
      <c r="D63" s="934">
        <f>SUM(D64:D65)</f>
        <v>61387421408</v>
      </c>
      <c r="E63" s="934">
        <f>SUM(E64:E65)</f>
        <v>80647695075</v>
      </c>
      <c r="F63" s="934">
        <f>SUM(F64:F65)</f>
        <v>66362060607</v>
      </c>
      <c r="G63" s="934">
        <f>SUM(G64:G65)</f>
        <v>83813282245</v>
      </c>
      <c r="H63" s="934">
        <f>SUM(H64:H65)</f>
        <v>86222726568</v>
      </c>
      <c r="I63" s="303"/>
      <c r="J63" s="685"/>
      <c r="K63" s="303"/>
      <c r="L63" s="303"/>
      <c r="M63" s="303"/>
      <c r="N63" s="303"/>
      <c r="O63" s="303"/>
      <c r="P63" s="303"/>
      <c r="Q63" s="934">
        <f t="shared" si="0"/>
        <v>66362060607</v>
      </c>
      <c r="R63" s="934">
        <f t="shared" si="1"/>
        <v>86222726568</v>
      </c>
      <c r="S63" s="303">
        <f t="shared" si="2"/>
        <v>0</v>
      </c>
      <c r="T63" s="303">
        <f t="shared" si="3"/>
        <v>0</v>
      </c>
      <c r="U63" s="303"/>
      <c r="V63" s="934">
        <f t="shared" si="4"/>
        <v>86222726568</v>
      </c>
      <c r="W63" s="311">
        <f t="shared" si="9"/>
        <v>3316258.7141538463</v>
      </c>
      <c r="X63" s="993">
        <f t="shared" si="5"/>
        <v>6.8873362557959186E-2</v>
      </c>
      <c r="Y63" s="651">
        <f t="shared" si="6"/>
        <v>0</v>
      </c>
      <c r="Z63" s="651">
        <f t="shared" si="7"/>
        <v>0</v>
      </c>
    </row>
    <row r="64" spans="1:26" s="10" customFormat="1" ht="15" customHeight="1">
      <c r="A64" s="594"/>
      <c r="B64" s="330" t="s">
        <v>160</v>
      </c>
      <c r="C64" s="315"/>
      <c r="D64" s="320"/>
      <c r="E64" s="320"/>
      <c r="F64" s="320"/>
      <c r="G64" s="320"/>
      <c r="H64" s="307"/>
      <c r="I64" s="307"/>
      <c r="J64" s="686"/>
      <c r="K64" s="307"/>
      <c r="L64" s="307"/>
      <c r="M64" s="307"/>
      <c r="N64" s="307"/>
      <c r="O64" s="307"/>
      <c r="P64" s="307"/>
      <c r="Q64" s="320">
        <f t="shared" si="0"/>
        <v>0</v>
      </c>
      <c r="R64" s="320">
        <f t="shared" si="1"/>
        <v>0</v>
      </c>
      <c r="S64" s="307">
        <f t="shared" si="2"/>
        <v>0</v>
      </c>
      <c r="T64" s="307">
        <f t="shared" si="3"/>
        <v>0</v>
      </c>
      <c r="U64" s="307"/>
      <c r="V64" s="320">
        <f t="shared" si="4"/>
        <v>0</v>
      </c>
      <c r="W64" s="308">
        <f t="shared" si="9"/>
        <v>0</v>
      </c>
      <c r="X64" s="991">
        <f t="shared" si="5"/>
        <v>0</v>
      </c>
      <c r="Y64" s="651">
        <f t="shared" si="6"/>
        <v>0</v>
      </c>
      <c r="Z64" s="651">
        <f t="shared" si="7"/>
        <v>0</v>
      </c>
    </row>
    <row r="65" spans="1:26" s="10" customFormat="1" ht="15" customHeight="1">
      <c r="A65" s="594"/>
      <c r="B65" s="330" t="s">
        <v>161</v>
      </c>
      <c r="C65" s="315"/>
      <c r="D65" s="320">
        <f>CĐKT!D52</f>
        <v>61387421408</v>
      </c>
      <c r="E65" s="320">
        <f>CĐKT!E52</f>
        <v>80647695075</v>
      </c>
      <c r="F65" s="320">
        <f>CĐKT!F52</f>
        <v>66362060607</v>
      </c>
      <c r="G65" s="320">
        <f>CĐKT!G52</f>
        <v>83813282245</v>
      </c>
      <c r="H65" s="320">
        <f>CĐKT!H52</f>
        <v>86222726568</v>
      </c>
      <c r="I65" s="307"/>
      <c r="J65" s="686"/>
      <c r="K65" s="307"/>
      <c r="L65" s="307"/>
      <c r="M65" s="307"/>
      <c r="N65" s="307"/>
      <c r="O65" s="307"/>
      <c r="P65" s="307"/>
      <c r="Q65" s="320">
        <f t="shared" si="0"/>
        <v>66362060607</v>
      </c>
      <c r="R65" s="320">
        <f t="shared" si="1"/>
        <v>86222726568</v>
      </c>
      <c r="S65" s="307">
        <f t="shared" si="2"/>
        <v>0</v>
      </c>
      <c r="T65" s="307">
        <f t="shared" si="3"/>
        <v>0</v>
      </c>
      <c r="U65" s="307"/>
      <c r="V65" s="320">
        <f t="shared" si="4"/>
        <v>86222726568</v>
      </c>
      <c r="W65" s="308">
        <f t="shared" si="9"/>
        <v>3316258.7141538463</v>
      </c>
      <c r="X65" s="991">
        <f t="shared" si="5"/>
        <v>6.8873362557959186E-2</v>
      </c>
      <c r="Y65" s="651">
        <f t="shared" si="6"/>
        <v>0</v>
      </c>
      <c r="Z65" s="651">
        <f t="shared" si="7"/>
        <v>0</v>
      </c>
    </row>
    <row r="66" spans="1:26" s="9" customFormat="1" ht="15" customHeight="1">
      <c r="A66" s="593"/>
      <c r="B66" s="302" t="s">
        <v>2294</v>
      </c>
      <c r="C66" s="420"/>
      <c r="D66" s="934">
        <f>SUM(D67:D71)</f>
        <v>0</v>
      </c>
      <c r="E66" s="934">
        <f>SUM(E67:E71)</f>
        <v>0</v>
      </c>
      <c r="F66" s="934">
        <f>SUM(F67:F71)</f>
        <v>0</v>
      </c>
      <c r="G66" s="934">
        <f>SUM(G67:G71)</f>
        <v>0</v>
      </c>
      <c r="H66" s="303"/>
      <c r="I66" s="303"/>
      <c r="J66" s="685"/>
      <c r="K66" s="303"/>
      <c r="L66" s="303"/>
      <c r="M66" s="303"/>
      <c r="N66" s="303"/>
      <c r="O66" s="303"/>
      <c r="P66" s="303"/>
      <c r="Q66" s="934">
        <f t="shared" si="0"/>
        <v>0</v>
      </c>
      <c r="R66" s="934">
        <f t="shared" si="1"/>
        <v>0</v>
      </c>
      <c r="S66" s="303">
        <f t="shared" si="2"/>
        <v>0</v>
      </c>
      <c r="T66" s="303">
        <f t="shared" si="3"/>
        <v>0</v>
      </c>
      <c r="U66" s="303"/>
      <c r="V66" s="934">
        <f t="shared" si="4"/>
        <v>0</v>
      </c>
      <c r="W66" s="319">
        <f t="shared" si="9"/>
        <v>0</v>
      </c>
      <c r="X66" s="996">
        <f t="shared" si="5"/>
        <v>0</v>
      </c>
      <c r="Y66" s="651">
        <f t="shared" si="6"/>
        <v>0</v>
      </c>
      <c r="Z66" s="651">
        <f t="shared" si="7"/>
        <v>0</v>
      </c>
    </row>
    <row r="67" spans="1:26" s="10" customFormat="1" ht="15" customHeight="1">
      <c r="A67" s="594"/>
      <c r="B67" s="306" t="s">
        <v>163</v>
      </c>
      <c r="C67" s="315"/>
      <c r="D67" s="320"/>
      <c r="E67" s="320"/>
      <c r="F67" s="320"/>
      <c r="G67" s="320"/>
      <c r="H67" s="307"/>
      <c r="I67" s="307"/>
      <c r="J67" s="686"/>
      <c r="K67" s="307"/>
      <c r="L67" s="307"/>
      <c r="M67" s="307"/>
      <c r="N67" s="307"/>
      <c r="O67" s="307"/>
      <c r="P67" s="307"/>
      <c r="Q67" s="320">
        <f t="shared" si="0"/>
        <v>0</v>
      </c>
      <c r="R67" s="320">
        <f t="shared" si="1"/>
        <v>0</v>
      </c>
      <c r="S67" s="307">
        <f t="shared" si="2"/>
        <v>0</v>
      </c>
      <c r="T67" s="307">
        <f t="shared" si="3"/>
        <v>0</v>
      </c>
      <c r="U67" s="307"/>
      <c r="V67" s="320">
        <f t="shared" si="4"/>
        <v>0</v>
      </c>
      <c r="W67" s="308">
        <f t="shared" si="9"/>
        <v>0</v>
      </c>
      <c r="X67" s="991">
        <f t="shared" si="5"/>
        <v>0</v>
      </c>
      <c r="Y67" s="651">
        <f t="shared" si="6"/>
        <v>0</v>
      </c>
      <c r="Z67" s="651">
        <f t="shared" si="7"/>
        <v>0</v>
      </c>
    </row>
    <row r="68" spans="1:26" s="10" customFormat="1" ht="15" customHeight="1">
      <c r="A68" s="594"/>
      <c r="B68" s="306" t="s">
        <v>164</v>
      </c>
      <c r="C68" s="315"/>
      <c r="D68" s="320"/>
      <c r="E68" s="320"/>
      <c r="F68" s="320"/>
      <c r="G68" s="320"/>
      <c r="H68" s="307"/>
      <c r="I68" s="307"/>
      <c r="J68" s="686"/>
      <c r="K68" s="307"/>
      <c r="L68" s="307"/>
      <c r="M68" s="307"/>
      <c r="N68" s="307"/>
      <c r="O68" s="307"/>
      <c r="P68" s="307"/>
      <c r="Q68" s="320">
        <f t="shared" si="0"/>
        <v>0</v>
      </c>
      <c r="R68" s="320">
        <f t="shared" si="1"/>
        <v>0</v>
      </c>
      <c r="S68" s="307">
        <f t="shared" si="2"/>
        <v>0</v>
      </c>
      <c r="T68" s="307">
        <f t="shared" si="3"/>
        <v>0</v>
      </c>
      <c r="U68" s="307"/>
      <c r="V68" s="320">
        <f t="shared" si="4"/>
        <v>0</v>
      </c>
      <c r="W68" s="308">
        <f t="shared" si="9"/>
        <v>0</v>
      </c>
      <c r="X68" s="991">
        <f t="shared" si="5"/>
        <v>0</v>
      </c>
      <c r="Y68" s="651">
        <f t="shared" si="6"/>
        <v>0</v>
      </c>
      <c r="Z68" s="651">
        <f t="shared" si="7"/>
        <v>0</v>
      </c>
    </row>
    <row r="69" spans="1:26" s="10" customFormat="1" ht="15" customHeight="1">
      <c r="A69" s="594"/>
      <c r="B69" s="306" t="s">
        <v>165</v>
      </c>
      <c r="C69" s="315"/>
      <c r="D69" s="320"/>
      <c r="E69" s="320"/>
      <c r="F69" s="320"/>
      <c r="G69" s="320"/>
      <c r="H69" s="307"/>
      <c r="I69" s="307"/>
      <c r="J69" s="686"/>
      <c r="K69" s="307"/>
      <c r="L69" s="307"/>
      <c r="M69" s="307"/>
      <c r="N69" s="307"/>
      <c r="O69" s="307"/>
      <c r="P69" s="307"/>
      <c r="Q69" s="320">
        <f t="shared" ref="Q69:Q129" si="10">F69</f>
        <v>0</v>
      </c>
      <c r="R69" s="320">
        <f t="shared" ref="R69:R122" si="11">H69</f>
        <v>0</v>
      </c>
      <c r="S69" s="307">
        <f t="shared" si="2"/>
        <v>0</v>
      </c>
      <c r="T69" s="307">
        <f t="shared" si="3"/>
        <v>0</v>
      </c>
      <c r="U69" s="307"/>
      <c r="V69" s="320">
        <f t="shared" ref="V69:V113" si="12">H69</f>
        <v>0</v>
      </c>
      <c r="W69" s="308">
        <f t="shared" si="9"/>
        <v>0</v>
      </c>
      <c r="X69" s="991">
        <f t="shared" ref="X69:X77" si="13">V69/$V$77</f>
        <v>0</v>
      </c>
      <c r="Y69" s="651">
        <f t="shared" ref="Y69:Y130" si="14">V69-H69</f>
        <v>0</v>
      </c>
      <c r="Z69" s="651">
        <f t="shared" ref="Z69:Z130" si="15">R69-H69</f>
        <v>0</v>
      </c>
    </row>
    <row r="70" spans="1:26" s="10" customFormat="1" ht="15" customHeight="1">
      <c r="A70" s="594"/>
      <c r="B70" s="306" t="s">
        <v>166</v>
      </c>
      <c r="C70" s="315"/>
      <c r="D70" s="320"/>
      <c r="E70" s="320"/>
      <c r="F70" s="320"/>
      <c r="G70" s="320"/>
      <c r="H70" s="307"/>
      <c r="I70" s="307"/>
      <c r="J70" s="686"/>
      <c r="K70" s="307"/>
      <c r="L70" s="307"/>
      <c r="M70" s="307"/>
      <c r="N70" s="307"/>
      <c r="O70" s="307"/>
      <c r="P70" s="307"/>
      <c r="Q70" s="320">
        <f t="shared" si="10"/>
        <v>0</v>
      </c>
      <c r="R70" s="320">
        <f t="shared" si="11"/>
        <v>0</v>
      </c>
      <c r="S70" s="307">
        <f t="shared" si="2"/>
        <v>0</v>
      </c>
      <c r="T70" s="307">
        <f t="shared" si="3"/>
        <v>0</v>
      </c>
      <c r="U70" s="307"/>
      <c r="V70" s="320">
        <f t="shared" si="12"/>
        <v>0</v>
      </c>
      <c r="W70" s="308">
        <f t="shared" si="9"/>
        <v>0</v>
      </c>
      <c r="X70" s="991">
        <f t="shared" si="13"/>
        <v>0</v>
      </c>
      <c r="Y70" s="651">
        <f t="shared" si="14"/>
        <v>0</v>
      </c>
      <c r="Z70" s="651">
        <f t="shared" si="15"/>
        <v>0</v>
      </c>
    </row>
    <row r="71" spans="1:26" s="10" customFormat="1" ht="15" customHeight="1">
      <c r="A71" s="594"/>
      <c r="B71" s="306" t="s">
        <v>167</v>
      </c>
      <c r="C71" s="315"/>
      <c r="D71" s="320"/>
      <c r="E71" s="320"/>
      <c r="F71" s="320"/>
      <c r="G71" s="320"/>
      <c r="H71" s="307"/>
      <c r="I71" s="307"/>
      <c r="J71" s="686"/>
      <c r="K71" s="307"/>
      <c r="L71" s="307"/>
      <c r="M71" s="307"/>
      <c r="N71" s="307"/>
      <c r="O71" s="307"/>
      <c r="P71" s="307"/>
      <c r="Q71" s="320">
        <f t="shared" si="10"/>
        <v>0</v>
      </c>
      <c r="R71" s="320">
        <f t="shared" si="11"/>
        <v>0</v>
      </c>
      <c r="S71" s="307">
        <f t="shared" si="2"/>
        <v>0</v>
      </c>
      <c r="T71" s="307">
        <f t="shared" si="3"/>
        <v>0</v>
      </c>
      <c r="U71" s="307"/>
      <c r="V71" s="320">
        <f t="shared" si="12"/>
        <v>0</v>
      </c>
      <c r="W71" s="308">
        <f t="shared" si="9"/>
        <v>0</v>
      </c>
      <c r="X71" s="991">
        <f t="shared" si="13"/>
        <v>0</v>
      </c>
      <c r="Y71" s="651">
        <f t="shared" si="14"/>
        <v>0</v>
      </c>
      <c r="Z71" s="651">
        <f t="shared" si="15"/>
        <v>0</v>
      </c>
    </row>
    <row r="72" spans="1:26" s="9" customFormat="1" ht="15" customHeight="1">
      <c r="A72" s="593"/>
      <c r="B72" s="302" t="s">
        <v>2299</v>
      </c>
      <c r="C72" s="420"/>
      <c r="D72" s="934">
        <f>SUM(D73:D76)</f>
        <v>7062502744</v>
      </c>
      <c r="E72" s="934">
        <f>SUM(E73:E76)</f>
        <v>6570969298</v>
      </c>
      <c r="F72" s="934">
        <f>SUM(F73:F76)</f>
        <v>6131031024</v>
      </c>
      <c r="G72" s="934">
        <f>SUM(G73:G76)</f>
        <v>5693514228</v>
      </c>
      <c r="H72" s="934">
        <f>SUM(H73:H76)</f>
        <v>5705255817</v>
      </c>
      <c r="I72" s="303"/>
      <c r="J72" s="685"/>
      <c r="K72" s="303"/>
      <c r="L72" s="303"/>
      <c r="M72" s="303"/>
      <c r="N72" s="303"/>
      <c r="O72" s="303"/>
      <c r="P72" s="303"/>
      <c r="Q72" s="934">
        <f t="shared" si="10"/>
        <v>6131031024</v>
      </c>
      <c r="R72" s="934">
        <f t="shared" si="11"/>
        <v>5705255817</v>
      </c>
      <c r="S72" s="303">
        <f t="shared" si="2"/>
        <v>0</v>
      </c>
      <c r="T72" s="303">
        <f t="shared" si="3"/>
        <v>0</v>
      </c>
      <c r="U72" s="303"/>
      <c r="V72" s="934">
        <f t="shared" si="12"/>
        <v>5705255817</v>
      </c>
      <c r="W72" s="311">
        <f t="shared" si="9"/>
        <v>219432.91603846152</v>
      </c>
      <c r="X72" s="993">
        <f t="shared" si="13"/>
        <v>4.5572689244552291E-3</v>
      </c>
      <c r="Y72" s="651">
        <f t="shared" si="14"/>
        <v>0</v>
      </c>
      <c r="Z72" s="651">
        <f t="shared" si="15"/>
        <v>0</v>
      </c>
    </row>
    <row r="73" spans="1:26" ht="15" customHeight="1">
      <c r="B73" s="312" t="s">
        <v>2300</v>
      </c>
      <c r="C73" s="421"/>
      <c r="D73" s="935">
        <f>CĐKT!D60</f>
        <v>7062502744</v>
      </c>
      <c r="E73" s="935">
        <f>CĐKT!E60</f>
        <v>6570969298</v>
      </c>
      <c r="F73" s="935">
        <f>CĐKT!F60</f>
        <v>6131031024</v>
      </c>
      <c r="G73" s="935">
        <f>CĐKT!G60</f>
        <v>5693514228</v>
      </c>
      <c r="H73" s="935">
        <f>CĐKT!H60</f>
        <v>5705255817</v>
      </c>
      <c r="I73" s="313"/>
      <c r="J73" s="687"/>
      <c r="K73" s="313"/>
      <c r="L73" s="313"/>
      <c r="M73" s="313"/>
      <c r="N73" s="313"/>
      <c r="O73" s="313"/>
      <c r="P73" s="313"/>
      <c r="Q73" s="935">
        <f t="shared" si="10"/>
        <v>6131031024</v>
      </c>
      <c r="R73" s="935">
        <f t="shared" si="11"/>
        <v>5705255817</v>
      </c>
      <c r="S73" s="313">
        <f t="shared" si="2"/>
        <v>0</v>
      </c>
      <c r="T73" s="313">
        <f t="shared" si="3"/>
        <v>0</v>
      </c>
      <c r="U73" s="313"/>
      <c r="V73" s="935">
        <f t="shared" si="12"/>
        <v>5705255817</v>
      </c>
      <c r="W73" s="314">
        <f t="shared" si="9"/>
        <v>219432.91603846152</v>
      </c>
      <c r="X73" s="994">
        <f t="shared" si="13"/>
        <v>4.5572689244552291E-3</v>
      </c>
      <c r="Y73" s="651">
        <f t="shared" si="14"/>
        <v>0</v>
      </c>
      <c r="Z73" s="651">
        <f t="shared" si="15"/>
        <v>0</v>
      </c>
    </row>
    <row r="74" spans="1:26" ht="15" customHeight="1">
      <c r="B74" s="312" t="s">
        <v>170</v>
      </c>
      <c r="C74" s="421"/>
      <c r="D74" s="935"/>
      <c r="E74" s="935"/>
      <c r="F74" s="935"/>
      <c r="G74" s="935"/>
      <c r="H74" s="313"/>
      <c r="I74" s="313"/>
      <c r="J74" s="687"/>
      <c r="K74" s="313"/>
      <c r="L74" s="313"/>
      <c r="M74" s="313"/>
      <c r="N74" s="313"/>
      <c r="O74" s="313"/>
      <c r="P74" s="313"/>
      <c r="Q74" s="935">
        <f t="shared" si="10"/>
        <v>0</v>
      </c>
      <c r="R74" s="935">
        <f t="shared" si="11"/>
        <v>0</v>
      </c>
      <c r="S74" s="313">
        <f t="shared" si="2"/>
        <v>0</v>
      </c>
      <c r="T74" s="313">
        <f t="shared" si="3"/>
        <v>0</v>
      </c>
      <c r="U74" s="313"/>
      <c r="V74" s="935">
        <f t="shared" si="12"/>
        <v>0</v>
      </c>
      <c r="W74" s="314">
        <f t="shared" si="9"/>
        <v>0</v>
      </c>
      <c r="X74" s="994">
        <f t="shared" si="13"/>
        <v>0</v>
      </c>
      <c r="Y74" s="651">
        <f t="shared" si="14"/>
        <v>0</v>
      </c>
      <c r="Z74" s="651">
        <f t="shared" si="15"/>
        <v>0</v>
      </c>
    </row>
    <row r="75" spans="1:26" ht="15" customHeight="1">
      <c r="B75" s="312" t="s">
        <v>171</v>
      </c>
      <c r="C75" s="421"/>
      <c r="D75" s="935"/>
      <c r="E75" s="935"/>
      <c r="F75" s="935"/>
      <c r="G75" s="935"/>
      <c r="H75" s="313"/>
      <c r="I75" s="313"/>
      <c r="J75" s="687"/>
      <c r="K75" s="313"/>
      <c r="L75" s="313"/>
      <c r="M75" s="313"/>
      <c r="N75" s="313"/>
      <c r="O75" s="313"/>
      <c r="P75" s="313"/>
      <c r="Q75" s="935">
        <f t="shared" si="10"/>
        <v>0</v>
      </c>
      <c r="R75" s="935">
        <f t="shared" si="11"/>
        <v>0</v>
      </c>
      <c r="S75" s="313">
        <f t="shared" si="2"/>
        <v>0</v>
      </c>
      <c r="T75" s="313">
        <f t="shared" si="3"/>
        <v>0</v>
      </c>
      <c r="U75" s="313"/>
      <c r="V75" s="935">
        <f t="shared" si="12"/>
        <v>0</v>
      </c>
      <c r="W75" s="314">
        <f t="shared" si="9"/>
        <v>0</v>
      </c>
      <c r="X75" s="994">
        <f t="shared" si="13"/>
        <v>0</v>
      </c>
      <c r="Y75" s="651">
        <f t="shared" si="14"/>
        <v>0</v>
      </c>
      <c r="Z75" s="651">
        <f t="shared" si="15"/>
        <v>0</v>
      </c>
    </row>
    <row r="76" spans="1:26" ht="15" customHeight="1">
      <c r="B76" s="312" t="s">
        <v>172</v>
      </c>
      <c r="C76" s="421"/>
      <c r="D76" s="935"/>
      <c r="E76" s="935"/>
      <c r="F76" s="935"/>
      <c r="G76" s="935"/>
      <c r="H76" s="313"/>
      <c r="I76" s="313"/>
      <c r="J76" s="687"/>
      <c r="K76" s="313"/>
      <c r="L76" s="313"/>
      <c r="M76" s="313"/>
      <c r="N76" s="313"/>
      <c r="O76" s="313"/>
      <c r="P76" s="313"/>
      <c r="Q76" s="935">
        <f t="shared" si="10"/>
        <v>0</v>
      </c>
      <c r="R76" s="935">
        <f t="shared" si="11"/>
        <v>0</v>
      </c>
      <c r="S76" s="313">
        <f t="shared" si="2"/>
        <v>0</v>
      </c>
      <c r="T76" s="313">
        <f t="shared" si="3"/>
        <v>0</v>
      </c>
      <c r="U76" s="313"/>
      <c r="V76" s="935">
        <f t="shared" si="12"/>
        <v>0</v>
      </c>
      <c r="W76" s="314">
        <f t="shared" si="9"/>
        <v>0</v>
      </c>
      <c r="X76" s="994">
        <f t="shared" si="13"/>
        <v>0</v>
      </c>
      <c r="Y76" s="651">
        <f t="shared" si="14"/>
        <v>0</v>
      </c>
      <c r="Z76" s="651">
        <f t="shared" si="15"/>
        <v>0</v>
      </c>
    </row>
    <row r="77" spans="1:26" s="14" customFormat="1" ht="15" customHeight="1">
      <c r="A77" s="597"/>
      <c r="B77" s="333" t="s">
        <v>97</v>
      </c>
      <c r="C77" s="425"/>
      <c r="D77" s="937">
        <f>D33+D4</f>
        <v>1211566398236</v>
      </c>
      <c r="E77" s="937">
        <f>E33+E4</f>
        <v>1233002251518</v>
      </c>
      <c r="F77" s="937">
        <f>F33+F4</f>
        <v>1192063370403</v>
      </c>
      <c r="G77" s="937">
        <f>G33+G4</f>
        <v>1173001139790</v>
      </c>
      <c r="H77" s="937">
        <f>H33+H4</f>
        <v>1251902380916</v>
      </c>
      <c r="I77" s="334"/>
      <c r="J77" s="690"/>
      <c r="K77" s="334"/>
      <c r="L77" s="334"/>
      <c r="M77" s="334"/>
      <c r="N77" s="334"/>
      <c r="O77" s="334"/>
      <c r="P77" s="334"/>
      <c r="Q77" s="937">
        <f t="shared" si="10"/>
        <v>1192063370403</v>
      </c>
      <c r="R77" s="937">
        <f t="shared" si="11"/>
        <v>1251902380916</v>
      </c>
      <c r="S77" s="334">
        <f t="shared" si="2"/>
        <v>0</v>
      </c>
      <c r="T77" s="334">
        <f t="shared" si="3"/>
        <v>0</v>
      </c>
      <c r="U77" s="335"/>
      <c r="V77" s="937">
        <f t="shared" si="12"/>
        <v>1251902380916</v>
      </c>
      <c r="W77" s="336">
        <f>V77/$W$2</f>
        <v>48150091.573692307</v>
      </c>
      <c r="X77" s="998">
        <f t="shared" si="13"/>
        <v>1</v>
      </c>
      <c r="Y77" s="651">
        <f t="shared" si="14"/>
        <v>0</v>
      </c>
      <c r="Z77" s="651">
        <f t="shared" si="15"/>
        <v>0</v>
      </c>
    </row>
    <row r="78" spans="1:26" s="8" customFormat="1" ht="15" customHeight="1">
      <c r="A78" s="592"/>
      <c r="B78" s="298" t="s">
        <v>173</v>
      </c>
      <c r="C78" s="419"/>
      <c r="D78" s="933">
        <f>D79+D95</f>
        <v>332763448171</v>
      </c>
      <c r="E78" s="933">
        <f>E79+E95</f>
        <v>360618515191</v>
      </c>
      <c r="F78" s="933">
        <f>F79+F95</f>
        <v>326345040700</v>
      </c>
      <c r="G78" s="933">
        <f>G79+G95</f>
        <v>303579055875</v>
      </c>
      <c r="H78" s="933">
        <f>H79+H95</f>
        <v>374252871584</v>
      </c>
      <c r="I78" s="299"/>
      <c r="J78" s="684"/>
      <c r="K78" s="299"/>
      <c r="L78" s="299"/>
      <c r="M78" s="299"/>
      <c r="N78" s="299"/>
      <c r="O78" s="299"/>
      <c r="P78" s="299"/>
      <c r="Q78" s="933">
        <f t="shared" si="10"/>
        <v>326345040700</v>
      </c>
      <c r="R78" s="933">
        <f t="shared" si="11"/>
        <v>374252871584</v>
      </c>
      <c r="S78" s="299">
        <f t="shared" si="2"/>
        <v>0</v>
      </c>
      <c r="T78" s="299">
        <f t="shared" si="3"/>
        <v>0</v>
      </c>
      <c r="U78" s="299"/>
      <c r="V78" s="933">
        <f t="shared" si="12"/>
        <v>374252871584</v>
      </c>
      <c r="W78" s="317">
        <f t="shared" si="9"/>
        <v>14394341.214769231</v>
      </c>
      <c r="X78" s="995">
        <f>V78/$V$129</f>
        <v>0.29894732791398976</v>
      </c>
      <c r="Y78" s="651">
        <f t="shared" si="14"/>
        <v>0</v>
      </c>
      <c r="Z78" s="651">
        <f t="shared" si="15"/>
        <v>0</v>
      </c>
    </row>
    <row r="79" spans="1:26" s="9" customFormat="1" ht="15" customHeight="1">
      <c r="A79" s="593"/>
      <c r="B79" s="302" t="s">
        <v>174</v>
      </c>
      <c r="C79" s="420"/>
      <c r="D79" s="934">
        <f>SUM(D80:D94)</f>
        <v>283290606756</v>
      </c>
      <c r="E79" s="934">
        <f>SUM(E80:E94)</f>
        <v>289218173776</v>
      </c>
      <c r="F79" s="934">
        <f>SUM(F80:F94)</f>
        <v>246244699285</v>
      </c>
      <c r="G79" s="934">
        <f>SUM(G80:G94)</f>
        <v>223478714460</v>
      </c>
      <c r="H79" s="934">
        <f>SUM(H80:H94)</f>
        <v>219319635169</v>
      </c>
      <c r="I79" s="303"/>
      <c r="J79" s="685"/>
      <c r="K79" s="303"/>
      <c r="L79" s="303"/>
      <c r="M79" s="303"/>
      <c r="N79" s="303"/>
      <c r="O79" s="303"/>
      <c r="P79" s="303"/>
      <c r="Q79" s="934">
        <f t="shared" si="10"/>
        <v>246244699285</v>
      </c>
      <c r="R79" s="934">
        <f t="shared" si="11"/>
        <v>219319635169</v>
      </c>
      <c r="S79" s="303">
        <f t="shared" si="2"/>
        <v>0</v>
      </c>
      <c r="T79" s="303">
        <f t="shared" si="3"/>
        <v>0</v>
      </c>
      <c r="U79" s="303"/>
      <c r="V79" s="934">
        <f t="shared" si="12"/>
        <v>219319635169</v>
      </c>
      <c r="W79" s="311">
        <f t="shared" ref="W79:W111" si="16">V79/$W$2</f>
        <v>8435370.5834230762</v>
      </c>
      <c r="X79" s="993">
        <f t="shared" ref="X79:X85" si="17">V79/$V$129</f>
        <v>0.17518908703450728</v>
      </c>
      <c r="Y79" s="651">
        <f t="shared" si="14"/>
        <v>0</v>
      </c>
      <c r="Z79" s="651">
        <f t="shared" si="15"/>
        <v>0</v>
      </c>
    </row>
    <row r="80" spans="1:26" s="43" customFormat="1" ht="15" customHeight="1">
      <c r="A80" s="598"/>
      <c r="B80" s="338" t="s">
        <v>175</v>
      </c>
      <c r="C80" s="315"/>
      <c r="D80" s="938">
        <f>CĐKT!D67</f>
        <v>12939623311</v>
      </c>
      <c r="E80" s="938">
        <f>CĐKT!E67</f>
        <v>16340093986</v>
      </c>
      <c r="F80" s="938">
        <f>CĐKT!F67</f>
        <v>28822406885</v>
      </c>
      <c r="G80" s="938">
        <f>CĐKT!G67</f>
        <v>28647773855</v>
      </c>
      <c r="H80" s="938">
        <f>CĐKT!H67</f>
        <v>51638550700</v>
      </c>
      <c r="I80" s="315"/>
      <c r="J80" s="424"/>
      <c r="K80" s="315"/>
      <c r="L80" s="315"/>
      <c r="M80" s="315"/>
      <c r="N80" s="315"/>
      <c r="O80" s="315"/>
      <c r="P80" s="315"/>
      <c r="Q80" s="938">
        <f t="shared" si="10"/>
        <v>28822406885</v>
      </c>
      <c r="R80" s="938">
        <f t="shared" si="11"/>
        <v>51638550700</v>
      </c>
      <c r="S80" s="315">
        <f t="shared" ref="S80:S93" si="18">L80</f>
        <v>0</v>
      </c>
      <c r="T80" s="315">
        <f t="shared" ref="T80:T93" si="19">O80</f>
        <v>0</v>
      </c>
      <c r="U80" s="307"/>
      <c r="V80" s="938">
        <f t="shared" si="12"/>
        <v>51638550700</v>
      </c>
      <c r="W80" s="339">
        <f t="shared" ref="W80:W93" si="20">V80/$W$2</f>
        <v>1986098.1038461539</v>
      </c>
      <c r="X80" s="999">
        <f t="shared" si="17"/>
        <v>4.1248064934756953E-2</v>
      </c>
      <c r="Y80" s="651">
        <f t="shared" si="14"/>
        <v>0</v>
      </c>
      <c r="Z80" s="651">
        <f t="shared" si="15"/>
        <v>0</v>
      </c>
    </row>
    <row r="81" spans="1:26" ht="15" customHeight="1">
      <c r="B81" s="341" t="s">
        <v>176</v>
      </c>
      <c r="C81" s="421"/>
      <c r="D81" s="935">
        <f>CĐKT!D68</f>
        <v>11995200530</v>
      </c>
      <c r="E81" s="935">
        <f>CĐKT!E68</f>
        <v>6213138401</v>
      </c>
      <c r="F81" s="935">
        <f>CĐKT!F68</f>
        <v>6298509550</v>
      </c>
      <c r="G81" s="935">
        <f>CĐKT!G68</f>
        <v>10025771454</v>
      </c>
      <c r="H81" s="935">
        <f>CĐKT!H68</f>
        <v>14080108614</v>
      </c>
      <c r="I81" s="315"/>
      <c r="J81" s="424"/>
      <c r="K81" s="315"/>
      <c r="L81" s="315"/>
      <c r="M81" s="315"/>
      <c r="N81" s="315"/>
      <c r="O81" s="315"/>
      <c r="P81" s="313"/>
      <c r="Q81" s="935">
        <f t="shared" si="10"/>
        <v>6298509550</v>
      </c>
      <c r="R81" s="935">
        <f t="shared" si="11"/>
        <v>14080108614</v>
      </c>
      <c r="S81" s="313">
        <f t="shared" si="18"/>
        <v>0</v>
      </c>
      <c r="T81" s="313">
        <f t="shared" si="19"/>
        <v>0</v>
      </c>
      <c r="U81" s="313"/>
      <c r="V81" s="935">
        <f t="shared" si="12"/>
        <v>14080108614</v>
      </c>
      <c r="W81" s="314">
        <f t="shared" si="20"/>
        <v>541542.63899999997</v>
      </c>
      <c r="X81" s="994">
        <f t="shared" si="17"/>
        <v>1.1246970074214394E-2</v>
      </c>
      <c r="Y81" s="651">
        <f t="shared" si="14"/>
        <v>0</v>
      </c>
      <c r="Z81" s="651">
        <f t="shared" si="15"/>
        <v>0</v>
      </c>
    </row>
    <row r="82" spans="1:26" ht="15" customHeight="1">
      <c r="B82" s="341" t="s">
        <v>2302</v>
      </c>
      <c r="C82" s="421"/>
      <c r="D82" s="935"/>
      <c r="E82" s="935"/>
      <c r="F82" s="935"/>
      <c r="G82" s="935"/>
      <c r="H82" s="935"/>
      <c r="I82" s="313"/>
      <c r="J82" s="687"/>
      <c r="K82" s="313"/>
      <c r="L82" s="313"/>
      <c r="M82" s="313"/>
      <c r="N82" s="313"/>
      <c r="O82" s="313"/>
      <c r="P82" s="313"/>
      <c r="Q82" s="935">
        <f t="shared" si="10"/>
        <v>0</v>
      </c>
      <c r="R82" s="935">
        <f t="shared" si="11"/>
        <v>0</v>
      </c>
      <c r="S82" s="313">
        <f t="shared" si="18"/>
        <v>0</v>
      </c>
      <c r="T82" s="313">
        <f t="shared" si="19"/>
        <v>0</v>
      </c>
      <c r="U82" s="313"/>
      <c r="V82" s="935">
        <f t="shared" si="12"/>
        <v>0</v>
      </c>
      <c r="W82" s="314">
        <f t="shared" si="20"/>
        <v>0</v>
      </c>
      <c r="X82" s="994">
        <f>V82/$V$129</f>
        <v>0</v>
      </c>
      <c r="Y82" s="651">
        <f t="shared" si="14"/>
        <v>0</v>
      </c>
      <c r="Z82" s="651">
        <f t="shared" si="15"/>
        <v>0</v>
      </c>
    </row>
    <row r="83" spans="1:26" ht="15" customHeight="1">
      <c r="B83" s="341" t="s">
        <v>2303</v>
      </c>
      <c r="C83" s="421"/>
      <c r="D83" s="935">
        <f>CĐKT!D69</f>
        <v>2125485230</v>
      </c>
      <c r="E83" s="935">
        <f>CĐKT!E69</f>
        <v>2202657518</v>
      </c>
      <c r="F83" s="935">
        <f>CĐKT!F69</f>
        <v>687237014</v>
      </c>
      <c r="G83" s="935">
        <f>CĐKT!G69</f>
        <v>681723426</v>
      </c>
      <c r="H83" s="935">
        <f>CĐKT!H69</f>
        <v>841764804</v>
      </c>
      <c r="I83" s="313"/>
      <c r="J83" s="687"/>
      <c r="K83" s="313"/>
      <c r="L83" s="313"/>
      <c r="M83" s="313"/>
      <c r="N83" s="313"/>
      <c r="O83" s="313"/>
      <c r="P83" s="313"/>
      <c r="Q83" s="935">
        <f t="shared" si="10"/>
        <v>687237014</v>
      </c>
      <c r="R83" s="935">
        <f t="shared" si="11"/>
        <v>841764804</v>
      </c>
      <c r="S83" s="313">
        <f t="shared" si="18"/>
        <v>0</v>
      </c>
      <c r="T83" s="313">
        <f t="shared" si="19"/>
        <v>0</v>
      </c>
      <c r="U83" s="313"/>
      <c r="V83" s="935">
        <f t="shared" si="12"/>
        <v>841764804</v>
      </c>
      <c r="W83" s="314">
        <f t="shared" si="20"/>
        <v>32375.569384615384</v>
      </c>
      <c r="X83" s="994">
        <f t="shared" si="17"/>
        <v>6.7238853191100418E-4</v>
      </c>
      <c r="Y83" s="651">
        <f t="shared" si="14"/>
        <v>0</v>
      </c>
      <c r="Z83" s="651">
        <f t="shared" si="15"/>
        <v>0</v>
      </c>
    </row>
    <row r="84" spans="1:26" ht="15" customHeight="1">
      <c r="B84" s="341" t="s">
        <v>2304</v>
      </c>
      <c r="C84" s="421"/>
      <c r="D84" s="935">
        <f>CĐKT!D70</f>
        <v>17091977517</v>
      </c>
      <c r="E84" s="935">
        <f>CĐKT!E70</f>
        <v>8616217662</v>
      </c>
      <c r="F84" s="935">
        <f>CĐKT!F70</f>
        <v>8622933213</v>
      </c>
      <c r="G84" s="935">
        <f>CĐKT!G70</f>
        <v>10380484365</v>
      </c>
      <c r="H84" s="935">
        <f>CĐKT!H70</f>
        <v>8734302003</v>
      </c>
      <c r="I84" s="313"/>
      <c r="J84" s="687"/>
      <c r="K84" s="313"/>
      <c r="L84" s="313"/>
      <c r="M84" s="313"/>
      <c r="N84" s="313"/>
      <c r="O84" s="313"/>
      <c r="P84" s="313"/>
      <c r="Q84" s="935">
        <f t="shared" si="10"/>
        <v>8622933213</v>
      </c>
      <c r="R84" s="935">
        <f t="shared" si="11"/>
        <v>8734302003</v>
      </c>
      <c r="S84" s="313">
        <f t="shared" si="18"/>
        <v>0</v>
      </c>
      <c r="T84" s="313">
        <f t="shared" si="19"/>
        <v>0</v>
      </c>
      <c r="U84" s="313"/>
      <c r="V84" s="935">
        <f t="shared" si="12"/>
        <v>8734302003</v>
      </c>
      <c r="W84" s="314">
        <f t="shared" si="20"/>
        <v>335934.69242307695</v>
      </c>
      <c r="X84" s="994">
        <f t="shared" si="17"/>
        <v>6.9768235416320795E-3</v>
      </c>
      <c r="Y84" s="651">
        <f t="shared" si="14"/>
        <v>0</v>
      </c>
      <c r="Z84" s="651">
        <f t="shared" si="15"/>
        <v>0</v>
      </c>
    </row>
    <row r="85" spans="1:26" ht="15" customHeight="1">
      <c r="B85" s="341" t="s">
        <v>2305</v>
      </c>
      <c r="C85" s="421"/>
      <c r="D85" s="935">
        <f>CĐKT!D71</f>
        <v>17463423609</v>
      </c>
      <c r="E85" s="935">
        <f>CĐKT!E71</f>
        <v>17173577929</v>
      </c>
      <c r="F85" s="935">
        <f>CĐKT!F71</f>
        <v>16192573933</v>
      </c>
      <c r="G85" s="935">
        <f>CĐKT!G71</f>
        <v>20408777583</v>
      </c>
      <c r="H85" s="935">
        <f>CĐKT!H71</f>
        <v>21161124363</v>
      </c>
      <c r="I85" s="313"/>
      <c r="J85" s="687"/>
      <c r="K85" s="313"/>
      <c r="L85" s="313"/>
      <c r="M85" s="313"/>
      <c r="N85" s="313"/>
      <c r="O85" s="313"/>
      <c r="P85" s="313"/>
      <c r="Q85" s="935">
        <f t="shared" si="10"/>
        <v>16192573933</v>
      </c>
      <c r="R85" s="935">
        <f t="shared" si="11"/>
        <v>21161124363</v>
      </c>
      <c r="S85" s="313">
        <f t="shared" si="18"/>
        <v>0</v>
      </c>
      <c r="T85" s="313">
        <f t="shared" si="19"/>
        <v>0</v>
      </c>
      <c r="U85" s="313"/>
      <c r="V85" s="935">
        <f t="shared" si="12"/>
        <v>21161124363</v>
      </c>
      <c r="W85" s="314">
        <f t="shared" si="20"/>
        <v>813889.39857692306</v>
      </c>
      <c r="X85" s="994">
        <f t="shared" si="17"/>
        <v>1.6903174469176017E-2</v>
      </c>
      <c r="Y85" s="651">
        <f t="shared" si="14"/>
        <v>0</v>
      </c>
      <c r="Z85" s="651">
        <f t="shared" si="15"/>
        <v>0</v>
      </c>
    </row>
    <row r="86" spans="1:26" ht="15" customHeight="1">
      <c r="B86" s="341" t="s">
        <v>2306</v>
      </c>
      <c r="C86" s="421"/>
      <c r="D86" s="935"/>
      <c r="E86" s="935"/>
      <c r="F86" s="935"/>
      <c r="G86" s="935"/>
      <c r="H86" s="313"/>
      <c r="I86" s="313"/>
      <c r="J86" s="687"/>
      <c r="K86" s="313"/>
      <c r="L86" s="313"/>
      <c r="M86" s="313"/>
      <c r="N86" s="313"/>
      <c r="O86" s="313"/>
      <c r="P86" s="313"/>
      <c r="Q86" s="935">
        <f t="shared" si="10"/>
        <v>0</v>
      </c>
      <c r="R86" s="935">
        <f t="shared" si="11"/>
        <v>0</v>
      </c>
      <c r="S86" s="313">
        <f t="shared" si="18"/>
        <v>0</v>
      </c>
      <c r="T86" s="313">
        <f t="shared" si="19"/>
        <v>0</v>
      </c>
      <c r="U86" s="313"/>
      <c r="V86" s="935">
        <f t="shared" si="12"/>
        <v>0</v>
      </c>
      <c r="W86" s="314">
        <f t="shared" si="20"/>
        <v>0</v>
      </c>
      <c r="X86" s="994">
        <v>0</v>
      </c>
      <c r="Y86" s="651">
        <f t="shared" si="14"/>
        <v>0</v>
      </c>
      <c r="Z86" s="651">
        <f t="shared" si="15"/>
        <v>0</v>
      </c>
    </row>
    <row r="87" spans="1:26" ht="15" customHeight="1">
      <c r="B87" s="341" t="s">
        <v>2307</v>
      </c>
      <c r="C87" s="426"/>
      <c r="D87" s="935"/>
      <c r="E87" s="935"/>
      <c r="F87" s="935"/>
      <c r="G87" s="935"/>
      <c r="H87" s="313"/>
      <c r="I87" s="313"/>
      <c r="J87" s="687"/>
      <c r="K87" s="313"/>
      <c r="L87" s="313"/>
      <c r="M87" s="313"/>
      <c r="N87" s="313"/>
      <c r="O87" s="342"/>
      <c r="P87" s="313"/>
      <c r="Q87" s="935">
        <f t="shared" si="10"/>
        <v>0</v>
      </c>
      <c r="R87" s="935">
        <f t="shared" si="11"/>
        <v>0</v>
      </c>
      <c r="S87" s="313">
        <f t="shared" si="18"/>
        <v>0</v>
      </c>
      <c r="T87" s="313">
        <f t="shared" si="19"/>
        <v>0</v>
      </c>
      <c r="U87" s="313"/>
      <c r="V87" s="935">
        <f t="shared" si="12"/>
        <v>0</v>
      </c>
      <c r="W87" s="314">
        <f t="shared" si="20"/>
        <v>0</v>
      </c>
      <c r="X87" s="994">
        <v>0</v>
      </c>
      <c r="Y87" s="651">
        <f t="shared" si="14"/>
        <v>0</v>
      </c>
      <c r="Z87" s="651">
        <f t="shared" si="15"/>
        <v>0</v>
      </c>
    </row>
    <row r="88" spans="1:26" ht="15" customHeight="1">
      <c r="B88" s="341" t="s">
        <v>2308</v>
      </c>
      <c r="C88" s="421"/>
      <c r="D88" s="935"/>
      <c r="E88" s="935"/>
      <c r="F88" s="935"/>
      <c r="G88" s="935"/>
      <c r="H88" s="313"/>
      <c r="I88" s="313"/>
      <c r="J88" s="687"/>
      <c r="K88" s="313"/>
      <c r="L88" s="313"/>
      <c r="M88" s="313"/>
      <c r="N88" s="313"/>
      <c r="O88" s="313"/>
      <c r="P88" s="313"/>
      <c r="Q88" s="935">
        <f t="shared" si="10"/>
        <v>0</v>
      </c>
      <c r="R88" s="935">
        <f t="shared" si="11"/>
        <v>0</v>
      </c>
      <c r="S88" s="313">
        <f t="shared" si="18"/>
        <v>0</v>
      </c>
      <c r="T88" s="313">
        <f t="shared" si="19"/>
        <v>0</v>
      </c>
      <c r="U88" s="313"/>
      <c r="V88" s="935">
        <f t="shared" si="12"/>
        <v>0</v>
      </c>
      <c r="W88" s="314">
        <f t="shared" si="20"/>
        <v>0</v>
      </c>
      <c r="X88" s="994">
        <f>V88/$V$129</f>
        <v>0</v>
      </c>
      <c r="Y88" s="651">
        <f t="shared" si="14"/>
        <v>0</v>
      </c>
      <c r="Z88" s="651">
        <f t="shared" si="15"/>
        <v>0</v>
      </c>
    </row>
    <row r="89" spans="1:26" ht="15" customHeight="1">
      <c r="B89" s="341" t="s">
        <v>2309</v>
      </c>
      <c r="C89" s="421"/>
      <c r="D89" s="935">
        <f>CĐKT!D75</f>
        <v>3689065948</v>
      </c>
      <c r="E89" s="935">
        <f>CĐKT!E75</f>
        <v>5696728028</v>
      </c>
      <c r="F89" s="935">
        <f>CĐKT!F75</f>
        <v>3793714105</v>
      </c>
      <c r="G89" s="935">
        <f>CĐKT!G75</f>
        <v>3685561052</v>
      </c>
      <c r="H89" s="935">
        <f>CĐKT!H75</f>
        <v>4140002885</v>
      </c>
      <c r="I89" s="313"/>
      <c r="J89" s="687"/>
      <c r="K89" s="313"/>
      <c r="L89" s="313"/>
      <c r="M89" s="313"/>
      <c r="N89" s="313"/>
      <c r="O89" s="313"/>
      <c r="P89" s="313"/>
      <c r="Q89" s="935">
        <f t="shared" si="10"/>
        <v>3793714105</v>
      </c>
      <c r="R89" s="935">
        <f t="shared" si="11"/>
        <v>4140002885</v>
      </c>
      <c r="S89" s="313">
        <f t="shared" si="18"/>
        <v>0</v>
      </c>
      <c r="T89" s="313">
        <f t="shared" si="19"/>
        <v>0</v>
      </c>
      <c r="U89" s="313"/>
      <c r="V89" s="935">
        <f t="shared" si="12"/>
        <v>4140002885</v>
      </c>
      <c r="W89" s="314">
        <f t="shared" si="20"/>
        <v>159230.8801923077</v>
      </c>
      <c r="X89" s="994">
        <f t="shared" ref="X89:X92" si="21">V89/$V$129</f>
        <v>3.306969415595181E-3</v>
      </c>
      <c r="Y89" s="651">
        <f t="shared" si="14"/>
        <v>0</v>
      </c>
      <c r="Z89" s="651">
        <f t="shared" si="15"/>
        <v>0</v>
      </c>
    </row>
    <row r="90" spans="1:26" ht="15" customHeight="1">
      <c r="B90" s="341" t="s">
        <v>2310</v>
      </c>
      <c r="C90" s="421"/>
      <c r="D90" s="935">
        <f>CĐKT!D76</f>
        <v>216818798145</v>
      </c>
      <c r="E90" s="935">
        <f>CĐKT!E76</f>
        <v>231846507077</v>
      </c>
      <c r="F90" s="935">
        <f>CĐKT!F76</f>
        <v>179737111410</v>
      </c>
      <c r="G90" s="935">
        <f>CĐKT!G76</f>
        <v>147514569550</v>
      </c>
      <c r="H90" s="935">
        <f>CĐKT!H76</f>
        <v>116595603825</v>
      </c>
      <c r="I90" s="313"/>
      <c r="J90" s="687"/>
      <c r="K90" s="313"/>
      <c r="L90" s="313"/>
      <c r="M90" s="313"/>
      <c r="N90" s="313"/>
      <c r="O90" s="313"/>
      <c r="P90" s="313"/>
      <c r="Q90" s="935">
        <f t="shared" si="10"/>
        <v>179737111410</v>
      </c>
      <c r="R90" s="935">
        <f t="shared" si="11"/>
        <v>116595603825</v>
      </c>
      <c r="S90" s="313">
        <f t="shared" si="18"/>
        <v>0</v>
      </c>
      <c r="T90" s="313">
        <f t="shared" si="19"/>
        <v>0</v>
      </c>
      <c r="U90" s="313"/>
      <c r="V90" s="935">
        <f t="shared" si="12"/>
        <v>116595603825</v>
      </c>
      <c r="W90" s="314">
        <f t="shared" si="20"/>
        <v>4484446.3009615382</v>
      </c>
      <c r="X90" s="994">
        <f t="shared" si="21"/>
        <v>9.3134740857101481E-2</v>
      </c>
      <c r="Y90" s="651">
        <f t="shared" si="14"/>
        <v>0</v>
      </c>
      <c r="Z90" s="651">
        <f t="shared" si="15"/>
        <v>0</v>
      </c>
    </row>
    <row r="91" spans="1:26" ht="15" customHeight="1">
      <c r="B91" s="341" t="s">
        <v>2311</v>
      </c>
      <c r="C91" s="421"/>
      <c r="D91" s="935"/>
      <c r="E91" s="935"/>
      <c r="F91" s="935"/>
      <c r="G91" s="935"/>
      <c r="H91" s="935"/>
      <c r="I91" s="313"/>
      <c r="J91" s="687"/>
      <c r="K91" s="313"/>
      <c r="L91" s="313"/>
      <c r="M91" s="313"/>
      <c r="N91" s="313"/>
      <c r="O91" s="313"/>
      <c r="P91" s="313"/>
      <c r="Q91" s="935">
        <f t="shared" si="10"/>
        <v>0</v>
      </c>
      <c r="R91" s="935">
        <f t="shared" si="11"/>
        <v>0</v>
      </c>
      <c r="S91" s="313">
        <f t="shared" si="18"/>
        <v>0</v>
      </c>
      <c r="T91" s="313">
        <f t="shared" si="19"/>
        <v>0</v>
      </c>
      <c r="U91" s="313"/>
      <c r="V91" s="935">
        <f t="shared" si="12"/>
        <v>0</v>
      </c>
      <c r="W91" s="314">
        <f t="shared" si="20"/>
        <v>0</v>
      </c>
      <c r="X91" s="994">
        <f>V91/$V$129</f>
        <v>0</v>
      </c>
      <c r="Y91" s="651">
        <f t="shared" si="14"/>
        <v>0</v>
      </c>
      <c r="Z91" s="651">
        <f t="shared" si="15"/>
        <v>0</v>
      </c>
    </row>
    <row r="92" spans="1:26" ht="15" customHeight="1">
      <c r="B92" s="341" t="s">
        <v>2312</v>
      </c>
      <c r="C92" s="421"/>
      <c r="D92" s="935">
        <f>CĐKT!D78</f>
        <v>1167032466</v>
      </c>
      <c r="E92" s="935">
        <f>CĐKT!E78</f>
        <v>1129253175</v>
      </c>
      <c r="F92" s="935">
        <f>CĐKT!F78</f>
        <v>2090213175</v>
      </c>
      <c r="G92" s="935">
        <f>CĐKT!G78</f>
        <v>2134053175</v>
      </c>
      <c r="H92" s="935">
        <f>CĐKT!H78</f>
        <v>2128177975</v>
      </c>
      <c r="I92" s="313"/>
      <c r="J92" s="687"/>
      <c r="K92" s="313"/>
      <c r="L92" s="313"/>
      <c r="M92" s="313"/>
      <c r="N92" s="313"/>
      <c r="O92" s="313"/>
      <c r="P92" s="313"/>
      <c r="Q92" s="935">
        <f t="shared" si="10"/>
        <v>2090213175</v>
      </c>
      <c r="R92" s="935">
        <f t="shared" si="11"/>
        <v>2128177975</v>
      </c>
      <c r="S92" s="313">
        <f t="shared" si="18"/>
        <v>0</v>
      </c>
      <c r="T92" s="313">
        <f t="shared" si="19"/>
        <v>0</v>
      </c>
      <c r="U92" s="313"/>
      <c r="V92" s="935">
        <f t="shared" si="12"/>
        <v>2128177975</v>
      </c>
      <c r="W92" s="314">
        <f t="shared" si="20"/>
        <v>81852.999038461538</v>
      </c>
      <c r="X92" s="994">
        <f t="shared" si="21"/>
        <v>1.6999552101201701E-3</v>
      </c>
      <c r="Y92" s="651">
        <f t="shared" si="14"/>
        <v>0</v>
      </c>
      <c r="Z92" s="651">
        <f t="shared" si="15"/>
        <v>0</v>
      </c>
    </row>
    <row r="93" spans="1:26" ht="15" customHeight="1">
      <c r="B93" s="341" t="s">
        <v>2313</v>
      </c>
      <c r="C93" s="421"/>
      <c r="D93" s="935"/>
      <c r="E93" s="935"/>
      <c r="F93" s="935"/>
      <c r="G93" s="935"/>
      <c r="H93" s="935"/>
      <c r="I93" s="313"/>
      <c r="J93" s="687"/>
      <c r="K93" s="313"/>
      <c r="L93" s="313"/>
      <c r="M93" s="313"/>
      <c r="N93" s="313"/>
      <c r="O93" s="313"/>
      <c r="P93" s="313"/>
      <c r="Q93" s="935">
        <f t="shared" si="10"/>
        <v>0</v>
      </c>
      <c r="R93" s="935">
        <f t="shared" si="11"/>
        <v>0</v>
      </c>
      <c r="S93" s="313">
        <f t="shared" si="18"/>
        <v>0</v>
      </c>
      <c r="T93" s="313">
        <f t="shared" si="19"/>
        <v>0</v>
      </c>
      <c r="U93" s="313"/>
      <c r="V93" s="935">
        <f t="shared" si="12"/>
        <v>0</v>
      </c>
      <c r="W93" s="314">
        <f t="shared" si="20"/>
        <v>0</v>
      </c>
      <c r="X93" s="994">
        <v>0</v>
      </c>
      <c r="Y93" s="651">
        <f t="shared" si="14"/>
        <v>0</v>
      </c>
      <c r="Z93" s="651">
        <f t="shared" si="15"/>
        <v>0</v>
      </c>
    </row>
    <row r="94" spans="1:26" s="43" customFormat="1" ht="15" customHeight="1">
      <c r="A94" s="598"/>
      <c r="B94" s="338" t="s">
        <v>2314</v>
      </c>
      <c r="C94" s="315"/>
      <c r="D94" s="938"/>
      <c r="E94" s="938"/>
      <c r="F94" s="938"/>
      <c r="G94" s="938"/>
      <c r="H94" s="938"/>
      <c r="I94" s="315"/>
      <c r="J94" s="424"/>
      <c r="K94" s="315"/>
      <c r="L94" s="315"/>
      <c r="M94" s="315"/>
      <c r="N94" s="315"/>
      <c r="O94" s="315"/>
      <c r="P94" s="315"/>
      <c r="Q94" s="938">
        <f t="shared" si="10"/>
        <v>0</v>
      </c>
      <c r="R94" s="938">
        <f t="shared" si="11"/>
        <v>0</v>
      </c>
      <c r="S94" s="315">
        <f t="shared" ref="S94:S122" si="22">L94</f>
        <v>0</v>
      </c>
      <c r="T94" s="315">
        <f t="shared" ref="T94:T124" si="23">O94</f>
        <v>0</v>
      </c>
      <c r="U94" s="307"/>
      <c r="V94" s="938">
        <f t="shared" si="12"/>
        <v>0</v>
      </c>
      <c r="W94" s="339">
        <f t="shared" si="16"/>
        <v>0</v>
      </c>
      <c r="X94" s="999">
        <f>V94/$V$129</f>
        <v>0</v>
      </c>
      <c r="Y94" s="651">
        <f t="shared" si="14"/>
        <v>0</v>
      </c>
      <c r="Z94" s="651">
        <f t="shared" si="15"/>
        <v>0</v>
      </c>
    </row>
    <row r="95" spans="1:26" s="9" customFormat="1" ht="15" customHeight="1">
      <c r="A95" s="593"/>
      <c r="B95" s="302" t="s">
        <v>189</v>
      </c>
      <c r="C95" s="420"/>
      <c r="D95" s="934">
        <f>SUM(D96:D109)</f>
        <v>49472841415</v>
      </c>
      <c r="E95" s="934">
        <f>SUM(E96:E109)</f>
        <v>71400341415</v>
      </c>
      <c r="F95" s="934">
        <f>SUM(F96:F109)</f>
        <v>80100341415</v>
      </c>
      <c r="G95" s="934">
        <f>SUM(G96:G109)</f>
        <v>80100341415</v>
      </c>
      <c r="H95" s="934">
        <f>SUM(H96:H109)</f>
        <v>154933236415</v>
      </c>
      <c r="I95" s="303"/>
      <c r="J95" s="685"/>
      <c r="K95" s="303"/>
      <c r="L95" s="303"/>
      <c r="M95" s="303"/>
      <c r="N95" s="303"/>
      <c r="O95" s="303"/>
      <c r="P95" s="303"/>
      <c r="Q95" s="934">
        <f t="shared" si="10"/>
        <v>80100341415</v>
      </c>
      <c r="R95" s="934">
        <f t="shared" si="11"/>
        <v>154933236415</v>
      </c>
      <c r="S95" s="303">
        <f t="shared" si="22"/>
        <v>0</v>
      </c>
      <c r="T95" s="303">
        <f t="shared" si="23"/>
        <v>0</v>
      </c>
      <c r="U95" s="303"/>
      <c r="V95" s="934">
        <f t="shared" si="12"/>
        <v>154933236415</v>
      </c>
      <c r="W95" s="311">
        <f t="shared" si="16"/>
        <v>5958970.631346154</v>
      </c>
      <c r="X95" s="993">
        <f t="shared" ref="X95" si="24">V95/$V$129</f>
        <v>0.12375824087948252</v>
      </c>
      <c r="Y95" s="651">
        <f t="shared" si="14"/>
        <v>0</v>
      </c>
      <c r="Z95" s="651">
        <f t="shared" si="15"/>
        <v>0</v>
      </c>
    </row>
    <row r="96" spans="1:26" ht="15" customHeight="1">
      <c r="B96" s="341" t="s">
        <v>2315</v>
      </c>
      <c r="C96" s="421"/>
      <c r="D96" s="935"/>
      <c r="E96" s="935"/>
      <c r="F96" s="935"/>
      <c r="G96" s="935"/>
      <c r="H96" s="313"/>
      <c r="I96" s="313"/>
      <c r="J96" s="687"/>
      <c r="K96" s="313"/>
      <c r="L96" s="313"/>
      <c r="M96" s="313"/>
      <c r="N96" s="313"/>
      <c r="O96" s="313"/>
      <c r="P96" s="313"/>
      <c r="Q96" s="935">
        <f t="shared" si="10"/>
        <v>0</v>
      </c>
      <c r="R96" s="935">
        <f t="shared" si="11"/>
        <v>0</v>
      </c>
      <c r="S96" s="313">
        <f t="shared" si="22"/>
        <v>0</v>
      </c>
      <c r="T96" s="313">
        <f t="shared" si="23"/>
        <v>0</v>
      </c>
      <c r="U96" s="313"/>
      <c r="V96" s="935">
        <f t="shared" si="12"/>
        <v>0</v>
      </c>
      <c r="W96" s="314">
        <f t="shared" si="16"/>
        <v>0</v>
      </c>
      <c r="X96" s="994">
        <v>0</v>
      </c>
      <c r="Y96" s="651">
        <f t="shared" si="14"/>
        <v>0</v>
      </c>
      <c r="Z96" s="651">
        <f t="shared" si="15"/>
        <v>0</v>
      </c>
    </row>
    <row r="97" spans="1:26" ht="15" customHeight="1">
      <c r="B97" s="341" t="s">
        <v>191</v>
      </c>
      <c r="C97" s="421"/>
      <c r="D97" s="935"/>
      <c r="E97" s="935"/>
      <c r="F97" s="935"/>
      <c r="G97" s="935"/>
      <c r="H97" s="313"/>
      <c r="I97" s="313"/>
      <c r="J97" s="687"/>
      <c r="K97" s="313"/>
      <c r="L97" s="313"/>
      <c r="M97" s="313"/>
      <c r="N97" s="313"/>
      <c r="O97" s="313"/>
      <c r="P97" s="313"/>
      <c r="Q97" s="935">
        <f t="shared" si="10"/>
        <v>0</v>
      </c>
      <c r="R97" s="935">
        <f t="shared" si="11"/>
        <v>0</v>
      </c>
      <c r="S97" s="313">
        <f t="shared" si="22"/>
        <v>0</v>
      </c>
      <c r="T97" s="313">
        <f t="shared" si="23"/>
        <v>0</v>
      </c>
      <c r="U97" s="313"/>
      <c r="V97" s="935">
        <f t="shared" si="12"/>
        <v>0</v>
      </c>
      <c r="W97" s="314">
        <f t="shared" si="16"/>
        <v>0</v>
      </c>
      <c r="X97" s="994">
        <v>0</v>
      </c>
      <c r="Y97" s="651">
        <f t="shared" si="14"/>
        <v>0</v>
      </c>
      <c r="Z97" s="651">
        <f t="shared" si="15"/>
        <v>0</v>
      </c>
    </row>
    <row r="98" spans="1:26" ht="15" customHeight="1">
      <c r="B98" s="341" t="s">
        <v>2316</v>
      </c>
      <c r="C98" s="421"/>
      <c r="D98" s="935"/>
      <c r="E98" s="935"/>
      <c r="F98" s="935"/>
      <c r="G98" s="935"/>
      <c r="H98" s="313"/>
      <c r="I98" s="313"/>
      <c r="J98" s="687"/>
      <c r="K98" s="313"/>
      <c r="L98" s="313"/>
      <c r="M98" s="313"/>
      <c r="N98" s="313"/>
      <c r="O98" s="313"/>
      <c r="P98" s="313"/>
      <c r="Q98" s="935">
        <f t="shared" si="10"/>
        <v>0</v>
      </c>
      <c r="R98" s="935">
        <f t="shared" si="11"/>
        <v>0</v>
      </c>
      <c r="S98" s="313">
        <f t="shared" si="22"/>
        <v>0</v>
      </c>
      <c r="T98" s="313">
        <f t="shared" si="23"/>
        <v>0</v>
      </c>
      <c r="U98" s="313"/>
      <c r="V98" s="935">
        <f t="shared" si="12"/>
        <v>0</v>
      </c>
      <c r="W98" s="314">
        <f t="shared" si="16"/>
        <v>0</v>
      </c>
      <c r="X98" s="994">
        <v>0</v>
      </c>
      <c r="Y98" s="651">
        <f t="shared" si="14"/>
        <v>0</v>
      </c>
      <c r="Z98" s="651">
        <f t="shared" si="15"/>
        <v>0</v>
      </c>
    </row>
    <row r="99" spans="1:26" ht="15" customHeight="1">
      <c r="B99" s="341" t="s">
        <v>2317</v>
      </c>
      <c r="C99" s="421"/>
      <c r="D99" s="935"/>
      <c r="E99" s="935"/>
      <c r="F99" s="935"/>
      <c r="G99" s="935"/>
      <c r="H99" s="313"/>
      <c r="I99" s="313"/>
      <c r="J99" s="687"/>
      <c r="K99" s="313"/>
      <c r="L99" s="313"/>
      <c r="M99" s="313"/>
      <c r="N99" s="313"/>
      <c r="O99" s="313"/>
      <c r="P99" s="313"/>
      <c r="Q99" s="935">
        <f t="shared" si="10"/>
        <v>0</v>
      </c>
      <c r="R99" s="935">
        <f t="shared" si="11"/>
        <v>0</v>
      </c>
      <c r="S99" s="313">
        <f t="shared" si="22"/>
        <v>0</v>
      </c>
      <c r="T99" s="313">
        <f t="shared" si="23"/>
        <v>0</v>
      </c>
      <c r="U99" s="313"/>
      <c r="V99" s="935">
        <f t="shared" si="12"/>
        <v>0</v>
      </c>
      <c r="W99" s="314">
        <f t="shared" si="16"/>
        <v>0</v>
      </c>
      <c r="X99" s="994">
        <v>0</v>
      </c>
      <c r="Y99" s="651">
        <f t="shared" si="14"/>
        <v>0</v>
      </c>
      <c r="Z99" s="651">
        <f t="shared" si="15"/>
        <v>0</v>
      </c>
    </row>
    <row r="100" spans="1:26" s="9" customFormat="1" ht="15" customHeight="1">
      <c r="A100" s="593"/>
      <c r="B100" s="341" t="s">
        <v>2318</v>
      </c>
      <c r="C100" s="421"/>
      <c r="D100" s="935"/>
      <c r="E100" s="935"/>
      <c r="F100" s="935"/>
      <c r="G100" s="935"/>
      <c r="H100" s="313"/>
      <c r="I100" s="313"/>
      <c r="J100" s="687"/>
      <c r="K100" s="313"/>
      <c r="L100" s="313"/>
      <c r="M100" s="313"/>
      <c r="N100" s="313"/>
      <c r="O100" s="313"/>
      <c r="P100" s="313"/>
      <c r="Q100" s="935">
        <f t="shared" si="10"/>
        <v>0</v>
      </c>
      <c r="R100" s="935">
        <f t="shared" si="11"/>
        <v>0</v>
      </c>
      <c r="S100" s="313">
        <f t="shared" si="22"/>
        <v>0</v>
      </c>
      <c r="T100" s="313">
        <f t="shared" si="23"/>
        <v>0</v>
      </c>
      <c r="U100" s="313"/>
      <c r="V100" s="935">
        <f t="shared" si="12"/>
        <v>0</v>
      </c>
      <c r="W100" s="314">
        <f t="shared" si="16"/>
        <v>0</v>
      </c>
      <c r="X100" s="994">
        <v>0</v>
      </c>
      <c r="Y100" s="651">
        <f t="shared" si="14"/>
        <v>0</v>
      </c>
      <c r="Z100" s="651">
        <f t="shared" si="15"/>
        <v>0</v>
      </c>
    </row>
    <row r="101" spans="1:26" s="9" customFormat="1" ht="15" customHeight="1">
      <c r="A101" s="593"/>
      <c r="B101" s="341" t="s">
        <v>2319</v>
      </c>
      <c r="C101" s="421"/>
      <c r="D101" s="935"/>
      <c r="E101" s="935"/>
      <c r="F101" s="935"/>
      <c r="G101" s="935"/>
      <c r="H101" s="313"/>
      <c r="I101" s="313"/>
      <c r="J101" s="687"/>
      <c r="K101" s="313"/>
      <c r="L101" s="313"/>
      <c r="M101" s="313"/>
      <c r="N101" s="313"/>
      <c r="O101" s="313"/>
      <c r="P101" s="313"/>
      <c r="Q101" s="935">
        <f t="shared" si="10"/>
        <v>0</v>
      </c>
      <c r="R101" s="935">
        <f t="shared" si="11"/>
        <v>0</v>
      </c>
      <c r="S101" s="313">
        <f t="shared" si="22"/>
        <v>0</v>
      </c>
      <c r="T101" s="313">
        <f t="shared" si="23"/>
        <v>0</v>
      </c>
      <c r="U101" s="313"/>
      <c r="V101" s="935">
        <f t="shared" si="12"/>
        <v>0</v>
      </c>
      <c r="W101" s="314">
        <f t="shared" si="16"/>
        <v>0</v>
      </c>
      <c r="X101" s="994">
        <v>0</v>
      </c>
      <c r="Y101" s="651">
        <f t="shared" si="14"/>
        <v>0</v>
      </c>
      <c r="Z101" s="651">
        <f t="shared" si="15"/>
        <v>0</v>
      </c>
    </row>
    <row r="102" spans="1:26" ht="15" customHeight="1">
      <c r="B102" s="341" t="s">
        <v>2320</v>
      </c>
      <c r="C102" s="421"/>
      <c r="D102" s="935"/>
      <c r="E102" s="935"/>
      <c r="F102" s="935"/>
      <c r="G102" s="935"/>
      <c r="H102" s="313"/>
      <c r="I102" s="313"/>
      <c r="J102" s="687"/>
      <c r="K102" s="313"/>
      <c r="L102" s="313"/>
      <c r="M102" s="313"/>
      <c r="N102" s="313"/>
      <c r="O102" s="313"/>
      <c r="P102" s="313"/>
      <c r="Q102" s="935">
        <f t="shared" si="10"/>
        <v>0</v>
      </c>
      <c r="R102" s="935">
        <f t="shared" si="11"/>
        <v>0</v>
      </c>
      <c r="S102" s="313">
        <f t="shared" si="22"/>
        <v>0</v>
      </c>
      <c r="T102" s="313">
        <f t="shared" si="23"/>
        <v>0</v>
      </c>
      <c r="U102" s="313"/>
      <c r="V102" s="935">
        <f t="shared" si="12"/>
        <v>0</v>
      </c>
      <c r="W102" s="314">
        <f t="shared" si="16"/>
        <v>0</v>
      </c>
      <c r="X102" s="994">
        <f t="shared" ref="X102" si="25">V102/$V$129</f>
        <v>0</v>
      </c>
      <c r="Y102" s="651">
        <f t="shared" si="14"/>
        <v>0</v>
      </c>
      <c r="Z102" s="651">
        <f t="shared" si="15"/>
        <v>0</v>
      </c>
    </row>
    <row r="103" spans="1:26" ht="15" customHeight="1">
      <c r="B103" s="341" t="s">
        <v>2321</v>
      </c>
      <c r="C103" s="421"/>
      <c r="D103" s="935"/>
      <c r="E103" s="935"/>
      <c r="F103" s="935"/>
      <c r="G103" s="935"/>
      <c r="H103" s="313"/>
      <c r="I103" s="313"/>
      <c r="J103" s="687"/>
      <c r="K103" s="313"/>
      <c r="L103" s="313"/>
      <c r="M103" s="313"/>
      <c r="N103" s="313"/>
      <c r="O103" s="313"/>
      <c r="P103" s="313"/>
      <c r="Q103" s="935">
        <f t="shared" si="10"/>
        <v>0</v>
      </c>
      <c r="R103" s="935">
        <f t="shared" si="11"/>
        <v>0</v>
      </c>
      <c r="S103" s="313">
        <f t="shared" si="22"/>
        <v>0</v>
      </c>
      <c r="T103" s="313">
        <f t="shared" si="23"/>
        <v>0</v>
      </c>
      <c r="U103" s="313"/>
      <c r="V103" s="935">
        <f t="shared" si="12"/>
        <v>0</v>
      </c>
      <c r="W103" s="314">
        <f t="shared" si="16"/>
        <v>0</v>
      </c>
      <c r="X103" s="994">
        <v>0</v>
      </c>
      <c r="Y103" s="651">
        <f t="shared" si="14"/>
        <v>0</v>
      </c>
      <c r="Z103" s="651">
        <f t="shared" si="15"/>
        <v>0</v>
      </c>
    </row>
    <row r="104" spans="1:26" ht="15" customHeight="1">
      <c r="B104" s="341" t="s">
        <v>2322</v>
      </c>
      <c r="C104" s="421"/>
      <c r="D104" s="935">
        <f>CĐKT!D89</f>
        <v>49472841415</v>
      </c>
      <c r="E104" s="935">
        <f>CĐKT!E89</f>
        <v>71400341415</v>
      </c>
      <c r="F104" s="935">
        <f>CĐKT!F89</f>
        <v>80100341415</v>
      </c>
      <c r="G104" s="935">
        <f>CĐKT!G89</f>
        <v>80100341415</v>
      </c>
      <c r="H104" s="935">
        <f>CĐKT!H89</f>
        <v>154933236415</v>
      </c>
      <c r="I104" s="313"/>
      <c r="J104" s="687"/>
      <c r="K104" s="313"/>
      <c r="L104" s="313"/>
      <c r="M104" s="313"/>
      <c r="N104" s="313"/>
      <c r="O104" s="313"/>
      <c r="P104" s="313"/>
      <c r="Q104" s="935">
        <f t="shared" si="10"/>
        <v>80100341415</v>
      </c>
      <c r="R104" s="935">
        <f t="shared" si="11"/>
        <v>154933236415</v>
      </c>
      <c r="S104" s="313">
        <f t="shared" si="22"/>
        <v>0</v>
      </c>
      <c r="T104" s="313">
        <f t="shared" si="23"/>
        <v>0</v>
      </c>
      <c r="U104" s="313"/>
      <c r="V104" s="935">
        <f t="shared" si="12"/>
        <v>154933236415</v>
      </c>
      <c r="W104" s="314">
        <f t="shared" si="16"/>
        <v>5958970.631346154</v>
      </c>
      <c r="X104" s="994">
        <f t="shared" ref="X104" si="26">V104/$V$129</f>
        <v>0.12375824087948252</v>
      </c>
      <c r="Y104" s="651">
        <f t="shared" si="14"/>
        <v>0</v>
      </c>
      <c r="Z104" s="651">
        <f t="shared" si="15"/>
        <v>0</v>
      </c>
    </row>
    <row r="105" spans="1:26" ht="15" customHeight="1">
      <c r="B105" s="341" t="s">
        <v>2323</v>
      </c>
      <c r="C105" s="421"/>
      <c r="D105" s="935"/>
      <c r="E105" s="935"/>
      <c r="F105" s="935"/>
      <c r="G105" s="935"/>
      <c r="H105" s="313"/>
      <c r="I105" s="313"/>
      <c r="J105" s="687"/>
      <c r="K105" s="313"/>
      <c r="L105" s="313"/>
      <c r="M105" s="313"/>
      <c r="N105" s="313"/>
      <c r="O105" s="313"/>
      <c r="P105" s="313"/>
      <c r="Q105" s="935">
        <f t="shared" si="10"/>
        <v>0</v>
      </c>
      <c r="R105" s="935">
        <f t="shared" si="11"/>
        <v>0</v>
      </c>
      <c r="S105" s="313">
        <f t="shared" si="22"/>
        <v>0</v>
      </c>
      <c r="T105" s="313">
        <f t="shared" si="23"/>
        <v>0</v>
      </c>
      <c r="U105" s="313"/>
      <c r="V105" s="935">
        <f t="shared" si="12"/>
        <v>0</v>
      </c>
      <c r="W105" s="314">
        <f t="shared" si="16"/>
        <v>0</v>
      </c>
      <c r="X105" s="994">
        <v>0</v>
      </c>
      <c r="Y105" s="651">
        <f t="shared" si="14"/>
        <v>0</v>
      </c>
      <c r="Z105" s="651">
        <f t="shared" si="15"/>
        <v>0</v>
      </c>
    </row>
    <row r="106" spans="1:26" ht="15" customHeight="1">
      <c r="B106" s="341" t="s">
        <v>2324</v>
      </c>
      <c r="C106" s="421"/>
      <c r="D106" s="935"/>
      <c r="E106" s="935"/>
      <c r="F106" s="935"/>
      <c r="G106" s="935"/>
      <c r="H106" s="313"/>
      <c r="I106" s="313"/>
      <c r="J106" s="687"/>
      <c r="K106" s="313"/>
      <c r="L106" s="313"/>
      <c r="M106" s="313"/>
      <c r="N106" s="313"/>
      <c r="O106" s="313"/>
      <c r="P106" s="313"/>
      <c r="Q106" s="935">
        <f t="shared" si="10"/>
        <v>0</v>
      </c>
      <c r="R106" s="935">
        <f t="shared" si="11"/>
        <v>0</v>
      </c>
      <c r="S106" s="313">
        <f t="shared" si="22"/>
        <v>0</v>
      </c>
      <c r="T106" s="313">
        <f t="shared" si="23"/>
        <v>0</v>
      </c>
      <c r="U106" s="313"/>
      <c r="V106" s="935">
        <f t="shared" si="12"/>
        <v>0</v>
      </c>
      <c r="W106" s="314">
        <f t="shared" si="16"/>
        <v>0</v>
      </c>
      <c r="X106" s="994">
        <v>0</v>
      </c>
      <c r="Y106" s="651">
        <f t="shared" si="14"/>
        <v>0</v>
      </c>
      <c r="Z106" s="651">
        <f t="shared" si="15"/>
        <v>0</v>
      </c>
    </row>
    <row r="107" spans="1:26" ht="15" customHeight="1">
      <c r="B107" s="341" t="s">
        <v>2325</v>
      </c>
      <c r="C107" s="421"/>
      <c r="D107" s="935"/>
      <c r="E107" s="935"/>
      <c r="F107" s="935"/>
      <c r="G107" s="935"/>
      <c r="H107" s="313"/>
      <c r="I107" s="313"/>
      <c r="J107" s="687"/>
      <c r="K107" s="313"/>
      <c r="L107" s="313"/>
      <c r="M107" s="313"/>
      <c r="N107" s="313"/>
      <c r="O107" s="313"/>
      <c r="P107" s="313"/>
      <c r="Q107" s="935">
        <f t="shared" si="10"/>
        <v>0</v>
      </c>
      <c r="R107" s="935">
        <f t="shared" si="11"/>
        <v>0</v>
      </c>
      <c r="S107" s="313">
        <f t="shared" si="22"/>
        <v>0</v>
      </c>
      <c r="T107" s="313">
        <f t="shared" si="23"/>
        <v>0</v>
      </c>
      <c r="U107" s="313"/>
      <c r="V107" s="935">
        <f t="shared" si="12"/>
        <v>0</v>
      </c>
      <c r="W107" s="314">
        <f t="shared" si="16"/>
        <v>0</v>
      </c>
      <c r="X107" s="994">
        <v>0</v>
      </c>
      <c r="Y107" s="651">
        <f t="shared" si="14"/>
        <v>0</v>
      </c>
      <c r="Z107" s="651">
        <f t="shared" si="15"/>
        <v>0</v>
      </c>
    </row>
    <row r="108" spans="1:26" ht="15" customHeight="1">
      <c r="B108" s="341" t="s">
        <v>2326</v>
      </c>
      <c r="C108" s="421"/>
      <c r="D108" s="935"/>
      <c r="E108" s="935"/>
      <c r="F108" s="935"/>
      <c r="G108" s="935"/>
      <c r="H108" s="313"/>
      <c r="I108" s="313"/>
      <c r="J108" s="687"/>
      <c r="K108" s="313"/>
      <c r="L108" s="313"/>
      <c r="M108" s="313"/>
      <c r="N108" s="313"/>
      <c r="O108" s="313"/>
      <c r="P108" s="313"/>
      <c r="Q108" s="935">
        <f t="shared" si="10"/>
        <v>0</v>
      </c>
      <c r="R108" s="935">
        <f t="shared" si="11"/>
        <v>0</v>
      </c>
      <c r="S108" s="313"/>
      <c r="T108" s="313"/>
      <c r="U108" s="313"/>
      <c r="V108" s="935">
        <f t="shared" si="12"/>
        <v>0</v>
      </c>
      <c r="W108" s="314"/>
      <c r="X108" s="994"/>
      <c r="Y108" s="651">
        <f t="shared" si="14"/>
        <v>0</v>
      </c>
      <c r="Z108" s="651">
        <f t="shared" si="15"/>
        <v>0</v>
      </c>
    </row>
    <row r="109" spans="1:26" ht="15" customHeight="1">
      <c r="B109" s="341" t="s">
        <v>2327</v>
      </c>
      <c r="C109" s="421"/>
      <c r="D109" s="935"/>
      <c r="E109" s="935"/>
      <c r="F109" s="935"/>
      <c r="G109" s="935"/>
      <c r="H109" s="313"/>
      <c r="I109" s="313"/>
      <c r="J109" s="687"/>
      <c r="K109" s="313"/>
      <c r="L109" s="313"/>
      <c r="M109" s="313"/>
      <c r="N109" s="313"/>
      <c r="O109" s="313"/>
      <c r="P109" s="313"/>
      <c r="Q109" s="935">
        <f t="shared" si="10"/>
        <v>0</v>
      </c>
      <c r="R109" s="935">
        <f t="shared" si="11"/>
        <v>0</v>
      </c>
      <c r="S109" s="313"/>
      <c r="T109" s="313"/>
      <c r="U109" s="313"/>
      <c r="V109" s="935">
        <f t="shared" si="12"/>
        <v>0</v>
      </c>
      <c r="W109" s="314"/>
      <c r="X109" s="994"/>
      <c r="Y109" s="651">
        <f t="shared" si="14"/>
        <v>0</v>
      </c>
      <c r="Z109" s="651">
        <f t="shared" si="15"/>
        <v>0</v>
      </c>
    </row>
    <row r="110" spans="1:26" s="8" customFormat="1" ht="15" customHeight="1">
      <c r="A110" s="592"/>
      <c r="B110" s="298" t="s">
        <v>203</v>
      </c>
      <c r="C110" s="419"/>
      <c r="D110" s="933">
        <f>D111</f>
        <v>878802950065</v>
      </c>
      <c r="E110" s="933">
        <f>E111</f>
        <v>872383736327</v>
      </c>
      <c r="F110" s="933">
        <f>F111</f>
        <v>865718329703</v>
      </c>
      <c r="G110" s="933">
        <f>G111</f>
        <v>869422083915</v>
      </c>
      <c r="H110" s="933">
        <f>H111</f>
        <v>877649509332</v>
      </c>
      <c r="I110" s="299"/>
      <c r="J110" s="684"/>
      <c r="K110" s="299"/>
      <c r="L110" s="299"/>
      <c r="M110" s="299"/>
      <c r="N110" s="299"/>
      <c r="O110" s="299"/>
      <c r="P110" s="299"/>
      <c r="Q110" s="933">
        <f t="shared" si="10"/>
        <v>865718329703</v>
      </c>
      <c r="R110" s="933">
        <f t="shared" si="11"/>
        <v>877649509332</v>
      </c>
      <c r="S110" s="299">
        <f t="shared" si="22"/>
        <v>0</v>
      </c>
      <c r="T110" s="299">
        <f t="shared" si="23"/>
        <v>0</v>
      </c>
      <c r="U110" s="299"/>
      <c r="V110" s="933">
        <f t="shared" si="12"/>
        <v>877649509332</v>
      </c>
      <c r="W110" s="317">
        <f t="shared" si="16"/>
        <v>33755750.358923078</v>
      </c>
      <c r="X110" s="995">
        <f t="shared" ref="X110:X113" si="27">V110/$V$129</f>
        <v>0.70105267208601019</v>
      </c>
      <c r="Y110" s="651">
        <f t="shared" si="14"/>
        <v>0</v>
      </c>
      <c r="Z110" s="651">
        <f t="shared" si="15"/>
        <v>0</v>
      </c>
    </row>
    <row r="111" spans="1:26" s="9" customFormat="1" ht="15" customHeight="1">
      <c r="A111" s="593"/>
      <c r="B111" s="302" t="s">
        <v>204</v>
      </c>
      <c r="C111" s="420"/>
      <c r="D111" s="934">
        <f>D112+D123</f>
        <v>878802950065</v>
      </c>
      <c r="E111" s="934">
        <f>E112+E123</f>
        <v>872383736327</v>
      </c>
      <c r="F111" s="934">
        <f>F112+F123</f>
        <v>865718329703</v>
      </c>
      <c r="G111" s="934">
        <f>G112+G123</f>
        <v>869422083915</v>
      </c>
      <c r="H111" s="934">
        <f>H112+H123</f>
        <v>877649509332</v>
      </c>
      <c r="I111" s="303"/>
      <c r="J111" s="685"/>
      <c r="K111" s="303"/>
      <c r="L111" s="303"/>
      <c r="M111" s="303"/>
      <c r="N111" s="303"/>
      <c r="O111" s="303"/>
      <c r="P111" s="303"/>
      <c r="Q111" s="934">
        <f t="shared" si="10"/>
        <v>865718329703</v>
      </c>
      <c r="R111" s="934">
        <f t="shared" si="11"/>
        <v>877649509332</v>
      </c>
      <c r="S111" s="303">
        <f t="shared" si="22"/>
        <v>0</v>
      </c>
      <c r="T111" s="303">
        <f t="shared" si="23"/>
        <v>0</v>
      </c>
      <c r="U111" s="303"/>
      <c r="V111" s="934">
        <f t="shared" si="12"/>
        <v>877649509332</v>
      </c>
      <c r="W111" s="311">
        <f t="shared" si="16"/>
        <v>33755750.358923078</v>
      </c>
      <c r="X111" s="993">
        <f t="shared" si="27"/>
        <v>0.70105267208601019</v>
      </c>
      <c r="Y111" s="651">
        <f t="shared" si="14"/>
        <v>0</v>
      </c>
      <c r="Z111" s="651">
        <f t="shared" si="15"/>
        <v>0</v>
      </c>
    </row>
    <row r="112" spans="1:26" ht="15" customHeight="1">
      <c r="B112" s="341" t="s">
        <v>205</v>
      </c>
      <c r="C112" s="421"/>
      <c r="D112" s="935">
        <f>CĐKT!D97</f>
        <v>650000000000</v>
      </c>
      <c r="E112" s="935">
        <f>CĐKT!E97</f>
        <v>650000000000</v>
      </c>
      <c r="F112" s="935">
        <f>CĐKT!F97</f>
        <v>650000000000</v>
      </c>
      <c r="G112" s="935">
        <f>CĐKT!G97</f>
        <v>650000000000</v>
      </c>
      <c r="H112" s="935">
        <f>CĐKT!H97</f>
        <v>650000000000</v>
      </c>
      <c r="I112" s="313"/>
      <c r="J112" s="687"/>
      <c r="K112" s="313"/>
      <c r="L112" s="313"/>
      <c r="M112" s="313"/>
      <c r="N112" s="313"/>
      <c r="O112" s="313"/>
      <c r="P112" s="313"/>
      <c r="Q112" s="935">
        <f t="shared" si="10"/>
        <v>650000000000</v>
      </c>
      <c r="R112" s="935">
        <f t="shared" si="11"/>
        <v>650000000000</v>
      </c>
      <c r="S112" s="313">
        <f t="shared" si="22"/>
        <v>0</v>
      </c>
      <c r="T112" s="313">
        <f t="shared" si="23"/>
        <v>0</v>
      </c>
      <c r="U112" s="313"/>
      <c r="V112" s="935">
        <f t="shared" si="12"/>
        <v>650000000000</v>
      </c>
      <c r="W112" s="314">
        <f>V112/$W$2</f>
        <v>25000000</v>
      </c>
      <c r="X112" s="994">
        <f t="shared" si="27"/>
        <v>0.51920981212960371</v>
      </c>
      <c r="Y112" s="651">
        <f t="shared" si="14"/>
        <v>0</v>
      </c>
      <c r="Z112" s="651">
        <f t="shared" si="15"/>
        <v>0</v>
      </c>
    </row>
    <row r="113" spans="1:27" ht="15" customHeight="1">
      <c r="B113" s="341" t="s">
        <v>206</v>
      </c>
      <c r="C113" s="421"/>
      <c r="D113" s="935">
        <f>CĐKT!D98</f>
        <v>650000000000</v>
      </c>
      <c r="E113" s="935">
        <f>CĐKT!E98</f>
        <v>650000000000</v>
      </c>
      <c r="F113" s="935">
        <f>CĐKT!F98</f>
        <v>650000000000</v>
      </c>
      <c r="G113" s="935">
        <f>CĐKT!G98</f>
        <v>650000000000</v>
      </c>
      <c r="H113" s="935">
        <f>CĐKT!H98</f>
        <v>650000000000</v>
      </c>
      <c r="I113" s="313"/>
      <c r="J113" s="687"/>
      <c r="K113" s="313"/>
      <c r="L113" s="313"/>
      <c r="M113" s="313"/>
      <c r="N113" s="313"/>
      <c r="O113" s="313"/>
      <c r="P113" s="313"/>
      <c r="Q113" s="935">
        <f t="shared" si="10"/>
        <v>650000000000</v>
      </c>
      <c r="R113" s="935">
        <f t="shared" si="11"/>
        <v>650000000000</v>
      </c>
      <c r="S113" s="313">
        <f t="shared" si="22"/>
        <v>0</v>
      </c>
      <c r="T113" s="313">
        <f t="shared" si="23"/>
        <v>0</v>
      </c>
      <c r="U113" s="313"/>
      <c r="V113" s="935">
        <f t="shared" si="12"/>
        <v>650000000000</v>
      </c>
      <c r="W113" s="314">
        <f t="shared" ref="W113:W128" si="28">V113/$W$2</f>
        <v>25000000</v>
      </c>
      <c r="X113" s="994">
        <f t="shared" si="27"/>
        <v>0.51920981212960371</v>
      </c>
      <c r="Y113" s="651">
        <f t="shared" si="14"/>
        <v>0</v>
      </c>
      <c r="Z113" s="651">
        <f t="shared" si="15"/>
        <v>0</v>
      </c>
    </row>
    <row r="114" spans="1:27" ht="15" customHeight="1">
      <c r="B114" s="341" t="s">
        <v>207</v>
      </c>
      <c r="C114" s="421"/>
      <c r="D114" s="935"/>
      <c r="E114" s="935"/>
      <c r="F114" s="935"/>
      <c r="G114" s="935"/>
      <c r="H114" s="313"/>
      <c r="I114" s="313"/>
      <c r="J114" s="687"/>
      <c r="K114" s="313"/>
      <c r="L114" s="313"/>
      <c r="M114" s="313"/>
      <c r="N114" s="313"/>
      <c r="O114" s="313"/>
      <c r="P114" s="313"/>
      <c r="Q114" s="935">
        <f t="shared" si="10"/>
        <v>0</v>
      </c>
      <c r="R114" s="935">
        <f t="shared" si="11"/>
        <v>0</v>
      </c>
      <c r="S114" s="313">
        <f t="shared" si="22"/>
        <v>0</v>
      </c>
      <c r="T114" s="313">
        <f t="shared" si="23"/>
        <v>0</v>
      </c>
      <c r="U114" s="313"/>
      <c r="V114" s="935">
        <f t="shared" ref="V114:V122" si="29">G114</f>
        <v>0</v>
      </c>
      <c r="W114" s="314">
        <f t="shared" si="28"/>
        <v>0</v>
      </c>
      <c r="X114" s="994">
        <v>0</v>
      </c>
      <c r="Y114" s="651">
        <f t="shared" si="14"/>
        <v>0</v>
      </c>
      <c r="Z114" s="651">
        <f t="shared" si="15"/>
        <v>0</v>
      </c>
    </row>
    <row r="115" spans="1:27" ht="15" customHeight="1">
      <c r="B115" s="341" t="s">
        <v>2329</v>
      </c>
      <c r="C115" s="421"/>
      <c r="D115" s="935"/>
      <c r="E115" s="935"/>
      <c r="F115" s="935"/>
      <c r="G115" s="935"/>
      <c r="H115" s="313"/>
      <c r="I115" s="313"/>
      <c r="J115" s="687"/>
      <c r="K115" s="313"/>
      <c r="L115" s="313"/>
      <c r="M115" s="313"/>
      <c r="N115" s="313"/>
      <c r="O115" s="313"/>
      <c r="P115" s="313"/>
      <c r="Q115" s="935">
        <f t="shared" si="10"/>
        <v>0</v>
      </c>
      <c r="R115" s="935">
        <f t="shared" si="11"/>
        <v>0</v>
      </c>
      <c r="S115" s="313">
        <f t="shared" si="22"/>
        <v>0</v>
      </c>
      <c r="T115" s="313">
        <f t="shared" si="23"/>
        <v>0</v>
      </c>
      <c r="U115" s="313"/>
      <c r="V115" s="935">
        <f t="shared" si="29"/>
        <v>0</v>
      </c>
      <c r="W115" s="314">
        <f t="shared" si="28"/>
        <v>0</v>
      </c>
      <c r="X115" s="994">
        <v>0</v>
      </c>
      <c r="Y115" s="651">
        <f t="shared" si="14"/>
        <v>0</v>
      </c>
      <c r="Z115" s="651">
        <f t="shared" si="15"/>
        <v>0</v>
      </c>
    </row>
    <row r="116" spans="1:27" ht="15" customHeight="1">
      <c r="B116" s="341" t="s">
        <v>209</v>
      </c>
      <c r="C116" s="421"/>
      <c r="D116" s="935"/>
      <c r="E116" s="935"/>
      <c r="F116" s="935"/>
      <c r="G116" s="935"/>
      <c r="H116" s="313"/>
      <c r="I116" s="313"/>
      <c r="J116" s="687"/>
      <c r="K116" s="313"/>
      <c r="L116" s="313"/>
      <c r="M116" s="313"/>
      <c r="N116" s="313"/>
      <c r="O116" s="313"/>
      <c r="P116" s="313"/>
      <c r="Q116" s="935">
        <f t="shared" si="10"/>
        <v>0</v>
      </c>
      <c r="R116" s="935">
        <f t="shared" si="11"/>
        <v>0</v>
      </c>
      <c r="S116" s="313">
        <f t="shared" si="22"/>
        <v>0</v>
      </c>
      <c r="T116" s="313">
        <f t="shared" si="23"/>
        <v>0</v>
      </c>
      <c r="U116" s="313"/>
      <c r="V116" s="935">
        <f t="shared" si="29"/>
        <v>0</v>
      </c>
      <c r="W116" s="314">
        <f t="shared" si="28"/>
        <v>0</v>
      </c>
      <c r="X116" s="994">
        <v>0</v>
      </c>
      <c r="Y116" s="651">
        <f t="shared" si="14"/>
        <v>0</v>
      </c>
      <c r="Z116" s="651">
        <f t="shared" si="15"/>
        <v>0</v>
      </c>
    </row>
    <row r="117" spans="1:27" ht="15" customHeight="1">
      <c r="B117" s="341" t="s">
        <v>210</v>
      </c>
      <c r="C117" s="421"/>
      <c r="D117" s="935"/>
      <c r="E117" s="935"/>
      <c r="F117" s="935"/>
      <c r="G117" s="935"/>
      <c r="H117" s="313"/>
      <c r="I117" s="313"/>
      <c r="J117" s="687"/>
      <c r="K117" s="313"/>
      <c r="L117" s="313"/>
      <c r="M117" s="313"/>
      <c r="N117" s="313"/>
      <c r="O117" s="313"/>
      <c r="P117" s="313"/>
      <c r="Q117" s="935">
        <f t="shared" si="10"/>
        <v>0</v>
      </c>
      <c r="R117" s="935">
        <f t="shared" si="11"/>
        <v>0</v>
      </c>
      <c r="S117" s="313">
        <f t="shared" si="22"/>
        <v>0</v>
      </c>
      <c r="T117" s="313">
        <f t="shared" si="23"/>
        <v>0</v>
      </c>
      <c r="U117" s="313"/>
      <c r="V117" s="935">
        <f t="shared" si="29"/>
        <v>0</v>
      </c>
      <c r="W117" s="314">
        <f t="shared" si="28"/>
        <v>0</v>
      </c>
      <c r="X117" s="994">
        <v>0</v>
      </c>
      <c r="Y117" s="651">
        <f t="shared" si="14"/>
        <v>0</v>
      </c>
      <c r="Z117" s="651">
        <f t="shared" si="15"/>
        <v>0</v>
      </c>
    </row>
    <row r="118" spans="1:27" ht="15" customHeight="1">
      <c r="B118" s="341" t="s">
        <v>2330</v>
      </c>
      <c r="C118" s="421"/>
      <c r="D118" s="935"/>
      <c r="E118" s="935"/>
      <c r="F118" s="935"/>
      <c r="G118" s="935"/>
      <c r="H118" s="313"/>
      <c r="I118" s="313"/>
      <c r="J118" s="687"/>
      <c r="K118" s="313"/>
      <c r="L118" s="313"/>
      <c r="M118" s="313"/>
      <c r="N118" s="313"/>
      <c r="O118" s="313"/>
      <c r="P118" s="313"/>
      <c r="Q118" s="935">
        <f t="shared" si="10"/>
        <v>0</v>
      </c>
      <c r="R118" s="935">
        <f t="shared" si="11"/>
        <v>0</v>
      </c>
      <c r="S118" s="313">
        <f t="shared" si="22"/>
        <v>0</v>
      </c>
      <c r="T118" s="313">
        <f t="shared" si="23"/>
        <v>0</v>
      </c>
      <c r="U118" s="313"/>
      <c r="V118" s="935">
        <f t="shared" si="29"/>
        <v>0</v>
      </c>
      <c r="W118" s="314">
        <f t="shared" si="28"/>
        <v>0</v>
      </c>
      <c r="X118" s="994">
        <v>0</v>
      </c>
      <c r="Y118" s="651">
        <f t="shared" si="14"/>
        <v>0</v>
      </c>
      <c r="Z118" s="651">
        <f t="shared" si="15"/>
        <v>0</v>
      </c>
    </row>
    <row r="119" spans="1:27" ht="15" customHeight="1">
      <c r="B119" s="341" t="s">
        <v>212</v>
      </c>
      <c r="C119" s="421"/>
      <c r="D119" s="935"/>
      <c r="E119" s="935"/>
      <c r="F119" s="935"/>
      <c r="G119" s="935"/>
      <c r="H119" s="313"/>
      <c r="I119" s="313"/>
      <c r="J119" s="687"/>
      <c r="K119" s="313"/>
      <c r="L119" s="313"/>
      <c r="M119" s="313"/>
      <c r="N119" s="313"/>
      <c r="O119" s="313"/>
      <c r="P119" s="313"/>
      <c r="Q119" s="935">
        <f t="shared" si="10"/>
        <v>0</v>
      </c>
      <c r="R119" s="935">
        <f t="shared" si="11"/>
        <v>0</v>
      </c>
      <c r="S119" s="313">
        <f t="shared" si="22"/>
        <v>0</v>
      </c>
      <c r="T119" s="313">
        <f t="shared" si="23"/>
        <v>0</v>
      </c>
      <c r="U119" s="313"/>
      <c r="V119" s="935">
        <f t="shared" si="29"/>
        <v>0</v>
      </c>
      <c r="W119" s="314">
        <f t="shared" si="28"/>
        <v>0</v>
      </c>
      <c r="X119" s="994">
        <v>0</v>
      </c>
      <c r="Y119" s="651">
        <f t="shared" si="14"/>
        <v>0</v>
      </c>
      <c r="Z119" s="651">
        <f t="shared" si="15"/>
        <v>0</v>
      </c>
    </row>
    <row r="120" spans="1:27" ht="15" customHeight="1">
      <c r="B120" s="341" t="s">
        <v>213</v>
      </c>
      <c r="C120" s="421"/>
      <c r="D120" s="935"/>
      <c r="E120" s="935"/>
      <c r="F120" s="935"/>
      <c r="G120" s="935"/>
      <c r="H120" s="313"/>
      <c r="I120" s="313"/>
      <c r="J120" s="687"/>
      <c r="K120" s="313"/>
      <c r="L120" s="313"/>
      <c r="M120" s="313"/>
      <c r="N120" s="313"/>
      <c r="O120" s="313"/>
      <c r="P120" s="313"/>
      <c r="Q120" s="935">
        <f t="shared" si="10"/>
        <v>0</v>
      </c>
      <c r="R120" s="935">
        <f t="shared" si="11"/>
        <v>0</v>
      </c>
      <c r="S120" s="313">
        <f t="shared" si="22"/>
        <v>0</v>
      </c>
      <c r="T120" s="313">
        <f t="shared" si="23"/>
        <v>0</v>
      </c>
      <c r="U120" s="313"/>
      <c r="V120" s="935">
        <f t="shared" si="29"/>
        <v>0</v>
      </c>
      <c r="W120" s="314">
        <f t="shared" si="28"/>
        <v>0</v>
      </c>
      <c r="X120" s="994">
        <v>0</v>
      </c>
      <c r="Y120" s="651">
        <f t="shared" si="14"/>
        <v>0</v>
      </c>
      <c r="Z120" s="651">
        <f t="shared" si="15"/>
        <v>0</v>
      </c>
    </row>
    <row r="121" spans="1:27" ht="15" customHeight="1">
      <c r="B121" s="341" t="s">
        <v>214</v>
      </c>
      <c r="C121" s="421"/>
      <c r="D121" s="935"/>
      <c r="E121" s="935"/>
      <c r="F121" s="935"/>
      <c r="G121" s="935"/>
      <c r="H121" s="313"/>
      <c r="I121" s="313"/>
      <c r="J121" s="687"/>
      <c r="K121" s="313"/>
      <c r="L121" s="313"/>
      <c r="M121" s="313"/>
      <c r="N121" s="313"/>
      <c r="O121" s="313"/>
      <c r="P121" s="313"/>
      <c r="Q121" s="935">
        <f t="shared" si="10"/>
        <v>0</v>
      </c>
      <c r="R121" s="935">
        <f t="shared" si="11"/>
        <v>0</v>
      </c>
      <c r="S121" s="313">
        <f t="shared" si="22"/>
        <v>0</v>
      </c>
      <c r="T121" s="313">
        <f t="shared" si="23"/>
        <v>0</v>
      </c>
      <c r="U121" s="313"/>
      <c r="V121" s="935">
        <f t="shared" si="29"/>
        <v>0</v>
      </c>
      <c r="W121" s="314">
        <f t="shared" si="28"/>
        <v>0</v>
      </c>
      <c r="X121" s="994">
        <f>V121/$V$129</f>
        <v>0</v>
      </c>
      <c r="Y121" s="651">
        <f t="shared" si="14"/>
        <v>0</v>
      </c>
      <c r="Z121" s="651">
        <f t="shared" si="15"/>
        <v>0</v>
      </c>
    </row>
    <row r="122" spans="1:27" ht="15" customHeight="1">
      <c r="B122" s="341" t="s">
        <v>2331</v>
      </c>
      <c r="C122" s="421"/>
      <c r="D122" s="935"/>
      <c r="E122" s="935"/>
      <c r="F122" s="935"/>
      <c r="G122" s="935"/>
      <c r="H122" s="313"/>
      <c r="I122" s="313"/>
      <c r="J122" s="687"/>
      <c r="K122" s="313"/>
      <c r="L122" s="313"/>
      <c r="M122" s="313"/>
      <c r="N122" s="313"/>
      <c r="O122" s="313"/>
      <c r="P122" s="313"/>
      <c r="Q122" s="935">
        <f t="shared" si="10"/>
        <v>0</v>
      </c>
      <c r="R122" s="935">
        <f t="shared" si="11"/>
        <v>0</v>
      </c>
      <c r="S122" s="313">
        <f t="shared" si="22"/>
        <v>0</v>
      </c>
      <c r="T122" s="313">
        <f t="shared" si="23"/>
        <v>0</v>
      </c>
      <c r="U122" s="313"/>
      <c r="V122" s="935">
        <f t="shared" si="29"/>
        <v>0</v>
      </c>
      <c r="W122" s="314">
        <f t="shared" si="28"/>
        <v>0</v>
      </c>
      <c r="X122" s="994">
        <v>0</v>
      </c>
      <c r="Y122" s="651">
        <f t="shared" si="14"/>
        <v>0</v>
      </c>
      <c r="Z122" s="651">
        <f t="shared" si="15"/>
        <v>0</v>
      </c>
    </row>
    <row r="123" spans="1:27" ht="15" customHeight="1">
      <c r="B123" s="341" t="s">
        <v>2332</v>
      </c>
      <c r="C123" s="421"/>
      <c r="D123" s="935">
        <f>SUM(D124:D125)</f>
        <v>228802950065</v>
      </c>
      <c r="E123" s="935">
        <f>SUM(E124:E125)</f>
        <v>222383736327</v>
      </c>
      <c r="F123" s="935">
        <f>SUM(F124:F125)</f>
        <v>215718329703</v>
      </c>
      <c r="G123" s="935">
        <f>SUM(G124:G125)</f>
        <v>219422083915</v>
      </c>
      <c r="H123" s="935">
        <f>SUM(H124:H125)</f>
        <v>227649509332</v>
      </c>
      <c r="I123" s="313"/>
      <c r="J123" s="687"/>
      <c r="K123" s="313"/>
      <c r="L123" s="313"/>
      <c r="M123" s="313"/>
      <c r="N123" s="313"/>
      <c r="O123" s="313"/>
      <c r="P123" s="313"/>
      <c r="Q123" s="935">
        <f>SUM(Q124:Q125)</f>
        <v>215718329703</v>
      </c>
      <c r="R123" s="935">
        <f>SUM(R124:R125)</f>
        <v>227649509332</v>
      </c>
      <c r="S123" s="313">
        <f>L123</f>
        <v>0</v>
      </c>
      <c r="T123" s="313">
        <f t="shared" si="23"/>
        <v>0</v>
      </c>
      <c r="U123" s="313"/>
      <c r="V123" s="935">
        <f>SUM(V124:V125)</f>
        <v>227649509332</v>
      </c>
      <c r="W123" s="314">
        <f t="shared" si="28"/>
        <v>8755750.3589230776</v>
      </c>
      <c r="X123" s="994">
        <f>V123/$V$129</f>
        <v>0.18184285995640645</v>
      </c>
      <c r="Y123" s="651">
        <f t="shared" si="14"/>
        <v>0</v>
      </c>
      <c r="Z123" s="651">
        <f>R123-H123</f>
        <v>0</v>
      </c>
      <c r="AA123" s="449"/>
    </row>
    <row r="124" spans="1:27" ht="15" customHeight="1">
      <c r="B124" s="341" t="s">
        <v>218</v>
      </c>
      <c r="C124" s="421"/>
      <c r="D124" s="343">
        <f>CĐKT!D110</f>
        <v>230496410801</v>
      </c>
      <c r="E124" s="343">
        <f>CĐKT!E110</f>
        <v>228802950065</v>
      </c>
      <c r="F124" s="343">
        <f>CĐKT!F110</f>
        <v>222383736327</v>
      </c>
      <c r="G124" s="343">
        <f>CĐKT!G110</f>
        <v>215718329703</v>
      </c>
      <c r="H124" s="343">
        <f>CĐKT!H110</f>
        <v>219422083915</v>
      </c>
      <c r="I124" s="343"/>
      <c r="J124" s="691"/>
      <c r="K124" s="343"/>
      <c r="L124" s="343"/>
      <c r="M124" s="343"/>
      <c r="N124" s="343"/>
      <c r="O124" s="343"/>
      <c r="P124" s="313"/>
      <c r="Q124" s="343">
        <f>D124</f>
        <v>230496410801</v>
      </c>
      <c r="R124" s="343">
        <f>G124</f>
        <v>215718329703</v>
      </c>
      <c r="S124" s="343">
        <f>SUM(S125:S125)</f>
        <v>215718329703</v>
      </c>
      <c r="T124" s="343">
        <f t="shared" si="23"/>
        <v>0</v>
      </c>
      <c r="U124" s="313"/>
      <c r="V124" s="343">
        <f>D124</f>
        <v>230496410801</v>
      </c>
      <c r="W124" s="314">
        <f t="shared" si="28"/>
        <v>8865246.5692692306</v>
      </c>
      <c r="X124" s="994">
        <f>V124/$V$129</f>
        <v>0.18411692022851567</v>
      </c>
      <c r="Y124" s="651">
        <f t="shared" si="14"/>
        <v>11074326886</v>
      </c>
      <c r="Z124" s="651">
        <f t="shared" si="15"/>
        <v>-3703754212</v>
      </c>
    </row>
    <row r="125" spans="1:27" ht="15" customHeight="1">
      <c r="B125" s="341" t="s">
        <v>219</v>
      </c>
      <c r="C125" s="421"/>
      <c r="D125" s="935">
        <f>CĐKT!D111</f>
        <v>-1693460736</v>
      </c>
      <c r="E125" s="935">
        <f>CĐKT!E111</f>
        <v>-6419213738</v>
      </c>
      <c r="F125" s="935">
        <f>CĐKT!F111</f>
        <v>-6665406624</v>
      </c>
      <c r="G125" s="935">
        <f>CĐKT!G111</f>
        <v>3703754212</v>
      </c>
      <c r="H125" s="935">
        <f>CĐKT!H111</f>
        <v>8227425417</v>
      </c>
      <c r="I125" s="313"/>
      <c r="J125" s="687"/>
      <c r="K125" s="313"/>
      <c r="L125" s="313"/>
      <c r="M125" s="313"/>
      <c r="N125" s="313"/>
      <c r="O125" s="313"/>
      <c r="P125" s="313"/>
      <c r="Q125" s="935">
        <f>SUM(D125:F125)</f>
        <v>-14778081098</v>
      </c>
      <c r="R125" s="935">
        <f>SUM(G125:H125)</f>
        <v>11931179629</v>
      </c>
      <c r="S125" s="313">
        <f>R124</f>
        <v>215718329703</v>
      </c>
      <c r="T125" s="313">
        <f>S124</f>
        <v>215718329703</v>
      </c>
      <c r="U125" s="313"/>
      <c r="V125" s="935">
        <f>SUM(D125:H125)</f>
        <v>-2846901469</v>
      </c>
      <c r="W125" s="314">
        <f t="shared" si="28"/>
        <v>-109496.21034615385</v>
      </c>
      <c r="X125" s="994">
        <f>V125/$V$129</f>
        <v>-2.2740602721092046E-3</v>
      </c>
      <c r="Y125" s="651">
        <f t="shared" si="14"/>
        <v>-11074326886</v>
      </c>
      <c r="Z125" s="651">
        <f>R125-H125</f>
        <v>3703754212</v>
      </c>
    </row>
    <row r="126" spans="1:27" s="9" customFormat="1" ht="15" customHeight="1">
      <c r="A126" s="593"/>
      <c r="B126" s="302" t="s">
        <v>221</v>
      </c>
      <c r="C126" s="420"/>
      <c r="D126" s="934">
        <f>SUM(D127:D128)</f>
        <v>0</v>
      </c>
      <c r="E126" s="934">
        <f>SUM(E127:E128)</f>
        <v>0</v>
      </c>
      <c r="F126" s="934">
        <f>SUM(F127:F128)</f>
        <v>0</v>
      </c>
      <c r="G126" s="934">
        <f>SUM(G127:G128)</f>
        <v>0</v>
      </c>
      <c r="H126" s="303"/>
      <c r="I126" s="303"/>
      <c r="J126" s="685"/>
      <c r="K126" s="303"/>
      <c r="L126" s="303"/>
      <c r="M126" s="303"/>
      <c r="N126" s="303"/>
      <c r="O126" s="303"/>
      <c r="P126" s="303"/>
      <c r="Q126" s="934">
        <f t="shared" si="10"/>
        <v>0</v>
      </c>
      <c r="R126" s="934">
        <f t="shared" ref="R126:R128" si="30">G126</f>
        <v>0</v>
      </c>
      <c r="S126" s="303">
        <f t="shared" ref="S126:S128" si="31">J126</f>
        <v>0</v>
      </c>
      <c r="T126" s="303">
        <f t="shared" ref="T126:T128" si="32">O126</f>
        <v>0</v>
      </c>
      <c r="U126" s="303"/>
      <c r="V126" s="934">
        <f>H126</f>
        <v>0</v>
      </c>
      <c r="W126" s="329">
        <f t="shared" si="28"/>
        <v>0</v>
      </c>
      <c r="X126" s="993">
        <v>0</v>
      </c>
      <c r="Y126" s="651">
        <f t="shared" si="14"/>
        <v>0</v>
      </c>
      <c r="Z126" s="651">
        <f t="shared" si="15"/>
        <v>0</v>
      </c>
    </row>
    <row r="127" spans="1:27" s="15" customFormat="1" ht="15" customHeight="1">
      <c r="A127" s="599"/>
      <c r="B127" s="341" t="s">
        <v>222</v>
      </c>
      <c r="C127" s="421"/>
      <c r="D127" s="935"/>
      <c r="E127" s="935"/>
      <c r="F127" s="935"/>
      <c r="G127" s="935"/>
      <c r="H127" s="313"/>
      <c r="I127" s="313"/>
      <c r="J127" s="687"/>
      <c r="K127" s="313"/>
      <c r="L127" s="313"/>
      <c r="M127" s="313"/>
      <c r="N127" s="313"/>
      <c r="O127" s="313"/>
      <c r="P127" s="313"/>
      <c r="Q127" s="935">
        <f t="shared" si="10"/>
        <v>0</v>
      </c>
      <c r="R127" s="935">
        <f t="shared" si="30"/>
        <v>0</v>
      </c>
      <c r="S127" s="313">
        <f t="shared" si="31"/>
        <v>0</v>
      </c>
      <c r="T127" s="313">
        <f t="shared" si="32"/>
        <v>0</v>
      </c>
      <c r="U127" s="313"/>
      <c r="V127" s="935">
        <f t="shared" ref="V127:V129" si="33">H127</f>
        <v>0</v>
      </c>
      <c r="W127" s="314">
        <f t="shared" si="28"/>
        <v>0</v>
      </c>
      <c r="X127" s="994">
        <v>0</v>
      </c>
      <c r="Y127" s="651">
        <f t="shared" si="14"/>
        <v>0</v>
      </c>
      <c r="Z127" s="651">
        <f t="shared" si="15"/>
        <v>0</v>
      </c>
    </row>
    <row r="128" spans="1:27" s="15" customFormat="1" ht="15" customHeight="1">
      <c r="A128" s="599"/>
      <c r="B128" s="341" t="s">
        <v>223</v>
      </c>
      <c r="C128" s="421"/>
      <c r="D128" s="935"/>
      <c r="E128" s="935"/>
      <c r="F128" s="935"/>
      <c r="G128" s="935"/>
      <c r="H128" s="313"/>
      <c r="I128" s="313"/>
      <c r="J128" s="687"/>
      <c r="K128" s="313"/>
      <c r="L128" s="313"/>
      <c r="M128" s="313"/>
      <c r="N128" s="313"/>
      <c r="O128" s="313"/>
      <c r="P128" s="313"/>
      <c r="Q128" s="935">
        <f t="shared" si="10"/>
        <v>0</v>
      </c>
      <c r="R128" s="935">
        <f t="shared" si="30"/>
        <v>0</v>
      </c>
      <c r="S128" s="313">
        <f t="shared" si="31"/>
        <v>0</v>
      </c>
      <c r="T128" s="313">
        <f t="shared" si="32"/>
        <v>0</v>
      </c>
      <c r="U128" s="313"/>
      <c r="V128" s="935">
        <f t="shared" si="33"/>
        <v>0</v>
      </c>
      <c r="W128" s="314">
        <f t="shared" si="28"/>
        <v>0</v>
      </c>
      <c r="X128" s="994">
        <v>0</v>
      </c>
      <c r="Y128" s="651">
        <f t="shared" si="14"/>
        <v>0</v>
      </c>
      <c r="Z128" s="651">
        <f t="shared" si="15"/>
        <v>0</v>
      </c>
    </row>
    <row r="129" spans="1:26" s="14" customFormat="1" ht="15" customHeight="1" thickBot="1">
      <c r="A129" s="597"/>
      <c r="B129" s="345" t="s">
        <v>98</v>
      </c>
      <c r="C129" s="427"/>
      <c r="D129" s="346">
        <f>D110+D78</f>
        <v>1211566398236</v>
      </c>
      <c r="E129" s="346">
        <f>E110+E78</f>
        <v>1233002251518</v>
      </c>
      <c r="F129" s="346">
        <f>F110+F78</f>
        <v>1192063370403</v>
      </c>
      <c r="G129" s="346">
        <f>G110+G78</f>
        <v>1173001139790</v>
      </c>
      <c r="H129" s="346">
        <f>H110+H78</f>
        <v>1251902380916</v>
      </c>
      <c r="I129" s="346"/>
      <c r="J129" s="692"/>
      <c r="K129" s="346"/>
      <c r="L129" s="346"/>
      <c r="M129" s="346"/>
      <c r="N129" s="346"/>
      <c r="O129" s="346"/>
      <c r="P129" s="347"/>
      <c r="Q129" s="346">
        <f t="shared" si="10"/>
        <v>1192063370403</v>
      </c>
      <c r="R129" s="346">
        <f>H129</f>
        <v>1251902380916</v>
      </c>
      <c r="S129" s="346">
        <f>L129</f>
        <v>0</v>
      </c>
      <c r="T129" s="346">
        <f>O129</f>
        <v>0</v>
      </c>
      <c r="U129" s="348"/>
      <c r="V129" s="346">
        <f t="shared" si="33"/>
        <v>1251902380916</v>
      </c>
      <c r="W129" s="349">
        <f>V129/$W$2</f>
        <v>48150091.573692307</v>
      </c>
      <c r="X129" s="1000">
        <f t="shared" ref="X129" si="34">V129/$V$129</f>
        <v>1</v>
      </c>
      <c r="Y129" s="651">
        <f t="shared" si="14"/>
        <v>0</v>
      </c>
      <c r="Z129" s="651">
        <f t="shared" si="15"/>
        <v>0</v>
      </c>
    </row>
    <row r="130" spans="1:26" s="7" customFormat="1" ht="15" customHeight="1" thickTop="1" thickBot="1">
      <c r="A130" s="591"/>
      <c r="B130" s="16"/>
      <c r="C130" s="428"/>
      <c r="D130" s="650">
        <f t="shared" ref="D130:O130" si="35">D129-D77</f>
        <v>0</v>
      </c>
      <c r="E130" s="650">
        <f t="shared" si="35"/>
        <v>0</v>
      </c>
      <c r="F130" s="939">
        <f t="shared" si="35"/>
        <v>0</v>
      </c>
      <c r="G130" s="650">
        <f t="shared" si="35"/>
        <v>0</v>
      </c>
      <c r="H130" s="650">
        <f t="shared" si="35"/>
        <v>0</v>
      </c>
      <c r="I130" s="650">
        <f t="shared" si="35"/>
        <v>0</v>
      </c>
      <c r="J130" s="613">
        <f t="shared" si="35"/>
        <v>0</v>
      </c>
      <c r="K130" s="650">
        <f t="shared" si="35"/>
        <v>0</v>
      </c>
      <c r="L130" s="650">
        <f t="shared" si="35"/>
        <v>0</v>
      </c>
      <c r="M130" s="650">
        <f t="shared" si="35"/>
        <v>0</v>
      </c>
      <c r="N130" s="650">
        <f t="shared" si="35"/>
        <v>0</v>
      </c>
      <c r="O130" s="650">
        <f t="shared" si="35"/>
        <v>0</v>
      </c>
      <c r="P130" s="27"/>
      <c r="Q130" s="939">
        <f>Q129-Q77</f>
        <v>0</v>
      </c>
      <c r="R130" s="939">
        <f>R129-R77</f>
        <v>0</v>
      </c>
      <c r="S130" s="650">
        <f>S129-S77</f>
        <v>0</v>
      </c>
      <c r="T130" s="650">
        <f>T129-T77</f>
        <v>0</v>
      </c>
      <c r="U130" s="27"/>
      <c r="V130" s="939">
        <f>V129-V77</f>
        <v>0</v>
      </c>
      <c r="W130" s="614">
        <f>W129-W77</f>
        <v>0</v>
      </c>
      <c r="X130" s="1001">
        <v>0</v>
      </c>
      <c r="Y130" s="651">
        <f t="shared" si="14"/>
        <v>0</v>
      </c>
      <c r="Z130" s="651">
        <f t="shared" si="15"/>
        <v>0</v>
      </c>
    </row>
    <row r="131" spans="1:26" s="17" customFormat="1" ht="15" customHeight="1" thickTop="1">
      <c r="B131" s="71" t="s">
        <v>35</v>
      </c>
      <c r="C131" s="429"/>
      <c r="D131" s="618" t="s">
        <v>2187</v>
      </c>
      <c r="E131" s="618" t="s">
        <v>2188</v>
      </c>
      <c r="F131" s="940" t="s">
        <v>2189</v>
      </c>
      <c r="G131" s="618" t="s">
        <v>2190</v>
      </c>
      <c r="H131" s="618" t="s">
        <v>2191</v>
      </c>
      <c r="I131" s="618" t="s">
        <v>2192</v>
      </c>
      <c r="J131" s="725" t="s">
        <v>2193</v>
      </c>
      <c r="K131" s="618" t="s">
        <v>2194</v>
      </c>
      <c r="L131" s="618" t="s">
        <v>2195</v>
      </c>
      <c r="M131" s="618" t="s">
        <v>2196</v>
      </c>
      <c r="N131" s="618" t="s">
        <v>2197</v>
      </c>
      <c r="O131" s="618" t="s">
        <v>2198</v>
      </c>
      <c r="P131" s="29"/>
      <c r="Q131" s="940" t="s">
        <v>2200</v>
      </c>
      <c r="R131" s="940" t="s">
        <v>2201</v>
      </c>
      <c r="S131" s="618" t="s">
        <v>2199</v>
      </c>
      <c r="T131" s="618" t="s">
        <v>2185</v>
      </c>
      <c r="U131" s="69"/>
      <c r="V131" s="940" t="s">
        <v>2186</v>
      </c>
      <c r="W131" s="296" t="s">
        <v>109</v>
      </c>
      <c r="X131" s="985" t="s">
        <v>50</v>
      </c>
      <c r="Y131" s="651"/>
      <c r="Z131" s="651"/>
    </row>
    <row r="132" spans="1:26" s="35" customFormat="1" ht="15" customHeight="1">
      <c r="B132" s="36" t="s">
        <v>51</v>
      </c>
      <c r="C132" s="619"/>
      <c r="D132" s="570">
        <v>4409.9920000000002</v>
      </c>
      <c r="E132" s="620">
        <v>3267.6</v>
      </c>
      <c r="F132" s="620">
        <v>6445.4459999999999</v>
      </c>
      <c r="G132" s="620">
        <v>5748.625</v>
      </c>
      <c r="H132" s="620">
        <v>5140.924</v>
      </c>
      <c r="I132" s="620"/>
      <c r="J132" s="620"/>
      <c r="K132" s="620"/>
      <c r="L132" s="621"/>
      <c r="M132" s="620"/>
      <c r="N132" s="573"/>
      <c r="O132" s="570"/>
      <c r="P132" s="41"/>
      <c r="Q132" s="620">
        <f>SUM(D132:F132)</f>
        <v>14123.038</v>
      </c>
      <c r="R132" s="620">
        <f t="shared" ref="R132:R137" si="36">SUM(G132:I132)</f>
        <v>10889.548999999999</v>
      </c>
      <c r="S132" s="620">
        <f>SUM(J132:L132)</f>
        <v>0</v>
      </c>
      <c r="T132" s="620">
        <f>SUM(M132:O132)</f>
        <v>0</v>
      </c>
      <c r="U132" s="34"/>
      <c r="V132" s="620">
        <f>SUM(D132:O132)</f>
        <v>25012.587</v>
      </c>
      <c r="W132" s="175">
        <f t="shared" ref="W132:W151" si="37">V132/$W$2</f>
        <v>0.96202257692307691</v>
      </c>
      <c r="X132" s="1003"/>
      <c r="Y132" s="651">
        <f>+V132-Q132-R132-S132-T132</f>
        <v>0</v>
      </c>
      <c r="Z132" s="651"/>
    </row>
    <row r="133" spans="1:26" s="18" customFormat="1" ht="15" customHeight="1">
      <c r="B133" s="624" t="s">
        <v>2105</v>
      </c>
      <c r="C133" s="430"/>
      <c r="D133" s="941">
        <f>KQKD!D2</f>
        <v>126786913920</v>
      </c>
      <c r="E133" s="941">
        <f>KQKD!E2</f>
        <v>96600110916</v>
      </c>
      <c r="F133" s="941">
        <f>KQKD!F2</f>
        <v>174261948689</v>
      </c>
      <c r="G133" s="941">
        <f>KQKD!G2</f>
        <v>159143428903</v>
      </c>
      <c r="H133" s="941">
        <f>KQKD!H2</f>
        <v>160987273061</v>
      </c>
      <c r="I133" s="625"/>
      <c r="J133" s="647"/>
      <c r="K133" s="625"/>
      <c r="L133" s="625"/>
      <c r="M133" s="625"/>
      <c r="N133" s="625"/>
      <c r="O133" s="625"/>
      <c r="P133" s="30"/>
      <c r="Q133" s="941">
        <f>SUM(D133:F133)</f>
        <v>397648973525</v>
      </c>
      <c r="R133" s="941">
        <f>SUM(G133:I133)</f>
        <v>320130701964</v>
      </c>
      <c r="S133" s="625">
        <f t="shared" ref="S133:S151" si="38">SUM(J133:L133)</f>
        <v>0</v>
      </c>
      <c r="T133" s="625">
        <f>SUM(M133:O133)</f>
        <v>0</v>
      </c>
      <c r="U133" s="22"/>
      <c r="V133" s="941">
        <f>SUM(D133:O133)</f>
        <v>717779675489</v>
      </c>
      <c r="W133" s="175">
        <f t="shared" si="37"/>
        <v>27606910.59573077</v>
      </c>
      <c r="X133" s="1003"/>
      <c r="Y133" s="651">
        <f>+V133-Q133-R133-S133-T133</f>
        <v>0</v>
      </c>
      <c r="Z133" s="651"/>
    </row>
    <row r="134" spans="1:26" s="19" customFormat="1" ht="15" customHeight="1">
      <c r="B134" s="627" t="s">
        <v>2106</v>
      </c>
      <c r="C134" s="430"/>
      <c r="D134" s="942">
        <f>KQKD!D3</f>
        <v>687876997</v>
      </c>
      <c r="E134" s="942">
        <f>KQKD!E3</f>
        <v>33305556</v>
      </c>
      <c r="F134" s="942">
        <f>KQKD!F3</f>
        <v>956126160</v>
      </c>
      <c r="G134" s="942">
        <f>KQKD!G3</f>
        <v>86574074</v>
      </c>
      <c r="H134" s="942">
        <f>KQKD!H3</f>
        <v>1221964024</v>
      </c>
      <c r="I134" s="26"/>
      <c r="J134" s="695"/>
      <c r="K134" s="26"/>
      <c r="L134" s="26"/>
      <c r="M134" s="26"/>
      <c r="N134" s="26"/>
      <c r="O134" s="26"/>
      <c r="P134" s="31"/>
      <c r="Q134" s="942">
        <f t="shared" ref="Q134:Q151" si="39">SUM(D134:F134)</f>
        <v>1677308713</v>
      </c>
      <c r="R134" s="942">
        <f t="shared" si="36"/>
        <v>1308538098</v>
      </c>
      <c r="S134" s="26">
        <f t="shared" si="38"/>
        <v>0</v>
      </c>
      <c r="T134" s="26">
        <f t="shared" ref="T134:T151" si="40">SUM(M134:O134)</f>
        <v>0</v>
      </c>
      <c r="U134" s="25"/>
      <c r="V134" s="942">
        <f t="shared" ref="V134:V136" si="41">SUM(D134:O134)</f>
        <v>2985846811</v>
      </c>
      <c r="W134" s="174">
        <f t="shared" si="37"/>
        <v>114840.26196153846</v>
      </c>
      <c r="X134" s="1004"/>
      <c r="Y134" s="651">
        <f>+V134-Q134-R134-S134-T134</f>
        <v>0</v>
      </c>
      <c r="Z134" s="651"/>
    </row>
    <row r="135" spans="1:26" s="35" customFormat="1" ht="15" customHeight="1">
      <c r="B135" s="36" t="s">
        <v>2107</v>
      </c>
      <c r="C135" s="430"/>
      <c r="D135" s="943">
        <f>D133-D134</f>
        <v>126099036923</v>
      </c>
      <c r="E135" s="943">
        <f>E133-E134</f>
        <v>96566805360</v>
      </c>
      <c r="F135" s="943">
        <f>F133-F134</f>
        <v>173305822529</v>
      </c>
      <c r="G135" s="943">
        <f>G133-G134</f>
        <v>159056854829</v>
      </c>
      <c r="H135" s="943">
        <f>H133-H134</f>
        <v>159765309037</v>
      </c>
      <c r="I135" s="628"/>
      <c r="J135" s="648"/>
      <c r="K135" s="628"/>
      <c r="L135" s="628"/>
      <c r="M135" s="628"/>
      <c r="N135" s="628"/>
      <c r="O135" s="628"/>
      <c r="P135" s="37"/>
      <c r="Q135" s="943">
        <f t="shared" si="39"/>
        <v>395971664812</v>
      </c>
      <c r="R135" s="943">
        <f t="shared" si="36"/>
        <v>318822163866</v>
      </c>
      <c r="S135" s="628">
        <f t="shared" si="38"/>
        <v>0</v>
      </c>
      <c r="T135" s="628">
        <f t="shared" si="40"/>
        <v>0</v>
      </c>
      <c r="U135" s="38"/>
      <c r="V135" s="943">
        <f>SUM(D135:O135)</f>
        <v>714793828678</v>
      </c>
      <c r="W135" s="178">
        <f t="shared" si="37"/>
        <v>27492070.333769232</v>
      </c>
      <c r="X135" s="1003">
        <f>V135/$V$135</f>
        <v>1</v>
      </c>
      <c r="Y135" s="651">
        <f t="shared" ref="Y135:Y151" si="42">+V135-Q135-R135-S135-T135</f>
        <v>0</v>
      </c>
      <c r="Z135" s="651"/>
    </row>
    <row r="136" spans="1:26" s="19" customFormat="1" ht="15" customHeight="1">
      <c r="B136" s="627" t="s">
        <v>2108</v>
      </c>
      <c r="C136" s="430"/>
      <c r="D136" s="942">
        <f>KQKD!D5</f>
        <v>115080112871</v>
      </c>
      <c r="E136" s="942">
        <f>KQKD!E5</f>
        <v>90411470461</v>
      </c>
      <c r="F136" s="942">
        <f>KQKD!F5</f>
        <v>165844739865</v>
      </c>
      <c r="G136" s="942">
        <f>KQKD!G5</f>
        <v>141086003219</v>
      </c>
      <c r="H136" s="942">
        <f>KQKD!H5</f>
        <v>137580032058</v>
      </c>
      <c r="I136" s="26"/>
      <c r="J136" s="695"/>
      <c r="K136" s="26"/>
      <c r="L136" s="26"/>
      <c r="M136" s="26"/>
      <c r="N136" s="26"/>
      <c r="O136" s="26"/>
      <c r="P136" s="31"/>
      <c r="Q136" s="942">
        <f t="shared" si="39"/>
        <v>371336323197</v>
      </c>
      <c r="R136" s="942">
        <f t="shared" si="36"/>
        <v>278666035277</v>
      </c>
      <c r="S136" s="26">
        <f t="shared" si="38"/>
        <v>0</v>
      </c>
      <c r="T136" s="26">
        <f t="shared" si="40"/>
        <v>0</v>
      </c>
      <c r="U136" s="25"/>
      <c r="V136" s="942">
        <f t="shared" si="41"/>
        <v>650002358474</v>
      </c>
      <c r="W136" s="174">
        <f t="shared" si="37"/>
        <v>25000090.710538462</v>
      </c>
      <c r="X136" s="1004">
        <f>V136/$V$135</f>
        <v>0.90935642194361022</v>
      </c>
      <c r="Y136" s="651">
        <f>+V136-Q136-R136-S136-T136</f>
        <v>0</v>
      </c>
      <c r="Z136" s="651"/>
    </row>
    <row r="137" spans="1:26" s="20" customFormat="1" ht="15" customHeight="1">
      <c r="B137" s="624" t="s">
        <v>2109</v>
      </c>
      <c r="C137" s="430"/>
      <c r="D137" s="941">
        <f>D135-D136</f>
        <v>11018924052</v>
      </c>
      <c r="E137" s="941">
        <f>E135-E136</f>
        <v>6155334899</v>
      </c>
      <c r="F137" s="941">
        <f>F135-F136</f>
        <v>7461082664</v>
      </c>
      <c r="G137" s="941">
        <f>G135-G136</f>
        <v>17970851610</v>
      </c>
      <c r="H137" s="941">
        <f>H135-H136</f>
        <v>22185276979</v>
      </c>
      <c r="I137" s="625"/>
      <c r="J137" s="647"/>
      <c r="K137" s="625"/>
      <c r="L137" s="45"/>
      <c r="M137" s="625"/>
      <c r="N137" s="625"/>
      <c r="O137" s="625"/>
      <c r="P137" s="30"/>
      <c r="Q137" s="941">
        <f t="shared" si="39"/>
        <v>24635341615</v>
      </c>
      <c r="R137" s="941">
        <f t="shared" si="36"/>
        <v>40156128589</v>
      </c>
      <c r="S137" s="625">
        <f t="shared" si="38"/>
        <v>0</v>
      </c>
      <c r="T137" s="625">
        <f t="shared" si="40"/>
        <v>0</v>
      </c>
      <c r="U137" s="22"/>
      <c r="V137" s="941">
        <f t="shared" ref="V137:V151" si="43">SUM(D137:O137)</f>
        <v>64791470204</v>
      </c>
      <c r="W137" s="631">
        <f t="shared" si="37"/>
        <v>2491979.6232307693</v>
      </c>
      <c r="X137" s="1003">
        <f>V137/$V$135</f>
        <v>9.0643578056389784E-2</v>
      </c>
      <c r="Y137" s="651">
        <f>+V137-Q137-R137-S137-T137</f>
        <v>0</v>
      </c>
      <c r="Z137" s="651"/>
    </row>
    <row r="138" spans="1:26" s="20" customFormat="1" ht="34.5" customHeight="1">
      <c r="B138" s="624" t="s">
        <v>2247</v>
      </c>
      <c r="C138" s="430"/>
      <c r="D138" s="941"/>
      <c r="E138" s="941"/>
      <c r="F138" s="941"/>
      <c r="G138" s="941"/>
      <c r="H138" s="625"/>
      <c r="I138" s="625"/>
      <c r="J138" s="647"/>
      <c r="K138" s="625"/>
      <c r="L138" s="45"/>
      <c r="M138" s="625"/>
      <c r="N138" s="625"/>
      <c r="O138" s="625"/>
      <c r="P138" s="30"/>
      <c r="Q138" s="941"/>
      <c r="R138" s="941"/>
      <c r="S138" s="625"/>
      <c r="T138" s="625"/>
      <c r="U138" s="22"/>
      <c r="V138" s="941"/>
      <c r="W138" s="631"/>
      <c r="X138" s="1003">
        <f t="shared" ref="X138:X150" si="44">V138/$V$135</f>
        <v>0</v>
      </c>
      <c r="Y138" s="651">
        <f t="shared" si="42"/>
        <v>0</v>
      </c>
      <c r="Z138" s="651"/>
    </row>
    <row r="139" spans="1:26" s="19" customFormat="1" ht="15" customHeight="1">
      <c r="B139" s="627" t="s">
        <v>2248</v>
      </c>
      <c r="C139" s="430"/>
      <c r="D139" s="942">
        <f>KQKD!D7</f>
        <v>1053165322</v>
      </c>
      <c r="E139" s="942">
        <f>KQKD!E7</f>
        <v>307705069</v>
      </c>
      <c r="F139" s="942">
        <f>KQKD!F7</f>
        <v>839416558</v>
      </c>
      <c r="G139" s="942">
        <f>KQKD!G7</f>
        <v>1767937439</v>
      </c>
      <c r="H139" s="942">
        <f>KQKD!H7</f>
        <v>1261651212</v>
      </c>
      <c r="I139" s="26"/>
      <c r="J139" s="695"/>
      <c r="K139" s="26"/>
      <c r="L139" s="26"/>
      <c r="M139" s="26"/>
      <c r="N139" s="26"/>
      <c r="O139" s="26"/>
      <c r="P139" s="31"/>
      <c r="Q139" s="942">
        <f t="shared" si="39"/>
        <v>2200286949</v>
      </c>
      <c r="R139" s="942">
        <f t="shared" ref="R139:R150" si="45">SUM(G139:I139)</f>
        <v>3029588651</v>
      </c>
      <c r="S139" s="26">
        <f t="shared" si="38"/>
        <v>0</v>
      </c>
      <c r="T139" s="26">
        <f t="shared" si="40"/>
        <v>0</v>
      </c>
      <c r="U139" s="25"/>
      <c r="V139" s="942">
        <f t="shared" si="43"/>
        <v>5229875600</v>
      </c>
      <c r="W139" s="174">
        <f>V139/$W$2</f>
        <v>201149.06153846154</v>
      </c>
      <c r="X139" s="1004">
        <f>V139/$V$135</f>
        <v>7.3166210873316755E-3</v>
      </c>
      <c r="Y139" s="651">
        <f t="shared" ref="Y139:Y146" si="46">+V139-Q139-R139-S139-T139</f>
        <v>0</v>
      </c>
      <c r="Z139" s="651"/>
    </row>
    <row r="140" spans="1:26" s="20" customFormat="1" ht="15" customHeight="1">
      <c r="B140" s="633" t="s">
        <v>2360</v>
      </c>
      <c r="C140" s="430"/>
      <c r="D140" s="942">
        <f>KQKD!D8</f>
        <v>1532817392</v>
      </c>
      <c r="E140" s="942">
        <f>KQKD!E8</f>
        <v>1569283837</v>
      </c>
      <c r="F140" s="942">
        <f>KQKD!F8</f>
        <v>1510605035</v>
      </c>
      <c r="G140" s="942">
        <f>KQKD!G8</f>
        <v>1998884061</v>
      </c>
      <c r="H140" s="942">
        <f>KQKD!H8</f>
        <v>1208736058</v>
      </c>
      <c r="I140" s="634"/>
      <c r="J140" s="696"/>
      <c r="K140" s="634"/>
      <c r="L140" s="634"/>
      <c r="M140" s="634"/>
      <c r="N140" s="634"/>
      <c r="O140" s="634"/>
      <c r="P140" s="635"/>
      <c r="Q140" s="944">
        <f t="shared" si="39"/>
        <v>4612706264</v>
      </c>
      <c r="R140" s="944">
        <f t="shared" si="45"/>
        <v>3207620119</v>
      </c>
      <c r="S140" s="634">
        <f t="shared" si="38"/>
        <v>0</v>
      </c>
      <c r="T140" s="634">
        <f t="shared" si="40"/>
        <v>0</v>
      </c>
      <c r="U140" s="99"/>
      <c r="V140" s="944">
        <f t="shared" si="43"/>
        <v>7820326383</v>
      </c>
      <c r="W140" s="179">
        <f>V140/$W$2</f>
        <v>300781.78396153846</v>
      </c>
      <c r="X140" s="1004">
        <f>V140/$V$135</f>
        <v>1.0940674176585395E-2</v>
      </c>
      <c r="Y140" s="651">
        <f t="shared" si="46"/>
        <v>0</v>
      </c>
      <c r="Z140" s="651"/>
    </row>
    <row r="141" spans="1:26" s="20" customFormat="1" ht="15" customHeight="1">
      <c r="B141" s="637" t="s">
        <v>224</v>
      </c>
      <c r="C141" s="430"/>
      <c r="D141" s="942">
        <f>KQKD!D9</f>
        <v>1240115065</v>
      </c>
      <c r="E141" s="942">
        <f>KQKD!E9</f>
        <v>1156279418</v>
      </c>
      <c r="F141" s="942">
        <f>KQKD!F9</f>
        <v>959718564</v>
      </c>
      <c r="G141" s="942">
        <f>KQKD!G9</f>
        <v>1062084475</v>
      </c>
      <c r="H141" s="942">
        <f>KQKD!H9</f>
        <v>838836791</v>
      </c>
      <c r="I141" s="26"/>
      <c r="J141" s="695"/>
      <c r="K141" s="26"/>
      <c r="L141" s="26"/>
      <c r="M141" s="26"/>
      <c r="N141" s="26"/>
      <c r="O141" s="26"/>
      <c r="P141" s="31"/>
      <c r="Q141" s="942">
        <f t="shared" si="39"/>
        <v>3356113047</v>
      </c>
      <c r="R141" s="942">
        <f t="shared" si="45"/>
        <v>1900921266</v>
      </c>
      <c r="S141" s="26">
        <f t="shared" si="38"/>
        <v>0</v>
      </c>
      <c r="T141" s="26">
        <f t="shared" si="40"/>
        <v>0</v>
      </c>
      <c r="U141" s="25"/>
      <c r="V141" s="942">
        <f t="shared" si="43"/>
        <v>5257034313</v>
      </c>
      <c r="W141" s="174">
        <f t="shared" si="37"/>
        <v>202193.62742307692</v>
      </c>
      <c r="X141" s="1004">
        <f>V141/$V$135</f>
        <v>7.3546162572819115E-3</v>
      </c>
      <c r="Y141" s="651">
        <f t="shared" si="46"/>
        <v>0</v>
      </c>
      <c r="Z141" s="651"/>
    </row>
    <row r="142" spans="1:26" s="20" customFormat="1" ht="15" customHeight="1">
      <c r="B142" s="627" t="s">
        <v>2250</v>
      </c>
      <c r="C142" s="430"/>
      <c r="D142" s="942">
        <f>KQKD!D10</f>
        <v>3731798004</v>
      </c>
      <c r="E142" s="942">
        <f>KQKD!E10</f>
        <v>3202645336</v>
      </c>
      <c r="F142" s="942">
        <f>KQKD!F10</f>
        <v>6245695788</v>
      </c>
      <c r="G142" s="942">
        <f>KQKD!G10</f>
        <v>5821309126</v>
      </c>
      <c r="H142" s="942">
        <f>KQKD!H10</f>
        <v>5915805090</v>
      </c>
      <c r="I142" s="26"/>
      <c r="J142" s="695"/>
      <c r="K142" s="26"/>
      <c r="L142" s="26"/>
      <c r="M142" s="26"/>
      <c r="N142" s="26"/>
      <c r="O142" s="26"/>
      <c r="P142" s="31"/>
      <c r="Q142" s="942">
        <f t="shared" si="39"/>
        <v>13180139128</v>
      </c>
      <c r="R142" s="942">
        <f t="shared" si="45"/>
        <v>11737114216</v>
      </c>
      <c r="S142" s="26">
        <f t="shared" si="38"/>
        <v>0</v>
      </c>
      <c r="T142" s="26">
        <f t="shared" si="40"/>
        <v>0</v>
      </c>
      <c r="U142" s="25"/>
      <c r="V142" s="942">
        <f t="shared" si="43"/>
        <v>24917253344</v>
      </c>
      <c r="W142" s="174">
        <f t="shared" si="37"/>
        <v>958355.89784615382</v>
      </c>
      <c r="X142" s="1004">
        <f t="shared" ref="X142:X143" si="47">V142/$V$135</f>
        <v>3.485935712411517E-2</v>
      </c>
      <c r="Y142" s="651">
        <f t="shared" si="46"/>
        <v>0</v>
      </c>
      <c r="Z142" s="651"/>
    </row>
    <row r="143" spans="1:26" s="20" customFormat="1" ht="15" customHeight="1">
      <c r="B143" s="627" t="s">
        <v>2361</v>
      </c>
      <c r="C143" s="430"/>
      <c r="D143" s="942">
        <f>KQKD!D11</f>
        <v>8394130638</v>
      </c>
      <c r="E143" s="942">
        <f>KQKD!E11</f>
        <v>7959394332</v>
      </c>
      <c r="F143" s="942">
        <f>KQKD!F11</f>
        <v>7329810589</v>
      </c>
      <c r="G143" s="942">
        <f>KQKD!G11</f>
        <v>8148952142</v>
      </c>
      <c r="H143" s="942">
        <f>KQKD!H11</f>
        <v>8010802475</v>
      </c>
      <c r="I143" s="26"/>
      <c r="J143" s="695"/>
      <c r="K143" s="26"/>
      <c r="L143" s="26"/>
      <c r="M143" s="26"/>
      <c r="N143" s="26"/>
      <c r="O143" s="26"/>
      <c r="P143" s="31"/>
      <c r="Q143" s="942">
        <f t="shared" si="39"/>
        <v>23683335559</v>
      </c>
      <c r="R143" s="942">
        <f t="shared" si="45"/>
        <v>16159754617</v>
      </c>
      <c r="S143" s="26">
        <f t="shared" si="38"/>
        <v>0</v>
      </c>
      <c r="T143" s="26">
        <f t="shared" si="40"/>
        <v>0</v>
      </c>
      <c r="U143" s="25"/>
      <c r="V143" s="942">
        <f t="shared" si="43"/>
        <v>39843090176</v>
      </c>
      <c r="W143" s="174">
        <f t="shared" si="37"/>
        <v>1532426.5452307693</v>
      </c>
      <c r="X143" s="1004">
        <f t="shared" si="47"/>
        <v>5.5740674551834297E-2</v>
      </c>
      <c r="Y143" s="651">
        <f t="shared" si="46"/>
        <v>0</v>
      </c>
      <c r="Z143" s="651"/>
    </row>
    <row r="144" spans="1:26" s="19" customFormat="1" ht="15" customHeight="1">
      <c r="B144" s="624" t="s">
        <v>2362</v>
      </c>
      <c r="C144" s="430"/>
      <c r="D144" s="45">
        <f>D137+D139-D140-D142-D143</f>
        <v>-1586656660</v>
      </c>
      <c r="E144" s="45">
        <f>E137+E139-E140-E142-E143</f>
        <v>-6268283537</v>
      </c>
      <c r="F144" s="45">
        <f>F137+F139-F140-F142-F143</f>
        <v>-6785612190</v>
      </c>
      <c r="G144" s="45">
        <f>G137+G139-G140-G142-G143</f>
        <v>3769643720</v>
      </c>
      <c r="H144" s="45">
        <f>H137+H139-H140-H142-H143</f>
        <v>8311584568</v>
      </c>
      <c r="I144" s="45"/>
      <c r="J144" s="648"/>
      <c r="K144" s="45"/>
      <c r="L144" s="625"/>
      <c r="M144" s="45"/>
      <c r="N144" s="45"/>
      <c r="O144" s="625"/>
      <c r="P144" s="30"/>
      <c r="Q144" s="945">
        <f t="shared" si="39"/>
        <v>-14640552387</v>
      </c>
      <c r="R144" s="945">
        <f t="shared" si="45"/>
        <v>12081228288</v>
      </c>
      <c r="S144" s="45">
        <f t="shared" si="38"/>
        <v>0</v>
      </c>
      <c r="T144" s="45">
        <f t="shared" si="40"/>
        <v>0</v>
      </c>
      <c r="U144" s="22"/>
      <c r="V144" s="945">
        <f t="shared" si="43"/>
        <v>-2559324099</v>
      </c>
      <c r="W144" s="638">
        <f t="shared" si="37"/>
        <v>-98435.542269230762</v>
      </c>
      <c r="X144" s="1007">
        <f t="shared" ref="X144:X149" si="48">V144/$V$135</f>
        <v>-3.5805067088134071E-3</v>
      </c>
      <c r="Y144" s="651">
        <f t="shared" si="46"/>
        <v>0</v>
      </c>
      <c r="Z144" s="651"/>
    </row>
    <row r="145" spans="1:28" s="18" customFormat="1" ht="15" customHeight="1">
      <c r="B145" s="627" t="s">
        <v>2253</v>
      </c>
      <c r="C145" s="430"/>
      <c r="D145" s="942">
        <f>KQKD!D13</f>
        <v>4505</v>
      </c>
      <c r="E145" s="942">
        <f>KQKD!E13</f>
        <v>70001</v>
      </c>
      <c r="F145" s="942">
        <f>KQKD!F13</f>
        <v>1144804</v>
      </c>
      <c r="G145" s="942">
        <f>KQKD!G13</f>
        <v>10483805</v>
      </c>
      <c r="H145" s="942">
        <f>KQKD!H13</f>
        <v>0</v>
      </c>
      <c r="I145" s="26"/>
      <c r="J145" s="695"/>
      <c r="K145" s="26"/>
      <c r="L145" s="26"/>
      <c r="M145" s="26"/>
      <c r="N145" s="26"/>
      <c r="O145" s="26"/>
      <c r="P145" s="31"/>
      <c r="Q145" s="942">
        <f t="shared" si="39"/>
        <v>1219310</v>
      </c>
      <c r="R145" s="942">
        <f>SUM(G145:I145)</f>
        <v>10483805</v>
      </c>
      <c r="S145" s="26">
        <f t="shared" si="38"/>
        <v>0</v>
      </c>
      <c r="T145" s="26">
        <f t="shared" si="40"/>
        <v>0</v>
      </c>
      <c r="U145" s="25"/>
      <c r="V145" s="942">
        <f>SUM(D145:O145)</f>
        <v>11703115</v>
      </c>
      <c r="W145" s="174">
        <f t="shared" si="37"/>
        <v>450.11980769230769</v>
      </c>
      <c r="X145" s="1004">
        <f t="shared" si="48"/>
        <v>1.6372714103652416E-5</v>
      </c>
      <c r="Y145" s="651">
        <f t="shared" si="46"/>
        <v>0</v>
      </c>
      <c r="Z145" s="651"/>
      <c r="AA145" s="727"/>
    </row>
    <row r="146" spans="1:28" s="20" customFormat="1" ht="15" customHeight="1">
      <c r="B146" s="627" t="s">
        <v>2254</v>
      </c>
      <c r="C146" s="430"/>
      <c r="D146" s="942">
        <f>KQKD!D14</f>
        <v>106808581</v>
      </c>
      <c r="E146" s="942">
        <f>KQKD!E14</f>
        <v>151000202</v>
      </c>
      <c r="F146" s="942">
        <f>KQKD!F14</f>
        <v>34000105</v>
      </c>
      <c r="G146" s="942">
        <f>KQKD!G14</f>
        <v>76373313</v>
      </c>
      <c r="H146" s="942">
        <f>KQKD!H14</f>
        <v>130000650</v>
      </c>
      <c r="I146" s="26"/>
      <c r="J146" s="695"/>
      <c r="K146" s="26"/>
      <c r="L146" s="26"/>
      <c r="M146" s="26"/>
      <c r="N146" s="26"/>
      <c r="O146" s="26"/>
      <c r="P146" s="31"/>
      <c r="Q146" s="942">
        <f t="shared" si="39"/>
        <v>291808888</v>
      </c>
      <c r="R146" s="942">
        <f>SUM(G146:I146)</f>
        <v>206373963</v>
      </c>
      <c r="S146" s="26">
        <f t="shared" si="38"/>
        <v>0</v>
      </c>
      <c r="T146" s="26">
        <f t="shared" si="40"/>
        <v>0</v>
      </c>
      <c r="U146" s="25"/>
      <c r="V146" s="942">
        <f>SUM(D146:O146)</f>
        <v>498182851</v>
      </c>
      <c r="W146" s="174">
        <f t="shared" si="37"/>
        <v>19160.878884615384</v>
      </c>
      <c r="X146" s="1004">
        <f t="shared" si="48"/>
        <v>6.969602016869415E-4</v>
      </c>
      <c r="Y146" s="651">
        <f t="shared" si="46"/>
        <v>0</v>
      </c>
      <c r="Z146" s="651"/>
      <c r="AA146" s="727"/>
    </row>
    <row r="147" spans="1:28" s="19" customFormat="1" ht="15" customHeight="1">
      <c r="B147" s="624" t="s">
        <v>2255</v>
      </c>
      <c r="C147" s="430"/>
      <c r="D147" s="945">
        <f>D145-D146</f>
        <v>-106804076</v>
      </c>
      <c r="E147" s="945">
        <f>E145-E146</f>
        <v>-150930201</v>
      </c>
      <c r="F147" s="945">
        <f>F145-F146</f>
        <v>-32855301</v>
      </c>
      <c r="G147" s="945">
        <f>G145-G146</f>
        <v>-65889508</v>
      </c>
      <c r="H147" s="945">
        <f>H145-H146</f>
        <v>-130000650</v>
      </c>
      <c r="I147" s="45"/>
      <c r="J147" s="647"/>
      <c r="K147" s="625"/>
      <c r="L147" s="625"/>
      <c r="M147" s="647"/>
      <c r="N147" s="625"/>
      <c r="O147" s="625"/>
      <c r="P147" s="30"/>
      <c r="Q147" s="945">
        <f>SUM(D147:F147)</f>
        <v>-290589578</v>
      </c>
      <c r="R147" s="945">
        <f>SUM(G147:I147)</f>
        <v>-195890158</v>
      </c>
      <c r="S147" s="45">
        <f t="shared" si="38"/>
        <v>0</v>
      </c>
      <c r="T147" s="45">
        <f t="shared" si="40"/>
        <v>0</v>
      </c>
      <c r="U147" s="22"/>
      <c r="V147" s="945">
        <f t="shared" si="43"/>
        <v>-486479736</v>
      </c>
      <c r="W147" s="631">
        <f t="shared" si="37"/>
        <v>-18710.759076923077</v>
      </c>
      <c r="X147" s="1003">
        <f t="shared" si="48"/>
        <v>-6.8058748758328914E-4</v>
      </c>
      <c r="Y147" s="651">
        <f t="shared" si="42"/>
        <v>0</v>
      </c>
    </row>
    <row r="148" spans="1:28" s="35" customFormat="1" ht="15" customHeight="1">
      <c r="B148" s="36" t="s">
        <v>2363</v>
      </c>
      <c r="C148" s="430"/>
      <c r="D148" s="945">
        <f>D144+D147</f>
        <v>-1693460736</v>
      </c>
      <c r="E148" s="945">
        <f>E144+E147</f>
        <v>-6419213738</v>
      </c>
      <c r="F148" s="945">
        <f>F144+F147</f>
        <v>-6818467491</v>
      </c>
      <c r="G148" s="945">
        <f>G144+G147</f>
        <v>3703754212</v>
      </c>
      <c r="H148" s="945">
        <f>H144+H147</f>
        <v>8181583918</v>
      </c>
      <c r="I148" s="45"/>
      <c r="J148" s="648"/>
      <c r="K148" s="45"/>
      <c r="L148" s="628"/>
      <c r="M148" s="648"/>
      <c r="N148" s="45"/>
      <c r="O148" s="628"/>
      <c r="P148" s="37"/>
      <c r="Q148" s="945">
        <f t="shared" si="39"/>
        <v>-14931141965</v>
      </c>
      <c r="R148" s="945">
        <f>SUM(G148:I148)</f>
        <v>11885338130</v>
      </c>
      <c r="S148" s="45">
        <f t="shared" si="38"/>
        <v>0</v>
      </c>
      <c r="T148" s="45">
        <f t="shared" si="40"/>
        <v>0</v>
      </c>
      <c r="U148" s="38"/>
      <c r="V148" s="945">
        <f t="shared" si="43"/>
        <v>-3045803835</v>
      </c>
      <c r="W148" s="178">
        <f t="shared" si="37"/>
        <v>-117146.30134615385</v>
      </c>
      <c r="X148" s="1005">
        <f t="shared" si="48"/>
        <v>-4.2610941963966958E-3</v>
      </c>
      <c r="Y148" s="651">
        <f t="shared" si="42"/>
        <v>0</v>
      </c>
    </row>
    <row r="149" spans="1:28" s="20" customFormat="1" ht="15" customHeight="1">
      <c r="B149" s="639" t="s">
        <v>2257</v>
      </c>
      <c r="C149" s="430"/>
      <c r="D149" s="946">
        <f>KQKD!D17</f>
        <v>0</v>
      </c>
      <c r="E149" s="946">
        <f>KQKD!E17</f>
        <v>0</v>
      </c>
      <c r="F149" s="946">
        <f>KQKD!F17</f>
        <v>-153060867</v>
      </c>
      <c r="G149" s="946">
        <f>KQKD!G17</f>
        <v>0</v>
      </c>
      <c r="H149" s="946">
        <f>KQKD!H17</f>
        <v>-45841499</v>
      </c>
      <c r="I149" s="640"/>
      <c r="J149" s="726"/>
      <c r="K149" s="640"/>
      <c r="L149" s="640"/>
      <c r="M149" s="640"/>
      <c r="N149" s="640"/>
      <c r="O149" s="640"/>
      <c r="P149" s="31"/>
      <c r="Q149" s="946">
        <f t="shared" si="39"/>
        <v>-153060867</v>
      </c>
      <c r="R149" s="946">
        <f>SUM(G149:I149)</f>
        <v>-45841499</v>
      </c>
      <c r="S149" s="640">
        <f t="shared" si="38"/>
        <v>0</v>
      </c>
      <c r="T149" s="640">
        <f t="shared" si="40"/>
        <v>0</v>
      </c>
      <c r="U149" s="641"/>
      <c r="V149" s="946">
        <f>SUM(D149:O149)</f>
        <v>-198902366</v>
      </c>
      <c r="W149" s="642">
        <f t="shared" si="37"/>
        <v>-7650.0910000000003</v>
      </c>
      <c r="X149" s="1008">
        <f t="shared" si="48"/>
        <v>-2.7826536550807496E-4</v>
      </c>
      <c r="Y149" s="651">
        <f t="shared" si="42"/>
        <v>0</v>
      </c>
    </row>
    <row r="150" spans="1:28" s="19" customFormat="1" ht="15" customHeight="1">
      <c r="B150" s="627" t="s">
        <v>2258</v>
      </c>
      <c r="C150" s="431"/>
      <c r="D150" s="942"/>
      <c r="E150" s="942"/>
      <c r="F150" s="942"/>
      <c r="G150" s="942"/>
      <c r="H150" s="26"/>
      <c r="I150" s="26"/>
      <c r="J150" s="695"/>
      <c r="K150" s="26"/>
      <c r="L150" s="26"/>
      <c r="M150" s="26"/>
      <c r="N150" s="26"/>
      <c r="O150" s="26"/>
      <c r="P150" s="31"/>
      <c r="Q150" s="942">
        <f t="shared" si="39"/>
        <v>0</v>
      </c>
      <c r="R150" s="942">
        <f t="shared" si="45"/>
        <v>0</v>
      </c>
      <c r="S150" s="26">
        <f t="shared" si="38"/>
        <v>0</v>
      </c>
      <c r="T150" s="26">
        <f t="shared" si="40"/>
        <v>0</v>
      </c>
      <c r="U150" s="25"/>
      <c r="V150" s="942">
        <f t="shared" si="43"/>
        <v>0</v>
      </c>
      <c r="W150" s="174">
        <f t="shared" si="37"/>
        <v>0</v>
      </c>
      <c r="X150" s="1004">
        <f t="shared" si="44"/>
        <v>0</v>
      </c>
      <c r="Y150" s="651">
        <f t="shared" si="42"/>
        <v>0</v>
      </c>
    </row>
    <row r="151" spans="1:28" s="19" customFormat="1" ht="15" customHeight="1">
      <c r="B151" s="70" t="s">
        <v>2364</v>
      </c>
      <c r="C151" s="430"/>
      <c r="D151" s="947">
        <f>D148-D149-D150</f>
        <v>-1693460736</v>
      </c>
      <c r="E151" s="947">
        <f>E148-E149-E150</f>
        <v>-6419213738</v>
      </c>
      <c r="F151" s="947">
        <f>F148-F149-F150</f>
        <v>-6665406624</v>
      </c>
      <c r="G151" s="947">
        <f>G148-G149-G150</f>
        <v>3703754212</v>
      </c>
      <c r="H151" s="947">
        <f>H148-H149-H150</f>
        <v>8227425417</v>
      </c>
      <c r="I151" s="644"/>
      <c r="J151" s="697"/>
      <c r="K151" s="644"/>
      <c r="L151" s="645"/>
      <c r="M151" s="649"/>
      <c r="N151" s="644"/>
      <c r="O151" s="645"/>
      <c r="P151" s="30"/>
      <c r="Q151" s="947">
        <f t="shared" si="39"/>
        <v>-14778081098</v>
      </c>
      <c r="R151" s="947">
        <f>SUM(G151:I151)</f>
        <v>11931179629</v>
      </c>
      <c r="S151" s="644">
        <f t="shared" si="38"/>
        <v>0</v>
      </c>
      <c r="T151" s="644">
        <f t="shared" si="40"/>
        <v>0</v>
      </c>
      <c r="U151" s="22"/>
      <c r="V151" s="947">
        <f t="shared" si="43"/>
        <v>-2846901469</v>
      </c>
      <c r="W151" s="180">
        <f t="shared" si="37"/>
        <v>-109496.21034615385</v>
      </c>
      <c r="X151" s="98">
        <f>V151/$V$135</f>
        <v>-3.9828288308886208E-3</v>
      </c>
      <c r="Y151" s="651">
        <f t="shared" si="42"/>
        <v>0</v>
      </c>
    </row>
    <row r="152" spans="1:28" s="7" customFormat="1" ht="15" customHeight="1" thickBot="1">
      <c r="A152" s="591"/>
      <c r="B152" s="16"/>
      <c r="C152" s="428"/>
      <c r="D152" s="27"/>
      <c r="E152" s="27"/>
      <c r="F152" s="948"/>
      <c r="G152" s="27"/>
      <c r="H152" s="1131"/>
      <c r="I152" s="27"/>
      <c r="J152" s="693"/>
      <c r="K152" s="27"/>
      <c r="L152" s="27"/>
      <c r="M152" s="27"/>
      <c r="N152" s="27"/>
      <c r="O152" s="27"/>
      <c r="P152" s="27"/>
      <c r="Q152" s="948"/>
      <c r="R152" s="948"/>
      <c r="S152" s="27"/>
      <c r="T152" s="27"/>
      <c r="U152" s="27"/>
      <c r="V152" s="948"/>
      <c r="W152" s="185"/>
      <c r="X152" s="1009"/>
      <c r="Y152" s="651">
        <f t="shared" ref="Y152" si="49">+V152-Q152-R152-S152-T152</f>
        <v>0</v>
      </c>
    </row>
    <row r="153" spans="1:28" s="17" customFormat="1" ht="14.5" thickTop="1">
      <c r="A153" s="71" t="s">
        <v>34</v>
      </c>
      <c r="B153" s="71" t="s">
        <v>35</v>
      </c>
      <c r="C153" s="429"/>
      <c r="D153" s="293" t="s">
        <v>2187</v>
      </c>
      <c r="E153" s="293" t="s">
        <v>2188</v>
      </c>
      <c r="F153" s="932" t="s">
        <v>2189</v>
      </c>
      <c r="G153" s="293" t="s">
        <v>2190</v>
      </c>
      <c r="H153" s="293" t="s">
        <v>2191</v>
      </c>
      <c r="I153" s="293" t="s">
        <v>2192</v>
      </c>
      <c r="J153" s="724" t="s">
        <v>2193</v>
      </c>
      <c r="K153" s="293" t="s">
        <v>2194</v>
      </c>
      <c r="L153" s="293" t="s">
        <v>2195</v>
      </c>
      <c r="M153" s="293" t="s">
        <v>2196</v>
      </c>
      <c r="N153" s="293" t="s">
        <v>2197</v>
      </c>
      <c r="O153" s="293" t="s">
        <v>2198</v>
      </c>
      <c r="P153" s="29"/>
      <c r="Q153" s="932" t="s">
        <v>2200</v>
      </c>
      <c r="R153" s="932" t="s">
        <v>2201</v>
      </c>
      <c r="S153" s="293" t="s">
        <v>2199</v>
      </c>
      <c r="T153" s="293" t="s">
        <v>2185</v>
      </c>
      <c r="U153" s="69"/>
      <c r="V153" s="932" t="str">
        <f>V3</f>
        <v>Lũy kế năm 2026</v>
      </c>
      <c r="W153" s="176" t="str">
        <f>W3</f>
        <v>US $</v>
      </c>
      <c r="X153" s="986" t="s">
        <v>50</v>
      </c>
      <c r="Y153" s="651"/>
    </row>
    <row r="154" spans="1:28" s="35" customFormat="1" ht="14.5" customHeight="1">
      <c r="A154" s="600">
        <v>1</v>
      </c>
      <c r="B154" s="36" t="s">
        <v>51</v>
      </c>
      <c r="C154" s="433"/>
      <c r="D154" s="570">
        <f>D132</f>
        <v>4409.9920000000002</v>
      </c>
      <c r="E154" s="570">
        <f t="shared" ref="E154:N154" si="50">E132</f>
        <v>3267.6</v>
      </c>
      <c r="F154" s="621">
        <f t="shared" si="50"/>
        <v>6445.4459999999999</v>
      </c>
      <c r="G154" s="570">
        <f>G132</f>
        <v>5748.625</v>
      </c>
      <c r="H154" s="570">
        <f t="shared" si="50"/>
        <v>5140.924</v>
      </c>
      <c r="I154" s="570">
        <f>+I132</f>
        <v>0</v>
      </c>
      <c r="J154" s="570">
        <f t="shared" si="50"/>
        <v>0</v>
      </c>
      <c r="K154" s="570">
        <f t="shared" si="50"/>
        <v>0</v>
      </c>
      <c r="L154" s="570">
        <f t="shared" si="50"/>
        <v>0</v>
      </c>
      <c r="M154" s="570">
        <f t="shared" si="50"/>
        <v>0</v>
      </c>
      <c r="N154" s="570">
        <f t="shared" si="50"/>
        <v>0</v>
      </c>
      <c r="O154" s="570">
        <f>O132</f>
        <v>0</v>
      </c>
      <c r="P154" s="41"/>
      <c r="Q154" s="621">
        <f>SUM(D154:F154)</f>
        <v>14123.038</v>
      </c>
      <c r="R154" s="621">
        <f>SUM(G154:I154)</f>
        <v>10889.548999999999</v>
      </c>
      <c r="S154" s="570">
        <f>SUM(J154:L154)</f>
        <v>0</v>
      </c>
      <c r="T154" s="570">
        <f>SUM(M154:O154)</f>
        <v>0</v>
      </c>
      <c r="U154" s="34"/>
      <c r="V154" s="621">
        <f>SUM(D154:O154)</f>
        <v>25012.587</v>
      </c>
      <c r="W154" s="177"/>
      <c r="X154" s="1002"/>
      <c r="Y154" s="651">
        <f>+V154-Q154-R154-S154-T154</f>
        <v>0</v>
      </c>
      <c r="AB154" s="735"/>
    </row>
    <row r="155" spans="1:28" s="18" customFormat="1" ht="15" customHeight="1">
      <c r="A155" s="601">
        <f>A154+1</f>
        <v>2</v>
      </c>
      <c r="B155" s="78" t="s">
        <v>225</v>
      </c>
      <c r="C155" s="434"/>
      <c r="D155" s="657">
        <f>IFERROR(D159/D154,0)</f>
        <v>28593937.794671737</v>
      </c>
      <c r="E155" s="657">
        <f t="shared" ref="E155:O155" si="51">IFERROR(E159/E154,0)</f>
        <v>29552823.283143591</v>
      </c>
      <c r="F155" s="949">
        <f t="shared" si="51"/>
        <v>26888104.023988411</v>
      </c>
      <c r="G155" s="657">
        <f t="shared" si="51"/>
        <v>27668678.132422972</v>
      </c>
      <c r="H155" s="657">
        <f t="shared" si="51"/>
        <v>31077158.31570356</v>
      </c>
      <c r="I155" s="657">
        <f t="shared" si="51"/>
        <v>0</v>
      </c>
      <c r="J155" s="657">
        <f t="shared" si="51"/>
        <v>0</v>
      </c>
      <c r="K155" s="657">
        <f t="shared" si="51"/>
        <v>0</v>
      </c>
      <c r="L155" s="657">
        <f t="shared" si="51"/>
        <v>0</v>
      </c>
      <c r="M155" s="657">
        <f>IFERROR(M159/M154,0)</f>
        <v>0</v>
      </c>
      <c r="N155" s="657">
        <f t="shared" si="51"/>
        <v>0</v>
      </c>
      <c r="O155" s="657">
        <f t="shared" si="51"/>
        <v>0</v>
      </c>
      <c r="P155" s="40"/>
      <c r="Q155" s="949">
        <f>Q159/Q154</f>
        <v>28037286.65263097</v>
      </c>
      <c r="R155" s="949">
        <f>IFERROR(R159/R154,0)</f>
        <v>29277811.584850762</v>
      </c>
      <c r="S155" s="657">
        <f>IFERROR(S159/S154,0)</f>
        <v>0</v>
      </c>
      <c r="T155" s="657">
        <f>IFERROR(T159/T154,0)</f>
        <v>0</v>
      </c>
      <c r="U155" s="711"/>
      <c r="V155" s="949">
        <f>V159/V154</f>
        <v>28577365.015382055</v>
      </c>
      <c r="W155" s="175">
        <f t="shared" ref="W155:W167" si="52">V155/$W$2</f>
        <v>1099.1294236685405</v>
      </c>
      <c r="X155" s="1003"/>
      <c r="Y155" s="651"/>
    </row>
    <row r="156" spans="1:28" s="19" customFormat="1" ht="15" customHeight="1">
      <c r="A156" s="601">
        <f t="shared" ref="A156:A174" si="53">A155+1</f>
        <v>3</v>
      </c>
      <c r="B156" s="589" t="s">
        <v>226</v>
      </c>
      <c r="C156" s="435"/>
      <c r="D156" s="73">
        <f t="shared" ref="D156:N156" si="54">IFERROR(D155/D216,0)</f>
        <v>1147.8899154826067</v>
      </c>
      <c r="E156" s="73">
        <f t="shared" si="54"/>
        <v>1142.3588435695242</v>
      </c>
      <c r="F156" s="950">
        <f t="shared" si="54"/>
        <v>1027.8327226295264</v>
      </c>
      <c r="G156" s="73">
        <f t="shared" si="54"/>
        <v>1057.6711824320707</v>
      </c>
      <c r="H156" s="73">
        <f t="shared" si="54"/>
        <v>1190.2396903754714</v>
      </c>
      <c r="I156" s="73">
        <f t="shared" si="54"/>
        <v>0</v>
      </c>
      <c r="J156" s="698">
        <f t="shared" si="54"/>
        <v>0</v>
      </c>
      <c r="K156" s="73">
        <f t="shared" si="54"/>
        <v>0</v>
      </c>
      <c r="L156" s="73">
        <f t="shared" si="54"/>
        <v>0</v>
      </c>
      <c r="M156" s="73">
        <f t="shared" si="54"/>
        <v>0</v>
      </c>
      <c r="N156" s="73">
        <f t="shared" si="54"/>
        <v>0</v>
      </c>
      <c r="O156" s="73">
        <f>IFERROR(O155/O216,0)</f>
        <v>0</v>
      </c>
      <c r="P156" s="31"/>
      <c r="Q156" s="950">
        <f>Q155/W2</f>
        <v>1078.3571789473449</v>
      </c>
      <c r="R156" s="950">
        <f t="shared" ref="R156" si="55">R155/23000</f>
        <v>1272.9483297761201</v>
      </c>
      <c r="S156" s="73">
        <f t="shared" ref="S156" si="56">S155/23000</f>
        <v>0</v>
      </c>
      <c r="T156" s="73">
        <f>T155/23000</f>
        <v>0</v>
      </c>
      <c r="U156" s="25"/>
      <c r="V156" s="950">
        <f>V155/W2</f>
        <v>1099.1294236685405</v>
      </c>
      <c r="W156" s="174">
        <f t="shared" si="52"/>
        <v>4.2274208602636178E-2</v>
      </c>
      <c r="X156" s="1004"/>
      <c r="Y156" s="651"/>
    </row>
    <row r="157" spans="1:28" s="35" customFormat="1" ht="15" customHeight="1">
      <c r="A157" s="602">
        <f>A156+1</f>
        <v>4</v>
      </c>
      <c r="B157" s="83" t="s">
        <v>2103</v>
      </c>
      <c r="C157" s="432"/>
      <c r="D157" s="84">
        <f>D133</f>
        <v>126786913920</v>
      </c>
      <c r="E157" s="84">
        <f t="shared" ref="E157:O157" si="57">E133</f>
        <v>96600110916</v>
      </c>
      <c r="F157" s="951">
        <f t="shared" si="57"/>
        <v>174261948689</v>
      </c>
      <c r="G157" s="84">
        <f t="shared" si="57"/>
        <v>159143428903</v>
      </c>
      <c r="H157" s="84">
        <f t="shared" si="57"/>
        <v>160987273061</v>
      </c>
      <c r="I157" s="84">
        <f t="shared" si="57"/>
        <v>0</v>
      </c>
      <c r="J157" s="699">
        <f t="shared" si="57"/>
        <v>0</v>
      </c>
      <c r="K157" s="84">
        <f t="shared" si="57"/>
        <v>0</v>
      </c>
      <c r="L157" s="84">
        <f t="shared" si="57"/>
        <v>0</v>
      </c>
      <c r="M157" s="84">
        <f t="shared" si="57"/>
        <v>0</v>
      </c>
      <c r="N157" s="84">
        <f t="shared" si="57"/>
        <v>0</v>
      </c>
      <c r="O157" s="84">
        <f t="shared" si="57"/>
        <v>0</v>
      </c>
      <c r="P157" s="85"/>
      <c r="Q157" s="951">
        <f>SUM(D157:F157)</f>
        <v>397648973525</v>
      </c>
      <c r="R157" s="951">
        <f>SUM(G157:I157)</f>
        <v>320130701964</v>
      </c>
      <c r="S157" s="84">
        <f>SUM(J157:L157)</f>
        <v>0</v>
      </c>
      <c r="T157" s="84">
        <f t="shared" ref="T157:T165" si="58">SUM(M157:O157)</f>
        <v>0</v>
      </c>
      <c r="U157" s="38"/>
      <c r="V157" s="951">
        <f>SUM(D157:O157)</f>
        <v>717779675489</v>
      </c>
      <c r="W157" s="174">
        <f t="shared" si="52"/>
        <v>27606910.59573077</v>
      </c>
      <c r="X157" s="1004"/>
      <c r="Y157" s="651">
        <f>+V157-Q157-R157-S157-T157</f>
        <v>0</v>
      </c>
    </row>
    <row r="158" spans="1:28" s="19" customFormat="1" ht="15" customHeight="1">
      <c r="A158" s="601">
        <f>A157+1</f>
        <v>5</v>
      </c>
      <c r="B158" s="590" t="s">
        <v>2104</v>
      </c>
      <c r="C158" s="430"/>
      <c r="D158" s="26">
        <f>D134</f>
        <v>687876997</v>
      </c>
      <c r="E158" s="26">
        <f t="shared" ref="E158:O158" si="59">E134</f>
        <v>33305556</v>
      </c>
      <c r="F158" s="942">
        <f t="shared" si="59"/>
        <v>956126160</v>
      </c>
      <c r="G158" s="26">
        <f t="shared" si="59"/>
        <v>86574074</v>
      </c>
      <c r="H158" s="26">
        <f t="shared" si="59"/>
        <v>1221964024</v>
      </c>
      <c r="I158" s="26">
        <f t="shared" si="59"/>
        <v>0</v>
      </c>
      <c r="J158" s="695">
        <f t="shared" si="59"/>
        <v>0</v>
      </c>
      <c r="K158" s="26">
        <f t="shared" si="59"/>
        <v>0</v>
      </c>
      <c r="L158" s="26">
        <f t="shared" si="59"/>
        <v>0</v>
      </c>
      <c r="M158" s="26">
        <f t="shared" si="59"/>
        <v>0</v>
      </c>
      <c r="N158" s="26">
        <f t="shared" si="59"/>
        <v>0</v>
      </c>
      <c r="O158" s="26">
        <f t="shared" si="59"/>
        <v>0</v>
      </c>
      <c r="P158" s="31"/>
      <c r="Q158" s="942">
        <f>SUM(D158:F158)</f>
        <v>1677308713</v>
      </c>
      <c r="R158" s="942">
        <f>SUM(G158:I158)</f>
        <v>1308538098</v>
      </c>
      <c r="S158" s="26">
        <f>SUM(J158:L158)</f>
        <v>0</v>
      </c>
      <c r="T158" s="26">
        <f t="shared" si="58"/>
        <v>0</v>
      </c>
      <c r="U158" s="25"/>
      <c r="V158" s="942">
        <f t="shared" ref="V158:V170" si="60">SUM(D158:O158)</f>
        <v>2985846811</v>
      </c>
      <c r="W158" s="174">
        <f t="shared" si="52"/>
        <v>114840.26196153846</v>
      </c>
      <c r="X158" s="1004"/>
      <c r="Y158" s="651">
        <f t="shared" ref="Y158:Y175" si="61">+V158-Q158-R158-S158-T158</f>
        <v>0</v>
      </c>
    </row>
    <row r="159" spans="1:28" s="35" customFormat="1" ht="15" customHeight="1">
      <c r="A159" s="602">
        <f>A158+1</f>
        <v>6</v>
      </c>
      <c r="B159" s="83" t="s">
        <v>239</v>
      </c>
      <c r="C159" s="432"/>
      <c r="D159" s="84">
        <f>D157-D158</f>
        <v>126099036923</v>
      </c>
      <c r="E159" s="84">
        <f t="shared" ref="E159:O159" si="62">E157-E158</f>
        <v>96566805360</v>
      </c>
      <c r="F159" s="951">
        <f t="shared" si="62"/>
        <v>173305822529</v>
      </c>
      <c r="G159" s="84">
        <f t="shared" si="62"/>
        <v>159056854829</v>
      </c>
      <c r="H159" s="84">
        <f t="shared" si="62"/>
        <v>159765309037</v>
      </c>
      <c r="I159" s="84">
        <f t="shared" si="62"/>
        <v>0</v>
      </c>
      <c r="J159" s="699">
        <f t="shared" si="62"/>
        <v>0</v>
      </c>
      <c r="K159" s="84">
        <f t="shared" si="62"/>
        <v>0</v>
      </c>
      <c r="L159" s="84">
        <f t="shared" si="62"/>
        <v>0</v>
      </c>
      <c r="M159" s="84">
        <f t="shared" si="62"/>
        <v>0</v>
      </c>
      <c r="N159" s="84">
        <f>N157-N158</f>
        <v>0</v>
      </c>
      <c r="O159" s="84">
        <f t="shared" si="62"/>
        <v>0</v>
      </c>
      <c r="P159" s="85"/>
      <c r="Q159" s="951">
        <f t="shared" ref="Q159:Q167" si="63">SUM(D159:F159)</f>
        <v>395971664812</v>
      </c>
      <c r="R159" s="951">
        <f t="shared" ref="R159:R173" si="64">SUM(G159:I159)</f>
        <v>318822163866</v>
      </c>
      <c r="S159" s="84">
        <f>SUM(J159:L159)</f>
        <v>0</v>
      </c>
      <c r="T159" s="84">
        <f t="shared" si="58"/>
        <v>0</v>
      </c>
      <c r="U159" s="38"/>
      <c r="V159" s="951">
        <f t="shared" si="60"/>
        <v>714793828678</v>
      </c>
      <c r="W159" s="181">
        <f t="shared" si="52"/>
        <v>27492070.333769232</v>
      </c>
      <c r="X159" s="93">
        <v>1</v>
      </c>
      <c r="Y159" s="651">
        <f t="shared" si="61"/>
        <v>0</v>
      </c>
    </row>
    <row r="160" spans="1:28" s="19" customFormat="1" ht="15" customHeight="1">
      <c r="A160" s="603">
        <f>A159+1</f>
        <v>7</v>
      </c>
      <c r="B160" s="77" t="s">
        <v>53</v>
      </c>
      <c r="C160" s="431"/>
      <c r="D160" s="26">
        <f>D136</f>
        <v>115080112871</v>
      </c>
      <c r="E160" s="26">
        <f t="shared" ref="E160:O160" si="65">E136</f>
        <v>90411470461</v>
      </c>
      <c r="F160" s="942">
        <f t="shared" si="65"/>
        <v>165844739865</v>
      </c>
      <c r="G160" s="26">
        <f t="shared" si="65"/>
        <v>141086003219</v>
      </c>
      <c r="H160" s="26">
        <f t="shared" si="65"/>
        <v>137580032058</v>
      </c>
      <c r="I160" s="26">
        <f t="shared" si="65"/>
        <v>0</v>
      </c>
      <c r="J160" s="695">
        <f t="shared" si="65"/>
        <v>0</v>
      </c>
      <c r="K160" s="26">
        <f t="shared" si="65"/>
        <v>0</v>
      </c>
      <c r="L160" s="26">
        <f t="shared" si="65"/>
        <v>0</v>
      </c>
      <c r="M160" s="26">
        <f t="shared" si="65"/>
        <v>0</v>
      </c>
      <c r="N160" s="26">
        <f t="shared" si="65"/>
        <v>0</v>
      </c>
      <c r="O160" s="26">
        <f t="shared" si="65"/>
        <v>0</v>
      </c>
      <c r="P160" s="31"/>
      <c r="Q160" s="942">
        <f t="shared" si="63"/>
        <v>371336323197</v>
      </c>
      <c r="R160" s="942">
        <f t="shared" si="64"/>
        <v>278666035277</v>
      </c>
      <c r="S160" s="26">
        <f t="shared" ref="S160:S174" si="66">SUM(J160:L160)</f>
        <v>0</v>
      </c>
      <c r="T160" s="26">
        <f t="shared" si="58"/>
        <v>0</v>
      </c>
      <c r="U160" s="25"/>
      <c r="V160" s="942">
        <f t="shared" si="60"/>
        <v>650002358474</v>
      </c>
      <c r="W160" s="174">
        <f t="shared" si="52"/>
        <v>25000090.710538462</v>
      </c>
      <c r="X160" s="1004">
        <f>V160/$V$159</f>
        <v>0.90935642194361022</v>
      </c>
      <c r="Y160" s="651">
        <f t="shared" si="61"/>
        <v>0</v>
      </c>
    </row>
    <row r="161" spans="1:27" s="20" customFormat="1" ht="15" customHeight="1">
      <c r="A161" s="604">
        <f>A160+1</f>
        <v>8</v>
      </c>
      <c r="B161" s="79" t="s">
        <v>54</v>
      </c>
      <c r="C161" s="430"/>
      <c r="D161" s="81">
        <f>D159-D160</f>
        <v>11018924052</v>
      </c>
      <c r="E161" s="81">
        <f t="shared" ref="E161:K161" si="67">E159-E160</f>
        <v>6155334899</v>
      </c>
      <c r="F161" s="952">
        <f t="shared" si="67"/>
        <v>7461082664</v>
      </c>
      <c r="G161" s="81">
        <f t="shared" si="67"/>
        <v>17970851610</v>
      </c>
      <c r="H161" s="81">
        <f t="shared" si="67"/>
        <v>22185276979</v>
      </c>
      <c r="I161" s="81">
        <f>I159-I160</f>
        <v>0</v>
      </c>
      <c r="J161" s="700">
        <f>J159-J160</f>
        <v>0</v>
      </c>
      <c r="K161" s="81">
        <f t="shared" si="67"/>
        <v>0</v>
      </c>
      <c r="L161" s="80">
        <f t="shared" ref="L161" si="68">L159-L160</f>
        <v>0</v>
      </c>
      <c r="M161" s="80">
        <f>M159-M160</f>
        <v>0</v>
      </c>
      <c r="N161" s="81">
        <f>N159-N160</f>
        <v>0</v>
      </c>
      <c r="O161" s="81">
        <f t="shared" ref="O161" si="69">O159-O160</f>
        <v>0</v>
      </c>
      <c r="P161" s="82"/>
      <c r="Q161" s="952">
        <f t="shared" si="63"/>
        <v>24635341615</v>
      </c>
      <c r="R161" s="952">
        <f t="shared" si="64"/>
        <v>40156128589</v>
      </c>
      <c r="S161" s="81">
        <f t="shared" si="66"/>
        <v>0</v>
      </c>
      <c r="T161" s="81">
        <f t="shared" si="58"/>
        <v>0</v>
      </c>
      <c r="U161" s="22"/>
      <c r="V161" s="952">
        <f t="shared" si="60"/>
        <v>64791470204</v>
      </c>
      <c r="W161" s="182">
        <f t="shared" si="52"/>
        <v>2491979.6232307693</v>
      </c>
      <c r="X161" s="95">
        <f t="shared" ref="X161:X174" si="70">V161/$V$159</f>
        <v>9.0643578056389784E-2</v>
      </c>
      <c r="Y161" s="651">
        <f t="shared" si="61"/>
        <v>0</v>
      </c>
    </row>
    <row r="162" spans="1:27" s="20" customFormat="1" ht="15" customHeight="1">
      <c r="A162" s="603">
        <f t="shared" si="53"/>
        <v>9</v>
      </c>
      <c r="B162" s="77" t="s">
        <v>55</v>
      </c>
      <c r="C162" s="431"/>
      <c r="D162" s="26">
        <f>D142</f>
        <v>3731798004</v>
      </c>
      <c r="E162" s="26">
        <f t="shared" ref="E162:O162" si="71">E142</f>
        <v>3202645336</v>
      </c>
      <c r="F162" s="942">
        <f t="shared" si="71"/>
        <v>6245695788</v>
      </c>
      <c r="G162" s="26">
        <f t="shared" si="71"/>
        <v>5821309126</v>
      </c>
      <c r="H162" s="26">
        <f t="shared" si="71"/>
        <v>5915805090</v>
      </c>
      <c r="I162" s="26">
        <f t="shared" si="71"/>
        <v>0</v>
      </c>
      <c r="J162" s="695">
        <f t="shared" si="71"/>
        <v>0</v>
      </c>
      <c r="K162" s="26">
        <f t="shared" si="71"/>
        <v>0</v>
      </c>
      <c r="L162" s="26">
        <f t="shared" si="71"/>
        <v>0</v>
      </c>
      <c r="M162" s="26">
        <f t="shared" si="71"/>
        <v>0</v>
      </c>
      <c r="N162" s="26">
        <f t="shared" si="71"/>
        <v>0</v>
      </c>
      <c r="O162" s="26">
        <f t="shared" si="71"/>
        <v>0</v>
      </c>
      <c r="P162" s="31"/>
      <c r="Q162" s="942">
        <f t="shared" si="63"/>
        <v>13180139128</v>
      </c>
      <c r="R162" s="942">
        <f t="shared" si="64"/>
        <v>11737114216</v>
      </c>
      <c r="S162" s="26">
        <f t="shared" si="66"/>
        <v>0</v>
      </c>
      <c r="T162" s="26">
        <f t="shared" si="58"/>
        <v>0</v>
      </c>
      <c r="U162" s="25"/>
      <c r="V162" s="942">
        <f t="shared" si="60"/>
        <v>24917253344</v>
      </c>
      <c r="W162" s="174">
        <f t="shared" si="52"/>
        <v>958355.89784615382</v>
      </c>
      <c r="X162" s="1004">
        <f t="shared" si="70"/>
        <v>3.485935712411517E-2</v>
      </c>
      <c r="Y162" s="651">
        <f t="shared" si="61"/>
        <v>0</v>
      </c>
    </row>
    <row r="163" spans="1:27" s="20" customFormat="1" ht="15" customHeight="1">
      <c r="A163" s="603">
        <f t="shared" si="53"/>
        <v>10</v>
      </c>
      <c r="B163" s="77" t="s">
        <v>56</v>
      </c>
      <c r="C163" s="431"/>
      <c r="D163" s="26">
        <f>D143</f>
        <v>8394130638</v>
      </c>
      <c r="E163" s="26">
        <f t="shared" ref="E163:O163" si="72">E143</f>
        <v>7959394332</v>
      </c>
      <c r="F163" s="942">
        <f t="shared" si="72"/>
        <v>7329810589</v>
      </c>
      <c r="G163" s="26">
        <f t="shared" si="72"/>
        <v>8148952142</v>
      </c>
      <c r="H163" s="26">
        <f t="shared" si="72"/>
        <v>8010802475</v>
      </c>
      <c r="I163" s="26">
        <f t="shared" si="72"/>
        <v>0</v>
      </c>
      <c r="J163" s="695">
        <f t="shared" si="72"/>
        <v>0</v>
      </c>
      <c r="K163" s="26">
        <f t="shared" si="72"/>
        <v>0</v>
      </c>
      <c r="L163" s="26">
        <f t="shared" si="72"/>
        <v>0</v>
      </c>
      <c r="M163" s="26">
        <f t="shared" si="72"/>
        <v>0</v>
      </c>
      <c r="N163" s="26">
        <f t="shared" si="72"/>
        <v>0</v>
      </c>
      <c r="O163" s="26">
        <f t="shared" si="72"/>
        <v>0</v>
      </c>
      <c r="P163" s="31"/>
      <c r="Q163" s="942">
        <f t="shared" si="63"/>
        <v>23683335559</v>
      </c>
      <c r="R163" s="942">
        <f t="shared" si="64"/>
        <v>16159754617</v>
      </c>
      <c r="S163" s="26">
        <f t="shared" si="66"/>
        <v>0</v>
      </c>
      <c r="T163" s="26">
        <f t="shared" si="58"/>
        <v>0</v>
      </c>
      <c r="U163" s="25"/>
      <c r="V163" s="942">
        <f t="shared" si="60"/>
        <v>39843090176</v>
      </c>
      <c r="W163" s="174">
        <f t="shared" si="52"/>
        <v>1532426.5452307693</v>
      </c>
      <c r="X163" s="1004">
        <f t="shared" si="70"/>
        <v>5.5740674551834297E-2</v>
      </c>
      <c r="Y163" s="651">
        <f t="shared" si="61"/>
        <v>0</v>
      </c>
    </row>
    <row r="164" spans="1:27" s="19" customFormat="1" ht="15" customHeight="1">
      <c r="A164" s="604">
        <f t="shared" si="53"/>
        <v>11</v>
      </c>
      <c r="B164" s="79" t="s">
        <v>227</v>
      </c>
      <c r="C164" s="436"/>
      <c r="D164" s="80">
        <f>D161-D162-D163</f>
        <v>-1107004590</v>
      </c>
      <c r="E164" s="80">
        <f t="shared" ref="E164:R164" si="73">E161-E162-E163</f>
        <v>-5006704769</v>
      </c>
      <c r="F164" s="953">
        <f t="shared" si="73"/>
        <v>-6114423713</v>
      </c>
      <c r="G164" s="80">
        <f>G161-G162-G163</f>
        <v>4000590342</v>
      </c>
      <c r="H164" s="80">
        <f>H161-H162-H163</f>
        <v>8258669414</v>
      </c>
      <c r="I164" s="80">
        <f t="shared" si="73"/>
        <v>0</v>
      </c>
      <c r="J164" s="699">
        <f t="shared" si="73"/>
        <v>0</v>
      </c>
      <c r="K164" s="80">
        <f t="shared" si="73"/>
        <v>0</v>
      </c>
      <c r="L164" s="80">
        <f t="shared" si="73"/>
        <v>0</v>
      </c>
      <c r="M164" s="80">
        <f t="shared" si="73"/>
        <v>0</v>
      </c>
      <c r="N164" s="80">
        <f>N161-N162-N163</f>
        <v>0</v>
      </c>
      <c r="O164" s="80">
        <f t="shared" si="73"/>
        <v>0</v>
      </c>
      <c r="P164" s="82"/>
      <c r="Q164" s="953">
        <f t="shared" si="73"/>
        <v>-12228133072</v>
      </c>
      <c r="R164" s="953">
        <f t="shared" si="73"/>
        <v>12259259756</v>
      </c>
      <c r="S164" s="80">
        <f t="shared" si="66"/>
        <v>0</v>
      </c>
      <c r="T164" s="80">
        <f t="shared" si="58"/>
        <v>0</v>
      </c>
      <c r="U164" s="22"/>
      <c r="V164" s="953">
        <f>V161-V162-V163</f>
        <v>31126684</v>
      </c>
      <c r="W164" s="183">
        <f t="shared" si="52"/>
        <v>1197.1801538461539</v>
      </c>
      <c r="X164" s="1010">
        <f t="shared" si="70"/>
        <v>4.3546380440312858E-5</v>
      </c>
      <c r="Y164" s="651">
        <f t="shared" si="61"/>
        <v>0</v>
      </c>
      <c r="Z164" s="1023"/>
      <c r="AA164" s="1023"/>
    </row>
    <row r="165" spans="1:27" s="19" customFormat="1" ht="15" customHeight="1">
      <c r="A165" s="603">
        <f t="shared" si="53"/>
        <v>12</v>
      </c>
      <c r="B165" s="77" t="s">
        <v>228</v>
      </c>
      <c r="C165" s="431"/>
      <c r="D165" s="26">
        <f>D139</f>
        <v>1053165322</v>
      </c>
      <c r="E165" s="26">
        <f t="shared" ref="E165:O165" si="74">E139</f>
        <v>307705069</v>
      </c>
      <c r="F165" s="942">
        <f t="shared" si="74"/>
        <v>839416558</v>
      </c>
      <c r="G165" s="26">
        <f t="shared" si="74"/>
        <v>1767937439</v>
      </c>
      <c r="H165" s="26">
        <f t="shared" si="74"/>
        <v>1261651212</v>
      </c>
      <c r="I165" s="26">
        <f t="shared" si="74"/>
        <v>0</v>
      </c>
      <c r="J165" s="695">
        <f t="shared" si="74"/>
        <v>0</v>
      </c>
      <c r="K165" s="26">
        <f t="shared" si="74"/>
        <v>0</v>
      </c>
      <c r="L165" s="26">
        <f t="shared" si="74"/>
        <v>0</v>
      </c>
      <c r="M165" s="26">
        <f t="shared" si="74"/>
        <v>0</v>
      </c>
      <c r="N165" s="26">
        <f t="shared" si="74"/>
        <v>0</v>
      </c>
      <c r="O165" s="26">
        <f t="shared" si="74"/>
        <v>0</v>
      </c>
      <c r="P165" s="31"/>
      <c r="Q165" s="942">
        <f t="shared" si="63"/>
        <v>2200286949</v>
      </c>
      <c r="R165" s="942">
        <f t="shared" si="64"/>
        <v>3029588651</v>
      </c>
      <c r="S165" s="26">
        <f t="shared" si="66"/>
        <v>0</v>
      </c>
      <c r="T165" s="26">
        <f t="shared" si="58"/>
        <v>0</v>
      </c>
      <c r="U165" s="25"/>
      <c r="V165" s="942">
        <f>SUM(D165:O165)</f>
        <v>5229875600</v>
      </c>
      <c r="W165" s="174">
        <f t="shared" si="52"/>
        <v>201149.06153846154</v>
      </c>
      <c r="X165" s="1004">
        <f t="shared" si="70"/>
        <v>7.3166210873316755E-3</v>
      </c>
      <c r="Y165" s="651">
        <f t="shared" si="61"/>
        <v>0</v>
      </c>
    </row>
    <row r="166" spans="1:27" s="20" customFormat="1" ht="15" customHeight="1">
      <c r="A166" s="605">
        <f>A165+1</f>
        <v>13</v>
      </c>
      <c r="B166" s="100" t="s">
        <v>2145</v>
      </c>
      <c r="C166" s="431"/>
      <c r="D166" s="26">
        <f>D140</f>
        <v>1532817392</v>
      </c>
      <c r="E166" s="26">
        <f t="shared" ref="E166:O166" si="75">E140</f>
        <v>1569283837</v>
      </c>
      <c r="F166" s="942">
        <f t="shared" si="75"/>
        <v>1510605035</v>
      </c>
      <c r="G166" s="26">
        <f t="shared" si="75"/>
        <v>1998884061</v>
      </c>
      <c r="H166" s="26">
        <f t="shared" si="75"/>
        <v>1208736058</v>
      </c>
      <c r="I166" s="26">
        <f t="shared" si="75"/>
        <v>0</v>
      </c>
      <c r="J166" s="695">
        <f t="shared" si="75"/>
        <v>0</v>
      </c>
      <c r="K166" s="26">
        <f t="shared" si="75"/>
        <v>0</v>
      </c>
      <c r="L166" s="26">
        <f t="shared" si="75"/>
        <v>0</v>
      </c>
      <c r="M166" s="26">
        <f t="shared" si="75"/>
        <v>0</v>
      </c>
      <c r="N166" s="26">
        <f t="shared" si="75"/>
        <v>0</v>
      </c>
      <c r="O166" s="26">
        <f t="shared" si="75"/>
        <v>0</v>
      </c>
      <c r="P166" s="30"/>
      <c r="Q166" s="942">
        <f t="shared" si="63"/>
        <v>4612706264</v>
      </c>
      <c r="R166" s="942">
        <f>SUM(G166:I166)</f>
        <v>3207620119</v>
      </c>
      <c r="S166" s="26">
        <f t="shared" si="66"/>
        <v>0</v>
      </c>
      <c r="T166" s="26">
        <f t="shared" ref="T166:T174" si="76">SUM(M166:O166)</f>
        <v>0</v>
      </c>
      <c r="U166" s="99"/>
      <c r="V166" s="942">
        <f t="shared" si="60"/>
        <v>7820326383</v>
      </c>
      <c r="W166" s="179">
        <f t="shared" si="52"/>
        <v>300781.78396153846</v>
      </c>
      <c r="X166" s="1006">
        <f t="shared" si="70"/>
        <v>1.0940674176585395E-2</v>
      </c>
      <c r="Y166" s="651">
        <f t="shared" si="61"/>
        <v>0</v>
      </c>
    </row>
    <row r="167" spans="1:27" s="19" customFormat="1" ht="15" customHeight="1">
      <c r="A167" s="603"/>
      <c r="B167" s="77" t="s">
        <v>224</v>
      </c>
      <c r="C167" s="431"/>
      <c r="D167" s="26">
        <f>D141</f>
        <v>1240115065</v>
      </c>
      <c r="E167" s="26">
        <f t="shared" ref="E167:O167" si="77">E141</f>
        <v>1156279418</v>
      </c>
      <c r="F167" s="942">
        <f t="shared" si="77"/>
        <v>959718564</v>
      </c>
      <c r="G167" s="26">
        <f t="shared" si="77"/>
        <v>1062084475</v>
      </c>
      <c r="H167" s="26">
        <f t="shared" si="77"/>
        <v>838836791</v>
      </c>
      <c r="I167" s="26">
        <f t="shared" si="77"/>
        <v>0</v>
      </c>
      <c r="J167" s="695">
        <f t="shared" si="77"/>
        <v>0</v>
      </c>
      <c r="K167" s="26">
        <f t="shared" si="77"/>
        <v>0</v>
      </c>
      <c r="L167" s="26">
        <f t="shared" si="77"/>
        <v>0</v>
      </c>
      <c r="M167" s="26">
        <f t="shared" si="77"/>
        <v>0</v>
      </c>
      <c r="N167" s="26">
        <f t="shared" si="77"/>
        <v>0</v>
      </c>
      <c r="O167" s="26">
        <f t="shared" si="77"/>
        <v>0</v>
      </c>
      <c r="P167" s="31"/>
      <c r="Q167" s="942">
        <f t="shared" si="63"/>
        <v>3356113047</v>
      </c>
      <c r="R167" s="942">
        <f>SUM(G167:I167)</f>
        <v>1900921266</v>
      </c>
      <c r="S167" s="26">
        <f t="shared" si="66"/>
        <v>0</v>
      </c>
      <c r="T167" s="26">
        <f>SUM(M167:O167)</f>
        <v>0</v>
      </c>
      <c r="U167" s="25"/>
      <c r="V167" s="942">
        <f t="shared" si="60"/>
        <v>5257034313</v>
      </c>
      <c r="W167" s="179">
        <f t="shared" si="52"/>
        <v>202193.62742307692</v>
      </c>
      <c r="X167" s="1006">
        <f t="shared" si="70"/>
        <v>7.3546162572819115E-3</v>
      </c>
      <c r="Y167" s="651">
        <f t="shared" si="61"/>
        <v>0</v>
      </c>
    </row>
    <row r="168" spans="1:27" s="19" customFormat="1" ht="15" customHeight="1">
      <c r="A168" s="604">
        <f>A166+1</f>
        <v>14</v>
      </c>
      <c r="B168" s="79" t="s">
        <v>230</v>
      </c>
      <c r="C168" s="436"/>
      <c r="D168" s="80">
        <f>D165-D166</f>
        <v>-479652070</v>
      </c>
      <c r="E168" s="80">
        <f t="shared" ref="E168:R168" si="78">E165-E166</f>
        <v>-1261578768</v>
      </c>
      <c r="F168" s="953">
        <f t="shared" si="78"/>
        <v>-671188477</v>
      </c>
      <c r="G168" s="80">
        <f t="shared" si="78"/>
        <v>-230946622</v>
      </c>
      <c r="H168" s="80">
        <f t="shared" si="78"/>
        <v>52915154</v>
      </c>
      <c r="I168" s="80">
        <f t="shared" si="78"/>
        <v>0</v>
      </c>
      <c r="J168" s="699">
        <f t="shared" si="78"/>
        <v>0</v>
      </c>
      <c r="K168" s="80">
        <f t="shared" si="78"/>
        <v>0</v>
      </c>
      <c r="L168" s="80">
        <f t="shared" si="78"/>
        <v>0</v>
      </c>
      <c r="M168" s="80">
        <f t="shared" si="78"/>
        <v>0</v>
      </c>
      <c r="N168" s="80">
        <f t="shared" si="78"/>
        <v>0</v>
      </c>
      <c r="O168" s="80">
        <f t="shared" si="78"/>
        <v>0</v>
      </c>
      <c r="P168" s="82"/>
      <c r="Q168" s="80">
        <f t="shared" si="78"/>
        <v>-2412419315</v>
      </c>
      <c r="R168" s="80">
        <f t="shared" si="78"/>
        <v>-178031468</v>
      </c>
      <c r="S168" s="80">
        <f t="shared" si="66"/>
        <v>0</v>
      </c>
      <c r="T168" s="80">
        <f t="shared" si="76"/>
        <v>0</v>
      </c>
      <c r="U168" s="22"/>
      <c r="V168" s="80">
        <f t="shared" ref="V168" si="79">V165-V166</f>
        <v>-2590450783</v>
      </c>
      <c r="W168" s="182">
        <f t="shared" ref="W168:W174" si="80">V168/$W$2</f>
        <v>-99632.722423076921</v>
      </c>
      <c r="X168" s="95">
        <f t="shared" si="70"/>
        <v>-3.6240530892537198E-3</v>
      </c>
      <c r="Y168" s="651">
        <f t="shared" si="61"/>
        <v>0</v>
      </c>
    </row>
    <row r="169" spans="1:27" s="18" customFormat="1" ht="15" customHeight="1">
      <c r="A169" s="603">
        <f t="shared" si="53"/>
        <v>15</v>
      </c>
      <c r="B169" s="77" t="s">
        <v>231</v>
      </c>
      <c r="C169" s="431"/>
      <c r="D169" s="26">
        <f>D145</f>
        <v>4505</v>
      </c>
      <c r="E169" s="26">
        <f t="shared" ref="E169:O169" si="81">E145</f>
        <v>70001</v>
      </c>
      <c r="F169" s="942">
        <f t="shared" si="81"/>
        <v>1144804</v>
      </c>
      <c r="G169" s="26">
        <f t="shared" si="81"/>
        <v>10483805</v>
      </c>
      <c r="H169" s="26">
        <f t="shared" si="81"/>
        <v>0</v>
      </c>
      <c r="I169" s="26">
        <f t="shared" si="81"/>
        <v>0</v>
      </c>
      <c r="J169" s="695">
        <f t="shared" si="81"/>
        <v>0</v>
      </c>
      <c r="K169" s="26">
        <f t="shared" si="81"/>
        <v>0</v>
      </c>
      <c r="L169" s="26">
        <f t="shared" si="81"/>
        <v>0</v>
      </c>
      <c r="M169" s="26">
        <f t="shared" si="81"/>
        <v>0</v>
      </c>
      <c r="N169" s="26">
        <f t="shared" si="81"/>
        <v>0</v>
      </c>
      <c r="O169" s="26">
        <f t="shared" si="81"/>
        <v>0</v>
      </c>
      <c r="P169" s="31"/>
      <c r="Q169" s="942">
        <f>SUM(D169:F169)</f>
        <v>1219310</v>
      </c>
      <c r="R169" s="942">
        <f t="shared" si="64"/>
        <v>10483805</v>
      </c>
      <c r="S169" s="26">
        <f t="shared" si="66"/>
        <v>0</v>
      </c>
      <c r="T169" s="26">
        <f t="shared" si="76"/>
        <v>0</v>
      </c>
      <c r="U169" s="25"/>
      <c r="V169" s="942">
        <f t="shared" si="60"/>
        <v>11703115</v>
      </c>
      <c r="W169" s="174">
        <f t="shared" si="80"/>
        <v>450.11980769230769</v>
      </c>
      <c r="X169" s="1004">
        <f t="shared" si="70"/>
        <v>1.6372714103652416E-5</v>
      </c>
      <c r="Y169" s="651">
        <f t="shared" si="61"/>
        <v>0</v>
      </c>
    </row>
    <row r="170" spans="1:27" s="20" customFormat="1" ht="15" customHeight="1">
      <c r="A170" s="603">
        <f t="shared" si="53"/>
        <v>16</v>
      </c>
      <c r="B170" s="77" t="s">
        <v>232</v>
      </c>
      <c r="C170" s="431"/>
      <c r="D170" s="26">
        <f>D146</f>
        <v>106808581</v>
      </c>
      <c r="E170" s="26">
        <f t="shared" ref="E170:O170" si="82">E146</f>
        <v>151000202</v>
      </c>
      <c r="F170" s="942">
        <f t="shared" si="82"/>
        <v>34000105</v>
      </c>
      <c r="G170" s="26">
        <f t="shared" si="82"/>
        <v>76373313</v>
      </c>
      <c r="H170" s="26">
        <f t="shared" si="82"/>
        <v>130000650</v>
      </c>
      <c r="I170" s="26">
        <f t="shared" si="82"/>
        <v>0</v>
      </c>
      <c r="J170" s="695">
        <f t="shared" si="82"/>
        <v>0</v>
      </c>
      <c r="K170" s="26">
        <f t="shared" si="82"/>
        <v>0</v>
      </c>
      <c r="L170" s="26">
        <f t="shared" si="82"/>
        <v>0</v>
      </c>
      <c r="M170" s="26">
        <f t="shared" si="82"/>
        <v>0</v>
      </c>
      <c r="N170" s="26">
        <f t="shared" si="82"/>
        <v>0</v>
      </c>
      <c r="O170" s="26">
        <f t="shared" si="82"/>
        <v>0</v>
      </c>
      <c r="P170" s="31"/>
      <c r="Q170" s="942">
        <f>SUM(D170:F170)</f>
        <v>291808888</v>
      </c>
      <c r="R170" s="942">
        <f t="shared" si="64"/>
        <v>206373963</v>
      </c>
      <c r="S170" s="26">
        <f t="shared" si="66"/>
        <v>0</v>
      </c>
      <c r="T170" s="26">
        <f t="shared" si="76"/>
        <v>0</v>
      </c>
      <c r="U170" s="25"/>
      <c r="V170" s="942">
        <f t="shared" si="60"/>
        <v>498182851</v>
      </c>
      <c r="W170" s="174">
        <f t="shared" si="80"/>
        <v>19160.878884615384</v>
      </c>
      <c r="X170" s="1004">
        <f t="shared" si="70"/>
        <v>6.969602016869415E-4</v>
      </c>
      <c r="Y170" s="651">
        <f t="shared" si="61"/>
        <v>0</v>
      </c>
    </row>
    <row r="171" spans="1:27" s="19" customFormat="1" ht="15" customHeight="1">
      <c r="A171" s="604">
        <f t="shared" si="53"/>
        <v>17</v>
      </c>
      <c r="B171" s="79" t="s">
        <v>233</v>
      </c>
      <c r="C171" s="436"/>
      <c r="D171" s="80">
        <f>D169-D170</f>
        <v>-106804076</v>
      </c>
      <c r="E171" s="80">
        <f t="shared" ref="E171:R171" si="83">E169-E170</f>
        <v>-150930201</v>
      </c>
      <c r="F171" s="953">
        <f t="shared" si="83"/>
        <v>-32855301</v>
      </c>
      <c r="G171" s="80">
        <f t="shared" si="83"/>
        <v>-65889508</v>
      </c>
      <c r="H171" s="80">
        <f t="shared" si="83"/>
        <v>-130000650</v>
      </c>
      <c r="I171" s="80">
        <f t="shared" si="83"/>
        <v>0</v>
      </c>
      <c r="J171" s="699">
        <f t="shared" si="83"/>
        <v>0</v>
      </c>
      <c r="K171" s="80">
        <f t="shared" si="83"/>
        <v>0</v>
      </c>
      <c r="L171" s="80">
        <f t="shared" si="83"/>
        <v>0</v>
      </c>
      <c r="M171" s="80">
        <f t="shared" si="83"/>
        <v>0</v>
      </c>
      <c r="N171" s="80">
        <f t="shared" si="83"/>
        <v>0</v>
      </c>
      <c r="O171" s="80">
        <f t="shared" si="83"/>
        <v>0</v>
      </c>
      <c r="P171" s="82"/>
      <c r="Q171" s="80">
        <f t="shared" si="83"/>
        <v>-290589578</v>
      </c>
      <c r="R171" s="80">
        <f t="shared" si="83"/>
        <v>-195890158</v>
      </c>
      <c r="S171" s="80">
        <f t="shared" si="66"/>
        <v>0</v>
      </c>
      <c r="T171" s="80">
        <f t="shared" si="76"/>
        <v>0</v>
      </c>
      <c r="U171" s="22"/>
      <c r="V171" s="80">
        <f>V169-V170</f>
        <v>-486479736</v>
      </c>
      <c r="W171" s="182">
        <f t="shared" si="80"/>
        <v>-18710.759076923077</v>
      </c>
      <c r="X171" s="95">
        <f t="shared" si="70"/>
        <v>-6.8058748758328914E-4</v>
      </c>
      <c r="Y171" s="651">
        <f t="shared" si="61"/>
        <v>0</v>
      </c>
    </row>
    <row r="172" spans="1:27" s="35" customFormat="1" ht="15" customHeight="1">
      <c r="A172" s="600">
        <f t="shared" si="53"/>
        <v>18</v>
      </c>
      <c r="B172" s="36" t="s">
        <v>61</v>
      </c>
      <c r="C172" s="436"/>
      <c r="D172" s="45">
        <f>D164+D168+D171</f>
        <v>-1693460736</v>
      </c>
      <c r="E172" s="45">
        <f>E164+E168+E171</f>
        <v>-6419213738</v>
      </c>
      <c r="F172" s="945">
        <f t="shared" ref="F172:O172" si="84">F164+F168+F171</f>
        <v>-6818467491</v>
      </c>
      <c r="G172" s="45">
        <f t="shared" si="84"/>
        <v>3703754212</v>
      </c>
      <c r="H172" s="45">
        <f t="shared" si="84"/>
        <v>8181583918</v>
      </c>
      <c r="I172" s="45">
        <f t="shared" si="84"/>
        <v>0</v>
      </c>
      <c r="J172" s="648">
        <f t="shared" si="84"/>
        <v>0</v>
      </c>
      <c r="K172" s="45">
        <f t="shared" si="84"/>
        <v>0</v>
      </c>
      <c r="L172" s="45">
        <f t="shared" si="84"/>
        <v>0</v>
      </c>
      <c r="M172" s="45">
        <f t="shared" si="84"/>
        <v>0</v>
      </c>
      <c r="N172" s="45">
        <f>N164+N168+N171</f>
        <v>0</v>
      </c>
      <c r="O172" s="45">
        <f t="shared" si="84"/>
        <v>0</v>
      </c>
      <c r="P172" s="37"/>
      <c r="Q172" s="45">
        <f>Q164+Q168+Q171</f>
        <v>-14931141965</v>
      </c>
      <c r="R172" s="45">
        <f>R164+R168+R171</f>
        <v>11885338130</v>
      </c>
      <c r="S172" s="45">
        <f t="shared" si="66"/>
        <v>0</v>
      </c>
      <c r="T172" s="45">
        <f t="shared" si="76"/>
        <v>0</v>
      </c>
      <c r="U172" s="38"/>
      <c r="V172" s="45">
        <f>V164+V168+V171</f>
        <v>-3045803835</v>
      </c>
      <c r="W172" s="178">
        <f t="shared" si="80"/>
        <v>-117146.30134615385</v>
      </c>
      <c r="X172" s="1005">
        <f t="shared" si="70"/>
        <v>-4.2610941963966958E-3</v>
      </c>
      <c r="Y172" s="651">
        <f t="shared" si="61"/>
        <v>0</v>
      </c>
    </row>
    <row r="173" spans="1:27" s="20" customFormat="1" ht="15" customHeight="1">
      <c r="A173" s="606">
        <f t="shared" si="53"/>
        <v>19</v>
      </c>
      <c r="B173" s="76" t="s">
        <v>62</v>
      </c>
      <c r="C173" s="437"/>
      <c r="D173" s="24">
        <f>D150+D149</f>
        <v>0</v>
      </c>
      <c r="E173" s="24">
        <f t="shared" ref="E173:N173" si="85">E149+E150</f>
        <v>0</v>
      </c>
      <c r="F173" s="954">
        <f t="shared" si="85"/>
        <v>-153060867</v>
      </c>
      <c r="G173" s="24">
        <f t="shared" si="85"/>
        <v>0</v>
      </c>
      <c r="H173" s="24">
        <f t="shared" si="85"/>
        <v>-45841499</v>
      </c>
      <c r="I173" s="24">
        <f t="shared" si="85"/>
        <v>0</v>
      </c>
      <c r="J173" s="24">
        <f t="shared" si="85"/>
        <v>0</v>
      </c>
      <c r="K173" s="24">
        <f t="shared" si="85"/>
        <v>0</v>
      </c>
      <c r="L173" s="24">
        <f t="shared" si="85"/>
        <v>0</v>
      </c>
      <c r="M173" s="24">
        <f t="shared" si="85"/>
        <v>0</v>
      </c>
      <c r="N173" s="24">
        <f t="shared" si="85"/>
        <v>0</v>
      </c>
      <c r="O173" s="24">
        <f>O149</f>
        <v>0</v>
      </c>
      <c r="P173" s="40"/>
      <c r="Q173" s="954">
        <f>SUM(D173:F173)</f>
        <v>-153060867</v>
      </c>
      <c r="R173" s="954">
        <f t="shared" si="64"/>
        <v>-45841499</v>
      </c>
      <c r="S173" s="24">
        <f t="shared" si="66"/>
        <v>0</v>
      </c>
      <c r="T173" s="24">
        <f t="shared" si="76"/>
        <v>0</v>
      </c>
      <c r="U173" s="23"/>
      <c r="V173" s="954">
        <f>SUM(D173:O173)</f>
        <v>-198902366</v>
      </c>
      <c r="W173" s="178">
        <f t="shared" si="80"/>
        <v>-7650.0910000000003</v>
      </c>
      <c r="X173" s="1005">
        <f t="shared" si="70"/>
        <v>-2.7826536550807496E-4</v>
      </c>
      <c r="Y173" s="651">
        <f t="shared" si="61"/>
        <v>0</v>
      </c>
    </row>
    <row r="174" spans="1:27" s="19" customFormat="1" ht="15" customHeight="1">
      <c r="A174" s="607">
        <f t="shared" si="53"/>
        <v>20</v>
      </c>
      <c r="B174" s="70" t="s">
        <v>63</v>
      </c>
      <c r="C174" s="436"/>
      <c r="D174" s="88">
        <f>D172-D173</f>
        <v>-1693460736</v>
      </c>
      <c r="E174" s="88">
        <f>E172-E173</f>
        <v>-6419213738</v>
      </c>
      <c r="F174" s="955">
        <f t="shared" ref="F174:N174" si="86">F172-F173</f>
        <v>-6665406624</v>
      </c>
      <c r="G174" s="88">
        <f t="shared" si="86"/>
        <v>3703754212</v>
      </c>
      <c r="H174" s="88">
        <f t="shared" si="86"/>
        <v>8227425417</v>
      </c>
      <c r="I174" s="88">
        <f>I172-I173</f>
        <v>0</v>
      </c>
      <c r="J174" s="702">
        <f t="shared" si="86"/>
        <v>0</v>
      </c>
      <c r="K174" s="88">
        <f t="shared" si="86"/>
        <v>0</v>
      </c>
      <c r="L174" s="88">
        <f t="shared" si="86"/>
        <v>0</v>
      </c>
      <c r="M174" s="88">
        <f t="shared" si="86"/>
        <v>0</v>
      </c>
      <c r="N174" s="88">
        <f t="shared" si="86"/>
        <v>0</v>
      </c>
      <c r="O174" s="88">
        <f>O172-O173-O150</f>
        <v>0</v>
      </c>
      <c r="P174" s="89"/>
      <c r="Q174" s="88">
        <f>Q172-Q173</f>
        <v>-14778081098</v>
      </c>
      <c r="R174" s="88">
        <f>R172-R173</f>
        <v>11931179629</v>
      </c>
      <c r="S174" s="88">
        <f t="shared" si="66"/>
        <v>0</v>
      </c>
      <c r="T174" s="88">
        <f t="shared" si="76"/>
        <v>0</v>
      </c>
      <c r="U174" s="22"/>
      <c r="V174" s="88">
        <f>V172-V173</f>
        <v>-2846901469</v>
      </c>
      <c r="W174" s="180">
        <f t="shared" si="80"/>
        <v>-109496.21034615385</v>
      </c>
      <c r="X174" s="98">
        <f t="shared" si="70"/>
        <v>-3.9828288308886208E-3</v>
      </c>
      <c r="Y174" s="651">
        <f t="shared" si="61"/>
        <v>0</v>
      </c>
    </row>
    <row r="175" spans="1:27" s="19" customFormat="1" ht="15" customHeight="1">
      <c r="A175" s="607"/>
      <c r="B175" s="70"/>
      <c r="C175" s="436"/>
      <c r="D175" s="88"/>
      <c r="E175" s="88"/>
      <c r="F175" s="955"/>
      <c r="G175" s="88"/>
      <c r="H175" s="1132"/>
      <c r="I175" s="88"/>
      <c r="J175" s="702"/>
      <c r="K175" s="88"/>
      <c r="L175" s="88"/>
      <c r="M175" s="88"/>
      <c r="N175" s="88"/>
      <c r="O175" s="88"/>
      <c r="P175" s="89"/>
      <c r="Q175" s="955"/>
      <c r="R175" s="955"/>
      <c r="S175" s="88"/>
      <c r="T175" s="88"/>
      <c r="U175" s="22"/>
      <c r="V175" s="955"/>
      <c r="W175" s="180"/>
      <c r="X175" s="98"/>
      <c r="Y175" s="651">
        <f t="shared" si="61"/>
        <v>0</v>
      </c>
    </row>
    <row r="176" spans="1:27" ht="28">
      <c r="A176" s="611">
        <f>A174+1</f>
        <v>21</v>
      </c>
      <c r="B176" s="74" t="s">
        <v>2102</v>
      </c>
      <c r="C176" s="438"/>
      <c r="D176" s="86">
        <f>+D172+D167+D214-D215-D171</f>
        <v>1574237997</v>
      </c>
      <c r="E176" s="86">
        <f>+E172+E167+E214-E215-E171</f>
        <v>-3243471474</v>
      </c>
      <c r="F176" s="956">
        <f>F174+F173+F167+F214-F171-F215</f>
        <v>-4054122006</v>
      </c>
      <c r="G176" s="86">
        <f>G174+G173+G167+G214-G171-G215</f>
        <v>6770720053</v>
      </c>
      <c r="H176" s="86">
        <f t="shared" ref="H176:L176" si="87">H174+H173+H167+H214-H171-H215</f>
        <v>11229250758</v>
      </c>
      <c r="I176" s="86">
        <f>I174+I173+I167+I214-I171-I215</f>
        <v>0</v>
      </c>
      <c r="J176" s="703">
        <f t="shared" si="87"/>
        <v>0</v>
      </c>
      <c r="K176" s="86">
        <f t="shared" si="87"/>
        <v>0</v>
      </c>
      <c r="L176" s="86">
        <f t="shared" si="87"/>
        <v>0</v>
      </c>
      <c r="M176" s="86">
        <f>M174+M173+M167+M214-M171-M215</f>
        <v>0</v>
      </c>
      <c r="N176" s="86">
        <f>N174+N173+N167+N214-N171-N215</f>
        <v>0</v>
      </c>
      <c r="O176" s="86">
        <f>O174+O173+O167+O214-O171-O215+O150</f>
        <v>0</v>
      </c>
      <c r="P176" s="87"/>
      <c r="Q176" s="86">
        <f t="shared" ref="Q176:R176" si="88">Q174+Q173+Q167+Q214-Q171-Q215</f>
        <v>-5723355483</v>
      </c>
      <c r="R176" s="86">
        <f t="shared" si="88"/>
        <v>17999970811</v>
      </c>
      <c r="S176" s="86">
        <f>SUM(J176:L176)</f>
        <v>0</v>
      </c>
      <c r="T176" s="86">
        <f>SUM(M176:O176)</f>
        <v>0</v>
      </c>
      <c r="U176" s="133"/>
      <c r="V176" s="956">
        <f>+V172+V167+V214-V215-V171</f>
        <v>12276615328</v>
      </c>
      <c r="W176" s="184">
        <f>V176/$W$2</f>
        <v>472177.51261538459</v>
      </c>
      <c r="X176" s="1011">
        <f>V176/$V$159</f>
        <v>1.717504381746749E-2</v>
      </c>
      <c r="Y176" s="651">
        <f>+V176-Q176-R176-S176-T176</f>
        <v>0</v>
      </c>
    </row>
    <row r="177" spans="1:25" s="20" customFormat="1" ht="15" customHeight="1">
      <c r="A177" s="606"/>
      <c r="B177" s="76" t="s">
        <v>234</v>
      </c>
      <c r="C177" s="439"/>
      <c r="D177" s="102">
        <f t="shared" ref="D177:O177" si="89">IFERROR(D176/D216,0)</f>
        <v>63197.02918506624</v>
      </c>
      <c r="E177" s="102">
        <f t="shared" si="89"/>
        <v>-125375.7817549285</v>
      </c>
      <c r="F177" s="957">
        <f t="shared" si="89"/>
        <v>-154974.08279816512</v>
      </c>
      <c r="G177" s="102">
        <f t="shared" si="89"/>
        <v>258819.57389143732</v>
      </c>
      <c r="H177" s="102">
        <f t="shared" si="89"/>
        <v>430074.71306013019</v>
      </c>
      <c r="I177" s="102">
        <f t="shared" si="89"/>
        <v>0</v>
      </c>
      <c r="J177" s="698">
        <f t="shared" si="89"/>
        <v>0</v>
      </c>
      <c r="K177" s="102">
        <f t="shared" si="89"/>
        <v>0</v>
      </c>
      <c r="L177" s="102">
        <f t="shared" si="89"/>
        <v>0</v>
      </c>
      <c r="M177" s="102">
        <f t="shared" si="89"/>
        <v>0</v>
      </c>
      <c r="N177" s="102">
        <f>IFERROR(N176/N216,0)</f>
        <v>0</v>
      </c>
      <c r="O177" s="102">
        <f t="shared" si="89"/>
        <v>0</v>
      </c>
      <c r="P177" s="40"/>
      <c r="Q177" s="957">
        <f>Q176/W2</f>
        <v>-220129.05703846153</v>
      </c>
      <c r="R177" s="957">
        <f t="shared" ref="R177:S177" si="90">R176/23000</f>
        <v>782607.42656521744</v>
      </c>
      <c r="S177" s="102">
        <f t="shared" si="90"/>
        <v>0</v>
      </c>
      <c r="T177" s="102">
        <f>T176/23000</f>
        <v>0</v>
      </c>
      <c r="U177" s="23"/>
      <c r="V177" s="957">
        <f>V176/W2</f>
        <v>472177.51261538459</v>
      </c>
      <c r="W177" s="680"/>
      <c r="X177" s="987"/>
      <c r="Y177" s="651"/>
    </row>
    <row r="178" spans="1:25" ht="16.5" customHeight="1">
      <c r="A178" s="608"/>
      <c r="B178" s="74"/>
      <c r="C178" s="440"/>
      <c r="D178" s="86"/>
      <c r="E178" s="86"/>
      <c r="F178" s="956"/>
      <c r="G178" s="86"/>
      <c r="H178" s="86"/>
      <c r="I178" s="86"/>
      <c r="J178" s="703"/>
      <c r="K178" s="86"/>
      <c r="L178" s="86"/>
      <c r="M178" s="86"/>
      <c r="N178" s="86"/>
      <c r="O178" s="86"/>
      <c r="P178" s="86"/>
      <c r="Q178" s="956"/>
      <c r="R178" s="956"/>
      <c r="S178" s="86"/>
      <c r="T178" s="86"/>
      <c r="V178" s="956"/>
      <c r="W178" s="39"/>
      <c r="X178" s="1012"/>
      <c r="Y178" s="651">
        <f>+V178-Q178-R178</f>
        <v>0</v>
      </c>
    </row>
    <row r="179" spans="1:25" ht="15" customHeight="1">
      <c r="B179" s="4" t="s">
        <v>235</v>
      </c>
      <c r="C179" s="429"/>
      <c r="D179" s="28" t="s">
        <v>2187</v>
      </c>
      <c r="E179" s="28" t="s">
        <v>2188</v>
      </c>
      <c r="F179" s="958" t="s">
        <v>2189</v>
      </c>
      <c r="G179" s="28" t="s">
        <v>2190</v>
      </c>
      <c r="H179" s="28" t="s">
        <v>2191</v>
      </c>
      <c r="I179" s="28" t="s">
        <v>2192</v>
      </c>
      <c r="J179" s="694" t="s">
        <v>2193</v>
      </c>
      <c r="K179" s="28" t="s">
        <v>2194</v>
      </c>
      <c r="L179" s="28" t="s">
        <v>2195</v>
      </c>
      <c r="M179" s="28" t="s">
        <v>2196</v>
      </c>
      <c r="N179" s="28" t="s">
        <v>2197</v>
      </c>
      <c r="O179" s="28" t="s">
        <v>2198</v>
      </c>
      <c r="P179" s="6"/>
      <c r="Q179" s="958" t="s">
        <v>2200</v>
      </c>
      <c r="R179" s="958" t="s">
        <v>2201</v>
      </c>
      <c r="S179" s="28" t="s">
        <v>2199</v>
      </c>
      <c r="T179" s="28" t="s">
        <v>2185</v>
      </c>
      <c r="U179" s="68"/>
      <c r="V179" s="958" t="str">
        <f>B179</f>
        <v>Chỉ số tài chính</v>
      </c>
      <c r="W179" s="28" t="s">
        <v>109</v>
      </c>
      <c r="X179" s="988" t="s">
        <v>50</v>
      </c>
      <c r="Y179" s="651"/>
    </row>
    <row r="180" spans="1:25" s="249" customFormat="1" ht="15" customHeight="1">
      <c r="A180" s="609"/>
      <c r="B180" s="250" t="s">
        <v>236</v>
      </c>
      <c r="C180" s="441"/>
      <c r="D180" s="251">
        <f t="shared" ref="D180:O180" si="91">D154</f>
        <v>4409.9920000000002</v>
      </c>
      <c r="E180" s="251">
        <f t="shared" si="91"/>
        <v>3267.6</v>
      </c>
      <c r="F180" s="959">
        <f t="shared" si="91"/>
        <v>6445.4459999999999</v>
      </c>
      <c r="G180" s="251">
        <f t="shared" si="91"/>
        <v>5748.625</v>
      </c>
      <c r="H180" s="251">
        <f t="shared" si="91"/>
        <v>5140.924</v>
      </c>
      <c r="I180" s="251">
        <f t="shared" si="91"/>
        <v>0</v>
      </c>
      <c r="J180" s="251">
        <f t="shared" si="91"/>
        <v>0</v>
      </c>
      <c r="K180" s="251">
        <f t="shared" si="91"/>
        <v>0</v>
      </c>
      <c r="L180" s="251">
        <f t="shared" si="91"/>
        <v>0</v>
      </c>
      <c r="M180" s="251">
        <f t="shared" si="91"/>
        <v>0</v>
      </c>
      <c r="N180" s="251">
        <f t="shared" si="91"/>
        <v>0</v>
      </c>
      <c r="O180" s="251">
        <f t="shared" si="91"/>
        <v>0</v>
      </c>
      <c r="P180" s="252"/>
      <c r="Q180" s="959">
        <f>SUM(D180:F180)</f>
        <v>14123.038</v>
      </c>
      <c r="R180" s="959">
        <f>SUM(G180:I180)</f>
        <v>10889.548999999999</v>
      </c>
      <c r="S180" s="251">
        <f>SUM(J180:L180)</f>
        <v>0</v>
      </c>
      <c r="T180" s="251">
        <f>SUM(M180:O180)</f>
        <v>0</v>
      </c>
      <c r="U180" s="253"/>
      <c r="V180" s="959">
        <f>SUM(D180:O180)</f>
        <v>25012.587</v>
      </c>
      <c r="W180" s="251"/>
      <c r="X180" s="1013"/>
      <c r="Y180" s="651">
        <f t="shared" ref="Y180:Y201" si="92">+V180-Q180-R180-S180-T180</f>
        <v>0</v>
      </c>
    </row>
    <row r="181" spans="1:25" ht="15" customHeight="1">
      <c r="B181" s="53" t="s">
        <v>52</v>
      </c>
      <c r="C181" s="442"/>
      <c r="D181" s="48">
        <f t="shared" ref="D181:O181" si="93">D157</f>
        <v>126786913920</v>
      </c>
      <c r="E181" s="48">
        <f t="shared" si="93"/>
        <v>96600110916</v>
      </c>
      <c r="F181" s="960">
        <f t="shared" si="93"/>
        <v>174261948689</v>
      </c>
      <c r="G181" s="48">
        <f>G157</f>
        <v>159143428903</v>
      </c>
      <c r="H181" s="48">
        <f t="shared" si="93"/>
        <v>160987273061</v>
      </c>
      <c r="I181" s="48">
        <f t="shared" si="93"/>
        <v>0</v>
      </c>
      <c r="J181" s="705">
        <f t="shared" si="93"/>
        <v>0</v>
      </c>
      <c r="K181" s="48">
        <f t="shared" si="93"/>
        <v>0</v>
      </c>
      <c r="L181" s="48">
        <f t="shared" si="93"/>
        <v>0</v>
      </c>
      <c r="M181" s="48">
        <f t="shared" si="93"/>
        <v>0</v>
      </c>
      <c r="N181" s="48">
        <f t="shared" si="93"/>
        <v>0</v>
      </c>
      <c r="O181" s="48">
        <f t="shared" si="93"/>
        <v>0</v>
      </c>
      <c r="P181" s="47"/>
      <c r="Q181" s="960">
        <f>SUM(D181:F181)</f>
        <v>397648973525</v>
      </c>
      <c r="R181" s="960">
        <f>SUM(G181:I181)</f>
        <v>320130701964</v>
      </c>
      <c r="S181" s="48">
        <f>SUM(J181:L181)</f>
        <v>0</v>
      </c>
      <c r="T181" s="48">
        <f t="shared" ref="T181:T182" si="94">SUM(M181:O181)</f>
        <v>0</v>
      </c>
      <c r="U181" s="50"/>
      <c r="V181" s="960">
        <f>SUM(D181:O181)</f>
        <v>717779675489</v>
      </c>
      <c r="W181" s="173">
        <f>V181/$W$2</f>
        <v>27606910.59573077</v>
      </c>
      <c r="X181" s="1014"/>
      <c r="Y181" s="651">
        <f t="shared" si="92"/>
        <v>0</v>
      </c>
    </row>
    <row r="182" spans="1:25" ht="15" customHeight="1">
      <c r="B182" s="53" t="s">
        <v>237</v>
      </c>
      <c r="C182" s="442"/>
      <c r="D182" s="48">
        <f t="shared" ref="D182:O182" si="95">D158</f>
        <v>687876997</v>
      </c>
      <c r="E182" s="48">
        <f t="shared" si="95"/>
        <v>33305556</v>
      </c>
      <c r="F182" s="960">
        <f t="shared" si="95"/>
        <v>956126160</v>
      </c>
      <c r="G182" s="48">
        <f t="shared" si="95"/>
        <v>86574074</v>
      </c>
      <c r="H182" s="48">
        <f t="shared" si="95"/>
        <v>1221964024</v>
      </c>
      <c r="I182" s="48">
        <f t="shared" si="95"/>
        <v>0</v>
      </c>
      <c r="J182" s="705">
        <f t="shared" si="95"/>
        <v>0</v>
      </c>
      <c r="K182" s="48">
        <f t="shared" si="95"/>
        <v>0</v>
      </c>
      <c r="L182" s="48">
        <f t="shared" si="95"/>
        <v>0</v>
      </c>
      <c r="M182" s="48">
        <f t="shared" si="95"/>
        <v>0</v>
      </c>
      <c r="N182" s="48">
        <f t="shared" si="95"/>
        <v>0</v>
      </c>
      <c r="O182" s="48">
        <f t="shared" si="95"/>
        <v>0</v>
      </c>
      <c r="P182" s="47"/>
      <c r="Q182" s="960">
        <f>SUM(D182:F182)</f>
        <v>1677308713</v>
      </c>
      <c r="R182" s="960">
        <f>SUM(G182:I182)</f>
        <v>1308538098</v>
      </c>
      <c r="S182" s="48">
        <f t="shared" ref="S182" si="96">SUM(J182:L182)</f>
        <v>0</v>
      </c>
      <c r="T182" s="48">
        <f t="shared" si="94"/>
        <v>0</v>
      </c>
      <c r="U182" s="50"/>
      <c r="V182" s="960">
        <f>SUM(D182:O182)</f>
        <v>2985846811</v>
      </c>
      <c r="W182" s="173">
        <f>V182/$W$2</f>
        <v>114840.26196153846</v>
      </c>
      <c r="X182" s="1014"/>
      <c r="Y182" s="651">
        <f t="shared" si="92"/>
        <v>0</v>
      </c>
    </row>
    <row r="183" spans="1:25" s="58" customFormat="1" ht="15" customHeight="1">
      <c r="A183" s="610"/>
      <c r="B183" s="57" t="s">
        <v>238</v>
      </c>
      <c r="C183" s="443"/>
      <c r="D183" s="60">
        <f>IFERROR((D182/D181),0)</f>
        <v>5.4254573735743467E-3</v>
      </c>
      <c r="E183" s="60">
        <f>IFERROR((E182/E181),0)</f>
        <v>3.4477761654912924E-4</v>
      </c>
      <c r="F183" s="961">
        <f>IFERROR((F182/F181),0)</f>
        <v>5.4867179392465611E-3</v>
      </c>
      <c r="G183" s="60">
        <f t="shared" ref="G183:O183" si="97">IFERROR((G182/G181),0)</f>
        <v>5.4400030586728169E-4</v>
      </c>
      <c r="H183" s="60">
        <f t="shared" si="97"/>
        <v>7.5904386773293763E-3</v>
      </c>
      <c r="I183" s="60">
        <f t="shared" si="97"/>
        <v>0</v>
      </c>
      <c r="J183" s="60">
        <f>IFERROR((J182/J181),0)</f>
        <v>0</v>
      </c>
      <c r="K183" s="60">
        <f t="shared" si="97"/>
        <v>0</v>
      </c>
      <c r="L183" s="60">
        <f t="shared" si="97"/>
        <v>0</v>
      </c>
      <c r="M183" s="60">
        <f>IFERROR((M182/M181),0)</f>
        <v>0</v>
      </c>
      <c r="N183" s="60">
        <f>IFERROR((N182/N181),0)</f>
        <v>0</v>
      </c>
      <c r="O183" s="60">
        <f t="shared" si="97"/>
        <v>0</v>
      </c>
      <c r="P183" s="61"/>
      <c r="Q183" s="961">
        <f>Q182/Q181</f>
        <v>4.218063731263595E-3</v>
      </c>
      <c r="R183" s="961">
        <f>IFERROR(R182/R181,0)</f>
        <v>4.0875120379648888E-3</v>
      </c>
      <c r="S183" s="60">
        <f t="shared" ref="S183:T183" si="98">IFERROR(S182/S181,0)</f>
        <v>0</v>
      </c>
      <c r="T183" s="60">
        <f t="shared" si="98"/>
        <v>0</v>
      </c>
      <c r="U183" s="62"/>
      <c r="V183" s="961">
        <f>V182/V181</f>
        <v>4.1598375002271266E-3</v>
      </c>
      <c r="W183" s="60">
        <f>W182/W181</f>
        <v>4.1598375002271266E-3</v>
      </c>
      <c r="X183" s="1015"/>
      <c r="Y183" s="651">
        <f t="shared" si="92"/>
        <v>-4.1457382690013572E-3</v>
      </c>
    </row>
    <row r="184" spans="1:25" ht="15" customHeight="1">
      <c r="B184" s="53" t="s">
        <v>239</v>
      </c>
      <c r="C184" s="442"/>
      <c r="D184" s="48">
        <f t="shared" ref="D184:O184" si="99">D159</f>
        <v>126099036923</v>
      </c>
      <c r="E184" s="48">
        <f t="shared" si="99"/>
        <v>96566805360</v>
      </c>
      <c r="F184" s="960">
        <f t="shared" si="99"/>
        <v>173305822529</v>
      </c>
      <c r="G184" s="48">
        <f t="shared" si="99"/>
        <v>159056854829</v>
      </c>
      <c r="H184" s="48">
        <f t="shared" si="99"/>
        <v>159765309037</v>
      </c>
      <c r="I184" s="48">
        <f t="shared" si="99"/>
        <v>0</v>
      </c>
      <c r="J184" s="705">
        <f t="shared" si="99"/>
        <v>0</v>
      </c>
      <c r="K184" s="48">
        <f t="shared" si="99"/>
        <v>0</v>
      </c>
      <c r="L184" s="48">
        <f t="shared" si="99"/>
        <v>0</v>
      </c>
      <c r="M184" s="48">
        <f t="shared" si="99"/>
        <v>0</v>
      </c>
      <c r="N184" s="48">
        <f t="shared" si="99"/>
        <v>0</v>
      </c>
      <c r="O184" s="48">
        <f t="shared" si="99"/>
        <v>0</v>
      </c>
      <c r="P184" s="47"/>
      <c r="Q184" s="960">
        <f>SUM(D184:F184)</f>
        <v>395971664812</v>
      </c>
      <c r="R184" s="960">
        <f>SUM(G184:I184)</f>
        <v>318822163866</v>
      </c>
      <c r="S184" s="48">
        <f t="shared" ref="S184:S185" si="100">SUM(J184:L184)</f>
        <v>0</v>
      </c>
      <c r="T184" s="48">
        <f t="shared" ref="T184:T185" si="101">SUM(M184:O184)</f>
        <v>0</v>
      </c>
      <c r="U184" s="50"/>
      <c r="V184" s="960">
        <f>SUM(D184:O184)</f>
        <v>714793828678</v>
      </c>
      <c r="W184" s="173">
        <f>V184/$W$2</f>
        <v>27492070.333769232</v>
      </c>
      <c r="X184" s="1014"/>
      <c r="Y184" s="651">
        <f t="shared" si="92"/>
        <v>0</v>
      </c>
    </row>
    <row r="185" spans="1:25" ht="15" customHeight="1">
      <c r="B185" s="53" t="s">
        <v>240</v>
      </c>
      <c r="C185" s="442"/>
      <c r="D185" s="48">
        <f>D160</f>
        <v>115080112871</v>
      </c>
      <c r="E185" s="48">
        <f t="shared" ref="E185:O185" si="102">E160</f>
        <v>90411470461</v>
      </c>
      <c r="F185" s="960">
        <f t="shared" si="102"/>
        <v>165844739865</v>
      </c>
      <c r="G185" s="48">
        <f t="shared" si="102"/>
        <v>141086003219</v>
      </c>
      <c r="H185" s="48">
        <f t="shared" si="102"/>
        <v>137580032058</v>
      </c>
      <c r="I185" s="48">
        <f t="shared" si="102"/>
        <v>0</v>
      </c>
      <c r="J185" s="705">
        <f t="shared" si="102"/>
        <v>0</v>
      </c>
      <c r="K185" s="48">
        <f t="shared" si="102"/>
        <v>0</v>
      </c>
      <c r="L185" s="48">
        <f t="shared" si="102"/>
        <v>0</v>
      </c>
      <c r="M185" s="48">
        <f t="shared" si="102"/>
        <v>0</v>
      </c>
      <c r="N185" s="48">
        <f t="shared" si="102"/>
        <v>0</v>
      </c>
      <c r="O185" s="48">
        <f t="shared" si="102"/>
        <v>0</v>
      </c>
      <c r="P185" s="47"/>
      <c r="Q185" s="960">
        <f>SUM(D185:F185)</f>
        <v>371336323197</v>
      </c>
      <c r="R185" s="960">
        <f>SUM(G185:I185)</f>
        <v>278666035277</v>
      </c>
      <c r="S185" s="48">
        <f t="shared" si="100"/>
        <v>0</v>
      </c>
      <c r="T185" s="48">
        <f t="shared" si="101"/>
        <v>0</v>
      </c>
      <c r="U185" s="50"/>
      <c r="V185" s="960">
        <f>SUM(D185:O185)</f>
        <v>650002358474</v>
      </c>
      <c r="W185" s="173">
        <f>V185/$W$2</f>
        <v>25000090.710538462</v>
      </c>
      <c r="X185" s="1014"/>
      <c r="Y185" s="651">
        <f t="shared" si="92"/>
        <v>0</v>
      </c>
    </row>
    <row r="186" spans="1:25" s="58" customFormat="1" ht="15" customHeight="1">
      <c r="A186" s="610"/>
      <c r="B186" s="57" t="s">
        <v>241</v>
      </c>
      <c r="C186" s="443"/>
      <c r="D186" s="60">
        <f>IFERROR(D185/D184,0)</f>
        <v>0.91261690556186803</v>
      </c>
      <c r="E186" s="60">
        <f>IFERROR(E185/E184,0)</f>
        <v>0.9362582734713758</v>
      </c>
      <c r="F186" s="961">
        <f t="shared" ref="F186:O186" si="103">IFERROR(F185/F184,0)</f>
        <v>0.95694845934705108</v>
      </c>
      <c r="G186" s="60">
        <f t="shared" si="103"/>
        <v>0.88701617651549669</v>
      </c>
      <c r="H186" s="60">
        <f t="shared" si="103"/>
        <v>0.86113833401804318</v>
      </c>
      <c r="I186" s="60">
        <f t="shared" si="103"/>
        <v>0</v>
      </c>
      <c r="J186" s="728">
        <f t="shared" si="103"/>
        <v>0</v>
      </c>
      <c r="K186" s="60">
        <f t="shared" si="103"/>
        <v>0</v>
      </c>
      <c r="L186" s="60">
        <f t="shared" si="103"/>
        <v>0</v>
      </c>
      <c r="M186" s="60">
        <f t="shared" si="103"/>
        <v>0</v>
      </c>
      <c r="N186" s="60">
        <f>IFERROR(N185/N184,0)</f>
        <v>0</v>
      </c>
      <c r="O186" s="60">
        <f t="shared" si="103"/>
        <v>0</v>
      </c>
      <c r="P186" s="61"/>
      <c r="Q186" s="961">
        <f>Q185/Q$184</f>
        <v>0.93778508968136287</v>
      </c>
      <c r="R186" s="961">
        <f>IFERROR(R185/R$184,0)</f>
        <v>0.87404850371106102</v>
      </c>
      <c r="S186" s="60">
        <f t="shared" ref="S186:T186" si="104">IFERROR(S185/S$184,0)</f>
        <v>0</v>
      </c>
      <c r="T186" s="60">
        <f t="shared" si="104"/>
        <v>0</v>
      </c>
      <c r="U186" s="62"/>
      <c r="V186" s="961">
        <f>V185/V$184</f>
        <v>0.90935642194361022</v>
      </c>
      <c r="W186" s="60">
        <f>W185/W$184</f>
        <v>0.90935642194361022</v>
      </c>
      <c r="X186" s="1015"/>
      <c r="Y186" s="651">
        <f t="shared" si="92"/>
        <v>-0.90247717144881368</v>
      </c>
    </row>
    <row r="187" spans="1:25" ht="15" customHeight="1">
      <c r="B187" s="53" t="s">
        <v>54</v>
      </c>
      <c r="C187" s="442"/>
      <c r="D187" s="48">
        <f>D184-D185</f>
        <v>11018924052</v>
      </c>
      <c r="E187" s="48">
        <f t="shared" ref="E187:K187" si="105">E184-E185</f>
        <v>6155334899</v>
      </c>
      <c r="F187" s="960">
        <f t="shared" si="105"/>
        <v>7461082664</v>
      </c>
      <c r="G187" s="48">
        <f t="shared" si="105"/>
        <v>17970851610</v>
      </c>
      <c r="H187" s="48">
        <f t="shared" si="105"/>
        <v>22185276979</v>
      </c>
      <c r="I187" s="48">
        <f t="shared" si="105"/>
        <v>0</v>
      </c>
      <c r="J187" s="705">
        <f t="shared" si="105"/>
        <v>0</v>
      </c>
      <c r="K187" s="48">
        <f t="shared" si="105"/>
        <v>0</v>
      </c>
      <c r="L187" s="48">
        <f>L184-L185</f>
        <v>0</v>
      </c>
      <c r="M187" s="48">
        <f>M184-M185</f>
        <v>0</v>
      </c>
      <c r="N187" s="48">
        <f>N184-N185</f>
        <v>0</v>
      </c>
      <c r="O187" s="48">
        <f>O184-O185</f>
        <v>0</v>
      </c>
      <c r="P187" s="47"/>
      <c r="Q187" s="960">
        <f>SUM(D187:F187)</f>
        <v>24635341615</v>
      </c>
      <c r="R187" s="960">
        <f>SUM(G187:I187)</f>
        <v>40156128589</v>
      </c>
      <c r="S187" s="48">
        <f t="shared" ref="S187" si="106">SUM(J187:L187)</f>
        <v>0</v>
      </c>
      <c r="T187" s="48">
        <f t="shared" ref="T187" si="107">SUM(M187:O187)</f>
        <v>0</v>
      </c>
      <c r="U187" s="50"/>
      <c r="V187" s="960">
        <f>SUM(D187:O187)</f>
        <v>64791470204</v>
      </c>
      <c r="W187" s="173">
        <f>V187/$W$2</f>
        <v>2491979.6232307693</v>
      </c>
      <c r="X187" s="1014"/>
      <c r="Y187" s="651">
        <f t="shared" si="92"/>
        <v>0</v>
      </c>
    </row>
    <row r="188" spans="1:25" s="58" customFormat="1" ht="15" customHeight="1">
      <c r="A188" s="610"/>
      <c r="B188" s="57" t="s">
        <v>242</v>
      </c>
      <c r="C188" s="443"/>
      <c r="D188" s="60">
        <f>IFERROR(D187/D184,0)</f>
        <v>8.738309443813197E-2</v>
      </c>
      <c r="E188" s="60">
        <f>IFERROR(E187/E184,0)</f>
        <v>6.3741726528624185E-2</v>
      </c>
      <c r="F188" s="961">
        <f t="shared" ref="F188:O188" si="108">IFERROR(F187/F184,0)</f>
        <v>4.3051540652948951E-2</v>
      </c>
      <c r="G188" s="60">
        <f t="shared" si="108"/>
        <v>0.11298382348450328</v>
      </c>
      <c r="H188" s="60">
        <f t="shared" si="108"/>
        <v>0.13886166598195682</v>
      </c>
      <c r="I188" s="60">
        <f t="shared" si="108"/>
        <v>0</v>
      </c>
      <c r="J188" s="729">
        <f t="shared" si="108"/>
        <v>0</v>
      </c>
      <c r="K188" s="60">
        <f t="shared" si="108"/>
        <v>0</v>
      </c>
      <c r="L188" s="60">
        <f t="shared" si="108"/>
        <v>0</v>
      </c>
      <c r="M188" s="60">
        <f t="shared" si="108"/>
        <v>0</v>
      </c>
      <c r="N188" s="60">
        <f t="shared" si="108"/>
        <v>0</v>
      </c>
      <c r="O188" s="60">
        <f t="shared" si="108"/>
        <v>0</v>
      </c>
      <c r="P188" s="61"/>
      <c r="Q188" s="961">
        <f>Q187/Q$184</f>
        <v>6.2214910318637073E-2</v>
      </c>
      <c r="R188" s="961">
        <f>IFERROR(R187/R$184,0)</f>
        <v>0.12595149628893901</v>
      </c>
      <c r="S188" s="60">
        <f t="shared" ref="S188:T188" si="109">IFERROR(S187/S$184,0)</f>
        <v>0</v>
      </c>
      <c r="T188" s="60">
        <f t="shared" si="109"/>
        <v>0</v>
      </c>
      <c r="U188" s="62"/>
      <c r="V188" s="961">
        <f>V187/V$184</f>
        <v>9.0643578056389784E-2</v>
      </c>
      <c r="W188" s="60">
        <f>W187/W$184</f>
        <v>9.0643578056389784E-2</v>
      </c>
      <c r="X188" s="1015"/>
      <c r="Y188" s="651">
        <f t="shared" si="92"/>
        <v>-9.7522828551186297E-2</v>
      </c>
    </row>
    <row r="189" spans="1:25" ht="15" customHeight="1">
      <c r="B189" s="53" t="s">
        <v>243</v>
      </c>
      <c r="C189" s="444"/>
      <c r="D189" s="66">
        <f>D172</f>
        <v>-1693460736</v>
      </c>
      <c r="E189" s="66">
        <f t="shared" ref="E189:O189" si="110">E172</f>
        <v>-6419213738</v>
      </c>
      <c r="F189" s="962">
        <f t="shared" si="110"/>
        <v>-6818467491</v>
      </c>
      <c r="G189" s="66">
        <f t="shared" si="110"/>
        <v>3703754212</v>
      </c>
      <c r="H189" s="66">
        <f>H172</f>
        <v>8181583918</v>
      </c>
      <c r="I189" s="66">
        <f t="shared" si="110"/>
        <v>0</v>
      </c>
      <c r="J189" s="707">
        <f t="shared" si="110"/>
        <v>0</v>
      </c>
      <c r="K189" s="66">
        <f t="shared" si="110"/>
        <v>0</v>
      </c>
      <c r="L189" s="66">
        <f>L172</f>
        <v>0</v>
      </c>
      <c r="M189" s="66">
        <f t="shared" si="110"/>
        <v>0</v>
      </c>
      <c r="N189" s="66">
        <f t="shared" si="110"/>
        <v>0</v>
      </c>
      <c r="O189" s="66">
        <f t="shared" si="110"/>
        <v>0</v>
      </c>
      <c r="P189" s="47"/>
      <c r="Q189" s="962">
        <f>SUM(D189:F189)</f>
        <v>-14931141965</v>
      </c>
      <c r="R189" s="962">
        <f>SUM(G189:I189)</f>
        <v>11885338130</v>
      </c>
      <c r="S189" s="66">
        <f t="shared" ref="S189" si="111">SUM(J189:L189)</f>
        <v>0</v>
      </c>
      <c r="T189" s="66">
        <f t="shared" ref="T189" si="112">SUM(M189:O189)</f>
        <v>0</v>
      </c>
      <c r="U189" s="50"/>
      <c r="V189" s="962">
        <f>SUM(D189:O189)</f>
        <v>-3045803835</v>
      </c>
      <c r="W189" s="173">
        <f>V189/$W$2</f>
        <v>-117146.30134615385</v>
      </c>
      <c r="X189" s="1014"/>
      <c r="Y189" s="651">
        <f t="shared" si="92"/>
        <v>0</v>
      </c>
    </row>
    <row r="190" spans="1:25" s="58" customFormat="1" ht="15" customHeight="1">
      <c r="A190" s="610"/>
      <c r="B190" s="57" t="s">
        <v>244</v>
      </c>
      <c r="C190" s="443"/>
      <c r="D190" s="60">
        <f>IFERROR(D189/D184,0)</f>
        <v>-1.3429608800534138E-2</v>
      </c>
      <c r="E190" s="60">
        <f t="shared" ref="E190:O190" si="113">IFERROR(E189/E184,0)</f>
        <v>-6.6474330532828974E-2</v>
      </c>
      <c r="F190" s="961">
        <f t="shared" si="113"/>
        <v>-3.9343556907091431E-2</v>
      </c>
      <c r="G190" s="60">
        <f>IFERROR(G189/G184,0)</f>
        <v>2.3285725195445736E-2</v>
      </c>
      <c r="H190" s="60">
        <f t="shared" si="113"/>
        <v>5.1210015286267369E-2</v>
      </c>
      <c r="I190" s="60">
        <f t="shared" si="113"/>
        <v>0</v>
      </c>
      <c r="J190" s="729">
        <f t="shared" si="113"/>
        <v>0</v>
      </c>
      <c r="K190" s="60">
        <f t="shared" si="113"/>
        <v>0</v>
      </c>
      <c r="L190" s="60">
        <f t="shared" si="113"/>
        <v>0</v>
      </c>
      <c r="M190" s="60">
        <f t="shared" si="113"/>
        <v>0</v>
      </c>
      <c r="N190" s="60">
        <f t="shared" si="113"/>
        <v>0</v>
      </c>
      <c r="O190" s="60">
        <f t="shared" si="113"/>
        <v>0</v>
      </c>
      <c r="P190" s="61"/>
      <c r="Q190" s="961">
        <f>Q189/Q$184</f>
        <v>-3.7707602063114867E-2</v>
      </c>
      <c r="R190" s="961">
        <f>IFERROR(R189/R$184,0)</f>
        <v>3.7278895500487762E-2</v>
      </c>
      <c r="S190" s="60">
        <f t="shared" ref="S190:T190" si="114">IFERROR(S189/S$184,0)</f>
        <v>0</v>
      </c>
      <c r="T190" s="60">
        <f t="shared" si="114"/>
        <v>0</v>
      </c>
      <c r="U190" s="62"/>
      <c r="V190" s="961">
        <f>V189/V$184</f>
        <v>-4.2610941963966958E-3</v>
      </c>
      <c r="W190" s="60">
        <f>W189/W$184</f>
        <v>-4.2610941963966958E-3</v>
      </c>
      <c r="X190" s="1015"/>
      <c r="Y190" s="651">
        <f t="shared" si="92"/>
        <v>-3.832387633769592E-3</v>
      </c>
    </row>
    <row r="191" spans="1:25" ht="15" customHeight="1">
      <c r="B191" s="135" t="s">
        <v>245</v>
      </c>
      <c r="C191" s="445"/>
      <c r="D191" s="137">
        <f t="shared" ref="D191:J191" si="115">D176</f>
        <v>1574237997</v>
      </c>
      <c r="E191" s="137">
        <f t="shared" si="115"/>
        <v>-3243471474</v>
      </c>
      <c r="F191" s="963">
        <f t="shared" si="115"/>
        <v>-4054122006</v>
      </c>
      <c r="G191" s="137">
        <f t="shared" si="115"/>
        <v>6770720053</v>
      </c>
      <c r="H191" s="137">
        <f t="shared" si="115"/>
        <v>11229250758</v>
      </c>
      <c r="I191" s="137">
        <f t="shared" si="115"/>
        <v>0</v>
      </c>
      <c r="J191" s="708">
        <f t="shared" si="115"/>
        <v>0</v>
      </c>
      <c r="K191" s="137">
        <f t="shared" ref="K191:O191" si="116">K176</f>
        <v>0</v>
      </c>
      <c r="L191" s="137">
        <f t="shared" si="116"/>
        <v>0</v>
      </c>
      <c r="M191" s="137">
        <f t="shared" si="116"/>
        <v>0</v>
      </c>
      <c r="N191" s="137">
        <f>N176</f>
        <v>0</v>
      </c>
      <c r="O191" s="137">
        <f t="shared" si="116"/>
        <v>0</v>
      </c>
      <c r="P191" s="47"/>
      <c r="Q191" s="963">
        <f>SUM(D191:F191)</f>
        <v>-5723355483</v>
      </c>
      <c r="R191" s="963">
        <f>SUM(G191:I191)</f>
        <v>17999970811</v>
      </c>
      <c r="S191" s="137">
        <f>SUM(J191:L191)</f>
        <v>0</v>
      </c>
      <c r="T191" s="137">
        <f t="shared" ref="T191" si="117">SUM(M191:O191)</f>
        <v>0</v>
      </c>
      <c r="U191" s="50"/>
      <c r="V191" s="963">
        <f>SUM(D191:O191)</f>
        <v>12276615328</v>
      </c>
      <c r="W191" s="612">
        <f>V191/$W$2</f>
        <v>472177.51261538459</v>
      </c>
      <c r="X191" s="1016"/>
      <c r="Y191" s="651">
        <f t="shared" si="92"/>
        <v>0</v>
      </c>
    </row>
    <row r="192" spans="1:25" s="58" customFormat="1" ht="15" customHeight="1">
      <c r="A192" s="610"/>
      <c r="B192" s="57" t="s">
        <v>8</v>
      </c>
      <c r="C192" s="443"/>
      <c r="D192" s="60">
        <f>IFERROR(D191/D184,0)</f>
        <v>1.2484139731862336E-2</v>
      </c>
      <c r="E192" s="60">
        <f t="shared" ref="E192:O192" si="118">IFERROR(E191/E184,0)</f>
        <v>-3.3587851041653224E-2</v>
      </c>
      <c r="F192" s="961">
        <f t="shared" si="118"/>
        <v>-2.3392878247478422E-2</v>
      </c>
      <c r="G192" s="60">
        <f>IFERROR(G191/G184,0)</f>
        <v>4.256792365396081E-2</v>
      </c>
      <c r="H192" s="60">
        <f t="shared" si="118"/>
        <v>7.0285913917641663E-2</v>
      </c>
      <c r="I192" s="60">
        <f t="shared" si="118"/>
        <v>0</v>
      </c>
      <c r="J192" s="729">
        <f t="shared" si="118"/>
        <v>0</v>
      </c>
      <c r="K192" s="60">
        <f t="shared" si="118"/>
        <v>0</v>
      </c>
      <c r="L192" s="60">
        <f>IFERROR(L191/L184,0)</f>
        <v>0</v>
      </c>
      <c r="M192" s="60">
        <f t="shared" si="118"/>
        <v>0</v>
      </c>
      <c r="N192" s="60">
        <f>IFERROR(N191/N184,0)</f>
        <v>0</v>
      </c>
      <c r="O192" s="60">
        <f t="shared" si="118"/>
        <v>0</v>
      </c>
      <c r="P192" s="61"/>
      <c r="Q192" s="961">
        <f>Q191/Q$184</f>
        <v>-1.4453952117299461E-2</v>
      </c>
      <c r="R192" s="961">
        <f>IFERROR(R191/R$184,0)</f>
        <v>5.6457714836178494E-2</v>
      </c>
      <c r="S192" s="60">
        <f t="shared" ref="S192:T192" si="119">IFERROR(S191/S$184,0)</f>
        <v>0</v>
      </c>
      <c r="T192" s="60">
        <f t="shared" si="119"/>
        <v>0</v>
      </c>
      <c r="U192" s="62"/>
      <c r="V192" s="961">
        <f>V191/V$184</f>
        <v>1.717504381746749E-2</v>
      </c>
      <c r="W192" s="60">
        <f>W191/W$184</f>
        <v>1.7175043817467487E-2</v>
      </c>
      <c r="X192" s="1015"/>
      <c r="Y192" s="651">
        <f t="shared" si="92"/>
        <v>-2.4828718901411542E-2</v>
      </c>
    </row>
    <row r="193" spans="1:26" ht="15" customHeight="1">
      <c r="B193" s="53" t="s">
        <v>93</v>
      </c>
      <c r="C193" s="444"/>
      <c r="D193" s="66">
        <f>D174</f>
        <v>-1693460736</v>
      </c>
      <c r="E193" s="66">
        <f t="shared" ref="E193:O193" si="120">E174</f>
        <v>-6419213738</v>
      </c>
      <c r="F193" s="962">
        <f t="shared" si="120"/>
        <v>-6665406624</v>
      </c>
      <c r="G193" s="66">
        <f t="shared" si="120"/>
        <v>3703754212</v>
      </c>
      <c r="H193" s="66">
        <f t="shared" si="120"/>
        <v>8227425417</v>
      </c>
      <c r="I193" s="66">
        <f t="shared" si="120"/>
        <v>0</v>
      </c>
      <c r="J193" s="707">
        <f t="shared" si="120"/>
        <v>0</v>
      </c>
      <c r="K193" s="66">
        <f t="shared" si="120"/>
        <v>0</v>
      </c>
      <c r="L193" s="66">
        <f t="shared" si="120"/>
        <v>0</v>
      </c>
      <c r="M193" s="66">
        <f t="shared" si="120"/>
        <v>0</v>
      </c>
      <c r="N193" s="66">
        <f t="shared" si="120"/>
        <v>0</v>
      </c>
      <c r="O193" s="66">
        <f t="shared" si="120"/>
        <v>0</v>
      </c>
      <c r="P193" s="47"/>
      <c r="Q193" s="962">
        <f>SUM(D193:F193)</f>
        <v>-14778081098</v>
      </c>
      <c r="R193" s="962">
        <f>SUM(G193:I193)</f>
        <v>11931179629</v>
      </c>
      <c r="S193" s="66">
        <f t="shared" ref="S193" si="121">SUM(J193:L193)</f>
        <v>0</v>
      </c>
      <c r="T193" s="66">
        <f t="shared" ref="T193" si="122">SUM(M193:O193)</f>
        <v>0</v>
      </c>
      <c r="U193" s="50"/>
      <c r="V193" s="962">
        <f>SUM(D193:O193)</f>
        <v>-2846901469</v>
      </c>
      <c r="W193" s="173">
        <f>V193/$W$2</f>
        <v>-109496.21034615385</v>
      </c>
      <c r="X193" s="1014"/>
      <c r="Y193" s="651">
        <f t="shared" si="92"/>
        <v>0</v>
      </c>
    </row>
    <row r="194" spans="1:26" s="58" customFormat="1" ht="15" customHeight="1">
      <c r="A194" s="610"/>
      <c r="B194" s="57" t="s">
        <v>246</v>
      </c>
      <c r="C194" s="443"/>
      <c r="D194" s="60">
        <f>IFERROR(D193/D$184,0)</f>
        <v>-1.3429608800534138E-2</v>
      </c>
      <c r="E194" s="60">
        <f>IFERROR(E193/E$184,0)</f>
        <v>-6.6474330532828974E-2</v>
      </c>
      <c r="F194" s="961">
        <f t="shared" ref="F194:H194" si="123">IFERROR(F193/F$184,0)</f>
        <v>-3.8460373268097495E-2</v>
      </c>
      <c r="G194" s="60">
        <f>IFERROR(G193/G$184,0)</f>
        <v>2.3285725195445736E-2</v>
      </c>
      <c r="H194" s="60">
        <f t="shared" si="123"/>
        <v>5.1496945529611891E-2</v>
      </c>
      <c r="I194" s="60">
        <f>IFERROR(I193/I$184,0)</f>
        <v>0</v>
      </c>
      <c r="J194" s="729">
        <f t="shared" ref="J194:O194" si="124">IFERROR(J193/J$184,0)</f>
        <v>0</v>
      </c>
      <c r="K194" s="60">
        <f t="shared" si="124"/>
        <v>0</v>
      </c>
      <c r="L194" s="60">
        <f>IFERROR(L193/L$184,0)</f>
        <v>0</v>
      </c>
      <c r="M194" s="60">
        <f>IFERROR(M193/M$184,0)</f>
        <v>0</v>
      </c>
      <c r="N194" s="60">
        <f t="shared" si="124"/>
        <v>0</v>
      </c>
      <c r="O194" s="60">
        <f t="shared" si="124"/>
        <v>0</v>
      </c>
      <c r="P194" s="61"/>
      <c r="Q194" s="961">
        <f>Q193/Q$184</f>
        <v>-3.73210570635562E-2</v>
      </c>
      <c r="R194" s="961">
        <f>IFERROR(R193/R$184,0)</f>
        <v>3.7422679415771855E-2</v>
      </c>
      <c r="S194" s="60">
        <f t="shared" ref="S194:T194" si="125">IFERROR(S193/S$184,0)</f>
        <v>0</v>
      </c>
      <c r="T194" s="60">
        <f t="shared" si="125"/>
        <v>0</v>
      </c>
      <c r="U194" s="62"/>
      <c r="V194" s="961">
        <f>V193/V$184</f>
        <v>-3.9828288308886208E-3</v>
      </c>
      <c r="W194" s="60">
        <f>W193/W$184</f>
        <v>-3.9828288308886208E-3</v>
      </c>
      <c r="X194" s="1015"/>
      <c r="Y194" s="651">
        <f t="shared" si="92"/>
        <v>-4.0844511831042776E-3</v>
      </c>
    </row>
    <row r="195" spans="1:26" ht="15" customHeight="1">
      <c r="B195" s="54" t="s">
        <v>55</v>
      </c>
      <c r="C195" s="442"/>
      <c r="D195" s="48">
        <f>D162</f>
        <v>3731798004</v>
      </c>
      <c r="E195" s="48">
        <f t="shared" ref="E195:O195" si="126">E162</f>
        <v>3202645336</v>
      </c>
      <c r="F195" s="960">
        <f t="shared" si="126"/>
        <v>6245695788</v>
      </c>
      <c r="G195" s="48">
        <f>G162</f>
        <v>5821309126</v>
      </c>
      <c r="H195" s="48">
        <f t="shared" si="126"/>
        <v>5915805090</v>
      </c>
      <c r="I195" s="48">
        <f t="shared" si="126"/>
        <v>0</v>
      </c>
      <c r="J195" s="705">
        <f t="shared" si="126"/>
        <v>0</v>
      </c>
      <c r="K195" s="48">
        <f t="shared" si="126"/>
        <v>0</v>
      </c>
      <c r="L195" s="48">
        <f t="shared" si="126"/>
        <v>0</v>
      </c>
      <c r="M195" s="48">
        <f t="shared" si="126"/>
        <v>0</v>
      </c>
      <c r="N195" s="48">
        <f t="shared" si="126"/>
        <v>0</v>
      </c>
      <c r="O195" s="48">
        <f t="shared" si="126"/>
        <v>0</v>
      </c>
      <c r="P195" s="47"/>
      <c r="Q195" s="960">
        <f>SUM(D195:F195)</f>
        <v>13180139128</v>
      </c>
      <c r="R195" s="960">
        <f>SUM(G195:I195)</f>
        <v>11737114216</v>
      </c>
      <c r="S195" s="48">
        <f t="shared" ref="S195" si="127">SUM(J195:L195)</f>
        <v>0</v>
      </c>
      <c r="T195" s="48">
        <f t="shared" ref="T195" si="128">SUM(M195:O195)</f>
        <v>0</v>
      </c>
      <c r="U195" s="50"/>
      <c r="V195" s="960">
        <f>SUM(D195:O195)</f>
        <v>24917253344</v>
      </c>
      <c r="W195" s="173">
        <f>V195/$W$2</f>
        <v>958355.89784615382</v>
      </c>
      <c r="X195" s="1014"/>
      <c r="Y195" s="651">
        <f t="shared" si="92"/>
        <v>0</v>
      </c>
    </row>
    <row r="196" spans="1:26" s="58" customFormat="1" ht="15" customHeight="1">
      <c r="A196" s="610"/>
      <c r="B196" s="59" t="s">
        <v>247</v>
      </c>
      <c r="C196" s="443"/>
      <c r="D196" s="60">
        <f>IFERROR(D195/D184,0)</f>
        <v>2.9594183231381476E-2</v>
      </c>
      <c r="E196" s="60">
        <f t="shared" ref="E196:O196" si="129">IFERROR(E195/E184,0)</f>
        <v>3.3165074935021126E-2</v>
      </c>
      <c r="F196" s="961">
        <f t="shared" si="129"/>
        <v>3.6038580221128352E-2</v>
      </c>
      <c r="G196" s="60">
        <f t="shared" si="129"/>
        <v>3.6598920129902075E-2</v>
      </c>
      <c r="H196" s="60">
        <f t="shared" si="129"/>
        <v>3.7028095308412418E-2</v>
      </c>
      <c r="I196" s="60">
        <f t="shared" si="129"/>
        <v>0</v>
      </c>
      <c r="J196" s="729">
        <f t="shared" si="129"/>
        <v>0</v>
      </c>
      <c r="K196" s="60">
        <f t="shared" si="129"/>
        <v>0</v>
      </c>
      <c r="L196" s="60">
        <f t="shared" si="129"/>
        <v>0</v>
      </c>
      <c r="M196" s="60">
        <f t="shared" si="129"/>
        <v>0</v>
      </c>
      <c r="N196" s="60">
        <f t="shared" si="129"/>
        <v>0</v>
      </c>
      <c r="O196" s="60">
        <f t="shared" si="129"/>
        <v>0</v>
      </c>
      <c r="P196" s="61"/>
      <c r="Q196" s="961">
        <f>Q195/Q$184</f>
        <v>3.3285561314741259E-2</v>
      </c>
      <c r="R196" s="961">
        <f>IFERROR(R195/R$184,0)</f>
        <v>3.681398455388777E-2</v>
      </c>
      <c r="S196" s="60">
        <f>IFERROR(S195/S$184,0)</f>
        <v>0</v>
      </c>
      <c r="T196" s="60">
        <f>IFERROR(T195/T$184,0)</f>
        <v>0</v>
      </c>
      <c r="U196" s="62"/>
      <c r="V196" s="961">
        <f>IFERROR(V195/V$184,0)</f>
        <v>3.485935712411517E-2</v>
      </c>
      <c r="W196" s="60">
        <f>IFERROR(W195/W$184,0)</f>
        <v>3.485935712411517E-2</v>
      </c>
      <c r="X196" s="1015"/>
      <c r="Y196" s="651">
        <f t="shared" si="92"/>
        <v>-3.5240188744513859E-2</v>
      </c>
    </row>
    <row r="197" spans="1:26" ht="15" customHeight="1">
      <c r="B197" s="54" t="s">
        <v>248</v>
      </c>
      <c r="C197" s="442"/>
      <c r="D197" s="48">
        <f>D163</f>
        <v>8394130638</v>
      </c>
      <c r="E197" s="48">
        <f t="shared" ref="E197:O197" si="130">E163</f>
        <v>7959394332</v>
      </c>
      <c r="F197" s="960">
        <f t="shared" si="130"/>
        <v>7329810589</v>
      </c>
      <c r="G197" s="48">
        <f t="shared" si="130"/>
        <v>8148952142</v>
      </c>
      <c r="H197" s="48">
        <f t="shared" si="130"/>
        <v>8010802475</v>
      </c>
      <c r="I197" s="48">
        <f t="shared" si="130"/>
        <v>0</v>
      </c>
      <c r="J197" s="705">
        <f t="shared" si="130"/>
        <v>0</v>
      </c>
      <c r="K197" s="48">
        <f t="shared" si="130"/>
        <v>0</v>
      </c>
      <c r="L197" s="48">
        <f t="shared" si="130"/>
        <v>0</v>
      </c>
      <c r="M197" s="48">
        <f>M163</f>
        <v>0</v>
      </c>
      <c r="N197" s="48">
        <f t="shared" si="130"/>
        <v>0</v>
      </c>
      <c r="O197" s="48">
        <f t="shared" si="130"/>
        <v>0</v>
      </c>
      <c r="P197" s="47"/>
      <c r="Q197" s="960">
        <f>SUM(D197:F197)</f>
        <v>23683335559</v>
      </c>
      <c r="R197" s="960">
        <f>SUM(G197:I197)</f>
        <v>16159754617</v>
      </c>
      <c r="S197" s="48">
        <f t="shared" ref="S197" si="131">SUM(J197:L197)</f>
        <v>0</v>
      </c>
      <c r="T197" s="48">
        <f t="shared" ref="T197" si="132">SUM(M197:O197)</f>
        <v>0</v>
      </c>
      <c r="U197" s="50"/>
      <c r="V197" s="960">
        <f>SUM(D197:O197)</f>
        <v>39843090176</v>
      </c>
      <c r="W197" s="173">
        <f t="shared" ref="W197" si="133">V197/$W$2</f>
        <v>1532426.5452307693</v>
      </c>
      <c r="X197" s="1014"/>
      <c r="Y197" s="651">
        <f t="shared" si="92"/>
        <v>0</v>
      </c>
    </row>
    <row r="198" spans="1:26" s="58" customFormat="1" ht="15" customHeight="1">
      <c r="A198" s="610"/>
      <c r="B198" s="59" t="s">
        <v>249</v>
      </c>
      <c r="C198" s="443"/>
      <c r="D198" s="60">
        <f>IFERROR(D197/D184,0)</f>
        <v>6.656776168025548E-2</v>
      </c>
      <c r="E198" s="60">
        <f t="shared" ref="E198:O198" si="134">IFERROR(E197/E184,0)</f>
        <v>8.2423709703634329E-2</v>
      </c>
      <c r="F198" s="961">
        <f t="shared" si="134"/>
        <v>4.2294081537701776E-2</v>
      </c>
      <c r="G198" s="60">
        <f t="shared" si="134"/>
        <v>5.123295158049513E-2</v>
      </c>
      <c r="H198" s="60">
        <f t="shared" si="134"/>
        <v>5.0141063308961398E-2</v>
      </c>
      <c r="I198" s="60">
        <f t="shared" si="134"/>
        <v>0</v>
      </c>
      <c r="J198" s="729">
        <f t="shared" si="134"/>
        <v>0</v>
      </c>
      <c r="K198" s="60">
        <f t="shared" si="134"/>
        <v>0</v>
      </c>
      <c r="L198" s="60">
        <f t="shared" si="134"/>
        <v>0</v>
      </c>
      <c r="M198" s="60">
        <f t="shared" si="134"/>
        <v>0</v>
      </c>
      <c r="N198" s="60">
        <f t="shared" si="134"/>
        <v>0</v>
      </c>
      <c r="O198" s="60">
        <f t="shared" si="134"/>
        <v>0</v>
      </c>
      <c r="P198" s="61"/>
      <c r="Q198" s="961">
        <f>Q197/Q$184</f>
        <v>5.9810682590746511E-2</v>
      </c>
      <c r="R198" s="961">
        <f>IFERROR(R197/R$184,0)</f>
        <v>5.0685794303158602E-2</v>
      </c>
      <c r="S198" s="60">
        <f t="shared" ref="S198:T198" si="135">IFERROR(S197/S$184,0)</f>
        <v>0</v>
      </c>
      <c r="T198" s="60">
        <f t="shared" si="135"/>
        <v>0</v>
      </c>
      <c r="U198" s="62"/>
      <c r="V198" s="961">
        <f>V197/V$184</f>
        <v>5.5740674551834297E-2</v>
      </c>
      <c r="W198" s="60">
        <f>W197/W$184</f>
        <v>5.5740674551834297E-2</v>
      </c>
      <c r="X198" s="1015"/>
      <c r="Y198" s="651">
        <f t="shared" si="92"/>
        <v>-5.4755802342070815E-2</v>
      </c>
    </row>
    <row r="199" spans="1:26" ht="15" customHeight="1">
      <c r="B199" s="54" t="s">
        <v>2165</v>
      </c>
      <c r="C199" s="442"/>
      <c r="D199" s="48">
        <f>D166</f>
        <v>1532817392</v>
      </c>
      <c r="E199" s="48">
        <f t="shared" ref="E199:O199" si="136">E166</f>
        <v>1569283837</v>
      </c>
      <c r="F199" s="960">
        <f t="shared" si="136"/>
        <v>1510605035</v>
      </c>
      <c r="G199" s="48">
        <f t="shared" si="136"/>
        <v>1998884061</v>
      </c>
      <c r="H199" s="48">
        <f t="shared" si="136"/>
        <v>1208736058</v>
      </c>
      <c r="I199" s="48">
        <f t="shared" si="136"/>
        <v>0</v>
      </c>
      <c r="J199" s="705">
        <f t="shared" si="136"/>
        <v>0</v>
      </c>
      <c r="K199" s="48">
        <f t="shared" si="136"/>
        <v>0</v>
      </c>
      <c r="L199" s="48">
        <f t="shared" si="136"/>
        <v>0</v>
      </c>
      <c r="M199" s="48">
        <f t="shared" si="136"/>
        <v>0</v>
      </c>
      <c r="N199" s="48">
        <f>N166</f>
        <v>0</v>
      </c>
      <c r="O199" s="48">
        <f t="shared" si="136"/>
        <v>0</v>
      </c>
      <c r="P199" s="47"/>
      <c r="Q199" s="960">
        <f>SUM(D199:F199)</f>
        <v>4612706264</v>
      </c>
      <c r="R199" s="960">
        <f>SUM(G199:I199)</f>
        <v>3207620119</v>
      </c>
      <c r="S199" s="48">
        <f t="shared" ref="S199" si="137">SUM(J199:L199)</f>
        <v>0</v>
      </c>
      <c r="T199" s="48">
        <f t="shared" ref="T199" si="138">SUM(M199:O199)</f>
        <v>0</v>
      </c>
      <c r="U199" s="50"/>
      <c r="V199" s="960">
        <f>SUM(D199:O199)</f>
        <v>7820326383</v>
      </c>
      <c r="W199" s="173">
        <f t="shared" ref="W199" si="139">V199/$W$2</f>
        <v>300781.78396153846</v>
      </c>
      <c r="X199" s="1014"/>
      <c r="Y199" s="651">
        <f>+V199-Q199-R199-S199-T199</f>
        <v>0</v>
      </c>
    </row>
    <row r="200" spans="1:26" s="58" customFormat="1" ht="15" customHeight="1">
      <c r="A200" s="610"/>
      <c r="B200" s="59" t="s">
        <v>250</v>
      </c>
      <c r="C200" s="443"/>
      <c r="D200" s="60">
        <f>IFERROR(D199/D184,0)</f>
        <v>1.2155662956696379E-2</v>
      </c>
      <c r="E200" s="60">
        <f t="shared" ref="E200:O200" si="140">IFERROR(E199/E184,0)</f>
        <v>1.6250758541195672E-2</v>
      </c>
      <c r="F200" s="961">
        <f t="shared" si="140"/>
        <v>8.7164124837595929E-3</v>
      </c>
      <c r="G200" s="60">
        <f>IFERROR(G199/G184,0)</f>
        <v>1.256710415372525E-2</v>
      </c>
      <c r="H200" s="60">
        <f t="shared" si="140"/>
        <v>7.565697868240402E-3</v>
      </c>
      <c r="I200" s="60">
        <f t="shared" si="140"/>
        <v>0</v>
      </c>
      <c r="J200" s="729">
        <f t="shared" si="140"/>
        <v>0</v>
      </c>
      <c r="K200" s="60">
        <f t="shared" si="140"/>
        <v>0</v>
      </c>
      <c r="L200" s="60">
        <f>IFERROR(L199/L184,0)</f>
        <v>0</v>
      </c>
      <c r="M200" s="60">
        <f t="shared" si="140"/>
        <v>0</v>
      </c>
      <c r="N200" s="60">
        <f t="shared" si="140"/>
        <v>0</v>
      </c>
      <c r="O200" s="60">
        <f t="shared" si="140"/>
        <v>0</v>
      </c>
      <c r="P200" s="61"/>
      <c r="Q200" s="961">
        <f>Q199/Q$184</f>
        <v>1.1649081674038539E-2</v>
      </c>
      <c r="R200" s="961">
        <f>IFERROR(R199/R$184,0)</f>
        <v>1.0060844202626243E-2</v>
      </c>
      <c r="S200" s="60">
        <f t="shared" ref="S200:T200" si="141">IFERROR(S199/S$184,0)</f>
        <v>0</v>
      </c>
      <c r="T200" s="60">
        <f t="shared" si="141"/>
        <v>0</v>
      </c>
      <c r="U200" s="62"/>
      <c r="V200" s="961">
        <f>V199/V$184</f>
        <v>1.0940674176585395E-2</v>
      </c>
      <c r="W200" s="60">
        <f>W199/W$184</f>
        <v>1.0940674176585395E-2</v>
      </c>
      <c r="X200" s="1015"/>
      <c r="Y200" s="651">
        <f t="shared" si="92"/>
        <v>-1.0769251700079387E-2</v>
      </c>
    </row>
    <row r="201" spans="1:26" ht="15" customHeight="1">
      <c r="B201" s="53"/>
      <c r="C201" s="446"/>
      <c r="D201" s="46"/>
      <c r="E201" s="46"/>
      <c r="F201" s="964"/>
      <c r="G201" s="46"/>
      <c r="H201" s="46"/>
      <c r="I201" s="46"/>
      <c r="J201" s="705"/>
      <c r="K201" s="46"/>
      <c r="L201" s="46"/>
      <c r="M201" s="46"/>
      <c r="N201" s="46"/>
      <c r="O201" s="46"/>
      <c r="P201" s="51"/>
      <c r="Q201" s="964"/>
      <c r="R201" s="964">
        <f>SUM(G201:I201)</f>
        <v>0</v>
      </c>
      <c r="S201" s="46">
        <f>SUM(H201:J201)</f>
        <v>0</v>
      </c>
      <c r="T201" s="46">
        <f t="shared" ref="T201:T202" si="142">SUM(I201:K201)</f>
        <v>0</v>
      </c>
      <c r="U201" s="49"/>
      <c r="V201" s="964"/>
      <c r="W201" s="46"/>
      <c r="X201" s="1017"/>
      <c r="Y201" s="651">
        <f t="shared" si="92"/>
        <v>0</v>
      </c>
    </row>
    <row r="202" spans="1:26" ht="15" customHeight="1">
      <c r="B202" s="56" t="s">
        <v>251</v>
      </c>
      <c r="C202" s="446"/>
      <c r="D202" s="46"/>
      <c r="E202" s="46"/>
      <c r="F202" s="964"/>
      <c r="G202" s="46"/>
      <c r="H202" s="46"/>
      <c r="I202" s="46"/>
      <c r="J202" s="705"/>
      <c r="K202" s="46"/>
      <c r="L202" s="46"/>
      <c r="M202" s="46"/>
      <c r="N202" s="46"/>
      <c r="O202" s="46"/>
      <c r="P202" s="51"/>
      <c r="Q202" s="964">
        <f>E202</f>
        <v>0</v>
      </c>
      <c r="R202" s="964">
        <f>SUM(G202:I202)</f>
        <v>0</v>
      </c>
      <c r="S202" s="46">
        <f>SUM(H202:J202)</f>
        <v>0</v>
      </c>
      <c r="T202" s="46">
        <f t="shared" si="142"/>
        <v>0</v>
      </c>
      <c r="U202" s="49"/>
      <c r="V202" s="964" t="str">
        <f>B202</f>
        <v>Bản Cân Đối Kế Toán</v>
      </c>
      <c r="W202" s="46"/>
      <c r="X202" s="1017"/>
      <c r="Y202" s="651"/>
    </row>
    <row r="203" spans="1:26" ht="15" customHeight="1">
      <c r="B203" s="54" t="s">
        <v>252</v>
      </c>
      <c r="C203" s="442"/>
      <c r="D203" s="48">
        <f>D13</f>
        <v>132649296167</v>
      </c>
      <c r="E203" s="48">
        <f>E13</f>
        <v>140446291758</v>
      </c>
      <c r="F203" s="960">
        <f t="shared" ref="F203:O203" si="143">F13</f>
        <v>153248625708</v>
      </c>
      <c r="G203" s="960">
        <f t="shared" ref="G203:H203" si="144">G13</f>
        <v>178191270169</v>
      </c>
      <c r="H203" s="960">
        <f t="shared" si="144"/>
        <v>178005616424</v>
      </c>
      <c r="I203" s="48">
        <f t="shared" si="143"/>
        <v>0</v>
      </c>
      <c r="J203" s="705">
        <f t="shared" si="143"/>
        <v>0</v>
      </c>
      <c r="K203" s="48">
        <f t="shared" si="143"/>
        <v>0</v>
      </c>
      <c r="L203" s="48">
        <f t="shared" si="143"/>
        <v>0</v>
      </c>
      <c r="M203" s="48">
        <f t="shared" si="143"/>
        <v>0</v>
      </c>
      <c r="N203" s="48">
        <f t="shared" si="143"/>
        <v>0</v>
      </c>
      <c r="O203" s="48">
        <f t="shared" si="143"/>
        <v>0</v>
      </c>
      <c r="P203" s="47"/>
      <c r="Q203" s="960">
        <f>Q13</f>
        <v>153248625708</v>
      </c>
      <c r="R203" s="960">
        <f>R13</f>
        <v>178005616424</v>
      </c>
      <c r="S203" s="48">
        <f>L203</f>
        <v>0</v>
      </c>
      <c r="T203" s="48">
        <f>T13</f>
        <v>0</v>
      </c>
      <c r="U203" s="50"/>
      <c r="V203" s="960">
        <f>V13</f>
        <v>178005616424</v>
      </c>
      <c r="W203" s="173">
        <f>V203/$W$2</f>
        <v>6846369.8624615381</v>
      </c>
      <c r="X203" s="1014"/>
      <c r="Y203" s="651">
        <f>V203-H203</f>
        <v>0</v>
      </c>
      <c r="Z203" s="651">
        <f>V203-R203</f>
        <v>0</v>
      </c>
    </row>
    <row r="204" spans="1:26" ht="15" customHeight="1">
      <c r="B204" s="54" t="s">
        <v>73</v>
      </c>
      <c r="C204" s="442"/>
      <c r="D204" s="48">
        <f t="shared" ref="D204:R204" si="145">D21</f>
        <v>534105826237</v>
      </c>
      <c r="E204" s="48">
        <f t="shared" si="145"/>
        <v>502545827363</v>
      </c>
      <c r="F204" s="960">
        <f t="shared" si="145"/>
        <v>425450972162</v>
      </c>
      <c r="G204" s="960">
        <f t="shared" ref="G204:H204" si="146">G21</f>
        <v>370413533224</v>
      </c>
      <c r="H204" s="960">
        <f t="shared" si="146"/>
        <v>361880765551</v>
      </c>
      <c r="I204" s="48">
        <f t="shared" si="145"/>
        <v>0</v>
      </c>
      <c r="J204" s="705">
        <f t="shared" si="145"/>
        <v>0</v>
      </c>
      <c r="K204" s="48">
        <f t="shared" si="145"/>
        <v>0</v>
      </c>
      <c r="L204" s="48">
        <f t="shared" si="145"/>
        <v>0</v>
      </c>
      <c r="M204" s="48">
        <f t="shared" si="145"/>
        <v>0</v>
      </c>
      <c r="N204" s="48">
        <f t="shared" si="145"/>
        <v>0</v>
      </c>
      <c r="O204" s="48">
        <f t="shared" si="145"/>
        <v>0</v>
      </c>
      <c r="P204" s="47"/>
      <c r="Q204" s="960">
        <f t="shared" si="145"/>
        <v>425450972162</v>
      </c>
      <c r="R204" s="960">
        <f t="shared" si="145"/>
        <v>361880765551</v>
      </c>
      <c r="S204" s="48">
        <f t="shared" ref="S204:S211" si="147">L204</f>
        <v>0</v>
      </c>
      <c r="T204" s="48">
        <f>T21</f>
        <v>0</v>
      </c>
      <c r="U204" s="50"/>
      <c r="V204" s="960">
        <f>V21</f>
        <v>361880765551</v>
      </c>
      <c r="W204" s="173">
        <f t="shared" ref="W204:W211" si="148">V204/$W$2</f>
        <v>13918490.982730769</v>
      </c>
      <c r="X204" s="1014"/>
      <c r="Y204" s="651">
        <f t="shared" ref="Y204:Y213" si="149">V204-H204</f>
        <v>0</v>
      </c>
      <c r="Z204" s="651">
        <f t="shared" ref="Z204:Z213" si="150">V204-R204</f>
        <v>0</v>
      </c>
    </row>
    <row r="205" spans="1:26" ht="15" customHeight="1">
      <c r="B205" s="54" t="s">
        <v>106</v>
      </c>
      <c r="C205" s="442"/>
      <c r="D205" s="48">
        <f>D80</f>
        <v>12939623311</v>
      </c>
      <c r="E205" s="48">
        <f>E80</f>
        <v>16340093986</v>
      </c>
      <c r="F205" s="48">
        <f>F80</f>
        <v>28822406885</v>
      </c>
      <c r="G205" s="48">
        <f>G80</f>
        <v>28647773855</v>
      </c>
      <c r="H205" s="48">
        <f>H80</f>
        <v>51638550700</v>
      </c>
      <c r="I205" s="48">
        <f t="shared" ref="I205:O205" si="151">I94</f>
        <v>0</v>
      </c>
      <c r="J205" s="705">
        <f t="shared" si="151"/>
        <v>0</v>
      </c>
      <c r="K205" s="48">
        <f t="shared" si="151"/>
        <v>0</v>
      </c>
      <c r="L205" s="48">
        <f t="shared" si="151"/>
        <v>0</v>
      </c>
      <c r="M205" s="48">
        <f t="shared" si="151"/>
        <v>0</v>
      </c>
      <c r="N205" s="48">
        <f t="shared" si="151"/>
        <v>0</v>
      </c>
      <c r="O205" s="48">
        <f t="shared" si="151"/>
        <v>0</v>
      </c>
      <c r="P205" s="47"/>
      <c r="Q205" s="960">
        <f>Q80</f>
        <v>28822406885</v>
      </c>
      <c r="R205" s="960">
        <f>R80</f>
        <v>51638550700</v>
      </c>
      <c r="S205" s="48">
        <f t="shared" si="147"/>
        <v>0</v>
      </c>
      <c r="T205" s="48">
        <f>T94</f>
        <v>0</v>
      </c>
      <c r="U205" s="50"/>
      <c r="V205" s="960">
        <f>V80</f>
        <v>51638550700</v>
      </c>
      <c r="W205" s="173">
        <f t="shared" si="148"/>
        <v>1986098.1038461539</v>
      </c>
      <c r="X205" s="1014"/>
      <c r="Y205" s="651">
        <f t="shared" si="149"/>
        <v>0</v>
      </c>
      <c r="Z205" s="651">
        <f t="shared" si="150"/>
        <v>0</v>
      </c>
    </row>
    <row r="206" spans="1:26" ht="15" customHeight="1">
      <c r="B206" s="54" t="s">
        <v>253</v>
      </c>
      <c r="C206" s="442"/>
      <c r="D206" s="48">
        <f t="shared" ref="D206:R206" si="152">D41</f>
        <v>243650467528</v>
      </c>
      <c r="E206" s="48">
        <f t="shared" si="152"/>
        <v>244965950858</v>
      </c>
      <c r="F206" s="960">
        <f t="shared" si="152"/>
        <v>265786488609</v>
      </c>
      <c r="G206" s="960">
        <f t="shared" ref="G206:H206" si="153">G41</f>
        <v>270226692853</v>
      </c>
      <c r="H206" s="960">
        <f t="shared" si="153"/>
        <v>268070715296</v>
      </c>
      <c r="I206" s="48">
        <f t="shared" si="152"/>
        <v>0</v>
      </c>
      <c r="J206" s="705">
        <f t="shared" si="152"/>
        <v>0</v>
      </c>
      <c r="K206" s="48">
        <f t="shared" si="152"/>
        <v>0</v>
      </c>
      <c r="L206" s="48">
        <f t="shared" si="152"/>
        <v>0</v>
      </c>
      <c r="M206" s="48">
        <f t="shared" si="152"/>
        <v>0</v>
      </c>
      <c r="N206" s="48">
        <f t="shared" si="152"/>
        <v>0</v>
      </c>
      <c r="O206" s="48">
        <f t="shared" si="152"/>
        <v>0</v>
      </c>
      <c r="P206" s="47"/>
      <c r="Q206" s="960">
        <f t="shared" si="152"/>
        <v>265786488609</v>
      </c>
      <c r="R206" s="960">
        <f t="shared" si="152"/>
        <v>268070715296</v>
      </c>
      <c r="S206" s="48">
        <f t="shared" si="147"/>
        <v>0</v>
      </c>
      <c r="T206" s="48">
        <f>T41</f>
        <v>0</v>
      </c>
      <c r="U206" s="50"/>
      <c r="V206" s="960">
        <f t="shared" ref="V206" si="154">V41</f>
        <v>268070715296</v>
      </c>
      <c r="W206" s="173">
        <f t="shared" si="148"/>
        <v>10310412.126769232</v>
      </c>
      <c r="X206" s="1014"/>
      <c r="Y206" s="651">
        <f t="shared" si="149"/>
        <v>0</v>
      </c>
      <c r="Z206" s="651">
        <f t="shared" si="150"/>
        <v>0</v>
      </c>
    </row>
    <row r="207" spans="1:26" ht="15" customHeight="1">
      <c r="B207" s="54" t="s">
        <v>254</v>
      </c>
      <c r="C207" s="442"/>
      <c r="D207" s="48">
        <f>D90</f>
        <v>216818798145</v>
      </c>
      <c r="E207" s="48">
        <f>E90</f>
        <v>231846507077</v>
      </c>
      <c r="F207" s="960">
        <f t="shared" ref="F207:O207" si="155">F90</f>
        <v>179737111410</v>
      </c>
      <c r="G207" s="960">
        <f t="shared" ref="G207:H207" si="156">G90</f>
        <v>147514569550</v>
      </c>
      <c r="H207" s="960">
        <f t="shared" si="156"/>
        <v>116595603825</v>
      </c>
      <c r="I207" s="48">
        <f t="shared" si="155"/>
        <v>0</v>
      </c>
      <c r="J207" s="48">
        <f t="shared" si="155"/>
        <v>0</v>
      </c>
      <c r="K207" s="48">
        <f t="shared" si="155"/>
        <v>0</v>
      </c>
      <c r="L207" s="48">
        <f t="shared" si="155"/>
        <v>0</v>
      </c>
      <c r="M207" s="48">
        <f t="shared" si="155"/>
        <v>0</v>
      </c>
      <c r="N207" s="48">
        <f t="shared" si="155"/>
        <v>0</v>
      </c>
      <c r="O207" s="48">
        <f t="shared" si="155"/>
        <v>0</v>
      </c>
      <c r="P207" s="47"/>
      <c r="Q207" s="960">
        <f>Q90</f>
        <v>179737111410</v>
      </c>
      <c r="R207" s="960">
        <f>R90</f>
        <v>116595603825</v>
      </c>
      <c r="S207" s="48">
        <f t="shared" si="147"/>
        <v>0</v>
      </c>
      <c r="T207" s="48" t="e">
        <f>#REF!</f>
        <v>#REF!</v>
      </c>
      <c r="U207" s="50"/>
      <c r="V207" s="960">
        <f>V90</f>
        <v>116595603825</v>
      </c>
      <c r="W207" s="173">
        <f t="shared" si="148"/>
        <v>4484446.3009615382</v>
      </c>
      <c r="X207" s="1014"/>
      <c r="Y207" s="651">
        <f t="shared" si="149"/>
        <v>0</v>
      </c>
      <c r="Z207" s="651">
        <f t="shared" si="150"/>
        <v>0</v>
      </c>
    </row>
    <row r="208" spans="1:26" s="58" customFormat="1" ht="15" customHeight="1">
      <c r="A208" s="610"/>
      <c r="B208" s="59" t="s">
        <v>255</v>
      </c>
      <c r="C208" s="443"/>
      <c r="D208" s="60">
        <f>IFERROR(D207/D$77,0)</f>
        <v>0.17895742112085716</v>
      </c>
      <c r="E208" s="60">
        <f t="shared" ref="E208:O208" si="157">IFERROR(E207/E$77,0)</f>
        <v>0.1880341311555305</v>
      </c>
      <c r="F208" s="961">
        <f t="shared" si="157"/>
        <v>0.15077815145786788</v>
      </c>
      <c r="G208" s="60">
        <f t="shared" si="157"/>
        <v>0.12575824911509398</v>
      </c>
      <c r="H208" s="60">
        <f t="shared" si="157"/>
        <v>9.3134740857101481E-2</v>
      </c>
      <c r="I208" s="60">
        <f t="shared" si="157"/>
        <v>0</v>
      </c>
      <c r="J208" s="729">
        <f t="shared" si="157"/>
        <v>0</v>
      </c>
      <c r="K208" s="60">
        <f t="shared" si="157"/>
        <v>0</v>
      </c>
      <c r="L208" s="60">
        <f t="shared" si="157"/>
        <v>0</v>
      </c>
      <c r="M208" s="60">
        <f t="shared" si="157"/>
        <v>0</v>
      </c>
      <c r="N208" s="60">
        <f t="shared" si="157"/>
        <v>0</v>
      </c>
      <c r="O208" s="60">
        <f t="shared" si="157"/>
        <v>0</v>
      </c>
      <c r="P208" s="61"/>
      <c r="Q208" s="961">
        <f>Q207/Q$211</f>
        <v>0.15077815145786788</v>
      </c>
      <c r="R208" s="961">
        <f>R207/R$211</f>
        <v>9.3134740857101481E-2</v>
      </c>
      <c r="S208" s="60">
        <f t="shared" ref="S208:T208" si="158">IFERROR(S207/S$211,0)</f>
        <v>0</v>
      </c>
      <c r="T208" s="60">
        <f t="shared" si="158"/>
        <v>0</v>
      </c>
      <c r="U208" s="62"/>
      <c r="V208" s="961">
        <f>V207/V$211</f>
        <v>9.3134740857101481E-2</v>
      </c>
      <c r="W208" s="60">
        <f>W207/W$211</f>
        <v>9.3134740857101467E-2</v>
      </c>
      <c r="X208" s="1015"/>
      <c r="Y208" s="651">
        <f>V208-H208</f>
        <v>0</v>
      </c>
      <c r="Z208" s="651">
        <f t="shared" si="150"/>
        <v>0</v>
      </c>
    </row>
    <row r="209" spans="1:26" ht="15" customHeight="1">
      <c r="B209" s="54" t="s">
        <v>256</v>
      </c>
      <c r="C209" s="442"/>
      <c r="D209" s="48">
        <f>D104</f>
        <v>49472841415</v>
      </c>
      <c r="E209" s="48">
        <f>E104</f>
        <v>71400341415</v>
      </c>
      <c r="F209" s="48">
        <f>F104</f>
        <v>80100341415</v>
      </c>
      <c r="G209" s="48">
        <f>G104</f>
        <v>80100341415</v>
      </c>
      <c r="H209" s="48">
        <f>H104</f>
        <v>154933236415</v>
      </c>
      <c r="I209" s="48">
        <f t="shared" ref="I209:O209" si="159">I102</f>
        <v>0</v>
      </c>
      <c r="J209" s="705">
        <f t="shared" si="159"/>
        <v>0</v>
      </c>
      <c r="K209" s="48">
        <f t="shared" si="159"/>
        <v>0</v>
      </c>
      <c r="L209" s="48">
        <f t="shared" si="159"/>
        <v>0</v>
      </c>
      <c r="M209" s="48">
        <f t="shared" si="159"/>
        <v>0</v>
      </c>
      <c r="N209" s="48">
        <f t="shared" si="159"/>
        <v>0</v>
      </c>
      <c r="O209" s="48">
        <f t="shared" si="159"/>
        <v>0</v>
      </c>
      <c r="P209" s="47"/>
      <c r="Q209" s="960">
        <f>Q104</f>
        <v>80100341415</v>
      </c>
      <c r="R209" s="960">
        <f>R104</f>
        <v>154933236415</v>
      </c>
      <c r="S209" s="48">
        <f t="shared" si="147"/>
        <v>0</v>
      </c>
      <c r="T209" s="48">
        <f>T102</f>
        <v>0</v>
      </c>
      <c r="U209" s="50"/>
      <c r="V209" s="960">
        <f>V104</f>
        <v>154933236415</v>
      </c>
      <c r="W209" s="173">
        <f t="shared" si="148"/>
        <v>5958970.631346154</v>
      </c>
      <c r="X209" s="1014"/>
      <c r="Y209" s="651">
        <f>V209-H209</f>
        <v>0</v>
      </c>
      <c r="Z209" s="651">
        <f t="shared" si="150"/>
        <v>0</v>
      </c>
    </row>
    <row r="210" spans="1:26" s="58" customFormat="1" ht="15" customHeight="1">
      <c r="A210" s="610"/>
      <c r="B210" s="59" t="s">
        <v>257</v>
      </c>
      <c r="C210" s="443"/>
      <c r="D210" s="60">
        <f>IFERROR(D209/D$77,0)</f>
        <v>4.0833784666718054E-2</v>
      </c>
      <c r="E210" s="60">
        <f t="shared" ref="E210:O210" si="160">IFERROR(E209/E$77,0)</f>
        <v>5.7907713734582471E-2</v>
      </c>
      <c r="F210" s="961">
        <f t="shared" si="160"/>
        <v>6.7194700721254885E-2</v>
      </c>
      <c r="G210" s="60">
        <f t="shared" si="160"/>
        <v>6.8286669720832666E-2</v>
      </c>
      <c r="H210" s="60">
        <f t="shared" si="160"/>
        <v>0.12375824087948252</v>
      </c>
      <c r="I210" s="60">
        <f t="shared" si="160"/>
        <v>0</v>
      </c>
      <c r="J210" s="729">
        <f t="shared" si="160"/>
        <v>0</v>
      </c>
      <c r="K210" s="60">
        <f t="shared" si="160"/>
        <v>0</v>
      </c>
      <c r="L210" s="60">
        <f t="shared" si="160"/>
        <v>0</v>
      </c>
      <c r="M210" s="60">
        <f t="shared" si="160"/>
        <v>0</v>
      </c>
      <c r="N210" s="60">
        <f t="shared" si="160"/>
        <v>0</v>
      </c>
      <c r="O210" s="60">
        <f t="shared" si="160"/>
        <v>0</v>
      </c>
      <c r="P210" s="61"/>
      <c r="Q210" s="961">
        <f>Q209/Q$211</f>
        <v>6.7194700721254885E-2</v>
      </c>
      <c r="R210" s="961">
        <f>R209/R$211</f>
        <v>0.12375824087948252</v>
      </c>
      <c r="S210" s="60">
        <f t="shared" ref="S210:T210" si="161">IFERROR(S209/S$211,0)</f>
        <v>0</v>
      </c>
      <c r="T210" s="60">
        <f t="shared" si="161"/>
        <v>0</v>
      </c>
      <c r="U210" s="62"/>
      <c r="V210" s="961">
        <f>V209/V$211</f>
        <v>0.12375824087948252</v>
      </c>
      <c r="W210" s="60">
        <f>W209/W$211</f>
        <v>0.12375824087948252</v>
      </c>
      <c r="X210" s="1015"/>
      <c r="Y210" s="651">
        <f t="shared" si="149"/>
        <v>0</v>
      </c>
      <c r="Z210" s="651">
        <f t="shared" si="150"/>
        <v>0</v>
      </c>
    </row>
    <row r="211" spans="1:26" ht="15" customHeight="1">
      <c r="B211" s="55" t="s">
        <v>103</v>
      </c>
      <c r="C211" s="442"/>
      <c r="D211" s="48">
        <f t="shared" ref="D211:R211" si="162">D77</f>
        <v>1211566398236</v>
      </c>
      <c r="E211" s="48">
        <f t="shared" si="162"/>
        <v>1233002251518</v>
      </c>
      <c r="F211" s="960">
        <f t="shared" si="162"/>
        <v>1192063370403</v>
      </c>
      <c r="G211" s="960">
        <f t="shared" si="162"/>
        <v>1173001139790</v>
      </c>
      <c r="H211" s="960">
        <f t="shared" si="162"/>
        <v>1251902380916</v>
      </c>
      <c r="I211" s="48">
        <f t="shared" si="162"/>
        <v>0</v>
      </c>
      <c r="J211" s="705">
        <f t="shared" si="162"/>
        <v>0</v>
      </c>
      <c r="K211" s="48">
        <f t="shared" si="162"/>
        <v>0</v>
      </c>
      <c r="L211" s="48">
        <f t="shared" si="162"/>
        <v>0</v>
      </c>
      <c r="M211" s="48">
        <f t="shared" si="162"/>
        <v>0</v>
      </c>
      <c r="N211" s="48">
        <f t="shared" si="162"/>
        <v>0</v>
      </c>
      <c r="O211" s="48">
        <f t="shared" si="162"/>
        <v>0</v>
      </c>
      <c r="P211" s="52"/>
      <c r="Q211" s="960">
        <f t="shared" si="162"/>
        <v>1192063370403</v>
      </c>
      <c r="R211" s="960">
        <f t="shared" si="162"/>
        <v>1251902380916</v>
      </c>
      <c r="S211" s="48">
        <f t="shared" si="147"/>
        <v>0</v>
      </c>
      <c r="T211" s="48">
        <f>T77</f>
        <v>0</v>
      </c>
      <c r="U211" s="50"/>
      <c r="V211" s="960">
        <f t="shared" ref="V211" si="163">V77</f>
        <v>1251902380916</v>
      </c>
      <c r="W211" s="173">
        <f t="shared" si="148"/>
        <v>48150091.573692307</v>
      </c>
      <c r="X211" s="1014"/>
      <c r="Y211" s="651">
        <f>V211-H211</f>
        <v>0</v>
      </c>
      <c r="Z211" s="651">
        <f t="shared" si="150"/>
        <v>0</v>
      </c>
    </row>
    <row r="212" spans="1:26" s="58" customFormat="1" ht="15" customHeight="1">
      <c r="A212" s="610"/>
      <c r="B212" s="59" t="s">
        <v>258</v>
      </c>
      <c r="C212" s="443"/>
      <c r="D212" s="60">
        <f>IFERROR(D78/D$211,0)</f>
        <v>0.27465556048392592</v>
      </c>
      <c r="E212" s="60">
        <f t="shared" ref="E212:O212" si="164">IFERROR(E78/E$211,0)</f>
        <v>0.29247190323215361</v>
      </c>
      <c r="F212" s="961">
        <f t="shared" si="164"/>
        <v>0.27376484237551296</v>
      </c>
      <c r="G212" s="60">
        <f t="shared" si="164"/>
        <v>0.25880542275461826</v>
      </c>
      <c r="H212" s="60">
        <f t="shared" si="164"/>
        <v>0.29894732791398976</v>
      </c>
      <c r="I212" s="60">
        <f t="shared" si="164"/>
        <v>0</v>
      </c>
      <c r="J212" s="729">
        <f t="shared" si="164"/>
        <v>0</v>
      </c>
      <c r="K212" s="60">
        <f t="shared" si="164"/>
        <v>0</v>
      </c>
      <c r="L212" s="60">
        <f t="shared" si="164"/>
        <v>0</v>
      </c>
      <c r="M212" s="60">
        <f t="shared" si="164"/>
        <v>0</v>
      </c>
      <c r="N212" s="60">
        <f t="shared" si="164"/>
        <v>0</v>
      </c>
      <c r="O212" s="60">
        <f t="shared" si="164"/>
        <v>0</v>
      </c>
      <c r="P212" s="63"/>
      <c r="Q212" s="961">
        <f>Q78/Q$77</f>
        <v>0.27376484237551296</v>
      </c>
      <c r="R212" s="961">
        <f>IFERROR(R78/R$77,0)</f>
        <v>0.29894732791398976</v>
      </c>
      <c r="S212" s="60">
        <f>IFERROR(S78/S$77,0)</f>
        <v>0</v>
      </c>
      <c r="T212" s="60">
        <f>IFERROR(T78/T$77,0)</f>
        <v>0</v>
      </c>
      <c r="U212" s="62"/>
      <c r="V212" s="961">
        <f>V78/V$77</f>
        <v>0.29894732791398976</v>
      </c>
      <c r="W212" s="60">
        <f>W78/W$77</f>
        <v>0.29894732791398981</v>
      </c>
      <c r="X212" s="1015"/>
      <c r="Y212" s="651">
        <f t="shared" si="149"/>
        <v>0</v>
      </c>
      <c r="Z212" s="651">
        <f t="shared" si="150"/>
        <v>0</v>
      </c>
    </row>
    <row r="213" spans="1:26" s="58" customFormat="1" ht="15" customHeight="1">
      <c r="A213" s="610"/>
      <c r="B213" s="59" t="s">
        <v>259</v>
      </c>
      <c r="C213" s="443"/>
      <c r="D213" s="60">
        <f>IFERROR(D167/D191,0)</f>
        <v>0.78775576968874295</v>
      </c>
      <c r="E213" s="60">
        <f t="shared" ref="E213:O213" si="165">IFERROR(E167/E191,0)</f>
        <v>-0.3564944002957493</v>
      </c>
      <c r="F213" s="961">
        <f t="shared" si="165"/>
        <v>-0.23672661123164038</v>
      </c>
      <c r="G213" s="60">
        <f t="shared" si="165"/>
        <v>0.15686433151661722</v>
      </c>
      <c r="H213" s="60">
        <f t="shared" si="165"/>
        <v>7.470104720944018E-2</v>
      </c>
      <c r="I213" s="60">
        <f t="shared" si="165"/>
        <v>0</v>
      </c>
      <c r="J213" s="729">
        <f t="shared" si="165"/>
        <v>0</v>
      </c>
      <c r="K213" s="60">
        <f t="shared" si="165"/>
        <v>0</v>
      </c>
      <c r="L213" s="60">
        <f>IFERROR(L167/L191,0)</f>
        <v>0</v>
      </c>
      <c r="M213" s="60">
        <f>IFERROR(M167/M191,0)</f>
        <v>0</v>
      </c>
      <c r="N213" s="60">
        <f t="shared" si="165"/>
        <v>0</v>
      </c>
      <c r="O213" s="60">
        <f t="shared" si="165"/>
        <v>0</v>
      </c>
      <c r="P213" s="63"/>
      <c r="Q213" s="961">
        <f>Q167/Q191</f>
        <v>-0.5863890609221486</v>
      </c>
      <c r="R213" s="961">
        <f>IFERROR(R167/R191,0)</f>
        <v>0.10560690825333584</v>
      </c>
      <c r="S213" s="60">
        <f>IFERROR(S167/S191,0)</f>
        <v>0</v>
      </c>
      <c r="T213" s="60">
        <f>IFERROR(T167/T191,0)</f>
        <v>0</v>
      </c>
      <c r="U213" s="62"/>
      <c r="V213" s="961">
        <f t="shared" ref="V213:W213" si="166">V167/V191</f>
        <v>0.42821528349185722</v>
      </c>
      <c r="W213" s="60">
        <f t="shared" si="166"/>
        <v>0.42821528349185728</v>
      </c>
      <c r="X213" s="1015"/>
      <c r="Y213" s="651">
        <f t="shared" si="149"/>
        <v>0.35351423628241707</v>
      </c>
      <c r="Z213" s="651">
        <f t="shared" si="150"/>
        <v>0.32260837523852137</v>
      </c>
    </row>
    <row r="214" spans="1:26" ht="15" customHeight="1">
      <c r="B214" s="104" t="s">
        <v>262</v>
      </c>
      <c r="C214" s="448"/>
      <c r="D214" s="107">
        <f>KQKD!D22</f>
        <v>2133968845</v>
      </c>
      <c r="E214" s="107">
        <f>KQKD!E22</f>
        <v>2103008488</v>
      </c>
      <c r="F214" s="107">
        <f>KQKD!F22</f>
        <v>2118111558</v>
      </c>
      <c r="G214" s="107">
        <f>KQKD!G22</f>
        <v>2277961573</v>
      </c>
      <c r="H214" s="107">
        <f>KQKD!H22</f>
        <v>2330977557</v>
      </c>
      <c r="I214" s="107"/>
      <c r="J214" s="107"/>
      <c r="K214" s="107"/>
      <c r="L214" s="107"/>
      <c r="M214" s="107"/>
      <c r="N214" s="107"/>
      <c r="O214" s="107"/>
      <c r="Q214" s="974">
        <f>SUM(D214:F214)</f>
        <v>6355088891</v>
      </c>
      <c r="R214" s="974">
        <f>SUM(G214:I214)</f>
        <v>4608939130</v>
      </c>
      <c r="S214" s="107">
        <f>SUM(J214:L214)</f>
        <v>0</v>
      </c>
      <c r="T214" s="107">
        <f>SUM(M214:O214)</f>
        <v>0</v>
      </c>
      <c r="V214" s="974">
        <f>SUM(D214:O214)</f>
        <v>10964028021</v>
      </c>
      <c r="W214" s="172"/>
      <c r="X214" s="1018"/>
      <c r="Y214" s="651"/>
    </row>
    <row r="215" spans="1:26" ht="15" customHeight="1">
      <c r="B215" s="12" t="s">
        <v>2049</v>
      </c>
      <c r="D215" s="239">
        <v>213189253</v>
      </c>
      <c r="E215" s="239">
        <v>234475843</v>
      </c>
      <c r="F215" s="965">
        <v>346339938</v>
      </c>
      <c r="G215" s="239">
        <v>338969715</v>
      </c>
      <c r="H215" s="449">
        <v>252148158</v>
      </c>
      <c r="I215" s="129"/>
      <c r="K215" s="129"/>
      <c r="L215" s="449"/>
      <c r="M215" s="449"/>
      <c r="N215" s="449"/>
      <c r="O215" s="449"/>
      <c r="Q215" s="965">
        <f>+SUM(D215:F215)</f>
        <v>794005034</v>
      </c>
      <c r="R215" s="965">
        <f>+SUM(G215:I215)</f>
        <v>591117873</v>
      </c>
      <c r="S215" s="239">
        <f>SUM(J215:L215)</f>
        <v>0</v>
      </c>
      <c r="T215" s="239">
        <f>SUM(M215:O215)</f>
        <v>0</v>
      </c>
      <c r="V215" s="965">
        <f>SUM(D215:O215)</f>
        <v>1385122907</v>
      </c>
      <c r="W215" s="238"/>
      <c r="Y215" s="651"/>
    </row>
    <row r="216" spans="1:26" ht="15" customHeight="1">
      <c r="B216" s="12" t="s">
        <v>1607</v>
      </c>
      <c r="D216" s="239">
        <v>24910</v>
      </c>
      <c r="E216" s="239">
        <v>25870</v>
      </c>
      <c r="F216" s="965">
        <v>26160</v>
      </c>
      <c r="G216" s="965">
        <v>26160</v>
      </c>
      <c r="H216" s="239">
        <v>26110</v>
      </c>
      <c r="I216" s="449"/>
      <c r="K216" s="449"/>
      <c r="L216" s="449"/>
      <c r="M216" s="449"/>
      <c r="N216" s="449"/>
      <c r="O216" s="449"/>
      <c r="Q216" s="965">
        <f>F216</f>
        <v>26160</v>
      </c>
      <c r="R216" s="965">
        <f>H216</f>
        <v>26110</v>
      </c>
      <c r="S216" s="239">
        <f>L216</f>
        <v>0</v>
      </c>
      <c r="T216" s="239">
        <f>O216</f>
        <v>0</v>
      </c>
      <c r="V216" s="965">
        <f>H216</f>
        <v>26110</v>
      </c>
      <c r="Y216" s="651"/>
    </row>
    <row r="217" spans="1:26" ht="15" customHeight="1">
      <c r="B217" s="571" t="s">
        <v>2166</v>
      </c>
      <c r="D217" s="449">
        <f>4241842/1000</f>
        <v>4241.8419999999996</v>
      </c>
      <c r="E217" s="449">
        <f>3245530/1000</f>
        <v>3245.53</v>
      </c>
      <c r="F217" s="965">
        <f>6165199/1000</f>
        <v>6165.1989999999996</v>
      </c>
      <c r="G217" s="449">
        <f>5559431/1000</f>
        <v>5559.4309999999996</v>
      </c>
      <c r="H217" s="449">
        <f>5019773/1000</f>
        <v>5019.7730000000001</v>
      </c>
      <c r="I217" s="449"/>
      <c r="K217" s="449"/>
      <c r="L217" s="449"/>
      <c r="M217" s="449"/>
      <c r="N217" s="449"/>
      <c r="O217" s="449"/>
      <c r="Q217" s="966">
        <f>+SUM(D217:F217)</f>
        <v>13652.571</v>
      </c>
      <c r="R217" s="966">
        <f>+SUM(G217:I217)</f>
        <v>10579.204</v>
      </c>
      <c r="S217" s="449">
        <f>SUM(J217:L217)</f>
        <v>0</v>
      </c>
      <c r="T217" s="449">
        <f>SUM(M217:O217)</f>
        <v>0</v>
      </c>
      <c r="V217" s="966">
        <f>SUM(D217:O217)</f>
        <v>24231.775000000001</v>
      </c>
      <c r="Y217" s="651"/>
      <c r="Z217" s="238"/>
    </row>
    <row r="218" spans="1:26" s="617" customFormat="1" ht="15" hidden="1" customHeight="1">
      <c r="A218" s="615"/>
      <c r="B218" s="617" t="s">
        <v>2123</v>
      </c>
      <c r="C218" s="652"/>
      <c r="F218" s="967"/>
      <c r="J218" s="616"/>
      <c r="Q218" s="967"/>
      <c r="R218" s="967"/>
      <c r="V218" s="967">
        <v>0</v>
      </c>
      <c r="X218" s="1019"/>
      <c r="Y218" s="616"/>
    </row>
    <row r="219" spans="1:26" ht="15" hidden="1" customHeight="1">
      <c r="D219" s="536">
        <f>D191-D176</f>
        <v>0</v>
      </c>
      <c r="E219" s="536">
        <f t="shared" ref="E219:L219" si="167">E191-E176</f>
        <v>0</v>
      </c>
      <c r="F219" s="968">
        <f t="shared" si="167"/>
        <v>0</v>
      </c>
      <c r="G219" s="536">
        <f t="shared" si="167"/>
        <v>0</v>
      </c>
      <c r="H219" s="536">
        <f t="shared" si="167"/>
        <v>0</v>
      </c>
      <c r="I219" s="536">
        <f t="shared" si="167"/>
        <v>0</v>
      </c>
      <c r="J219" s="449">
        <f t="shared" si="167"/>
        <v>0</v>
      </c>
      <c r="K219" s="536">
        <f t="shared" si="167"/>
        <v>0</v>
      </c>
      <c r="L219" s="536">
        <f t="shared" si="167"/>
        <v>0</v>
      </c>
      <c r="M219" s="536">
        <f>M191-M176</f>
        <v>0</v>
      </c>
      <c r="N219" s="536">
        <f>N191-N176</f>
        <v>0</v>
      </c>
      <c r="O219" s="536">
        <f>O191-O176</f>
        <v>0</v>
      </c>
      <c r="Q219" s="968"/>
      <c r="R219" s="968"/>
      <c r="S219" s="536"/>
      <c r="T219" s="536"/>
      <c r="V219" s="968"/>
    </row>
    <row r="220" spans="1:26" ht="15" hidden="1" customHeight="1">
      <c r="D220" s="449">
        <f>D174-D151</f>
        <v>0</v>
      </c>
      <c r="E220" s="449">
        <f>E174-E151</f>
        <v>0</v>
      </c>
      <c r="F220" s="966">
        <f>F174-F151</f>
        <v>0</v>
      </c>
      <c r="G220" s="449">
        <f t="shared" ref="G220:N220" si="168">G174-G151</f>
        <v>0</v>
      </c>
      <c r="H220" s="449">
        <f t="shared" si="168"/>
        <v>0</v>
      </c>
      <c r="I220" s="449">
        <f t="shared" si="168"/>
        <v>0</v>
      </c>
      <c r="J220" s="449">
        <f t="shared" si="168"/>
        <v>0</v>
      </c>
      <c r="K220" s="449">
        <f t="shared" si="168"/>
        <v>0</v>
      </c>
      <c r="L220" s="449">
        <f t="shared" si="168"/>
        <v>0</v>
      </c>
      <c r="M220" s="449">
        <f t="shared" si="168"/>
        <v>0</v>
      </c>
      <c r="N220" s="449">
        <f t="shared" si="168"/>
        <v>0</v>
      </c>
      <c r="O220" s="449">
        <f>O174-O151</f>
        <v>0</v>
      </c>
      <c r="Q220" s="966"/>
      <c r="R220" s="966"/>
      <c r="S220" s="449"/>
      <c r="T220" s="449"/>
      <c r="V220" s="966"/>
    </row>
    <row r="221" spans="1:26" ht="15" hidden="1" customHeight="1">
      <c r="F221" s="969"/>
      <c r="G221" s="238"/>
      <c r="L221" s="449"/>
      <c r="Q221" s="969"/>
      <c r="R221" s="969"/>
      <c r="S221" s="238"/>
      <c r="T221" s="238"/>
      <c r="V221" s="969"/>
    </row>
    <row r="222" spans="1:26" ht="15" hidden="1" customHeight="1">
      <c r="D222" s="586"/>
      <c r="F222" s="965"/>
      <c r="G222" s="239"/>
      <c r="N222" s="536">
        <f>N189-'BCTC2025-Sau loại trừ'!M206-'BCTC2025-Sau loại trừ'!M162</f>
        <v>0</v>
      </c>
      <c r="Q222" s="965"/>
      <c r="R222" s="965"/>
      <c r="S222" s="239"/>
      <c r="T222" s="239"/>
      <c r="V222" s="965"/>
    </row>
    <row r="223" spans="1:26" ht="15" customHeight="1">
      <c r="B223" s="12" t="s">
        <v>2151</v>
      </c>
      <c r="D223" s="404">
        <f>D173/D172</f>
        <v>0</v>
      </c>
      <c r="E223" s="404"/>
      <c r="F223" s="970"/>
      <c r="G223" s="404"/>
      <c r="H223" s="404"/>
      <c r="I223" s="404"/>
      <c r="J223" s="404"/>
      <c r="K223" s="404"/>
      <c r="L223" s="404"/>
      <c r="M223" s="404"/>
      <c r="N223" s="404"/>
      <c r="O223" s="404"/>
      <c r="Q223" s="970"/>
      <c r="R223" s="970"/>
      <c r="S223" s="404"/>
      <c r="T223" s="404"/>
      <c r="U223" s="404"/>
      <c r="V223" s="970">
        <f>+(V150+V149)/V148</f>
        <v>6.5303734834912641E-2</v>
      </c>
    </row>
    <row r="224" spans="1:26" ht="15" customHeight="1">
      <c r="D224" s="238"/>
      <c r="I224" s="238"/>
      <c r="O224" s="238"/>
    </row>
    <row r="225" spans="1:28" ht="15" customHeight="1">
      <c r="D225" s="129"/>
      <c r="E225" s="238"/>
      <c r="F225" s="972"/>
      <c r="N225" s="238"/>
      <c r="Q225" s="972"/>
      <c r="R225" s="972"/>
      <c r="S225" s="129"/>
      <c r="T225" s="129"/>
      <c r="V225" s="972"/>
    </row>
    <row r="226" spans="1:28" s="449" customFormat="1" ht="15" customHeight="1">
      <c r="A226" s="730"/>
      <c r="C226" s="731"/>
      <c r="E226" s="616"/>
      <c r="F226" s="973"/>
      <c r="Q226" s="973"/>
      <c r="R226" s="973"/>
      <c r="S226" s="732"/>
      <c r="T226" s="732"/>
      <c r="V226" s="973"/>
      <c r="X226" s="125"/>
      <c r="AB226" s="12"/>
    </row>
    <row r="227" spans="1:28" s="449" customFormat="1" ht="15" customHeight="1">
      <c r="A227" s="730"/>
      <c r="C227" s="731"/>
      <c r="F227" s="966"/>
      <c r="Q227" s="966"/>
      <c r="R227" s="966"/>
      <c r="V227" s="966"/>
      <c r="X227" s="125"/>
      <c r="AB227" s="12"/>
    </row>
    <row r="228" spans="1:28" s="449" customFormat="1" ht="15" customHeight="1">
      <c r="A228" s="730"/>
      <c r="C228" s="731"/>
      <c r="F228" s="966"/>
      <c r="O228" s="734"/>
      <c r="Q228" s="966"/>
      <c r="R228" s="966"/>
      <c r="V228" s="966"/>
      <c r="X228" s="125"/>
    </row>
    <row r="229" spans="1:28" s="449" customFormat="1" ht="15" customHeight="1">
      <c r="A229" s="730"/>
      <c r="C229" s="731"/>
      <c r="F229" s="966"/>
      <c r="Q229" s="966"/>
      <c r="R229" s="966"/>
      <c r="V229" s="966"/>
      <c r="X229" s="125"/>
    </row>
    <row r="230" spans="1:28" s="449" customFormat="1" ht="15" customHeight="1">
      <c r="A230" s="730"/>
      <c r="C230" s="731"/>
      <c r="F230" s="966"/>
      <c r="Q230" s="966"/>
      <c r="R230" s="966"/>
      <c r="V230" s="966"/>
      <c r="X230" s="125"/>
    </row>
    <row r="231" spans="1:28" ht="15" customHeight="1">
      <c r="F231" s="966"/>
      <c r="M231" s="238"/>
      <c r="Q231" s="966"/>
      <c r="R231" s="966"/>
      <c r="V231" s="966"/>
    </row>
  </sheetData>
  <phoneticPr fontId="55" type="noConversion"/>
  <printOptions horizontalCentered="1"/>
  <pageMargins left="0.19685039370078741" right="0.19685039370078741" top="0.74803149606299213" bottom="0.15748031496062992" header="0.15748031496062992" footer="0.15748031496062992"/>
  <pageSetup paperSize="8" scale="90" orientation="landscape"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7CB15-BADD-4698-86C5-5151149FAFA5}">
  <sheetPr>
    <tabColor rgb="FF92D050"/>
  </sheetPr>
  <dimension ref="A1:BW315"/>
  <sheetViews>
    <sheetView topLeftCell="B1" workbookViewId="0">
      <pane xSplit="51" ySplit="3" topLeftCell="BK116" activePane="bottomRight" state="frozen"/>
      <selection activeCell="BL115" sqref="BL115:BL128"/>
      <selection pane="topRight" activeCell="BL115" sqref="BL115:BL128"/>
      <selection pane="bottomLeft" activeCell="BL115" sqref="BL115:BL128"/>
      <selection pane="bottomRight" activeCell="BL115" sqref="BL115:BL128"/>
    </sheetView>
  </sheetViews>
  <sheetFormatPr defaultColWidth="9.296875" defaultRowHeight="13"/>
  <cols>
    <col min="1" max="1" width="7" style="826" hidden="1" customWidth="1"/>
    <col min="2" max="2" width="46.296875" style="12" customWidth="1"/>
    <col min="3" max="3" width="8.296875" style="826" hidden="1" customWidth="1"/>
    <col min="4" max="5" width="18.296875" style="12" hidden="1" customWidth="1"/>
    <col min="6" max="39" width="18" style="12" hidden="1" customWidth="1"/>
    <col min="40" max="52" width="20" style="768" hidden="1" customWidth="1"/>
    <col min="53" max="54" width="20" style="768" bestFit="1" customWidth="1"/>
    <col min="55" max="56" width="20" style="768" hidden="1" customWidth="1"/>
    <col min="57" max="59" width="20" style="768" bestFit="1" customWidth="1"/>
    <col min="60" max="60" width="20" style="768" hidden="1" customWidth="1"/>
    <col min="61" max="62" width="20" style="768" bestFit="1" customWidth="1"/>
    <col min="63" max="75" width="20.296875" style="768" customWidth="1"/>
    <col min="76" max="16384" width="9.296875" style="768"/>
  </cols>
  <sheetData>
    <row r="1" spans="1:75" ht="19.5" customHeight="1">
      <c r="A1" s="765"/>
      <c r="B1" s="747" t="s">
        <v>2204</v>
      </c>
      <c r="C1" s="765"/>
      <c r="D1" s="766"/>
      <c r="E1" s="2"/>
      <c r="F1" s="2"/>
      <c r="G1" s="2"/>
      <c r="H1" s="2"/>
      <c r="I1" s="2"/>
      <c r="J1" s="2"/>
      <c r="K1" s="2"/>
      <c r="L1" s="2"/>
      <c r="M1" s="2"/>
      <c r="N1" s="2"/>
      <c r="O1" s="2"/>
      <c r="P1" s="767"/>
      <c r="Q1" s="2"/>
      <c r="R1" s="2"/>
      <c r="S1" s="2"/>
      <c r="T1" s="2"/>
      <c r="U1" s="2"/>
      <c r="V1" s="2"/>
      <c r="W1" s="2"/>
      <c r="X1" s="2"/>
      <c r="Y1" s="2"/>
      <c r="Z1" s="2"/>
      <c r="AA1" s="2"/>
      <c r="AB1" s="2"/>
      <c r="AC1" s="2"/>
      <c r="AD1" s="2"/>
      <c r="AE1" s="2"/>
      <c r="AF1" s="2"/>
      <c r="AG1" s="2"/>
      <c r="AH1" s="2"/>
      <c r="AI1" s="2"/>
      <c r="AJ1" s="2"/>
      <c r="AK1" s="2"/>
      <c r="AL1" s="2"/>
      <c r="AM1" s="2"/>
    </row>
    <row r="2" spans="1:75" ht="19.5" customHeight="1">
      <c r="A2" s="769"/>
      <c r="B2" s="3" t="s">
        <v>2205</v>
      </c>
      <c r="C2" s="769"/>
      <c r="D2" s="767"/>
      <c r="E2" s="2"/>
      <c r="F2" s="2"/>
      <c r="G2" s="2"/>
      <c r="H2" s="2"/>
      <c r="I2" s="2"/>
      <c r="J2" s="2"/>
      <c r="K2" s="2"/>
      <c r="L2" s="770"/>
      <c r="M2" s="2"/>
      <c r="N2" s="2"/>
      <c r="O2" s="771"/>
      <c r="P2" s="767"/>
      <c r="Q2" s="2"/>
      <c r="R2" s="2"/>
      <c r="S2" s="2"/>
      <c r="T2" s="2"/>
      <c r="U2" s="2"/>
      <c r="V2" s="2"/>
      <c r="W2" s="2"/>
      <c r="X2" s="2"/>
      <c r="Y2" s="2"/>
      <c r="Z2" s="2"/>
      <c r="AA2" s="2"/>
      <c r="AB2" s="2"/>
      <c r="AC2" s="2"/>
      <c r="AD2" s="2"/>
      <c r="AE2" s="2"/>
      <c r="AF2" s="2"/>
      <c r="AG2" s="2"/>
      <c r="AH2" s="2"/>
      <c r="AI2" s="2"/>
      <c r="AJ2" s="2"/>
      <c r="AK2" s="2"/>
      <c r="AL2" s="2"/>
      <c r="AM2" s="2"/>
    </row>
    <row r="3" spans="1:75" ht="28">
      <c r="A3" s="5" t="s">
        <v>2260</v>
      </c>
      <c r="B3" s="4" t="s">
        <v>2261</v>
      </c>
      <c r="C3" s="5" t="s">
        <v>2208</v>
      </c>
      <c r="D3" s="772" t="s">
        <v>2209</v>
      </c>
      <c r="E3" s="772" t="s">
        <v>2210</v>
      </c>
      <c r="F3" s="772" t="s">
        <v>2211</v>
      </c>
      <c r="G3" s="772" t="s">
        <v>2212</v>
      </c>
      <c r="H3" s="772" t="s">
        <v>2213</v>
      </c>
      <c r="I3" s="772" t="s">
        <v>2214</v>
      </c>
      <c r="J3" s="772" t="s">
        <v>2215</v>
      </c>
      <c r="K3" s="772" t="s">
        <v>2216</v>
      </c>
      <c r="L3" s="772" t="s">
        <v>2217</v>
      </c>
      <c r="M3" s="772" t="s">
        <v>2218</v>
      </c>
      <c r="N3" s="772" t="s">
        <v>2219</v>
      </c>
      <c r="O3" s="772" t="s">
        <v>2220</v>
      </c>
      <c r="P3" s="772" t="s">
        <v>2221</v>
      </c>
      <c r="Q3" s="772" t="s">
        <v>2222</v>
      </c>
      <c r="R3" s="772" t="s">
        <v>2223</v>
      </c>
      <c r="S3" s="772" t="s">
        <v>2224</v>
      </c>
      <c r="T3" s="772" t="s">
        <v>2225</v>
      </c>
      <c r="U3" s="772" t="s">
        <v>2226</v>
      </c>
      <c r="V3" s="772" t="s">
        <v>2227</v>
      </c>
      <c r="W3" s="772" t="s">
        <v>2228</v>
      </c>
      <c r="X3" s="772" t="s">
        <v>2229</v>
      </c>
      <c r="Y3" s="772" t="s">
        <v>2230</v>
      </c>
      <c r="Z3" s="772" t="s">
        <v>2231</v>
      </c>
      <c r="AA3" s="772" t="s">
        <v>2232</v>
      </c>
      <c r="AB3" s="772" t="s">
        <v>2233</v>
      </c>
      <c r="AC3" s="772" t="s">
        <v>2234</v>
      </c>
      <c r="AD3" s="772" t="s">
        <v>2235</v>
      </c>
      <c r="AE3" s="772" t="s">
        <v>2236</v>
      </c>
      <c r="AF3" s="772" t="s">
        <v>2237</v>
      </c>
      <c r="AG3" s="772" t="s">
        <v>2238</v>
      </c>
      <c r="AH3" s="772" t="s">
        <v>2239</v>
      </c>
      <c r="AI3" s="772" t="s">
        <v>2240</v>
      </c>
      <c r="AJ3" s="772" t="s">
        <v>2241</v>
      </c>
      <c r="AK3" s="772" t="s">
        <v>2242</v>
      </c>
      <c r="AL3" s="772" t="s">
        <v>2243</v>
      </c>
      <c r="AM3" s="772" t="s">
        <v>2244</v>
      </c>
      <c r="AN3" s="772" t="s">
        <v>1563</v>
      </c>
      <c r="AO3" s="772" t="s">
        <v>1564</v>
      </c>
      <c r="AP3" s="772" t="s">
        <v>1565</v>
      </c>
      <c r="AQ3" s="772" t="s">
        <v>1566</v>
      </c>
      <c r="AR3" s="772" t="s">
        <v>1567</v>
      </c>
      <c r="AS3" s="772" t="s">
        <v>1568</v>
      </c>
      <c r="AT3" s="772" t="s">
        <v>1569</v>
      </c>
      <c r="AU3" s="772" t="s">
        <v>1570</v>
      </c>
      <c r="AV3" s="772" t="s">
        <v>1571</v>
      </c>
      <c r="AW3" s="772" t="s">
        <v>1572</v>
      </c>
      <c r="AX3" s="772" t="s">
        <v>1573</v>
      </c>
      <c r="AY3" s="772" t="s">
        <v>1574</v>
      </c>
      <c r="AZ3" s="772" t="s">
        <v>2128</v>
      </c>
      <c r="BA3" s="772" t="s">
        <v>2129</v>
      </c>
      <c r="BB3" s="772" t="s">
        <v>2130</v>
      </c>
      <c r="BC3" s="772" t="s">
        <v>2131</v>
      </c>
      <c r="BD3" s="772" t="s">
        <v>2132</v>
      </c>
      <c r="BE3" s="772" t="s">
        <v>2133</v>
      </c>
      <c r="BF3" s="772" t="s">
        <v>2134</v>
      </c>
      <c r="BG3" s="772" t="s">
        <v>2135</v>
      </c>
      <c r="BH3" s="772" t="s">
        <v>2136</v>
      </c>
      <c r="BI3" s="772" t="s">
        <v>2137</v>
      </c>
      <c r="BJ3" s="772" t="s">
        <v>2138</v>
      </c>
      <c r="BK3" s="772" t="s">
        <v>2139</v>
      </c>
      <c r="BL3" s="772" t="s">
        <v>2187</v>
      </c>
      <c r="BM3" s="772" t="s">
        <v>2188</v>
      </c>
      <c r="BN3" s="772" t="s">
        <v>2189</v>
      </c>
      <c r="BO3" s="772" t="s">
        <v>2190</v>
      </c>
      <c r="BP3" s="772" t="s">
        <v>2191</v>
      </c>
      <c r="BQ3" s="772" t="s">
        <v>2192</v>
      </c>
      <c r="BR3" s="772" t="s">
        <v>2193</v>
      </c>
      <c r="BS3" s="772" t="s">
        <v>2194</v>
      </c>
      <c r="BT3" s="772" t="s">
        <v>2195</v>
      </c>
      <c r="BU3" s="772" t="s">
        <v>2196</v>
      </c>
      <c r="BV3" s="772" t="s">
        <v>2197</v>
      </c>
      <c r="BW3" s="772" t="s">
        <v>2198</v>
      </c>
    </row>
    <row r="4" spans="1:75" ht="15" customHeight="1">
      <c r="A4" s="773">
        <v>1</v>
      </c>
      <c r="B4" s="774" t="s">
        <v>111</v>
      </c>
      <c r="C4" s="773">
        <v>5</v>
      </c>
      <c r="D4" s="775">
        <v>614299663363</v>
      </c>
      <c r="E4" s="775">
        <v>609691312919</v>
      </c>
      <c r="F4" s="775">
        <v>615298026209</v>
      </c>
      <c r="G4" s="775">
        <v>628174770356</v>
      </c>
      <c r="H4" s="775">
        <v>633634093227</v>
      </c>
      <c r="I4" s="775">
        <v>634442148116</v>
      </c>
      <c r="J4" s="775">
        <v>641465222117</v>
      </c>
      <c r="K4" s="775">
        <v>461269303491</v>
      </c>
      <c r="L4" s="775">
        <v>464335451361</v>
      </c>
      <c r="M4" s="775">
        <v>465446434421</v>
      </c>
      <c r="N4" s="775">
        <v>474566713935</v>
      </c>
      <c r="O4" s="775">
        <v>483715466637</v>
      </c>
      <c r="P4" s="775">
        <v>491203268636</v>
      </c>
      <c r="Q4" s="775">
        <v>495110335063</v>
      </c>
      <c r="R4" s="775">
        <v>506410020272</v>
      </c>
      <c r="S4" s="775">
        <v>541090328555</v>
      </c>
      <c r="T4" s="775">
        <v>557182730957</v>
      </c>
      <c r="U4" s="775">
        <v>567579171386</v>
      </c>
      <c r="V4" s="775">
        <v>553380198104</v>
      </c>
      <c r="W4" s="775">
        <v>575629704487</v>
      </c>
      <c r="X4" s="775">
        <v>581428641960</v>
      </c>
      <c r="Y4" s="775">
        <v>579326744202</v>
      </c>
      <c r="Z4" s="775">
        <v>570154808236</v>
      </c>
      <c r="AA4" s="775">
        <v>646788980449</v>
      </c>
      <c r="AB4" s="775">
        <v>630392907077</v>
      </c>
      <c r="AC4" s="775">
        <v>635811337862</v>
      </c>
      <c r="AD4" s="775">
        <v>615592156470</v>
      </c>
      <c r="AE4" s="775">
        <v>589633117559</v>
      </c>
      <c r="AF4" s="775">
        <v>574650354873</v>
      </c>
      <c r="AG4" s="775">
        <v>627637203928</v>
      </c>
      <c r="AH4" s="775">
        <v>645144940465</v>
      </c>
      <c r="AI4" s="775">
        <v>624618100412</v>
      </c>
      <c r="AJ4" s="775">
        <v>607904625059</v>
      </c>
      <c r="AK4" s="775">
        <v>655561441656</v>
      </c>
      <c r="AL4" s="775">
        <v>691663318215</v>
      </c>
      <c r="AM4" s="775">
        <v>723466020980</v>
      </c>
      <c r="AN4" s="775">
        <v>782481934423</v>
      </c>
      <c r="AO4" s="775">
        <v>768590764263</v>
      </c>
      <c r="AP4" s="775">
        <v>815465869041</v>
      </c>
      <c r="AQ4" s="775">
        <v>877414026420</v>
      </c>
      <c r="AR4" s="775">
        <v>928155716736</v>
      </c>
      <c r="AS4" s="775">
        <v>956563222023</v>
      </c>
      <c r="AT4" s="775">
        <v>906133879099</v>
      </c>
      <c r="AU4" s="775">
        <v>849218290026</v>
      </c>
      <c r="AV4" s="775">
        <v>891170346476</v>
      </c>
      <c r="AW4" s="775">
        <v>912165489717</v>
      </c>
      <c r="AX4" s="775">
        <v>989601612249</v>
      </c>
      <c r="AY4" s="775">
        <v>969587265880</v>
      </c>
      <c r="AZ4" s="775">
        <v>894788032291</v>
      </c>
      <c r="BA4" s="775">
        <v>814157821775</v>
      </c>
      <c r="BB4" s="775">
        <v>866303373135</v>
      </c>
      <c r="BC4" s="775">
        <v>929599762285</v>
      </c>
      <c r="BD4" s="775">
        <v>981599372849</v>
      </c>
      <c r="BE4" s="775">
        <v>1010794698754</v>
      </c>
      <c r="BF4" s="775">
        <v>999811801439</v>
      </c>
      <c r="BG4" s="775">
        <v>1060333071975</v>
      </c>
      <c r="BH4" s="775">
        <v>1040577598634</v>
      </c>
      <c r="BI4" s="775">
        <v>982848510813</v>
      </c>
      <c r="BJ4" s="775">
        <v>959373053576</v>
      </c>
      <c r="BK4" s="775">
        <v>953625133537</v>
      </c>
      <c r="BL4" s="776">
        <v>897731457175</v>
      </c>
      <c r="BM4" s="775"/>
      <c r="BN4" s="775"/>
      <c r="BO4" s="775"/>
      <c r="BP4" s="775"/>
      <c r="BQ4" s="775"/>
      <c r="BR4" s="775"/>
      <c r="BS4" s="775"/>
      <c r="BT4" s="775"/>
      <c r="BU4" s="775"/>
      <c r="BV4" s="775"/>
      <c r="BW4" s="775"/>
    </row>
    <row r="5" spans="1:75" ht="15" customHeight="1">
      <c r="A5" s="777">
        <v>2</v>
      </c>
      <c r="B5" s="778" t="s">
        <v>112</v>
      </c>
      <c r="C5" s="777">
        <v>5</v>
      </c>
      <c r="D5" s="779">
        <v>3447839862</v>
      </c>
      <c r="E5" s="779">
        <v>4753297265</v>
      </c>
      <c r="F5" s="779">
        <v>3470025524</v>
      </c>
      <c r="G5" s="779">
        <v>7213551570</v>
      </c>
      <c r="H5" s="779">
        <v>6428796497</v>
      </c>
      <c r="I5" s="779">
        <v>6637859615</v>
      </c>
      <c r="J5" s="779">
        <v>6692002174</v>
      </c>
      <c r="K5" s="779">
        <v>17171442096</v>
      </c>
      <c r="L5" s="779">
        <v>20706415997</v>
      </c>
      <c r="M5" s="779">
        <v>18510700926</v>
      </c>
      <c r="N5" s="779">
        <v>9217053448</v>
      </c>
      <c r="O5" s="779">
        <v>9537238483</v>
      </c>
      <c r="P5" s="779">
        <v>7841551973</v>
      </c>
      <c r="Q5" s="779">
        <v>25742652312</v>
      </c>
      <c r="R5" s="779">
        <v>10229505276</v>
      </c>
      <c r="S5" s="779">
        <v>23153084677</v>
      </c>
      <c r="T5" s="779">
        <v>15475133505</v>
      </c>
      <c r="U5" s="779">
        <v>6070662597</v>
      </c>
      <c r="V5" s="779">
        <v>5025380377</v>
      </c>
      <c r="W5" s="779">
        <v>25956322209</v>
      </c>
      <c r="X5" s="779">
        <v>31102397335</v>
      </c>
      <c r="Y5" s="779">
        <v>12848278176</v>
      </c>
      <c r="Z5" s="779">
        <v>10250965252</v>
      </c>
      <c r="AA5" s="779">
        <v>13274374142</v>
      </c>
      <c r="AB5" s="779">
        <v>16792099757</v>
      </c>
      <c r="AC5" s="779">
        <v>15908187368</v>
      </c>
      <c r="AD5" s="779">
        <v>16078630986</v>
      </c>
      <c r="AE5" s="779">
        <v>51289665216</v>
      </c>
      <c r="AF5" s="779">
        <v>23427390962</v>
      </c>
      <c r="AG5" s="779">
        <v>21288636707</v>
      </c>
      <c r="AH5" s="779">
        <v>22472091319</v>
      </c>
      <c r="AI5" s="779">
        <v>2490582158</v>
      </c>
      <c r="AJ5" s="779">
        <v>10148364108</v>
      </c>
      <c r="AK5" s="779">
        <v>9841817259</v>
      </c>
      <c r="AL5" s="779">
        <v>4968558361</v>
      </c>
      <c r="AM5" s="779">
        <v>6353042534</v>
      </c>
      <c r="AN5" s="779">
        <v>31037848308</v>
      </c>
      <c r="AO5" s="779">
        <v>22669663716</v>
      </c>
      <c r="AP5" s="779">
        <v>6664945115</v>
      </c>
      <c r="AQ5" s="779">
        <v>15574807889</v>
      </c>
      <c r="AR5" s="779">
        <v>16007340290</v>
      </c>
      <c r="AS5" s="779">
        <v>3678057757</v>
      </c>
      <c r="AT5" s="779">
        <v>36916493026</v>
      </c>
      <c r="AU5" s="779">
        <v>16748498285</v>
      </c>
      <c r="AV5" s="779">
        <v>33251814637</v>
      </c>
      <c r="AW5" s="779">
        <v>56773964959</v>
      </c>
      <c r="AX5" s="779">
        <v>43420355696</v>
      </c>
      <c r="AY5" s="779">
        <v>39805017284</v>
      </c>
      <c r="AZ5" s="779">
        <v>76486895109</v>
      </c>
      <c r="BA5" s="779">
        <v>33258200889</v>
      </c>
      <c r="BB5" s="779">
        <v>23555271373</v>
      </c>
      <c r="BC5" s="779">
        <v>37590058839</v>
      </c>
      <c r="BD5" s="779">
        <v>21868727527</v>
      </c>
      <c r="BE5" s="779">
        <v>32470900772</v>
      </c>
      <c r="BF5" s="779">
        <v>30661632458</v>
      </c>
      <c r="BG5" s="779">
        <v>29770776625</v>
      </c>
      <c r="BH5" s="779">
        <v>64296693910</v>
      </c>
      <c r="BI5" s="779">
        <v>53646701293</v>
      </c>
      <c r="BJ5" s="779">
        <v>55165406320</v>
      </c>
      <c r="BK5" s="779">
        <v>36834893155</v>
      </c>
      <c r="BL5" s="780">
        <v>42126572011</v>
      </c>
      <c r="BM5" s="779"/>
      <c r="BN5" s="779"/>
      <c r="BO5" s="779"/>
      <c r="BP5" s="779"/>
      <c r="BQ5" s="779"/>
      <c r="BR5" s="779"/>
      <c r="BS5" s="779"/>
      <c r="BT5" s="779"/>
      <c r="BU5" s="779"/>
      <c r="BV5" s="779"/>
      <c r="BW5" s="779"/>
    </row>
    <row r="6" spans="1:75" ht="15" customHeight="1">
      <c r="A6" s="756">
        <v>3</v>
      </c>
      <c r="B6" s="781" t="s">
        <v>113</v>
      </c>
      <c r="C6" s="756">
        <v>5</v>
      </c>
      <c r="D6" s="757">
        <v>3447839862</v>
      </c>
      <c r="E6" s="757">
        <v>4753297265</v>
      </c>
      <c r="F6" s="757">
        <v>3470025524</v>
      </c>
      <c r="G6" s="757">
        <v>7213551570</v>
      </c>
      <c r="H6" s="757">
        <v>6428796497</v>
      </c>
      <c r="I6" s="757">
        <v>6637859615</v>
      </c>
      <c r="J6" s="757">
        <v>6692002174</v>
      </c>
      <c r="K6" s="757">
        <v>4471442096</v>
      </c>
      <c r="L6" s="757">
        <v>5006415997</v>
      </c>
      <c r="M6" s="757">
        <v>5810700926</v>
      </c>
      <c r="N6" s="757">
        <v>9217053448</v>
      </c>
      <c r="O6" s="757">
        <v>9537238483</v>
      </c>
      <c r="P6" s="757">
        <v>7841551973</v>
      </c>
      <c r="Q6" s="757">
        <v>25742652312</v>
      </c>
      <c r="R6" s="757">
        <v>10229505276</v>
      </c>
      <c r="S6" s="757">
        <v>23153084677</v>
      </c>
      <c r="T6" s="757">
        <v>15475133505</v>
      </c>
      <c r="U6" s="757">
        <v>6070662597</v>
      </c>
      <c r="V6" s="757">
        <v>5025380377</v>
      </c>
      <c r="W6" s="757">
        <v>25956322209</v>
      </c>
      <c r="X6" s="757">
        <v>31102397335</v>
      </c>
      <c r="Y6" s="757">
        <v>12848278176</v>
      </c>
      <c r="Z6" s="757">
        <v>10250965252</v>
      </c>
      <c r="AA6" s="757">
        <v>13274374142</v>
      </c>
      <c r="AB6" s="757">
        <v>16792099757</v>
      </c>
      <c r="AC6" s="757">
        <v>15908187368</v>
      </c>
      <c r="AD6" s="757">
        <v>16078630986</v>
      </c>
      <c r="AE6" s="757">
        <v>36289665216</v>
      </c>
      <c r="AF6" s="757">
        <v>23427390962</v>
      </c>
      <c r="AG6" s="757">
        <v>21288636707</v>
      </c>
      <c r="AH6" s="757">
        <v>22472091319</v>
      </c>
      <c r="AI6" s="757">
        <v>2490582158</v>
      </c>
      <c r="AJ6" s="757">
        <v>10148364108</v>
      </c>
      <c r="AK6" s="757">
        <v>7001817259</v>
      </c>
      <c r="AL6" s="757">
        <v>2128558361</v>
      </c>
      <c r="AM6" s="757">
        <v>3513042534</v>
      </c>
      <c r="AN6" s="757">
        <v>28197848308</v>
      </c>
      <c r="AO6" s="757">
        <v>19829663716</v>
      </c>
      <c r="AP6" s="757">
        <v>5834945115</v>
      </c>
      <c r="AQ6" s="757">
        <v>14744807889</v>
      </c>
      <c r="AR6" s="757">
        <v>15177340290</v>
      </c>
      <c r="AS6" s="757">
        <v>2848057757</v>
      </c>
      <c r="AT6" s="757">
        <v>36086493026</v>
      </c>
      <c r="AU6" s="757">
        <v>15918498285</v>
      </c>
      <c r="AV6" s="757">
        <v>33251814637</v>
      </c>
      <c r="AW6" s="757">
        <v>56773964959</v>
      </c>
      <c r="AX6" s="757">
        <v>43420355696</v>
      </c>
      <c r="AY6" s="757">
        <v>29805017284</v>
      </c>
      <c r="AZ6" s="757">
        <v>73646895109</v>
      </c>
      <c r="BA6" s="757">
        <v>30418200889</v>
      </c>
      <c r="BB6" s="757">
        <v>23555271373</v>
      </c>
      <c r="BC6" s="757">
        <v>37590058839</v>
      </c>
      <c r="BD6" s="757">
        <v>21868727527</v>
      </c>
      <c r="BE6" s="757">
        <v>32470900772</v>
      </c>
      <c r="BF6" s="757">
        <v>30661632458</v>
      </c>
      <c r="BG6" s="757">
        <v>29770776625</v>
      </c>
      <c r="BH6" s="757">
        <v>64296693910</v>
      </c>
      <c r="BI6" s="757">
        <v>33646701293</v>
      </c>
      <c r="BJ6" s="757">
        <v>35165406320</v>
      </c>
      <c r="BK6" s="757">
        <v>36834893155</v>
      </c>
      <c r="BL6" s="782">
        <v>42126572011</v>
      </c>
      <c r="BM6" s="757"/>
      <c r="BN6" s="757"/>
      <c r="BO6" s="757"/>
      <c r="BP6" s="757"/>
      <c r="BQ6" s="757"/>
      <c r="BR6" s="757"/>
      <c r="BS6" s="757"/>
      <c r="BT6" s="757"/>
      <c r="BU6" s="757"/>
      <c r="BV6" s="757"/>
      <c r="BW6" s="757"/>
    </row>
    <row r="7" spans="1:75" ht="15" customHeight="1">
      <c r="A7" s="756">
        <v>4</v>
      </c>
      <c r="B7" s="781" t="s">
        <v>114</v>
      </c>
      <c r="C7" s="756">
        <v>5</v>
      </c>
      <c r="D7" s="757"/>
      <c r="E7" s="757"/>
      <c r="F7" s="757"/>
      <c r="G7" s="757"/>
      <c r="H7" s="757"/>
      <c r="I7" s="757"/>
      <c r="J7" s="757"/>
      <c r="K7" s="757">
        <v>12700000000</v>
      </c>
      <c r="L7" s="757">
        <v>15700000000</v>
      </c>
      <c r="M7" s="757">
        <v>12700000000</v>
      </c>
      <c r="N7" s="757"/>
      <c r="O7" s="757"/>
      <c r="P7" s="757">
        <v>0</v>
      </c>
      <c r="Q7" s="757">
        <v>0</v>
      </c>
      <c r="R7" s="757">
        <v>0</v>
      </c>
      <c r="S7" s="757">
        <v>0</v>
      </c>
      <c r="T7" s="757">
        <v>0</v>
      </c>
      <c r="U7" s="757"/>
      <c r="V7" s="757"/>
      <c r="W7" s="757">
        <v>0</v>
      </c>
      <c r="X7" s="757">
        <v>0</v>
      </c>
      <c r="Y7" s="757">
        <v>0</v>
      </c>
      <c r="Z7" s="757"/>
      <c r="AA7" s="757">
        <v>0</v>
      </c>
      <c r="AB7" s="757"/>
      <c r="AC7" s="757"/>
      <c r="AD7" s="757"/>
      <c r="AE7" s="757">
        <v>15000000000</v>
      </c>
      <c r="AF7" s="757"/>
      <c r="AG7" s="757">
        <v>0</v>
      </c>
      <c r="AH7" s="757">
        <v>0</v>
      </c>
      <c r="AI7" s="757"/>
      <c r="AJ7" s="757">
        <v>0</v>
      </c>
      <c r="AK7" s="757">
        <v>2840000000</v>
      </c>
      <c r="AL7" s="757">
        <v>2840000000</v>
      </c>
      <c r="AM7" s="757">
        <v>2840000000</v>
      </c>
      <c r="AN7" s="757">
        <v>2840000000</v>
      </c>
      <c r="AO7" s="757">
        <v>2840000000</v>
      </c>
      <c r="AP7" s="757">
        <v>830000000</v>
      </c>
      <c r="AQ7" s="757">
        <v>830000000</v>
      </c>
      <c r="AR7" s="757">
        <v>830000000</v>
      </c>
      <c r="AS7" s="757">
        <v>830000000</v>
      </c>
      <c r="AT7" s="757">
        <v>830000000</v>
      </c>
      <c r="AU7" s="757">
        <v>830000000</v>
      </c>
      <c r="AV7" s="757">
        <v>0</v>
      </c>
      <c r="AW7" s="757">
        <v>0</v>
      </c>
      <c r="AX7" s="757">
        <v>0</v>
      </c>
      <c r="AY7" s="757">
        <v>10000000000</v>
      </c>
      <c r="AZ7" s="757">
        <v>2840000000</v>
      </c>
      <c r="BA7" s="757">
        <v>2840000000</v>
      </c>
      <c r="BB7" s="757">
        <v>0</v>
      </c>
      <c r="BC7" s="757">
        <v>0</v>
      </c>
      <c r="BD7" s="757">
        <v>0</v>
      </c>
      <c r="BE7" s="757">
        <v>0</v>
      </c>
      <c r="BF7" s="757">
        <v>0</v>
      </c>
      <c r="BG7" s="757">
        <v>0</v>
      </c>
      <c r="BH7" s="757">
        <v>0</v>
      </c>
      <c r="BI7" s="757">
        <v>20000000000</v>
      </c>
      <c r="BJ7" s="757">
        <v>20000000000</v>
      </c>
      <c r="BK7" s="757"/>
      <c r="BL7" s="757"/>
      <c r="BM7" s="757"/>
      <c r="BN7" s="757"/>
      <c r="BO7" s="757"/>
      <c r="BP7" s="757"/>
      <c r="BQ7" s="757"/>
      <c r="BR7" s="757"/>
      <c r="BS7" s="757"/>
      <c r="BT7" s="757"/>
      <c r="BU7" s="757"/>
      <c r="BV7" s="757"/>
      <c r="BW7" s="757"/>
    </row>
    <row r="8" spans="1:75" ht="15" customHeight="1">
      <c r="A8" s="783">
        <v>5</v>
      </c>
      <c r="B8" s="778" t="s">
        <v>2262</v>
      </c>
      <c r="C8" s="783">
        <v>5</v>
      </c>
      <c r="D8" s="784">
        <v>1000000000</v>
      </c>
      <c r="E8" s="784">
        <v>550000000000</v>
      </c>
      <c r="F8" s="784">
        <v>550000000000</v>
      </c>
      <c r="G8" s="784">
        <v>545000000000</v>
      </c>
      <c r="H8" s="784">
        <v>545000000000</v>
      </c>
      <c r="I8" s="784">
        <v>545000000000</v>
      </c>
      <c r="J8" s="784">
        <v>545000000000</v>
      </c>
      <c r="K8" s="784">
        <v>348000000000</v>
      </c>
      <c r="L8" s="784">
        <v>347009021921</v>
      </c>
      <c r="M8" s="784">
        <v>340009021921</v>
      </c>
      <c r="N8" s="784">
        <v>340009021921</v>
      </c>
      <c r="O8" s="784">
        <v>322972364387</v>
      </c>
      <c r="P8" s="784">
        <v>305609021921</v>
      </c>
      <c r="Q8" s="784">
        <v>285609021921</v>
      </c>
      <c r="R8" s="784">
        <v>285609021921</v>
      </c>
      <c r="S8" s="784">
        <v>265812329757</v>
      </c>
      <c r="T8" s="784">
        <v>227609021921</v>
      </c>
      <c r="U8" s="784">
        <v>227609021921</v>
      </c>
      <c r="V8" s="784">
        <v>215609021921</v>
      </c>
      <c r="W8" s="784">
        <v>215609021921</v>
      </c>
      <c r="X8" s="784">
        <v>215609021921</v>
      </c>
      <c r="Y8" s="784">
        <v>215609021921</v>
      </c>
      <c r="Z8" s="784">
        <v>185609021921</v>
      </c>
      <c r="AA8" s="784">
        <v>5609021921</v>
      </c>
      <c r="AB8" s="784">
        <v>5609021921</v>
      </c>
      <c r="AC8" s="784">
        <v>5609021921</v>
      </c>
      <c r="AD8" s="784">
        <v>195619021921</v>
      </c>
      <c r="AE8" s="784">
        <v>157619021921</v>
      </c>
      <c r="AF8" s="784">
        <v>157619021921</v>
      </c>
      <c r="AG8" s="784">
        <v>157619021921</v>
      </c>
      <c r="AH8" s="784">
        <v>157619021921</v>
      </c>
      <c r="AI8" s="784">
        <v>157619021921</v>
      </c>
      <c r="AJ8" s="784">
        <v>157619021921</v>
      </c>
      <c r="AK8" s="784">
        <v>157619021921</v>
      </c>
      <c r="AL8" s="784">
        <v>157619021921</v>
      </c>
      <c r="AM8" s="784">
        <v>137869021921</v>
      </c>
      <c r="AN8" s="784">
        <v>107849581921</v>
      </c>
      <c r="AO8" s="784">
        <v>107839861921</v>
      </c>
      <c r="AP8" s="784">
        <v>107830141921</v>
      </c>
      <c r="AQ8" s="784">
        <v>97320421921</v>
      </c>
      <c r="AR8" s="784">
        <v>97310701921</v>
      </c>
      <c r="AS8" s="784">
        <v>77300981921</v>
      </c>
      <c r="AT8" s="784">
        <v>57791261921</v>
      </c>
      <c r="AU8" s="784">
        <v>57781541921</v>
      </c>
      <c r="AV8" s="784">
        <v>58611541921</v>
      </c>
      <c r="AW8" s="784">
        <v>58592101921</v>
      </c>
      <c r="AX8" s="784">
        <v>98592101921</v>
      </c>
      <c r="AY8" s="784">
        <v>78572661921</v>
      </c>
      <c r="AZ8" s="784">
        <v>75713221921</v>
      </c>
      <c r="BA8" s="784">
        <v>61213221921</v>
      </c>
      <c r="BB8" s="784">
        <v>101053221921</v>
      </c>
      <c r="BC8" s="784">
        <v>125553221921</v>
      </c>
      <c r="BD8" s="784">
        <v>135524061921</v>
      </c>
      <c r="BE8" s="784">
        <v>135504621921</v>
      </c>
      <c r="BF8" s="784">
        <v>120504621921</v>
      </c>
      <c r="BG8" s="784">
        <v>120699021921</v>
      </c>
      <c r="BH8" s="784">
        <v>108699021921</v>
      </c>
      <c r="BI8" s="784">
        <v>88699021921</v>
      </c>
      <c r="BJ8" s="784">
        <v>78699021921</v>
      </c>
      <c r="BK8" s="784">
        <v>73699021921</v>
      </c>
      <c r="BL8" s="784">
        <v>32840000000</v>
      </c>
      <c r="BM8" s="784"/>
      <c r="BN8" s="784"/>
      <c r="BO8" s="784"/>
      <c r="BP8" s="784"/>
      <c r="BQ8" s="784"/>
      <c r="BR8" s="784"/>
      <c r="BS8" s="784"/>
      <c r="BT8" s="784"/>
      <c r="BU8" s="784"/>
      <c r="BV8" s="784"/>
      <c r="BW8" s="784"/>
    </row>
    <row r="9" spans="1:75" ht="15" customHeight="1">
      <c r="A9" s="756">
        <v>6</v>
      </c>
      <c r="B9" s="781" t="s">
        <v>116</v>
      </c>
      <c r="C9" s="756">
        <v>5</v>
      </c>
      <c r="D9" s="757">
        <v>0</v>
      </c>
      <c r="E9" s="757">
        <v>0</v>
      </c>
      <c r="F9" s="757">
        <v>0</v>
      </c>
      <c r="G9" s="757">
        <v>0</v>
      </c>
      <c r="H9" s="757">
        <v>0</v>
      </c>
      <c r="I9" s="757">
        <v>0</v>
      </c>
      <c r="J9" s="757">
        <v>0</v>
      </c>
      <c r="K9" s="757">
        <v>0</v>
      </c>
      <c r="L9" s="757">
        <v>0</v>
      </c>
      <c r="M9" s="757">
        <v>0</v>
      </c>
      <c r="N9" s="757">
        <v>0</v>
      </c>
      <c r="O9" s="757">
        <v>0</v>
      </c>
      <c r="P9" s="757">
        <v>0</v>
      </c>
      <c r="Q9" s="757">
        <v>0</v>
      </c>
      <c r="R9" s="757">
        <v>0</v>
      </c>
      <c r="S9" s="757">
        <v>0</v>
      </c>
      <c r="T9" s="757">
        <v>0</v>
      </c>
      <c r="U9" s="757"/>
      <c r="V9" s="757"/>
      <c r="W9" s="757">
        <v>0</v>
      </c>
      <c r="X9" s="757">
        <v>0</v>
      </c>
      <c r="Y9" s="757">
        <v>0</v>
      </c>
      <c r="Z9" s="757"/>
      <c r="AA9" s="757">
        <v>0</v>
      </c>
      <c r="AB9" s="757"/>
      <c r="AC9" s="757"/>
      <c r="AD9" s="757"/>
      <c r="AE9" s="757"/>
      <c r="AF9" s="757"/>
      <c r="AG9" s="757">
        <v>0</v>
      </c>
      <c r="AH9" s="757">
        <v>0</v>
      </c>
      <c r="AI9" s="757"/>
      <c r="AJ9" s="757">
        <v>0</v>
      </c>
      <c r="AK9" s="757"/>
      <c r="AL9" s="757"/>
      <c r="AM9" s="757"/>
      <c r="AN9" s="757">
        <v>0</v>
      </c>
      <c r="AO9" s="757">
        <v>0</v>
      </c>
      <c r="AP9" s="757">
        <v>0</v>
      </c>
      <c r="AQ9" s="757">
        <v>0</v>
      </c>
      <c r="AR9" s="757">
        <v>0</v>
      </c>
      <c r="AS9" s="757">
        <v>0</v>
      </c>
      <c r="AT9" s="757">
        <v>0</v>
      </c>
      <c r="AU9" s="757">
        <v>0</v>
      </c>
      <c r="AV9" s="757">
        <v>0</v>
      </c>
      <c r="AW9" s="757">
        <v>0</v>
      </c>
      <c r="AX9" s="757">
        <v>0</v>
      </c>
      <c r="AY9" s="757">
        <v>0</v>
      </c>
      <c r="AZ9" s="757">
        <v>0</v>
      </c>
      <c r="BA9" s="757">
        <v>0</v>
      </c>
      <c r="BB9" s="757">
        <v>0</v>
      </c>
      <c r="BC9" s="757">
        <v>0</v>
      </c>
      <c r="BD9" s="757">
        <v>0</v>
      </c>
      <c r="BE9" s="757">
        <v>0</v>
      </c>
      <c r="BF9" s="757">
        <v>0</v>
      </c>
      <c r="BG9" s="757">
        <v>0</v>
      </c>
      <c r="BH9" s="757">
        <v>0</v>
      </c>
      <c r="BI9" s="757">
        <v>0</v>
      </c>
      <c r="BJ9" s="757">
        <v>0</v>
      </c>
      <c r="BK9" s="757"/>
      <c r="BL9" s="757"/>
      <c r="BM9" s="757"/>
      <c r="BN9" s="757"/>
      <c r="BO9" s="757"/>
      <c r="BP9" s="757"/>
      <c r="BQ9" s="757"/>
      <c r="BR9" s="757"/>
      <c r="BS9" s="757"/>
      <c r="BT9" s="757"/>
      <c r="BU9" s="757"/>
      <c r="BV9" s="757"/>
      <c r="BW9" s="757"/>
    </row>
    <row r="10" spans="1:75" ht="15" customHeight="1">
      <c r="A10" s="756">
        <v>7</v>
      </c>
      <c r="B10" s="781" t="s">
        <v>117</v>
      </c>
      <c r="C10" s="756">
        <v>5</v>
      </c>
      <c r="D10" s="757">
        <v>0</v>
      </c>
      <c r="E10" s="757">
        <v>0</v>
      </c>
      <c r="F10" s="757">
        <v>0</v>
      </c>
      <c r="G10" s="757">
        <v>0</v>
      </c>
      <c r="H10" s="757">
        <v>0</v>
      </c>
      <c r="I10" s="757">
        <v>0</v>
      </c>
      <c r="J10" s="757">
        <v>0</v>
      </c>
      <c r="K10" s="757">
        <v>0</v>
      </c>
      <c r="L10" s="757">
        <v>0</v>
      </c>
      <c r="M10" s="757">
        <v>0</v>
      </c>
      <c r="N10" s="757">
        <v>0</v>
      </c>
      <c r="O10" s="757">
        <v>0</v>
      </c>
      <c r="P10" s="757">
        <v>0</v>
      </c>
      <c r="Q10" s="757">
        <v>0</v>
      </c>
      <c r="R10" s="757">
        <v>0</v>
      </c>
      <c r="S10" s="757">
        <v>0</v>
      </c>
      <c r="T10" s="757">
        <v>0</v>
      </c>
      <c r="U10" s="757"/>
      <c r="V10" s="757"/>
      <c r="W10" s="757">
        <v>0</v>
      </c>
      <c r="X10" s="757">
        <v>0</v>
      </c>
      <c r="Y10" s="757">
        <v>0</v>
      </c>
      <c r="Z10" s="757"/>
      <c r="AA10" s="757">
        <v>0</v>
      </c>
      <c r="AB10" s="757"/>
      <c r="AC10" s="757"/>
      <c r="AD10" s="757"/>
      <c r="AE10" s="757"/>
      <c r="AF10" s="757"/>
      <c r="AG10" s="757">
        <v>0</v>
      </c>
      <c r="AH10" s="757">
        <v>0</v>
      </c>
      <c r="AI10" s="757"/>
      <c r="AJ10" s="757">
        <v>0</v>
      </c>
      <c r="AK10" s="757"/>
      <c r="AL10" s="757"/>
      <c r="AM10" s="757"/>
      <c r="AN10" s="757">
        <v>0</v>
      </c>
      <c r="AO10" s="757">
        <v>0</v>
      </c>
      <c r="AP10" s="757">
        <v>0</v>
      </c>
      <c r="AQ10" s="757">
        <v>0</v>
      </c>
      <c r="AR10" s="757">
        <v>0</v>
      </c>
      <c r="AS10" s="757">
        <v>0</v>
      </c>
      <c r="AT10" s="757">
        <v>0</v>
      </c>
      <c r="AU10" s="757">
        <v>0</v>
      </c>
      <c r="AV10" s="757">
        <v>0</v>
      </c>
      <c r="AW10" s="757">
        <v>0</v>
      </c>
      <c r="AX10" s="757">
        <v>0</v>
      </c>
      <c r="AY10" s="757">
        <v>0</v>
      </c>
      <c r="AZ10" s="757">
        <v>0</v>
      </c>
      <c r="BA10" s="757">
        <v>0</v>
      </c>
      <c r="BB10" s="757">
        <v>0</v>
      </c>
      <c r="BC10" s="757">
        <v>0</v>
      </c>
      <c r="BD10" s="757">
        <v>0</v>
      </c>
      <c r="BE10" s="757">
        <v>0</v>
      </c>
      <c r="BF10" s="757">
        <v>0</v>
      </c>
      <c r="BG10" s="757">
        <v>0</v>
      </c>
      <c r="BH10" s="757">
        <v>0</v>
      </c>
      <c r="BI10" s="757">
        <v>0</v>
      </c>
      <c r="BJ10" s="757">
        <v>0</v>
      </c>
      <c r="BK10" s="757"/>
      <c r="BL10" s="757"/>
      <c r="BM10" s="757"/>
      <c r="BN10" s="757"/>
      <c r="BO10" s="757"/>
      <c r="BP10" s="757"/>
      <c r="BQ10" s="757"/>
      <c r="BR10" s="757"/>
      <c r="BS10" s="757"/>
      <c r="BT10" s="757"/>
      <c r="BU10" s="757"/>
      <c r="BV10" s="757"/>
      <c r="BW10" s="757"/>
    </row>
    <row r="11" spans="1:75" ht="15" customHeight="1">
      <c r="A11" s="756">
        <v>8</v>
      </c>
      <c r="B11" s="785" t="s">
        <v>2263</v>
      </c>
      <c r="C11" s="756">
        <v>5</v>
      </c>
      <c r="D11" s="757">
        <v>1000000000</v>
      </c>
      <c r="E11" s="757">
        <v>550000000000</v>
      </c>
      <c r="F11" s="757">
        <v>550000000000</v>
      </c>
      <c r="G11" s="757">
        <v>545000000000</v>
      </c>
      <c r="H11" s="757">
        <v>545000000000</v>
      </c>
      <c r="I11" s="757">
        <v>545000000000</v>
      </c>
      <c r="J11" s="757">
        <v>545000000000</v>
      </c>
      <c r="K11" s="757">
        <v>348000000000</v>
      </c>
      <c r="L11" s="757">
        <v>347009021921</v>
      </c>
      <c r="M11" s="757">
        <v>340009021921</v>
      </c>
      <c r="N11" s="757">
        <v>340009021921</v>
      </c>
      <c r="O11" s="757">
        <v>322972364387</v>
      </c>
      <c r="P11" s="757">
        <v>305609021921</v>
      </c>
      <c r="Q11" s="757">
        <v>285609021921</v>
      </c>
      <c r="R11" s="757">
        <v>285609021921</v>
      </c>
      <c r="S11" s="757">
        <v>265812329757</v>
      </c>
      <c r="T11" s="757">
        <v>227609021921</v>
      </c>
      <c r="U11" s="757">
        <v>227609021921</v>
      </c>
      <c r="V11" s="757">
        <v>215609021921</v>
      </c>
      <c r="W11" s="757">
        <v>215609021921</v>
      </c>
      <c r="X11" s="757">
        <v>215609021921</v>
      </c>
      <c r="Y11" s="757">
        <v>215609021921</v>
      </c>
      <c r="Z11" s="757">
        <v>185609021921</v>
      </c>
      <c r="AA11" s="757">
        <v>5609021921</v>
      </c>
      <c r="AB11" s="757">
        <v>5609021921</v>
      </c>
      <c r="AC11" s="757">
        <v>5609021921</v>
      </c>
      <c r="AD11" s="757">
        <v>195619021921</v>
      </c>
      <c r="AE11" s="757">
        <v>157619021921</v>
      </c>
      <c r="AF11" s="757">
        <v>157619021921</v>
      </c>
      <c r="AG11" s="757">
        <v>157619021921</v>
      </c>
      <c r="AH11" s="757">
        <v>157619021921</v>
      </c>
      <c r="AI11" s="757">
        <v>157619021921</v>
      </c>
      <c r="AJ11" s="757">
        <v>157619021921</v>
      </c>
      <c r="AK11" s="757">
        <v>157619021921</v>
      </c>
      <c r="AL11" s="757">
        <v>157619021921</v>
      </c>
      <c r="AM11" s="757">
        <v>137869021921</v>
      </c>
      <c r="AN11" s="757">
        <v>107849581921</v>
      </c>
      <c r="AO11" s="757">
        <v>107839861921</v>
      </c>
      <c r="AP11" s="757">
        <v>107830141921</v>
      </c>
      <c r="AQ11" s="757">
        <v>97320421921</v>
      </c>
      <c r="AR11" s="757">
        <v>97310701921</v>
      </c>
      <c r="AS11" s="757">
        <v>77300981921</v>
      </c>
      <c r="AT11" s="757">
        <v>57791261921</v>
      </c>
      <c r="AU11" s="757">
        <v>57781541921</v>
      </c>
      <c r="AV11" s="757">
        <v>58611541921</v>
      </c>
      <c r="AW11" s="757">
        <v>58592101921</v>
      </c>
      <c r="AX11" s="757">
        <v>98592101921</v>
      </c>
      <c r="AY11" s="757">
        <v>78572661921</v>
      </c>
      <c r="AZ11" s="757">
        <v>75713221921</v>
      </c>
      <c r="BA11" s="757">
        <v>61213221921</v>
      </c>
      <c r="BB11" s="757">
        <v>101053221921</v>
      </c>
      <c r="BC11" s="757">
        <v>125553221921</v>
      </c>
      <c r="BD11" s="757">
        <v>135524061921</v>
      </c>
      <c r="BE11" s="757">
        <v>135504621921</v>
      </c>
      <c r="BF11" s="757">
        <v>120504621921</v>
      </c>
      <c r="BG11" s="757">
        <v>120699021921</v>
      </c>
      <c r="BH11" s="757">
        <v>108699021921</v>
      </c>
      <c r="BI11" s="757">
        <v>88699021921</v>
      </c>
      <c r="BJ11" s="757">
        <v>78699021921</v>
      </c>
      <c r="BK11" s="757">
        <v>73699021921</v>
      </c>
      <c r="BL11" s="757">
        <v>32840000000</v>
      </c>
      <c r="BM11" s="757"/>
      <c r="BN11" s="757"/>
      <c r="BO11" s="757"/>
      <c r="BP11" s="757"/>
      <c r="BQ11" s="757"/>
      <c r="BR11" s="757"/>
      <c r="BS11" s="757"/>
      <c r="BT11" s="757"/>
      <c r="BU11" s="757"/>
      <c r="BV11" s="757"/>
      <c r="BW11" s="757"/>
    </row>
    <row r="12" spans="1:75" ht="15" customHeight="1">
      <c r="A12" s="756">
        <v>9</v>
      </c>
      <c r="B12" s="785" t="s">
        <v>2264</v>
      </c>
      <c r="C12" s="756">
        <v>5</v>
      </c>
      <c r="D12" s="757"/>
      <c r="E12" s="757"/>
      <c r="F12" s="757"/>
      <c r="G12" s="757"/>
      <c r="H12" s="757"/>
      <c r="I12" s="757"/>
      <c r="J12" s="757"/>
      <c r="K12" s="757"/>
      <c r="L12" s="757"/>
      <c r="M12" s="757"/>
      <c r="N12" s="757"/>
      <c r="O12" s="757"/>
      <c r="P12" s="757"/>
      <c r="Q12" s="757"/>
      <c r="R12" s="757"/>
      <c r="S12" s="757"/>
      <c r="T12" s="757"/>
      <c r="U12" s="757"/>
      <c r="V12" s="757"/>
      <c r="W12" s="757"/>
      <c r="X12" s="757"/>
      <c r="Y12" s="757"/>
      <c r="Z12" s="757"/>
      <c r="AA12" s="757"/>
      <c r="AB12" s="757"/>
      <c r="AC12" s="757"/>
      <c r="AD12" s="757"/>
      <c r="AE12" s="757"/>
      <c r="AF12" s="757"/>
      <c r="AG12" s="757"/>
      <c r="AH12" s="757"/>
      <c r="AI12" s="757"/>
      <c r="AJ12" s="757"/>
      <c r="AK12" s="757"/>
      <c r="AL12" s="757"/>
      <c r="AM12" s="757"/>
      <c r="AN12" s="757"/>
      <c r="AO12" s="757"/>
      <c r="AP12" s="757"/>
      <c r="AQ12" s="757"/>
      <c r="AR12" s="757"/>
      <c r="AS12" s="757"/>
      <c r="AT12" s="757"/>
      <c r="AU12" s="757"/>
      <c r="AV12" s="757"/>
      <c r="AW12" s="757"/>
      <c r="AX12" s="757"/>
      <c r="AY12" s="757"/>
      <c r="AZ12" s="757"/>
      <c r="BA12" s="757"/>
      <c r="BB12" s="757"/>
      <c r="BC12" s="757"/>
      <c r="BD12" s="757"/>
      <c r="BE12" s="757"/>
      <c r="BF12" s="757"/>
      <c r="BG12" s="757"/>
      <c r="BH12" s="757"/>
      <c r="BI12" s="757"/>
      <c r="BJ12" s="757"/>
      <c r="BK12" s="757"/>
      <c r="BL12" s="757"/>
      <c r="BM12" s="757"/>
      <c r="BN12" s="757"/>
      <c r="BO12" s="757"/>
      <c r="BP12" s="757"/>
      <c r="BQ12" s="757"/>
      <c r="BR12" s="757"/>
      <c r="BS12" s="757"/>
      <c r="BT12" s="757"/>
      <c r="BU12" s="757"/>
      <c r="BV12" s="757"/>
      <c r="BW12" s="757"/>
    </row>
    <row r="13" spans="1:75" ht="15" customHeight="1">
      <c r="A13" s="756">
        <v>10</v>
      </c>
      <c r="B13" s="785" t="s">
        <v>2265</v>
      </c>
      <c r="C13" s="756">
        <v>5</v>
      </c>
      <c r="D13" s="757"/>
      <c r="E13" s="757"/>
      <c r="F13" s="757"/>
      <c r="G13" s="757"/>
      <c r="H13" s="757"/>
      <c r="I13" s="757"/>
      <c r="J13" s="757"/>
      <c r="K13" s="757"/>
      <c r="L13" s="757"/>
      <c r="M13" s="757"/>
      <c r="N13" s="757"/>
      <c r="O13" s="757"/>
      <c r="P13" s="757"/>
      <c r="Q13" s="757"/>
      <c r="R13" s="757"/>
      <c r="S13" s="757"/>
      <c r="T13" s="757"/>
      <c r="U13" s="757"/>
      <c r="V13" s="757"/>
      <c r="W13" s="757"/>
      <c r="X13" s="757"/>
      <c r="Y13" s="757"/>
      <c r="Z13" s="757"/>
      <c r="AA13" s="757"/>
      <c r="AB13" s="757"/>
      <c r="AC13" s="757"/>
      <c r="AD13" s="757"/>
      <c r="AE13" s="757"/>
      <c r="AF13" s="757"/>
      <c r="AG13" s="757"/>
      <c r="AH13" s="757"/>
      <c r="AI13" s="757"/>
      <c r="AJ13" s="757"/>
      <c r="AK13" s="757"/>
      <c r="AL13" s="757"/>
      <c r="AM13" s="757"/>
      <c r="AN13" s="757"/>
      <c r="AO13" s="757"/>
      <c r="AP13" s="757"/>
      <c r="AQ13" s="757"/>
      <c r="AR13" s="757"/>
      <c r="AS13" s="757"/>
      <c r="AT13" s="757"/>
      <c r="AU13" s="757"/>
      <c r="AV13" s="757"/>
      <c r="AW13" s="757"/>
      <c r="AX13" s="757"/>
      <c r="AY13" s="757"/>
      <c r="AZ13" s="757"/>
      <c r="BA13" s="757"/>
      <c r="BB13" s="757"/>
      <c r="BC13" s="757"/>
      <c r="BD13" s="757"/>
      <c r="BE13" s="757"/>
      <c r="BF13" s="757"/>
      <c r="BG13" s="757"/>
      <c r="BH13" s="757"/>
      <c r="BI13" s="757"/>
      <c r="BJ13" s="757"/>
      <c r="BK13" s="757"/>
      <c r="BL13" s="757"/>
      <c r="BM13" s="757"/>
      <c r="BN13" s="757"/>
      <c r="BO13" s="757"/>
      <c r="BP13" s="757"/>
      <c r="BQ13" s="757"/>
      <c r="BR13" s="757"/>
      <c r="BS13" s="757"/>
      <c r="BT13" s="757"/>
      <c r="BU13" s="757"/>
      <c r="BV13" s="757"/>
      <c r="BW13" s="757"/>
    </row>
    <row r="14" spans="1:75" ht="15" customHeight="1">
      <c r="A14" s="756">
        <v>11</v>
      </c>
      <c r="B14" s="785" t="s">
        <v>2266</v>
      </c>
      <c r="C14" s="756">
        <v>5</v>
      </c>
      <c r="D14" s="757"/>
      <c r="E14" s="757"/>
      <c r="F14" s="757"/>
      <c r="G14" s="757"/>
      <c r="H14" s="757"/>
      <c r="I14" s="757"/>
      <c r="J14" s="757"/>
      <c r="K14" s="757"/>
      <c r="L14" s="757"/>
      <c r="M14" s="757"/>
      <c r="N14" s="757"/>
      <c r="O14" s="757"/>
      <c r="P14" s="757"/>
      <c r="Q14" s="757"/>
      <c r="R14" s="757"/>
      <c r="S14" s="757"/>
      <c r="T14" s="757"/>
      <c r="U14" s="757"/>
      <c r="V14" s="757"/>
      <c r="W14" s="757"/>
      <c r="X14" s="757"/>
      <c r="Y14" s="757"/>
      <c r="Z14" s="757"/>
      <c r="AA14" s="757"/>
      <c r="AB14" s="757"/>
      <c r="AC14" s="757"/>
      <c r="AD14" s="757"/>
      <c r="AE14" s="757"/>
      <c r="AF14" s="757"/>
      <c r="AG14" s="757"/>
      <c r="AH14" s="757"/>
      <c r="AI14" s="757"/>
      <c r="AJ14" s="757"/>
      <c r="AK14" s="757"/>
      <c r="AL14" s="757"/>
      <c r="AM14" s="757"/>
      <c r="AN14" s="757"/>
      <c r="AO14" s="757"/>
      <c r="AP14" s="757"/>
      <c r="AQ14" s="757"/>
      <c r="AR14" s="757"/>
      <c r="AS14" s="757"/>
      <c r="AT14" s="757"/>
      <c r="AU14" s="757"/>
      <c r="AV14" s="757"/>
      <c r="AW14" s="757"/>
      <c r="AX14" s="757"/>
      <c r="AY14" s="757"/>
      <c r="AZ14" s="757"/>
      <c r="BA14" s="757"/>
      <c r="BB14" s="757"/>
      <c r="BC14" s="757"/>
      <c r="BD14" s="757"/>
      <c r="BE14" s="757"/>
      <c r="BF14" s="757"/>
      <c r="BG14" s="757"/>
      <c r="BH14" s="757"/>
      <c r="BI14" s="757"/>
      <c r="BJ14" s="757"/>
      <c r="BK14" s="757"/>
      <c r="BL14" s="757"/>
      <c r="BM14" s="757"/>
      <c r="BN14" s="757"/>
      <c r="BO14" s="757"/>
      <c r="BP14" s="757"/>
      <c r="BQ14" s="757"/>
      <c r="BR14" s="757"/>
      <c r="BS14" s="757"/>
      <c r="BT14" s="757"/>
      <c r="BU14" s="757"/>
      <c r="BV14" s="757"/>
      <c r="BW14" s="757"/>
    </row>
    <row r="15" spans="1:75" ht="15" customHeight="1">
      <c r="A15" s="753">
        <v>12</v>
      </c>
      <c r="B15" s="778" t="s">
        <v>2267</v>
      </c>
      <c r="C15" s="753">
        <v>5</v>
      </c>
      <c r="D15" s="755">
        <f>SUM(D16:D22)</f>
        <v>581896739681</v>
      </c>
      <c r="E15" s="755">
        <f t="shared" ref="E15:BJ15" si="0">SUM(E16:E22)</f>
        <v>24442097162</v>
      </c>
      <c r="F15" s="755">
        <f t="shared" si="0"/>
        <v>29654385119</v>
      </c>
      <c r="G15" s="755">
        <f t="shared" si="0"/>
        <v>35152986487</v>
      </c>
      <c r="H15" s="755">
        <f t="shared" si="0"/>
        <v>29090844955</v>
      </c>
      <c r="I15" s="755">
        <f t="shared" si="0"/>
        <v>27033698810</v>
      </c>
      <c r="J15" s="755">
        <f t="shared" si="0"/>
        <v>33204061657</v>
      </c>
      <c r="K15" s="755">
        <f t="shared" si="0"/>
        <v>23354860764</v>
      </c>
      <c r="L15" s="755">
        <f t="shared" si="0"/>
        <v>23071474270</v>
      </c>
      <c r="M15" s="755">
        <f t="shared" si="0"/>
        <v>33890922498</v>
      </c>
      <c r="N15" s="755">
        <f t="shared" si="0"/>
        <v>39554050924</v>
      </c>
      <c r="O15" s="755">
        <f t="shared" si="0"/>
        <v>47161805060</v>
      </c>
      <c r="P15" s="755">
        <f t="shared" si="0"/>
        <v>63657392485</v>
      </c>
      <c r="Q15" s="755">
        <f t="shared" si="0"/>
        <v>61429604012</v>
      </c>
      <c r="R15" s="755">
        <f t="shared" si="0"/>
        <v>70525403067</v>
      </c>
      <c r="S15" s="755">
        <f t="shared" si="0"/>
        <v>85352236666</v>
      </c>
      <c r="T15" s="755">
        <f t="shared" si="0"/>
        <v>109816878575</v>
      </c>
      <c r="U15" s="755">
        <f t="shared" si="0"/>
        <v>104806356041</v>
      </c>
      <c r="V15" s="755">
        <f t="shared" si="0"/>
        <v>91956402114</v>
      </c>
      <c r="W15" s="755">
        <f t="shared" si="0"/>
        <v>93086828460</v>
      </c>
      <c r="X15" s="755">
        <f t="shared" si="0"/>
        <v>98948710203</v>
      </c>
      <c r="Y15" s="755">
        <f t="shared" si="0"/>
        <v>98546173465</v>
      </c>
      <c r="Z15" s="755">
        <f t="shared" si="0"/>
        <v>99688944427</v>
      </c>
      <c r="AA15" s="755">
        <f t="shared" si="0"/>
        <v>387252272610</v>
      </c>
      <c r="AB15" s="755">
        <f t="shared" si="0"/>
        <v>354835630269</v>
      </c>
      <c r="AC15" s="755">
        <f t="shared" si="0"/>
        <v>341126758131</v>
      </c>
      <c r="AD15" s="755">
        <f t="shared" si="0"/>
        <v>121268255717</v>
      </c>
      <c r="AE15" s="755">
        <f t="shared" si="0"/>
        <v>99245853871</v>
      </c>
      <c r="AF15" s="755">
        <f t="shared" si="0"/>
        <v>102747203852</v>
      </c>
      <c r="AG15" s="755">
        <f t="shared" si="0"/>
        <v>133141670084</v>
      </c>
      <c r="AH15" s="755">
        <f t="shared" si="0"/>
        <v>139410545267</v>
      </c>
      <c r="AI15" s="755">
        <f t="shared" si="0"/>
        <v>147788668790</v>
      </c>
      <c r="AJ15" s="755">
        <f t="shared" si="0"/>
        <v>125113207991</v>
      </c>
      <c r="AK15" s="755">
        <f t="shared" si="0"/>
        <v>162602127042</v>
      </c>
      <c r="AL15" s="755">
        <f t="shared" si="0"/>
        <v>155846155409</v>
      </c>
      <c r="AM15" s="755">
        <f t="shared" si="0"/>
        <v>170658829098</v>
      </c>
      <c r="AN15" s="755">
        <f t="shared" si="0"/>
        <v>188444080606</v>
      </c>
      <c r="AO15" s="755">
        <f t="shared" si="0"/>
        <v>171890106967</v>
      </c>
      <c r="AP15" s="755">
        <f t="shared" si="0"/>
        <v>191585435424</v>
      </c>
      <c r="AQ15" s="755">
        <f t="shared" si="0"/>
        <v>208364328067</v>
      </c>
      <c r="AR15" s="755">
        <f t="shared" si="0"/>
        <v>209176705176</v>
      </c>
      <c r="AS15" s="755">
        <f t="shared" si="0"/>
        <v>233420699577</v>
      </c>
      <c r="AT15" s="755">
        <f t="shared" si="0"/>
        <v>144688674783</v>
      </c>
      <c r="AU15" s="755">
        <f t="shared" si="0"/>
        <v>167083094510</v>
      </c>
      <c r="AV15" s="755">
        <f t="shared" si="0"/>
        <v>193396223555</v>
      </c>
      <c r="AW15" s="755">
        <f t="shared" si="0"/>
        <v>190305554263</v>
      </c>
      <c r="AX15" s="755">
        <f t="shared" si="0"/>
        <v>227463171013</v>
      </c>
      <c r="AY15" s="786">
        <f t="shared" si="0"/>
        <v>216304048030</v>
      </c>
      <c r="AZ15" s="786">
        <f t="shared" si="0"/>
        <v>144319874593</v>
      </c>
      <c r="BA15" s="786">
        <f t="shared" si="0"/>
        <v>203545348632</v>
      </c>
      <c r="BB15" s="786">
        <f t="shared" si="0"/>
        <v>235831520296</v>
      </c>
      <c r="BC15" s="786">
        <f t="shared" si="0"/>
        <v>197461790190</v>
      </c>
      <c r="BD15" s="786">
        <f t="shared" si="0"/>
        <v>242866979751</v>
      </c>
      <c r="BE15" s="786">
        <f t="shared" si="0"/>
        <v>234756188648</v>
      </c>
      <c r="BF15" s="786">
        <f t="shared" si="0"/>
        <v>228410191518</v>
      </c>
      <c r="BG15" s="786">
        <f t="shared" si="0"/>
        <v>318662398237</v>
      </c>
      <c r="BH15" s="786">
        <f t="shared" si="0"/>
        <v>259303980922</v>
      </c>
      <c r="BI15" s="786">
        <f t="shared" si="0"/>
        <v>245903090995</v>
      </c>
      <c r="BJ15" s="786">
        <f t="shared" si="0"/>
        <v>233569184431</v>
      </c>
      <c r="BK15" s="786">
        <f>SUM(BK16:BK22)</f>
        <v>258086122082</v>
      </c>
      <c r="BL15" s="786">
        <v>267472067581</v>
      </c>
      <c r="BM15" s="786"/>
      <c r="BN15" s="786"/>
      <c r="BO15" s="786"/>
      <c r="BP15" s="786"/>
      <c r="BQ15" s="786"/>
      <c r="BR15" s="786"/>
      <c r="BS15" s="786"/>
      <c r="BT15" s="786"/>
      <c r="BU15" s="786"/>
      <c r="BV15" s="786"/>
      <c r="BW15" s="786"/>
    </row>
    <row r="16" spans="1:75" ht="15" customHeight="1">
      <c r="A16" s="756">
        <v>13</v>
      </c>
      <c r="B16" s="787" t="s">
        <v>120</v>
      </c>
      <c r="C16" s="756">
        <v>5</v>
      </c>
      <c r="D16" s="757">
        <v>571116397848</v>
      </c>
      <c r="E16" s="757">
        <v>11245292216</v>
      </c>
      <c r="F16" s="757">
        <v>15856223874</v>
      </c>
      <c r="G16" s="757">
        <v>11853022983</v>
      </c>
      <c r="H16" s="757">
        <v>4837569782</v>
      </c>
      <c r="I16" s="757">
        <v>6108714016</v>
      </c>
      <c r="J16" s="757">
        <v>18273784195</v>
      </c>
      <c r="K16" s="757">
        <v>6649601466</v>
      </c>
      <c r="L16" s="757">
        <v>6537064622</v>
      </c>
      <c r="M16" s="757">
        <v>14808496229</v>
      </c>
      <c r="N16" s="757">
        <v>23891683442</v>
      </c>
      <c r="O16" s="757">
        <v>33185427033</v>
      </c>
      <c r="P16" s="757">
        <v>42838925726</v>
      </c>
      <c r="Q16" s="757">
        <v>40209422110</v>
      </c>
      <c r="R16" s="757">
        <v>42161135861</v>
      </c>
      <c r="S16" s="757">
        <v>46509292431</v>
      </c>
      <c r="T16" s="757">
        <v>53272379708</v>
      </c>
      <c r="U16" s="757">
        <v>46733674531</v>
      </c>
      <c r="V16" s="757">
        <v>46987053150</v>
      </c>
      <c r="W16" s="757">
        <v>46192969621</v>
      </c>
      <c r="X16" s="757">
        <v>46575900326</v>
      </c>
      <c r="Y16" s="757">
        <v>51157219350</v>
      </c>
      <c r="Z16" s="757">
        <v>52837953862</v>
      </c>
      <c r="AA16" s="757">
        <v>366019034353</v>
      </c>
      <c r="AB16" s="757">
        <v>346550500356</v>
      </c>
      <c r="AC16" s="757">
        <v>331740967976</v>
      </c>
      <c r="AD16" s="757">
        <v>114960287290</v>
      </c>
      <c r="AE16" s="757">
        <v>82538799028</v>
      </c>
      <c r="AF16" s="757">
        <v>76951932726</v>
      </c>
      <c r="AG16" s="757">
        <v>75528601013</v>
      </c>
      <c r="AH16" s="757">
        <v>74743149460</v>
      </c>
      <c r="AI16" s="757">
        <v>77570626810</v>
      </c>
      <c r="AJ16" s="757">
        <v>83261973464</v>
      </c>
      <c r="AK16" s="757">
        <v>111015808616</v>
      </c>
      <c r="AL16" s="757">
        <v>116221372072</v>
      </c>
      <c r="AM16" s="757">
        <v>131612253760</v>
      </c>
      <c r="AN16" s="757">
        <v>122887480695</v>
      </c>
      <c r="AO16" s="757">
        <v>127016253433</v>
      </c>
      <c r="AP16" s="757">
        <v>139011604932</v>
      </c>
      <c r="AQ16" s="757">
        <v>152040845787</v>
      </c>
      <c r="AR16" s="757">
        <v>161172642369</v>
      </c>
      <c r="AS16" s="757">
        <v>159378679498</v>
      </c>
      <c r="AT16" s="757">
        <v>97722288447</v>
      </c>
      <c r="AU16" s="757">
        <v>120989360950</v>
      </c>
      <c r="AV16" s="757">
        <v>150031537677</v>
      </c>
      <c r="AW16" s="757">
        <v>147739603288</v>
      </c>
      <c r="AX16" s="757">
        <v>148202432891</v>
      </c>
      <c r="AY16" s="757">
        <v>152669364944</v>
      </c>
      <c r="AZ16" s="757">
        <v>108322209217</v>
      </c>
      <c r="BA16" s="757">
        <v>161139219719</v>
      </c>
      <c r="BB16" s="757">
        <v>202956915270</v>
      </c>
      <c r="BC16" s="757">
        <v>159438788675</v>
      </c>
      <c r="BD16" s="757">
        <v>170977391735</v>
      </c>
      <c r="BE16" s="757">
        <v>157629418587</v>
      </c>
      <c r="BF16" s="757">
        <v>156235244643</v>
      </c>
      <c r="BG16" s="757">
        <v>193809016663</v>
      </c>
      <c r="BH16" s="757">
        <v>162064070219</v>
      </c>
      <c r="BI16" s="757">
        <v>155463444706</v>
      </c>
      <c r="BJ16" s="757">
        <v>157631834549</v>
      </c>
      <c r="BK16" s="757">
        <v>156213265219</v>
      </c>
      <c r="BL16" s="757">
        <v>134437579367</v>
      </c>
      <c r="BM16" s="757"/>
      <c r="BN16" s="757"/>
      <c r="BO16" s="757"/>
      <c r="BP16" s="757"/>
      <c r="BQ16" s="757"/>
      <c r="BR16" s="757"/>
      <c r="BS16" s="757"/>
      <c r="BT16" s="757"/>
      <c r="BU16" s="757"/>
      <c r="BV16" s="757"/>
      <c r="BW16" s="757"/>
    </row>
    <row r="17" spans="1:75" ht="15" customHeight="1">
      <c r="A17" s="756">
        <v>14</v>
      </c>
      <c r="B17" s="787" t="s">
        <v>121</v>
      </c>
      <c r="C17" s="756">
        <v>5</v>
      </c>
      <c r="D17" s="757">
        <v>6330425378</v>
      </c>
      <c r="E17" s="757">
        <v>8646888491</v>
      </c>
      <c r="F17" s="757">
        <v>9301534244</v>
      </c>
      <c r="G17" s="757">
        <v>18808203504</v>
      </c>
      <c r="H17" s="757">
        <v>19752159173</v>
      </c>
      <c r="I17" s="757">
        <v>20584484794</v>
      </c>
      <c r="J17" s="757">
        <v>13954080202</v>
      </c>
      <c r="K17" s="757">
        <v>16174952449</v>
      </c>
      <c r="L17" s="757">
        <v>16056294580</v>
      </c>
      <c r="M17" s="757">
        <v>17236756406</v>
      </c>
      <c r="N17" s="757">
        <v>12406025016</v>
      </c>
      <c r="O17" s="757">
        <v>12423915823</v>
      </c>
      <c r="P17" s="757">
        <v>12572821244</v>
      </c>
      <c r="Q17" s="757">
        <v>12985734332</v>
      </c>
      <c r="R17" s="757">
        <v>18637216896</v>
      </c>
      <c r="S17" s="757">
        <v>19362255108</v>
      </c>
      <c r="T17" s="757">
        <v>34524039024</v>
      </c>
      <c r="U17" s="757">
        <v>34861611746</v>
      </c>
      <c r="V17" s="757">
        <v>34722306504</v>
      </c>
      <c r="W17" s="757">
        <v>35591679393</v>
      </c>
      <c r="X17" s="757">
        <v>39721501993</v>
      </c>
      <c r="Y17" s="757">
        <v>33128809245</v>
      </c>
      <c r="Z17" s="757">
        <v>31174041516</v>
      </c>
      <c r="AA17" s="757">
        <v>21879697062</v>
      </c>
      <c r="AB17" s="757">
        <v>20916211061</v>
      </c>
      <c r="AC17" s="757">
        <v>21954342423</v>
      </c>
      <c r="AD17" s="757">
        <v>18757049149</v>
      </c>
      <c r="AE17" s="757">
        <v>23651627792</v>
      </c>
      <c r="AF17" s="757">
        <v>22917215700</v>
      </c>
      <c r="AG17" s="757">
        <v>22524331312</v>
      </c>
      <c r="AH17" s="757">
        <v>23699255018</v>
      </c>
      <c r="AI17" s="757">
        <v>25626123009</v>
      </c>
      <c r="AJ17" s="757">
        <v>27607049863</v>
      </c>
      <c r="AK17" s="757">
        <v>35640431515</v>
      </c>
      <c r="AL17" s="757">
        <v>18752744712</v>
      </c>
      <c r="AM17" s="757">
        <v>20296401474</v>
      </c>
      <c r="AN17" s="757">
        <v>19316587120</v>
      </c>
      <c r="AO17" s="757">
        <v>17454753549</v>
      </c>
      <c r="AP17" s="757">
        <v>16813944743</v>
      </c>
      <c r="AQ17" s="757">
        <v>18608309535</v>
      </c>
      <c r="AR17" s="757">
        <v>18405763308</v>
      </c>
      <c r="AS17" s="757">
        <v>16327636020</v>
      </c>
      <c r="AT17" s="757">
        <v>15257741813</v>
      </c>
      <c r="AU17" s="757">
        <v>14294350015</v>
      </c>
      <c r="AV17" s="757">
        <v>10832801685</v>
      </c>
      <c r="AW17" s="757">
        <v>9551925778</v>
      </c>
      <c r="AX17" s="757">
        <v>10191021053</v>
      </c>
      <c r="AY17" s="757">
        <v>23997890529</v>
      </c>
      <c r="AZ17" s="757">
        <v>17386959101</v>
      </c>
      <c r="BA17" s="757">
        <v>22390625492</v>
      </c>
      <c r="BB17" s="757">
        <v>24711414335</v>
      </c>
      <c r="BC17" s="757">
        <v>29713189366</v>
      </c>
      <c r="BD17" s="757">
        <v>63705294804</v>
      </c>
      <c r="BE17" s="757">
        <v>67384127297</v>
      </c>
      <c r="BF17" s="757">
        <v>62294223986</v>
      </c>
      <c r="BG17" s="757">
        <v>80801800470</v>
      </c>
      <c r="BH17" s="757">
        <v>83665862400</v>
      </c>
      <c r="BI17" s="757">
        <v>77870421089</v>
      </c>
      <c r="BJ17" s="757">
        <v>63335376460</v>
      </c>
      <c r="BK17" s="757">
        <v>71180019646</v>
      </c>
      <c r="BL17" s="757">
        <v>77989815916</v>
      </c>
      <c r="BM17" s="757"/>
      <c r="BN17" s="757"/>
      <c r="BO17" s="757"/>
      <c r="BP17" s="757"/>
      <c r="BQ17" s="757"/>
      <c r="BR17" s="757"/>
      <c r="BS17" s="757"/>
      <c r="BT17" s="757"/>
      <c r="BU17" s="757"/>
      <c r="BV17" s="757"/>
      <c r="BW17" s="757"/>
    </row>
    <row r="18" spans="1:75" ht="15" customHeight="1">
      <c r="A18" s="756">
        <v>15</v>
      </c>
      <c r="B18" s="787" t="s">
        <v>122</v>
      </c>
      <c r="C18" s="756">
        <v>5</v>
      </c>
      <c r="D18" s="757"/>
      <c r="E18" s="757"/>
      <c r="F18" s="757"/>
      <c r="G18" s="757"/>
      <c r="H18" s="757"/>
      <c r="I18" s="757"/>
      <c r="J18" s="757"/>
      <c r="K18" s="757"/>
      <c r="L18" s="757"/>
      <c r="M18" s="757"/>
      <c r="N18" s="757"/>
      <c r="O18" s="757"/>
      <c r="P18" s="757">
        <v>0</v>
      </c>
      <c r="Q18" s="757">
        <v>0</v>
      </c>
      <c r="R18" s="757">
        <v>0</v>
      </c>
      <c r="S18" s="757">
        <v>0</v>
      </c>
      <c r="T18" s="757">
        <v>0</v>
      </c>
      <c r="U18" s="757"/>
      <c r="V18" s="757"/>
      <c r="W18" s="757">
        <v>0</v>
      </c>
      <c r="X18" s="757">
        <v>0</v>
      </c>
      <c r="Y18" s="757">
        <v>0</v>
      </c>
      <c r="Z18" s="757"/>
      <c r="AA18" s="757">
        <v>0</v>
      </c>
      <c r="AB18" s="757"/>
      <c r="AC18" s="757"/>
      <c r="AD18" s="757"/>
      <c r="AE18" s="757"/>
      <c r="AF18" s="757"/>
      <c r="AG18" s="757">
        <v>0</v>
      </c>
      <c r="AH18" s="757">
        <v>0</v>
      </c>
      <c r="AI18" s="757">
        <v>0</v>
      </c>
      <c r="AJ18" s="757">
        <v>0</v>
      </c>
      <c r="AK18" s="757">
        <v>0</v>
      </c>
      <c r="AL18" s="757"/>
      <c r="AM18" s="757"/>
      <c r="AN18" s="757">
        <v>0</v>
      </c>
      <c r="AO18" s="757">
        <v>0</v>
      </c>
      <c r="AP18" s="757">
        <v>0</v>
      </c>
      <c r="AQ18" s="757">
        <v>0</v>
      </c>
      <c r="AR18" s="757">
        <v>0</v>
      </c>
      <c r="AS18" s="757">
        <v>0</v>
      </c>
      <c r="AT18" s="757">
        <v>0</v>
      </c>
      <c r="AU18" s="757">
        <v>0</v>
      </c>
      <c r="AV18" s="757">
        <v>0</v>
      </c>
      <c r="AW18" s="757">
        <v>0</v>
      </c>
      <c r="AX18" s="757">
        <v>0</v>
      </c>
      <c r="AY18" s="757">
        <v>0</v>
      </c>
      <c r="AZ18" s="757">
        <v>0</v>
      </c>
      <c r="BA18" s="757">
        <v>0</v>
      </c>
      <c r="BB18" s="757">
        <v>0</v>
      </c>
      <c r="BC18" s="757">
        <v>0</v>
      </c>
      <c r="BD18" s="757">
        <v>0</v>
      </c>
      <c r="BE18" s="757">
        <v>0</v>
      </c>
      <c r="BF18" s="757">
        <v>0</v>
      </c>
      <c r="BG18" s="757">
        <v>0</v>
      </c>
      <c r="BH18" s="757">
        <v>0</v>
      </c>
      <c r="BI18" s="757">
        <v>0</v>
      </c>
      <c r="BJ18" s="757">
        <v>0</v>
      </c>
      <c r="BK18" s="757"/>
      <c r="BL18" s="757"/>
      <c r="BM18" s="757"/>
      <c r="BN18" s="757"/>
      <c r="BO18" s="757"/>
      <c r="BP18" s="757"/>
      <c r="BQ18" s="757"/>
      <c r="BR18" s="757"/>
      <c r="BS18" s="757"/>
      <c r="BT18" s="757"/>
      <c r="BU18" s="757"/>
      <c r="BV18" s="757"/>
      <c r="BW18" s="757"/>
    </row>
    <row r="19" spans="1:75" ht="15" customHeight="1">
      <c r="A19" s="756">
        <v>16</v>
      </c>
      <c r="B19" s="787" t="s">
        <v>2268</v>
      </c>
      <c r="C19" s="756">
        <v>5</v>
      </c>
      <c r="D19" s="757"/>
      <c r="E19" s="757"/>
      <c r="F19" s="757"/>
      <c r="G19" s="757"/>
      <c r="H19" s="757"/>
      <c r="I19" s="757"/>
      <c r="J19" s="757"/>
      <c r="K19" s="757"/>
      <c r="L19" s="757"/>
      <c r="M19" s="757"/>
      <c r="N19" s="757"/>
      <c r="O19" s="757"/>
      <c r="P19" s="757">
        <v>0</v>
      </c>
      <c r="Q19" s="757">
        <v>0</v>
      </c>
      <c r="R19" s="757">
        <v>0</v>
      </c>
      <c r="S19" s="757">
        <v>0</v>
      </c>
      <c r="T19" s="757">
        <v>0</v>
      </c>
      <c r="U19" s="757"/>
      <c r="V19" s="757"/>
      <c r="W19" s="757">
        <v>0</v>
      </c>
      <c r="X19" s="757">
        <v>0</v>
      </c>
      <c r="Y19" s="757">
        <v>0</v>
      </c>
      <c r="Z19" s="757"/>
      <c r="AA19" s="757">
        <v>0</v>
      </c>
      <c r="AB19" s="757"/>
      <c r="AC19" s="757"/>
      <c r="AD19" s="757"/>
      <c r="AE19" s="757"/>
      <c r="AF19" s="757"/>
      <c r="AG19" s="757">
        <v>0</v>
      </c>
      <c r="AH19" s="757">
        <v>0</v>
      </c>
      <c r="AI19" s="757">
        <v>0</v>
      </c>
      <c r="AJ19" s="757">
        <v>0</v>
      </c>
      <c r="AK19" s="757">
        <v>0</v>
      </c>
      <c r="AL19" s="757"/>
      <c r="AM19" s="757"/>
      <c r="AN19" s="757">
        <v>0</v>
      </c>
      <c r="AO19" s="757">
        <v>0</v>
      </c>
      <c r="AP19" s="757">
        <v>0</v>
      </c>
      <c r="AQ19" s="757">
        <v>0</v>
      </c>
      <c r="AR19" s="757">
        <v>0</v>
      </c>
      <c r="AS19" s="757">
        <v>0</v>
      </c>
      <c r="AT19" s="757">
        <v>0</v>
      </c>
      <c r="AU19" s="757">
        <v>0</v>
      </c>
      <c r="AV19" s="757">
        <v>0</v>
      </c>
      <c r="AW19" s="757">
        <v>0</v>
      </c>
      <c r="AX19" s="757">
        <v>0</v>
      </c>
      <c r="AY19" s="757">
        <v>0</v>
      </c>
      <c r="AZ19" s="757">
        <v>0</v>
      </c>
      <c r="BA19" s="757">
        <v>0</v>
      </c>
      <c r="BB19" s="757">
        <v>0</v>
      </c>
      <c r="BC19" s="757">
        <v>0</v>
      </c>
      <c r="BD19" s="757">
        <v>0</v>
      </c>
      <c r="BE19" s="757">
        <v>0</v>
      </c>
      <c r="BF19" s="757">
        <v>0</v>
      </c>
      <c r="BG19" s="757">
        <v>0</v>
      </c>
      <c r="BH19" s="757">
        <v>0</v>
      </c>
      <c r="BI19" s="757">
        <v>0</v>
      </c>
      <c r="BJ19" s="757">
        <v>0</v>
      </c>
      <c r="BK19" s="757"/>
      <c r="BL19" s="757"/>
      <c r="BM19" s="757"/>
      <c r="BN19" s="757"/>
      <c r="BO19" s="757"/>
      <c r="BP19" s="757"/>
      <c r="BQ19" s="757"/>
      <c r="BR19" s="757"/>
      <c r="BS19" s="757"/>
      <c r="BT19" s="757"/>
      <c r="BU19" s="757"/>
      <c r="BV19" s="757"/>
      <c r="BW19" s="757"/>
    </row>
    <row r="20" spans="1:75" ht="15" customHeight="1">
      <c r="A20" s="756">
        <v>17</v>
      </c>
      <c r="B20" s="787" t="s">
        <v>2269</v>
      </c>
      <c r="C20" s="756">
        <v>5</v>
      </c>
      <c r="D20" s="757">
        <v>4449916455</v>
      </c>
      <c r="E20" s="757">
        <v>4549916455</v>
      </c>
      <c r="F20" s="757">
        <v>4496627001</v>
      </c>
      <c r="G20" s="757">
        <v>4491760000</v>
      </c>
      <c r="H20" s="757">
        <v>4501116000</v>
      </c>
      <c r="I20" s="757">
        <v>340500000</v>
      </c>
      <c r="J20" s="757">
        <v>976197260</v>
      </c>
      <c r="K20" s="757">
        <v>530306849</v>
      </c>
      <c r="L20" s="757">
        <v>478115068</v>
      </c>
      <c r="M20" s="757">
        <v>1845669863</v>
      </c>
      <c r="N20" s="757">
        <v>3256342466</v>
      </c>
      <c r="O20" s="757">
        <v>1552462204</v>
      </c>
      <c r="P20" s="757">
        <v>4534466461</v>
      </c>
      <c r="Q20" s="757">
        <v>4523268516</v>
      </c>
      <c r="R20" s="757">
        <v>6015871256</v>
      </c>
      <c r="S20" s="757">
        <v>15769510073</v>
      </c>
      <c r="T20" s="757">
        <v>18309280789</v>
      </c>
      <c r="U20" s="757">
        <v>19499890710</v>
      </c>
      <c r="V20" s="757">
        <v>6535863406</v>
      </c>
      <c r="W20" s="757">
        <v>7591000392</v>
      </c>
      <c r="X20" s="757">
        <v>8940128830</v>
      </c>
      <c r="Y20" s="757">
        <v>10548965816</v>
      </c>
      <c r="Z20" s="757">
        <v>11965769995</v>
      </c>
      <c r="AA20" s="757">
        <v>1097240122</v>
      </c>
      <c r="AB20" s="757">
        <v>2560495408</v>
      </c>
      <c r="AC20" s="757">
        <v>2623024288</v>
      </c>
      <c r="AD20" s="757">
        <v>2742495834</v>
      </c>
      <c r="AE20" s="757">
        <v>8247003607</v>
      </c>
      <c r="AF20" s="757">
        <v>18069631982</v>
      </c>
      <c r="AG20" s="757">
        <v>36832436686</v>
      </c>
      <c r="AH20" s="757">
        <v>42711839716</v>
      </c>
      <c r="AI20" s="757">
        <v>44591918971</v>
      </c>
      <c r="AJ20" s="757">
        <v>14244184664</v>
      </c>
      <c r="AK20" s="757">
        <v>15945886911</v>
      </c>
      <c r="AL20" s="757">
        <v>20872038625</v>
      </c>
      <c r="AM20" s="757">
        <v>18750173864</v>
      </c>
      <c r="AN20" s="757">
        <v>46764622066</v>
      </c>
      <c r="AO20" s="757">
        <v>27943709260</v>
      </c>
      <c r="AP20" s="757">
        <v>27858493605</v>
      </c>
      <c r="AQ20" s="757">
        <v>29813780601</v>
      </c>
      <c r="AR20" s="757">
        <v>30122908774</v>
      </c>
      <c r="AS20" s="757">
        <v>58238993334</v>
      </c>
      <c r="AT20" s="757">
        <v>32233253798</v>
      </c>
      <c r="AU20" s="757">
        <v>32323992820</v>
      </c>
      <c r="AV20" s="757">
        <v>33056493468</v>
      </c>
      <c r="AW20" s="757">
        <v>33538634472</v>
      </c>
      <c r="AX20" s="757">
        <v>69594326344</v>
      </c>
      <c r="AY20" s="757">
        <v>39636792557</v>
      </c>
      <c r="AZ20" s="757">
        <v>18610706275</v>
      </c>
      <c r="BA20" s="757">
        <v>20015503421</v>
      </c>
      <c r="BB20" s="757">
        <v>8163190691</v>
      </c>
      <c r="BC20" s="757">
        <v>8309812149</v>
      </c>
      <c r="BD20" s="757">
        <v>8184293212</v>
      </c>
      <c r="BE20" s="757">
        <v>9742642764</v>
      </c>
      <c r="BF20" s="757">
        <v>9880722889</v>
      </c>
      <c r="BG20" s="757">
        <v>44051581104</v>
      </c>
      <c r="BH20" s="757">
        <v>13574048303</v>
      </c>
      <c r="BI20" s="757">
        <v>12569225200</v>
      </c>
      <c r="BJ20" s="757">
        <v>12601973422</v>
      </c>
      <c r="BK20" s="757">
        <v>31124828873</v>
      </c>
      <c r="BL20" s="757">
        <v>54356749996</v>
      </c>
      <c r="BM20" s="757"/>
      <c r="BN20" s="757"/>
      <c r="BO20" s="757"/>
      <c r="BP20" s="757"/>
      <c r="BQ20" s="757"/>
      <c r="BR20" s="757"/>
      <c r="BS20" s="757"/>
      <c r="BT20" s="757"/>
      <c r="BU20" s="757"/>
      <c r="BV20" s="757"/>
      <c r="BW20" s="757"/>
    </row>
    <row r="21" spans="1:75" ht="15" customHeight="1">
      <c r="A21" s="756">
        <v>18</v>
      </c>
      <c r="B21" s="787" t="s">
        <v>2270</v>
      </c>
      <c r="C21" s="756">
        <v>5</v>
      </c>
      <c r="D21" s="757"/>
      <c r="E21" s="757"/>
      <c r="F21" s="757"/>
      <c r="G21" s="757"/>
      <c r="H21" s="757"/>
      <c r="I21" s="757"/>
      <c r="J21" s="757"/>
      <c r="K21" s="757"/>
      <c r="L21" s="757"/>
      <c r="M21" s="757"/>
      <c r="N21" s="757"/>
      <c r="O21" s="757"/>
      <c r="P21" s="757">
        <v>0</v>
      </c>
      <c r="Q21" s="757">
        <v>0</v>
      </c>
      <c r="R21" s="757">
        <v>0</v>
      </c>
      <c r="S21" s="757">
        <v>0</v>
      </c>
      <c r="T21" s="757">
        <v>0</v>
      </c>
      <c r="U21" s="757"/>
      <c r="V21" s="757"/>
      <c r="W21" s="757">
        <v>0</v>
      </c>
      <c r="X21" s="757">
        <v>0</v>
      </c>
      <c r="Y21" s="757">
        <v>0</v>
      </c>
      <c r="Z21" s="757"/>
      <c r="AA21" s="757">
        <v>-1743698927</v>
      </c>
      <c r="AB21" s="757">
        <v>-1743698927</v>
      </c>
      <c r="AC21" s="757">
        <v>-1743698927</v>
      </c>
      <c r="AD21" s="757">
        <v>-1743698927</v>
      </c>
      <c r="AE21" s="757">
        <v>-1743698927</v>
      </c>
      <c r="AF21" s="757">
        <v>-1743698927</v>
      </c>
      <c r="AG21" s="757">
        <v>-1743698927</v>
      </c>
      <c r="AH21" s="757">
        <v>-1743698927</v>
      </c>
      <c r="AI21" s="757">
        <v>0</v>
      </c>
      <c r="AJ21" s="757">
        <v>0</v>
      </c>
      <c r="AK21" s="757">
        <v>0</v>
      </c>
      <c r="AL21" s="757"/>
      <c r="AM21" s="757">
        <v>0</v>
      </c>
      <c r="AN21" s="757">
        <v>0</v>
      </c>
      <c r="AO21" s="757">
        <v>0</v>
      </c>
      <c r="AP21" s="757">
        <v>0</v>
      </c>
      <c r="AQ21" s="757">
        <v>0</v>
      </c>
      <c r="AR21" s="757">
        <v>0</v>
      </c>
      <c r="AS21" s="757">
        <v>0</v>
      </c>
      <c r="AT21" s="757">
        <v>0</v>
      </c>
      <c r="AU21" s="757">
        <v>0</v>
      </c>
      <c r="AV21" s="757">
        <v>0</v>
      </c>
      <c r="AW21" s="757">
        <v>0</v>
      </c>
      <c r="AX21" s="757">
        <v>0</v>
      </c>
      <c r="AY21" s="757">
        <v>0</v>
      </c>
      <c r="AZ21" s="757">
        <v>0</v>
      </c>
      <c r="BA21" s="757">
        <v>0</v>
      </c>
      <c r="BB21" s="757">
        <v>0</v>
      </c>
      <c r="BC21" s="757">
        <v>0</v>
      </c>
      <c r="BD21" s="757">
        <v>0</v>
      </c>
      <c r="BE21" s="757">
        <v>0</v>
      </c>
      <c r="BF21" s="757">
        <v>0</v>
      </c>
      <c r="BG21" s="757">
        <v>0</v>
      </c>
      <c r="BH21" s="757">
        <v>0</v>
      </c>
      <c r="BI21" s="757">
        <v>0</v>
      </c>
      <c r="BJ21" s="757">
        <v>0</v>
      </c>
      <c r="BK21" s="757">
        <v>-609095700</v>
      </c>
      <c r="BL21" s="757">
        <v>-609095700</v>
      </c>
      <c r="BM21" s="757"/>
      <c r="BN21" s="757"/>
      <c r="BO21" s="757"/>
      <c r="BP21" s="757"/>
      <c r="BQ21" s="757"/>
      <c r="BR21" s="757"/>
      <c r="BS21" s="757"/>
      <c r="BT21" s="757"/>
      <c r="BU21" s="757"/>
      <c r="BV21" s="757"/>
      <c r="BW21" s="757"/>
    </row>
    <row r="22" spans="1:75" ht="15" customHeight="1">
      <c r="A22" s="756">
        <v>19</v>
      </c>
      <c r="B22" s="788" t="s">
        <v>2271</v>
      </c>
      <c r="C22" s="756">
        <v>5</v>
      </c>
      <c r="D22" s="757"/>
      <c r="E22" s="757"/>
      <c r="F22" s="757"/>
      <c r="G22" s="757"/>
      <c r="H22" s="757"/>
      <c r="I22" s="757"/>
      <c r="J22" s="757"/>
      <c r="K22" s="757"/>
      <c r="L22" s="757"/>
      <c r="M22" s="757"/>
      <c r="N22" s="757"/>
      <c r="O22" s="757">
        <v>0</v>
      </c>
      <c r="P22" s="757">
        <v>3711179054</v>
      </c>
      <c r="Q22" s="757">
        <v>3711179054</v>
      </c>
      <c r="R22" s="757">
        <v>3711179054</v>
      </c>
      <c r="S22" s="757">
        <v>3711179054</v>
      </c>
      <c r="T22" s="757">
        <v>3711179054</v>
      </c>
      <c r="U22" s="757">
        <v>3711179054</v>
      </c>
      <c r="V22" s="757">
        <v>3711179054</v>
      </c>
      <c r="W22" s="757">
        <v>3711179054</v>
      </c>
      <c r="X22" s="757">
        <v>3711179054</v>
      </c>
      <c r="Y22" s="757">
        <v>3711179054</v>
      </c>
      <c r="Z22" s="757">
        <v>3711179054</v>
      </c>
      <c r="AA22" s="757">
        <v>0</v>
      </c>
      <c r="AB22" s="757">
        <v>-13447877629</v>
      </c>
      <c r="AC22" s="757">
        <v>-13447877629</v>
      </c>
      <c r="AD22" s="757">
        <v>-13447877629</v>
      </c>
      <c r="AE22" s="757">
        <v>-13447877629</v>
      </c>
      <c r="AF22" s="757">
        <v>-13447877629</v>
      </c>
      <c r="AG22" s="757">
        <v>0</v>
      </c>
      <c r="AH22" s="757">
        <v>0</v>
      </c>
      <c r="AI22" s="757">
        <v>0</v>
      </c>
      <c r="AJ22" s="757">
        <v>0</v>
      </c>
      <c r="AK22" s="757">
        <v>0</v>
      </c>
      <c r="AL22" s="757"/>
      <c r="AM22" s="757">
        <v>0</v>
      </c>
      <c r="AN22" s="757">
        <v>-524609275</v>
      </c>
      <c r="AO22" s="757">
        <v>-524609275</v>
      </c>
      <c r="AP22" s="757">
        <v>7901392144</v>
      </c>
      <c r="AQ22" s="757">
        <v>7901392144</v>
      </c>
      <c r="AR22" s="757">
        <v>-524609275</v>
      </c>
      <c r="AS22" s="757">
        <v>-524609275</v>
      </c>
      <c r="AT22" s="757">
        <v>-524609275</v>
      </c>
      <c r="AU22" s="757">
        <v>-524609275</v>
      </c>
      <c r="AV22" s="757">
        <v>-524609275</v>
      </c>
      <c r="AW22" s="757">
        <v>-524609275</v>
      </c>
      <c r="AX22" s="757">
        <v>-524609275</v>
      </c>
      <c r="AY22" s="757">
        <v>0</v>
      </c>
      <c r="AZ22" s="757">
        <v>0</v>
      </c>
      <c r="BA22" s="757">
        <v>0</v>
      </c>
      <c r="BB22" s="757">
        <v>0</v>
      </c>
      <c r="BC22" s="757">
        <v>0</v>
      </c>
      <c r="BD22" s="757">
        <v>0</v>
      </c>
      <c r="BE22" s="757">
        <v>0</v>
      </c>
      <c r="BF22" s="757">
        <v>0</v>
      </c>
      <c r="BG22" s="757">
        <v>0</v>
      </c>
      <c r="BH22" s="757">
        <v>0</v>
      </c>
      <c r="BI22" s="757">
        <v>0</v>
      </c>
      <c r="BJ22" s="757">
        <v>0</v>
      </c>
      <c r="BK22" s="757">
        <v>177104044</v>
      </c>
      <c r="BL22" s="757">
        <v>1297018002</v>
      </c>
      <c r="BM22" s="757"/>
      <c r="BN22" s="757"/>
      <c r="BO22" s="757"/>
      <c r="BP22" s="757"/>
      <c r="BQ22" s="757"/>
      <c r="BR22" s="757"/>
      <c r="BS22" s="757"/>
      <c r="BT22" s="757"/>
      <c r="BU22" s="757"/>
      <c r="BV22" s="757"/>
      <c r="BW22" s="757"/>
    </row>
    <row r="23" spans="1:75" ht="15" customHeight="1">
      <c r="A23" s="753">
        <v>20</v>
      </c>
      <c r="B23" s="778" t="s">
        <v>128</v>
      </c>
      <c r="C23" s="753">
        <v>5</v>
      </c>
      <c r="D23" s="755">
        <v>22640840422</v>
      </c>
      <c r="E23" s="755">
        <v>24415218988</v>
      </c>
      <c r="F23" s="755">
        <v>26498172124</v>
      </c>
      <c r="G23" s="755">
        <v>34682793625</v>
      </c>
      <c r="H23" s="755">
        <v>44709711264</v>
      </c>
      <c r="I23" s="755">
        <v>47275848380</v>
      </c>
      <c r="J23" s="755">
        <v>47653018372</v>
      </c>
      <c r="K23" s="755">
        <v>46032587439</v>
      </c>
      <c r="L23" s="755">
        <v>46148656772</v>
      </c>
      <c r="M23" s="755">
        <v>45809647414</v>
      </c>
      <c r="N23" s="755">
        <v>56906779913</v>
      </c>
      <c r="O23" s="755">
        <v>73486425075</v>
      </c>
      <c r="P23" s="755">
        <v>82706082474</v>
      </c>
      <c r="Q23" s="755">
        <v>90142332135</v>
      </c>
      <c r="R23" s="755">
        <v>106212278520</v>
      </c>
      <c r="S23" s="755">
        <v>129998785280</v>
      </c>
      <c r="T23" s="755">
        <v>163378971965</v>
      </c>
      <c r="U23" s="755">
        <v>185439599732</v>
      </c>
      <c r="V23" s="755">
        <v>195978830536</v>
      </c>
      <c r="W23" s="755">
        <v>195205377630</v>
      </c>
      <c r="X23" s="755">
        <v>187734490096</v>
      </c>
      <c r="Y23" s="755">
        <v>200852894094</v>
      </c>
      <c r="Z23" s="755">
        <v>219068154486</v>
      </c>
      <c r="AA23" s="755">
        <v>202471258527</v>
      </c>
      <c r="AB23" s="755">
        <v>214379170076</v>
      </c>
      <c r="AC23" s="755">
        <v>232092273214</v>
      </c>
      <c r="AD23" s="755">
        <v>237508877159</v>
      </c>
      <c r="AE23" s="755">
        <v>241821396518</v>
      </c>
      <c r="AF23" s="755">
        <v>247116136805</v>
      </c>
      <c r="AG23" s="755">
        <v>268484485479</v>
      </c>
      <c r="AH23" s="755">
        <v>275251336485</v>
      </c>
      <c r="AI23" s="755">
        <v>264624812102</v>
      </c>
      <c r="AJ23" s="755">
        <v>265818411834</v>
      </c>
      <c r="AK23" s="755">
        <v>273657995114</v>
      </c>
      <c r="AL23" s="755">
        <v>314192815161</v>
      </c>
      <c r="AM23" s="755">
        <v>344175758556</v>
      </c>
      <c r="AN23" s="755">
        <v>406821244018</v>
      </c>
      <c r="AO23" s="755">
        <v>413788449441</v>
      </c>
      <c r="AP23" s="755">
        <v>455747162045</v>
      </c>
      <c r="AQ23" s="755">
        <v>496057122616</v>
      </c>
      <c r="AR23" s="755">
        <v>541180364701</v>
      </c>
      <c r="AS23" s="755">
        <v>600190018005</v>
      </c>
      <c r="AT23" s="755">
        <v>619776297407</v>
      </c>
      <c r="AU23" s="755">
        <v>559053982584</v>
      </c>
      <c r="AV23" s="755">
        <v>549140904407</v>
      </c>
      <c r="AW23" s="755">
        <v>546574238545</v>
      </c>
      <c r="AX23" s="755">
        <v>588008826045</v>
      </c>
      <c r="AY23" s="786">
        <v>605821152798</v>
      </c>
      <c r="AZ23" s="786">
        <v>566809475589</v>
      </c>
      <c r="BA23" s="786">
        <v>483821147048</v>
      </c>
      <c r="BB23" s="786">
        <v>468355569440</v>
      </c>
      <c r="BC23" s="786">
        <v>522665513478</v>
      </c>
      <c r="BD23" s="786">
        <v>526499028418</v>
      </c>
      <c r="BE23" s="786">
        <v>543591846704</v>
      </c>
      <c r="BF23" s="786">
        <v>548599437580</v>
      </c>
      <c r="BG23" s="786">
        <v>548273459394</v>
      </c>
      <c r="BH23" s="786">
        <v>564202481203</v>
      </c>
      <c r="BI23" s="786">
        <v>551227150950</v>
      </c>
      <c r="BJ23" s="786">
        <v>550570669746</v>
      </c>
      <c r="BK23" s="786">
        <v>565466681637</v>
      </c>
      <c r="BL23" s="786">
        <v>533824376977</v>
      </c>
      <c r="BM23" s="786"/>
      <c r="BN23" s="786"/>
      <c r="BO23" s="786"/>
      <c r="BP23" s="786"/>
      <c r="BQ23" s="786"/>
      <c r="BR23" s="786"/>
      <c r="BS23" s="786"/>
      <c r="BT23" s="786"/>
      <c r="BU23" s="786"/>
      <c r="BV23" s="786"/>
      <c r="BW23" s="786"/>
    </row>
    <row r="24" spans="1:75" ht="15" customHeight="1">
      <c r="A24" s="756">
        <v>21</v>
      </c>
      <c r="B24" s="781" t="s">
        <v>129</v>
      </c>
      <c r="C24" s="756">
        <v>5</v>
      </c>
      <c r="D24" s="757">
        <v>22640840422</v>
      </c>
      <c r="E24" s="757">
        <v>24415218988</v>
      </c>
      <c r="F24" s="757">
        <v>26498172124</v>
      </c>
      <c r="G24" s="757">
        <v>34682793625</v>
      </c>
      <c r="H24" s="757">
        <v>44709711264</v>
      </c>
      <c r="I24" s="757">
        <v>47275848380</v>
      </c>
      <c r="J24" s="757">
        <v>47653018372</v>
      </c>
      <c r="K24" s="757">
        <v>46032587439</v>
      </c>
      <c r="L24" s="757">
        <v>46148656772</v>
      </c>
      <c r="M24" s="757">
        <v>45809647414</v>
      </c>
      <c r="N24" s="757">
        <v>56906779913</v>
      </c>
      <c r="O24" s="757">
        <v>73486425075</v>
      </c>
      <c r="P24" s="757">
        <v>82706082474</v>
      </c>
      <c r="Q24" s="757">
        <v>90142332135</v>
      </c>
      <c r="R24" s="757">
        <v>106212278520</v>
      </c>
      <c r="S24" s="757">
        <v>129998785280</v>
      </c>
      <c r="T24" s="757">
        <v>163378971965</v>
      </c>
      <c r="U24" s="757">
        <v>185439599732</v>
      </c>
      <c r="V24" s="757">
        <v>195978830536</v>
      </c>
      <c r="W24" s="757">
        <v>195205377630</v>
      </c>
      <c r="X24" s="757">
        <v>187734490096</v>
      </c>
      <c r="Y24" s="757">
        <v>200852894094</v>
      </c>
      <c r="Z24" s="757">
        <v>219068154486</v>
      </c>
      <c r="AA24" s="757">
        <v>202471258527</v>
      </c>
      <c r="AB24" s="757">
        <v>214379170076</v>
      </c>
      <c r="AC24" s="757">
        <v>232092273214</v>
      </c>
      <c r="AD24" s="757">
        <v>237508877159</v>
      </c>
      <c r="AE24" s="757">
        <v>241821396518</v>
      </c>
      <c r="AF24" s="757">
        <v>247116136805</v>
      </c>
      <c r="AG24" s="757">
        <v>268484485479</v>
      </c>
      <c r="AH24" s="757">
        <v>275251336485</v>
      </c>
      <c r="AI24" s="757">
        <v>264624812102</v>
      </c>
      <c r="AJ24" s="757">
        <v>265818411834</v>
      </c>
      <c r="AK24" s="757">
        <v>273657995114</v>
      </c>
      <c r="AL24" s="757">
        <v>314192815161</v>
      </c>
      <c r="AM24" s="757">
        <v>344175758556</v>
      </c>
      <c r="AN24" s="757">
        <v>406821244018</v>
      </c>
      <c r="AO24" s="757">
        <v>413788449441</v>
      </c>
      <c r="AP24" s="757">
        <v>455747162045</v>
      </c>
      <c r="AQ24" s="757">
        <v>496057122616</v>
      </c>
      <c r="AR24" s="757">
        <v>541180364701</v>
      </c>
      <c r="AS24" s="757">
        <v>600190018005</v>
      </c>
      <c r="AT24" s="757">
        <v>619776297407</v>
      </c>
      <c r="AU24" s="757">
        <v>559053982584</v>
      </c>
      <c r="AV24" s="757">
        <v>549140904407</v>
      </c>
      <c r="AW24" s="757">
        <v>546574238545</v>
      </c>
      <c r="AX24" s="757">
        <v>588008826045</v>
      </c>
      <c r="AY24" s="757">
        <v>605821152798</v>
      </c>
      <c r="AZ24" s="757">
        <v>566809475589</v>
      </c>
      <c r="BA24" s="757">
        <v>483821147048</v>
      </c>
      <c r="BB24" s="757">
        <v>468355569440</v>
      </c>
      <c r="BC24" s="757">
        <v>522665513478</v>
      </c>
      <c r="BD24" s="757">
        <v>526499028418</v>
      </c>
      <c r="BE24" s="757">
        <v>543591846704</v>
      </c>
      <c r="BF24" s="757">
        <v>548599437580</v>
      </c>
      <c r="BG24" s="757">
        <v>548273459394</v>
      </c>
      <c r="BH24" s="757">
        <v>564202481203</v>
      </c>
      <c r="BI24" s="757">
        <v>551227150950</v>
      </c>
      <c r="BJ24" s="757">
        <v>550570669746</v>
      </c>
      <c r="BK24" s="757">
        <v>565466681637</v>
      </c>
      <c r="BL24" s="757">
        <v>533824376977</v>
      </c>
      <c r="BM24" s="757"/>
      <c r="BN24" s="757"/>
      <c r="BO24" s="757"/>
      <c r="BP24" s="757"/>
      <c r="BQ24" s="757"/>
      <c r="BR24" s="757"/>
      <c r="BS24" s="757"/>
      <c r="BT24" s="757"/>
      <c r="BU24" s="757"/>
      <c r="BV24" s="757"/>
      <c r="BW24" s="757"/>
    </row>
    <row r="25" spans="1:75" ht="15" customHeight="1">
      <c r="A25" s="756">
        <v>22</v>
      </c>
      <c r="B25" s="781" t="s">
        <v>130</v>
      </c>
      <c r="C25" s="756">
        <v>5</v>
      </c>
      <c r="D25" s="757"/>
      <c r="E25" s="757"/>
      <c r="F25" s="757"/>
      <c r="G25" s="757"/>
      <c r="H25" s="757"/>
      <c r="I25" s="757"/>
      <c r="J25" s="757"/>
      <c r="K25" s="757"/>
      <c r="L25" s="757"/>
      <c r="M25" s="757"/>
      <c r="N25" s="757"/>
      <c r="O25" s="757"/>
      <c r="P25" s="757">
        <v>0</v>
      </c>
      <c r="Q25" s="757">
        <v>0</v>
      </c>
      <c r="R25" s="757">
        <v>0</v>
      </c>
      <c r="S25" s="757">
        <v>0</v>
      </c>
      <c r="T25" s="757">
        <v>0</v>
      </c>
      <c r="U25" s="757"/>
      <c r="V25" s="757"/>
      <c r="W25" s="757">
        <v>0</v>
      </c>
      <c r="X25" s="757">
        <v>0</v>
      </c>
      <c r="Y25" s="757">
        <v>0</v>
      </c>
      <c r="Z25" s="757"/>
      <c r="AA25" s="757">
        <v>0</v>
      </c>
      <c r="AB25" s="757"/>
      <c r="AC25" s="757"/>
      <c r="AD25" s="757"/>
      <c r="AE25" s="757"/>
      <c r="AF25" s="757"/>
      <c r="AG25" s="757">
        <v>0</v>
      </c>
      <c r="AH25" s="757">
        <v>0</v>
      </c>
      <c r="AI25" s="757"/>
      <c r="AJ25" s="757">
        <v>0</v>
      </c>
      <c r="AK25" s="757">
        <v>0</v>
      </c>
      <c r="AL25" s="757"/>
      <c r="AM25" s="757"/>
      <c r="AN25" s="757">
        <v>0</v>
      </c>
      <c r="AO25" s="757">
        <v>0</v>
      </c>
      <c r="AP25" s="757">
        <v>0</v>
      </c>
      <c r="AQ25" s="757">
        <v>0</v>
      </c>
      <c r="AR25" s="757">
        <v>0</v>
      </c>
      <c r="AS25" s="757">
        <v>0</v>
      </c>
      <c r="AT25" s="757">
        <v>0</v>
      </c>
      <c r="AU25" s="757">
        <v>0</v>
      </c>
      <c r="AV25" s="757">
        <v>0</v>
      </c>
      <c r="AW25" s="757">
        <v>0</v>
      </c>
      <c r="AX25" s="757">
        <v>0</v>
      </c>
      <c r="AY25" s="757">
        <v>0</v>
      </c>
      <c r="AZ25" s="757">
        <v>0</v>
      </c>
      <c r="BA25" s="757">
        <v>0</v>
      </c>
      <c r="BB25" s="757">
        <v>0</v>
      </c>
      <c r="BC25" s="757">
        <v>0</v>
      </c>
      <c r="BD25" s="757">
        <v>0</v>
      </c>
      <c r="BE25" s="757">
        <v>0</v>
      </c>
      <c r="BF25" s="757">
        <v>0</v>
      </c>
      <c r="BG25" s="757">
        <v>0</v>
      </c>
      <c r="BH25" s="757">
        <v>0</v>
      </c>
      <c r="BI25" s="757">
        <v>0</v>
      </c>
      <c r="BJ25" s="757">
        <v>0</v>
      </c>
      <c r="BK25" s="757"/>
      <c r="BL25" s="757"/>
      <c r="BM25" s="757"/>
      <c r="BN25" s="757"/>
      <c r="BO25" s="757"/>
      <c r="BP25" s="757"/>
      <c r="BQ25" s="757"/>
      <c r="BR25" s="757"/>
      <c r="BS25" s="757"/>
      <c r="BT25" s="757"/>
      <c r="BU25" s="757"/>
      <c r="BV25" s="757"/>
      <c r="BW25" s="757"/>
    </row>
    <row r="26" spans="1:75" ht="15" customHeight="1">
      <c r="A26" s="753">
        <v>23</v>
      </c>
      <c r="B26" s="778" t="s">
        <v>2272</v>
      </c>
      <c r="C26" s="753">
        <v>5</v>
      </c>
      <c r="D26" s="757"/>
      <c r="E26" s="757"/>
      <c r="F26" s="757"/>
      <c r="G26" s="757"/>
      <c r="H26" s="757"/>
      <c r="I26" s="757"/>
      <c r="J26" s="757"/>
      <c r="K26" s="757"/>
      <c r="L26" s="757"/>
      <c r="M26" s="757"/>
      <c r="N26" s="757"/>
      <c r="O26" s="757"/>
      <c r="P26" s="757"/>
      <c r="Q26" s="757"/>
      <c r="R26" s="757"/>
      <c r="S26" s="757"/>
      <c r="T26" s="757"/>
      <c r="U26" s="757"/>
      <c r="V26" s="757"/>
      <c r="W26" s="757"/>
      <c r="X26" s="757"/>
      <c r="Y26" s="757"/>
      <c r="Z26" s="757"/>
      <c r="AA26" s="757"/>
      <c r="AB26" s="757"/>
      <c r="AC26" s="757"/>
      <c r="AD26" s="757"/>
      <c r="AE26" s="757"/>
      <c r="AF26" s="757"/>
      <c r="AG26" s="757"/>
      <c r="AH26" s="757"/>
      <c r="AI26" s="757"/>
      <c r="AJ26" s="757"/>
      <c r="AK26" s="757"/>
      <c r="AL26" s="757"/>
      <c r="AM26" s="757"/>
      <c r="AN26" s="757"/>
      <c r="AO26" s="757"/>
      <c r="AP26" s="757"/>
      <c r="AQ26" s="757"/>
      <c r="AR26" s="757"/>
      <c r="AS26" s="757"/>
      <c r="AT26" s="757"/>
      <c r="AU26" s="757"/>
      <c r="AV26" s="757"/>
      <c r="AW26" s="757"/>
      <c r="AX26" s="757"/>
      <c r="AY26" s="757"/>
      <c r="AZ26" s="757"/>
      <c r="BA26" s="757"/>
      <c r="BB26" s="757"/>
      <c r="BC26" s="757"/>
      <c r="BD26" s="757"/>
      <c r="BE26" s="757"/>
      <c r="BF26" s="757"/>
      <c r="BG26" s="757"/>
      <c r="BH26" s="757"/>
      <c r="BI26" s="757"/>
      <c r="BJ26" s="757"/>
      <c r="BK26" s="757"/>
      <c r="BL26" s="757"/>
      <c r="BM26" s="757"/>
      <c r="BN26" s="757"/>
      <c r="BO26" s="757"/>
      <c r="BP26" s="757"/>
      <c r="BQ26" s="757"/>
      <c r="BR26" s="757"/>
      <c r="BS26" s="757"/>
      <c r="BT26" s="757"/>
      <c r="BU26" s="757"/>
      <c r="BV26" s="757"/>
      <c r="BW26" s="757"/>
    </row>
    <row r="27" spans="1:75" ht="15" customHeight="1">
      <c r="A27" s="756">
        <v>24</v>
      </c>
      <c r="B27" s="781" t="s">
        <v>2273</v>
      </c>
      <c r="C27" s="756">
        <v>5</v>
      </c>
      <c r="D27" s="757"/>
      <c r="E27" s="757"/>
      <c r="F27" s="757"/>
      <c r="G27" s="757"/>
      <c r="H27" s="757"/>
      <c r="I27" s="757"/>
      <c r="J27" s="757"/>
      <c r="K27" s="757"/>
      <c r="L27" s="757"/>
      <c r="M27" s="757"/>
      <c r="N27" s="757"/>
      <c r="O27" s="757"/>
      <c r="P27" s="757"/>
      <c r="Q27" s="757"/>
      <c r="R27" s="757"/>
      <c r="S27" s="757"/>
      <c r="T27" s="757"/>
      <c r="U27" s="757"/>
      <c r="V27" s="757"/>
      <c r="W27" s="757"/>
      <c r="X27" s="757"/>
      <c r="Y27" s="757"/>
      <c r="Z27" s="757"/>
      <c r="AA27" s="757"/>
      <c r="AB27" s="757"/>
      <c r="AC27" s="757"/>
      <c r="AD27" s="757"/>
      <c r="AE27" s="757"/>
      <c r="AF27" s="757"/>
      <c r="AG27" s="757"/>
      <c r="AH27" s="757"/>
      <c r="AI27" s="757"/>
      <c r="AJ27" s="757"/>
      <c r="AK27" s="757"/>
      <c r="AL27" s="757"/>
      <c r="AM27" s="757"/>
      <c r="AN27" s="757"/>
      <c r="AO27" s="757"/>
      <c r="AP27" s="757"/>
      <c r="AQ27" s="757"/>
      <c r="AR27" s="757"/>
      <c r="AS27" s="757"/>
      <c r="AT27" s="757"/>
      <c r="AU27" s="757"/>
      <c r="AV27" s="757"/>
      <c r="AW27" s="757"/>
      <c r="AX27" s="757"/>
      <c r="AY27" s="757"/>
      <c r="AZ27" s="757"/>
      <c r="BA27" s="757"/>
      <c r="BB27" s="757"/>
      <c r="BC27" s="757"/>
      <c r="BD27" s="757"/>
      <c r="BE27" s="757"/>
      <c r="BF27" s="757"/>
      <c r="BG27" s="757"/>
      <c r="BH27" s="757"/>
      <c r="BI27" s="757"/>
      <c r="BJ27" s="757"/>
      <c r="BK27" s="757"/>
      <c r="BL27" s="757"/>
      <c r="BM27" s="757"/>
      <c r="BN27" s="757"/>
      <c r="BO27" s="757"/>
      <c r="BP27" s="757"/>
      <c r="BQ27" s="757"/>
      <c r="BR27" s="757"/>
      <c r="BS27" s="757"/>
      <c r="BT27" s="757"/>
      <c r="BU27" s="757"/>
      <c r="BV27" s="757"/>
      <c r="BW27" s="757"/>
    </row>
    <row r="28" spans="1:75" ht="15" customHeight="1">
      <c r="A28" s="756">
        <v>25</v>
      </c>
      <c r="B28" s="781" t="s">
        <v>2274</v>
      </c>
      <c r="C28" s="756">
        <v>5</v>
      </c>
      <c r="D28" s="757"/>
      <c r="E28" s="757"/>
      <c r="F28" s="757"/>
      <c r="G28" s="757"/>
      <c r="H28" s="757"/>
      <c r="I28" s="757"/>
      <c r="J28" s="757"/>
      <c r="K28" s="757"/>
      <c r="L28" s="757"/>
      <c r="M28" s="757"/>
      <c r="N28" s="757"/>
      <c r="O28" s="757"/>
      <c r="P28" s="757"/>
      <c r="Q28" s="757"/>
      <c r="R28" s="757"/>
      <c r="S28" s="757"/>
      <c r="T28" s="757"/>
      <c r="U28" s="757"/>
      <c r="V28" s="757"/>
      <c r="W28" s="757"/>
      <c r="X28" s="757"/>
      <c r="Y28" s="757"/>
      <c r="Z28" s="757"/>
      <c r="AA28" s="757"/>
      <c r="AB28" s="757"/>
      <c r="AC28" s="757"/>
      <c r="AD28" s="757"/>
      <c r="AE28" s="757"/>
      <c r="AF28" s="757"/>
      <c r="AG28" s="757"/>
      <c r="AH28" s="757"/>
      <c r="AI28" s="757"/>
      <c r="AJ28" s="757"/>
      <c r="AK28" s="757"/>
      <c r="AL28" s="757"/>
      <c r="AM28" s="757"/>
      <c r="AN28" s="757"/>
      <c r="AO28" s="757"/>
      <c r="AP28" s="757"/>
      <c r="AQ28" s="757"/>
      <c r="AR28" s="757"/>
      <c r="AS28" s="757"/>
      <c r="AT28" s="757"/>
      <c r="AU28" s="757"/>
      <c r="AV28" s="757"/>
      <c r="AW28" s="757"/>
      <c r="AX28" s="757"/>
      <c r="AY28" s="757"/>
      <c r="AZ28" s="757"/>
      <c r="BA28" s="757"/>
      <c r="BB28" s="757"/>
      <c r="BC28" s="757"/>
      <c r="BD28" s="757"/>
      <c r="BE28" s="757"/>
      <c r="BF28" s="757"/>
      <c r="BG28" s="757"/>
      <c r="BH28" s="757"/>
      <c r="BI28" s="757"/>
      <c r="BJ28" s="757"/>
      <c r="BK28" s="757"/>
      <c r="BL28" s="757"/>
      <c r="BM28" s="757"/>
      <c r="BN28" s="757"/>
      <c r="BO28" s="757"/>
      <c r="BP28" s="757"/>
      <c r="BQ28" s="757"/>
      <c r="BR28" s="757"/>
      <c r="BS28" s="757"/>
      <c r="BT28" s="757"/>
      <c r="BU28" s="757"/>
      <c r="BV28" s="757"/>
      <c r="BW28" s="757"/>
    </row>
    <row r="29" spans="1:75" ht="15" customHeight="1">
      <c r="A29" s="756">
        <v>26</v>
      </c>
      <c r="B29" s="781" t="s">
        <v>2275</v>
      </c>
      <c r="C29" s="756">
        <v>5</v>
      </c>
      <c r="D29" s="757"/>
      <c r="E29" s="757"/>
      <c r="F29" s="757"/>
      <c r="G29" s="757"/>
      <c r="H29" s="757"/>
      <c r="I29" s="757"/>
      <c r="J29" s="757"/>
      <c r="K29" s="757"/>
      <c r="L29" s="757"/>
      <c r="M29" s="757"/>
      <c r="N29" s="757"/>
      <c r="O29" s="757"/>
      <c r="P29" s="757"/>
      <c r="Q29" s="757"/>
      <c r="R29" s="757"/>
      <c r="S29" s="757"/>
      <c r="T29" s="757"/>
      <c r="U29" s="757"/>
      <c r="V29" s="757"/>
      <c r="W29" s="757"/>
      <c r="X29" s="757"/>
      <c r="Y29" s="757"/>
      <c r="Z29" s="757"/>
      <c r="AA29" s="757"/>
      <c r="AB29" s="757"/>
      <c r="AC29" s="757"/>
      <c r="AD29" s="757"/>
      <c r="AE29" s="757"/>
      <c r="AF29" s="757"/>
      <c r="AG29" s="757"/>
      <c r="AH29" s="757"/>
      <c r="AI29" s="757"/>
      <c r="AJ29" s="757"/>
      <c r="AK29" s="757"/>
      <c r="AL29" s="757"/>
      <c r="AM29" s="757"/>
      <c r="AN29" s="757"/>
      <c r="AO29" s="757"/>
      <c r="AP29" s="757"/>
      <c r="AQ29" s="757"/>
      <c r="AR29" s="757"/>
      <c r="AS29" s="757"/>
      <c r="AT29" s="757"/>
      <c r="AU29" s="757"/>
      <c r="AV29" s="757"/>
      <c r="AW29" s="757"/>
      <c r="AX29" s="757"/>
      <c r="AY29" s="757"/>
      <c r="AZ29" s="757"/>
      <c r="BA29" s="757"/>
      <c r="BB29" s="757"/>
      <c r="BC29" s="757"/>
      <c r="BD29" s="757"/>
      <c r="BE29" s="757"/>
      <c r="BF29" s="757"/>
      <c r="BG29" s="757"/>
      <c r="BH29" s="757"/>
      <c r="BI29" s="757"/>
      <c r="BJ29" s="757"/>
      <c r="BK29" s="757"/>
      <c r="BL29" s="757"/>
      <c r="BM29" s="757"/>
      <c r="BN29" s="757"/>
      <c r="BO29" s="757"/>
      <c r="BP29" s="757"/>
      <c r="BQ29" s="757"/>
      <c r="BR29" s="757"/>
      <c r="BS29" s="757"/>
      <c r="BT29" s="757"/>
      <c r="BU29" s="757"/>
      <c r="BV29" s="757"/>
      <c r="BW29" s="757"/>
    </row>
    <row r="30" spans="1:75" ht="15" customHeight="1">
      <c r="A30" s="753">
        <v>27</v>
      </c>
      <c r="B30" s="778" t="s">
        <v>2276</v>
      </c>
      <c r="C30" s="753">
        <v>5</v>
      </c>
      <c r="D30" s="755">
        <v>5314243398</v>
      </c>
      <c r="E30" s="755">
        <v>6080699504</v>
      </c>
      <c r="F30" s="755">
        <v>5675443442</v>
      </c>
      <c r="G30" s="755">
        <v>6125438674</v>
      </c>
      <c r="H30" s="755">
        <v>8404740511</v>
      </c>
      <c r="I30" s="755">
        <v>8494741311</v>
      </c>
      <c r="J30" s="755">
        <v>8916139914</v>
      </c>
      <c r="K30" s="755">
        <v>26710413192</v>
      </c>
      <c r="L30" s="755">
        <v>27399882401</v>
      </c>
      <c r="M30" s="755">
        <v>27226141662</v>
      </c>
      <c r="N30" s="755">
        <v>28879807729</v>
      </c>
      <c r="O30" s="755">
        <v>30557633632</v>
      </c>
      <c r="P30" s="755">
        <v>31389219783</v>
      </c>
      <c r="Q30" s="755">
        <v>32186724683</v>
      </c>
      <c r="R30" s="755">
        <v>33833811488</v>
      </c>
      <c r="S30" s="755">
        <v>36773892175</v>
      </c>
      <c r="T30" s="755">
        <v>40902724991</v>
      </c>
      <c r="U30" s="755">
        <v>43653531095</v>
      </c>
      <c r="V30" s="755">
        <v>44810563156</v>
      </c>
      <c r="W30" s="755">
        <v>45772154267</v>
      </c>
      <c r="X30" s="755">
        <v>48034022405</v>
      </c>
      <c r="Y30" s="755">
        <v>51470376546</v>
      </c>
      <c r="Z30" s="755">
        <v>55537722150</v>
      </c>
      <c r="AA30" s="755">
        <v>38182053249</v>
      </c>
      <c r="AB30" s="755">
        <v>38776985054</v>
      </c>
      <c r="AC30" s="755">
        <v>41075097228</v>
      </c>
      <c r="AD30" s="755">
        <v>45117370687</v>
      </c>
      <c r="AE30" s="755">
        <v>39657180033</v>
      </c>
      <c r="AF30" s="755">
        <v>43740601333</v>
      </c>
      <c r="AG30" s="755">
        <v>47103389737</v>
      </c>
      <c r="AH30" s="755">
        <v>50391945473</v>
      </c>
      <c r="AI30" s="755">
        <v>52095015441</v>
      </c>
      <c r="AJ30" s="755">
        <v>49205619205</v>
      </c>
      <c r="AK30" s="755">
        <v>51840480320</v>
      </c>
      <c r="AL30" s="755">
        <v>59036767363</v>
      </c>
      <c r="AM30" s="755">
        <v>64409368871</v>
      </c>
      <c r="AN30" s="755">
        <v>48329179570</v>
      </c>
      <c r="AO30" s="755">
        <v>52402682218</v>
      </c>
      <c r="AP30" s="755">
        <v>53638184536</v>
      </c>
      <c r="AQ30" s="755">
        <v>60097345927</v>
      </c>
      <c r="AR30" s="755">
        <v>64480604648</v>
      </c>
      <c r="AS30" s="755">
        <v>41973464763</v>
      </c>
      <c r="AT30" s="755">
        <v>46961151962</v>
      </c>
      <c r="AU30" s="755">
        <v>48551172726</v>
      </c>
      <c r="AV30" s="755">
        <v>56769861956</v>
      </c>
      <c r="AW30" s="755">
        <v>59919630029</v>
      </c>
      <c r="AX30" s="755">
        <v>32117157574</v>
      </c>
      <c r="AY30" s="786">
        <v>29084385847</v>
      </c>
      <c r="AZ30" s="786">
        <v>31458565079</v>
      </c>
      <c r="BA30" s="786">
        <v>32319903285</v>
      </c>
      <c r="BB30" s="786">
        <v>37507790105</v>
      </c>
      <c r="BC30" s="786">
        <v>46329177857</v>
      </c>
      <c r="BD30" s="786">
        <v>54840575232</v>
      </c>
      <c r="BE30" s="786">
        <v>64471140709</v>
      </c>
      <c r="BF30" s="786">
        <v>71635917962</v>
      </c>
      <c r="BG30" s="786">
        <v>42927415798</v>
      </c>
      <c r="BH30" s="786">
        <v>44075420678</v>
      </c>
      <c r="BI30" s="786">
        <v>43372545654</v>
      </c>
      <c r="BJ30" s="786">
        <v>41368771158</v>
      </c>
      <c r="BK30" s="786">
        <v>19538414742</v>
      </c>
      <c r="BL30" s="786">
        <v>21468440606</v>
      </c>
      <c r="BM30" s="786"/>
      <c r="BN30" s="786"/>
      <c r="BO30" s="786"/>
      <c r="BP30" s="786"/>
      <c r="BQ30" s="786"/>
      <c r="BR30" s="786"/>
      <c r="BS30" s="786"/>
      <c r="BT30" s="786"/>
      <c r="BU30" s="786"/>
      <c r="BV30" s="786"/>
      <c r="BW30" s="786"/>
    </row>
    <row r="31" spans="1:75" ht="15" customHeight="1">
      <c r="A31" s="756">
        <v>28</v>
      </c>
      <c r="B31" s="787" t="s">
        <v>2277</v>
      </c>
      <c r="C31" s="756">
        <v>5</v>
      </c>
      <c r="D31" s="757">
        <v>113920351</v>
      </c>
      <c r="E31" s="757">
        <v>94216760</v>
      </c>
      <c r="F31" s="757">
        <v>80384419</v>
      </c>
      <c r="G31" s="757">
        <v>60147078</v>
      </c>
      <c r="H31" s="757">
        <v>281847184</v>
      </c>
      <c r="I31" s="757">
        <v>255164290</v>
      </c>
      <c r="J31" s="757">
        <v>228481396</v>
      </c>
      <c r="K31" s="757">
        <v>201798502</v>
      </c>
      <c r="L31" s="757">
        <v>252235061</v>
      </c>
      <c r="M31" s="757">
        <v>260230306</v>
      </c>
      <c r="N31" s="757">
        <v>888993241</v>
      </c>
      <c r="O31" s="757">
        <v>907518876</v>
      </c>
      <c r="P31" s="757">
        <v>940252890</v>
      </c>
      <c r="Q31" s="757">
        <v>1040629462</v>
      </c>
      <c r="R31" s="757">
        <v>1046446719</v>
      </c>
      <c r="S31" s="757">
        <v>1010849671</v>
      </c>
      <c r="T31" s="757">
        <v>1471987794</v>
      </c>
      <c r="U31" s="757">
        <v>2225397509</v>
      </c>
      <c r="V31" s="757">
        <v>2354562379</v>
      </c>
      <c r="W31" s="757">
        <v>2407816714</v>
      </c>
      <c r="X31" s="757">
        <v>3022705182</v>
      </c>
      <c r="Y31" s="757">
        <v>2886832646</v>
      </c>
      <c r="Z31" s="757">
        <v>3574188446</v>
      </c>
      <c r="AA31" s="757">
        <v>2848864662</v>
      </c>
      <c r="AB31" s="757">
        <v>2433524948</v>
      </c>
      <c r="AC31" s="757">
        <v>2949595697</v>
      </c>
      <c r="AD31" s="757">
        <v>2636870885</v>
      </c>
      <c r="AE31" s="757">
        <v>2566632714</v>
      </c>
      <c r="AF31" s="757">
        <v>2509161957</v>
      </c>
      <c r="AG31" s="757">
        <v>2767731909</v>
      </c>
      <c r="AH31" s="757">
        <v>3160400459</v>
      </c>
      <c r="AI31" s="757">
        <v>3221096592</v>
      </c>
      <c r="AJ31" s="757">
        <v>3722160941</v>
      </c>
      <c r="AK31" s="757">
        <v>4095876199</v>
      </c>
      <c r="AL31" s="757">
        <v>5294410252</v>
      </c>
      <c r="AM31" s="757">
        <v>5769288291</v>
      </c>
      <c r="AN31" s="757">
        <v>6276274640</v>
      </c>
      <c r="AO31" s="757">
        <v>8206749833</v>
      </c>
      <c r="AP31" s="757">
        <v>7285401121</v>
      </c>
      <c r="AQ31" s="757">
        <v>8306063236</v>
      </c>
      <c r="AR31" s="757">
        <v>7856773292</v>
      </c>
      <c r="AS31" s="757">
        <v>9119226098</v>
      </c>
      <c r="AT31" s="757">
        <v>10668355095</v>
      </c>
      <c r="AU31" s="757">
        <v>10679688406</v>
      </c>
      <c r="AV31" s="757">
        <v>11891411206</v>
      </c>
      <c r="AW31" s="757">
        <v>10950384630</v>
      </c>
      <c r="AX31" s="757">
        <v>10029655608</v>
      </c>
      <c r="AY31" s="757">
        <v>8392710436</v>
      </c>
      <c r="AZ31" s="757">
        <v>8670624950</v>
      </c>
      <c r="BA31" s="757">
        <v>9360600777</v>
      </c>
      <c r="BB31" s="757">
        <v>8963443599</v>
      </c>
      <c r="BC31" s="757">
        <v>8040678677</v>
      </c>
      <c r="BD31" s="757">
        <v>6574180345</v>
      </c>
      <c r="BE31" s="757">
        <v>12024899748</v>
      </c>
      <c r="BF31" s="757">
        <v>13100177953</v>
      </c>
      <c r="BG31" s="757">
        <v>13938259781</v>
      </c>
      <c r="BH31" s="757">
        <v>11177477784</v>
      </c>
      <c r="BI31" s="757">
        <v>9268450110</v>
      </c>
      <c r="BJ31" s="757">
        <v>6953960350</v>
      </c>
      <c r="BK31" s="757">
        <v>6846596238</v>
      </c>
      <c r="BL31" s="757">
        <v>6232956370</v>
      </c>
      <c r="BM31" s="757"/>
      <c r="BN31" s="757"/>
      <c r="BO31" s="757"/>
      <c r="BP31" s="757"/>
      <c r="BQ31" s="757"/>
      <c r="BR31" s="757"/>
      <c r="BS31" s="757"/>
      <c r="BT31" s="757"/>
      <c r="BU31" s="757"/>
      <c r="BV31" s="757"/>
      <c r="BW31" s="757"/>
    </row>
    <row r="32" spans="1:75" ht="15" customHeight="1">
      <c r="A32" s="756">
        <v>29</v>
      </c>
      <c r="B32" s="787" t="s">
        <v>133</v>
      </c>
      <c r="C32" s="756">
        <v>5</v>
      </c>
      <c r="D32" s="757">
        <v>4945420208</v>
      </c>
      <c r="E32" s="757">
        <v>5731579905</v>
      </c>
      <c r="F32" s="757">
        <v>5595059023</v>
      </c>
      <c r="G32" s="757">
        <v>6047726478</v>
      </c>
      <c r="H32" s="757">
        <v>8122893327</v>
      </c>
      <c r="I32" s="757">
        <v>8239577021</v>
      </c>
      <c r="J32" s="757">
        <v>8687658518</v>
      </c>
      <c r="K32" s="757">
        <v>26508614690</v>
      </c>
      <c r="L32" s="757">
        <v>27147647340</v>
      </c>
      <c r="M32" s="757">
        <v>26965911356</v>
      </c>
      <c r="N32" s="757">
        <v>27990814488</v>
      </c>
      <c r="O32" s="757">
        <v>29650114756</v>
      </c>
      <c r="P32" s="757">
        <v>30448966893</v>
      </c>
      <c r="Q32" s="757">
        <v>31146095221</v>
      </c>
      <c r="R32" s="757">
        <v>32787364769</v>
      </c>
      <c r="S32" s="757">
        <v>35763042504</v>
      </c>
      <c r="T32" s="757">
        <v>39429487284</v>
      </c>
      <c r="U32" s="757">
        <v>41426883673</v>
      </c>
      <c r="V32" s="757">
        <v>42456000777</v>
      </c>
      <c r="W32" s="757">
        <v>43364337553</v>
      </c>
      <c r="X32" s="757">
        <v>45011317223</v>
      </c>
      <c r="Y32" s="757">
        <v>48583543900</v>
      </c>
      <c r="Z32" s="757">
        <v>51963533704</v>
      </c>
      <c r="AA32" s="757">
        <v>35333188587</v>
      </c>
      <c r="AB32" s="757">
        <v>36343460106</v>
      </c>
      <c r="AC32" s="757">
        <v>38125501531</v>
      </c>
      <c r="AD32" s="757">
        <v>42480499802</v>
      </c>
      <c r="AE32" s="757">
        <v>37090547319</v>
      </c>
      <c r="AF32" s="757">
        <v>41231439376</v>
      </c>
      <c r="AG32" s="757">
        <v>44335657828</v>
      </c>
      <c r="AH32" s="757">
        <v>47231545014</v>
      </c>
      <c r="AI32" s="757">
        <v>48873918849</v>
      </c>
      <c r="AJ32" s="757">
        <v>45483458264</v>
      </c>
      <c r="AK32" s="757">
        <v>47744604121</v>
      </c>
      <c r="AL32" s="757">
        <v>53742357111</v>
      </c>
      <c r="AM32" s="757">
        <v>58640080580</v>
      </c>
      <c r="AN32" s="757">
        <v>42052904930</v>
      </c>
      <c r="AO32" s="757">
        <v>44107343223</v>
      </c>
      <c r="AP32" s="757">
        <v>46297685706</v>
      </c>
      <c r="AQ32" s="757">
        <v>51762654946</v>
      </c>
      <c r="AR32" s="757">
        <v>56579510013</v>
      </c>
      <c r="AS32" s="757">
        <v>32789088899</v>
      </c>
      <c r="AT32" s="757">
        <v>36250538837</v>
      </c>
      <c r="AU32" s="757">
        <v>37779613794</v>
      </c>
      <c r="AV32" s="757">
        <v>44829865745</v>
      </c>
      <c r="AW32" s="757">
        <v>48921405825</v>
      </c>
      <c r="AX32" s="757">
        <v>22042451541</v>
      </c>
      <c r="AY32" s="757">
        <v>20691675411</v>
      </c>
      <c r="AZ32" s="757">
        <v>22787940129</v>
      </c>
      <c r="BA32" s="757">
        <v>22955432475</v>
      </c>
      <c r="BB32" s="757">
        <v>28544346506</v>
      </c>
      <c r="BC32" s="757">
        <v>38288499180</v>
      </c>
      <c r="BD32" s="757">
        <v>48266394887</v>
      </c>
      <c r="BE32" s="757">
        <v>52446240961</v>
      </c>
      <c r="BF32" s="757">
        <v>58535740009</v>
      </c>
      <c r="BG32" s="757">
        <v>28989156017</v>
      </c>
      <c r="BH32" s="757">
        <v>32897942894</v>
      </c>
      <c r="BI32" s="757">
        <v>34104095544</v>
      </c>
      <c r="BJ32" s="757">
        <v>34414810808</v>
      </c>
      <c r="BK32" s="757">
        <v>12691818504</v>
      </c>
      <c r="BL32" s="757">
        <v>14900314879</v>
      </c>
      <c r="BM32" s="757"/>
      <c r="BN32" s="757"/>
      <c r="BO32" s="757"/>
      <c r="BP32" s="757"/>
      <c r="BQ32" s="757"/>
      <c r="BR32" s="757"/>
      <c r="BS32" s="757"/>
      <c r="BT32" s="757"/>
      <c r="BU32" s="757"/>
      <c r="BV32" s="757"/>
      <c r="BW32" s="757"/>
    </row>
    <row r="33" spans="1:75" ht="15" customHeight="1">
      <c r="A33" s="756">
        <v>30</v>
      </c>
      <c r="B33" s="787" t="s">
        <v>134</v>
      </c>
      <c r="C33" s="756">
        <v>5</v>
      </c>
      <c r="D33" s="757">
        <v>254902839</v>
      </c>
      <c r="E33" s="757">
        <v>254902839</v>
      </c>
      <c r="F33" s="757"/>
      <c r="G33" s="757">
        <v>17565118</v>
      </c>
      <c r="H33" s="757"/>
      <c r="I33" s="757"/>
      <c r="J33" s="757"/>
      <c r="K33" s="757"/>
      <c r="L33" s="757"/>
      <c r="M33" s="757"/>
      <c r="N33" s="757"/>
      <c r="O33" s="757"/>
      <c r="P33" s="757">
        <v>0</v>
      </c>
      <c r="Q33" s="757">
        <v>0</v>
      </c>
      <c r="R33" s="757">
        <v>0</v>
      </c>
      <c r="S33" s="757">
        <v>0</v>
      </c>
      <c r="T33" s="757">
        <v>1249913</v>
      </c>
      <c r="U33" s="757">
        <v>1249913</v>
      </c>
      <c r="V33" s="757"/>
      <c r="W33" s="757">
        <v>0</v>
      </c>
      <c r="X33" s="757">
        <v>0</v>
      </c>
      <c r="Y33" s="757">
        <v>0</v>
      </c>
      <c r="Z33" s="757"/>
      <c r="AA33" s="757">
        <v>0</v>
      </c>
      <c r="AB33" s="757"/>
      <c r="AC33" s="757"/>
      <c r="AD33" s="757"/>
      <c r="AE33" s="757"/>
      <c r="AF33" s="757"/>
      <c r="AG33" s="757">
        <v>0</v>
      </c>
      <c r="AH33" s="757">
        <v>0</v>
      </c>
      <c r="AI33" s="757"/>
      <c r="AJ33" s="757">
        <v>0</v>
      </c>
      <c r="AK33" s="757">
        <v>0</v>
      </c>
      <c r="AL33" s="757"/>
      <c r="AM33" s="757">
        <v>0</v>
      </c>
      <c r="AN33" s="757">
        <v>0</v>
      </c>
      <c r="AO33" s="757">
        <v>88589162</v>
      </c>
      <c r="AP33" s="757">
        <v>55097709</v>
      </c>
      <c r="AQ33" s="757">
        <v>28627745</v>
      </c>
      <c r="AR33" s="757">
        <v>44321343</v>
      </c>
      <c r="AS33" s="757">
        <v>65149766</v>
      </c>
      <c r="AT33" s="757">
        <v>42258030</v>
      </c>
      <c r="AU33" s="757">
        <v>91870526</v>
      </c>
      <c r="AV33" s="757">
        <v>48585005</v>
      </c>
      <c r="AW33" s="757">
        <v>47839574</v>
      </c>
      <c r="AX33" s="757">
        <v>45050425</v>
      </c>
      <c r="AY33" s="757">
        <v>0</v>
      </c>
      <c r="AZ33" s="757">
        <v>0</v>
      </c>
      <c r="BA33" s="757">
        <v>3870033</v>
      </c>
      <c r="BB33" s="757">
        <v>0</v>
      </c>
      <c r="BC33" s="757">
        <v>0</v>
      </c>
      <c r="BD33" s="757">
        <v>0</v>
      </c>
      <c r="BE33" s="757">
        <v>0</v>
      </c>
      <c r="BF33" s="757">
        <v>0</v>
      </c>
      <c r="BG33" s="757">
        <v>0</v>
      </c>
      <c r="BH33" s="757">
        <v>0</v>
      </c>
      <c r="BI33" s="757">
        <v>0</v>
      </c>
      <c r="BJ33" s="757">
        <v>0</v>
      </c>
      <c r="BK33" s="757"/>
      <c r="BL33" s="757">
        <v>335169357</v>
      </c>
      <c r="BM33" s="757"/>
      <c r="BN33" s="757"/>
      <c r="BO33" s="757"/>
      <c r="BP33" s="757"/>
      <c r="BQ33" s="757"/>
      <c r="BR33" s="757"/>
      <c r="BS33" s="757"/>
      <c r="BT33" s="757"/>
      <c r="BU33" s="757"/>
      <c r="BV33" s="757"/>
      <c r="BW33" s="757"/>
    </row>
    <row r="34" spans="1:75" ht="15" customHeight="1">
      <c r="A34" s="756">
        <v>31</v>
      </c>
      <c r="B34" s="787" t="s">
        <v>2278</v>
      </c>
      <c r="C34" s="756">
        <v>5</v>
      </c>
      <c r="D34" s="757"/>
      <c r="E34" s="757"/>
      <c r="F34" s="757"/>
      <c r="G34" s="757"/>
      <c r="H34" s="757"/>
      <c r="I34" s="757"/>
      <c r="J34" s="757"/>
      <c r="K34" s="757"/>
      <c r="L34" s="757"/>
      <c r="M34" s="757"/>
      <c r="N34" s="757"/>
      <c r="O34" s="757"/>
      <c r="P34" s="757">
        <v>0</v>
      </c>
      <c r="Q34" s="757">
        <v>0</v>
      </c>
      <c r="R34" s="757">
        <v>0</v>
      </c>
      <c r="S34" s="757">
        <v>0</v>
      </c>
      <c r="T34" s="757">
        <v>0</v>
      </c>
      <c r="U34" s="757"/>
      <c r="V34" s="757"/>
      <c r="W34" s="757">
        <v>0</v>
      </c>
      <c r="X34" s="757">
        <v>0</v>
      </c>
      <c r="Y34" s="757">
        <v>0</v>
      </c>
      <c r="Z34" s="757"/>
      <c r="AA34" s="757">
        <v>0</v>
      </c>
      <c r="AB34" s="757"/>
      <c r="AC34" s="757"/>
      <c r="AD34" s="757"/>
      <c r="AE34" s="757"/>
      <c r="AF34" s="757"/>
      <c r="AG34" s="757">
        <v>0</v>
      </c>
      <c r="AH34" s="757">
        <v>0</v>
      </c>
      <c r="AI34" s="757"/>
      <c r="AJ34" s="757">
        <v>0</v>
      </c>
      <c r="AK34" s="757">
        <v>0</v>
      </c>
      <c r="AL34" s="757"/>
      <c r="AM34" s="757">
        <v>0</v>
      </c>
      <c r="AN34" s="757">
        <v>0</v>
      </c>
      <c r="AO34" s="757">
        <v>0</v>
      </c>
      <c r="AP34" s="757">
        <v>0</v>
      </c>
      <c r="AQ34" s="757">
        <v>0</v>
      </c>
      <c r="AR34" s="757">
        <v>0</v>
      </c>
      <c r="AS34" s="757">
        <v>0</v>
      </c>
      <c r="AT34" s="757">
        <v>0</v>
      </c>
      <c r="AU34" s="757">
        <v>0</v>
      </c>
      <c r="AV34" s="757">
        <v>0</v>
      </c>
      <c r="AW34" s="757">
        <v>0</v>
      </c>
      <c r="AX34" s="757">
        <v>0</v>
      </c>
      <c r="AY34" s="757">
        <v>0</v>
      </c>
      <c r="AZ34" s="757">
        <v>0</v>
      </c>
      <c r="BA34" s="757">
        <v>0</v>
      </c>
      <c r="BB34" s="757">
        <v>0</v>
      </c>
      <c r="BC34" s="757">
        <v>0</v>
      </c>
      <c r="BD34" s="757">
        <v>0</v>
      </c>
      <c r="BE34" s="757">
        <v>0</v>
      </c>
      <c r="BF34" s="757">
        <v>0</v>
      </c>
      <c r="BG34" s="757">
        <v>0</v>
      </c>
      <c r="BH34" s="757">
        <v>0</v>
      </c>
      <c r="BI34" s="757">
        <v>0</v>
      </c>
      <c r="BJ34" s="757">
        <v>0</v>
      </c>
      <c r="BK34" s="757"/>
      <c r="BL34" s="757"/>
      <c r="BM34" s="757"/>
      <c r="BN34" s="757"/>
      <c r="BO34" s="757"/>
      <c r="BP34" s="757"/>
      <c r="BQ34" s="757"/>
      <c r="BR34" s="757"/>
      <c r="BS34" s="757"/>
      <c r="BT34" s="757"/>
      <c r="BU34" s="757"/>
      <c r="BV34" s="757"/>
      <c r="BW34" s="757"/>
    </row>
    <row r="35" spans="1:75" ht="15" customHeight="1">
      <c r="A35" s="756">
        <v>32</v>
      </c>
      <c r="B35" s="787" t="s">
        <v>136</v>
      </c>
      <c r="C35" s="756">
        <v>5</v>
      </c>
      <c r="D35" s="757">
        <v>0</v>
      </c>
      <c r="E35" s="757">
        <v>0</v>
      </c>
      <c r="F35" s="757">
        <v>0</v>
      </c>
      <c r="G35" s="757">
        <v>0</v>
      </c>
      <c r="H35" s="757">
        <v>0</v>
      </c>
      <c r="I35" s="757">
        <v>0</v>
      </c>
      <c r="J35" s="757">
        <v>0</v>
      </c>
      <c r="K35" s="757">
        <v>0</v>
      </c>
      <c r="L35" s="757">
        <v>0</v>
      </c>
      <c r="M35" s="757">
        <v>0</v>
      </c>
      <c r="N35" s="757">
        <v>0</v>
      </c>
      <c r="O35" s="757">
        <v>0</v>
      </c>
      <c r="P35" s="757">
        <v>0</v>
      </c>
      <c r="Q35" s="757">
        <v>0</v>
      </c>
      <c r="R35" s="757">
        <v>0</v>
      </c>
      <c r="S35" s="757">
        <v>0</v>
      </c>
      <c r="T35" s="757">
        <v>0</v>
      </c>
      <c r="U35" s="757"/>
      <c r="V35" s="757"/>
      <c r="W35" s="757">
        <v>0</v>
      </c>
      <c r="X35" s="757">
        <v>0</v>
      </c>
      <c r="Y35" s="757">
        <v>0</v>
      </c>
      <c r="Z35" s="757"/>
      <c r="AA35" s="757">
        <v>0</v>
      </c>
      <c r="AB35" s="757"/>
      <c r="AC35" s="757"/>
      <c r="AD35" s="757"/>
      <c r="AE35" s="757"/>
      <c r="AF35" s="757"/>
      <c r="AG35" s="757">
        <v>0</v>
      </c>
      <c r="AH35" s="757">
        <v>0</v>
      </c>
      <c r="AI35" s="757"/>
      <c r="AJ35" s="757">
        <v>0</v>
      </c>
      <c r="AK35" s="757">
        <v>0</v>
      </c>
      <c r="AL35" s="757"/>
      <c r="AM35" s="757">
        <v>0</v>
      </c>
      <c r="AN35" s="757">
        <v>0</v>
      </c>
      <c r="AO35" s="757">
        <v>0</v>
      </c>
      <c r="AP35" s="757">
        <v>0</v>
      </c>
      <c r="AQ35" s="757">
        <v>0</v>
      </c>
      <c r="AR35" s="757">
        <v>0</v>
      </c>
      <c r="AS35" s="757">
        <v>0</v>
      </c>
      <c r="AT35" s="757">
        <v>0</v>
      </c>
      <c r="AU35" s="757">
        <v>0</v>
      </c>
      <c r="AV35" s="757">
        <v>0</v>
      </c>
      <c r="AW35" s="757">
        <v>0</v>
      </c>
      <c r="AX35" s="757">
        <v>0</v>
      </c>
      <c r="AY35" s="757">
        <v>0</v>
      </c>
      <c r="AZ35" s="757">
        <v>0</v>
      </c>
      <c r="BA35" s="757">
        <v>0</v>
      </c>
      <c r="BB35" s="757">
        <v>0</v>
      </c>
      <c r="BC35" s="757">
        <v>0</v>
      </c>
      <c r="BD35" s="757">
        <v>0</v>
      </c>
      <c r="BE35" s="757">
        <v>0</v>
      </c>
      <c r="BF35" s="757">
        <v>0</v>
      </c>
      <c r="BG35" s="757">
        <v>0</v>
      </c>
      <c r="BH35" s="757">
        <v>0</v>
      </c>
      <c r="BI35" s="757">
        <v>0</v>
      </c>
      <c r="BJ35" s="757">
        <v>0</v>
      </c>
      <c r="BK35" s="757"/>
      <c r="BL35" s="757"/>
      <c r="BM35" s="757"/>
      <c r="BN35" s="757"/>
      <c r="BO35" s="757"/>
      <c r="BP35" s="757"/>
      <c r="BQ35" s="757"/>
      <c r="BR35" s="757"/>
      <c r="BS35" s="757"/>
      <c r="BT35" s="757"/>
      <c r="BU35" s="757"/>
      <c r="BV35" s="757"/>
      <c r="BW35" s="757"/>
    </row>
    <row r="36" spans="1:75" ht="14">
      <c r="A36" s="789">
        <v>33</v>
      </c>
      <c r="B36" s="790" t="s">
        <v>137</v>
      </c>
      <c r="C36" s="789">
        <v>5</v>
      </c>
      <c r="D36" s="791">
        <v>86880633442</v>
      </c>
      <c r="E36" s="791">
        <v>94747583376</v>
      </c>
      <c r="F36" s="791">
        <v>96067304286</v>
      </c>
      <c r="G36" s="791">
        <v>96848533626</v>
      </c>
      <c r="H36" s="791">
        <v>101230167312</v>
      </c>
      <c r="I36" s="791">
        <v>102383852541</v>
      </c>
      <c r="J36" s="791">
        <v>114536712032</v>
      </c>
      <c r="K36" s="791">
        <v>291833091169</v>
      </c>
      <c r="L36" s="791">
        <v>294902635908</v>
      </c>
      <c r="M36" s="791">
        <v>293648092565</v>
      </c>
      <c r="N36" s="791">
        <v>295080352755</v>
      </c>
      <c r="O36" s="791">
        <v>298192814164</v>
      </c>
      <c r="P36" s="791">
        <v>303264863543</v>
      </c>
      <c r="Q36" s="791">
        <v>303407795286</v>
      </c>
      <c r="R36" s="791">
        <v>301700774855</v>
      </c>
      <c r="S36" s="791">
        <v>308774390060</v>
      </c>
      <c r="T36" s="791">
        <v>316298750510</v>
      </c>
      <c r="U36" s="791">
        <v>323784583220</v>
      </c>
      <c r="V36" s="791">
        <v>329223426456</v>
      </c>
      <c r="W36" s="791">
        <v>334959181760</v>
      </c>
      <c r="X36" s="791">
        <v>349795170793</v>
      </c>
      <c r="Y36" s="791">
        <v>365984624129</v>
      </c>
      <c r="Z36" s="791">
        <v>378041902934</v>
      </c>
      <c r="AA36" s="791">
        <v>203608355507</v>
      </c>
      <c r="AB36" s="791">
        <v>208231581626</v>
      </c>
      <c r="AC36" s="791">
        <v>210978078121</v>
      </c>
      <c r="AD36" s="791">
        <v>216766563234</v>
      </c>
      <c r="AE36" s="791">
        <v>221271328748</v>
      </c>
      <c r="AF36" s="791">
        <v>239086746684</v>
      </c>
      <c r="AG36" s="791">
        <v>241129920093</v>
      </c>
      <c r="AH36" s="791">
        <v>246491575279</v>
      </c>
      <c r="AI36" s="791">
        <v>248549355566</v>
      </c>
      <c r="AJ36" s="791">
        <v>249140138170</v>
      </c>
      <c r="AK36" s="791">
        <v>260911120719</v>
      </c>
      <c r="AL36" s="791">
        <v>268719490169</v>
      </c>
      <c r="AM36" s="791">
        <v>275488564192</v>
      </c>
      <c r="AN36" s="791">
        <v>274621596882</v>
      </c>
      <c r="AO36" s="791">
        <v>272305827313</v>
      </c>
      <c r="AP36" s="791">
        <v>271200317966</v>
      </c>
      <c r="AQ36" s="791">
        <v>270901849246</v>
      </c>
      <c r="AR36" s="791">
        <v>269904363409</v>
      </c>
      <c r="AS36" s="791">
        <v>270744122708</v>
      </c>
      <c r="AT36" s="791">
        <v>268776242104</v>
      </c>
      <c r="AU36" s="791">
        <v>274331457085</v>
      </c>
      <c r="AV36" s="791">
        <v>273131457642</v>
      </c>
      <c r="AW36" s="791">
        <v>272293558516</v>
      </c>
      <c r="AX36" s="791">
        <v>273153529742</v>
      </c>
      <c r="AY36" s="792">
        <v>285939000851</v>
      </c>
      <c r="AZ36" s="792">
        <v>289379194755</v>
      </c>
      <c r="BA36" s="792">
        <v>285515570351</v>
      </c>
      <c r="BB36" s="792">
        <v>287407502163</v>
      </c>
      <c r="BC36" s="792">
        <v>294777015341</v>
      </c>
      <c r="BD36" s="792">
        <v>299380289162</v>
      </c>
      <c r="BE36" s="792">
        <v>300166972168</v>
      </c>
      <c r="BF36" s="792">
        <v>296753996838</v>
      </c>
      <c r="BG36" s="792">
        <v>296192973827</v>
      </c>
      <c r="BH36" s="792">
        <v>304334630215</v>
      </c>
      <c r="BI36" s="792">
        <v>316482947135</v>
      </c>
      <c r="BJ36" s="792">
        <v>315796830828</v>
      </c>
      <c r="BK36" s="792">
        <v>320800563599</v>
      </c>
      <c r="BL36" s="792">
        <v>317415705891</v>
      </c>
      <c r="BM36" s="792"/>
      <c r="BN36" s="792"/>
      <c r="BO36" s="792"/>
      <c r="BP36" s="792"/>
      <c r="BQ36" s="792"/>
      <c r="BR36" s="792"/>
      <c r="BS36" s="792"/>
      <c r="BT36" s="792"/>
      <c r="BU36" s="792"/>
      <c r="BV36" s="792"/>
      <c r="BW36" s="792"/>
    </row>
    <row r="37" spans="1:75" ht="15" customHeight="1">
      <c r="A37" s="753">
        <v>34</v>
      </c>
      <c r="B37" s="778" t="s">
        <v>2279</v>
      </c>
      <c r="C37" s="753">
        <v>5</v>
      </c>
      <c r="D37" s="755">
        <v>0</v>
      </c>
      <c r="E37" s="755">
        <v>0</v>
      </c>
      <c r="F37" s="755">
        <v>0</v>
      </c>
      <c r="G37" s="755">
        <v>0</v>
      </c>
      <c r="H37" s="755">
        <v>0</v>
      </c>
      <c r="I37" s="755">
        <v>0</v>
      </c>
      <c r="J37" s="755">
        <v>0</v>
      </c>
      <c r="K37" s="755">
        <v>0</v>
      </c>
      <c r="L37" s="755">
        <v>0</v>
      </c>
      <c r="M37" s="755">
        <v>0</v>
      </c>
      <c r="N37" s="755">
        <v>0</v>
      </c>
      <c r="O37" s="755">
        <v>0</v>
      </c>
      <c r="P37" s="755">
        <v>0</v>
      </c>
      <c r="Q37" s="755">
        <v>0</v>
      </c>
      <c r="R37" s="755">
        <v>0</v>
      </c>
      <c r="S37" s="755">
        <v>0</v>
      </c>
      <c r="T37" s="755">
        <v>0</v>
      </c>
      <c r="U37" s="755"/>
      <c r="V37" s="755"/>
      <c r="W37" s="755">
        <v>0</v>
      </c>
      <c r="X37" s="755">
        <v>0</v>
      </c>
      <c r="Y37" s="755">
        <v>0</v>
      </c>
      <c r="Z37" s="755"/>
      <c r="AA37" s="755">
        <v>0</v>
      </c>
      <c r="AB37" s="755"/>
      <c r="AC37" s="755"/>
      <c r="AD37" s="755"/>
      <c r="AE37" s="755"/>
      <c r="AF37" s="755"/>
      <c r="AG37" s="755">
        <v>0</v>
      </c>
      <c r="AH37" s="755">
        <v>0</v>
      </c>
      <c r="AI37" s="755"/>
      <c r="AJ37" s="755">
        <v>0</v>
      </c>
      <c r="AK37" s="755">
        <v>0</v>
      </c>
      <c r="AL37" s="755"/>
      <c r="AM37" s="755"/>
      <c r="AN37" s="755">
        <v>0</v>
      </c>
      <c r="AO37" s="755">
        <v>0</v>
      </c>
      <c r="AP37" s="755">
        <v>0</v>
      </c>
      <c r="AQ37" s="755">
        <v>0</v>
      </c>
      <c r="AR37" s="755">
        <v>0</v>
      </c>
      <c r="AS37" s="755">
        <v>0</v>
      </c>
      <c r="AT37" s="755">
        <v>0</v>
      </c>
      <c r="AU37" s="755">
        <v>0</v>
      </c>
      <c r="AV37" s="755">
        <v>0</v>
      </c>
      <c r="AW37" s="755">
        <v>0</v>
      </c>
      <c r="AX37" s="755">
        <v>0</v>
      </c>
      <c r="AY37" s="786">
        <v>5600000000</v>
      </c>
      <c r="AZ37" s="786">
        <v>5600000000</v>
      </c>
      <c r="BA37" s="786">
        <v>5600000000</v>
      </c>
      <c r="BB37" s="786">
        <v>5600000000</v>
      </c>
      <c r="BC37" s="786">
        <v>5600000000</v>
      </c>
      <c r="BD37" s="786">
        <v>5600000000</v>
      </c>
      <c r="BE37" s="786">
        <v>5600000000</v>
      </c>
      <c r="BF37" s="786">
        <v>5600000000</v>
      </c>
      <c r="BG37" s="786">
        <v>5600000000</v>
      </c>
      <c r="BH37" s="786">
        <v>5600000000</v>
      </c>
      <c r="BI37" s="786">
        <v>5600000000</v>
      </c>
      <c r="BJ37" s="786">
        <v>5600000000</v>
      </c>
      <c r="BK37" s="786">
        <v>5600000000</v>
      </c>
      <c r="BL37" s="786">
        <v>5315314211</v>
      </c>
      <c r="BM37" s="786"/>
      <c r="BN37" s="786"/>
      <c r="BO37" s="786"/>
      <c r="BP37" s="786"/>
      <c r="BQ37" s="786"/>
      <c r="BR37" s="786"/>
      <c r="BS37" s="786"/>
      <c r="BT37" s="786"/>
      <c r="BU37" s="786"/>
      <c r="BV37" s="786"/>
      <c r="BW37" s="786"/>
    </row>
    <row r="38" spans="1:75" ht="15" customHeight="1">
      <c r="A38" s="756">
        <v>35</v>
      </c>
      <c r="B38" s="781" t="s">
        <v>139</v>
      </c>
      <c r="C38" s="756">
        <v>5</v>
      </c>
      <c r="D38" s="757"/>
      <c r="E38" s="757"/>
      <c r="F38" s="757"/>
      <c r="G38" s="757"/>
      <c r="H38" s="757"/>
      <c r="I38" s="757"/>
      <c r="J38" s="757"/>
      <c r="K38" s="757"/>
      <c r="L38" s="757"/>
      <c r="M38" s="757"/>
      <c r="N38" s="757"/>
      <c r="O38" s="757"/>
      <c r="P38" s="757">
        <v>0</v>
      </c>
      <c r="Q38" s="757">
        <v>0</v>
      </c>
      <c r="R38" s="757">
        <v>0</v>
      </c>
      <c r="S38" s="757">
        <v>0</v>
      </c>
      <c r="T38" s="757">
        <v>0</v>
      </c>
      <c r="U38" s="757"/>
      <c r="V38" s="757"/>
      <c r="W38" s="757">
        <v>0</v>
      </c>
      <c r="X38" s="757">
        <v>0</v>
      </c>
      <c r="Y38" s="757">
        <v>0</v>
      </c>
      <c r="Z38" s="757"/>
      <c r="AA38" s="757">
        <v>0</v>
      </c>
      <c r="AB38" s="757"/>
      <c r="AC38" s="757"/>
      <c r="AD38" s="757"/>
      <c r="AE38" s="757"/>
      <c r="AF38" s="757"/>
      <c r="AG38" s="757">
        <v>0</v>
      </c>
      <c r="AH38" s="757">
        <v>0</v>
      </c>
      <c r="AI38" s="757"/>
      <c r="AJ38" s="757">
        <v>0</v>
      </c>
      <c r="AK38" s="757">
        <v>0</v>
      </c>
      <c r="AL38" s="757"/>
      <c r="AM38" s="757"/>
      <c r="AN38" s="757">
        <v>0</v>
      </c>
      <c r="AO38" s="757">
        <v>0</v>
      </c>
      <c r="AP38" s="757">
        <v>0</v>
      </c>
      <c r="AQ38" s="757">
        <v>0</v>
      </c>
      <c r="AR38" s="757">
        <v>0</v>
      </c>
      <c r="AS38" s="757">
        <v>0</v>
      </c>
      <c r="AT38" s="757">
        <v>0</v>
      </c>
      <c r="AU38" s="757">
        <v>0</v>
      </c>
      <c r="AV38" s="757">
        <v>0</v>
      </c>
      <c r="AW38" s="757">
        <v>0</v>
      </c>
      <c r="AX38" s="757">
        <v>0</v>
      </c>
      <c r="AY38" s="757">
        <v>0</v>
      </c>
      <c r="AZ38" s="757">
        <v>0</v>
      </c>
      <c r="BA38" s="757">
        <v>0</v>
      </c>
      <c r="BB38" s="757">
        <v>0</v>
      </c>
      <c r="BC38" s="757">
        <v>0</v>
      </c>
      <c r="BD38" s="757">
        <v>0</v>
      </c>
      <c r="BE38" s="757">
        <v>0</v>
      </c>
      <c r="BF38" s="757">
        <v>0</v>
      </c>
      <c r="BG38" s="757">
        <v>0</v>
      </c>
      <c r="BH38" s="757">
        <v>0</v>
      </c>
      <c r="BI38" s="757">
        <v>0</v>
      </c>
      <c r="BJ38" s="757">
        <v>0</v>
      </c>
      <c r="BK38" s="757"/>
      <c r="BL38" s="757"/>
      <c r="BM38" s="757"/>
      <c r="BN38" s="757"/>
      <c r="BO38" s="757"/>
      <c r="BP38" s="757"/>
      <c r="BQ38" s="757"/>
      <c r="BR38" s="757"/>
      <c r="BS38" s="757"/>
      <c r="BT38" s="757"/>
      <c r="BU38" s="757"/>
      <c r="BV38" s="757"/>
      <c r="BW38" s="757"/>
    </row>
    <row r="39" spans="1:75" ht="15" customHeight="1">
      <c r="A39" s="756">
        <v>36</v>
      </c>
      <c r="B39" s="781" t="s">
        <v>140</v>
      </c>
      <c r="C39" s="756">
        <v>5</v>
      </c>
      <c r="D39" s="757"/>
      <c r="E39" s="757"/>
      <c r="F39" s="757"/>
      <c r="G39" s="757"/>
      <c r="H39" s="757"/>
      <c r="I39" s="757"/>
      <c r="J39" s="757"/>
      <c r="K39" s="757"/>
      <c r="L39" s="757"/>
      <c r="M39" s="757"/>
      <c r="N39" s="757"/>
      <c r="O39" s="757"/>
      <c r="P39" s="757">
        <v>0</v>
      </c>
      <c r="Q39" s="757">
        <v>0</v>
      </c>
      <c r="R39" s="757">
        <v>0</v>
      </c>
      <c r="S39" s="757">
        <v>0</v>
      </c>
      <c r="T39" s="757">
        <v>0</v>
      </c>
      <c r="U39" s="757"/>
      <c r="V39" s="757"/>
      <c r="W39" s="757">
        <v>0</v>
      </c>
      <c r="X39" s="757">
        <v>0</v>
      </c>
      <c r="Y39" s="757">
        <v>0</v>
      </c>
      <c r="Z39" s="757"/>
      <c r="AA39" s="757">
        <v>0</v>
      </c>
      <c r="AB39" s="757"/>
      <c r="AC39" s="757"/>
      <c r="AD39" s="757"/>
      <c r="AE39" s="757"/>
      <c r="AF39" s="757"/>
      <c r="AG39" s="757">
        <v>0</v>
      </c>
      <c r="AH39" s="757">
        <v>0</v>
      </c>
      <c r="AI39" s="757"/>
      <c r="AJ39" s="757">
        <v>0</v>
      </c>
      <c r="AK39" s="757">
        <v>0</v>
      </c>
      <c r="AL39" s="757"/>
      <c r="AM39" s="757"/>
      <c r="AN39" s="757">
        <v>0</v>
      </c>
      <c r="AO39" s="757">
        <v>0</v>
      </c>
      <c r="AP39" s="757">
        <v>0</v>
      </c>
      <c r="AQ39" s="757">
        <v>0</v>
      </c>
      <c r="AR39" s="757">
        <v>0</v>
      </c>
      <c r="AS39" s="757">
        <v>0</v>
      </c>
      <c r="AT39" s="757">
        <v>0</v>
      </c>
      <c r="AU39" s="757">
        <v>0</v>
      </c>
      <c r="AV39" s="757">
        <v>0</v>
      </c>
      <c r="AW39" s="757">
        <v>0</v>
      </c>
      <c r="AX39" s="757">
        <v>0</v>
      </c>
      <c r="AY39" s="757">
        <v>0</v>
      </c>
      <c r="AZ39" s="757">
        <v>0</v>
      </c>
      <c r="BA39" s="757">
        <v>0</v>
      </c>
      <c r="BB39" s="757">
        <v>0</v>
      </c>
      <c r="BC39" s="757">
        <v>0</v>
      </c>
      <c r="BD39" s="757">
        <v>0</v>
      </c>
      <c r="BE39" s="757">
        <v>0</v>
      </c>
      <c r="BF39" s="757">
        <v>0</v>
      </c>
      <c r="BG39" s="757">
        <v>0</v>
      </c>
      <c r="BH39" s="757">
        <v>0</v>
      </c>
      <c r="BI39" s="757">
        <v>0</v>
      </c>
      <c r="BJ39" s="757">
        <v>0</v>
      </c>
      <c r="BK39" s="757"/>
      <c r="BL39" s="757"/>
      <c r="BM39" s="757"/>
      <c r="BN39" s="757"/>
      <c r="BO39" s="757"/>
      <c r="BP39" s="757"/>
      <c r="BQ39" s="757"/>
      <c r="BR39" s="757"/>
      <c r="BS39" s="757"/>
      <c r="BT39" s="757"/>
      <c r="BU39" s="757"/>
      <c r="BV39" s="757"/>
      <c r="BW39" s="757"/>
    </row>
    <row r="40" spans="1:75" ht="15" customHeight="1">
      <c r="A40" s="756">
        <v>37</v>
      </c>
      <c r="B40" s="781" t="s">
        <v>141</v>
      </c>
      <c r="C40" s="756">
        <v>5</v>
      </c>
      <c r="D40" s="757">
        <v>0</v>
      </c>
      <c r="E40" s="757">
        <v>0</v>
      </c>
      <c r="F40" s="757">
        <v>0</v>
      </c>
      <c r="G40" s="757">
        <v>0</v>
      </c>
      <c r="H40" s="757">
        <v>0</v>
      </c>
      <c r="I40" s="757">
        <v>0</v>
      </c>
      <c r="J40" s="757">
        <v>0</v>
      </c>
      <c r="K40" s="757">
        <v>0</v>
      </c>
      <c r="L40" s="757">
        <v>0</v>
      </c>
      <c r="M40" s="757">
        <v>0</v>
      </c>
      <c r="N40" s="757">
        <v>0</v>
      </c>
      <c r="O40" s="757">
        <v>0</v>
      </c>
      <c r="P40" s="757">
        <v>0</v>
      </c>
      <c r="Q40" s="757">
        <v>0</v>
      </c>
      <c r="R40" s="757">
        <v>0</v>
      </c>
      <c r="S40" s="757">
        <v>0</v>
      </c>
      <c r="T40" s="757">
        <v>0</v>
      </c>
      <c r="U40" s="757"/>
      <c r="V40" s="757"/>
      <c r="W40" s="757">
        <v>0</v>
      </c>
      <c r="X40" s="757">
        <v>0</v>
      </c>
      <c r="Y40" s="757">
        <v>0</v>
      </c>
      <c r="Z40" s="757"/>
      <c r="AA40" s="757">
        <v>0</v>
      </c>
      <c r="AB40" s="757"/>
      <c r="AC40" s="757"/>
      <c r="AD40" s="757"/>
      <c r="AE40" s="757"/>
      <c r="AF40" s="757"/>
      <c r="AG40" s="757">
        <v>0</v>
      </c>
      <c r="AH40" s="757">
        <v>0</v>
      </c>
      <c r="AI40" s="757"/>
      <c r="AJ40" s="757">
        <v>0</v>
      </c>
      <c r="AK40" s="757">
        <v>0</v>
      </c>
      <c r="AL40" s="757"/>
      <c r="AM40" s="757"/>
      <c r="AN40" s="757">
        <v>0</v>
      </c>
      <c r="AO40" s="757">
        <v>0</v>
      </c>
      <c r="AP40" s="757">
        <v>0</v>
      </c>
      <c r="AQ40" s="757">
        <v>0</v>
      </c>
      <c r="AR40" s="757">
        <v>0</v>
      </c>
      <c r="AS40" s="757">
        <v>0</v>
      </c>
      <c r="AT40" s="757">
        <v>0</v>
      </c>
      <c r="AU40" s="757">
        <v>0</v>
      </c>
      <c r="AV40" s="757">
        <v>0</v>
      </c>
      <c r="AW40" s="757">
        <v>0</v>
      </c>
      <c r="AX40" s="757">
        <v>0</v>
      </c>
      <c r="AY40" s="757">
        <v>0</v>
      </c>
      <c r="AZ40" s="757">
        <v>0</v>
      </c>
      <c r="BA40" s="757">
        <v>0</v>
      </c>
      <c r="BB40" s="757">
        <v>0</v>
      </c>
      <c r="BC40" s="757">
        <v>0</v>
      </c>
      <c r="BD40" s="757">
        <v>0</v>
      </c>
      <c r="BE40" s="757">
        <v>0</v>
      </c>
      <c r="BF40" s="757">
        <v>0</v>
      </c>
      <c r="BG40" s="757">
        <v>0</v>
      </c>
      <c r="BH40" s="757">
        <v>0</v>
      </c>
      <c r="BI40" s="757">
        <v>0</v>
      </c>
      <c r="BJ40" s="757">
        <v>0</v>
      </c>
      <c r="BK40" s="757"/>
      <c r="BL40" s="757"/>
      <c r="BM40" s="757"/>
      <c r="BN40" s="757"/>
      <c r="BO40" s="757"/>
      <c r="BP40" s="757"/>
      <c r="BQ40" s="757"/>
      <c r="BR40" s="757"/>
      <c r="BS40" s="757"/>
      <c r="BT40" s="757"/>
      <c r="BU40" s="757"/>
      <c r="BV40" s="757"/>
      <c r="BW40" s="757"/>
    </row>
    <row r="41" spans="1:75" ht="15" customHeight="1">
      <c r="A41" s="756">
        <v>38</v>
      </c>
      <c r="B41" s="781" t="s">
        <v>2280</v>
      </c>
      <c r="C41" s="756">
        <v>5</v>
      </c>
      <c r="D41" s="757">
        <v>0</v>
      </c>
      <c r="E41" s="757">
        <v>0</v>
      </c>
      <c r="F41" s="757">
        <v>0</v>
      </c>
      <c r="G41" s="757">
        <v>0</v>
      </c>
      <c r="H41" s="757">
        <v>0</v>
      </c>
      <c r="I41" s="757">
        <v>0</v>
      </c>
      <c r="J41" s="757">
        <v>0</v>
      </c>
      <c r="K41" s="757">
        <v>0</v>
      </c>
      <c r="L41" s="757">
        <v>0</v>
      </c>
      <c r="M41" s="757">
        <v>0</v>
      </c>
      <c r="N41" s="757">
        <v>0</v>
      </c>
      <c r="O41" s="757">
        <v>0</v>
      </c>
      <c r="P41" s="757">
        <v>0</v>
      </c>
      <c r="Q41" s="757">
        <v>0</v>
      </c>
      <c r="R41" s="757">
        <v>0</v>
      </c>
      <c r="S41" s="757">
        <v>0</v>
      </c>
      <c r="T41" s="757">
        <v>0</v>
      </c>
      <c r="U41" s="757"/>
      <c r="V41" s="757"/>
      <c r="W41" s="757">
        <v>0</v>
      </c>
      <c r="X41" s="757">
        <v>0</v>
      </c>
      <c r="Y41" s="757">
        <v>0</v>
      </c>
      <c r="Z41" s="757"/>
      <c r="AA41" s="757">
        <v>0</v>
      </c>
      <c r="AB41" s="757"/>
      <c r="AC41" s="757"/>
      <c r="AD41" s="757"/>
      <c r="AE41" s="757"/>
      <c r="AF41" s="757"/>
      <c r="AG41" s="757">
        <v>0</v>
      </c>
      <c r="AH41" s="757">
        <v>0</v>
      </c>
      <c r="AI41" s="757"/>
      <c r="AJ41" s="757">
        <v>0</v>
      </c>
      <c r="AK41" s="757">
        <v>0</v>
      </c>
      <c r="AL41" s="757"/>
      <c r="AM41" s="757"/>
      <c r="AN41" s="757">
        <v>0</v>
      </c>
      <c r="AO41" s="757">
        <v>0</v>
      </c>
      <c r="AP41" s="757">
        <v>0</v>
      </c>
      <c r="AQ41" s="757">
        <v>0</v>
      </c>
      <c r="AR41" s="757">
        <v>0</v>
      </c>
      <c r="AS41" s="757">
        <v>0</v>
      </c>
      <c r="AT41" s="757">
        <v>0</v>
      </c>
      <c r="AU41" s="757">
        <v>0</v>
      </c>
      <c r="AV41" s="757">
        <v>0</v>
      </c>
      <c r="AW41" s="757">
        <v>0</v>
      </c>
      <c r="AX41" s="757">
        <v>0</v>
      </c>
      <c r="AY41" s="757">
        <v>0</v>
      </c>
      <c r="AZ41" s="757">
        <v>0</v>
      </c>
      <c r="BA41" s="757">
        <v>0</v>
      </c>
      <c r="BB41" s="757">
        <v>0</v>
      </c>
      <c r="BC41" s="757">
        <v>0</v>
      </c>
      <c r="BD41" s="757">
        <v>0</v>
      </c>
      <c r="BE41" s="757">
        <v>0</v>
      </c>
      <c r="BF41" s="757">
        <v>0</v>
      </c>
      <c r="BG41" s="757">
        <v>0</v>
      </c>
      <c r="BH41" s="757">
        <v>0</v>
      </c>
      <c r="BI41" s="757">
        <v>0</v>
      </c>
      <c r="BJ41" s="757">
        <v>0</v>
      </c>
      <c r="BK41" s="757"/>
      <c r="BL41" s="757"/>
      <c r="BM41" s="757"/>
      <c r="BN41" s="757"/>
      <c r="BO41" s="757"/>
      <c r="BP41" s="757"/>
      <c r="BQ41" s="757"/>
      <c r="BR41" s="757"/>
      <c r="BS41" s="757"/>
      <c r="BT41" s="757"/>
      <c r="BU41" s="757"/>
      <c r="BV41" s="757"/>
      <c r="BW41" s="757"/>
    </row>
    <row r="42" spans="1:75" ht="15" customHeight="1">
      <c r="A42" s="756">
        <v>39</v>
      </c>
      <c r="B42" s="781" t="s">
        <v>2281</v>
      </c>
      <c r="C42" s="756">
        <v>5</v>
      </c>
      <c r="D42" s="757">
        <v>0</v>
      </c>
      <c r="E42" s="757">
        <v>0</v>
      </c>
      <c r="F42" s="757"/>
      <c r="G42" s="757"/>
      <c r="H42" s="757"/>
      <c r="I42" s="757"/>
      <c r="J42" s="757"/>
      <c r="K42" s="757"/>
      <c r="L42" s="757"/>
      <c r="M42" s="757"/>
      <c r="N42" s="757"/>
      <c r="O42" s="757"/>
      <c r="P42" s="757">
        <v>0</v>
      </c>
      <c r="Q42" s="757">
        <v>0</v>
      </c>
      <c r="R42" s="757">
        <v>0</v>
      </c>
      <c r="S42" s="757">
        <v>0</v>
      </c>
      <c r="T42" s="757">
        <v>0</v>
      </c>
      <c r="U42" s="757"/>
      <c r="V42" s="757"/>
      <c r="W42" s="757">
        <v>0</v>
      </c>
      <c r="X42" s="757">
        <v>0</v>
      </c>
      <c r="Y42" s="757">
        <v>0</v>
      </c>
      <c r="Z42" s="757"/>
      <c r="AA42" s="757">
        <v>0</v>
      </c>
      <c r="AB42" s="757"/>
      <c r="AC42" s="757"/>
      <c r="AD42" s="757"/>
      <c r="AE42" s="757"/>
      <c r="AF42" s="757"/>
      <c r="AG42" s="757">
        <v>0</v>
      </c>
      <c r="AH42" s="757">
        <v>0</v>
      </c>
      <c r="AI42" s="757"/>
      <c r="AJ42" s="757">
        <v>0</v>
      </c>
      <c r="AK42" s="757">
        <v>0</v>
      </c>
      <c r="AL42" s="757"/>
      <c r="AM42" s="757"/>
      <c r="AN42" s="757">
        <v>0</v>
      </c>
      <c r="AO42" s="757">
        <v>0</v>
      </c>
      <c r="AP42" s="757">
        <v>0</v>
      </c>
      <c r="AQ42" s="757">
        <v>0</v>
      </c>
      <c r="AR42" s="757">
        <v>0</v>
      </c>
      <c r="AS42" s="757">
        <v>0</v>
      </c>
      <c r="AT42" s="757">
        <v>0</v>
      </c>
      <c r="AU42" s="757">
        <v>0</v>
      </c>
      <c r="AV42" s="757">
        <v>0</v>
      </c>
      <c r="AW42" s="757">
        <v>0</v>
      </c>
      <c r="AX42" s="757">
        <v>0</v>
      </c>
      <c r="AY42" s="757">
        <v>5600000000</v>
      </c>
      <c r="AZ42" s="757">
        <v>5600000000</v>
      </c>
      <c r="BA42" s="757">
        <v>5600000000</v>
      </c>
      <c r="BB42" s="757">
        <v>5600000000</v>
      </c>
      <c r="BC42" s="757">
        <v>5600000000</v>
      </c>
      <c r="BD42" s="757">
        <v>5600000000</v>
      </c>
      <c r="BE42" s="757">
        <v>5600000000</v>
      </c>
      <c r="BF42" s="757">
        <v>5600000000</v>
      </c>
      <c r="BG42" s="757">
        <v>5600000000</v>
      </c>
      <c r="BH42" s="757">
        <v>5600000000</v>
      </c>
      <c r="BI42" s="757">
        <v>5600000000</v>
      </c>
      <c r="BJ42" s="757">
        <v>5600000000</v>
      </c>
      <c r="BK42" s="757">
        <v>5600000000</v>
      </c>
      <c r="BL42" s="757">
        <v>5315314211</v>
      </c>
      <c r="BM42" s="757"/>
      <c r="BN42" s="757"/>
      <c r="BO42" s="757"/>
      <c r="BP42" s="757"/>
      <c r="BQ42" s="757"/>
      <c r="BR42" s="757"/>
      <c r="BS42" s="757"/>
      <c r="BT42" s="757"/>
      <c r="BU42" s="757"/>
      <c r="BV42" s="757"/>
      <c r="BW42" s="757"/>
    </row>
    <row r="43" spans="1:75" ht="15" customHeight="1">
      <c r="A43" s="756">
        <v>40</v>
      </c>
      <c r="B43" s="781" t="s">
        <v>2282</v>
      </c>
      <c r="C43" s="756">
        <v>5</v>
      </c>
      <c r="D43" s="757">
        <v>0</v>
      </c>
      <c r="E43" s="757">
        <v>0</v>
      </c>
      <c r="F43" s="757">
        <v>0</v>
      </c>
      <c r="G43" s="757">
        <v>0</v>
      </c>
      <c r="H43" s="757">
        <v>0</v>
      </c>
      <c r="I43" s="757">
        <v>0</v>
      </c>
      <c r="J43" s="757">
        <v>0</v>
      </c>
      <c r="K43" s="757">
        <v>0</v>
      </c>
      <c r="L43" s="757">
        <v>0</v>
      </c>
      <c r="M43" s="757">
        <v>0</v>
      </c>
      <c r="N43" s="757">
        <v>0</v>
      </c>
      <c r="O43" s="757">
        <v>0</v>
      </c>
      <c r="P43" s="757">
        <v>0</v>
      </c>
      <c r="Q43" s="757">
        <v>0</v>
      </c>
      <c r="R43" s="757">
        <v>0</v>
      </c>
      <c r="S43" s="757">
        <v>0</v>
      </c>
      <c r="T43" s="757">
        <v>0</v>
      </c>
      <c r="U43" s="757"/>
      <c r="V43" s="757"/>
      <c r="W43" s="757">
        <v>0</v>
      </c>
      <c r="X43" s="757">
        <v>0</v>
      </c>
      <c r="Y43" s="757">
        <v>0</v>
      </c>
      <c r="Z43" s="757"/>
      <c r="AA43" s="757">
        <v>0</v>
      </c>
      <c r="AB43" s="757"/>
      <c r="AC43" s="757"/>
      <c r="AD43" s="757"/>
      <c r="AE43" s="757"/>
      <c r="AF43" s="757"/>
      <c r="AG43" s="757">
        <v>0</v>
      </c>
      <c r="AH43" s="757">
        <v>0</v>
      </c>
      <c r="AI43" s="757"/>
      <c r="AJ43" s="757">
        <v>0</v>
      </c>
      <c r="AK43" s="757">
        <v>0</v>
      </c>
      <c r="AL43" s="757"/>
      <c r="AM43" s="757"/>
      <c r="AN43" s="757">
        <v>0</v>
      </c>
      <c r="AO43" s="757">
        <v>0</v>
      </c>
      <c r="AP43" s="757">
        <v>0</v>
      </c>
      <c r="AQ43" s="757">
        <v>0</v>
      </c>
      <c r="AR43" s="757">
        <v>0</v>
      </c>
      <c r="AS43" s="757">
        <v>0</v>
      </c>
      <c r="AT43" s="757">
        <v>0</v>
      </c>
      <c r="AU43" s="757">
        <v>0</v>
      </c>
      <c r="AV43" s="757">
        <v>0</v>
      </c>
      <c r="AW43" s="757">
        <v>0</v>
      </c>
      <c r="AX43" s="757">
        <v>0</v>
      </c>
      <c r="AY43" s="757">
        <v>0</v>
      </c>
      <c r="AZ43" s="757">
        <v>0</v>
      </c>
      <c r="BA43" s="757">
        <v>0</v>
      </c>
      <c r="BB43" s="757">
        <v>0</v>
      </c>
      <c r="BC43" s="757">
        <v>0</v>
      </c>
      <c r="BD43" s="757">
        <v>0</v>
      </c>
      <c r="BE43" s="757">
        <v>0</v>
      </c>
      <c r="BF43" s="757">
        <v>0</v>
      </c>
      <c r="BG43" s="757">
        <v>0</v>
      </c>
      <c r="BH43" s="757">
        <v>0</v>
      </c>
      <c r="BI43" s="757">
        <v>0</v>
      </c>
      <c r="BJ43" s="757">
        <v>0</v>
      </c>
      <c r="BK43" s="757"/>
      <c r="BL43" s="757"/>
      <c r="BM43" s="757"/>
      <c r="BN43" s="757"/>
      <c r="BO43" s="757"/>
      <c r="BP43" s="757"/>
      <c r="BQ43" s="757"/>
      <c r="BR43" s="757"/>
      <c r="BS43" s="757"/>
      <c r="BT43" s="757"/>
      <c r="BU43" s="757"/>
      <c r="BV43" s="757"/>
      <c r="BW43" s="757"/>
    </row>
    <row r="44" spans="1:75" ht="15" customHeight="1">
      <c r="A44" s="753">
        <v>41</v>
      </c>
      <c r="B44" s="793" t="s">
        <v>146</v>
      </c>
      <c r="C44" s="753">
        <v>5</v>
      </c>
      <c r="D44" s="755">
        <v>23619009901</v>
      </c>
      <c r="E44" s="755">
        <v>25016088100</v>
      </c>
      <c r="F44" s="755">
        <v>49763948248</v>
      </c>
      <c r="G44" s="755">
        <v>49597223876</v>
      </c>
      <c r="H44" s="755">
        <v>50829042712</v>
      </c>
      <c r="I44" s="755">
        <v>50629108185</v>
      </c>
      <c r="J44" s="755">
        <v>54890399597</v>
      </c>
      <c r="K44" s="755">
        <v>279071774641</v>
      </c>
      <c r="L44" s="755">
        <v>277032713430</v>
      </c>
      <c r="M44" s="755">
        <v>275778170087</v>
      </c>
      <c r="N44" s="755">
        <v>274130750226</v>
      </c>
      <c r="O44" s="755">
        <v>273205262317</v>
      </c>
      <c r="P44" s="755">
        <v>272377973790</v>
      </c>
      <c r="Q44" s="755">
        <v>270848160447</v>
      </c>
      <c r="R44" s="755">
        <v>268942944958</v>
      </c>
      <c r="S44" s="755">
        <v>267946903929</v>
      </c>
      <c r="T44" s="755">
        <v>267871693079</v>
      </c>
      <c r="U44" s="755">
        <v>267032884293</v>
      </c>
      <c r="V44" s="755">
        <v>269059796516</v>
      </c>
      <c r="W44" s="755">
        <v>293069402978</v>
      </c>
      <c r="X44" s="755">
        <v>299352041110</v>
      </c>
      <c r="Y44" s="755">
        <v>300083341706</v>
      </c>
      <c r="Z44" s="755">
        <v>314989042853</v>
      </c>
      <c r="AA44" s="755">
        <v>173057943349</v>
      </c>
      <c r="AB44" s="755">
        <v>172057873371</v>
      </c>
      <c r="AC44" s="755">
        <v>181414144601</v>
      </c>
      <c r="AD44" s="755">
        <v>185247648433</v>
      </c>
      <c r="AE44" s="755">
        <v>185119661882</v>
      </c>
      <c r="AF44" s="755">
        <v>183550835427</v>
      </c>
      <c r="AG44" s="755">
        <v>186791426572</v>
      </c>
      <c r="AH44" s="755">
        <v>186554681855</v>
      </c>
      <c r="AI44" s="755">
        <v>186140017498</v>
      </c>
      <c r="AJ44" s="755">
        <v>199458548244</v>
      </c>
      <c r="AK44" s="755">
        <v>197701621914</v>
      </c>
      <c r="AL44" s="755">
        <v>200439002848</v>
      </c>
      <c r="AM44" s="755">
        <v>200719408974</v>
      </c>
      <c r="AN44" s="755">
        <v>198013903445</v>
      </c>
      <c r="AO44" s="755">
        <v>195010544683</v>
      </c>
      <c r="AP44" s="755">
        <v>225730823955</v>
      </c>
      <c r="AQ44" s="755">
        <v>226001461052</v>
      </c>
      <c r="AR44" s="755">
        <v>224673388970</v>
      </c>
      <c r="AS44" s="755">
        <v>221428232280</v>
      </c>
      <c r="AT44" s="755">
        <v>219409735799</v>
      </c>
      <c r="AU44" s="755">
        <v>226228538916</v>
      </c>
      <c r="AV44" s="755">
        <v>223962123590</v>
      </c>
      <c r="AW44" s="755">
        <v>223016683107</v>
      </c>
      <c r="AX44" s="755">
        <v>238599188942</v>
      </c>
      <c r="AY44" s="786">
        <v>236902591180</v>
      </c>
      <c r="AZ44" s="786">
        <v>233135637012</v>
      </c>
      <c r="BA44" s="786">
        <v>239769028633</v>
      </c>
      <c r="BB44" s="786">
        <v>244837616747</v>
      </c>
      <c r="BC44" s="786">
        <v>241369190811</v>
      </c>
      <c r="BD44" s="786">
        <v>237349552865</v>
      </c>
      <c r="BE44" s="786">
        <v>233717444711</v>
      </c>
      <c r="BF44" s="786">
        <v>229848858132</v>
      </c>
      <c r="BG44" s="786">
        <v>248058151289</v>
      </c>
      <c r="BH44" s="786">
        <v>245902729429</v>
      </c>
      <c r="BI44" s="786">
        <v>244514286341</v>
      </c>
      <c r="BJ44" s="786">
        <v>247438859420</v>
      </c>
      <c r="BK44" s="786">
        <v>243859258508</v>
      </c>
      <c r="BL44" s="786">
        <v>243650467528</v>
      </c>
      <c r="BM44" s="786"/>
      <c r="BN44" s="786"/>
      <c r="BO44" s="786"/>
      <c r="BP44" s="786"/>
      <c r="BQ44" s="786"/>
      <c r="BR44" s="786"/>
      <c r="BS44" s="786"/>
      <c r="BT44" s="786"/>
      <c r="BU44" s="786"/>
      <c r="BV44" s="786"/>
      <c r="BW44" s="786"/>
    </row>
    <row r="45" spans="1:75" ht="15" customHeight="1">
      <c r="A45" s="753">
        <v>42</v>
      </c>
      <c r="B45" s="794" t="s">
        <v>147</v>
      </c>
      <c r="C45" s="753">
        <v>5</v>
      </c>
      <c r="D45" s="755">
        <v>5012175397</v>
      </c>
      <c r="E45" s="755">
        <v>6450972956</v>
      </c>
      <c r="F45" s="755">
        <v>31240552464</v>
      </c>
      <c r="G45" s="755">
        <v>31115547451</v>
      </c>
      <c r="H45" s="755">
        <v>32389085647</v>
      </c>
      <c r="I45" s="755">
        <v>32230870480</v>
      </c>
      <c r="J45" s="755">
        <v>36533881252</v>
      </c>
      <c r="K45" s="755">
        <v>260026108687</v>
      </c>
      <c r="L45" s="755">
        <v>258041154411</v>
      </c>
      <c r="M45" s="755">
        <v>256840718004</v>
      </c>
      <c r="N45" s="755">
        <v>255247405079</v>
      </c>
      <c r="O45" s="755">
        <v>254376024104</v>
      </c>
      <c r="P45" s="755">
        <v>253602842513</v>
      </c>
      <c r="Q45" s="755">
        <v>252127136105</v>
      </c>
      <c r="R45" s="755">
        <v>250276027552</v>
      </c>
      <c r="S45" s="755">
        <v>249334093459</v>
      </c>
      <c r="T45" s="755">
        <v>249227840376</v>
      </c>
      <c r="U45" s="755">
        <v>248450879361</v>
      </c>
      <c r="V45" s="755">
        <v>250539639353</v>
      </c>
      <c r="W45" s="755">
        <v>274611093583</v>
      </c>
      <c r="X45" s="755">
        <v>279416322079</v>
      </c>
      <c r="Y45" s="755">
        <v>280229879304</v>
      </c>
      <c r="Z45" s="755">
        <v>295217837077</v>
      </c>
      <c r="AA45" s="755">
        <v>171016283429</v>
      </c>
      <c r="AB45" s="755">
        <v>170056750719</v>
      </c>
      <c r="AC45" s="755">
        <v>179334759218</v>
      </c>
      <c r="AD45" s="755">
        <v>183268200317</v>
      </c>
      <c r="AE45" s="755">
        <v>183240151035</v>
      </c>
      <c r="AF45" s="755">
        <v>181704121014</v>
      </c>
      <c r="AG45" s="755">
        <v>184977508596</v>
      </c>
      <c r="AH45" s="755">
        <v>184719690314</v>
      </c>
      <c r="AI45" s="755">
        <v>184338819984</v>
      </c>
      <c r="AJ45" s="755">
        <v>197691144757</v>
      </c>
      <c r="AK45" s="755">
        <v>195968012455</v>
      </c>
      <c r="AL45" s="755">
        <v>198739187416</v>
      </c>
      <c r="AM45" s="755">
        <v>199053387570</v>
      </c>
      <c r="AN45" s="755">
        <v>196381676069</v>
      </c>
      <c r="AO45" s="755">
        <v>193412111334</v>
      </c>
      <c r="AP45" s="755">
        <v>223734884594</v>
      </c>
      <c r="AQ45" s="755">
        <v>224051296275</v>
      </c>
      <c r="AR45" s="755">
        <v>222768998777</v>
      </c>
      <c r="AS45" s="755">
        <v>219569616674</v>
      </c>
      <c r="AT45" s="755">
        <v>217596894777</v>
      </c>
      <c r="AU45" s="755">
        <v>224461472477</v>
      </c>
      <c r="AV45" s="755">
        <v>222240831735</v>
      </c>
      <c r="AW45" s="755">
        <v>221341165837</v>
      </c>
      <c r="AX45" s="755">
        <v>211514900800</v>
      </c>
      <c r="AY45" s="786">
        <v>209868609863</v>
      </c>
      <c r="AZ45" s="786">
        <v>206695783278</v>
      </c>
      <c r="BA45" s="786">
        <v>213923302488</v>
      </c>
      <c r="BB45" s="786">
        <v>219098407403</v>
      </c>
      <c r="BC45" s="786">
        <v>216237653798</v>
      </c>
      <c r="BD45" s="786">
        <v>212825688182</v>
      </c>
      <c r="BE45" s="786">
        <v>209801252360</v>
      </c>
      <c r="BF45" s="786">
        <v>206540338107</v>
      </c>
      <c r="BG45" s="786">
        <v>225357303593</v>
      </c>
      <c r="BH45" s="786">
        <v>221869598924</v>
      </c>
      <c r="BI45" s="786">
        <v>221127752277</v>
      </c>
      <c r="BJ45" s="786">
        <v>224698921799</v>
      </c>
      <c r="BK45" s="786">
        <v>221765917329</v>
      </c>
      <c r="BL45" s="786">
        <v>222439215846</v>
      </c>
      <c r="BM45" s="786"/>
      <c r="BN45" s="786"/>
      <c r="BO45" s="786"/>
      <c r="BP45" s="786"/>
      <c r="BQ45" s="786"/>
      <c r="BR45" s="786"/>
      <c r="BS45" s="786"/>
      <c r="BT45" s="786"/>
      <c r="BU45" s="786"/>
      <c r="BV45" s="786"/>
      <c r="BW45" s="786"/>
    </row>
    <row r="46" spans="1:75" ht="15" customHeight="1">
      <c r="A46" s="756">
        <v>43</v>
      </c>
      <c r="B46" s="795" t="s">
        <v>148</v>
      </c>
      <c r="C46" s="756">
        <v>5</v>
      </c>
      <c r="D46" s="757">
        <v>5353388782</v>
      </c>
      <c r="E46" s="757">
        <v>6876588782</v>
      </c>
      <c r="F46" s="757">
        <v>31771457543</v>
      </c>
      <c r="G46" s="757">
        <v>31843457543</v>
      </c>
      <c r="H46" s="757">
        <v>33336565043</v>
      </c>
      <c r="I46" s="757">
        <v>33399597043</v>
      </c>
      <c r="J46" s="757">
        <v>37978137919</v>
      </c>
      <c r="K46" s="757">
        <v>263570241170</v>
      </c>
      <c r="L46" s="757">
        <v>263683741170</v>
      </c>
      <c r="M46" s="757">
        <v>264603933170</v>
      </c>
      <c r="N46" s="757">
        <v>265129717020</v>
      </c>
      <c r="O46" s="757">
        <v>266402126632</v>
      </c>
      <c r="P46" s="757">
        <v>267785616064</v>
      </c>
      <c r="Q46" s="757">
        <v>268472854155</v>
      </c>
      <c r="R46" s="757">
        <v>268718067155</v>
      </c>
      <c r="S46" s="757">
        <v>269962587155</v>
      </c>
      <c r="T46" s="757">
        <v>272070177155</v>
      </c>
      <c r="U46" s="757">
        <v>273525793231</v>
      </c>
      <c r="V46" s="757">
        <v>277899672525</v>
      </c>
      <c r="W46" s="757">
        <v>304387081496</v>
      </c>
      <c r="X46" s="757">
        <v>311617096499</v>
      </c>
      <c r="Y46" s="757">
        <v>314922878251</v>
      </c>
      <c r="Z46" s="757">
        <v>332557727634</v>
      </c>
      <c r="AA46" s="757">
        <v>198950740617</v>
      </c>
      <c r="AB46" s="757">
        <v>199952126517</v>
      </c>
      <c r="AC46" s="757">
        <v>211350395220</v>
      </c>
      <c r="AD46" s="757">
        <v>217541022153</v>
      </c>
      <c r="AE46" s="757">
        <v>219918087838</v>
      </c>
      <c r="AF46" s="757">
        <v>220804558523</v>
      </c>
      <c r="AG46" s="757">
        <v>226533976537</v>
      </c>
      <c r="AH46" s="757">
        <v>228841919294</v>
      </c>
      <c r="AI46" s="757">
        <v>231167379866</v>
      </c>
      <c r="AJ46" s="757">
        <v>247327983466</v>
      </c>
      <c r="AK46" s="757">
        <v>248447356880</v>
      </c>
      <c r="AL46" s="757">
        <v>254065544433</v>
      </c>
      <c r="AM46" s="757">
        <v>257373867714</v>
      </c>
      <c r="AN46" s="757">
        <v>257666841694</v>
      </c>
      <c r="AO46" s="757">
        <v>257666841694</v>
      </c>
      <c r="AP46" s="757">
        <v>290954799860</v>
      </c>
      <c r="AQ46" s="757">
        <v>294406461356</v>
      </c>
      <c r="AR46" s="757">
        <v>296317113552</v>
      </c>
      <c r="AS46" s="757">
        <v>296312396885</v>
      </c>
      <c r="AT46" s="757">
        <v>297568396885</v>
      </c>
      <c r="AU46" s="757">
        <v>307504902865</v>
      </c>
      <c r="AV46" s="757">
        <v>308673199161</v>
      </c>
      <c r="AW46" s="757">
        <v>311019813374</v>
      </c>
      <c r="AX46" s="757">
        <v>288613480028</v>
      </c>
      <c r="AY46" s="757">
        <v>290150220028</v>
      </c>
      <c r="AZ46" s="757">
        <v>290186420028</v>
      </c>
      <c r="BA46" s="757">
        <v>300624510263</v>
      </c>
      <c r="BB46" s="757">
        <v>309208121569</v>
      </c>
      <c r="BC46" s="757">
        <v>309236016561</v>
      </c>
      <c r="BD46" s="757">
        <v>309308233601</v>
      </c>
      <c r="BE46" s="757">
        <v>309763593785</v>
      </c>
      <c r="BF46" s="757">
        <v>309740464757</v>
      </c>
      <c r="BG46" s="757">
        <v>331642753074</v>
      </c>
      <c r="BH46" s="757">
        <v>331956337304</v>
      </c>
      <c r="BI46" s="757">
        <v>334828750908</v>
      </c>
      <c r="BJ46" s="757">
        <v>342175274548</v>
      </c>
      <c r="BK46" s="757">
        <v>343037991979</v>
      </c>
      <c r="BL46" s="757">
        <v>346257196159</v>
      </c>
      <c r="BM46" s="757"/>
      <c r="BN46" s="757"/>
      <c r="BO46" s="757"/>
      <c r="BP46" s="757"/>
      <c r="BQ46" s="757"/>
      <c r="BR46" s="757"/>
      <c r="BS46" s="757"/>
      <c r="BT46" s="757"/>
      <c r="BU46" s="757"/>
      <c r="BV46" s="757"/>
      <c r="BW46" s="757"/>
    </row>
    <row r="47" spans="1:75" ht="15" customHeight="1">
      <c r="A47" s="756">
        <v>44</v>
      </c>
      <c r="B47" s="795" t="s">
        <v>149</v>
      </c>
      <c r="C47" s="756">
        <v>5</v>
      </c>
      <c r="D47" s="757">
        <v>-341213385</v>
      </c>
      <c r="E47" s="757">
        <v>-425615826</v>
      </c>
      <c r="F47" s="757">
        <v>-530905079</v>
      </c>
      <c r="G47" s="757">
        <v>-727910092</v>
      </c>
      <c r="H47" s="757">
        <v>-947479396</v>
      </c>
      <c r="I47" s="757">
        <v>-1168726563</v>
      </c>
      <c r="J47" s="757">
        <v>-1444256667</v>
      </c>
      <c r="K47" s="757">
        <v>-3544132483</v>
      </c>
      <c r="L47" s="757">
        <v>-5642586759</v>
      </c>
      <c r="M47" s="757">
        <v>-7763215166</v>
      </c>
      <c r="N47" s="757">
        <v>-9882311941</v>
      </c>
      <c r="O47" s="757">
        <v>-12026102528</v>
      </c>
      <c r="P47" s="757">
        <v>-14182773551</v>
      </c>
      <c r="Q47" s="757">
        <v>-16345718050</v>
      </c>
      <c r="R47" s="757">
        <v>-18442039603</v>
      </c>
      <c r="S47" s="757">
        <v>-20628493696</v>
      </c>
      <c r="T47" s="757">
        <v>-22842336779</v>
      </c>
      <c r="U47" s="757">
        <v>-25074913870</v>
      </c>
      <c r="V47" s="757">
        <v>-27360033172</v>
      </c>
      <c r="W47" s="757">
        <v>-29775987913</v>
      </c>
      <c r="X47" s="757">
        <v>-32200774420</v>
      </c>
      <c r="Y47" s="757">
        <v>-34692998947</v>
      </c>
      <c r="Z47" s="757">
        <v>-37339890557</v>
      </c>
      <c r="AA47" s="757">
        <v>-27934457188</v>
      </c>
      <c r="AB47" s="757">
        <v>-29895375798</v>
      </c>
      <c r="AC47" s="757">
        <v>-32015636002</v>
      </c>
      <c r="AD47" s="757">
        <v>-34272821836</v>
      </c>
      <c r="AE47" s="757">
        <v>-36677936803</v>
      </c>
      <c r="AF47" s="757">
        <v>-39100437509</v>
      </c>
      <c r="AG47" s="757">
        <v>-41556467941</v>
      </c>
      <c r="AH47" s="757">
        <v>-44122228980</v>
      </c>
      <c r="AI47" s="757">
        <v>-46828559882</v>
      </c>
      <c r="AJ47" s="757">
        <v>-49636838709</v>
      </c>
      <c r="AK47" s="757">
        <v>-52479344425</v>
      </c>
      <c r="AL47" s="757">
        <v>-55326357017</v>
      </c>
      <c r="AM47" s="757">
        <v>-58320480144</v>
      </c>
      <c r="AN47" s="757">
        <v>-61285165625</v>
      </c>
      <c r="AO47" s="757">
        <v>-64254730360</v>
      </c>
      <c r="AP47" s="757">
        <v>-67219915266</v>
      </c>
      <c r="AQ47" s="757">
        <v>-70355165081</v>
      </c>
      <c r="AR47" s="757">
        <v>-73548114775</v>
      </c>
      <c r="AS47" s="757">
        <v>-76742780211</v>
      </c>
      <c r="AT47" s="757">
        <v>-79971502108</v>
      </c>
      <c r="AU47" s="757">
        <v>-83043430388</v>
      </c>
      <c r="AV47" s="757">
        <v>-86432367426</v>
      </c>
      <c r="AW47" s="757">
        <v>-89678647537</v>
      </c>
      <c r="AX47" s="757">
        <v>-77098579228</v>
      </c>
      <c r="AY47" s="757">
        <v>-80281610165</v>
      </c>
      <c r="AZ47" s="757">
        <v>-83490636750</v>
      </c>
      <c r="BA47" s="757">
        <v>-86701207775</v>
      </c>
      <c r="BB47" s="757">
        <v>-90109714166</v>
      </c>
      <c r="BC47" s="757">
        <v>-92998362763</v>
      </c>
      <c r="BD47" s="757">
        <v>-96482545419</v>
      </c>
      <c r="BE47" s="757">
        <v>-99962341425</v>
      </c>
      <c r="BF47" s="757">
        <v>-103200126650</v>
      </c>
      <c r="BG47" s="757">
        <v>-106285449481</v>
      </c>
      <c r="BH47" s="757">
        <v>-110086738380</v>
      </c>
      <c r="BI47" s="757">
        <v>-113700998631</v>
      </c>
      <c r="BJ47" s="757">
        <v>-117476352749</v>
      </c>
      <c r="BK47" s="757">
        <v>-121272074650</v>
      </c>
      <c r="BL47" s="757">
        <v>-123817980313</v>
      </c>
      <c r="BM47" s="757"/>
      <c r="BN47" s="757"/>
      <c r="BO47" s="757"/>
      <c r="BP47" s="757"/>
      <c r="BQ47" s="757"/>
      <c r="BR47" s="757"/>
      <c r="BS47" s="757"/>
      <c r="BT47" s="757"/>
      <c r="BU47" s="757"/>
      <c r="BV47" s="757"/>
      <c r="BW47" s="757"/>
    </row>
    <row r="48" spans="1:75" ht="15" customHeight="1">
      <c r="A48" s="753">
        <v>45</v>
      </c>
      <c r="B48" s="794" t="s">
        <v>150</v>
      </c>
      <c r="C48" s="753">
        <v>5</v>
      </c>
      <c r="D48" s="755"/>
      <c r="E48" s="755"/>
      <c r="F48" s="755"/>
      <c r="G48" s="755"/>
      <c r="H48" s="755"/>
      <c r="I48" s="755"/>
      <c r="J48" s="755"/>
      <c r="K48" s="755"/>
      <c r="L48" s="755"/>
      <c r="M48" s="755"/>
      <c r="N48" s="755"/>
      <c r="O48" s="755"/>
      <c r="P48" s="755">
        <v>0</v>
      </c>
      <c r="Q48" s="755">
        <v>0</v>
      </c>
      <c r="R48" s="755">
        <v>0</v>
      </c>
      <c r="S48" s="755">
        <v>0</v>
      </c>
      <c r="T48" s="755">
        <v>0</v>
      </c>
      <c r="U48" s="755"/>
      <c r="V48" s="755"/>
      <c r="W48" s="755">
        <v>0</v>
      </c>
      <c r="X48" s="755">
        <v>0</v>
      </c>
      <c r="Y48" s="755">
        <v>0</v>
      </c>
      <c r="Z48" s="755"/>
      <c r="AA48" s="755">
        <v>0</v>
      </c>
      <c r="AB48" s="755"/>
      <c r="AC48" s="755"/>
      <c r="AD48" s="755"/>
      <c r="AE48" s="755"/>
      <c r="AF48" s="755"/>
      <c r="AG48" s="755">
        <v>0</v>
      </c>
      <c r="AH48" s="755">
        <v>0</v>
      </c>
      <c r="AI48" s="755"/>
      <c r="AJ48" s="755">
        <v>0</v>
      </c>
      <c r="AK48" s="755">
        <v>0</v>
      </c>
      <c r="AL48" s="755"/>
      <c r="AM48" s="755">
        <v>0</v>
      </c>
      <c r="AN48" s="755">
        <v>0</v>
      </c>
      <c r="AO48" s="755">
        <v>0</v>
      </c>
      <c r="AP48" s="755">
        <v>0</v>
      </c>
      <c r="AQ48" s="755">
        <v>0</v>
      </c>
      <c r="AR48" s="755">
        <v>0</v>
      </c>
      <c r="AS48" s="755">
        <v>0</v>
      </c>
      <c r="AT48" s="755">
        <v>0</v>
      </c>
      <c r="AU48" s="755">
        <v>0</v>
      </c>
      <c r="AV48" s="755">
        <v>0</v>
      </c>
      <c r="AW48" s="755">
        <v>0</v>
      </c>
      <c r="AX48" s="755">
        <v>25454545455</v>
      </c>
      <c r="AY48" s="786">
        <v>24920890315</v>
      </c>
      <c r="AZ48" s="786">
        <v>24387235175</v>
      </c>
      <c r="BA48" s="786">
        <v>23853580028</v>
      </c>
      <c r="BB48" s="786">
        <v>23319924886</v>
      </c>
      <c r="BC48" s="786">
        <v>22786269743</v>
      </c>
      <c r="BD48" s="786">
        <v>22252614599</v>
      </c>
      <c r="BE48" s="786">
        <v>21718959455</v>
      </c>
      <c r="BF48" s="786">
        <v>21185304314</v>
      </c>
      <c r="BG48" s="786">
        <v>20651649171</v>
      </c>
      <c r="BH48" s="786">
        <v>20117994030</v>
      </c>
      <c r="BI48" s="786">
        <v>19584338888</v>
      </c>
      <c r="BJ48" s="786">
        <v>19050683744</v>
      </c>
      <c r="BK48" s="786">
        <v>18517028601</v>
      </c>
      <c r="BL48" s="786">
        <v>17684886028</v>
      </c>
      <c r="BM48" s="786"/>
      <c r="BN48" s="786"/>
      <c r="BO48" s="786"/>
      <c r="BP48" s="786"/>
      <c r="BQ48" s="786"/>
      <c r="BR48" s="786"/>
      <c r="BS48" s="786"/>
      <c r="BT48" s="786"/>
      <c r="BU48" s="786"/>
      <c r="BV48" s="786"/>
      <c r="BW48" s="786"/>
    </row>
    <row r="49" spans="1:75" ht="15" customHeight="1">
      <c r="A49" s="756">
        <v>46</v>
      </c>
      <c r="B49" s="795" t="s">
        <v>151</v>
      </c>
      <c r="C49" s="756">
        <v>5</v>
      </c>
      <c r="D49" s="757"/>
      <c r="E49" s="757"/>
      <c r="F49" s="757"/>
      <c r="G49" s="757"/>
      <c r="H49" s="757"/>
      <c r="I49" s="757"/>
      <c r="J49" s="757"/>
      <c r="K49" s="757"/>
      <c r="L49" s="757"/>
      <c r="M49" s="757"/>
      <c r="N49" s="757"/>
      <c r="O49" s="757"/>
      <c r="P49" s="757">
        <v>0</v>
      </c>
      <c r="Q49" s="757">
        <v>0</v>
      </c>
      <c r="R49" s="757">
        <v>0</v>
      </c>
      <c r="S49" s="757">
        <v>0</v>
      </c>
      <c r="T49" s="757">
        <v>0</v>
      </c>
      <c r="U49" s="757"/>
      <c r="V49" s="757"/>
      <c r="W49" s="757">
        <v>0</v>
      </c>
      <c r="X49" s="757">
        <v>0</v>
      </c>
      <c r="Y49" s="757">
        <v>0</v>
      </c>
      <c r="Z49" s="757"/>
      <c r="AA49" s="757">
        <v>0</v>
      </c>
      <c r="AB49" s="757"/>
      <c r="AC49" s="757"/>
      <c r="AD49" s="757"/>
      <c r="AE49" s="757"/>
      <c r="AF49" s="757"/>
      <c r="AG49" s="757">
        <v>0</v>
      </c>
      <c r="AH49" s="757">
        <v>0</v>
      </c>
      <c r="AI49" s="757"/>
      <c r="AJ49" s="757">
        <v>0</v>
      </c>
      <c r="AK49" s="757">
        <v>0</v>
      </c>
      <c r="AL49" s="757"/>
      <c r="AM49" s="757">
        <v>0</v>
      </c>
      <c r="AN49" s="757">
        <v>0</v>
      </c>
      <c r="AO49" s="757">
        <v>0</v>
      </c>
      <c r="AP49" s="757">
        <v>0</v>
      </c>
      <c r="AQ49" s="757">
        <v>0</v>
      </c>
      <c r="AR49" s="757">
        <v>0</v>
      </c>
      <c r="AS49" s="757">
        <v>0</v>
      </c>
      <c r="AT49" s="757">
        <v>0</v>
      </c>
      <c r="AU49" s="757">
        <v>0</v>
      </c>
      <c r="AV49" s="757">
        <v>0</v>
      </c>
      <c r="AW49" s="757">
        <v>0</v>
      </c>
      <c r="AX49" s="757">
        <v>25454545455</v>
      </c>
      <c r="AY49" s="757">
        <v>25454545455</v>
      </c>
      <c r="AZ49" s="757">
        <v>25454545455</v>
      </c>
      <c r="BA49" s="757">
        <v>25454545455</v>
      </c>
      <c r="BB49" s="757">
        <v>25454545455</v>
      </c>
      <c r="BC49" s="757">
        <v>25454545455</v>
      </c>
      <c r="BD49" s="757">
        <v>25454545455</v>
      </c>
      <c r="BE49" s="757">
        <v>25454545455</v>
      </c>
      <c r="BF49" s="757">
        <v>25454545455</v>
      </c>
      <c r="BG49" s="757">
        <v>25454545455</v>
      </c>
      <c r="BH49" s="757">
        <v>25454545455</v>
      </c>
      <c r="BI49" s="757">
        <v>25454545455</v>
      </c>
      <c r="BJ49" s="757">
        <v>25454545455</v>
      </c>
      <c r="BK49" s="757">
        <v>25454545455</v>
      </c>
      <c r="BL49" s="757">
        <v>24160519140</v>
      </c>
      <c r="BM49" s="757"/>
      <c r="BN49" s="757"/>
      <c r="BO49" s="757"/>
      <c r="BP49" s="757"/>
      <c r="BQ49" s="757"/>
      <c r="BR49" s="757"/>
      <c r="BS49" s="757"/>
      <c r="BT49" s="757"/>
      <c r="BU49" s="757"/>
      <c r="BV49" s="757"/>
      <c r="BW49" s="757"/>
    </row>
    <row r="50" spans="1:75" ht="15" customHeight="1">
      <c r="A50" s="756">
        <v>47</v>
      </c>
      <c r="B50" s="795" t="s">
        <v>152</v>
      </c>
      <c r="C50" s="756">
        <v>5</v>
      </c>
      <c r="D50" s="757">
        <v>0</v>
      </c>
      <c r="E50" s="757">
        <v>0</v>
      </c>
      <c r="F50" s="757">
        <v>0</v>
      </c>
      <c r="G50" s="757">
        <v>0</v>
      </c>
      <c r="H50" s="757">
        <v>0</v>
      </c>
      <c r="I50" s="757">
        <v>0</v>
      </c>
      <c r="J50" s="757">
        <v>0</v>
      </c>
      <c r="K50" s="757">
        <v>0</v>
      </c>
      <c r="L50" s="757">
        <v>0</v>
      </c>
      <c r="M50" s="757">
        <v>0</v>
      </c>
      <c r="N50" s="757">
        <v>0</v>
      </c>
      <c r="O50" s="757">
        <v>0</v>
      </c>
      <c r="P50" s="757">
        <v>0</v>
      </c>
      <c r="Q50" s="757">
        <v>0</v>
      </c>
      <c r="R50" s="757">
        <v>0</v>
      </c>
      <c r="S50" s="757">
        <v>0</v>
      </c>
      <c r="T50" s="757">
        <v>0</v>
      </c>
      <c r="U50" s="757"/>
      <c r="V50" s="757"/>
      <c r="W50" s="757">
        <v>0</v>
      </c>
      <c r="X50" s="757">
        <v>0</v>
      </c>
      <c r="Y50" s="757">
        <v>0</v>
      </c>
      <c r="Z50" s="757"/>
      <c r="AA50" s="757">
        <v>0</v>
      </c>
      <c r="AB50" s="757"/>
      <c r="AC50" s="757"/>
      <c r="AD50" s="757"/>
      <c r="AE50" s="757"/>
      <c r="AF50" s="757"/>
      <c r="AG50" s="757">
        <v>0</v>
      </c>
      <c r="AH50" s="757">
        <v>0</v>
      </c>
      <c r="AI50" s="757"/>
      <c r="AJ50" s="757">
        <v>0</v>
      </c>
      <c r="AK50" s="757">
        <v>0</v>
      </c>
      <c r="AL50" s="757"/>
      <c r="AM50" s="757">
        <v>0</v>
      </c>
      <c r="AN50" s="757">
        <v>0</v>
      </c>
      <c r="AO50" s="757">
        <v>0</v>
      </c>
      <c r="AP50" s="757">
        <v>0</v>
      </c>
      <c r="AQ50" s="757">
        <v>0</v>
      </c>
      <c r="AR50" s="757">
        <v>0</v>
      </c>
      <c r="AS50" s="757">
        <v>0</v>
      </c>
      <c r="AT50" s="757">
        <v>0</v>
      </c>
      <c r="AU50" s="757">
        <v>0</v>
      </c>
      <c r="AV50" s="757">
        <v>0</v>
      </c>
      <c r="AW50" s="757">
        <v>0</v>
      </c>
      <c r="AX50" s="757">
        <v>0</v>
      </c>
      <c r="AY50" s="757">
        <v>-533655140</v>
      </c>
      <c r="AZ50" s="757">
        <v>-1067310280</v>
      </c>
      <c r="BA50" s="757">
        <v>-1600965427</v>
      </c>
      <c r="BB50" s="757">
        <v>-2134620569</v>
      </c>
      <c r="BC50" s="757">
        <v>-2668275712</v>
      </c>
      <c r="BD50" s="757">
        <v>-3201930856</v>
      </c>
      <c r="BE50" s="757">
        <v>-3735586000</v>
      </c>
      <c r="BF50" s="757">
        <v>-4269241141</v>
      </c>
      <c r="BG50" s="757">
        <v>-4802896284</v>
      </c>
      <c r="BH50" s="757">
        <v>-5336551425</v>
      </c>
      <c r="BI50" s="757">
        <v>-5870206567</v>
      </c>
      <c r="BJ50" s="757">
        <v>-6403861711</v>
      </c>
      <c r="BK50" s="757">
        <v>-6937516854</v>
      </c>
      <c r="BL50" s="757">
        <v>-6475633112</v>
      </c>
      <c r="BM50" s="757"/>
      <c r="BN50" s="757"/>
      <c r="BO50" s="757"/>
      <c r="BP50" s="757"/>
      <c r="BQ50" s="757"/>
      <c r="BR50" s="757"/>
      <c r="BS50" s="757"/>
      <c r="BT50" s="757"/>
      <c r="BU50" s="757"/>
      <c r="BV50" s="757"/>
      <c r="BW50" s="757"/>
    </row>
    <row r="51" spans="1:75" ht="15" customHeight="1">
      <c r="A51" s="753">
        <v>48</v>
      </c>
      <c r="B51" s="794" t="s">
        <v>153</v>
      </c>
      <c r="C51" s="753">
        <v>5</v>
      </c>
      <c r="D51" s="755">
        <v>18606834504</v>
      </c>
      <c r="E51" s="755">
        <v>18565115144</v>
      </c>
      <c r="F51" s="755">
        <v>18523395784</v>
      </c>
      <c r="G51" s="755">
        <v>18481676425</v>
      </c>
      <c r="H51" s="755">
        <v>18439957065</v>
      </c>
      <c r="I51" s="755">
        <v>18398237705</v>
      </c>
      <c r="J51" s="755">
        <v>18356518345</v>
      </c>
      <c r="K51" s="755">
        <v>19045665954</v>
      </c>
      <c r="L51" s="755">
        <v>18991559019</v>
      </c>
      <c r="M51" s="755">
        <v>18937452083</v>
      </c>
      <c r="N51" s="755">
        <v>18883345147</v>
      </c>
      <c r="O51" s="755">
        <v>18829238213</v>
      </c>
      <c r="P51" s="755">
        <v>18775131277</v>
      </c>
      <c r="Q51" s="755">
        <v>18721024342</v>
      </c>
      <c r="R51" s="755">
        <v>18666917406</v>
      </c>
      <c r="S51" s="755">
        <v>18612810470</v>
      </c>
      <c r="T51" s="755">
        <v>18643852703</v>
      </c>
      <c r="U51" s="755">
        <v>18582004932</v>
      </c>
      <c r="V51" s="755">
        <v>18520157163</v>
      </c>
      <c r="W51" s="755">
        <v>18458309395</v>
      </c>
      <c r="X51" s="755">
        <v>19935719031</v>
      </c>
      <c r="Y51" s="755">
        <v>19853462402</v>
      </c>
      <c r="Z51" s="755">
        <v>19771205776</v>
      </c>
      <c r="AA51" s="755">
        <v>2041659920</v>
      </c>
      <c r="AB51" s="755">
        <v>2001122652</v>
      </c>
      <c r="AC51" s="755">
        <v>2079385383</v>
      </c>
      <c r="AD51" s="755">
        <v>1979448116</v>
      </c>
      <c r="AE51" s="755">
        <v>1879510847</v>
      </c>
      <c r="AF51" s="755">
        <v>1846714413</v>
      </c>
      <c r="AG51" s="755">
        <v>1813917976</v>
      </c>
      <c r="AH51" s="755">
        <v>1834991541</v>
      </c>
      <c r="AI51" s="755">
        <v>1801197514</v>
      </c>
      <c r="AJ51" s="755">
        <v>1767403487</v>
      </c>
      <c r="AK51" s="755">
        <v>1733609459</v>
      </c>
      <c r="AL51" s="755">
        <v>1699815432</v>
      </c>
      <c r="AM51" s="755">
        <v>1666021404</v>
      </c>
      <c r="AN51" s="755">
        <v>1632227376</v>
      </c>
      <c r="AO51" s="755">
        <v>1598433349</v>
      </c>
      <c r="AP51" s="755">
        <v>1995939361</v>
      </c>
      <c r="AQ51" s="755">
        <v>1950164777</v>
      </c>
      <c r="AR51" s="755">
        <v>1904390193</v>
      </c>
      <c r="AS51" s="755">
        <v>1858615606</v>
      </c>
      <c r="AT51" s="755">
        <v>1812841022</v>
      </c>
      <c r="AU51" s="755">
        <v>1767066439</v>
      </c>
      <c r="AV51" s="755">
        <v>1721291855</v>
      </c>
      <c r="AW51" s="755">
        <v>1675517270</v>
      </c>
      <c r="AX51" s="755">
        <v>1629742687</v>
      </c>
      <c r="AY51" s="786">
        <v>2113091002</v>
      </c>
      <c r="AZ51" s="786">
        <v>2052618559</v>
      </c>
      <c r="BA51" s="786">
        <v>1992146117</v>
      </c>
      <c r="BB51" s="786">
        <v>2419284458</v>
      </c>
      <c r="BC51" s="786">
        <v>2345267270</v>
      </c>
      <c r="BD51" s="786">
        <v>2271250084</v>
      </c>
      <c r="BE51" s="786">
        <v>2197232896</v>
      </c>
      <c r="BF51" s="786">
        <v>2123215711</v>
      </c>
      <c r="BG51" s="786">
        <v>2049198525</v>
      </c>
      <c r="BH51" s="786">
        <v>3915136475</v>
      </c>
      <c r="BI51" s="786">
        <v>3802195176</v>
      </c>
      <c r="BJ51" s="786">
        <v>3689253877</v>
      </c>
      <c r="BK51" s="786">
        <v>3576312578</v>
      </c>
      <c r="BL51" s="786">
        <v>3526365654</v>
      </c>
      <c r="BM51" s="786"/>
      <c r="BN51" s="786"/>
      <c r="BO51" s="786"/>
      <c r="BP51" s="786"/>
      <c r="BQ51" s="786"/>
      <c r="BR51" s="786"/>
      <c r="BS51" s="786"/>
      <c r="BT51" s="786"/>
      <c r="BU51" s="786"/>
      <c r="BV51" s="786"/>
      <c r="BW51" s="786"/>
    </row>
    <row r="52" spans="1:75" ht="15" customHeight="1">
      <c r="A52" s="756">
        <v>49</v>
      </c>
      <c r="B52" s="795" t="s">
        <v>154</v>
      </c>
      <c r="C52" s="756">
        <v>5</v>
      </c>
      <c r="D52" s="757">
        <v>24061372141</v>
      </c>
      <c r="E52" s="757">
        <v>24061372141</v>
      </c>
      <c r="F52" s="757">
        <v>24061372141</v>
      </c>
      <c r="G52" s="757">
        <v>24061372141</v>
      </c>
      <c r="H52" s="757">
        <v>24061372141</v>
      </c>
      <c r="I52" s="757">
        <v>24061372141</v>
      </c>
      <c r="J52" s="757">
        <v>24061372141</v>
      </c>
      <c r="K52" s="757">
        <v>24804626686</v>
      </c>
      <c r="L52" s="757">
        <v>24804626686</v>
      </c>
      <c r="M52" s="757">
        <v>24804626686</v>
      </c>
      <c r="N52" s="757">
        <v>24804626686</v>
      </c>
      <c r="O52" s="757">
        <v>24804626686</v>
      </c>
      <c r="P52" s="757">
        <v>24804626686</v>
      </c>
      <c r="Q52" s="757">
        <v>24804626686</v>
      </c>
      <c r="R52" s="757">
        <v>24804626686</v>
      </c>
      <c r="S52" s="757">
        <v>24804626686</v>
      </c>
      <c r="T52" s="757">
        <v>24897516686</v>
      </c>
      <c r="U52" s="757">
        <v>24897516686</v>
      </c>
      <c r="V52" s="757">
        <v>24897516686</v>
      </c>
      <c r="W52" s="757">
        <v>24897516686</v>
      </c>
      <c r="X52" s="757">
        <v>26457182951</v>
      </c>
      <c r="Y52" s="757">
        <v>26457182951</v>
      </c>
      <c r="Z52" s="757">
        <v>26457182951</v>
      </c>
      <c r="AA52" s="757">
        <v>2473365060</v>
      </c>
      <c r="AB52" s="757">
        <v>2473365060</v>
      </c>
      <c r="AC52" s="757">
        <v>2592165060</v>
      </c>
      <c r="AD52" s="757">
        <v>2592165060</v>
      </c>
      <c r="AE52" s="757">
        <v>2592165060</v>
      </c>
      <c r="AF52" s="757">
        <v>2592165060</v>
      </c>
      <c r="AG52" s="757">
        <v>2592165060</v>
      </c>
      <c r="AH52" s="757">
        <v>2646035060</v>
      </c>
      <c r="AI52" s="757">
        <v>2646035060</v>
      </c>
      <c r="AJ52" s="757">
        <v>2646035060</v>
      </c>
      <c r="AK52" s="757">
        <v>2646035060</v>
      </c>
      <c r="AL52" s="757">
        <v>2646035060</v>
      </c>
      <c r="AM52" s="757">
        <v>2646035060</v>
      </c>
      <c r="AN52" s="757">
        <v>2646035060</v>
      </c>
      <c r="AO52" s="757">
        <v>2646035060</v>
      </c>
      <c r="AP52" s="757">
        <v>3077335099</v>
      </c>
      <c r="AQ52" s="757">
        <v>3077335099</v>
      </c>
      <c r="AR52" s="757">
        <v>3077335099</v>
      </c>
      <c r="AS52" s="757">
        <v>3077335099</v>
      </c>
      <c r="AT52" s="757">
        <v>3077335099</v>
      </c>
      <c r="AU52" s="757">
        <v>3077335099</v>
      </c>
      <c r="AV52" s="757">
        <v>3077335099</v>
      </c>
      <c r="AW52" s="757">
        <v>3077335099</v>
      </c>
      <c r="AX52" s="757">
        <v>3077335099</v>
      </c>
      <c r="AY52" s="757">
        <v>3606457998</v>
      </c>
      <c r="AZ52" s="757">
        <v>3606457998</v>
      </c>
      <c r="BA52" s="757">
        <v>3606457998</v>
      </c>
      <c r="BB52" s="757">
        <v>4094068781</v>
      </c>
      <c r="BC52" s="757">
        <v>4094068781</v>
      </c>
      <c r="BD52" s="757">
        <v>4094068781</v>
      </c>
      <c r="BE52" s="757">
        <v>4094068781</v>
      </c>
      <c r="BF52" s="757">
        <v>4094068781</v>
      </c>
      <c r="BG52" s="757">
        <v>4094068781</v>
      </c>
      <c r="BH52" s="757">
        <v>6032562739</v>
      </c>
      <c r="BI52" s="757">
        <v>6032562739</v>
      </c>
      <c r="BJ52" s="757">
        <v>6032562739</v>
      </c>
      <c r="BK52" s="757">
        <v>6032562739</v>
      </c>
      <c r="BL52" s="757">
        <v>6032562739</v>
      </c>
      <c r="BM52" s="757"/>
      <c r="BN52" s="757"/>
      <c r="BO52" s="757"/>
      <c r="BP52" s="757"/>
      <c r="BQ52" s="757"/>
      <c r="BR52" s="757"/>
      <c r="BS52" s="757"/>
      <c r="BT52" s="757"/>
      <c r="BU52" s="757"/>
      <c r="BV52" s="757"/>
      <c r="BW52" s="757"/>
    </row>
    <row r="53" spans="1:75" ht="15" customHeight="1">
      <c r="A53" s="756">
        <v>50</v>
      </c>
      <c r="B53" s="795" t="s">
        <v>155</v>
      </c>
      <c r="C53" s="756">
        <v>5</v>
      </c>
      <c r="D53" s="757">
        <v>-5454537637</v>
      </c>
      <c r="E53" s="757">
        <v>-5496256997</v>
      </c>
      <c r="F53" s="757">
        <v>-5537976357</v>
      </c>
      <c r="G53" s="757">
        <v>-5579695716</v>
      </c>
      <c r="H53" s="757">
        <v>-5621415076</v>
      </c>
      <c r="I53" s="757">
        <v>-5663134436</v>
      </c>
      <c r="J53" s="757">
        <v>-5704853796</v>
      </c>
      <c r="K53" s="757">
        <v>-5758960732</v>
      </c>
      <c r="L53" s="757">
        <v>-5813067667</v>
      </c>
      <c r="M53" s="757">
        <v>-5867174603</v>
      </c>
      <c r="N53" s="757">
        <v>-5921281539</v>
      </c>
      <c r="O53" s="757">
        <v>-5975388473</v>
      </c>
      <c r="P53" s="757">
        <v>-6029495409</v>
      </c>
      <c r="Q53" s="757">
        <v>-6083602344</v>
      </c>
      <c r="R53" s="757">
        <v>-6137709280</v>
      </c>
      <c r="S53" s="757">
        <v>-6191816216</v>
      </c>
      <c r="T53" s="757">
        <v>-6253663983</v>
      </c>
      <c r="U53" s="757">
        <v>-6315511754</v>
      </c>
      <c r="V53" s="757">
        <v>-6377359523</v>
      </c>
      <c r="W53" s="757">
        <v>-6439207291</v>
      </c>
      <c r="X53" s="757">
        <v>-6521463920</v>
      </c>
      <c r="Y53" s="757">
        <v>-6603720549</v>
      </c>
      <c r="Z53" s="757">
        <v>-6685977175</v>
      </c>
      <c r="AA53" s="757">
        <v>-431705140</v>
      </c>
      <c r="AB53" s="757">
        <v>-472242408</v>
      </c>
      <c r="AC53" s="757">
        <v>-512779677</v>
      </c>
      <c r="AD53" s="757">
        <v>-612716944</v>
      </c>
      <c r="AE53" s="757">
        <v>-712654213</v>
      </c>
      <c r="AF53" s="757">
        <v>-745450647</v>
      </c>
      <c r="AG53" s="757">
        <v>-778247084</v>
      </c>
      <c r="AH53" s="757">
        <v>-811043519</v>
      </c>
      <c r="AI53" s="757">
        <v>-844837546</v>
      </c>
      <c r="AJ53" s="757">
        <v>-878631573</v>
      </c>
      <c r="AK53" s="757">
        <v>-912425601</v>
      </c>
      <c r="AL53" s="757">
        <v>-946219628</v>
      </c>
      <c r="AM53" s="757">
        <v>-980013656</v>
      </c>
      <c r="AN53" s="757">
        <v>-1013807684</v>
      </c>
      <c r="AO53" s="757">
        <v>-1047601711</v>
      </c>
      <c r="AP53" s="757">
        <v>-1081395738</v>
      </c>
      <c r="AQ53" s="757">
        <v>-1127170322</v>
      </c>
      <c r="AR53" s="757">
        <v>-1172944906</v>
      </c>
      <c r="AS53" s="757">
        <v>-1218719493</v>
      </c>
      <c r="AT53" s="757">
        <v>-1264494077</v>
      </c>
      <c r="AU53" s="757">
        <v>-1310268660</v>
      </c>
      <c r="AV53" s="757">
        <v>-1356043244</v>
      </c>
      <c r="AW53" s="757">
        <v>-1401817829</v>
      </c>
      <c r="AX53" s="757">
        <v>-1447592412</v>
      </c>
      <c r="AY53" s="757">
        <v>-1493366996</v>
      </c>
      <c r="AZ53" s="757">
        <v>-1553839439</v>
      </c>
      <c r="BA53" s="757">
        <v>-1614311881</v>
      </c>
      <c r="BB53" s="757">
        <v>-1674784323</v>
      </c>
      <c r="BC53" s="757">
        <v>-1748801511</v>
      </c>
      <c r="BD53" s="757">
        <v>-1822818697</v>
      </c>
      <c r="BE53" s="757">
        <v>-1896835885</v>
      </c>
      <c r="BF53" s="757">
        <v>-1970853070</v>
      </c>
      <c r="BG53" s="757">
        <v>-2044870256</v>
      </c>
      <c r="BH53" s="757">
        <v>-2117426264</v>
      </c>
      <c r="BI53" s="757">
        <v>-2230367563</v>
      </c>
      <c r="BJ53" s="757">
        <v>-2343308862</v>
      </c>
      <c r="BK53" s="757">
        <v>-2456250161</v>
      </c>
      <c r="BL53" s="757">
        <v>-2506197085</v>
      </c>
      <c r="BM53" s="757"/>
      <c r="BN53" s="757"/>
      <c r="BO53" s="757"/>
      <c r="BP53" s="757"/>
      <c r="BQ53" s="757"/>
      <c r="BR53" s="757"/>
      <c r="BS53" s="757"/>
      <c r="BT53" s="757"/>
      <c r="BU53" s="757"/>
      <c r="BV53" s="757"/>
      <c r="BW53" s="757"/>
    </row>
    <row r="54" spans="1:75" ht="15" customHeight="1">
      <c r="A54" s="753">
        <v>51</v>
      </c>
      <c r="B54" s="793" t="s">
        <v>2283</v>
      </c>
      <c r="C54" s="753">
        <v>5</v>
      </c>
      <c r="D54" s="757"/>
      <c r="E54" s="757"/>
      <c r="F54" s="757"/>
      <c r="G54" s="757"/>
      <c r="H54" s="757"/>
      <c r="I54" s="757"/>
      <c r="J54" s="757"/>
      <c r="K54" s="757"/>
      <c r="L54" s="757"/>
      <c r="M54" s="757"/>
      <c r="N54" s="757"/>
      <c r="O54" s="757"/>
      <c r="P54" s="757"/>
      <c r="Q54" s="757"/>
      <c r="R54" s="757"/>
      <c r="S54" s="757"/>
      <c r="T54" s="757"/>
      <c r="U54" s="757"/>
      <c r="V54" s="757"/>
      <c r="W54" s="757"/>
      <c r="X54" s="757"/>
      <c r="Y54" s="757"/>
      <c r="Z54" s="757"/>
      <c r="AA54" s="757"/>
      <c r="AB54" s="757"/>
      <c r="AC54" s="757"/>
      <c r="AD54" s="757"/>
      <c r="AE54" s="757"/>
      <c r="AF54" s="757"/>
      <c r="AG54" s="757"/>
      <c r="AH54" s="757"/>
      <c r="AI54" s="757"/>
      <c r="AJ54" s="757"/>
      <c r="AK54" s="757"/>
      <c r="AL54" s="757"/>
      <c r="AM54" s="757"/>
      <c r="AN54" s="757"/>
      <c r="AO54" s="757"/>
      <c r="AP54" s="757"/>
      <c r="AQ54" s="757"/>
      <c r="AR54" s="757"/>
      <c r="AS54" s="757"/>
      <c r="AT54" s="757"/>
      <c r="AU54" s="757"/>
      <c r="AV54" s="757"/>
      <c r="AW54" s="757"/>
      <c r="AX54" s="757"/>
      <c r="AY54" s="757"/>
      <c r="AZ54" s="757"/>
      <c r="BA54" s="757"/>
      <c r="BB54" s="757"/>
      <c r="BC54" s="757"/>
      <c r="BD54" s="757"/>
      <c r="BE54" s="757"/>
      <c r="BF54" s="757"/>
      <c r="BG54" s="757"/>
      <c r="BH54" s="757"/>
      <c r="BI54" s="757"/>
      <c r="BJ54" s="757"/>
      <c r="BK54" s="757"/>
      <c r="BL54" s="757"/>
      <c r="BM54" s="757"/>
      <c r="BN54" s="757"/>
      <c r="BO54" s="757"/>
      <c r="BP54" s="757"/>
      <c r="BQ54" s="757"/>
      <c r="BR54" s="757"/>
      <c r="BS54" s="757"/>
      <c r="BT54" s="757"/>
      <c r="BU54" s="757"/>
      <c r="BV54" s="757"/>
      <c r="BW54" s="757"/>
    </row>
    <row r="55" spans="1:75" ht="15" customHeight="1">
      <c r="A55" s="756">
        <v>52</v>
      </c>
      <c r="B55" s="796" t="s">
        <v>2284</v>
      </c>
      <c r="C55" s="756">
        <v>5</v>
      </c>
      <c r="D55" s="757"/>
      <c r="E55" s="757"/>
      <c r="F55" s="757"/>
      <c r="G55" s="757"/>
      <c r="H55" s="757"/>
      <c r="I55" s="757"/>
      <c r="J55" s="757"/>
      <c r="K55" s="757"/>
      <c r="L55" s="757"/>
      <c r="M55" s="757"/>
      <c r="N55" s="757"/>
      <c r="O55" s="757"/>
      <c r="P55" s="757"/>
      <c r="Q55" s="757"/>
      <c r="R55" s="757"/>
      <c r="S55" s="757"/>
      <c r="T55" s="757"/>
      <c r="U55" s="757"/>
      <c r="V55" s="757"/>
      <c r="W55" s="757"/>
      <c r="X55" s="757"/>
      <c r="Y55" s="757"/>
      <c r="Z55" s="757"/>
      <c r="AA55" s="757"/>
      <c r="AB55" s="757"/>
      <c r="AC55" s="757"/>
      <c r="AD55" s="757"/>
      <c r="AE55" s="757"/>
      <c r="AF55" s="757"/>
      <c r="AG55" s="757"/>
      <c r="AH55" s="757"/>
      <c r="AI55" s="757"/>
      <c r="AJ55" s="757"/>
      <c r="AK55" s="757"/>
      <c r="AL55" s="757"/>
      <c r="AM55" s="757"/>
      <c r="AN55" s="757"/>
      <c r="AO55" s="757"/>
      <c r="AP55" s="757"/>
      <c r="AQ55" s="757"/>
      <c r="AR55" s="757"/>
      <c r="AS55" s="757"/>
      <c r="AT55" s="757"/>
      <c r="AU55" s="757"/>
      <c r="AV55" s="757"/>
      <c r="AW55" s="757"/>
      <c r="AX55" s="757"/>
      <c r="AY55" s="757"/>
      <c r="AZ55" s="757"/>
      <c r="BA55" s="757"/>
      <c r="BB55" s="757"/>
      <c r="BC55" s="757"/>
      <c r="BD55" s="757"/>
      <c r="BE55" s="757"/>
      <c r="BF55" s="757"/>
      <c r="BG55" s="757"/>
      <c r="BH55" s="757"/>
      <c r="BI55" s="757"/>
      <c r="BJ55" s="757"/>
      <c r="BK55" s="757"/>
      <c r="BL55" s="757"/>
      <c r="BM55" s="757"/>
      <c r="BN55" s="757"/>
      <c r="BO55" s="757"/>
      <c r="BP55" s="757"/>
      <c r="BQ55" s="757"/>
      <c r="BR55" s="757"/>
      <c r="BS55" s="757"/>
      <c r="BT55" s="757"/>
      <c r="BU55" s="757"/>
      <c r="BV55" s="757"/>
      <c r="BW55" s="757"/>
    </row>
    <row r="56" spans="1:75" ht="15" customHeight="1">
      <c r="A56" s="756">
        <v>53</v>
      </c>
      <c r="B56" s="795" t="s">
        <v>2285</v>
      </c>
      <c r="C56" s="756">
        <v>5</v>
      </c>
      <c r="D56" s="757"/>
      <c r="E56" s="757"/>
      <c r="F56" s="757"/>
      <c r="G56" s="757"/>
      <c r="H56" s="757"/>
      <c r="I56" s="757"/>
      <c r="J56" s="757"/>
      <c r="K56" s="757"/>
      <c r="L56" s="757"/>
      <c r="M56" s="757"/>
      <c r="N56" s="757"/>
      <c r="O56" s="757"/>
      <c r="P56" s="757"/>
      <c r="Q56" s="757"/>
      <c r="R56" s="757"/>
      <c r="S56" s="757"/>
      <c r="T56" s="757"/>
      <c r="U56" s="757"/>
      <c r="V56" s="757"/>
      <c r="W56" s="757"/>
      <c r="X56" s="757"/>
      <c r="Y56" s="757"/>
      <c r="Z56" s="757"/>
      <c r="AA56" s="757"/>
      <c r="AB56" s="757"/>
      <c r="AC56" s="757"/>
      <c r="AD56" s="757"/>
      <c r="AE56" s="757"/>
      <c r="AF56" s="757"/>
      <c r="AG56" s="757"/>
      <c r="AH56" s="757"/>
      <c r="AI56" s="757"/>
      <c r="AJ56" s="757"/>
      <c r="AK56" s="757"/>
      <c r="AL56" s="757"/>
      <c r="AM56" s="757"/>
      <c r="AN56" s="757"/>
      <c r="AO56" s="757"/>
      <c r="AP56" s="757"/>
      <c r="AQ56" s="757"/>
      <c r="AR56" s="757"/>
      <c r="AS56" s="757"/>
      <c r="AT56" s="757"/>
      <c r="AU56" s="757"/>
      <c r="AV56" s="757"/>
      <c r="AW56" s="757"/>
      <c r="AX56" s="757"/>
      <c r="AY56" s="757"/>
      <c r="AZ56" s="757"/>
      <c r="BA56" s="757"/>
      <c r="BB56" s="757"/>
      <c r="BC56" s="757"/>
      <c r="BD56" s="757"/>
      <c r="BE56" s="757"/>
      <c r="BF56" s="757"/>
      <c r="BG56" s="757"/>
      <c r="BH56" s="757"/>
      <c r="BI56" s="757"/>
      <c r="BJ56" s="757"/>
      <c r="BK56" s="757"/>
      <c r="BL56" s="757"/>
      <c r="BM56" s="757"/>
      <c r="BN56" s="757"/>
      <c r="BO56" s="757"/>
      <c r="BP56" s="757"/>
      <c r="BQ56" s="757"/>
      <c r="BR56" s="757"/>
      <c r="BS56" s="757"/>
      <c r="BT56" s="757"/>
      <c r="BU56" s="757"/>
      <c r="BV56" s="757"/>
      <c r="BW56" s="757"/>
    </row>
    <row r="57" spans="1:75" ht="15" customHeight="1">
      <c r="A57" s="756">
        <v>54</v>
      </c>
      <c r="B57" s="795" t="s">
        <v>2286</v>
      </c>
      <c r="C57" s="756">
        <v>5</v>
      </c>
      <c r="D57" s="757"/>
      <c r="E57" s="757"/>
      <c r="F57" s="757"/>
      <c r="G57" s="757"/>
      <c r="H57" s="757"/>
      <c r="I57" s="757"/>
      <c r="J57" s="757"/>
      <c r="K57" s="757"/>
      <c r="L57" s="757"/>
      <c r="M57" s="757"/>
      <c r="N57" s="757"/>
      <c r="O57" s="757"/>
      <c r="P57" s="757"/>
      <c r="Q57" s="757"/>
      <c r="R57" s="757"/>
      <c r="S57" s="757"/>
      <c r="T57" s="757"/>
      <c r="U57" s="757"/>
      <c r="V57" s="757"/>
      <c r="W57" s="757"/>
      <c r="X57" s="757"/>
      <c r="Y57" s="757"/>
      <c r="Z57" s="757"/>
      <c r="AA57" s="757"/>
      <c r="AB57" s="757"/>
      <c r="AC57" s="757"/>
      <c r="AD57" s="757"/>
      <c r="AE57" s="757"/>
      <c r="AF57" s="757"/>
      <c r="AG57" s="757"/>
      <c r="AH57" s="757"/>
      <c r="AI57" s="757"/>
      <c r="AJ57" s="757"/>
      <c r="AK57" s="757"/>
      <c r="AL57" s="757"/>
      <c r="AM57" s="757"/>
      <c r="AN57" s="757"/>
      <c r="AO57" s="757"/>
      <c r="AP57" s="757"/>
      <c r="AQ57" s="757"/>
      <c r="AR57" s="757"/>
      <c r="AS57" s="757"/>
      <c r="AT57" s="757"/>
      <c r="AU57" s="757"/>
      <c r="AV57" s="757"/>
      <c r="AW57" s="757"/>
      <c r="AX57" s="757"/>
      <c r="AY57" s="757"/>
      <c r="AZ57" s="757"/>
      <c r="BA57" s="757"/>
      <c r="BB57" s="757"/>
      <c r="BC57" s="757"/>
      <c r="BD57" s="757"/>
      <c r="BE57" s="757"/>
      <c r="BF57" s="757"/>
      <c r="BG57" s="757"/>
      <c r="BH57" s="757"/>
      <c r="BI57" s="757"/>
      <c r="BJ57" s="757"/>
      <c r="BK57" s="757"/>
      <c r="BL57" s="757"/>
      <c r="BM57" s="757"/>
      <c r="BN57" s="757"/>
      <c r="BO57" s="757"/>
      <c r="BP57" s="757"/>
      <c r="BQ57" s="757"/>
      <c r="BR57" s="757"/>
      <c r="BS57" s="757"/>
      <c r="BT57" s="757"/>
      <c r="BU57" s="757"/>
      <c r="BV57" s="757"/>
      <c r="BW57" s="757"/>
    </row>
    <row r="58" spans="1:75" ht="15" customHeight="1">
      <c r="A58" s="756">
        <v>55</v>
      </c>
      <c r="B58" s="797" t="s">
        <v>2287</v>
      </c>
      <c r="C58" s="756">
        <v>5</v>
      </c>
      <c r="D58" s="757"/>
      <c r="E58" s="757"/>
      <c r="F58" s="757"/>
      <c r="G58" s="757"/>
      <c r="H58" s="757"/>
      <c r="I58" s="757"/>
      <c r="J58" s="757"/>
      <c r="K58" s="757"/>
      <c r="L58" s="757"/>
      <c r="M58" s="757"/>
      <c r="N58" s="757"/>
      <c r="O58" s="757"/>
      <c r="P58" s="757"/>
      <c r="Q58" s="757"/>
      <c r="R58" s="757"/>
      <c r="S58" s="757"/>
      <c r="T58" s="757"/>
      <c r="U58" s="757"/>
      <c r="V58" s="757"/>
      <c r="W58" s="757"/>
      <c r="X58" s="757"/>
      <c r="Y58" s="757"/>
      <c r="Z58" s="757"/>
      <c r="AA58" s="757"/>
      <c r="AB58" s="757"/>
      <c r="AC58" s="757"/>
      <c r="AD58" s="757"/>
      <c r="AE58" s="757"/>
      <c r="AF58" s="757"/>
      <c r="AG58" s="757"/>
      <c r="AH58" s="757"/>
      <c r="AI58" s="757"/>
      <c r="AJ58" s="757"/>
      <c r="AK58" s="757"/>
      <c r="AL58" s="757"/>
      <c r="AM58" s="757"/>
      <c r="AN58" s="757"/>
      <c r="AO58" s="757"/>
      <c r="AP58" s="757"/>
      <c r="AQ58" s="757"/>
      <c r="AR58" s="757"/>
      <c r="AS58" s="757"/>
      <c r="AT58" s="757"/>
      <c r="AU58" s="757"/>
      <c r="AV58" s="757"/>
      <c r="AW58" s="757"/>
      <c r="AX58" s="757"/>
      <c r="AY58" s="757"/>
      <c r="AZ58" s="757"/>
      <c r="BA58" s="757"/>
      <c r="BB58" s="757"/>
      <c r="BC58" s="757"/>
      <c r="BD58" s="757"/>
      <c r="BE58" s="757"/>
      <c r="BF58" s="757"/>
      <c r="BG58" s="757"/>
      <c r="BH58" s="757"/>
      <c r="BI58" s="757"/>
      <c r="BJ58" s="757"/>
      <c r="BK58" s="757"/>
      <c r="BL58" s="757"/>
      <c r="BM58" s="757"/>
      <c r="BN58" s="757"/>
      <c r="BO58" s="757"/>
      <c r="BP58" s="757"/>
      <c r="BQ58" s="757"/>
      <c r="BR58" s="757"/>
      <c r="BS58" s="757"/>
      <c r="BT58" s="757"/>
      <c r="BU58" s="757"/>
      <c r="BV58" s="757"/>
      <c r="BW58" s="757"/>
    </row>
    <row r="59" spans="1:75" ht="15" customHeight="1">
      <c r="A59" s="756">
        <v>56</v>
      </c>
      <c r="B59" s="797" t="s">
        <v>2288</v>
      </c>
      <c r="C59" s="756">
        <v>5</v>
      </c>
      <c r="D59" s="757"/>
      <c r="E59" s="757"/>
      <c r="F59" s="757"/>
      <c r="G59" s="757"/>
      <c r="H59" s="757"/>
      <c r="I59" s="757"/>
      <c r="J59" s="757"/>
      <c r="K59" s="757"/>
      <c r="L59" s="757"/>
      <c r="M59" s="757"/>
      <c r="N59" s="757"/>
      <c r="O59" s="757"/>
      <c r="P59" s="757"/>
      <c r="Q59" s="757"/>
      <c r="R59" s="757"/>
      <c r="S59" s="757"/>
      <c r="T59" s="757"/>
      <c r="U59" s="757"/>
      <c r="V59" s="757"/>
      <c r="W59" s="757"/>
      <c r="X59" s="757"/>
      <c r="Y59" s="757"/>
      <c r="Z59" s="757"/>
      <c r="AA59" s="757"/>
      <c r="AB59" s="757"/>
      <c r="AC59" s="757"/>
      <c r="AD59" s="757"/>
      <c r="AE59" s="757"/>
      <c r="AF59" s="757"/>
      <c r="AG59" s="757"/>
      <c r="AH59" s="757"/>
      <c r="AI59" s="757"/>
      <c r="AJ59" s="757"/>
      <c r="AK59" s="757"/>
      <c r="AL59" s="757"/>
      <c r="AM59" s="757"/>
      <c r="AN59" s="757"/>
      <c r="AO59" s="757"/>
      <c r="AP59" s="757"/>
      <c r="AQ59" s="757"/>
      <c r="AR59" s="757"/>
      <c r="AS59" s="757"/>
      <c r="AT59" s="757"/>
      <c r="AU59" s="757"/>
      <c r="AV59" s="757"/>
      <c r="AW59" s="757"/>
      <c r="AX59" s="757"/>
      <c r="AY59" s="757"/>
      <c r="AZ59" s="757"/>
      <c r="BA59" s="757"/>
      <c r="BB59" s="757"/>
      <c r="BC59" s="757"/>
      <c r="BD59" s="757"/>
      <c r="BE59" s="757"/>
      <c r="BF59" s="757"/>
      <c r="BG59" s="757"/>
      <c r="BH59" s="757"/>
      <c r="BI59" s="757"/>
      <c r="BJ59" s="757"/>
      <c r="BK59" s="757"/>
      <c r="BL59" s="757"/>
      <c r="BM59" s="757"/>
      <c r="BN59" s="757"/>
      <c r="BO59" s="757"/>
      <c r="BP59" s="757"/>
      <c r="BQ59" s="757"/>
      <c r="BR59" s="757"/>
      <c r="BS59" s="757"/>
      <c r="BT59" s="757"/>
      <c r="BU59" s="757"/>
      <c r="BV59" s="757"/>
      <c r="BW59" s="757"/>
    </row>
    <row r="60" spans="1:75" ht="15" customHeight="1">
      <c r="A60" s="756">
        <v>57</v>
      </c>
      <c r="B60" s="796" t="s">
        <v>2289</v>
      </c>
      <c r="C60" s="756">
        <v>5</v>
      </c>
      <c r="D60" s="757"/>
      <c r="E60" s="757"/>
      <c r="F60" s="757"/>
      <c r="G60" s="757"/>
      <c r="H60" s="757"/>
      <c r="I60" s="757"/>
      <c r="J60" s="757"/>
      <c r="K60" s="757"/>
      <c r="L60" s="757"/>
      <c r="M60" s="757"/>
      <c r="N60" s="757"/>
      <c r="O60" s="757"/>
      <c r="P60" s="757"/>
      <c r="Q60" s="757"/>
      <c r="R60" s="757"/>
      <c r="S60" s="757"/>
      <c r="T60" s="757"/>
      <c r="U60" s="757"/>
      <c r="V60" s="757"/>
      <c r="W60" s="757"/>
      <c r="X60" s="757"/>
      <c r="Y60" s="757"/>
      <c r="Z60" s="757"/>
      <c r="AA60" s="757"/>
      <c r="AB60" s="757"/>
      <c r="AC60" s="757"/>
      <c r="AD60" s="757"/>
      <c r="AE60" s="757"/>
      <c r="AF60" s="757"/>
      <c r="AG60" s="757"/>
      <c r="AH60" s="757"/>
      <c r="AI60" s="757"/>
      <c r="AJ60" s="757"/>
      <c r="AK60" s="757"/>
      <c r="AL60" s="757"/>
      <c r="AM60" s="757"/>
      <c r="AN60" s="757"/>
      <c r="AO60" s="757"/>
      <c r="AP60" s="757"/>
      <c r="AQ60" s="757"/>
      <c r="AR60" s="757"/>
      <c r="AS60" s="757"/>
      <c r="AT60" s="757"/>
      <c r="AU60" s="757"/>
      <c r="AV60" s="757"/>
      <c r="AW60" s="757"/>
      <c r="AX60" s="757"/>
      <c r="AY60" s="757"/>
      <c r="AZ60" s="757"/>
      <c r="BA60" s="757"/>
      <c r="BB60" s="757"/>
      <c r="BC60" s="757"/>
      <c r="BD60" s="757"/>
      <c r="BE60" s="757"/>
      <c r="BF60" s="757"/>
      <c r="BG60" s="757"/>
      <c r="BH60" s="757"/>
      <c r="BI60" s="757"/>
      <c r="BJ60" s="757"/>
      <c r="BK60" s="757"/>
      <c r="BL60" s="757"/>
      <c r="BM60" s="757"/>
      <c r="BN60" s="757"/>
      <c r="BO60" s="757"/>
      <c r="BP60" s="757"/>
      <c r="BQ60" s="757"/>
      <c r="BR60" s="757"/>
      <c r="BS60" s="757"/>
      <c r="BT60" s="757"/>
      <c r="BU60" s="757"/>
      <c r="BV60" s="757"/>
      <c r="BW60" s="757"/>
    </row>
    <row r="61" spans="1:75" ht="15" customHeight="1">
      <c r="A61" s="756">
        <v>58</v>
      </c>
      <c r="B61" s="796" t="s">
        <v>2290</v>
      </c>
      <c r="C61" s="756">
        <v>5</v>
      </c>
      <c r="D61" s="757"/>
      <c r="E61" s="757"/>
      <c r="F61" s="757"/>
      <c r="G61" s="757"/>
      <c r="H61" s="757"/>
      <c r="I61" s="757"/>
      <c r="J61" s="757"/>
      <c r="K61" s="757"/>
      <c r="L61" s="757"/>
      <c r="M61" s="757"/>
      <c r="N61" s="757"/>
      <c r="O61" s="757"/>
      <c r="P61" s="757"/>
      <c r="Q61" s="757"/>
      <c r="R61" s="757"/>
      <c r="S61" s="757"/>
      <c r="T61" s="757"/>
      <c r="U61" s="757"/>
      <c r="V61" s="757"/>
      <c r="W61" s="757"/>
      <c r="X61" s="757"/>
      <c r="Y61" s="757"/>
      <c r="Z61" s="757"/>
      <c r="AA61" s="757"/>
      <c r="AB61" s="757"/>
      <c r="AC61" s="757"/>
      <c r="AD61" s="757"/>
      <c r="AE61" s="757"/>
      <c r="AF61" s="757"/>
      <c r="AG61" s="757"/>
      <c r="AH61" s="757"/>
      <c r="AI61" s="757"/>
      <c r="AJ61" s="757"/>
      <c r="AK61" s="757"/>
      <c r="AL61" s="757"/>
      <c r="AM61" s="757"/>
      <c r="AN61" s="757"/>
      <c r="AO61" s="757"/>
      <c r="AP61" s="757"/>
      <c r="AQ61" s="757"/>
      <c r="AR61" s="757"/>
      <c r="AS61" s="757"/>
      <c r="AT61" s="757"/>
      <c r="AU61" s="757"/>
      <c r="AV61" s="757"/>
      <c r="AW61" s="757"/>
      <c r="AX61" s="757"/>
      <c r="AY61" s="757"/>
      <c r="AZ61" s="757"/>
      <c r="BA61" s="757"/>
      <c r="BB61" s="757"/>
      <c r="BC61" s="757"/>
      <c r="BD61" s="757"/>
      <c r="BE61" s="757"/>
      <c r="BF61" s="757"/>
      <c r="BG61" s="757"/>
      <c r="BH61" s="757"/>
      <c r="BI61" s="757"/>
      <c r="BJ61" s="757"/>
      <c r="BK61" s="757"/>
      <c r="BL61" s="757"/>
      <c r="BM61" s="757"/>
      <c r="BN61" s="757"/>
      <c r="BO61" s="757"/>
      <c r="BP61" s="757"/>
      <c r="BQ61" s="757"/>
      <c r="BR61" s="757"/>
      <c r="BS61" s="757"/>
      <c r="BT61" s="757"/>
      <c r="BU61" s="757"/>
      <c r="BV61" s="757"/>
      <c r="BW61" s="757"/>
    </row>
    <row r="62" spans="1:75" ht="15" customHeight="1">
      <c r="A62" s="756">
        <v>59</v>
      </c>
      <c r="B62" s="796" t="s">
        <v>2291</v>
      </c>
      <c r="C62" s="756">
        <v>5</v>
      </c>
      <c r="D62" s="757"/>
      <c r="E62" s="757"/>
      <c r="F62" s="757"/>
      <c r="G62" s="757"/>
      <c r="H62" s="757"/>
      <c r="I62" s="757"/>
      <c r="J62" s="757"/>
      <c r="K62" s="757"/>
      <c r="L62" s="757"/>
      <c r="M62" s="757"/>
      <c r="N62" s="757"/>
      <c r="O62" s="757"/>
      <c r="P62" s="757"/>
      <c r="Q62" s="757"/>
      <c r="R62" s="757"/>
      <c r="S62" s="757"/>
      <c r="T62" s="757"/>
      <c r="U62" s="757"/>
      <c r="V62" s="757"/>
      <c r="W62" s="757"/>
      <c r="X62" s="757"/>
      <c r="Y62" s="757"/>
      <c r="Z62" s="757"/>
      <c r="AA62" s="757"/>
      <c r="AB62" s="757"/>
      <c r="AC62" s="757"/>
      <c r="AD62" s="757"/>
      <c r="AE62" s="757"/>
      <c r="AF62" s="757"/>
      <c r="AG62" s="757"/>
      <c r="AH62" s="757"/>
      <c r="AI62" s="757"/>
      <c r="AJ62" s="757"/>
      <c r="AK62" s="757"/>
      <c r="AL62" s="757"/>
      <c r="AM62" s="757"/>
      <c r="AN62" s="757"/>
      <c r="AO62" s="757"/>
      <c r="AP62" s="757"/>
      <c r="AQ62" s="757"/>
      <c r="AR62" s="757"/>
      <c r="AS62" s="757"/>
      <c r="AT62" s="757"/>
      <c r="AU62" s="757"/>
      <c r="AV62" s="757"/>
      <c r="AW62" s="757"/>
      <c r="AX62" s="757"/>
      <c r="AY62" s="757"/>
      <c r="AZ62" s="757"/>
      <c r="BA62" s="757"/>
      <c r="BB62" s="757"/>
      <c r="BC62" s="757"/>
      <c r="BD62" s="757"/>
      <c r="BE62" s="757"/>
      <c r="BF62" s="757"/>
      <c r="BG62" s="757"/>
      <c r="BH62" s="757"/>
      <c r="BI62" s="757"/>
      <c r="BJ62" s="757"/>
      <c r="BK62" s="757"/>
      <c r="BL62" s="757"/>
      <c r="BM62" s="757"/>
      <c r="BN62" s="757"/>
      <c r="BO62" s="757"/>
      <c r="BP62" s="757"/>
      <c r="BQ62" s="757"/>
      <c r="BR62" s="757"/>
      <c r="BS62" s="757"/>
      <c r="BT62" s="757"/>
      <c r="BU62" s="757"/>
      <c r="BV62" s="757"/>
      <c r="BW62" s="757"/>
    </row>
    <row r="63" spans="1:75" ht="15" customHeight="1">
      <c r="A63" s="783">
        <v>60</v>
      </c>
      <c r="B63" s="793" t="s">
        <v>2292</v>
      </c>
      <c r="C63" s="783">
        <v>5</v>
      </c>
      <c r="D63" s="784"/>
      <c r="E63" s="784"/>
      <c r="F63" s="784"/>
      <c r="G63" s="784"/>
      <c r="H63" s="784"/>
      <c r="I63" s="784"/>
      <c r="J63" s="784"/>
      <c r="K63" s="784"/>
      <c r="L63" s="784"/>
      <c r="M63" s="784"/>
      <c r="N63" s="784"/>
      <c r="O63" s="784"/>
      <c r="P63" s="784">
        <v>0</v>
      </c>
      <c r="Q63" s="784">
        <v>0</v>
      </c>
      <c r="R63" s="784">
        <v>0</v>
      </c>
      <c r="S63" s="784">
        <v>0</v>
      </c>
      <c r="T63" s="784">
        <v>0</v>
      </c>
      <c r="U63" s="784"/>
      <c r="V63" s="784"/>
      <c r="W63" s="784">
        <v>0</v>
      </c>
      <c r="X63" s="784">
        <v>0</v>
      </c>
      <c r="Y63" s="784">
        <v>0</v>
      </c>
      <c r="Z63" s="784"/>
      <c r="AA63" s="784">
        <v>0</v>
      </c>
      <c r="AB63" s="784"/>
      <c r="AC63" s="784"/>
      <c r="AD63" s="784"/>
      <c r="AE63" s="784"/>
      <c r="AF63" s="784"/>
      <c r="AG63" s="784">
        <v>0</v>
      </c>
      <c r="AH63" s="784">
        <v>0</v>
      </c>
      <c r="AI63" s="784"/>
      <c r="AJ63" s="784">
        <v>0</v>
      </c>
      <c r="AK63" s="784">
        <v>0</v>
      </c>
      <c r="AL63" s="784"/>
      <c r="AM63" s="784"/>
      <c r="AN63" s="784">
        <v>0</v>
      </c>
      <c r="AO63" s="784">
        <v>0</v>
      </c>
      <c r="AP63" s="784">
        <v>0</v>
      </c>
      <c r="AQ63" s="784">
        <v>0</v>
      </c>
      <c r="AR63" s="784">
        <v>0</v>
      </c>
      <c r="AS63" s="784">
        <v>0</v>
      </c>
      <c r="AT63" s="784">
        <v>0</v>
      </c>
      <c r="AU63" s="784">
        <v>0</v>
      </c>
      <c r="AV63" s="784">
        <v>0</v>
      </c>
      <c r="AW63" s="784">
        <v>0</v>
      </c>
      <c r="AX63" s="784">
        <v>0</v>
      </c>
      <c r="AY63" s="784">
        <v>0</v>
      </c>
      <c r="AZ63" s="784">
        <v>0</v>
      </c>
      <c r="BA63" s="784">
        <v>0</v>
      </c>
      <c r="BB63" s="784">
        <v>0</v>
      </c>
      <c r="BC63" s="784">
        <v>0</v>
      </c>
      <c r="BD63" s="784">
        <v>0</v>
      </c>
      <c r="BE63" s="784">
        <v>0</v>
      </c>
      <c r="BF63" s="784">
        <v>0</v>
      </c>
      <c r="BG63" s="784">
        <v>0</v>
      </c>
      <c r="BH63" s="784">
        <v>0</v>
      </c>
      <c r="BI63" s="784">
        <v>0</v>
      </c>
      <c r="BJ63" s="784">
        <v>0</v>
      </c>
      <c r="BK63" s="784"/>
      <c r="BL63" s="784"/>
      <c r="BM63" s="784"/>
      <c r="BN63" s="784"/>
      <c r="BO63" s="784"/>
      <c r="BP63" s="784"/>
      <c r="BQ63" s="784"/>
      <c r="BR63" s="784"/>
      <c r="BS63" s="784"/>
      <c r="BT63" s="784"/>
      <c r="BU63" s="784"/>
      <c r="BV63" s="784"/>
      <c r="BW63" s="784"/>
    </row>
    <row r="64" spans="1:75" ht="15" customHeight="1">
      <c r="A64" s="756">
        <v>61</v>
      </c>
      <c r="B64" s="781" t="s">
        <v>157</v>
      </c>
      <c r="C64" s="756">
        <v>5</v>
      </c>
      <c r="D64" s="757"/>
      <c r="E64" s="757"/>
      <c r="F64" s="757"/>
      <c r="G64" s="757"/>
      <c r="H64" s="757"/>
      <c r="I64" s="757"/>
      <c r="J64" s="757"/>
      <c r="K64" s="757"/>
      <c r="L64" s="757"/>
      <c r="M64" s="757"/>
      <c r="N64" s="757"/>
      <c r="O64" s="757"/>
      <c r="P64" s="757">
        <v>0</v>
      </c>
      <c r="Q64" s="757">
        <v>0</v>
      </c>
      <c r="R64" s="757">
        <v>0</v>
      </c>
      <c r="S64" s="757">
        <v>0</v>
      </c>
      <c r="T64" s="757">
        <v>0</v>
      </c>
      <c r="U64" s="757"/>
      <c r="V64" s="757"/>
      <c r="W64" s="757">
        <v>0</v>
      </c>
      <c r="X64" s="757">
        <v>0</v>
      </c>
      <c r="Y64" s="757">
        <v>0</v>
      </c>
      <c r="Z64" s="757"/>
      <c r="AA64" s="757">
        <v>0</v>
      </c>
      <c r="AB64" s="757"/>
      <c r="AC64" s="757"/>
      <c r="AD64" s="757"/>
      <c r="AE64" s="757"/>
      <c r="AF64" s="757"/>
      <c r="AG64" s="757">
        <v>0</v>
      </c>
      <c r="AH64" s="757">
        <v>0</v>
      </c>
      <c r="AI64" s="757"/>
      <c r="AJ64" s="757">
        <v>0</v>
      </c>
      <c r="AK64" s="757">
        <v>0</v>
      </c>
      <c r="AL64" s="757"/>
      <c r="AM64" s="757"/>
      <c r="AN64" s="757">
        <v>0</v>
      </c>
      <c r="AO64" s="757">
        <v>0</v>
      </c>
      <c r="AP64" s="757">
        <v>0</v>
      </c>
      <c r="AQ64" s="757">
        <v>0</v>
      </c>
      <c r="AR64" s="757">
        <v>0</v>
      </c>
      <c r="AS64" s="757">
        <v>0</v>
      </c>
      <c r="AT64" s="757">
        <v>0</v>
      </c>
      <c r="AU64" s="757">
        <v>0</v>
      </c>
      <c r="AV64" s="757">
        <v>0</v>
      </c>
      <c r="AW64" s="757">
        <v>0</v>
      </c>
      <c r="AX64" s="757">
        <v>0</v>
      </c>
      <c r="AY64" s="757">
        <v>0</v>
      </c>
      <c r="AZ64" s="757">
        <v>0</v>
      </c>
      <c r="BA64" s="757">
        <v>0</v>
      </c>
      <c r="BB64" s="757">
        <v>0</v>
      </c>
      <c r="BC64" s="757">
        <v>0</v>
      </c>
      <c r="BD64" s="757">
        <v>0</v>
      </c>
      <c r="BE64" s="757">
        <v>0</v>
      </c>
      <c r="BF64" s="757">
        <v>0</v>
      </c>
      <c r="BG64" s="757">
        <v>0</v>
      </c>
      <c r="BH64" s="757">
        <v>0</v>
      </c>
      <c r="BI64" s="757">
        <v>0</v>
      </c>
      <c r="BJ64" s="757">
        <v>0</v>
      </c>
      <c r="BK64" s="757"/>
      <c r="BL64" s="757"/>
      <c r="BM64" s="757"/>
      <c r="BN64" s="757"/>
      <c r="BO64" s="757"/>
      <c r="BP64" s="757"/>
      <c r="BQ64" s="757"/>
      <c r="BR64" s="757"/>
      <c r="BS64" s="757"/>
      <c r="BT64" s="757"/>
      <c r="BU64" s="757"/>
      <c r="BV64" s="757"/>
      <c r="BW64" s="757"/>
    </row>
    <row r="65" spans="1:75" ht="15" customHeight="1">
      <c r="A65" s="756">
        <v>62</v>
      </c>
      <c r="B65" s="781" t="s">
        <v>158</v>
      </c>
      <c r="C65" s="756">
        <v>5</v>
      </c>
      <c r="D65" s="757"/>
      <c r="E65" s="757"/>
      <c r="F65" s="757"/>
      <c r="G65" s="757"/>
      <c r="H65" s="757"/>
      <c r="I65" s="757"/>
      <c r="J65" s="757"/>
      <c r="K65" s="757"/>
      <c r="L65" s="757"/>
      <c r="M65" s="757"/>
      <c r="N65" s="757"/>
      <c r="O65" s="757"/>
      <c r="P65" s="757">
        <v>0</v>
      </c>
      <c r="Q65" s="757">
        <v>0</v>
      </c>
      <c r="R65" s="757">
        <v>0</v>
      </c>
      <c r="S65" s="757">
        <v>0</v>
      </c>
      <c r="T65" s="757">
        <v>0</v>
      </c>
      <c r="U65" s="757"/>
      <c r="V65" s="757"/>
      <c r="W65" s="757">
        <v>0</v>
      </c>
      <c r="X65" s="757">
        <v>0</v>
      </c>
      <c r="Y65" s="757">
        <v>0</v>
      </c>
      <c r="Z65" s="757"/>
      <c r="AA65" s="757">
        <v>0</v>
      </c>
      <c r="AB65" s="757"/>
      <c r="AC65" s="757"/>
      <c r="AD65" s="757"/>
      <c r="AE65" s="757"/>
      <c r="AF65" s="757"/>
      <c r="AG65" s="757">
        <v>0</v>
      </c>
      <c r="AH65" s="757">
        <v>0</v>
      </c>
      <c r="AI65" s="757"/>
      <c r="AJ65" s="757">
        <v>0</v>
      </c>
      <c r="AK65" s="757">
        <v>0</v>
      </c>
      <c r="AL65" s="757"/>
      <c r="AM65" s="757"/>
      <c r="AN65" s="757">
        <v>0</v>
      </c>
      <c r="AO65" s="757">
        <v>0</v>
      </c>
      <c r="AP65" s="757">
        <v>0</v>
      </c>
      <c r="AQ65" s="757">
        <v>0</v>
      </c>
      <c r="AR65" s="757">
        <v>0</v>
      </c>
      <c r="AS65" s="757">
        <v>0</v>
      </c>
      <c r="AT65" s="757">
        <v>0</v>
      </c>
      <c r="AU65" s="757">
        <v>0</v>
      </c>
      <c r="AV65" s="757">
        <v>0</v>
      </c>
      <c r="AW65" s="757">
        <v>0</v>
      </c>
      <c r="AX65" s="757">
        <v>0</v>
      </c>
      <c r="AY65" s="757">
        <v>0</v>
      </c>
      <c r="AZ65" s="757">
        <v>0</v>
      </c>
      <c r="BA65" s="757">
        <v>0</v>
      </c>
      <c r="BB65" s="757">
        <v>0</v>
      </c>
      <c r="BC65" s="757">
        <v>0</v>
      </c>
      <c r="BD65" s="757">
        <v>0</v>
      </c>
      <c r="BE65" s="757">
        <v>0</v>
      </c>
      <c r="BF65" s="757">
        <v>0</v>
      </c>
      <c r="BG65" s="757">
        <v>0</v>
      </c>
      <c r="BH65" s="757">
        <v>0</v>
      </c>
      <c r="BI65" s="757">
        <v>0</v>
      </c>
      <c r="BJ65" s="757">
        <v>0</v>
      </c>
      <c r="BK65" s="757"/>
      <c r="BL65" s="757"/>
      <c r="BM65" s="757"/>
      <c r="BN65" s="757"/>
      <c r="BO65" s="757"/>
      <c r="BP65" s="757"/>
      <c r="BQ65" s="757"/>
      <c r="BR65" s="757"/>
      <c r="BS65" s="757"/>
      <c r="BT65" s="757"/>
      <c r="BU65" s="757"/>
      <c r="BV65" s="757"/>
      <c r="BW65" s="757"/>
    </row>
    <row r="66" spans="1:75" ht="15" customHeight="1">
      <c r="A66" s="753">
        <v>63</v>
      </c>
      <c r="B66" s="793" t="s">
        <v>2293</v>
      </c>
      <c r="C66" s="753">
        <v>5</v>
      </c>
      <c r="D66" s="755">
        <v>61751961263</v>
      </c>
      <c r="E66" s="755">
        <v>68221832998</v>
      </c>
      <c r="F66" s="755">
        <v>44793693760</v>
      </c>
      <c r="G66" s="755">
        <v>45741647472</v>
      </c>
      <c r="H66" s="755">
        <v>48891462322</v>
      </c>
      <c r="I66" s="755">
        <v>50245082078</v>
      </c>
      <c r="J66" s="755">
        <v>58136650157</v>
      </c>
      <c r="K66" s="755">
        <v>11251654250</v>
      </c>
      <c r="L66" s="755">
        <v>16360260200</v>
      </c>
      <c r="M66" s="755">
        <v>16360260200</v>
      </c>
      <c r="N66" s="755">
        <v>20131868795</v>
      </c>
      <c r="O66" s="755">
        <v>24169818113</v>
      </c>
      <c r="P66" s="755">
        <v>30194961209</v>
      </c>
      <c r="Q66" s="755">
        <v>31930608890</v>
      </c>
      <c r="R66" s="755">
        <v>32191706543</v>
      </c>
      <c r="S66" s="755">
        <v>40090979735</v>
      </c>
      <c r="T66" s="755">
        <v>47026331183</v>
      </c>
      <c r="U66" s="755">
        <v>54919027899</v>
      </c>
      <c r="V66" s="755">
        <v>58371749132</v>
      </c>
      <c r="W66" s="755">
        <v>39889442104</v>
      </c>
      <c r="X66" s="755">
        <v>48178201294</v>
      </c>
      <c r="Y66" s="755">
        <v>62098571186</v>
      </c>
      <c r="Z66" s="755">
        <v>59494515240</v>
      </c>
      <c r="AA66" s="755">
        <v>26659764617</v>
      </c>
      <c r="AB66" s="755">
        <v>32447867606</v>
      </c>
      <c r="AC66" s="755">
        <v>25783380098</v>
      </c>
      <c r="AD66" s="755">
        <v>27949001939</v>
      </c>
      <c r="AE66" s="755">
        <v>32782480397</v>
      </c>
      <c r="AF66" s="755">
        <v>52004302806</v>
      </c>
      <c r="AG66" s="755">
        <v>50723798252</v>
      </c>
      <c r="AH66" s="755">
        <v>56309319260</v>
      </c>
      <c r="AI66" s="755">
        <v>58915049461</v>
      </c>
      <c r="AJ66" s="755">
        <v>46377188834</v>
      </c>
      <c r="AK66" s="755">
        <v>60040058006</v>
      </c>
      <c r="AL66" s="755">
        <v>65105287777</v>
      </c>
      <c r="AM66" s="755">
        <v>70079611431</v>
      </c>
      <c r="AN66" s="755">
        <v>72052358400</v>
      </c>
      <c r="AO66" s="755">
        <v>72977509919</v>
      </c>
      <c r="AP66" s="755">
        <v>40125847239</v>
      </c>
      <c r="AQ66" s="755">
        <v>39227080324</v>
      </c>
      <c r="AR66" s="755">
        <v>39862871198</v>
      </c>
      <c r="AS66" s="755">
        <v>44058539845</v>
      </c>
      <c r="AT66" s="755">
        <v>43896047774</v>
      </c>
      <c r="AU66" s="755">
        <v>41656644401</v>
      </c>
      <c r="AV66" s="755">
        <v>42945632903</v>
      </c>
      <c r="AW66" s="755">
        <v>43281195517</v>
      </c>
      <c r="AX66" s="755">
        <v>28334087272</v>
      </c>
      <c r="AY66" s="786">
        <v>36580186980</v>
      </c>
      <c r="AZ66" s="786">
        <v>46014474364</v>
      </c>
      <c r="BA66" s="786">
        <v>32023614794</v>
      </c>
      <c r="BB66" s="786">
        <v>27191404987</v>
      </c>
      <c r="BC66" s="786">
        <v>38355899298</v>
      </c>
      <c r="BD66" s="786">
        <v>47426115769</v>
      </c>
      <c r="BE66" s="786">
        <v>51797910397</v>
      </c>
      <c r="BF66" s="786">
        <v>52765546898</v>
      </c>
      <c r="BG66" s="786">
        <v>34461951167</v>
      </c>
      <c r="BH66" s="786">
        <v>44577925963</v>
      </c>
      <c r="BI66" s="786">
        <v>57717770751</v>
      </c>
      <c r="BJ66" s="786">
        <v>54221172817</v>
      </c>
      <c r="BK66" s="786">
        <v>63080533813</v>
      </c>
      <c r="BL66" s="786">
        <v>61387421408</v>
      </c>
      <c r="BM66" s="786"/>
      <c r="BN66" s="786"/>
      <c r="BO66" s="786"/>
      <c r="BP66" s="786"/>
      <c r="BQ66" s="786"/>
      <c r="BR66" s="786"/>
      <c r="BS66" s="786"/>
      <c r="BT66" s="786"/>
      <c r="BU66" s="786"/>
      <c r="BV66" s="786"/>
      <c r="BW66" s="786"/>
    </row>
    <row r="67" spans="1:75" ht="15" customHeight="1">
      <c r="A67" s="756">
        <v>64</v>
      </c>
      <c r="B67" s="781" t="s">
        <v>160</v>
      </c>
      <c r="C67" s="756">
        <v>5</v>
      </c>
      <c r="D67" s="757"/>
      <c r="E67" s="757"/>
      <c r="F67" s="757"/>
      <c r="G67" s="757"/>
      <c r="H67" s="757"/>
      <c r="I67" s="757"/>
      <c r="J67" s="757"/>
      <c r="K67" s="757"/>
      <c r="L67" s="757"/>
      <c r="M67" s="757"/>
      <c r="N67" s="757"/>
      <c r="O67" s="757"/>
      <c r="P67" s="757">
        <v>0</v>
      </c>
      <c r="Q67" s="757">
        <v>0</v>
      </c>
      <c r="R67" s="757">
        <v>0</v>
      </c>
      <c r="S67" s="757">
        <v>0</v>
      </c>
      <c r="T67" s="757">
        <v>0</v>
      </c>
      <c r="U67" s="757"/>
      <c r="V67" s="757"/>
      <c r="W67" s="757">
        <v>0</v>
      </c>
      <c r="X67" s="757">
        <v>0</v>
      </c>
      <c r="Y67" s="757">
        <v>0</v>
      </c>
      <c r="Z67" s="757"/>
      <c r="AA67" s="757">
        <v>0</v>
      </c>
      <c r="AB67" s="757"/>
      <c r="AC67" s="757"/>
      <c r="AD67" s="757"/>
      <c r="AE67" s="757"/>
      <c r="AF67" s="757"/>
      <c r="AG67" s="757">
        <v>0</v>
      </c>
      <c r="AH67" s="757">
        <v>0</v>
      </c>
      <c r="AI67" s="757"/>
      <c r="AJ67" s="757">
        <v>0</v>
      </c>
      <c r="AK67" s="757">
        <v>0</v>
      </c>
      <c r="AL67" s="757">
        <v>0</v>
      </c>
      <c r="AM67" s="757">
        <v>0</v>
      </c>
      <c r="AN67" s="757">
        <v>0</v>
      </c>
      <c r="AO67" s="757">
        <v>0</v>
      </c>
      <c r="AP67" s="757">
        <v>0</v>
      </c>
      <c r="AQ67" s="757">
        <v>0</v>
      </c>
      <c r="AR67" s="757">
        <v>0</v>
      </c>
      <c r="AS67" s="757">
        <v>0</v>
      </c>
      <c r="AT67" s="757">
        <v>0</v>
      </c>
      <c r="AU67" s="757">
        <v>0</v>
      </c>
      <c r="AV67" s="757">
        <v>0</v>
      </c>
      <c r="AW67" s="757">
        <v>0</v>
      </c>
      <c r="AX67" s="757">
        <v>0</v>
      </c>
      <c r="AY67" s="757">
        <v>0</v>
      </c>
      <c r="AZ67" s="757">
        <v>0</v>
      </c>
      <c r="BA67" s="757">
        <v>0</v>
      </c>
      <c r="BB67" s="757">
        <v>0</v>
      </c>
      <c r="BC67" s="757">
        <v>0</v>
      </c>
      <c r="BD67" s="757">
        <v>0</v>
      </c>
      <c r="BE67" s="757">
        <v>0</v>
      </c>
      <c r="BF67" s="757">
        <v>0</v>
      </c>
      <c r="BG67" s="757">
        <v>0</v>
      </c>
      <c r="BH67" s="757">
        <v>0</v>
      </c>
      <c r="BI67" s="757">
        <v>0</v>
      </c>
      <c r="BJ67" s="757">
        <v>0</v>
      </c>
      <c r="BK67" s="757">
        <v>0</v>
      </c>
      <c r="BL67" s="757"/>
      <c r="BM67" s="757"/>
      <c r="BN67" s="757"/>
      <c r="BO67" s="757"/>
      <c r="BP67" s="757"/>
      <c r="BQ67" s="757"/>
      <c r="BR67" s="757"/>
      <c r="BS67" s="757"/>
      <c r="BT67" s="757"/>
      <c r="BU67" s="757"/>
      <c r="BV67" s="757"/>
      <c r="BW67" s="757"/>
    </row>
    <row r="68" spans="1:75" ht="15" customHeight="1">
      <c r="A68" s="756">
        <v>65</v>
      </c>
      <c r="B68" s="781" t="s">
        <v>161</v>
      </c>
      <c r="C68" s="756">
        <v>5</v>
      </c>
      <c r="D68" s="757">
        <v>61751961263</v>
      </c>
      <c r="E68" s="757">
        <v>68221832998</v>
      </c>
      <c r="F68" s="757">
        <v>44793693760</v>
      </c>
      <c r="G68" s="757">
        <v>45741647472</v>
      </c>
      <c r="H68" s="757">
        <v>48891462322</v>
      </c>
      <c r="I68" s="757">
        <v>50245082078</v>
      </c>
      <c r="J68" s="757">
        <v>58136650157</v>
      </c>
      <c r="K68" s="757">
        <v>11251654250</v>
      </c>
      <c r="L68" s="757">
        <v>16360260200</v>
      </c>
      <c r="M68" s="757">
        <v>16360260200</v>
      </c>
      <c r="N68" s="757">
        <v>20131868795</v>
      </c>
      <c r="O68" s="757">
        <v>24169818113</v>
      </c>
      <c r="P68" s="757">
        <v>30194961209</v>
      </c>
      <c r="Q68" s="757">
        <v>31930608890</v>
      </c>
      <c r="R68" s="757">
        <v>32191706543</v>
      </c>
      <c r="S68" s="757">
        <v>40090979735</v>
      </c>
      <c r="T68" s="757">
        <v>47026331183</v>
      </c>
      <c r="U68" s="757">
        <v>54919027899</v>
      </c>
      <c r="V68" s="757">
        <v>58371749132</v>
      </c>
      <c r="W68" s="757">
        <v>39889442104</v>
      </c>
      <c r="X68" s="757">
        <v>48178201294</v>
      </c>
      <c r="Y68" s="757">
        <v>62098571186</v>
      </c>
      <c r="Z68" s="757">
        <v>59494515240</v>
      </c>
      <c r="AA68" s="757">
        <v>26659764617</v>
      </c>
      <c r="AB68" s="757">
        <v>32447867606</v>
      </c>
      <c r="AC68" s="757">
        <v>25783380098</v>
      </c>
      <c r="AD68" s="757">
        <v>27949001939</v>
      </c>
      <c r="AE68" s="757">
        <v>32782480397</v>
      </c>
      <c r="AF68" s="757">
        <v>52004302806</v>
      </c>
      <c r="AG68" s="757">
        <v>50723798252</v>
      </c>
      <c r="AH68" s="757">
        <v>56309319260</v>
      </c>
      <c r="AI68" s="757">
        <v>58915049461</v>
      </c>
      <c r="AJ68" s="757">
        <v>46377188834</v>
      </c>
      <c r="AK68" s="757">
        <v>60040058006</v>
      </c>
      <c r="AL68" s="757">
        <v>65105287777</v>
      </c>
      <c r="AM68" s="757">
        <v>70079611431</v>
      </c>
      <c r="AN68" s="757">
        <v>72052358400</v>
      </c>
      <c r="AO68" s="757">
        <v>72977509919</v>
      </c>
      <c r="AP68" s="757">
        <v>40125847239</v>
      </c>
      <c r="AQ68" s="757">
        <v>39227080324</v>
      </c>
      <c r="AR68" s="757">
        <v>39862871198</v>
      </c>
      <c r="AS68" s="757">
        <v>44058539845</v>
      </c>
      <c r="AT68" s="757">
        <v>43896047774</v>
      </c>
      <c r="AU68" s="757">
        <v>41656644401</v>
      </c>
      <c r="AV68" s="757">
        <v>42945632903</v>
      </c>
      <c r="AW68" s="757">
        <v>43281195517</v>
      </c>
      <c r="AX68" s="757">
        <v>28334087272</v>
      </c>
      <c r="AY68" s="757">
        <v>36580186980</v>
      </c>
      <c r="AZ68" s="757">
        <v>46014474364</v>
      </c>
      <c r="BA68" s="757">
        <v>32023614794</v>
      </c>
      <c r="BB68" s="757">
        <v>27191404987</v>
      </c>
      <c r="BC68" s="757">
        <v>38355899298</v>
      </c>
      <c r="BD68" s="757">
        <v>47426115769</v>
      </c>
      <c r="BE68" s="757">
        <v>51797910397</v>
      </c>
      <c r="BF68" s="757">
        <v>52765546898</v>
      </c>
      <c r="BG68" s="757">
        <v>34461951167</v>
      </c>
      <c r="BH68" s="757">
        <v>44577925963</v>
      </c>
      <c r="BI68" s="757">
        <v>57717770751</v>
      </c>
      <c r="BJ68" s="757">
        <v>54221172817</v>
      </c>
      <c r="BK68" s="757">
        <v>63080533813</v>
      </c>
      <c r="BL68" s="757">
        <v>61387421408</v>
      </c>
      <c r="BM68" s="757"/>
      <c r="BN68" s="757"/>
      <c r="BO68" s="757"/>
      <c r="BP68" s="757"/>
      <c r="BQ68" s="757"/>
      <c r="BR68" s="757"/>
      <c r="BS68" s="757"/>
      <c r="BT68" s="757"/>
      <c r="BU68" s="757"/>
      <c r="BV68" s="757"/>
      <c r="BW68" s="757"/>
    </row>
    <row r="69" spans="1:75" ht="15" customHeight="1">
      <c r="A69" s="753">
        <v>66</v>
      </c>
      <c r="B69" s="798" t="s">
        <v>2294</v>
      </c>
      <c r="C69" s="753">
        <v>5</v>
      </c>
      <c r="D69" s="755"/>
      <c r="E69" s="755"/>
      <c r="F69" s="755"/>
      <c r="G69" s="755"/>
      <c r="H69" s="755"/>
      <c r="I69" s="755"/>
      <c r="J69" s="755"/>
      <c r="K69" s="755"/>
      <c r="L69" s="755"/>
      <c r="M69" s="755"/>
      <c r="N69" s="755"/>
      <c r="O69" s="755"/>
      <c r="P69" s="755">
        <v>0</v>
      </c>
      <c r="Q69" s="755">
        <v>0</v>
      </c>
      <c r="R69" s="755">
        <v>0</v>
      </c>
      <c r="S69" s="755">
        <v>0</v>
      </c>
      <c r="T69" s="755">
        <v>0</v>
      </c>
      <c r="U69" s="755"/>
      <c r="V69" s="755"/>
      <c r="W69" s="755">
        <v>0</v>
      </c>
      <c r="X69" s="755">
        <v>0</v>
      </c>
      <c r="Y69" s="755">
        <v>0</v>
      </c>
      <c r="Z69" s="755"/>
      <c r="AA69" s="755">
        <v>0</v>
      </c>
      <c r="AB69" s="755"/>
      <c r="AC69" s="755"/>
      <c r="AD69" s="755"/>
      <c r="AE69" s="755"/>
      <c r="AF69" s="755"/>
      <c r="AG69" s="755">
        <v>0</v>
      </c>
      <c r="AH69" s="755">
        <v>0</v>
      </c>
      <c r="AI69" s="755"/>
      <c r="AJ69" s="755">
        <v>0</v>
      </c>
      <c r="AK69" s="755">
        <v>0</v>
      </c>
      <c r="AL69" s="755"/>
      <c r="AM69" s="755"/>
      <c r="AN69" s="755">
        <v>0</v>
      </c>
      <c r="AO69" s="755">
        <v>0</v>
      </c>
      <c r="AP69" s="755">
        <v>0</v>
      </c>
      <c r="AQ69" s="755">
        <v>0</v>
      </c>
      <c r="AR69" s="755">
        <v>0</v>
      </c>
      <c r="AS69" s="755">
        <v>0</v>
      </c>
      <c r="AT69" s="755">
        <v>0</v>
      </c>
      <c r="AU69" s="755">
        <v>0</v>
      </c>
      <c r="AV69" s="755">
        <v>0</v>
      </c>
      <c r="AW69" s="755">
        <v>0</v>
      </c>
      <c r="AX69" s="755">
        <v>0</v>
      </c>
      <c r="AY69" s="755">
        <v>0</v>
      </c>
      <c r="AZ69" s="755">
        <v>0</v>
      </c>
      <c r="BA69" s="755">
        <v>0</v>
      </c>
      <c r="BB69" s="755">
        <v>0</v>
      </c>
      <c r="BC69" s="755">
        <v>0</v>
      </c>
      <c r="BD69" s="755">
        <v>0</v>
      </c>
      <c r="BE69" s="755">
        <v>0</v>
      </c>
      <c r="BF69" s="755">
        <v>0</v>
      </c>
      <c r="BG69" s="755">
        <v>0</v>
      </c>
      <c r="BH69" s="755">
        <v>0</v>
      </c>
      <c r="BI69" s="755">
        <v>0</v>
      </c>
      <c r="BJ69" s="755">
        <v>0</v>
      </c>
      <c r="BK69" s="755"/>
      <c r="BL69" s="755"/>
      <c r="BM69" s="755"/>
      <c r="BN69" s="755"/>
      <c r="BO69" s="755"/>
      <c r="BP69" s="755"/>
      <c r="BQ69" s="755"/>
      <c r="BR69" s="755"/>
      <c r="BS69" s="755"/>
      <c r="BT69" s="755"/>
      <c r="BU69" s="755"/>
      <c r="BV69" s="755"/>
      <c r="BW69" s="755"/>
    </row>
    <row r="70" spans="1:75" ht="15" customHeight="1">
      <c r="A70" s="756">
        <v>67</v>
      </c>
      <c r="B70" s="781" t="s">
        <v>163</v>
      </c>
      <c r="C70" s="756">
        <v>5</v>
      </c>
      <c r="D70" s="757"/>
      <c r="E70" s="757"/>
      <c r="F70" s="757"/>
      <c r="G70" s="757"/>
      <c r="H70" s="757"/>
      <c r="I70" s="757"/>
      <c r="J70" s="757"/>
      <c r="K70" s="757"/>
      <c r="L70" s="757"/>
      <c r="M70" s="757"/>
      <c r="N70" s="757"/>
      <c r="O70" s="757"/>
      <c r="P70" s="757">
        <v>0</v>
      </c>
      <c r="Q70" s="757">
        <v>0</v>
      </c>
      <c r="R70" s="757">
        <v>0</v>
      </c>
      <c r="S70" s="757">
        <v>0</v>
      </c>
      <c r="T70" s="757">
        <v>0</v>
      </c>
      <c r="U70" s="757"/>
      <c r="V70" s="757"/>
      <c r="W70" s="757">
        <v>0</v>
      </c>
      <c r="X70" s="757">
        <v>0</v>
      </c>
      <c r="Y70" s="757">
        <v>0</v>
      </c>
      <c r="Z70" s="757"/>
      <c r="AA70" s="757">
        <v>0</v>
      </c>
      <c r="AB70" s="757"/>
      <c r="AC70" s="757"/>
      <c r="AD70" s="757"/>
      <c r="AE70" s="757"/>
      <c r="AF70" s="757"/>
      <c r="AG70" s="757">
        <v>0</v>
      </c>
      <c r="AH70" s="757">
        <v>0</v>
      </c>
      <c r="AI70" s="757"/>
      <c r="AJ70" s="757">
        <v>0</v>
      </c>
      <c r="AK70" s="757">
        <v>0</v>
      </c>
      <c r="AL70" s="757"/>
      <c r="AM70" s="757"/>
      <c r="AN70" s="757">
        <v>0</v>
      </c>
      <c r="AO70" s="757">
        <v>0</v>
      </c>
      <c r="AP70" s="757">
        <v>0</v>
      </c>
      <c r="AQ70" s="757">
        <v>0</v>
      </c>
      <c r="AR70" s="757">
        <v>0</v>
      </c>
      <c r="AS70" s="757">
        <v>0</v>
      </c>
      <c r="AT70" s="757">
        <v>0</v>
      </c>
      <c r="AU70" s="757">
        <v>0</v>
      </c>
      <c r="AV70" s="757">
        <v>0</v>
      </c>
      <c r="AW70" s="757">
        <v>0</v>
      </c>
      <c r="AX70" s="757">
        <v>0</v>
      </c>
      <c r="AY70" s="757">
        <v>0</v>
      </c>
      <c r="AZ70" s="757">
        <v>0</v>
      </c>
      <c r="BA70" s="757">
        <v>0</v>
      </c>
      <c r="BB70" s="757">
        <v>0</v>
      </c>
      <c r="BC70" s="757">
        <v>0</v>
      </c>
      <c r="BD70" s="757">
        <v>0</v>
      </c>
      <c r="BE70" s="757">
        <v>0</v>
      </c>
      <c r="BF70" s="757">
        <v>0</v>
      </c>
      <c r="BG70" s="757">
        <v>0</v>
      </c>
      <c r="BH70" s="757">
        <v>0</v>
      </c>
      <c r="BI70" s="757">
        <v>0</v>
      </c>
      <c r="BJ70" s="757">
        <v>0</v>
      </c>
      <c r="BK70" s="757"/>
      <c r="BL70" s="757"/>
      <c r="BM70" s="757"/>
      <c r="BN70" s="757"/>
      <c r="BO70" s="757"/>
      <c r="BP70" s="757"/>
      <c r="BQ70" s="757"/>
      <c r="BR70" s="757"/>
      <c r="BS70" s="757"/>
      <c r="BT70" s="757"/>
      <c r="BU70" s="757"/>
      <c r="BV70" s="757"/>
      <c r="BW70" s="757"/>
    </row>
    <row r="71" spans="1:75" ht="15" customHeight="1">
      <c r="A71" s="756">
        <v>68</v>
      </c>
      <c r="B71" s="781" t="s">
        <v>2295</v>
      </c>
      <c r="C71" s="756">
        <v>5</v>
      </c>
      <c r="D71" s="757"/>
      <c r="E71" s="757"/>
      <c r="F71" s="757"/>
      <c r="G71" s="757"/>
      <c r="H71" s="757"/>
      <c r="I71" s="757"/>
      <c r="J71" s="757"/>
      <c r="K71" s="757"/>
      <c r="L71" s="757"/>
      <c r="M71" s="757"/>
      <c r="N71" s="757"/>
      <c r="O71" s="757"/>
      <c r="P71" s="757">
        <v>0</v>
      </c>
      <c r="Q71" s="757">
        <v>0</v>
      </c>
      <c r="R71" s="757">
        <v>0</v>
      </c>
      <c r="S71" s="757">
        <v>0</v>
      </c>
      <c r="T71" s="757">
        <v>0</v>
      </c>
      <c r="U71" s="757"/>
      <c r="V71" s="757"/>
      <c r="W71" s="757">
        <v>0</v>
      </c>
      <c r="X71" s="757">
        <v>0</v>
      </c>
      <c r="Y71" s="757">
        <v>0</v>
      </c>
      <c r="Z71" s="757"/>
      <c r="AA71" s="757">
        <v>0</v>
      </c>
      <c r="AB71" s="757"/>
      <c r="AC71" s="757"/>
      <c r="AD71" s="757"/>
      <c r="AE71" s="757"/>
      <c r="AF71" s="757"/>
      <c r="AG71" s="757">
        <v>0</v>
      </c>
      <c r="AH71" s="757">
        <v>0</v>
      </c>
      <c r="AI71" s="757"/>
      <c r="AJ71" s="757">
        <v>0</v>
      </c>
      <c r="AK71" s="757">
        <v>0</v>
      </c>
      <c r="AL71" s="757"/>
      <c r="AM71" s="757"/>
      <c r="AN71" s="757">
        <v>0</v>
      </c>
      <c r="AO71" s="757">
        <v>0</v>
      </c>
      <c r="AP71" s="757">
        <v>0</v>
      </c>
      <c r="AQ71" s="757">
        <v>0</v>
      </c>
      <c r="AR71" s="757">
        <v>0</v>
      </c>
      <c r="AS71" s="757">
        <v>0</v>
      </c>
      <c r="AT71" s="757">
        <v>0</v>
      </c>
      <c r="AU71" s="757">
        <v>0</v>
      </c>
      <c r="AV71" s="757">
        <v>0</v>
      </c>
      <c r="AW71" s="757">
        <v>0</v>
      </c>
      <c r="AX71" s="757">
        <v>0</v>
      </c>
      <c r="AY71" s="757">
        <v>0</v>
      </c>
      <c r="AZ71" s="757">
        <v>0</v>
      </c>
      <c r="BA71" s="757">
        <v>0</v>
      </c>
      <c r="BB71" s="757">
        <v>0</v>
      </c>
      <c r="BC71" s="757">
        <v>0</v>
      </c>
      <c r="BD71" s="757">
        <v>0</v>
      </c>
      <c r="BE71" s="757">
        <v>0</v>
      </c>
      <c r="BF71" s="757">
        <v>0</v>
      </c>
      <c r="BG71" s="757">
        <v>0</v>
      </c>
      <c r="BH71" s="757">
        <v>0</v>
      </c>
      <c r="BI71" s="757">
        <v>0</v>
      </c>
      <c r="BJ71" s="757">
        <v>0</v>
      </c>
      <c r="BK71" s="757"/>
      <c r="BL71" s="757"/>
      <c r="BM71" s="757"/>
      <c r="BN71" s="757"/>
      <c r="BO71" s="757"/>
      <c r="BP71" s="757"/>
      <c r="BQ71" s="757"/>
      <c r="BR71" s="757"/>
      <c r="BS71" s="757"/>
      <c r="BT71" s="757"/>
      <c r="BU71" s="757"/>
      <c r="BV71" s="757"/>
      <c r="BW71" s="757"/>
    </row>
    <row r="72" spans="1:75" ht="15" customHeight="1">
      <c r="A72" s="756">
        <v>69</v>
      </c>
      <c r="B72" s="781" t="s">
        <v>165</v>
      </c>
      <c r="C72" s="756">
        <v>5</v>
      </c>
      <c r="D72" s="757"/>
      <c r="E72" s="757"/>
      <c r="F72" s="757"/>
      <c r="G72" s="757"/>
      <c r="H72" s="757"/>
      <c r="I72" s="757"/>
      <c r="J72" s="757"/>
      <c r="K72" s="757"/>
      <c r="L72" s="757"/>
      <c r="M72" s="757"/>
      <c r="N72" s="757"/>
      <c r="O72" s="757"/>
      <c r="P72" s="757">
        <v>0</v>
      </c>
      <c r="Q72" s="757">
        <v>0</v>
      </c>
      <c r="R72" s="757">
        <v>0</v>
      </c>
      <c r="S72" s="757">
        <v>0</v>
      </c>
      <c r="T72" s="757">
        <v>0</v>
      </c>
      <c r="U72" s="757"/>
      <c r="V72" s="757"/>
      <c r="W72" s="757">
        <v>0</v>
      </c>
      <c r="X72" s="757">
        <v>0</v>
      </c>
      <c r="Y72" s="757">
        <v>0</v>
      </c>
      <c r="Z72" s="757"/>
      <c r="AA72" s="757">
        <v>0</v>
      </c>
      <c r="AB72" s="757"/>
      <c r="AC72" s="757"/>
      <c r="AD72" s="757"/>
      <c r="AE72" s="757"/>
      <c r="AF72" s="757"/>
      <c r="AG72" s="757">
        <v>0</v>
      </c>
      <c r="AH72" s="757">
        <v>0</v>
      </c>
      <c r="AI72" s="757"/>
      <c r="AJ72" s="757">
        <v>0</v>
      </c>
      <c r="AK72" s="757">
        <v>0</v>
      </c>
      <c r="AL72" s="757"/>
      <c r="AM72" s="757"/>
      <c r="AN72" s="757">
        <v>0</v>
      </c>
      <c r="AO72" s="757">
        <v>0</v>
      </c>
      <c r="AP72" s="757">
        <v>0</v>
      </c>
      <c r="AQ72" s="757">
        <v>0</v>
      </c>
      <c r="AR72" s="757">
        <v>0</v>
      </c>
      <c r="AS72" s="757">
        <v>0</v>
      </c>
      <c r="AT72" s="757">
        <v>0</v>
      </c>
      <c r="AU72" s="757">
        <v>0</v>
      </c>
      <c r="AV72" s="757">
        <v>0</v>
      </c>
      <c r="AW72" s="757">
        <v>0</v>
      </c>
      <c r="AX72" s="757">
        <v>0</v>
      </c>
      <c r="AY72" s="757">
        <v>0</v>
      </c>
      <c r="AZ72" s="757">
        <v>0</v>
      </c>
      <c r="BA72" s="757">
        <v>0</v>
      </c>
      <c r="BB72" s="757">
        <v>0</v>
      </c>
      <c r="BC72" s="757">
        <v>0</v>
      </c>
      <c r="BD72" s="757">
        <v>0</v>
      </c>
      <c r="BE72" s="757">
        <v>0</v>
      </c>
      <c r="BF72" s="757">
        <v>0</v>
      </c>
      <c r="BG72" s="757">
        <v>0</v>
      </c>
      <c r="BH72" s="757">
        <v>0</v>
      </c>
      <c r="BI72" s="757">
        <v>0</v>
      </c>
      <c r="BJ72" s="757">
        <v>0</v>
      </c>
      <c r="BK72" s="757"/>
      <c r="BL72" s="757"/>
      <c r="BM72" s="757"/>
      <c r="BN72" s="757"/>
      <c r="BO72" s="757"/>
      <c r="BP72" s="757"/>
      <c r="BQ72" s="757"/>
      <c r="BR72" s="757"/>
      <c r="BS72" s="757"/>
      <c r="BT72" s="757"/>
      <c r="BU72" s="757"/>
      <c r="BV72" s="757"/>
      <c r="BW72" s="757"/>
    </row>
    <row r="73" spans="1:75" ht="15" customHeight="1">
      <c r="A73" s="756">
        <v>70</v>
      </c>
      <c r="B73" s="781" t="s">
        <v>2296</v>
      </c>
      <c r="C73" s="756">
        <v>5</v>
      </c>
      <c r="D73" s="757"/>
      <c r="E73" s="757"/>
      <c r="F73" s="757"/>
      <c r="G73" s="757"/>
      <c r="H73" s="757"/>
      <c r="I73" s="757"/>
      <c r="J73" s="757"/>
      <c r="K73" s="757"/>
      <c r="L73" s="757"/>
      <c r="M73" s="757"/>
      <c r="N73" s="757"/>
      <c r="O73" s="757"/>
      <c r="P73" s="757">
        <v>0</v>
      </c>
      <c r="Q73" s="757">
        <v>0</v>
      </c>
      <c r="R73" s="757">
        <v>0</v>
      </c>
      <c r="S73" s="757">
        <v>0</v>
      </c>
      <c r="T73" s="757">
        <v>0</v>
      </c>
      <c r="U73" s="757"/>
      <c r="V73" s="757"/>
      <c r="W73" s="757">
        <v>0</v>
      </c>
      <c r="X73" s="757">
        <v>0</v>
      </c>
      <c r="Y73" s="757">
        <v>0</v>
      </c>
      <c r="Z73" s="757"/>
      <c r="AA73" s="757">
        <v>0</v>
      </c>
      <c r="AB73" s="757"/>
      <c r="AC73" s="757"/>
      <c r="AD73" s="757"/>
      <c r="AE73" s="757"/>
      <c r="AF73" s="757"/>
      <c r="AG73" s="757">
        <v>0</v>
      </c>
      <c r="AH73" s="757">
        <v>0</v>
      </c>
      <c r="AI73" s="757"/>
      <c r="AJ73" s="757">
        <v>0</v>
      </c>
      <c r="AK73" s="757">
        <v>0</v>
      </c>
      <c r="AL73" s="757"/>
      <c r="AM73" s="757"/>
      <c r="AN73" s="757">
        <v>0</v>
      </c>
      <c r="AO73" s="757">
        <v>0</v>
      </c>
      <c r="AP73" s="757">
        <v>0</v>
      </c>
      <c r="AQ73" s="757">
        <v>0</v>
      </c>
      <c r="AR73" s="757">
        <v>0</v>
      </c>
      <c r="AS73" s="757">
        <v>0</v>
      </c>
      <c r="AT73" s="757">
        <v>0</v>
      </c>
      <c r="AU73" s="757">
        <v>0</v>
      </c>
      <c r="AV73" s="757">
        <v>0</v>
      </c>
      <c r="AW73" s="757">
        <v>0</v>
      </c>
      <c r="AX73" s="757">
        <v>0</v>
      </c>
      <c r="AY73" s="757">
        <v>0</v>
      </c>
      <c r="AZ73" s="757">
        <v>0</v>
      </c>
      <c r="BA73" s="757">
        <v>0</v>
      </c>
      <c r="BB73" s="757">
        <v>0</v>
      </c>
      <c r="BC73" s="757">
        <v>0</v>
      </c>
      <c r="BD73" s="757">
        <v>0</v>
      </c>
      <c r="BE73" s="757">
        <v>0</v>
      </c>
      <c r="BF73" s="757">
        <v>0</v>
      </c>
      <c r="BG73" s="757">
        <v>0</v>
      </c>
      <c r="BH73" s="757">
        <v>0</v>
      </c>
      <c r="BI73" s="757">
        <v>0</v>
      </c>
      <c r="BJ73" s="757">
        <v>0</v>
      </c>
      <c r="BK73" s="757"/>
      <c r="BL73" s="757"/>
      <c r="BM73" s="757"/>
      <c r="BN73" s="757"/>
      <c r="BO73" s="757"/>
      <c r="BP73" s="757"/>
      <c r="BQ73" s="757"/>
      <c r="BR73" s="757"/>
      <c r="BS73" s="757"/>
      <c r="BT73" s="757"/>
      <c r="BU73" s="757"/>
      <c r="BV73" s="757"/>
      <c r="BW73" s="757"/>
    </row>
    <row r="74" spans="1:75" ht="15" customHeight="1">
      <c r="A74" s="756">
        <v>71</v>
      </c>
      <c r="B74" s="785" t="s">
        <v>2297</v>
      </c>
      <c r="C74" s="756">
        <v>5</v>
      </c>
      <c r="D74" s="757"/>
      <c r="E74" s="757"/>
      <c r="F74" s="757"/>
      <c r="G74" s="757"/>
      <c r="H74" s="757"/>
      <c r="I74" s="757"/>
      <c r="J74" s="757"/>
      <c r="K74" s="757"/>
      <c r="L74" s="757"/>
      <c r="M74" s="757"/>
      <c r="N74" s="757"/>
      <c r="O74" s="757"/>
      <c r="P74" s="757">
        <v>0</v>
      </c>
      <c r="Q74" s="757">
        <v>0</v>
      </c>
      <c r="R74" s="757">
        <v>0</v>
      </c>
      <c r="S74" s="757">
        <v>0</v>
      </c>
      <c r="T74" s="757">
        <v>0</v>
      </c>
      <c r="U74" s="757"/>
      <c r="V74" s="757"/>
      <c r="W74" s="757">
        <v>0</v>
      </c>
      <c r="X74" s="757">
        <v>0</v>
      </c>
      <c r="Y74" s="757">
        <v>0</v>
      </c>
      <c r="Z74" s="757"/>
      <c r="AA74" s="757">
        <v>0</v>
      </c>
      <c r="AB74" s="757"/>
      <c r="AC74" s="757"/>
      <c r="AD74" s="757"/>
      <c r="AE74" s="757"/>
      <c r="AF74" s="757"/>
      <c r="AG74" s="757">
        <v>0</v>
      </c>
      <c r="AH74" s="757">
        <v>0</v>
      </c>
      <c r="AI74" s="757"/>
      <c r="AJ74" s="757">
        <v>0</v>
      </c>
      <c r="AK74" s="757">
        <v>0</v>
      </c>
      <c r="AL74" s="757"/>
      <c r="AM74" s="757"/>
      <c r="AN74" s="757">
        <v>0</v>
      </c>
      <c r="AO74" s="757">
        <v>0</v>
      </c>
      <c r="AP74" s="757">
        <v>0</v>
      </c>
      <c r="AQ74" s="757">
        <v>0</v>
      </c>
      <c r="AR74" s="757">
        <v>0</v>
      </c>
      <c r="AS74" s="757">
        <v>0</v>
      </c>
      <c r="AT74" s="757">
        <v>0</v>
      </c>
      <c r="AU74" s="757">
        <v>0</v>
      </c>
      <c r="AV74" s="757">
        <v>0</v>
      </c>
      <c r="AW74" s="757">
        <v>0</v>
      </c>
      <c r="AX74" s="757">
        <v>0</v>
      </c>
      <c r="AY74" s="757">
        <v>0</v>
      </c>
      <c r="AZ74" s="757">
        <v>0</v>
      </c>
      <c r="BA74" s="757">
        <v>0</v>
      </c>
      <c r="BB74" s="757">
        <v>0</v>
      </c>
      <c r="BC74" s="757">
        <v>0</v>
      </c>
      <c r="BD74" s="757">
        <v>0</v>
      </c>
      <c r="BE74" s="757">
        <v>0</v>
      </c>
      <c r="BF74" s="757">
        <v>0</v>
      </c>
      <c r="BG74" s="757">
        <v>0</v>
      </c>
      <c r="BH74" s="757">
        <v>0</v>
      </c>
      <c r="BI74" s="757">
        <v>0</v>
      </c>
      <c r="BJ74" s="757">
        <v>0</v>
      </c>
      <c r="BK74" s="757"/>
      <c r="BL74" s="757"/>
      <c r="BM74" s="757"/>
      <c r="BN74" s="757"/>
      <c r="BO74" s="757"/>
      <c r="BP74" s="757"/>
      <c r="BQ74" s="757"/>
      <c r="BR74" s="757"/>
      <c r="BS74" s="757"/>
      <c r="BT74" s="757"/>
      <c r="BU74" s="757"/>
      <c r="BV74" s="757"/>
      <c r="BW74" s="757"/>
    </row>
    <row r="75" spans="1:75" ht="15" customHeight="1">
      <c r="A75" s="756">
        <v>72</v>
      </c>
      <c r="B75" s="785" t="s">
        <v>2298</v>
      </c>
      <c r="C75" s="756">
        <v>5</v>
      </c>
      <c r="D75" s="757"/>
      <c r="E75" s="757"/>
      <c r="F75" s="757"/>
      <c r="G75" s="757"/>
      <c r="H75" s="757"/>
      <c r="I75" s="757"/>
      <c r="J75" s="757"/>
      <c r="K75" s="757"/>
      <c r="L75" s="757"/>
      <c r="M75" s="757"/>
      <c r="N75" s="757"/>
      <c r="O75" s="757"/>
      <c r="P75" s="757"/>
      <c r="Q75" s="757"/>
      <c r="R75" s="757"/>
      <c r="S75" s="757"/>
      <c r="T75" s="757"/>
      <c r="U75" s="757"/>
      <c r="V75" s="757"/>
      <c r="W75" s="757"/>
      <c r="X75" s="757"/>
      <c r="Y75" s="757"/>
      <c r="Z75" s="757"/>
      <c r="AA75" s="757"/>
      <c r="AB75" s="757"/>
      <c r="AC75" s="757"/>
      <c r="AD75" s="757"/>
      <c r="AE75" s="757"/>
      <c r="AF75" s="757"/>
      <c r="AG75" s="757"/>
      <c r="AH75" s="757"/>
      <c r="AI75" s="757"/>
      <c r="AJ75" s="757"/>
      <c r="AK75" s="757"/>
      <c r="AL75" s="757"/>
      <c r="AM75" s="757"/>
      <c r="AN75" s="757"/>
      <c r="AO75" s="757"/>
      <c r="AP75" s="757"/>
      <c r="AQ75" s="757"/>
      <c r="AR75" s="757"/>
      <c r="AS75" s="757"/>
      <c r="AT75" s="757"/>
      <c r="AU75" s="757"/>
      <c r="AV75" s="757"/>
      <c r="AW75" s="757"/>
      <c r="AX75" s="757"/>
      <c r="AY75" s="757"/>
      <c r="AZ75" s="757"/>
      <c r="BA75" s="757"/>
      <c r="BB75" s="757"/>
      <c r="BC75" s="757"/>
      <c r="BD75" s="757"/>
      <c r="BE75" s="757"/>
      <c r="BF75" s="757"/>
      <c r="BG75" s="757"/>
      <c r="BH75" s="757"/>
      <c r="BI75" s="757"/>
      <c r="BJ75" s="757"/>
      <c r="BK75" s="757"/>
      <c r="BL75" s="757"/>
      <c r="BM75" s="757"/>
      <c r="BN75" s="757"/>
      <c r="BO75" s="757"/>
      <c r="BP75" s="757"/>
      <c r="BQ75" s="757"/>
      <c r="BR75" s="757"/>
      <c r="BS75" s="757"/>
      <c r="BT75" s="757"/>
      <c r="BU75" s="757"/>
      <c r="BV75" s="757"/>
      <c r="BW75" s="757"/>
    </row>
    <row r="76" spans="1:75" s="800" customFormat="1" ht="15" customHeight="1">
      <c r="A76" s="753">
        <v>73</v>
      </c>
      <c r="B76" s="799" t="s">
        <v>2299</v>
      </c>
      <c r="C76" s="753">
        <v>5</v>
      </c>
      <c r="D76" s="755">
        <v>1509662278</v>
      </c>
      <c r="E76" s="755">
        <v>1509662278</v>
      </c>
      <c r="F76" s="755">
        <v>1509662278</v>
      </c>
      <c r="G76" s="755">
        <v>1509662278</v>
      </c>
      <c r="H76" s="755">
        <v>1509662278</v>
      </c>
      <c r="I76" s="755">
        <v>1509662278</v>
      </c>
      <c r="J76" s="755">
        <v>1509662278</v>
      </c>
      <c r="K76" s="755">
        <v>1509662278</v>
      </c>
      <c r="L76" s="755">
        <v>1509662278</v>
      </c>
      <c r="M76" s="755">
        <v>1509662278</v>
      </c>
      <c r="N76" s="755">
        <v>817733734</v>
      </c>
      <c r="O76" s="755">
        <v>817733734</v>
      </c>
      <c r="P76" s="755">
        <v>691928544</v>
      </c>
      <c r="Q76" s="755">
        <v>629025949</v>
      </c>
      <c r="R76" s="755">
        <v>566123354</v>
      </c>
      <c r="S76" s="755">
        <v>736506396</v>
      </c>
      <c r="T76" s="755">
        <v>1400726248</v>
      </c>
      <c r="U76" s="755">
        <v>1832671028</v>
      </c>
      <c r="V76" s="755">
        <v>1791880808</v>
      </c>
      <c r="W76" s="755">
        <v>2000336678</v>
      </c>
      <c r="X76" s="755">
        <v>2264928389</v>
      </c>
      <c r="Y76" s="755">
        <v>3802711237</v>
      </c>
      <c r="Z76" s="755">
        <v>3558344841</v>
      </c>
      <c r="AA76" s="755">
        <v>3890647541</v>
      </c>
      <c r="AB76" s="755">
        <v>3725840649</v>
      </c>
      <c r="AC76" s="755">
        <v>3780553422</v>
      </c>
      <c r="AD76" s="755">
        <v>3569912862</v>
      </c>
      <c r="AE76" s="755">
        <v>3369186469</v>
      </c>
      <c r="AF76" s="755">
        <v>3531608451</v>
      </c>
      <c r="AG76" s="755">
        <v>3614695269</v>
      </c>
      <c r="AH76" s="755">
        <v>3627574164</v>
      </c>
      <c r="AI76" s="755">
        <v>3494288607</v>
      </c>
      <c r="AJ76" s="755">
        <v>3304401092</v>
      </c>
      <c r="AK76" s="755">
        <v>3169440799</v>
      </c>
      <c r="AL76" s="755">
        <v>3175199544</v>
      </c>
      <c r="AM76" s="755">
        <v>4689543787</v>
      </c>
      <c r="AN76" s="755">
        <v>4555335037</v>
      </c>
      <c r="AO76" s="755">
        <v>4317772711</v>
      </c>
      <c r="AP76" s="755">
        <v>5343646772</v>
      </c>
      <c r="AQ76" s="755">
        <v>5673307870</v>
      </c>
      <c r="AR76" s="755">
        <v>5368103241</v>
      </c>
      <c r="AS76" s="755">
        <v>5257350583</v>
      </c>
      <c r="AT76" s="755">
        <v>5470458531</v>
      </c>
      <c r="AU76" s="755">
        <v>6446273768</v>
      </c>
      <c r="AV76" s="755">
        <v>6223701149</v>
      </c>
      <c r="AW76" s="755">
        <v>5995679892</v>
      </c>
      <c r="AX76" s="755">
        <v>6220253528</v>
      </c>
      <c r="AY76" s="786">
        <v>6856222691</v>
      </c>
      <c r="AZ76" s="786">
        <v>4629083379</v>
      </c>
      <c r="BA76" s="786">
        <v>8122926924</v>
      </c>
      <c r="BB76" s="786">
        <v>9778480429</v>
      </c>
      <c r="BC76" s="786">
        <v>9451925232</v>
      </c>
      <c r="BD76" s="786">
        <v>9004620528</v>
      </c>
      <c r="BE76" s="786">
        <v>9051617060</v>
      </c>
      <c r="BF76" s="786">
        <v>8539591808</v>
      </c>
      <c r="BG76" s="786">
        <v>8072871371</v>
      </c>
      <c r="BH76" s="786">
        <v>8253974823</v>
      </c>
      <c r="BI76" s="786">
        <v>8650890043</v>
      </c>
      <c r="BJ76" s="786">
        <v>8536798591</v>
      </c>
      <c r="BK76" s="786">
        <v>8260771278</v>
      </c>
      <c r="BL76" s="786">
        <v>7062502744</v>
      </c>
      <c r="BM76" s="786"/>
      <c r="BN76" s="786"/>
      <c r="BO76" s="786"/>
      <c r="BP76" s="786"/>
      <c r="BQ76" s="786"/>
      <c r="BR76" s="786"/>
      <c r="BS76" s="786"/>
      <c r="BT76" s="786"/>
      <c r="BU76" s="786"/>
      <c r="BV76" s="786"/>
      <c r="BW76" s="786"/>
    </row>
    <row r="77" spans="1:75" ht="15" customHeight="1">
      <c r="A77" s="756">
        <v>74</v>
      </c>
      <c r="B77" s="787" t="s">
        <v>2300</v>
      </c>
      <c r="C77" s="756">
        <v>5</v>
      </c>
      <c r="D77" s="757">
        <v>1509662278</v>
      </c>
      <c r="E77" s="757">
        <v>1509662278</v>
      </c>
      <c r="F77" s="757">
        <v>1509662278</v>
      </c>
      <c r="G77" s="757">
        <v>1509662278</v>
      </c>
      <c r="H77" s="757">
        <v>1509662278</v>
      </c>
      <c r="I77" s="757">
        <v>1509662278</v>
      </c>
      <c r="J77" s="757">
        <v>1509662278</v>
      </c>
      <c r="K77" s="757">
        <v>1509662278</v>
      </c>
      <c r="L77" s="757">
        <v>1509662278</v>
      </c>
      <c r="M77" s="757">
        <v>1509662278</v>
      </c>
      <c r="N77" s="757">
        <v>817733734</v>
      </c>
      <c r="O77" s="757">
        <v>817733734</v>
      </c>
      <c r="P77" s="757">
        <v>691928544</v>
      </c>
      <c r="Q77" s="757">
        <v>629025949</v>
      </c>
      <c r="R77" s="757">
        <v>566123354</v>
      </c>
      <c r="S77" s="757">
        <v>736506396</v>
      </c>
      <c r="T77" s="757">
        <v>1400726248</v>
      </c>
      <c r="U77" s="757">
        <v>1832671028</v>
      </c>
      <c r="V77" s="757">
        <v>1791880808</v>
      </c>
      <c r="W77" s="757">
        <v>2000336678</v>
      </c>
      <c r="X77" s="757">
        <v>2264928389</v>
      </c>
      <c r="Y77" s="757">
        <v>3802711237</v>
      </c>
      <c r="Z77" s="757">
        <v>3558344841</v>
      </c>
      <c r="AA77" s="757">
        <v>3890647541</v>
      </c>
      <c r="AB77" s="757">
        <v>3725840649</v>
      </c>
      <c r="AC77" s="757">
        <v>3780553422</v>
      </c>
      <c r="AD77" s="757">
        <v>3569912862</v>
      </c>
      <c r="AE77" s="757">
        <v>3369186469</v>
      </c>
      <c r="AF77" s="757">
        <v>3531608451</v>
      </c>
      <c r="AG77" s="757">
        <v>3614695269</v>
      </c>
      <c r="AH77" s="757">
        <v>3627574164</v>
      </c>
      <c r="AI77" s="757">
        <v>3494288607</v>
      </c>
      <c r="AJ77" s="757">
        <v>3304401092</v>
      </c>
      <c r="AK77" s="757">
        <v>3169440799</v>
      </c>
      <c r="AL77" s="757">
        <v>3175199544</v>
      </c>
      <c r="AM77" s="757">
        <v>4689543787</v>
      </c>
      <c r="AN77" s="757">
        <v>4555335037</v>
      </c>
      <c r="AO77" s="757">
        <v>4317772711</v>
      </c>
      <c r="AP77" s="757">
        <v>5343646772</v>
      </c>
      <c r="AQ77" s="757">
        <v>5673307870</v>
      </c>
      <c r="AR77" s="757">
        <v>5368103241</v>
      </c>
      <c r="AS77" s="757">
        <v>5257350583</v>
      </c>
      <c r="AT77" s="757">
        <v>5470458531</v>
      </c>
      <c r="AU77" s="757">
        <v>6446273768</v>
      </c>
      <c r="AV77" s="757">
        <v>6223701149</v>
      </c>
      <c r="AW77" s="757">
        <v>5995679892</v>
      </c>
      <c r="AX77" s="757">
        <v>6220253528</v>
      </c>
      <c r="AY77" s="757">
        <v>6856222691</v>
      </c>
      <c r="AZ77" s="757">
        <v>6468024689</v>
      </c>
      <c r="BA77" s="757">
        <v>9953825234</v>
      </c>
      <c r="BB77" s="757">
        <v>9749118739</v>
      </c>
      <c r="BC77" s="757">
        <v>9422563542</v>
      </c>
      <c r="BD77" s="757">
        <v>8975258838</v>
      </c>
      <c r="BE77" s="757">
        <v>9022255370</v>
      </c>
      <c r="BF77" s="757">
        <v>8539591808</v>
      </c>
      <c r="BG77" s="757">
        <v>8072871371</v>
      </c>
      <c r="BH77" s="757">
        <v>8253974823</v>
      </c>
      <c r="BI77" s="757">
        <v>8650890043</v>
      </c>
      <c r="BJ77" s="757">
        <v>8536798591</v>
      </c>
      <c r="BK77" s="757">
        <v>8260771278</v>
      </c>
      <c r="BL77" s="757">
        <v>7062502744</v>
      </c>
      <c r="BM77" s="757"/>
      <c r="BN77" s="757"/>
      <c r="BO77" s="757"/>
      <c r="BP77" s="757"/>
      <c r="BQ77" s="757"/>
      <c r="BR77" s="757"/>
      <c r="BS77" s="757"/>
      <c r="BT77" s="757"/>
      <c r="BU77" s="757"/>
      <c r="BV77" s="757"/>
      <c r="BW77" s="757"/>
    </row>
    <row r="78" spans="1:75" ht="15" customHeight="1">
      <c r="A78" s="756">
        <v>75</v>
      </c>
      <c r="B78" s="787" t="s">
        <v>170</v>
      </c>
      <c r="C78" s="756">
        <v>5</v>
      </c>
      <c r="D78" s="757"/>
      <c r="E78" s="757"/>
      <c r="F78" s="757"/>
      <c r="G78" s="757"/>
      <c r="H78" s="757"/>
      <c r="I78" s="757"/>
      <c r="J78" s="757"/>
      <c r="K78" s="757"/>
      <c r="L78" s="757"/>
      <c r="M78" s="757"/>
      <c r="N78" s="757"/>
      <c r="O78" s="757"/>
      <c r="P78" s="757">
        <v>0</v>
      </c>
      <c r="Q78" s="757">
        <v>0</v>
      </c>
      <c r="R78" s="757">
        <v>0</v>
      </c>
      <c r="S78" s="757">
        <v>0</v>
      </c>
      <c r="T78" s="757">
        <v>0</v>
      </c>
      <c r="U78" s="757"/>
      <c r="V78" s="757"/>
      <c r="W78" s="757">
        <v>0</v>
      </c>
      <c r="X78" s="757">
        <v>0</v>
      </c>
      <c r="Y78" s="757">
        <v>0</v>
      </c>
      <c r="Z78" s="757"/>
      <c r="AA78" s="757">
        <v>0</v>
      </c>
      <c r="AB78" s="757"/>
      <c r="AC78" s="757"/>
      <c r="AD78" s="757"/>
      <c r="AE78" s="757"/>
      <c r="AF78" s="757"/>
      <c r="AG78" s="757">
        <v>0</v>
      </c>
      <c r="AH78" s="757">
        <v>0</v>
      </c>
      <c r="AI78" s="757"/>
      <c r="AJ78" s="757">
        <v>0</v>
      </c>
      <c r="AK78" s="757">
        <v>0</v>
      </c>
      <c r="AL78" s="757"/>
      <c r="AM78" s="757">
        <v>0</v>
      </c>
      <c r="AN78" s="757">
        <v>0</v>
      </c>
      <c r="AO78" s="757">
        <v>0</v>
      </c>
      <c r="AP78" s="757">
        <v>0</v>
      </c>
      <c r="AQ78" s="757">
        <v>0</v>
      </c>
      <c r="AR78" s="757">
        <v>0</v>
      </c>
      <c r="AS78" s="757">
        <v>0</v>
      </c>
      <c r="AT78" s="757">
        <v>0</v>
      </c>
      <c r="AU78" s="757">
        <v>0</v>
      </c>
      <c r="AV78" s="757">
        <v>0</v>
      </c>
      <c r="AW78" s="757">
        <v>0</v>
      </c>
      <c r="AX78" s="757">
        <v>0</v>
      </c>
      <c r="AY78" s="757">
        <v>0</v>
      </c>
      <c r="AZ78" s="757">
        <v>-1838941310</v>
      </c>
      <c r="BA78" s="757">
        <v>-1830898310</v>
      </c>
      <c r="BB78" s="757">
        <v>29361690</v>
      </c>
      <c r="BC78" s="757">
        <v>29361690</v>
      </c>
      <c r="BD78" s="757">
        <v>29361690</v>
      </c>
      <c r="BE78" s="757">
        <v>29361690</v>
      </c>
      <c r="BF78" s="757">
        <v>0</v>
      </c>
      <c r="BG78" s="757">
        <v>0</v>
      </c>
      <c r="BH78" s="757">
        <v>0</v>
      </c>
      <c r="BI78" s="757">
        <v>0</v>
      </c>
      <c r="BJ78" s="757">
        <v>0</v>
      </c>
      <c r="BK78" s="757"/>
      <c r="BL78" s="757"/>
      <c r="BM78" s="757"/>
      <c r="BN78" s="757"/>
      <c r="BO78" s="757"/>
      <c r="BP78" s="757"/>
      <c r="BQ78" s="757"/>
      <c r="BR78" s="757"/>
      <c r="BS78" s="757"/>
      <c r="BT78" s="757"/>
      <c r="BU78" s="757"/>
      <c r="BV78" s="757"/>
      <c r="BW78" s="757"/>
    </row>
    <row r="79" spans="1:75" ht="15" customHeight="1">
      <c r="A79" s="756">
        <v>76</v>
      </c>
      <c r="B79" s="787" t="s">
        <v>171</v>
      </c>
      <c r="C79" s="756">
        <v>5</v>
      </c>
      <c r="D79" s="757"/>
      <c r="E79" s="757"/>
      <c r="F79" s="757"/>
      <c r="G79" s="757"/>
      <c r="H79" s="757"/>
      <c r="I79" s="757"/>
      <c r="J79" s="757"/>
      <c r="K79" s="757"/>
      <c r="L79" s="757"/>
      <c r="M79" s="757"/>
      <c r="N79" s="757"/>
      <c r="O79" s="757"/>
      <c r="P79" s="757">
        <v>0</v>
      </c>
      <c r="Q79" s="757">
        <v>0</v>
      </c>
      <c r="R79" s="757">
        <v>0</v>
      </c>
      <c r="S79" s="757">
        <v>0</v>
      </c>
      <c r="T79" s="757">
        <v>0</v>
      </c>
      <c r="U79" s="757"/>
      <c r="V79" s="757"/>
      <c r="W79" s="757">
        <v>0</v>
      </c>
      <c r="X79" s="757">
        <v>0</v>
      </c>
      <c r="Y79" s="757">
        <v>0</v>
      </c>
      <c r="Z79" s="757"/>
      <c r="AA79" s="757">
        <v>0</v>
      </c>
      <c r="AB79" s="757"/>
      <c r="AC79" s="757"/>
      <c r="AD79" s="757"/>
      <c r="AE79" s="757"/>
      <c r="AF79" s="757"/>
      <c r="AG79" s="757">
        <v>0</v>
      </c>
      <c r="AH79" s="757">
        <v>0</v>
      </c>
      <c r="AI79" s="757"/>
      <c r="AJ79" s="757">
        <v>0</v>
      </c>
      <c r="AK79" s="757">
        <v>0</v>
      </c>
      <c r="AL79" s="757"/>
      <c r="AM79" s="757">
        <v>0</v>
      </c>
      <c r="AN79" s="757">
        <v>0</v>
      </c>
      <c r="AO79" s="757">
        <v>0</v>
      </c>
      <c r="AP79" s="757">
        <v>0</v>
      </c>
      <c r="AQ79" s="757">
        <v>0</v>
      </c>
      <c r="AR79" s="757">
        <v>0</v>
      </c>
      <c r="AS79" s="757">
        <v>0</v>
      </c>
      <c r="AT79" s="757">
        <v>0</v>
      </c>
      <c r="AU79" s="757">
        <v>0</v>
      </c>
      <c r="AV79" s="757">
        <v>0</v>
      </c>
      <c r="AW79" s="757">
        <v>0</v>
      </c>
      <c r="AX79" s="757">
        <v>0</v>
      </c>
      <c r="AY79" s="757">
        <v>0</v>
      </c>
      <c r="AZ79" s="757">
        <v>0</v>
      </c>
      <c r="BA79" s="757">
        <v>0</v>
      </c>
      <c r="BB79" s="757">
        <v>0</v>
      </c>
      <c r="BC79" s="757">
        <v>0</v>
      </c>
      <c r="BD79" s="757">
        <v>0</v>
      </c>
      <c r="BE79" s="757">
        <v>0</v>
      </c>
      <c r="BF79" s="757">
        <v>0</v>
      </c>
      <c r="BG79" s="757">
        <v>0</v>
      </c>
      <c r="BH79" s="757">
        <v>0</v>
      </c>
      <c r="BI79" s="757">
        <v>0</v>
      </c>
      <c r="BJ79" s="757">
        <v>0</v>
      </c>
      <c r="BK79" s="757"/>
      <c r="BL79" s="757"/>
      <c r="BM79" s="757"/>
      <c r="BN79" s="757"/>
      <c r="BO79" s="757"/>
      <c r="BP79" s="757"/>
      <c r="BQ79" s="757"/>
      <c r="BR79" s="757"/>
      <c r="BS79" s="757"/>
      <c r="BT79" s="757"/>
      <c r="BU79" s="757"/>
      <c r="BV79" s="757"/>
      <c r="BW79" s="757"/>
    </row>
    <row r="80" spans="1:75" ht="15" customHeight="1">
      <c r="A80" s="756">
        <v>77</v>
      </c>
      <c r="B80" s="787" t="s">
        <v>172</v>
      </c>
      <c r="C80" s="756">
        <v>5</v>
      </c>
      <c r="D80" s="757"/>
      <c r="E80" s="757"/>
      <c r="F80" s="757"/>
      <c r="G80" s="757"/>
      <c r="H80" s="757"/>
      <c r="I80" s="757"/>
      <c r="J80" s="757"/>
      <c r="K80" s="757"/>
      <c r="L80" s="757"/>
      <c r="M80" s="757"/>
      <c r="N80" s="757"/>
      <c r="O80" s="757"/>
      <c r="P80" s="757">
        <v>0</v>
      </c>
      <c r="Q80" s="757">
        <v>0</v>
      </c>
      <c r="R80" s="757">
        <v>0</v>
      </c>
      <c r="S80" s="757">
        <v>0</v>
      </c>
      <c r="T80" s="757">
        <v>0</v>
      </c>
      <c r="U80" s="757"/>
      <c r="V80" s="757"/>
      <c r="W80" s="757">
        <v>0</v>
      </c>
      <c r="X80" s="757">
        <v>0</v>
      </c>
      <c r="Y80" s="757">
        <v>0</v>
      </c>
      <c r="Z80" s="757"/>
      <c r="AA80" s="757">
        <v>0</v>
      </c>
      <c r="AB80" s="757"/>
      <c r="AC80" s="757"/>
      <c r="AD80" s="757"/>
      <c r="AE80" s="757"/>
      <c r="AF80" s="757"/>
      <c r="AG80" s="757">
        <v>0</v>
      </c>
      <c r="AH80" s="757">
        <v>0</v>
      </c>
      <c r="AI80" s="757"/>
      <c r="AJ80" s="757">
        <v>0</v>
      </c>
      <c r="AK80" s="757">
        <v>0</v>
      </c>
      <c r="AL80" s="757"/>
      <c r="AM80" s="757">
        <v>0</v>
      </c>
      <c r="AN80" s="757">
        <v>0</v>
      </c>
      <c r="AO80" s="757">
        <v>0</v>
      </c>
      <c r="AP80" s="757">
        <v>0</v>
      </c>
      <c r="AQ80" s="757">
        <v>0</v>
      </c>
      <c r="AR80" s="757">
        <v>0</v>
      </c>
      <c r="AS80" s="757">
        <v>0</v>
      </c>
      <c r="AT80" s="757">
        <v>0</v>
      </c>
      <c r="AU80" s="757">
        <v>0</v>
      </c>
      <c r="AV80" s="757">
        <v>0</v>
      </c>
      <c r="AW80" s="757">
        <v>0</v>
      </c>
      <c r="AX80" s="757">
        <v>0</v>
      </c>
      <c r="AY80" s="757">
        <v>0</v>
      </c>
      <c r="AZ80" s="757">
        <v>0</v>
      </c>
      <c r="BA80" s="757">
        <v>0</v>
      </c>
      <c r="BB80" s="757">
        <v>0</v>
      </c>
      <c r="BC80" s="757">
        <v>0</v>
      </c>
      <c r="BD80" s="757">
        <v>0</v>
      </c>
      <c r="BE80" s="757">
        <v>0</v>
      </c>
      <c r="BF80" s="757">
        <v>0</v>
      </c>
      <c r="BG80" s="757">
        <v>0</v>
      </c>
      <c r="BH80" s="757">
        <v>0</v>
      </c>
      <c r="BI80" s="757">
        <v>0</v>
      </c>
      <c r="BJ80" s="757">
        <v>0</v>
      </c>
      <c r="BK80" s="757"/>
      <c r="BL80" s="757"/>
      <c r="BM80" s="757"/>
      <c r="BN80" s="757"/>
      <c r="BO80" s="757"/>
      <c r="BP80" s="757"/>
      <c r="BQ80" s="757"/>
      <c r="BR80" s="757"/>
      <c r="BS80" s="757"/>
      <c r="BT80" s="757"/>
      <c r="BU80" s="757"/>
      <c r="BV80" s="757"/>
      <c r="BW80" s="757"/>
    </row>
    <row r="81" spans="1:75" s="805" customFormat="1" ht="15" customHeight="1">
      <c r="A81" s="801">
        <v>78</v>
      </c>
      <c r="B81" s="802" t="s">
        <v>97</v>
      </c>
      <c r="C81" s="801">
        <v>5</v>
      </c>
      <c r="D81" s="803">
        <v>701180296805</v>
      </c>
      <c r="E81" s="803">
        <v>704438896295</v>
      </c>
      <c r="F81" s="803">
        <v>711365330495</v>
      </c>
      <c r="G81" s="803">
        <v>725023303982</v>
      </c>
      <c r="H81" s="803">
        <v>734864260539</v>
      </c>
      <c r="I81" s="803">
        <v>736826000657</v>
      </c>
      <c r="J81" s="803">
        <v>756001934149</v>
      </c>
      <c r="K81" s="803">
        <v>753102394660</v>
      </c>
      <c r="L81" s="803">
        <v>759238087269</v>
      </c>
      <c r="M81" s="803">
        <v>759094526986</v>
      </c>
      <c r="N81" s="803">
        <v>769647066690</v>
      </c>
      <c r="O81" s="803">
        <v>781908280801</v>
      </c>
      <c r="P81" s="803">
        <v>794468132179</v>
      </c>
      <c r="Q81" s="803">
        <v>798518130349</v>
      </c>
      <c r="R81" s="803">
        <v>808110795127</v>
      </c>
      <c r="S81" s="803">
        <v>849864718615</v>
      </c>
      <c r="T81" s="803">
        <v>873481481467</v>
      </c>
      <c r="U81" s="803">
        <v>891363754606</v>
      </c>
      <c r="V81" s="803">
        <v>882603624560</v>
      </c>
      <c r="W81" s="803">
        <v>910588886247</v>
      </c>
      <c r="X81" s="803">
        <v>931223812753</v>
      </c>
      <c r="Y81" s="803">
        <v>945311368331</v>
      </c>
      <c r="Z81" s="803">
        <v>948196711170</v>
      </c>
      <c r="AA81" s="803">
        <v>850397335956</v>
      </c>
      <c r="AB81" s="803">
        <v>838624488703</v>
      </c>
      <c r="AC81" s="803">
        <v>846789415983</v>
      </c>
      <c r="AD81" s="803">
        <v>832358719704</v>
      </c>
      <c r="AE81" s="803">
        <v>810904446307</v>
      </c>
      <c r="AF81" s="803">
        <v>813737101557</v>
      </c>
      <c r="AG81" s="803">
        <v>868767124021</v>
      </c>
      <c r="AH81" s="803">
        <v>891636515744</v>
      </c>
      <c r="AI81" s="803">
        <v>873167455978</v>
      </c>
      <c r="AJ81" s="803">
        <v>857044763229</v>
      </c>
      <c r="AK81" s="803">
        <v>916472562375</v>
      </c>
      <c r="AL81" s="803">
        <v>960382808384</v>
      </c>
      <c r="AM81" s="803">
        <v>998954585172</v>
      </c>
      <c r="AN81" s="803">
        <v>1057103531305</v>
      </c>
      <c r="AO81" s="803">
        <v>1040896591576</v>
      </c>
      <c r="AP81" s="803">
        <v>1086666187007</v>
      </c>
      <c r="AQ81" s="803">
        <v>1148315875666</v>
      </c>
      <c r="AR81" s="803">
        <v>1198060080145</v>
      </c>
      <c r="AS81" s="803">
        <v>1227307344731</v>
      </c>
      <c r="AT81" s="803">
        <v>1174910121203</v>
      </c>
      <c r="AU81" s="803">
        <v>1123549747111</v>
      </c>
      <c r="AV81" s="803">
        <v>1164301804118</v>
      </c>
      <c r="AW81" s="803">
        <v>1184459048233</v>
      </c>
      <c r="AX81" s="803">
        <v>1262755141991</v>
      </c>
      <c r="AY81" s="804">
        <v>1255526266731</v>
      </c>
      <c r="AZ81" s="804">
        <v>1184167227046</v>
      </c>
      <c r="BA81" s="804">
        <v>1099673392126</v>
      </c>
      <c r="BB81" s="804">
        <v>1153710875298</v>
      </c>
      <c r="BC81" s="804">
        <v>1224376777626</v>
      </c>
      <c r="BD81" s="804">
        <v>1280979662011</v>
      </c>
      <c r="BE81" s="804">
        <v>1310961670922</v>
      </c>
      <c r="BF81" s="804">
        <v>1296565798277</v>
      </c>
      <c r="BG81" s="804">
        <v>1356526045802</v>
      </c>
      <c r="BH81" s="804">
        <v>1344912228849</v>
      </c>
      <c r="BI81" s="804">
        <v>1299331457948</v>
      </c>
      <c r="BJ81" s="804">
        <v>1275169884404</v>
      </c>
      <c r="BK81" s="804">
        <v>1274425697136</v>
      </c>
      <c r="BL81" s="804">
        <v>1215147163066</v>
      </c>
      <c r="BM81" s="804"/>
      <c r="BN81" s="804"/>
      <c r="BO81" s="804"/>
      <c r="BP81" s="804"/>
      <c r="BQ81" s="804"/>
      <c r="BR81" s="804"/>
      <c r="BS81" s="804"/>
      <c r="BT81" s="804"/>
      <c r="BU81" s="804"/>
      <c r="BV81" s="804"/>
      <c r="BW81" s="804"/>
    </row>
    <row r="82" spans="1:75" ht="15" customHeight="1">
      <c r="A82" s="789">
        <v>79</v>
      </c>
      <c r="B82" s="774" t="s">
        <v>2301</v>
      </c>
      <c r="C82" s="789">
        <v>5</v>
      </c>
      <c r="D82" s="791">
        <v>42982794217</v>
      </c>
      <c r="E82" s="791">
        <v>46503259825</v>
      </c>
      <c r="F82" s="791">
        <v>51936187191</v>
      </c>
      <c r="G82" s="791">
        <v>64581605720</v>
      </c>
      <c r="H82" s="791">
        <v>74649626597</v>
      </c>
      <c r="I82" s="791">
        <v>76327765276</v>
      </c>
      <c r="J82" s="791">
        <v>85793742139</v>
      </c>
      <c r="K82" s="791">
        <v>82040230454</v>
      </c>
      <c r="L82" s="791">
        <v>86472678622</v>
      </c>
      <c r="M82" s="791">
        <v>85633998961</v>
      </c>
      <c r="N82" s="791">
        <v>96197297015</v>
      </c>
      <c r="O82" s="791">
        <v>105661390145</v>
      </c>
      <c r="P82" s="791">
        <v>114601504988</v>
      </c>
      <c r="Q82" s="791">
        <v>119840072424</v>
      </c>
      <c r="R82" s="791">
        <v>130816310637</v>
      </c>
      <c r="S82" s="791">
        <v>171755491613</v>
      </c>
      <c r="T82" s="791">
        <v>193542715071</v>
      </c>
      <c r="U82" s="791">
        <v>209713594152</v>
      </c>
      <c r="V82" s="791">
        <v>199759487210</v>
      </c>
      <c r="W82" s="791">
        <v>224940558967</v>
      </c>
      <c r="X82" s="791">
        <v>244427684089</v>
      </c>
      <c r="Y82" s="791">
        <v>258051659625</v>
      </c>
      <c r="Z82" s="791">
        <v>258833539302</v>
      </c>
      <c r="AA82" s="791">
        <v>102922118948</v>
      </c>
      <c r="AB82" s="791">
        <v>141014447770</v>
      </c>
      <c r="AC82" s="791">
        <v>151834160869</v>
      </c>
      <c r="AD82" s="791">
        <v>144628084931</v>
      </c>
      <c r="AE82" s="791">
        <v>126119627307</v>
      </c>
      <c r="AF82" s="791">
        <v>126169458433</v>
      </c>
      <c r="AG82" s="791">
        <v>147974835173</v>
      </c>
      <c r="AH82" s="791">
        <v>167301049807</v>
      </c>
      <c r="AI82" s="791">
        <v>140236955320</v>
      </c>
      <c r="AJ82" s="791">
        <v>105855921290</v>
      </c>
      <c r="AK82" s="791">
        <v>151212128852</v>
      </c>
      <c r="AL82" s="791">
        <v>187762513610</v>
      </c>
      <c r="AM82" s="791">
        <v>204541142149</v>
      </c>
      <c r="AN82" s="791">
        <v>253938447634</v>
      </c>
      <c r="AO82" s="791">
        <v>243002156702</v>
      </c>
      <c r="AP82" s="791">
        <v>291731061734</v>
      </c>
      <c r="AQ82" s="791">
        <v>350905503653</v>
      </c>
      <c r="AR82" s="791">
        <v>404803110472</v>
      </c>
      <c r="AS82" s="791">
        <v>444265823125</v>
      </c>
      <c r="AT82" s="791">
        <v>405393285090</v>
      </c>
      <c r="AU82" s="791">
        <v>362315858983</v>
      </c>
      <c r="AV82" s="791">
        <v>393394647873</v>
      </c>
      <c r="AW82" s="791">
        <v>418527112069</v>
      </c>
      <c r="AX82" s="791">
        <v>500065225953</v>
      </c>
      <c r="AY82" s="792">
        <v>400766610864</v>
      </c>
      <c r="AZ82" s="792">
        <v>324510490627</v>
      </c>
      <c r="BA82" s="792">
        <v>222615858978</v>
      </c>
      <c r="BB82" s="792">
        <v>269555093091</v>
      </c>
      <c r="BC82" s="792">
        <v>336470011934</v>
      </c>
      <c r="BD82" s="792">
        <v>383542692015</v>
      </c>
      <c r="BE82" s="792">
        <v>412452200169</v>
      </c>
      <c r="BF82" s="792">
        <v>397016809667</v>
      </c>
      <c r="BG82" s="792">
        <v>456883837461</v>
      </c>
      <c r="BH82" s="792">
        <v>455472175159</v>
      </c>
      <c r="BI82" s="792">
        <v>414576062308</v>
      </c>
      <c r="BJ82" s="792">
        <v>397334986611</v>
      </c>
      <c r="BK82" s="792">
        <v>382374404972</v>
      </c>
      <c r="BL82" s="792">
        <v>334787042678</v>
      </c>
      <c r="BM82" s="792"/>
      <c r="BN82" s="792"/>
      <c r="BO82" s="792"/>
      <c r="BP82" s="792"/>
      <c r="BQ82" s="792"/>
      <c r="BR82" s="792"/>
      <c r="BS82" s="792"/>
      <c r="BT82" s="792"/>
      <c r="BU82" s="792"/>
      <c r="BV82" s="792"/>
      <c r="BW82" s="792"/>
    </row>
    <row r="83" spans="1:75" ht="15" customHeight="1">
      <c r="A83" s="753">
        <v>80</v>
      </c>
      <c r="B83" s="778" t="s">
        <v>174</v>
      </c>
      <c r="C83" s="753">
        <v>5</v>
      </c>
      <c r="D83" s="755">
        <v>14975246605</v>
      </c>
      <c r="E83" s="755">
        <v>14166425263</v>
      </c>
      <c r="F83" s="755">
        <v>18701743229</v>
      </c>
      <c r="G83" s="755">
        <v>25308204205</v>
      </c>
      <c r="H83" s="755">
        <v>25548631423</v>
      </c>
      <c r="I83" s="755">
        <v>25462777121</v>
      </c>
      <c r="J83" s="755">
        <v>28622839037</v>
      </c>
      <c r="K83" s="755">
        <v>24869327352</v>
      </c>
      <c r="L83" s="755">
        <v>29301775520</v>
      </c>
      <c r="M83" s="755">
        <v>24093386856</v>
      </c>
      <c r="N83" s="755">
        <v>29498540050</v>
      </c>
      <c r="O83" s="755">
        <v>30943320231</v>
      </c>
      <c r="P83" s="755">
        <v>32049566896</v>
      </c>
      <c r="Q83" s="755">
        <v>31096887926</v>
      </c>
      <c r="R83" s="755">
        <v>31185669667</v>
      </c>
      <c r="S83" s="755">
        <v>54884247810</v>
      </c>
      <c r="T83" s="755">
        <v>55358789337</v>
      </c>
      <c r="U83" s="755">
        <v>62344222537</v>
      </c>
      <c r="V83" s="755">
        <v>47996414480</v>
      </c>
      <c r="W83" s="755">
        <v>66485378318</v>
      </c>
      <c r="X83" s="755">
        <v>71872814743</v>
      </c>
      <c r="Y83" s="755">
        <v>69673599368</v>
      </c>
      <c r="Z83" s="755">
        <v>70455479045</v>
      </c>
      <c r="AA83" s="755">
        <v>102922118948</v>
      </c>
      <c r="AB83" s="755">
        <v>141014447770</v>
      </c>
      <c r="AC83" s="755">
        <v>148365334599</v>
      </c>
      <c r="AD83" s="755">
        <v>134352230661</v>
      </c>
      <c r="AE83" s="755">
        <v>108648773037</v>
      </c>
      <c r="AF83" s="755">
        <v>94749206163</v>
      </c>
      <c r="AG83" s="755">
        <v>113785582903</v>
      </c>
      <c r="AH83" s="755">
        <v>129423797537</v>
      </c>
      <c r="AI83" s="755">
        <v>97934191050</v>
      </c>
      <c r="AJ83" s="755">
        <v>58979157020</v>
      </c>
      <c r="AK83" s="755">
        <v>94467364582</v>
      </c>
      <c r="AL83" s="755">
        <v>119896937340</v>
      </c>
      <c r="AM83" s="755">
        <v>134304565879</v>
      </c>
      <c r="AN83" s="755">
        <v>176322036564</v>
      </c>
      <c r="AO83" s="755">
        <v>165479805632</v>
      </c>
      <c r="AP83" s="755">
        <v>214267710664</v>
      </c>
      <c r="AQ83" s="755">
        <v>273737345975</v>
      </c>
      <c r="AR83" s="755">
        <v>329588242794</v>
      </c>
      <c r="AS83" s="755">
        <v>367721787447</v>
      </c>
      <c r="AT83" s="755">
        <v>328736442804</v>
      </c>
      <c r="AU83" s="755">
        <v>286316076697</v>
      </c>
      <c r="AV83" s="755">
        <v>316799865587</v>
      </c>
      <c r="AW83" s="755">
        <v>341708523175</v>
      </c>
      <c r="AX83" s="755">
        <v>396620697059</v>
      </c>
      <c r="AY83" s="786">
        <v>316029265342</v>
      </c>
      <c r="AZ83" s="786">
        <v>216100148681</v>
      </c>
      <c r="BA83" s="786">
        <v>118453354810</v>
      </c>
      <c r="BB83" s="786">
        <v>166229366701</v>
      </c>
      <c r="BC83" s="786">
        <v>234217256714</v>
      </c>
      <c r="BD83" s="786">
        <v>285537774573</v>
      </c>
      <c r="BE83" s="786">
        <v>335330408775</v>
      </c>
      <c r="BF83" s="786">
        <v>320967989443</v>
      </c>
      <c r="BG83" s="786">
        <v>382420327015</v>
      </c>
      <c r="BH83" s="786">
        <v>381845442491</v>
      </c>
      <c r="BI83" s="786">
        <v>346002928366</v>
      </c>
      <c r="BJ83" s="786">
        <v>327703613669</v>
      </c>
      <c r="BK83" s="786">
        <v>331992150618</v>
      </c>
      <c r="BL83" s="786">
        <v>285314201263</v>
      </c>
      <c r="BM83" s="786"/>
      <c r="BN83" s="786"/>
      <c r="BO83" s="786"/>
      <c r="BP83" s="786"/>
      <c r="BQ83" s="786"/>
      <c r="BR83" s="786"/>
      <c r="BS83" s="786"/>
      <c r="BT83" s="786"/>
      <c r="BU83" s="786"/>
      <c r="BV83" s="786"/>
      <c r="BW83" s="786"/>
    </row>
    <row r="84" spans="1:75" ht="15" customHeight="1">
      <c r="A84" s="756">
        <v>81</v>
      </c>
      <c r="B84" s="806" t="s">
        <v>175</v>
      </c>
      <c r="C84" s="756">
        <v>5</v>
      </c>
      <c r="D84" s="757">
        <v>12004818370</v>
      </c>
      <c r="E84" s="757">
        <v>11167301295</v>
      </c>
      <c r="F84" s="757">
        <v>9384469882</v>
      </c>
      <c r="G84" s="757">
        <v>14083960588</v>
      </c>
      <c r="H84" s="757">
        <v>21369809301</v>
      </c>
      <c r="I84" s="757">
        <v>20879785099</v>
      </c>
      <c r="J84" s="757">
        <v>21923728968</v>
      </c>
      <c r="K84" s="757">
        <v>18499116244</v>
      </c>
      <c r="L84" s="757">
        <v>22304923039</v>
      </c>
      <c r="M84" s="757">
        <v>18478287536</v>
      </c>
      <c r="N84" s="757">
        <v>21665123801</v>
      </c>
      <c r="O84" s="757">
        <v>24257335887</v>
      </c>
      <c r="P84" s="757">
        <v>18933200262</v>
      </c>
      <c r="Q84" s="757">
        <v>16637008012</v>
      </c>
      <c r="R84" s="757">
        <v>14159563168</v>
      </c>
      <c r="S84" s="757">
        <v>12827193363</v>
      </c>
      <c r="T84" s="757">
        <v>21388038259</v>
      </c>
      <c r="U84" s="757">
        <v>30408231864</v>
      </c>
      <c r="V84" s="757">
        <v>25546344426</v>
      </c>
      <c r="W84" s="757">
        <v>22632581849</v>
      </c>
      <c r="X84" s="757">
        <v>33200101862</v>
      </c>
      <c r="Y84" s="757">
        <v>34152280248</v>
      </c>
      <c r="Z84" s="757">
        <v>34183119345</v>
      </c>
      <c r="AA84" s="757">
        <v>53389397041</v>
      </c>
      <c r="AB84" s="757">
        <v>37263084219</v>
      </c>
      <c r="AC84" s="757">
        <v>45267228558</v>
      </c>
      <c r="AD84" s="757">
        <v>55217890739</v>
      </c>
      <c r="AE84" s="757">
        <v>48398479428</v>
      </c>
      <c r="AF84" s="757">
        <v>52963055109</v>
      </c>
      <c r="AG84" s="757">
        <v>63609921991</v>
      </c>
      <c r="AH84" s="757">
        <v>75516302247</v>
      </c>
      <c r="AI84" s="757">
        <v>72059615531</v>
      </c>
      <c r="AJ84" s="757">
        <v>23842169712</v>
      </c>
      <c r="AK84" s="757">
        <v>35852278853</v>
      </c>
      <c r="AL84" s="757">
        <v>31442797226</v>
      </c>
      <c r="AM84" s="757">
        <v>53983394350</v>
      </c>
      <c r="AN84" s="757">
        <v>54353400004</v>
      </c>
      <c r="AO84" s="757">
        <v>57459904781</v>
      </c>
      <c r="AP84" s="757">
        <v>71666676062</v>
      </c>
      <c r="AQ84" s="757">
        <v>72717166254</v>
      </c>
      <c r="AR84" s="757">
        <v>82570066775</v>
      </c>
      <c r="AS84" s="757">
        <v>116097944870</v>
      </c>
      <c r="AT84" s="757">
        <v>90497312556</v>
      </c>
      <c r="AU84" s="757">
        <v>104998329522</v>
      </c>
      <c r="AV84" s="757">
        <v>141548339763</v>
      </c>
      <c r="AW84" s="757">
        <v>140860659227</v>
      </c>
      <c r="AX84" s="757">
        <v>150120296949</v>
      </c>
      <c r="AY84" s="757">
        <v>38854336196</v>
      </c>
      <c r="AZ84" s="757">
        <v>17080396612</v>
      </c>
      <c r="BA84" s="757">
        <v>15854922544</v>
      </c>
      <c r="BB84" s="757">
        <v>36651877076</v>
      </c>
      <c r="BC84" s="757">
        <v>36646554722</v>
      </c>
      <c r="BD84" s="757">
        <v>36688096679</v>
      </c>
      <c r="BE84" s="757">
        <v>50235234736</v>
      </c>
      <c r="BF84" s="757">
        <v>4297727379</v>
      </c>
      <c r="BG84" s="757">
        <v>15019964770</v>
      </c>
      <c r="BH84" s="757">
        <v>22979794050</v>
      </c>
      <c r="BI84" s="757">
        <v>34152918116</v>
      </c>
      <c r="BJ84" s="757">
        <v>22550645996</v>
      </c>
      <c r="BK84" s="757">
        <v>19268613080</v>
      </c>
      <c r="BL84" s="757">
        <v>15051129082</v>
      </c>
      <c r="BM84" s="757"/>
      <c r="BN84" s="757"/>
      <c r="BO84" s="757"/>
      <c r="BP84" s="757"/>
      <c r="BQ84" s="757"/>
      <c r="BR84" s="757"/>
      <c r="BS84" s="757"/>
      <c r="BT84" s="757"/>
      <c r="BU84" s="757"/>
      <c r="BV84" s="757"/>
      <c r="BW84" s="757"/>
    </row>
    <row r="85" spans="1:75" ht="15" customHeight="1">
      <c r="A85" s="756">
        <v>82</v>
      </c>
      <c r="B85" s="806" t="s">
        <v>176</v>
      </c>
      <c r="C85" s="756">
        <v>5</v>
      </c>
      <c r="D85" s="757"/>
      <c r="E85" s="757"/>
      <c r="F85" s="757"/>
      <c r="G85" s="757"/>
      <c r="H85" s="757"/>
      <c r="I85" s="757"/>
      <c r="J85" s="757"/>
      <c r="K85" s="757"/>
      <c r="L85" s="757"/>
      <c r="M85" s="757"/>
      <c r="N85" s="757"/>
      <c r="O85" s="757"/>
      <c r="P85" s="757">
        <v>0</v>
      </c>
      <c r="Q85" s="757">
        <v>0</v>
      </c>
      <c r="R85" s="757">
        <v>0</v>
      </c>
      <c r="S85" s="757">
        <v>0</v>
      </c>
      <c r="T85" s="757">
        <v>0</v>
      </c>
      <c r="U85" s="757"/>
      <c r="V85" s="757"/>
      <c r="W85" s="757">
        <v>17818880422</v>
      </c>
      <c r="X85" s="757">
        <v>11349591484</v>
      </c>
      <c r="Y85" s="757">
        <v>7264641138</v>
      </c>
      <c r="Z85" s="757">
        <v>5998683900</v>
      </c>
      <c r="AA85" s="757">
        <v>0</v>
      </c>
      <c r="AB85" s="757"/>
      <c r="AC85" s="757"/>
      <c r="AD85" s="757">
        <v>7673599840</v>
      </c>
      <c r="AE85" s="757">
        <v>32041236730</v>
      </c>
      <c r="AF85" s="757">
        <v>24658895322</v>
      </c>
      <c r="AG85" s="757">
        <v>24848124028</v>
      </c>
      <c r="AH85" s="757">
        <v>25851353102</v>
      </c>
      <c r="AI85" s="757">
        <v>218095380</v>
      </c>
      <c r="AJ85" s="757">
        <v>1665987985</v>
      </c>
      <c r="AK85" s="757">
        <v>1665987985</v>
      </c>
      <c r="AL85" s="757">
        <v>23030226075</v>
      </c>
      <c r="AM85" s="757">
        <v>10724313600</v>
      </c>
      <c r="AN85" s="757">
        <v>4031903040</v>
      </c>
      <c r="AO85" s="757">
        <v>0</v>
      </c>
      <c r="AP85" s="757">
        <v>-540918440</v>
      </c>
      <c r="AQ85" s="757">
        <v>4278155246</v>
      </c>
      <c r="AR85" s="757">
        <v>14749203650</v>
      </c>
      <c r="AS85" s="757">
        <v>36030101433</v>
      </c>
      <c r="AT85" s="757">
        <v>34757495667</v>
      </c>
      <c r="AU85" s="757">
        <v>14991723009</v>
      </c>
      <c r="AV85" s="757">
        <v>39469513</v>
      </c>
      <c r="AW85" s="757">
        <v>9371572336</v>
      </c>
      <c r="AX85" s="757">
        <v>34895916928</v>
      </c>
      <c r="AY85" s="757">
        <v>41546475913</v>
      </c>
      <c r="AZ85" s="757">
        <v>33988016157</v>
      </c>
      <c r="BA85" s="757">
        <v>18937903421</v>
      </c>
      <c r="BB85" s="757">
        <v>15058088135</v>
      </c>
      <c r="BC85" s="757">
        <v>3447698110</v>
      </c>
      <c r="BD85" s="757">
        <v>75365353</v>
      </c>
      <c r="BE85" s="757">
        <v>14926125753</v>
      </c>
      <c r="BF85" s="757">
        <v>23340035157</v>
      </c>
      <c r="BG85" s="757">
        <v>20961721533</v>
      </c>
      <c r="BH85" s="757">
        <v>14431985238</v>
      </c>
      <c r="BI85" s="757">
        <v>8912711658</v>
      </c>
      <c r="BJ85" s="757">
        <v>5995670638</v>
      </c>
      <c r="BK85" s="757">
        <v>17620714714</v>
      </c>
      <c r="BL85" s="757">
        <v>12106522730</v>
      </c>
      <c r="BM85" s="757"/>
      <c r="BN85" s="757"/>
      <c r="BO85" s="757"/>
      <c r="BP85" s="757"/>
      <c r="BQ85" s="757"/>
      <c r="BR85" s="757"/>
      <c r="BS85" s="757"/>
      <c r="BT85" s="757"/>
      <c r="BU85" s="757"/>
      <c r="BV85" s="757"/>
      <c r="BW85" s="757"/>
    </row>
    <row r="86" spans="1:75" ht="15" customHeight="1">
      <c r="A86" s="756">
        <v>83</v>
      </c>
      <c r="B86" s="806" t="s">
        <v>2302</v>
      </c>
      <c r="C86" s="756">
        <v>5</v>
      </c>
      <c r="D86" s="757"/>
      <c r="E86" s="757"/>
      <c r="F86" s="757"/>
      <c r="G86" s="757"/>
      <c r="H86" s="757"/>
      <c r="I86" s="757"/>
      <c r="J86" s="757"/>
      <c r="K86" s="757"/>
      <c r="L86" s="757"/>
      <c r="M86" s="757"/>
      <c r="N86" s="757"/>
      <c r="O86" s="757"/>
      <c r="P86" s="757"/>
      <c r="Q86" s="757"/>
      <c r="R86" s="757"/>
      <c r="S86" s="757"/>
      <c r="T86" s="757"/>
      <c r="U86" s="757"/>
      <c r="V86" s="757"/>
      <c r="W86" s="757"/>
      <c r="X86" s="757"/>
      <c r="Y86" s="757"/>
      <c r="Z86" s="757"/>
      <c r="AA86" s="757"/>
      <c r="AB86" s="757"/>
      <c r="AC86" s="757"/>
      <c r="AD86" s="757"/>
      <c r="AE86" s="757"/>
      <c r="AF86" s="757"/>
      <c r="AG86" s="757"/>
      <c r="AH86" s="757"/>
      <c r="AI86" s="757"/>
      <c r="AJ86" s="757"/>
      <c r="AK86" s="757"/>
      <c r="AL86" s="757"/>
      <c r="AM86" s="757"/>
      <c r="AN86" s="757"/>
      <c r="AO86" s="757"/>
      <c r="AP86" s="757"/>
      <c r="AQ86" s="757"/>
      <c r="AR86" s="757"/>
      <c r="AS86" s="757"/>
      <c r="AT86" s="757"/>
      <c r="AU86" s="757"/>
      <c r="AV86" s="757"/>
      <c r="AW86" s="757"/>
      <c r="AX86" s="757"/>
      <c r="AY86" s="757"/>
      <c r="AZ86" s="757"/>
      <c r="BA86" s="757"/>
      <c r="BB86" s="757"/>
      <c r="BC86" s="757"/>
      <c r="BD86" s="757"/>
      <c r="BE86" s="757"/>
      <c r="BF86" s="757"/>
      <c r="BG86" s="757"/>
      <c r="BH86" s="757"/>
      <c r="BI86" s="757"/>
      <c r="BJ86" s="757"/>
      <c r="BK86" s="757"/>
      <c r="BL86" s="757"/>
      <c r="BM86" s="757"/>
      <c r="BN86" s="757"/>
      <c r="BO86" s="757"/>
      <c r="BP86" s="757"/>
      <c r="BQ86" s="757"/>
      <c r="BR86" s="757"/>
      <c r="BS86" s="757"/>
      <c r="BT86" s="757"/>
      <c r="BU86" s="757"/>
      <c r="BV86" s="757"/>
      <c r="BW86" s="757"/>
    </row>
    <row r="87" spans="1:75" ht="15" customHeight="1">
      <c r="A87" s="756">
        <v>84</v>
      </c>
      <c r="B87" s="806" t="s">
        <v>2303</v>
      </c>
      <c r="C87" s="756">
        <v>5</v>
      </c>
      <c r="D87" s="757">
        <v>134897786</v>
      </c>
      <c r="E87" s="757">
        <v>169163266</v>
      </c>
      <c r="F87" s="757">
        <v>285299970</v>
      </c>
      <c r="G87" s="757">
        <v>371612610</v>
      </c>
      <c r="H87" s="757">
        <v>407631656</v>
      </c>
      <c r="I87" s="757">
        <v>491580057</v>
      </c>
      <c r="J87" s="757">
        <v>2926207394</v>
      </c>
      <c r="K87" s="757">
        <v>3089788816</v>
      </c>
      <c r="L87" s="757">
        <v>3517318240</v>
      </c>
      <c r="M87" s="757">
        <v>709335738</v>
      </c>
      <c r="N87" s="757">
        <v>741628871</v>
      </c>
      <c r="O87" s="757">
        <v>1456740676</v>
      </c>
      <c r="P87" s="757">
        <v>1022113431</v>
      </c>
      <c r="Q87" s="757">
        <v>988086773</v>
      </c>
      <c r="R87" s="757">
        <v>942371452</v>
      </c>
      <c r="S87" s="757">
        <v>1129056403</v>
      </c>
      <c r="T87" s="757">
        <v>1640392841</v>
      </c>
      <c r="U87" s="757">
        <v>1852669874</v>
      </c>
      <c r="V87" s="757">
        <v>1157754100</v>
      </c>
      <c r="W87" s="757">
        <v>1921380863</v>
      </c>
      <c r="X87" s="757">
        <v>2208331209</v>
      </c>
      <c r="Y87" s="757">
        <v>1347620221</v>
      </c>
      <c r="Z87" s="757">
        <v>1891903018</v>
      </c>
      <c r="AA87" s="757">
        <v>17079905656</v>
      </c>
      <c r="AB87" s="757">
        <v>20836801057</v>
      </c>
      <c r="AC87" s="757">
        <v>7647112567</v>
      </c>
      <c r="AD87" s="757">
        <v>7762547005</v>
      </c>
      <c r="AE87" s="757">
        <v>1009669135</v>
      </c>
      <c r="AF87" s="757">
        <v>954253281</v>
      </c>
      <c r="AG87" s="757">
        <v>6213189599</v>
      </c>
      <c r="AH87" s="757">
        <v>7102515762</v>
      </c>
      <c r="AI87" s="757">
        <v>9645423417</v>
      </c>
      <c r="AJ87" s="757">
        <v>14204655610</v>
      </c>
      <c r="AK87" s="757">
        <v>17701750695</v>
      </c>
      <c r="AL87" s="757">
        <v>19515317671</v>
      </c>
      <c r="AM87" s="757">
        <v>19803529161</v>
      </c>
      <c r="AN87" s="757">
        <v>8898739732</v>
      </c>
      <c r="AO87" s="757">
        <v>1567041590</v>
      </c>
      <c r="AP87" s="757">
        <v>1567041590</v>
      </c>
      <c r="AQ87" s="757">
        <v>145412873</v>
      </c>
      <c r="AR87" s="757">
        <v>2526331</v>
      </c>
      <c r="AS87" s="757">
        <v>17283890</v>
      </c>
      <c r="AT87" s="757">
        <v>0</v>
      </c>
      <c r="AU87" s="757">
        <v>0</v>
      </c>
      <c r="AV87" s="757">
        <v>0</v>
      </c>
      <c r="AW87" s="757">
        <v>0</v>
      </c>
      <c r="AX87" s="757">
        <v>0</v>
      </c>
      <c r="AY87" s="757">
        <v>7646385732</v>
      </c>
      <c r="AZ87" s="757">
        <v>2773116077</v>
      </c>
      <c r="BA87" s="757">
        <v>4518229531</v>
      </c>
      <c r="BB87" s="757">
        <v>6886686516</v>
      </c>
      <c r="BC87" s="757">
        <v>7470833894</v>
      </c>
      <c r="BD87" s="757">
        <v>12458087898</v>
      </c>
      <c r="BE87" s="757">
        <v>9494100798</v>
      </c>
      <c r="BF87" s="757">
        <v>5591611785</v>
      </c>
      <c r="BG87" s="757">
        <v>5843676544</v>
      </c>
      <c r="BH87" s="757">
        <v>4494183632</v>
      </c>
      <c r="BI87" s="757">
        <v>3950455452</v>
      </c>
      <c r="BJ87" s="757">
        <v>3074628856</v>
      </c>
      <c r="BK87" s="757">
        <v>5633872560</v>
      </c>
      <c r="BL87" s="757">
        <v>2125485230</v>
      </c>
      <c r="BM87" s="757"/>
      <c r="BN87" s="757"/>
      <c r="BO87" s="757"/>
      <c r="BP87" s="757"/>
      <c r="BQ87" s="757"/>
      <c r="BR87" s="757"/>
      <c r="BS87" s="757"/>
      <c r="BT87" s="757"/>
      <c r="BU87" s="757"/>
      <c r="BV87" s="757"/>
      <c r="BW87" s="757"/>
    </row>
    <row r="88" spans="1:75" ht="15" customHeight="1">
      <c r="A88" s="756">
        <v>85</v>
      </c>
      <c r="B88" s="806" t="s">
        <v>2304</v>
      </c>
      <c r="C88" s="756">
        <v>5</v>
      </c>
      <c r="D88" s="757">
        <v>554968182</v>
      </c>
      <c r="E88" s="757">
        <v>697343066</v>
      </c>
      <c r="F88" s="757">
        <v>721543641</v>
      </c>
      <c r="G88" s="757">
        <v>1063497666</v>
      </c>
      <c r="H88" s="757">
        <v>993181301</v>
      </c>
      <c r="I88" s="757">
        <v>785433523</v>
      </c>
      <c r="J88" s="757">
        <v>462948488</v>
      </c>
      <c r="K88" s="757">
        <v>321083094</v>
      </c>
      <c r="L88" s="757">
        <v>355426673</v>
      </c>
      <c r="M88" s="757">
        <v>831001268</v>
      </c>
      <c r="N88" s="757">
        <v>1220531394</v>
      </c>
      <c r="O88" s="757">
        <v>1349347609</v>
      </c>
      <c r="P88" s="757">
        <v>350104810</v>
      </c>
      <c r="Q88" s="757">
        <v>1486935780</v>
      </c>
      <c r="R88" s="757">
        <v>1822214959</v>
      </c>
      <c r="S88" s="757">
        <v>2326143380</v>
      </c>
      <c r="T88" s="757">
        <v>2370944746</v>
      </c>
      <c r="U88" s="757">
        <v>2642569462</v>
      </c>
      <c r="V88" s="757">
        <v>2437166002</v>
      </c>
      <c r="W88" s="757">
        <v>2934192885</v>
      </c>
      <c r="X88" s="757">
        <v>3166789067</v>
      </c>
      <c r="Y88" s="757">
        <v>3369909455</v>
      </c>
      <c r="Z88" s="757">
        <v>3625277741</v>
      </c>
      <c r="AA88" s="757">
        <v>7350805078</v>
      </c>
      <c r="AB88" s="757">
        <v>4202914580</v>
      </c>
      <c r="AC88" s="757">
        <v>4010590788</v>
      </c>
      <c r="AD88" s="757">
        <v>4184221690</v>
      </c>
      <c r="AE88" s="757">
        <v>5033150240</v>
      </c>
      <c r="AF88" s="757">
        <v>5048649993</v>
      </c>
      <c r="AG88" s="757">
        <v>5133281084</v>
      </c>
      <c r="AH88" s="757">
        <v>5076894562</v>
      </c>
      <c r="AI88" s="757">
        <v>0</v>
      </c>
      <c r="AJ88" s="757">
        <v>5397181503</v>
      </c>
      <c r="AK88" s="757">
        <v>5352208319</v>
      </c>
      <c r="AL88" s="757">
        <v>5475786153</v>
      </c>
      <c r="AM88" s="757">
        <v>4844290117</v>
      </c>
      <c r="AN88" s="757">
        <v>10128031033</v>
      </c>
      <c r="AO88" s="757">
        <v>6218009406</v>
      </c>
      <c r="AP88" s="757">
        <v>6555513609</v>
      </c>
      <c r="AQ88" s="757">
        <v>7649364322</v>
      </c>
      <c r="AR88" s="757">
        <v>7249642948</v>
      </c>
      <c r="AS88" s="757">
        <v>7169425301</v>
      </c>
      <c r="AT88" s="757">
        <v>6912460758</v>
      </c>
      <c r="AU88" s="757">
        <v>456962693</v>
      </c>
      <c r="AV88" s="757">
        <v>7439470114</v>
      </c>
      <c r="AW88" s="757">
        <v>7375957571</v>
      </c>
      <c r="AX88" s="757">
        <v>7548660274</v>
      </c>
      <c r="AY88" s="757">
        <v>11760267089</v>
      </c>
      <c r="AZ88" s="757">
        <v>7452851745</v>
      </c>
      <c r="BA88" s="757">
        <v>7981672191</v>
      </c>
      <c r="BB88" s="757">
        <v>8135040430</v>
      </c>
      <c r="BC88" s="757">
        <v>505632229</v>
      </c>
      <c r="BD88" s="757">
        <v>9296428166</v>
      </c>
      <c r="BE88" s="757">
        <v>9543385489</v>
      </c>
      <c r="BF88" s="757">
        <v>9205268728</v>
      </c>
      <c r="BG88" s="757">
        <v>9535380096</v>
      </c>
      <c r="BH88" s="757">
        <v>10074815641</v>
      </c>
      <c r="BI88" s="757">
        <v>9365267323</v>
      </c>
      <c r="BJ88" s="757">
        <v>9132322907</v>
      </c>
      <c r="BK88" s="757">
        <v>9289786517</v>
      </c>
      <c r="BL88" s="757">
        <v>17091977517</v>
      </c>
      <c r="BM88" s="757"/>
      <c r="BN88" s="757"/>
      <c r="BO88" s="757"/>
      <c r="BP88" s="757"/>
      <c r="BQ88" s="757"/>
      <c r="BR88" s="757"/>
      <c r="BS88" s="757"/>
      <c r="BT88" s="757"/>
      <c r="BU88" s="757"/>
      <c r="BV88" s="757"/>
      <c r="BW88" s="757"/>
    </row>
    <row r="89" spans="1:75" ht="15" customHeight="1">
      <c r="A89" s="756">
        <v>86</v>
      </c>
      <c r="B89" s="806" t="s">
        <v>2305</v>
      </c>
      <c r="C89" s="756">
        <v>5</v>
      </c>
      <c r="D89" s="757">
        <v>683467481</v>
      </c>
      <c r="E89" s="757">
        <v>468739600</v>
      </c>
      <c r="F89" s="757">
        <v>4880030620</v>
      </c>
      <c r="G89" s="757">
        <v>5018671303</v>
      </c>
      <c r="H89" s="757">
        <v>835966829</v>
      </c>
      <c r="I89" s="757">
        <v>999809780</v>
      </c>
      <c r="J89" s="757">
        <v>1109469583</v>
      </c>
      <c r="K89" s="757">
        <v>1221142152</v>
      </c>
      <c r="L89" s="757">
        <v>1272568188</v>
      </c>
      <c r="M89" s="757">
        <v>2211932934</v>
      </c>
      <c r="N89" s="757">
        <v>2026624454</v>
      </c>
      <c r="O89" s="757">
        <v>1554389263</v>
      </c>
      <c r="P89" s="757">
        <v>1064762807</v>
      </c>
      <c r="Q89" s="757">
        <v>1289758349</v>
      </c>
      <c r="R89" s="757">
        <v>2474115112</v>
      </c>
      <c r="S89" s="757">
        <v>5062905478</v>
      </c>
      <c r="T89" s="757">
        <v>3538939169</v>
      </c>
      <c r="U89" s="757">
        <v>1614653991</v>
      </c>
      <c r="V89" s="757">
        <v>2578607052</v>
      </c>
      <c r="W89" s="757">
        <v>2478285320</v>
      </c>
      <c r="X89" s="757">
        <v>3238570913</v>
      </c>
      <c r="Y89" s="757">
        <v>3906544866</v>
      </c>
      <c r="Z89" s="757">
        <v>4511880014</v>
      </c>
      <c r="AA89" s="757">
        <v>286472451</v>
      </c>
      <c r="AB89" s="757">
        <v>776003978</v>
      </c>
      <c r="AC89" s="757">
        <v>1754256892</v>
      </c>
      <c r="AD89" s="757">
        <v>2747112908</v>
      </c>
      <c r="AE89" s="757">
        <v>3088774819</v>
      </c>
      <c r="AF89" s="757">
        <v>4260551218</v>
      </c>
      <c r="AG89" s="757">
        <v>4913789642</v>
      </c>
      <c r="AH89" s="757">
        <v>5981449353</v>
      </c>
      <c r="AI89" s="757">
        <v>7240095424</v>
      </c>
      <c r="AJ89" s="757">
        <v>8362193377</v>
      </c>
      <c r="AK89" s="757">
        <v>9183985999</v>
      </c>
      <c r="AL89" s="757">
        <v>11973366181</v>
      </c>
      <c r="AM89" s="757">
        <v>14393919534</v>
      </c>
      <c r="AN89" s="757">
        <v>15355121373</v>
      </c>
      <c r="AO89" s="757">
        <v>22067539102</v>
      </c>
      <c r="AP89" s="757">
        <v>6522564543</v>
      </c>
      <c r="AQ89" s="757">
        <v>16391725866</v>
      </c>
      <c r="AR89" s="757">
        <v>25887367165</v>
      </c>
      <c r="AS89" s="757">
        <v>8854068160</v>
      </c>
      <c r="AT89" s="757">
        <v>18522703687</v>
      </c>
      <c r="AU89" s="757">
        <v>31289196795</v>
      </c>
      <c r="AV89" s="757">
        <v>16810846632</v>
      </c>
      <c r="AW89" s="757">
        <v>24050388306</v>
      </c>
      <c r="AX89" s="757">
        <v>32028968920</v>
      </c>
      <c r="AY89" s="757">
        <v>16521426792</v>
      </c>
      <c r="AZ89" s="757">
        <v>12992485838</v>
      </c>
      <c r="BA89" s="757">
        <v>18140837282</v>
      </c>
      <c r="BB89" s="757">
        <v>-6247336694</v>
      </c>
      <c r="BC89" s="757">
        <v>-4221870182</v>
      </c>
      <c r="BD89" s="757">
        <v>-636813506</v>
      </c>
      <c r="BE89" s="757">
        <v>209989120</v>
      </c>
      <c r="BF89" s="757">
        <v>16596396339</v>
      </c>
      <c r="BG89" s="757">
        <v>22300697137</v>
      </c>
      <c r="BH89" s="757">
        <v>15233456716</v>
      </c>
      <c r="BI89" s="757">
        <v>21020315535</v>
      </c>
      <c r="BJ89" s="757">
        <v>25722544862</v>
      </c>
      <c r="BK89" s="757">
        <v>13142865120</v>
      </c>
      <c r="BL89" s="757">
        <v>17598276940</v>
      </c>
      <c r="BM89" s="757"/>
      <c r="BN89" s="757"/>
      <c r="BO89" s="757"/>
      <c r="BP89" s="757"/>
      <c r="BQ89" s="757"/>
      <c r="BR89" s="757"/>
      <c r="BS89" s="757"/>
      <c r="BT89" s="757"/>
      <c r="BU89" s="757"/>
      <c r="BV89" s="757"/>
      <c r="BW89" s="757"/>
    </row>
    <row r="90" spans="1:75" ht="15" customHeight="1">
      <c r="A90" s="756">
        <v>87</v>
      </c>
      <c r="B90" s="806" t="s">
        <v>2306</v>
      </c>
      <c r="C90" s="756">
        <v>5</v>
      </c>
      <c r="D90" s="757"/>
      <c r="E90" s="757"/>
      <c r="F90" s="757"/>
      <c r="G90" s="757"/>
      <c r="H90" s="757"/>
      <c r="I90" s="757"/>
      <c r="J90" s="757"/>
      <c r="K90" s="757"/>
      <c r="L90" s="757"/>
      <c r="M90" s="757"/>
      <c r="N90" s="757"/>
      <c r="O90" s="757"/>
      <c r="P90" s="757">
        <v>0</v>
      </c>
      <c r="Q90" s="757">
        <v>0</v>
      </c>
      <c r="R90" s="757">
        <v>0</v>
      </c>
      <c r="S90" s="757">
        <v>0</v>
      </c>
      <c r="T90" s="757">
        <v>0</v>
      </c>
      <c r="U90" s="757"/>
      <c r="V90" s="757"/>
      <c r="W90" s="757">
        <v>0</v>
      </c>
      <c r="X90" s="757">
        <v>0</v>
      </c>
      <c r="Y90" s="757">
        <v>0</v>
      </c>
      <c r="Z90" s="757"/>
      <c r="AA90" s="757">
        <v>0</v>
      </c>
      <c r="AB90" s="757"/>
      <c r="AC90" s="757"/>
      <c r="AD90" s="757"/>
      <c r="AE90" s="757"/>
      <c r="AF90" s="757"/>
      <c r="AG90" s="757">
        <v>0</v>
      </c>
      <c r="AH90" s="757">
        <v>0</v>
      </c>
      <c r="AI90" s="757">
        <v>0</v>
      </c>
      <c r="AJ90" s="757">
        <v>0</v>
      </c>
      <c r="AK90" s="757">
        <v>0</v>
      </c>
      <c r="AL90" s="757"/>
      <c r="AM90" s="757"/>
      <c r="AN90" s="757">
        <v>0</v>
      </c>
      <c r="AO90" s="757">
        <v>0</v>
      </c>
      <c r="AP90" s="757">
        <v>0</v>
      </c>
      <c r="AQ90" s="757">
        <v>0</v>
      </c>
      <c r="AR90" s="757">
        <v>0</v>
      </c>
      <c r="AS90" s="757">
        <v>0</v>
      </c>
      <c r="AT90" s="757">
        <v>0</v>
      </c>
      <c r="AU90" s="757">
        <v>0</v>
      </c>
      <c r="AV90" s="757">
        <v>0</v>
      </c>
      <c r="AW90" s="757">
        <v>0</v>
      </c>
      <c r="AX90" s="757">
        <v>0</v>
      </c>
      <c r="AY90" s="757">
        <v>0</v>
      </c>
      <c r="AZ90" s="757">
        <v>0</v>
      </c>
      <c r="BA90" s="757">
        <v>0</v>
      </c>
      <c r="BB90" s="757">
        <v>0</v>
      </c>
      <c r="BC90" s="757">
        <v>0</v>
      </c>
      <c r="BD90" s="757">
        <v>0</v>
      </c>
      <c r="BE90" s="757">
        <v>0</v>
      </c>
      <c r="BF90" s="757">
        <v>0</v>
      </c>
      <c r="BG90" s="757">
        <v>0</v>
      </c>
      <c r="BH90" s="757">
        <v>0</v>
      </c>
      <c r="BI90" s="757">
        <v>0</v>
      </c>
      <c r="BJ90" s="757">
        <v>0</v>
      </c>
      <c r="BK90" s="757">
        <v>0</v>
      </c>
      <c r="BL90" s="757"/>
      <c r="BM90" s="757"/>
      <c r="BN90" s="757"/>
      <c r="BO90" s="757"/>
      <c r="BP90" s="757"/>
      <c r="BQ90" s="757"/>
      <c r="BR90" s="757"/>
      <c r="BS90" s="757"/>
      <c r="BT90" s="757"/>
      <c r="BU90" s="757"/>
      <c r="BV90" s="757"/>
      <c r="BW90" s="757"/>
    </row>
    <row r="91" spans="1:75" ht="15" customHeight="1">
      <c r="A91" s="756">
        <v>88</v>
      </c>
      <c r="B91" s="806" t="s">
        <v>2307</v>
      </c>
      <c r="C91" s="756">
        <v>5</v>
      </c>
      <c r="D91" s="757"/>
      <c r="E91" s="757"/>
      <c r="F91" s="757"/>
      <c r="G91" s="757"/>
      <c r="H91" s="757"/>
      <c r="I91" s="757"/>
      <c r="J91" s="757"/>
      <c r="K91" s="757"/>
      <c r="L91" s="757"/>
      <c r="M91" s="757"/>
      <c r="N91" s="757"/>
      <c r="O91" s="757"/>
      <c r="P91" s="757">
        <v>0</v>
      </c>
      <c r="Q91" s="757">
        <v>0</v>
      </c>
      <c r="R91" s="757">
        <v>0</v>
      </c>
      <c r="S91" s="757">
        <v>0</v>
      </c>
      <c r="T91" s="757">
        <v>0</v>
      </c>
      <c r="U91" s="757"/>
      <c r="V91" s="757"/>
      <c r="W91" s="757">
        <v>0</v>
      </c>
      <c r="X91" s="757">
        <v>0</v>
      </c>
      <c r="Y91" s="757">
        <v>0</v>
      </c>
      <c r="Z91" s="757"/>
      <c r="AA91" s="757">
        <v>0</v>
      </c>
      <c r="AB91" s="757"/>
      <c r="AC91" s="757"/>
      <c r="AD91" s="757"/>
      <c r="AE91" s="757"/>
      <c r="AF91" s="757"/>
      <c r="AG91" s="757">
        <v>0</v>
      </c>
      <c r="AH91" s="757">
        <v>0</v>
      </c>
      <c r="AI91" s="757">
        <v>0</v>
      </c>
      <c r="AJ91" s="757">
        <v>0</v>
      </c>
      <c r="AK91" s="757">
        <v>0</v>
      </c>
      <c r="AL91" s="757"/>
      <c r="AM91" s="757"/>
      <c r="AN91" s="757">
        <v>0</v>
      </c>
      <c r="AO91" s="757">
        <v>0</v>
      </c>
      <c r="AP91" s="757">
        <v>0</v>
      </c>
      <c r="AQ91" s="757">
        <v>0</v>
      </c>
      <c r="AR91" s="757">
        <v>0</v>
      </c>
      <c r="AS91" s="757">
        <v>0</v>
      </c>
      <c r="AT91" s="757">
        <v>0</v>
      </c>
      <c r="AU91" s="757">
        <v>0</v>
      </c>
      <c r="AV91" s="757">
        <v>0</v>
      </c>
      <c r="AW91" s="757">
        <v>0</v>
      </c>
      <c r="AX91" s="757">
        <v>0</v>
      </c>
      <c r="AY91" s="757">
        <v>0</v>
      </c>
      <c r="AZ91" s="757">
        <v>0</v>
      </c>
      <c r="BA91" s="757">
        <v>0</v>
      </c>
      <c r="BB91" s="757"/>
      <c r="BC91" s="757">
        <v>0</v>
      </c>
      <c r="BD91" s="757">
        <v>0</v>
      </c>
      <c r="BE91" s="757">
        <v>0</v>
      </c>
      <c r="BF91" s="757">
        <v>0</v>
      </c>
      <c r="BG91" s="757">
        <v>0</v>
      </c>
      <c r="BH91" s="757">
        <v>0</v>
      </c>
      <c r="BI91" s="757">
        <v>0</v>
      </c>
      <c r="BJ91" s="757">
        <v>0</v>
      </c>
      <c r="BK91" s="757">
        <v>0</v>
      </c>
      <c r="BL91" s="757"/>
      <c r="BM91" s="757"/>
      <c r="BN91" s="757"/>
      <c r="BO91" s="757"/>
      <c r="BP91" s="757"/>
      <c r="BQ91" s="757"/>
      <c r="BR91" s="757"/>
      <c r="BS91" s="757"/>
      <c r="BT91" s="757"/>
      <c r="BU91" s="757"/>
      <c r="BV91" s="757"/>
      <c r="BW91" s="757"/>
    </row>
    <row r="92" spans="1:75" ht="15" customHeight="1">
      <c r="A92" s="756">
        <v>89</v>
      </c>
      <c r="B92" s="806" t="s">
        <v>2308</v>
      </c>
      <c r="C92" s="756">
        <v>5</v>
      </c>
      <c r="D92" s="757"/>
      <c r="E92" s="757"/>
      <c r="F92" s="757"/>
      <c r="G92" s="757"/>
      <c r="H92" s="757"/>
      <c r="I92" s="757"/>
      <c r="J92" s="757"/>
      <c r="K92" s="757"/>
      <c r="L92" s="757"/>
      <c r="M92" s="757"/>
      <c r="N92" s="757"/>
      <c r="O92" s="757"/>
      <c r="P92" s="757">
        <v>0</v>
      </c>
      <c r="Q92" s="757">
        <v>0</v>
      </c>
      <c r="R92" s="757">
        <v>0</v>
      </c>
      <c r="S92" s="757">
        <v>0</v>
      </c>
      <c r="T92" s="757">
        <v>0</v>
      </c>
      <c r="U92" s="757"/>
      <c r="V92" s="757"/>
      <c r="W92" s="757">
        <v>0</v>
      </c>
      <c r="X92" s="757">
        <v>0</v>
      </c>
      <c r="Y92" s="757">
        <v>0</v>
      </c>
      <c r="Z92" s="757"/>
      <c r="AA92" s="757">
        <v>0</v>
      </c>
      <c r="AB92" s="757"/>
      <c r="AC92" s="757"/>
      <c r="AD92" s="757"/>
      <c r="AE92" s="757"/>
      <c r="AF92" s="757"/>
      <c r="AG92" s="757">
        <v>0</v>
      </c>
      <c r="AH92" s="757">
        <v>0</v>
      </c>
      <c r="AI92" s="757">
        <v>0</v>
      </c>
      <c r="AJ92" s="757">
        <v>0</v>
      </c>
      <c r="AK92" s="757">
        <v>0</v>
      </c>
      <c r="AL92" s="757"/>
      <c r="AM92" s="757"/>
      <c r="AN92" s="757">
        <v>0</v>
      </c>
      <c r="AO92" s="757">
        <v>0</v>
      </c>
      <c r="AP92" s="757">
        <v>0</v>
      </c>
      <c r="AQ92" s="757">
        <v>0</v>
      </c>
      <c r="AR92" s="757">
        <v>0</v>
      </c>
      <c r="AS92" s="757">
        <v>0</v>
      </c>
      <c r="AT92" s="757">
        <v>0</v>
      </c>
      <c r="AU92" s="757">
        <v>0</v>
      </c>
      <c r="AV92" s="757">
        <v>0</v>
      </c>
      <c r="AW92" s="757">
        <v>0</v>
      </c>
      <c r="AX92" s="757">
        <v>0</v>
      </c>
      <c r="AY92" s="757">
        <v>0</v>
      </c>
      <c r="AZ92" s="757">
        <v>0</v>
      </c>
      <c r="BA92" s="757">
        <v>0</v>
      </c>
      <c r="BB92" s="757">
        <v>0</v>
      </c>
      <c r="BC92" s="757">
        <v>0</v>
      </c>
      <c r="BD92" s="757">
        <v>0</v>
      </c>
      <c r="BE92" s="757">
        <v>0</v>
      </c>
      <c r="BF92" s="757">
        <v>0</v>
      </c>
      <c r="BG92" s="757">
        <v>0</v>
      </c>
      <c r="BH92" s="757">
        <v>0</v>
      </c>
      <c r="BI92" s="757">
        <v>0</v>
      </c>
      <c r="BJ92" s="757">
        <v>0</v>
      </c>
      <c r="BK92" s="757">
        <v>0</v>
      </c>
      <c r="BL92" s="757"/>
      <c r="BM92" s="757"/>
      <c r="BN92" s="757"/>
      <c r="BO92" s="757"/>
      <c r="BP92" s="757"/>
      <c r="BQ92" s="757"/>
      <c r="BR92" s="757"/>
      <c r="BS92" s="757"/>
      <c r="BT92" s="757"/>
      <c r="BU92" s="757"/>
      <c r="BV92" s="757"/>
      <c r="BW92" s="757"/>
    </row>
    <row r="93" spans="1:75" ht="15" customHeight="1">
      <c r="A93" s="756">
        <v>90</v>
      </c>
      <c r="B93" s="806" t="s">
        <v>2309</v>
      </c>
      <c r="C93" s="756">
        <v>5</v>
      </c>
      <c r="D93" s="757">
        <v>100376455</v>
      </c>
      <c r="E93" s="757">
        <v>167159705</v>
      </c>
      <c r="F93" s="757">
        <v>1933680785</v>
      </c>
      <c r="G93" s="757">
        <v>3273743707</v>
      </c>
      <c r="H93" s="757">
        <v>445324005</v>
      </c>
      <c r="I93" s="757">
        <v>809450331</v>
      </c>
      <c r="J93" s="757">
        <v>703766273</v>
      </c>
      <c r="K93" s="757">
        <v>241478715</v>
      </c>
      <c r="L93" s="757">
        <v>354821049</v>
      </c>
      <c r="M93" s="757">
        <v>366111049</v>
      </c>
      <c r="N93" s="757">
        <v>2347913199</v>
      </c>
      <c r="O93" s="757">
        <v>828788465</v>
      </c>
      <c r="P93" s="757">
        <v>5202594805</v>
      </c>
      <c r="Q93" s="757">
        <v>5218308231</v>
      </c>
      <c r="R93" s="757">
        <v>6310614195</v>
      </c>
      <c r="S93" s="757">
        <v>28027064445</v>
      </c>
      <c r="T93" s="757">
        <v>20908589581</v>
      </c>
      <c r="U93" s="757">
        <v>20314212605</v>
      </c>
      <c r="V93" s="757">
        <v>6764658159</v>
      </c>
      <c r="W93" s="757">
        <v>9188172238</v>
      </c>
      <c r="X93" s="757">
        <v>10197545467</v>
      </c>
      <c r="Y93" s="757">
        <v>11120718699</v>
      </c>
      <c r="Z93" s="757">
        <v>11732730286</v>
      </c>
      <c r="AA93" s="757">
        <v>19303653981</v>
      </c>
      <c r="AB93" s="757">
        <v>76788925605</v>
      </c>
      <c r="AC93" s="757">
        <v>79268841408</v>
      </c>
      <c r="AD93" s="757">
        <v>43184479917</v>
      </c>
      <c r="AE93" s="757">
        <v>5718178285</v>
      </c>
      <c r="AF93" s="757">
        <v>6180566740</v>
      </c>
      <c r="AG93" s="757">
        <v>8625319144</v>
      </c>
      <c r="AH93" s="757">
        <v>9705497644</v>
      </c>
      <c r="AI93" s="757">
        <v>3967521436</v>
      </c>
      <c r="AJ93" s="757">
        <v>4407617246</v>
      </c>
      <c r="AK93" s="757">
        <v>19650158527</v>
      </c>
      <c r="AL93" s="757">
        <v>14984940324</v>
      </c>
      <c r="AM93" s="757">
        <v>17367766224</v>
      </c>
      <c r="AN93" s="757">
        <v>20355282311</v>
      </c>
      <c r="AO93" s="757">
        <v>20072661932</v>
      </c>
      <c r="AP93" s="757">
        <v>26417436937</v>
      </c>
      <c r="AQ93" s="757">
        <v>27331419185</v>
      </c>
      <c r="AR93" s="757">
        <v>19976705931</v>
      </c>
      <c r="AS93" s="757">
        <v>8557631012</v>
      </c>
      <c r="AT93" s="757">
        <v>8921341505</v>
      </c>
      <c r="AU93" s="757">
        <v>8305034290</v>
      </c>
      <c r="AV93" s="757">
        <v>10611497755</v>
      </c>
      <c r="AW93" s="757">
        <v>3332301431</v>
      </c>
      <c r="AX93" s="757">
        <v>5092624624</v>
      </c>
      <c r="AY93" s="757">
        <v>5848302182</v>
      </c>
      <c r="AZ93" s="757">
        <v>5950478281</v>
      </c>
      <c r="BA93" s="757">
        <v>8480710843</v>
      </c>
      <c r="BB93" s="757">
        <v>6827325037</v>
      </c>
      <c r="BC93" s="757">
        <v>16529834801</v>
      </c>
      <c r="BD93" s="757">
        <v>26083619575</v>
      </c>
      <c r="BE93" s="757">
        <v>11626227888</v>
      </c>
      <c r="BF93" s="757">
        <v>10463806809</v>
      </c>
      <c r="BG93" s="757">
        <v>13245650719</v>
      </c>
      <c r="BH93" s="757">
        <v>3578074988</v>
      </c>
      <c r="BI93" s="757">
        <v>3829811224</v>
      </c>
      <c r="BJ93" s="757">
        <v>5090463265</v>
      </c>
      <c r="BK93" s="757">
        <v>3375786923</v>
      </c>
      <c r="BL93" s="757">
        <v>3354979153</v>
      </c>
      <c r="BM93" s="757"/>
      <c r="BN93" s="757"/>
      <c r="BO93" s="757"/>
      <c r="BP93" s="757"/>
      <c r="BQ93" s="757"/>
      <c r="BR93" s="757"/>
      <c r="BS93" s="757"/>
      <c r="BT93" s="757"/>
      <c r="BU93" s="757"/>
      <c r="BV93" s="757"/>
      <c r="BW93" s="757"/>
    </row>
    <row r="94" spans="1:75" ht="15" customHeight="1">
      <c r="A94" s="756">
        <v>91</v>
      </c>
      <c r="B94" s="806" t="s">
        <v>2310</v>
      </c>
      <c r="C94" s="756">
        <v>5</v>
      </c>
      <c r="D94" s="757"/>
      <c r="E94" s="757"/>
      <c r="F94" s="757"/>
      <c r="G94" s="757"/>
      <c r="H94" s="757"/>
      <c r="I94" s="757"/>
      <c r="J94" s="757"/>
      <c r="K94" s="757"/>
      <c r="L94" s="757"/>
      <c r="M94" s="757"/>
      <c r="N94" s="757"/>
      <c r="O94" s="757"/>
      <c r="P94" s="757">
        <v>4330072450</v>
      </c>
      <c r="Q94" s="757">
        <v>4330072450</v>
      </c>
      <c r="R94" s="757">
        <v>4330072450</v>
      </c>
      <c r="S94" s="757">
        <v>4365166410</v>
      </c>
      <c r="T94" s="757">
        <v>4365166410</v>
      </c>
      <c r="U94" s="757">
        <v>4365166410</v>
      </c>
      <c r="V94" s="757">
        <v>8365166410</v>
      </c>
      <c r="W94" s="757">
        <v>8365166410</v>
      </c>
      <c r="X94" s="757">
        <v>7365166410</v>
      </c>
      <c r="Y94" s="757">
        <v>7365166410</v>
      </c>
      <c r="Z94" s="757">
        <v>7365166410</v>
      </c>
      <c r="AA94" s="757">
        <v>4365166410</v>
      </c>
      <c r="AB94" s="757"/>
      <c r="AC94" s="757">
        <v>9270586055</v>
      </c>
      <c r="AD94" s="757">
        <v>12435660231</v>
      </c>
      <c r="AE94" s="757">
        <v>12435660231</v>
      </c>
      <c r="AF94" s="757"/>
      <c r="AG94" s="757">
        <v>0</v>
      </c>
      <c r="AH94" s="757">
        <v>0</v>
      </c>
      <c r="AI94" s="757">
        <v>3428447309</v>
      </c>
      <c r="AJ94" s="757">
        <v>0</v>
      </c>
      <c r="AK94" s="757">
        <v>4244366780</v>
      </c>
      <c r="AL94" s="757">
        <v>12931910250</v>
      </c>
      <c r="AM94" s="757">
        <v>12931910250</v>
      </c>
      <c r="AN94" s="757">
        <v>62822745245</v>
      </c>
      <c r="AO94" s="757">
        <v>57847834995</v>
      </c>
      <c r="AP94" s="757">
        <v>101832582537</v>
      </c>
      <c r="AQ94" s="757">
        <v>144977288403</v>
      </c>
      <c r="AR94" s="757">
        <v>178905916168</v>
      </c>
      <c r="AS94" s="757">
        <v>190748518955</v>
      </c>
      <c r="AT94" s="757">
        <v>168894814805</v>
      </c>
      <c r="AU94" s="757">
        <v>126048766562</v>
      </c>
      <c r="AV94" s="757">
        <v>139654417984</v>
      </c>
      <c r="AW94" s="757">
        <v>155306260478</v>
      </c>
      <c r="AX94" s="757">
        <v>165536679982</v>
      </c>
      <c r="AY94" s="757">
        <v>192629821718</v>
      </c>
      <c r="AZ94" s="757">
        <v>134925554251</v>
      </c>
      <c r="BA94" s="757">
        <v>43611829278</v>
      </c>
      <c r="BB94" s="757">
        <v>98003020481</v>
      </c>
      <c r="BC94" s="757">
        <v>172928907420</v>
      </c>
      <c r="BD94" s="757">
        <v>200666324688</v>
      </c>
      <c r="BE94" s="757">
        <v>238388679271</v>
      </c>
      <c r="BF94" s="757">
        <v>250573370780</v>
      </c>
      <c r="BG94" s="757">
        <v>294832243750</v>
      </c>
      <c r="BH94" s="757">
        <v>309616499760</v>
      </c>
      <c r="BI94" s="757">
        <v>263334816592</v>
      </c>
      <c r="BJ94" s="757">
        <v>254700704679</v>
      </c>
      <c r="BK94" s="757">
        <v>262225979238</v>
      </c>
      <c r="BL94" s="757">
        <v>216818798145</v>
      </c>
      <c r="BM94" s="757"/>
      <c r="BN94" s="757"/>
      <c r="BO94" s="757"/>
      <c r="BP94" s="757"/>
      <c r="BQ94" s="757"/>
      <c r="BR94" s="757"/>
      <c r="BS94" s="757"/>
      <c r="BT94" s="757"/>
      <c r="BU94" s="757"/>
      <c r="BV94" s="757"/>
      <c r="BW94" s="757"/>
    </row>
    <row r="95" spans="1:75" ht="15" customHeight="1">
      <c r="A95" s="756">
        <v>92</v>
      </c>
      <c r="B95" s="806" t="s">
        <v>2311</v>
      </c>
      <c r="C95" s="756">
        <v>5</v>
      </c>
      <c r="D95" s="757"/>
      <c r="E95" s="757"/>
      <c r="F95" s="757"/>
      <c r="G95" s="757"/>
      <c r="H95" s="757"/>
      <c r="I95" s="757"/>
      <c r="J95" s="757"/>
      <c r="K95" s="757"/>
      <c r="L95" s="757"/>
      <c r="M95" s="757"/>
      <c r="N95" s="757"/>
      <c r="O95" s="757"/>
      <c r="P95" s="757">
        <v>0</v>
      </c>
      <c r="Q95" s="757">
        <v>0</v>
      </c>
      <c r="R95" s="757">
        <v>0</v>
      </c>
      <c r="S95" s="757">
        <v>0</v>
      </c>
      <c r="T95" s="757">
        <v>0</v>
      </c>
      <c r="U95" s="757"/>
      <c r="V95" s="757"/>
      <c r="W95" s="757">
        <v>0</v>
      </c>
      <c r="X95" s="757">
        <v>0</v>
      </c>
      <c r="Y95" s="757">
        <v>0</v>
      </c>
      <c r="Z95" s="757"/>
      <c r="AA95" s="757">
        <v>0</v>
      </c>
      <c r="AB95" s="757"/>
      <c r="AC95" s="757"/>
      <c r="AD95" s="757"/>
      <c r="AE95" s="757"/>
      <c r="AF95" s="757"/>
      <c r="AG95" s="757">
        <v>0</v>
      </c>
      <c r="AH95" s="757">
        <v>0</v>
      </c>
      <c r="AI95" s="757">
        <v>0</v>
      </c>
      <c r="AJ95" s="757">
        <v>0</v>
      </c>
      <c r="AK95" s="757">
        <v>0</v>
      </c>
      <c r="AL95" s="757"/>
      <c r="AM95" s="757">
        <v>0</v>
      </c>
      <c r="AN95" s="757">
        <v>0</v>
      </c>
      <c r="AO95" s="757">
        <v>0</v>
      </c>
      <c r="AP95" s="757">
        <v>0</v>
      </c>
      <c r="AQ95" s="757">
        <v>0</v>
      </c>
      <c r="AR95" s="757">
        <v>0</v>
      </c>
      <c r="AS95" s="757">
        <v>0</v>
      </c>
      <c r="AT95" s="757">
        <v>0</v>
      </c>
      <c r="AU95" s="757">
        <v>0</v>
      </c>
      <c r="AV95" s="757">
        <v>0</v>
      </c>
      <c r="AW95" s="757">
        <v>0</v>
      </c>
      <c r="AX95" s="757">
        <v>0</v>
      </c>
      <c r="AY95" s="757">
        <v>0</v>
      </c>
      <c r="AZ95" s="757">
        <v>0</v>
      </c>
      <c r="BA95" s="757">
        <v>0</v>
      </c>
      <c r="BB95" s="757">
        <v>0</v>
      </c>
      <c r="BC95" s="757">
        <v>0</v>
      </c>
      <c r="BD95" s="757">
        <v>0</v>
      </c>
      <c r="BE95" s="757">
        <v>0</v>
      </c>
      <c r="BF95" s="757">
        <v>0</v>
      </c>
      <c r="BG95" s="757">
        <v>0</v>
      </c>
      <c r="BH95" s="757">
        <v>0</v>
      </c>
      <c r="BI95" s="757">
        <v>0</v>
      </c>
      <c r="BJ95" s="757">
        <v>0</v>
      </c>
      <c r="BK95" s="757">
        <v>0</v>
      </c>
      <c r="BL95" s="757"/>
      <c r="BM95" s="757"/>
      <c r="BN95" s="757"/>
      <c r="BO95" s="757"/>
      <c r="BP95" s="757"/>
      <c r="BQ95" s="757"/>
      <c r="BR95" s="757"/>
      <c r="BS95" s="757"/>
      <c r="BT95" s="757"/>
      <c r="BU95" s="757"/>
      <c r="BV95" s="757"/>
      <c r="BW95" s="757"/>
    </row>
    <row r="96" spans="1:75" ht="15" customHeight="1">
      <c r="A96" s="756">
        <v>93</v>
      </c>
      <c r="B96" s="806" t="s">
        <v>2312</v>
      </c>
      <c r="C96" s="756">
        <v>5</v>
      </c>
      <c r="D96" s="757">
        <v>1496718331</v>
      </c>
      <c r="E96" s="757">
        <v>1496718331</v>
      </c>
      <c r="F96" s="757">
        <v>1496718331</v>
      </c>
      <c r="G96" s="757">
        <v>1496718331</v>
      </c>
      <c r="H96" s="757">
        <v>1496718331</v>
      </c>
      <c r="I96" s="757">
        <v>1496718331</v>
      </c>
      <c r="J96" s="757">
        <v>1496718331</v>
      </c>
      <c r="K96" s="757">
        <v>1496718331</v>
      </c>
      <c r="L96" s="757">
        <v>1496718331</v>
      </c>
      <c r="M96" s="757">
        <v>1496718331</v>
      </c>
      <c r="N96" s="757">
        <v>1496718331</v>
      </c>
      <c r="O96" s="757">
        <v>1496718331</v>
      </c>
      <c r="P96" s="757">
        <v>1146718331</v>
      </c>
      <c r="Q96" s="757">
        <v>1146718331</v>
      </c>
      <c r="R96" s="757">
        <v>1146718331</v>
      </c>
      <c r="S96" s="757">
        <v>1146718331</v>
      </c>
      <c r="T96" s="757">
        <v>1146718331</v>
      </c>
      <c r="U96" s="757">
        <v>1146718331</v>
      </c>
      <c r="V96" s="757">
        <v>1146718331</v>
      </c>
      <c r="W96" s="757">
        <v>1146718331</v>
      </c>
      <c r="X96" s="757">
        <v>1146718331</v>
      </c>
      <c r="Y96" s="757">
        <v>1146718331</v>
      </c>
      <c r="Z96" s="757">
        <v>1146718331</v>
      </c>
      <c r="AA96" s="757">
        <v>1146718331</v>
      </c>
      <c r="AB96" s="757">
        <v>1146718331</v>
      </c>
      <c r="AC96" s="757">
        <v>1146718331</v>
      </c>
      <c r="AD96" s="757">
        <v>1146718331</v>
      </c>
      <c r="AE96" s="757">
        <v>923624169</v>
      </c>
      <c r="AF96" s="757">
        <v>683234500</v>
      </c>
      <c r="AG96" s="757">
        <v>441957415</v>
      </c>
      <c r="AH96" s="757">
        <v>189784867</v>
      </c>
      <c r="AI96" s="757">
        <v>1374992553</v>
      </c>
      <c r="AJ96" s="757">
        <v>1099351587</v>
      </c>
      <c r="AK96" s="757">
        <v>816627424</v>
      </c>
      <c r="AL96" s="757">
        <v>542593460</v>
      </c>
      <c r="AM96" s="757">
        <v>255442643</v>
      </c>
      <c r="AN96" s="757">
        <v>376813826</v>
      </c>
      <c r="AO96" s="757">
        <v>246813826</v>
      </c>
      <c r="AP96" s="757">
        <v>246813826</v>
      </c>
      <c r="AQ96" s="757">
        <v>246813826</v>
      </c>
      <c r="AR96" s="757">
        <v>246813826</v>
      </c>
      <c r="AS96" s="757">
        <v>246813826</v>
      </c>
      <c r="AT96" s="757">
        <v>230313826</v>
      </c>
      <c r="AU96" s="757">
        <v>226063826</v>
      </c>
      <c r="AV96" s="757">
        <v>695823826</v>
      </c>
      <c r="AW96" s="757">
        <v>1411383826</v>
      </c>
      <c r="AX96" s="757">
        <v>1397549382</v>
      </c>
      <c r="AY96" s="757">
        <v>1222249720</v>
      </c>
      <c r="AZ96" s="757">
        <v>937249720</v>
      </c>
      <c r="BA96" s="757">
        <v>927249720</v>
      </c>
      <c r="BB96" s="757">
        <v>914665720</v>
      </c>
      <c r="BC96" s="757">
        <v>909665720</v>
      </c>
      <c r="BD96" s="757">
        <v>906665720</v>
      </c>
      <c r="BE96" s="757">
        <v>906665720</v>
      </c>
      <c r="BF96" s="757">
        <v>899772466</v>
      </c>
      <c r="BG96" s="757">
        <v>680992466</v>
      </c>
      <c r="BH96" s="757">
        <v>1436632466</v>
      </c>
      <c r="BI96" s="757">
        <v>1436632466</v>
      </c>
      <c r="BJ96" s="757">
        <v>1436632466</v>
      </c>
      <c r="BK96" s="757">
        <v>1434532466</v>
      </c>
      <c r="BL96" s="757">
        <v>1167032466</v>
      </c>
      <c r="BM96" s="757"/>
      <c r="BN96" s="757"/>
      <c r="BO96" s="757"/>
      <c r="BP96" s="757"/>
      <c r="BQ96" s="757"/>
      <c r="BR96" s="757"/>
      <c r="BS96" s="757"/>
      <c r="BT96" s="757"/>
      <c r="BU96" s="757"/>
      <c r="BV96" s="757"/>
      <c r="BW96" s="757"/>
    </row>
    <row r="97" spans="1:75" ht="15" customHeight="1">
      <c r="A97" s="756">
        <v>94</v>
      </c>
      <c r="B97" s="807" t="s">
        <v>2313</v>
      </c>
      <c r="C97" s="756">
        <v>5</v>
      </c>
      <c r="D97" s="757"/>
      <c r="E97" s="757"/>
      <c r="F97" s="757"/>
      <c r="G97" s="757"/>
      <c r="H97" s="757"/>
      <c r="I97" s="757"/>
      <c r="J97" s="757"/>
      <c r="K97" s="757"/>
      <c r="L97" s="757"/>
      <c r="M97" s="757"/>
      <c r="N97" s="757"/>
      <c r="O97" s="757"/>
      <c r="P97" s="757">
        <v>0</v>
      </c>
      <c r="Q97" s="757">
        <v>0</v>
      </c>
      <c r="R97" s="757">
        <v>0</v>
      </c>
      <c r="S97" s="757">
        <v>0</v>
      </c>
      <c r="T97" s="757">
        <v>0</v>
      </c>
      <c r="U97" s="757"/>
      <c r="V97" s="757"/>
      <c r="W97" s="757">
        <v>0</v>
      </c>
      <c r="X97" s="757">
        <v>0</v>
      </c>
      <c r="Y97" s="757">
        <v>0</v>
      </c>
      <c r="Z97" s="757"/>
      <c r="AA97" s="757">
        <v>0</v>
      </c>
      <c r="AB97" s="757"/>
      <c r="AC97" s="757"/>
      <c r="AD97" s="757"/>
      <c r="AE97" s="757"/>
      <c r="AF97" s="757"/>
      <c r="AG97" s="757">
        <v>0</v>
      </c>
      <c r="AH97" s="757">
        <v>0</v>
      </c>
      <c r="AI97" s="757">
        <v>0</v>
      </c>
      <c r="AJ97" s="757">
        <v>0</v>
      </c>
      <c r="AK97" s="757">
        <v>0</v>
      </c>
      <c r="AL97" s="757"/>
      <c r="AM97" s="757">
        <v>0</v>
      </c>
      <c r="AN97" s="757">
        <v>0</v>
      </c>
      <c r="AO97" s="757">
        <v>0</v>
      </c>
      <c r="AP97" s="757">
        <v>0</v>
      </c>
      <c r="AQ97" s="757">
        <v>0</v>
      </c>
      <c r="AR97" s="757">
        <v>0</v>
      </c>
      <c r="AS97" s="757">
        <v>0</v>
      </c>
      <c r="AT97" s="757">
        <v>0</v>
      </c>
      <c r="AU97" s="757">
        <v>0</v>
      </c>
      <c r="AV97" s="757">
        <v>0</v>
      </c>
      <c r="AW97" s="757">
        <v>0</v>
      </c>
      <c r="AX97" s="757">
        <v>0</v>
      </c>
      <c r="AY97" s="757">
        <v>0</v>
      </c>
      <c r="AZ97" s="757">
        <v>0</v>
      </c>
      <c r="BA97" s="757">
        <v>0</v>
      </c>
      <c r="BB97" s="757">
        <v>0</v>
      </c>
      <c r="BC97" s="757">
        <v>0</v>
      </c>
      <c r="BD97" s="757">
        <v>0</v>
      </c>
      <c r="BE97" s="757">
        <v>0</v>
      </c>
      <c r="BF97" s="757">
        <v>0</v>
      </c>
      <c r="BG97" s="757">
        <v>0</v>
      </c>
      <c r="BH97" s="757">
        <v>0</v>
      </c>
      <c r="BI97" s="757">
        <v>0</v>
      </c>
      <c r="BJ97" s="757">
        <v>0</v>
      </c>
      <c r="BK97" s="757"/>
      <c r="BL97" s="757"/>
      <c r="BM97" s="757"/>
      <c r="BN97" s="757"/>
      <c r="BO97" s="757"/>
      <c r="BP97" s="757"/>
      <c r="BQ97" s="757"/>
      <c r="BR97" s="757"/>
      <c r="BS97" s="757"/>
      <c r="BT97" s="757"/>
      <c r="BU97" s="757"/>
      <c r="BV97" s="757"/>
      <c r="BW97" s="757"/>
    </row>
    <row r="98" spans="1:75" ht="15" customHeight="1">
      <c r="A98" s="756">
        <v>95</v>
      </c>
      <c r="B98" s="807" t="s">
        <v>2314</v>
      </c>
      <c r="C98" s="756">
        <v>5</v>
      </c>
      <c r="D98" s="757"/>
      <c r="E98" s="757"/>
      <c r="F98" s="757"/>
      <c r="G98" s="757"/>
      <c r="H98" s="757"/>
      <c r="I98" s="757"/>
      <c r="J98" s="757"/>
      <c r="K98" s="757"/>
      <c r="L98" s="757"/>
      <c r="M98" s="757"/>
      <c r="N98" s="757"/>
      <c r="O98" s="757"/>
      <c r="P98" s="757">
        <v>0</v>
      </c>
      <c r="Q98" s="757">
        <v>0</v>
      </c>
      <c r="R98" s="757">
        <v>0</v>
      </c>
      <c r="S98" s="757">
        <v>0</v>
      </c>
      <c r="T98" s="757">
        <v>0</v>
      </c>
      <c r="U98" s="757"/>
      <c r="V98" s="757"/>
      <c r="W98" s="757">
        <v>0</v>
      </c>
      <c r="X98" s="757">
        <v>0</v>
      </c>
      <c r="Y98" s="757">
        <v>0</v>
      </c>
      <c r="Z98" s="757"/>
      <c r="AA98" s="757">
        <v>0</v>
      </c>
      <c r="AB98" s="757"/>
      <c r="AC98" s="757"/>
      <c r="AD98" s="757"/>
      <c r="AE98" s="757"/>
      <c r="AF98" s="757"/>
      <c r="AG98" s="757">
        <v>0</v>
      </c>
      <c r="AH98" s="757">
        <v>0</v>
      </c>
      <c r="AI98" s="757">
        <v>0</v>
      </c>
      <c r="AJ98" s="757">
        <v>0</v>
      </c>
      <c r="AK98" s="757">
        <v>0</v>
      </c>
      <c r="AL98" s="757"/>
      <c r="AM98" s="757">
        <v>0</v>
      </c>
      <c r="AN98" s="757">
        <v>0</v>
      </c>
      <c r="AO98" s="757">
        <v>0</v>
      </c>
      <c r="AP98" s="757">
        <v>0</v>
      </c>
      <c r="AQ98" s="757">
        <v>0</v>
      </c>
      <c r="AR98" s="757">
        <v>0</v>
      </c>
      <c r="AS98" s="757">
        <v>0</v>
      </c>
      <c r="AT98" s="757">
        <v>0</v>
      </c>
      <c r="AU98" s="757">
        <v>0</v>
      </c>
      <c r="AV98" s="757">
        <v>0</v>
      </c>
      <c r="AW98" s="757">
        <v>0</v>
      </c>
      <c r="AX98" s="757">
        <v>0</v>
      </c>
      <c r="AY98" s="757">
        <v>0</v>
      </c>
      <c r="AZ98" s="757">
        <v>0</v>
      </c>
      <c r="BA98" s="757">
        <v>0</v>
      </c>
      <c r="BB98" s="757">
        <v>0</v>
      </c>
      <c r="BC98" s="757">
        <v>0</v>
      </c>
      <c r="BD98" s="757">
        <v>0</v>
      </c>
      <c r="BE98" s="757">
        <v>0</v>
      </c>
      <c r="BF98" s="757">
        <v>0</v>
      </c>
      <c r="BG98" s="757">
        <v>0</v>
      </c>
      <c r="BH98" s="757">
        <v>0</v>
      </c>
      <c r="BI98" s="757">
        <v>0</v>
      </c>
      <c r="BJ98" s="757">
        <v>0</v>
      </c>
      <c r="BK98" s="757"/>
      <c r="BL98" s="757"/>
      <c r="BM98" s="757"/>
      <c r="BN98" s="757"/>
      <c r="BO98" s="757"/>
      <c r="BP98" s="757"/>
      <c r="BQ98" s="757"/>
      <c r="BR98" s="757"/>
      <c r="BS98" s="757"/>
      <c r="BT98" s="757"/>
      <c r="BU98" s="757"/>
      <c r="BV98" s="757"/>
      <c r="BW98" s="757"/>
    </row>
    <row r="99" spans="1:75" ht="15" customHeight="1">
      <c r="A99" s="753">
        <v>96</v>
      </c>
      <c r="B99" s="793" t="s">
        <v>189</v>
      </c>
      <c r="C99" s="753">
        <v>5</v>
      </c>
      <c r="D99" s="755">
        <v>28007547612</v>
      </c>
      <c r="E99" s="755">
        <v>32336834562</v>
      </c>
      <c r="F99" s="755">
        <v>33234443962</v>
      </c>
      <c r="G99" s="755">
        <v>39273401515</v>
      </c>
      <c r="H99" s="755">
        <v>49100995174</v>
      </c>
      <c r="I99" s="755">
        <v>50864988155</v>
      </c>
      <c r="J99" s="755">
        <v>57170903102</v>
      </c>
      <c r="K99" s="755">
        <v>57170903102</v>
      </c>
      <c r="L99" s="755">
        <v>57170903102</v>
      </c>
      <c r="M99" s="755">
        <v>61540612105</v>
      </c>
      <c r="N99" s="755">
        <v>66698756965</v>
      </c>
      <c r="O99" s="755">
        <v>74718069914</v>
      </c>
      <c r="P99" s="755">
        <v>82551938092</v>
      </c>
      <c r="Q99" s="755">
        <v>88743184498</v>
      </c>
      <c r="R99" s="755">
        <v>99630640970</v>
      </c>
      <c r="S99" s="755">
        <v>116871243803</v>
      </c>
      <c r="T99" s="755">
        <v>138183925734</v>
      </c>
      <c r="U99" s="755">
        <v>147369371615</v>
      </c>
      <c r="V99" s="755">
        <v>151763072730</v>
      </c>
      <c r="W99" s="755">
        <v>158455180649</v>
      </c>
      <c r="X99" s="755">
        <v>172554869346</v>
      </c>
      <c r="Y99" s="755">
        <v>188378060257</v>
      </c>
      <c r="Z99" s="755">
        <v>188378060257</v>
      </c>
      <c r="AA99" s="755">
        <v>0</v>
      </c>
      <c r="AB99" s="755"/>
      <c r="AC99" s="755">
        <v>3468826270</v>
      </c>
      <c r="AD99" s="755">
        <v>10275854270</v>
      </c>
      <c r="AE99" s="755">
        <v>17470854270</v>
      </c>
      <c r="AF99" s="755">
        <v>31420252270</v>
      </c>
      <c r="AG99" s="755">
        <v>34189252270</v>
      </c>
      <c r="AH99" s="755">
        <v>37877252270</v>
      </c>
      <c r="AI99" s="755">
        <v>42302764270</v>
      </c>
      <c r="AJ99" s="755">
        <v>46876764270</v>
      </c>
      <c r="AK99" s="755">
        <v>56744764270</v>
      </c>
      <c r="AL99" s="755">
        <v>67865576270</v>
      </c>
      <c r="AM99" s="755">
        <v>70236576270</v>
      </c>
      <c r="AN99" s="755">
        <v>77616411070</v>
      </c>
      <c r="AO99" s="755">
        <v>77522351070</v>
      </c>
      <c r="AP99" s="755">
        <v>77463351070</v>
      </c>
      <c r="AQ99" s="755">
        <v>77168157678</v>
      </c>
      <c r="AR99" s="755">
        <v>75214867678</v>
      </c>
      <c r="AS99" s="755">
        <v>76544035678</v>
      </c>
      <c r="AT99" s="755">
        <v>76656842286</v>
      </c>
      <c r="AU99" s="755">
        <v>75999782286</v>
      </c>
      <c r="AV99" s="755">
        <v>76594782286</v>
      </c>
      <c r="AW99" s="755">
        <v>76818588894</v>
      </c>
      <c r="AX99" s="755">
        <v>103444528894</v>
      </c>
      <c r="AY99" s="786">
        <v>84737345522</v>
      </c>
      <c r="AZ99" s="786">
        <v>108410341946</v>
      </c>
      <c r="BA99" s="786">
        <v>104162504168</v>
      </c>
      <c r="BB99" s="786">
        <v>103325726390</v>
      </c>
      <c r="BC99" s="786">
        <v>102252755220</v>
      </c>
      <c r="BD99" s="786">
        <v>98004917442</v>
      </c>
      <c r="BE99" s="786">
        <v>77121791394</v>
      </c>
      <c r="BF99" s="786">
        <v>76048820224</v>
      </c>
      <c r="BG99" s="786">
        <v>74463510446</v>
      </c>
      <c r="BH99" s="786">
        <v>73626732668</v>
      </c>
      <c r="BI99" s="786">
        <v>68573133942</v>
      </c>
      <c r="BJ99" s="786">
        <v>69631372942</v>
      </c>
      <c r="BK99" s="786">
        <v>50382254354</v>
      </c>
      <c r="BL99" s="786">
        <v>49472841415</v>
      </c>
      <c r="BM99" s="786"/>
      <c r="BN99" s="786"/>
      <c r="BO99" s="786"/>
      <c r="BP99" s="786"/>
      <c r="BQ99" s="786"/>
      <c r="BR99" s="786"/>
      <c r="BS99" s="786"/>
      <c r="BT99" s="786"/>
      <c r="BU99" s="786"/>
      <c r="BV99" s="786"/>
      <c r="BW99" s="786"/>
    </row>
    <row r="100" spans="1:75" ht="15" customHeight="1">
      <c r="A100" s="756">
        <v>97</v>
      </c>
      <c r="B100" s="806" t="s">
        <v>2315</v>
      </c>
      <c r="C100" s="756">
        <v>5</v>
      </c>
      <c r="D100" s="757"/>
      <c r="E100" s="757"/>
      <c r="F100" s="757"/>
      <c r="G100" s="757"/>
      <c r="H100" s="757"/>
      <c r="I100" s="757"/>
      <c r="J100" s="757"/>
      <c r="K100" s="757"/>
      <c r="L100" s="757"/>
      <c r="M100" s="757"/>
      <c r="N100" s="757"/>
      <c r="O100" s="757"/>
      <c r="P100" s="757">
        <v>0</v>
      </c>
      <c r="Q100" s="757">
        <v>0</v>
      </c>
      <c r="R100" s="757">
        <v>0</v>
      </c>
      <c r="S100" s="757">
        <v>0</v>
      </c>
      <c r="T100" s="757">
        <v>0</v>
      </c>
      <c r="U100" s="757"/>
      <c r="V100" s="757"/>
      <c r="W100" s="757">
        <v>0</v>
      </c>
      <c r="X100" s="757">
        <v>0</v>
      </c>
      <c r="Y100" s="757">
        <v>0</v>
      </c>
      <c r="Z100" s="757"/>
      <c r="AA100" s="757">
        <v>0</v>
      </c>
      <c r="AB100" s="757"/>
      <c r="AC100" s="757"/>
      <c r="AD100" s="757"/>
      <c r="AE100" s="757"/>
      <c r="AF100" s="757"/>
      <c r="AG100" s="757">
        <v>0</v>
      </c>
      <c r="AH100" s="757">
        <v>0</v>
      </c>
      <c r="AI100" s="757">
        <v>0</v>
      </c>
      <c r="AJ100" s="757">
        <v>0</v>
      </c>
      <c r="AK100" s="757">
        <v>0</v>
      </c>
      <c r="AL100" s="757"/>
      <c r="AM100" s="757"/>
      <c r="AN100" s="757">
        <v>0</v>
      </c>
      <c r="AO100" s="757">
        <v>0</v>
      </c>
      <c r="AP100" s="757">
        <v>0</v>
      </c>
      <c r="AQ100" s="757">
        <v>0</v>
      </c>
      <c r="AR100" s="757">
        <v>0</v>
      </c>
      <c r="AS100" s="757">
        <v>0</v>
      </c>
      <c r="AT100" s="757">
        <v>0</v>
      </c>
      <c r="AU100" s="757">
        <v>0</v>
      </c>
      <c r="AV100" s="757">
        <v>0</v>
      </c>
      <c r="AW100" s="757">
        <v>0</v>
      </c>
      <c r="AX100" s="757">
        <v>0</v>
      </c>
      <c r="AY100" s="757">
        <v>0</v>
      </c>
      <c r="AZ100" s="757">
        <v>0</v>
      </c>
      <c r="BA100" s="757">
        <v>0</v>
      </c>
      <c r="BB100" s="757">
        <v>0</v>
      </c>
      <c r="BC100" s="757">
        <v>0</v>
      </c>
      <c r="BD100" s="757">
        <v>0</v>
      </c>
      <c r="BE100" s="757">
        <v>0</v>
      </c>
      <c r="BF100" s="757">
        <v>0</v>
      </c>
      <c r="BG100" s="757">
        <v>0</v>
      </c>
      <c r="BH100" s="757">
        <v>0</v>
      </c>
      <c r="BI100" s="757">
        <v>0</v>
      </c>
      <c r="BJ100" s="757">
        <v>0</v>
      </c>
      <c r="BK100" s="757">
        <v>0</v>
      </c>
      <c r="BL100" s="757"/>
      <c r="BM100" s="757"/>
      <c r="BN100" s="757"/>
      <c r="BO100" s="757"/>
      <c r="BP100" s="757"/>
      <c r="BQ100" s="757"/>
      <c r="BR100" s="757"/>
      <c r="BS100" s="757"/>
      <c r="BT100" s="757"/>
      <c r="BU100" s="757"/>
      <c r="BV100" s="757"/>
      <c r="BW100" s="757"/>
    </row>
    <row r="101" spans="1:75" ht="15" customHeight="1">
      <c r="A101" s="756">
        <v>98</v>
      </c>
      <c r="B101" s="806" t="s">
        <v>191</v>
      </c>
      <c r="C101" s="756">
        <v>5</v>
      </c>
      <c r="D101" s="757"/>
      <c r="E101" s="757"/>
      <c r="F101" s="757"/>
      <c r="G101" s="757"/>
      <c r="H101" s="757"/>
      <c r="I101" s="757"/>
      <c r="J101" s="757"/>
      <c r="K101" s="757"/>
      <c r="L101" s="757"/>
      <c r="M101" s="757"/>
      <c r="N101" s="757"/>
      <c r="O101" s="757"/>
      <c r="P101" s="757">
        <v>0</v>
      </c>
      <c r="Q101" s="757">
        <v>0</v>
      </c>
      <c r="R101" s="757">
        <v>0</v>
      </c>
      <c r="S101" s="757">
        <v>0</v>
      </c>
      <c r="T101" s="757">
        <v>0</v>
      </c>
      <c r="U101" s="757"/>
      <c r="V101" s="757"/>
      <c r="W101" s="757">
        <v>0</v>
      </c>
      <c r="X101" s="757">
        <v>0</v>
      </c>
      <c r="Y101" s="757">
        <v>0</v>
      </c>
      <c r="Z101" s="757"/>
      <c r="AA101" s="757">
        <v>0</v>
      </c>
      <c r="AB101" s="757"/>
      <c r="AC101" s="757"/>
      <c r="AD101" s="757"/>
      <c r="AE101" s="757"/>
      <c r="AF101" s="757"/>
      <c r="AG101" s="757">
        <v>0</v>
      </c>
      <c r="AH101" s="757">
        <v>0</v>
      </c>
      <c r="AI101" s="757">
        <v>0</v>
      </c>
      <c r="AJ101" s="757">
        <v>0</v>
      </c>
      <c r="AK101" s="757">
        <v>0</v>
      </c>
      <c r="AL101" s="757"/>
      <c r="AM101" s="757"/>
      <c r="AN101" s="757">
        <v>0</v>
      </c>
      <c r="AO101" s="757">
        <v>0</v>
      </c>
      <c r="AP101" s="757">
        <v>0</v>
      </c>
      <c r="AQ101" s="757">
        <v>0</v>
      </c>
      <c r="AR101" s="757">
        <v>0</v>
      </c>
      <c r="AS101" s="757">
        <v>0</v>
      </c>
      <c r="AT101" s="757">
        <v>0</v>
      </c>
      <c r="AU101" s="757">
        <v>0</v>
      </c>
      <c r="AV101" s="757">
        <v>0</v>
      </c>
      <c r="AW101" s="757">
        <v>0</v>
      </c>
      <c r="AX101" s="757">
        <v>0</v>
      </c>
      <c r="AY101" s="757">
        <v>0</v>
      </c>
      <c r="AZ101" s="757">
        <v>0</v>
      </c>
      <c r="BA101" s="757">
        <v>0</v>
      </c>
      <c r="BB101" s="757">
        <v>0</v>
      </c>
      <c r="BC101" s="757">
        <v>0</v>
      </c>
      <c r="BD101" s="757">
        <v>0</v>
      </c>
      <c r="BE101" s="757">
        <v>0</v>
      </c>
      <c r="BF101" s="757">
        <v>0</v>
      </c>
      <c r="BG101" s="757">
        <v>0</v>
      </c>
      <c r="BH101" s="757">
        <v>0</v>
      </c>
      <c r="BI101" s="757">
        <v>0</v>
      </c>
      <c r="BJ101" s="757">
        <v>0</v>
      </c>
      <c r="BK101" s="757">
        <v>0</v>
      </c>
      <c r="BL101" s="757"/>
      <c r="BM101" s="757"/>
      <c r="BN101" s="757"/>
      <c r="BO101" s="757"/>
      <c r="BP101" s="757"/>
      <c r="BQ101" s="757"/>
      <c r="BR101" s="757"/>
      <c r="BS101" s="757"/>
      <c r="BT101" s="757"/>
      <c r="BU101" s="757"/>
      <c r="BV101" s="757"/>
      <c r="BW101" s="757"/>
    </row>
    <row r="102" spans="1:75" ht="15" customHeight="1">
      <c r="A102" s="756">
        <v>99</v>
      </c>
      <c r="B102" s="806" t="s">
        <v>2316</v>
      </c>
      <c r="C102" s="756">
        <v>5</v>
      </c>
      <c r="D102" s="757"/>
      <c r="E102" s="757"/>
      <c r="F102" s="757"/>
      <c r="G102" s="757"/>
      <c r="H102" s="757"/>
      <c r="I102" s="757"/>
      <c r="J102" s="757"/>
      <c r="K102" s="757"/>
      <c r="L102" s="757"/>
      <c r="M102" s="757"/>
      <c r="N102" s="757"/>
      <c r="O102" s="757"/>
      <c r="P102" s="757"/>
      <c r="Q102" s="757"/>
      <c r="R102" s="757"/>
      <c r="S102" s="757"/>
      <c r="T102" s="757"/>
      <c r="U102" s="757"/>
      <c r="V102" s="757"/>
      <c r="W102" s="757"/>
      <c r="X102" s="757"/>
      <c r="Y102" s="757"/>
      <c r="Z102" s="757"/>
      <c r="AA102" s="757"/>
      <c r="AB102" s="757"/>
      <c r="AC102" s="757"/>
      <c r="AD102" s="757"/>
      <c r="AE102" s="757"/>
      <c r="AF102" s="757"/>
      <c r="AG102" s="757"/>
      <c r="AH102" s="757"/>
      <c r="AI102" s="757"/>
      <c r="AJ102" s="757"/>
      <c r="AK102" s="757"/>
      <c r="AL102" s="757"/>
      <c r="AM102" s="757"/>
      <c r="AN102" s="757"/>
      <c r="AO102" s="757"/>
      <c r="AP102" s="757"/>
      <c r="AQ102" s="757"/>
      <c r="AR102" s="757"/>
      <c r="AS102" s="757"/>
      <c r="AT102" s="757"/>
      <c r="AU102" s="757"/>
      <c r="AV102" s="757"/>
      <c r="AW102" s="757"/>
      <c r="AX102" s="757"/>
      <c r="AY102" s="757"/>
      <c r="AZ102" s="757"/>
      <c r="BA102" s="757"/>
      <c r="BB102" s="757"/>
      <c r="BC102" s="757"/>
      <c r="BD102" s="757"/>
      <c r="BE102" s="757"/>
      <c r="BF102" s="757"/>
      <c r="BG102" s="757"/>
      <c r="BH102" s="757"/>
      <c r="BI102" s="757"/>
      <c r="BJ102" s="757"/>
      <c r="BK102" s="757">
        <v>0</v>
      </c>
      <c r="BL102" s="757"/>
      <c r="BM102" s="757"/>
      <c r="BN102" s="757"/>
      <c r="BO102" s="757"/>
      <c r="BP102" s="757"/>
      <c r="BQ102" s="757"/>
      <c r="BR102" s="757"/>
      <c r="BS102" s="757"/>
      <c r="BT102" s="757"/>
      <c r="BU102" s="757"/>
      <c r="BV102" s="757"/>
      <c r="BW102" s="757"/>
    </row>
    <row r="103" spans="1:75" ht="15" customHeight="1">
      <c r="A103" s="756">
        <v>100</v>
      </c>
      <c r="B103" s="806" t="s">
        <v>2317</v>
      </c>
      <c r="C103" s="756">
        <v>5</v>
      </c>
      <c r="D103" s="757"/>
      <c r="E103" s="757"/>
      <c r="F103" s="757"/>
      <c r="G103" s="757"/>
      <c r="H103" s="757"/>
      <c r="I103" s="757"/>
      <c r="J103" s="757"/>
      <c r="K103" s="757"/>
      <c r="L103" s="757"/>
      <c r="M103" s="757"/>
      <c r="N103" s="757"/>
      <c r="O103" s="757"/>
      <c r="P103" s="757">
        <v>0</v>
      </c>
      <c r="Q103" s="757">
        <v>0</v>
      </c>
      <c r="R103" s="757">
        <v>0</v>
      </c>
      <c r="S103" s="757">
        <v>0</v>
      </c>
      <c r="T103" s="757">
        <v>0</v>
      </c>
      <c r="U103" s="757"/>
      <c r="V103" s="757"/>
      <c r="W103" s="757">
        <v>0</v>
      </c>
      <c r="X103" s="757">
        <v>0</v>
      </c>
      <c r="Y103" s="757">
        <v>0</v>
      </c>
      <c r="Z103" s="757"/>
      <c r="AA103" s="757">
        <v>0</v>
      </c>
      <c r="AB103" s="757"/>
      <c r="AC103" s="757"/>
      <c r="AD103" s="757"/>
      <c r="AE103" s="757"/>
      <c r="AF103" s="757"/>
      <c r="AG103" s="757">
        <v>0</v>
      </c>
      <c r="AH103" s="757">
        <v>0</v>
      </c>
      <c r="AI103" s="757">
        <v>0</v>
      </c>
      <c r="AJ103" s="757">
        <v>0</v>
      </c>
      <c r="AK103" s="757">
        <v>0</v>
      </c>
      <c r="AL103" s="757"/>
      <c r="AM103" s="757"/>
      <c r="AN103" s="757">
        <v>0</v>
      </c>
      <c r="AO103" s="757">
        <v>0</v>
      </c>
      <c r="AP103" s="757">
        <v>0</v>
      </c>
      <c r="AQ103" s="757">
        <v>0</v>
      </c>
      <c r="AR103" s="757">
        <v>0</v>
      </c>
      <c r="AS103" s="757">
        <v>0</v>
      </c>
      <c r="AT103" s="757">
        <v>0</v>
      </c>
      <c r="AU103" s="757">
        <v>0</v>
      </c>
      <c r="AV103" s="757">
        <v>0</v>
      </c>
      <c r="AW103" s="757">
        <v>0</v>
      </c>
      <c r="AX103" s="757">
        <v>0</v>
      </c>
      <c r="AY103" s="757">
        <v>0</v>
      </c>
      <c r="AZ103" s="757">
        <v>0</v>
      </c>
      <c r="BA103" s="757">
        <v>0</v>
      </c>
      <c r="BB103" s="757">
        <v>0</v>
      </c>
      <c r="BC103" s="757">
        <v>0</v>
      </c>
      <c r="BD103" s="757">
        <v>0</v>
      </c>
      <c r="BE103" s="757">
        <v>0</v>
      </c>
      <c r="BF103" s="757">
        <v>0</v>
      </c>
      <c r="BG103" s="757">
        <v>0</v>
      </c>
      <c r="BH103" s="757">
        <v>0</v>
      </c>
      <c r="BI103" s="757">
        <v>0</v>
      </c>
      <c r="BJ103" s="757">
        <v>0</v>
      </c>
      <c r="BK103" s="757">
        <v>0</v>
      </c>
      <c r="BL103" s="757"/>
      <c r="BM103" s="757"/>
      <c r="BN103" s="757"/>
      <c r="BO103" s="757"/>
      <c r="BP103" s="757"/>
      <c r="BQ103" s="757"/>
      <c r="BR103" s="757"/>
      <c r="BS103" s="757"/>
      <c r="BT103" s="757"/>
      <c r="BU103" s="757"/>
      <c r="BV103" s="757"/>
      <c r="BW103" s="757"/>
    </row>
    <row r="104" spans="1:75" ht="15" customHeight="1">
      <c r="A104" s="756">
        <v>101</v>
      </c>
      <c r="B104" s="806" t="s">
        <v>2318</v>
      </c>
      <c r="C104" s="756">
        <v>5</v>
      </c>
      <c r="D104" s="757"/>
      <c r="E104" s="757"/>
      <c r="F104" s="757"/>
      <c r="G104" s="757"/>
      <c r="H104" s="757"/>
      <c r="I104" s="757"/>
      <c r="J104" s="757"/>
      <c r="K104" s="757"/>
      <c r="L104" s="757"/>
      <c r="M104" s="757"/>
      <c r="N104" s="757"/>
      <c r="O104" s="757"/>
      <c r="P104" s="757">
        <v>0</v>
      </c>
      <c r="Q104" s="757">
        <v>0</v>
      </c>
      <c r="R104" s="757">
        <v>0</v>
      </c>
      <c r="S104" s="757">
        <v>0</v>
      </c>
      <c r="T104" s="757">
        <v>0</v>
      </c>
      <c r="U104" s="757"/>
      <c r="V104" s="757"/>
      <c r="W104" s="757">
        <v>0</v>
      </c>
      <c r="X104" s="757">
        <v>0</v>
      </c>
      <c r="Y104" s="757">
        <v>0</v>
      </c>
      <c r="Z104" s="757"/>
      <c r="AA104" s="757">
        <v>0</v>
      </c>
      <c r="AB104" s="757"/>
      <c r="AC104" s="757"/>
      <c r="AD104" s="757"/>
      <c r="AE104" s="757"/>
      <c r="AF104" s="757"/>
      <c r="AG104" s="757">
        <v>0</v>
      </c>
      <c r="AH104" s="757">
        <v>0</v>
      </c>
      <c r="AI104" s="757">
        <v>0</v>
      </c>
      <c r="AJ104" s="757">
        <v>0</v>
      </c>
      <c r="AK104" s="757">
        <v>0</v>
      </c>
      <c r="AL104" s="757"/>
      <c r="AM104" s="757"/>
      <c r="AN104" s="757">
        <v>0</v>
      </c>
      <c r="AO104" s="757">
        <v>0</v>
      </c>
      <c r="AP104" s="757">
        <v>0</v>
      </c>
      <c r="AQ104" s="757">
        <v>0</v>
      </c>
      <c r="AR104" s="757">
        <v>0</v>
      </c>
      <c r="AS104" s="757">
        <v>0</v>
      </c>
      <c r="AT104" s="757">
        <v>0</v>
      </c>
      <c r="AU104" s="757">
        <v>0</v>
      </c>
      <c r="AV104" s="757">
        <v>0</v>
      </c>
      <c r="AW104" s="757">
        <v>0</v>
      </c>
      <c r="AX104" s="757">
        <v>0</v>
      </c>
      <c r="AY104" s="757">
        <v>0</v>
      </c>
      <c r="AZ104" s="757">
        <v>0</v>
      </c>
      <c r="BA104" s="757">
        <v>0</v>
      </c>
      <c r="BB104" s="757">
        <v>0</v>
      </c>
      <c r="BC104" s="757">
        <v>0</v>
      </c>
      <c r="BD104" s="757">
        <v>0</v>
      </c>
      <c r="BE104" s="757">
        <v>0</v>
      </c>
      <c r="BF104" s="757">
        <v>0</v>
      </c>
      <c r="BG104" s="757">
        <v>0</v>
      </c>
      <c r="BH104" s="757">
        <v>0</v>
      </c>
      <c r="BI104" s="757">
        <v>0</v>
      </c>
      <c r="BJ104" s="757">
        <v>0</v>
      </c>
      <c r="BK104" s="757">
        <v>0</v>
      </c>
      <c r="BL104" s="757"/>
      <c r="BM104" s="757"/>
      <c r="BN104" s="757"/>
      <c r="BO104" s="757"/>
      <c r="BP104" s="757"/>
      <c r="BQ104" s="757"/>
      <c r="BR104" s="757"/>
      <c r="BS104" s="757"/>
      <c r="BT104" s="757"/>
      <c r="BU104" s="757"/>
      <c r="BV104" s="757"/>
      <c r="BW104" s="757"/>
    </row>
    <row r="105" spans="1:75" ht="15" customHeight="1">
      <c r="A105" s="756">
        <v>102</v>
      </c>
      <c r="B105" s="806" t="s">
        <v>2319</v>
      </c>
      <c r="C105" s="756">
        <v>5</v>
      </c>
      <c r="D105" s="757"/>
      <c r="E105" s="757"/>
      <c r="F105" s="757"/>
      <c r="G105" s="757"/>
      <c r="H105" s="757"/>
      <c r="I105" s="757"/>
      <c r="J105" s="757"/>
      <c r="K105" s="757"/>
      <c r="L105" s="757"/>
      <c r="M105" s="757"/>
      <c r="N105" s="757"/>
      <c r="O105" s="757"/>
      <c r="P105" s="757">
        <v>0</v>
      </c>
      <c r="Q105" s="757">
        <v>0</v>
      </c>
      <c r="R105" s="757">
        <v>0</v>
      </c>
      <c r="S105" s="757">
        <v>0</v>
      </c>
      <c r="T105" s="757">
        <v>0</v>
      </c>
      <c r="U105" s="757"/>
      <c r="V105" s="757"/>
      <c r="W105" s="757">
        <v>0</v>
      </c>
      <c r="X105" s="757">
        <v>0</v>
      </c>
      <c r="Y105" s="757">
        <v>0</v>
      </c>
      <c r="Z105" s="757"/>
      <c r="AA105" s="757">
        <v>0</v>
      </c>
      <c r="AB105" s="757"/>
      <c r="AC105" s="757"/>
      <c r="AD105" s="757"/>
      <c r="AE105" s="757"/>
      <c r="AF105" s="757"/>
      <c r="AG105" s="757">
        <v>0</v>
      </c>
      <c r="AH105" s="757">
        <v>0</v>
      </c>
      <c r="AI105" s="757">
        <v>0</v>
      </c>
      <c r="AJ105" s="757">
        <v>0</v>
      </c>
      <c r="AK105" s="757">
        <v>0</v>
      </c>
      <c r="AL105" s="757"/>
      <c r="AM105" s="757"/>
      <c r="AN105" s="757">
        <v>0</v>
      </c>
      <c r="AO105" s="757">
        <v>0</v>
      </c>
      <c r="AP105" s="757">
        <v>0</v>
      </c>
      <c r="AQ105" s="757">
        <v>0</v>
      </c>
      <c r="AR105" s="757">
        <v>0</v>
      </c>
      <c r="AS105" s="757">
        <v>0</v>
      </c>
      <c r="AT105" s="757">
        <v>0</v>
      </c>
      <c r="AU105" s="757">
        <v>0</v>
      </c>
      <c r="AV105" s="757">
        <v>0</v>
      </c>
      <c r="AW105" s="757">
        <v>0</v>
      </c>
      <c r="AX105" s="757">
        <v>0</v>
      </c>
      <c r="AY105" s="757">
        <v>0</v>
      </c>
      <c r="AZ105" s="757">
        <v>0</v>
      </c>
      <c r="BA105" s="757">
        <v>0</v>
      </c>
      <c r="BB105" s="757">
        <v>0</v>
      </c>
      <c r="BC105" s="757">
        <v>0</v>
      </c>
      <c r="BD105" s="757">
        <v>0</v>
      </c>
      <c r="BE105" s="757">
        <v>0</v>
      </c>
      <c r="BF105" s="757">
        <v>0</v>
      </c>
      <c r="BG105" s="757">
        <v>0</v>
      </c>
      <c r="BH105" s="757">
        <v>0</v>
      </c>
      <c r="BI105" s="757">
        <v>0</v>
      </c>
      <c r="BJ105" s="757">
        <v>0</v>
      </c>
      <c r="BK105" s="757">
        <v>0</v>
      </c>
      <c r="BL105" s="757"/>
      <c r="BM105" s="757"/>
      <c r="BN105" s="757"/>
      <c r="BO105" s="757"/>
      <c r="BP105" s="757"/>
      <c r="BQ105" s="757"/>
      <c r="BR105" s="757"/>
      <c r="BS105" s="757"/>
      <c r="BT105" s="757"/>
      <c r="BU105" s="757"/>
      <c r="BV105" s="757"/>
      <c r="BW105" s="757"/>
    </row>
    <row r="106" spans="1:75" ht="15" customHeight="1">
      <c r="A106" s="756">
        <v>103</v>
      </c>
      <c r="B106" s="806" t="s">
        <v>2320</v>
      </c>
      <c r="C106" s="756">
        <v>5</v>
      </c>
      <c r="D106" s="757"/>
      <c r="E106" s="757"/>
      <c r="F106" s="757"/>
      <c r="G106" s="757"/>
      <c r="H106" s="757"/>
      <c r="I106" s="757"/>
      <c r="J106" s="757"/>
      <c r="K106" s="757"/>
      <c r="L106" s="757"/>
      <c r="M106" s="757"/>
      <c r="N106" s="757"/>
      <c r="O106" s="757"/>
      <c r="P106" s="757">
        <v>0</v>
      </c>
      <c r="Q106" s="757">
        <v>0</v>
      </c>
      <c r="R106" s="757">
        <v>0</v>
      </c>
      <c r="S106" s="757">
        <v>0</v>
      </c>
      <c r="T106" s="757">
        <v>0</v>
      </c>
      <c r="U106" s="757"/>
      <c r="V106" s="757"/>
      <c r="W106" s="757">
        <v>0</v>
      </c>
      <c r="X106" s="757">
        <v>0</v>
      </c>
      <c r="Y106" s="757">
        <v>0</v>
      </c>
      <c r="Z106" s="757"/>
      <c r="AA106" s="757">
        <v>0</v>
      </c>
      <c r="AB106" s="757"/>
      <c r="AC106" s="757"/>
      <c r="AD106" s="757"/>
      <c r="AE106" s="757"/>
      <c r="AF106" s="757"/>
      <c r="AG106" s="757">
        <v>0</v>
      </c>
      <c r="AH106" s="757">
        <v>0</v>
      </c>
      <c r="AI106" s="757">
        <v>0</v>
      </c>
      <c r="AJ106" s="757">
        <v>0</v>
      </c>
      <c r="AK106" s="757">
        <v>0</v>
      </c>
      <c r="AL106" s="757"/>
      <c r="AM106" s="757"/>
      <c r="AN106" s="757">
        <v>0</v>
      </c>
      <c r="AO106" s="757">
        <v>0</v>
      </c>
      <c r="AP106" s="757">
        <v>0</v>
      </c>
      <c r="AQ106" s="757">
        <v>0</v>
      </c>
      <c r="AR106" s="757">
        <v>0</v>
      </c>
      <c r="AS106" s="757">
        <v>0</v>
      </c>
      <c r="AT106" s="757">
        <v>0</v>
      </c>
      <c r="AU106" s="757">
        <v>0</v>
      </c>
      <c r="AV106" s="757">
        <v>0</v>
      </c>
      <c r="AW106" s="757">
        <v>0</v>
      </c>
      <c r="AX106" s="757">
        <v>0</v>
      </c>
      <c r="AY106" s="757">
        <v>0</v>
      </c>
      <c r="AZ106" s="757">
        <v>0</v>
      </c>
      <c r="BA106" s="757">
        <v>0</v>
      </c>
      <c r="BB106" s="757">
        <v>0</v>
      </c>
      <c r="BC106" s="757">
        <v>0</v>
      </c>
      <c r="BD106" s="757">
        <v>0</v>
      </c>
      <c r="BE106" s="757">
        <v>0</v>
      </c>
      <c r="BF106" s="757">
        <v>0</v>
      </c>
      <c r="BG106" s="757">
        <v>0</v>
      </c>
      <c r="BH106" s="757">
        <v>0</v>
      </c>
      <c r="BI106" s="757">
        <v>0</v>
      </c>
      <c r="BJ106" s="757">
        <v>0</v>
      </c>
      <c r="BK106" s="757">
        <v>0</v>
      </c>
      <c r="BL106" s="757"/>
      <c r="BM106" s="757"/>
      <c r="BN106" s="757"/>
      <c r="BO106" s="757"/>
      <c r="BP106" s="757"/>
      <c r="BQ106" s="757"/>
      <c r="BR106" s="757"/>
      <c r="BS106" s="757"/>
      <c r="BT106" s="757"/>
      <c r="BU106" s="757"/>
      <c r="BV106" s="757"/>
      <c r="BW106" s="757"/>
    </row>
    <row r="107" spans="1:75" ht="15" customHeight="1">
      <c r="A107" s="756">
        <v>104</v>
      </c>
      <c r="B107" s="806" t="s">
        <v>2321</v>
      </c>
      <c r="C107" s="756">
        <v>5</v>
      </c>
      <c r="D107" s="757"/>
      <c r="E107" s="757"/>
      <c r="F107" s="757"/>
      <c r="G107" s="757"/>
      <c r="H107" s="757"/>
      <c r="I107" s="757"/>
      <c r="J107" s="757"/>
      <c r="K107" s="757"/>
      <c r="L107" s="757"/>
      <c r="M107" s="757"/>
      <c r="N107" s="757"/>
      <c r="O107" s="757"/>
      <c r="P107" s="757">
        <v>0</v>
      </c>
      <c r="Q107" s="757">
        <v>0</v>
      </c>
      <c r="R107" s="757">
        <v>0</v>
      </c>
      <c r="S107" s="757">
        <v>0</v>
      </c>
      <c r="T107" s="757">
        <v>0</v>
      </c>
      <c r="U107" s="757"/>
      <c r="V107" s="757"/>
      <c r="W107" s="757">
        <v>0</v>
      </c>
      <c r="X107" s="757">
        <v>0</v>
      </c>
      <c r="Y107" s="757">
        <v>0</v>
      </c>
      <c r="Z107" s="757"/>
      <c r="AA107" s="757">
        <v>0</v>
      </c>
      <c r="AB107" s="757"/>
      <c r="AC107" s="757"/>
      <c r="AD107" s="757"/>
      <c r="AE107" s="757"/>
      <c r="AF107" s="757"/>
      <c r="AG107" s="757">
        <v>0</v>
      </c>
      <c r="AH107" s="757">
        <v>0</v>
      </c>
      <c r="AI107" s="757">
        <v>0</v>
      </c>
      <c r="AJ107" s="757">
        <v>0</v>
      </c>
      <c r="AK107" s="757">
        <v>0</v>
      </c>
      <c r="AL107" s="757"/>
      <c r="AM107" s="757"/>
      <c r="AN107" s="757">
        <v>0</v>
      </c>
      <c r="AO107" s="757">
        <v>0</v>
      </c>
      <c r="AP107" s="757">
        <v>0</v>
      </c>
      <c r="AQ107" s="757">
        <v>0</v>
      </c>
      <c r="AR107" s="757">
        <v>0</v>
      </c>
      <c r="AS107" s="757">
        <v>0</v>
      </c>
      <c r="AT107" s="757">
        <v>0</v>
      </c>
      <c r="AU107" s="757">
        <v>0</v>
      </c>
      <c r="AV107" s="757">
        <v>0</v>
      </c>
      <c r="AW107" s="757">
        <v>0</v>
      </c>
      <c r="AX107" s="757">
        <v>0</v>
      </c>
      <c r="AY107" s="757">
        <v>0</v>
      </c>
      <c r="AZ107" s="757">
        <v>0</v>
      </c>
      <c r="BA107" s="757">
        <v>0</v>
      </c>
      <c r="BB107" s="757">
        <v>0</v>
      </c>
      <c r="BC107" s="757">
        <v>0</v>
      </c>
      <c r="BD107" s="757">
        <v>0</v>
      </c>
      <c r="BE107" s="757">
        <v>0</v>
      </c>
      <c r="BF107" s="757">
        <v>0</v>
      </c>
      <c r="BG107" s="757">
        <v>0</v>
      </c>
      <c r="BH107" s="757">
        <v>0</v>
      </c>
      <c r="BI107" s="757">
        <v>0</v>
      </c>
      <c r="BJ107" s="757">
        <v>0</v>
      </c>
      <c r="BK107" s="757"/>
      <c r="BL107" s="757"/>
      <c r="BM107" s="757"/>
      <c r="BN107" s="757"/>
      <c r="BO107" s="757"/>
      <c r="BP107" s="757"/>
      <c r="BQ107" s="757"/>
      <c r="BR107" s="757"/>
      <c r="BS107" s="757"/>
      <c r="BT107" s="757"/>
      <c r="BU107" s="757"/>
      <c r="BV107" s="757"/>
      <c r="BW107" s="757"/>
    </row>
    <row r="108" spans="1:75" ht="15" customHeight="1">
      <c r="A108" s="756">
        <v>105</v>
      </c>
      <c r="B108" s="806" t="s">
        <v>2322</v>
      </c>
      <c r="C108" s="756">
        <v>5</v>
      </c>
      <c r="D108" s="757">
        <v>28007547612</v>
      </c>
      <c r="E108" s="757">
        <v>32336834562</v>
      </c>
      <c r="F108" s="757">
        <v>33234443962</v>
      </c>
      <c r="G108" s="757">
        <v>39273401515</v>
      </c>
      <c r="H108" s="757">
        <v>49100995174</v>
      </c>
      <c r="I108" s="757">
        <v>50864988155</v>
      </c>
      <c r="J108" s="757">
        <v>57170903102</v>
      </c>
      <c r="K108" s="757">
        <v>57170903102</v>
      </c>
      <c r="L108" s="757">
        <v>57170903102</v>
      </c>
      <c r="M108" s="757">
        <v>61540612105</v>
      </c>
      <c r="N108" s="757">
        <v>66698756965</v>
      </c>
      <c r="O108" s="757">
        <v>74718069914</v>
      </c>
      <c r="P108" s="757">
        <v>82551938092</v>
      </c>
      <c r="Q108" s="757">
        <v>88743184498</v>
      </c>
      <c r="R108" s="757">
        <v>99630640970</v>
      </c>
      <c r="S108" s="757">
        <v>116871243803</v>
      </c>
      <c r="T108" s="757">
        <v>138183925734</v>
      </c>
      <c r="U108" s="757">
        <v>147369371615</v>
      </c>
      <c r="V108" s="757">
        <v>151763072730</v>
      </c>
      <c r="W108" s="757">
        <v>158455180649</v>
      </c>
      <c r="X108" s="757">
        <v>172554869346</v>
      </c>
      <c r="Y108" s="757">
        <v>188378060257</v>
      </c>
      <c r="Z108" s="757">
        <v>188378060257</v>
      </c>
      <c r="AA108" s="757">
        <v>0</v>
      </c>
      <c r="AB108" s="757"/>
      <c r="AC108" s="757">
        <v>3468826270</v>
      </c>
      <c r="AD108" s="757">
        <v>10275854270</v>
      </c>
      <c r="AE108" s="757">
        <v>17470854270</v>
      </c>
      <c r="AF108" s="757">
        <v>31420252270</v>
      </c>
      <c r="AG108" s="757">
        <v>34189252270</v>
      </c>
      <c r="AH108" s="757">
        <v>37877252270</v>
      </c>
      <c r="AI108" s="757">
        <v>42302764270</v>
      </c>
      <c r="AJ108" s="757">
        <v>46876764270</v>
      </c>
      <c r="AK108" s="757">
        <v>56744764270</v>
      </c>
      <c r="AL108" s="757">
        <v>67865576270</v>
      </c>
      <c r="AM108" s="757">
        <v>70236576270</v>
      </c>
      <c r="AN108" s="757">
        <v>77616411070</v>
      </c>
      <c r="AO108" s="757">
        <v>77522351070</v>
      </c>
      <c r="AP108" s="757">
        <v>77463351070</v>
      </c>
      <c r="AQ108" s="757">
        <v>77168157678</v>
      </c>
      <c r="AR108" s="757">
        <v>75214867678</v>
      </c>
      <c r="AS108" s="757">
        <v>76544035678</v>
      </c>
      <c r="AT108" s="757">
        <v>76656842286</v>
      </c>
      <c r="AU108" s="757">
        <v>75999782286</v>
      </c>
      <c r="AV108" s="757">
        <v>76594782286</v>
      </c>
      <c r="AW108" s="757">
        <v>76818588894</v>
      </c>
      <c r="AX108" s="757">
        <v>103444528894</v>
      </c>
      <c r="AY108" s="757">
        <v>82898404212</v>
      </c>
      <c r="AZ108" s="757">
        <v>108410341946</v>
      </c>
      <c r="BA108" s="757">
        <v>104162504168</v>
      </c>
      <c r="BB108" s="757">
        <v>103325726390</v>
      </c>
      <c r="BC108" s="757">
        <v>102252755220</v>
      </c>
      <c r="BD108" s="757">
        <v>98004917442</v>
      </c>
      <c r="BE108" s="757">
        <v>77121791394</v>
      </c>
      <c r="BF108" s="757">
        <v>76048820224</v>
      </c>
      <c r="BG108" s="757">
        <v>74463510446</v>
      </c>
      <c r="BH108" s="757">
        <v>73626732668</v>
      </c>
      <c r="BI108" s="757">
        <v>68573133942</v>
      </c>
      <c r="BJ108" s="757">
        <v>69631372942</v>
      </c>
      <c r="BK108" s="757">
        <v>50382254354</v>
      </c>
      <c r="BL108" s="757">
        <v>49472841415</v>
      </c>
      <c r="BM108" s="757"/>
      <c r="BN108" s="757"/>
      <c r="BO108" s="757"/>
      <c r="BP108" s="757"/>
      <c r="BQ108" s="757"/>
      <c r="BR108" s="757"/>
      <c r="BS108" s="757"/>
      <c r="BT108" s="757"/>
      <c r="BU108" s="757"/>
      <c r="BV108" s="757"/>
      <c r="BW108" s="757"/>
    </row>
    <row r="109" spans="1:75" ht="15" customHeight="1">
      <c r="A109" s="756">
        <v>106</v>
      </c>
      <c r="B109" s="806" t="s">
        <v>2323</v>
      </c>
      <c r="C109" s="756">
        <v>5</v>
      </c>
      <c r="D109" s="757"/>
      <c r="E109" s="757"/>
      <c r="F109" s="757"/>
      <c r="G109" s="757"/>
      <c r="H109" s="757"/>
      <c r="I109" s="757"/>
      <c r="J109" s="757"/>
      <c r="K109" s="757"/>
      <c r="L109" s="757"/>
      <c r="M109" s="757"/>
      <c r="N109" s="757"/>
      <c r="O109" s="757"/>
      <c r="P109" s="757">
        <v>0</v>
      </c>
      <c r="Q109" s="757">
        <v>0</v>
      </c>
      <c r="R109" s="757">
        <v>0</v>
      </c>
      <c r="S109" s="757">
        <v>0</v>
      </c>
      <c r="T109" s="757">
        <v>0</v>
      </c>
      <c r="U109" s="757"/>
      <c r="V109" s="757"/>
      <c r="W109" s="757">
        <v>0</v>
      </c>
      <c r="X109" s="757">
        <v>0</v>
      </c>
      <c r="Y109" s="757">
        <v>0</v>
      </c>
      <c r="Z109" s="757"/>
      <c r="AA109" s="757">
        <v>0</v>
      </c>
      <c r="AB109" s="757"/>
      <c r="AC109" s="757"/>
      <c r="AD109" s="757"/>
      <c r="AE109" s="757"/>
      <c r="AF109" s="757"/>
      <c r="AG109" s="757">
        <v>0</v>
      </c>
      <c r="AH109" s="757">
        <v>0</v>
      </c>
      <c r="AI109" s="757">
        <v>0</v>
      </c>
      <c r="AJ109" s="757">
        <v>0</v>
      </c>
      <c r="AK109" s="757">
        <v>0</v>
      </c>
      <c r="AL109" s="757"/>
      <c r="AM109" s="757"/>
      <c r="AN109" s="757">
        <v>0</v>
      </c>
      <c r="AO109" s="757">
        <v>0</v>
      </c>
      <c r="AP109" s="757">
        <v>0</v>
      </c>
      <c r="AQ109" s="757">
        <v>0</v>
      </c>
      <c r="AR109" s="757">
        <v>0</v>
      </c>
      <c r="AS109" s="757">
        <v>0</v>
      </c>
      <c r="AT109" s="757">
        <v>0</v>
      </c>
      <c r="AU109" s="757">
        <v>0</v>
      </c>
      <c r="AV109" s="757">
        <v>0</v>
      </c>
      <c r="AW109" s="757">
        <v>0</v>
      </c>
      <c r="AX109" s="757">
        <v>0</v>
      </c>
      <c r="AY109" s="757">
        <v>0</v>
      </c>
      <c r="AZ109" s="757">
        <v>0</v>
      </c>
      <c r="BA109" s="757">
        <v>0</v>
      </c>
      <c r="BB109" s="757">
        <v>0</v>
      </c>
      <c r="BC109" s="757">
        <v>0</v>
      </c>
      <c r="BD109" s="757">
        <v>0</v>
      </c>
      <c r="BE109" s="757">
        <v>0</v>
      </c>
      <c r="BF109" s="757">
        <v>0</v>
      </c>
      <c r="BG109" s="757">
        <v>0</v>
      </c>
      <c r="BH109" s="757">
        <v>0</v>
      </c>
      <c r="BI109" s="757">
        <v>0</v>
      </c>
      <c r="BJ109" s="757">
        <v>0</v>
      </c>
      <c r="BK109" s="757"/>
      <c r="BL109" s="757"/>
      <c r="BM109" s="757"/>
      <c r="BN109" s="757"/>
      <c r="BO109" s="757"/>
      <c r="BP109" s="757"/>
      <c r="BQ109" s="757"/>
      <c r="BR109" s="757"/>
      <c r="BS109" s="757"/>
      <c r="BT109" s="757"/>
      <c r="BU109" s="757"/>
      <c r="BV109" s="757"/>
      <c r="BW109" s="757"/>
    </row>
    <row r="110" spans="1:75" ht="15" customHeight="1">
      <c r="A110" s="756">
        <v>107</v>
      </c>
      <c r="B110" s="806" t="s">
        <v>2324</v>
      </c>
      <c r="C110" s="756">
        <v>5</v>
      </c>
      <c r="D110" s="757"/>
      <c r="E110" s="757"/>
      <c r="F110" s="757"/>
      <c r="G110" s="757"/>
      <c r="H110" s="757"/>
      <c r="I110" s="757"/>
      <c r="J110" s="757"/>
      <c r="K110" s="757"/>
      <c r="L110" s="757"/>
      <c r="M110" s="757"/>
      <c r="N110" s="757"/>
      <c r="O110" s="757"/>
      <c r="P110" s="757">
        <v>0</v>
      </c>
      <c r="Q110" s="757">
        <v>0</v>
      </c>
      <c r="R110" s="757">
        <v>0</v>
      </c>
      <c r="S110" s="757">
        <v>0</v>
      </c>
      <c r="T110" s="757">
        <v>0</v>
      </c>
      <c r="U110" s="757"/>
      <c r="V110" s="757"/>
      <c r="W110" s="757">
        <v>0</v>
      </c>
      <c r="X110" s="757">
        <v>0</v>
      </c>
      <c r="Y110" s="757">
        <v>0</v>
      </c>
      <c r="Z110" s="757"/>
      <c r="AA110" s="757">
        <v>0</v>
      </c>
      <c r="AB110" s="757"/>
      <c r="AC110" s="757"/>
      <c r="AD110" s="757"/>
      <c r="AE110" s="757"/>
      <c r="AF110" s="757"/>
      <c r="AG110" s="757">
        <v>0</v>
      </c>
      <c r="AH110" s="757">
        <v>0</v>
      </c>
      <c r="AI110" s="757">
        <v>0</v>
      </c>
      <c r="AJ110" s="757">
        <v>0</v>
      </c>
      <c r="AK110" s="757">
        <v>0</v>
      </c>
      <c r="AL110" s="757"/>
      <c r="AM110" s="757"/>
      <c r="AN110" s="757">
        <v>0</v>
      </c>
      <c r="AO110" s="757">
        <v>0</v>
      </c>
      <c r="AP110" s="757">
        <v>0</v>
      </c>
      <c r="AQ110" s="757">
        <v>0</v>
      </c>
      <c r="AR110" s="757">
        <v>0</v>
      </c>
      <c r="AS110" s="757">
        <v>0</v>
      </c>
      <c r="AT110" s="757">
        <v>0</v>
      </c>
      <c r="AU110" s="757">
        <v>0</v>
      </c>
      <c r="AV110" s="757">
        <v>0</v>
      </c>
      <c r="AW110" s="757">
        <v>0</v>
      </c>
      <c r="AX110" s="757">
        <v>0</v>
      </c>
      <c r="AY110" s="757">
        <v>0</v>
      </c>
      <c r="AZ110" s="757">
        <v>0</v>
      </c>
      <c r="BA110" s="757">
        <v>0</v>
      </c>
      <c r="BB110" s="757">
        <v>0</v>
      </c>
      <c r="BC110" s="757">
        <v>0</v>
      </c>
      <c r="BD110" s="757">
        <v>0</v>
      </c>
      <c r="BE110" s="757">
        <v>0</v>
      </c>
      <c r="BF110" s="757">
        <v>0</v>
      </c>
      <c r="BG110" s="757">
        <v>0</v>
      </c>
      <c r="BH110" s="757">
        <v>0</v>
      </c>
      <c r="BI110" s="757">
        <v>0</v>
      </c>
      <c r="BJ110" s="757">
        <v>0</v>
      </c>
      <c r="BK110" s="757"/>
      <c r="BL110" s="757"/>
      <c r="BM110" s="757"/>
      <c r="BN110" s="757"/>
      <c r="BO110" s="757"/>
      <c r="BP110" s="757"/>
      <c r="BQ110" s="757"/>
      <c r="BR110" s="757"/>
      <c r="BS110" s="757"/>
      <c r="BT110" s="757"/>
      <c r="BU110" s="757"/>
      <c r="BV110" s="757"/>
      <c r="BW110" s="757"/>
    </row>
    <row r="111" spans="1:75" ht="15" customHeight="1">
      <c r="A111" s="756">
        <v>108</v>
      </c>
      <c r="B111" s="806" t="s">
        <v>2325</v>
      </c>
      <c r="C111" s="756">
        <v>5</v>
      </c>
      <c r="D111" s="757"/>
      <c r="E111" s="757"/>
      <c r="F111" s="757"/>
      <c r="G111" s="757"/>
      <c r="H111" s="757"/>
      <c r="I111" s="757"/>
      <c r="J111" s="757"/>
      <c r="K111" s="757"/>
      <c r="L111" s="757"/>
      <c r="M111" s="757"/>
      <c r="N111" s="757"/>
      <c r="O111" s="757"/>
      <c r="P111" s="757">
        <v>0</v>
      </c>
      <c r="Q111" s="757">
        <v>0</v>
      </c>
      <c r="R111" s="757">
        <v>0</v>
      </c>
      <c r="S111" s="757">
        <v>0</v>
      </c>
      <c r="T111" s="757">
        <v>0</v>
      </c>
      <c r="U111" s="757"/>
      <c r="V111" s="757"/>
      <c r="W111" s="757">
        <v>0</v>
      </c>
      <c r="X111" s="757">
        <v>0</v>
      </c>
      <c r="Y111" s="757">
        <v>0</v>
      </c>
      <c r="Z111" s="757"/>
      <c r="AA111" s="757">
        <v>0</v>
      </c>
      <c r="AB111" s="757"/>
      <c r="AC111" s="757"/>
      <c r="AD111" s="757"/>
      <c r="AE111" s="757"/>
      <c r="AF111" s="757"/>
      <c r="AG111" s="757">
        <v>0</v>
      </c>
      <c r="AH111" s="757">
        <v>0</v>
      </c>
      <c r="AI111" s="757">
        <v>0</v>
      </c>
      <c r="AJ111" s="757">
        <v>0</v>
      </c>
      <c r="AK111" s="757">
        <v>0</v>
      </c>
      <c r="AL111" s="757"/>
      <c r="AM111" s="757"/>
      <c r="AN111" s="757">
        <v>0</v>
      </c>
      <c r="AO111" s="757">
        <v>0</v>
      </c>
      <c r="AP111" s="757">
        <v>0</v>
      </c>
      <c r="AQ111" s="757">
        <v>0</v>
      </c>
      <c r="AR111" s="757">
        <v>0</v>
      </c>
      <c r="AS111" s="757">
        <v>0</v>
      </c>
      <c r="AT111" s="757">
        <v>0</v>
      </c>
      <c r="AU111" s="757">
        <v>0</v>
      </c>
      <c r="AV111" s="757">
        <v>0</v>
      </c>
      <c r="AW111" s="757">
        <v>0</v>
      </c>
      <c r="AX111" s="757">
        <v>0</v>
      </c>
      <c r="AY111" s="757">
        <v>1838941310</v>
      </c>
      <c r="AZ111" s="757">
        <v>0</v>
      </c>
      <c r="BA111" s="757">
        <v>0</v>
      </c>
      <c r="BB111" s="757">
        <v>0</v>
      </c>
      <c r="BC111" s="757">
        <v>0</v>
      </c>
      <c r="BD111" s="757">
        <v>0</v>
      </c>
      <c r="BE111" s="757">
        <v>0</v>
      </c>
      <c r="BF111" s="757">
        <v>0</v>
      </c>
      <c r="BG111" s="757">
        <v>0</v>
      </c>
      <c r="BH111" s="757">
        <v>0</v>
      </c>
      <c r="BI111" s="757">
        <v>0</v>
      </c>
      <c r="BJ111" s="757">
        <v>0</v>
      </c>
      <c r="BK111" s="757"/>
      <c r="BL111" s="757"/>
      <c r="BM111" s="757"/>
      <c r="BN111" s="757"/>
      <c r="BO111" s="757"/>
      <c r="BP111" s="757"/>
      <c r="BQ111" s="757"/>
      <c r="BR111" s="757"/>
      <c r="BS111" s="757"/>
      <c r="BT111" s="757"/>
      <c r="BU111" s="757"/>
      <c r="BV111" s="757"/>
      <c r="BW111" s="757"/>
    </row>
    <row r="112" spans="1:75" ht="15" customHeight="1">
      <c r="A112" s="756">
        <v>109</v>
      </c>
      <c r="B112" s="806" t="s">
        <v>2326</v>
      </c>
      <c r="C112" s="756">
        <v>5</v>
      </c>
      <c r="D112" s="757"/>
      <c r="E112" s="757"/>
      <c r="F112" s="757"/>
      <c r="G112" s="757"/>
      <c r="H112" s="757"/>
      <c r="I112" s="757"/>
      <c r="J112" s="757"/>
      <c r="K112" s="757"/>
      <c r="L112" s="757"/>
      <c r="M112" s="757"/>
      <c r="N112" s="757"/>
      <c r="O112" s="757"/>
      <c r="P112" s="757">
        <v>0</v>
      </c>
      <c r="Q112" s="757">
        <v>0</v>
      </c>
      <c r="R112" s="757">
        <v>0</v>
      </c>
      <c r="S112" s="757">
        <v>0</v>
      </c>
      <c r="T112" s="757">
        <v>0</v>
      </c>
      <c r="U112" s="757"/>
      <c r="V112" s="757"/>
      <c r="W112" s="757">
        <v>0</v>
      </c>
      <c r="X112" s="757">
        <v>0</v>
      </c>
      <c r="Y112" s="757">
        <v>0</v>
      </c>
      <c r="Z112" s="757"/>
      <c r="AA112" s="757">
        <v>0</v>
      </c>
      <c r="AB112" s="757"/>
      <c r="AC112" s="757"/>
      <c r="AD112" s="757"/>
      <c r="AE112" s="757"/>
      <c r="AF112" s="757"/>
      <c r="AG112" s="757">
        <v>0</v>
      </c>
      <c r="AH112" s="757">
        <v>0</v>
      </c>
      <c r="AI112" s="757">
        <v>0</v>
      </c>
      <c r="AJ112" s="757">
        <v>0</v>
      </c>
      <c r="AK112" s="757">
        <v>0</v>
      </c>
      <c r="AL112" s="757"/>
      <c r="AM112" s="757"/>
      <c r="AN112" s="757">
        <v>0</v>
      </c>
      <c r="AO112" s="757">
        <v>0</v>
      </c>
      <c r="AP112" s="757">
        <v>0</v>
      </c>
      <c r="AQ112" s="757">
        <v>0</v>
      </c>
      <c r="AR112" s="757">
        <v>0</v>
      </c>
      <c r="AS112" s="757">
        <v>0</v>
      </c>
      <c r="AT112" s="757">
        <v>0</v>
      </c>
      <c r="AU112" s="757">
        <v>0</v>
      </c>
      <c r="AV112" s="757">
        <v>0</v>
      </c>
      <c r="AW112" s="757">
        <v>0</v>
      </c>
      <c r="AX112" s="757">
        <v>0</v>
      </c>
      <c r="AY112" s="757">
        <v>0</v>
      </c>
      <c r="AZ112" s="757">
        <v>0</v>
      </c>
      <c r="BA112" s="757">
        <v>0</v>
      </c>
      <c r="BB112" s="757">
        <v>0</v>
      </c>
      <c r="BC112" s="757">
        <v>0</v>
      </c>
      <c r="BD112" s="757">
        <v>0</v>
      </c>
      <c r="BE112" s="757">
        <v>0</v>
      </c>
      <c r="BF112" s="757">
        <v>0</v>
      </c>
      <c r="BG112" s="757">
        <v>0</v>
      </c>
      <c r="BH112" s="757">
        <v>0</v>
      </c>
      <c r="BI112" s="757">
        <v>0</v>
      </c>
      <c r="BJ112" s="757">
        <v>0</v>
      </c>
      <c r="BK112" s="757"/>
      <c r="BL112" s="757"/>
      <c r="BM112" s="757"/>
      <c r="BN112" s="757"/>
      <c r="BO112" s="757"/>
      <c r="BP112" s="757"/>
      <c r="BQ112" s="757"/>
      <c r="BR112" s="757"/>
      <c r="BS112" s="757"/>
      <c r="BT112" s="757"/>
      <c r="BU112" s="757"/>
      <c r="BV112" s="757"/>
      <c r="BW112" s="757"/>
    </row>
    <row r="113" spans="1:75" ht="15" customHeight="1">
      <c r="A113" s="756">
        <v>110</v>
      </c>
      <c r="B113" s="806" t="s">
        <v>2327</v>
      </c>
      <c r="C113" s="756">
        <v>5</v>
      </c>
      <c r="D113" s="757"/>
      <c r="E113" s="757"/>
      <c r="F113" s="757"/>
      <c r="G113" s="757"/>
      <c r="H113" s="757"/>
      <c r="I113" s="757"/>
      <c r="J113" s="757"/>
      <c r="K113" s="757"/>
      <c r="L113" s="757"/>
      <c r="M113" s="757"/>
      <c r="N113" s="757"/>
      <c r="O113" s="757"/>
      <c r="P113" s="757">
        <v>0</v>
      </c>
      <c r="Q113" s="757">
        <v>0</v>
      </c>
      <c r="R113" s="757">
        <v>0</v>
      </c>
      <c r="S113" s="757">
        <v>0</v>
      </c>
      <c r="T113" s="757">
        <v>0</v>
      </c>
      <c r="U113" s="757"/>
      <c r="V113" s="757"/>
      <c r="W113" s="757">
        <v>0</v>
      </c>
      <c r="X113" s="757">
        <v>0</v>
      </c>
      <c r="Y113" s="757">
        <v>0</v>
      </c>
      <c r="Z113" s="757"/>
      <c r="AA113" s="757">
        <v>0</v>
      </c>
      <c r="AB113" s="757"/>
      <c r="AC113" s="757"/>
      <c r="AD113" s="757"/>
      <c r="AE113" s="757"/>
      <c r="AF113" s="757"/>
      <c r="AG113" s="757">
        <v>0</v>
      </c>
      <c r="AH113" s="757">
        <v>0</v>
      </c>
      <c r="AI113" s="757">
        <v>0</v>
      </c>
      <c r="AJ113" s="757">
        <v>0</v>
      </c>
      <c r="AK113" s="757">
        <v>0</v>
      </c>
      <c r="AL113" s="757"/>
      <c r="AM113" s="757"/>
      <c r="AN113" s="757">
        <v>0</v>
      </c>
      <c r="AO113" s="757">
        <v>0</v>
      </c>
      <c r="AP113" s="757">
        <v>0</v>
      </c>
      <c r="AQ113" s="757">
        <v>0</v>
      </c>
      <c r="AR113" s="757">
        <v>0</v>
      </c>
      <c r="AS113" s="757">
        <v>0</v>
      </c>
      <c r="AT113" s="757">
        <v>0</v>
      </c>
      <c r="AU113" s="757">
        <v>0</v>
      </c>
      <c r="AV113" s="757">
        <v>0</v>
      </c>
      <c r="AW113" s="757">
        <v>0</v>
      </c>
      <c r="AX113" s="757">
        <v>0</v>
      </c>
      <c r="AY113" s="757">
        <v>0</v>
      </c>
      <c r="AZ113" s="757">
        <v>0</v>
      </c>
      <c r="BA113" s="757">
        <v>0</v>
      </c>
      <c r="BB113" s="757">
        <v>0</v>
      </c>
      <c r="BC113" s="757">
        <v>0</v>
      </c>
      <c r="BD113" s="757">
        <v>0</v>
      </c>
      <c r="BE113" s="757">
        <v>0</v>
      </c>
      <c r="BF113" s="757">
        <v>0</v>
      </c>
      <c r="BG113" s="757">
        <v>0</v>
      </c>
      <c r="BH113" s="757">
        <v>0</v>
      </c>
      <c r="BI113" s="757">
        <v>0</v>
      </c>
      <c r="BJ113" s="757">
        <v>0</v>
      </c>
      <c r="BK113" s="757"/>
      <c r="BL113" s="757"/>
      <c r="BM113" s="757"/>
      <c r="BN113" s="757"/>
      <c r="BO113" s="757"/>
      <c r="BP113" s="757"/>
      <c r="BQ113" s="757"/>
      <c r="BR113" s="757"/>
      <c r="BS113" s="757"/>
      <c r="BT113" s="757"/>
      <c r="BU113" s="757"/>
      <c r="BV113" s="757"/>
      <c r="BW113" s="757"/>
    </row>
    <row r="114" spans="1:75" ht="15" customHeight="1">
      <c r="A114" s="789">
        <v>111</v>
      </c>
      <c r="B114" s="774" t="s">
        <v>2328</v>
      </c>
      <c r="C114" s="789">
        <v>5</v>
      </c>
      <c r="D114" s="791">
        <v>658197502588</v>
      </c>
      <c r="E114" s="791">
        <v>657935636470</v>
      </c>
      <c r="F114" s="791">
        <v>659429143304</v>
      </c>
      <c r="G114" s="791">
        <v>660441698262</v>
      </c>
      <c r="H114" s="791">
        <v>660214633942</v>
      </c>
      <c r="I114" s="791">
        <v>660498235381</v>
      </c>
      <c r="J114" s="791">
        <v>670208192010</v>
      </c>
      <c r="K114" s="791">
        <v>671062164206</v>
      </c>
      <c r="L114" s="791">
        <v>672765408647</v>
      </c>
      <c r="M114" s="791">
        <v>673460528025</v>
      </c>
      <c r="N114" s="791">
        <v>673449769675</v>
      </c>
      <c r="O114" s="791">
        <v>676246890656</v>
      </c>
      <c r="P114" s="791">
        <v>679866627191</v>
      </c>
      <c r="Q114" s="791">
        <v>678678057925</v>
      </c>
      <c r="R114" s="791">
        <v>677294484490</v>
      </c>
      <c r="S114" s="791">
        <v>678109227002</v>
      </c>
      <c r="T114" s="791">
        <v>679938766396</v>
      </c>
      <c r="U114" s="791">
        <v>681650160454</v>
      </c>
      <c r="V114" s="791">
        <v>682844137350</v>
      </c>
      <c r="W114" s="791">
        <v>685648327280</v>
      </c>
      <c r="X114" s="791">
        <v>686796128664</v>
      </c>
      <c r="Y114" s="791">
        <v>687259708706</v>
      </c>
      <c r="Z114" s="791">
        <v>689363171868</v>
      </c>
      <c r="AA114" s="791">
        <v>747475217008</v>
      </c>
      <c r="AB114" s="791">
        <v>697610040933</v>
      </c>
      <c r="AC114" s="791">
        <v>694955255114</v>
      </c>
      <c r="AD114" s="791">
        <v>687730634773</v>
      </c>
      <c r="AE114" s="791">
        <v>684784819000</v>
      </c>
      <c r="AF114" s="791">
        <v>687567643124</v>
      </c>
      <c r="AG114" s="791">
        <v>720792288848</v>
      </c>
      <c r="AH114" s="791">
        <v>724335465937</v>
      </c>
      <c r="AI114" s="791">
        <v>732930500658</v>
      </c>
      <c r="AJ114" s="791">
        <v>751188841939</v>
      </c>
      <c r="AK114" s="791">
        <v>765260433523</v>
      </c>
      <c r="AL114" s="791">
        <v>772620294774</v>
      </c>
      <c r="AM114" s="791">
        <v>794413443023</v>
      </c>
      <c r="AN114" s="791">
        <v>803165083671</v>
      </c>
      <c r="AO114" s="791">
        <v>797894434874</v>
      </c>
      <c r="AP114" s="791">
        <v>794935125273</v>
      </c>
      <c r="AQ114" s="791">
        <v>797410372013</v>
      </c>
      <c r="AR114" s="791">
        <v>793256969673</v>
      </c>
      <c r="AS114" s="791">
        <v>783041521606</v>
      </c>
      <c r="AT114" s="791">
        <v>769516836113</v>
      </c>
      <c r="AU114" s="791">
        <v>761233888128</v>
      </c>
      <c r="AV114" s="791">
        <v>770907156245</v>
      </c>
      <c r="AW114" s="791">
        <v>765931936164</v>
      </c>
      <c r="AX114" s="791">
        <v>762689916038</v>
      </c>
      <c r="AY114" s="792">
        <v>854759655867</v>
      </c>
      <c r="AZ114" s="792">
        <v>859656736419</v>
      </c>
      <c r="BA114" s="792">
        <v>877057533148</v>
      </c>
      <c r="BB114" s="792">
        <v>884155782207</v>
      </c>
      <c r="BC114" s="792">
        <v>887906765692</v>
      </c>
      <c r="BD114" s="792">
        <v>897436969996</v>
      </c>
      <c r="BE114" s="792">
        <v>898509470753</v>
      </c>
      <c r="BF114" s="792">
        <v>899548988610</v>
      </c>
      <c r="BG114" s="792">
        <v>899642208341</v>
      </c>
      <c r="BH114" s="792">
        <v>889440053690</v>
      </c>
      <c r="BI114" s="792">
        <v>884755395640</v>
      </c>
      <c r="BJ114" s="792">
        <v>877834897793</v>
      </c>
      <c r="BK114" s="792">
        <v>892051292164</v>
      </c>
      <c r="BL114" s="792">
        <v>880360120388</v>
      </c>
      <c r="BM114" s="792"/>
      <c r="BN114" s="792"/>
      <c r="BO114" s="792"/>
      <c r="BP114" s="792"/>
      <c r="BQ114" s="792"/>
      <c r="BR114" s="792"/>
      <c r="BS114" s="792"/>
      <c r="BT114" s="792"/>
      <c r="BU114" s="792"/>
      <c r="BV114" s="792"/>
      <c r="BW114" s="792"/>
    </row>
    <row r="115" spans="1:75" ht="15" customHeight="1">
      <c r="A115" s="756">
        <v>112</v>
      </c>
      <c r="B115" s="806" t="s">
        <v>205</v>
      </c>
      <c r="C115" s="756">
        <v>5</v>
      </c>
      <c r="D115" s="757">
        <v>650000000000</v>
      </c>
      <c r="E115" s="757">
        <v>650000000000</v>
      </c>
      <c r="F115" s="757">
        <v>650000000000</v>
      </c>
      <c r="G115" s="757">
        <v>650000000000</v>
      </c>
      <c r="H115" s="757">
        <v>650000000000</v>
      </c>
      <c r="I115" s="757">
        <v>650000000000</v>
      </c>
      <c r="J115" s="757">
        <v>650000000000</v>
      </c>
      <c r="K115" s="757">
        <v>650000000000</v>
      </c>
      <c r="L115" s="757">
        <v>650000000000</v>
      </c>
      <c r="M115" s="757">
        <v>650000000000</v>
      </c>
      <c r="N115" s="757">
        <v>650000000000</v>
      </c>
      <c r="O115" s="757">
        <v>650000000000</v>
      </c>
      <c r="P115" s="757">
        <v>650000000000</v>
      </c>
      <c r="Q115" s="757">
        <v>650000000000</v>
      </c>
      <c r="R115" s="757">
        <v>650000000000</v>
      </c>
      <c r="S115" s="757">
        <v>650000000000</v>
      </c>
      <c r="T115" s="757">
        <v>650000000000</v>
      </c>
      <c r="U115" s="757">
        <v>650000000000</v>
      </c>
      <c r="V115" s="757">
        <v>650000000000</v>
      </c>
      <c r="W115" s="757">
        <v>650000000000</v>
      </c>
      <c r="X115" s="757">
        <v>650000000000</v>
      </c>
      <c r="Y115" s="757">
        <v>650000000000</v>
      </c>
      <c r="Z115" s="757">
        <v>650000000000</v>
      </c>
      <c r="AA115" s="757">
        <v>650000000000</v>
      </c>
      <c r="AB115" s="757">
        <v>650000000000</v>
      </c>
      <c r="AC115" s="757">
        <v>650000000000</v>
      </c>
      <c r="AD115" s="757">
        <v>650000000000</v>
      </c>
      <c r="AE115" s="757">
        <v>650000000000</v>
      </c>
      <c r="AF115" s="757">
        <v>650000000000</v>
      </c>
      <c r="AG115" s="757">
        <v>650000000000</v>
      </c>
      <c r="AH115" s="757">
        <v>650000000000</v>
      </c>
      <c r="AI115" s="757">
        <v>650000000000</v>
      </c>
      <c r="AJ115" s="757">
        <v>650000000000</v>
      </c>
      <c r="AK115" s="757">
        <v>650000000000</v>
      </c>
      <c r="AL115" s="757">
        <v>650000000000</v>
      </c>
      <c r="AM115" s="757">
        <v>650000000000</v>
      </c>
      <c r="AN115" s="757">
        <v>650000000000</v>
      </c>
      <c r="AO115" s="757">
        <v>650000000000</v>
      </c>
      <c r="AP115" s="757">
        <v>650000000000</v>
      </c>
      <c r="AQ115" s="757">
        <v>650000000000</v>
      </c>
      <c r="AR115" s="757">
        <v>650000000000</v>
      </c>
      <c r="AS115" s="757">
        <v>650000000000</v>
      </c>
      <c r="AT115" s="757">
        <v>650000000000</v>
      </c>
      <c r="AU115" s="757">
        <v>650000000000</v>
      </c>
      <c r="AV115" s="757">
        <v>650000000000</v>
      </c>
      <c r="AW115" s="757">
        <v>650000000000</v>
      </c>
      <c r="AX115" s="757">
        <v>650000000000</v>
      </c>
      <c r="AY115" s="757">
        <v>650000000000</v>
      </c>
      <c r="AZ115" s="757">
        <v>650000000000</v>
      </c>
      <c r="BA115" s="757">
        <v>650000000000</v>
      </c>
      <c r="BB115" s="757">
        <v>650000000000</v>
      </c>
      <c r="BC115" s="757">
        <v>650000000000</v>
      </c>
      <c r="BD115" s="757">
        <v>650000000000</v>
      </c>
      <c r="BE115" s="757">
        <v>650000000000</v>
      </c>
      <c r="BF115" s="757">
        <v>650000000000</v>
      </c>
      <c r="BG115" s="757">
        <v>650000000000</v>
      </c>
      <c r="BH115" s="757">
        <v>650000000000</v>
      </c>
      <c r="BI115" s="757">
        <v>650000000000</v>
      </c>
      <c r="BJ115" s="757">
        <v>650000000000</v>
      </c>
      <c r="BK115" s="757">
        <v>650000000000</v>
      </c>
      <c r="BL115" s="757">
        <v>650000000000</v>
      </c>
      <c r="BM115" s="757"/>
      <c r="BN115" s="757"/>
      <c r="BO115" s="757"/>
      <c r="BP115" s="757"/>
      <c r="BQ115" s="757"/>
      <c r="BR115" s="757"/>
      <c r="BS115" s="757"/>
      <c r="BT115" s="757"/>
      <c r="BU115" s="757"/>
      <c r="BV115" s="757"/>
      <c r="BW115" s="757"/>
    </row>
    <row r="116" spans="1:75" ht="15" customHeight="1">
      <c r="A116" s="756">
        <v>113</v>
      </c>
      <c r="B116" s="806" t="s">
        <v>206</v>
      </c>
      <c r="C116" s="756">
        <v>5</v>
      </c>
      <c r="D116" s="757">
        <v>650000000000</v>
      </c>
      <c r="E116" s="757">
        <v>650000000000</v>
      </c>
      <c r="F116" s="757">
        <v>650000000000</v>
      </c>
      <c r="G116" s="757">
        <v>650000000000</v>
      </c>
      <c r="H116" s="757">
        <v>650000000000</v>
      </c>
      <c r="I116" s="757">
        <v>650000000000</v>
      </c>
      <c r="J116" s="757">
        <v>650000000000</v>
      </c>
      <c r="K116" s="757">
        <v>650000000000</v>
      </c>
      <c r="L116" s="757">
        <v>650000000000</v>
      </c>
      <c r="M116" s="757">
        <v>650000000000</v>
      </c>
      <c r="N116" s="757">
        <v>650000000000</v>
      </c>
      <c r="O116" s="757">
        <v>650000000000</v>
      </c>
      <c r="P116" s="757">
        <v>650000000000</v>
      </c>
      <c r="Q116" s="757">
        <v>650000000000</v>
      </c>
      <c r="R116" s="757">
        <v>650000000000</v>
      </c>
      <c r="S116" s="757">
        <v>650000000000</v>
      </c>
      <c r="T116" s="757">
        <v>650000000000</v>
      </c>
      <c r="U116" s="757">
        <v>650000000000</v>
      </c>
      <c r="V116" s="757">
        <v>650000000000</v>
      </c>
      <c r="W116" s="757">
        <v>650000000000</v>
      </c>
      <c r="X116" s="757">
        <v>650000000000</v>
      </c>
      <c r="Y116" s="757">
        <v>650000000000</v>
      </c>
      <c r="Z116" s="757">
        <v>650000000000</v>
      </c>
      <c r="AA116" s="757">
        <v>650000000000</v>
      </c>
      <c r="AB116" s="757">
        <v>650000000000</v>
      </c>
      <c r="AC116" s="757">
        <v>650000000000</v>
      </c>
      <c r="AD116" s="757">
        <v>650000000000</v>
      </c>
      <c r="AE116" s="757">
        <v>650000000000</v>
      </c>
      <c r="AF116" s="757">
        <v>650000000000</v>
      </c>
      <c r="AG116" s="757">
        <v>650000000000</v>
      </c>
      <c r="AH116" s="757">
        <v>650000000000</v>
      </c>
      <c r="AI116" s="757">
        <v>650000000000</v>
      </c>
      <c r="AJ116" s="757">
        <v>650000000000</v>
      </c>
      <c r="AK116" s="757">
        <v>650000000000</v>
      </c>
      <c r="AL116" s="757">
        <v>650000000000</v>
      </c>
      <c r="AM116" s="757">
        <v>650000000000</v>
      </c>
      <c r="AN116" s="757">
        <v>650000000000</v>
      </c>
      <c r="AO116" s="757">
        <v>650000000000</v>
      </c>
      <c r="AP116" s="757">
        <v>650000000000</v>
      </c>
      <c r="AQ116" s="757">
        <v>650000000000</v>
      </c>
      <c r="AR116" s="757">
        <v>650000000000</v>
      </c>
      <c r="AS116" s="757">
        <v>650000000000</v>
      </c>
      <c r="AT116" s="757">
        <v>650000000000</v>
      </c>
      <c r="AU116" s="757">
        <v>650000000000</v>
      </c>
      <c r="AV116" s="757">
        <v>650000000000</v>
      </c>
      <c r="AW116" s="757">
        <v>650000000000</v>
      </c>
      <c r="AX116" s="757">
        <v>650000000000</v>
      </c>
      <c r="AY116" s="757">
        <v>650000000000</v>
      </c>
      <c r="AZ116" s="757">
        <v>650000000000</v>
      </c>
      <c r="BA116" s="757">
        <v>650000000000</v>
      </c>
      <c r="BB116" s="757">
        <v>650000000000</v>
      </c>
      <c r="BC116" s="757">
        <v>650000000000</v>
      </c>
      <c r="BD116" s="757">
        <v>650000000000</v>
      </c>
      <c r="BE116" s="757">
        <v>650000000000</v>
      </c>
      <c r="BF116" s="757">
        <v>650000000000</v>
      </c>
      <c r="BG116" s="757">
        <v>650000000000</v>
      </c>
      <c r="BH116" s="757">
        <v>650000000000</v>
      </c>
      <c r="BI116" s="757">
        <v>650000000000</v>
      </c>
      <c r="BJ116" s="757">
        <v>650000000000</v>
      </c>
      <c r="BK116" s="757">
        <v>650000000000</v>
      </c>
      <c r="BL116" s="757">
        <v>650000000000</v>
      </c>
      <c r="BM116" s="757"/>
      <c r="BN116" s="757"/>
      <c r="BO116" s="757"/>
      <c r="BP116" s="757"/>
      <c r="BQ116" s="757"/>
      <c r="BR116" s="757"/>
      <c r="BS116" s="757"/>
      <c r="BT116" s="757"/>
      <c r="BU116" s="757"/>
      <c r="BV116" s="757"/>
      <c r="BW116" s="757"/>
    </row>
    <row r="117" spans="1:75" ht="15" customHeight="1">
      <c r="A117" s="756">
        <v>114</v>
      </c>
      <c r="B117" s="806" t="s">
        <v>207</v>
      </c>
      <c r="C117" s="756">
        <v>5</v>
      </c>
      <c r="D117" s="757"/>
      <c r="E117" s="757"/>
      <c r="F117" s="757"/>
      <c r="G117" s="757"/>
      <c r="H117" s="757"/>
      <c r="I117" s="757"/>
      <c r="J117" s="757"/>
      <c r="K117" s="757"/>
      <c r="L117" s="757"/>
      <c r="M117" s="757"/>
      <c r="N117" s="757"/>
      <c r="O117" s="757"/>
      <c r="P117" s="757">
        <v>0</v>
      </c>
      <c r="Q117" s="757">
        <v>0</v>
      </c>
      <c r="R117" s="757">
        <v>0</v>
      </c>
      <c r="S117" s="757">
        <v>0</v>
      </c>
      <c r="T117" s="757">
        <v>0</v>
      </c>
      <c r="U117" s="757"/>
      <c r="V117" s="757"/>
      <c r="W117" s="757">
        <v>0</v>
      </c>
      <c r="X117" s="757">
        <v>0</v>
      </c>
      <c r="Y117" s="757">
        <v>0</v>
      </c>
      <c r="Z117" s="757"/>
      <c r="AA117" s="757">
        <v>0</v>
      </c>
      <c r="AB117" s="757"/>
      <c r="AC117" s="757"/>
      <c r="AD117" s="757"/>
      <c r="AE117" s="757"/>
      <c r="AF117" s="757"/>
      <c r="AG117" s="757">
        <v>0</v>
      </c>
      <c r="AH117" s="757">
        <v>0</v>
      </c>
      <c r="AI117" s="757">
        <v>0</v>
      </c>
      <c r="AJ117" s="757">
        <v>0</v>
      </c>
      <c r="AK117" s="757">
        <v>0</v>
      </c>
      <c r="AL117" s="757"/>
      <c r="AM117" s="757"/>
      <c r="AN117" s="757">
        <v>0</v>
      </c>
      <c r="AO117" s="757">
        <v>0</v>
      </c>
      <c r="AP117" s="757">
        <v>0</v>
      </c>
      <c r="AQ117" s="757">
        <v>0</v>
      </c>
      <c r="AR117" s="757">
        <v>0</v>
      </c>
      <c r="AS117" s="757">
        <v>0</v>
      </c>
      <c r="AT117" s="757">
        <v>0</v>
      </c>
      <c r="AU117" s="757">
        <v>0</v>
      </c>
      <c r="AV117" s="757">
        <v>0</v>
      </c>
      <c r="AW117" s="757">
        <v>0</v>
      </c>
      <c r="AX117" s="757">
        <v>0</v>
      </c>
      <c r="AY117" s="757">
        <v>0</v>
      </c>
      <c r="AZ117" s="757">
        <v>0</v>
      </c>
      <c r="BA117" s="757">
        <v>0</v>
      </c>
      <c r="BB117" s="757">
        <v>0</v>
      </c>
      <c r="BC117" s="757">
        <v>0</v>
      </c>
      <c r="BD117" s="757">
        <v>0</v>
      </c>
      <c r="BE117" s="757">
        <v>0</v>
      </c>
      <c r="BF117" s="757">
        <v>0</v>
      </c>
      <c r="BG117" s="757">
        <v>0</v>
      </c>
      <c r="BH117" s="757">
        <v>0</v>
      </c>
      <c r="BI117" s="757">
        <v>0</v>
      </c>
      <c r="BJ117" s="757">
        <v>0</v>
      </c>
      <c r="BK117" s="757"/>
      <c r="BL117" s="757"/>
      <c r="BM117" s="757"/>
      <c r="BN117" s="757"/>
      <c r="BO117" s="757"/>
      <c r="BP117" s="757"/>
      <c r="BQ117" s="757"/>
      <c r="BR117" s="757"/>
      <c r="BS117" s="757"/>
      <c r="BT117" s="757"/>
      <c r="BU117" s="757"/>
      <c r="BV117" s="757"/>
      <c r="BW117" s="757"/>
    </row>
    <row r="118" spans="1:75" ht="15" customHeight="1">
      <c r="A118" s="756">
        <v>115</v>
      </c>
      <c r="B118" s="806" t="s">
        <v>2329</v>
      </c>
      <c r="C118" s="756">
        <v>5</v>
      </c>
      <c r="D118" s="757"/>
      <c r="E118" s="757"/>
      <c r="F118" s="757"/>
      <c r="G118" s="757"/>
      <c r="H118" s="757"/>
      <c r="I118" s="757"/>
      <c r="J118" s="757"/>
      <c r="K118" s="757"/>
      <c r="L118" s="757"/>
      <c r="M118" s="757"/>
      <c r="N118" s="757"/>
      <c r="O118" s="757"/>
      <c r="P118" s="757">
        <v>0</v>
      </c>
      <c r="Q118" s="757">
        <v>0</v>
      </c>
      <c r="R118" s="757">
        <v>0</v>
      </c>
      <c r="S118" s="757">
        <v>0</v>
      </c>
      <c r="T118" s="757">
        <v>0</v>
      </c>
      <c r="U118" s="757"/>
      <c r="V118" s="757"/>
      <c r="W118" s="757">
        <v>0</v>
      </c>
      <c r="X118" s="757">
        <v>0</v>
      </c>
      <c r="Y118" s="757">
        <v>0</v>
      </c>
      <c r="Z118" s="757"/>
      <c r="AA118" s="757">
        <v>0</v>
      </c>
      <c r="AB118" s="757"/>
      <c r="AC118" s="757"/>
      <c r="AD118" s="757"/>
      <c r="AE118" s="757"/>
      <c r="AF118" s="757"/>
      <c r="AG118" s="757">
        <v>0</v>
      </c>
      <c r="AH118" s="757">
        <v>0</v>
      </c>
      <c r="AI118" s="757">
        <v>0</v>
      </c>
      <c r="AJ118" s="757">
        <v>0</v>
      </c>
      <c r="AK118" s="757">
        <v>0</v>
      </c>
      <c r="AL118" s="757"/>
      <c r="AM118" s="757"/>
      <c r="AN118" s="757">
        <v>0</v>
      </c>
      <c r="AO118" s="757">
        <v>0</v>
      </c>
      <c r="AP118" s="757">
        <v>0</v>
      </c>
      <c r="AQ118" s="757">
        <v>0</v>
      </c>
      <c r="AR118" s="757">
        <v>0</v>
      </c>
      <c r="AS118" s="757">
        <v>0</v>
      </c>
      <c r="AT118" s="757">
        <v>0</v>
      </c>
      <c r="AU118" s="757">
        <v>0</v>
      </c>
      <c r="AV118" s="757">
        <v>0</v>
      </c>
      <c r="AW118" s="757">
        <v>0</v>
      </c>
      <c r="AX118" s="757">
        <v>0</v>
      </c>
      <c r="AY118" s="757">
        <v>0</v>
      </c>
      <c r="AZ118" s="757">
        <v>0</v>
      </c>
      <c r="BA118" s="757">
        <v>0</v>
      </c>
      <c r="BB118" s="757">
        <v>0</v>
      </c>
      <c r="BC118" s="757">
        <v>0</v>
      </c>
      <c r="BD118" s="757">
        <v>0</v>
      </c>
      <c r="BE118" s="757">
        <v>0</v>
      </c>
      <c r="BF118" s="757">
        <v>0</v>
      </c>
      <c r="BG118" s="757">
        <v>0</v>
      </c>
      <c r="BH118" s="757">
        <v>0</v>
      </c>
      <c r="BI118" s="757">
        <v>0</v>
      </c>
      <c r="BJ118" s="757">
        <v>0</v>
      </c>
      <c r="BK118" s="757"/>
      <c r="BL118" s="757"/>
      <c r="BM118" s="757"/>
      <c r="BN118" s="757"/>
      <c r="BO118" s="757"/>
      <c r="BP118" s="757"/>
      <c r="BQ118" s="757"/>
      <c r="BR118" s="757"/>
      <c r="BS118" s="757"/>
      <c r="BT118" s="757"/>
      <c r="BU118" s="757"/>
      <c r="BV118" s="757"/>
      <c r="BW118" s="757"/>
    </row>
    <row r="119" spans="1:75" ht="15" customHeight="1">
      <c r="A119" s="756">
        <v>116</v>
      </c>
      <c r="B119" s="806" t="s">
        <v>209</v>
      </c>
      <c r="C119" s="756">
        <v>5</v>
      </c>
      <c r="D119" s="757"/>
      <c r="E119" s="757"/>
      <c r="F119" s="757"/>
      <c r="G119" s="757"/>
      <c r="H119" s="757"/>
      <c r="I119" s="757"/>
      <c r="J119" s="757"/>
      <c r="K119" s="757"/>
      <c r="L119" s="757"/>
      <c r="M119" s="757"/>
      <c r="N119" s="757"/>
      <c r="O119" s="757"/>
      <c r="P119" s="757">
        <v>0</v>
      </c>
      <c r="Q119" s="757">
        <v>0</v>
      </c>
      <c r="R119" s="757">
        <v>0</v>
      </c>
      <c r="S119" s="757">
        <v>0</v>
      </c>
      <c r="T119" s="757">
        <v>0</v>
      </c>
      <c r="U119" s="757"/>
      <c r="V119" s="757"/>
      <c r="W119" s="757">
        <v>0</v>
      </c>
      <c r="X119" s="757">
        <v>0</v>
      </c>
      <c r="Y119" s="757">
        <v>0</v>
      </c>
      <c r="Z119" s="757"/>
      <c r="AA119" s="757">
        <v>0</v>
      </c>
      <c r="AB119" s="757"/>
      <c r="AC119" s="757"/>
      <c r="AD119" s="757"/>
      <c r="AE119" s="757"/>
      <c r="AF119" s="757"/>
      <c r="AG119" s="757">
        <v>0</v>
      </c>
      <c r="AH119" s="757">
        <v>0</v>
      </c>
      <c r="AI119" s="757">
        <v>0</v>
      </c>
      <c r="AJ119" s="757">
        <v>0</v>
      </c>
      <c r="AK119" s="757">
        <v>0</v>
      </c>
      <c r="AL119" s="757"/>
      <c r="AM119" s="757"/>
      <c r="AN119" s="757">
        <v>0</v>
      </c>
      <c r="AO119" s="757">
        <v>0</v>
      </c>
      <c r="AP119" s="757">
        <v>0</v>
      </c>
      <c r="AQ119" s="757">
        <v>0</v>
      </c>
      <c r="AR119" s="757">
        <v>0</v>
      </c>
      <c r="AS119" s="757">
        <v>0</v>
      </c>
      <c r="AT119" s="757">
        <v>0</v>
      </c>
      <c r="AU119" s="757">
        <v>0</v>
      </c>
      <c r="AV119" s="757">
        <v>0</v>
      </c>
      <c r="AW119" s="757">
        <v>0</v>
      </c>
      <c r="AX119" s="757">
        <v>0</v>
      </c>
      <c r="AY119" s="757">
        <v>0</v>
      </c>
      <c r="AZ119" s="757">
        <v>0</v>
      </c>
      <c r="BA119" s="757">
        <v>0</v>
      </c>
      <c r="BB119" s="757">
        <v>0</v>
      </c>
      <c r="BC119" s="757">
        <v>0</v>
      </c>
      <c r="BD119" s="757">
        <v>0</v>
      </c>
      <c r="BE119" s="757">
        <v>0</v>
      </c>
      <c r="BF119" s="757">
        <v>0</v>
      </c>
      <c r="BG119" s="757">
        <v>0</v>
      </c>
      <c r="BH119" s="757">
        <v>0</v>
      </c>
      <c r="BI119" s="757">
        <v>0</v>
      </c>
      <c r="BJ119" s="757">
        <v>0</v>
      </c>
      <c r="BK119" s="757"/>
      <c r="BL119" s="757"/>
      <c r="BM119" s="757"/>
      <c r="BN119" s="757"/>
      <c r="BO119" s="757"/>
      <c r="BP119" s="757"/>
      <c r="BQ119" s="757"/>
      <c r="BR119" s="757"/>
      <c r="BS119" s="757"/>
      <c r="BT119" s="757"/>
      <c r="BU119" s="757"/>
      <c r="BV119" s="757"/>
      <c r="BW119" s="757"/>
    </row>
    <row r="120" spans="1:75" ht="15" customHeight="1">
      <c r="A120" s="756">
        <v>117</v>
      </c>
      <c r="B120" s="806" t="s">
        <v>210</v>
      </c>
      <c r="C120" s="756">
        <v>5</v>
      </c>
      <c r="D120" s="757"/>
      <c r="E120" s="757"/>
      <c r="F120" s="757"/>
      <c r="G120" s="757"/>
      <c r="H120" s="757"/>
      <c r="I120" s="757"/>
      <c r="J120" s="757"/>
      <c r="K120" s="757"/>
      <c r="L120" s="757"/>
      <c r="M120" s="757"/>
      <c r="N120" s="757"/>
      <c r="O120" s="757"/>
      <c r="P120" s="757">
        <v>0</v>
      </c>
      <c r="Q120" s="757">
        <v>0</v>
      </c>
      <c r="R120" s="757">
        <v>0</v>
      </c>
      <c r="S120" s="757">
        <v>0</v>
      </c>
      <c r="T120" s="757">
        <v>0</v>
      </c>
      <c r="U120" s="757"/>
      <c r="V120" s="757"/>
      <c r="W120" s="757">
        <v>0</v>
      </c>
      <c r="X120" s="757">
        <v>0</v>
      </c>
      <c r="Y120" s="757">
        <v>0</v>
      </c>
      <c r="Z120" s="757"/>
      <c r="AA120" s="757">
        <v>0</v>
      </c>
      <c r="AB120" s="757"/>
      <c r="AC120" s="757"/>
      <c r="AD120" s="757"/>
      <c r="AE120" s="757"/>
      <c r="AF120" s="757"/>
      <c r="AG120" s="757">
        <v>0</v>
      </c>
      <c r="AH120" s="757">
        <v>0</v>
      </c>
      <c r="AI120" s="757">
        <v>0</v>
      </c>
      <c r="AJ120" s="757">
        <v>0</v>
      </c>
      <c r="AK120" s="757">
        <v>0</v>
      </c>
      <c r="AL120" s="757"/>
      <c r="AM120" s="757"/>
      <c r="AN120" s="757">
        <v>0</v>
      </c>
      <c r="AO120" s="757">
        <v>0</v>
      </c>
      <c r="AP120" s="757">
        <v>0</v>
      </c>
      <c r="AQ120" s="757">
        <v>0</v>
      </c>
      <c r="AR120" s="757">
        <v>0</v>
      </c>
      <c r="AS120" s="757">
        <v>0</v>
      </c>
      <c r="AT120" s="757">
        <v>0</v>
      </c>
      <c r="AU120" s="757">
        <v>0</v>
      </c>
      <c r="AV120" s="757">
        <v>0</v>
      </c>
      <c r="AW120" s="757">
        <v>0</v>
      </c>
      <c r="AX120" s="757">
        <v>0</v>
      </c>
      <c r="AY120" s="757">
        <v>0</v>
      </c>
      <c r="AZ120" s="757">
        <v>0</v>
      </c>
      <c r="BA120" s="757">
        <v>0</v>
      </c>
      <c r="BB120" s="757">
        <v>0</v>
      </c>
      <c r="BC120" s="757">
        <v>0</v>
      </c>
      <c r="BD120" s="757">
        <v>0</v>
      </c>
      <c r="BE120" s="757">
        <v>0</v>
      </c>
      <c r="BF120" s="757">
        <v>0</v>
      </c>
      <c r="BG120" s="757">
        <v>0</v>
      </c>
      <c r="BH120" s="757">
        <v>0</v>
      </c>
      <c r="BI120" s="757">
        <v>0</v>
      </c>
      <c r="BJ120" s="757">
        <v>0</v>
      </c>
      <c r="BK120" s="757"/>
      <c r="BL120" s="757"/>
      <c r="BM120" s="757"/>
      <c r="BN120" s="757"/>
      <c r="BO120" s="757"/>
      <c r="BP120" s="757"/>
      <c r="BQ120" s="757"/>
      <c r="BR120" s="757"/>
      <c r="BS120" s="757"/>
      <c r="BT120" s="757"/>
      <c r="BU120" s="757"/>
      <c r="BV120" s="757"/>
      <c r="BW120" s="757"/>
    </row>
    <row r="121" spans="1:75" ht="15" customHeight="1">
      <c r="A121" s="756">
        <v>118</v>
      </c>
      <c r="B121" s="806" t="s">
        <v>2330</v>
      </c>
      <c r="C121" s="756">
        <v>5</v>
      </c>
      <c r="D121" s="757"/>
      <c r="E121" s="757"/>
      <c r="F121" s="757"/>
      <c r="G121" s="757"/>
      <c r="H121" s="757"/>
      <c r="I121" s="757"/>
      <c r="J121" s="757"/>
      <c r="K121" s="757"/>
      <c r="L121" s="757"/>
      <c r="M121" s="757"/>
      <c r="N121" s="757"/>
      <c r="O121" s="757"/>
      <c r="P121" s="757">
        <v>0</v>
      </c>
      <c r="Q121" s="757">
        <v>0</v>
      </c>
      <c r="R121" s="757">
        <v>0</v>
      </c>
      <c r="S121" s="757">
        <v>0</v>
      </c>
      <c r="T121" s="757">
        <v>0</v>
      </c>
      <c r="U121" s="757"/>
      <c r="V121" s="757"/>
      <c r="W121" s="757">
        <v>0</v>
      </c>
      <c r="X121" s="757">
        <v>0</v>
      </c>
      <c r="Y121" s="757">
        <v>0</v>
      </c>
      <c r="Z121" s="757"/>
      <c r="AA121" s="757">
        <v>0</v>
      </c>
      <c r="AB121" s="757"/>
      <c r="AC121" s="757"/>
      <c r="AD121" s="757"/>
      <c r="AE121" s="757"/>
      <c r="AF121" s="757"/>
      <c r="AG121" s="757">
        <v>0</v>
      </c>
      <c r="AH121" s="757">
        <v>0</v>
      </c>
      <c r="AI121" s="757">
        <v>0</v>
      </c>
      <c r="AJ121" s="757">
        <v>0</v>
      </c>
      <c r="AK121" s="757">
        <v>0</v>
      </c>
      <c r="AL121" s="757"/>
      <c r="AM121" s="757"/>
      <c r="AN121" s="757">
        <v>0</v>
      </c>
      <c r="AO121" s="757">
        <v>0</v>
      </c>
      <c r="AP121" s="757">
        <v>0</v>
      </c>
      <c r="AQ121" s="757">
        <v>0</v>
      </c>
      <c r="AR121" s="757">
        <v>0</v>
      </c>
      <c r="AS121" s="757">
        <v>0</v>
      </c>
      <c r="AT121" s="757">
        <v>0</v>
      </c>
      <c r="AU121" s="757">
        <v>0</v>
      </c>
      <c r="AV121" s="757">
        <v>0</v>
      </c>
      <c r="AW121" s="757">
        <v>0</v>
      </c>
      <c r="AX121" s="757">
        <v>0</v>
      </c>
      <c r="AY121" s="757">
        <v>0</v>
      </c>
      <c r="AZ121" s="757">
        <v>0</v>
      </c>
      <c r="BA121" s="757">
        <v>0</v>
      </c>
      <c r="BB121" s="757">
        <v>0</v>
      </c>
      <c r="BC121" s="757">
        <v>0</v>
      </c>
      <c r="BD121" s="757">
        <v>0</v>
      </c>
      <c r="BE121" s="757">
        <v>0</v>
      </c>
      <c r="BF121" s="757">
        <v>0</v>
      </c>
      <c r="BG121" s="757">
        <v>0</v>
      </c>
      <c r="BH121" s="757">
        <v>0</v>
      </c>
      <c r="BI121" s="757">
        <v>0</v>
      </c>
      <c r="BJ121" s="757">
        <v>0</v>
      </c>
      <c r="BK121" s="757"/>
      <c r="BL121" s="757"/>
      <c r="BM121" s="757"/>
      <c r="BN121" s="757"/>
      <c r="BO121" s="757"/>
      <c r="BP121" s="757"/>
      <c r="BQ121" s="757"/>
      <c r="BR121" s="757"/>
      <c r="BS121" s="757"/>
      <c r="BT121" s="757"/>
      <c r="BU121" s="757"/>
      <c r="BV121" s="757"/>
      <c r="BW121" s="757"/>
    </row>
    <row r="122" spans="1:75" ht="15" customHeight="1">
      <c r="A122" s="756">
        <v>119</v>
      </c>
      <c r="B122" s="806" t="s">
        <v>212</v>
      </c>
      <c r="C122" s="756">
        <v>5</v>
      </c>
      <c r="D122" s="757"/>
      <c r="E122" s="757"/>
      <c r="F122" s="757"/>
      <c r="G122" s="757"/>
      <c r="H122" s="757"/>
      <c r="I122" s="757"/>
      <c r="J122" s="757"/>
      <c r="K122" s="757"/>
      <c r="L122" s="757"/>
      <c r="M122" s="757"/>
      <c r="N122" s="757"/>
      <c r="O122" s="757"/>
      <c r="P122" s="757">
        <v>0</v>
      </c>
      <c r="Q122" s="757">
        <v>0</v>
      </c>
      <c r="R122" s="757">
        <v>0</v>
      </c>
      <c r="S122" s="757">
        <v>0</v>
      </c>
      <c r="T122" s="757">
        <v>0</v>
      </c>
      <c r="U122" s="757"/>
      <c r="V122" s="757"/>
      <c r="W122" s="757">
        <v>0</v>
      </c>
      <c r="X122" s="757">
        <v>0</v>
      </c>
      <c r="Y122" s="757">
        <v>0</v>
      </c>
      <c r="Z122" s="757"/>
      <c r="AA122" s="757">
        <v>0</v>
      </c>
      <c r="AB122" s="757"/>
      <c r="AC122" s="757"/>
      <c r="AD122" s="757"/>
      <c r="AE122" s="757"/>
      <c r="AF122" s="757"/>
      <c r="AG122" s="757">
        <v>0</v>
      </c>
      <c r="AH122" s="757">
        <v>0</v>
      </c>
      <c r="AI122" s="757">
        <v>0</v>
      </c>
      <c r="AJ122" s="757">
        <v>0</v>
      </c>
      <c r="AK122" s="757">
        <v>0</v>
      </c>
      <c r="AL122" s="757"/>
      <c r="AM122" s="757"/>
      <c r="AN122" s="757">
        <v>0</v>
      </c>
      <c r="AO122" s="757">
        <v>0</v>
      </c>
      <c r="AP122" s="757">
        <v>0</v>
      </c>
      <c r="AQ122" s="757">
        <v>0</v>
      </c>
      <c r="AR122" s="757">
        <v>0</v>
      </c>
      <c r="AS122" s="757">
        <v>0</v>
      </c>
      <c r="AT122" s="757">
        <v>0</v>
      </c>
      <c r="AU122" s="757">
        <v>0</v>
      </c>
      <c r="AV122" s="757">
        <v>0</v>
      </c>
      <c r="AW122" s="757">
        <v>0</v>
      </c>
      <c r="AX122" s="757">
        <v>0</v>
      </c>
      <c r="AY122" s="757">
        <v>0</v>
      </c>
      <c r="AZ122" s="757">
        <v>0</v>
      </c>
      <c r="BA122" s="757">
        <v>0</v>
      </c>
      <c r="BB122" s="757">
        <v>0</v>
      </c>
      <c r="BC122" s="757">
        <v>0</v>
      </c>
      <c r="BD122" s="757">
        <v>0</v>
      </c>
      <c r="BE122" s="757">
        <v>0</v>
      </c>
      <c r="BF122" s="757">
        <v>0</v>
      </c>
      <c r="BG122" s="757">
        <v>0</v>
      </c>
      <c r="BH122" s="757">
        <v>0</v>
      </c>
      <c r="BI122" s="757">
        <v>0</v>
      </c>
      <c r="BJ122" s="757">
        <v>0</v>
      </c>
      <c r="BK122" s="757"/>
      <c r="BL122" s="757"/>
      <c r="BM122" s="757"/>
      <c r="BN122" s="757"/>
      <c r="BO122" s="757"/>
      <c r="BP122" s="757"/>
      <c r="BQ122" s="757"/>
      <c r="BR122" s="757"/>
      <c r="BS122" s="757"/>
      <c r="BT122" s="757"/>
      <c r="BU122" s="757"/>
      <c r="BV122" s="757"/>
      <c r="BW122" s="757"/>
    </row>
    <row r="123" spans="1:75" ht="15" customHeight="1">
      <c r="A123" s="756">
        <v>120</v>
      </c>
      <c r="B123" s="806" t="s">
        <v>213</v>
      </c>
      <c r="C123" s="756">
        <v>5</v>
      </c>
      <c r="D123" s="757"/>
      <c r="E123" s="757"/>
      <c r="F123" s="757"/>
      <c r="G123" s="757"/>
      <c r="H123" s="757"/>
      <c r="I123" s="757"/>
      <c r="J123" s="757"/>
      <c r="K123" s="757"/>
      <c r="L123" s="757"/>
      <c r="M123" s="757"/>
      <c r="N123" s="757"/>
      <c r="O123" s="757"/>
      <c r="P123" s="757">
        <v>0</v>
      </c>
      <c r="Q123" s="757">
        <v>0</v>
      </c>
      <c r="R123" s="757">
        <v>0</v>
      </c>
      <c r="S123" s="757">
        <v>0</v>
      </c>
      <c r="T123" s="757">
        <v>0</v>
      </c>
      <c r="U123" s="757"/>
      <c r="V123" s="757"/>
      <c r="W123" s="757">
        <v>0</v>
      </c>
      <c r="X123" s="757">
        <v>0</v>
      </c>
      <c r="Y123" s="757">
        <v>0</v>
      </c>
      <c r="Z123" s="757"/>
      <c r="AA123" s="757">
        <v>0</v>
      </c>
      <c r="AB123" s="757"/>
      <c r="AC123" s="757"/>
      <c r="AD123" s="757"/>
      <c r="AE123" s="757"/>
      <c r="AF123" s="757"/>
      <c r="AG123" s="757">
        <v>0</v>
      </c>
      <c r="AH123" s="757">
        <v>0</v>
      </c>
      <c r="AI123" s="757">
        <v>0</v>
      </c>
      <c r="AJ123" s="757">
        <v>0</v>
      </c>
      <c r="AK123" s="757">
        <v>0</v>
      </c>
      <c r="AL123" s="757"/>
      <c r="AM123" s="757"/>
      <c r="AN123" s="757">
        <v>0</v>
      </c>
      <c r="AO123" s="757">
        <v>0</v>
      </c>
      <c r="AP123" s="757">
        <v>0</v>
      </c>
      <c r="AQ123" s="757">
        <v>0</v>
      </c>
      <c r="AR123" s="757">
        <v>0</v>
      </c>
      <c r="AS123" s="757">
        <v>0</v>
      </c>
      <c r="AT123" s="757">
        <v>0</v>
      </c>
      <c r="AU123" s="757">
        <v>0</v>
      </c>
      <c r="AV123" s="757">
        <v>0</v>
      </c>
      <c r="AW123" s="757">
        <v>0</v>
      </c>
      <c r="AX123" s="757">
        <v>0</v>
      </c>
      <c r="AY123" s="757">
        <v>0</v>
      </c>
      <c r="AZ123" s="757">
        <v>0</v>
      </c>
      <c r="BA123" s="757">
        <v>0</v>
      </c>
      <c r="BB123" s="757">
        <v>0</v>
      </c>
      <c r="BC123" s="757">
        <v>0</v>
      </c>
      <c r="BD123" s="757">
        <v>0</v>
      </c>
      <c r="BE123" s="757">
        <v>0</v>
      </c>
      <c r="BF123" s="757">
        <v>0</v>
      </c>
      <c r="BG123" s="757">
        <v>0</v>
      </c>
      <c r="BH123" s="757">
        <v>0</v>
      </c>
      <c r="BI123" s="757">
        <v>0</v>
      </c>
      <c r="BJ123" s="757">
        <v>0</v>
      </c>
      <c r="BK123" s="757"/>
      <c r="BL123" s="757"/>
      <c r="BM123" s="757"/>
      <c r="BN123" s="757"/>
      <c r="BO123" s="757"/>
      <c r="BP123" s="757"/>
      <c r="BQ123" s="757"/>
      <c r="BR123" s="757"/>
      <c r="BS123" s="757"/>
      <c r="BT123" s="757"/>
      <c r="BU123" s="757"/>
      <c r="BV123" s="757"/>
      <c r="BW123" s="757"/>
    </row>
    <row r="124" spans="1:75" ht="15" customHeight="1">
      <c r="A124" s="756">
        <v>121</v>
      </c>
      <c r="B124" s="806" t="s">
        <v>214</v>
      </c>
      <c r="C124" s="756">
        <v>5</v>
      </c>
      <c r="D124" s="757">
        <v>1331388501</v>
      </c>
      <c r="E124" s="757">
        <v>1331388501</v>
      </c>
      <c r="F124" s="757">
        <v>1331388501</v>
      </c>
      <c r="G124" s="757">
        <v>1331388501</v>
      </c>
      <c r="H124" s="757">
        <v>1331388501</v>
      </c>
      <c r="I124" s="757">
        <v>1331388501</v>
      </c>
      <c r="J124" s="757">
        <v>1331388501</v>
      </c>
      <c r="K124" s="757">
        <v>1331388501</v>
      </c>
      <c r="L124" s="757">
        <v>1331388501</v>
      </c>
      <c r="M124" s="757">
        <v>1331388501</v>
      </c>
      <c r="N124" s="757">
        <v>1331388501</v>
      </c>
      <c r="O124" s="757">
        <v>1331388501</v>
      </c>
      <c r="P124" s="757">
        <v>1331388501</v>
      </c>
      <c r="Q124" s="757">
        <v>1331388501</v>
      </c>
      <c r="R124" s="757">
        <v>1331388501</v>
      </c>
      <c r="S124" s="757">
        <v>1331388501</v>
      </c>
      <c r="T124" s="757">
        <v>1331388501</v>
      </c>
      <c r="U124" s="757">
        <v>1331388501</v>
      </c>
      <c r="V124" s="757">
        <v>1331388501</v>
      </c>
      <c r="W124" s="757">
        <v>1331388501</v>
      </c>
      <c r="X124" s="757">
        <v>1331388501</v>
      </c>
      <c r="Y124" s="757">
        <v>1331388501</v>
      </c>
      <c r="Z124" s="757">
        <v>1331388501</v>
      </c>
      <c r="AA124" s="757">
        <v>1331388501</v>
      </c>
      <c r="AB124" s="757">
        <v>1331388501</v>
      </c>
      <c r="AC124" s="757">
        <v>1331388501</v>
      </c>
      <c r="AD124" s="757">
        <v>1331388501</v>
      </c>
      <c r="AE124" s="757">
        <v>1331388501</v>
      </c>
      <c r="AF124" s="757">
        <v>1331388501</v>
      </c>
      <c r="AG124" s="757">
        <v>1331388501</v>
      </c>
      <c r="AH124" s="757">
        <v>1331388501</v>
      </c>
      <c r="AI124" s="757">
        <v>0</v>
      </c>
      <c r="AJ124" s="757">
        <v>0</v>
      </c>
      <c r="AK124" s="757">
        <v>0</v>
      </c>
      <c r="AL124" s="757"/>
      <c r="AM124" s="757"/>
      <c r="AN124" s="757">
        <v>0</v>
      </c>
      <c r="AO124" s="757">
        <v>0</v>
      </c>
      <c r="AP124" s="757">
        <v>0</v>
      </c>
      <c r="AQ124" s="757">
        <v>0</v>
      </c>
      <c r="AR124" s="757">
        <v>0</v>
      </c>
      <c r="AS124" s="757">
        <v>0</v>
      </c>
      <c r="AT124" s="757">
        <v>0</v>
      </c>
      <c r="AU124" s="757">
        <v>0</v>
      </c>
      <c r="AV124" s="757">
        <v>0</v>
      </c>
      <c r="AW124" s="757">
        <v>0</v>
      </c>
      <c r="AX124" s="757">
        <v>0</v>
      </c>
      <c r="AY124" s="757">
        <v>0</v>
      </c>
      <c r="AZ124" s="757">
        <v>0</v>
      </c>
      <c r="BA124" s="757">
        <v>0</v>
      </c>
      <c r="BB124" s="757">
        <v>0</v>
      </c>
      <c r="BC124" s="757">
        <v>0</v>
      </c>
      <c r="BD124" s="757">
        <v>0</v>
      </c>
      <c r="BE124" s="757">
        <v>0</v>
      </c>
      <c r="BF124" s="757">
        <v>0</v>
      </c>
      <c r="BG124" s="757">
        <v>0</v>
      </c>
      <c r="BH124" s="757">
        <v>0</v>
      </c>
      <c r="BI124" s="757">
        <v>0</v>
      </c>
      <c r="BJ124" s="757">
        <v>0</v>
      </c>
      <c r="BK124" s="757"/>
      <c r="BL124" s="757"/>
      <c r="BM124" s="757"/>
      <c r="BN124" s="757"/>
      <c r="BO124" s="757"/>
      <c r="BP124" s="757"/>
      <c r="BQ124" s="757"/>
      <c r="BR124" s="757"/>
      <c r="BS124" s="757"/>
      <c r="BT124" s="757"/>
      <c r="BU124" s="757"/>
      <c r="BV124" s="757"/>
      <c r="BW124" s="757"/>
    </row>
    <row r="125" spans="1:75" ht="15" customHeight="1">
      <c r="A125" s="756">
        <v>122</v>
      </c>
      <c r="B125" s="806" t="s">
        <v>2331</v>
      </c>
      <c r="C125" s="756">
        <v>5</v>
      </c>
      <c r="D125" s="757"/>
      <c r="E125" s="757"/>
      <c r="F125" s="757"/>
      <c r="G125" s="757"/>
      <c r="H125" s="757"/>
      <c r="I125" s="757"/>
      <c r="J125" s="757"/>
      <c r="K125" s="757"/>
      <c r="L125" s="757"/>
      <c r="M125" s="757"/>
      <c r="N125" s="757"/>
      <c r="O125" s="757"/>
      <c r="P125" s="757">
        <v>0</v>
      </c>
      <c r="Q125" s="757">
        <v>0</v>
      </c>
      <c r="R125" s="757">
        <v>0</v>
      </c>
      <c r="S125" s="757">
        <v>0</v>
      </c>
      <c r="T125" s="757">
        <v>0</v>
      </c>
      <c r="U125" s="757"/>
      <c r="V125" s="757"/>
      <c r="W125" s="757">
        <v>0</v>
      </c>
      <c r="X125" s="757">
        <v>0</v>
      </c>
      <c r="Y125" s="757">
        <v>0</v>
      </c>
      <c r="Z125" s="757"/>
      <c r="AA125" s="757">
        <v>0</v>
      </c>
      <c r="AB125" s="757"/>
      <c r="AC125" s="757"/>
      <c r="AD125" s="757"/>
      <c r="AE125" s="757"/>
      <c r="AF125" s="757"/>
      <c r="AG125" s="757">
        <v>0</v>
      </c>
      <c r="AH125" s="757">
        <v>0</v>
      </c>
      <c r="AI125" s="757">
        <v>0</v>
      </c>
      <c r="AJ125" s="757">
        <v>0</v>
      </c>
      <c r="AK125" s="757">
        <v>0</v>
      </c>
      <c r="AL125" s="757"/>
      <c r="AM125" s="757"/>
      <c r="AN125" s="757">
        <v>0</v>
      </c>
      <c r="AO125" s="757">
        <v>0</v>
      </c>
      <c r="AP125" s="757">
        <v>0</v>
      </c>
      <c r="AQ125" s="757">
        <v>0</v>
      </c>
      <c r="AR125" s="757">
        <v>0</v>
      </c>
      <c r="AS125" s="757">
        <v>0</v>
      </c>
      <c r="AT125" s="757">
        <v>0</v>
      </c>
      <c r="AU125" s="757">
        <v>0</v>
      </c>
      <c r="AV125" s="757">
        <v>0</v>
      </c>
      <c r="AW125" s="757">
        <v>0</v>
      </c>
      <c r="AX125" s="757">
        <v>0</v>
      </c>
      <c r="AY125" s="757">
        <v>0</v>
      </c>
      <c r="AZ125" s="757">
        <v>0</v>
      </c>
      <c r="BA125" s="757">
        <v>0</v>
      </c>
      <c r="BB125" s="757">
        <v>0</v>
      </c>
      <c r="BC125" s="757">
        <v>0</v>
      </c>
      <c r="BD125" s="757">
        <v>0</v>
      </c>
      <c r="BE125" s="757">
        <v>0</v>
      </c>
      <c r="BF125" s="757">
        <v>0</v>
      </c>
      <c r="BG125" s="757">
        <v>0</v>
      </c>
      <c r="BH125" s="757">
        <v>0</v>
      </c>
      <c r="BI125" s="757">
        <v>0</v>
      </c>
      <c r="BJ125" s="757">
        <v>0</v>
      </c>
      <c r="BK125" s="757"/>
      <c r="BL125" s="757"/>
      <c r="BM125" s="757"/>
      <c r="BN125" s="757"/>
      <c r="BO125" s="757"/>
      <c r="BP125" s="757"/>
      <c r="BQ125" s="757"/>
      <c r="BR125" s="757"/>
      <c r="BS125" s="757"/>
      <c r="BT125" s="757"/>
      <c r="BU125" s="757"/>
      <c r="BV125" s="757"/>
      <c r="BW125" s="757"/>
    </row>
    <row r="126" spans="1:75" ht="15" customHeight="1">
      <c r="A126" s="808">
        <v>123</v>
      </c>
      <c r="B126" s="809" t="s">
        <v>2332</v>
      </c>
      <c r="C126" s="808">
        <v>5</v>
      </c>
      <c r="D126" s="810">
        <v>6866114087</v>
      </c>
      <c r="E126" s="810">
        <v>6604247969</v>
      </c>
      <c r="F126" s="810">
        <v>8097754803</v>
      </c>
      <c r="G126" s="810">
        <v>9110309761</v>
      </c>
      <c r="H126" s="810">
        <v>8883245441</v>
      </c>
      <c r="I126" s="810">
        <v>9166846880</v>
      </c>
      <c r="J126" s="810">
        <v>18876803509</v>
      </c>
      <c r="K126" s="810">
        <v>19730775705</v>
      </c>
      <c r="L126" s="810">
        <v>21434020146</v>
      </c>
      <c r="M126" s="810">
        <v>22129139524</v>
      </c>
      <c r="N126" s="810">
        <v>22118381174</v>
      </c>
      <c r="O126" s="810">
        <v>24915502155</v>
      </c>
      <c r="P126" s="810">
        <v>28535238690</v>
      </c>
      <c r="Q126" s="810">
        <v>27346669424</v>
      </c>
      <c r="R126" s="810">
        <v>25963095989</v>
      </c>
      <c r="S126" s="810">
        <v>26777838501</v>
      </c>
      <c r="T126" s="810">
        <v>28607377895</v>
      </c>
      <c r="U126" s="810">
        <v>30318771953</v>
      </c>
      <c r="V126" s="810">
        <v>31512748849</v>
      </c>
      <c r="W126" s="810">
        <v>34316938779</v>
      </c>
      <c r="X126" s="810">
        <v>35464740163</v>
      </c>
      <c r="Y126" s="810">
        <v>35928320205</v>
      </c>
      <c r="Z126" s="810">
        <v>38031783367</v>
      </c>
      <c r="AA126" s="810">
        <v>96143828507</v>
      </c>
      <c r="AB126" s="810">
        <v>46278652432</v>
      </c>
      <c r="AC126" s="810">
        <v>43623866613</v>
      </c>
      <c r="AD126" s="810">
        <v>36399246272</v>
      </c>
      <c r="AE126" s="810">
        <v>33453430499</v>
      </c>
      <c r="AF126" s="810">
        <v>36236254623</v>
      </c>
      <c r="AG126" s="810">
        <v>69460900347</v>
      </c>
      <c r="AH126" s="810">
        <v>73004077436</v>
      </c>
      <c r="AI126" s="810">
        <v>82930500658</v>
      </c>
      <c r="AJ126" s="810">
        <v>101188841939</v>
      </c>
      <c r="AK126" s="810">
        <v>115260433523</v>
      </c>
      <c r="AL126" s="810">
        <v>122620294774</v>
      </c>
      <c r="AM126" s="810">
        <v>144413443023</v>
      </c>
      <c r="AN126" s="810">
        <v>153165083671</v>
      </c>
      <c r="AO126" s="810">
        <v>147894434874</v>
      </c>
      <c r="AP126" s="810">
        <v>144935125273</v>
      </c>
      <c r="AQ126" s="810">
        <v>147410372013</v>
      </c>
      <c r="AR126" s="810">
        <v>143256969673</v>
      </c>
      <c r="AS126" s="810">
        <v>133041521606</v>
      </c>
      <c r="AT126" s="810">
        <v>119516836113</v>
      </c>
      <c r="AU126" s="810">
        <v>111233888128</v>
      </c>
      <c r="AV126" s="810">
        <v>120907156245</v>
      </c>
      <c r="AW126" s="810">
        <v>115931936164</v>
      </c>
      <c r="AX126" s="810">
        <v>112689916038</v>
      </c>
      <c r="AY126" s="810">
        <v>204759655867</v>
      </c>
      <c r="AZ126" s="810">
        <v>209656736419</v>
      </c>
      <c r="BA126" s="810">
        <v>227057533148</v>
      </c>
      <c r="BB126" s="810">
        <v>234155782207</v>
      </c>
      <c r="BC126" s="810">
        <v>237906765692</v>
      </c>
      <c r="BD126" s="810">
        <v>247436969996</v>
      </c>
      <c r="BE126" s="810">
        <v>248509470753</v>
      </c>
      <c r="BF126" s="810">
        <v>249548988610</v>
      </c>
      <c r="BG126" s="810">
        <v>249642208341</v>
      </c>
      <c r="BH126" s="810">
        <v>239440053690</v>
      </c>
      <c r="BI126" s="810">
        <v>234755395640</v>
      </c>
      <c r="BJ126" s="810">
        <v>227834897793</v>
      </c>
      <c r="BK126" s="810">
        <v>242051292164</v>
      </c>
      <c r="BL126" s="810">
        <v>230360120388</v>
      </c>
      <c r="BM126" s="810"/>
      <c r="BN126" s="810"/>
      <c r="BO126" s="810"/>
      <c r="BP126" s="810"/>
      <c r="BQ126" s="810"/>
      <c r="BR126" s="810"/>
      <c r="BS126" s="810"/>
      <c r="BT126" s="810"/>
      <c r="BU126" s="810"/>
      <c r="BV126" s="810"/>
      <c r="BW126" s="810"/>
    </row>
    <row r="127" spans="1:75" ht="15" customHeight="1">
      <c r="A127" s="756">
        <v>124</v>
      </c>
      <c r="B127" s="811" t="s">
        <v>218</v>
      </c>
      <c r="C127" s="756">
        <v>5</v>
      </c>
      <c r="D127" s="757">
        <v>7011434016</v>
      </c>
      <c r="E127" s="757">
        <v>6866114087</v>
      </c>
      <c r="F127" s="757">
        <v>6604247969</v>
      </c>
      <c r="G127" s="757">
        <v>8097754802</v>
      </c>
      <c r="H127" s="757">
        <v>9110309761</v>
      </c>
      <c r="I127" s="757">
        <v>8883245441</v>
      </c>
      <c r="J127" s="757">
        <v>9166846880</v>
      </c>
      <c r="K127" s="757">
        <v>18876803509</v>
      </c>
      <c r="L127" s="757">
        <v>19730775705</v>
      </c>
      <c r="M127" s="757">
        <v>21434020146</v>
      </c>
      <c r="N127" s="757">
        <v>22129139524</v>
      </c>
      <c r="O127" s="757">
        <v>22118381174</v>
      </c>
      <c r="P127" s="757">
        <v>24545340794</v>
      </c>
      <c r="Q127" s="757">
        <v>28535238690</v>
      </c>
      <c r="R127" s="757">
        <v>27346669424</v>
      </c>
      <c r="S127" s="757">
        <v>25963095989</v>
      </c>
      <c r="T127" s="757">
        <v>26777838501</v>
      </c>
      <c r="U127" s="757">
        <v>28607377895</v>
      </c>
      <c r="V127" s="757">
        <v>30318771953</v>
      </c>
      <c r="W127" s="757">
        <v>31511956849</v>
      </c>
      <c r="X127" s="757">
        <v>34316938779</v>
      </c>
      <c r="Y127" s="757">
        <v>35464740163</v>
      </c>
      <c r="Z127" s="757">
        <v>35928320205</v>
      </c>
      <c r="AA127" s="757">
        <v>38031783367</v>
      </c>
      <c r="AB127" s="757">
        <v>45698682365</v>
      </c>
      <c r="AC127" s="757">
        <v>46278652432</v>
      </c>
      <c r="AD127" s="757">
        <v>43623866613</v>
      </c>
      <c r="AE127" s="757">
        <v>36399246272</v>
      </c>
      <c r="AF127" s="757">
        <v>33453430499</v>
      </c>
      <c r="AG127" s="757">
        <v>36236254623</v>
      </c>
      <c r="AH127" s="757">
        <v>69460900347</v>
      </c>
      <c r="AI127" s="757">
        <v>73004077436</v>
      </c>
      <c r="AJ127" s="757">
        <v>82930500658</v>
      </c>
      <c r="AK127" s="757">
        <v>101188841939</v>
      </c>
      <c r="AL127" s="757">
        <v>115260433780</v>
      </c>
      <c r="AM127" s="757">
        <v>122620294774</v>
      </c>
      <c r="AN127" s="757">
        <v>151242309208</v>
      </c>
      <c r="AO127" s="757">
        <v>153165083671</v>
      </c>
      <c r="AP127" s="757">
        <v>147894434874</v>
      </c>
      <c r="AQ127" s="757">
        <v>144935125273</v>
      </c>
      <c r="AR127" s="757">
        <v>147410372013</v>
      </c>
      <c r="AS127" s="757">
        <v>143256969673</v>
      </c>
      <c r="AT127" s="757">
        <v>133041521606</v>
      </c>
      <c r="AU127" s="757">
        <v>119516836113</v>
      </c>
      <c r="AV127" s="757">
        <v>111233888128</v>
      </c>
      <c r="AW127" s="757">
        <v>120907156245</v>
      </c>
      <c r="AX127" s="757">
        <v>115931936164</v>
      </c>
      <c r="AY127" s="757">
        <v>112689916038</v>
      </c>
      <c r="AZ127" s="757">
        <v>204759655867</v>
      </c>
      <c r="BA127" s="757">
        <v>209656736419</v>
      </c>
      <c r="BB127" s="757">
        <v>227057533148</v>
      </c>
      <c r="BC127" s="757">
        <v>234155782207</v>
      </c>
      <c r="BD127" s="757">
        <v>237906765692</v>
      </c>
      <c r="BE127" s="757">
        <v>247436969996</v>
      </c>
      <c r="BF127" s="757">
        <v>248509470753</v>
      </c>
      <c r="BG127" s="757">
        <v>249548988610</v>
      </c>
      <c r="BH127" s="757">
        <v>249642208341</v>
      </c>
      <c r="BI127" s="757">
        <v>239440053690</v>
      </c>
      <c r="BJ127" s="757">
        <v>234755395640</v>
      </c>
      <c r="BK127" s="757">
        <v>227834897793</v>
      </c>
      <c r="BL127" s="757">
        <v>232053581124</v>
      </c>
      <c r="BM127" s="757"/>
      <c r="BN127" s="757"/>
      <c r="BO127" s="757"/>
      <c r="BP127" s="757"/>
      <c r="BQ127" s="757"/>
      <c r="BR127" s="757"/>
      <c r="BS127" s="757"/>
      <c r="BT127" s="757"/>
      <c r="BU127" s="757"/>
      <c r="BV127" s="757"/>
      <c r="BW127" s="757"/>
    </row>
    <row r="128" spans="1:75" ht="15" customHeight="1">
      <c r="A128" s="756">
        <v>125</v>
      </c>
      <c r="B128" s="811" t="s">
        <v>219</v>
      </c>
      <c r="C128" s="756">
        <v>5</v>
      </c>
      <c r="D128" s="757">
        <v>-145319929</v>
      </c>
      <c r="E128" s="757">
        <v>-261866118</v>
      </c>
      <c r="F128" s="757">
        <v>1493506834</v>
      </c>
      <c r="G128" s="757">
        <v>1012554959</v>
      </c>
      <c r="H128" s="757">
        <v>-227064320</v>
      </c>
      <c r="I128" s="757">
        <v>283601439</v>
      </c>
      <c r="J128" s="757">
        <v>9709956629</v>
      </c>
      <c r="K128" s="757">
        <v>853972196</v>
      </c>
      <c r="L128" s="757">
        <v>1703244441</v>
      </c>
      <c r="M128" s="757">
        <v>695119378</v>
      </c>
      <c r="N128" s="757">
        <v>-10758350</v>
      </c>
      <c r="O128" s="757">
        <v>2797120981</v>
      </c>
      <c r="P128" s="757">
        <v>3989897896</v>
      </c>
      <c r="Q128" s="757">
        <v>-1188569266</v>
      </c>
      <c r="R128" s="757">
        <v>-1383573435</v>
      </c>
      <c r="S128" s="757">
        <v>814742512</v>
      </c>
      <c r="T128" s="757">
        <v>1829539394</v>
      </c>
      <c r="U128" s="757">
        <v>1711394058</v>
      </c>
      <c r="V128" s="757">
        <v>1193976896</v>
      </c>
      <c r="W128" s="757">
        <v>2804981930</v>
      </c>
      <c r="X128" s="757">
        <v>1147801384</v>
      </c>
      <c r="Y128" s="757">
        <v>463580042</v>
      </c>
      <c r="Z128" s="757">
        <v>2103463162</v>
      </c>
      <c r="AA128" s="757">
        <v>58112045140</v>
      </c>
      <c r="AB128" s="757">
        <v>579970067</v>
      </c>
      <c r="AC128" s="757">
        <v>-2654785819</v>
      </c>
      <c r="AD128" s="757">
        <v>-7224620341</v>
      </c>
      <c r="AE128" s="757">
        <v>-2945815773</v>
      </c>
      <c r="AF128" s="757">
        <v>2782824124</v>
      </c>
      <c r="AG128" s="757">
        <v>33224645724</v>
      </c>
      <c r="AH128" s="757">
        <v>3543177089</v>
      </c>
      <c r="AI128" s="757">
        <v>9926423222</v>
      </c>
      <c r="AJ128" s="757">
        <v>18258341281</v>
      </c>
      <c r="AK128" s="757">
        <v>14071591584</v>
      </c>
      <c r="AL128" s="757">
        <v>7359860994</v>
      </c>
      <c r="AM128" s="757">
        <v>21793148249</v>
      </c>
      <c r="AN128" s="757">
        <v>1922774463</v>
      </c>
      <c r="AO128" s="757">
        <v>-5270648797</v>
      </c>
      <c r="AP128" s="757">
        <v>-2959309601</v>
      </c>
      <c r="AQ128" s="757">
        <v>2475246740</v>
      </c>
      <c r="AR128" s="757">
        <v>-4153402340</v>
      </c>
      <c r="AS128" s="757">
        <v>-10215448067</v>
      </c>
      <c r="AT128" s="757">
        <v>-13524685493</v>
      </c>
      <c r="AU128" s="757">
        <v>-8282947985</v>
      </c>
      <c r="AV128" s="757">
        <v>9673268117</v>
      </c>
      <c r="AW128" s="757">
        <v>-4975220081</v>
      </c>
      <c r="AX128" s="757">
        <v>-3242020126</v>
      </c>
      <c r="AY128" s="757">
        <v>92069739829</v>
      </c>
      <c r="AZ128" s="757">
        <v>4897080552</v>
      </c>
      <c r="BA128" s="757">
        <v>17400796729</v>
      </c>
      <c r="BB128" s="757">
        <v>7098249059</v>
      </c>
      <c r="BC128" s="757">
        <v>3750983485</v>
      </c>
      <c r="BD128" s="757">
        <v>9530204304</v>
      </c>
      <c r="BE128" s="757">
        <v>1072500757</v>
      </c>
      <c r="BF128" s="757">
        <v>1039517857</v>
      </c>
      <c r="BG128" s="757">
        <v>93219731</v>
      </c>
      <c r="BH128" s="757">
        <v>-10202154651</v>
      </c>
      <c r="BI128" s="757">
        <v>-4684658050</v>
      </c>
      <c r="BJ128" s="757">
        <v>-6920497847</v>
      </c>
      <c r="BK128" s="757">
        <v>14216394371</v>
      </c>
      <c r="BL128" s="757">
        <v>-1693460736</v>
      </c>
      <c r="BM128" s="757"/>
      <c r="BN128" s="757"/>
      <c r="BO128" s="757"/>
      <c r="BP128" s="757"/>
      <c r="BQ128" s="757"/>
      <c r="BR128" s="757"/>
      <c r="BS128" s="757"/>
      <c r="BT128" s="757"/>
      <c r="BU128" s="757"/>
      <c r="BV128" s="757"/>
      <c r="BW128" s="757"/>
    </row>
    <row r="129" spans="1:75" s="816" customFormat="1" ht="15" customHeight="1">
      <c r="A129" s="812">
        <v>126</v>
      </c>
      <c r="B129" s="813" t="s">
        <v>2333</v>
      </c>
      <c r="C129" s="812">
        <v>5</v>
      </c>
      <c r="D129" s="814">
        <v>701180296805</v>
      </c>
      <c r="E129" s="814">
        <v>704438896295</v>
      </c>
      <c r="F129" s="814">
        <v>711365330495</v>
      </c>
      <c r="G129" s="814">
        <v>725023303982</v>
      </c>
      <c r="H129" s="814">
        <v>734864260539</v>
      </c>
      <c r="I129" s="814">
        <v>736826000657</v>
      </c>
      <c r="J129" s="814">
        <v>756001934149</v>
      </c>
      <c r="K129" s="814">
        <v>753102394660</v>
      </c>
      <c r="L129" s="814">
        <v>759238087269</v>
      </c>
      <c r="M129" s="814">
        <v>759094526986</v>
      </c>
      <c r="N129" s="814">
        <v>769647066690</v>
      </c>
      <c r="O129" s="814">
        <v>781908280801</v>
      </c>
      <c r="P129" s="814">
        <v>794468132179</v>
      </c>
      <c r="Q129" s="814">
        <v>798518130349</v>
      </c>
      <c r="R129" s="814">
        <v>808110795127</v>
      </c>
      <c r="S129" s="814">
        <v>849864718615</v>
      </c>
      <c r="T129" s="814">
        <v>873481481467</v>
      </c>
      <c r="U129" s="814">
        <v>891363754606</v>
      </c>
      <c r="V129" s="814">
        <v>882603624560</v>
      </c>
      <c r="W129" s="814">
        <v>910588886247</v>
      </c>
      <c r="X129" s="814">
        <v>931223812753</v>
      </c>
      <c r="Y129" s="814">
        <v>945311368331</v>
      </c>
      <c r="Z129" s="814">
        <v>948196711170</v>
      </c>
      <c r="AA129" s="814">
        <v>850397335956</v>
      </c>
      <c r="AB129" s="814">
        <v>838624488703</v>
      </c>
      <c r="AC129" s="814">
        <v>846789415983</v>
      </c>
      <c r="AD129" s="814">
        <v>832358719704</v>
      </c>
      <c r="AE129" s="814">
        <v>810904446307</v>
      </c>
      <c r="AF129" s="814">
        <v>813737101557</v>
      </c>
      <c r="AG129" s="814">
        <v>868767124021</v>
      </c>
      <c r="AH129" s="814">
        <v>891636515744</v>
      </c>
      <c r="AI129" s="814">
        <v>873167455978</v>
      </c>
      <c r="AJ129" s="814">
        <v>857044763229</v>
      </c>
      <c r="AK129" s="814">
        <v>916472562375</v>
      </c>
      <c r="AL129" s="814">
        <v>960382808384</v>
      </c>
      <c r="AM129" s="814">
        <v>998954585172</v>
      </c>
      <c r="AN129" s="814">
        <v>1057103531305</v>
      </c>
      <c r="AO129" s="814">
        <v>1040896591576</v>
      </c>
      <c r="AP129" s="814">
        <v>1086666187007</v>
      </c>
      <c r="AQ129" s="814">
        <v>1148315875666</v>
      </c>
      <c r="AR129" s="814">
        <v>1198060080145</v>
      </c>
      <c r="AS129" s="814">
        <v>1227307344731</v>
      </c>
      <c r="AT129" s="814">
        <v>1174910121203</v>
      </c>
      <c r="AU129" s="814">
        <v>1123549747111</v>
      </c>
      <c r="AV129" s="814">
        <v>1164301804118</v>
      </c>
      <c r="AW129" s="814">
        <v>1184459048233</v>
      </c>
      <c r="AX129" s="814">
        <v>1262755141991</v>
      </c>
      <c r="AY129" s="815">
        <v>1255526266731</v>
      </c>
      <c r="AZ129" s="815">
        <v>1184167227046</v>
      </c>
      <c r="BA129" s="815">
        <v>1099673392126</v>
      </c>
      <c r="BB129" s="815">
        <v>1153710875298</v>
      </c>
      <c r="BC129" s="815">
        <v>1224376777626</v>
      </c>
      <c r="BD129" s="815">
        <v>1280979662011</v>
      </c>
      <c r="BE129" s="815">
        <v>1310961670922</v>
      </c>
      <c r="BF129" s="815">
        <v>1296565798277</v>
      </c>
      <c r="BG129" s="815">
        <v>1356526045802</v>
      </c>
      <c r="BH129" s="815">
        <v>1344912228849</v>
      </c>
      <c r="BI129" s="815">
        <v>1299331457948</v>
      </c>
      <c r="BJ129" s="815">
        <v>1275169884404</v>
      </c>
      <c r="BK129" s="815">
        <v>1274425697136</v>
      </c>
      <c r="BL129" s="815">
        <v>1215147163066</v>
      </c>
      <c r="BM129" s="815"/>
      <c r="BN129" s="815"/>
      <c r="BO129" s="815"/>
      <c r="BP129" s="815"/>
      <c r="BQ129" s="815"/>
      <c r="BR129" s="815"/>
      <c r="BS129" s="815"/>
      <c r="BT129" s="815"/>
      <c r="BU129" s="815"/>
      <c r="BV129" s="815"/>
      <c r="BW129" s="815"/>
    </row>
    <row r="130" spans="1:75" ht="15" customHeight="1">
      <c r="A130" s="817"/>
      <c r="B130" s="818"/>
      <c r="C130" s="817"/>
      <c r="D130" s="817"/>
      <c r="E130" s="817"/>
      <c r="F130" s="817"/>
      <c r="G130" s="817"/>
      <c r="H130" s="817"/>
      <c r="I130" s="817"/>
      <c r="J130" s="819"/>
      <c r="K130" s="819"/>
      <c r="L130" s="819"/>
      <c r="M130" s="819"/>
      <c r="N130" s="819"/>
      <c r="O130" s="819"/>
      <c r="P130" s="820"/>
      <c r="Q130" s="820"/>
      <c r="R130" s="820"/>
      <c r="S130" s="820"/>
      <c r="T130" s="820"/>
      <c r="U130" s="820"/>
      <c r="V130" s="820"/>
      <c r="W130" s="820"/>
      <c r="X130" s="821"/>
      <c r="Y130" s="819"/>
      <c r="Z130" s="819"/>
      <c r="AA130" s="819"/>
      <c r="AB130" s="819"/>
      <c r="AC130" s="819"/>
      <c r="AD130" s="819"/>
      <c r="AE130" s="819"/>
      <c r="AF130" s="819"/>
      <c r="AG130" s="819"/>
      <c r="AH130" s="819"/>
      <c r="AI130" s="819"/>
      <c r="AJ130" s="819"/>
      <c r="AK130" s="819"/>
      <c r="AL130" s="819"/>
      <c r="AM130" s="819"/>
    </row>
    <row r="131" spans="1:75" ht="15" customHeight="1">
      <c r="A131" s="768"/>
      <c r="B131" s="768"/>
      <c r="C131" s="768"/>
      <c r="D131" s="768"/>
      <c r="E131" s="768"/>
      <c r="F131" s="768"/>
      <c r="G131" s="768"/>
      <c r="H131" s="768"/>
      <c r="I131" s="768"/>
      <c r="J131" s="768"/>
      <c r="K131" s="768"/>
      <c r="L131" s="768"/>
      <c r="M131" s="768"/>
      <c r="N131" s="768"/>
      <c r="O131" s="768"/>
      <c r="P131" s="768"/>
      <c r="Q131" s="768"/>
      <c r="R131" s="768"/>
      <c r="S131" s="768"/>
      <c r="T131" s="768"/>
      <c r="U131" s="768"/>
      <c r="V131" s="768"/>
      <c r="W131" s="768"/>
      <c r="X131" s="768"/>
      <c r="Y131" s="768"/>
      <c r="Z131" s="768"/>
      <c r="AA131" s="768"/>
      <c r="AB131" s="768"/>
      <c r="AC131" s="768"/>
      <c r="AD131" s="768"/>
      <c r="AE131" s="768"/>
      <c r="AF131" s="768"/>
      <c r="AG131" s="768"/>
      <c r="AH131" s="768"/>
      <c r="AI131" s="768"/>
      <c r="AJ131" s="768"/>
      <c r="AK131" s="768"/>
      <c r="AL131" s="768"/>
      <c r="AM131" s="768"/>
    </row>
    <row r="132" spans="1:75" ht="15" customHeight="1">
      <c r="A132" s="768"/>
      <c r="B132" s="768"/>
      <c r="C132" s="768"/>
      <c r="D132" s="768"/>
      <c r="E132" s="768"/>
      <c r="F132" s="768"/>
      <c r="G132" s="768"/>
      <c r="H132" s="768"/>
      <c r="I132" s="768"/>
      <c r="J132" s="768"/>
      <c r="K132" s="768"/>
      <c r="L132" s="768"/>
      <c r="M132" s="768"/>
      <c r="N132" s="768"/>
      <c r="O132" s="768"/>
      <c r="P132" s="768"/>
      <c r="Q132" s="768"/>
      <c r="R132" s="768"/>
      <c r="S132" s="768"/>
      <c r="T132" s="768"/>
      <c r="U132" s="768"/>
      <c r="V132" s="768"/>
      <c r="W132" s="768"/>
      <c r="X132" s="768"/>
      <c r="Y132" s="768"/>
      <c r="Z132" s="768"/>
      <c r="AA132" s="768"/>
      <c r="AB132" s="768"/>
      <c r="AC132" s="768"/>
      <c r="AD132" s="768"/>
      <c r="AE132" s="768"/>
      <c r="AF132" s="768"/>
      <c r="AG132" s="768"/>
      <c r="AH132" s="768"/>
      <c r="AI132" s="768"/>
      <c r="AJ132" s="768"/>
      <c r="AK132" s="768"/>
      <c r="AL132" s="768"/>
      <c r="AM132" s="768"/>
    </row>
    <row r="133" spans="1:75" ht="15" customHeight="1">
      <c r="A133" s="768"/>
      <c r="B133" s="768"/>
      <c r="C133" s="768"/>
      <c r="D133" s="768"/>
      <c r="E133" s="768"/>
      <c r="F133" s="768"/>
      <c r="G133" s="768"/>
      <c r="H133" s="768"/>
      <c r="I133" s="768"/>
      <c r="J133" s="768"/>
      <c r="K133" s="768"/>
      <c r="L133" s="768"/>
      <c r="M133" s="768"/>
      <c r="N133" s="768"/>
      <c r="O133" s="768"/>
      <c r="P133" s="768"/>
      <c r="Q133" s="768"/>
      <c r="R133" s="768"/>
      <c r="S133" s="768"/>
      <c r="T133" s="768"/>
      <c r="U133" s="768"/>
      <c r="V133" s="768"/>
      <c r="W133" s="768"/>
      <c r="X133" s="768"/>
      <c r="Y133" s="768"/>
      <c r="Z133" s="768"/>
      <c r="AA133" s="768"/>
      <c r="AB133" s="768"/>
      <c r="AC133" s="768"/>
      <c r="AD133" s="768"/>
      <c r="AE133" s="768"/>
      <c r="AF133" s="768"/>
      <c r="AG133" s="768"/>
      <c r="AH133" s="768"/>
      <c r="AI133" s="768"/>
      <c r="AJ133" s="768"/>
      <c r="AK133" s="768"/>
      <c r="AL133" s="768"/>
      <c r="AM133" s="768"/>
    </row>
    <row r="134" spans="1:75" ht="15" customHeight="1">
      <c r="A134" s="768"/>
      <c r="B134" s="768"/>
      <c r="C134" s="768"/>
      <c r="D134" s="768"/>
      <c r="E134" s="768"/>
      <c r="F134" s="768"/>
      <c r="G134" s="768"/>
      <c r="H134" s="768"/>
      <c r="I134" s="768"/>
      <c r="J134" s="768"/>
      <c r="K134" s="768"/>
      <c r="L134" s="768"/>
      <c r="M134" s="768"/>
      <c r="N134" s="768"/>
      <c r="O134" s="768"/>
      <c r="P134" s="768"/>
      <c r="Q134" s="768"/>
      <c r="R134" s="768"/>
      <c r="S134" s="768"/>
      <c r="T134" s="768"/>
      <c r="U134" s="768"/>
      <c r="V134" s="768"/>
      <c r="W134" s="768"/>
      <c r="X134" s="768"/>
      <c r="Y134" s="768"/>
      <c r="Z134" s="768"/>
      <c r="AA134" s="768"/>
      <c r="AB134" s="768"/>
      <c r="AC134" s="768"/>
      <c r="AD134" s="768"/>
      <c r="AE134" s="768"/>
      <c r="AF134" s="768"/>
      <c r="AG134" s="768"/>
      <c r="AH134" s="768"/>
      <c r="AI134" s="768"/>
      <c r="AJ134" s="768"/>
      <c r="AK134" s="768"/>
      <c r="AL134" s="768"/>
      <c r="AM134" s="768"/>
    </row>
    <row r="135" spans="1:75" ht="15" customHeight="1">
      <c r="A135" s="768"/>
      <c r="B135" s="768"/>
      <c r="C135" s="768"/>
      <c r="D135" s="768"/>
      <c r="E135" s="768"/>
      <c r="F135" s="768"/>
      <c r="G135" s="768"/>
      <c r="H135" s="768"/>
      <c r="I135" s="768"/>
      <c r="J135" s="768"/>
      <c r="K135" s="768"/>
      <c r="L135" s="768"/>
      <c r="M135" s="768"/>
      <c r="N135" s="768"/>
      <c r="O135" s="768"/>
      <c r="P135" s="768"/>
      <c r="Q135" s="768"/>
      <c r="R135" s="768"/>
      <c r="S135" s="768"/>
      <c r="T135" s="768"/>
      <c r="U135" s="768"/>
      <c r="V135" s="768"/>
      <c r="W135" s="768"/>
      <c r="X135" s="768"/>
      <c r="Y135" s="768"/>
      <c r="Z135" s="768"/>
      <c r="AA135" s="768"/>
      <c r="AB135" s="768"/>
      <c r="AC135" s="768"/>
      <c r="AD135" s="768"/>
      <c r="AE135" s="768"/>
      <c r="AF135" s="768"/>
      <c r="AG135" s="768"/>
      <c r="AH135" s="768"/>
      <c r="AI135" s="768"/>
      <c r="AJ135" s="768"/>
      <c r="AK135" s="768"/>
      <c r="AL135" s="768"/>
      <c r="AM135" s="768"/>
    </row>
    <row r="136" spans="1:75" ht="15" customHeight="1">
      <c r="A136" s="768"/>
      <c r="B136" s="768"/>
      <c r="C136" s="768"/>
      <c r="D136" s="768"/>
      <c r="E136" s="768"/>
      <c r="F136" s="768"/>
      <c r="G136" s="768"/>
      <c r="H136" s="768"/>
      <c r="I136" s="768"/>
      <c r="J136" s="768"/>
      <c r="K136" s="768"/>
      <c r="L136" s="768"/>
      <c r="M136" s="768"/>
      <c r="N136" s="768"/>
      <c r="O136" s="768"/>
      <c r="P136" s="768"/>
      <c r="Q136" s="768"/>
      <c r="R136" s="768"/>
      <c r="S136" s="768"/>
      <c r="T136" s="768"/>
      <c r="U136" s="768"/>
      <c r="V136" s="768"/>
      <c r="W136" s="768"/>
      <c r="X136" s="768"/>
      <c r="Y136" s="768"/>
      <c r="Z136" s="768"/>
      <c r="AA136" s="768"/>
      <c r="AB136" s="768"/>
      <c r="AC136" s="768"/>
      <c r="AD136" s="768"/>
      <c r="AE136" s="768"/>
      <c r="AF136" s="768"/>
      <c r="AG136" s="768"/>
      <c r="AH136" s="768"/>
      <c r="AI136" s="768"/>
      <c r="AJ136" s="768"/>
      <c r="AK136" s="768"/>
      <c r="AL136" s="768"/>
      <c r="AM136" s="768"/>
    </row>
    <row r="137" spans="1:75" ht="15" customHeight="1">
      <c r="A137" s="768"/>
      <c r="B137" s="768"/>
      <c r="C137" s="768"/>
      <c r="D137" s="768"/>
      <c r="E137" s="768"/>
      <c r="F137" s="768"/>
      <c r="G137" s="768"/>
      <c r="H137" s="768"/>
      <c r="I137" s="768"/>
      <c r="J137" s="768"/>
      <c r="K137" s="768"/>
      <c r="L137" s="768"/>
      <c r="M137" s="768"/>
      <c r="N137" s="768"/>
      <c r="O137" s="768"/>
      <c r="P137" s="768"/>
      <c r="Q137" s="768"/>
      <c r="R137" s="768"/>
      <c r="S137" s="768"/>
      <c r="T137" s="768"/>
      <c r="U137" s="768"/>
      <c r="V137" s="768"/>
      <c r="W137" s="768"/>
      <c r="X137" s="768"/>
      <c r="Y137" s="768"/>
      <c r="Z137" s="768"/>
      <c r="AA137" s="768"/>
      <c r="AB137" s="768"/>
      <c r="AC137" s="768"/>
      <c r="AD137" s="768"/>
      <c r="AE137" s="768"/>
      <c r="AF137" s="768"/>
      <c r="AG137" s="768"/>
      <c r="AH137" s="768"/>
      <c r="AI137" s="768"/>
      <c r="AJ137" s="768"/>
      <c r="AK137" s="768"/>
      <c r="AL137" s="768"/>
      <c r="AM137" s="768"/>
    </row>
    <row r="138" spans="1:75" ht="15" customHeight="1">
      <c r="A138" s="768"/>
      <c r="B138" s="768"/>
      <c r="C138" s="768"/>
      <c r="D138" s="768"/>
      <c r="E138" s="768"/>
      <c r="F138" s="768"/>
      <c r="G138" s="768"/>
      <c r="H138" s="768"/>
      <c r="I138" s="768"/>
      <c r="J138" s="768"/>
      <c r="K138" s="768"/>
      <c r="L138" s="768"/>
      <c r="M138" s="768"/>
      <c r="N138" s="768"/>
      <c r="O138" s="768"/>
      <c r="P138" s="768"/>
      <c r="Q138" s="768"/>
      <c r="R138" s="768"/>
      <c r="S138" s="768"/>
      <c r="T138" s="768"/>
      <c r="U138" s="768"/>
      <c r="V138" s="768"/>
      <c r="W138" s="768"/>
      <c r="X138" s="768"/>
      <c r="Y138" s="768"/>
      <c r="Z138" s="768"/>
      <c r="AA138" s="768"/>
      <c r="AB138" s="768"/>
      <c r="AC138" s="768"/>
      <c r="AD138" s="768"/>
      <c r="AE138" s="768"/>
      <c r="AF138" s="768"/>
      <c r="AG138" s="768"/>
      <c r="AH138" s="768"/>
      <c r="AI138" s="768"/>
      <c r="AJ138" s="768"/>
      <c r="AK138" s="768"/>
      <c r="AL138" s="768"/>
      <c r="AM138" s="768"/>
    </row>
    <row r="139" spans="1:75" ht="15" customHeight="1">
      <c r="A139" s="768"/>
      <c r="B139" s="768"/>
      <c r="C139" s="768"/>
      <c r="D139" s="768"/>
      <c r="E139" s="768"/>
      <c r="F139" s="768"/>
      <c r="G139" s="768"/>
      <c r="H139" s="768"/>
      <c r="I139" s="768"/>
      <c r="J139" s="768"/>
      <c r="K139" s="768"/>
      <c r="L139" s="768"/>
      <c r="M139" s="768"/>
      <c r="N139" s="768"/>
      <c r="O139" s="768"/>
      <c r="P139" s="768"/>
      <c r="Q139" s="768"/>
      <c r="R139" s="768"/>
      <c r="S139" s="768"/>
      <c r="T139" s="768"/>
      <c r="U139" s="768"/>
      <c r="V139" s="768"/>
      <c r="W139" s="768"/>
      <c r="X139" s="768"/>
      <c r="Y139" s="768"/>
      <c r="Z139" s="768"/>
      <c r="AA139" s="768"/>
      <c r="AB139" s="768"/>
      <c r="AC139" s="768"/>
      <c r="AD139" s="768"/>
      <c r="AE139" s="768"/>
      <c r="AF139" s="768"/>
      <c r="AG139" s="768"/>
      <c r="AH139" s="768"/>
      <c r="AI139" s="768"/>
      <c r="AJ139" s="768"/>
      <c r="AK139" s="768"/>
      <c r="AL139" s="768"/>
      <c r="AM139" s="768"/>
    </row>
    <row r="140" spans="1:75" ht="15" customHeight="1">
      <c r="A140" s="768"/>
      <c r="B140" s="768"/>
      <c r="C140" s="768"/>
      <c r="D140" s="768"/>
      <c r="E140" s="768"/>
      <c r="F140" s="768"/>
      <c r="G140" s="768"/>
      <c r="H140" s="768"/>
      <c r="I140" s="768"/>
      <c r="J140" s="768"/>
      <c r="K140" s="768"/>
      <c r="L140" s="768"/>
      <c r="M140" s="768"/>
      <c r="N140" s="768"/>
      <c r="O140" s="768"/>
      <c r="P140" s="768"/>
      <c r="Q140" s="768"/>
      <c r="R140" s="768"/>
      <c r="S140" s="768"/>
      <c r="T140" s="768"/>
      <c r="U140" s="768"/>
      <c r="V140" s="768"/>
      <c r="W140" s="768"/>
      <c r="X140" s="768"/>
      <c r="Y140" s="768"/>
      <c r="Z140" s="768"/>
      <c r="AA140" s="768"/>
      <c r="AB140" s="768"/>
      <c r="AC140" s="768"/>
      <c r="AD140" s="768"/>
      <c r="AE140" s="768"/>
      <c r="AF140" s="768"/>
      <c r="AG140" s="768"/>
      <c r="AH140" s="768"/>
      <c r="AI140" s="768"/>
      <c r="AJ140" s="768"/>
      <c r="AK140" s="768"/>
      <c r="AL140" s="768"/>
      <c r="AM140" s="768"/>
    </row>
    <row r="141" spans="1:75" ht="15" customHeight="1">
      <c r="A141" s="768"/>
      <c r="B141" s="768"/>
      <c r="C141" s="768"/>
      <c r="D141" s="768"/>
      <c r="E141" s="768"/>
      <c r="F141" s="768"/>
      <c r="G141" s="768"/>
      <c r="H141" s="768"/>
      <c r="I141" s="768"/>
      <c r="J141" s="768"/>
      <c r="K141" s="768"/>
      <c r="L141" s="768"/>
      <c r="M141" s="768"/>
      <c r="N141" s="768"/>
      <c r="O141" s="768"/>
      <c r="P141" s="768"/>
      <c r="Q141" s="768"/>
      <c r="R141" s="768"/>
      <c r="S141" s="768"/>
      <c r="T141" s="768"/>
      <c r="U141" s="768"/>
      <c r="V141" s="768"/>
      <c r="W141" s="768"/>
      <c r="X141" s="768"/>
      <c r="Y141" s="768"/>
      <c r="Z141" s="768"/>
      <c r="AA141" s="768"/>
      <c r="AB141" s="768"/>
      <c r="AC141" s="768"/>
      <c r="AD141" s="768"/>
      <c r="AE141" s="768"/>
      <c r="AF141" s="768"/>
      <c r="AG141" s="768"/>
      <c r="AH141" s="768"/>
      <c r="AI141" s="768"/>
      <c r="AJ141" s="768"/>
      <c r="AK141" s="768"/>
      <c r="AL141" s="768"/>
      <c r="AM141" s="768"/>
    </row>
    <row r="142" spans="1:75" ht="15" customHeight="1">
      <c r="A142" s="768"/>
      <c r="B142" s="768"/>
      <c r="C142" s="768"/>
      <c r="D142" s="768"/>
      <c r="E142" s="768"/>
      <c r="F142" s="768"/>
      <c r="G142" s="768"/>
      <c r="H142" s="768"/>
      <c r="I142" s="768"/>
      <c r="J142" s="768"/>
      <c r="K142" s="768"/>
      <c r="L142" s="768"/>
      <c r="M142" s="768"/>
      <c r="N142" s="768"/>
      <c r="O142" s="768"/>
      <c r="P142" s="768"/>
      <c r="Q142" s="768"/>
      <c r="R142" s="768"/>
      <c r="S142" s="768"/>
      <c r="T142" s="768"/>
      <c r="U142" s="768"/>
      <c r="V142" s="768"/>
      <c r="W142" s="768"/>
      <c r="X142" s="768"/>
      <c r="Y142" s="768"/>
      <c r="Z142" s="768"/>
      <c r="AA142" s="768"/>
      <c r="AB142" s="768"/>
      <c r="AC142" s="768"/>
      <c r="AD142" s="768"/>
      <c r="AE142" s="768"/>
      <c r="AF142" s="768"/>
      <c r="AG142" s="768"/>
      <c r="AH142" s="768"/>
      <c r="AI142" s="768"/>
      <c r="AJ142" s="768"/>
      <c r="AK142" s="768"/>
      <c r="AL142" s="768"/>
      <c r="AM142" s="768"/>
    </row>
    <row r="143" spans="1:75" ht="15" customHeight="1">
      <c r="A143" s="768"/>
      <c r="B143" s="768"/>
      <c r="C143" s="768"/>
      <c r="D143" s="768"/>
      <c r="E143" s="768"/>
      <c r="F143" s="768"/>
      <c r="G143" s="768"/>
      <c r="H143" s="768"/>
      <c r="I143" s="768"/>
      <c r="J143" s="768"/>
      <c r="K143" s="768"/>
      <c r="L143" s="768"/>
      <c r="M143" s="768"/>
      <c r="N143" s="768"/>
      <c r="O143" s="768"/>
      <c r="P143" s="768"/>
      <c r="Q143" s="768"/>
      <c r="R143" s="768"/>
      <c r="S143" s="768"/>
      <c r="T143" s="768"/>
      <c r="U143" s="768"/>
      <c r="V143" s="768"/>
      <c r="W143" s="768"/>
      <c r="X143" s="768"/>
      <c r="Y143" s="768"/>
      <c r="Z143" s="768"/>
      <c r="AA143" s="768"/>
      <c r="AB143" s="768"/>
      <c r="AC143" s="768"/>
      <c r="AD143" s="768"/>
      <c r="AE143" s="768"/>
      <c r="AF143" s="768"/>
      <c r="AG143" s="768"/>
      <c r="AH143" s="768"/>
      <c r="AI143" s="768"/>
      <c r="AJ143" s="768"/>
      <c r="AK143" s="768"/>
      <c r="AL143" s="768"/>
      <c r="AM143" s="768"/>
    </row>
    <row r="144" spans="1:75" ht="15" customHeight="1">
      <c r="A144" s="768"/>
      <c r="B144" s="768"/>
      <c r="C144" s="768"/>
      <c r="D144" s="768"/>
      <c r="E144" s="768"/>
      <c r="F144" s="768"/>
      <c r="G144" s="768"/>
      <c r="H144" s="768"/>
      <c r="I144" s="768"/>
      <c r="J144" s="768"/>
      <c r="K144" s="768"/>
      <c r="L144" s="768"/>
      <c r="M144" s="768"/>
      <c r="N144" s="768"/>
      <c r="O144" s="768"/>
      <c r="P144" s="768"/>
      <c r="Q144" s="768"/>
      <c r="R144" s="768"/>
      <c r="S144" s="768"/>
      <c r="T144" s="768"/>
      <c r="U144" s="768"/>
      <c r="V144" s="768"/>
      <c r="W144" s="768"/>
      <c r="X144" s="768"/>
      <c r="Y144" s="768"/>
      <c r="Z144" s="768"/>
      <c r="AA144" s="768"/>
      <c r="AB144" s="768"/>
      <c r="AC144" s="768"/>
      <c r="AD144" s="768"/>
      <c r="AE144" s="768"/>
      <c r="AF144" s="768"/>
      <c r="AG144" s="768"/>
      <c r="AH144" s="768"/>
      <c r="AI144" s="768"/>
      <c r="AJ144" s="768"/>
      <c r="AK144" s="768"/>
      <c r="AL144" s="768"/>
      <c r="AM144" s="768"/>
    </row>
    <row r="145" spans="1:39" ht="15" customHeight="1">
      <c r="A145" s="768"/>
      <c r="B145" s="768"/>
      <c r="C145" s="768"/>
      <c r="D145" s="768"/>
      <c r="E145" s="768"/>
      <c r="F145" s="768"/>
      <c r="G145" s="768"/>
      <c r="H145" s="768"/>
      <c r="I145" s="768"/>
      <c r="J145" s="768"/>
      <c r="K145" s="768"/>
      <c r="L145" s="768"/>
      <c r="M145" s="768"/>
      <c r="N145" s="768"/>
      <c r="O145" s="768"/>
      <c r="P145" s="768"/>
      <c r="Q145" s="768"/>
      <c r="R145" s="768"/>
      <c r="S145" s="768"/>
      <c r="T145" s="768"/>
      <c r="U145" s="768"/>
      <c r="V145" s="768"/>
      <c r="W145" s="768"/>
      <c r="X145" s="768"/>
      <c r="Y145" s="768"/>
      <c r="Z145" s="768"/>
      <c r="AA145" s="768"/>
      <c r="AB145" s="768"/>
      <c r="AC145" s="768"/>
      <c r="AD145" s="768"/>
      <c r="AE145" s="768"/>
      <c r="AF145" s="768"/>
      <c r="AG145" s="768"/>
      <c r="AH145" s="768"/>
      <c r="AI145" s="768"/>
      <c r="AJ145" s="768"/>
      <c r="AK145" s="768"/>
      <c r="AL145" s="768"/>
      <c r="AM145" s="768"/>
    </row>
    <row r="146" spans="1:39" ht="15" customHeight="1">
      <c r="A146" s="768"/>
      <c r="B146" s="768"/>
      <c r="C146" s="768"/>
      <c r="D146" s="768"/>
      <c r="E146" s="768"/>
      <c r="F146" s="768"/>
      <c r="G146" s="768"/>
      <c r="H146" s="768"/>
      <c r="I146" s="768"/>
      <c r="J146" s="768"/>
      <c r="K146" s="768"/>
      <c r="L146" s="768"/>
      <c r="M146" s="768"/>
      <c r="N146" s="768"/>
      <c r="O146" s="768"/>
      <c r="P146" s="768"/>
      <c r="Q146" s="768"/>
      <c r="R146" s="768"/>
      <c r="S146" s="768"/>
      <c r="T146" s="768"/>
      <c r="U146" s="768"/>
      <c r="V146" s="768"/>
      <c r="W146" s="768"/>
      <c r="X146" s="768"/>
      <c r="Y146" s="768"/>
      <c r="Z146" s="768"/>
      <c r="AA146" s="768"/>
      <c r="AB146" s="768"/>
      <c r="AC146" s="768"/>
      <c r="AD146" s="768"/>
      <c r="AE146" s="768"/>
      <c r="AF146" s="768"/>
      <c r="AG146" s="768"/>
      <c r="AH146" s="768"/>
      <c r="AI146" s="768"/>
      <c r="AJ146" s="768"/>
      <c r="AK146" s="768"/>
      <c r="AL146" s="768"/>
      <c r="AM146" s="768"/>
    </row>
    <row r="147" spans="1:39" ht="15" customHeight="1">
      <c r="A147" s="768"/>
      <c r="B147" s="768"/>
      <c r="C147" s="768"/>
      <c r="D147" s="768"/>
      <c r="E147" s="768"/>
      <c r="F147" s="768"/>
      <c r="G147" s="768"/>
      <c r="H147" s="768"/>
      <c r="I147" s="768"/>
      <c r="J147" s="768"/>
      <c r="K147" s="768"/>
      <c r="L147" s="768"/>
      <c r="M147" s="768"/>
      <c r="N147" s="768"/>
      <c r="O147" s="768"/>
      <c r="P147" s="768"/>
      <c r="Q147" s="768"/>
      <c r="R147" s="768"/>
      <c r="S147" s="768"/>
      <c r="T147" s="768"/>
      <c r="U147" s="768"/>
      <c r="V147" s="768"/>
      <c r="W147" s="768"/>
      <c r="X147" s="768"/>
      <c r="Y147" s="768"/>
      <c r="Z147" s="768"/>
      <c r="AA147" s="768"/>
      <c r="AB147" s="768"/>
      <c r="AC147" s="768"/>
      <c r="AD147" s="768"/>
      <c r="AE147" s="768"/>
      <c r="AF147" s="768"/>
      <c r="AG147" s="768"/>
      <c r="AH147" s="768"/>
      <c r="AI147" s="768"/>
      <c r="AJ147" s="768"/>
      <c r="AK147" s="768"/>
      <c r="AL147" s="768"/>
      <c r="AM147" s="768"/>
    </row>
    <row r="148" spans="1:39" ht="15" customHeight="1">
      <c r="A148" s="768"/>
      <c r="B148" s="768"/>
      <c r="C148" s="768"/>
      <c r="D148" s="768"/>
      <c r="E148" s="768"/>
      <c r="F148" s="768"/>
      <c r="G148" s="768"/>
      <c r="H148" s="768"/>
      <c r="I148" s="768"/>
      <c r="J148" s="768"/>
      <c r="K148" s="768"/>
      <c r="L148" s="768"/>
      <c r="M148" s="768"/>
      <c r="N148" s="768"/>
      <c r="O148" s="768"/>
      <c r="P148" s="768"/>
      <c r="Q148" s="768"/>
      <c r="R148" s="768"/>
      <c r="S148" s="768"/>
      <c r="T148" s="768"/>
      <c r="U148" s="768"/>
      <c r="V148" s="768"/>
      <c r="W148" s="768"/>
      <c r="X148" s="768"/>
      <c r="Y148" s="768"/>
      <c r="Z148" s="768"/>
      <c r="AA148" s="768"/>
      <c r="AB148" s="768"/>
      <c r="AC148" s="768"/>
      <c r="AD148" s="768"/>
      <c r="AE148" s="768"/>
      <c r="AF148" s="768"/>
      <c r="AG148" s="768"/>
      <c r="AH148" s="768"/>
      <c r="AI148" s="768"/>
      <c r="AJ148" s="768"/>
      <c r="AK148" s="768"/>
      <c r="AL148" s="768"/>
      <c r="AM148" s="768"/>
    </row>
    <row r="149" spans="1:39" ht="15" customHeight="1">
      <c r="A149" s="768"/>
      <c r="B149" s="768"/>
      <c r="C149" s="768"/>
      <c r="D149" s="768"/>
      <c r="E149" s="768"/>
      <c r="F149" s="768"/>
      <c r="G149" s="768"/>
      <c r="H149" s="768"/>
      <c r="I149" s="768"/>
      <c r="J149" s="768"/>
      <c r="K149" s="768"/>
      <c r="L149" s="768"/>
      <c r="M149" s="768"/>
      <c r="N149" s="768"/>
      <c r="O149" s="768"/>
      <c r="P149" s="768"/>
      <c r="Q149" s="768"/>
      <c r="R149" s="768"/>
      <c r="S149" s="768"/>
      <c r="T149" s="768"/>
      <c r="U149" s="768"/>
      <c r="V149" s="768"/>
      <c r="W149" s="768"/>
      <c r="X149" s="768"/>
      <c r="Y149" s="768"/>
      <c r="Z149" s="768"/>
      <c r="AA149" s="768"/>
      <c r="AB149" s="768"/>
      <c r="AC149" s="768"/>
      <c r="AD149" s="768"/>
      <c r="AE149" s="768"/>
      <c r="AF149" s="768"/>
      <c r="AG149" s="768"/>
      <c r="AH149" s="768"/>
      <c r="AI149" s="768"/>
      <c r="AJ149" s="768"/>
      <c r="AK149" s="768"/>
      <c r="AL149" s="768"/>
      <c r="AM149" s="768"/>
    </row>
    <row r="150" spans="1:39" ht="15" customHeight="1">
      <c r="A150" s="768"/>
      <c r="B150" s="768"/>
      <c r="C150" s="768"/>
      <c r="D150" s="768"/>
      <c r="E150" s="768"/>
      <c r="F150" s="768"/>
      <c r="G150" s="768"/>
      <c r="H150" s="768"/>
      <c r="I150" s="768"/>
      <c r="J150" s="768"/>
      <c r="K150" s="768"/>
      <c r="L150" s="768"/>
      <c r="M150" s="768"/>
      <c r="N150" s="768"/>
      <c r="O150" s="768"/>
      <c r="P150" s="768"/>
      <c r="Q150" s="768"/>
      <c r="R150" s="768"/>
      <c r="S150" s="768"/>
      <c r="T150" s="768"/>
      <c r="U150" s="768"/>
      <c r="V150" s="768"/>
      <c r="W150" s="768"/>
      <c r="X150" s="768"/>
      <c r="Y150" s="768"/>
      <c r="Z150" s="768"/>
      <c r="AA150" s="768"/>
      <c r="AB150" s="768"/>
      <c r="AC150" s="768"/>
      <c r="AD150" s="768"/>
      <c r="AE150" s="768"/>
      <c r="AF150" s="768"/>
      <c r="AG150" s="768"/>
      <c r="AH150" s="768"/>
      <c r="AI150" s="768"/>
      <c r="AJ150" s="768"/>
      <c r="AK150" s="768"/>
      <c r="AL150" s="768"/>
      <c r="AM150" s="768"/>
    </row>
    <row r="151" spans="1:39" ht="15" customHeight="1">
      <c r="A151" s="822"/>
      <c r="B151" s="823"/>
      <c r="C151" s="822"/>
      <c r="D151" s="824"/>
      <c r="E151" s="824"/>
      <c r="F151" s="824"/>
      <c r="G151" s="824"/>
      <c r="H151" s="824"/>
      <c r="I151" s="824"/>
      <c r="J151" s="824"/>
      <c r="K151" s="824"/>
      <c r="L151" s="824"/>
      <c r="M151" s="824"/>
      <c r="N151" s="825"/>
      <c r="O151" s="825"/>
      <c r="P151" s="824"/>
      <c r="Q151" s="824"/>
      <c r="R151" s="824"/>
      <c r="S151" s="824"/>
      <c r="T151" s="824"/>
      <c r="U151" s="824"/>
      <c r="V151" s="824"/>
      <c r="W151" s="824"/>
      <c r="X151" s="824"/>
      <c r="Y151" s="824"/>
      <c r="Z151" s="825"/>
      <c r="AA151" s="825"/>
      <c r="AB151" s="825"/>
      <c r="AC151" s="825"/>
      <c r="AD151" s="825"/>
      <c r="AE151" s="825"/>
      <c r="AF151" s="825"/>
      <c r="AG151" s="825"/>
      <c r="AH151" s="825"/>
      <c r="AI151" s="825"/>
      <c r="AJ151" s="825"/>
      <c r="AK151" s="825"/>
      <c r="AL151" s="825"/>
      <c r="AM151" s="825"/>
    </row>
    <row r="152" spans="1:39" ht="15" customHeight="1">
      <c r="A152" s="768"/>
      <c r="B152" s="768"/>
      <c r="C152" s="768"/>
      <c r="D152" s="768"/>
      <c r="E152" s="768"/>
      <c r="F152" s="768"/>
      <c r="G152" s="768"/>
      <c r="H152" s="768"/>
      <c r="I152" s="768"/>
      <c r="J152" s="768"/>
      <c r="K152" s="768"/>
      <c r="L152" s="768"/>
      <c r="M152" s="768"/>
      <c r="N152" s="768"/>
      <c r="O152" s="768"/>
      <c r="P152" s="768"/>
      <c r="Q152" s="768"/>
      <c r="R152" s="768"/>
      <c r="S152" s="768"/>
      <c r="T152" s="768"/>
      <c r="U152" s="768"/>
      <c r="V152" s="768"/>
      <c r="W152" s="768"/>
      <c r="X152" s="768"/>
      <c r="Y152" s="768"/>
      <c r="Z152" s="768"/>
      <c r="AA152" s="768"/>
      <c r="AB152" s="768"/>
      <c r="AC152" s="768"/>
      <c r="AD152" s="768"/>
      <c r="AE152" s="768"/>
      <c r="AF152" s="768"/>
      <c r="AG152" s="768"/>
      <c r="AH152" s="768"/>
      <c r="AI152" s="768"/>
      <c r="AJ152" s="768"/>
      <c r="AK152" s="768"/>
      <c r="AL152" s="768"/>
      <c r="AM152" s="768"/>
    </row>
    <row r="153" spans="1:39" ht="15" customHeight="1">
      <c r="A153" s="768"/>
      <c r="B153" s="768"/>
      <c r="C153" s="768"/>
      <c r="D153" s="768"/>
      <c r="E153" s="768"/>
      <c r="F153" s="768"/>
      <c r="G153" s="768"/>
      <c r="H153" s="768"/>
      <c r="I153" s="768"/>
      <c r="J153" s="768"/>
      <c r="K153" s="768"/>
      <c r="L153" s="768"/>
      <c r="M153" s="768"/>
      <c r="N153" s="768"/>
      <c r="O153" s="768"/>
      <c r="P153" s="768"/>
      <c r="Q153" s="768"/>
      <c r="R153" s="768"/>
      <c r="S153" s="768"/>
      <c r="T153" s="768"/>
      <c r="U153" s="768"/>
      <c r="V153" s="768"/>
      <c r="W153" s="768"/>
      <c r="X153" s="768"/>
      <c r="Y153" s="768"/>
      <c r="Z153" s="768"/>
      <c r="AA153" s="768"/>
      <c r="AB153" s="768"/>
      <c r="AC153" s="768"/>
      <c r="AD153" s="768"/>
      <c r="AE153" s="768"/>
      <c r="AF153" s="768"/>
      <c r="AG153" s="768"/>
      <c r="AH153" s="768"/>
      <c r="AI153" s="768"/>
      <c r="AJ153" s="768"/>
      <c r="AK153" s="768"/>
      <c r="AL153" s="768"/>
      <c r="AM153" s="768"/>
    </row>
    <row r="154" spans="1:39" ht="15" customHeight="1">
      <c r="A154" s="768"/>
      <c r="B154" s="768"/>
      <c r="C154" s="768"/>
      <c r="D154" s="768"/>
      <c r="E154" s="768"/>
      <c r="F154" s="768"/>
      <c r="G154" s="768"/>
      <c r="H154" s="768"/>
      <c r="I154" s="768"/>
      <c r="J154" s="768"/>
      <c r="K154" s="768"/>
      <c r="L154" s="768"/>
      <c r="M154" s="768"/>
      <c r="N154" s="768"/>
      <c r="O154" s="768"/>
      <c r="P154" s="768"/>
      <c r="Q154" s="768"/>
      <c r="R154" s="768"/>
      <c r="S154" s="768"/>
      <c r="T154" s="768"/>
      <c r="U154" s="768"/>
      <c r="V154" s="768"/>
      <c r="W154" s="768"/>
      <c r="X154" s="768"/>
      <c r="Y154" s="768"/>
      <c r="Z154" s="768"/>
      <c r="AA154" s="768"/>
      <c r="AB154" s="768"/>
      <c r="AC154" s="768"/>
      <c r="AD154" s="768"/>
      <c r="AE154" s="768"/>
      <c r="AF154" s="768"/>
      <c r="AG154" s="768"/>
      <c r="AH154" s="768"/>
      <c r="AI154" s="768"/>
      <c r="AJ154" s="768"/>
      <c r="AK154" s="768"/>
      <c r="AL154" s="768"/>
      <c r="AM154" s="768"/>
    </row>
    <row r="155" spans="1:39" ht="15" customHeight="1">
      <c r="A155" s="768"/>
      <c r="B155" s="768"/>
      <c r="C155" s="768"/>
      <c r="D155" s="768"/>
      <c r="E155" s="768"/>
      <c r="F155" s="768"/>
      <c r="G155" s="768"/>
      <c r="H155" s="768"/>
      <c r="I155" s="768"/>
      <c r="J155" s="768"/>
      <c r="K155" s="768"/>
      <c r="L155" s="768"/>
      <c r="M155" s="768"/>
      <c r="N155" s="768"/>
      <c r="O155" s="768"/>
      <c r="P155" s="768"/>
      <c r="Q155" s="768"/>
      <c r="R155" s="768"/>
      <c r="S155" s="768"/>
      <c r="T155" s="768"/>
      <c r="U155" s="768"/>
      <c r="V155" s="768"/>
      <c r="W155" s="768"/>
      <c r="X155" s="768"/>
      <c r="Y155" s="768"/>
      <c r="Z155" s="768"/>
      <c r="AA155" s="768"/>
      <c r="AB155" s="768"/>
      <c r="AC155" s="768"/>
      <c r="AD155" s="768"/>
      <c r="AE155" s="768"/>
      <c r="AF155" s="768"/>
      <c r="AG155" s="768"/>
      <c r="AH155" s="768"/>
      <c r="AI155" s="768"/>
      <c r="AJ155" s="768"/>
      <c r="AK155" s="768"/>
      <c r="AL155" s="768"/>
      <c r="AM155" s="768"/>
    </row>
    <row r="156" spans="1:39" ht="15" customHeight="1">
      <c r="A156" s="768"/>
      <c r="B156" s="768"/>
      <c r="C156" s="768"/>
      <c r="D156" s="768"/>
      <c r="E156" s="768"/>
      <c r="F156" s="768"/>
      <c r="G156" s="768"/>
      <c r="H156" s="768"/>
      <c r="I156" s="768"/>
      <c r="J156" s="768"/>
      <c r="K156" s="768"/>
      <c r="L156" s="768"/>
      <c r="M156" s="768"/>
      <c r="N156" s="768"/>
      <c r="O156" s="768"/>
      <c r="P156" s="768"/>
      <c r="Q156" s="768"/>
      <c r="R156" s="768"/>
      <c r="S156" s="768"/>
      <c r="T156" s="768"/>
      <c r="U156" s="768"/>
      <c r="V156" s="768"/>
      <c r="W156" s="768"/>
      <c r="X156" s="768"/>
      <c r="Y156" s="768"/>
      <c r="Z156" s="768"/>
      <c r="AA156" s="768"/>
      <c r="AB156" s="768"/>
      <c r="AC156" s="768"/>
      <c r="AD156" s="768"/>
      <c r="AE156" s="768"/>
      <c r="AF156" s="768"/>
      <c r="AG156" s="768"/>
      <c r="AH156" s="768"/>
      <c r="AI156" s="768"/>
      <c r="AJ156" s="768"/>
      <c r="AK156" s="768"/>
      <c r="AL156" s="768"/>
      <c r="AM156" s="768"/>
    </row>
    <row r="157" spans="1:39" ht="15" customHeight="1">
      <c r="A157" s="768"/>
      <c r="B157" s="768"/>
      <c r="C157" s="768"/>
      <c r="D157" s="768"/>
      <c r="E157" s="768"/>
      <c r="F157" s="768"/>
      <c r="G157" s="768"/>
      <c r="H157" s="768"/>
      <c r="I157" s="768"/>
      <c r="J157" s="768"/>
      <c r="K157" s="768"/>
      <c r="L157" s="768"/>
      <c r="M157" s="768"/>
      <c r="N157" s="768"/>
      <c r="O157" s="768"/>
      <c r="P157" s="768"/>
      <c r="Q157" s="768"/>
      <c r="R157" s="768"/>
      <c r="S157" s="768"/>
      <c r="T157" s="768"/>
      <c r="U157" s="768"/>
      <c r="V157" s="768"/>
      <c r="W157" s="768"/>
      <c r="X157" s="768"/>
      <c r="Y157" s="768"/>
      <c r="Z157" s="768"/>
      <c r="AA157" s="768"/>
      <c r="AB157" s="768"/>
      <c r="AC157" s="768"/>
      <c r="AD157" s="768"/>
      <c r="AE157" s="768"/>
      <c r="AF157" s="768"/>
      <c r="AG157" s="768"/>
      <c r="AH157" s="768"/>
      <c r="AI157" s="768"/>
      <c r="AJ157" s="768"/>
      <c r="AK157" s="768"/>
      <c r="AL157" s="768"/>
      <c r="AM157" s="768"/>
    </row>
    <row r="158" spans="1:39" ht="12.5">
      <c r="A158" s="768"/>
      <c r="B158" s="768"/>
      <c r="C158" s="768"/>
      <c r="D158" s="768"/>
      <c r="E158" s="768"/>
      <c r="F158" s="768"/>
      <c r="G158" s="768"/>
      <c r="H158" s="768"/>
      <c r="I158" s="768"/>
      <c r="J158" s="768"/>
      <c r="K158" s="768"/>
      <c r="L158" s="768"/>
      <c r="M158" s="768"/>
      <c r="N158" s="768"/>
      <c r="O158" s="768"/>
      <c r="P158" s="768"/>
      <c r="Q158" s="768"/>
      <c r="R158" s="768"/>
      <c r="S158" s="768"/>
      <c r="T158" s="768"/>
      <c r="U158" s="768"/>
      <c r="V158" s="768"/>
      <c r="W158" s="768"/>
      <c r="X158" s="768"/>
      <c r="Y158" s="768"/>
      <c r="Z158" s="768"/>
      <c r="AA158" s="768"/>
      <c r="AB158" s="768"/>
      <c r="AC158" s="768"/>
      <c r="AD158" s="768"/>
      <c r="AE158" s="768"/>
      <c r="AF158" s="768"/>
      <c r="AG158" s="768"/>
      <c r="AH158" s="768"/>
      <c r="AI158" s="768"/>
      <c r="AJ158" s="768"/>
      <c r="AK158" s="768"/>
      <c r="AL158" s="768"/>
      <c r="AM158" s="768"/>
    </row>
    <row r="159" spans="1:39" ht="15" customHeight="1">
      <c r="A159" s="768"/>
      <c r="B159" s="768"/>
      <c r="C159" s="768"/>
      <c r="D159" s="768"/>
      <c r="E159" s="768"/>
      <c r="F159" s="768"/>
      <c r="G159" s="768"/>
      <c r="H159" s="768"/>
      <c r="I159" s="768"/>
      <c r="J159" s="768"/>
      <c r="K159" s="768"/>
      <c r="L159" s="768"/>
      <c r="M159" s="768"/>
      <c r="N159" s="768"/>
      <c r="O159" s="768"/>
      <c r="P159" s="768"/>
      <c r="Q159" s="768"/>
      <c r="R159" s="768"/>
      <c r="S159" s="768"/>
      <c r="T159" s="768"/>
      <c r="U159" s="768"/>
      <c r="V159" s="768"/>
      <c r="W159" s="768"/>
      <c r="X159" s="768"/>
      <c r="Y159" s="768"/>
      <c r="Z159" s="768"/>
      <c r="AA159" s="768"/>
      <c r="AB159" s="768"/>
      <c r="AC159" s="768"/>
      <c r="AD159" s="768"/>
      <c r="AE159" s="768"/>
      <c r="AF159" s="768"/>
      <c r="AG159" s="768"/>
      <c r="AH159" s="768"/>
      <c r="AI159" s="768"/>
      <c r="AJ159" s="768"/>
      <c r="AK159" s="768"/>
      <c r="AL159" s="768"/>
      <c r="AM159" s="768"/>
    </row>
    <row r="160" spans="1:39" ht="15" customHeight="1">
      <c r="A160" s="768"/>
      <c r="B160" s="768"/>
      <c r="C160" s="768"/>
      <c r="D160" s="768"/>
      <c r="E160" s="768"/>
      <c r="F160" s="768"/>
      <c r="G160" s="768"/>
      <c r="H160" s="768"/>
      <c r="I160" s="768"/>
      <c r="J160" s="768"/>
      <c r="K160" s="768"/>
      <c r="L160" s="768"/>
      <c r="M160" s="768"/>
      <c r="N160" s="768"/>
      <c r="O160" s="768"/>
      <c r="P160" s="768"/>
      <c r="Q160" s="768"/>
      <c r="R160" s="768"/>
      <c r="S160" s="768"/>
      <c r="T160" s="768"/>
      <c r="U160" s="768"/>
      <c r="V160" s="768"/>
      <c r="W160" s="768"/>
      <c r="X160" s="768"/>
      <c r="Y160" s="768"/>
      <c r="Z160" s="768"/>
      <c r="AA160" s="768"/>
      <c r="AB160" s="768"/>
      <c r="AC160" s="768"/>
      <c r="AD160" s="768"/>
      <c r="AE160" s="768"/>
      <c r="AF160" s="768"/>
      <c r="AG160" s="768"/>
      <c r="AH160" s="768"/>
      <c r="AI160" s="768"/>
      <c r="AJ160" s="768"/>
      <c r="AK160" s="768"/>
      <c r="AL160" s="768"/>
      <c r="AM160" s="768"/>
    </row>
    <row r="161" s="768" customFormat="1" ht="15" customHeight="1"/>
    <row r="162" s="768" customFormat="1" ht="12.5"/>
    <row r="163" s="768" customFormat="1" ht="15" customHeight="1"/>
    <row r="164" s="768" customFormat="1" ht="15" customHeight="1"/>
    <row r="165" s="768" customFormat="1" ht="12.5"/>
    <row r="166" s="768" customFormat="1" ht="15" customHeight="1"/>
    <row r="167" s="768" customFormat="1" ht="15" customHeight="1"/>
    <row r="168" s="768" customFormat="1" ht="15" customHeight="1"/>
    <row r="169" s="768" customFormat="1" ht="15" customHeight="1"/>
    <row r="170" s="768" customFormat="1" ht="15" customHeight="1"/>
    <row r="171" s="768" customFormat="1" ht="15" customHeight="1"/>
    <row r="172" s="768" customFormat="1" ht="15" customHeight="1"/>
    <row r="173" s="768" customFormat="1" ht="15" customHeight="1"/>
    <row r="174" s="768" customFormat="1" ht="12.5"/>
    <row r="175" s="768" customFormat="1" ht="12.5"/>
    <row r="176" s="768" customFormat="1" ht="12.5"/>
    <row r="177" s="768" customFormat="1" ht="12.5"/>
    <row r="178" s="768" customFormat="1" ht="15" customHeight="1"/>
    <row r="179" s="768" customFormat="1" ht="15" customHeight="1"/>
    <row r="180" s="768" customFormat="1" ht="15" customHeight="1"/>
    <row r="181" s="768" customFormat="1" ht="15" customHeight="1"/>
    <row r="182" s="768" customFormat="1" ht="15" customHeight="1"/>
    <row r="183" s="768" customFormat="1" ht="12.5"/>
    <row r="184" s="768" customFormat="1" ht="12.5"/>
    <row r="185" s="768" customFormat="1" ht="15" customHeight="1"/>
    <row r="186" s="768" customFormat="1" ht="15" customHeight="1"/>
    <row r="187" s="768" customFormat="1" ht="15" customHeight="1"/>
    <row r="188" s="768" customFormat="1" ht="15" customHeight="1"/>
    <row r="189" s="768" customFormat="1" ht="15" customHeight="1"/>
    <row r="190" s="768" customFormat="1" ht="15" customHeight="1"/>
    <row r="191" s="768" customFormat="1" ht="15" customHeight="1"/>
    <row r="192" s="768" customFormat="1" ht="15" customHeight="1"/>
    <row r="193" spans="1:39" ht="15" customHeight="1">
      <c r="A193" s="768"/>
      <c r="B193" s="768"/>
      <c r="C193" s="768"/>
      <c r="D193" s="768"/>
      <c r="E193" s="768"/>
      <c r="F193" s="768"/>
      <c r="G193" s="768"/>
      <c r="H193" s="768"/>
      <c r="I193" s="768"/>
      <c r="J193" s="768"/>
      <c r="K193" s="768"/>
      <c r="L193" s="768"/>
      <c r="M193" s="768"/>
      <c r="N193" s="768"/>
      <c r="O193" s="768"/>
      <c r="P193" s="768"/>
      <c r="Q193" s="768"/>
      <c r="R193" s="768"/>
      <c r="S193" s="768"/>
      <c r="T193" s="768"/>
      <c r="U193" s="768"/>
      <c r="V193" s="768"/>
      <c r="W193" s="768"/>
      <c r="X193" s="768"/>
      <c r="Y193" s="768"/>
      <c r="Z193" s="768"/>
      <c r="AA193" s="768"/>
      <c r="AB193" s="768"/>
      <c r="AC193" s="768"/>
      <c r="AD193" s="768"/>
      <c r="AE193" s="768"/>
      <c r="AF193" s="768"/>
      <c r="AG193" s="768"/>
      <c r="AH193" s="768"/>
      <c r="AI193" s="768"/>
      <c r="AJ193" s="768"/>
      <c r="AK193" s="768"/>
      <c r="AL193" s="768"/>
      <c r="AM193" s="768"/>
    </row>
    <row r="194" spans="1:39" ht="15" customHeight="1">
      <c r="D194" s="827"/>
      <c r="E194" s="827"/>
      <c r="F194" s="827"/>
      <c r="G194" s="827"/>
      <c r="H194" s="827"/>
      <c r="I194" s="827"/>
      <c r="J194" s="827"/>
      <c r="K194" s="827"/>
      <c r="L194" s="827"/>
      <c r="M194" s="827"/>
      <c r="N194" s="827"/>
      <c r="O194" s="827"/>
      <c r="P194" s="827"/>
      <c r="Q194" s="827"/>
      <c r="R194" s="827"/>
      <c r="S194" s="827"/>
      <c r="T194" s="827"/>
      <c r="U194" s="827"/>
      <c r="V194" s="827"/>
      <c r="W194" s="827"/>
      <c r="X194" s="827"/>
      <c r="Y194" s="827"/>
      <c r="Z194" s="827"/>
      <c r="AA194" s="827"/>
      <c r="AB194" s="827"/>
      <c r="AC194" s="827"/>
      <c r="AD194" s="827"/>
      <c r="AE194" s="827"/>
      <c r="AF194" s="827"/>
      <c r="AG194" s="827"/>
      <c r="AH194" s="827"/>
      <c r="AI194" s="827"/>
      <c r="AJ194" s="827"/>
      <c r="AK194" s="827"/>
      <c r="AL194" s="827"/>
      <c r="AM194" s="827"/>
    </row>
    <row r="195" spans="1:39" ht="15" customHeight="1">
      <c r="A195" s="768"/>
      <c r="B195" s="768"/>
      <c r="C195" s="768"/>
      <c r="D195" s="768"/>
      <c r="E195" s="768"/>
      <c r="F195" s="768"/>
      <c r="G195" s="768"/>
      <c r="H195" s="768"/>
      <c r="I195" s="768"/>
      <c r="J195" s="768"/>
      <c r="K195" s="768"/>
      <c r="L195" s="768"/>
      <c r="M195" s="768"/>
      <c r="N195" s="768"/>
      <c r="O195" s="768"/>
      <c r="P195" s="768"/>
      <c r="Q195" s="768"/>
      <c r="R195" s="768"/>
      <c r="S195" s="768"/>
      <c r="T195" s="768"/>
      <c r="U195" s="768"/>
      <c r="V195" s="768"/>
      <c r="W195" s="768"/>
      <c r="X195" s="768"/>
      <c r="Y195" s="768"/>
      <c r="Z195" s="768"/>
      <c r="AA195" s="768"/>
      <c r="AB195" s="768"/>
      <c r="AC195" s="768"/>
      <c r="AD195" s="768"/>
      <c r="AE195" s="768"/>
      <c r="AF195" s="768"/>
      <c r="AG195" s="768"/>
      <c r="AH195" s="768"/>
      <c r="AI195" s="768"/>
      <c r="AJ195" s="768"/>
      <c r="AK195" s="768"/>
      <c r="AL195" s="768"/>
      <c r="AM195" s="768"/>
    </row>
    <row r="196" spans="1:39" ht="15" customHeight="1">
      <c r="A196" s="768"/>
      <c r="B196" s="768"/>
      <c r="C196" s="768"/>
      <c r="D196" s="768"/>
      <c r="E196" s="768"/>
      <c r="F196" s="768"/>
      <c r="G196" s="768"/>
      <c r="H196" s="768"/>
      <c r="I196" s="768"/>
      <c r="J196" s="768"/>
      <c r="K196" s="768"/>
      <c r="L196" s="768"/>
      <c r="M196" s="768"/>
      <c r="N196" s="768"/>
      <c r="O196" s="768"/>
      <c r="P196" s="768"/>
      <c r="Q196" s="768"/>
      <c r="R196" s="768"/>
      <c r="S196" s="768"/>
      <c r="T196" s="768"/>
      <c r="U196" s="768"/>
      <c r="V196" s="768"/>
      <c r="W196" s="768"/>
      <c r="X196" s="768"/>
      <c r="Y196" s="768"/>
      <c r="Z196" s="768"/>
      <c r="AA196" s="768"/>
      <c r="AB196" s="768"/>
      <c r="AC196" s="768"/>
      <c r="AD196" s="768"/>
      <c r="AE196" s="768"/>
      <c r="AF196" s="768"/>
      <c r="AG196" s="768"/>
      <c r="AH196" s="768"/>
      <c r="AI196" s="768"/>
      <c r="AJ196" s="768"/>
      <c r="AK196" s="768"/>
      <c r="AL196" s="768"/>
      <c r="AM196" s="768"/>
    </row>
    <row r="197" spans="1:39" ht="15" customHeight="1">
      <c r="A197" s="768"/>
      <c r="B197" s="768"/>
      <c r="C197" s="768"/>
      <c r="D197" s="768"/>
      <c r="E197" s="768"/>
      <c r="F197" s="768"/>
      <c r="G197" s="768"/>
      <c r="H197" s="768"/>
      <c r="I197" s="768"/>
      <c r="J197" s="768"/>
      <c r="K197" s="768"/>
      <c r="L197" s="768"/>
      <c r="M197" s="768"/>
      <c r="N197" s="768"/>
      <c r="O197" s="768"/>
      <c r="P197" s="768"/>
      <c r="Q197" s="768"/>
      <c r="R197" s="768"/>
      <c r="S197" s="768"/>
      <c r="T197" s="768"/>
      <c r="U197" s="768"/>
      <c r="V197" s="768"/>
      <c r="W197" s="768"/>
      <c r="X197" s="768"/>
      <c r="Y197" s="768"/>
      <c r="Z197" s="768"/>
      <c r="AA197" s="768"/>
      <c r="AB197" s="768"/>
      <c r="AC197" s="768"/>
      <c r="AD197" s="768"/>
      <c r="AE197" s="768"/>
      <c r="AF197" s="768"/>
      <c r="AG197" s="768"/>
      <c r="AH197" s="768"/>
      <c r="AI197" s="768"/>
      <c r="AJ197" s="768"/>
      <c r="AK197" s="768"/>
      <c r="AL197" s="768"/>
      <c r="AM197" s="768"/>
    </row>
    <row r="198" spans="1:39" ht="15" customHeight="1">
      <c r="A198" s="768"/>
      <c r="B198" s="768"/>
      <c r="C198" s="768"/>
      <c r="D198" s="768"/>
      <c r="E198" s="768"/>
      <c r="F198" s="768"/>
      <c r="G198" s="768"/>
      <c r="H198" s="768"/>
      <c r="I198" s="768"/>
      <c r="J198" s="768"/>
      <c r="K198" s="768"/>
      <c r="L198" s="768"/>
      <c r="M198" s="768"/>
      <c r="N198" s="768"/>
      <c r="O198" s="768"/>
      <c r="P198" s="768"/>
      <c r="Q198" s="768"/>
      <c r="R198" s="768"/>
      <c r="S198" s="768"/>
      <c r="T198" s="768"/>
      <c r="U198" s="768"/>
      <c r="V198" s="768"/>
      <c r="W198" s="768"/>
      <c r="X198" s="768"/>
      <c r="Y198" s="768"/>
      <c r="Z198" s="768"/>
      <c r="AA198" s="768"/>
      <c r="AB198" s="768"/>
      <c r="AC198" s="768"/>
      <c r="AD198" s="768"/>
      <c r="AE198" s="768"/>
      <c r="AF198" s="768"/>
      <c r="AG198" s="768"/>
      <c r="AH198" s="768"/>
      <c r="AI198" s="768"/>
      <c r="AJ198" s="768"/>
      <c r="AK198" s="768"/>
      <c r="AL198" s="768"/>
      <c r="AM198" s="768"/>
    </row>
    <row r="199" spans="1:39" ht="15" customHeight="1">
      <c r="A199" s="768"/>
      <c r="B199" s="768"/>
      <c r="C199" s="768"/>
      <c r="D199" s="768"/>
      <c r="E199" s="768"/>
      <c r="F199" s="768"/>
      <c r="G199" s="768"/>
      <c r="H199" s="768"/>
      <c r="I199" s="768"/>
      <c r="J199" s="768"/>
      <c r="K199" s="768"/>
      <c r="L199" s="768"/>
      <c r="M199" s="768"/>
      <c r="N199" s="768"/>
      <c r="O199" s="768"/>
      <c r="P199" s="768"/>
      <c r="Q199" s="768"/>
      <c r="R199" s="768"/>
      <c r="S199" s="768"/>
      <c r="T199" s="768"/>
      <c r="U199" s="768"/>
      <c r="V199" s="768"/>
      <c r="W199" s="768"/>
      <c r="X199" s="768"/>
      <c r="Y199" s="768"/>
      <c r="Z199" s="768"/>
      <c r="AA199" s="768"/>
      <c r="AB199" s="768"/>
      <c r="AC199" s="768"/>
      <c r="AD199" s="768"/>
      <c r="AE199" s="768"/>
      <c r="AF199" s="768"/>
      <c r="AG199" s="768"/>
      <c r="AH199" s="768"/>
      <c r="AI199" s="768"/>
      <c r="AJ199" s="768"/>
      <c r="AK199" s="768"/>
      <c r="AL199" s="768"/>
      <c r="AM199" s="768"/>
    </row>
    <row r="200" spans="1:39" ht="15" customHeight="1">
      <c r="A200" s="768"/>
      <c r="B200" s="768"/>
      <c r="C200" s="768"/>
      <c r="D200" s="768"/>
      <c r="E200" s="768"/>
      <c r="F200" s="768"/>
      <c r="G200" s="768"/>
      <c r="H200" s="768"/>
      <c r="I200" s="768"/>
      <c r="J200" s="768"/>
      <c r="K200" s="768"/>
      <c r="L200" s="768"/>
      <c r="M200" s="768"/>
      <c r="N200" s="768"/>
      <c r="O200" s="768"/>
      <c r="P200" s="768"/>
      <c r="Q200" s="768"/>
      <c r="R200" s="768"/>
      <c r="S200" s="768"/>
      <c r="T200" s="768"/>
      <c r="U200" s="768"/>
      <c r="V200" s="768"/>
      <c r="W200" s="768"/>
      <c r="X200" s="768"/>
      <c r="Y200" s="768"/>
      <c r="Z200" s="768"/>
      <c r="AA200" s="768"/>
      <c r="AB200" s="768"/>
      <c r="AC200" s="768"/>
      <c r="AD200" s="768"/>
      <c r="AE200" s="768"/>
      <c r="AF200" s="768"/>
      <c r="AG200" s="768"/>
      <c r="AH200" s="768"/>
      <c r="AI200" s="768"/>
      <c r="AJ200" s="768"/>
      <c r="AK200" s="768"/>
      <c r="AL200" s="768"/>
      <c r="AM200" s="768"/>
    </row>
    <row r="201" spans="1:39" ht="15" customHeight="1">
      <c r="A201" s="768"/>
      <c r="B201" s="768"/>
      <c r="C201" s="768"/>
      <c r="D201" s="768"/>
      <c r="E201" s="768"/>
      <c r="F201" s="768"/>
      <c r="G201" s="768"/>
      <c r="H201" s="768"/>
      <c r="I201" s="768"/>
      <c r="J201" s="768"/>
      <c r="K201" s="768"/>
      <c r="L201" s="768"/>
      <c r="M201" s="768"/>
      <c r="N201" s="768"/>
      <c r="O201" s="768"/>
      <c r="P201" s="768"/>
      <c r="Q201" s="768"/>
      <c r="R201" s="768"/>
      <c r="S201" s="768"/>
      <c r="T201" s="768"/>
      <c r="U201" s="768"/>
      <c r="V201" s="768"/>
      <c r="W201" s="768"/>
      <c r="X201" s="768"/>
      <c r="Y201" s="768"/>
      <c r="Z201" s="768"/>
      <c r="AA201" s="768"/>
      <c r="AB201" s="768"/>
      <c r="AC201" s="768"/>
      <c r="AD201" s="768"/>
      <c r="AE201" s="768"/>
      <c r="AF201" s="768"/>
      <c r="AG201" s="768"/>
      <c r="AH201" s="768"/>
      <c r="AI201" s="768"/>
      <c r="AJ201" s="768"/>
      <c r="AK201" s="768"/>
      <c r="AL201" s="768"/>
      <c r="AM201" s="768"/>
    </row>
    <row r="202" spans="1:39" ht="15" customHeight="1">
      <c r="A202" s="768"/>
      <c r="B202" s="768"/>
      <c r="C202" s="768"/>
      <c r="D202" s="768"/>
      <c r="E202" s="768"/>
      <c r="F202" s="768"/>
      <c r="G202" s="768"/>
      <c r="H202" s="768"/>
      <c r="I202" s="768"/>
      <c r="J202" s="768"/>
      <c r="K202" s="768"/>
      <c r="L202" s="768"/>
      <c r="M202" s="768"/>
      <c r="N202" s="768"/>
      <c r="O202" s="768"/>
      <c r="P202" s="768"/>
      <c r="Q202" s="768"/>
      <c r="R202" s="768"/>
      <c r="S202" s="768"/>
      <c r="T202" s="768"/>
      <c r="U202" s="768"/>
      <c r="V202" s="768"/>
      <c r="W202" s="768"/>
      <c r="X202" s="768"/>
      <c r="Y202" s="768"/>
      <c r="Z202" s="768"/>
      <c r="AA202" s="768"/>
      <c r="AB202" s="768"/>
      <c r="AC202" s="768"/>
      <c r="AD202" s="768"/>
      <c r="AE202" s="768"/>
      <c r="AF202" s="768"/>
      <c r="AG202" s="768"/>
      <c r="AH202" s="768"/>
      <c r="AI202" s="768"/>
      <c r="AJ202" s="768"/>
      <c r="AK202" s="768"/>
      <c r="AL202" s="768"/>
      <c r="AM202" s="768"/>
    </row>
    <row r="203" spans="1:39" ht="15" customHeight="1">
      <c r="A203" s="768"/>
      <c r="B203" s="768"/>
      <c r="C203" s="768"/>
      <c r="D203" s="768"/>
      <c r="E203" s="768"/>
      <c r="F203" s="768"/>
      <c r="G203" s="768"/>
      <c r="H203" s="768"/>
      <c r="I203" s="768"/>
      <c r="J203" s="768"/>
      <c r="K203" s="768"/>
      <c r="L203" s="768"/>
      <c r="M203" s="768"/>
      <c r="N203" s="768"/>
      <c r="O203" s="768"/>
      <c r="P203" s="768"/>
      <c r="Q203" s="768"/>
      <c r="R203" s="768"/>
      <c r="S203" s="768"/>
      <c r="T203" s="768"/>
      <c r="U203" s="768"/>
      <c r="V203" s="768"/>
      <c r="W203" s="768"/>
      <c r="X203" s="768"/>
      <c r="Y203" s="768"/>
      <c r="Z203" s="768"/>
      <c r="AA203" s="768"/>
      <c r="AB203" s="768"/>
      <c r="AC203" s="768"/>
      <c r="AD203" s="768"/>
      <c r="AE203" s="768"/>
      <c r="AF203" s="768"/>
      <c r="AG203" s="768"/>
      <c r="AH203" s="768"/>
      <c r="AI203" s="768"/>
      <c r="AJ203" s="768"/>
      <c r="AK203" s="768"/>
      <c r="AL203" s="768"/>
      <c r="AM203" s="768"/>
    </row>
    <row r="204" spans="1:39" ht="15" customHeight="1">
      <c r="A204" s="768"/>
      <c r="B204" s="768"/>
      <c r="C204" s="768"/>
      <c r="D204" s="768"/>
      <c r="E204" s="768"/>
      <c r="F204" s="768"/>
      <c r="G204" s="768"/>
      <c r="H204" s="768"/>
      <c r="I204" s="768"/>
      <c r="J204" s="768"/>
      <c r="K204" s="768"/>
      <c r="L204" s="768"/>
      <c r="M204" s="768"/>
      <c r="N204" s="768"/>
      <c r="O204" s="768"/>
      <c r="P204" s="768"/>
      <c r="Q204" s="768"/>
      <c r="R204" s="768"/>
      <c r="S204" s="768"/>
      <c r="T204" s="768"/>
      <c r="U204" s="768"/>
      <c r="V204" s="768"/>
      <c r="W204" s="768"/>
      <c r="X204" s="768"/>
      <c r="Y204" s="768"/>
      <c r="Z204" s="768"/>
      <c r="AA204" s="768"/>
      <c r="AB204" s="768"/>
      <c r="AC204" s="768"/>
      <c r="AD204" s="768"/>
      <c r="AE204" s="768"/>
      <c r="AF204" s="768"/>
      <c r="AG204" s="768"/>
      <c r="AH204" s="768"/>
      <c r="AI204" s="768"/>
      <c r="AJ204" s="768"/>
      <c r="AK204" s="768"/>
      <c r="AL204" s="768"/>
      <c r="AM204" s="768"/>
    </row>
    <row r="205" spans="1:39" ht="15" customHeight="1">
      <c r="A205" s="768"/>
      <c r="B205" s="768"/>
      <c r="C205" s="768"/>
      <c r="D205" s="768"/>
      <c r="E205" s="768"/>
      <c r="F205" s="768"/>
      <c r="G205" s="768"/>
      <c r="H205" s="768"/>
      <c r="I205" s="768"/>
      <c r="J205" s="768"/>
      <c r="K205" s="768"/>
      <c r="L205" s="768"/>
      <c r="M205" s="768"/>
      <c r="N205" s="768"/>
      <c r="O205" s="768"/>
      <c r="P205" s="768"/>
      <c r="Q205" s="768"/>
      <c r="R205" s="768"/>
      <c r="S205" s="768"/>
      <c r="T205" s="768"/>
      <c r="U205" s="768"/>
      <c r="V205" s="768"/>
      <c r="W205" s="768"/>
      <c r="X205" s="768"/>
      <c r="Y205" s="768"/>
      <c r="Z205" s="768"/>
      <c r="AA205" s="768"/>
      <c r="AB205" s="768"/>
      <c r="AC205" s="768"/>
      <c r="AD205" s="768"/>
      <c r="AE205" s="768"/>
      <c r="AF205" s="768"/>
      <c r="AG205" s="768"/>
      <c r="AH205" s="768"/>
      <c r="AI205" s="768"/>
      <c r="AJ205" s="768"/>
      <c r="AK205" s="768"/>
      <c r="AL205" s="768"/>
      <c r="AM205" s="768"/>
    </row>
    <row r="206" spans="1:39" ht="15" customHeight="1">
      <c r="A206" s="768"/>
      <c r="B206" s="768"/>
      <c r="C206" s="768"/>
      <c r="D206" s="768"/>
      <c r="E206" s="768"/>
      <c r="F206" s="768"/>
      <c r="G206" s="768"/>
      <c r="H206" s="768"/>
      <c r="I206" s="768"/>
      <c r="J206" s="768"/>
      <c r="K206" s="768"/>
      <c r="L206" s="768"/>
      <c r="M206" s="768"/>
      <c r="N206" s="768"/>
      <c r="O206" s="768"/>
      <c r="P206" s="768"/>
      <c r="Q206" s="768"/>
      <c r="R206" s="768"/>
      <c r="S206" s="768"/>
      <c r="T206" s="768"/>
      <c r="U206" s="768"/>
      <c r="V206" s="768"/>
      <c r="W206" s="768"/>
      <c r="X206" s="768"/>
      <c r="Y206" s="768"/>
      <c r="Z206" s="768"/>
      <c r="AA206" s="768"/>
      <c r="AB206" s="768"/>
      <c r="AC206" s="768"/>
      <c r="AD206" s="768"/>
      <c r="AE206" s="768"/>
      <c r="AF206" s="768"/>
      <c r="AG206" s="768"/>
      <c r="AH206" s="768"/>
      <c r="AI206" s="768"/>
      <c r="AJ206" s="768"/>
      <c r="AK206" s="768"/>
      <c r="AL206" s="768"/>
      <c r="AM206" s="768"/>
    </row>
    <row r="207" spans="1:39" ht="15" customHeight="1">
      <c r="A207" s="768"/>
      <c r="B207" s="768"/>
      <c r="C207" s="768"/>
      <c r="D207" s="768"/>
      <c r="E207" s="768"/>
      <c r="F207" s="768"/>
      <c r="G207" s="768"/>
      <c r="H207" s="768"/>
      <c r="I207" s="768"/>
      <c r="J207" s="768"/>
      <c r="K207" s="768"/>
      <c r="L207" s="768"/>
      <c r="M207" s="768"/>
      <c r="N207" s="768"/>
      <c r="O207" s="768"/>
      <c r="P207" s="768"/>
      <c r="Q207" s="768"/>
      <c r="R207" s="768"/>
      <c r="S207" s="768"/>
      <c r="T207" s="768"/>
      <c r="U207" s="768"/>
      <c r="V207" s="768"/>
      <c r="W207" s="768"/>
      <c r="X207" s="768"/>
      <c r="Y207" s="768"/>
      <c r="Z207" s="768"/>
      <c r="AA207" s="768"/>
      <c r="AB207" s="768"/>
      <c r="AC207" s="768"/>
      <c r="AD207" s="768"/>
      <c r="AE207" s="768"/>
      <c r="AF207" s="768"/>
      <c r="AG207" s="768"/>
      <c r="AH207" s="768"/>
      <c r="AI207" s="768"/>
      <c r="AJ207" s="768"/>
      <c r="AK207" s="768"/>
      <c r="AL207" s="768"/>
      <c r="AM207" s="768"/>
    </row>
    <row r="208" spans="1:39" ht="15" customHeight="1">
      <c r="A208" s="768"/>
      <c r="B208" s="768"/>
      <c r="C208" s="768"/>
      <c r="D208" s="768"/>
      <c r="E208" s="768"/>
      <c r="F208" s="768"/>
      <c r="G208" s="768"/>
      <c r="H208" s="768"/>
      <c r="I208" s="768"/>
      <c r="J208" s="768"/>
      <c r="K208" s="768"/>
      <c r="L208" s="768"/>
      <c r="M208" s="768"/>
      <c r="N208" s="768"/>
      <c r="O208" s="768"/>
      <c r="P208" s="768"/>
      <c r="Q208" s="768"/>
      <c r="R208" s="768"/>
      <c r="S208" s="768"/>
      <c r="T208" s="768"/>
      <c r="U208" s="768"/>
      <c r="V208" s="768"/>
      <c r="W208" s="768"/>
      <c r="X208" s="768"/>
      <c r="Y208" s="768"/>
      <c r="Z208" s="768"/>
      <c r="AA208" s="768"/>
      <c r="AB208" s="768"/>
      <c r="AC208" s="768"/>
      <c r="AD208" s="768"/>
      <c r="AE208" s="768"/>
      <c r="AF208" s="768"/>
      <c r="AG208" s="768"/>
      <c r="AH208" s="768"/>
      <c r="AI208" s="768"/>
      <c r="AJ208" s="768"/>
      <c r="AK208" s="768"/>
      <c r="AL208" s="768"/>
      <c r="AM208" s="768"/>
    </row>
    <row r="209" s="768" customFormat="1" ht="15" customHeight="1"/>
    <row r="210" s="768" customFormat="1" ht="15" customHeight="1"/>
    <row r="211" s="768" customFormat="1" ht="15" customHeight="1"/>
    <row r="212" s="768" customFormat="1" ht="15" customHeight="1"/>
    <row r="213" s="768" customFormat="1" ht="15" customHeight="1"/>
    <row r="214" s="768" customFormat="1" ht="15" customHeight="1"/>
    <row r="215" s="768" customFormat="1" ht="15" customHeight="1"/>
    <row r="216" s="768" customFormat="1" ht="15" customHeight="1"/>
    <row r="217" s="768" customFormat="1" ht="15" customHeight="1"/>
    <row r="218" s="768" customFormat="1" ht="15" customHeight="1"/>
    <row r="219" s="768" customFormat="1" ht="15" customHeight="1"/>
    <row r="220" s="768" customFormat="1" ht="15" customHeight="1"/>
    <row r="221" s="768" customFormat="1" ht="15" customHeight="1"/>
    <row r="222" s="768" customFormat="1" ht="15" customHeight="1"/>
    <row r="223" s="768" customFormat="1" ht="15" customHeight="1"/>
    <row r="224" s="768" customFormat="1" ht="15" customHeight="1"/>
    <row r="225" s="768" customFormat="1" ht="15" customHeight="1"/>
    <row r="226" s="768" customFormat="1" ht="15" customHeight="1"/>
    <row r="227" s="768" customFormat="1" ht="15" customHeight="1"/>
    <row r="228" s="768" customFormat="1" ht="15" customHeight="1"/>
    <row r="229" s="768" customFormat="1" ht="15" customHeight="1"/>
    <row r="230" s="768" customFormat="1" ht="15" customHeight="1"/>
    <row r="231" s="768" customFormat="1" ht="15" customHeight="1"/>
    <row r="232" s="768" customFormat="1" ht="15" customHeight="1"/>
    <row r="233" s="768" customFormat="1" ht="15" customHeight="1"/>
    <row r="234" s="768" customFormat="1" ht="15" customHeight="1"/>
    <row r="235" s="768" customFormat="1" ht="15" customHeight="1"/>
    <row r="236" s="768" customFormat="1" ht="15" customHeight="1"/>
    <row r="237" s="768" customFormat="1" ht="15" customHeight="1"/>
    <row r="238" s="768" customFormat="1" ht="15" customHeight="1"/>
    <row r="239" s="768" customFormat="1" ht="15" customHeight="1"/>
    <row r="240" s="768" customFormat="1" ht="15" customHeight="1"/>
    <row r="241" s="768" customFormat="1" ht="15" customHeight="1"/>
    <row r="242" s="768" customFormat="1" ht="15" customHeight="1"/>
    <row r="243" s="768" customFormat="1" ht="15" customHeight="1"/>
    <row r="244" s="768" customFormat="1" ht="15" customHeight="1"/>
    <row r="245" s="768" customFormat="1" ht="15" customHeight="1"/>
    <row r="246" s="768" customFormat="1" ht="15" customHeight="1"/>
    <row r="247" s="768" customFormat="1" ht="15" customHeight="1"/>
    <row r="248" s="768" customFormat="1" ht="15" customHeight="1"/>
    <row r="249" s="768" customFormat="1" ht="15" customHeight="1"/>
    <row r="251" s="768" customFormat="1" ht="15" customHeight="1"/>
    <row r="252" s="768" customFormat="1" ht="15" customHeight="1"/>
    <row r="253" s="768" customFormat="1" ht="15" customHeight="1"/>
    <row r="254" s="768" customFormat="1" ht="15" customHeight="1"/>
    <row r="255" s="768" customFormat="1" ht="15" customHeight="1"/>
    <row r="256" s="768" customFormat="1" ht="15" customHeight="1"/>
    <row r="257" s="768" customFormat="1" ht="15" customHeight="1"/>
    <row r="258" s="768" customFormat="1" ht="15" customHeight="1"/>
    <row r="259" s="768" customFormat="1" ht="15" customHeight="1"/>
    <row r="260" s="768" customFormat="1" ht="15" customHeight="1"/>
    <row r="261" s="768" customFormat="1" ht="15" customHeight="1"/>
    <row r="262" s="768" customFormat="1" ht="15" customHeight="1"/>
    <row r="263" s="768" customFormat="1" ht="15" customHeight="1"/>
    <row r="264" s="768" customFormat="1" ht="15" customHeight="1"/>
    <row r="265" s="768" customFormat="1" ht="15" customHeight="1"/>
    <row r="266" s="768" customFormat="1" ht="15" customHeight="1"/>
    <row r="267" s="768" customFormat="1" ht="15" customHeight="1"/>
    <row r="268" s="768" customFormat="1" ht="15" customHeight="1"/>
    <row r="269" s="768" customFormat="1" ht="15" customHeight="1"/>
    <row r="270" s="768" customFormat="1" ht="15" customHeight="1"/>
    <row r="271" s="768" customFormat="1" ht="15" customHeight="1"/>
    <row r="272" s="768" customFormat="1" ht="15" customHeight="1"/>
    <row r="273" s="768" customFormat="1" ht="15" customHeight="1"/>
    <row r="274" s="768" customFormat="1" ht="15" customHeight="1"/>
    <row r="275" s="768" customFormat="1" ht="15" customHeight="1"/>
    <row r="276" s="768" customFormat="1" ht="15" customHeight="1"/>
    <row r="277" s="768" customFormat="1" ht="15" customHeight="1"/>
    <row r="278" s="768" customFormat="1" ht="15" customHeight="1"/>
    <row r="279" s="768" customFormat="1" ht="15" customHeight="1"/>
    <row r="280" s="768" customFormat="1" ht="15" customHeight="1"/>
    <row r="281" s="768" customFormat="1" ht="15" customHeight="1"/>
    <row r="282" s="768" customFormat="1" ht="15" customHeight="1"/>
    <row r="283" s="768" customFormat="1" ht="15" customHeight="1"/>
    <row r="284" s="768" customFormat="1" ht="15" customHeight="1"/>
    <row r="285" s="768" customFormat="1" ht="15" customHeight="1"/>
    <row r="286" s="768" customFormat="1" ht="15" customHeight="1"/>
    <row r="287" s="768" customFormat="1" ht="15" customHeight="1"/>
    <row r="288" s="768" customFormat="1" ht="15" customHeight="1"/>
    <row r="289" s="828" customFormat="1" ht="15" customHeight="1"/>
    <row r="290" s="768" customFormat="1" ht="15" customHeight="1"/>
    <row r="291" s="768" customFormat="1" ht="15" customHeight="1"/>
    <row r="292" s="768" customFormat="1" ht="15" customHeight="1"/>
    <row r="293" s="768" customFormat="1" ht="15" customHeight="1"/>
    <row r="294" s="768" customFormat="1" ht="15" customHeight="1"/>
    <row r="295" s="768" customFormat="1" ht="15" customHeight="1"/>
    <row r="296" s="768" customFormat="1" ht="15" customHeight="1"/>
    <row r="297" s="768" customFormat="1" ht="15" customHeight="1"/>
    <row r="298" s="768" customFormat="1" ht="15" customHeight="1"/>
    <row r="299" s="768" customFormat="1" ht="15" customHeight="1"/>
    <row r="300" s="768" customFormat="1" ht="15" customHeight="1"/>
    <row r="301" s="768" customFormat="1" ht="15" customHeight="1"/>
    <row r="302" s="768" customFormat="1" ht="15" customHeight="1"/>
    <row r="303" s="768" customFormat="1" ht="15" customHeight="1"/>
    <row r="304" s="768" customFormat="1" ht="15" customHeight="1"/>
    <row r="315" spans="4:24" ht="15" customHeight="1">
      <c r="D315" s="129"/>
      <c r="E315" s="129"/>
      <c r="F315" s="129"/>
      <c r="G315" s="129"/>
      <c r="H315" s="129"/>
      <c r="I315" s="129"/>
      <c r="J315" s="129"/>
      <c r="K315" s="129"/>
      <c r="L315" s="129"/>
      <c r="M315" s="129"/>
      <c r="N315" s="129"/>
      <c r="O315" s="129"/>
      <c r="P315" s="129"/>
      <c r="Q315" s="129"/>
      <c r="R315" s="129"/>
      <c r="S315" s="129"/>
      <c r="T315" s="129"/>
      <c r="U315" s="129"/>
      <c r="V315" s="129"/>
      <c r="W315" s="129"/>
      <c r="X315" s="129"/>
    </row>
  </sheetData>
  <protectedRanges>
    <protectedRange sqref="D4:BW129" name="BS"/>
  </protectedRange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8E5FD-91C2-4595-B054-EFF710320005}">
  <sheetPr>
    <tabColor rgb="FF92D050"/>
  </sheetPr>
  <dimension ref="A1:BW23"/>
  <sheetViews>
    <sheetView topLeftCell="B1" workbookViewId="0">
      <selection activeCell="BL115" sqref="BL115:BL128"/>
    </sheetView>
  </sheetViews>
  <sheetFormatPr defaultRowHeight="14"/>
  <cols>
    <col min="1" max="1" width="7" hidden="1" customWidth="1"/>
    <col min="2" max="2" width="56" bestFit="1" customWidth="1"/>
    <col min="3" max="3" width="12.19921875" hidden="1" customWidth="1"/>
    <col min="4" max="10" width="15.5" hidden="1" customWidth="1"/>
    <col min="11" max="11" width="16.296875" hidden="1" customWidth="1"/>
    <col min="12" max="14" width="15.5" hidden="1" customWidth="1"/>
    <col min="15" max="15" width="16.69921875" hidden="1" customWidth="1"/>
    <col min="16" max="16" width="15.5" hidden="1" customWidth="1"/>
    <col min="17" max="17" width="16.296875" hidden="1" customWidth="1"/>
    <col min="18" max="44" width="16.69921875" hidden="1" customWidth="1"/>
    <col min="45" max="46" width="17.5" hidden="1" customWidth="1"/>
    <col min="47" max="49" width="18" hidden="1" customWidth="1"/>
    <col min="50" max="50" width="16.69921875" hidden="1" customWidth="1"/>
    <col min="51" max="51" width="18" hidden="1" customWidth="1"/>
    <col min="52" max="52" width="16.69921875" bestFit="1" customWidth="1"/>
    <col min="53" max="59" width="18" bestFit="1" customWidth="1"/>
    <col min="60" max="60" width="17.5" bestFit="1" customWidth="1"/>
    <col min="61" max="75" width="16.69921875" bestFit="1" customWidth="1"/>
  </cols>
  <sheetData>
    <row r="1" spans="1:75" ht="17.5">
      <c r="B1" s="747" t="s">
        <v>2204</v>
      </c>
    </row>
    <row r="2" spans="1:75">
      <c r="B2" s="3" t="s">
        <v>2205</v>
      </c>
    </row>
    <row r="3" spans="1:75" ht="28">
      <c r="A3" s="748" t="s">
        <v>2206</v>
      </c>
      <c r="B3" s="749" t="s">
        <v>2207</v>
      </c>
      <c r="C3" s="748" t="s">
        <v>2208</v>
      </c>
      <c r="D3" s="748" t="s">
        <v>2209</v>
      </c>
      <c r="E3" s="748" t="s">
        <v>2210</v>
      </c>
      <c r="F3" s="748" t="s">
        <v>2211</v>
      </c>
      <c r="G3" s="748" t="s">
        <v>2212</v>
      </c>
      <c r="H3" s="748" t="s">
        <v>2213</v>
      </c>
      <c r="I3" s="748" t="s">
        <v>2214</v>
      </c>
      <c r="J3" s="748" t="s">
        <v>2215</v>
      </c>
      <c r="K3" s="748" t="s">
        <v>2216</v>
      </c>
      <c r="L3" s="748" t="s">
        <v>2217</v>
      </c>
      <c r="M3" s="748" t="s">
        <v>2218</v>
      </c>
      <c r="N3" s="748" t="s">
        <v>2219</v>
      </c>
      <c r="O3" s="748" t="s">
        <v>2220</v>
      </c>
      <c r="P3" s="748" t="s">
        <v>2221</v>
      </c>
      <c r="Q3" s="748" t="s">
        <v>2222</v>
      </c>
      <c r="R3" s="748" t="s">
        <v>2223</v>
      </c>
      <c r="S3" s="748" t="s">
        <v>2224</v>
      </c>
      <c r="T3" s="748" t="s">
        <v>2225</v>
      </c>
      <c r="U3" s="748" t="s">
        <v>2226</v>
      </c>
      <c r="V3" s="748" t="s">
        <v>2227</v>
      </c>
      <c r="W3" s="748" t="s">
        <v>2228</v>
      </c>
      <c r="X3" s="748" t="s">
        <v>2229</v>
      </c>
      <c r="Y3" s="748" t="s">
        <v>2230</v>
      </c>
      <c r="Z3" s="748" t="s">
        <v>2231</v>
      </c>
      <c r="AA3" s="748" t="s">
        <v>2232</v>
      </c>
      <c r="AB3" s="748" t="s">
        <v>2233</v>
      </c>
      <c r="AC3" s="748" t="s">
        <v>2234</v>
      </c>
      <c r="AD3" s="748" t="s">
        <v>2235</v>
      </c>
      <c r="AE3" s="748" t="s">
        <v>2236</v>
      </c>
      <c r="AF3" s="748" t="s">
        <v>2237</v>
      </c>
      <c r="AG3" s="748" t="s">
        <v>2238</v>
      </c>
      <c r="AH3" s="748" t="s">
        <v>2239</v>
      </c>
      <c r="AI3" s="748" t="s">
        <v>2240</v>
      </c>
      <c r="AJ3" s="748" t="s">
        <v>2241</v>
      </c>
      <c r="AK3" s="748" t="s">
        <v>2242</v>
      </c>
      <c r="AL3" s="748" t="s">
        <v>2243</v>
      </c>
      <c r="AM3" s="748" t="s">
        <v>2244</v>
      </c>
      <c r="AN3" s="748" t="s">
        <v>1563</v>
      </c>
      <c r="AO3" s="748" t="s">
        <v>1564</v>
      </c>
      <c r="AP3" s="748" t="s">
        <v>1565</v>
      </c>
      <c r="AQ3" s="748" t="s">
        <v>1566</v>
      </c>
      <c r="AR3" s="748" t="s">
        <v>1567</v>
      </c>
      <c r="AS3" s="748" t="s">
        <v>1568</v>
      </c>
      <c r="AT3" s="748" t="s">
        <v>1569</v>
      </c>
      <c r="AU3" s="748" t="s">
        <v>1570</v>
      </c>
      <c r="AV3" s="748" t="s">
        <v>1571</v>
      </c>
      <c r="AW3" s="748" t="s">
        <v>1572</v>
      </c>
      <c r="AX3" s="748" t="s">
        <v>1573</v>
      </c>
      <c r="AY3" s="748" t="s">
        <v>1574</v>
      </c>
      <c r="AZ3" s="748" t="s">
        <v>2128</v>
      </c>
      <c r="BA3" s="748" t="s">
        <v>2129</v>
      </c>
      <c r="BB3" s="748" t="s">
        <v>2130</v>
      </c>
      <c r="BC3" s="748" t="s">
        <v>2131</v>
      </c>
      <c r="BD3" s="748" t="s">
        <v>2132</v>
      </c>
      <c r="BE3" s="748" t="s">
        <v>2133</v>
      </c>
      <c r="BF3" s="748" t="s">
        <v>2134</v>
      </c>
      <c r="BG3" s="748" t="s">
        <v>2135</v>
      </c>
      <c r="BH3" s="748" t="s">
        <v>2136</v>
      </c>
      <c r="BI3" s="748" t="s">
        <v>2137</v>
      </c>
      <c r="BJ3" s="748" t="s">
        <v>2138</v>
      </c>
      <c r="BK3" s="748" t="s">
        <v>2139</v>
      </c>
      <c r="BL3" s="748" t="s">
        <v>2187</v>
      </c>
      <c r="BM3" s="748" t="s">
        <v>2188</v>
      </c>
      <c r="BN3" s="748" t="s">
        <v>2189</v>
      </c>
      <c r="BO3" s="748" t="s">
        <v>2190</v>
      </c>
      <c r="BP3" s="748" t="s">
        <v>2191</v>
      </c>
      <c r="BQ3" s="748" t="s">
        <v>2192</v>
      </c>
      <c r="BR3" s="748" t="s">
        <v>2193</v>
      </c>
      <c r="BS3" s="748" t="s">
        <v>2194</v>
      </c>
      <c r="BT3" s="748" t="s">
        <v>2195</v>
      </c>
      <c r="BU3" s="748" t="s">
        <v>2196</v>
      </c>
      <c r="BV3" s="748" t="s">
        <v>2197</v>
      </c>
      <c r="BW3" s="748" t="s">
        <v>2198</v>
      </c>
    </row>
    <row r="4" spans="1:75">
      <c r="A4" s="750">
        <v>1</v>
      </c>
      <c r="B4" s="751" t="s">
        <v>2358</v>
      </c>
      <c r="C4" s="750">
        <v>5</v>
      </c>
      <c r="D4" s="752">
        <v>76.025000000000006</v>
      </c>
      <c r="E4" s="752">
        <v>61</v>
      </c>
      <c r="F4" s="752">
        <v>303.8</v>
      </c>
      <c r="G4" s="752">
        <v>215.35</v>
      </c>
      <c r="H4" s="752">
        <v>35.93</v>
      </c>
      <c r="I4" s="752">
        <v>30.437000000000001</v>
      </c>
      <c r="J4" s="752">
        <v>87.5</v>
      </c>
      <c r="K4" s="752">
        <v>69.2</v>
      </c>
      <c r="L4" s="752">
        <v>115.5</v>
      </c>
      <c r="M4" s="752">
        <v>262.5</v>
      </c>
      <c r="N4" s="752">
        <v>284.8</v>
      </c>
      <c r="O4" s="752">
        <v>589.91999999999996</v>
      </c>
      <c r="P4" s="752">
        <v>250.8</v>
      </c>
      <c r="Q4" s="752">
        <v>242</v>
      </c>
      <c r="R4" s="752">
        <v>707.8</v>
      </c>
      <c r="S4" s="752">
        <v>757.7</v>
      </c>
      <c r="T4" s="752">
        <v>578.20799999999997</v>
      </c>
      <c r="U4" s="752">
        <v>678.9</v>
      </c>
      <c r="V4" s="752">
        <v>421.5</v>
      </c>
      <c r="W4" s="752">
        <v>1104.4680000000001</v>
      </c>
      <c r="X4" s="752">
        <v>1030.32</v>
      </c>
      <c r="Y4" s="752">
        <v>1178.2750000000001</v>
      </c>
      <c r="Z4" s="752">
        <v>981.1</v>
      </c>
      <c r="AA4" s="752">
        <v>1860</v>
      </c>
      <c r="AB4" s="752">
        <v>651.79999999999995</v>
      </c>
      <c r="AC4" s="752">
        <v>653.07000000000005</v>
      </c>
      <c r="AD4" s="752">
        <v>1860.6399999999999</v>
      </c>
      <c r="AE4" s="752">
        <v>1792.575</v>
      </c>
      <c r="AF4" s="752">
        <v>1632.75</v>
      </c>
      <c r="AG4" s="752">
        <v>1573.9749999999999</v>
      </c>
      <c r="AH4" s="752">
        <v>1591.575</v>
      </c>
      <c r="AI4" s="752">
        <v>2445.1749999999997</v>
      </c>
      <c r="AJ4" s="752">
        <v>1647</v>
      </c>
      <c r="AK4" s="752">
        <v>2259.5250000000001</v>
      </c>
      <c r="AL4" s="752">
        <v>1979.8</v>
      </c>
      <c r="AM4" s="752">
        <v>3063.25</v>
      </c>
      <c r="AN4" s="752">
        <v>3143.3249999999998</v>
      </c>
      <c r="AO4" s="752">
        <v>2064.375</v>
      </c>
      <c r="AP4" s="752">
        <v>2908.4</v>
      </c>
      <c r="AQ4" s="752">
        <v>3200.75</v>
      </c>
      <c r="AR4" s="752">
        <v>3201.51</v>
      </c>
      <c r="AS4" s="752">
        <v>1881.75</v>
      </c>
      <c r="AT4" s="752">
        <v>1784.2249999999999</v>
      </c>
      <c r="AU4" s="752">
        <v>4611.4182000000001</v>
      </c>
      <c r="AV4" s="752">
        <v>4683.6000000000004</v>
      </c>
      <c r="AW4" s="752">
        <v>3573.5250000000001</v>
      </c>
      <c r="AX4" s="752">
        <v>1971.925</v>
      </c>
      <c r="AY4" s="752">
        <v>2839.35</v>
      </c>
      <c r="AZ4" s="752">
        <v>3575.9992999999999</v>
      </c>
      <c r="BA4" s="752">
        <v>5476.6750000000002</v>
      </c>
      <c r="BB4" s="752">
        <v>4580.05</v>
      </c>
      <c r="BC4" s="752">
        <v>3850.9250000000002</v>
      </c>
      <c r="BD4" s="752">
        <v>4586.0243</v>
      </c>
      <c r="BE4" s="752">
        <v>3673.2080000000001</v>
      </c>
      <c r="BF4" s="752">
        <v>4560.4240999999993</v>
      </c>
      <c r="BG4" s="752">
        <v>5189.3680000000004</v>
      </c>
      <c r="BH4" s="752">
        <v>2657.0430000000001</v>
      </c>
      <c r="BI4" s="752">
        <v>3219.1950000000002</v>
      </c>
      <c r="BJ4" s="752">
        <v>2510.415</v>
      </c>
      <c r="BK4" s="752">
        <v>2781.1109999999999</v>
      </c>
      <c r="BL4" s="752">
        <f>4227212/1000</f>
        <v>4227.2120000000004</v>
      </c>
      <c r="BM4" s="752"/>
      <c r="BN4" s="752"/>
      <c r="BO4" s="752"/>
      <c r="BP4" s="752"/>
      <c r="BQ4" s="752"/>
      <c r="BR4" s="752"/>
      <c r="BS4" s="752"/>
      <c r="BT4" s="752"/>
      <c r="BU4" s="752"/>
      <c r="BV4" s="752"/>
      <c r="BW4" s="752"/>
    </row>
    <row r="5" spans="1:75">
      <c r="A5" s="753">
        <v>2</v>
      </c>
      <c r="B5" s="754" t="s">
        <v>2105</v>
      </c>
      <c r="C5" s="753">
        <v>5</v>
      </c>
      <c r="D5" s="755">
        <v>2192940600</v>
      </c>
      <c r="E5" s="755">
        <v>1791822000</v>
      </c>
      <c r="F5" s="755">
        <v>8682084600</v>
      </c>
      <c r="G5" s="755">
        <v>6264332700</v>
      </c>
      <c r="H5" s="755">
        <v>1376973402</v>
      </c>
      <c r="I5" s="755">
        <v>904631370</v>
      </c>
      <c r="J5" s="755">
        <v>3085582842</v>
      </c>
      <c r="K5" s="755">
        <v>2036756400</v>
      </c>
      <c r="L5" s="755">
        <v>4007834643</v>
      </c>
      <c r="M5" s="755">
        <v>8372308560</v>
      </c>
      <c r="N5" s="755">
        <v>8615033640</v>
      </c>
      <c r="O5" s="755">
        <v>13231975164</v>
      </c>
      <c r="P5" s="755">
        <v>7498036216</v>
      </c>
      <c r="Q5" s="755">
        <v>6876982200</v>
      </c>
      <c r="R5" s="755">
        <v>22637626231</v>
      </c>
      <c r="S5" s="755">
        <v>27424133378</v>
      </c>
      <c r="T5" s="755">
        <v>18350378815</v>
      </c>
      <c r="U5" s="755">
        <v>21902018748</v>
      </c>
      <c r="V5" s="755">
        <v>15882148168</v>
      </c>
      <c r="W5" s="755">
        <v>38706132850</v>
      </c>
      <c r="X5" s="755">
        <v>36809694250</v>
      </c>
      <c r="Y5" s="755">
        <v>41577847270</v>
      </c>
      <c r="Z5" s="755">
        <v>34741567940</v>
      </c>
      <c r="AA5" s="755">
        <v>58684343202</v>
      </c>
      <c r="AB5" s="755">
        <v>24985455241</v>
      </c>
      <c r="AC5" s="755">
        <v>23042319009</v>
      </c>
      <c r="AD5" s="755">
        <v>59212986698</v>
      </c>
      <c r="AE5" s="755">
        <v>54287237375</v>
      </c>
      <c r="AF5" s="755">
        <v>57641008821</v>
      </c>
      <c r="AG5" s="755">
        <v>50922412416</v>
      </c>
      <c r="AH5" s="755">
        <v>53533092198</v>
      </c>
      <c r="AI5" s="755">
        <v>78282463651</v>
      </c>
      <c r="AJ5" s="755">
        <v>64916176630</v>
      </c>
      <c r="AK5" s="755">
        <v>84671529098</v>
      </c>
      <c r="AL5" s="755">
        <v>62903041444</v>
      </c>
      <c r="AM5" s="755">
        <v>99555993730</v>
      </c>
      <c r="AN5" s="755">
        <v>95961616736</v>
      </c>
      <c r="AO5" s="755">
        <v>70105871996</v>
      </c>
      <c r="AP5" s="755">
        <v>92109508133</v>
      </c>
      <c r="AQ5" s="755">
        <v>97489092894</v>
      </c>
      <c r="AR5" s="755">
        <v>102501453344</v>
      </c>
      <c r="AS5" s="755">
        <v>68093170109</v>
      </c>
      <c r="AT5" s="755">
        <v>56451269692</v>
      </c>
      <c r="AU5" s="755">
        <v>160372945473</v>
      </c>
      <c r="AV5" s="755">
        <v>161501484254</v>
      </c>
      <c r="AW5" s="755">
        <v>119734804022</v>
      </c>
      <c r="AX5" s="755">
        <v>76175498864</v>
      </c>
      <c r="AY5" s="755">
        <v>110890509220</v>
      </c>
      <c r="AZ5" s="755">
        <v>114976445897</v>
      </c>
      <c r="BA5" s="755">
        <v>188477338235</v>
      </c>
      <c r="BB5" s="755">
        <v>150730683132</v>
      </c>
      <c r="BC5" s="755">
        <v>125734240353</v>
      </c>
      <c r="BD5" s="755">
        <v>153674258114</v>
      </c>
      <c r="BE5" s="755">
        <v>119843310993</v>
      </c>
      <c r="BF5" s="755">
        <v>138018360641</v>
      </c>
      <c r="BG5" s="755">
        <v>169442946928</v>
      </c>
      <c r="BH5" s="755">
        <v>91484253567</v>
      </c>
      <c r="BI5" s="755">
        <v>108928556660</v>
      </c>
      <c r="BJ5" s="755">
        <v>89826973802</v>
      </c>
      <c r="BK5" s="755">
        <v>100861213901</v>
      </c>
      <c r="BL5" s="755">
        <v>126786913920</v>
      </c>
      <c r="BM5" s="755"/>
      <c r="BN5" s="755"/>
      <c r="BO5" s="755"/>
      <c r="BP5" s="755"/>
      <c r="BQ5" s="755"/>
      <c r="BR5" s="755"/>
      <c r="BS5" s="755"/>
      <c r="BT5" s="755"/>
      <c r="BU5" s="755"/>
      <c r="BV5" s="755"/>
      <c r="BW5" s="755"/>
    </row>
    <row r="6" spans="1:75">
      <c r="A6" s="756">
        <v>3</v>
      </c>
      <c r="B6" s="627" t="s">
        <v>2106</v>
      </c>
      <c r="C6" s="756">
        <v>5</v>
      </c>
      <c r="D6" s="757">
        <v>0</v>
      </c>
      <c r="E6" s="757">
        <v>0</v>
      </c>
      <c r="F6" s="757">
        <v>0</v>
      </c>
      <c r="G6" s="757">
        <v>0</v>
      </c>
      <c r="H6" s="757">
        <v>0</v>
      </c>
      <c r="I6" s="757">
        <v>36461250</v>
      </c>
      <c r="J6" s="757">
        <v>0</v>
      </c>
      <c r="K6" s="757">
        <v>686000</v>
      </c>
      <c r="L6" s="757">
        <v>0</v>
      </c>
      <c r="M6" s="757">
        <v>0</v>
      </c>
      <c r="N6" s="757">
        <v>0</v>
      </c>
      <c r="O6" s="757">
        <v>31203900</v>
      </c>
      <c r="P6" s="757"/>
      <c r="Q6" s="757"/>
      <c r="R6" s="757">
        <v>0</v>
      </c>
      <c r="S6" s="757"/>
      <c r="T6" s="757"/>
      <c r="U6" s="757"/>
      <c r="V6" s="757">
        <v>3076000</v>
      </c>
      <c r="W6" s="757">
        <v>346771999</v>
      </c>
      <c r="X6" s="757"/>
      <c r="Y6" s="757">
        <v>0</v>
      </c>
      <c r="Z6" s="757">
        <v>43346500</v>
      </c>
      <c r="AA6" s="757">
        <v>0</v>
      </c>
      <c r="AB6" s="757">
        <v>0</v>
      </c>
      <c r="AC6" s="757">
        <v>0</v>
      </c>
      <c r="AD6" s="757">
        <v>453218</v>
      </c>
      <c r="AE6" s="757">
        <v>195177</v>
      </c>
      <c r="AF6" s="757">
        <v>9024000</v>
      </c>
      <c r="AG6" s="757">
        <v>18714230</v>
      </c>
      <c r="AH6" s="757">
        <v>6765000</v>
      </c>
      <c r="AI6" s="757">
        <v>0</v>
      </c>
      <c r="AJ6" s="757">
        <v>0</v>
      </c>
      <c r="AK6" s="757">
        <v>0</v>
      </c>
      <c r="AL6" s="757">
        <v>0</v>
      </c>
      <c r="AM6" s="757">
        <v>0</v>
      </c>
      <c r="AN6" s="757">
        <v>0</v>
      </c>
      <c r="AO6" s="757">
        <v>1166125000</v>
      </c>
      <c r="AP6" s="757">
        <v>0</v>
      </c>
      <c r="AQ6" s="757">
        <v>0</v>
      </c>
      <c r="AR6" s="757">
        <v>136455000</v>
      </c>
      <c r="AS6" s="757">
        <v>0</v>
      </c>
      <c r="AT6" s="757">
        <v>0</v>
      </c>
      <c r="AU6" s="757">
        <v>6345077301</v>
      </c>
      <c r="AV6" s="757">
        <v>4671587529</v>
      </c>
      <c r="AW6" s="757">
        <v>2922205276</v>
      </c>
      <c r="AX6" s="757">
        <v>49359030</v>
      </c>
      <c r="AY6" s="757">
        <v>4680420540</v>
      </c>
      <c r="AZ6" s="757">
        <v>513935495</v>
      </c>
      <c r="BA6" s="757">
        <v>477877176</v>
      </c>
      <c r="BB6" s="757">
        <v>477350452</v>
      </c>
      <c r="BC6" s="757">
        <v>304590498</v>
      </c>
      <c r="BD6" s="757">
        <v>1607115262</v>
      </c>
      <c r="BE6" s="757">
        <v>708638196</v>
      </c>
      <c r="BF6" s="757">
        <v>26953743</v>
      </c>
      <c r="BG6" s="757">
        <v>1000293545</v>
      </c>
      <c r="BH6" s="757">
        <v>6773818500</v>
      </c>
      <c r="BI6" s="757">
        <v>0</v>
      </c>
      <c r="BJ6" s="757">
        <v>1479093000</v>
      </c>
      <c r="BK6" s="757">
        <v>-573868680</v>
      </c>
      <c r="BL6" s="757">
        <v>687876997</v>
      </c>
      <c r="BM6" s="757"/>
      <c r="BN6" s="757"/>
      <c r="BO6" s="757"/>
      <c r="BP6" s="757"/>
      <c r="BQ6" s="757"/>
      <c r="BR6" s="757"/>
      <c r="BS6" s="757"/>
      <c r="BT6" s="757"/>
      <c r="BU6" s="757"/>
      <c r="BV6" s="757"/>
      <c r="BW6" s="757"/>
    </row>
    <row r="7" spans="1:75">
      <c r="A7" s="758">
        <v>4</v>
      </c>
      <c r="B7" s="754" t="s">
        <v>2245</v>
      </c>
      <c r="C7" s="758">
        <v>5</v>
      </c>
      <c r="D7" s="759">
        <v>2192940600</v>
      </c>
      <c r="E7" s="759">
        <v>1791822000</v>
      </c>
      <c r="F7" s="759">
        <v>8682084600</v>
      </c>
      <c r="G7" s="759">
        <v>6264332700</v>
      </c>
      <c r="H7" s="759">
        <v>1376973402</v>
      </c>
      <c r="I7" s="759">
        <v>868170120</v>
      </c>
      <c r="J7" s="759">
        <v>3085582842</v>
      </c>
      <c r="K7" s="759">
        <v>2036070400</v>
      </c>
      <c r="L7" s="759">
        <v>4007834643</v>
      </c>
      <c r="M7" s="759">
        <v>8372308560</v>
      </c>
      <c r="N7" s="759">
        <v>8615033640</v>
      </c>
      <c r="O7" s="759">
        <v>13200771264</v>
      </c>
      <c r="P7" s="759">
        <v>7498036216</v>
      </c>
      <c r="Q7" s="759">
        <v>6111323505</v>
      </c>
      <c r="R7" s="759">
        <v>22637626231</v>
      </c>
      <c r="S7" s="759">
        <v>27424133378</v>
      </c>
      <c r="T7" s="759">
        <v>18350378815</v>
      </c>
      <c r="U7" s="759">
        <v>21902018748</v>
      </c>
      <c r="V7" s="759">
        <v>15879072168</v>
      </c>
      <c r="W7" s="759">
        <v>38359360851</v>
      </c>
      <c r="X7" s="759">
        <v>36809694250</v>
      </c>
      <c r="Y7" s="759">
        <v>41577847270</v>
      </c>
      <c r="Z7" s="759">
        <v>34698221440</v>
      </c>
      <c r="AA7" s="759">
        <v>58684343202</v>
      </c>
      <c r="AB7" s="759">
        <v>24985455241</v>
      </c>
      <c r="AC7" s="759">
        <v>23042319009</v>
      </c>
      <c r="AD7" s="759">
        <v>59212533480</v>
      </c>
      <c r="AE7" s="759">
        <v>54287042198</v>
      </c>
      <c r="AF7" s="759">
        <v>57631984821</v>
      </c>
      <c r="AG7" s="759">
        <v>50903698186</v>
      </c>
      <c r="AH7" s="759">
        <v>53526327198</v>
      </c>
      <c r="AI7" s="759">
        <v>78282463651</v>
      </c>
      <c r="AJ7" s="759">
        <v>64916176630</v>
      </c>
      <c r="AK7" s="759">
        <v>84671529098</v>
      </c>
      <c r="AL7" s="759">
        <v>62903041444</v>
      </c>
      <c r="AM7" s="759">
        <v>99555993730</v>
      </c>
      <c r="AN7" s="759">
        <v>95961616736</v>
      </c>
      <c r="AO7" s="759">
        <v>68939746996</v>
      </c>
      <c r="AP7" s="759">
        <v>92109508133</v>
      </c>
      <c r="AQ7" s="759">
        <v>97489092894</v>
      </c>
      <c r="AR7" s="759">
        <v>102364998344</v>
      </c>
      <c r="AS7" s="759">
        <v>68093170109</v>
      </c>
      <c r="AT7" s="759">
        <v>56451269692</v>
      </c>
      <c r="AU7" s="759">
        <v>154027868172</v>
      </c>
      <c r="AV7" s="759">
        <v>156829896725</v>
      </c>
      <c r="AW7" s="759">
        <v>116812598746</v>
      </c>
      <c r="AX7" s="759">
        <v>76126139834</v>
      </c>
      <c r="AY7" s="759">
        <v>106210088680</v>
      </c>
      <c r="AZ7" s="759">
        <v>114462510402</v>
      </c>
      <c r="BA7" s="759">
        <v>187999461059</v>
      </c>
      <c r="BB7" s="759">
        <v>150253332680</v>
      </c>
      <c r="BC7" s="759">
        <v>125429649855</v>
      </c>
      <c r="BD7" s="759">
        <v>152067142852</v>
      </c>
      <c r="BE7" s="759">
        <v>119134672797</v>
      </c>
      <c r="BF7" s="759">
        <v>137991406898</v>
      </c>
      <c r="BG7" s="759">
        <v>168442653383</v>
      </c>
      <c r="BH7" s="759">
        <v>84710435067</v>
      </c>
      <c r="BI7" s="759">
        <v>108928556660</v>
      </c>
      <c r="BJ7" s="759">
        <v>88347880802</v>
      </c>
      <c r="BK7" s="759">
        <v>101435082581</v>
      </c>
      <c r="BL7" s="759">
        <v>126099036923</v>
      </c>
      <c r="BM7" s="759"/>
      <c r="BN7" s="759"/>
      <c r="BO7" s="759"/>
      <c r="BP7" s="759"/>
      <c r="BQ7" s="759"/>
      <c r="BR7" s="759"/>
      <c r="BS7" s="759"/>
      <c r="BT7" s="759"/>
      <c r="BU7" s="759"/>
      <c r="BV7" s="759"/>
      <c r="BW7" s="759"/>
    </row>
    <row r="8" spans="1:75">
      <c r="A8" s="760">
        <v>5</v>
      </c>
      <c r="B8" s="627" t="s">
        <v>2108</v>
      </c>
      <c r="C8" s="760">
        <v>5</v>
      </c>
      <c r="D8" s="761">
        <v>1714389259</v>
      </c>
      <c r="E8" s="761">
        <v>1513381552</v>
      </c>
      <c r="F8" s="761">
        <v>6687623393</v>
      </c>
      <c r="G8" s="761">
        <v>4774057263</v>
      </c>
      <c r="H8" s="761">
        <v>1087102095</v>
      </c>
      <c r="I8" s="761">
        <v>807656278</v>
      </c>
      <c r="J8" s="761">
        <v>2716172489</v>
      </c>
      <c r="K8" s="761">
        <v>4315716140</v>
      </c>
      <c r="L8" s="761">
        <v>4265960659</v>
      </c>
      <c r="M8" s="761">
        <v>7443114351</v>
      </c>
      <c r="N8" s="761">
        <v>7773986301</v>
      </c>
      <c r="O8" s="761">
        <v>12401370308</v>
      </c>
      <c r="P8" s="761">
        <v>6843552810</v>
      </c>
      <c r="Q8" s="761">
        <v>6912963718</v>
      </c>
      <c r="R8" s="761">
        <v>19836366360</v>
      </c>
      <c r="S8" s="761">
        <v>21907875072</v>
      </c>
      <c r="T8" s="761">
        <v>15580244606</v>
      </c>
      <c r="U8" s="761">
        <v>18312738285</v>
      </c>
      <c r="V8" s="761">
        <v>12006617281</v>
      </c>
      <c r="W8" s="761">
        <v>32529935445</v>
      </c>
      <c r="X8" s="761">
        <v>32281385317</v>
      </c>
      <c r="Y8" s="761">
        <v>38377094489</v>
      </c>
      <c r="Z8" s="761">
        <v>30963456194</v>
      </c>
      <c r="AA8" s="761">
        <v>55697416598</v>
      </c>
      <c r="AB8" s="761">
        <v>20792367485</v>
      </c>
      <c r="AC8" s="761">
        <v>21918378947</v>
      </c>
      <c r="AD8" s="761">
        <v>61251223688</v>
      </c>
      <c r="AE8" s="761">
        <v>53942190282</v>
      </c>
      <c r="AF8" s="761">
        <v>50245648463</v>
      </c>
      <c r="AG8" s="761">
        <v>7904131770</v>
      </c>
      <c r="AH8" s="761">
        <v>44797235508</v>
      </c>
      <c r="AI8" s="761">
        <v>62222051344</v>
      </c>
      <c r="AJ8" s="761">
        <v>37728980820</v>
      </c>
      <c r="AK8" s="761">
        <v>61940025172</v>
      </c>
      <c r="AL8" s="761">
        <v>49113504898</v>
      </c>
      <c r="AM8" s="761">
        <v>70869596847</v>
      </c>
      <c r="AN8" s="761">
        <v>85841765176</v>
      </c>
      <c r="AO8" s="761">
        <v>68748321616</v>
      </c>
      <c r="AP8" s="761">
        <v>86824377307</v>
      </c>
      <c r="AQ8" s="761">
        <v>85475594862</v>
      </c>
      <c r="AR8" s="761">
        <v>99208228636</v>
      </c>
      <c r="AS8" s="761">
        <v>69795611979</v>
      </c>
      <c r="AT8" s="761">
        <v>61217801757</v>
      </c>
      <c r="AU8" s="761">
        <v>147970813832</v>
      </c>
      <c r="AV8" s="761">
        <v>132769623597</v>
      </c>
      <c r="AW8" s="761">
        <v>112138441893</v>
      </c>
      <c r="AX8" s="761">
        <v>70998442117</v>
      </c>
      <c r="AY8" s="761">
        <v>-22758768790</v>
      </c>
      <c r="AZ8" s="761">
        <v>96299447936</v>
      </c>
      <c r="BA8" s="761">
        <v>154570631505</v>
      </c>
      <c r="BB8" s="761">
        <v>129509315823</v>
      </c>
      <c r="BC8" s="761">
        <v>109641808151</v>
      </c>
      <c r="BD8" s="761">
        <v>129906078108</v>
      </c>
      <c r="BE8" s="761">
        <v>105463649620</v>
      </c>
      <c r="BF8" s="761">
        <v>128673842020</v>
      </c>
      <c r="BG8" s="761">
        <v>155101842643</v>
      </c>
      <c r="BH8" s="761">
        <v>83113314505</v>
      </c>
      <c r="BI8" s="761">
        <v>99966937216</v>
      </c>
      <c r="BJ8" s="761">
        <v>80940600844</v>
      </c>
      <c r="BK8" s="761">
        <v>70308328665</v>
      </c>
      <c r="BL8" s="761">
        <v>115080112871</v>
      </c>
      <c r="BM8" s="761"/>
      <c r="BN8" s="761"/>
      <c r="BO8" s="761"/>
      <c r="BP8" s="761"/>
      <c r="BQ8" s="761"/>
      <c r="BR8" s="761"/>
      <c r="BS8" s="761"/>
      <c r="BT8" s="761"/>
      <c r="BU8" s="761"/>
      <c r="BV8" s="761"/>
      <c r="BW8" s="761"/>
    </row>
    <row r="9" spans="1:75">
      <c r="A9" s="762">
        <v>6</v>
      </c>
      <c r="B9" s="754" t="s">
        <v>2246</v>
      </c>
      <c r="C9" s="762">
        <v>5</v>
      </c>
      <c r="D9" s="763">
        <v>478551341</v>
      </c>
      <c r="E9" s="763">
        <v>278440448</v>
      </c>
      <c r="F9" s="763">
        <v>1994461207</v>
      </c>
      <c r="G9" s="763">
        <v>1490275437</v>
      </c>
      <c r="H9" s="763">
        <v>289871307</v>
      </c>
      <c r="I9" s="763">
        <v>60513842</v>
      </c>
      <c r="J9" s="763">
        <v>369410353</v>
      </c>
      <c r="K9" s="763">
        <v>-2279645740</v>
      </c>
      <c r="L9" s="763">
        <v>-258126016</v>
      </c>
      <c r="M9" s="763">
        <v>929194209</v>
      </c>
      <c r="N9" s="763">
        <v>841047339</v>
      </c>
      <c r="O9" s="763">
        <v>799400956</v>
      </c>
      <c r="P9" s="763">
        <v>654483406</v>
      </c>
      <c r="Q9" s="763">
        <v>-801640213</v>
      </c>
      <c r="R9" s="763">
        <v>2801259871</v>
      </c>
      <c r="S9" s="763">
        <v>5516258306</v>
      </c>
      <c r="T9" s="763">
        <v>2770134209</v>
      </c>
      <c r="U9" s="763">
        <v>3589280463</v>
      </c>
      <c r="V9" s="763">
        <v>3872454887</v>
      </c>
      <c r="W9" s="763">
        <v>5829425406</v>
      </c>
      <c r="X9" s="763">
        <v>4528308933</v>
      </c>
      <c r="Y9" s="763">
        <v>3200752781</v>
      </c>
      <c r="Z9" s="763">
        <v>3734765246</v>
      </c>
      <c r="AA9" s="763">
        <v>2986926604</v>
      </c>
      <c r="AB9" s="763">
        <v>4193087756</v>
      </c>
      <c r="AC9" s="763">
        <v>1123940062</v>
      </c>
      <c r="AD9" s="763">
        <v>-2038690208</v>
      </c>
      <c r="AE9" s="763">
        <v>344851916</v>
      </c>
      <c r="AF9" s="763">
        <v>7386336358</v>
      </c>
      <c r="AG9" s="763">
        <v>42999566416</v>
      </c>
      <c r="AH9" s="763">
        <v>8729091690</v>
      </c>
      <c r="AI9" s="763">
        <v>16060412307</v>
      </c>
      <c r="AJ9" s="763">
        <v>27187195810</v>
      </c>
      <c r="AK9" s="763">
        <v>22731503926</v>
      </c>
      <c r="AL9" s="763">
        <v>13789536546</v>
      </c>
      <c r="AM9" s="763">
        <v>28686396883</v>
      </c>
      <c r="AN9" s="763">
        <v>10119851560</v>
      </c>
      <c r="AO9" s="763">
        <v>191425380</v>
      </c>
      <c r="AP9" s="763">
        <v>5285130826</v>
      </c>
      <c r="AQ9" s="763">
        <v>12013498032</v>
      </c>
      <c r="AR9" s="763">
        <v>3156769708</v>
      </c>
      <c r="AS9" s="763">
        <v>-1702441870</v>
      </c>
      <c r="AT9" s="763">
        <v>-4766532065</v>
      </c>
      <c r="AU9" s="763">
        <v>6057054340</v>
      </c>
      <c r="AV9" s="763">
        <v>24060273128</v>
      </c>
      <c r="AW9" s="763">
        <v>4674156853</v>
      </c>
      <c r="AX9" s="763">
        <v>5127697717</v>
      </c>
      <c r="AY9" s="763">
        <v>128968857470</v>
      </c>
      <c r="AZ9" s="763">
        <v>18163062466</v>
      </c>
      <c r="BA9" s="763">
        <v>33428829554</v>
      </c>
      <c r="BB9" s="763">
        <v>20744016857</v>
      </c>
      <c r="BC9" s="763">
        <v>15787841704</v>
      </c>
      <c r="BD9" s="763">
        <v>22161064744</v>
      </c>
      <c r="BE9" s="763">
        <v>13671023177</v>
      </c>
      <c r="BF9" s="763">
        <v>9317564878</v>
      </c>
      <c r="BG9" s="763">
        <v>13340810740</v>
      </c>
      <c r="BH9" s="763">
        <v>1597120562</v>
      </c>
      <c r="BI9" s="763">
        <v>8961619444</v>
      </c>
      <c r="BJ9" s="763">
        <v>7407279958</v>
      </c>
      <c r="BK9" s="763">
        <v>31126753916</v>
      </c>
      <c r="BL9" s="763">
        <v>11018924052</v>
      </c>
      <c r="BM9" s="763"/>
      <c r="BN9" s="763"/>
      <c r="BO9" s="763"/>
      <c r="BP9" s="763"/>
      <c r="BQ9" s="763"/>
      <c r="BR9" s="763"/>
      <c r="BS9" s="763"/>
      <c r="BT9" s="763"/>
      <c r="BU9" s="763"/>
      <c r="BV9" s="763"/>
      <c r="BW9" s="763"/>
    </row>
    <row r="10" spans="1:75" ht="28">
      <c r="A10" s="762">
        <v>7</v>
      </c>
      <c r="B10" s="754" t="s">
        <v>2247</v>
      </c>
      <c r="C10" s="762">
        <v>5</v>
      </c>
      <c r="D10" s="763"/>
      <c r="E10" s="763"/>
      <c r="F10" s="763"/>
      <c r="G10" s="763"/>
      <c r="H10" s="763"/>
      <c r="I10" s="763"/>
      <c r="J10" s="763"/>
      <c r="K10" s="763"/>
      <c r="L10" s="763"/>
      <c r="M10" s="763"/>
      <c r="N10" s="763"/>
      <c r="O10" s="763"/>
      <c r="P10" s="763"/>
      <c r="Q10" s="763"/>
      <c r="R10" s="763"/>
      <c r="S10" s="763"/>
      <c r="T10" s="763"/>
      <c r="U10" s="763"/>
      <c r="V10" s="763"/>
      <c r="W10" s="763"/>
      <c r="X10" s="763"/>
      <c r="Y10" s="763"/>
      <c r="Z10" s="763"/>
      <c r="AA10" s="763"/>
      <c r="AB10" s="763"/>
      <c r="AC10" s="763"/>
      <c r="AD10" s="763"/>
      <c r="AE10" s="763"/>
      <c r="AF10" s="763"/>
      <c r="AG10" s="763"/>
      <c r="AH10" s="763"/>
      <c r="AI10" s="763"/>
      <c r="AJ10" s="763"/>
      <c r="AK10" s="763"/>
      <c r="AL10" s="763"/>
      <c r="AM10" s="763"/>
      <c r="AN10" s="763"/>
      <c r="AO10" s="763"/>
      <c r="AP10" s="763"/>
      <c r="AQ10" s="763"/>
      <c r="AR10" s="763"/>
      <c r="AS10" s="763"/>
      <c r="AT10" s="763"/>
      <c r="AU10" s="763"/>
      <c r="AV10" s="763"/>
      <c r="AW10" s="763"/>
      <c r="AX10" s="763"/>
      <c r="AY10" s="763"/>
      <c r="AZ10" s="763"/>
      <c r="BA10" s="763"/>
      <c r="BB10" s="763"/>
      <c r="BC10" s="763"/>
      <c r="BD10" s="763"/>
      <c r="BE10" s="763"/>
      <c r="BF10" s="763"/>
      <c r="BG10" s="763"/>
      <c r="BH10" s="763"/>
      <c r="BI10" s="763"/>
      <c r="BJ10" s="763"/>
      <c r="BK10" s="763"/>
      <c r="BL10" s="763"/>
      <c r="BM10" s="763"/>
      <c r="BN10" s="763"/>
      <c r="BO10" s="763"/>
      <c r="BP10" s="763"/>
      <c r="BQ10" s="763"/>
      <c r="BR10" s="763"/>
      <c r="BS10" s="763"/>
      <c r="BT10" s="763"/>
      <c r="BU10" s="763"/>
      <c r="BV10" s="763"/>
      <c r="BW10" s="763"/>
    </row>
    <row r="11" spans="1:75">
      <c r="A11" s="756">
        <v>8</v>
      </c>
      <c r="B11" s="627" t="s">
        <v>2248</v>
      </c>
      <c r="C11" s="756">
        <v>5</v>
      </c>
      <c r="D11" s="757">
        <v>1228117</v>
      </c>
      <c r="E11" s="757">
        <v>1370668</v>
      </c>
      <c r="F11" s="757">
        <v>503786</v>
      </c>
      <c r="G11" s="757">
        <v>991223</v>
      </c>
      <c r="H11" s="757">
        <v>924399</v>
      </c>
      <c r="I11" s="757">
        <v>2721429</v>
      </c>
      <c r="J11" s="757">
        <v>5630167167</v>
      </c>
      <c r="K11" s="757">
        <v>4552274821</v>
      </c>
      <c r="L11" s="757">
        <v>4006107516</v>
      </c>
      <c r="M11" s="757">
        <v>1404451824</v>
      </c>
      <c r="N11" s="757">
        <v>1487413089</v>
      </c>
      <c r="O11" s="757">
        <v>1249240389</v>
      </c>
      <c r="P11" s="757">
        <v>1479346434</v>
      </c>
      <c r="Q11" s="757">
        <v>1527456177</v>
      </c>
      <c r="R11" s="757">
        <v>1512346597</v>
      </c>
      <c r="S11" s="757">
        <v>1655612808</v>
      </c>
      <c r="T11" s="757">
        <v>2665641339</v>
      </c>
      <c r="U11" s="757">
        <v>1264179580</v>
      </c>
      <c r="V11" s="757">
        <v>1129143854</v>
      </c>
      <c r="W11" s="757">
        <v>1236134244</v>
      </c>
      <c r="X11" s="757">
        <v>1420307305</v>
      </c>
      <c r="Y11" s="757">
        <v>1826774837</v>
      </c>
      <c r="Z11" s="757">
        <v>1006924842</v>
      </c>
      <c r="AA11" s="757">
        <v>726365830</v>
      </c>
      <c r="AB11" s="757">
        <v>23897328</v>
      </c>
      <c r="AC11" s="757">
        <v>190776336</v>
      </c>
      <c r="AD11" s="757">
        <v>16660712</v>
      </c>
      <c r="AE11" s="757">
        <v>967330723</v>
      </c>
      <c r="AF11" s="757">
        <v>867791673</v>
      </c>
      <c r="AG11" s="757">
        <v>866039044</v>
      </c>
      <c r="AH11" s="757">
        <v>810000497</v>
      </c>
      <c r="AI11" s="757">
        <v>1331407010</v>
      </c>
      <c r="AJ11" s="757">
        <v>1045754825</v>
      </c>
      <c r="AK11" s="757">
        <v>1146315118</v>
      </c>
      <c r="AL11" s="757">
        <v>946685267</v>
      </c>
      <c r="AM11" s="757">
        <v>1110704514</v>
      </c>
      <c r="AN11" s="757">
        <v>702840610</v>
      </c>
      <c r="AO11" s="757">
        <v>1100851130</v>
      </c>
      <c r="AP11" s="757">
        <v>994712341</v>
      </c>
      <c r="AQ11" s="757">
        <v>1735368123</v>
      </c>
      <c r="AR11" s="757">
        <v>1021938222</v>
      </c>
      <c r="AS11" s="757">
        <v>578784271</v>
      </c>
      <c r="AT11" s="757">
        <v>343643819</v>
      </c>
      <c r="AU11" s="757">
        <v>1242477440</v>
      </c>
      <c r="AV11" s="757">
        <v>1549112434</v>
      </c>
      <c r="AW11" s="757">
        <v>2779237425</v>
      </c>
      <c r="AX11" s="757">
        <v>865910053</v>
      </c>
      <c r="AY11" s="757">
        <v>2184218732</v>
      </c>
      <c r="AZ11" s="757">
        <v>773999253</v>
      </c>
      <c r="BA11" s="757">
        <v>1788435256</v>
      </c>
      <c r="BB11" s="757">
        <v>931124505</v>
      </c>
      <c r="BC11" s="757">
        <v>1307926421</v>
      </c>
      <c r="BD11" s="757">
        <v>2429341904</v>
      </c>
      <c r="BE11" s="757">
        <v>1641453607</v>
      </c>
      <c r="BF11" s="757">
        <v>1393514763</v>
      </c>
      <c r="BG11" s="757">
        <v>1498736488</v>
      </c>
      <c r="BH11" s="757">
        <v>1228780215</v>
      </c>
      <c r="BI11" s="757">
        <v>2716737103</v>
      </c>
      <c r="BJ11" s="757">
        <v>515476780</v>
      </c>
      <c r="BK11" s="757">
        <v>680982457</v>
      </c>
      <c r="BL11" s="757">
        <v>1053165322</v>
      </c>
      <c r="BM11" s="757"/>
      <c r="BN11" s="757"/>
      <c r="BO11" s="757"/>
      <c r="BP11" s="757"/>
      <c r="BQ11" s="757"/>
      <c r="BR11" s="757"/>
      <c r="BS11" s="757"/>
      <c r="BT11" s="757"/>
      <c r="BU11" s="757"/>
      <c r="BV11" s="757"/>
      <c r="BW11" s="757"/>
    </row>
    <row r="12" spans="1:75">
      <c r="A12" s="753">
        <v>9</v>
      </c>
      <c r="B12" s="754" t="s">
        <v>2249</v>
      </c>
      <c r="C12" s="753">
        <v>5</v>
      </c>
      <c r="D12" s="755">
        <v>167606071</v>
      </c>
      <c r="E12" s="755">
        <v>221668883</v>
      </c>
      <c r="F12" s="755">
        <v>208008837</v>
      </c>
      <c r="G12" s="755">
        <v>262181583</v>
      </c>
      <c r="H12" s="755">
        <v>294284803</v>
      </c>
      <c r="I12" s="755">
        <v>376440316</v>
      </c>
      <c r="J12" s="755">
        <v>341383390</v>
      </c>
      <c r="K12" s="755">
        <v>424333601</v>
      </c>
      <c r="L12" s="755">
        <v>404885911</v>
      </c>
      <c r="M12" s="755">
        <v>376140889</v>
      </c>
      <c r="N12" s="755">
        <v>457278692</v>
      </c>
      <c r="O12" s="755">
        <v>459173961</v>
      </c>
      <c r="P12" s="755">
        <v>566186825</v>
      </c>
      <c r="Q12" s="755">
        <v>636770194</v>
      </c>
      <c r="R12" s="755">
        <v>622676693</v>
      </c>
      <c r="S12" s="755">
        <v>508923847</v>
      </c>
      <c r="T12" s="755">
        <v>611802389</v>
      </c>
      <c r="U12" s="755">
        <v>151684906</v>
      </c>
      <c r="V12" s="755">
        <v>632905650</v>
      </c>
      <c r="W12" s="755">
        <v>700652271</v>
      </c>
      <c r="X12" s="755">
        <v>1025151505</v>
      </c>
      <c r="Y12" s="755">
        <v>1107933886</v>
      </c>
      <c r="Z12" s="755">
        <v>1595489167</v>
      </c>
      <c r="AA12" s="755">
        <v>941628595</v>
      </c>
      <c r="AB12" s="755">
        <v>74107271</v>
      </c>
      <c r="AC12" s="755">
        <v>30659803</v>
      </c>
      <c r="AD12" s="755">
        <v>220600896</v>
      </c>
      <c r="AE12" s="755">
        <v>69167924</v>
      </c>
      <c r="AF12" s="755">
        <v>49408830</v>
      </c>
      <c r="AG12" s="755">
        <v>124156445</v>
      </c>
      <c r="AH12" s="755">
        <v>311284353</v>
      </c>
      <c r="AI12" s="755">
        <v>709793834</v>
      </c>
      <c r="AJ12" s="755">
        <v>328510530</v>
      </c>
      <c r="AK12" s="755">
        <v>475535318</v>
      </c>
      <c r="AL12" s="755">
        <v>86442609</v>
      </c>
      <c r="AM12" s="755">
        <v>584468484</v>
      </c>
      <c r="AN12" s="755">
        <v>801399604</v>
      </c>
      <c r="AO12" s="755">
        <v>695500231</v>
      </c>
      <c r="AP12" s="755">
        <v>663502461</v>
      </c>
      <c r="AQ12" s="755">
        <v>1555671370</v>
      </c>
      <c r="AR12" s="755">
        <v>936492932</v>
      </c>
      <c r="AS12" s="755">
        <v>1103852896</v>
      </c>
      <c r="AT12" s="755">
        <v>1608708972</v>
      </c>
      <c r="AU12" s="755">
        <v>1489581015</v>
      </c>
      <c r="AV12" s="755">
        <v>1372261307</v>
      </c>
      <c r="AW12" s="755">
        <v>636041020</v>
      </c>
      <c r="AX12" s="755">
        <v>1257673070</v>
      </c>
      <c r="AY12" s="755">
        <v>993026233</v>
      </c>
      <c r="AZ12" s="755">
        <v>1529745602</v>
      </c>
      <c r="BA12" s="755">
        <v>1349010483</v>
      </c>
      <c r="BB12" s="755">
        <v>902730488</v>
      </c>
      <c r="BC12" s="755">
        <v>1450570894</v>
      </c>
      <c r="BD12" s="755">
        <v>858169737</v>
      </c>
      <c r="BE12" s="755">
        <v>1483876982</v>
      </c>
      <c r="BF12" s="755">
        <v>1315247967</v>
      </c>
      <c r="BG12" s="755">
        <v>1366041150</v>
      </c>
      <c r="BH12" s="755">
        <v>1603769193</v>
      </c>
      <c r="BI12" s="755">
        <v>2900732378</v>
      </c>
      <c r="BJ12" s="755">
        <v>1301741764</v>
      </c>
      <c r="BK12" s="755">
        <v>2479436989</v>
      </c>
      <c r="BL12" s="755">
        <v>1532817392</v>
      </c>
      <c r="BM12" s="755"/>
      <c r="BN12" s="755"/>
      <c r="BO12" s="755"/>
      <c r="BP12" s="755"/>
      <c r="BQ12" s="755"/>
      <c r="BR12" s="755"/>
      <c r="BS12" s="755"/>
      <c r="BT12" s="755"/>
      <c r="BU12" s="755"/>
      <c r="BV12" s="755"/>
      <c r="BW12" s="755"/>
    </row>
    <row r="13" spans="1:75">
      <c r="A13" s="756">
        <v>10</v>
      </c>
      <c r="B13" s="77" t="s">
        <v>224</v>
      </c>
      <c r="C13" s="756">
        <v>5</v>
      </c>
      <c r="D13" s="757">
        <v>167603935</v>
      </c>
      <c r="E13" s="757">
        <v>221659846</v>
      </c>
      <c r="F13" s="757">
        <v>208008837</v>
      </c>
      <c r="G13" s="757">
        <v>262170575</v>
      </c>
      <c r="H13" s="757">
        <v>294134531</v>
      </c>
      <c r="I13" s="757">
        <v>375347816</v>
      </c>
      <c r="J13" s="757">
        <v>340813568</v>
      </c>
      <c r="K13" s="757">
        <v>399256526</v>
      </c>
      <c r="L13" s="757">
        <v>400979485</v>
      </c>
      <c r="M13" s="757">
        <v>368636370</v>
      </c>
      <c r="N13" s="757">
        <v>424483338</v>
      </c>
      <c r="O13" s="757">
        <v>466515776</v>
      </c>
      <c r="P13" s="757">
        <v>517655739</v>
      </c>
      <c r="Q13" s="757">
        <v>651086182</v>
      </c>
      <c r="R13" s="757">
        <v>617884939</v>
      </c>
      <c r="S13" s="757">
        <v>507919165</v>
      </c>
      <c r="T13" s="757">
        <v>603465663</v>
      </c>
      <c r="U13" s="757">
        <v>147007916</v>
      </c>
      <c r="V13" s="757">
        <v>631302971</v>
      </c>
      <c r="W13" s="757">
        <v>699695123</v>
      </c>
      <c r="X13" s="757">
        <v>854484433</v>
      </c>
      <c r="Y13" s="757">
        <v>862022364</v>
      </c>
      <c r="Z13" s="757">
        <v>1093552795</v>
      </c>
      <c r="AA13" s="757">
        <v>539758786</v>
      </c>
      <c r="AB13" s="757">
        <v>44321388</v>
      </c>
      <c r="AC13" s="757">
        <v>0</v>
      </c>
      <c r="AD13" s="757">
        <v>48722388</v>
      </c>
      <c r="AE13" s="757">
        <v>76187496</v>
      </c>
      <c r="AF13" s="757">
        <v>68801482</v>
      </c>
      <c r="AG13" s="757">
        <v>28249626</v>
      </c>
      <c r="AH13" s="757">
        <v>91396439</v>
      </c>
      <c r="AI13" s="757">
        <v>93845376</v>
      </c>
      <c r="AJ13" s="757">
        <v>109400024</v>
      </c>
      <c r="AK13" s="757">
        <v>129996535</v>
      </c>
      <c r="AL13" s="757">
        <v>157601782</v>
      </c>
      <c r="AM13" s="757">
        <v>316883990</v>
      </c>
      <c r="AN13" s="757">
        <v>460461775</v>
      </c>
      <c r="AO13" s="757">
        <v>563909516</v>
      </c>
      <c r="AP13" s="757">
        <v>587315920</v>
      </c>
      <c r="AQ13" s="757">
        <v>905708142</v>
      </c>
      <c r="AR13" s="757">
        <v>974310029</v>
      </c>
      <c r="AS13" s="757">
        <v>1115056080</v>
      </c>
      <c r="AT13" s="757">
        <v>1160823006</v>
      </c>
      <c r="AU13" s="757">
        <v>939585045</v>
      </c>
      <c r="AV13" s="757">
        <v>859444105</v>
      </c>
      <c r="AW13" s="757">
        <v>840165515</v>
      </c>
      <c r="AX13" s="757">
        <v>889159081</v>
      </c>
      <c r="AY13" s="757">
        <v>1032562923</v>
      </c>
      <c r="AZ13" s="757">
        <v>1114824276</v>
      </c>
      <c r="BA13" s="757">
        <v>928379281</v>
      </c>
      <c r="BB13" s="757">
        <v>673966789</v>
      </c>
      <c r="BC13" s="757">
        <v>888393452</v>
      </c>
      <c r="BD13" s="757">
        <v>1186588729</v>
      </c>
      <c r="BE13" s="757">
        <v>1448899822</v>
      </c>
      <c r="BF13" s="757">
        <v>1242023326</v>
      </c>
      <c r="BG13" s="757">
        <v>1303560910</v>
      </c>
      <c r="BH13" s="757">
        <v>1595764355</v>
      </c>
      <c r="BI13" s="757">
        <v>1368802426</v>
      </c>
      <c r="BJ13" s="757">
        <v>1256132292</v>
      </c>
      <c r="BK13" s="757">
        <v>1256103396</v>
      </c>
      <c r="BL13" s="757">
        <v>1240115065</v>
      </c>
      <c r="BM13" s="757"/>
      <c r="BN13" s="757"/>
      <c r="BO13" s="757"/>
      <c r="BP13" s="757"/>
      <c r="BQ13" s="757"/>
      <c r="BR13" s="757"/>
      <c r="BS13" s="757"/>
      <c r="BT13" s="757"/>
      <c r="BU13" s="757"/>
      <c r="BV13" s="757"/>
      <c r="BW13" s="757"/>
    </row>
    <row r="14" spans="1:75">
      <c r="A14" s="756">
        <v>11</v>
      </c>
      <c r="B14" s="627" t="s">
        <v>2250</v>
      </c>
      <c r="C14" s="756">
        <v>5</v>
      </c>
      <c r="D14" s="757"/>
      <c r="E14" s="757"/>
      <c r="F14" s="757"/>
      <c r="G14" s="757"/>
      <c r="H14" s="757"/>
      <c r="I14" s="757"/>
      <c r="J14" s="757"/>
      <c r="K14" s="757">
        <v>251616145</v>
      </c>
      <c r="L14" s="757">
        <v>680077987</v>
      </c>
      <c r="M14" s="757">
        <v>546329598</v>
      </c>
      <c r="N14" s="757">
        <v>967543289</v>
      </c>
      <c r="O14" s="757">
        <v>563525432</v>
      </c>
      <c r="P14" s="757">
        <v>496681104</v>
      </c>
      <c r="Q14" s="757">
        <v>38696800</v>
      </c>
      <c r="R14" s="757">
        <v>1520204587</v>
      </c>
      <c r="S14" s="757">
        <v>3287497220</v>
      </c>
      <c r="T14" s="757">
        <v>563902784</v>
      </c>
      <c r="U14" s="757">
        <v>802923682</v>
      </c>
      <c r="V14" s="757">
        <v>1108487180</v>
      </c>
      <c r="W14" s="757">
        <v>819028904</v>
      </c>
      <c r="X14" s="757">
        <v>1282383810</v>
      </c>
      <c r="Y14" s="757">
        <v>1073636694</v>
      </c>
      <c r="Z14" s="757">
        <v>1462938929</v>
      </c>
      <c r="AA14" s="757">
        <v>1937395163</v>
      </c>
      <c r="AB14" s="757">
        <v>645459129</v>
      </c>
      <c r="AC14" s="757">
        <v>991254056</v>
      </c>
      <c r="AD14" s="757">
        <v>1883160244</v>
      </c>
      <c r="AE14" s="757">
        <v>1145404547</v>
      </c>
      <c r="AF14" s="757">
        <v>1970368365</v>
      </c>
      <c r="AG14" s="757">
        <v>1459341885</v>
      </c>
      <c r="AH14" s="757">
        <v>1450399092</v>
      </c>
      <c r="AI14" s="757">
        <v>2363556660</v>
      </c>
      <c r="AJ14" s="757">
        <v>1466584216</v>
      </c>
      <c r="AK14" s="757">
        <v>2298997918</v>
      </c>
      <c r="AL14" s="757">
        <v>1849124450</v>
      </c>
      <c r="AM14" s="757">
        <v>3137962877</v>
      </c>
      <c r="AN14" s="757">
        <v>2846219487</v>
      </c>
      <c r="AO14" s="757">
        <v>1219456854</v>
      </c>
      <c r="AP14" s="757">
        <v>3715738043</v>
      </c>
      <c r="AQ14" s="757">
        <v>4585159549</v>
      </c>
      <c r="AR14" s="757">
        <v>1693810954</v>
      </c>
      <c r="AS14" s="757">
        <v>2407466874</v>
      </c>
      <c r="AT14" s="757">
        <v>2300964337</v>
      </c>
      <c r="AU14" s="757">
        <v>8205607205</v>
      </c>
      <c r="AV14" s="757">
        <v>7036529523</v>
      </c>
      <c r="AW14" s="757">
        <v>4608951194</v>
      </c>
      <c r="AX14" s="757">
        <v>1949627546</v>
      </c>
      <c r="AY14" s="757">
        <v>10266748080</v>
      </c>
      <c r="AZ14" s="757">
        <v>4006424849</v>
      </c>
      <c r="BA14" s="757">
        <v>6313682258</v>
      </c>
      <c r="BB14" s="757">
        <v>5091544776</v>
      </c>
      <c r="BC14" s="757">
        <v>4077126734</v>
      </c>
      <c r="BD14" s="757">
        <v>4686536575</v>
      </c>
      <c r="BE14" s="757">
        <v>4796729528</v>
      </c>
      <c r="BF14" s="757">
        <v>3449972349</v>
      </c>
      <c r="BG14" s="757">
        <v>4949095751</v>
      </c>
      <c r="BH14" s="757">
        <v>2811598286</v>
      </c>
      <c r="BI14" s="757">
        <v>6688603934</v>
      </c>
      <c r="BJ14" s="757">
        <v>3413749635</v>
      </c>
      <c r="BK14" s="757">
        <v>4816680917</v>
      </c>
      <c r="BL14" s="757">
        <v>3731798004</v>
      </c>
      <c r="BM14" s="757"/>
      <c r="BN14" s="757"/>
      <c r="BO14" s="757"/>
      <c r="BP14" s="757"/>
      <c r="BQ14" s="757"/>
      <c r="BR14" s="757"/>
      <c r="BS14" s="757"/>
      <c r="BT14" s="757"/>
      <c r="BU14" s="757"/>
      <c r="BV14" s="757"/>
      <c r="BW14" s="757"/>
    </row>
    <row r="15" spans="1:75">
      <c r="A15" s="756">
        <v>12</v>
      </c>
      <c r="B15" s="627" t="s">
        <v>2251</v>
      </c>
      <c r="C15" s="756">
        <v>5</v>
      </c>
      <c r="D15" s="757">
        <v>457415751</v>
      </c>
      <c r="E15" s="757">
        <v>619384345</v>
      </c>
      <c r="F15" s="757">
        <v>707076077</v>
      </c>
      <c r="G15" s="757">
        <v>816715935</v>
      </c>
      <c r="H15" s="757">
        <v>827613489</v>
      </c>
      <c r="I15" s="757">
        <v>624184259</v>
      </c>
      <c r="J15" s="757">
        <v>510720411</v>
      </c>
      <c r="K15" s="757">
        <v>569609208</v>
      </c>
      <c r="L15" s="757">
        <v>536039299</v>
      </c>
      <c r="M15" s="757">
        <v>941857345</v>
      </c>
      <c r="N15" s="757">
        <v>876385366</v>
      </c>
      <c r="O15" s="757">
        <v>924977009</v>
      </c>
      <c r="P15" s="757">
        <v>1435430845</v>
      </c>
      <c r="Q15" s="757">
        <v>1479188151</v>
      </c>
      <c r="R15" s="757">
        <v>1624743284</v>
      </c>
      <c r="S15" s="757">
        <v>1725353483</v>
      </c>
      <c r="T15" s="757">
        <v>1803134313</v>
      </c>
      <c r="U15" s="757">
        <v>1872200320</v>
      </c>
      <c r="V15" s="757">
        <v>1881447518</v>
      </c>
      <c r="W15" s="757">
        <v>2444716491</v>
      </c>
      <c r="X15" s="757">
        <v>2755381317</v>
      </c>
      <c r="Y15" s="757">
        <v>3239626198</v>
      </c>
      <c r="Z15" s="757">
        <v>3143544394</v>
      </c>
      <c r="AA15" s="757">
        <v>7358907248</v>
      </c>
      <c r="AB15" s="757">
        <v>2772788125</v>
      </c>
      <c r="AC15" s="757">
        <v>2947588122</v>
      </c>
      <c r="AD15" s="757">
        <v>3098829707</v>
      </c>
      <c r="AE15" s="757">
        <v>3036290770</v>
      </c>
      <c r="AF15" s="757">
        <v>3448026712</v>
      </c>
      <c r="AG15" s="757">
        <v>3261800788</v>
      </c>
      <c r="AH15" s="757">
        <v>3348437381</v>
      </c>
      <c r="AI15" s="757">
        <v>1910475796</v>
      </c>
      <c r="AJ15" s="757">
        <v>3536419913</v>
      </c>
      <c r="AK15" s="757">
        <v>3592592574</v>
      </c>
      <c r="AL15" s="757">
        <v>3600549435</v>
      </c>
      <c r="AM15" s="757">
        <v>4108415230</v>
      </c>
      <c r="AN15" s="757">
        <v>5241377343</v>
      </c>
      <c r="AO15" s="757">
        <v>4647980221</v>
      </c>
      <c r="AP15" s="757">
        <v>4838115306</v>
      </c>
      <c r="AQ15" s="757">
        <v>5132788494</v>
      </c>
      <c r="AR15" s="757">
        <v>5665606587</v>
      </c>
      <c r="AS15" s="757">
        <v>5470797521</v>
      </c>
      <c r="AT15" s="757">
        <v>5239042307</v>
      </c>
      <c r="AU15" s="757">
        <v>6065017937</v>
      </c>
      <c r="AV15" s="757">
        <v>7524726581</v>
      </c>
      <c r="AW15" s="757">
        <v>7016385931</v>
      </c>
      <c r="AX15" s="757">
        <v>7426888275</v>
      </c>
      <c r="AY15" s="757">
        <v>5833487838</v>
      </c>
      <c r="AZ15" s="757">
        <v>7638868570</v>
      </c>
      <c r="BA15" s="757">
        <v>7013534740</v>
      </c>
      <c r="BB15" s="757">
        <v>7332584934</v>
      </c>
      <c r="BC15" s="757">
        <v>7155903324</v>
      </c>
      <c r="BD15" s="757">
        <v>7948694673</v>
      </c>
      <c r="BE15" s="757">
        <v>7721648228</v>
      </c>
      <c r="BF15" s="757">
        <v>7616453256</v>
      </c>
      <c r="BG15" s="757">
        <v>7931593154</v>
      </c>
      <c r="BH15" s="757">
        <v>9422194647</v>
      </c>
      <c r="BI15" s="757">
        <v>3775611792</v>
      </c>
      <c r="BJ15" s="757">
        <v>9875644458</v>
      </c>
      <c r="BK15" s="757">
        <v>15417291967</v>
      </c>
      <c r="BL15" s="757">
        <v>8394130638</v>
      </c>
      <c r="BM15" s="757"/>
      <c r="BN15" s="757"/>
      <c r="BO15" s="757"/>
      <c r="BP15" s="757"/>
      <c r="BQ15" s="757"/>
      <c r="BR15" s="757"/>
      <c r="BS15" s="757"/>
      <c r="BT15" s="757"/>
      <c r="BU15" s="757"/>
      <c r="BV15" s="757"/>
      <c r="BW15" s="757"/>
    </row>
    <row r="16" spans="1:75">
      <c r="A16" s="753">
        <v>13</v>
      </c>
      <c r="B16" s="754" t="s">
        <v>2252</v>
      </c>
      <c r="C16" s="753">
        <v>5</v>
      </c>
      <c r="D16" s="755">
        <v>-145242364</v>
      </c>
      <c r="E16" s="755">
        <v>-561242112</v>
      </c>
      <c r="F16" s="755">
        <v>1079880079</v>
      </c>
      <c r="G16" s="755">
        <v>412369142</v>
      </c>
      <c r="H16" s="755">
        <v>-831102586</v>
      </c>
      <c r="I16" s="755">
        <v>-937389304</v>
      </c>
      <c r="J16" s="755">
        <v>5147473719</v>
      </c>
      <c r="K16" s="755">
        <v>1027070127</v>
      </c>
      <c r="L16" s="755">
        <v>2126978303</v>
      </c>
      <c r="M16" s="755">
        <v>469318201</v>
      </c>
      <c r="N16" s="755">
        <v>27253081</v>
      </c>
      <c r="O16" s="755">
        <v>100964943</v>
      </c>
      <c r="P16" s="755">
        <v>-364468934</v>
      </c>
      <c r="Q16" s="755">
        <v>-1428839181</v>
      </c>
      <c r="R16" s="755">
        <v>545981904</v>
      </c>
      <c r="S16" s="755">
        <v>1650096564</v>
      </c>
      <c r="T16" s="755">
        <v>2457668110</v>
      </c>
      <c r="U16" s="755">
        <v>2026651135</v>
      </c>
      <c r="V16" s="755">
        <v>1378758393</v>
      </c>
      <c r="W16" s="755">
        <v>3101161984</v>
      </c>
      <c r="X16" s="755">
        <v>885699606</v>
      </c>
      <c r="Y16" s="755">
        <v>-393669160</v>
      </c>
      <c r="Z16" s="755">
        <v>-1460282402</v>
      </c>
      <c r="AA16" s="755">
        <v>-6524638572</v>
      </c>
      <c r="AB16" s="755">
        <v>724630559</v>
      </c>
      <c r="AC16" s="755">
        <v>-2654785583</v>
      </c>
      <c r="AD16" s="755">
        <v>-7224620343</v>
      </c>
      <c r="AE16" s="755">
        <v>-2938680602</v>
      </c>
      <c r="AF16" s="755">
        <v>2786324124</v>
      </c>
      <c r="AG16" s="755">
        <v>39020306342</v>
      </c>
      <c r="AH16" s="755">
        <v>4428971361</v>
      </c>
      <c r="AI16" s="755">
        <v>12407993027</v>
      </c>
      <c r="AJ16" s="755">
        <v>22901435976</v>
      </c>
      <c r="AK16" s="755">
        <v>17510693234</v>
      </c>
      <c r="AL16" s="755">
        <v>9200105319</v>
      </c>
      <c r="AM16" s="755">
        <v>21966254806</v>
      </c>
      <c r="AN16" s="755">
        <v>1933695736</v>
      </c>
      <c r="AO16" s="755">
        <v>-5270660796</v>
      </c>
      <c r="AP16" s="755">
        <v>-2937512643</v>
      </c>
      <c r="AQ16" s="755">
        <v>2475246742</v>
      </c>
      <c r="AR16" s="755">
        <v>-4117202543</v>
      </c>
      <c r="AS16" s="755">
        <v>-10105774890</v>
      </c>
      <c r="AT16" s="755">
        <v>-13571603862</v>
      </c>
      <c r="AU16" s="755">
        <v>-8460674377</v>
      </c>
      <c r="AV16" s="755">
        <v>9675868151</v>
      </c>
      <c r="AW16" s="755">
        <v>-4807983867</v>
      </c>
      <c r="AX16" s="755">
        <v>-4640581121</v>
      </c>
      <c r="AY16" s="755">
        <v>114059814051</v>
      </c>
      <c r="AZ16" s="755">
        <v>5762022698</v>
      </c>
      <c r="BA16" s="755">
        <v>20541037329</v>
      </c>
      <c r="BB16" s="755">
        <v>8348281164</v>
      </c>
      <c r="BC16" s="755">
        <v>4412167173</v>
      </c>
      <c r="BD16" s="755">
        <v>11097005663</v>
      </c>
      <c r="BE16" s="755">
        <v>1310222046</v>
      </c>
      <c r="BF16" s="755">
        <v>-1670593931</v>
      </c>
      <c r="BG16" s="755">
        <v>592817173</v>
      </c>
      <c r="BH16" s="755">
        <v>-11011661349</v>
      </c>
      <c r="BI16" s="755">
        <v>-1686591557</v>
      </c>
      <c r="BJ16" s="755">
        <v>-6668379119</v>
      </c>
      <c r="BK16" s="755">
        <v>9094326500</v>
      </c>
      <c r="BL16" s="755">
        <v>-1586656660</v>
      </c>
      <c r="BM16" s="755"/>
      <c r="BN16" s="755"/>
      <c r="BO16" s="755"/>
      <c r="BP16" s="755"/>
      <c r="BQ16" s="755"/>
      <c r="BR16" s="755"/>
      <c r="BS16" s="755"/>
      <c r="BT16" s="755"/>
      <c r="BU16" s="755"/>
      <c r="BV16" s="755"/>
      <c r="BW16" s="755"/>
    </row>
    <row r="17" spans="1:75">
      <c r="A17" s="756">
        <v>14</v>
      </c>
      <c r="B17" s="627" t="s">
        <v>2253</v>
      </c>
      <c r="C17" s="756">
        <v>5</v>
      </c>
      <c r="D17" s="757"/>
      <c r="E17" s="757">
        <v>299375994</v>
      </c>
      <c r="F17" s="757">
        <v>787003464</v>
      </c>
      <c r="G17" s="757">
        <v>853324557</v>
      </c>
      <c r="H17" s="757">
        <v>610174630</v>
      </c>
      <c r="I17" s="757">
        <v>1291891103</v>
      </c>
      <c r="J17" s="757">
        <v>8989972067</v>
      </c>
      <c r="K17" s="757">
        <v>40395118</v>
      </c>
      <c r="L17" s="757">
        <v>2077248</v>
      </c>
      <c r="M17" s="757">
        <v>399581022</v>
      </c>
      <c r="N17" s="757">
        <v>2510200174</v>
      </c>
      <c r="O17" s="757">
        <v>3395436283</v>
      </c>
      <c r="P17" s="757">
        <v>5351841304</v>
      </c>
      <c r="Q17" s="757">
        <v>240544660</v>
      </c>
      <c r="R17" s="757">
        <v>164167319</v>
      </c>
      <c r="S17" s="757">
        <v>0</v>
      </c>
      <c r="T17" s="757">
        <v>397562937</v>
      </c>
      <c r="U17" s="757">
        <v>263298162</v>
      </c>
      <c r="V17" s="757">
        <v>116035636</v>
      </c>
      <c r="W17" s="757">
        <v>406946130</v>
      </c>
      <c r="X17" s="757">
        <v>1142849269</v>
      </c>
      <c r="Y17" s="757">
        <v>973159654</v>
      </c>
      <c r="Z17" s="757">
        <v>4531212183</v>
      </c>
      <c r="AA17" s="757">
        <v>79168640905</v>
      </c>
      <c r="AB17" s="757">
        <v>332026</v>
      </c>
      <c r="AC17" s="757">
        <v>0</v>
      </c>
      <c r="AD17" s="757">
        <v>2</v>
      </c>
      <c r="AE17" s="757">
        <v>1</v>
      </c>
      <c r="AF17" s="757"/>
      <c r="AG17" s="757">
        <v>425</v>
      </c>
      <c r="AH17" s="757">
        <v>0</v>
      </c>
      <c r="AI17" s="757">
        <v>0</v>
      </c>
      <c r="AJ17" s="757">
        <v>0</v>
      </c>
      <c r="AK17" s="757">
        <v>0</v>
      </c>
      <c r="AL17" s="757">
        <v>8116</v>
      </c>
      <c r="AM17" s="757">
        <v>17050592</v>
      </c>
      <c r="AN17" s="757">
        <v>1945</v>
      </c>
      <c r="AO17" s="757">
        <v>12000</v>
      </c>
      <c r="AP17" s="757">
        <v>0</v>
      </c>
      <c r="AQ17" s="757">
        <v>0</v>
      </c>
      <c r="AR17" s="757">
        <v>203</v>
      </c>
      <c r="AS17" s="757">
        <v>58510228</v>
      </c>
      <c r="AT17" s="757">
        <v>52918371</v>
      </c>
      <c r="AU17" s="757">
        <v>177726993</v>
      </c>
      <c r="AV17" s="757">
        <v>999</v>
      </c>
      <c r="AW17" s="757">
        <v>196700</v>
      </c>
      <c r="AX17" s="757">
        <v>1398763491</v>
      </c>
      <c r="AY17" s="757">
        <v>1216439</v>
      </c>
      <c r="AZ17" s="757">
        <v>500207</v>
      </c>
      <c r="BA17" s="757">
        <v>2492480</v>
      </c>
      <c r="BB17" s="757">
        <v>2600082</v>
      </c>
      <c r="BC17" s="757">
        <v>33918440</v>
      </c>
      <c r="BD17" s="757">
        <v>115000000</v>
      </c>
      <c r="BE17" s="757">
        <v>2020926</v>
      </c>
      <c r="BF17" s="757">
        <v>9788652</v>
      </c>
      <c r="BG17" s="757">
        <v>244500606</v>
      </c>
      <c r="BH17" s="757">
        <v>742</v>
      </c>
      <c r="BI17" s="757">
        <v>819591</v>
      </c>
      <c r="BJ17" s="757">
        <v>110446</v>
      </c>
      <c r="BK17" s="757">
        <v>42486461</v>
      </c>
      <c r="BL17" s="757">
        <v>4505</v>
      </c>
      <c r="BM17" s="757"/>
      <c r="BN17" s="757"/>
      <c r="BO17" s="757"/>
      <c r="BP17" s="757"/>
      <c r="BQ17" s="757"/>
      <c r="BR17" s="757"/>
      <c r="BS17" s="757"/>
      <c r="BT17" s="757"/>
      <c r="BU17" s="757"/>
      <c r="BV17" s="757"/>
      <c r="BW17" s="757"/>
    </row>
    <row r="18" spans="1:75">
      <c r="A18" s="756">
        <v>15</v>
      </c>
      <c r="B18" s="627" t="s">
        <v>2254</v>
      </c>
      <c r="C18" s="756">
        <v>5</v>
      </c>
      <c r="D18" s="757">
        <v>77565</v>
      </c>
      <c r="E18" s="757"/>
      <c r="F18" s="757"/>
      <c r="G18" s="757"/>
      <c r="H18" s="757">
        <v>6136364</v>
      </c>
      <c r="I18" s="757"/>
      <c r="J18" s="757">
        <v>2000000000</v>
      </c>
      <c r="K18" s="757"/>
      <c r="L18" s="757"/>
      <c r="M18" s="757"/>
      <c r="N18" s="757">
        <v>2548211605</v>
      </c>
      <c r="O18" s="757"/>
      <c r="P18" s="757"/>
      <c r="Q18" s="757">
        <v>274745</v>
      </c>
      <c r="R18" s="757">
        <v>2093722658</v>
      </c>
      <c r="S18" s="757">
        <v>631668424</v>
      </c>
      <c r="T18" s="757">
        <v>567391744</v>
      </c>
      <c r="U18" s="757">
        <v>150706725</v>
      </c>
      <c r="V18" s="757">
        <v>2322906</v>
      </c>
      <c r="W18" s="757">
        <v>1880704</v>
      </c>
      <c r="X18" s="757">
        <v>593797145</v>
      </c>
      <c r="Y18" s="757">
        <v>15441</v>
      </c>
      <c r="Z18" s="757">
        <v>441600828</v>
      </c>
      <c r="AA18" s="757">
        <v>3945908</v>
      </c>
      <c r="AB18" s="757">
        <v>1</v>
      </c>
      <c r="AC18" s="757">
        <v>236</v>
      </c>
      <c r="AD18" s="757">
        <v>0</v>
      </c>
      <c r="AE18" s="757">
        <v>7135172</v>
      </c>
      <c r="AF18" s="757">
        <v>3500000</v>
      </c>
      <c r="AG18" s="757">
        <v>99064</v>
      </c>
      <c r="AH18" s="757">
        <v>0</v>
      </c>
      <c r="AI18" s="757">
        <v>-36000</v>
      </c>
      <c r="AJ18" s="757">
        <v>0</v>
      </c>
      <c r="AK18" s="757">
        <v>0</v>
      </c>
      <c r="AL18" s="757">
        <v>0</v>
      </c>
      <c r="AM18" s="757">
        <v>187595749</v>
      </c>
      <c r="AN18" s="757">
        <v>7958068</v>
      </c>
      <c r="AO18" s="757">
        <v>1</v>
      </c>
      <c r="AP18" s="757">
        <v>21796958</v>
      </c>
      <c r="AQ18" s="757">
        <v>2</v>
      </c>
      <c r="AR18" s="757">
        <v>36200000</v>
      </c>
      <c r="AS18" s="757">
        <v>168183405</v>
      </c>
      <c r="AT18" s="757">
        <v>6000002</v>
      </c>
      <c r="AU18" s="757">
        <v>601</v>
      </c>
      <c r="AV18" s="757">
        <v>2601033</v>
      </c>
      <c r="AW18" s="757">
        <v>170398064</v>
      </c>
      <c r="AX18" s="757">
        <v>202496</v>
      </c>
      <c r="AY18" s="757">
        <v>8657082896</v>
      </c>
      <c r="AZ18" s="757">
        <v>1251667</v>
      </c>
      <c r="BA18" s="757">
        <v>130033300</v>
      </c>
      <c r="BB18" s="757">
        <v>0</v>
      </c>
      <c r="BC18" s="757">
        <v>17808640</v>
      </c>
      <c r="BD18" s="757">
        <v>600</v>
      </c>
      <c r="BE18" s="757">
        <v>50477376</v>
      </c>
      <c r="BF18" s="757">
        <v>130663204</v>
      </c>
      <c r="BG18" s="757">
        <v>539898446</v>
      </c>
      <c r="BH18" s="757">
        <v>539664890</v>
      </c>
      <c r="BI18" s="757">
        <v>3515574706</v>
      </c>
      <c r="BJ18" s="757">
        <v>1106262251</v>
      </c>
      <c r="BK18" s="757">
        <v>1603033842</v>
      </c>
      <c r="BL18" s="757">
        <v>106808581</v>
      </c>
      <c r="BM18" s="757"/>
      <c r="BN18" s="757"/>
      <c r="BO18" s="757"/>
      <c r="BP18" s="757"/>
      <c r="BQ18" s="757"/>
      <c r="BR18" s="757"/>
      <c r="BS18" s="757"/>
      <c r="BT18" s="757"/>
      <c r="BU18" s="757"/>
      <c r="BV18" s="757"/>
      <c r="BW18" s="757"/>
    </row>
    <row r="19" spans="1:75">
      <c r="A19" s="753">
        <v>16</v>
      </c>
      <c r="B19" s="754" t="s">
        <v>2255</v>
      </c>
      <c r="C19" s="753">
        <v>5</v>
      </c>
      <c r="D19" s="755">
        <v>-77565</v>
      </c>
      <c r="E19" s="755">
        <v>299375994</v>
      </c>
      <c r="F19" s="755">
        <v>787003464</v>
      </c>
      <c r="G19" s="755">
        <v>853324557</v>
      </c>
      <c r="H19" s="755">
        <v>604038266</v>
      </c>
      <c r="I19" s="755">
        <v>1291891103</v>
      </c>
      <c r="J19" s="755">
        <v>6989972067</v>
      </c>
      <c r="K19" s="755">
        <v>40395118</v>
      </c>
      <c r="L19" s="755">
        <v>2077248</v>
      </c>
      <c r="M19" s="755">
        <v>399581022</v>
      </c>
      <c r="N19" s="755">
        <v>-38011431</v>
      </c>
      <c r="O19" s="755">
        <v>3395436283</v>
      </c>
      <c r="P19" s="755">
        <v>5351841304</v>
      </c>
      <c r="Q19" s="755">
        <v>240269915</v>
      </c>
      <c r="R19" s="755">
        <v>-1929555339</v>
      </c>
      <c r="S19" s="755">
        <v>-631668424</v>
      </c>
      <c r="T19" s="755">
        <v>-169828807</v>
      </c>
      <c r="U19" s="755">
        <v>112591437</v>
      </c>
      <c r="V19" s="755">
        <v>113712730</v>
      </c>
      <c r="W19" s="755">
        <v>405065426</v>
      </c>
      <c r="X19" s="755">
        <v>549052124</v>
      </c>
      <c r="Y19" s="755">
        <v>973144213</v>
      </c>
      <c r="Z19" s="755">
        <v>4089611355</v>
      </c>
      <c r="AA19" s="755">
        <v>79164694997</v>
      </c>
      <c r="AB19" s="755">
        <v>332025</v>
      </c>
      <c r="AC19" s="755">
        <v>-236</v>
      </c>
      <c r="AD19" s="755">
        <v>2</v>
      </c>
      <c r="AE19" s="755">
        <v>-7135171</v>
      </c>
      <c r="AF19" s="755">
        <v>-3500000</v>
      </c>
      <c r="AG19" s="755">
        <v>-98639</v>
      </c>
      <c r="AH19" s="755">
        <v>0</v>
      </c>
      <c r="AI19" s="755">
        <v>36000</v>
      </c>
      <c r="AJ19" s="755">
        <v>0</v>
      </c>
      <c r="AK19" s="755">
        <v>0</v>
      </c>
      <c r="AL19" s="755">
        <v>8116</v>
      </c>
      <c r="AM19" s="755">
        <v>-170545157</v>
      </c>
      <c r="AN19" s="755">
        <v>-7956123</v>
      </c>
      <c r="AO19" s="755">
        <v>11999</v>
      </c>
      <c r="AP19" s="755">
        <v>-21796958</v>
      </c>
      <c r="AQ19" s="755">
        <v>-2</v>
      </c>
      <c r="AR19" s="755">
        <v>-36199797</v>
      </c>
      <c r="AS19" s="755">
        <v>-109673177</v>
      </c>
      <c r="AT19" s="755">
        <v>46918369</v>
      </c>
      <c r="AU19" s="755">
        <v>177726392</v>
      </c>
      <c r="AV19" s="755">
        <v>-2600034</v>
      </c>
      <c r="AW19" s="755">
        <v>-170201364</v>
      </c>
      <c r="AX19" s="755">
        <v>1398560995</v>
      </c>
      <c r="AY19" s="755">
        <v>-8655866457</v>
      </c>
      <c r="AZ19" s="755">
        <v>-751460</v>
      </c>
      <c r="BA19" s="755">
        <v>-127540820</v>
      </c>
      <c r="BB19" s="755">
        <v>2600082</v>
      </c>
      <c r="BC19" s="755">
        <v>16109800</v>
      </c>
      <c r="BD19" s="755">
        <v>114999400</v>
      </c>
      <c r="BE19" s="755">
        <v>-48456450</v>
      </c>
      <c r="BF19" s="755">
        <v>-120874552</v>
      </c>
      <c r="BG19" s="755">
        <v>-295397840</v>
      </c>
      <c r="BH19" s="755">
        <v>-539664148</v>
      </c>
      <c r="BI19" s="755">
        <v>-3514755115</v>
      </c>
      <c r="BJ19" s="755">
        <v>-1106151805</v>
      </c>
      <c r="BK19" s="755">
        <v>-1560547381</v>
      </c>
      <c r="BL19" s="755">
        <v>-106804076</v>
      </c>
      <c r="BM19" s="755"/>
      <c r="BN19" s="755"/>
      <c r="BO19" s="755"/>
      <c r="BP19" s="755"/>
      <c r="BQ19" s="755"/>
      <c r="BR19" s="755"/>
      <c r="BS19" s="755"/>
      <c r="BT19" s="755"/>
      <c r="BU19" s="755"/>
      <c r="BV19" s="755"/>
      <c r="BW19" s="755"/>
    </row>
    <row r="20" spans="1:75">
      <c r="A20" s="758">
        <v>17</v>
      </c>
      <c r="B20" s="754" t="s">
        <v>2256</v>
      </c>
      <c r="C20" s="758">
        <v>5</v>
      </c>
      <c r="D20" s="759">
        <v>-145319929</v>
      </c>
      <c r="E20" s="759">
        <v>-261866118</v>
      </c>
      <c r="F20" s="759">
        <v>1866883543</v>
      </c>
      <c r="G20" s="759">
        <v>1265693699</v>
      </c>
      <c r="H20" s="759">
        <v>-227064320</v>
      </c>
      <c r="I20" s="759">
        <v>354501799</v>
      </c>
      <c r="J20" s="759">
        <v>12137445786</v>
      </c>
      <c r="K20" s="759">
        <v>1067465245</v>
      </c>
      <c r="L20" s="759">
        <v>2129055551</v>
      </c>
      <c r="M20" s="759">
        <v>868899223</v>
      </c>
      <c r="N20" s="759">
        <v>-10758350</v>
      </c>
      <c r="O20" s="759">
        <v>3496401226</v>
      </c>
      <c r="P20" s="759">
        <v>4987372370</v>
      </c>
      <c r="Q20" s="759">
        <v>-1188569266</v>
      </c>
      <c r="R20" s="759">
        <v>-1383573435</v>
      </c>
      <c r="S20" s="759">
        <v>1018428140</v>
      </c>
      <c r="T20" s="759">
        <v>2287107255</v>
      </c>
      <c r="U20" s="759">
        <v>2139242572</v>
      </c>
      <c r="V20" s="759">
        <v>1492471123</v>
      </c>
      <c r="W20" s="759">
        <v>3506227410</v>
      </c>
      <c r="X20" s="759">
        <v>1434751730</v>
      </c>
      <c r="Y20" s="759">
        <v>579475053</v>
      </c>
      <c r="Z20" s="759">
        <v>2629328953</v>
      </c>
      <c r="AA20" s="759">
        <v>72640056425</v>
      </c>
      <c r="AB20" s="759">
        <v>724962584</v>
      </c>
      <c r="AC20" s="759">
        <v>-2654785819</v>
      </c>
      <c r="AD20" s="759">
        <v>-7224620341</v>
      </c>
      <c r="AE20" s="759">
        <v>-2945815773</v>
      </c>
      <c r="AF20" s="759">
        <v>2782824124</v>
      </c>
      <c r="AG20" s="759">
        <v>39020207703</v>
      </c>
      <c r="AH20" s="759">
        <v>4428971361</v>
      </c>
      <c r="AI20" s="759">
        <v>12408029027</v>
      </c>
      <c r="AJ20" s="759">
        <v>22901435976</v>
      </c>
      <c r="AK20" s="759">
        <v>17510693234</v>
      </c>
      <c r="AL20" s="759">
        <v>9200113435</v>
      </c>
      <c r="AM20" s="759">
        <v>21795709649</v>
      </c>
      <c r="AN20" s="759">
        <v>1925739613</v>
      </c>
      <c r="AO20" s="759">
        <v>-5270648797</v>
      </c>
      <c r="AP20" s="759">
        <v>-2959309601</v>
      </c>
      <c r="AQ20" s="759">
        <v>2475246740</v>
      </c>
      <c r="AR20" s="759">
        <v>-4153402340</v>
      </c>
      <c r="AS20" s="759">
        <v>-10215448067</v>
      </c>
      <c r="AT20" s="759">
        <v>-13524685493</v>
      </c>
      <c r="AU20" s="759">
        <v>-8282947985</v>
      </c>
      <c r="AV20" s="759">
        <v>9673268117</v>
      </c>
      <c r="AW20" s="759">
        <v>-4978185231</v>
      </c>
      <c r="AX20" s="759">
        <v>-3242020126</v>
      </c>
      <c r="AY20" s="759">
        <v>105403947594</v>
      </c>
      <c r="AZ20" s="759">
        <v>5761271238</v>
      </c>
      <c r="BA20" s="759">
        <v>20413496509</v>
      </c>
      <c r="BB20" s="759">
        <v>8350881246</v>
      </c>
      <c r="BC20" s="759">
        <v>4428276973</v>
      </c>
      <c r="BD20" s="759">
        <v>11212005063</v>
      </c>
      <c r="BE20" s="759">
        <v>1261765596</v>
      </c>
      <c r="BF20" s="759">
        <v>-1791468483</v>
      </c>
      <c r="BG20" s="759">
        <v>297419333</v>
      </c>
      <c r="BH20" s="759">
        <v>-11551325497</v>
      </c>
      <c r="BI20" s="759">
        <v>-5201346672</v>
      </c>
      <c r="BJ20" s="759">
        <v>-7774530924</v>
      </c>
      <c r="BK20" s="759">
        <v>7533779119</v>
      </c>
      <c r="BL20" s="759">
        <v>-1693460736</v>
      </c>
      <c r="BM20" s="759"/>
      <c r="BN20" s="759"/>
      <c r="BO20" s="759"/>
      <c r="BP20" s="759"/>
      <c r="BQ20" s="759"/>
      <c r="BR20" s="759"/>
      <c r="BS20" s="759"/>
      <c r="BT20" s="759"/>
      <c r="BU20" s="759"/>
      <c r="BV20" s="759"/>
      <c r="BW20" s="759"/>
    </row>
    <row r="21" spans="1:75">
      <c r="A21" s="756">
        <v>18</v>
      </c>
      <c r="B21" s="633" t="s">
        <v>2257</v>
      </c>
      <c r="C21" s="756">
        <v>5</v>
      </c>
      <c r="D21" s="757"/>
      <c r="E21" s="757"/>
      <c r="F21" s="757">
        <v>373376709</v>
      </c>
      <c r="G21" s="757">
        <v>253138740</v>
      </c>
      <c r="H21" s="757"/>
      <c r="I21" s="757">
        <v>70900360</v>
      </c>
      <c r="J21" s="757">
        <v>2427489157</v>
      </c>
      <c r="K21" s="757">
        <v>213493049</v>
      </c>
      <c r="L21" s="757">
        <v>425811110</v>
      </c>
      <c r="M21" s="757">
        <v>173779845</v>
      </c>
      <c r="N21" s="757"/>
      <c r="O21" s="757">
        <v>699280245</v>
      </c>
      <c r="P21" s="757">
        <v>997474474</v>
      </c>
      <c r="Q21" s="757">
        <v>0</v>
      </c>
      <c r="R21" s="757">
        <v>0</v>
      </c>
      <c r="S21" s="757">
        <v>203685628</v>
      </c>
      <c r="T21" s="757">
        <v>457567861</v>
      </c>
      <c r="U21" s="757">
        <v>427848514</v>
      </c>
      <c r="V21" s="757">
        <v>298494225</v>
      </c>
      <c r="W21" s="757">
        <v>701245482</v>
      </c>
      <c r="X21" s="757">
        <v>286950346</v>
      </c>
      <c r="Y21" s="757">
        <v>115895011</v>
      </c>
      <c r="Z21" s="757">
        <v>525865791</v>
      </c>
      <c r="AA21" s="757">
        <v>14528011285</v>
      </c>
      <c r="AB21" s="757">
        <v>144992517</v>
      </c>
      <c r="AC21" s="757">
        <v>0</v>
      </c>
      <c r="AD21" s="757"/>
      <c r="AE21" s="757"/>
      <c r="AF21" s="757"/>
      <c r="AG21" s="757">
        <v>5795561979</v>
      </c>
      <c r="AH21" s="757">
        <v>885794272</v>
      </c>
      <c r="AI21" s="757">
        <v>2481605805</v>
      </c>
      <c r="AJ21" s="757">
        <v>4580287195</v>
      </c>
      <c r="AK21" s="757">
        <v>3502138647</v>
      </c>
      <c r="AL21" s="757">
        <v>1840022687</v>
      </c>
      <c r="AM21" s="757">
        <v>0</v>
      </c>
      <c r="AN21" s="757">
        <v>0</v>
      </c>
      <c r="AO21" s="757"/>
      <c r="AP21" s="757">
        <v>0</v>
      </c>
      <c r="AQ21" s="757">
        <v>0</v>
      </c>
      <c r="AR21" s="757">
        <v>0</v>
      </c>
      <c r="AS21" s="757">
        <v>0</v>
      </c>
      <c r="AT21" s="757">
        <v>0</v>
      </c>
      <c r="AU21" s="757">
        <v>0</v>
      </c>
      <c r="AV21" s="757">
        <v>0</v>
      </c>
      <c r="AW21" s="757"/>
      <c r="AX21" s="757">
        <v>0</v>
      </c>
      <c r="AY21" s="757">
        <v>11495266455</v>
      </c>
      <c r="AZ21" s="757">
        <v>864190686</v>
      </c>
      <c r="BA21" s="757">
        <v>3020742780</v>
      </c>
      <c r="BB21" s="757">
        <v>1252632187</v>
      </c>
      <c r="BC21" s="757">
        <v>677293488</v>
      </c>
      <c r="BD21" s="757">
        <v>1681800759</v>
      </c>
      <c r="BE21" s="757">
        <v>189264839</v>
      </c>
      <c r="BF21" s="757">
        <v>-1000088030</v>
      </c>
      <c r="BG21" s="757">
        <v>204199602</v>
      </c>
      <c r="BH21" s="757">
        <v>-1349170846</v>
      </c>
      <c r="BI21" s="757">
        <v>-516688622</v>
      </c>
      <c r="BJ21" s="757">
        <v>-854033077</v>
      </c>
      <c r="BK21" s="757">
        <v>3315095788</v>
      </c>
      <c r="BL21" s="764">
        <v>0</v>
      </c>
      <c r="BM21" s="757"/>
      <c r="BN21" s="757"/>
      <c r="BO21" s="757"/>
      <c r="BP21" s="757"/>
      <c r="BQ21" s="757"/>
      <c r="BR21" s="757"/>
      <c r="BS21" s="757"/>
      <c r="BT21" s="757"/>
      <c r="BU21" s="757"/>
      <c r="BV21" s="757"/>
      <c r="BW21" s="757"/>
    </row>
    <row r="22" spans="1:75">
      <c r="A22" s="756">
        <v>19</v>
      </c>
      <c r="B22" s="627" t="s">
        <v>2258</v>
      </c>
      <c r="C22" s="756">
        <v>5</v>
      </c>
      <c r="D22" s="757"/>
      <c r="E22" s="757"/>
      <c r="F22" s="757"/>
      <c r="G22" s="757"/>
      <c r="H22" s="757"/>
      <c r="I22" s="757"/>
      <c r="J22" s="757"/>
      <c r="K22" s="757"/>
      <c r="L22" s="757"/>
      <c r="M22" s="757"/>
      <c r="N22" s="757"/>
      <c r="O22" s="757"/>
      <c r="P22" s="757"/>
      <c r="Q22" s="757">
        <v>0</v>
      </c>
      <c r="R22" s="757">
        <v>0</v>
      </c>
      <c r="S22" s="757">
        <v>0</v>
      </c>
      <c r="T22" s="757"/>
      <c r="U22" s="757"/>
      <c r="V22" s="757"/>
      <c r="W22" s="757"/>
      <c r="X22" s="757">
        <v>0</v>
      </c>
      <c r="Y22" s="757"/>
      <c r="Z22" s="757">
        <v>0</v>
      </c>
      <c r="AA22" s="757">
        <v>0</v>
      </c>
      <c r="AB22" s="757"/>
      <c r="AC22" s="757">
        <v>0</v>
      </c>
      <c r="AD22" s="757">
        <v>0</v>
      </c>
      <c r="AE22" s="757">
        <v>0</v>
      </c>
      <c r="AF22" s="757"/>
      <c r="AG22" s="757">
        <v>0</v>
      </c>
      <c r="AH22" s="757">
        <v>0</v>
      </c>
      <c r="AI22" s="757">
        <v>0</v>
      </c>
      <c r="AJ22" s="757">
        <v>0</v>
      </c>
      <c r="AK22" s="757">
        <v>0</v>
      </c>
      <c r="AL22" s="757">
        <v>0</v>
      </c>
      <c r="AM22" s="757">
        <v>0</v>
      </c>
      <c r="AN22" s="757">
        <v>0</v>
      </c>
      <c r="AO22" s="757">
        <v>0</v>
      </c>
      <c r="AP22" s="757">
        <v>0</v>
      </c>
      <c r="AQ22" s="757">
        <v>0</v>
      </c>
      <c r="AR22" s="757">
        <v>0</v>
      </c>
      <c r="AS22" s="757">
        <v>0</v>
      </c>
      <c r="AT22" s="757">
        <v>0</v>
      </c>
      <c r="AU22" s="757">
        <v>0</v>
      </c>
      <c r="AV22" s="757">
        <v>0</v>
      </c>
      <c r="AW22" s="757"/>
      <c r="AX22" s="757">
        <v>0</v>
      </c>
      <c r="AY22" s="757">
        <v>1838941310</v>
      </c>
      <c r="AZ22" s="757">
        <v>0</v>
      </c>
      <c r="BA22" s="757">
        <v>-8043000</v>
      </c>
      <c r="BB22" s="757">
        <v>0</v>
      </c>
      <c r="BC22" s="757">
        <v>0</v>
      </c>
      <c r="BD22" s="757"/>
      <c r="BE22" s="757">
        <v>0</v>
      </c>
      <c r="BF22" s="757">
        <v>-1830898310</v>
      </c>
      <c r="BG22" s="757">
        <v>0</v>
      </c>
      <c r="BH22" s="757">
        <v>0</v>
      </c>
      <c r="BI22" s="757">
        <v>0</v>
      </c>
      <c r="BJ22" s="757">
        <v>0</v>
      </c>
      <c r="BK22" s="757">
        <v>0</v>
      </c>
      <c r="BL22" s="757">
        <v>0</v>
      </c>
      <c r="BM22" s="757"/>
      <c r="BN22" s="757"/>
      <c r="BO22" s="757"/>
      <c r="BP22" s="757"/>
      <c r="BQ22" s="757"/>
      <c r="BR22" s="757"/>
      <c r="BS22" s="757"/>
      <c r="BT22" s="757"/>
      <c r="BU22" s="757"/>
      <c r="BV22" s="757"/>
      <c r="BW22" s="757"/>
    </row>
    <row r="23" spans="1:75">
      <c r="A23" s="762">
        <v>20</v>
      </c>
      <c r="B23" s="754" t="s">
        <v>2259</v>
      </c>
      <c r="C23" s="762">
        <v>5</v>
      </c>
      <c r="D23" s="763">
        <v>-145319929</v>
      </c>
      <c r="E23" s="763">
        <v>-261866118</v>
      </c>
      <c r="F23" s="763">
        <v>1493506834</v>
      </c>
      <c r="G23" s="763">
        <v>1012554959</v>
      </c>
      <c r="H23" s="763">
        <v>-227064320</v>
      </c>
      <c r="I23" s="763">
        <v>283601439</v>
      </c>
      <c r="J23" s="763">
        <v>9709956629</v>
      </c>
      <c r="K23" s="763">
        <v>853972196</v>
      </c>
      <c r="L23" s="763">
        <v>1703244441</v>
      </c>
      <c r="M23" s="763">
        <v>695119378</v>
      </c>
      <c r="N23" s="763">
        <v>-10758350</v>
      </c>
      <c r="O23" s="763">
        <v>2797120981</v>
      </c>
      <c r="P23" s="763">
        <v>3989897896</v>
      </c>
      <c r="Q23" s="763">
        <v>-1188569266</v>
      </c>
      <c r="R23" s="763">
        <v>-1383573435</v>
      </c>
      <c r="S23" s="763">
        <v>814742512</v>
      </c>
      <c r="T23" s="763">
        <v>1829539394</v>
      </c>
      <c r="U23" s="763">
        <v>1711394058</v>
      </c>
      <c r="V23" s="763">
        <v>1193976898</v>
      </c>
      <c r="W23" s="763">
        <v>2804981928</v>
      </c>
      <c r="X23" s="763">
        <v>1147801384</v>
      </c>
      <c r="Y23" s="763">
        <v>463580042</v>
      </c>
      <c r="Z23" s="763">
        <v>2103463162</v>
      </c>
      <c r="AA23" s="763">
        <v>58112045140</v>
      </c>
      <c r="AB23" s="763">
        <v>579970067</v>
      </c>
      <c r="AC23" s="763">
        <v>-2654785819</v>
      </c>
      <c r="AD23" s="763">
        <v>-7224620341</v>
      </c>
      <c r="AE23" s="763">
        <v>-2945815773</v>
      </c>
      <c r="AF23" s="763">
        <v>2782824124</v>
      </c>
      <c r="AG23" s="763">
        <v>33224645724</v>
      </c>
      <c r="AH23" s="763">
        <v>3543177089</v>
      </c>
      <c r="AI23" s="763">
        <v>9926423222</v>
      </c>
      <c r="AJ23" s="763">
        <v>18321148781</v>
      </c>
      <c r="AK23" s="763">
        <v>14008554587</v>
      </c>
      <c r="AL23" s="763">
        <v>7360090748</v>
      </c>
      <c r="AM23" s="763">
        <v>21795709649</v>
      </c>
      <c r="AN23" s="763">
        <v>1925739613</v>
      </c>
      <c r="AO23" s="763">
        <v>-5270648797</v>
      </c>
      <c r="AP23" s="763">
        <v>-2959309601</v>
      </c>
      <c r="AQ23" s="763">
        <v>2475246740</v>
      </c>
      <c r="AR23" s="763">
        <v>-4153402340</v>
      </c>
      <c r="AS23" s="763">
        <v>-10215448067</v>
      </c>
      <c r="AT23" s="763">
        <v>-13524685493</v>
      </c>
      <c r="AU23" s="763">
        <v>-8282947985</v>
      </c>
      <c r="AV23" s="763">
        <v>9673268117</v>
      </c>
      <c r="AW23" s="763">
        <v>-4978185231</v>
      </c>
      <c r="AX23" s="763">
        <v>-3242020126</v>
      </c>
      <c r="AY23" s="763">
        <v>92069739829</v>
      </c>
      <c r="AZ23" s="763">
        <v>4897080552</v>
      </c>
      <c r="BA23" s="763">
        <v>17400796729</v>
      </c>
      <c r="BB23" s="763">
        <v>7098249059</v>
      </c>
      <c r="BC23" s="763">
        <v>3750983485</v>
      </c>
      <c r="BD23" s="763">
        <v>9530204304</v>
      </c>
      <c r="BE23" s="763">
        <v>1072500757</v>
      </c>
      <c r="BF23" s="763">
        <v>1039517857</v>
      </c>
      <c r="BG23" s="763">
        <v>93219731</v>
      </c>
      <c r="BH23" s="763">
        <v>-10202154651</v>
      </c>
      <c r="BI23" s="763">
        <v>-4684658050</v>
      </c>
      <c r="BJ23" s="763">
        <v>-6920497847</v>
      </c>
      <c r="BK23" s="763">
        <v>4218683331</v>
      </c>
      <c r="BL23" s="763">
        <v>-1693460736</v>
      </c>
      <c r="BM23" s="763"/>
      <c r="BN23" s="763"/>
      <c r="BO23" s="763"/>
      <c r="BP23" s="763"/>
      <c r="BQ23" s="763"/>
      <c r="BR23" s="763"/>
      <c r="BS23" s="763"/>
      <c r="BT23" s="763"/>
      <c r="BU23" s="763"/>
      <c r="BV23" s="763"/>
      <c r="BW23" s="763"/>
    </row>
  </sheetData>
  <protectedRanges>
    <protectedRange sqref="D4:BK23 BM4:BW23 BL4:BL20 BL22:BL23" name="PL"/>
  </protectedRange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A726F-F84E-4DA4-986A-A5F2330BFBBC}">
  <sheetPr codeName="Sheet8">
    <tabColor rgb="FFC00000"/>
    <outlinePr summaryBelow="0" summaryRight="0"/>
  </sheetPr>
  <dimension ref="A1:Y216"/>
  <sheetViews>
    <sheetView showGridLines="0" showZeros="0" zoomScale="70" zoomScaleNormal="70" workbookViewId="0">
      <pane xSplit="2" ySplit="3" topLeftCell="C193" activePane="bottomRight" state="frozen"/>
      <selection activeCell="C41" sqref="C41"/>
      <selection pane="topRight" activeCell="C41" sqref="C41"/>
      <selection pane="bottomLeft" activeCell="C41" sqref="C41"/>
      <selection pane="bottomRight" activeCell="C122" sqref="C122"/>
    </sheetView>
  </sheetViews>
  <sheetFormatPr defaultColWidth="9.09765625" defaultRowHeight="15" customHeight="1" outlineLevelRow="2" outlineLevelCol="1"/>
  <cols>
    <col min="1" max="1" width="5.09765625" style="65" customWidth="1"/>
    <col min="2" max="2" width="40.8984375" style="12" customWidth="1"/>
    <col min="3" max="3" width="19.69921875" style="12" customWidth="1"/>
    <col min="4" max="4" width="19.3984375" style="12" hidden="1" customWidth="1"/>
    <col min="5" max="5" width="18.796875" style="12" hidden="1" customWidth="1"/>
    <col min="6" max="6" width="18" style="12" hidden="1" customWidth="1"/>
    <col min="7" max="7" width="18.3984375" style="12" hidden="1" customWidth="1"/>
    <col min="8" max="8" width="19.296875" style="12" hidden="1" customWidth="1"/>
    <col min="9" max="11" width="18.5" style="12" hidden="1" customWidth="1"/>
    <col min="12" max="13" width="16.69921875" style="12" hidden="1" customWidth="1"/>
    <col min="14" max="14" width="20.5" style="12" hidden="1" customWidth="1"/>
    <col min="15" max="15" width="3.59765625" style="12" customWidth="1" outlineLevel="1"/>
    <col min="16" max="16" width="20.5" style="12" bestFit="1" customWidth="1"/>
    <col min="17" max="17" width="18.8984375" style="12" customWidth="1"/>
    <col min="18" max="18" width="18.59765625" style="12" customWidth="1"/>
    <col min="19" max="19" width="18" style="12" customWidth="1"/>
    <col min="20" max="20" width="3.69921875" style="12" customWidth="1"/>
    <col min="21" max="21" width="18" style="449" customWidth="1"/>
    <col min="22" max="22" width="13.3984375" style="12" customWidth="1" outlineLevel="1"/>
    <col min="23" max="23" width="13.3984375" style="65" customWidth="1"/>
    <col min="24" max="24" width="16.796875" style="12" bestFit="1" customWidth="1"/>
    <col min="25" max="25" width="12.296875" style="12" bestFit="1" customWidth="1"/>
    <col min="26" max="16384" width="9.09765625" style="12"/>
  </cols>
  <sheetData>
    <row r="1" spans="1:24" s="1" customFormat="1" ht="19.5" customHeight="1">
      <c r="D1" s="186"/>
      <c r="E1" s="67" t="s">
        <v>2127</v>
      </c>
      <c r="F1" s="67"/>
      <c r="G1" s="2"/>
      <c r="H1" s="2"/>
      <c r="I1" s="2"/>
      <c r="J1" s="2"/>
      <c r="K1" s="2"/>
      <c r="L1" s="2"/>
      <c r="M1" s="2"/>
      <c r="N1" s="2"/>
      <c r="O1" s="2"/>
      <c r="P1" s="2"/>
      <c r="Q1" s="2"/>
      <c r="T1" s="2"/>
      <c r="U1" s="681"/>
      <c r="V1" s="2"/>
      <c r="W1" s="2"/>
    </row>
    <row r="2" spans="1:24" s="3" customFormat="1" ht="11.15" customHeight="1" thickBot="1">
      <c r="D2" s="170"/>
      <c r="E2" s="170"/>
      <c r="F2" s="170"/>
      <c r="R2" s="2">
        <f ca="1">MONTH(TODAY())-1</f>
        <v>5</v>
      </c>
      <c r="S2" s="2"/>
      <c r="U2" s="682"/>
      <c r="V2" s="218">
        <v>25000</v>
      </c>
    </row>
    <row r="3" spans="1:24" s="7" customFormat="1" ht="18" customHeight="1" thickTop="1">
      <c r="A3" s="591"/>
      <c r="B3" s="291" t="s">
        <v>66</v>
      </c>
      <c r="C3" s="293" t="s">
        <v>2128</v>
      </c>
      <c r="D3" s="293" t="s">
        <v>2129</v>
      </c>
      <c r="E3" s="293" t="s">
        <v>2130</v>
      </c>
      <c r="F3" s="293" t="s">
        <v>2131</v>
      </c>
      <c r="G3" s="293" t="s">
        <v>2132</v>
      </c>
      <c r="H3" s="293" t="s">
        <v>2133</v>
      </c>
      <c r="I3" s="293" t="s">
        <v>2134</v>
      </c>
      <c r="J3" s="293" t="s">
        <v>2135</v>
      </c>
      <c r="K3" s="293" t="s">
        <v>2136</v>
      </c>
      <c r="L3" s="293" t="s">
        <v>2137</v>
      </c>
      <c r="M3" s="293" t="s">
        <v>2138</v>
      </c>
      <c r="N3" s="293" t="s">
        <v>2139</v>
      </c>
      <c r="O3" s="294"/>
      <c r="P3" s="292" t="s">
        <v>2140</v>
      </c>
      <c r="Q3" s="292" t="s">
        <v>2141</v>
      </c>
      <c r="R3" s="294" t="s">
        <v>2142</v>
      </c>
      <c r="S3" s="294" t="s">
        <v>2143</v>
      </c>
      <c r="T3" s="295"/>
      <c r="U3" s="683" t="s">
        <v>2144</v>
      </c>
      <c r="V3" s="296" t="s">
        <v>109</v>
      </c>
      <c r="W3" s="297" t="s">
        <v>110</v>
      </c>
    </row>
    <row r="4" spans="1:24" s="8" customFormat="1" ht="15" customHeight="1">
      <c r="A4" s="592"/>
      <c r="B4" s="298" t="s">
        <v>111</v>
      </c>
      <c r="C4" s="299" t="e">
        <f>C5+C8+C12+C21+C24</f>
        <v>#REF!</v>
      </c>
      <c r="D4" s="299" t="e">
        <f t="shared" ref="D4:M4" si="0">D5+D8+D12+D21+D24</f>
        <v>#REF!</v>
      </c>
      <c r="E4" s="299" t="e">
        <f t="shared" si="0"/>
        <v>#REF!</v>
      </c>
      <c r="F4" s="299" t="e">
        <f t="shared" si="0"/>
        <v>#REF!</v>
      </c>
      <c r="G4" s="299" t="e">
        <f t="shared" si="0"/>
        <v>#REF!</v>
      </c>
      <c r="H4" s="299" t="e">
        <f t="shared" si="0"/>
        <v>#REF!</v>
      </c>
      <c r="I4" s="299" t="e">
        <f t="shared" si="0"/>
        <v>#REF!</v>
      </c>
      <c r="J4" s="299" t="e">
        <f t="shared" si="0"/>
        <v>#REF!</v>
      </c>
      <c r="K4" s="299" t="e">
        <f t="shared" si="0"/>
        <v>#REF!</v>
      </c>
      <c r="L4" s="299" t="e">
        <f t="shared" si="0"/>
        <v>#REF!</v>
      </c>
      <c r="M4" s="299" t="e">
        <f t="shared" si="0"/>
        <v>#REF!</v>
      </c>
      <c r="N4" s="299" t="e">
        <f>N5+N8+N12+N21+N24</f>
        <v>#REF!</v>
      </c>
      <c r="O4" s="299"/>
      <c r="P4" s="299" t="e">
        <f>C4</f>
        <v>#REF!</v>
      </c>
      <c r="Q4" s="299" t="e">
        <f>H4</f>
        <v>#REF!</v>
      </c>
      <c r="R4" s="299" t="e">
        <f>K4</f>
        <v>#REF!</v>
      </c>
      <c r="S4" s="299" t="e">
        <f>N4</f>
        <v>#REF!</v>
      </c>
      <c r="T4" s="299"/>
      <c r="U4" s="684" t="e">
        <f>C4</f>
        <v>#REF!</v>
      </c>
      <c r="V4" s="300" t="e">
        <f>U4/$V$2</f>
        <v>#REF!</v>
      </c>
      <c r="W4" s="301" t="e">
        <f>U4/$U$66</f>
        <v>#REF!</v>
      </c>
      <c r="X4" s="651" t="e">
        <f>U4-BCTC2026!V4</f>
        <v>#REF!</v>
      </c>
    </row>
    <row r="5" spans="1:24" s="9" customFormat="1" ht="15" customHeight="1">
      <c r="A5" s="593"/>
      <c r="B5" s="302" t="s">
        <v>112</v>
      </c>
      <c r="C5" s="303">
        <f>SUM(C6:C7)</f>
        <v>42126572011</v>
      </c>
      <c r="D5" s="303">
        <f t="shared" ref="D5:N5" si="1">SUM(D6:D7)</f>
        <v>45981412915</v>
      </c>
      <c r="E5" s="303">
        <f t="shared" si="1"/>
        <v>33613094972</v>
      </c>
      <c r="F5" s="303">
        <f t="shared" si="1"/>
        <v>47135211556</v>
      </c>
      <c r="G5" s="303">
        <f t="shared" si="1"/>
        <v>41014004605</v>
      </c>
      <c r="H5" s="303">
        <f t="shared" si="1"/>
        <v>0</v>
      </c>
      <c r="I5" s="303">
        <f t="shared" si="1"/>
        <v>0</v>
      </c>
      <c r="J5" s="303">
        <f t="shared" si="1"/>
        <v>0</v>
      </c>
      <c r="K5" s="303">
        <f t="shared" si="1"/>
        <v>0</v>
      </c>
      <c r="L5" s="303">
        <f t="shared" si="1"/>
        <v>0</v>
      </c>
      <c r="M5" s="303">
        <f t="shared" si="1"/>
        <v>0</v>
      </c>
      <c r="N5" s="303">
        <f t="shared" si="1"/>
        <v>0</v>
      </c>
      <c r="O5" s="303"/>
      <c r="P5" s="303">
        <f t="shared" ref="P5:P68" si="2">C5</f>
        <v>42126572011</v>
      </c>
      <c r="Q5" s="303">
        <f t="shared" ref="Q5:Q68" si="3">H5</f>
        <v>0</v>
      </c>
      <c r="R5" s="303">
        <f t="shared" ref="R5:R68" si="4">K5</f>
        <v>0</v>
      </c>
      <c r="S5" s="303">
        <f>N5</f>
        <v>0</v>
      </c>
      <c r="T5" s="303"/>
      <c r="U5" s="685">
        <f t="shared" ref="U5:U68" si="5">C5</f>
        <v>42126572011</v>
      </c>
      <c r="V5" s="304">
        <f>U5/$V$2</f>
        <v>1685062.88044</v>
      </c>
      <c r="W5" s="305" t="e">
        <f t="shared" ref="W5:W6" si="6">U5/$U$66</f>
        <v>#REF!</v>
      </c>
      <c r="X5" s="651">
        <f>U5-BCTC2026!V5</f>
        <v>1112567406</v>
      </c>
    </row>
    <row r="6" spans="1:24" s="10" customFormat="1" ht="15" customHeight="1" outlineLevel="1">
      <c r="A6" s="594"/>
      <c r="B6" s="306" t="s">
        <v>113</v>
      </c>
      <c r="C6" s="307">
        <f>BCTC2026!D6</f>
        <v>42126572011</v>
      </c>
      <c r="D6" s="307">
        <f>BCTC2026!E6</f>
        <v>45981412915</v>
      </c>
      <c r="E6" s="307">
        <f>BCTC2026!F6</f>
        <v>27413094972</v>
      </c>
      <c r="F6" s="307">
        <f>BCTC2026!G6</f>
        <v>28835211556</v>
      </c>
      <c r="G6" s="307">
        <f>BCTC2026!H6</f>
        <v>30714004605</v>
      </c>
      <c r="H6" s="307">
        <f>BCTC2026!I6</f>
        <v>0</v>
      </c>
      <c r="I6" s="307">
        <f>BCTC2026!J6</f>
        <v>0</v>
      </c>
      <c r="J6" s="307">
        <f>BCTC2026!K6</f>
        <v>0</v>
      </c>
      <c r="K6" s="307">
        <f>BCTC2026!L6</f>
        <v>0</v>
      </c>
      <c r="L6" s="307">
        <f>BCTC2026!M6</f>
        <v>0</v>
      </c>
      <c r="M6" s="307">
        <f>BCTC2026!N6</f>
        <v>0</v>
      </c>
      <c r="N6" s="307">
        <f>BCTC2026!O6</f>
        <v>0</v>
      </c>
      <c r="O6" s="307"/>
      <c r="P6" s="307">
        <f t="shared" si="2"/>
        <v>42126572011</v>
      </c>
      <c r="Q6" s="307">
        <f t="shared" si="3"/>
        <v>0</v>
      </c>
      <c r="R6" s="307">
        <f t="shared" si="4"/>
        <v>0</v>
      </c>
      <c r="S6" s="307">
        <f t="shared" ref="S6:S69" si="7">N6</f>
        <v>0</v>
      </c>
      <c r="T6" s="307"/>
      <c r="U6" s="686">
        <f t="shared" si="5"/>
        <v>42126572011</v>
      </c>
      <c r="V6" s="308">
        <f>U6/$V$2</f>
        <v>1685062.88044</v>
      </c>
      <c r="W6" s="309" t="e">
        <f t="shared" si="6"/>
        <v>#REF!</v>
      </c>
      <c r="X6" s="651">
        <f>U6-BCTC2026!V6</f>
        <v>11412567406</v>
      </c>
    </row>
    <row r="7" spans="1:24" s="10" customFormat="1" ht="15" customHeight="1" outlineLevel="1">
      <c r="A7" s="594"/>
      <c r="B7" s="306" t="s">
        <v>114</v>
      </c>
      <c r="C7" s="307">
        <f>BCTC2026!D7</f>
        <v>0</v>
      </c>
      <c r="D7" s="307">
        <f>BCTC2026!E7</f>
        <v>0</v>
      </c>
      <c r="E7" s="307">
        <f>BCTC2026!F7</f>
        <v>6200000000</v>
      </c>
      <c r="F7" s="307">
        <f>BCTC2026!G7</f>
        <v>18300000000</v>
      </c>
      <c r="G7" s="307">
        <f>BCTC2026!H7</f>
        <v>10300000000</v>
      </c>
      <c r="H7" s="307">
        <f>BCTC2026!I7</f>
        <v>0</v>
      </c>
      <c r="I7" s="307">
        <f>BCTC2026!J7</f>
        <v>0</v>
      </c>
      <c r="J7" s="307">
        <f>BCTC2026!K7</f>
        <v>0</v>
      </c>
      <c r="K7" s="307">
        <f>BCTC2026!L7</f>
        <v>0</v>
      </c>
      <c r="L7" s="307">
        <f>BCTC2026!M7</f>
        <v>0</v>
      </c>
      <c r="M7" s="307"/>
      <c r="N7" s="307">
        <f>BCTC2026!O7</f>
        <v>0</v>
      </c>
      <c r="O7" s="307"/>
      <c r="P7" s="307">
        <f t="shared" si="2"/>
        <v>0</v>
      </c>
      <c r="Q7" s="307">
        <f t="shared" si="3"/>
        <v>0</v>
      </c>
      <c r="R7" s="307">
        <f t="shared" si="4"/>
        <v>0</v>
      </c>
      <c r="S7" s="307">
        <f t="shared" si="7"/>
        <v>0</v>
      </c>
      <c r="T7" s="307"/>
      <c r="U7" s="686">
        <f t="shared" si="5"/>
        <v>0</v>
      </c>
      <c r="V7" s="308">
        <f t="shared" ref="V7:V70" si="8">U7/$V$2</f>
        <v>0</v>
      </c>
      <c r="W7" s="301">
        <v>0</v>
      </c>
      <c r="X7" s="651">
        <f>U7-BCTC2026!V7</f>
        <v>-10300000000</v>
      </c>
    </row>
    <row r="8" spans="1:24" s="9" customFormat="1" ht="15" customHeight="1">
      <c r="A8" s="593"/>
      <c r="B8" s="302" t="s">
        <v>115</v>
      </c>
      <c r="C8" s="303">
        <f>SUM(C9:C11)</f>
        <v>32840000000</v>
      </c>
      <c r="D8" s="303">
        <f t="shared" ref="D8:N8" si="9">SUM(D9:D11)</f>
        <v>32840000000</v>
      </c>
      <c r="E8" s="303">
        <f t="shared" si="9"/>
        <v>32840000000</v>
      </c>
      <c r="F8" s="303">
        <f t="shared" si="9"/>
        <v>34340000000</v>
      </c>
      <c r="G8" s="303">
        <f t="shared" si="9"/>
        <v>34340000000</v>
      </c>
      <c r="H8" s="303">
        <f t="shared" si="9"/>
        <v>0</v>
      </c>
      <c r="I8" s="303">
        <f t="shared" si="9"/>
        <v>0</v>
      </c>
      <c r="J8" s="303">
        <f t="shared" si="9"/>
        <v>0</v>
      </c>
      <c r="K8" s="303">
        <f t="shared" si="9"/>
        <v>0</v>
      </c>
      <c r="L8" s="303">
        <f t="shared" si="9"/>
        <v>0</v>
      </c>
      <c r="M8" s="303">
        <f t="shared" si="9"/>
        <v>0</v>
      </c>
      <c r="N8" s="303">
        <f t="shared" si="9"/>
        <v>0</v>
      </c>
      <c r="O8" s="303"/>
      <c r="P8" s="303">
        <f t="shared" si="2"/>
        <v>32840000000</v>
      </c>
      <c r="Q8" s="303">
        <f t="shared" si="3"/>
        <v>0</v>
      </c>
      <c r="R8" s="303">
        <f t="shared" si="4"/>
        <v>0</v>
      </c>
      <c r="S8" s="303">
        <f t="shared" si="7"/>
        <v>0</v>
      </c>
      <c r="T8" s="303"/>
      <c r="U8" s="685">
        <f t="shared" si="5"/>
        <v>32840000000</v>
      </c>
      <c r="V8" s="310">
        <f t="shared" si="8"/>
        <v>1313600</v>
      </c>
      <c r="W8" s="305">
        <v>0</v>
      </c>
      <c r="X8" s="651">
        <f>U8-BCTC2026!V8</f>
        <v>-1500000000</v>
      </c>
    </row>
    <row r="9" spans="1:24" s="10" customFormat="1" ht="15" customHeight="1" outlineLevel="1">
      <c r="A9" s="594"/>
      <c r="B9" s="306" t="s">
        <v>116</v>
      </c>
      <c r="C9" s="307">
        <f>BCTC2026!D9</f>
        <v>0</v>
      </c>
      <c r="D9" s="307">
        <f>BCTC2026!E9</f>
        <v>0</v>
      </c>
      <c r="E9" s="307">
        <f>BCTC2026!F9</f>
        <v>0</v>
      </c>
      <c r="F9" s="307">
        <f>BCTC2026!G9</f>
        <v>0</v>
      </c>
      <c r="G9" s="307">
        <f>BCTC2026!H9</f>
        <v>0</v>
      </c>
      <c r="H9" s="307">
        <f>BCTC2026!I9</f>
        <v>0</v>
      </c>
      <c r="I9" s="307">
        <f>BCTC2026!J9</f>
        <v>0</v>
      </c>
      <c r="J9" s="307">
        <f>BCTC2026!K9</f>
        <v>0</v>
      </c>
      <c r="K9" s="307">
        <f>BCTC2026!L9</f>
        <v>0</v>
      </c>
      <c r="L9" s="307">
        <f>BCTC2026!M9</f>
        <v>0</v>
      </c>
      <c r="M9" s="307"/>
      <c r="N9" s="307"/>
      <c r="O9" s="307"/>
      <c r="P9" s="307">
        <f t="shared" si="2"/>
        <v>0</v>
      </c>
      <c r="Q9" s="307">
        <f t="shared" si="3"/>
        <v>0</v>
      </c>
      <c r="R9" s="307">
        <f t="shared" si="4"/>
        <v>0</v>
      </c>
      <c r="S9" s="307">
        <f t="shared" si="7"/>
        <v>0</v>
      </c>
      <c r="T9" s="307"/>
      <c r="U9" s="686">
        <f t="shared" si="5"/>
        <v>0</v>
      </c>
      <c r="V9" s="308">
        <f t="shared" si="8"/>
        <v>0</v>
      </c>
      <c r="W9" s="309">
        <v>0</v>
      </c>
      <c r="X9" s="651">
        <f>U9-BCTC2026!V9</f>
        <v>0</v>
      </c>
    </row>
    <row r="10" spans="1:24" s="10" customFormat="1" ht="15" customHeight="1" outlineLevel="1">
      <c r="A10" s="594"/>
      <c r="B10" s="306" t="s">
        <v>117</v>
      </c>
      <c r="C10" s="307">
        <f>BCTC2026!D10</f>
        <v>0</v>
      </c>
      <c r="D10" s="307">
        <f>BCTC2026!E10</f>
        <v>0</v>
      </c>
      <c r="E10" s="307">
        <f>BCTC2026!F10</f>
        <v>0</v>
      </c>
      <c r="F10" s="307">
        <f>BCTC2026!G10</f>
        <v>0</v>
      </c>
      <c r="G10" s="307">
        <f>BCTC2026!H10</f>
        <v>0</v>
      </c>
      <c r="H10" s="307">
        <f>BCTC2026!I10</f>
        <v>0</v>
      </c>
      <c r="I10" s="307">
        <f>BCTC2026!J10</f>
        <v>0</v>
      </c>
      <c r="J10" s="307">
        <f>BCTC2026!K10</f>
        <v>0</v>
      </c>
      <c r="K10" s="307">
        <f>BCTC2026!L10</f>
        <v>0</v>
      </c>
      <c r="L10" s="307">
        <f>BCTC2026!M10</f>
        <v>0</v>
      </c>
      <c r="M10" s="307"/>
      <c r="N10" s="307"/>
      <c r="O10" s="307"/>
      <c r="P10" s="307">
        <f t="shared" si="2"/>
        <v>0</v>
      </c>
      <c r="Q10" s="307">
        <f t="shared" si="3"/>
        <v>0</v>
      </c>
      <c r="R10" s="307">
        <f t="shared" si="4"/>
        <v>0</v>
      </c>
      <c r="S10" s="307">
        <f t="shared" si="7"/>
        <v>0</v>
      </c>
      <c r="T10" s="307"/>
      <c r="U10" s="686">
        <f t="shared" si="5"/>
        <v>0</v>
      </c>
      <c r="V10" s="308">
        <f t="shared" si="8"/>
        <v>0</v>
      </c>
      <c r="W10" s="309">
        <v>0</v>
      </c>
      <c r="X10" s="651">
        <f>U10-BCTC2026!V10</f>
        <v>0</v>
      </c>
    </row>
    <row r="11" spans="1:24" s="10" customFormat="1" ht="15" customHeight="1" outlineLevel="1">
      <c r="A11" s="594"/>
      <c r="B11" s="306" t="s">
        <v>118</v>
      </c>
      <c r="C11" s="307">
        <f>BCTC2026!D11</f>
        <v>32840000000</v>
      </c>
      <c r="D11" s="307">
        <f>BCTC2026!E11</f>
        <v>32840000000</v>
      </c>
      <c r="E11" s="307">
        <f>BCTC2026!F11</f>
        <v>32840000000</v>
      </c>
      <c r="F11" s="307">
        <f>BCTC2026!G11</f>
        <v>34340000000</v>
      </c>
      <c r="G11" s="307">
        <f>BCTC2026!H11</f>
        <v>34340000000</v>
      </c>
      <c r="H11" s="307">
        <f>BCTC2026!I11</f>
        <v>0</v>
      </c>
      <c r="I11" s="307">
        <f>BCTC2026!J11</f>
        <v>0</v>
      </c>
      <c r="J11" s="307">
        <f>BCTC2026!K11</f>
        <v>0</v>
      </c>
      <c r="K11" s="307">
        <f>BCTC2026!L11</f>
        <v>0</v>
      </c>
      <c r="L11" s="307">
        <f>BCTC2026!M11</f>
        <v>0</v>
      </c>
      <c r="M11" s="307">
        <f>BCTC2026!N11</f>
        <v>0</v>
      </c>
      <c r="N11" s="307">
        <f>BCTC2026!O11</f>
        <v>0</v>
      </c>
      <c r="O11" s="307"/>
      <c r="P11" s="307">
        <f t="shared" si="2"/>
        <v>32840000000</v>
      </c>
      <c r="Q11" s="307">
        <f t="shared" si="3"/>
        <v>0</v>
      </c>
      <c r="R11" s="307">
        <f t="shared" si="4"/>
        <v>0</v>
      </c>
      <c r="S11" s="307">
        <f t="shared" si="7"/>
        <v>0</v>
      </c>
      <c r="T11" s="307"/>
      <c r="U11" s="686">
        <f t="shared" si="5"/>
        <v>32840000000</v>
      </c>
      <c r="V11" s="308">
        <f t="shared" si="8"/>
        <v>1313600</v>
      </c>
      <c r="W11" s="301">
        <v>0</v>
      </c>
      <c r="X11" s="651">
        <f>U11-BCTC2026!V11</f>
        <v>-1500000000</v>
      </c>
    </row>
    <row r="12" spans="1:24" s="7" customFormat="1" ht="15" customHeight="1">
      <c r="A12" s="591"/>
      <c r="B12" s="302" t="s">
        <v>119</v>
      </c>
      <c r="C12" s="303" t="e">
        <f>SUM(C13:C20)</f>
        <v>#REF!</v>
      </c>
      <c r="D12" s="303" t="e">
        <f t="shared" ref="D12:M12" si="10">SUM(D13:D20)</f>
        <v>#REF!</v>
      </c>
      <c r="E12" s="303" t="e">
        <f t="shared" si="10"/>
        <v>#REF!</v>
      </c>
      <c r="F12" s="303" t="e">
        <f t="shared" si="10"/>
        <v>#REF!</v>
      </c>
      <c r="G12" s="303" t="e">
        <f t="shared" si="10"/>
        <v>#REF!</v>
      </c>
      <c r="H12" s="303" t="e">
        <f t="shared" si="10"/>
        <v>#REF!</v>
      </c>
      <c r="I12" s="303" t="e">
        <f t="shared" si="10"/>
        <v>#REF!</v>
      </c>
      <c r="J12" s="303" t="e">
        <f t="shared" si="10"/>
        <v>#REF!</v>
      </c>
      <c r="K12" s="303" t="e">
        <f t="shared" si="10"/>
        <v>#REF!</v>
      </c>
      <c r="L12" s="303" t="e">
        <f t="shared" si="10"/>
        <v>#REF!</v>
      </c>
      <c r="M12" s="303" t="e">
        <f t="shared" si="10"/>
        <v>#REF!</v>
      </c>
      <c r="N12" s="303" t="e">
        <f>SUM(N13:N20)</f>
        <v>#REF!</v>
      </c>
      <c r="O12" s="303"/>
      <c r="P12" s="303" t="e">
        <f t="shared" si="2"/>
        <v>#REF!</v>
      </c>
      <c r="Q12" s="303" t="e">
        <f t="shared" si="3"/>
        <v>#REF!</v>
      </c>
      <c r="R12" s="303" t="e">
        <f t="shared" si="4"/>
        <v>#REF!</v>
      </c>
      <c r="S12" s="303" t="e">
        <f t="shared" si="7"/>
        <v>#REF!</v>
      </c>
      <c r="T12" s="303"/>
      <c r="U12" s="685" t="e">
        <f t="shared" si="5"/>
        <v>#REF!</v>
      </c>
      <c r="V12" s="311" t="e">
        <f>U12/$V$2</f>
        <v>#REF!</v>
      </c>
      <c r="W12" s="305" t="e">
        <f t="shared" ref="W12:W14" si="11">U12/$U$66</f>
        <v>#REF!</v>
      </c>
      <c r="X12" s="651" t="e">
        <f>U12-BCTC2026!V12</f>
        <v>#REF!</v>
      </c>
    </row>
    <row r="13" spans="1:24" s="11" customFormat="1" ht="15" customHeight="1" outlineLevel="1">
      <c r="A13" s="595"/>
      <c r="B13" s="312" t="s">
        <v>120</v>
      </c>
      <c r="C13" s="307">
        <f>BCTC2026!D13</f>
        <v>132649296167</v>
      </c>
      <c r="D13" s="307">
        <f>BCTC2026!E13</f>
        <v>140446291758</v>
      </c>
      <c r="E13" s="307">
        <f>BCTC2026!F13</f>
        <v>153248625708</v>
      </c>
      <c r="F13" s="307">
        <f>BCTC2026!G13</f>
        <v>178191270169</v>
      </c>
      <c r="G13" s="307">
        <f>BCTC2026!H13</f>
        <v>178005616424</v>
      </c>
      <c r="H13" s="307">
        <f>BCTC2026!I13</f>
        <v>0</v>
      </c>
      <c r="I13" s="307">
        <f>BCTC2026!J13</f>
        <v>0</v>
      </c>
      <c r="J13" s="307">
        <f>BCTC2026!K13</f>
        <v>0</v>
      </c>
      <c r="K13" s="307">
        <f>BCTC2026!L13</f>
        <v>0</v>
      </c>
      <c r="L13" s="307">
        <f>BCTC2026!M13</f>
        <v>0</v>
      </c>
      <c r="M13" s="313">
        <f>BCTC2026!N13</f>
        <v>0</v>
      </c>
      <c r="N13" s="313">
        <f>BCTC2026!O13</f>
        <v>0</v>
      </c>
      <c r="O13" s="313"/>
      <c r="P13" s="313">
        <f t="shared" si="2"/>
        <v>132649296167</v>
      </c>
      <c r="Q13" s="313">
        <f t="shared" si="3"/>
        <v>0</v>
      </c>
      <c r="R13" s="313">
        <f t="shared" si="4"/>
        <v>0</v>
      </c>
      <c r="S13" s="313">
        <f t="shared" si="7"/>
        <v>0</v>
      </c>
      <c r="T13" s="313"/>
      <c r="U13" s="687">
        <f t="shared" si="5"/>
        <v>132649296167</v>
      </c>
      <c r="V13" s="314">
        <f>U13/$V$2</f>
        <v>5305971.8466800004</v>
      </c>
      <c r="W13" s="309" t="e">
        <f t="shared" si="11"/>
        <v>#REF!</v>
      </c>
      <c r="X13" s="651">
        <f>U13-BCTC2026!V13</f>
        <v>-45356320257</v>
      </c>
    </row>
    <row r="14" spans="1:24" s="10" customFormat="1" ht="15" customHeight="1" outlineLevel="1">
      <c r="A14" s="594"/>
      <c r="B14" s="306" t="s">
        <v>121</v>
      </c>
      <c r="C14" s="307">
        <f>BCTC2026!D14</f>
        <v>75878310145</v>
      </c>
      <c r="D14" s="307">
        <f>BCTC2026!E14</f>
        <v>82113512006</v>
      </c>
      <c r="E14" s="307">
        <f>BCTC2026!F14</f>
        <v>95312309944</v>
      </c>
      <c r="F14" s="307">
        <f>BCTC2026!G14</f>
        <v>77634941776</v>
      </c>
      <c r="G14" s="307">
        <f>BCTC2026!H14</f>
        <v>162931057926</v>
      </c>
      <c r="H14" s="307">
        <f>BCTC2026!I14</f>
        <v>0</v>
      </c>
      <c r="I14" s="307">
        <f>BCTC2026!J14</f>
        <v>0</v>
      </c>
      <c r="J14" s="307">
        <f>BCTC2026!K14</f>
        <v>0</v>
      </c>
      <c r="K14" s="307">
        <f>BCTC2026!L14</f>
        <v>0</v>
      </c>
      <c r="L14" s="307">
        <f>BCTC2026!M14</f>
        <v>0</v>
      </c>
      <c r="M14" s="307">
        <f>BCTC2026!N14</f>
        <v>0</v>
      </c>
      <c r="N14" s="307">
        <f>BCTC2026!O14</f>
        <v>0</v>
      </c>
      <c r="O14" s="315"/>
      <c r="P14" s="307">
        <f t="shared" si="2"/>
        <v>75878310145</v>
      </c>
      <c r="Q14" s="307">
        <f t="shared" si="3"/>
        <v>0</v>
      </c>
      <c r="R14" s="307">
        <f t="shared" si="4"/>
        <v>0</v>
      </c>
      <c r="S14" s="307">
        <f t="shared" si="7"/>
        <v>0</v>
      </c>
      <c r="T14" s="307"/>
      <c r="U14" s="686">
        <f t="shared" si="5"/>
        <v>75878310145</v>
      </c>
      <c r="V14" s="308">
        <f>U14/$V$2</f>
        <v>3035132.4057999998</v>
      </c>
      <c r="W14" s="316" t="e">
        <f t="shared" si="11"/>
        <v>#REF!</v>
      </c>
      <c r="X14" s="651">
        <f>U14-BCTC2026!V14</f>
        <v>-87052747781</v>
      </c>
    </row>
    <row r="15" spans="1:24" s="11" customFormat="1" ht="15" customHeight="1" outlineLevel="1">
      <c r="A15" s="595"/>
      <c r="B15" s="312" t="s">
        <v>122</v>
      </c>
      <c r="C15" s="307">
        <f>BCTC2026!D15</f>
        <v>0</v>
      </c>
      <c r="D15" s="307">
        <f>BCTC2026!E15</f>
        <v>0</v>
      </c>
      <c r="E15" s="307">
        <f>BCTC2026!F15</f>
        <v>0</v>
      </c>
      <c r="F15" s="307">
        <f>BCTC2026!G15</f>
        <v>0</v>
      </c>
      <c r="G15" s="307">
        <f>BCTC2026!H15</f>
        <v>0</v>
      </c>
      <c r="H15" s="307">
        <f>BCTC2026!I15</f>
        <v>0</v>
      </c>
      <c r="I15" s="307">
        <f>BCTC2026!J15</f>
        <v>0</v>
      </c>
      <c r="J15" s="307">
        <f>BCTC2026!K15</f>
        <v>0</v>
      </c>
      <c r="K15" s="307">
        <f>BCTC2026!L15</f>
        <v>0</v>
      </c>
      <c r="L15" s="307">
        <f>BCTC2026!M15</f>
        <v>0</v>
      </c>
      <c r="M15" s="313">
        <v>0</v>
      </c>
      <c r="N15" s="313"/>
      <c r="O15" s="313"/>
      <c r="P15" s="313">
        <f t="shared" si="2"/>
        <v>0</v>
      </c>
      <c r="Q15" s="313">
        <f t="shared" si="3"/>
        <v>0</v>
      </c>
      <c r="R15" s="313">
        <f t="shared" si="4"/>
        <v>0</v>
      </c>
      <c r="S15" s="313">
        <f t="shared" si="7"/>
        <v>0</v>
      </c>
      <c r="T15" s="313"/>
      <c r="U15" s="687">
        <f t="shared" si="5"/>
        <v>0</v>
      </c>
      <c r="V15" s="314">
        <f t="shared" si="8"/>
        <v>0</v>
      </c>
      <c r="W15" s="309">
        <v>0</v>
      </c>
      <c r="X15" s="651">
        <f>U15-BCTC2026!V15</f>
        <v>0</v>
      </c>
    </row>
    <row r="16" spans="1:24" s="11" customFormat="1" ht="15" customHeight="1" outlineLevel="1">
      <c r="A16" s="595"/>
      <c r="B16" s="312" t="s">
        <v>123</v>
      </c>
      <c r="C16" s="307">
        <f>BCTC2026!D16</f>
        <v>0</v>
      </c>
      <c r="D16" s="307">
        <f>BCTC2026!E16</f>
        <v>0</v>
      </c>
      <c r="E16" s="307">
        <f>BCTC2026!F16</f>
        <v>0</v>
      </c>
      <c r="F16" s="307">
        <f>BCTC2026!G16</f>
        <v>0</v>
      </c>
      <c r="G16" s="307">
        <f>BCTC2026!H16</f>
        <v>0</v>
      </c>
      <c r="H16" s="307">
        <f>BCTC2026!I16</f>
        <v>0</v>
      </c>
      <c r="I16" s="307">
        <f>BCTC2026!J16</f>
        <v>0</v>
      </c>
      <c r="J16" s="307">
        <f>BCTC2026!K16</f>
        <v>0</v>
      </c>
      <c r="K16" s="307">
        <f>BCTC2026!L16</f>
        <v>0</v>
      </c>
      <c r="L16" s="307">
        <f>BCTC2026!M16</f>
        <v>0</v>
      </c>
      <c r="M16" s="313">
        <v>0</v>
      </c>
      <c r="N16" s="313"/>
      <c r="O16" s="313"/>
      <c r="P16" s="313">
        <f t="shared" si="2"/>
        <v>0</v>
      </c>
      <c r="Q16" s="313">
        <f t="shared" si="3"/>
        <v>0</v>
      </c>
      <c r="R16" s="313">
        <f t="shared" si="4"/>
        <v>0</v>
      </c>
      <c r="S16" s="313">
        <f t="shared" si="7"/>
        <v>0</v>
      </c>
      <c r="T16" s="313"/>
      <c r="U16" s="687">
        <f t="shared" si="5"/>
        <v>0</v>
      </c>
      <c r="V16" s="314">
        <f t="shared" si="8"/>
        <v>0</v>
      </c>
      <c r="W16" s="309">
        <v>0</v>
      </c>
      <c r="X16" s="651">
        <f>U16-BCTC2026!V16</f>
        <v>0</v>
      </c>
    </row>
    <row r="17" spans="1:24" s="11" customFormat="1" ht="15" customHeight="1" outlineLevel="1">
      <c r="A17" s="595"/>
      <c r="B17" s="312" t="s">
        <v>124</v>
      </c>
      <c r="C17" s="307" t="e">
        <f>BCTC2026!#REF!</f>
        <v>#REF!</v>
      </c>
      <c r="D17" s="307" t="e">
        <f>BCTC2026!#REF!</f>
        <v>#REF!</v>
      </c>
      <c r="E17" s="307" t="e">
        <f>BCTC2026!#REF!</f>
        <v>#REF!</v>
      </c>
      <c r="F17" s="307" t="e">
        <f>BCTC2026!#REF!</f>
        <v>#REF!</v>
      </c>
      <c r="G17" s="307" t="e">
        <f>BCTC2026!#REF!</f>
        <v>#REF!</v>
      </c>
      <c r="H17" s="307" t="e">
        <f>BCTC2026!#REF!</f>
        <v>#REF!</v>
      </c>
      <c r="I17" s="307" t="e">
        <f>BCTC2026!#REF!</f>
        <v>#REF!</v>
      </c>
      <c r="J17" s="307" t="e">
        <f>BCTC2026!#REF!</f>
        <v>#REF!</v>
      </c>
      <c r="K17" s="307" t="e">
        <f>BCTC2026!#REF!</f>
        <v>#REF!</v>
      </c>
      <c r="L17" s="307" t="e">
        <f>BCTC2026!#REF!</f>
        <v>#REF!</v>
      </c>
      <c r="M17" s="313" t="e">
        <f>BCTC2026!#REF!</f>
        <v>#REF!</v>
      </c>
      <c r="N17" s="313" t="e">
        <f>BCTC2026!#REF!</f>
        <v>#REF!</v>
      </c>
      <c r="O17" s="313"/>
      <c r="P17" s="313" t="e">
        <f t="shared" si="2"/>
        <v>#REF!</v>
      </c>
      <c r="Q17" s="313" t="e">
        <f t="shared" si="3"/>
        <v>#REF!</v>
      </c>
      <c r="R17" s="313" t="e">
        <f t="shared" si="4"/>
        <v>#REF!</v>
      </c>
      <c r="S17" s="313" t="e">
        <f t="shared" si="7"/>
        <v>#REF!</v>
      </c>
      <c r="T17" s="313"/>
      <c r="U17" s="687" t="e">
        <f t="shared" si="5"/>
        <v>#REF!</v>
      </c>
      <c r="V17" s="314" t="e">
        <f>U17/$V$2</f>
        <v>#REF!</v>
      </c>
      <c r="W17" s="309" t="e">
        <f>U17/$U$66</f>
        <v>#REF!</v>
      </c>
      <c r="X17" s="651" t="e">
        <f>U17-BCTC2026!#REF!</f>
        <v>#REF!</v>
      </c>
    </row>
    <row r="18" spans="1:24" s="11" customFormat="1" ht="15" customHeight="1" outlineLevel="1">
      <c r="A18" s="595"/>
      <c r="B18" s="312" t="s">
        <v>125</v>
      </c>
      <c r="C18" s="307">
        <f>BCTC2026!D17</f>
        <v>54586491575</v>
      </c>
      <c r="D18" s="307">
        <f>BCTC2026!E17</f>
        <v>66773872669</v>
      </c>
      <c r="E18" s="307">
        <f>BCTC2026!F17</f>
        <v>82135205395</v>
      </c>
      <c r="F18" s="307">
        <f>BCTC2026!G17</f>
        <v>73268597741</v>
      </c>
      <c r="G18" s="307">
        <f>BCTC2026!H17</f>
        <v>76382324781</v>
      </c>
      <c r="H18" s="307">
        <f>BCTC2026!I17</f>
        <v>0</v>
      </c>
      <c r="I18" s="307">
        <f>BCTC2026!J17</f>
        <v>0</v>
      </c>
      <c r="J18" s="307">
        <f>BCTC2026!K17</f>
        <v>0</v>
      </c>
      <c r="K18" s="307">
        <f>BCTC2026!L17</f>
        <v>0</v>
      </c>
      <c r="L18" s="307">
        <f>BCTC2026!M17</f>
        <v>0</v>
      </c>
      <c r="M18" s="313">
        <f>BCTC2026!N17</f>
        <v>0</v>
      </c>
      <c r="N18" s="313">
        <f>BCTC2026!O17</f>
        <v>0</v>
      </c>
      <c r="O18" s="313"/>
      <c r="P18" s="313">
        <f t="shared" si="2"/>
        <v>54586491575</v>
      </c>
      <c r="Q18" s="313">
        <f t="shared" si="3"/>
        <v>0</v>
      </c>
      <c r="R18" s="313">
        <f t="shared" si="4"/>
        <v>0</v>
      </c>
      <c r="S18" s="313">
        <f t="shared" si="7"/>
        <v>0</v>
      </c>
      <c r="T18" s="313"/>
      <c r="U18" s="687">
        <f t="shared" si="5"/>
        <v>54586491575</v>
      </c>
      <c r="V18" s="314">
        <f t="shared" si="8"/>
        <v>2183459.6630000002</v>
      </c>
      <c r="W18" s="309" t="e">
        <f t="shared" ref="W18:W26" si="12">U18/$U$66</f>
        <v>#REF!</v>
      </c>
      <c r="X18" s="651">
        <f>U18-BCTC2026!V17</f>
        <v>-21795833206</v>
      </c>
    </row>
    <row r="19" spans="1:24" s="11" customFormat="1" ht="15" customHeight="1" outlineLevel="1">
      <c r="A19" s="595"/>
      <c r="B19" s="312" t="s">
        <v>126</v>
      </c>
      <c r="C19" s="307">
        <f>BCTC2026!D18</f>
        <v>-609095700</v>
      </c>
      <c r="D19" s="307">
        <f>BCTC2026!E18</f>
        <v>-609095700</v>
      </c>
      <c r="E19" s="307">
        <f>BCTC2026!F18</f>
        <v>-609095700</v>
      </c>
      <c r="F19" s="307">
        <f>BCTC2026!G18</f>
        <v>-609095700</v>
      </c>
      <c r="G19" s="307">
        <f>BCTC2026!H18</f>
        <v>-609095700</v>
      </c>
      <c r="H19" s="307">
        <f>BCTC2026!I18</f>
        <v>0</v>
      </c>
      <c r="I19" s="307">
        <f>BCTC2026!J18</f>
        <v>0</v>
      </c>
      <c r="J19" s="307">
        <f>BCTC2026!K18</f>
        <v>0</v>
      </c>
      <c r="K19" s="307">
        <f>BCTC2026!L18</f>
        <v>0</v>
      </c>
      <c r="L19" s="307">
        <f>BCTC2026!M18</f>
        <v>0</v>
      </c>
      <c r="M19" s="313">
        <v>0</v>
      </c>
      <c r="N19" s="313"/>
      <c r="O19" s="313"/>
      <c r="P19" s="313">
        <f t="shared" si="2"/>
        <v>-609095700</v>
      </c>
      <c r="Q19" s="313">
        <f t="shared" si="3"/>
        <v>0</v>
      </c>
      <c r="R19" s="313">
        <f t="shared" si="4"/>
        <v>0</v>
      </c>
      <c r="S19" s="313">
        <f t="shared" si="7"/>
        <v>0</v>
      </c>
      <c r="T19" s="313"/>
      <c r="U19" s="687">
        <f t="shared" si="5"/>
        <v>-609095700</v>
      </c>
      <c r="V19" s="314">
        <f t="shared" si="8"/>
        <v>-24363.828000000001</v>
      </c>
      <c r="W19" s="309">
        <v>0</v>
      </c>
      <c r="X19" s="651">
        <f>U19-BCTC2026!V18</f>
        <v>0</v>
      </c>
    </row>
    <row r="20" spans="1:24" s="11" customFormat="1" ht="15" customHeight="1" outlineLevel="1">
      <c r="A20" s="595"/>
      <c r="B20" s="312" t="s">
        <v>127</v>
      </c>
      <c r="C20" s="307">
        <f>BCTC2026!D19</f>
        <v>1119913958</v>
      </c>
      <c r="D20" s="307">
        <f>BCTC2026!E19</f>
        <v>1255721846</v>
      </c>
      <c r="E20" s="307">
        <f>BCTC2026!F19</f>
        <v>1255721846</v>
      </c>
      <c r="F20" s="307">
        <f>BCTC2026!G19</f>
        <v>1255721846</v>
      </c>
      <c r="G20" s="307">
        <f>BCTC2026!H19</f>
        <v>682953698</v>
      </c>
      <c r="H20" s="307">
        <f>BCTC2026!I19</f>
        <v>0</v>
      </c>
      <c r="I20" s="307">
        <f>BCTC2026!J19</f>
        <v>0</v>
      </c>
      <c r="J20" s="307">
        <f>BCTC2026!K19</f>
        <v>0</v>
      </c>
      <c r="K20" s="307">
        <f>BCTC2026!L19</f>
        <v>0</v>
      </c>
      <c r="L20" s="307">
        <f>BCTC2026!M19</f>
        <v>0</v>
      </c>
      <c r="M20" s="313">
        <f>BCTC2026!N19</f>
        <v>0</v>
      </c>
      <c r="N20" s="313">
        <f>BCTC2026!O19</f>
        <v>0</v>
      </c>
      <c r="O20" s="313"/>
      <c r="P20" s="313">
        <f t="shared" si="2"/>
        <v>1119913958</v>
      </c>
      <c r="Q20" s="313">
        <f t="shared" si="3"/>
        <v>0</v>
      </c>
      <c r="R20" s="313">
        <f t="shared" si="4"/>
        <v>0</v>
      </c>
      <c r="S20" s="313">
        <f t="shared" si="7"/>
        <v>0</v>
      </c>
      <c r="T20" s="313"/>
      <c r="U20" s="687">
        <f t="shared" si="5"/>
        <v>1119913958</v>
      </c>
      <c r="V20" s="314">
        <f t="shared" si="8"/>
        <v>44796.558319999996</v>
      </c>
      <c r="W20" s="309" t="e">
        <f t="shared" si="12"/>
        <v>#REF!</v>
      </c>
      <c r="X20" s="651">
        <f>U20-BCTC2026!V19</f>
        <v>436960260</v>
      </c>
    </row>
    <row r="21" spans="1:24" s="9" customFormat="1" ht="15" customHeight="1">
      <c r="A21" s="593"/>
      <c r="B21" s="302" t="s">
        <v>128</v>
      </c>
      <c r="C21" s="303">
        <f>SUM(C22:C23)</f>
        <v>534105826237</v>
      </c>
      <c r="D21" s="303">
        <f t="shared" ref="D21:N21" si="13">SUM(D22:D23)</f>
        <v>502545827363</v>
      </c>
      <c r="E21" s="303">
        <f t="shared" si="13"/>
        <v>425450972162</v>
      </c>
      <c r="F21" s="303">
        <f t="shared" si="13"/>
        <v>370413533224</v>
      </c>
      <c r="G21" s="303">
        <f t="shared" si="13"/>
        <v>361880765551</v>
      </c>
      <c r="H21" s="303">
        <f t="shared" si="13"/>
        <v>0</v>
      </c>
      <c r="I21" s="303">
        <f t="shared" si="13"/>
        <v>0</v>
      </c>
      <c r="J21" s="303">
        <f t="shared" si="13"/>
        <v>0</v>
      </c>
      <c r="K21" s="303">
        <f t="shared" si="13"/>
        <v>0</v>
      </c>
      <c r="L21" s="303">
        <f t="shared" si="13"/>
        <v>0</v>
      </c>
      <c r="M21" s="303">
        <f t="shared" si="13"/>
        <v>0</v>
      </c>
      <c r="N21" s="303">
        <f t="shared" si="13"/>
        <v>0</v>
      </c>
      <c r="O21" s="303"/>
      <c r="P21" s="303">
        <f t="shared" si="2"/>
        <v>534105826237</v>
      </c>
      <c r="Q21" s="303">
        <f t="shared" si="3"/>
        <v>0</v>
      </c>
      <c r="R21" s="303">
        <f t="shared" si="4"/>
        <v>0</v>
      </c>
      <c r="S21" s="303">
        <f t="shared" si="7"/>
        <v>0</v>
      </c>
      <c r="T21" s="303"/>
      <c r="U21" s="685">
        <f t="shared" si="5"/>
        <v>534105826237</v>
      </c>
      <c r="V21" s="311">
        <f t="shared" si="8"/>
        <v>21364233.049479999</v>
      </c>
      <c r="W21" s="305" t="e">
        <f t="shared" si="12"/>
        <v>#REF!</v>
      </c>
      <c r="X21" s="651">
        <f>U21-BCTC2026!V20</f>
        <v>172225060686</v>
      </c>
    </row>
    <row r="22" spans="1:24" s="10" customFormat="1" ht="15" customHeight="1" outlineLevel="1">
      <c r="A22" s="594"/>
      <c r="B22" s="306" t="s">
        <v>129</v>
      </c>
      <c r="C22" s="307">
        <f>BCTC2026!D21</f>
        <v>534105826237</v>
      </c>
      <c r="D22" s="307">
        <f>BCTC2026!E21</f>
        <v>502545827363</v>
      </c>
      <c r="E22" s="307">
        <f>BCTC2026!F21</f>
        <v>425450972162</v>
      </c>
      <c r="F22" s="307">
        <f>BCTC2026!G21</f>
        <v>370413533224</v>
      </c>
      <c r="G22" s="307">
        <f>BCTC2026!H21</f>
        <v>361880765551</v>
      </c>
      <c r="H22" s="307">
        <f>BCTC2026!I21</f>
        <v>0</v>
      </c>
      <c r="I22" s="307">
        <f>BCTC2026!J21</f>
        <v>0</v>
      </c>
      <c r="J22" s="307">
        <f>BCTC2026!K21</f>
        <v>0</v>
      </c>
      <c r="K22" s="307">
        <f>BCTC2026!L21</f>
        <v>0</v>
      </c>
      <c r="L22" s="307">
        <f>BCTC2026!M21</f>
        <v>0</v>
      </c>
      <c r="M22" s="307">
        <f>BCTC2026!N21</f>
        <v>0</v>
      </c>
      <c r="N22" s="307">
        <f>BCTC2026!O21</f>
        <v>0</v>
      </c>
      <c r="O22" s="307"/>
      <c r="P22" s="307">
        <f t="shared" si="2"/>
        <v>534105826237</v>
      </c>
      <c r="Q22" s="307">
        <f t="shared" si="3"/>
        <v>0</v>
      </c>
      <c r="R22" s="307">
        <f t="shared" si="4"/>
        <v>0</v>
      </c>
      <c r="S22" s="307">
        <f t="shared" si="7"/>
        <v>0</v>
      </c>
      <c r="T22" s="307"/>
      <c r="U22" s="686">
        <f t="shared" si="5"/>
        <v>534105826237</v>
      </c>
      <c r="V22" s="308">
        <f t="shared" si="8"/>
        <v>21364233.049479999</v>
      </c>
      <c r="W22" s="309" t="e">
        <f t="shared" si="12"/>
        <v>#REF!</v>
      </c>
      <c r="X22" s="651">
        <f>U22-BCTC2026!V21</f>
        <v>172225060686</v>
      </c>
    </row>
    <row r="23" spans="1:24" s="10" customFormat="1" ht="15" customHeight="1" outlineLevel="1">
      <c r="A23" s="594"/>
      <c r="B23" s="306" t="s">
        <v>130</v>
      </c>
      <c r="C23" s="307">
        <f>BCTC2026!D22</f>
        <v>0</v>
      </c>
      <c r="D23" s="307">
        <f>BCTC2026!E22</f>
        <v>0</v>
      </c>
      <c r="E23" s="307">
        <f>BCTC2026!F22</f>
        <v>0</v>
      </c>
      <c r="F23" s="307">
        <f>BCTC2026!G22</f>
        <v>0</v>
      </c>
      <c r="G23" s="307">
        <f>BCTC2026!H22</f>
        <v>0</v>
      </c>
      <c r="H23" s="307">
        <f>BCTC2026!I22</f>
        <v>0</v>
      </c>
      <c r="I23" s="307">
        <f>BCTC2026!J22</f>
        <v>0</v>
      </c>
      <c r="J23" s="307">
        <f>BCTC2026!K22</f>
        <v>0</v>
      </c>
      <c r="K23" s="307">
        <f>BCTC2026!L22</f>
        <v>0</v>
      </c>
      <c r="L23" s="307">
        <f>BCTC2026!M22</f>
        <v>0</v>
      </c>
      <c r="M23" s="307"/>
      <c r="N23" s="307"/>
      <c r="O23" s="307"/>
      <c r="P23" s="307">
        <f t="shared" si="2"/>
        <v>0</v>
      </c>
      <c r="Q23" s="307">
        <f t="shared" si="3"/>
        <v>0</v>
      </c>
      <c r="R23" s="307">
        <f t="shared" si="4"/>
        <v>0</v>
      </c>
      <c r="S23" s="307">
        <f t="shared" si="7"/>
        <v>0</v>
      </c>
      <c r="T23" s="307"/>
      <c r="U23" s="686">
        <f t="shared" si="5"/>
        <v>0</v>
      </c>
      <c r="V23" s="308">
        <f t="shared" si="8"/>
        <v>0</v>
      </c>
      <c r="W23" s="301">
        <v>0</v>
      </c>
      <c r="X23" s="651">
        <f>U23-BCTC2026!V22</f>
        <v>0</v>
      </c>
    </row>
    <row r="24" spans="1:24" s="7" customFormat="1" ht="15" customHeight="1">
      <c r="A24" s="591"/>
      <c r="B24" s="302" t="s">
        <v>131</v>
      </c>
      <c r="C24" s="303">
        <f>SUM(C25:C29)</f>
        <v>21453377952</v>
      </c>
      <c r="D24" s="303">
        <f t="shared" ref="D24:N24" si="14">SUM(D25:D29)</f>
        <v>24154779219</v>
      </c>
      <c r="E24" s="303">
        <f t="shared" si="14"/>
        <v>25221641625</v>
      </c>
      <c r="F24" s="303">
        <f t="shared" si="14"/>
        <v>26322155642</v>
      </c>
      <c r="G24" s="303">
        <f t="shared" si="14"/>
        <v>31960741740</v>
      </c>
      <c r="H24" s="303">
        <f t="shared" si="14"/>
        <v>0</v>
      </c>
      <c r="I24" s="303">
        <f t="shared" si="14"/>
        <v>0</v>
      </c>
      <c r="J24" s="303">
        <f t="shared" si="14"/>
        <v>0</v>
      </c>
      <c r="K24" s="303">
        <f t="shared" si="14"/>
        <v>0</v>
      </c>
      <c r="L24" s="303">
        <f t="shared" si="14"/>
        <v>0</v>
      </c>
      <c r="M24" s="303">
        <f t="shared" si="14"/>
        <v>0</v>
      </c>
      <c r="N24" s="303">
        <f t="shared" si="14"/>
        <v>0</v>
      </c>
      <c r="O24" s="303"/>
      <c r="P24" s="303">
        <f t="shared" si="2"/>
        <v>21453377952</v>
      </c>
      <c r="Q24" s="303">
        <f t="shared" si="3"/>
        <v>0</v>
      </c>
      <c r="R24" s="303">
        <f t="shared" si="4"/>
        <v>0</v>
      </c>
      <c r="S24" s="303">
        <f t="shared" si="7"/>
        <v>0</v>
      </c>
      <c r="T24" s="303"/>
      <c r="U24" s="685">
        <f t="shared" si="5"/>
        <v>21453377952</v>
      </c>
      <c r="V24" s="311">
        <f t="shared" si="8"/>
        <v>858135.11808000004</v>
      </c>
      <c r="W24" s="305" t="e">
        <f t="shared" si="12"/>
        <v>#REF!</v>
      </c>
      <c r="X24" s="651">
        <f>U24-BCTC2026!V27</f>
        <v>-10507363788</v>
      </c>
    </row>
    <row r="25" spans="1:24" ht="15" customHeight="1" outlineLevel="1">
      <c r="B25" s="312" t="s">
        <v>132</v>
      </c>
      <c r="C25" s="307">
        <f>BCTC2026!D28</f>
        <v>6232956370</v>
      </c>
      <c r="D25" s="307">
        <f>BCTC2026!E28</f>
        <v>5669668845</v>
      </c>
      <c r="E25" s="307">
        <f>BCTC2026!F28</f>
        <v>6281586071</v>
      </c>
      <c r="F25" s="307">
        <f>BCTC2026!G28</f>
        <v>7111878966</v>
      </c>
      <c r="G25" s="307">
        <f>BCTC2026!H28</f>
        <v>7978130611</v>
      </c>
      <c r="H25" s="307">
        <f>BCTC2026!I28</f>
        <v>0</v>
      </c>
      <c r="I25" s="307">
        <f>BCTC2026!J28</f>
        <v>0</v>
      </c>
      <c r="J25" s="307">
        <f>BCTC2026!K28</f>
        <v>0</v>
      </c>
      <c r="K25" s="307">
        <f>BCTC2026!L28</f>
        <v>0</v>
      </c>
      <c r="L25" s="307">
        <f>BCTC2026!M28</f>
        <v>0</v>
      </c>
      <c r="M25" s="313">
        <f>BCTC2026!N28</f>
        <v>0</v>
      </c>
      <c r="N25" s="313">
        <f>BCTC2026!O28</f>
        <v>0</v>
      </c>
      <c r="O25" s="313"/>
      <c r="P25" s="313">
        <f t="shared" si="2"/>
        <v>6232956370</v>
      </c>
      <c r="Q25" s="313">
        <f t="shared" si="3"/>
        <v>0</v>
      </c>
      <c r="R25" s="313">
        <f t="shared" si="4"/>
        <v>0</v>
      </c>
      <c r="S25" s="313">
        <f t="shared" si="7"/>
        <v>0</v>
      </c>
      <c r="T25" s="313"/>
      <c r="U25" s="687">
        <f t="shared" si="5"/>
        <v>6232956370</v>
      </c>
      <c r="V25" s="314">
        <f t="shared" si="8"/>
        <v>249318.2548</v>
      </c>
      <c r="W25" s="309" t="e">
        <f t="shared" si="12"/>
        <v>#REF!</v>
      </c>
      <c r="X25" s="651">
        <f>U25-BCTC2026!V28</f>
        <v>-1745174241</v>
      </c>
    </row>
    <row r="26" spans="1:24" ht="15" customHeight="1" outlineLevel="1">
      <c r="B26" s="312" t="s">
        <v>133</v>
      </c>
      <c r="C26" s="307">
        <f>BCTC2026!D29</f>
        <v>14900314879</v>
      </c>
      <c r="D26" s="307">
        <f>BCTC2026!E29</f>
        <v>18117486770</v>
      </c>
      <c r="E26" s="307">
        <f>BCTC2026!F29</f>
        <v>18457562435</v>
      </c>
      <c r="F26" s="307">
        <f>BCTC2026!G29</f>
        <v>18721692095</v>
      </c>
      <c r="G26" s="307">
        <f>BCTC2026!H29</f>
        <v>23467402224</v>
      </c>
      <c r="H26" s="307">
        <f>BCTC2026!I29</f>
        <v>0</v>
      </c>
      <c r="I26" s="307">
        <f>BCTC2026!J29</f>
        <v>0</v>
      </c>
      <c r="J26" s="307">
        <f>BCTC2026!K29</f>
        <v>0</v>
      </c>
      <c r="K26" s="307">
        <f>BCTC2026!L29</f>
        <v>0</v>
      </c>
      <c r="L26" s="307">
        <f>BCTC2026!M29</f>
        <v>0</v>
      </c>
      <c r="M26" s="313">
        <f>BCTC2026!N29</f>
        <v>0</v>
      </c>
      <c r="N26" s="313">
        <f>BCTC2026!O29</f>
        <v>0</v>
      </c>
      <c r="O26" s="313"/>
      <c r="P26" s="313">
        <f t="shared" si="2"/>
        <v>14900314879</v>
      </c>
      <c r="Q26" s="313">
        <f t="shared" si="3"/>
        <v>0</v>
      </c>
      <c r="R26" s="313">
        <f t="shared" si="4"/>
        <v>0</v>
      </c>
      <c r="S26" s="313">
        <f t="shared" si="7"/>
        <v>0</v>
      </c>
      <c r="T26" s="313"/>
      <c r="U26" s="687">
        <f t="shared" si="5"/>
        <v>14900314879</v>
      </c>
      <c r="V26" s="314">
        <f t="shared" si="8"/>
        <v>596012.59516000003</v>
      </c>
      <c r="W26" s="309" t="e">
        <f t="shared" si="12"/>
        <v>#REF!</v>
      </c>
      <c r="X26" s="651">
        <f>U26-BCTC2026!V29</f>
        <v>-8567087345</v>
      </c>
    </row>
    <row r="27" spans="1:24" ht="15" customHeight="1" outlineLevel="1">
      <c r="B27" s="312" t="s">
        <v>134</v>
      </c>
      <c r="C27" s="307">
        <f>BCTC2026!D30</f>
        <v>320106703</v>
      </c>
      <c r="D27" s="307">
        <f>BCTC2026!E30</f>
        <v>367623604</v>
      </c>
      <c r="E27" s="307">
        <f>BCTC2026!F30</f>
        <v>482493119</v>
      </c>
      <c r="F27" s="307">
        <f>BCTC2026!G30</f>
        <v>488584581</v>
      </c>
      <c r="G27" s="307">
        <f>BCTC2026!H30</f>
        <v>515208905</v>
      </c>
      <c r="H27" s="307">
        <f>BCTC2026!I30</f>
        <v>0</v>
      </c>
      <c r="I27" s="307">
        <f>BCTC2026!J30</f>
        <v>0</v>
      </c>
      <c r="J27" s="307">
        <f>BCTC2026!K30</f>
        <v>0</v>
      </c>
      <c r="K27" s="307">
        <f>BCTC2026!L30</f>
        <v>0</v>
      </c>
      <c r="L27" s="307">
        <f>BCTC2026!M30</f>
        <v>0</v>
      </c>
      <c r="M27" s="313">
        <f>BCTC2026!N30</f>
        <v>0</v>
      </c>
      <c r="N27" s="313">
        <f>BCTC2026!O30</f>
        <v>0</v>
      </c>
      <c r="O27" s="313"/>
      <c r="P27" s="313">
        <f t="shared" si="2"/>
        <v>320106703</v>
      </c>
      <c r="Q27" s="313">
        <f t="shared" si="3"/>
        <v>0</v>
      </c>
      <c r="R27" s="313">
        <f t="shared" si="4"/>
        <v>0</v>
      </c>
      <c r="S27" s="313">
        <f t="shared" si="7"/>
        <v>0</v>
      </c>
      <c r="T27" s="313"/>
      <c r="U27" s="687">
        <f t="shared" si="5"/>
        <v>320106703</v>
      </c>
      <c r="V27" s="314">
        <f t="shared" si="8"/>
        <v>12804.268120000001</v>
      </c>
      <c r="W27" s="309">
        <v>0</v>
      </c>
      <c r="X27" s="651">
        <f>U27-BCTC2026!V30</f>
        <v>-195102202</v>
      </c>
    </row>
    <row r="28" spans="1:24" ht="15" customHeight="1" outlineLevel="1">
      <c r="B28" s="312" t="s">
        <v>135</v>
      </c>
      <c r="C28" s="307">
        <f>BCTC2026!D31</f>
        <v>0</v>
      </c>
      <c r="D28" s="307">
        <f>BCTC2026!E31</f>
        <v>0</v>
      </c>
      <c r="E28" s="307">
        <f>BCTC2026!F31</f>
        <v>0</v>
      </c>
      <c r="F28" s="307">
        <f>BCTC2026!G31</f>
        <v>0</v>
      </c>
      <c r="G28" s="307">
        <f>BCTC2026!H31</f>
        <v>0</v>
      </c>
      <c r="H28" s="307">
        <f>BCTC2026!I31</f>
        <v>0</v>
      </c>
      <c r="I28" s="307">
        <f>BCTC2026!J31</f>
        <v>0</v>
      </c>
      <c r="J28" s="307">
        <f>BCTC2026!K31</f>
        <v>0</v>
      </c>
      <c r="K28" s="307">
        <f>BCTC2026!L31</f>
        <v>0</v>
      </c>
      <c r="L28" s="307">
        <f>BCTC2026!M31</f>
        <v>0</v>
      </c>
      <c r="M28" s="313"/>
      <c r="N28" s="313"/>
      <c r="O28" s="313"/>
      <c r="P28" s="313">
        <f t="shared" si="2"/>
        <v>0</v>
      </c>
      <c r="Q28" s="313">
        <f t="shared" si="3"/>
        <v>0</v>
      </c>
      <c r="R28" s="313">
        <f t="shared" si="4"/>
        <v>0</v>
      </c>
      <c r="S28" s="313">
        <f t="shared" si="7"/>
        <v>0</v>
      </c>
      <c r="T28" s="313"/>
      <c r="U28" s="687">
        <f t="shared" si="5"/>
        <v>0</v>
      </c>
      <c r="V28" s="314">
        <f t="shared" si="8"/>
        <v>0</v>
      </c>
      <c r="W28" s="309">
        <v>0</v>
      </c>
      <c r="X28" s="651">
        <f>U28-BCTC2026!V31</f>
        <v>0</v>
      </c>
    </row>
    <row r="29" spans="1:24" ht="15" customHeight="1" outlineLevel="1">
      <c r="B29" s="312" t="s">
        <v>136</v>
      </c>
      <c r="C29" s="307">
        <f>BCTC2026!D32</f>
        <v>0</v>
      </c>
      <c r="D29" s="307">
        <f>BCTC2026!E32</f>
        <v>0</v>
      </c>
      <c r="E29" s="307">
        <f>BCTC2026!F32</f>
        <v>0</v>
      </c>
      <c r="F29" s="307">
        <f>BCTC2026!G32</f>
        <v>0</v>
      </c>
      <c r="G29" s="307">
        <f>BCTC2026!H32</f>
        <v>0</v>
      </c>
      <c r="H29" s="307">
        <f>BCTC2026!I32</f>
        <v>0</v>
      </c>
      <c r="I29" s="307">
        <f>BCTC2026!J32</f>
        <v>0</v>
      </c>
      <c r="J29" s="307">
        <f>BCTC2026!K32</f>
        <v>0</v>
      </c>
      <c r="K29" s="307">
        <f>BCTC2026!L32</f>
        <v>0</v>
      </c>
      <c r="L29" s="307">
        <f>BCTC2026!M32</f>
        <v>0</v>
      </c>
      <c r="M29" s="313"/>
      <c r="N29" s="313"/>
      <c r="O29" s="313"/>
      <c r="P29" s="313">
        <f t="shared" si="2"/>
        <v>0</v>
      </c>
      <c r="Q29" s="313">
        <f t="shared" si="3"/>
        <v>0</v>
      </c>
      <c r="R29" s="313">
        <f t="shared" si="4"/>
        <v>0</v>
      </c>
      <c r="S29" s="313">
        <f t="shared" si="7"/>
        <v>0</v>
      </c>
      <c r="T29" s="313"/>
      <c r="U29" s="687">
        <f t="shared" si="5"/>
        <v>0</v>
      </c>
      <c r="V29" s="314">
        <f t="shared" si="8"/>
        <v>0</v>
      </c>
      <c r="W29" s="301">
        <v>0</v>
      </c>
      <c r="X29" s="651">
        <f>U29-BCTC2026!V32</f>
        <v>0</v>
      </c>
    </row>
    <row r="30" spans="1:24" s="8" customFormat="1" ht="14">
      <c r="A30" s="592"/>
      <c r="B30" s="298" t="s">
        <v>137</v>
      </c>
      <c r="C30" s="299" t="e">
        <f>C31+C39+C49+C52+C55+C61</f>
        <v>#REF!</v>
      </c>
      <c r="D30" s="299">
        <f t="shared" ref="D30:N30" si="15">D31+D39+D49+D52+D55+D61</f>
        <v>332184615231</v>
      </c>
      <c r="E30" s="299">
        <f t="shared" si="15"/>
        <v>338279580240</v>
      </c>
      <c r="F30" s="299">
        <f t="shared" si="15"/>
        <v>359733489326</v>
      </c>
      <c r="G30" s="299">
        <f t="shared" si="15"/>
        <v>359998697681</v>
      </c>
      <c r="H30" s="299">
        <f t="shared" si="15"/>
        <v>0</v>
      </c>
      <c r="I30" s="299">
        <f t="shared" si="15"/>
        <v>0</v>
      </c>
      <c r="J30" s="299">
        <f t="shared" si="15"/>
        <v>0</v>
      </c>
      <c r="K30" s="299">
        <f t="shared" si="15"/>
        <v>0</v>
      </c>
      <c r="L30" s="299">
        <f t="shared" si="15"/>
        <v>0</v>
      </c>
      <c r="M30" s="299">
        <f t="shared" si="15"/>
        <v>0</v>
      </c>
      <c r="N30" s="299">
        <f t="shared" si="15"/>
        <v>0</v>
      </c>
      <c r="O30" s="299"/>
      <c r="P30" s="299" t="e">
        <f t="shared" si="2"/>
        <v>#REF!</v>
      </c>
      <c r="Q30" s="299">
        <f t="shared" si="3"/>
        <v>0</v>
      </c>
      <c r="R30" s="299">
        <f t="shared" si="4"/>
        <v>0</v>
      </c>
      <c r="S30" s="299">
        <f t="shared" si="7"/>
        <v>0</v>
      </c>
      <c r="T30" s="299"/>
      <c r="U30" s="684" t="e">
        <f t="shared" si="5"/>
        <v>#REF!</v>
      </c>
      <c r="V30" s="317" t="e">
        <f t="shared" si="8"/>
        <v>#REF!</v>
      </c>
      <c r="W30" s="301" t="e">
        <f t="shared" ref="W30" si="16">U30/$U$66</f>
        <v>#REF!</v>
      </c>
      <c r="X30" s="651" t="e">
        <f>U30-BCTC2026!V33</f>
        <v>#REF!</v>
      </c>
    </row>
    <row r="31" spans="1:24" s="9" customFormat="1" ht="15" customHeight="1">
      <c r="A31" s="593"/>
      <c r="B31" s="302" t="s">
        <v>138</v>
      </c>
      <c r="C31" s="318" t="e">
        <f>SUM(C32:C38)</f>
        <v>#REF!</v>
      </c>
      <c r="D31" s="318">
        <v>0</v>
      </c>
      <c r="E31" s="318">
        <v>0</v>
      </c>
      <c r="F31" s="318">
        <v>0</v>
      </c>
      <c r="G31" s="318">
        <v>0</v>
      </c>
      <c r="H31" s="318">
        <v>0</v>
      </c>
      <c r="I31" s="318">
        <v>0</v>
      </c>
      <c r="J31" s="318">
        <v>0</v>
      </c>
      <c r="K31" s="318">
        <v>0</v>
      </c>
      <c r="L31" s="318">
        <v>0</v>
      </c>
      <c r="M31" s="318"/>
      <c r="N31" s="318"/>
      <c r="O31" s="318"/>
      <c r="P31" s="318" t="e">
        <f t="shared" si="2"/>
        <v>#REF!</v>
      </c>
      <c r="Q31" s="318">
        <f t="shared" si="3"/>
        <v>0</v>
      </c>
      <c r="R31" s="318">
        <f t="shared" si="4"/>
        <v>0</v>
      </c>
      <c r="S31" s="318">
        <f t="shared" si="7"/>
        <v>0</v>
      </c>
      <c r="T31" s="318"/>
      <c r="U31" s="688" t="e">
        <f t="shared" si="5"/>
        <v>#REF!</v>
      </c>
      <c r="V31" s="319" t="e">
        <f t="shared" si="8"/>
        <v>#REF!</v>
      </c>
      <c r="W31" s="305"/>
      <c r="X31" s="651" t="e">
        <f>U31-BCTC2026!V34</f>
        <v>#REF!</v>
      </c>
    </row>
    <row r="32" spans="1:24" s="10" customFormat="1" ht="15" customHeight="1" outlineLevel="1">
      <c r="A32" s="594"/>
      <c r="B32" s="306" t="s">
        <v>139</v>
      </c>
      <c r="C32" s="307">
        <f>BCTC2026!D35</f>
        <v>0</v>
      </c>
      <c r="D32" s="307">
        <f>BCTC2026!E35</f>
        <v>0</v>
      </c>
      <c r="E32" s="307">
        <f>BCTC2026!F35</f>
        <v>0</v>
      </c>
      <c r="F32" s="307">
        <f>BCTC2026!G35</f>
        <v>0</v>
      </c>
      <c r="G32" s="307">
        <f>BCTC2026!H35</f>
        <v>0</v>
      </c>
      <c r="H32" s="307">
        <f>BCTC2026!I35</f>
        <v>0</v>
      </c>
      <c r="I32" s="307">
        <f>BCTC2026!J35</f>
        <v>0</v>
      </c>
      <c r="J32" s="307">
        <f>BCTC2026!K35</f>
        <v>0</v>
      </c>
      <c r="K32" s="307">
        <f>BCTC2026!L35</f>
        <v>0</v>
      </c>
      <c r="L32" s="307">
        <f>BCTC2026!M35</f>
        <v>0</v>
      </c>
      <c r="M32" s="321"/>
      <c r="N32" s="321"/>
      <c r="O32" s="321"/>
      <c r="P32" s="321">
        <f t="shared" si="2"/>
        <v>0</v>
      </c>
      <c r="Q32" s="321">
        <f t="shared" si="3"/>
        <v>0</v>
      </c>
      <c r="R32" s="321">
        <f t="shared" si="4"/>
        <v>0</v>
      </c>
      <c r="S32" s="321">
        <f t="shared" si="7"/>
        <v>0</v>
      </c>
      <c r="T32" s="321"/>
      <c r="U32" s="689">
        <f t="shared" si="5"/>
        <v>0</v>
      </c>
      <c r="V32" s="322">
        <f t="shared" si="8"/>
        <v>0</v>
      </c>
      <c r="W32" s="301"/>
      <c r="X32" s="651">
        <f>U32-BCTC2026!V35</f>
        <v>0</v>
      </c>
    </row>
    <row r="33" spans="1:25" s="10" customFormat="1" ht="15" customHeight="1" outlineLevel="1">
      <c r="A33" s="594"/>
      <c r="B33" s="306" t="s">
        <v>140</v>
      </c>
      <c r="C33" s="307">
        <f>BCTC2026!D36</f>
        <v>0</v>
      </c>
      <c r="D33" s="307">
        <f>BCTC2026!E36</f>
        <v>0</v>
      </c>
      <c r="E33" s="307">
        <f>BCTC2026!F36</f>
        <v>0</v>
      </c>
      <c r="F33" s="307">
        <f>BCTC2026!G36</f>
        <v>0</v>
      </c>
      <c r="G33" s="307">
        <f>BCTC2026!H36</f>
        <v>0</v>
      </c>
      <c r="H33" s="307">
        <f>BCTC2026!I36</f>
        <v>0</v>
      </c>
      <c r="I33" s="307">
        <f>BCTC2026!J36</f>
        <v>0</v>
      </c>
      <c r="J33" s="307">
        <f>BCTC2026!K36</f>
        <v>0</v>
      </c>
      <c r="K33" s="307">
        <f>BCTC2026!L36</f>
        <v>0</v>
      </c>
      <c r="L33" s="307">
        <f>BCTC2026!M36</f>
        <v>0</v>
      </c>
      <c r="M33" s="321"/>
      <c r="N33" s="321"/>
      <c r="O33" s="321"/>
      <c r="P33" s="321">
        <f t="shared" si="2"/>
        <v>0</v>
      </c>
      <c r="Q33" s="321">
        <f t="shared" si="3"/>
        <v>0</v>
      </c>
      <c r="R33" s="321">
        <f t="shared" si="4"/>
        <v>0</v>
      </c>
      <c r="S33" s="321">
        <f t="shared" si="7"/>
        <v>0</v>
      </c>
      <c r="T33" s="321"/>
      <c r="U33" s="689">
        <f t="shared" si="5"/>
        <v>0</v>
      </c>
      <c r="V33" s="322">
        <f t="shared" si="8"/>
        <v>0</v>
      </c>
      <c r="W33" s="301"/>
      <c r="X33" s="651">
        <f>U33-BCTC2026!V36</f>
        <v>0</v>
      </c>
    </row>
    <row r="34" spans="1:25" s="10" customFormat="1" ht="15" customHeight="1" outlineLevel="1">
      <c r="A34" s="594"/>
      <c r="B34" s="306" t="s">
        <v>141</v>
      </c>
      <c r="C34" s="307">
        <f>BCTC2026!D37</f>
        <v>0</v>
      </c>
      <c r="D34" s="307">
        <f>BCTC2026!E37</f>
        <v>0</v>
      </c>
      <c r="E34" s="307">
        <f>BCTC2026!F37</f>
        <v>0</v>
      </c>
      <c r="F34" s="307">
        <f>BCTC2026!G37</f>
        <v>0</v>
      </c>
      <c r="G34" s="307">
        <f>BCTC2026!H37</f>
        <v>0</v>
      </c>
      <c r="H34" s="307">
        <f>BCTC2026!I37</f>
        <v>0</v>
      </c>
      <c r="I34" s="307">
        <f>BCTC2026!J37</f>
        <v>0</v>
      </c>
      <c r="J34" s="307">
        <f>BCTC2026!K37</f>
        <v>0</v>
      </c>
      <c r="K34" s="307">
        <f>BCTC2026!L37</f>
        <v>0</v>
      </c>
      <c r="L34" s="307">
        <f>BCTC2026!M37</f>
        <v>0</v>
      </c>
      <c r="M34" s="321"/>
      <c r="N34" s="321"/>
      <c r="O34" s="321"/>
      <c r="P34" s="321">
        <f t="shared" si="2"/>
        <v>0</v>
      </c>
      <c r="Q34" s="321">
        <f t="shared" si="3"/>
        <v>0</v>
      </c>
      <c r="R34" s="321">
        <f t="shared" si="4"/>
        <v>0</v>
      </c>
      <c r="S34" s="321">
        <f t="shared" si="7"/>
        <v>0</v>
      </c>
      <c r="T34" s="321"/>
      <c r="U34" s="689">
        <f t="shared" si="5"/>
        <v>0</v>
      </c>
      <c r="V34" s="322">
        <f t="shared" si="8"/>
        <v>0</v>
      </c>
      <c r="W34" s="301">
        <v>0</v>
      </c>
      <c r="X34" s="651">
        <f>U34-BCTC2026!V37</f>
        <v>0</v>
      </c>
    </row>
    <row r="35" spans="1:25" s="10" customFormat="1" ht="15" customHeight="1" outlineLevel="1">
      <c r="A35" s="594"/>
      <c r="B35" s="306" t="s">
        <v>142</v>
      </c>
      <c r="C35" s="307">
        <f>BCTC2026!D38</f>
        <v>0</v>
      </c>
      <c r="D35" s="307">
        <f>BCTC2026!E38</f>
        <v>0</v>
      </c>
      <c r="E35" s="307">
        <f>BCTC2026!F38</f>
        <v>0</v>
      </c>
      <c r="F35" s="307">
        <f>BCTC2026!G38</f>
        <v>0</v>
      </c>
      <c r="G35" s="307">
        <f>BCTC2026!H38</f>
        <v>0</v>
      </c>
      <c r="H35" s="307">
        <f>BCTC2026!I38</f>
        <v>0</v>
      </c>
      <c r="I35" s="307">
        <f>BCTC2026!J38</f>
        <v>0</v>
      </c>
      <c r="J35" s="307">
        <f>BCTC2026!K38</f>
        <v>0</v>
      </c>
      <c r="K35" s="307">
        <f>BCTC2026!L38</f>
        <v>0</v>
      </c>
      <c r="L35" s="307">
        <f>BCTC2026!M38</f>
        <v>0</v>
      </c>
      <c r="M35" s="321"/>
      <c r="N35" s="321"/>
      <c r="O35" s="321"/>
      <c r="P35" s="321">
        <f t="shared" si="2"/>
        <v>0</v>
      </c>
      <c r="Q35" s="321">
        <f t="shared" si="3"/>
        <v>0</v>
      </c>
      <c r="R35" s="321">
        <f t="shared" si="4"/>
        <v>0</v>
      </c>
      <c r="S35" s="321">
        <f t="shared" si="7"/>
        <v>0</v>
      </c>
      <c r="T35" s="321"/>
      <c r="U35" s="689">
        <f t="shared" si="5"/>
        <v>0</v>
      </c>
      <c r="V35" s="322">
        <f t="shared" si="8"/>
        <v>0</v>
      </c>
      <c r="W35" s="301">
        <v>0</v>
      </c>
      <c r="X35" s="651">
        <f>U35-BCTC2026!V38</f>
        <v>0</v>
      </c>
    </row>
    <row r="36" spans="1:25" s="10" customFormat="1" ht="15" customHeight="1" outlineLevel="1">
      <c r="A36" s="594"/>
      <c r="B36" s="306" t="s">
        <v>143</v>
      </c>
      <c r="C36" s="307" t="e">
        <f>BCTC2026!#REF!</f>
        <v>#REF!</v>
      </c>
      <c r="D36" s="307" t="e">
        <f>BCTC2026!#REF!</f>
        <v>#REF!</v>
      </c>
      <c r="E36" s="307" t="e">
        <f>BCTC2026!#REF!</f>
        <v>#REF!</v>
      </c>
      <c r="F36" s="307" t="e">
        <f>BCTC2026!#REF!</f>
        <v>#REF!</v>
      </c>
      <c r="G36" s="307" t="e">
        <f>BCTC2026!#REF!</f>
        <v>#REF!</v>
      </c>
      <c r="H36" s="307" t="e">
        <f>BCTC2026!#REF!</f>
        <v>#REF!</v>
      </c>
      <c r="I36" s="307" t="e">
        <f>BCTC2026!#REF!</f>
        <v>#REF!</v>
      </c>
      <c r="J36" s="307" t="e">
        <f>BCTC2026!#REF!</f>
        <v>#REF!</v>
      </c>
      <c r="K36" s="307" t="e">
        <f>BCTC2026!#REF!</f>
        <v>#REF!</v>
      </c>
      <c r="L36" s="307" t="e">
        <f>BCTC2026!#REF!</f>
        <v>#REF!</v>
      </c>
      <c r="M36" s="321"/>
      <c r="N36" s="321"/>
      <c r="O36" s="321"/>
      <c r="P36" s="321" t="e">
        <f t="shared" si="2"/>
        <v>#REF!</v>
      </c>
      <c r="Q36" s="321" t="e">
        <f t="shared" si="3"/>
        <v>#REF!</v>
      </c>
      <c r="R36" s="321" t="e">
        <f t="shared" si="4"/>
        <v>#REF!</v>
      </c>
      <c r="S36" s="321">
        <f t="shared" si="7"/>
        <v>0</v>
      </c>
      <c r="T36" s="321"/>
      <c r="U36" s="689" t="e">
        <f t="shared" si="5"/>
        <v>#REF!</v>
      </c>
      <c r="V36" s="322" t="e">
        <f t="shared" si="8"/>
        <v>#REF!</v>
      </c>
      <c r="W36" s="301">
        <v>0</v>
      </c>
      <c r="X36" s="651" t="e">
        <f>U36-BCTC2026!#REF!</f>
        <v>#REF!</v>
      </c>
    </row>
    <row r="37" spans="1:25" s="10" customFormat="1" ht="15" customHeight="1" outlineLevel="1">
      <c r="A37" s="594"/>
      <c r="B37" s="306" t="s">
        <v>144</v>
      </c>
      <c r="C37" s="307">
        <f>BCTC2026!D39</f>
        <v>5315314211</v>
      </c>
      <c r="D37" s="307">
        <f>BCTC2026!E39</f>
        <v>5315314211</v>
      </c>
      <c r="E37" s="307">
        <f>BCTC2026!F39</f>
        <v>5315314211</v>
      </c>
      <c r="F37" s="307">
        <f>BCTC2026!G39</f>
        <v>5315314210</v>
      </c>
      <c r="G37" s="307">
        <f>BCTC2026!H39</f>
        <v>5315314210</v>
      </c>
      <c r="H37" s="307">
        <f>BCTC2026!I39</f>
        <v>0</v>
      </c>
      <c r="I37" s="307">
        <f>BCTC2026!J39</f>
        <v>0</v>
      </c>
      <c r="J37" s="307">
        <f>BCTC2026!K39</f>
        <v>0</v>
      </c>
      <c r="K37" s="307">
        <f>BCTC2026!L39</f>
        <v>0</v>
      </c>
      <c r="L37" s="307">
        <f>BCTC2026!M39</f>
        <v>0</v>
      </c>
      <c r="M37" s="321"/>
      <c r="N37" s="321"/>
      <c r="O37" s="321"/>
      <c r="P37" s="321">
        <f t="shared" si="2"/>
        <v>5315314211</v>
      </c>
      <c r="Q37" s="321">
        <f t="shared" si="3"/>
        <v>0</v>
      </c>
      <c r="R37" s="321">
        <f t="shared" si="4"/>
        <v>0</v>
      </c>
      <c r="S37" s="321">
        <f t="shared" si="7"/>
        <v>0</v>
      </c>
      <c r="T37" s="321"/>
      <c r="U37" s="689">
        <f t="shared" si="5"/>
        <v>5315314211</v>
      </c>
      <c r="V37" s="322">
        <f t="shared" si="8"/>
        <v>212612.56844</v>
      </c>
      <c r="W37" s="309"/>
      <c r="X37" s="651">
        <f>U37-BCTC2026!V39</f>
        <v>1</v>
      </c>
    </row>
    <row r="38" spans="1:25" s="10" customFormat="1" ht="15" customHeight="1" outlineLevel="1">
      <c r="A38" s="594"/>
      <c r="B38" s="306" t="s">
        <v>145</v>
      </c>
      <c r="C38" s="307">
        <f>BCTC2026!D40</f>
        <v>0</v>
      </c>
      <c r="D38" s="307">
        <f>BCTC2026!E40</f>
        <v>0</v>
      </c>
      <c r="E38" s="307">
        <f>BCTC2026!F40</f>
        <v>0</v>
      </c>
      <c r="F38" s="307">
        <f>BCTC2026!G40</f>
        <v>0</v>
      </c>
      <c r="G38" s="307">
        <f>BCTC2026!H40</f>
        <v>0</v>
      </c>
      <c r="H38" s="307">
        <f>BCTC2026!I40</f>
        <v>0</v>
      </c>
      <c r="I38" s="307">
        <f>BCTC2026!J40</f>
        <v>0</v>
      </c>
      <c r="J38" s="307">
        <f>BCTC2026!K40</f>
        <v>0</v>
      </c>
      <c r="K38" s="307">
        <f>BCTC2026!L40</f>
        <v>0</v>
      </c>
      <c r="L38" s="307">
        <f>BCTC2026!M40</f>
        <v>0</v>
      </c>
      <c r="M38" s="321"/>
      <c r="N38" s="321"/>
      <c r="O38" s="321"/>
      <c r="P38" s="321">
        <f t="shared" si="2"/>
        <v>0</v>
      </c>
      <c r="Q38" s="321">
        <f t="shared" si="3"/>
        <v>0</v>
      </c>
      <c r="R38" s="321">
        <f t="shared" si="4"/>
        <v>0</v>
      </c>
      <c r="S38" s="321">
        <f t="shared" si="7"/>
        <v>0</v>
      </c>
      <c r="T38" s="321"/>
      <c r="U38" s="689">
        <f t="shared" si="5"/>
        <v>0</v>
      </c>
      <c r="V38" s="322">
        <f t="shared" si="8"/>
        <v>0</v>
      </c>
      <c r="W38" s="301">
        <v>0</v>
      </c>
      <c r="X38" s="651">
        <f>U38-BCTC2026!V40</f>
        <v>0</v>
      </c>
    </row>
    <row r="39" spans="1:25" s="9" customFormat="1" ht="15" customHeight="1">
      <c r="A39" s="593"/>
      <c r="B39" s="302" t="s">
        <v>146</v>
      </c>
      <c r="C39" s="303">
        <f>C40+C43+C46</f>
        <v>243650467528</v>
      </c>
      <c r="D39" s="303">
        <f t="shared" ref="D39:N39" si="17">D40+D43+D46</f>
        <v>244965950858</v>
      </c>
      <c r="E39" s="303">
        <f t="shared" si="17"/>
        <v>265786488609</v>
      </c>
      <c r="F39" s="303">
        <f t="shared" si="17"/>
        <v>270226692853</v>
      </c>
      <c r="G39" s="303">
        <f t="shared" si="17"/>
        <v>268070715296</v>
      </c>
      <c r="H39" s="303">
        <f t="shared" si="17"/>
        <v>0</v>
      </c>
      <c r="I39" s="303">
        <f t="shared" si="17"/>
        <v>0</v>
      </c>
      <c r="J39" s="303">
        <f t="shared" si="17"/>
        <v>0</v>
      </c>
      <c r="K39" s="303">
        <f t="shared" si="17"/>
        <v>0</v>
      </c>
      <c r="L39" s="303">
        <f t="shared" si="17"/>
        <v>0</v>
      </c>
      <c r="M39" s="303">
        <f t="shared" si="17"/>
        <v>0</v>
      </c>
      <c r="N39" s="303">
        <f t="shared" si="17"/>
        <v>0</v>
      </c>
      <c r="O39" s="303"/>
      <c r="P39" s="303">
        <f t="shared" si="2"/>
        <v>243650467528</v>
      </c>
      <c r="Q39" s="303">
        <f t="shared" si="3"/>
        <v>0</v>
      </c>
      <c r="R39" s="303">
        <f t="shared" si="4"/>
        <v>0</v>
      </c>
      <c r="S39" s="303">
        <f t="shared" si="7"/>
        <v>0</v>
      </c>
      <c r="T39" s="303"/>
      <c r="U39" s="685">
        <f t="shared" si="5"/>
        <v>243650467528</v>
      </c>
      <c r="V39" s="311">
        <f t="shared" si="8"/>
        <v>9746018.7011200003</v>
      </c>
      <c r="W39" s="305" t="e">
        <f t="shared" ref="W39:W42" si="18">U39/$U$66</f>
        <v>#REF!</v>
      </c>
      <c r="X39" s="651">
        <f>U39-BCTC2026!V41</f>
        <v>-24420247768</v>
      </c>
      <c r="Y39" s="216"/>
    </row>
    <row r="40" spans="1:25" s="7" customFormat="1" ht="15" customHeight="1" outlineLevel="1" collapsed="1">
      <c r="A40" s="591"/>
      <c r="B40" s="323" t="s">
        <v>147</v>
      </c>
      <c r="C40" s="303">
        <f>SUM(C41:C42)</f>
        <v>222439215846</v>
      </c>
      <c r="D40" s="303">
        <f t="shared" ref="D40:N40" si="19">SUM(D41:D42)</f>
        <v>223939131389</v>
      </c>
      <c r="E40" s="303">
        <f t="shared" si="19"/>
        <v>244944101358</v>
      </c>
      <c r="F40" s="303">
        <f t="shared" si="19"/>
        <v>249568737825</v>
      </c>
      <c r="G40" s="303">
        <f t="shared" si="19"/>
        <v>247597192480</v>
      </c>
      <c r="H40" s="303">
        <f t="shared" si="19"/>
        <v>0</v>
      </c>
      <c r="I40" s="303">
        <f t="shared" si="19"/>
        <v>0</v>
      </c>
      <c r="J40" s="303">
        <f t="shared" si="19"/>
        <v>0</v>
      </c>
      <c r="K40" s="303">
        <f t="shared" si="19"/>
        <v>0</v>
      </c>
      <c r="L40" s="303">
        <f t="shared" si="19"/>
        <v>0</v>
      </c>
      <c r="M40" s="303">
        <f t="shared" si="19"/>
        <v>0</v>
      </c>
      <c r="N40" s="303">
        <f t="shared" si="19"/>
        <v>0</v>
      </c>
      <c r="O40" s="303"/>
      <c r="P40" s="303">
        <f t="shared" si="2"/>
        <v>222439215846</v>
      </c>
      <c r="Q40" s="303">
        <f t="shared" si="3"/>
        <v>0</v>
      </c>
      <c r="R40" s="303">
        <f t="shared" si="4"/>
        <v>0</v>
      </c>
      <c r="S40" s="303">
        <f t="shared" si="7"/>
        <v>0</v>
      </c>
      <c r="T40" s="303"/>
      <c r="U40" s="685">
        <f t="shared" si="5"/>
        <v>222439215846</v>
      </c>
      <c r="V40" s="311">
        <f t="shared" si="8"/>
        <v>8897568.6338400003</v>
      </c>
      <c r="W40" s="305" t="e">
        <f t="shared" si="18"/>
        <v>#REF!</v>
      </c>
      <c r="X40" s="651">
        <f>U40-BCTC2026!V42</f>
        <v>-25157976634</v>
      </c>
    </row>
    <row r="41" spans="1:25" s="13" customFormat="1" ht="15" customHeight="1" outlineLevel="1">
      <c r="A41" s="596"/>
      <c r="B41" s="324" t="s">
        <v>148</v>
      </c>
      <c r="C41" s="307">
        <f>BCTC2026!D43</f>
        <v>346257196159</v>
      </c>
      <c r="D41" s="307">
        <f>BCTC2026!E43</f>
        <v>349675687977</v>
      </c>
      <c r="E41" s="307">
        <f>BCTC2026!F43</f>
        <v>372614337286</v>
      </c>
      <c r="F41" s="307">
        <f>BCTC2026!G43</f>
        <v>379332503103</v>
      </c>
      <c r="G41" s="307">
        <f>BCTC2026!H43</f>
        <v>379507503103</v>
      </c>
      <c r="H41" s="307">
        <f>BCTC2026!I43</f>
        <v>0</v>
      </c>
      <c r="I41" s="307">
        <f>BCTC2026!J43</f>
        <v>0</v>
      </c>
      <c r="J41" s="307">
        <f>BCTC2026!K43</f>
        <v>0</v>
      </c>
      <c r="K41" s="307">
        <f>BCTC2026!L43</f>
        <v>0</v>
      </c>
      <c r="L41" s="307">
        <f>BCTC2026!M43</f>
        <v>0</v>
      </c>
      <c r="M41" s="325">
        <f>BCTC2026!N43</f>
        <v>0</v>
      </c>
      <c r="N41" s="325">
        <f>BCTC2026!O43</f>
        <v>0</v>
      </c>
      <c r="O41" s="325"/>
      <c r="P41" s="325">
        <f t="shared" si="2"/>
        <v>346257196159</v>
      </c>
      <c r="Q41" s="325">
        <f t="shared" si="3"/>
        <v>0</v>
      </c>
      <c r="R41" s="325">
        <f t="shared" si="4"/>
        <v>0</v>
      </c>
      <c r="S41" s="325">
        <f t="shared" si="7"/>
        <v>0</v>
      </c>
      <c r="T41" s="325"/>
      <c r="U41" s="325">
        <f t="shared" si="5"/>
        <v>346257196159</v>
      </c>
      <c r="V41" s="326">
        <f t="shared" si="8"/>
        <v>13850287.84636</v>
      </c>
      <c r="W41" s="327" t="e">
        <f t="shared" si="18"/>
        <v>#REF!</v>
      </c>
      <c r="X41" s="651">
        <f>U41-BCTC2026!V43</f>
        <v>-33250306944</v>
      </c>
    </row>
    <row r="42" spans="1:25" s="13" customFormat="1" ht="15" customHeight="1" outlineLevel="1">
      <c r="A42" s="596"/>
      <c r="B42" s="324" t="s">
        <v>149</v>
      </c>
      <c r="C42" s="307">
        <f>BCTC2026!D44</f>
        <v>-123817980313</v>
      </c>
      <c r="D42" s="307">
        <f>BCTC2026!E44</f>
        <v>-125736556588</v>
      </c>
      <c r="E42" s="307">
        <f>BCTC2026!F44</f>
        <v>-127670235928</v>
      </c>
      <c r="F42" s="307">
        <f>BCTC2026!G44</f>
        <v>-129763765278</v>
      </c>
      <c r="G42" s="307">
        <f>BCTC2026!H44</f>
        <v>-131910310623</v>
      </c>
      <c r="H42" s="307">
        <f>BCTC2026!I44</f>
        <v>0</v>
      </c>
      <c r="I42" s="307">
        <f>BCTC2026!J44</f>
        <v>0</v>
      </c>
      <c r="J42" s="307">
        <f>BCTC2026!K44</f>
        <v>0</v>
      </c>
      <c r="K42" s="307">
        <f>BCTC2026!L44</f>
        <v>0</v>
      </c>
      <c r="L42" s="307">
        <f>BCTC2026!M44</f>
        <v>0</v>
      </c>
      <c r="M42" s="325">
        <f>BCTC2026!N44</f>
        <v>0</v>
      </c>
      <c r="N42" s="325">
        <f>BCTC2026!O44</f>
        <v>0</v>
      </c>
      <c r="O42" s="325"/>
      <c r="P42" s="325">
        <f t="shared" si="2"/>
        <v>-123817980313</v>
      </c>
      <c r="Q42" s="325">
        <f t="shared" si="3"/>
        <v>0</v>
      </c>
      <c r="R42" s="325">
        <f t="shared" si="4"/>
        <v>0</v>
      </c>
      <c r="S42" s="325">
        <f t="shared" si="7"/>
        <v>0</v>
      </c>
      <c r="T42" s="325"/>
      <c r="U42" s="325">
        <f t="shared" si="5"/>
        <v>-123817980313</v>
      </c>
      <c r="V42" s="326">
        <f t="shared" si="8"/>
        <v>-4952719.2125199996</v>
      </c>
      <c r="W42" s="327" t="e">
        <f t="shared" si="18"/>
        <v>#REF!</v>
      </c>
      <c r="X42" s="651">
        <f>U42-BCTC2026!V44</f>
        <v>8092330310</v>
      </c>
    </row>
    <row r="43" spans="1:25" s="7" customFormat="1" ht="15" customHeight="1" outlineLevel="1" collapsed="1">
      <c r="A43" s="591"/>
      <c r="B43" s="323" t="s">
        <v>150</v>
      </c>
      <c r="C43" s="303">
        <f>SUM(C44:C45)</f>
        <v>17684886028</v>
      </c>
      <c r="D43" s="303">
        <f t="shared" ref="D43:N43" si="20">SUM(D44:D45)</f>
        <v>17550400741</v>
      </c>
      <c r="E43" s="303">
        <f t="shared" si="20"/>
        <v>17415915447</v>
      </c>
      <c r="F43" s="303">
        <f t="shared" si="20"/>
        <v>17281430151</v>
      </c>
      <c r="G43" s="303">
        <f t="shared" si="20"/>
        <v>17146944864</v>
      </c>
      <c r="H43" s="303">
        <f t="shared" si="20"/>
        <v>0</v>
      </c>
      <c r="I43" s="303">
        <f t="shared" si="20"/>
        <v>0</v>
      </c>
      <c r="J43" s="303">
        <f t="shared" si="20"/>
        <v>0</v>
      </c>
      <c r="K43" s="303">
        <f t="shared" si="20"/>
        <v>0</v>
      </c>
      <c r="L43" s="303">
        <f t="shared" si="20"/>
        <v>0</v>
      </c>
      <c r="M43" s="303">
        <f t="shared" si="20"/>
        <v>0</v>
      </c>
      <c r="N43" s="303">
        <f t="shared" si="20"/>
        <v>0</v>
      </c>
      <c r="O43" s="303"/>
      <c r="P43" s="303">
        <f t="shared" si="2"/>
        <v>17684886028</v>
      </c>
      <c r="Q43" s="303">
        <f t="shared" si="3"/>
        <v>0</v>
      </c>
      <c r="R43" s="303">
        <f t="shared" si="4"/>
        <v>0</v>
      </c>
      <c r="S43" s="303">
        <f t="shared" si="7"/>
        <v>0</v>
      </c>
      <c r="T43" s="303"/>
      <c r="U43" s="685">
        <f t="shared" si="5"/>
        <v>17684886028</v>
      </c>
      <c r="V43" s="319">
        <f t="shared" si="8"/>
        <v>707395.44111999997</v>
      </c>
      <c r="W43" s="309">
        <v>0</v>
      </c>
      <c r="X43" s="651">
        <f>U43-BCTC2026!V45</f>
        <v>537941164</v>
      </c>
    </row>
    <row r="44" spans="1:25" s="13" customFormat="1" ht="15" customHeight="1" outlineLevel="1">
      <c r="A44" s="596"/>
      <c r="B44" s="324" t="s">
        <v>151</v>
      </c>
      <c r="C44" s="307">
        <f>BCTC2026!D46</f>
        <v>24160519140</v>
      </c>
      <c r="D44" s="307">
        <f>BCTC2026!E46</f>
        <v>24160519140</v>
      </c>
      <c r="E44" s="307">
        <f>BCTC2026!F46</f>
        <v>24160519140</v>
      </c>
      <c r="F44" s="307">
        <f>BCTC2026!G46</f>
        <v>24160519140</v>
      </c>
      <c r="G44" s="307">
        <f>BCTC2026!H46</f>
        <v>24160519140</v>
      </c>
      <c r="H44" s="307">
        <f>BCTC2026!I46</f>
        <v>0</v>
      </c>
      <c r="I44" s="307">
        <f>BCTC2026!J46</f>
        <v>0</v>
      </c>
      <c r="J44" s="307">
        <f>BCTC2026!K46</f>
        <v>0</v>
      </c>
      <c r="K44" s="307">
        <f>BCTC2026!L46</f>
        <v>0</v>
      </c>
      <c r="L44" s="307">
        <f>BCTC2026!M46</f>
        <v>0</v>
      </c>
      <c r="M44" s="325">
        <f>BCTC2026!N46</f>
        <v>0</v>
      </c>
      <c r="N44" s="325">
        <f>BCTC2026!O46</f>
        <v>0</v>
      </c>
      <c r="O44" s="325"/>
      <c r="P44" s="325">
        <f t="shared" si="2"/>
        <v>24160519140</v>
      </c>
      <c r="Q44" s="325">
        <f t="shared" si="3"/>
        <v>0</v>
      </c>
      <c r="R44" s="325">
        <f t="shared" si="4"/>
        <v>0</v>
      </c>
      <c r="S44" s="325">
        <f t="shared" si="7"/>
        <v>0</v>
      </c>
      <c r="T44" s="325"/>
      <c r="U44" s="325">
        <f t="shared" si="5"/>
        <v>24160519140</v>
      </c>
      <c r="V44" s="326">
        <f t="shared" si="8"/>
        <v>966420.76560000004</v>
      </c>
      <c r="W44" s="328">
        <v>0</v>
      </c>
      <c r="X44" s="651">
        <f>U44-BCTC2026!V46</f>
        <v>0</v>
      </c>
    </row>
    <row r="45" spans="1:25" s="13" customFormat="1" ht="15" customHeight="1" outlineLevel="1">
      <c r="A45" s="596"/>
      <c r="B45" s="324" t="s">
        <v>152</v>
      </c>
      <c r="C45" s="307">
        <f>BCTC2026!D47</f>
        <v>-6475633112</v>
      </c>
      <c r="D45" s="307">
        <f>BCTC2026!E47</f>
        <v>-6610118399</v>
      </c>
      <c r="E45" s="307">
        <f>BCTC2026!F47</f>
        <v>-6744603693</v>
      </c>
      <c r="F45" s="307">
        <f>BCTC2026!G47</f>
        <v>-6879088989</v>
      </c>
      <c r="G45" s="307">
        <f>BCTC2026!H47</f>
        <v>-7013574276</v>
      </c>
      <c r="H45" s="307">
        <f>BCTC2026!I47</f>
        <v>0</v>
      </c>
      <c r="I45" s="307">
        <f>BCTC2026!J47</f>
        <v>0</v>
      </c>
      <c r="J45" s="307">
        <f>BCTC2026!K47</f>
        <v>0</v>
      </c>
      <c r="K45" s="307">
        <f>BCTC2026!L47</f>
        <v>0</v>
      </c>
      <c r="L45" s="307">
        <f>BCTC2026!M47</f>
        <v>0</v>
      </c>
      <c r="M45" s="325"/>
      <c r="N45" s="325">
        <f>BCTC2026!O47</f>
        <v>0</v>
      </c>
      <c r="O45" s="325"/>
      <c r="P45" s="325">
        <f t="shared" si="2"/>
        <v>-6475633112</v>
      </c>
      <c r="Q45" s="325">
        <f t="shared" si="3"/>
        <v>0</v>
      </c>
      <c r="R45" s="325">
        <f t="shared" si="4"/>
        <v>0</v>
      </c>
      <c r="S45" s="325">
        <f t="shared" si="7"/>
        <v>0</v>
      </c>
      <c r="T45" s="325"/>
      <c r="U45" s="325">
        <f t="shared" si="5"/>
        <v>-6475633112</v>
      </c>
      <c r="V45" s="326">
        <f t="shared" si="8"/>
        <v>-259025.32448000001</v>
      </c>
      <c r="W45" s="328">
        <v>0</v>
      </c>
      <c r="X45" s="651">
        <f>U45-BCTC2026!V47</f>
        <v>537941164</v>
      </c>
    </row>
    <row r="46" spans="1:25" s="7" customFormat="1" ht="15" customHeight="1" outlineLevel="1" collapsed="1">
      <c r="A46" s="591"/>
      <c r="B46" s="323" t="s">
        <v>153</v>
      </c>
      <c r="C46" s="303">
        <f>SUM(C47:C48)</f>
        <v>3526365654</v>
      </c>
      <c r="D46" s="303">
        <f t="shared" ref="D46:N46" si="21">SUM(D47:D48)</f>
        <v>3476418728</v>
      </c>
      <c r="E46" s="303">
        <f t="shared" si="21"/>
        <v>3426471804</v>
      </c>
      <c r="F46" s="303">
        <f t="shared" si="21"/>
        <v>3376524877</v>
      </c>
      <c r="G46" s="303">
        <f t="shared" si="21"/>
        <v>3326577952</v>
      </c>
      <c r="H46" s="303">
        <f t="shared" si="21"/>
        <v>0</v>
      </c>
      <c r="I46" s="303">
        <f t="shared" si="21"/>
        <v>0</v>
      </c>
      <c r="J46" s="303">
        <f t="shared" si="21"/>
        <v>0</v>
      </c>
      <c r="K46" s="303">
        <f t="shared" si="21"/>
        <v>0</v>
      </c>
      <c r="L46" s="303">
        <f t="shared" si="21"/>
        <v>0</v>
      </c>
      <c r="M46" s="303">
        <f t="shared" si="21"/>
        <v>0</v>
      </c>
      <c r="N46" s="303">
        <f t="shared" si="21"/>
        <v>0</v>
      </c>
      <c r="O46" s="303"/>
      <c r="P46" s="303">
        <f t="shared" si="2"/>
        <v>3526365654</v>
      </c>
      <c r="Q46" s="303">
        <f t="shared" si="3"/>
        <v>0</v>
      </c>
      <c r="R46" s="303">
        <f t="shared" si="4"/>
        <v>0</v>
      </c>
      <c r="S46" s="303">
        <f t="shared" si="7"/>
        <v>0</v>
      </c>
      <c r="T46" s="303"/>
      <c r="U46" s="685">
        <f t="shared" si="5"/>
        <v>3526365654</v>
      </c>
      <c r="V46" s="311">
        <f t="shared" si="8"/>
        <v>141054.62616000001</v>
      </c>
      <c r="W46" s="305" t="e">
        <f t="shared" ref="W46:W48" si="22">U46/$U$66</f>
        <v>#REF!</v>
      </c>
      <c r="X46" s="651">
        <f>U46-BCTC2026!V48</f>
        <v>199787702</v>
      </c>
    </row>
    <row r="47" spans="1:25" s="13" customFormat="1" ht="15" customHeight="1" outlineLevel="1">
      <c r="A47" s="596"/>
      <c r="B47" s="324" t="s">
        <v>154</v>
      </c>
      <c r="C47" s="307">
        <f>BCTC2026!D49</f>
        <v>6032562739</v>
      </c>
      <c r="D47" s="307">
        <f>BCTC2026!E49</f>
        <v>6032562739</v>
      </c>
      <c r="E47" s="307">
        <f>BCTC2026!F49</f>
        <v>6032562739</v>
      </c>
      <c r="F47" s="307">
        <f>BCTC2026!G49</f>
        <v>6032562739</v>
      </c>
      <c r="G47" s="307">
        <f>BCTC2026!H49</f>
        <v>6032562739</v>
      </c>
      <c r="H47" s="307">
        <f>BCTC2026!I49</f>
        <v>0</v>
      </c>
      <c r="I47" s="307">
        <f>BCTC2026!J49</f>
        <v>0</v>
      </c>
      <c r="J47" s="307">
        <f>BCTC2026!K49</f>
        <v>0</v>
      </c>
      <c r="K47" s="307">
        <f>BCTC2026!L49</f>
        <v>0</v>
      </c>
      <c r="L47" s="307">
        <f>BCTC2026!M49</f>
        <v>0</v>
      </c>
      <c r="M47" s="325">
        <f>BCTC2026!N49</f>
        <v>0</v>
      </c>
      <c r="N47" s="325">
        <f>BCTC2026!O49</f>
        <v>0</v>
      </c>
      <c r="O47" s="325"/>
      <c r="P47" s="325">
        <f t="shared" si="2"/>
        <v>6032562739</v>
      </c>
      <c r="Q47" s="325">
        <f t="shared" si="3"/>
        <v>0</v>
      </c>
      <c r="R47" s="325">
        <f t="shared" si="4"/>
        <v>0</v>
      </c>
      <c r="S47" s="325">
        <f t="shared" si="7"/>
        <v>0</v>
      </c>
      <c r="T47" s="325"/>
      <c r="U47" s="325">
        <f t="shared" si="5"/>
        <v>6032562739</v>
      </c>
      <c r="V47" s="326">
        <f t="shared" si="8"/>
        <v>241302.50956000001</v>
      </c>
      <c r="W47" s="327" t="e">
        <f t="shared" si="22"/>
        <v>#REF!</v>
      </c>
      <c r="X47" s="651">
        <f>U47-BCTC2026!V49</f>
        <v>0</v>
      </c>
    </row>
    <row r="48" spans="1:25" s="13" customFormat="1" ht="15" customHeight="1" outlineLevel="1">
      <c r="A48" s="596"/>
      <c r="B48" s="324" t="s">
        <v>155</v>
      </c>
      <c r="C48" s="307">
        <f>BCTC2026!D50</f>
        <v>-2506197085</v>
      </c>
      <c r="D48" s="307">
        <f>BCTC2026!E50</f>
        <v>-2556144011</v>
      </c>
      <c r="E48" s="307">
        <f>BCTC2026!F50</f>
        <v>-2606090935</v>
      </c>
      <c r="F48" s="307">
        <f>BCTC2026!G50</f>
        <v>-2656037862</v>
      </c>
      <c r="G48" s="307">
        <f>BCTC2026!H50</f>
        <v>-2705984787</v>
      </c>
      <c r="H48" s="307">
        <f>BCTC2026!I50</f>
        <v>0</v>
      </c>
      <c r="I48" s="307">
        <f>BCTC2026!J50</f>
        <v>0</v>
      </c>
      <c r="J48" s="307">
        <f>BCTC2026!K50</f>
        <v>0</v>
      </c>
      <c r="K48" s="307">
        <f>BCTC2026!L50</f>
        <v>0</v>
      </c>
      <c r="L48" s="307">
        <f>BCTC2026!M50</f>
        <v>0</v>
      </c>
      <c r="M48" s="325">
        <f>BCTC2026!N50</f>
        <v>0</v>
      </c>
      <c r="N48" s="325">
        <f>BCTC2026!O50</f>
        <v>0</v>
      </c>
      <c r="O48" s="325"/>
      <c r="P48" s="325">
        <f t="shared" si="2"/>
        <v>-2506197085</v>
      </c>
      <c r="Q48" s="325">
        <f t="shared" si="3"/>
        <v>0</v>
      </c>
      <c r="R48" s="325">
        <f t="shared" si="4"/>
        <v>0</v>
      </c>
      <c r="S48" s="325">
        <f t="shared" si="7"/>
        <v>0</v>
      </c>
      <c r="T48" s="325"/>
      <c r="U48" s="325">
        <f t="shared" si="5"/>
        <v>-2506197085</v>
      </c>
      <c r="V48" s="326">
        <f t="shared" si="8"/>
        <v>-100247.88340000001</v>
      </c>
      <c r="W48" s="327" t="e">
        <f t="shared" si="22"/>
        <v>#REF!</v>
      </c>
      <c r="X48" s="651">
        <f>U48-BCTC2026!V50</f>
        <v>199787702</v>
      </c>
    </row>
    <row r="49" spans="1:24" s="9" customFormat="1" ht="15" customHeight="1">
      <c r="A49" s="593"/>
      <c r="B49" s="302" t="s">
        <v>156</v>
      </c>
      <c r="C49" s="303">
        <f>SUM(C50:C51)</f>
        <v>0</v>
      </c>
      <c r="D49" s="303">
        <f t="shared" ref="D49:M49" si="23">SUM(D50:D51)</f>
        <v>0</v>
      </c>
      <c r="E49" s="303">
        <f t="shared" si="23"/>
        <v>0</v>
      </c>
      <c r="F49" s="303">
        <f t="shared" si="23"/>
        <v>0</v>
      </c>
      <c r="G49" s="303">
        <f t="shared" si="23"/>
        <v>0</v>
      </c>
      <c r="H49" s="303">
        <f t="shared" si="23"/>
        <v>0</v>
      </c>
      <c r="I49" s="303">
        <f t="shared" si="23"/>
        <v>0</v>
      </c>
      <c r="J49" s="303">
        <f t="shared" si="23"/>
        <v>0</v>
      </c>
      <c r="K49" s="303">
        <f t="shared" si="23"/>
        <v>0</v>
      </c>
      <c r="L49" s="303">
        <f t="shared" si="23"/>
        <v>0</v>
      </c>
      <c r="M49" s="303">
        <f t="shared" si="23"/>
        <v>0</v>
      </c>
      <c r="N49" s="307">
        <f>BCTC2026!O60</f>
        <v>0</v>
      </c>
      <c r="O49" s="303"/>
      <c r="P49" s="307">
        <f t="shared" si="2"/>
        <v>0</v>
      </c>
      <c r="Q49" s="303">
        <f t="shared" si="3"/>
        <v>0</v>
      </c>
      <c r="R49" s="303">
        <f t="shared" si="4"/>
        <v>0</v>
      </c>
      <c r="S49" s="303">
        <f t="shared" si="7"/>
        <v>0</v>
      </c>
      <c r="T49" s="303"/>
      <c r="U49" s="685">
        <f t="shared" si="5"/>
        <v>0</v>
      </c>
      <c r="V49" s="329">
        <f t="shared" si="8"/>
        <v>0</v>
      </c>
      <c r="W49" s="309">
        <v>0</v>
      </c>
      <c r="X49" s="651">
        <f>U49-BCTC2026!V60</f>
        <v>0</v>
      </c>
    </row>
    <row r="50" spans="1:24" s="10" customFormat="1" ht="15" customHeight="1" outlineLevel="1">
      <c r="A50" s="594"/>
      <c r="B50" s="330" t="s">
        <v>157</v>
      </c>
      <c r="C50" s="307">
        <f>BCTC2026!D61</f>
        <v>0</v>
      </c>
      <c r="D50" s="307">
        <v>0</v>
      </c>
      <c r="E50" s="307">
        <v>0</v>
      </c>
      <c r="F50" s="307">
        <v>0</v>
      </c>
      <c r="G50" s="307">
        <v>0</v>
      </c>
      <c r="H50" s="307">
        <v>0</v>
      </c>
      <c r="I50" s="307">
        <v>0</v>
      </c>
      <c r="J50" s="307">
        <v>0</v>
      </c>
      <c r="K50" s="307">
        <v>0</v>
      </c>
      <c r="L50" s="307">
        <v>0</v>
      </c>
      <c r="M50" s="307"/>
      <c r="N50" s="307">
        <f>BCTC2026!O61</f>
        <v>0</v>
      </c>
      <c r="O50" s="307"/>
      <c r="P50" s="307">
        <f t="shared" si="2"/>
        <v>0</v>
      </c>
      <c r="Q50" s="307">
        <f t="shared" si="3"/>
        <v>0</v>
      </c>
      <c r="R50" s="307">
        <f t="shared" si="4"/>
        <v>0</v>
      </c>
      <c r="S50" s="307">
        <f t="shared" si="7"/>
        <v>0</v>
      </c>
      <c r="T50" s="307"/>
      <c r="U50" s="686">
        <f t="shared" si="5"/>
        <v>0</v>
      </c>
      <c r="V50" s="308">
        <f t="shared" si="8"/>
        <v>0</v>
      </c>
      <c r="W50" s="301">
        <v>0</v>
      </c>
      <c r="X50" s="651">
        <f>U50-BCTC2026!V61</f>
        <v>0</v>
      </c>
    </row>
    <row r="51" spans="1:24" s="10" customFormat="1" ht="15" customHeight="1" outlineLevel="1">
      <c r="A51" s="594"/>
      <c r="B51" s="330" t="s">
        <v>158</v>
      </c>
      <c r="C51" s="307">
        <f>BCTC2026!D62</f>
        <v>0</v>
      </c>
      <c r="D51" s="307">
        <v>0</v>
      </c>
      <c r="E51" s="307">
        <v>0</v>
      </c>
      <c r="F51" s="307">
        <v>0</v>
      </c>
      <c r="G51" s="307">
        <v>0</v>
      </c>
      <c r="H51" s="307">
        <v>0</v>
      </c>
      <c r="I51" s="307">
        <v>0</v>
      </c>
      <c r="J51" s="307">
        <v>0</v>
      </c>
      <c r="K51" s="307">
        <v>0</v>
      </c>
      <c r="L51" s="307">
        <v>0</v>
      </c>
      <c r="M51" s="307"/>
      <c r="N51" s="307">
        <f>BCTC2026!O62</f>
        <v>0</v>
      </c>
      <c r="O51" s="307"/>
      <c r="P51" s="307">
        <f t="shared" si="2"/>
        <v>0</v>
      </c>
      <c r="Q51" s="307">
        <f t="shared" si="3"/>
        <v>0</v>
      </c>
      <c r="R51" s="307">
        <f t="shared" si="4"/>
        <v>0</v>
      </c>
      <c r="S51" s="307">
        <f t="shared" si="7"/>
        <v>0</v>
      </c>
      <c r="T51" s="307"/>
      <c r="U51" s="686">
        <f t="shared" si="5"/>
        <v>0</v>
      </c>
      <c r="V51" s="308">
        <f t="shared" si="8"/>
        <v>0</v>
      </c>
      <c r="W51" s="301">
        <v>0</v>
      </c>
      <c r="X51" s="651">
        <f>U51-BCTC2026!V62</f>
        <v>0</v>
      </c>
    </row>
    <row r="52" spans="1:24" s="9" customFormat="1" ht="15" customHeight="1">
      <c r="A52" s="593"/>
      <c r="B52" s="302" t="s">
        <v>159</v>
      </c>
      <c r="C52" s="303">
        <f>SUM(C53:C54)</f>
        <v>61387421408</v>
      </c>
      <c r="D52" s="303">
        <f t="shared" ref="D52:N52" si="24">SUM(D53:D54)</f>
        <v>80647695075</v>
      </c>
      <c r="E52" s="303">
        <f t="shared" si="24"/>
        <v>66362060607</v>
      </c>
      <c r="F52" s="303">
        <f t="shared" si="24"/>
        <v>83813282245</v>
      </c>
      <c r="G52" s="303">
        <f t="shared" si="24"/>
        <v>86222726568</v>
      </c>
      <c r="H52" s="303">
        <f t="shared" si="24"/>
        <v>0</v>
      </c>
      <c r="I52" s="303">
        <f t="shared" si="24"/>
        <v>0</v>
      </c>
      <c r="J52" s="303">
        <f t="shared" si="24"/>
        <v>0</v>
      </c>
      <c r="K52" s="303">
        <f t="shared" si="24"/>
        <v>0</v>
      </c>
      <c r="L52" s="303">
        <f t="shared" si="24"/>
        <v>0</v>
      </c>
      <c r="M52" s="303">
        <f t="shared" si="24"/>
        <v>0</v>
      </c>
      <c r="N52" s="303">
        <f t="shared" si="24"/>
        <v>0</v>
      </c>
      <c r="O52" s="303"/>
      <c r="P52" s="303">
        <f t="shared" si="2"/>
        <v>61387421408</v>
      </c>
      <c r="Q52" s="303">
        <f t="shared" si="3"/>
        <v>0</v>
      </c>
      <c r="R52" s="303">
        <f t="shared" si="4"/>
        <v>0</v>
      </c>
      <c r="S52" s="303">
        <f t="shared" si="7"/>
        <v>0</v>
      </c>
      <c r="T52" s="303"/>
      <c r="U52" s="685">
        <f t="shared" si="5"/>
        <v>61387421408</v>
      </c>
      <c r="V52" s="311">
        <f t="shared" si="8"/>
        <v>2455496.8563199998</v>
      </c>
      <c r="W52" s="305" t="e">
        <f t="shared" ref="W52" si="25">U52/$U$66</f>
        <v>#REF!</v>
      </c>
      <c r="X52" s="651">
        <f>U52-BCTC2026!V63</f>
        <v>-24835305160</v>
      </c>
    </row>
    <row r="53" spans="1:24" s="10" customFormat="1" ht="15" customHeight="1" outlineLevel="1">
      <c r="A53" s="594"/>
      <c r="B53" s="330" t="s">
        <v>160</v>
      </c>
      <c r="C53" s="307">
        <f>BCTC2026!D64</f>
        <v>0</v>
      </c>
      <c r="D53" s="307">
        <f>BCTC2026!E64</f>
        <v>0</v>
      </c>
      <c r="E53" s="307">
        <f>BCTC2026!F64</f>
        <v>0</v>
      </c>
      <c r="F53" s="307">
        <f>BCTC2026!G64</f>
        <v>0</v>
      </c>
      <c r="G53" s="307">
        <f>BCTC2026!H64</f>
        <v>0</v>
      </c>
      <c r="H53" s="307">
        <f>BCTC2026!I64</f>
        <v>0</v>
      </c>
      <c r="I53" s="307">
        <f>BCTC2026!J64</f>
        <v>0</v>
      </c>
      <c r="J53" s="307">
        <f>BCTC2026!K64</f>
        <v>0</v>
      </c>
      <c r="K53" s="307">
        <f>BCTC2026!L64</f>
        <v>0</v>
      </c>
      <c r="L53" s="307">
        <f>BCTC2026!M64</f>
        <v>0</v>
      </c>
      <c r="M53" s="307"/>
      <c r="N53" s="307"/>
      <c r="O53" s="307"/>
      <c r="P53" s="307">
        <f t="shared" si="2"/>
        <v>0</v>
      </c>
      <c r="Q53" s="307">
        <f t="shared" si="3"/>
        <v>0</v>
      </c>
      <c r="R53" s="307">
        <f t="shared" si="4"/>
        <v>0</v>
      </c>
      <c r="S53" s="307">
        <f t="shared" si="7"/>
        <v>0</v>
      </c>
      <c r="T53" s="307"/>
      <c r="U53" s="686">
        <f t="shared" si="5"/>
        <v>0</v>
      </c>
      <c r="V53" s="308">
        <f t="shared" si="8"/>
        <v>0</v>
      </c>
      <c r="W53" s="301">
        <v>0</v>
      </c>
      <c r="X53" s="651">
        <f>U53-BCTC2026!V64</f>
        <v>0</v>
      </c>
    </row>
    <row r="54" spans="1:24" s="10" customFormat="1" ht="15" customHeight="1" outlineLevel="1">
      <c r="A54" s="594"/>
      <c r="B54" s="330" t="s">
        <v>161</v>
      </c>
      <c r="C54" s="307">
        <f>BCTC2026!D65</f>
        <v>61387421408</v>
      </c>
      <c r="D54" s="307">
        <f>BCTC2026!E65</f>
        <v>80647695075</v>
      </c>
      <c r="E54" s="307">
        <f>BCTC2026!F65</f>
        <v>66362060607</v>
      </c>
      <c r="F54" s="307">
        <f>BCTC2026!G65</f>
        <v>83813282245</v>
      </c>
      <c r="G54" s="307">
        <f>BCTC2026!H65</f>
        <v>86222726568</v>
      </c>
      <c r="H54" s="307">
        <f>BCTC2026!I65</f>
        <v>0</v>
      </c>
      <c r="I54" s="307">
        <f>BCTC2026!J65</f>
        <v>0</v>
      </c>
      <c r="J54" s="307">
        <f>BCTC2026!K65</f>
        <v>0</v>
      </c>
      <c r="K54" s="307">
        <f>BCTC2026!L65</f>
        <v>0</v>
      </c>
      <c r="L54" s="307">
        <f>BCTC2026!M65</f>
        <v>0</v>
      </c>
      <c r="M54" s="307">
        <f>BCTC2026!N65</f>
        <v>0</v>
      </c>
      <c r="N54" s="307">
        <f>BCTC2026!O65</f>
        <v>0</v>
      </c>
      <c r="O54" s="307"/>
      <c r="P54" s="307">
        <f t="shared" si="2"/>
        <v>61387421408</v>
      </c>
      <c r="Q54" s="307">
        <f t="shared" si="3"/>
        <v>0</v>
      </c>
      <c r="R54" s="307">
        <f t="shared" si="4"/>
        <v>0</v>
      </c>
      <c r="S54" s="307">
        <f t="shared" si="7"/>
        <v>0</v>
      </c>
      <c r="T54" s="307"/>
      <c r="U54" s="686">
        <f t="shared" si="5"/>
        <v>61387421408</v>
      </c>
      <c r="V54" s="308">
        <f t="shared" si="8"/>
        <v>2455496.8563199998</v>
      </c>
      <c r="W54" s="309" t="e">
        <f t="shared" ref="W54" si="26">U54/$U$66</f>
        <v>#REF!</v>
      </c>
      <c r="X54" s="651">
        <f>U54-BCTC2026!V65</f>
        <v>-24835305160</v>
      </c>
    </row>
    <row r="55" spans="1:24" s="9" customFormat="1" ht="15" customHeight="1">
      <c r="A55" s="593"/>
      <c r="B55" s="302" t="s">
        <v>162</v>
      </c>
      <c r="C55" s="303">
        <v>0</v>
      </c>
      <c r="D55" s="303">
        <v>0</v>
      </c>
      <c r="E55" s="303">
        <v>0</v>
      </c>
      <c r="F55" s="303">
        <v>0</v>
      </c>
      <c r="G55" s="303">
        <v>0</v>
      </c>
      <c r="H55" s="303">
        <v>0</v>
      </c>
      <c r="I55" s="303">
        <v>0</v>
      </c>
      <c r="J55" s="303">
        <v>0</v>
      </c>
      <c r="K55" s="303">
        <v>0</v>
      </c>
      <c r="L55" s="303">
        <v>0</v>
      </c>
      <c r="M55" s="303"/>
      <c r="N55" s="307">
        <f>BCTC2026!O66</f>
        <v>0</v>
      </c>
      <c r="O55" s="303"/>
      <c r="P55" s="307">
        <f t="shared" si="2"/>
        <v>0</v>
      </c>
      <c r="Q55" s="303">
        <f t="shared" si="3"/>
        <v>0</v>
      </c>
      <c r="R55" s="303">
        <f t="shared" si="4"/>
        <v>0</v>
      </c>
      <c r="S55" s="303">
        <f t="shared" si="7"/>
        <v>0</v>
      </c>
      <c r="T55" s="303"/>
      <c r="U55" s="685">
        <f t="shared" si="5"/>
        <v>0</v>
      </c>
      <c r="V55" s="319">
        <f t="shared" si="8"/>
        <v>0</v>
      </c>
      <c r="W55" s="305">
        <v>0</v>
      </c>
      <c r="X55" s="651">
        <f>U55-BCTC2026!V66</f>
        <v>0</v>
      </c>
    </row>
    <row r="56" spans="1:24" s="10" customFormat="1" ht="15" customHeight="1" outlineLevel="1">
      <c r="A56" s="594"/>
      <c r="B56" s="306" t="s">
        <v>163</v>
      </c>
      <c r="C56" s="307">
        <f>BCTC2026!D67</f>
        <v>0</v>
      </c>
      <c r="D56" s="307">
        <f>BCTC2026!E67</f>
        <v>0</v>
      </c>
      <c r="E56" s="307">
        <f>BCTC2026!F67</f>
        <v>0</v>
      </c>
      <c r="F56" s="307">
        <f>BCTC2026!G67</f>
        <v>0</v>
      </c>
      <c r="G56" s="307">
        <f>BCTC2026!H67</f>
        <v>0</v>
      </c>
      <c r="H56" s="307">
        <f>BCTC2026!I67</f>
        <v>0</v>
      </c>
      <c r="I56" s="307">
        <f>BCTC2026!J67</f>
        <v>0</v>
      </c>
      <c r="J56" s="307">
        <f>BCTC2026!K67</f>
        <v>0</v>
      </c>
      <c r="K56" s="307">
        <f>BCTC2026!L67</f>
        <v>0</v>
      </c>
      <c r="L56" s="307">
        <f>BCTC2026!M67</f>
        <v>0</v>
      </c>
      <c r="M56" s="307"/>
      <c r="N56" s="307">
        <f>BCTC2026!O67</f>
        <v>0</v>
      </c>
      <c r="O56" s="307"/>
      <c r="P56" s="307">
        <f t="shared" si="2"/>
        <v>0</v>
      </c>
      <c r="Q56" s="307">
        <f t="shared" si="3"/>
        <v>0</v>
      </c>
      <c r="R56" s="307">
        <f t="shared" si="4"/>
        <v>0</v>
      </c>
      <c r="S56" s="307">
        <f t="shared" si="7"/>
        <v>0</v>
      </c>
      <c r="T56" s="307"/>
      <c r="U56" s="686">
        <f t="shared" si="5"/>
        <v>0</v>
      </c>
      <c r="V56" s="308">
        <f t="shared" si="8"/>
        <v>0</v>
      </c>
      <c r="W56" s="309">
        <v>0</v>
      </c>
      <c r="X56" s="651">
        <f>U56-BCTC2026!V67</f>
        <v>0</v>
      </c>
    </row>
    <row r="57" spans="1:24" s="10" customFormat="1" ht="15" customHeight="1" outlineLevel="1">
      <c r="A57" s="594"/>
      <c r="B57" s="306" t="s">
        <v>164</v>
      </c>
      <c r="C57" s="307">
        <f>BCTC2026!D68</f>
        <v>0</v>
      </c>
      <c r="D57" s="307">
        <f>BCTC2026!E68</f>
        <v>0</v>
      </c>
      <c r="E57" s="307">
        <f>BCTC2026!F68</f>
        <v>0</v>
      </c>
      <c r="F57" s="307">
        <f>BCTC2026!G68</f>
        <v>0</v>
      </c>
      <c r="G57" s="307">
        <f>BCTC2026!H68</f>
        <v>0</v>
      </c>
      <c r="H57" s="307">
        <f>BCTC2026!I68</f>
        <v>0</v>
      </c>
      <c r="I57" s="307">
        <f>BCTC2026!J68</f>
        <v>0</v>
      </c>
      <c r="J57" s="307">
        <f>BCTC2026!K68</f>
        <v>0</v>
      </c>
      <c r="K57" s="307">
        <f>BCTC2026!L68</f>
        <v>0</v>
      </c>
      <c r="L57" s="307">
        <f>BCTC2026!M68</f>
        <v>0</v>
      </c>
      <c r="M57" s="307"/>
      <c r="N57" s="307">
        <f>BCTC2026!O68</f>
        <v>0</v>
      </c>
      <c r="O57" s="307"/>
      <c r="P57" s="307">
        <f t="shared" si="2"/>
        <v>0</v>
      </c>
      <c r="Q57" s="307">
        <f t="shared" si="3"/>
        <v>0</v>
      </c>
      <c r="R57" s="307">
        <f t="shared" si="4"/>
        <v>0</v>
      </c>
      <c r="S57" s="307">
        <f t="shared" si="7"/>
        <v>0</v>
      </c>
      <c r="T57" s="307"/>
      <c r="U57" s="686">
        <f t="shared" si="5"/>
        <v>0</v>
      </c>
      <c r="V57" s="308">
        <f t="shared" si="8"/>
        <v>0</v>
      </c>
      <c r="W57" s="309">
        <v>0</v>
      </c>
      <c r="X57" s="651">
        <f>U57-BCTC2026!V68</f>
        <v>0</v>
      </c>
    </row>
    <row r="58" spans="1:24" s="10" customFormat="1" ht="15" customHeight="1" outlineLevel="1">
      <c r="A58" s="594"/>
      <c r="B58" s="306" t="s">
        <v>165</v>
      </c>
      <c r="C58" s="307">
        <f>BCTC2026!D69</f>
        <v>0</v>
      </c>
      <c r="D58" s="307">
        <f>BCTC2026!E69</f>
        <v>0</v>
      </c>
      <c r="E58" s="307">
        <f>BCTC2026!F69</f>
        <v>0</v>
      </c>
      <c r="F58" s="307">
        <f>BCTC2026!G69</f>
        <v>0</v>
      </c>
      <c r="G58" s="307">
        <f>BCTC2026!H69</f>
        <v>0</v>
      </c>
      <c r="H58" s="307">
        <f>BCTC2026!I69</f>
        <v>0</v>
      </c>
      <c r="I58" s="307">
        <f>BCTC2026!J69</f>
        <v>0</v>
      </c>
      <c r="J58" s="307">
        <f>BCTC2026!K69</f>
        <v>0</v>
      </c>
      <c r="K58" s="307">
        <f>BCTC2026!L69</f>
        <v>0</v>
      </c>
      <c r="L58" s="307">
        <f>BCTC2026!M69</f>
        <v>0</v>
      </c>
      <c r="M58" s="307"/>
      <c r="N58" s="307">
        <f>BCTC2026!O69</f>
        <v>0</v>
      </c>
      <c r="O58" s="307"/>
      <c r="P58" s="307">
        <f t="shared" si="2"/>
        <v>0</v>
      </c>
      <c r="Q58" s="307">
        <f t="shared" si="3"/>
        <v>0</v>
      </c>
      <c r="R58" s="307">
        <f t="shared" si="4"/>
        <v>0</v>
      </c>
      <c r="S58" s="307">
        <f t="shared" si="7"/>
        <v>0</v>
      </c>
      <c r="T58" s="307"/>
      <c r="U58" s="686">
        <f t="shared" si="5"/>
        <v>0</v>
      </c>
      <c r="V58" s="308">
        <f t="shared" si="8"/>
        <v>0</v>
      </c>
      <c r="W58" s="309">
        <v>0</v>
      </c>
      <c r="X58" s="651">
        <f>U58-BCTC2026!V69</f>
        <v>0</v>
      </c>
    </row>
    <row r="59" spans="1:24" s="10" customFormat="1" ht="15" customHeight="1" outlineLevel="1">
      <c r="A59" s="594"/>
      <c r="B59" s="306" t="s">
        <v>166</v>
      </c>
      <c r="C59" s="307">
        <f>BCTC2026!D70</f>
        <v>0</v>
      </c>
      <c r="D59" s="307">
        <f>BCTC2026!E70</f>
        <v>0</v>
      </c>
      <c r="E59" s="307">
        <f>BCTC2026!F70</f>
        <v>0</v>
      </c>
      <c r="F59" s="307">
        <f>BCTC2026!G70</f>
        <v>0</v>
      </c>
      <c r="G59" s="307">
        <f>BCTC2026!H70</f>
        <v>0</v>
      </c>
      <c r="H59" s="307">
        <f>BCTC2026!I70</f>
        <v>0</v>
      </c>
      <c r="I59" s="307">
        <f>BCTC2026!J70</f>
        <v>0</v>
      </c>
      <c r="J59" s="307">
        <f>BCTC2026!K70</f>
        <v>0</v>
      </c>
      <c r="K59" s="307">
        <f>BCTC2026!L70</f>
        <v>0</v>
      </c>
      <c r="L59" s="307">
        <f>BCTC2026!M70</f>
        <v>0</v>
      </c>
      <c r="M59" s="307"/>
      <c r="N59" s="307">
        <f>BCTC2026!O70</f>
        <v>0</v>
      </c>
      <c r="O59" s="307"/>
      <c r="P59" s="307">
        <f t="shared" si="2"/>
        <v>0</v>
      </c>
      <c r="Q59" s="307">
        <f t="shared" si="3"/>
        <v>0</v>
      </c>
      <c r="R59" s="307">
        <f t="shared" si="4"/>
        <v>0</v>
      </c>
      <c r="S59" s="307">
        <f t="shared" si="7"/>
        <v>0</v>
      </c>
      <c r="T59" s="307"/>
      <c r="U59" s="686">
        <f t="shared" si="5"/>
        <v>0</v>
      </c>
      <c r="V59" s="308">
        <f t="shared" si="8"/>
        <v>0</v>
      </c>
      <c r="W59" s="309">
        <v>0</v>
      </c>
      <c r="X59" s="651">
        <f>U59-BCTC2026!V70</f>
        <v>0</v>
      </c>
    </row>
    <row r="60" spans="1:24" s="10" customFormat="1" ht="15" customHeight="1" outlineLevel="1">
      <c r="A60" s="594"/>
      <c r="B60" s="306" t="s">
        <v>167</v>
      </c>
      <c r="C60" s="307">
        <f>BCTC2026!D71</f>
        <v>0</v>
      </c>
      <c r="D60" s="307">
        <f>BCTC2026!E71</f>
        <v>0</v>
      </c>
      <c r="E60" s="307">
        <f>BCTC2026!F71</f>
        <v>0</v>
      </c>
      <c r="F60" s="307">
        <f>BCTC2026!G71</f>
        <v>0</v>
      </c>
      <c r="G60" s="307">
        <f>BCTC2026!H71</f>
        <v>0</v>
      </c>
      <c r="H60" s="307">
        <f>BCTC2026!I71</f>
        <v>0</v>
      </c>
      <c r="I60" s="307">
        <f>BCTC2026!J71</f>
        <v>0</v>
      </c>
      <c r="J60" s="307">
        <f>BCTC2026!K71</f>
        <v>0</v>
      </c>
      <c r="K60" s="307">
        <f>BCTC2026!L71</f>
        <v>0</v>
      </c>
      <c r="L60" s="307">
        <f>BCTC2026!M71</f>
        <v>0</v>
      </c>
      <c r="M60" s="307"/>
      <c r="N60" s="307">
        <f>BCTC2026!O71</f>
        <v>0</v>
      </c>
      <c r="O60" s="307"/>
      <c r="P60" s="307">
        <f t="shared" si="2"/>
        <v>0</v>
      </c>
      <c r="Q60" s="307">
        <f t="shared" si="3"/>
        <v>0</v>
      </c>
      <c r="R60" s="307">
        <f t="shared" si="4"/>
        <v>0</v>
      </c>
      <c r="S60" s="307">
        <f t="shared" si="7"/>
        <v>0</v>
      </c>
      <c r="T60" s="307"/>
      <c r="U60" s="686">
        <f t="shared" si="5"/>
        <v>0</v>
      </c>
      <c r="V60" s="308">
        <f t="shared" si="8"/>
        <v>0</v>
      </c>
      <c r="W60" s="301">
        <v>0</v>
      </c>
      <c r="X60" s="651">
        <f>U60-BCTC2026!V71</f>
        <v>0</v>
      </c>
    </row>
    <row r="61" spans="1:24" s="9" customFormat="1" ht="15" customHeight="1">
      <c r="A61" s="593"/>
      <c r="B61" s="302" t="s">
        <v>168</v>
      </c>
      <c r="C61" s="303">
        <f>SUM(C62:C65)</f>
        <v>7062502744</v>
      </c>
      <c r="D61" s="303">
        <f t="shared" ref="D61:N61" si="27">SUM(D62:D65)</f>
        <v>6570969298</v>
      </c>
      <c r="E61" s="303">
        <f t="shared" si="27"/>
        <v>6131031024</v>
      </c>
      <c r="F61" s="303">
        <f t="shared" si="27"/>
        <v>5693514228</v>
      </c>
      <c r="G61" s="303">
        <f t="shared" si="27"/>
        <v>5705255817</v>
      </c>
      <c r="H61" s="303">
        <f t="shared" si="27"/>
        <v>0</v>
      </c>
      <c r="I61" s="303">
        <f t="shared" si="27"/>
        <v>0</v>
      </c>
      <c r="J61" s="303">
        <f t="shared" si="27"/>
        <v>0</v>
      </c>
      <c r="K61" s="303">
        <f t="shared" si="27"/>
        <v>0</v>
      </c>
      <c r="L61" s="303">
        <f t="shared" si="27"/>
        <v>0</v>
      </c>
      <c r="M61" s="303">
        <f t="shared" si="27"/>
        <v>0</v>
      </c>
      <c r="N61" s="303">
        <f t="shared" si="27"/>
        <v>0</v>
      </c>
      <c r="O61" s="303"/>
      <c r="P61" s="303">
        <f t="shared" si="2"/>
        <v>7062502744</v>
      </c>
      <c r="Q61" s="303">
        <f t="shared" si="3"/>
        <v>0</v>
      </c>
      <c r="R61" s="303">
        <f t="shared" si="4"/>
        <v>0</v>
      </c>
      <c r="S61" s="303">
        <f t="shared" si="7"/>
        <v>0</v>
      </c>
      <c r="T61" s="303"/>
      <c r="U61" s="685">
        <f t="shared" si="5"/>
        <v>7062502744</v>
      </c>
      <c r="V61" s="311">
        <f t="shared" si="8"/>
        <v>282500.10976000002</v>
      </c>
      <c r="W61" s="305" t="e">
        <f t="shared" ref="W61:W62" si="28">U61/$U$66</f>
        <v>#REF!</v>
      </c>
      <c r="X61" s="651">
        <f>U61-BCTC2026!V72</f>
        <v>1357246927</v>
      </c>
    </row>
    <row r="62" spans="1:24" ht="15" customHeight="1" outlineLevel="1">
      <c r="B62" s="312" t="s">
        <v>169</v>
      </c>
      <c r="C62" s="307">
        <f>BCTC2026!D73</f>
        <v>7062502744</v>
      </c>
      <c r="D62" s="307">
        <f>BCTC2026!E73</f>
        <v>6570969298</v>
      </c>
      <c r="E62" s="307">
        <f>BCTC2026!F73</f>
        <v>6131031024</v>
      </c>
      <c r="F62" s="307">
        <f>BCTC2026!G73</f>
        <v>5693514228</v>
      </c>
      <c r="G62" s="307">
        <f>BCTC2026!H73</f>
        <v>5705255817</v>
      </c>
      <c r="H62" s="307">
        <f>BCTC2026!I73</f>
        <v>0</v>
      </c>
      <c r="I62" s="307">
        <f>BCTC2026!J73</f>
        <v>0</v>
      </c>
      <c r="J62" s="307">
        <f>BCTC2026!K73</f>
        <v>0</v>
      </c>
      <c r="K62" s="307">
        <f>BCTC2026!L73</f>
        <v>0</v>
      </c>
      <c r="L62" s="307">
        <f>BCTC2026!M73</f>
        <v>0</v>
      </c>
      <c r="M62" s="313">
        <f>BCTC2026!N73</f>
        <v>0</v>
      </c>
      <c r="N62" s="313">
        <f>BCTC2026!O73</f>
        <v>0</v>
      </c>
      <c r="O62" s="313"/>
      <c r="P62" s="313">
        <f t="shared" si="2"/>
        <v>7062502744</v>
      </c>
      <c r="Q62" s="313">
        <f t="shared" si="3"/>
        <v>0</v>
      </c>
      <c r="R62" s="313">
        <f t="shared" si="4"/>
        <v>0</v>
      </c>
      <c r="S62" s="313">
        <f t="shared" si="7"/>
        <v>0</v>
      </c>
      <c r="T62" s="313"/>
      <c r="U62" s="687">
        <f t="shared" si="5"/>
        <v>7062502744</v>
      </c>
      <c r="V62" s="314">
        <f t="shared" si="8"/>
        <v>282500.10976000002</v>
      </c>
      <c r="W62" s="309" t="e">
        <f t="shared" si="28"/>
        <v>#REF!</v>
      </c>
      <c r="X62" s="651">
        <f>U62-BCTC2026!V73</f>
        <v>1357246927</v>
      </c>
    </row>
    <row r="63" spans="1:24" ht="15" customHeight="1" outlineLevel="1">
      <c r="B63" s="312" t="s">
        <v>170</v>
      </c>
      <c r="C63" s="307">
        <f>BCTC2026!D74</f>
        <v>0</v>
      </c>
      <c r="D63" s="307">
        <f>BCTC2026!E74</f>
        <v>0</v>
      </c>
      <c r="E63" s="307">
        <f>BCTC2026!F74</f>
        <v>0</v>
      </c>
      <c r="F63" s="307">
        <f>BCTC2026!G74</f>
        <v>0</v>
      </c>
      <c r="G63" s="307">
        <f>BCTC2026!H74</f>
        <v>0</v>
      </c>
      <c r="H63" s="307">
        <f>BCTC2026!I74</f>
        <v>0</v>
      </c>
      <c r="I63" s="307">
        <f>BCTC2026!J74</f>
        <v>0</v>
      </c>
      <c r="J63" s="307">
        <f>BCTC2026!K74</f>
        <v>0</v>
      </c>
      <c r="K63" s="307">
        <f>BCTC2026!L74</f>
        <v>0</v>
      </c>
      <c r="L63" s="307">
        <f>BCTC2026!M74</f>
        <v>0</v>
      </c>
      <c r="M63" s="313"/>
      <c r="N63" s="313">
        <f>BCTC2026!O74</f>
        <v>0</v>
      </c>
      <c r="O63" s="313"/>
      <c r="P63" s="313">
        <f t="shared" si="2"/>
        <v>0</v>
      </c>
      <c r="Q63" s="313">
        <f t="shared" si="3"/>
        <v>0</v>
      </c>
      <c r="R63" s="313">
        <f t="shared" si="4"/>
        <v>0</v>
      </c>
      <c r="S63" s="313">
        <f t="shared" si="7"/>
        <v>0</v>
      </c>
      <c r="T63" s="313"/>
      <c r="U63" s="687">
        <f t="shared" si="5"/>
        <v>0</v>
      </c>
      <c r="V63" s="314">
        <f t="shared" si="8"/>
        <v>0</v>
      </c>
      <c r="W63" s="309">
        <v>0</v>
      </c>
      <c r="X63" s="651">
        <f>U63-BCTC2026!V74</f>
        <v>0</v>
      </c>
    </row>
    <row r="64" spans="1:24" ht="15" customHeight="1" outlineLevel="1">
      <c r="B64" s="312" t="s">
        <v>171</v>
      </c>
      <c r="C64" s="307">
        <f>BCTC2026!D75</f>
        <v>0</v>
      </c>
      <c r="D64" s="307">
        <f>BCTC2026!E75</f>
        <v>0</v>
      </c>
      <c r="E64" s="307">
        <f>BCTC2026!F75</f>
        <v>0</v>
      </c>
      <c r="F64" s="307">
        <f>BCTC2026!G75</f>
        <v>0</v>
      </c>
      <c r="G64" s="307">
        <f>BCTC2026!H75</f>
        <v>0</v>
      </c>
      <c r="H64" s="307">
        <f>BCTC2026!I75</f>
        <v>0</v>
      </c>
      <c r="I64" s="307">
        <f>BCTC2026!J75</f>
        <v>0</v>
      </c>
      <c r="J64" s="307">
        <f>BCTC2026!K75</f>
        <v>0</v>
      </c>
      <c r="K64" s="307">
        <f>BCTC2026!L75</f>
        <v>0</v>
      </c>
      <c r="L64" s="307">
        <f>BCTC2026!M75</f>
        <v>0</v>
      </c>
      <c r="M64" s="313"/>
      <c r="N64" s="313">
        <f>BCTC2026!O75</f>
        <v>0</v>
      </c>
      <c r="O64" s="313"/>
      <c r="P64" s="313">
        <f t="shared" si="2"/>
        <v>0</v>
      </c>
      <c r="Q64" s="313">
        <f t="shared" si="3"/>
        <v>0</v>
      </c>
      <c r="R64" s="313">
        <f t="shared" si="4"/>
        <v>0</v>
      </c>
      <c r="S64" s="313">
        <f t="shared" si="7"/>
        <v>0</v>
      </c>
      <c r="T64" s="313"/>
      <c r="U64" s="687">
        <f t="shared" si="5"/>
        <v>0</v>
      </c>
      <c r="V64" s="314">
        <f t="shared" si="8"/>
        <v>0</v>
      </c>
      <c r="W64" s="301">
        <v>0</v>
      </c>
      <c r="X64" s="651">
        <f>U64-BCTC2026!V75</f>
        <v>0</v>
      </c>
    </row>
    <row r="65" spans="1:24" ht="15" customHeight="1" outlineLevel="1">
      <c r="B65" s="312" t="s">
        <v>172</v>
      </c>
      <c r="C65" s="307">
        <f>BCTC2026!D76</f>
        <v>0</v>
      </c>
      <c r="D65" s="307">
        <f>BCTC2026!E76</f>
        <v>0</v>
      </c>
      <c r="E65" s="307">
        <f>BCTC2026!F76</f>
        <v>0</v>
      </c>
      <c r="F65" s="307">
        <f>BCTC2026!G76</f>
        <v>0</v>
      </c>
      <c r="G65" s="307">
        <f>BCTC2026!H76</f>
        <v>0</v>
      </c>
      <c r="H65" s="307">
        <f>BCTC2026!I76</f>
        <v>0</v>
      </c>
      <c r="I65" s="307">
        <f>BCTC2026!J76</f>
        <v>0</v>
      </c>
      <c r="J65" s="307">
        <f>BCTC2026!K76</f>
        <v>0</v>
      </c>
      <c r="K65" s="307">
        <f>BCTC2026!L76</f>
        <v>0</v>
      </c>
      <c r="L65" s="307">
        <f>BCTC2026!M76</f>
        <v>0</v>
      </c>
      <c r="M65" s="313"/>
      <c r="N65" s="313">
        <f>BCTC2026!O76</f>
        <v>0</v>
      </c>
      <c r="O65" s="313"/>
      <c r="P65" s="313">
        <f t="shared" si="2"/>
        <v>0</v>
      </c>
      <c r="Q65" s="313">
        <f t="shared" si="3"/>
        <v>0</v>
      </c>
      <c r="R65" s="313">
        <f t="shared" si="4"/>
        <v>0</v>
      </c>
      <c r="S65" s="313">
        <f t="shared" si="7"/>
        <v>0</v>
      </c>
      <c r="T65" s="313"/>
      <c r="U65" s="687">
        <f t="shared" si="5"/>
        <v>0</v>
      </c>
      <c r="V65" s="314">
        <f t="shared" si="8"/>
        <v>0</v>
      </c>
      <c r="W65" s="301">
        <v>0</v>
      </c>
      <c r="X65" s="651">
        <f>U65-BCTC2026!V76</f>
        <v>0</v>
      </c>
    </row>
    <row r="66" spans="1:24" s="14" customFormat="1" ht="15" customHeight="1">
      <c r="A66" s="597"/>
      <c r="B66" s="333" t="s">
        <v>97</v>
      </c>
      <c r="C66" s="334" t="e">
        <f>C30+C4</f>
        <v>#REF!</v>
      </c>
      <c r="D66" s="334" t="e">
        <f t="shared" ref="D66:M66" si="29">D30+D4</f>
        <v>#REF!</v>
      </c>
      <c r="E66" s="334" t="e">
        <f t="shared" si="29"/>
        <v>#REF!</v>
      </c>
      <c r="F66" s="334" t="e">
        <f t="shared" si="29"/>
        <v>#REF!</v>
      </c>
      <c r="G66" s="334" t="e">
        <f t="shared" si="29"/>
        <v>#REF!</v>
      </c>
      <c r="H66" s="334" t="e">
        <f t="shared" si="29"/>
        <v>#REF!</v>
      </c>
      <c r="I66" s="334" t="e">
        <f t="shared" si="29"/>
        <v>#REF!</v>
      </c>
      <c r="J66" s="334" t="e">
        <f t="shared" si="29"/>
        <v>#REF!</v>
      </c>
      <c r="K66" s="334" t="e">
        <f t="shared" si="29"/>
        <v>#REF!</v>
      </c>
      <c r="L66" s="334" t="e">
        <f t="shared" si="29"/>
        <v>#REF!</v>
      </c>
      <c r="M66" s="334" t="e">
        <f t="shared" si="29"/>
        <v>#REF!</v>
      </c>
      <c r="N66" s="334" t="e">
        <f>N30+N4</f>
        <v>#REF!</v>
      </c>
      <c r="O66" s="334"/>
      <c r="P66" s="334" t="e">
        <f t="shared" si="2"/>
        <v>#REF!</v>
      </c>
      <c r="Q66" s="334" t="e">
        <f t="shared" si="3"/>
        <v>#REF!</v>
      </c>
      <c r="R66" s="334" t="e">
        <f t="shared" si="4"/>
        <v>#REF!</v>
      </c>
      <c r="S66" s="334" t="e">
        <f t="shared" si="7"/>
        <v>#REF!</v>
      </c>
      <c r="T66" s="335"/>
      <c r="U66" s="690" t="e">
        <f t="shared" si="5"/>
        <v>#REF!</v>
      </c>
      <c r="V66" s="336" t="e">
        <f>U66/$V$2</f>
        <v>#REF!</v>
      </c>
      <c r="W66" s="337" t="e">
        <f>U66/$U$118</f>
        <v>#REF!</v>
      </c>
      <c r="X66" s="651" t="e">
        <f>U66-BCTC2026!V77</f>
        <v>#REF!</v>
      </c>
    </row>
    <row r="67" spans="1:24" s="8" customFormat="1" ht="15" customHeight="1">
      <c r="A67" s="592"/>
      <c r="B67" s="298" t="s">
        <v>173</v>
      </c>
      <c r="C67" s="299" t="e">
        <f>C68+C83</f>
        <v>#REF!</v>
      </c>
      <c r="D67" s="299" t="e">
        <f t="shared" ref="D67:N67" si="30">D68+D83</f>
        <v>#REF!</v>
      </c>
      <c r="E67" s="299" t="e">
        <f t="shared" si="30"/>
        <v>#REF!</v>
      </c>
      <c r="F67" s="299" t="e">
        <f t="shared" si="30"/>
        <v>#REF!</v>
      </c>
      <c r="G67" s="299" t="e">
        <f t="shared" si="30"/>
        <v>#REF!</v>
      </c>
      <c r="H67" s="299" t="e">
        <f t="shared" si="30"/>
        <v>#REF!</v>
      </c>
      <c r="I67" s="299" t="e">
        <f t="shared" si="30"/>
        <v>#REF!</v>
      </c>
      <c r="J67" s="299" t="e">
        <f t="shared" si="30"/>
        <v>#REF!</v>
      </c>
      <c r="K67" s="299" t="e">
        <f t="shared" si="30"/>
        <v>#REF!</v>
      </c>
      <c r="L67" s="299" t="e">
        <f t="shared" si="30"/>
        <v>#REF!</v>
      </c>
      <c r="M67" s="299" t="e">
        <f>M68+M83</f>
        <v>#REF!</v>
      </c>
      <c r="N67" s="299" t="e">
        <f t="shared" si="30"/>
        <v>#REF!</v>
      </c>
      <c r="O67" s="299"/>
      <c r="P67" s="299" t="e">
        <f t="shared" si="2"/>
        <v>#REF!</v>
      </c>
      <c r="Q67" s="299" t="e">
        <f t="shared" si="3"/>
        <v>#REF!</v>
      </c>
      <c r="R67" s="299" t="e">
        <f t="shared" si="4"/>
        <v>#REF!</v>
      </c>
      <c r="S67" s="299" t="e">
        <f t="shared" si="7"/>
        <v>#REF!</v>
      </c>
      <c r="T67" s="299"/>
      <c r="U67" s="684" t="e">
        <f t="shared" si="5"/>
        <v>#REF!</v>
      </c>
      <c r="V67" s="317" t="e">
        <f t="shared" si="8"/>
        <v>#REF!</v>
      </c>
      <c r="W67" s="301" t="e">
        <f>U67/$U$118</f>
        <v>#REF!</v>
      </c>
      <c r="X67" s="651" t="e">
        <f>U67-BCTC2026!V78</f>
        <v>#REF!</v>
      </c>
    </row>
    <row r="68" spans="1:24" s="9" customFormat="1" ht="15" customHeight="1">
      <c r="A68" s="593"/>
      <c r="B68" s="302" t="s">
        <v>174</v>
      </c>
      <c r="C68" s="303" t="e">
        <f>SUM(C69:C82)</f>
        <v>#REF!</v>
      </c>
      <c r="D68" s="303" t="e">
        <f t="shared" ref="D68:N68" si="31">SUM(D69:D82)</f>
        <v>#REF!</v>
      </c>
      <c r="E68" s="303" t="e">
        <f t="shared" si="31"/>
        <v>#REF!</v>
      </c>
      <c r="F68" s="303" t="e">
        <f t="shared" si="31"/>
        <v>#REF!</v>
      </c>
      <c r="G68" s="303" t="e">
        <f t="shared" si="31"/>
        <v>#REF!</v>
      </c>
      <c r="H68" s="303" t="e">
        <f t="shared" si="31"/>
        <v>#REF!</v>
      </c>
      <c r="I68" s="303" t="e">
        <f t="shared" si="31"/>
        <v>#REF!</v>
      </c>
      <c r="J68" s="303" t="e">
        <f t="shared" si="31"/>
        <v>#REF!</v>
      </c>
      <c r="K68" s="303" t="e">
        <f t="shared" si="31"/>
        <v>#REF!</v>
      </c>
      <c r="L68" s="303" t="e">
        <f t="shared" si="31"/>
        <v>#REF!</v>
      </c>
      <c r="M68" s="303" t="e">
        <f t="shared" si="31"/>
        <v>#REF!</v>
      </c>
      <c r="N68" s="303" t="e">
        <f t="shared" si="31"/>
        <v>#REF!</v>
      </c>
      <c r="O68" s="303"/>
      <c r="P68" s="303" t="e">
        <f t="shared" si="2"/>
        <v>#REF!</v>
      </c>
      <c r="Q68" s="303" t="e">
        <f t="shared" si="3"/>
        <v>#REF!</v>
      </c>
      <c r="R68" s="303" t="e">
        <f t="shared" si="4"/>
        <v>#REF!</v>
      </c>
      <c r="S68" s="303" t="e">
        <f t="shared" si="7"/>
        <v>#REF!</v>
      </c>
      <c r="T68" s="303"/>
      <c r="U68" s="685" t="e">
        <f t="shared" si="5"/>
        <v>#REF!</v>
      </c>
      <c r="V68" s="311" t="e">
        <f t="shared" si="8"/>
        <v>#REF!</v>
      </c>
      <c r="W68" s="305" t="e">
        <f t="shared" ref="W68:W69" si="32">U68/$U$118</f>
        <v>#REF!</v>
      </c>
      <c r="X68" s="651" t="e">
        <f>U68-BCTC2026!V79</f>
        <v>#REF!</v>
      </c>
    </row>
    <row r="69" spans="1:24" s="43" customFormat="1" ht="15" customHeight="1" outlineLevel="1">
      <c r="A69" s="598"/>
      <c r="B69" s="338" t="s">
        <v>175</v>
      </c>
      <c r="C69" s="588">
        <f>BCTC2026!D94+'BCTC2025-Sau loại trừ'!C206</f>
        <v>0</v>
      </c>
      <c r="D69" s="588">
        <f>BCTC2026!E94+'BCTC2025-Sau loại trừ'!D206</f>
        <v>0</v>
      </c>
      <c r="E69" s="588">
        <f>BCTC2026!F94+'BCTC2025-Sau loại trừ'!E206</f>
        <v>0</v>
      </c>
      <c r="F69" s="588">
        <f>BCTC2026!G94+'BCTC2025-Sau loại trừ'!F206</f>
        <v>0</v>
      </c>
      <c r="G69" s="588">
        <f>BCTC2026!H94+'BCTC2025-Sau loại trừ'!G206</f>
        <v>0</v>
      </c>
      <c r="H69" s="588">
        <f>BCTC2026!I94+'BCTC2025-Sau loại trừ'!H206</f>
        <v>0</v>
      </c>
      <c r="I69" s="588">
        <f>BCTC2026!J94+'BCTC2025-Sau loại trừ'!I206</f>
        <v>0</v>
      </c>
      <c r="J69" s="588">
        <f>BCTC2026!K94+'BCTC2025-Sau loại trừ'!J206</f>
        <v>0</v>
      </c>
      <c r="K69" s="588">
        <f>BCTC2026!L94+'BCTC2025-Sau loại trừ'!K206</f>
        <v>0</v>
      </c>
      <c r="L69" s="588">
        <f>BCTC2026!M94+'BCTC2025-Sau loại trừ'!L206</f>
        <v>0</v>
      </c>
      <c r="M69" s="588">
        <f>BCTC2026!N94+'BCTC2025-Sau loại trừ'!M206</f>
        <v>0</v>
      </c>
      <c r="N69" s="588">
        <f>BCTC2026!O94+'BCTC2025-Sau loại trừ'!N206-N209</f>
        <v>0</v>
      </c>
      <c r="O69" s="315"/>
      <c r="P69" s="588">
        <f t="shared" ref="P69:P118" si="33">C69</f>
        <v>0</v>
      </c>
      <c r="Q69" s="315">
        <f t="shared" ref="Q69:Q118" si="34">H69</f>
        <v>0</v>
      </c>
      <c r="R69" s="315">
        <f t="shared" ref="R69:R118" si="35">K69</f>
        <v>0</v>
      </c>
      <c r="S69" s="315">
        <f t="shared" si="7"/>
        <v>0</v>
      </c>
      <c r="T69" s="307"/>
      <c r="U69" s="424">
        <f t="shared" ref="U69:U118" si="36">C69</f>
        <v>0</v>
      </c>
      <c r="V69" s="339">
        <f t="shared" si="8"/>
        <v>0</v>
      </c>
      <c r="W69" s="340" t="e">
        <f t="shared" si="32"/>
        <v>#REF!</v>
      </c>
      <c r="X69" s="651">
        <f>U69-BCTC2026!V94</f>
        <v>0</v>
      </c>
    </row>
    <row r="70" spans="1:24" ht="15" customHeight="1" outlineLevel="1">
      <c r="B70" s="341" t="s">
        <v>176</v>
      </c>
      <c r="C70" s="307" t="e">
        <f>BCTC2026!#REF!</f>
        <v>#REF!</v>
      </c>
      <c r="D70" s="307" t="e">
        <f>BCTC2026!#REF!</f>
        <v>#REF!</v>
      </c>
      <c r="E70" s="307" t="e">
        <f>BCTC2026!#REF!</f>
        <v>#REF!</v>
      </c>
      <c r="F70" s="307" t="e">
        <f>BCTC2026!#REF!</f>
        <v>#REF!</v>
      </c>
      <c r="G70" s="307" t="e">
        <f>BCTC2026!#REF!</f>
        <v>#REF!</v>
      </c>
      <c r="H70" s="307" t="e">
        <f>BCTC2026!#REF!</f>
        <v>#REF!</v>
      </c>
      <c r="I70" s="307" t="e">
        <f>BCTC2026!#REF!</f>
        <v>#REF!</v>
      </c>
      <c r="J70" s="307" t="e">
        <f>BCTC2026!#REF!</f>
        <v>#REF!</v>
      </c>
      <c r="K70" s="307" t="e">
        <f>BCTC2026!#REF!</f>
        <v>#REF!</v>
      </c>
      <c r="L70" s="307" t="e">
        <f>BCTC2026!#REF!</f>
        <v>#REF!</v>
      </c>
      <c r="M70" s="315" t="e">
        <f>BCTC2026!#REF!</f>
        <v>#REF!</v>
      </c>
      <c r="N70" s="315" t="e">
        <f>BCTC2026!#REF!</f>
        <v>#REF!</v>
      </c>
      <c r="O70" s="313"/>
      <c r="P70" s="315" t="e">
        <f t="shared" si="33"/>
        <v>#REF!</v>
      </c>
      <c r="Q70" s="313" t="e">
        <f t="shared" si="34"/>
        <v>#REF!</v>
      </c>
      <c r="R70" s="313" t="e">
        <f t="shared" si="35"/>
        <v>#REF!</v>
      </c>
      <c r="S70" s="313" t="e">
        <f t="shared" ref="S70:S118" si="37">N70</f>
        <v>#REF!</v>
      </c>
      <c r="T70" s="313"/>
      <c r="U70" s="687" t="e">
        <f t="shared" si="36"/>
        <v>#REF!</v>
      </c>
      <c r="V70" s="314" t="e">
        <f t="shared" si="8"/>
        <v>#REF!</v>
      </c>
      <c r="W70" s="309">
        <v>0</v>
      </c>
      <c r="X70" s="651" t="e">
        <f>U70-BCTC2026!#REF!</f>
        <v>#REF!</v>
      </c>
    </row>
    <row r="71" spans="1:24" ht="15" customHeight="1" outlineLevel="1">
      <c r="B71" s="341" t="s">
        <v>177</v>
      </c>
      <c r="C71" s="307" t="e">
        <f>BCTC2026!#REF!</f>
        <v>#REF!</v>
      </c>
      <c r="D71" s="307" t="e">
        <f>BCTC2026!#REF!</f>
        <v>#REF!</v>
      </c>
      <c r="E71" s="307" t="e">
        <f>BCTC2026!#REF!</f>
        <v>#REF!</v>
      </c>
      <c r="F71" s="307" t="e">
        <f>BCTC2026!#REF!</f>
        <v>#REF!</v>
      </c>
      <c r="G71" s="307" t="e">
        <f>BCTC2026!#REF!</f>
        <v>#REF!</v>
      </c>
      <c r="H71" s="307" t="e">
        <f>BCTC2026!#REF!</f>
        <v>#REF!</v>
      </c>
      <c r="I71" s="307" t="e">
        <f>BCTC2026!#REF!</f>
        <v>#REF!</v>
      </c>
      <c r="J71" s="307" t="e">
        <f>BCTC2026!#REF!</f>
        <v>#REF!</v>
      </c>
      <c r="K71" s="307" t="e">
        <f>BCTC2026!#REF!</f>
        <v>#REF!</v>
      </c>
      <c r="L71" s="307" t="e">
        <f>BCTC2026!#REF!</f>
        <v>#REF!</v>
      </c>
      <c r="M71" s="315" t="e">
        <f>BCTC2026!#REF!</f>
        <v>#REF!</v>
      </c>
      <c r="N71" s="315" t="e">
        <f>BCTC2026!#REF!</f>
        <v>#REF!</v>
      </c>
      <c r="O71" s="313"/>
      <c r="P71" s="315" t="e">
        <f t="shared" si="33"/>
        <v>#REF!</v>
      </c>
      <c r="Q71" s="313" t="e">
        <f t="shared" si="34"/>
        <v>#REF!</v>
      </c>
      <c r="R71" s="313" t="e">
        <f t="shared" si="35"/>
        <v>#REF!</v>
      </c>
      <c r="S71" s="313" t="e">
        <f t="shared" si="37"/>
        <v>#REF!</v>
      </c>
      <c r="T71" s="313"/>
      <c r="U71" s="687" t="e">
        <f t="shared" si="36"/>
        <v>#REF!</v>
      </c>
      <c r="V71" s="314" t="e">
        <f t="shared" ref="V71:V117" si="38">U71/$V$2</f>
        <v>#REF!</v>
      </c>
      <c r="W71" s="309" t="e">
        <f t="shared" ref="W71:W73" si="39">U71/$U$118</f>
        <v>#REF!</v>
      </c>
      <c r="X71" s="651" t="e">
        <f>U71-BCTC2026!#REF!</f>
        <v>#REF!</v>
      </c>
    </row>
    <row r="72" spans="1:24" ht="15" customHeight="1" outlineLevel="1">
      <c r="B72" s="341" t="s">
        <v>178</v>
      </c>
      <c r="C72" s="307" t="e">
        <f>BCTC2026!#REF!</f>
        <v>#REF!</v>
      </c>
      <c r="D72" s="307" t="e">
        <f>BCTC2026!#REF!</f>
        <v>#REF!</v>
      </c>
      <c r="E72" s="307" t="e">
        <f>BCTC2026!#REF!</f>
        <v>#REF!</v>
      </c>
      <c r="F72" s="307" t="e">
        <f>BCTC2026!#REF!</f>
        <v>#REF!</v>
      </c>
      <c r="G72" s="307" t="e">
        <f>BCTC2026!#REF!</f>
        <v>#REF!</v>
      </c>
      <c r="H72" s="307" t="e">
        <f>BCTC2026!#REF!</f>
        <v>#REF!</v>
      </c>
      <c r="I72" s="307" t="e">
        <f>BCTC2026!#REF!</f>
        <v>#REF!</v>
      </c>
      <c r="J72" s="307" t="e">
        <f>BCTC2026!#REF!</f>
        <v>#REF!</v>
      </c>
      <c r="K72" s="307" t="e">
        <f>BCTC2026!#REF!</f>
        <v>#REF!</v>
      </c>
      <c r="L72" s="307" t="e">
        <f>BCTC2026!#REF!</f>
        <v>#REF!</v>
      </c>
      <c r="M72" s="315" t="e">
        <f>BCTC2026!#REF!</f>
        <v>#REF!</v>
      </c>
      <c r="N72" s="315" t="e">
        <f>BCTC2026!#REF!</f>
        <v>#REF!</v>
      </c>
      <c r="O72" s="313"/>
      <c r="P72" s="315" t="e">
        <f t="shared" si="33"/>
        <v>#REF!</v>
      </c>
      <c r="Q72" s="313" t="e">
        <f t="shared" si="34"/>
        <v>#REF!</v>
      </c>
      <c r="R72" s="313" t="e">
        <f t="shared" si="35"/>
        <v>#REF!</v>
      </c>
      <c r="S72" s="313" t="e">
        <f t="shared" si="37"/>
        <v>#REF!</v>
      </c>
      <c r="T72" s="313"/>
      <c r="U72" s="687" t="e">
        <f t="shared" si="36"/>
        <v>#REF!</v>
      </c>
      <c r="V72" s="314" t="e">
        <f t="shared" si="38"/>
        <v>#REF!</v>
      </c>
      <c r="W72" s="309" t="e">
        <f t="shared" si="39"/>
        <v>#REF!</v>
      </c>
      <c r="X72" s="651" t="e">
        <f>U72-BCTC2026!#REF!</f>
        <v>#REF!</v>
      </c>
    </row>
    <row r="73" spans="1:24" ht="15" customHeight="1" outlineLevel="1">
      <c r="B73" s="341" t="s">
        <v>179</v>
      </c>
      <c r="C73" s="307" t="e">
        <f>BCTC2026!#REF!</f>
        <v>#REF!</v>
      </c>
      <c r="D73" s="307" t="e">
        <f>BCTC2026!#REF!</f>
        <v>#REF!</v>
      </c>
      <c r="E73" s="307" t="e">
        <f>BCTC2026!#REF!</f>
        <v>#REF!</v>
      </c>
      <c r="F73" s="307" t="e">
        <f>BCTC2026!#REF!</f>
        <v>#REF!</v>
      </c>
      <c r="G73" s="307" t="e">
        <f>BCTC2026!#REF!</f>
        <v>#REF!</v>
      </c>
      <c r="H73" s="307" t="e">
        <f>BCTC2026!#REF!</f>
        <v>#REF!</v>
      </c>
      <c r="I73" s="307" t="e">
        <f>BCTC2026!#REF!</f>
        <v>#REF!</v>
      </c>
      <c r="J73" s="307" t="e">
        <f>BCTC2026!#REF!</f>
        <v>#REF!</v>
      </c>
      <c r="K73" s="307" t="e">
        <f>BCTC2026!#REF!</f>
        <v>#REF!</v>
      </c>
      <c r="L73" s="307" t="e">
        <f>BCTC2026!#REF!</f>
        <v>#REF!</v>
      </c>
      <c r="M73" s="315" t="e">
        <f>BCTC2026!#REF!</f>
        <v>#REF!</v>
      </c>
      <c r="N73" s="588" t="e">
        <f>BCTC2026!#REF!+N209</f>
        <v>#REF!</v>
      </c>
      <c r="O73" s="313"/>
      <c r="P73" s="588" t="e">
        <f t="shared" si="33"/>
        <v>#REF!</v>
      </c>
      <c r="Q73" s="313" t="e">
        <f t="shared" si="34"/>
        <v>#REF!</v>
      </c>
      <c r="R73" s="313" t="e">
        <f t="shared" si="35"/>
        <v>#REF!</v>
      </c>
      <c r="S73" s="313" t="e">
        <f t="shared" si="37"/>
        <v>#REF!</v>
      </c>
      <c r="T73" s="313"/>
      <c r="U73" s="687" t="e">
        <f t="shared" si="36"/>
        <v>#REF!</v>
      </c>
      <c r="V73" s="314" t="e">
        <f t="shared" si="38"/>
        <v>#REF!</v>
      </c>
      <c r="W73" s="309" t="e">
        <f t="shared" si="39"/>
        <v>#REF!</v>
      </c>
      <c r="X73" s="651" t="e">
        <f>U73-BCTC2026!#REF!</f>
        <v>#REF!</v>
      </c>
    </row>
    <row r="74" spans="1:24" ht="15" customHeight="1" outlineLevel="1">
      <c r="B74" s="341" t="s">
        <v>180</v>
      </c>
      <c r="C74" s="307" t="e">
        <f>BCTC2026!#REF!</f>
        <v>#REF!</v>
      </c>
      <c r="D74" s="307" t="e">
        <f>BCTC2026!#REF!</f>
        <v>#REF!</v>
      </c>
      <c r="E74" s="307" t="e">
        <f>BCTC2026!#REF!</f>
        <v>#REF!</v>
      </c>
      <c r="F74" s="307" t="e">
        <f>BCTC2026!#REF!</f>
        <v>#REF!</v>
      </c>
      <c r="G74" s="307" t="e">
        <f>BCTC2026!#REF!</f>
        <v>#REF!</v>
      </c>
      <c r="H74" s="307" t="e">
        <f>BCTC2026!#REF!</f>
        <v>#REF!</v>
      </c>
      <c r="I74" s="307" t="e">
        <f>BCTC2026!#REF!</f>
        <v>#REF!</v>
      </c>
      <c r="J74" s="307" t="e">
        <f>BCTC2026!#REF!</f>
        <v>#REF!</v>
      </c>
      <c r="K74" s="307" t="e">
        <f>BCTC2026!#REF!</f>
        <v>#REF!</v>
      </c>
      <c r="L74" s="307" t="e">
        <f>BCTC2026!#REF!</f>
        <v>#REF!</v>
      </c>
      <c r="M74" s="315" t="e">
        <f>BCTC2026!#REF!</f>
        <v>#REF!</v>
      </c>
      <c r="N74" s="313"/>
      <c r="O74" s="313"/>
      <c r="P74" s="313" t="e">
        <f t="shared" si="33"/>
        <v>#REF!</v>
      </c>
      <c r="Q74" s="313" t="e">
        <f t="shared" si="34"/>
        <v>#REF!</v>
      </c>
      <c r="R74" s="313" t="e">
        <f t="shared" si="35"/>
        <v>#REF!</v>
      </c>
      <c r="S74" s="313">
        <f t="shared" si="37"/>
        <v>0</v>
      </c>
      <c r="T74" s="313"/>
      <c r="U74" s="687" t="e">
        <f t="shared" si="36"/>
        <v>#REF!</v>
      </c>
      <c r="V74" s="314" t="e">
        <f t="shared" si="38"/>
        <v>#REF!</v>
      </c>
      <c r="W74" s="309">
        <v>0</v>
      </c>
      <c r="X74" s="651" t="e">
        <f>U74-BCTC2026!#REF!</f>
        <v>#REF!</v>
      </c>
    </row>
    <row r="75" spans="1:24" ht="15" customHeight="1" outlineLevel="1">
      <c r="B75" s="341" t="s">
        <v>181</v>
      </c>
      <c r="C75" s="307" t="e">
        <f>BCTC2026!#REF!</f>
        <v>#REF!</v>
      </c>
      <c r="D75" s="307" t="e">
        <f>BCTC2026!#REF!</f>
        <v>#REF!</v>
      </c>
      <c r="E75" s="307" t="e">
        <f>BCTC2026!#REF!</f>
        <v>#REF!</v>
      </c>
      <c r="F75" s="307" t="e">
        <f>BCTC2026!#REF!</f>
        <v>#REF!</v>
      </c>
      <c r="G75" s="307" t="e">
        <f>BCTC2026!#REF!</f>
        <v>#REF!</v>
      </c>
      <c r="H75" s="307" t="e">
        <f>BCTC2026!#REF!</f>
        <v>#REF!</v>
      </c>
      <c r="I75" s="307" t="e">
        <f>BCTC2026!#REF!</f>
        <v>#REF!</v>
      </c>
      <c r="J75" s="307" t="e">
        <f>BCTC2026!#REF!</f>
        <v>#REF!</v>
      </c>
      <c r="K75" s="307" t="e">
        <f>BCTC2026!#REF!</f>
        <v>#REF!</v>
      </c>
      <c r="L75" s="307" t="e">
        <f>BCTC2026!#REF!</f>
        <v>#REF!</v>
      </c>
      <c r="M75" s="315" t="e">
        <f>BCTC2026!#REF!</f>
        <v>#REF!</v>
      </c>
      <c r="N75" s="313"/>
      <c r="O75" s="313"/>
      <c r="P75" s="313" t="e">
        <f t="shared" si="33"/>
        <v>#REF!</v>
      </c>
      <c r="Q75" s="313" t="e">
        <f t="shared" si="34"/>
        <v>#REF!</v>
      </c>
      <c r="R75" s="313" t="e">
        <f t="shared" si="35"/>
        <v>#REF!</v>
      </c>
      <c r="S75" s="313">
        <f t="shared" si="37"/>
        <v>0</v>
      </c>
      <c r="T75" s="313"/>
      <c r="U75" s="687" t="e">
        <f t="shared" si="36"/>
        <v>#REF!</v>
      </c>
      <c r="V75" s="314" t="e">
        <f t="shared" si="38"/>
        <v>#REF!</v>
      </c>
      <c r="W75" s="309">
        <v>0</v>
      </c>
      <c r="X75" s="651" t="e">
        <f>U75-BCTC2026!#REF!</f>
        <v>#REF!</v>
      </c>
    </row>
    <row r="76" spans="1:24" ht="15" customHeight="1" outlineLevel="1">
      <c r="B76" s="341" t="s">
        <v>182</v>
      </c>
      <c r="C76" s="307" t="e">
        <f>BCTC2026!#REF!</f>
        <v>#REF!</v>
      </c>
      <c r="D76" s="307" t="e">
        <f>BCTC2026!#REF!</f>
        <v>#REF!</v>
      </c>
      <c r="E76" s="307" t="e">
        <f>BCTC2026!#REF!</f>
        <v>#REF!</v>
      </c>
      <c r="F76" s="307" t="e">
        <f>BCTC2026!#REF!</f>
        <v>#REF!</v>
      </c>
      <c r="G76" s="307" t="e">
        <f>BCTC2026!#REF!</f>
        <v>#REF!</v>
      </c>
      <c r="H76" s="307" t="e">
        <f>BCTC2026!#REF!</f>
        <v>#REF!</v>
      </c>
      <c r="I76" s="307" t="e">
        <f>BCTC2026!#REF!</f>
        <v>#REF!</v>
      </c>
      <c r="J76" s="307" t="e">
        <f>BCTC2026!#REF!</f>
        <v>#REF!</v>
      </c>
      <c r="K76" s="307" t="e">
        <f>BCTC2026!#REF!</f>
        <v>#REF!</v>
      </c>
      <c r="L76" s="307" t="e">
        <f>BCTC2026!#REF!</f>
        <v>#REF!</v>
      </c>
      <c r="M76" s="315" t="e">
        <f>BCTC2026!#REF!</f>
        <v>#REF!</v>
      </c>
      <c r="N76" s="342"/>
      <c r="O76" s="313"/>
      <c r="P76" s="342" t="e">
        <f t="shared" si="33"/>
        <v>#REF!</v>
      </c>
      <c r="Q76" s="313" t="e">
        <f t="shared" si="34"/>
        <v>#REF!</v>
      </c>
      <c r="R76" s="313" t="e">
        <f t="shared" si="35"/>
        <v>#REF!</v>
      </c>
      <c r="S76" s="313">
        <f t="shared" si="37"/>
        <v>0</v>
      </c>
      <c r="T76" s="313"/>
      <c r="U76" s="687" t="e">
        <f t="shared" si="36"/>
        <v>#REF!</v>
      </c>
      <c r="V76" s="314" t="e">
        <f t="shared" si="38"/>
        <v>#REF!</v>
      </c>
      <c r="W76" s="309">
        <v>0</v>
      </c>
      <c r="X76" s="651" t="e">
        <f>U76-BCTC2026!#REF!</f>
        <v>#REF!</v>
      </c>
    </row>
    <row r="77" spans="1:24" ht="15" customHeight="1" outlineLevel="1">
      <c r="B77" s="341" t="s">
        <v>183</v>
      </c>
      <c r="C77" s="307" t="e">
        <f>BCTC2026!#REF!</f>
        <v>#REF!</v>
      </c>
      <c r="D77" s="307" t="e">
        <f>BCTC2026!#REF!</f>
        <v>#REF!</v>
      </c>
      <c r="E77" s="307" t="e">
        <f>BCTC2026!#REF!</f>
        <v>#REF!</v>
      </c>
      <c r="F77" s="307" t="e">
        <f>BCTC2026!#REF!</f>
        <v>#REF!</v>
      </c>
      <c r="G77" s="307" t="e">
        <f>BCTC2026!#REF!</f>
        <v>#REF!</v>
      </c>
      <c r="H77" s="307" t="e">
        <f>BCTC2026!#REF!</f>
        <v>#REF!</v>
      </c>
      <c r="I77" s="307" t="e">
        <f>BCTC2026!#REF!</f>
        <v>#REF!</v>
      </c>
      <c r="J77" s="307" t="e">
        <f>BCTC2026!#REF!</f>
        <v>#REF!</v>
      </c>
      <c r="K77" s="307" t="e">
        <f>BCTC2026!#REF!</f>
        <v>#REF!</v>
      </c>
      <c r="L77" s="307" t="e">
        <f>BCTC2026!#REF!</f>
        <v>#REF!</v>
      </c>
      <c r="M77" s="315" t="e">
        <f>BCTC2026!#REF!</f>
        <v>#REF!</v>
      </c>
      <c r="N77" s="315" t="e">
        <f>BCTC2026!#REF!</f>
        <v>#REF!</v>
      </c>
      <c r="O77" s="313"/>
      <c r="P77" s="315" t="e">
        <f t="shared" si="33"/>
        <v>#REF!</v>
      </c>
      <c r="Q77" s="313" t="e">
        <f t="shared" si="34"/>
        <v>#REF!</v>
      </c>
      <c r="R77" s="313" t="e">
        <f t="shared" si="35"/>
        <v>#REF!</v>
      </c>
      <c r="S77" s="313" t="e">
        <f t="shared" si="37"/>
        <v>#REF!</v>
      </c>
      <c r="T77" s="313"/>
      <c r="U77" s="687" t="e">
        <f t="shared" si="36"/>
        <v>#REF!</v>
      </c>
      <c r="V77" s="314" t="e">
        <f t="shared" si="38"/>
        <v>#REF!</v>
      </c>
      <c r="W77" s="309" t="e">
        <f>U77/$U$118</f>
        <v>#REF!</v>
      </c>
      <c r="X77" s="651" t="e">
        <f>U77-BCTC2026!#REF!</f>
        <v>#REF!</v>
      </c>
    </row>
    <row r="78" spans="1:24" ht="15" customHeight="1" outlineLevel="1">
      <c r="B78" s="341" t="s">
        <v>184</v>
      </c>
      <c r="C78" s="307" t="e">
        <f>BCTC2026!#REF!</f>
        <v>#REF!</v>
      </c>
      <c r="D78" s="307" t="e">
        <f>BCTC2026!#REF!</f>
        <v>#REF!</v>
      </c>
      <c r="E78" s="307" t="e">
        <f>BCTC2026!#REF!</f>
        <v>#REF!</v>
      </c>
      <c r="F78" s="307" t="e">
        <f>BCTC2026!#REF!</f>
        <v>#REF!</v>
      </c>
      <c r="G78" s="307" t="e">
        <f>BCTC2026!#REF!</f>
        <v>#REF!</v>
      </c>
      <c r="H78" s="307" t="e">
        <f>BCTC2026!#REF!</f>
        <v>#REF!</v>
      </c>
      <c r="I78" s="307" t="e">
        <f>BCTC2026!#REF!</f>
        <v>#REF!</v>
      </c>
      <c r="J78" s="307" t="e">
        <f>BCTC2026!#REF!</f>
        <v>#REF!</v>
      </c>
      <c r="K78" s="307" t="e">
        <f>BCTC2026!#REF!</f>
        <v>#REF!</v>
      </c>
      <c r="L78" s="307" t="e">
        <f>BCTC2026!#REF!</f>
        <v>#REF!</v>
      </c>
      <c r="M78" s="315" t="e">
        <f>BCTC2026!#REF!</f>
        <v>#REF!</v>
      </c>
      <c r="N78" s="315" t="e">
        <f>BCTC2026!#REF!</f>
        <v>#REF!</v>
      </c>
      <c r="O78" s="313"/>
      <c r="P78" s="315" t="e">
        <f t="shared" si="33"/>
        <v>#REF!</v>
      </c>
      <c r="Q78" s="313" t="e">
        <f t="shared" si="34"/>
        <v>#REF!</v>
      </c>
      <c r="R78" s="313" t="e">
        <f t="shared" si="35"/>
        <v>#REF!</v>
      </c>
      <c r="S78" s="313" t="e">
        <f t="shared" si="37"/>
        <v>#REF!</v>
      </c>
      <c r="T78" s="313"/>
      <c r="U78" s="687" t="e">
        <f t="shared" si="36"/>
        <v>#REF!</v>
      </c>
      <c r="V78" s="314" t="e">
        <f t="shared" si="38"/>
        <v>#REF!</v>
      </c>
      <c r="W78" s="309" t="e">
        <f>U78/$U$118</f>
        <v>#REF!</v>
      </c>
      <c r="X78" s="651" t="e">
        <f>U78-BCTC2026!#REF!</f>
        <v>#REF!</v>
      </c>
    </row>
    <row r="79" spans="1:24" ht="15" customHeight="1" outlineLevel="1">
      <c r="B79" s="341" t="s">
        <v>185</v>
      </c>
      <c r="C79" s="307" t="e">
        <f>BCTC2026!#REF!</f>
        <v>#REF!</v>
      </c>
      <c r="D79" s="307" t="e">
        <f>BCTC2026!#REF!</f>
        <v>#REF!</v>
      </c>
      <c r="E79" s="307" t="e">
        <f>BCTC2026!#REF!</f>
        <v>#REF!</v>
      </c>
      <c r="F79" s="307" t="e">
        <f>BCTC2026!#REF!</f>
        <v>#REF!</v>
      </c>
      <c r="G79" s="307" t="e">
        <f>BCTC2026!#REF!</f>
        <v>#REF!</v>
      </c>
      <c r="H79" s="307" t="e">
        <f>BCTC2026!#REF!</f>
        <v>#REF!</v>
      </c>
      <c r="I79" s="307" t="e">
        <f>BCTC2026!#REF!</f>
        <v>#REF!</v>
      </c>
      <c r="J79" s="307" t="e">
        <f>BCTC2026!#REF!</f>
        <v>#REF!</v>
      </c>
      <c r="K79" s="307" t="e">
        <f>BCTC2026!#REF!</f>
        <v>#REF!</v>
      </c>
      <c r="L79" s="307" t="e">
        <f>BCTC2026!#REF!</f>
        <v>#REF!</v>
      </c>
      <c r="M79" s="315" t="e">
        <f>BCTC2026!#REF!</f>
        <v>#REF!</v>
      </c>
      <c r="N79" s="313"/>
      <c r="O79" s="313"/>
      <c r="P79" s="313" t="e">
        <f t="shared" si="33"/>
        <v>#REF!</v>
      </c>
      <c r="Q79" s="313" t="e">
        <f t="shared" si="34"/>
        <v>#REF!</v>
      </c>
      <c r="R79" s="313" t="e">
        <f t="shared" si="35"/>
        <v>#REF!</v>
      </c>
      <c r="S79" s="313">
        <f t="shared" si="37"/>
        <v>0</v>
      </c>
      <c r="T79" s="313"/>
      <c r="U79" s="687" t="e">
        <f t="shared" si="36"/>
        <v>#REF!</v>
      </c>
      <c r="V79" s="314" t="e">
        <f t="shared" si="38"/>
        <v>#REF!</v>
      </c>
      <c r="W79" s="309">
        <v>0</v>
      </c>
      <c r="X79" s="651" t="e">
        <f>U79-BCTC2026!#REF!</f>
        <v>#REF!</v>
      </c>
    </row>
    <row r="80" spans="1:24" ht="15" customHeight="1" outlineLevel="1">
      <c r="B80" s="341" t="s">
        <v>186</v>
      </c>
      <c r="C80" s="307" t="e">
        <f>BCTC2026!#REF!</f>
        <v>#REF!</v>
      </c>
      <c r="D80" s="307" t="e">
        <f>BCTC2026!#REF!</f>
        <v>#REF!</v>
      </c>
      <c r="E80" s="307" t="e">
        <f>BCTC2026!#REF!</f>
        <v>#REF!</v>
      </c>
      <c r="F80" s="307" t="e">
        <f>BCTC2026!#REF!</f>
        <v>#REF!</v>
      </c>
      <c r="G80" s="307" t="e">
        <f>BCTC2026!#REF!</f>
        <v>#REF!</v>
      </c>
      <c r="H80" s="307" t="e">
        <f>BCTC2026!#REF!</f>
        <v>#REF!</v>
      </c>
      <c r="I80" s="307" t="e">
        <f>BCTC2026!#REF!</f>
        <v>#REF!</v>
      </c>
      <c r="J80" s="307" t="e">
        <f>BCTC2026!#REF!</f>
        <v>#REF!</v>
      </c>
      <c r="K80" s="307" t="e">
        <f>BCTC2026!#REF!</f>
        <v>#REF!</v>
      </c>
      <c r="L80" s="307" t="e">
        <f>BCTC2026!#REF!</f>
        <v>#REF!</v>
      </c>
      <c r="M80" s="315" t="e">
        <f>BCTC2026!#REF!</f>
        <v>#REF!</v>
      </c>
      <c r="N80" s="315" t="e">
        <f>BCTC2026!#REF!</f>
        <v>#REF!</v>
      </c>
      <c r="O80" s="313"/>
      <c r="P80" s="315" t="e">
        <f t="shared" si="33"/>
        <v>#REF!</v>
      </c>
      <c r="Q80" s="313" t="e">
        <f t="shared" si="34"/>
        <v>#REF!</v>
      </c>
      <c r="R80" s="313" t="e">
        <f t="shared" si="35"/>
        <v>#REF!</v>
      </c>
      <c r="S80" s="313" t="e">
        <f t="shared" si="37"/>
        <v>#REF!</v>
      </c>
      <c r="T80" s="313"/>
      <c r="U80" s="687" t="e">
        <f t="shared" si="36"/>
        <v>#REF!</v>
      </c>
      <c r="V80" s="314" t="e">
        <f t="shared" si="38"/>
        <v>#REF!</v>
      </c>
      <c r="W80" s="309" t="e">
        <f>U80/$U$118</f>
        <v>#REF!</v>
      </c>
      <c r="X80" s="651" t="e">
        <f>U80-BCTC2026!#REF!</f>
        <v>#REF!</v>
      </c>
    </row>
    <row r="81" spans="1:24" ht="15" customHeight="1" outlineLevel="1">
      <c r="B81" s="341" t="s">
        <v>187</v>
      </c>
      <c r="C81" s="307" t="e">
        <f>BCTC2026!#REF!</f>
        <v>#REF!</v>
      </c>
      <c r="D81" s="307" t="e">
        <f>BCTC2026!#REF!</f>
        <v>#REF!</v>
      </c>
      <c r="E81" s="307" t="e">
        <f>BCTC2026!#REF!</f>
        <v>#REF!</v>
      </c>
      <c r="F81" s="307" t="e">
        <f>BCTC2026!#REF!</f>
        <v>#REF!</v>
      </c>
      <c r="G81" s="307" t="e">
        <f>BCTC2026!#REF!</f>
        <v>#REF!</v>
      </c>
      <c r="H81" s="307" t="e">
        <f>BCTC2026!#REF!</f>
        <v>#REF!</v>
      </c>
      <c r="I81" s="307" t="e">
        <f>BCTC2026!#REF!</f>
        <v>#REF!</v>
      </c>
      <c r="J81" s="307" t="e">
        <f>BCTC2026!#REF!</f>
        <v>#REF!</v>
      </c>
      <c r="K81" s="307" t="e">
        <f>BCTC2026!#REF!</f>
        <v>#REF!</v>
      </c>
      <c r="L81" s="307" t="e">
        <f>BCTC2026!#REF!</f>
        <v>#REF!</v>
      </c>
      <c r="M81" s="313"/>
      <c r="N81" s="313"/>
      <c r="O81" s="313"/>
      <c r="P81" s="313" t="e">
        <f t="shared" si="33"/>
        <v>#REF!</v>
      </c>
      <c r="Q81" s="313" t="e">
        <f t="shared" si="34"/>
        <v>#REF!</v>
      </c>
      <c r="R81" s="313" t="e">
        <f t="shared" si="35"/>
        <v>#REF!</v>
      </c>
      <c r="S81" s="313">
        <f t="shared" si="37"/>
        <v>0</v>
      </c>
      <c r="T81" s="313"/>
      <c r="U81" s="687" t="e">
        <f t="shared" si="36"/>
        <v>#REF!</v>
      </c>
      <c r="V81" s="314" t="e">
        <f t="shared" si="38"/>
        <v>#REF!</v>
      </c>
      <c r="W81" s="301">
        <v>0</v>
      </c>
      <c r="X81" s="651" t="e">
        <f>U81-BCTC2026!#REF!</f>
        <v>#REF!</v>
      </c>
    </row>
    <row r="82" spans="1:24" ht="15" customHeight="1" outlineLevel="1">
      <c r="B82" s="341" t="s">
        <v>188</v>
      </c>
      <c r="C82" s="307" t="e">
        <f>BCTC2026!#REF!</f>
        <v>#REF!</v>
      </c>
      <c r="D82" s="307" t="e">
        <f>BCTC2026!#REF!</f>
        <v>#REF!</v>
      </c>
      <c r="E82" s="307" t="e">
        <f>BCTC2026!#REF!</f>
        <v>#REF!</v>
      </c>
      <c r="F82" s="307" t="e">
        <f>BCTC2026!#REF!</f>
        <v>#REF!</v>
      </c>
      <c r="G82" s="307" t="e">
        <f>BCTC2026!#REF!</f>
        <v>#REF!</v>
      </c>
      <c r="H82" s="307" t="e">
        <f>BCTC2026!#REF!</f>
        <v>#REF!</v>
      </c>
      <c r="I82" s="307" t="e">
        <f>BCTC2026!#REF!</f>
        <v>#REF!</v>
      </c>
      <c r="J82" s="307" t="e">
        <f>BCTC2026!#REF!</f>
        <v>#REF!</v>
      </c>
      <c r="K82" s="307" t="e">
        <f>BCTC2026!#REF!</f>
        <v>#REF!</v>
      </c>
      <c r="L82" s="307" t="e">
        <f>BCTC2026!#REF!</f>
        <v>#REF!</v>
      </c>
      <c r="M82" s="313"/>
      <c r="N82" s="313"/>
      <c r="O82" s="313"/>
      <c r="P82" s="313" t="e">
        <f t="shared" si="33"/>
        <v>#REF!</v>
      </c>
      <c r="Q82" s="313" t="e">
        <f t="shared" si="34"/>
        <v>#REF!</v>
      </c>
      <c r="R82" s="313" t="e">
        <f t="shared" si="35"/>
        <v>#REF!</v>
      </c>
      <c r="S82" s="313">
        <f t="shared" si="37"/>
        <v>0</v>
      </c>
      <c r="T82" s="313"/>
      <c r="U82" s="687" t="e">
        <f t="shared" si="36"/>
        <v>#REF!</v>
      </c>
      <c r="V82" s="314" t="e">
        <f t="shared" si="38"/>
        <v>#REF!</v>
      </c>
      <c r="W82" s="301">
        <v>0</v>
      </c>
      <c r="X82" s="651" t="e">
        <f>U82-BCTC2026!#REF!</f>
        <v>#REF!</v>
      </c>
    </row>
    <row r="83" spans="1:24" s="9" customFormat="1" ht="15" customHeight="1">
      <c r="A83" s="593"/>
      <c r="B83" s="302" t="s">
        <v>189</v>
      </c>
      <c r="C83" s="303" t="e">
        <f>SUM(C84:C96)</f>
        <v>#REF!</v>
      </c>
      <c r="D83" s="303" t="e">
        <f t="shared" ref="D83:N83" si="40">SUM(D84:D96)</f>
        <v>#REF!</v>
      </c>
      <c r="E83" s="303" t="e">
        <f t="shared" si="40"/>
        <v>#REF!</v>
      </c>
      <c r="F83" s="303" t="e">
        <f t="shared" si="40"/>
        <v>#REF!</v>
      </c>
      <c r="G83" s="303" t="e">
        <f t="shared" si="40"/>
        <v>#REF!</v>
      </c>
      <c r="H83" s="303" t="e">
        <f t="shared" si="40"/>
        <v>#REF!</v>
      </c>
      <c r="I83" s="303" t="e">
        <f t="shared" si="40"/>
        <v>#REF!</v>
      </c>
      <c r="J83" s="303" t="e">
        <f t="shared" si="40"/>
        <v>#REF!</v>
      </c>
      <c r="K83" s="303" t="e">
        <f t="shared" si="40"/>
        <v>#REF!</v>
      </c>
      <c r="L83" s="303" t="e">
        <f t="shared" si="40"/>
        <v>#REF!</v>
      </c>
      <c r="M83" s="303">
        <f t="shared" si="40"/>
        <v>0</v>
      </c>
      <c r="N83" s="303">
        <f t="shared" si="40"/>
        <v>0</v>
      </c>
      <c r="O83" s="303"/>
      <c r="P83" s="303" t="e">
        <f t="shared" si="33"/>
        <v>#REF!</v>
      </c>
      <c r="Q83" s="303" t="e">
        <f t="shared" si="34"/>
        <v>#REF!</v>
      </c>
      <c r="R83" s="303" t="e">
        <f t="shared" si="35"/>
        <v>#REF!</v>
      </c>
      <c r="S83" s="303">
        <f t="shared" si="37"/>
        <v>0</v>
      </c>
      <c r="T83" s="303"/>
      <c r="U83" s="685" t="e">
        <f t="shared" si="36"/>
        <v>#REF!</v>
      </c>
      <c r="V83" s="311" t="e">
        <f t="shared" si="38"/>
        <v>#REF!</v>
      </c>
      <c r="W83" s="305" t="e">
        <f>U83/$U$118</f>
        <v>#REF!</v>
      </c>
      <c r="X83" s="651" t="e">
        <f>U83-BCTC2026!V95</f>
        <v>#REF!</v>
      </c>
    </row>
    <row r="84" spans="1:24" ht="15" customHeight="1" outlineLevel="1">
      <c r="B84" s="341" t="s">
        <v>190</v>
      </c>
      <c r="C84" s="307">
        <f>BCTC2026!D96</f>
        <v>0</v>
      </c>
      <c r="D84" s="307">
        <f>BCTC2026!E96</f>
        <v>0</v>
      </c>
      <c r="E84" s="307">
        <f>BCTC2026!F96</f>
        <v>0</v>
      </c>
      <c r="F84" s="307">
        <f>BCTC2026!G96</f>
        <v>0</v>
      </c>
      <c r="G84" s="307">
        <f>BCTC2026!H96</f>
        <v>0</v>
      </c>
      <c r="H84" s="307">
        <f>BCTC2026!I96</f>
        <v>0</v>
      </c>
      <c r="I84" s="307">
        <f>BCTC2026!J96</f>
        <v>0</v>
      </c>
      <c r="J84" s="307">
        <f>BCTC2026!K96</f>
        <v>0</v>
      </c>
      <c r="K84" s="307">
        <f>BCTC2026!L96</f>
        <v>0</v>
      </c>
      <c r="L84" s="307">
        <f>BCTC2026!M96</f>
        <v>0</v>
      </c>
      <c r="M84" s="313"/>
      <c r="N84" s="313"/>
      <c r="O84" s="313"/>
      <c r="P84" s="313">
        <f t="shared" si="33"/>
        <v>0</v>
      </c>
      <c r="Q84" s="313">
        <f t="shared" si="34"/>
        <v>0</v>
      </c>
      <c r="R84" s="313">
        <f t="shared" si="35"/>
        <v>0</v>
      </c>
      <c r="S84" s="313">
        <f t="shared" si="37"/>
        <v>0</v>
      </c>
      <c r="T84" s="313"/>
      <c r="U84" s="687">
        <f t="shared" si="36"/>
        <v>0</v>
      </c>
      <c r="V84" s="314">
        <f t="shared" si="38"/>
        <v>0</v>
      </c>
      <c r="W84" s="309">
        <v>0</v>
      </c>
      <c r="X84" s="651">
        <f>U84-BCTC2026!V96</f>
        <v>0</v>
      </c>
    </row>
    <row r="85" spans="1:24" ht="15" customHeight="1" outlineLevel="1">
      <c r="B85" s="341" t="s">
        <v>191</v>
      </c>
      <c r="C85" s="307">
        <f>BCTC2026!D97</f>
        <v>0</v>
      </c>
      <c r="D85" s="307">
        <f>BCTC2026!E97</f>
        <v>0</v>
      </c>
      <c r="E85" s="307">
        <f>BCTC2026!F97</f>
        <v>0</v>
      </c>
      <c r="F85" s="307">
        <f>BCTC2026!G97</f>
        <v>0</v>
      </c>
      <c r="G85" s="307">
        <f>BCTC2026!H97</f>
        <v>0</v>
      </c>
      <c r="H85" s="307">
        <f>BCTC2026!I97</f>
        <v>0</v>
      </c>
      <c r="I85" s="307">
        <f>BCTC2026!J97</f>
        <v>0</v>
      </c>
      <c r="J85" s="307">
        <f>BCTC2026!K97</f>
        <v>0</v>
      </c>
      <c r="K85" s="307">
        <f>BCTC2026!L97</f>
        <v>0</v>
      </c>
      <c r="L85" s="307">
        <f>BCTC2026!M97</f>
        <v>0</v>
      </c>
      <c r="M85" s="313"/>
      <c r="N85" s="313"/>
      <c r="O85" s="313"/>
      <c r="P85" s="313">
        <f t="shared" si="33"/>
        <v>0</v>
      </c>
      <c r="Q85" s="313">
        <f t="shared" si="34"/>
        <v>0</v>
      </c>
      <c r="R85" s="313">
        <f t="shared" si="35"/>
        <v>0</v>
      </c>
      <c r="S85" s="313">
        <f t="shared" si="37"/>
        <v>0</v>
      </c>
      <c r="T85" s="313"/>
      <c r="U85" s="687">
        <f t="shared" si="36"/>
        <v>0</v>
      </c>
      <c r="V85" s="314">
        <f t="shared" si="38"/>
        <v>0</v>
      </c>
      <c r="W85" s="301">
        <v>0</v>
      </c>
      <c r="X85" s="651">
        <f>U85-BCTC2026!V97</f>
        <v>0</v>
      </c>
    </row>
    <row r="86" spans="1:24" ht="15" customHeight="1" outlineLevel="1">
      <c r="B86" s="341" t="s">
        <v>192</v>
      </c>
      <c r="C86" s="307" t="e">
        <f>BCTC2026!#REF!</f>
        <v>#REF!</v>
      </c>
      <c r="D86" s="307" t="e">
        <f>BCTC2026!#REF!</f>
        <v>#REF!</v>
      </c>
      <c r="E86" s="307" t="e">
        <f>BCTC2026!#REF!</f>
        <v>#REF!</v>
      </c>
      <c r="F86" s="307" t="e">
        <f>BCTC2026!#REF!</f>
        <v>#REF!</v>
      </c>
      <c r="G86" s="307" t="e">
        <f>BCTC2026!#REF!</f>
        <v>#REF!</v>
      </c>
      <c r="H86" s="307" t="e">
        <f>BCTC2026!#REF!</f>
        <v>#REF!</v>
      </c>
      <c r="I86" s="307" t="e">
        <f>BCTC2026!#REF!</f>
        <v>#REF!</v>
      </c>
      <c r="J86" s="307" t="e">
        <f>BCTC2026!#REF!</f>
        <v>#REF!</v>
      </c>
      <c r="K86" s="307" t="e">
        <f>BCTC2026!#REF!</f>
        <v>#REF!</v>
      </c>
      <c r="L86" s="307" t="e">
        <f>BCTC2026!#REF!</f>
        <v>#REF!</v>
      </c>
      <c r="M86" s="313"/>
      <c r="N86" s="313"/>
      <c r="O86" s="313"/>
      <c r="P86" s="313" t="e">
        <f t="shared" si="33"/>
        <v>#REF!</v>
      </c>
      <c r="Q86" s="313" t="e">
        <f t="shared" si="34"/>
        <v>#REF!</v>
      </c>
      <c r="R86" s="313" t="e">
        <f t="shared" si="35"/>
        <v>#REF!</v>
      </c>
      <c r="S86" s="313">
        <f t="shared" si="37"/>
        <v>0</v>
      </c>
      <c r="T86" s="313"/>
      <c r="U86" s="687" t="e">
        <f t="shared" si="36"/>
        <v>#REF!</v>
      </c>
      <c r="V86" s="314" t="e">
        <f t="shared" si="38"/>
        <v>#REF!</v>
      </c>
      <c r="W86" s="301">
        <v>0</v>
      </c>
      <c r="X86" s="651" t="e">
        <f>U86-BCTC2026!#REF!</f>
        <v>#REF!</v>
      </c>
    </row>
    <row r="87" spans="1:24" ht="15" customHeight="1" outlineLevel="1">
      <c r="B87" s="341" t="s">
        <v>193</v>
      </c>
      <c r="C87" s="307">
        <f>BCTC2026!D98</f>
        <v>0</v>
      </c>
      <c r="D87" s="307">
        <f>BCTC2026!E98</f>
        <v>0</v>
      </c>
      <c r="E87" s="307">
        <f>BCTC2026!F98</f>
        <v>0</v>
      </c>
      <c r="F87" s="307">
        <f>BCTC2026!G98</f>
        <v>0</v>
      </c>
      <c r="G87" s="307">
        <f>BCTC2026!H98</f>
        <v>0</v>
      </c>
      <c r="H87" s="307">
        <f>BCTC2026!I98</f>
        <v>0</v>
      </c>
      <c r="I87" s="307">
        <f>BCTC2026!J98</f>
        <v>0</v>
      </c>
      <c r="J87" s="307">
        <f>BCTC2026!K98</f>
        <v>0</v>
      </c>
      <c r="K87" s="307">
        <f>BCTC2026!L98</f>
        <v>0</v>
      </c>
      <c r="L87" s="307">
        <f>BCTC2026!M98</f>
        <v>0</v>
      </c>
      <c r="M87" s="313"/>
      <c r="N87" s="313"/>
      <c r="O87" s="313"/>
      <c r="P87" s="313">
        <f t="shared" si="33"/>
        <v>0</v>
      </c>
      <c r="Q87" s="313">
        <f t="shared" si="34"/>
        <v>0</v>
      </c>
      <c r="R87" s="313">
        <f t="shared" si="35"/>
        <v>0</v>
      </c>
      <c r="S87" s="313">
        <f t="shared" si="37"/>
        <v>0</v>
      </c>
      <c r="T87" s="313"/>
      <c r="U87" s="687">
        <f t="shared" si="36"/>
        <v>0</v>
      </c>
      <c r="V87" s="314">
        <f t="shared" si="38"/>
        <v>0</v>
      </c>
      <c r="W87" s="301">
        <v>0</v>
      </c>
      <c r="X87" s="651">
        <f>U87-BCTC2026!V98</f>
        <v>0</v>
      </c>
    </row>
    <row r="88" spans="1:24" ht="15" customHeight="1" outlineLevel="1">
      <c r="B88" s="341" t="s">
        <v>194</v>
      </c>
      <c r="C88" s="307">
        <f>BCTC2026!D99</f>
        <v>0</v>
      </c>
      <c r="D88" s="307">
        <f>BCTC2026!E99</f>
        <v>0</v>
      </c>
      <c r="E88" s="307">
        <f>BCTC2026!F99</f>
        <v>0</v>
      </c>
      <c r="F88" s="307">
        <f>BCTC2026!G99</f>
        <v>0</v>
      </c>
      <c r="G88" s="307">
        <f>BCTC2026!H99</f>
        <v>0</v>
      </c>
      <c r="H88" s="307">
        <f>BCTC2026!I99</f>
        <v>0</v>
      </c>
      <c r="I88" s="307">
        <f>BCTC2026!J99</f>
        <v>0</v>
      </c>
      <c r="J88" s="307">
        <f>BCTC2026!K99</f>
        <v>0</v>
      </c>
      <c r="K88" s="307">
        <f>BCTC2026!L99</f>
        <v>0</v>
      </c>
      <c r="L88" s="307">
        <f>BCTC2026!M99</f>
        <v>0</v>
      </c>
      <c r="M88" s="313"/>
      <c r="N88" s="313"/>
      <c r="O88" s="313"/>
      <c r="P88" s="313">
        <f t="shared" si="33"/>
        <v>0</v>
      </c>
      <c r="Q88" s="313">
        <f t="shared" si="34"/>
        <v>0</v>
      </c>
      <c r="R88" s="313">
        <f t="shared" si="35"/>
        <v>0</v>
      </c>
      <c r="S88" s="313">
        <f t="shared" si="37"/>
        <v>0</v>
      </c>
      <c r="T88" s="313"/>
      <c r="U88" s="687">
        <f t="shared" si="36"/>
        <v>0</v>
      </c>
      <c r="V88" s="314">
        <f t="shared" si="38"/>
        <v>0</v>
      </c>
      <c r="W88" s="301">
        <v>0</v>
      </c>
      <c r="X88" s="651">
        <f>U88-BCTC2026!V99</f>
        <v>0</v>
      </c>
    </row>
    <row r="89" spans="1:24" s="9" customFormat="1" ht="15" customHeight="1" outlineLevel="1">
      <c r="A89" s="593"/>
      <c r="B89" s="341" t="s">
        <v>195</v>
      </c>
      <c r="C89" s="307">
        <f>BCTC2026!D100</f>
        <v>0</v>
      </c>
      <c r="D89" s="307">
        <f>BCTC2026!E100</f>
        <v>0</v>
      </c>
      <c r="E89" s="307">
        <f>BCTC2026!F100</f>
        <v>0</v>
      </c>
      <c r="F89" s="307">
        <f>BCTC2026!G100</f>
        <v>0</v>
      </c>
      <c r="G89" s="307">
        <f>BCTC2026!H100</f>
        <v>0</v>
      </c>
      <c r="H89" s="307">
        <f>BCTC2026!I100</f>
        <v>0</v>
      </c>
      <c r="I89" s="307">
        <f>BCTC2026!J100</f>
        <v>0</v>
      </c>
      <c r="J89" s="307">
        <f>BCTC2026!K100</f>
        <v>0</v>
      </c>
      <c r="K89" s="307">
        <f>BCTC2026!L100</f>
        <v>0</v>
      </c>
      <c r="L89" s="307">
        <f>BCTC2026!M100</f>
        <v>0</v>
      </c>
      <c r="M89" s="313"/>
      <c r="N89" s="313"/>
      <c r="O89" s="313"/>
      <c r="P89" s="313">
        <f t="shared" si="33"/>
        <v>0</v>
      </c>
      <c r="Q89" s="313">
        <f t="shared" si="34"/>
        <v>0</v>
      </c>
      <c r="R89" s="313">
        <f t="shared" si="35"/>
        <v>0</v>
      </c>
      <c r="S89" s="313">
        <f t="shared" si="37"/>
        <v>0</v>
      </c>
      <c r="T89" s="313"/>
      <c r="U89" s="687">
        <f t="shared" si="36"/>
        <v>0</v>
      </c>
      <c r="V89" s="314">
        <f t="shared" si="38"/>
        <v>0</v>
      </c>
      <c r="W89" s="301">
        <v>0</v>
      </c>
      <c r="X89" s="651">
        <f>U89-BCTC2026!V100</f>
        <v>0</v>
      </c>
    </row>
    <row r="90" spans="1:24" s="9" customFormat="1" ht="15" customHeight="1" outlineLevel="1">
      <c r="A90" s="593"/>
      <c r="B90" s="341" t="s">
        <v>196</v>
      </c>
      <c r="C90" s="307">
        <f>BCTC2026!D101</f>
        <v>0</v>
      </c>
      <c r="D90" s="307">
        <f>BCTC2026!E101</f>
        <v>0</v>
      </c>
      <c r="E90" s="307">
        <f>BCTC2026!F101</f>
        <v>0</v>
      </c>
      <c r="F90" s="307">
        <f>BCTC2026!G101</f>
        <v>0</v>
      </c>
      <c r="G90" s="307">
        <f>BCTC2026!H101</f>
        <v>0</v>
      </c>
      <c r="H90" s="307">
        <f>BCTC2026!I101</f>
        <v>0</v>
      </c>
      <c r="I90" s="307">
        <f>BCTC2026!J101</f>
        <v>0</v>
      </c>
      <c r="J90" s="307">
        <f>BCTC2026!K101</f>
        <v>0</v>
      </c>
      <c r="K90" s="307">
        <f>BCTC2026!L101</f>
        <v>0</v>
      </c>
      <c r="L90" s="307">
        <f>BCTC2026!M101</f>
        <v>0</v>
      </c>
      <c r="M90" s="313"/>
      <c r="N90" s="313"/>
      <c r="O90" s="313"/>
      <c r="P90" s="313">
        <f t="shared" si="33"/>
        <v>0</v>
      </c>
      <c r="Q90" s="313">
        <f t="shared" si="34"/>
        <v>0</v>
      </c>
      <c r="R90" s="313">
        <f t="shared" si="35"/>
        <v>0</v>
      </c>
      <c r="S90" s="313">
        <f t="shared" si="37"/>
        <v>0</v>
      </c>
      <c r="T90" s="313"/>
      <c r="U90" s="687">
        <f t="shared" si="36"/>
        <v>0</v>
      </c>
      <c r="V90" s="314">
        <f t="shared" si="38"/>
        <v>0</v>
      </c>
      <c r="W90" s="309">
        <v>0</v>
      </c>
      <c r="X90" s="651">
        <f>U90-BCTC2026!V101</f>
        <v>0</v>
      </c>
    </row>
    <row r="91" spans="1:24" ht="15" customHeight="1" outlineLevel="1">
      <c r="B91" s="341" t="s">
        <v>197</v>
      </c>
      <c r="C91" s="307">
        <f>BCTC2026!D102</f>
        <v>0</v>
      </c>
      <c r="D91" s="307">
        <f>BCTC2026!E102</f>
        <v>0</v>
      </c>
      <c r="E91" s="307">
        <f>BCTC2026!F102</f>
        <v>0</v>
      </c>
      <c r="F91" s="307">
        <f>BCTC2026!G102</f>
        <v>0</v>
      </c>
      <c r="G91" s="307">
        <f>BCTC2026!H102</f>
        <v>0</v>
      </c>
      <c r="H91" s="307">
        <f>BCTC2026!I102</f>
        <v>0</v>
      </c>
      <c r="I91" s="307">
        <f>BCTC2026!J102</f>
        <v>0</v>
      </c>
      <c r="J91" s="307">
        <f>BCTC2026!K102</f>
        <v>0</v>
      </c>
      <c r="K91" s="307">
        <f>BCTC2026!L102</f>
        <v>0</v>
      </c>
      <c r="L91" s="307">
        <f>BCTC2026!M102</f>
        <v>0</v>
      </c>
      <c r="M91" s="315">
        <f>BCTC2026!N102</f>
        <v>0</v>
      </c>
      <c r="N91" s="315">
        <f>BCTC2026!O102</f>
        <v>0</v>
      </c>
      <c r="O91" s="313"/>
      <c r="P91" s="315">
        <f t="shared" si="33"/>
        <v>0</v>
      </c>
      <c r="Q91" s="313">
        <f t="shared" si="34"/>
        <v>0</v>
      </c>
      <c r="R91" s="313">
        <f t="shared" si="35"/>
        <v>0</v>
      </c>
      <c r="S91" s="313">
        <f t="shared" si="37"/>
        <v>0</v>
      </c>
      <c r="T91" s="313"/>
      <c r="U91" s="687">
        <f t="shared" si="36"/>
        <v>0</v>
      </c>
      <c r="V91" s="314">
        <f t="shared" si="38"/>
        <v>0</v>
      </c>
      <c r="W91" s="309" t="e">
        <f>U91/$U$118</f>
        <v>#REF!</v>
      </c>
      <c r="X91" s="651">
        <f>U91-BCTC2026!V102</f>
        <v>0</v>
      </c>
    </row>
    <row r="92" spans="1:24" ht="15" customHeight="1" outlineLevel="1">
      <c r="B92" s="341" t="s">
        <v>198</v>
      </c>
      <c r="C92" s="307">
        <f>BCTC2026!D103</f>
        <v>0</v>
      </c>
      <c r="D92" s="307">
        <f>BCTC2026!E103</f>
        <v>0</v>
      </c>
      <c r="E92" s="307">
        <f>BCTC2026!F103</f>
        <v>0</v>
      </c>
      <c r="F92" s="307">
        <f>BCTC2026!G103</f>
        <v>0</v>
      </c>
      <c r="G92" s="307">
        <f>BCTC2026!H103</f>
        <v>0</v>
      </c>
      <c r="H92" s="307">
        <f>BCTC2026!I103</f>
        <v>0</v>
      </c>
      <c r="I92" s="307">
        <f>BCTC2026!J103</f>
        <v>0</v>
      </c>
      <c r="J92" s="307">
        <f>BCTC2026!K103</f>
        <v>0</v>
      </c>
      <c r="K92" s="307">
        <f>BCTC2026!L103</f>
        <v>0</v>
      </c>
      <c r="L92" s="307">
        <f>BCTC2026!M103</f>
        <v>0</v>
      </c>
      <c r="M92" s="313"/>
      <c r="N92" s="313"/>
      <c r="O92" s="313"/>
      <c r="P92" s="313">
        <f t="shared" si="33"/>
        <v>0</v>
      </c>
      <c r="Q92" s="313">
        <f t="shared" si="34"/>
        <v>0</v>
      </c>
      <c r="R92" s="313">
        <f t="shared" si="35"/>
        <v>0</v>
      </c>
      <c r="S92" s="313">
        <f t="shared" si="37"/>
        <v>0</v>
      </c>
      <c r="T92" s="313"/>
      <c r="U92" s="687">
        <f t="shared" si="36"/>
        <v>0</v>
      </c>
      <c r="V92" s="314">
        <f t="shared" si="38"/>
        <v>0</v>
      </c>
      <c r="W92" s="309">
        <v>0</v>
      </c>
      <c r="X92" s="651">
        <f>U92-BCTC2026!V103</f>
        <v>0</v>
      </c>
    </row>
    <row r="93" spans="1:24" ht="15" customHeight="1" outlineLevel="1">
      <c r="B93" s="341" t="s">
        <v>199</v>
      </c>
      <c r="C93" s="307">
        <f>BCTC2026!D104</f>
        <v>49472841415</v>
      </c>
      <c r="D93" s="307">
        <f>BCTC2026!E104</f>
        <v>71400341415</v>
      </c>
      <c r="E93" s="307">
        <f>BCTC2026!F104</f>
        <v>80100341415</v>
      </c>
      <c r="F93" s="307">
        <f>BCTC2026!G104</f>
        <v>80100341415</v>
      </c>
      <c r="G93" s="307">
        <f>BCTC2026!H104</f>
        <v>154933236415</v>
      </c>
      <c r="H93" s="307">
        <f>BCTC2026!I104</f>
        <v>0</v>
      </c>
      <c r="I93" s="307">
        <f>BCTC2026!J104</f>
        <v>0</v>
      </c>
      <c r="J93" s="307">
        <f>BCTC2026!K104</f>
        <v>0</v>
      </c>
      <c r="K93" s="307">
        <f>BCTC2026!L104</f>
        <v>0</v>
      </c>
      <c r="L93" s="307">
        <f>BCTC2026!M104</f>
        <v>0</v>
      </c>
      <c r="M93" s="313"/>
      <c r="N93" s="313"/>
      <c r="O93" s="313"/>
      <c r="P93" s="313">
        <f t="shared" si="33"/>
        <v>49472841415</v>
      </c>
      <c r="Q93" s="313">
        <f t="shared" si="34"/>
        <v>0</v>
      </c>
      <c r="R93" s="313">
        <f t="shared" si="35"/>
        <v>0</v>
      </c>
      <c r="S93" s="313">
        <f t="shared" si="37"/>
        <v>0</v>
      </c>
      <c r="T93" s="313"/>
      <c r="U93" s="687">
        <f t="shared" si="36"/>
        <v>49472841415</v>
      </c>
      <c r="V93" s="314">
        <f t="shared" si="38"/>
        <v>1978913.6566000001</v>
      </c>
      <c r="W93" s="309">
        <v>0</v>
      </c>
      <c r="X93" s="651">
        <f>U93-BCTC2026!V104</f>
        <v>-105460395000</v>
      </c>
    </row>
    <row r="94" spans="1:24" ht="15" customHeight="1" outlineLevel="1">
      <c r="B94" s="341" t="s">
        <v>200</v>
      </c>
      <c r="C94" s="307">
        <f>BCTC2026!D105</f>
        <v>0</v>
      </c>
      <c r="D94" s="307">
        <f>BCTC2026!E105</f>
        <v>0</v>
      </c>
      <c r="E94" s="307">
        <f>BCTC2026!F105</f>
        <v>0</v>
      </c>
      <c r="F94" s="307">
        <f>BCTC2026!G105</f>
        <v>0</v>
      </c>
      <c r="G94" s="307">
        <f>BCTC2026!H105</f>
        <v>0</v>
      </c>
      <c r="H94" s="307">
        <f>BCTC2026!I105</f>
        <v>0</v>
      </c>
      <c r="I94" s="307">
        <f>BCTC2026!J105</f>
        <v>0</v>
      </c>
      <c r="J94" s="307">
        <f>BCTC2026!K105</f>
        <v>0</v>
      </c>
      <c r="K94" s="307">
        <f>BCTC2026!L105</f>
        <v>0</v>
      </c>
      <c r="L94" s="307">
        <f>BCTC2026!M105</f>
        <v>0</v>
      </c>
      <c r="M94" s="313"/>
      <c r="N94" s="313"/>
      <c r="O94" s="313"/>
      <c r="P94" s="313">
        <f t="shared" si="33"/>
        <v>0</v>
      </c>
      <c r="Q94" s="313">
        <f t="shared" si="34"/>
        <v>0</v>
      </c>
      <c r="R94" s="313">
        <f t="shared" si="35"/>
        <v>0</v>
      </c>
      <c r="S94" s="313">
        <f t="shared" si="37"/>
        <v>0</v>
      </c>
      <c r="T94" s="313"/>
      <c r="U94" s="687">
        <f t="shared" si="36"/>
        <v>0</v>
      </c>
      <c r="V94" s="314">
        <f t="shared" si="38"/>
        <v>0</v>
      </c>
      <c r="W94" s="309">
        <v>0</v>
      </c>
      <c r="X94" s="651">
        <f>U94-BCTC2026!V105</f>
        <v>0</v>
      </c>
    </row>
    <row r="95" spans="1:24" ht="15" customHeight="1" outlineLevel="1">
      <c r="B95" s="341" t="s">
        <v>201</v>
      </c>
      <c r="C95" s="307">
        <f>BCTC2026!D106</f>
        <v>0</v>
      </c>
      <c r="D95" s="307">
        <f>BCTC2026!E106</f>
        <v>0</v>
      </c>
      <c r="E95" s="307">
        <f>BCTC2026!F106</f>
        <v>0</v>
      </c>
      <c r="F95" s="307">
        <f>BCTC2026!G106</f>
        <v>0</v>
      </c>
      <c r="G95" s="307">
        <f>BCTC2026!H106</f>
        <v>0</v>
      </c>
      <c r="H95" s="307">
        <f>BCTC2026!I106</f>
        <v>0</v>
      </c>
      <c r="I95" s="307">
        <f>BCTC2026!J106</f>
        <v>0</v>
      </c>
      <c r="J95" s="307">
        <f>BCTC2026!K106</f>
        <v>0</v>
      </c>
      <c r="K95" s="307">
        <f>BCTC2026!L106</f>
        <v>0</v>
      </c>
      <c r="L95" s="307">
        <f>BCTC2026!M106</f>
        <v>0</v>
      </c>
      <c r="M95" s="313"/>
      <c r="N95" s="313"/>
      <c r="O95" s="313"/>
      <c r="P95" s="313">
        <f t="shared" si="33"/>
        <v>0</v>
      </c>
      <c r="Q95" s="313">
        <f t="shared" si="34"/>
        <v>0</v>
      </c>
      <c r="R95" s="313">
        <f t="shared" si="35"/>
        <v>0</v>
      </c>
      <c r="S95" s="313">
        <f t="shared" si="37"/>
        <v>0</v>
      </c>
      <c r="T95" s="313"/>
      <c r="U95" s="687">
        <f t="shared" si="36"/>
        <v>0</v>
      </c>
      <c r="V95" s="314">
        <f t="shared" si="38"/>
        <v>0</v>
      </c>
      <c r="W95" s="309">
        <v>0</v>
      </c>
      <c r="X95" s="651">
        <f>U95-BCTC2026!V106</f>
        <v>0</v>
      </c>
    </row>
    <row r="96" spans="1:24" ht="15" customHeight="1" outlineLevel="1">
      <c r="B96" s="341" t="s">
        <v>202</v>
      </c>
      <c r="C96" s="307">
        <f>BCTC2026!D107</f>
        <v>0</v>
      </c>
      <c r="D96" s="307">
        <f>BCTC2026!E107</f>
        <v>0</v>
      </c>
      <c r="E96" s="307">
        <f>BCTC2026!F107</f>
        <v>0</v>
      </c>
      <c r="F96" s="307">
        <f>BCTC2026!G107</f>
        <v>0</v>
      </c>
      <c r="G96" s="307">
        <f>BCTC2026!H107</f>
        <v>0</v>
      </c>
      <c r="H96" s="307">
        <f>BCTC2026!I107</f>
        <v>0</v>
      </c>
      <c r="I96" s="307">
        <f>BCTC2026!J107</f>
        <v>0</v>
      </c>
      <c r="J96" s="307">
        <f>BCTC2026!K107</f>
        <v>0</v>
      </c>
      <c r="K96" s="307">
        <f>BCTC2026!L107</f>
        <v>0</v>
      </c>
      <c r="L96" s="307">
        <f>BCTC2026!M107</f>
        <v>0</v>
      </c>
      <c r="M96" s="313"/>
      <c r="N96" s="313"/>
      <c r="O96" s="313"/>
      <c r="P96" s="313">
        <f t="shared" si="33"/>
        <v>0</v>
      </c>
      <c r="Q96" s="313">
        <f t="shared" si="34"/>
        <v>0</v>
      </c>
      <c r="R96" s="313">
        <f t="shared" si="35"/>
        <v>0</v>
      </c>
      <c r="S96" s="313">
        <f t="shared" si="37"/>
        <v>0</v>
      </c>
      <c r="T96" s="313"/>
      <c r="U96" s="687">
        <f t="shared" si="36"/>
        <v>0</v>
      </c>
      <c r="V96" s="314">
        <f t="shared" si="38"/>
        <v>0</v>
      </c>
      <c r="W96" s="301">
        <v>0</v>
      </c>
      <c r="X96" s="651">
        <f>U96-BCTC2026!V107</f>
        <v>0</v>
      </c>
    </row>
    <row r="97" spans="1:24" s="8" customFormat="1" ht="15" customHeight="1">
      <c r="A97" s="592"/>
      <c r="B97" s="298" t="s">
        <v>203</v>
      </c>
      <c r="C97" s="299">
        <f>C98+C115</f>
        <v>1109299360866</v>
      </c>
      <c r="D97" s="299">
        <f t="shared" ref="D97:N97" si="41">D98+D115</f>
        <v>1101186686392</v>
      </c>
      <c r="E97" s="299">
        <f t="shared" si="41"/>
        <v>1088102066030</v>
      </c>
      <c r="F97" s="299">
        <f t="shared" si="41"/>
        <v>1085140413618</v>
      </c>
      <c r="G97" s="299">
        <f t="shared" si="41"/>
        <v>1097071593247</v>
      </c>
      <c r="H97" s="299">
        <f t="shared" si="41"/>
        <v>0</v>
      </c>
      <c r="I97" s="299">
        <f t="shared" si="41"/>
        <v>0</v>
      </c>
      <c r="J97" s="299">
        <f t="shared" si="41"/>
        <v>0</v>
      </c>
      <c r="K97" s="299">
        <f t="shared" si="41"/>
        <v>0</v>
      </c>
      <c r="L97" s="299">
        <f t="shared" si="41"/>
        <v>0</v>
      </c>
      <c r="M97" s="299" t="e">
        <f t="shared" si="41"/>
        <v>#REF!</v>
      </c>
      <c r="N97" s="299" t="e">
        <f t="shared" si="41"/>
        <v>#REF!</v>
      </c>
      <c r="O97" s="299"/>
      <c r="P97" s="299">
        <f t="shared" si="33"/>
        <v>1109299360866</v>
      </c>
      <c r="Q97" s="299">
        <f t="shared" si="34"/>
        <v>0</v>
      </c>
      <c r="R97" s="299">
        <f t="shared" si="35"/>
        <v>0</v>
      </c>
      <c r="S97" s="299" t="e">
        <f t="shared" si="37"/>
        <v>#REF!</v>
      </c>
      <c r="T97" s="299"/>
      <c r="U97" s="684">
        <f t="shared" si="36"/>
        <v>1109299360866</v>
      </c>
      <c r="V97" s="317">
        <f t="shared" si="38"/>
        <v>44371974.434639998</v>
      </c>
      <c r="W97" s="301" t="e">
        <f t="shared" ref="W97:W100" si="42">U97/$U$118</f>
        <v>#REF!</v>
      </c>
      <c r="X97" s="651">
        <f>U97-BCTC2026!V110</f>
        <v>231649851534</v>
      </c>
    </row>
    <row r="98" spans="1:24" s="9" customFormat="1" ht="15" customHeight="1" outlineLevel="1">
      <c r="A98" s="593"/>
      <c r="B98" s="302" t="s">
        <v>204</v>
      </c>
      <c r="C98" s="303">
        <f>C99+C102+C103+C104+C105+C106+C107+C108+C109+C110+C111</f>
        <v>1109299360866</v>
      </c>
      <c r="D98" s="303">
        <f t="shared" ref="D98:M98" si="43">D99+D102+D103+D104+D105+D106+D107+D108+D109+D110+D111</f>
        <v>1101186686392</v>
      </c>
      <c r="E98" s="303">
        <f t="shared" si="43"/>
        <v>1088102066030</v>
      </c>
      <c r="F98" s="303">
        <f t="shared" si="43"/>
        <v>1085140413618</v>
      </c>
      <c r="G98" s="303">
        <f t="shared" si="43"/>
        <v>1097071593247</v>
      </c>
      <c r="H98" s="303">
        <f t="shared" si="43"/>
        <v>0</v>
      </c>
      <c r="I98" s="303">
        <f t="shared" si="43"/>
        <v>0</v>
      </c>
      <c r="J98" s="303">
        <f t="shared" si="43"/>
        <v>0</v>
      </c>
      <c r="K98" s="303">
        <f t="shared" si="43"/>
        <v>0</v>
      </c>
      <c r="L98" s="303">
        <f t="shared" si="43"/>
        <v>0</v>
      </c>
      <c r="M98" s="303" t="e">
        <f t="shared" si="43"/>
        <v>#REF!</v>
      </c>
      <c r="N98" s="303" t="e">
        <f>N99+N102+N103+N104+N105+N106+N107+N108+N109+N110+N111</f>
        <v>#REF!</v>
      </c>
      <c r="O98" s="303"/>
      <c r="P98" s="303">
        <f t="shared" si="33"/>
        <v>1109299360866</v>
      </c>
      <c r="Q98" s="303">
        <f t="shared" si="34"/>
        <v>0</v>
      </c>
      <c r="R98" s="303">
        <f t="shared" si="35"/>
        <v>0</v>
      </c>
      <c r="S98" s="303" t="e">
        <f t="shared" si="37"/>
        <v>#REF!</v>
      </c>
      <c r="T98" s="303"/>
      <c r="U98" s="685">
        <f t="shared" si="36"/>
        <v>1109299360866</v>
      </c>
      <c r="V98" s="311">
        <f t="shared" si="38"/>
        <v>44371974.434639998</v>
      </c>
      <c r="W98" s="305" t="e">
        <f t="shared" si="42"/>
        <v>#REF!</v>
      </c>
      <c r="X98" s="651">
        <f>U98-BCTC2026!V111</f>
        <v>231649851534</v>
      </c>
    </row>
    <row r="99" spans="1:24" ht="15" customHeight="1" outlineLevel="2">
      <c r="B99" s="341" t="s">
        <v>205</v>
      </c>
      <c r="C99" s="307">
        <f>BCTC2026!D112</f>
        <v>650000000000</v>
      </c>
      <c r="D99" s="307">
        <f>BCTC2026!E112</f>
        <v>650000000000</v>
      </c>
      <c r="E99" s="307">
        <f>BCTC2026!F112</f>
        <v>650000000000</v>
      </c>
      <c r="F99" s="307">
        <f>BCTC2026!G112</f>
        <v>650000000000</v>
      </c>
      <c r="G99" s="307">
        <f>BCTC2026!H112</f>
        <v>650000000000</v>
      </c>
      <c r="H99" s="307">
        <f>BCTC2026!I112</f>
        <v>0</v>
      </c>
      <c r="I99" s="307">
        <f>BCTC2026!J112</f>
        <v>0</v>
      </c>
      <c r="J99" s="307">
        <f>BCTC2026!K112</f>
        <v>0</v>
      </c>
      <c r="K99" s="307">
        <f>BCTC2026!L112</f>
        <v>0</v>
      </c>
      <c r="L99" s="307">
        <f>BCTC2026!M112</f>
        <v>0</v>
      </c>
      <c r="M99" s="315">
        <f>BCTC2026!N112</f>
        <v>0</v>
      </c>
      <c r="N99" s="315">
        <f>BCTC2026!O112</f>
        <v>0</v>
      </c>
      <c r="O99" s="313"/>
      <c r="P99" s="315">
        <f t="shared" si="33"/>
        <v>650000000000</v>
      </c>
      <c r="Q99" s="313">
        <f t="shared" si="34"/>
        <v>0</v>
      </c>
      <c r="R99" s="313">
        <f t="shared" si="35"/>
        <v>0</v>
      </c>
      <c r="S99" s="313">
        <f t="shared" si="37"/>
        <v>0</v>
      </c>
      <c r="T99" s="313"/>
      <c r="U99" s="687">
        <f t="shared" si="36"/>
        <v>650000000000</v>
      </c>
      <c r="V99" s="314">
        <f t="shared" si="38"/>
        <v>26000000</v>
      </c>
      <c r="W99" s="309" t="e">
        <f t="shared" si="42"/>
        <v>#REF!</v>
      </c>
      <c r="X99" s="651">
        <f>U99-BCTC2026!V112</f>
        <v>0</v>
      </c>
    </row>
    <row r="100" spans="1:24" ht="15" customHeight="1" outlineLevel="2">
      <c r="B100" s="341" t="s">
        <v>206</v>
      </c>
      <c r="C100" s="307">
        <f>BCTC2026!D113</f>
        <v>650000000000</v>
      </c>
      <c r="D100" s="307">
        <f>BCTC2026!E113</f>
        <v>650000000000</v>
      </c>
      <c r="E100" s="307">
        <f>BCTC2026!F113</f>
        <v>650000000000</v>
      </c>
      <c r="F100" s="307">
        <f>BCTC2026!G113</f>
        <v>650000000000</v>
      </c>
      <c r="G100" s="307">
        <f>BCTC2026!H113</f>
        <v>650000000000</v>
      </c>
      <c r="H100" s="307">
        <f>BCTC2026!I113</f>
        <v>0</v>
      </c>
      <c r="I100" s="307">
        <f>BCTC2026!J113</f>
        <v>0</v>
      </c>
      <c r="J100" s="307">
        <f>BCTC2026!K113</f>
        <v>0</v>
      </c>
      <c r="K100" s="307">
        <f>BCTC2026!L113</f>
        <v>0</v>
      </c>
      <c r="L100" s="307">
        <f>BCTC2026!M113</f>
        <v>0</v>
      </c>
      <c r="M100" s="315">
        <f>BCTC2026!N113</f>
        <v>0</v>
      </c>
      <c r="N100" s="315">
        <f>BCTC2026!O113</f>
        <v>0</v>
      </c>
      <c r="O100" s="313"/>
      <c r="P100" s="315">
        <f t="shared" si="33"/>
        <v>650000000000</v>
      </c>
      <c r="Q100" s="313">
        <f t="shared" si="34"/>
        <v>0</v>
      </c>
      <c r="R100" s="313">
        <f t="shared" si="35"/>
        <v>0</v>
      </c>
      <c r="S100" s="313">
        <f t="shared" si="37"/>
        <v>0</v>
      </c>
      <c r="T100" s="313"/>
      <c r="U100" s="687">
        <f t="shared" si="36"/>
        <v>650000000000</v>
      </c>
      <c r="V100" s="314">
        <f t="shared" si="38"/>
        <v>26000000</v>
      </c>
      <c r="W100" s="301" t="e">
        <f t="shared" si="42"/>
        <v>#REF!</v>
      </c>
      <c r="X100" s="651">
        <f>U100-BCTC2026!V113</f>
        <v>0</v>
      </c>
    </row>
    <row r="101" spans="1:24" ht="15" customHeight="1" outlineLevel="2">
      <c r="B101" s="341" t="s">
        <v>207</v>
      </c>
      <c r="C101" s="307">
        <f>BCTC2026!D114</f>
        <v>0</v>
      </c>
      <c r="D101" s="307">
        <f>BCTC2026!E114</f>
        <v>0</v>
      </c>
      <c r="E101" s="307">
        <f>BCTC2026!F114</f>
        <v>0</v>
      </c>
      <c r="F101" s="307">
        <f>BCTC2026!G114</f>
        <v>0</v>
      </c>
      <c r="G101" s="307">
        <f>BCTC2026!H114</f>
        <v>0</v>
      </c>
      <c r="H101" s="307">
        <f>BCTC2026!I114</f>
        <v>0</v>
      </c>
      <c r="I101" s="307">
        <f>BCTC2026!J114</f>
        <v>0</v>
      </c>
      <c r="J101" s="307">
        <f>BCTC2026!K114</f>
        <v>0</v>
      </c>
      <c r="K101" s="307">
        <f>BCTC2026!L114</f>
        <v>0</v>
      </c>
      <c r="L101" s="307">
        <f>BCTC2026!M114</f>
        <v>0</v>
      </c>
      <c r="M101" s="315">
        <f>BCTC2026!N114</f>
        <v>0</v>
      </c>
      <c r="N101" s="313"/>
      <c r="O101" s="313"/>
      <c r="P101" s="313">
        <f t="shared" si="33"/>
        <v>0</v>
      </c>
      <c r="Q101" s="313">
        <f t="shared" si="34"/>
        <v>0</v>
      </c>
      <c r="R101" s="313">
        <f t="shared" si="35"/>
        <v>0</v>
      </c>
      <c r="S101" s="313">
        <f t="shared" si="37"/>
        <v>0</v>
      </c>
      <c r="T101" s="313"/>
      <c r="U101" s="687">
        <f t="shared" si="36"/>
        <v>0</v>
      </c>
      <c r="V101" s="314">
        <f t="shared" si="38"/>
        <v>0</v>
      </c>
      <c r="W101" s="301">
        <v>0</v>
      </c>
      <c r="X101" s="651">
        <f>U101-BCTC2026!V114</f>
        <v>0</v>
      </c>
    </row>
    <row r="102" spans="1:24" ht="15" customHeight="1" outlineLevel="2">
      <c r="B102" s="341" t="s">
        <v>208</v>
      </c>
      <c r="C102" s="307">
        <f>BCTC2026!D115</f>
        <v>0</v>
      </c>
      <c r="D102" s="307">
        <f>BCTC2026!E115</f>
        <v>0</v>
      </c>
      <c r="E102" s="307">
        <f>BCTC2026!F115</f>
        <v>0</v>
      </c>
      <c r="F102" s="307">
        <f>BCTC2026!G115</f>
        <v>0</v>
      </c>
      <c r="G102" s="307">
        <f>BCTC2026!H115</f>
        <v>0</v>
      </c>
      <c r="H102" s="307">
        <f>BCTC2026!I115</f>
        <v>0</v>
      </c>
      <c r="I102" s="307">
        <f>BCTC2026!J115</f>
        <v>0</v>
      </c>
      <c r="J102" s="307">
        <f>BCTC2026!K115</f>
        <v>0</v>
      </c>
      <c r="K102" s="307">
        <f>BCTC2026!L115</f>
        <v>0</v>
      </c>
      <c r="L102" s="307">
        <f>BCTC2026!M115</f>
        <v>0</v>
      </c>
      <c r="M102" s="315">
        <f>BCTC2026!N115</f>
        <v>0</v>
      </c>
      <c r="N102" s="313"/>
      <c r="O102" s="313"/>
      <c r="P102" s="313">
        <f t="shared" si="33"/>
        <v>0</v>
      </c>
      <c r="Q102" s="313">
        <f t="shared" si="34"/>
        <v>0</v>
      </c>
      <c r="R102" s="313">
        <f t="shared" si="35"/>
        <v>0</v>
      </c>
      <c r="S102" s="313">
        <f t="shared" si="37"/>
        <v>0</v>
      </c>
      <c r="T102" s="313"/>
      <c r="U102" s="687">
        <f t="shared" si="36"/>
        <v>0</v>
      </c>
      <c r="V102" s="314">
        <f t="shared" si="38"/>
        <v>0</v>
      </c>
      <c r="W102" s="301">
        <v>0</v>
      </c>
      <c r="X102" s="651">
        <f>U102-BCTC2026!V115</f>
        <v>0</v>
      </c>
    </row>
    <row r="103" spans="1:24" ht="15" customHeight="1" outlineLevel="2">
      <c r="B103" s="341" t="s">
        <v>209</v>
      </c>
      <c r="C103" s="307">
        <f>BCTC2026!D116</f>
        <v>0</v>
      </c>
      <c r="D103" s="307">
        <f>BCTC2026!E116</f>
        <v>0</v>
      </c>
      <c r="E103" s="307">
        <f>BCTC2026!F116</f>
        <v>0</v>
      </c>
      <c r="F103" s="307">
        <f>BCTC2026!G116</f>
        <v>0</v>
      </c>
      <c r="G103" s="307">
        <f>BCTC2026!H116</f>
        <v>0</v>
      </c>
      <c r="H103" s="307">
        <f>BCTC2026!I116</f>
        <v>0</v>
      </c>
      <c r="I103" s="307">
        <f>BCTC2026!J116</f>
        <v>0</v>
      </c>
      <c r="J103" s="307">
        <f>BCTC2026!K116</f>
        <v>0</v>
      </c>
      <c r="K103" s="307">
        <f>BCTC2026!L116</f>
        <v>0</v>
      </c>
      <c r="L103" s="307">
        <f>BCTC2026!M116</f>
        <v>0</v>
      </c>
      <c r="M103" s="315">
        <f>BCTC2026!N116</f>
        <v>0</v>
      </c>
      <c r="N103" s="313"/>
      <c r="O103" s="313"/>
      <c r="P103" s="313">
        <f t="shared" si="33"/>
        <v>0</v>
      </c>
      <c r="Q103" s="313">
        <f t="shared" si="34"/>
        <v>0</v>
      </c>
      <c r="R103" s="313">
        <f t="shared" si="35"/>
        <v>0</v>
      </c>
      <c r="S103" s="313">
        <f t="shared" si="37"/>
        <v>0</v>
      </c>
      <c r="T103" s="313"/>
      <c r="U103" s="687">
        <f t="shared" si="36"/>
        <v>0</v>
      </c>
      <c r="V103" s="314">
        <f t="shared" si="38"/>
        <v>0</v>
      </c>
      <c r="W103" s="301">
        <v>0</v>
      </c>
      <c r="X103" s="651">
        <f>U103-BCTC2026!V116</f>
        <v>0</v>
      </c>
    </row>
    <row r="104" spans="1:24" ht="15" customHeight="1" outlineLevel="2">
      <c r="B104" s="341" t="s">
        <v>210</v>
      </c>
      <c r="C104" s="307">
        <f>BCTC2026!D117</f>
        <v>0</v>
      </c>
      <c r="D104" s="307">
        <f>BCTC2026!E117</f>
        <v>0</v>
      </c>
      <c r="E104" s="307">
        <f>BCTC2026!F117</f>
        <v>0</v>
      </c>
      <c r="F104" s="307">
        <f>BCTC2026!G117</f>
        <v>0</v>
      </c>
      <c r="G104" s="307">
        <f>BCTC2026!H117</f>
        <v>0</v>
      </c>
      <c r="H104" s="307">
        <f>BCTC2026!I117</f>
        <v>0</v>
      </c>
      <c r="I104" s="307">
        <f>BCTC2026!J117</f>
        <v>0</v>
      </c>
      <c r="J104" s="307">
        <f>BCTC2026!K117</f>
        <v>0</v>
      </c>
      <c r="K104" s="307">
        <f>BCTC2026!L117</f>
        <v>0</v>
      </c>
      <c r="L104" s="307">
        <f>BCTC2026!M117</f>
        <v>0</v>
      </c>
      <c r="M104" s="315">
        <f>BCTC2026!N117</f>
        <v>0</v>
      </c>
      <c r="N104" s="313"/>
      <c r="O104" s="313"/>
      <c r="P104" s="313">
        <f t="shared" si="33"/>
        <v>0</v>
      </c>
      <c r="Q104" s="313">
        <f t="shared" si="34"/>
        <v>0</v>
      </c>
      <c r="R104" s="313">
        <f t="shared" si="35"/>
        <v>0</v>
      </c>
      <c r="S104" s="313">
        <f t="shared" si="37"/>
        <v>0</v>
      </c>
      <c r="T104" s="313"/>
      <c r="U104" s="687">
        <f t="shared" si="36"/>
        <v>0</v>
      </c>
      <c r="V104" s="314">
        <f t="shared" si="38"/>
        <v>0</v>
      </c>
      <c r="W104" s="301">
        <v>0</v>
      </c>
      <c r="X104" s="651">
        <f>U104-BCTC2026!V117</f>
        <v>0</v>
      </c>
    </row>
    <row r="105" spans="1:24" ht="15" customHeight="1" outlineLevel="2">
      <c r="B105" s="341" t="s">
        <v>211</v>
      </c>
      <c r="C105" s="307">
        <f>BCTC2026!D118</f>
        <v>0</v>
      </c>
      <c r="D105" s="307">
        <f>BCTC2026!E118</f>
        <v>0</v>
      </c>
      <c r="E105" s="307">
        <f>BCTC2026!F118</f>
        <v>0</v>
      </c>
      <c r="F105" s="307">
        <f>BCTC2026!G118</f>
        <v>0</v>
      </c>
      <c r="G105" s="307">
        <f>BCTC2026!H118</f>
        <v>0</v>
      </c>
      <c r="H105" s="307">
        <f>BCTC2026!I118</f>
        <v>0</v>
      </c>
      <c r="I105" s="307">
        <f>BCTC2026!J118</f>
        <v>0</v>
      </c>
      <c r="J105" s="307">
        <f>BCTC2026!K118</f>
        <v>0</v>
      </c>
      <c r="K105" s="307">
        <f>BCTC2026!L118</f>
        <v>0</v>
      </c>
      <c r="L105" s="307">
        <f>BCTC2026!M118</f>
        <v>0</v>
      </c>
      <c r="M105" s="315">
        <f>BCTC2026!N118</f>
        <v>0</v>
      </c>
      <c r="N105" s="313"/>
      <c r="O105" s="313"/>
      <c r="P105" s="313">
        <f t="shared" si="33"/>
        <v>0</v>
      </c>
      <c r="Q105" s="313">
        <f t="shared" si="34"/>
        <v>0</v>
      </c>
      <c r="R105" s="313">
        <f t="shared" si="35"/>
        <v>0</v>
      </c>
      <c r="S105" s="313">
        <f t="shared" si="37"/>
        <v>0</v>
      </c>
      <c r="T105" s="313"/>
      <c r="U105" s="687">
        <f t="shared" si="36"/>
        <v>0</v>
      </c>
      <c r="V105" s="314">
        <f t="shared" si="38"/>
        <v>0</v>
      </c>
      <c r="W105" s="301">
        <v>0</v>
      </c>
      <c r="X105" s="651">
        <f>U105-BCTC2026!V118</f>
        <v>0</v>
      </c>
    </row>
    <row r="106" spans="1:24" ht="15" customHeight="1" outlineLevel="2">
      <c r="B106" s="341" t="s">
        <v>212</v>
      </c>
      <c r="C106" s="307">
        <f>BCTC2026!D119</f>
        <v>0</v>
      </c>
      <c r="D106" s="307">
        <f>BCTC2026!E119</f>
        <v>0</v>
      </c>
      <c r="E106" s="307">
        <f>BCTC2026!F119</f>
        <v>0</v>
      </c>
      <c r="F106" s="307">
        <f>BCTC2026!G119</f>
        <v>0</v>
      </c>
      <c r="G106" s="307">
        <f>BCTC2026!H119</f>
        <v>0</v>
      </c>
      <c r="H106" s="307">
        <f>BCTC2026!I119</f>
        <v>0</v>
      </c>
      <c r="I106" s="307">
        <f>BCTC2026!J119</f>
        <v>0</v>
      </c>
      <c r="J106" s="307">
        <f>BCTC2026!K119</f>
        <v>0</v>
      </c>
      <c r="K106" s="307">
        <f>BCTC2026!L119</f>
        <v>0</v>
      </c>
      <c r="L106" s="307">
        <f>BCTC2026!M119</f>
        <v>0</v>
      </c>
      <c r="M106" s="315">
        <f>BCTC2026!N119</f>
        <v>0</v>
      </c>
      <c r="N106" s="313"/>
      <c r="O106" s="313"/>
      <c r="P106" s="313">
        <f t="shared" si="33"/>
        <v>0</v>
      </c>
      <c r="Q106" s="313">
        <f t="shared" si="34"/>
        <v>0</v>
      </c>
      <c r="R106" s="313">
        <f t="shared" si="35"/>
        <v>0</v>
      </c>
      <c r="S106" s="313">
        <f t="shared" si="37"/>
        <v>0</v>
      </c>
      <c r="T106" s="313"/>
      <c r="U106" s="687">
        <f t="shared" si="36"/>
        <v>0</v>
      </c>
      <c r="V106" s="314">
        <f t="shared" si="38"/>
        <v>0</v>
      </c>
      <c r="W106" s="301">
        <v>0</v>
      </c>
      <c r="X106" s="651">
        <f>U106-BCTC2026!V119</f>
        <v>0</v>
      </c>
    </row>
    <row r="107" spans="1:24" ht="15" customHeight="1" outlineLevel="2">
      <c r="B107" s="341" t="s">
        <v>213</v>
      </c>
      <c r="C107" s="307">
        <f>BCTC2026!D120</f>
        <v>0</v>
      </c>
      <c r="D107" s="307">
        <f>BCTC2026!E120</f>
        <v>0</v>
      </c>
      <c r="E107" s="307">
        <f>BCTC2026!F120</f>
        <v>0</v>
      </c>
      <c r="F107" s="307">
        <f>BCTC2026!G120</f>
        <v>0</v>
      </c>
      <c r="G107" s="307">
        <f>BCTC2026!H120</f>
        <v>0</v>
      </c>
      <c r="H107" s="307">
        <f>BCTC2026!I120</f>
        <v>0</v>
      </c>
      <c r="I107" s="307">
        <f>BCTC2026!J120</f>
        <v>0</v>
      </c>
      <c r="J107" s="307">
        <f>BCTC2026!K120</f>
        <v>0</v>
      </c>
      <c r="K107" s="307">
        <f>BCTC2026!L120</f>
        <v>0</v>
      </c>
      <c r="L107" s="307">
        <f>BCTC2026!M120</f>
        <v>0</v>
      </c>
      <c r="M107" s="315">
        <f>BCTC2026!N120</f>
        <v>0</v>
      </c>
      <c r="N107" s="313"/>
      <c r="O107" s="313"/>
      <c r="P107" s="313">
        <f t="shared" si="33"/>
        <v>0</v>
      </c>
      <c r="Q107" s="313">
        <f t="shared" si="34"/>
        <v>0</v>
      </c>
      <c r="R107" s="313">
        <f t="shared" si="35"/>
        <v>0</v>
      </c>
      <c r="S107" s="313">
        <f t="shared" si="37"/>
        <v>0</v>
      </c>
      <c r="T107" s="313"/>
      <c r="U107" s="687">
        <f t="shared" si="36"/>
        <v>0</v>
      </c>
      <c r="V107" s="314">
        <f t="shared" si="38"/>
        <v>0</v>
      </c>
      <c r="W107" s="301">
        <v>0</v>
      </c>
      <c r="X107" s="651">
        <f>U107-BCTC2026!V120</f>
        <v>0</v>
      </c>
    </row>
    <row r="108" spans="1:24" ht="15" customHeight="1" outlineLevel="2">
      <c r="B108" s="341" t="s">
        <v>214</v>
      </c>
      <c r="C108" s="307">
        <f>BCTC2026!D121</f>
        <v>0</v>
      </c>
      <c r="D108" s="307">
        <f>BCTC2026!E121</f>
        <v>0</v>
      </c>
      <c r="E108" s="307">
        <f>BCTC2026!F121</f>
        <v>0</v>
      </c>
      <c r="F108" s="307">
        <f>BCTC2026!G121</f>
        <v>0</v>
      </c>
      <c r="G108" s="307">
        <f>BCTC2026!H121</f>
        <v>0</v>
      </c>
      <c r="H108" s="307">
        <f>BCTC2026!I121</f>
        <v>0</v>
      </c>
      <c r="I108" s="307">
        <f>BCTC2026!J121</f>
        <v>0</v>
      </c>
      <c r="J108" s="307">
        <f>BCTC2026!K121</f>
        <v>0</v>
      </c>
      <c r="K108" s="307">
        <f>BCTC2026!L121</f>
        <v>0</v>
      </c>
      <c r="L108" s="307">
        <f>BCTC2026!M121</f>
        <v>0</v>
      </c>
      <c r="M108" s="315">
        <f>BCTC2026!N121</f>
        <v>0</v>
      </c>
      <c r="N108" s="313"/>
      <c r="O108" s="313"/>
      <c r="P108" s="313">
        <f t="shared" si="33"/>
        <v>0</v>
      </c>
      <c r="Q108" s="313">
        <f t="shared" si="34"/>
        <v>0</v>
      </c>
      <c r="R108" s="313">
        <f t="shared" si="35"/>
        <v>0</v>
      </c>
      <c r="S108" s="313">
        <f t="shared" si="37"/>
        <v>0</v>
      </c>
      <c r="T108" s="313"/>
      <c r="U108" s="687">
        <f t="shared" si="36"/>
        <v>0</v>
      </c>
      <c r="V108" s="314">
        <f t="shared" si="38"/>
        <v>0</v>
      </c>
      <c r="W108" s="309" t="e">
        <f>U108/$U$118</f>
        <v>#REF!</v>
      </c>
      <c r="X108" s="651">
        <f>U108-BCTC2026!V121</f>
        <v>0</v>
      </c>
    </row>
    <row r="109" spans="1:24" ht="15" customHeight="1" outlineLevel="2">
      <c r="B109" s="341" t="s">
        <v>215</v>
      </c>
      <c r="C109" s="307">
        <f>BCTC2026!D122</f>
        <v>0</v>
      </c>
      <c r="D109" s="307">
        <f>BCTC2026!E122</f>
        <v>0</v>
      </c>
      <c r="E109" s="307">
        <f>BCTC2026!F122</f>
        <v>0</v>
      </c>
      <c r="F109" s="307">
        <f>BCTC2026!G122</f>
        <v>0</v>
      </c>
      <c r="G109" s="307">
        <f>BCTC2026!H122</f>
        <v>0</v>
      </c>
      <c r="H109" s="307">
        <f>BCTC2026!I122</f>
        <v>0</v>
      </c>
      <c r="I109" s="307">
        <f>BCTC2026!J122</f>
        <v>0</v>
      </c>
      <c r="J109" s="307">
        <f>BCTC2026!K122</f>
        <v>0</v>
      </c>
      <c r="K109" s="307">
        <f>BCTC2026!L122</f>
        <v>0</v>
      </c>
      <c r="L109" s="307">
        <f>BCTC2026!M122</f>
        <v>0</v>
      </c>
      <c r="M109" s="315">
        <f>BCTC2026!N122</f>
        <v>0</v>
      </c>
      <c r="N109" s="313"/>
      <c r="O109" s="313"/>
      <c r="P109" s="313">
        <f t="shared" si="33"/>
        <v>0</v>
      </c>
      <c r="Q109" s="313">
        <f t="shared" si="34"/>
        <v>0</v>
      </c>
      <c r="R109" s="313">
        <f t="shared" si="35"/>
        <v>0</v>
      </c>
      <c r="S109" s="313">
        <f t="shared" si="37"/>
        <v>0</v>
      </c>
      <c r="T109" s="313"/>
      <c r="U109" s="687">
        <f t="shared" si="36"/>
        <v>0</v>
      </c>
      <c r="V109" s="314">
        <f t="shared" si="38"/>
        <v>0</v>
      </c>
      <c r="W109" s="309">
        <v>0</v>
      </c>
      <c r="X109" s="651">
        <f>U109-BCTC2026!V122</f>
        <v>0</v>
      </c>
    </row>
    <row r="110" spans="1:24" ht="15" customHeight="1" outlineLevel="2">
      <c r="B110" s="341" t="s">
        <v>216</v>
      </c>
      <c r="C110" s="307">
        <f>BCTC2026!D123</f>
        <v>228802950065</v>
      </c>
      <c r="D110" s="307">
        <f>BCTC2026!E123</f>
        <v>222383736327</v>
      </c>
      <c r="E110" s="307">
        <f>BCTC2026!F123</f>
        <v>215718329703</v>
      </c>
      <c r="F110" s="307">
        <f>BCTC2026!G123</f>
        <v>219422083915</v>
      </c>
      <c r="G110" s="307">
        <f>BCTC2026!H123</f>
        <v>227649509332</v>
      </c>
      <c r="H110" s="307">
        <f>BCTC2026!I123</f>
        <v>0</v>
      </c>
      <c r="I110" s="307">
        <f>BCTC2026!J123</f>
        <v>0</v>
      </c>
      <c r="J110" s="307">
        <f>BCTC2026!K123</f>
        <v>0</v>
      </c>
      <c r="K110" s="307">
        <f>BCTC2026!L123</f>
        <v>0</v>
      </c>
      <c r="L110" s="307">
        <f>BCTC2026!M123</f>
        <v>0</v>
      </c>
      <c r="M110" s="315">
        <f>BCTC2026!N123</f>
        <v>0</v>
      </c>
      <c r="N110" s="313"/>
      <c r="O110" s="313"/>
      <c r="P110" s="313">
        <f t="shared" si="33"/>
        <v>228802950065</v>
      </c>
      <c r="Q110" s="313">
        <f t="shared" si="34"/>
        <v>0</v>
      </c>
      <c r="R110" s="313">
        <f t="shared" si="35"/>
        <v>0</v>
      </c>
      <c r="S110" s="313">
        <f t="shared" si="37"/>
        <v>0</v>
      </c>
      <c r="T110" s="313"/>
      <c r="U110" s="687">
        <f t="shared" si="36"/>
        <v>228802950065</v>
      </c>
      <c r="V110" s="314">
        <f t="shared" si="38"/>
        <v>9152118.0025999993</v>
      </c>
      <c r="W110" s="309">
        <v>0</v>
      </c>
      <c r="X110" s="651">
        <f>U110-BCTC2026!V123</f>
        <v>1153440733</v>
      </c>
    </row>
    <row r="111" spans="1:24" ht="15" customHeight="1" outlineLevel="2">
      <c r="B111" s="341" t="s">
        <v>217</v>
      </c>
      <c r="C111" s="307">
        <f>BCTC2026!D124</f>
        <v>230496410801</v>
      </c>
      <c r="D111" s="307">
        <f>BCTC2026!E124</f>
        <v>228802950065</v>
      </c>
      <c r="E111" s="307">
        <f>BCTC2026!F124</f>
        <v>222383736327</v>
      </c>
      <c r="F111" s="307">
        <f>BCTC2026!G124</f>
        <v>215718329703</v>
      </c>
      <c r="G111" s="307">
        <f>BCTC2026!H124</f>
        <v>219422083915</v>
      </c>
      <c r="H111" s="307">
        <f>BCTC2026!I124</f>
        <v>0</v>
      </c>
      <c r="I111" s="307">
        <f>BCTC2026!J124</f>
        <v>0</v>
      </c>
      <c r="J111" s="307">
        <f>BCTC2026!K124</f>
        <v>0</v>
      </c>
      <c r="K111" s="307">
        <f>BCTC2026!L124</f>
        <v>0</v>
      </c>
      <c r="L111" s="307">
        <f>BCTC2026!M124</f>
        <v>0</v>
      </c>
      <c r="M111" s="315" t="e">
        <f>SUM(M112:M113)</f>
        <v>#REF!</v>
      </c>
      <c r="N111" s="315" t="e">
        <f>SUM(N112:N113)</f>
        <v>#REF!</v>
      </c>
      <c r="O111" s="313"/>
      <c r="P111" s="315">
        <f t="shared" si="33"/>
        <v>230496410801</v>
      </c>
      <c r="Q111" s="313">
        <f t="shared" si="34"/>
        <v>0</v>
      </c>
      <c r="R111" s="313">
        <f>K111</f>
        <v>0</v>
      </c>
      <c r="S111" s="313" t="e">
        <f t="shared" si="37"/>
        <v>#REF!</v>
      </c>
      <c r="T111" s="313"/>
      <c r="U111" s="687">
        <f t="shared" si="36"/>
        <v>230496410801</v>
      </c>
      <c r="V111" s="314">
        <f t="shared" si="38"/>
        <v>9219856.4320400003</v>
      </c>
      <c r="W111" s="309" t="e">
        <f t="shared" ref="W111:W113" si="44">U111/$U$118</f>
        <v>#REF!</v>
      </c>
      <c r="X111" s="651">
        <f>U111-BCTC2026!V124</f>
        <v>0</v>
      </c>
    </row>
    <row r="112" spans="1:24" ht="15" customHeight="1" outlineLevel="2">
      <c r="B112" s="341" t="s">
        <v>218</v>
      </c>
      <c r="C112" s="307">
        <f>BCTC2026!D125</f>
        <v>-1693460736</v>
      </c>
      <c r="D112" s="307">
        <f>BCTC2026!E125</f>
        <v>-6419213738</v>
      </c>
      <c r="E112" s="307">
        <f>BCTC2026!F125</f>
        <v>-6665406624</v>
      </c>
      <c r="F112" s="307">
        <f>BCTC2026!G125</f>
        <v>3703754212</v>
      </c>
      <c r="G112" s="307">
        <f>BCTC2026!H125</f>
        <v>8227425417</v>
      </c>
      <c r="H112" s="307">
        <f>BCTC2026!I125</f>
        <v>0</v>
      </c>
      <c r="I112" s="307">
        <f>BCTC2026!J125</f>
        <v>0</v>
      </c>
      <c r="J112" s="307">
        <f>BCTC2026!K125</f>
        <v>0</v>
      </c>
      <c r="K112" s="307">
        <f>BCTC2026!L125</f>
        <v>0</v>
      </c>
      <c r="L112" s="307">
        <f>BCTC2026!M125</f>
        <v>0</v>
      </c>
      <c r="M112" s="315">
        <f>BCTC2026!N125</f>
        <v>0</v>
      </c>
      <c r="N112" s="315">
        <f>BCTC2026!O125</f>
        <v>0</v>
      </c>
      <c r="O112" s="313"/>
      <c r="P112" s="315">
        <f t="shared" si="33"/>
        <v>-1693460736</v>
      </c>
      <c r="Q112" s="313">
        <f t="shared" si="34"/>
        <v>0</v>
      </c>
      <c r="R112" s="313">
        <f t="shared" si="35"/>
        <v>0</v>
      </c>
      <c r="S112" s="313">
        <f t="shared" si="37"/>
        <v>0</v>
      </c>
      <c r="T112" s="313"/>
      <c r="U112" s="687">
        <f t="shared" si="36"/>
        <v>-1693460736</v>
      </c>
      <c r="V112" s="314">
        <f t="shared" si="38"/>
        <v>-67738.429440000007</v>
      </c>
      <c r="W112" s="309" t="e">
        <f t="shared" si="44"/>
        <v>#REF!</v>
      </c>
      <c r="X112" s="651">
        <f>U112-BCTC2026!V125</f>
        <v>1153440733</v>
      </c>
    </row>
    <row r="113" spans="1:24" ht="15" customHeight="1" outlineLevel="2">
      <c r="B113" s="341" t="s">
        <v>219</v>
      </c>
      <c r="C113" s="307" t="e">
        <f>BCTC2026!#REF!</f>
        <v>#REF!</v>
      </c>
      <c r="D113" s="307" t="e">
        <f>BCTC2026!#REF!</f>
        <v>#REF!</v>
      </c>
      <c r="E113" s="307" t="e">
        <f>BCTC2026!#REF!</f>
        <v>#REF!</v>
      </c>
      <c r="F113" s="307" t="e">
        <f>BCTC2026!#REF!</f>
        <v>#REF!</v>
      </c>
      <c r="G113" s="307" t="e">
        <f>BCTC2026!#REF!</f>
        <v>#REF!</v>
      </c>
      <c r="H113" s="307" t="e">
        <f>BCTC2026!#REF!</f>
        <v>#REF!</v>
      </c>
      <c r="I113" s="307" t="e">
        <f>BCTC2026!#REF!</f>
        <v>#REF!</v>
      </c>
      <c r="J113" s="307" t="e">
        <f>BCTC2026!#REF!</f>
        <v>#REF!</v>
      </c>
      <c r="K113" s="307" t="e">
        <f>BCTC2026!#REF!</f>
        <v>#REF!</v>
      </c>
      <c r="L113" s="307" t="e">
        <f>BCTC2026!#REF!</f>
        <v>#REF!</v>
      </c>
      <c r="M113" s="315" t="e">
        <f>BCTC2026!#REF!-M206</f>
        <v>#REF!</v>
      </c>
      <c r="N113" s="315" t="e">
        <f>BCTC2026!#REF!-N206</f>
        <v>#REF!</v>
      </c>
      <c r="O113" s="313"/>
      <c r="P113" s="315" t="e">
        <f t="shared" si="33"/>
        <v>#REF!</v>
      </c>
      <c r="Q113" s="343" t="e">
        <f t="shared" si="34"/>
        <v>#REF!</v>
      </c>
      <c r="R113" s="343" t="e">
        <f t="shared" si="35"/>
        <v>#REF!</v>
      </c>
      <c r="S113" s="343" t="e">
        <f t="shared" si="37"/>
        <v>#REF!</v>
      </c>
      <c r="T113" s="313"/>
      <c r="U113" s="691" t="e">
        <f t="shared" si="36"/>
        <v>#REF!</v>
      </c>
      <c r="V113" s="314" t="e">
        <f t="shared" si="38"/>
        <v>#REF!</v>
      </c>
      <c r="W113" s="309" t="e">
        <f t="shared" si="44"/>
        <v>#REF!</v>
      </c>
      <c r="X113" s="651" t="e">
        <f>U113-BCTC2026!#REF!</f>
        <v>#REF!</v>
      </c>
    </row>
    <row r="114" spans="1:24" ht="15" customHeight="1" outlineLevel="2">
      <c r="B114" s="341" t="s">
        <v>220</v>
      </c>
      <c r="C114" s="307" t="e">
        <f>BCTC2026!#REF!</f>
        <v>#REF!</v>
      </c>
      <c r="D114" s="307" t="e">
        <f>BCTC2026!#REF!</f>
        <v>#REF!</v>
      </c>
      <c r="E114" s="307" t="e">
        <f>BCTC2026!#REF!</f>
        <v>#REF!</v>
      </c>
      <c r="F114" s="307" t="e">
        <f>BCTC2026!#REF!</f>
        <v>#REF!</v>
      </c>
      <c r="G114" s="307" t="e">
        <f>BCTC2026!#REF!</f>
        <v>#REF!</v>
      </c>
      <c r="H114" s="307" t="e">
        <f>BCTC2026!#REF!</f>
        <v>#REF!</v>
      </c>
      <c r="I114" s="307" t="e">
        <f>BCTC2026!#REF!</f>
        <v>#REF!</v>
      </c>
      <c r="J114" s="307" t="e">
        <f>BCTC2026!#REF!</f>
        <v>#REF!</v>
      </c>
      <c r="K114" s="307" t="e">
        <f>BCTC2026!#REF!</f>
        <v>#REF!</v>
      </c>
      <c r="L114" s="307" t="e">
        <f>BCTC2026!#REF!</f>
        <v>#REF!</v>
      </c>
      <c r="M114" s="343"/>
      <c r="N114" s="343"/>
      <c r="O114" s="313"/>
      <c r="P114" s="343" t="e">
        <f t="shared" si="33"/>
        <v>#REF!</v>
      </c>
      <c r="Q114" s="313" t="e">
        <f t="shared" si="34"/>
        <v>#REF!</v>
      </c>
      <c r="R114" s="313" t="e">
        <f t="shared" si="35"/>
        <v>#REF!</v>
      </c>
      <c r="S114" s="313">
        <f t="shared" si="37"/>
        <v>0</v>
      </c>
      <c r="T114" s="313"/>
      <c r="U114" s="687" t="e">
        <f t="shared" si="36"/>
        <v>#REF!</v>
      </c>
      <c r="V114" s="314" t="e">
        <f t="shared" si="38"/>
        <v>#REF!</v>
      </c>
      <c r="W114" s="301">
        <v>0</v>
      </c>
      <c r="X114" s="651" t="e">
        <f>U114-BCTC2026!#REF!</f>
        <v>#REF!</v>
      </c>
    </row>
    <row r="115" spans="1:24" s="9" customFormat="1" ht="15" customHeight="1" outlineLevel="1">
      <c r="A115" s="593"/>
      <c r="B115" s="302" t="s">
        <v>221</v>
      </c>
      <c r="C115" s="303">
        <v>0</v>
      </c>
      <c r="D115" s="303">
        <v>0</v>
      </c>
      <c r="E115" s="303">
        <v>0</v>
      </c>
      <c r="F115" s="303">
        <v>0</v>
      </c>
      <c r="G115" s="303">
        <v>0</v>
      </c>
      <c r="H115" s="303">
        <v>0</v>
      </c>
      <c r="I115" s="303">
        <v>0</v>
      </c>
      <c r="J115" s="303">
        <v>0</v>
      </c>
      <c r="K115" s="303">
        <v>0</v>
      </c>
      <c r="L115" s="303">
        <v>0</v>
      </c>
      <c r="M115" s="303"/>
      <c r="N115" s="303"/>
      <c r="O115" s="303"/>
      <c r="P115" s="303">
        <f t="shared" si="33"/>
        <v>0</v>
      </c>
      <c r="Q115" s="303">
        <f t="shared" si="34"/>
        <v>0</v>
      </c>
      <c r="R115" s="303">
        <f t="shared" si="35"/>
        <v>0</v>
      </c>
      <c r="S115" s="303">
        <f t="shared" si="37"/>
        <v>0</v>
      </c>
      <c r="T115" s="303"/>
      <c r="U115" s="685">
        <f t="shared" si="36"/>
        <v>0</v>
      </c>
      <c r="V115" s="329">
        <f t="shared" si="38"/>
        <v>0</v>
      </c>
      <c r="W115" s="301">
        <v>0</v>
      </c>
      <c r="X115" s="651">
        <f>U115-BCTC2026!V126</f>
        <v>0</v>
      </c>
    </row>
    <row r="116" spans="1:24" s="15" customFormat="1" ht="15" customHeight="1" outlineLevel="2">
      <c r="A116" s="599"/>
      <c r="B116" s="341" t="s">
        <v>222</v>
      </c>
      <c r="C116" s="307">
        <f>BCTC2026!D127</f>
        <v>0</v>
      </c>
      <c r="D116" s="307">
        <f>BCTC2026!E127</f>
        <v>0</v>
      </c>
      <c r="E116" s="307">
        <f>BCTC2026!F127</f>
        <v>0</v>
      </c>
      <c r="F116" s="307">
        <f>BCTC2026!G127</f>
        <v>0</v>
      </c>
      <c r="G116" s="307">
        <f>BCTC2026!H127</f>
        <v>0</v>
      </c>
      <c r="H116" s="307">
        <f>BCTC2026!I127</f>
        <v>0</v>
      </c>
      <c r="I116" s="307">
        <f>BCTC2026!J127</f>
        <v>0</v>
      </c>
      <c r="J116" s="307">
        <f>BCTC2026!K127</f>
        <v>0</v>
      </c>
      <c r="K116" s="307">
        <f>BCTC2026!L127</f>
        <v>0</v>
      </c>
      <c r="L116" s="307">
        <f>BCTC2026!M127</f>
        <v>0</v>
      </c>
      <c r="M116" s="313"/>
      <c r="N116" s="313"/>
      <c r="O116" s="313"/>
      <c r="P116" s="313">
        <f t="shared" si="33"/>
        <v>0</v>
      </c>
      <c r="Q116" s="313">
        <f t="shared" si="34"/>
        <v>0</v>
      </c>
      <c r="R116" s="313">
        <f t="shared" si="35"/>
        <v>0</v>
      </c>
      <c r="S116" s="313">
        <f t="shared" si="37"/>
        <v>0</v>
      </c>
      <c r="T116" s="313"/>
      <c r="U116" s="687">
        <f t="shared" si="36"/>
        <v>0</v>
      </c>
      <c r="V116" s="314">
        <f t="shared" si="38"/>
        <v>0</v>
      </c>
      <c r="W116" s="301">
        <v>0</v>
      </c>
      <c r="X116" s="651">
        <f>U116-BCTC2026!V127</f>
        <v>0</v>
      </c>
    </row>
    <row r="117" spans="1:24" s="15" customFormat="1" ht="15" customHeight="1" outlineLevel="2">
      <c r="A117" s="599"/>
      <c r="B117" s="341" t="s">
        <v>223</v>
      </c>
      <c r="C117" s="307">
        <f>BCTC2026!D128</f>
        <v>0</v>
      </c>
      <c r="D117" s="307">
        <f>BCTC2026!E128</f>
        <v>0</v>
      </c>
      <c r="E117" s="307">
        <f>BCTC2026!F128</f>
        <v>0</v>
      </c>
      <c r="F117" s="307">
        <f>BCTC2026!G128</f>
        <v>0</v>
      </c>
      <c r="G117" s="307">
        <f>BCTC2026!H128</f>
        <v>0</v>
      </c>
      <c r="H117" s="307">
        <f>BCTC2026!I128</f>
        <v>0</v>
      </c>
      <c r="I117" s="307">
        <f>BCTC2026!J128</f>
        <v>0</v>
      </c>
      <c r="J117" s="307">
        <f>BCTC2026!K128</f>
        <v>0</v>
      </c>
      <c r="K117" s="307">
        <f>BCTC2026!L128</f>
        <v>0</v>
      </c>
      <c r="L117" s="307">
        <f>BCTC2026!M128</f>
        <v>0</v>
      </c>
      <c r="M117" s="313"/>
      <c r="N117" s="313"/>
      <c r="O117" s="313"/>
      <c r="P117" s="313">
        <f t="shared" si="33"/>
        <v>0</v>
      </c>
      <c r="Q117" s="313">
        <f t="shared" si="34"/>
        <v>0</v>
      </c>
      <c r="R117" s="313">
        <f t="shared" si="35"/>
        <v>0</v>
      </c>
      <c r="S117" s="313">
        <f t="shared" si="37"/>
        <v>0</v>
      </c>
      <c r="T117" s="313"/>
      <c r="U117" s="687">
        <f t="shared" si="36"/>
        <v>0</v>
      </c>
      <c r="V117" s="314">
        <f t="shared" si="38"/>
        <v>0</v>
      </c>
      <c r="W117" s="301">
        <v>0</v>
      </c>
      <c r="X117" s="651">
        <f>U117-BCTC2026!V128</f>
        <v>0</v>
      </c>
    </row>
    <row r="118" spans="1:24" s="14" customFormat="1" ht="15" customHeight="1" thickBot="1">
      <c r="A118" s="597"/>
      <c r="B118" s="345" t="s">
        <v>98</v>
      </c>
      <c r="C118" s="346" t="e">
        <f>C97+C67</f>
        <v>#REF!</v>
      </c>
      <c r="D118" s="346"/>
      <c r="E118" s="346" t="e">
        <f t="shared" ref="E118:M118" si="45">E97+E67</f>
        <v>#REF!</v>
      </c>
      <c r="F118" s="346" t="e">
        <f t="shared" si="45"/>
        <v>#REF!</v>
      </c>
      <c r="G118" s="346" t="e">
        <f t="shared" si="45"/>
        <v>#REF!</v>
      </c>
      <c r="H118" s="346" t="e">
        <f t="shared" si="45"/>
        <v>#REF!</v>
      </c>
      <c r="I118" s="346" t="e">
        <f t="shared" si="45"/>
        <v>#REF!</v>
      </c>
      <c r="J118" s="346" t="e">
        <f t="shared" si="45"/>
        <v>#REF!</v>
      </c>
      <c r="K118" s="346" t="e">
        <f t="shared" si="45"/>
        <v>#REF!</v>
      </c>
      <c r="L118" s="346" t="e">
        <f t="shared" si="45"/>
        <v>#REF!</v>
      </c>
      <c r="M118" s="346" t="e">
        <f t="shared" si="45"/>
        <v>#REF!</v>
      </c>
      <c r="N118" s="346" t="e">
        <f>N97+N67</f>
        <v>#REF!</v>
      </c>
      <c r="O118" s="347"/>
      <c r="P118" s="346" t="e">
        <f t="shared" si="33"/>
        <v>#REF!</v>
      </c>
      <c r="Q118" s="346" t="e">
        <f t="shared" si="34"/>
        <v>#REF!</v>
      </c>
      <c r="R118" s="346" t="e">
        <f t="shared" si="35"/>
        <v>#REF!</v>
      </c>
      <c r="S118" s="346" t="e">
        <f t="shared" si="37"/>
        <v>#REF!</v>
      </c>
      <c r="T118" s="348"/>
      <c r="U118" s="692" t="e">
        <f t="shared" si="36"/>
        <v>#REF!</v>
      </c>
      <c r="V118" s="349" t="e">
        <f>U118/$V$2</f>
        <v>#REF!</v>
      </c>
      <c r="W118" s="350" t="e">
        <f>U118/$U$118</f>
        <v>#REF!</v>
      </c>
      <c r="X118" s="651" t="e">
        <f>U118-BCTC2026!V129</f>
        <v>#REF!</v>
      </c>
    </row>
    <row r="119" spans="1:24" s="7" customFormat="1" ht="15" customHeight="1" thickTop="1">
      <c r="A119" s="591"/>
      <c r="B119" s="16"/>
      <c r="C119" s="650" t="e">
        <f t="shared" ref="C119:N119" si="46">C118-C66</f>
        <v>#REF!</v>
      </c>
      <c r="D119" s="613" t="e">
        <f>D118-D66</f>
        <v>#REF!</v>
      </c>
      <c r="E119" s="613" t="e">
        <f t="shared" si="46"/>
        <v>#REF!</v>
      </c>
      <c r="F119" s="613" t="e">
        <f t="shared" si="46"/>
        <v>#REF!</v>
      </c>
      <c r="G119" s="613" t="e">
        <f t="shared" si="46"/>
        <v>#REF!</v>
      </c>
      <c r="H119" s="613" t="e">
        <f t="shared" si="46"/>
        <v>#REF!</v>
      </c>
      <c r="I119" s="613" t="e">
        <f t="shared" si="46"/>
        <v>#REF!</v>
      </c>
      <c r="J119" s="613" t="e">
        <f t="shared" si="46"/>
        <v>#REF!</v>
      </c>
      <c r="K119" s="613" t="e">
        <f t="shared" si="46"/>
        <v>#REF!</v>
      </c>
      <c r="L119" s="613" t="e">
        <f t="shared" si="46"/>
        <v>#REF!</v>
      </c>
      <c r="M119" s="613" t="e">
        <f>M118-M66</f>
        <v>#REF!</v>
      </c>
      <c r="N119" s="613" t="e">
        <f t="shared" si="46"/>
        <v>#REF!</v>
      </c>
      <c r="O119" s="27"/>
      <c r="P119" s="613"/>
      <c r="Q119" s="27"/>
      <c r="R119" s="27"/>
      <c r="S119" s="27"/>
      <c r="T119" s="27"/>
      <c r="U119" s="693" t="e">
        <f t="shared" ref="U119" si="47">U118-U66</f>
        <v>#REF!</v>
      </c>
      <c r="V119" s="614" t="e">
        <f>V118-V66</f>
        <v>#REF!</v>
      </c>
      <c r="W119" s="32">
        <v>0</v>
      </c>
      <c r="X119" s="651" t="e">
        <f>U119-BCTC2026!V130</f>
        <v>#REF!</v>
      </c>
    </row>
    <row r="120" spans="1:24" s="17" customFormat="1" ht="15" customHeight="1" outlineLevel="1">
      <c r="B120" s="71" t="s">
        <v>35</v>
      </c>
      <c r="C120" s="618" t="s">
        <v>1563</v>
      </c>
      <c r="D120" s="618" t="s">
        <v>1564</v>
      </c>
      <c r="E120" s="618" t="s">
        <v>1565</v>
      </c>
      <c r="F120" s="618" t="s">
        <v>1566</v>
      </c>
      <c r="G120" s="618" t="s">
        <v>1567</v>
      </c>
      <c r="H120" s="618" t="s">
        <v>1568</v>
      </c>
      <c r="I120" s="618" t="s">
        <v>1569</v>
      </c>
      <c r="J120" s="618" t="s">
        <v>1570</v>
      </c>
      <c r="K120" s="618" t="s">
        <v>1571</v>
      </c>
      <c r="L120" s="618" t="s">
        <v>1572</v>
      </c>
      <c r="M120" s="618" t="s">
        <v>1573</v>
      </c>
      <c r="N120" s="618" t="s">
        <v>1574</v>
      </c>
      <c r="O120" s="29"/>
      <c r="P120" s="28" t="s">
        <v>1576</v>
      </c>
      <c r="Q120" s="28" t="s">
        <v>1577</v>
      </c>
      <c r="R120" s="28" t="s">
        <v>1578</v>
      </c>
      <c r="S120" s="28" t="s">
        <v>1579</v>
      </c>
      <c r="T120" s="69"/>
      <c r="U120" s="694" t="s">
        <v>1575</v>
      </c>
      <c r="V120" s="176">
        <f>V1</f>
        <v>0</v>
      </c>
      <c r="W120" s="33" t="s">
        <v>50</v>
      </c>
      <c r="X120" s="651"/>
    </row>
    <row r="121" spans="1:24" s="35" customFormat="1" ht="15" customHeight="1" outlineLevel="1">
      <c r="B121" s="36" t="s">
        <v>51</v>
      </c>
      <c r="C121" s="307">
        <f>BCTC2026!D132</f>
        <v>4409.9920000000002</v>
      </c>
      <c r="D121" s="307">
        <f>BCTC2026!E132</f>
        <v>3267.6</v>
      </c>
      <c r="E121" s="307">
        <f>BCTC2026!F132</f>
        <v>6445.4459999999999</v>
      </c>
      <c r="F121" s="307">
        <f>BCTC2026!G132</f>
        <v>5748.625</v>
      </c>
      <c r="G121" s="307">
        <f>BCTC2026!H132</f>
        <v>5140.924</v>
      </c>
      <c r="H121" s="307">
        <f>BCTC2026!I132</f>
        <v>0</v>
      </c>
      <c r="I121" s="307">
        <f>BCTC2026!J132</f>
        <v>0</v>
      </c>
      <c r="J121" s="307">
        <f>BCTC2026!K132</f>
        <v>0</v>
      </c>
      <c r="K121" s="307">
        <f>BCTC2026!L132</f>
        <v>0</v>
      </c>
      <c r="L121" s="307">
        <f>BCTC2026!M132</f>
        <v>0</v>
      </c>
      <c r="M121" s="307">
        <f>BCTC2026!N132</f>
        <v>0</v>
      </c>
      <c r="N121" s="307">
        <f>BCTC2026!O132</f>
        <v>0</v>
      </c>
      <c r="O121" s="41"/>
      <c r="P121" s="307">
        <f>SUM(C121:E121)</f>
        <v>14123.038</v>
      </c>
      <c r="Q121" s="620">
        <f t="shared" ref="Q121:Q139" si="48">SUM(F121:H121)</f>
        <v>10889.548999999999</v>
      </c>
      <c r="R121" s="620">
        <f t="shared" ref="R121:R139" si="49">SUM(I121:K121)</f>
        <v>0</v>
      </c>
      <c r="S121" s="622">
        <f>SUM(L121:N121)</f>
        <v>0</v>
      </c>
      <c r="T121" s="34"/>
      <c r="U121" s="620">
        <f t="shared" ref="U121:U139" si="50">SUM(C121:N121)</f>
        <v>25012.587</v>
      </c>
      <c r="V121" s="177">
        <f t="shared" ref="V121:V139" si="51">U121/$V$2</f>
        <v>1.0005034799999999</v>
      </c>
      <c r="W121" s="623"/>
      <c r="X121" s="651">
        <f>U121-BCTC2026!V132</f>
        <v>0</v>
      </c>
    </row>
    <row r="122" spans="1:24" s="18" customFormat="1" ht="15" customHeight="1" outlineLevel="1">
      <c r="B122" s="624" t="s">
        <v>2105</v>
      </c>
      <c r="C122" s="307">
        <f>BCTC2026!D133-C211</f>
        <v>126786913920</v>
      </c>
      <c r="D122" s="307">
        <f>BCTC2026!E133</f>
        <v>96600110916</v>
      </c>
      <c r="E122" s="307">
        <f>BCTC2026!F133</f>
        <v>174261948689</v>
      </c>
      <c r="F122" s="307">
        <f>BCTC2026!G133</f>
        <v>159143428903</v>
      </c>
      <c r="G122" s="307">
        <f>BCTC2026!H133</f>
        <v>160987273061</v>
      </c>
      <c r="H122" s="307">
        <f>BCTC2026!I133</f>
        <v>0</v>
      </c>
      <c r="I122" s="307">
        <f>BCTC2026!J133</f>
        <v>0</v>
      </c>
      <c r="J122" s="307">
        <f>BCTC2026!K133</f>
        <v>0</v>
      </c>
      <c r="K122" s="307">
        <f>BCTC2026!L133</f>
        <v>0</v>
      </c>
      <c r="L122" s="307">
        <f>BCTC2026!M133</f>
        <v>0</v>
      </c>
      <c r="M122" s="307">
        <f>BCTC2026!N133</f>
        <v>0</v>
      </c>
      <c r="N122" s="307">
        <f>BCTC2026!O133</f>
        <v>0</v>
      </c>
      <c r="O122" s="30"/>
      <c r="P122" s="307">
        <f t="shared" ref="P122:P139" si="52">SUM(C122:E122)</f>
        <v>397648973525</v>
      </c>
      <c r="Q122" s="625">
        <f t="shared" si="48"/>
        <v>320130701964</v>
      </c>
      <c r="R122" s="625">
        <f t="shared" si="49"/>
        <v>0</v>
      </c>
      <c r="S122" s="625">
        <f t="shared" ref="S122:S139" si="53">SUM(L122:N122)</f>
        <v>0</v>
      </c>
      <c r="T122" s="22"/>
      <c r="U122" s="647">
        <f t="shared" si="50"/>
        <v>717779675489</v>
      </c>
      <c r="V122" s="175">
        <f t="shared" si="51"/>
        <v>28711187.019560002</v>
      </c>
      <c r="W122" s="626"/>
      <c r="X122" s="651">
        <f>U122-BCTC2026!V133</f>
        <v>0</v>
      </c>
    </row>
    <row r="123" spans="1:24" s="19" customFormat="1" ht="15" customHeight="1" outlineLevel="1">
      <c r="B123" s="627" t="s">
        <v>2106</v>
      </c>
      <c r="C123" s="307">
        <f>BCTC2026!D134</f>
        <v>687876997</v>
      </c>
      <c r="D123" s="307">
        <f>BCTC2026!E134</f>
        <v>33305556</v>
      </c>
      <c r="E123" s="307">
        <f>BCTC2026!F134</f>
        <v>956126160</v>
      </c>
      <c r="F123" s="307">
        <f>BCTC2026!G134</f>
        <v>86574074</v>
      </c>
      <c r="G123" s="307">
        <f>BCTC2026!H134</f>
        <v>1221964024</v>
      </c>
      <c r="H123" s="307">
        <f>BCTC2026!I134</f>
        <v>0</v>
      </c>
      <c r="I123" s="307">
        <f>BCTC2026!J134</f>
        <v>0</v>
      </c>
      <c r="J123" s="307">
        <f>BCTC2026!K134</f>
        <v>0</v>
      </c>
      <c r="K123" s="307">
        <f>BCTC2026!L134</f>
        <v>0</v>
      </c>
      <c r="L123" s="307">
        <f>BCTC2026!M134</f>
        <v>0</v>
      </c>
      <c r="M123" s="307">
        <f>BCTC2026!N134</f>
        <v>0</v>
      </c>
      <c r="N123" s="307">
        <f>BCTC2026!O134</f>
        <v>0</v>
      </c>
      <c r="O123" s="31"/>
      <c r="P123" s="307">
        <f t="shared" si="52"/>
        <v>1677308713</v>
      </c>
      <c r="Q123" s="26">
        <f t="shared" si="48"/>
        <v>1308538098</v>
      </c>
      <c r="R123" s="26">
        <f t="shared" si="49"/>
        <v>0</v>
      </c>
      <c r="S123" s="26">
        <f t="shared" si="53"/>
        <v>0</v>
      </c>
      <c r="T123" s="25"/>
      <c r="U123" s="695">
        <f t="shared" si="50"/>
        <v>2985846811</v>
      </c>
      <c r="V123" s="174">
        <f t="shared" si="51"/>
        <v>119433.87244000001</v>
      </c>
      <c r="W123" s="64"/>
      <c r="X123" s="651">
        <f>U123-BCTC2026!V134</f>
        <v>0</v>
      </c>
    </row>
    <row r="124" spans="1:24" s="35" customFormat="1" ht="15" customHeight="1" outlineLevel="1">
      <c r="B124" s="36" t="s">
        <v>2107</v>
      </c>
      <c r="C124" s="628">
        <f>C122-C123</f>
        <v>126099036923</v>
      </c>
      <c r="D124" s="628">
        <f t="shared" ref="D124:N124" si="54">D122-D123</f>
        <v>96566805360</v>
      </c>
      <c r="E124" s="628">
        <f t="shared" si="54"/>
        <v>173305822529</v>
      </c>
      <c r="F124" s="628">
        <f t="shared" si="54"/>
        <v>159056854829</v>
      </c>
      <c r="G124" s="628">
        <f t="shared" si="54"/>
        <v>159765309037</v>
      </c>
      <c r="H124" s="628">
        <f t="shared" si="54"/>
        <v>0</v>
      </c>
      <c r="I124" s="628">
        <f t="shared" si="54"/>
        <v>0</v>
      </c>
      <c r="J124" s="628">
        <f t="shared" si="54"/>
        <v>0</v>
      </c>
      <c r="K124" s="628">
        <f t="shared" si="54"/>
        <v>0</v>
      </c>
      <c r="L124" s="628">
        <f t="shared" si="54"/>
        <v>0</v>
      </c>
      <c r="M124" s="628">
        <f>M122-M123</f>
        <v>0</v>
      </c>
      <c r="N124" s="628">
        <f t="shared" si="54"/>
        <v>0</v>
      </c>
      <c r="O124" s="37"/>
      <c r="P124" s="628">
        <f t="shared" si="52"/>
        <v>395971664812</v>
      </c>
      <c r="Q124" s="628">
        <f t="shared" si="48"/>
        <v>318822163866</v>
      </c>
      <c r="R124" s="628">
        <f t="shared" si="49"/>
        <v>0</v>
      </c>
      <c r="S124" s="628">
        <f t="shared" si="53"/>
        <v>0</v>
      </c>
      <c r="T124" s="38"/>
      <c r="U124" s="648">
        <f t="shared" si="50"/>
        <v>714793828678</v>
      </c>
      <c r="V124" s="178">
        <f t="shared" si="51"/>
        <v>28591753.147119999</v>
      </c>
      <c r="W124" s="629">
        <v>1</v>
      </c>
      <c r="X124" s="651">
        <f>U124-BCTC2026!V135</f>
        <v>0</v>
      </c>
    </row>
    <row r="125" spans="1:24" s="19" customFormat="1" ht="15" customHeight="1" outlineLevel="1">
      <c r="B125" s="627" t="s">
        <v>2108</v>
      </c>
      <c r="C125" s="307">
        <f>BCTC2026!D136-C212</f>
        <v>115080112871</v>
      </c>
      <c r="D125" s="307">
        <f>BCTC2026!E136</f>
        <v>90411470461</v>
      </c>
      <c r="E125" s="307">
        <f>BCTC2026!F136</f>
        <v>165844739865</v>
      </c>
      <c r="F125" s="307">
        <f>BCTC2026!G136</f>
        <v>141086003219</v>
      </c>
      <c r="G125" s="307">
        <f>BCTC2026!H136</f>
        <v>137580032058</v>
      </c>
      <c r="H125" s="307">
        <f>BCTC2026!I136</f>
        <v>0</v>
      </c>
      <c r="I125" s="307">
        <f>BCTC2026!J136</f>
        <v>0</v>
      </c>
      <c r="J125" s="307">
        <f>BCTC2026!K136</f>
        <v>0</v>
      </c>
      <c r="K125" s="307">
        <f>BCTC2026!L136</f>
        <v>0</v>
      </c>
      <c r="L125" s="307">
        <f>BCTC2026!M136</f>
        <v>0</v>
      </c>
      <c r="M125" s="307">
        <f>BCTC2026!N136</f>
        <v>0</v>
      </c>
      <c r="N125" s="307">
        <f>BCTC2026!O136</f>
        <v>0</v>
      </c>
      <c r="O125" s="31"/>
      <c r="P125" s="307">
        <f t="shared" si="52"/>
        <v>371336323197</v>
      </c>
      <c r="Q125" s="26">
        <f t="shared" si="48"/>
        <v>278666035277</v>
      </c>
      <c r="R125" s="26">
        <f t="shared" si="49"/>
        <v>0</v>
      </c>
      <c r="S125" s="26">
        <f t="shared" si="53"/>
        <v>0</v>
      </c>
      <c r="T125" s="25"/>
      <c r="U125" s="695">
        <f t="shared" si="50"/>
        <v>650002358474</v>
      </c>
      <c r="V125" s="174">
        <f t="shared" si="51"/>
        <v>26000094.338959999</v>
      </c>
      <c r="W125" s="630">
        <f>U125/$U$126</f>
        <v>10.032221161634808</v>
      </c>
      <c r="X125" s="651">
        <f>U125-BCTC2026!V136</f>
        <v>0</v>
      </c>
    </row>
    <row r="126" spans="1:24" s="20" customFormat="1" ht="15" customHeight="1" outlineLevel="1">
      <c r="B126" s="624" t="s">
        <v>2109</v>
      </c>
      <c r="C126" s="625">
        <f>C124-C125</f>
        <v>11018924052</v>
      </c>
      <c r="D126" s="625">
        <f t="shared" ref="D126:N126" si="55">D124-D125</f>
        <v>6155334899</v>
      </c>
      <c r="E126" s="625">
        <f t="shared" si="55"/>
        <v>7461082664</v>
      </c>
      <c r="F126" s="625">
        <f t="shared" si="55"/>
        <v>17970851610</v>
      </c>
      <c r="G126" s="625">
        <f t="shared" si="55"/>
        <v>22185276979</v>
      </c>
      <c r="H126" s="625">
        <f t="shared" si="55"/>
        <v>0</v>
      </c>
      <c r="I126" s="625">
        <f t="shared" si="55"/>
        <v>0</v>
      </c>
      <c r="J126" s="625">
        <f t="shared" si="55"/>
        <v>0</v>
      </c>
      <c r="K126" s="625">
        <f t="shared" si="55"/>
        <v>0</v>
      </c>
      <c r="L126" s="625">
        <f t="shared" si="55"/>
        <v>0</v>
      </c>
      <c r="M126" s="625">
        <f>M124-M125</f>
        <v>0</v>
      </c>
      <c r="N126" s="625">
        <f t="shared" si="55"/>
        <v>0</v>
      </c>
      <c r="O126" s="30"/>
      <c r="P126" s="625">
        <f t="shared" si="52"/>
        <v>24635341615</v>
      </c>
      <c r="Q126" s="625">
        <f t="shared" si="48"/>
        <v>40156128589</v>
      </c>
      <c r="R126" s="625">
        <f t="shared" si="49"/>
        <v>0</v>
      </c>
      <c r="S126" s="625">
        <f t="shared" si="53"/>
        <v>0</v>
      </c>
      <c r="T126" s="22"/>
      <c r="U126" s="647">
        <f t="shared" si="50"/>
        <v>64791470204</v>
      </c>
      <c r="V126" s="631">
        <f t="shared" si="51"/>
        <v>2591658.80816</v>
      </c>
      <c r="W126" s="632">
        <f t="shared" ref="W126:W138" si="56">U126/$U$126</f>
        <v>1</v>
      </c>
      <c r="X126" s="651">
        <f>U126-BCTC2026!V137</f>
        <v>0</v>
      </c>
    </row>
    <row r="127" spans="1:24" s="19" customFormat="1" ht="15" customHeight="1" outlineLevel="1">
      <c r="B127" s="627" t="s">
        <v>2110</v>
      </c>
      <c r="C127" s="307">
        <f>BCTC2026!D139</f>
        <v>1053165322</v>
      </c>
      <c r="D127" s="307">
        <f>BCTC2026!E139</f>
        <v>307705069</v>
      </c>
      <c r="E127" s="307">
        <f>BCTC2026!F139</f>
        <v>839416558</v>
      </c>
      <c r="F127" s="307">
        <f>BCTC2026!G139</f>
        <v>1767937439</v>
      </c>
      <c r="G127" s="307">
        <f>BCTC2026!H139</f>
        <v>1261651212</v>
      </c>
      <c r="H127" s="307">
        <f>BCTC2026!I139</f>
        <v>0</v>
      </c>
      <c r="I127" s="307">
        <f>BCTC2026!J139</f>
        <v>0</v>
      </c>
      <c r="J127" s="307">
        <f>BCTC2026!K139</f>
        <v>0</v>
      </c>
      <c r="K127" s="307">
        <f>BCTC2026!L139</f>
        <v>0</v>
      </c>
      <c r="L127" s="307">
        <f>BCTC2026!M139</f>
        <v>0</v>
      </c>
      <c r="M127" s="26">
        <f>BCTC2026!N139</f>
        <v>0</v>
      </c>
      <c r="N127" s="26">
        <f>BCTC2026!O139</f>
        <v>0</v>
      </c>
      <c r="O127" s="31"/>
      <c r="P127" s="26">
        <f t="shared" si="52"/>
        <v>2200286949</v>
      </c>
      <c r="Q127" s="26">
        <f t="shared" si="48"/>
        <v>3029588651</v>
      </c>
      <c r="R127" s="26">
        <f t="shared" si="49"/>
        <v>0</v>
      </c>
      <c r="S127" s="26">
        <f t="shared" si="53"/>
        <v>0</v>
      </c>
      <c r="T127" s="25"/>
      <c r="U127" s="695">
        <f t="shared" si="50"/>
        <v>5229875600</v>
      </c>
      <c r="V127" s="174">
        <f t="shared" si="51"/>
        <v>209195.024</v>
      </c>
      <c r="W127" s="630">
        <f>U127/$U$126</f>
        <v>8.0718581991324007E-2</v>
      </c>
      <c r="X127" s="651">
        <f>U127-BCTC2026!V139</f>
        <v>0</v>
      </c>
    </row>
    <row r="128" spans="1:24" s="20" customFormat="1" ht="15" customHeight="1" outlineLevel="1">
      <c r="B128" s="633" t="s">
        <v>2111</v>
      </c>
      <c r="C128" s="307">
        <f>BCTC2026!D140</f>
        <v>1532817392</v>
      </c>
      <c r="D128" s="307">
        <f>BCTC2026!E140</f>
        <v>1569283837</v>
      </c>
      <c r="E128" s="307">
        <f>BCTC2026!F140</f>
        <v>1510605035</v>
      </c>
      <c r="F128" s="307">
        <f>BCTC2026!G140</f>
        <v>1998884061</v>
      </c>
      <c r="G128" s="307">
        <f>BCTC2026!H140</f>
        <v>1208736058</v>
      </c>
      <c r="H128" s="307">
        <f>BCTC2026!I140</f>
        <v>0</v>
      </c>
      <c r="I128" s="307">
        <f>BCTC2026!J140</f>
        <v>0</v>
      </c>
      <c r="J128" s="307">
        <f>BCTC2026!K140</f>
        <v>0</v>
      </c>
      <c r="K128" s="307">
        <f>BCTC2026!L140</f>
        <v>0</v>
      </c>
      <c r="L128" s="307">
        <f>BCTC2026!M140</f>
        <v>0</v>
      </c>
      <c r="M128" s="634">
        <f>BCTC2026!N140</f>
        <v>0</v>
      </c>
      <c r="N128" s="634">
        <f>BCTC2026!O140</f>
        <v>0</v>
      </c>
      <c r="O128" s="635"/>
      <c r="P128" s="634">
        <f t="shared" si="52"/>
        <v>4612706264</v>
      </c>
      <c r="Q128" s="634">
        <f t="shared" si="48"/>
        <v>3207620119</v>
      </c>
      <c r="R128" s="634">
        <f t="shared" si="49"/>
        <v>0</v>
      </c>
      <c r="S128" s="634">
        <f t="shared" si="53"/>
        <v>0</v>
      </c>
      <c r="T128" s="99"/>
      <c r="U128" s="696">
        <f t="shared" si="50"/>
        <v>7820326383</v>
      </c>
      <c r="V128" s="179">
        <f t="shared" si="51"/>
        <v>312813.05531999998</v>
      </c>
      <c r="W128" s="636">
        <f t="shared" si="56"/>
        <v>0.12069993717347689</v>
      </c>
      <c r="X128" s="651">
        <f>U128-BCTC2026!V140</f>
        <v>0</v>
      </c>
    </row>
    <row r="129" spans="1:24" s="20" customFormat="1" ht="15" customHeight="1" outlineLevel="1">
      <c r="B129" s="637" t="s">
        <v>224</v>
      </c>
      <c r="C129" s="307">
        <f>BCTC2026!D141</f>
        <v>1240115065</v>
      </c>
      <c r="D129" s="307">
        <f>BCTC2026!E141</f>
        <v>1156279418</v>
      </c>
      <c r="E129" s="307">
        <f>BCTC2026!F141</f>
        <v>959718564</v>
      </c>
      <c r="F129" s="307">
        <f>BCTC2026!G141</f>
        <v>1062084475</v>
      </c>
      <c r="G129" s="307">
        <f>BCTC2026!H141</f>
        <v>838836791</v>
      </c>
      <c r="H129" s="307">
        <f>BCTC2026!I141</f>
        <v>0</v>
      </c>
      <c r="I129" s="307">
        <f>BCTC2026!J141</f>
        <v>0</v>
      </c>
      <c r="J129" s="307">
        <f>BCTC2026!K141</f>
        <v>0</v>
      </c>
      <c r="K129" s="307">
        <f>BCTC2026!L141</f>
        <v>0</v>
      </c>
      <c r="L129" s="307">
        <f>BCTC2026!M141</f>
        <v>0</v>
      </c>
      <c r="M129" s="26">
        <f>BCTC2026!N141</f>
        <v>0</v>
      </c>
      <c r="N129" s="26">
        <f>BCTC2026!O141</f>
        <v>0</v>
      </c>
      <c r="O129" s="31"/>
      <c r="P129" s="26">
        <f t="shared" si="52"/>
        <v>3356113047</v>
      </c>
      <c r="Q129" s="26">
        <f t="shared" si="48"/>
        <v>1900921266</v>
      </c>
      <c r="R129" s="26">
        <f t="shared" si="49"/>
        <v>0</v>
      </c>
      <c r="S129" s="26">
        <f t="shared" si="53"/>
        <v>0</v>
      </c>
      <c r="T129" s="25"/>
      <c r="U129" s="695">
        <f t="shared" si="50"/>
        <v>5257034313</v>
      </c>
      <c r="V129" s="174">
        <f t="shared" si="51"/>
        <v>210281.37252</v>
      </c>
      <c r="W129" s="630">
        <f>U129/$U$126</f>
        <v>8.1137753109288904E-2</v>
      </c>
      <c r="X129" s="651">
        <f>U129-BCTC2026!V141</f>
        <v>0</v>
      </c>
    </row>
    <row r="130" spans="1:24" s="20" customFormat="1" ht="15" customHeight="1" outlineLevel="1">
      <c r="B130" s="627" t="s">
        <v>2112</v>
      </c>
      <c r="C130" s="307">
        <f>BCTC2026!D142-C213</f>
        <v>3731798004</v>
      </c>
      <c r="D130" s="307">
        <f>BCTC2026!E142</f>
        <v>3202645336</v>
      </c>
      <c r="E130" s="307">
        <f>BCTC2026!F142</f>
        <v>6245695788</v>
      </c>
      <c r="F130" s="307">
        <f>BCTC2026!G142</f>
        <v>5821309126</v>
      </c>
      <c r="G130" s="307">
        <f>BCTC2026!H142</f>
        <v>5915805090</v>
      </c>
      <c r="H130" s="307">
        <f>BCTC2026!I142</f>
        <v>0</v>
      </c>
      <c r="I130" s="307">
        <f>BCTC2026!J142</f>
        <v>0</v>
      </c>
      <c r="J130" s="307">
        <f>BCTC2026!K142</f>
        <v>0</v>
      </c>
      <c r="K130" s="307">
        <f>BCTC2026!L142</f>
        <v>0</v>
      </c>
      <c r="L130" s="307">
        <f>BCTC2026!M142</f>
        <v>0</v>
      </c>
      <c r="M130" s="26">
        <f>BCTC2026!N142</f>
        <v>0</v>
      </c>
      <c r="N130" s="26">
        <f>BCTC2026!O142</f>
        <v>0</v>
      </c>
      <c r="O130" s="31"/>
      <c r="P130" s="26">
        <f t="shared" si="52"/>
        <v>13180139128</v>
      </c>
      <c r="Q130" s="26">
        <f t="shared" si="48"/>
        <v>11737114216</v>
      </c>
      <c r="R130" s="26">
        <f t="shared" si="49"/>
        <v>0</v>
      </c>
      <c r="S130" s="26">
        <f t="shared" si="53"/>
        <v>0</v>
      </c>
      <c r="T130" s="25"/>
      <c r="U130" s="695">
        <f t="shared" si="50"/>
        <v>24917253344</v>
      </c>
      <c r="V130" s="174">
        <f t="shared" si="51"/>
        <v>996690.13376</v>
      </c>
      <c r="W130" s="630">
        <f>U130/$U$126</f>
        <v>0.38457613734564855</v>
      </c>
      <c r="X130" s="651">
        <f>U130-BCTC2026!V142</f>
        <v>0</v>
      </c>
    </row>
    <row r="131" spans="1:24" s="20" customFormat="1" ht="15" customHeight="1" outlineLevel="1">
      <c r="B131" s="627" t="s">
        <v>2113</v>
      </c>
      <c r="C131" s="307">
        <f>BCTC2026!D143</f>
        <v>8394130638</v>
      </c>
      <c r="D131" s="307">
        <f>BCTC2026!E143</f>
        <v>7959394332</v>
      </c>
      <c r="E131" s="307">
        <f>BCTC2026!F143</f>
        <v>7329810589</v>
      </c>
      <c r="F131" s="307">
        <f>BCTC2026!G143</f>
        <v>8148952142</v>
      </c>
      <c r="G131" s="307">
        <f>BCTC2026!H143</f>
        <v>8010802475</v>
      </c>
      <c r="H131" s="307">
        <f>BCTC2026!I143</f>
        <v>0</v>
      </c>
      <c r="I131" s="307">
        <f>BCTC2026!J143</f>
        <v>0</v>
      </c>
      <c r="J131" s="307">
        <f>BCTC2026!K143</f>
        <v>0</v>
      </c>
      <c r="K131" s="307">
        <f>BCTC2026!L143</f>
        <v>0</v>
      </c>
      <c r="L131" s="307">
        <f>BCTC2026!M143</f>
        <v>0</v>
      </c>
      <c r="M131" s="26">
        <f>BCTC2026!N143</f>
        <v>0</v>
      </c>
      <c r="N131" s="26">
        <f>BCTC2026!O143</f>
        <v>0</v>
      </c>
      <c r="O131" s="31"/>
      <c r="P131" s="26">
        <f t="shared" si="52"/>
        <v>23683335559</v>
      </c>
      <c r="Q131" s="26">
        <f t="shared" si="48"/>
        <v>16159754617</v>
      </c>
      <c r="R131" s="26">
        <f t="shared" si="49"/>
        <v>0</v>
      </c>
      <c r="S131" s="26">
        <f t="shared" si="53"/>
        <v>0</v>
      </c>
      <c r="T131" s="25"/>
      <c r="U131" s="695">
        <f t="shared" si="50"/>
        <v>39843090176</v>
      </c>
      <c r="V131" s="174">
        <f t="shared" si="51"/>
        <v>1593723.6070399999</v>
      </c>
      <c r="W131" s="630">
        <f>U131/$U$126</f>
        <v>0.61494344935454526</v>
      </c>
      <c r="X131" s="651">
        <f>U131-BCTC2026!V143</f>
        <v>0</v>
      </c>
    </row>
    <row r="132" spans="1:24" s="19" customFormat="1" ht="15" customHeight="1" outlineLevel="1">
      <c r="B132" s="624" t="s">
        <v>2114</v>
      </c>
      <c r="C132" s="45">
        <f>C126+C127-C128-C130-C131</f>
        <v>-1586656660</v>
      </c>
      <c r="D132" s="45">
        <f t="shared" ref="D132:N132" si="57">D126+D127-D128-D130-D131</f>
        <v>-6268283537</v>
      </c>
      <c r="E132" s="45">
        <f t="shared" si="57"/>
        <v>-6785612190</v>
      </c>
      <c r="F132" s="45">
        <f t="shared" si="57"/>
        <v>3769643720</v>
      </c>
      <c r="G132" s="45">
        <f t="shared" si="57"/>
        <v>8311584568</v>
      </c>
      <c r="H132" s="45">
        <f t="shared" si="57"/>
        <v>0</v>
      </c>
      <c r="I132" s="45">
        <f t="shared" si="57"/>
        <v>0</v>
      </c>
      <c r="J132" s="45">
        <f t="shared" si="57"/>
        <v>0</v>
      </c>
      <c r="K132" s="45">
        <f t="shared" si="57"/>
        <v>0</v>
      </c>
      <c r="L132" s="45">
        <f t="shared" si="57"/>
        <v>0</v>
      </c>
      <c r="M132" s="45">
        <f>M126+M127-M128-M130-M131</f>
        <v>0</v>
      </c>
      <c r="N132" s="45">
        <f t="shared" si="57"/>
        <v>0</v>
      </c>
      <c r="O132" s="30"/>
      <c r="P132" s="45">
        <f t="shared" si="52"/>
        <v>-14640552387</v>
      </c>
      <c r="Q132" s="45">
        <f t="shared" si="48"/>
        <v>12081228288</v>
      </c>
      <c r="R132" s="45">
        <f t="shared" si="49"/>
        <v>0</v>
      </c>
      <c r="S132" s="45">
        <f t="shared" si="53"/>
        <v>0</v>
      </c>
      <c r="T132" s="22"/>
      <c r="U132" s="648">
        <f t="shared" si="50"/>
        <v>-2559324099</v>
      </c>
      <c r="V132" s="638">
        <f t="shared" si="51"/>
        <v>-102372.96395999999</v>
      </c>
      <c r="W132" s="632">
        <f t="shared" si="56"/>
        <v>-3.9500941882346673E-2</v>
      </c>
      <c r="X132" s="651">
        <f>U132-BCTC2026!V144</f>
        <v>0</v>
      </c>
    </row>
    <row r="133" spans="1:24" s="18" customFormat="1" ht="15" customHeight="1" outlineLevel="1">
      <c r="B133" s="627" t="s">
        <v>2115</v>
      </c>
      <c r="C133" s="307">
        <f>BCTC2026!D145</f>
        <v>4505</v>
      </c>
      <c r="D133" s="307">
        <f>BCTC2026!E145</f>
        <v>70001</v>
      </c>
      <c r="E133" s="307">
        <f>BCTC2026!F145</f>
        <v>1144804</v>
      </c>
      <c r="F133" s="307">
        <f>BCTC2026!G145</f>
        <v>10483805</v>
      </c>
      <c r="G133" s="307">
        <f>BCTC2026!H145</f>
        <v>0</v>
      </c>
      <c r="H133" s="307">
        <f>BCTC2026!I145</f>
        <v>0</v>
      </c>
      <c r="I133" s="307">
        <f>BCTC2026!J145</f>
        <v>0</v>
      </c>
      <c r="J133" s="307">
        <f>BCTC2026!K145</f>
        <v>0</v>
      </c>
      <c r="K133" s="307">
        <f>BCTC2026!L145</f>
        <v>0</v>
      </c>
      <c r="L133" s="307">
        <f>BCTC2026!M145</f>
        <v>0</v>
      </c>
      <c r="M133" s="26">
        <f>BCTC2026!N145</f>
        <v>0</v>
      </c>
      <c r="N133" s="26">
        <f>BCTC2026!O145</f>
        <v>0</v>
      </c>
      <c r="O133" s="31"/>
      <c r="P133" s="26">
        <f t="shared" si="52"/>
        <v>1219310</v>
      </c>
      <c r="Q133" s="26">
        <f t="shared" si="48"/>
        <v>10483805</v>
      </c>
      <c r="R133" s="26">
        <f t="shared" si="49"/>
        <v>0</v>
      </c>
      <c r="S133" s="26">
        <f t="shared" si="53"/>
        <v>0</v>
      </c>
      <c r="T133" s="25"/>
      <c r="U133" s="695">
        <f>SUM(C133:N133)</f>
        <v>11703115</v>
      </c>
      <c r="V133" s="174">
        <f t="shared" si="51"/>
        <v>468.12459999999999</v>
      </c>
      <c r="W133" s="630">
        <f t="shared" si="56"/>
        <v>1.8062740300771088E-4</v>
      </c>
      <c r="X133" s="651">
        <f>U133-BCTC2026!V145</f>
        <v>0</v>
      </c>
    </row>
    <row r="134" spans="1:24" s="20" customFormat="1" ht="15" customHeight="1" outlineLevel="1">
      <c r="B134" s="627" t="s">
        <v>2116</v>
      </c>
      <c r="C134" s="307">
        <f>BCTC2026!D146</f>
        <v>106808581</v>
      </c>
      <c r="D134" s="307">
        <f>BCTC2026!E146</f>
        <v>151000202</v>
      </c>
      <c r="E134" s="307">
        <f>BCTC2026!F146</f>
        <v>34000105</v>
      </c>
      <c r="F134" s="307">
        <f>BCTC2026!G146</f>
        <v>76373313</v>
      </c>
      <c r="G134" s="307">
        <f>BCTC2026!H146</f>
        <v>130000650</v>
      </c>
      <c r="H134" s="307">
        <f>BCTC2026!I146</f>
        <v>0</v>
      </c>
      <c r="I134" s="307">
        <f>BCTC2026!J146</f>
        <v>0</v>
      </c>
      <c r="J134" s="307">
        <f>BCTC2026!K146</f>
        <v>0</v>
      </c>
      <c r="K134" s="307">
        <f>BCTC2026!L146</f>
        <v>0</v>
      </c>
      <c r="L134" s="307">
        <f>BCTC2026!M146</f>
        <v>0</v>
      </c>
      <c r="M134" s="26">
        <f>BCTC2026!N146</f>
        <v>0</v>
      </c>
      <c r="N134" s="26">
        <f>BCTC2026!O146</f>
        <v>0</v>
      </c>
      <c r="O134" s="31"/>
      <c r="P134" s="26">
        <f t="shared" si="52"/>
        <v>291808888</v>
      </c>
      <c r="Q134" s="26">
        <f t="shared" si="48"/>
        <v>206373963</v>
      </c>
      <c r="R134" s="26">
        <f t="shared" si="49"/>
        <v>0</v>
      </c>
      <c r="S134" s="26">
        <f t="shared" si="53"/>
        <v>0</v>
      </c>
      <c r="T134" s="25"/>
      <c r="U134" s="695">
        <f>SUM(C134:N134)</f>
        <v>498182851</v>
      </c>
      <c r="V134" s="174">
        <f t="shared" si="51"/>
        <v>19927.314040000001</v>
      </c>
      <c r="W134" s="630">
        <f t="shared" si="56"/>
        <v>7.6890190858679404E-3</v>
      </c>
      <c r="X134" s="651">
        <f>U134-BCTC2026!V146</f>
        <v>0</v>
      </c>
    </row>
    <row r="135" spans="1:24" s="19" customFormat="1" ht="15" customHeight="1" outlineLevel="1">
      <c r="B135" s="624" t="s">
        <v>2117</v>
      </c>
      <c r="C135" s="45">
        <f>C133-C134</f>
        <v>-106804076</v>
      </c>
      <c r="D135" s="45">
        <f t="shared" ref="D135:N135" si="58">D133-D134</f>
        <v>-150930201</v>
      </c>
      <c r="E135" s="45">
        <f t="shared" si="58"/>
        <v>-32855301</v>
      </c>
      <c r="F135" s="45">
        <f t="shared" si="58"/>
        <v>-65889508</v>
      </c>
      <c r="G135" s="45">
        <f t="shared" si="58"/>
        <v>-130000650</v>
      </c>
      <c r="H135" s="45">
        <f t="shared" si="58"/>
        <v>0</v>
      </c>
      <c r="I135" s="45">
        <f t="shared" si="58"/>
        <v>0</v>
      </c>
      <c r="J135" s="45">
        <f t="shared" si="58"/>
        <v>0</v>
      </c>
      <c r="K135" s="45">
        <f t="shared" si="58"/>
        <v>0</v>
      </c>
      <c r="L135" s="45">
        <f t="shared" si="58"/>
        <v>0</v>
      </c>
      <c r="M135" s="45">
        <f t="shared" si="58"/>
        <v>0</v>
      </c>
      <c r="N135" s="45">
        <f t="shared" si="58"/>
        <v>0</v>
      </c>
      <c r="O135" s="30"/>
      <c r="P135" s="45">
        <f t="shared" si="52"/>
        <v>-290589578</v>
      </c>
      <c r="Q135" s="45">
        <f t="shared" si="48"/>
        <v>-195890158</v>
      </c>
      <c r="R135" s="45">
        <f t="shared" si="49"/>
        <v>0</v>
      </c>
      <c r="S135" s="45">
        <f t="shared" si="53"/>
        <v>0</v>
      </c>
      <c r="T135" s="22"/>
      <c r="U135" s="648">
        <f t="shared" si="50"/>
        <v>-486479736</v>
      </c>
      <c r="V135" s="631">
        <f t="shared" si="51"/>
        <v>-19459.189439999998</v>
      </c>
      <c r="W135" s="632">
        <f t="shared" si="56"/>
        <v>-7.5083916828602298E-3</v>
      </c>
      <c r="X135" s="651">
        <f>U135-BCTC2026!V147</f>
        <v>0</v>
      </c>
    </row>
    <row r="136" spans="1:24" s="35" customFormat="1" ht="15" customHeight="1" outlineLevel="1">
      <c r="B136" s="36" t="s">
        <v>2118</v>
      </c>
      <c r="C136" s="45">
        <f>C132+C135</f>
        <v>-1693460736</v>
      </c>
      <c r="D136" s="45">
        <f t="shared" ref="D136:N136" si="59">D132+D135</f>
        <v>-6419213738</v>
      </c>
      <c r="E136" s="45">
        <f t="shared" si="59"/>
        <v>-6818467491</v>
      </c>
      <c r="F136" s="45">
        <f t="shared" si="59"/>
        <v>3703754212</v>
      </c>
      <c r="G136" s="45">
        <f t="shared" si="59"/>
        <v>8181583918</v>
      </c>
      <c r="H136" s="45">
        <f t="shared" si="59"/>
        <v>0</v>
      </c>
      <c r="I136" s="45">
        <f t="shared" si="59"/>
        <v>0</v>
      </c>
      <c r="J136" s="45">
        <f t="shared" si="59"/>
        <v>0</v>
      </c>
      <c r="K136" s="45">
        <f t="shared" si="59"/>
        <v>0</v>
      </c>
      <c r="L136" s="45">
        <f t="shared" si="59"/>
        <v>0</v>
      </c>
      <c r="M136" s="45">
        <f>M132+M135</f>
        <v>0</v>
      </c>
      <c r="N136" s="45">
        <f t="shared" si="59"/>
        <v>0</v>
      </c>
      <c r="O136" s="37"/>
      <c r="P136" s="45">
        <f t="shared" si="52"/>
        <v>-14931141965</v>
      </c>
      <c r="Q136" s="45">
        <f t="shared" si="48"/>
        <v>11885338130</v>
      </c>
      <c r="R136" s="45">
        <f t="shared" si="49"/>
        <v>0</v>
      </c>
      <c r="S136" s="45">
        <f t="shared" si="53"/>
        <v>0</v>
      </c>
      <c r="T136" s="38"/>
      <c r="U136" s="648">
        <f t="shared" si="50"/>
        <v>-3045803835</v>
      </c>
      <c r="V136" s="178">
        <f t="shared" si="51"/>
        <v>-121832.1534</v>
      </c>
      <c r="W136" s="629">
        <f t="shared" si="56"/>
        <v>-4.7009333565206902E-2</v>
      </c>
      <c r="X136" s="651">
        <f>U136-BCTC2026!V148</f>
        <v>0</v>
      </c>
    </row>
    <row r="137" spans="1:24" s="20" customFormat="1" ht="15" customHeight="1" outlineLevel="1">
      <c r="B137" s="639" t="s">
        <v>2119</v>
      </c>
      <c r="C137" s="307">
        <f>BCTC2026!D149</f>
        <v>0</v>
      </c>
      <c r="D137" s="307">
        <f>BCTC2026!E149</f>
        <v>0</v>
      </c>
      <c r="E137" s="307">
        <f>BCTC2026!F149</f>
        <v>-153060867</v>
      </c>
      <c r="F137" s="307">
        <f>BCTC2026!G149</f>
        <v>0</v>
      </c>
      <c r="G137" s="307">
        <f>BCTC2026!H149</f>
        <v>-45841499</v>
      </c>
      <c r="H137" s="307">
        <f>BCTC2026!I149</f>
        <v>0</v>
      </c>
      <c r="I137" s="307">
        <f>BCTC2026!J149</f>
        <v>0</v>
      </c>
      <c r="J137" s="307">
        <f>BCTC2026!K149</f>
        <v>0</v>
      </c>
      <c r="K137" s="307">
        <f>BCTC2026!L149</f>
        <v>0</v>
      </c>
      <c r="L137" s="307">
        <f>BCTC2026!M149</f>
        <v>0</v>
      </c>
      <c r="M137" s="307">
        <f>BCTC2026!N149</f>
        <v>0</v>
      </c>
      <c r="N137" s="307">
        <f>BCTC2026!O149</f>
        <v>0</v>
      </c>
      <c r="O137" s="31"/>
      <c r="P137" s="307">
        <f t="shared" si="52"/>
        <v>-153060867</v>
      </c>
      <c r="Q137" s="26">
        <f t="shared" si="48"/>
        <v>-45841499</v>
      </c>
      <c r="R137" s="26">
        <f t="shared" si="49"/>
        <v>0</v>
      </c>
      <c r="S137" s="26">
        <f t="shared" si="53"/>
        <v>0</v>
      </c>
      <c r="T137" s="641"/>
      <c r="U137" s="695">
        <f t="shared" si="50"/>
        <v>-198902366</v>
      </c>
      <c r="V137" s="642">
        <f t="shared" si="51"/>
        <v>-7956.0946400000003</v>
      </c>
      <c r="W137" s="643">
        <f t="shared" si="56"/>
        <v>-3.0698850539082299E-3</v>
      </c>
      <c r="X137" s="651">
        <f>U137-BCTC2026!V149</f>
        <v>0</v>
      </c>
    </row>
    <row r="138" spans="1:24" s="19" customFormat="1" ht="15" customHeight="1" outlineLevel="1">
      <c r="B138" s="627" t="s">
        <v>2120</v>
      </c>
      <c r="C138" s="307">
        <f>BCTC2026!D150</f>
        <v>0</v>
      </c>
      <c r="D138" s="307">
        <f>BCTC2026!E150</f>
        <v>0</v>
      </c>
      <c r="E138" s="307">
        <f>BCTC2026!F150</f>
        <v>0</v>
      </c>
      <c r="F138" s="307">
        <f>BCTC2026!G150</f>
        <v>0</v>
      </c>
      <c r="G138" s="307">
        <f>BCTC2026!H150</f>
        <v>0</v>
      </c>
      <c r="H138" s="307">
        <f>BCTC2026!I150</f>
        <v>0</v>
      </c>
      <c r="I138" s="307">
        <f>BCTC2026!J150</f>
        <v>0</v>
      </c>
      <c r="J138" s="307">
        <f>BCTC2026!K150</f>
        <v>0</v>
      </c>
      <c r="K138" s="307">
        <f>BCTC2026!L150</f>
        <v>0</v>
      </c>
      <c r="L138" s="307">
        <f>BCTC2026!M150</f>
        <v>0</v>
      </c>
      <c r="M138" s="307">
        <f>BCTC2026!N150</f>
        <v>0</v>
      </c>
      <c r="N138" s="307">
        <f>BCTC2026!O150</f>
        <v>0</v>
      </c>
      <c r="O138" s="31"/>
      <c r="P138" s="307">
        <f t="shared" si="52"/>
        <v>0</v>
      </c>
      <c r="Q138" s="26">
        <f t="shared" si="48"/>
        <v>0</v>
      </c>
      <c r="R138" s="26">
        <f t="shared" si="49"/>
        <v>0</v>
      </c>
      <c r="S138" s="26">
        <f t="shared" si="53"/>
        <v>0</v>
      </c>
      <c r="T138" s="25"/>
      <c r="U138" s="695">
        <f t="shared" si="50"/>
        <v>0</v>
      </c>
      <c r="V138" s="174">
        <f t="shared" si="51"/>
        <v>0</v>
      </c>
      <c r="W138" s="630">
        <f t="shared" si="56"/>
        <v>0</v>
      </c>
      <c r="X138" s="651">
        <f>U138-BCTC2026!V150</f>
        <v>0</v>
      </c>
    </row>
    <row r="139" spans="1:24" s="19" customFormat="1" ht="15" customHeight="1" outlineLevel="1">
      <c r="B139" s="70" t="s">
        <v>2121</v>
      </c>
      <c r="C139" s="644">
        <f>C136-C137</f>
        <v>-1693460736</v>
      </c>
      <c r="D139" s="644">
        <f t="shared" ref="D139:L139" si="60">D136-D137</f>
        <v>-6419213738</v>
      </c>
      <c r="E139" s="644">
        <f t="shared" si="60"/>
        <v>-6665406624</v>
      </c>
      <c r="F139" s="644">
        <f t="shared" si="60"/>
        <v>3703754212</v>
      </c>
      <c r="G139" s="644">
        <f t="shared" si="60"/>
        <v>8227425417</v>
      </c>
      <c r="H139" s="644">
        <f t="shared" si="60"/>
        <v>0</v>
      </c>
      <c r="I139" s="644">
        <f t="shared" si="60"/>
        <v>0</v>
      </c>
      <c r="J139" s="644">
        <f t="shared" si="60"/>
        <v>0</v>
      </c>
      <c r="K139" s="644">
        <f t="shared" si="60"/>
        <v>0</v>
      </c>
      <c r="L139" s="644">
        <f t="shared" si="60"/>
        <v>0</v>
      </c>
      <c r="M139" s="644">
        <f>M136-M137</f>
        <v>0</v>
      </c>
      <c r="N139" s="644">
        <f>N136-N137-N138</f>
        <v>0</v>
      </c>
      <c r="O139" s="30"/>
      <c r="P139" s="644">
        <f t="shared" si="52"/>
        <v>-14778081098</v>
      </c>
      <c r="Q139" s="644">
        <f t="shared" si="48"/>
        <v>11931179629</v>
      </c>
      <c r="R139" s="644">
        <f t="shared" si="49"/>
        <v>0</v>
      </c>
      <c r="S139" s="644">
        <f t="shared" si="53"/>
        <v>0</v>
      </c>
      <c r="T139" s="22"/>
      <c r="U139" s="697">
        <f t="shared" si="50"/>
        <v>-2846901469</v>
      </c>
      <c r="V139" s="180">
        <f t="shared" si="51"/>
        <v>-113876.05876</v>
      </c>
      <c r="W139" s="646">
        <f>U139/$U$126</f>
        <v>-4.3939448511298669E-2</v>
      </c>
      <c r="X139" s="651">
        <f>U139-BCTC2026!V151</f>
        <v>0</v>
      </c>
    </row>
    <row r="140" spans="1:24" s="7" customFormat="1" ht="15" customHeight="1" thickBot="1">
      <c r="A140" s="591"/>
      <c r="B140" s="16"/>
      <c r="C140" s="27"/>
      <c r="D140" s="27"/>
      <c r="E140" s="27"/>
      <c r="F140" s="27"/>
      <c r="G140" s="27"/>
      <c r="H140" s="27"/>
      <c r="I140" s="27"/>
      <c r="J140" s="27"/>
      <c r="K140" s="27"/>
      <c r="L140" s="27"/>
      <c r="M140" s="27"/>
      <c r="N140" s="27"/>
      <c r="O140" s="27"/>
      <c r="P140" s="27"/>
      <c r="Q140" s="27"/>
      <c r="R140" s="27"/>
      <c r="S140" s="485"/>
      <c r="T140" s="27"/>
      <c r="U140" s="693"/>
      <c r="V140" s="185"/>
      <c r="W140" s="32"/>
      <c r="X140" s="651">
        <f>U140-BCTC2026!V152</f>
        <v>0</v>
      </c>
    </row>
    <row r="141" spans="1:24" s="17" customFormat="1" ht="14.5" thickTop="1">
      <c r="A141" s="71" t="s">
        <v>34</v>
      </c>
      <c r="B141" s="71" t="s">
        <v>35</v>
      </c>
      <c r="C141" s="293" t="s">
        <v>1563</v>
      </c>
      <c r="D141" s="293" t="s">
        <v>1564</v>
      </c>
      <c r="E141" s="293" t="s">
        <v>1565</v>
      </c>
      <c r="F141" s="293" t="s">
        <v>1566</v>
      </c>
      <c r="G141" s="293" t="s">
        <v>1567</v>
      </c>
      <c r="H141" s="293" t="s">
        <v>1568</v>
      </c>
      <c r="I141" s="293" t="s">
        <v>1569</v>
      </c>
      <c r="J141" s="293" t="s">
        <v>1570</v>
      </c>
      <c r="K141" s="293" t="s">
        <v>1571</v>
      </c>
      <c r="L141" s="293" t="s">
        <v>1572</v>
      </c>
      <c r="M141" s="293" t="s">
        <v>1573</v>
      </c>
      <c r="N141" s="293" t="s">
        <v>1574</v>
      </c>
      <c r="O141" s="29"/>
      <c r="P141" s="28" t="s">
        <v>1576</v>
      </c>
      <c r="Q141" s="28" t="s">
        <v>1577</v>
      </c>
      <c r="R141" s="28" t="s">
        <v>1578</v>
      </c>
      <c r="S141" s="28" t="s">
        <v>1579</v>
      </c>
      <c r="T141" s="69"/>
      <c r="U141" s="694" t="str">
        <f>U3</f>
        <v>Lũy kế năm 2025</v>
      </c>
      <c r="V141" s="176" t="str">
        <f>V3</f>
        <v>US $</v>
      </c>
      <c r="W141" s="33" t="s">
        <v>50</v>
      </c>
      <c r="X141" s="651"/>
    </row>
    <row r="142" spans="1:24" s="35" customFormat="1" ht="14.5" customHeight="1">
      <c r="A142" s="600">
        <v>1</v>
      </c>
      <c r="B142" s="36" t="s">
        <v>51</v>
      </c>
      <c r="C142" s="570">
        <f>BCTC2026!D154</f>
        <v>4409.9920000000002</v>
      </c>
      <c r="D142" s="570">
        <f>BCTC2026!E154</f>
        <v>3267.6</v>
      </c>
      <c r="E142" s="570">
        <f>BCTC2026!F154</f>
        <v>6445.4459999999999</v>
      </c>
      <c r="F142" s="570">
        <f>BCTC2026!G154</f>
        <v>5748.625</v>
      </c>
      <c r="G142" s="570">
        <f>BCTC2026!H154</f>
        <v>5140.924</v>
      </c>
      <c r="H142" s="570">
        <f>BCTC2026!I154</f>
        <v>0</v>
      </c>
      <c r="I142" s="570">
        <f>BCTC2026!J154</f>
        <v>0</v>
      </c>
      <c r="J142" s="570">
        <f>BCTC2026!K154</f>
        <v>0</v>
      </c>
      <c r="K142" s="570">
        <f>BCTC2026!L154</f>
        <v>0</v>
      </c>
      <c r="L142" s="570">
        <f>BCTC2026!M154</f>
        <v>0</v>
      </c>
      <c r="M142" s="570">
        <f>BCTC2026!N154</f>
        <v>0</v>
      </c>
      <c r="N142" s="570">
        <f>BCTC2026!O154</f>
        <v>0</v>
      </c>
      <c r="O142" s="41"/>
      <c r="P142" s="570">
        <f>SUM(C142:E142)</f>
        <v>14123.038</v>
      </c>
      <c r="Q142" s="570">
        <f>SUM(F142:H142)</f>
        <v>10889.548999999999</v>
      </c>
      <c r="R142" s="570">
        <f t="shared" ref="R142" si="61">SUM(I142:K142)</f>
        <v>0</v>
      </c>
      <c r="S142" s="72">
        <f t="shared" ref="S142" si="62">SUM(L142:N142)</f>
        <v>0</v>
      </c>
      <c r="T142" s="34"/>
      <c r="U142" s="570">
        <f>SUM(C142:N142)</f>
        <v>25012.587</v>
      </c>
      <c r="V142" s="177"/>
      <c r="W142" s="90"/>
      <c r="X142" s="651">
        <f>U142-BCTC2026!V154</f>
        <v>0</v>
      </c>
    </row>
    <row r="143" spans="1:24" s="18" customFormat="1" ht="15" customHeight="1">
      <c r="A143" s="601">
        <f>A142+1</f>
        <v>2</v>
      </c>
      <c r="B143" s="78" t="s">
        <v>225</v>
      </c>
      <c r="C143" s="75">
        <f>IFERROR(C147/C142,0)</f>
        <v>28593937.794671737</v>
      </c>
      <c r="D143" s="75">
        <f t="shared" ref="D143:N143" si="63">IFERROR(D147/D142,0)</f>
        <v>29552823.283143591</v>
      </c>
      <c r="E143" s="75">
        <f t="shared" si="63"/>
        <v>26888104.023988411</v>
      </c>
      <c r="F143" s="75">
        <f t="shared" si="63"/>
        <v>27668678.132422972</v>
      </c>
      <c r="G143" s="75">
        <f t="shared" si="63"/>
        <v>31077158.31570356</v>
      </c>
      <c r="H143" s="75">
        <f t="shared" si="63"/>
        <v>0</v>
      </c>
      <c r="I143" s="75">
        <f t="shared" si="63"/>
        <v>0</v>
      </c>
      <c r="J143" s="75">
        <f t="shared" si="63"/>
        <v>0</v>
      </c>
      <c r="K143" s="75">
        <f t="shared" si="63"/>
        <v>0</v>
      </c>
      <c r="L143" s="75">
        <f t="shared" si="63"/>
        <v>0</v>
      </c>
      <c r="M143" s="75">
        <f t="shared" si="63"/>
        <v>0</v>
      </c>
      <c r="N143" s="75">
        <f t="shared" si="63"/>
        <v>0</v>
      </c>
      <c r="O143" s="40"/>
      <c r="P143" s="75">
        <f>P147/P142</f>
        <v>28037286.65263097</v>
      </c>
      <c r="Q143" s="75">
        <f>IFERROR(Q147/Q142,0)</f>
        <v>29277811.584850762</v>
      </c>
      <c r="R143" s="75">
        <f>IFERROR(R147/R142,0)</f>
        <v>0</v>
      </c>
      <c r="S143" s="75">
        <f>IFERROR(S147/S142,0)</f>
        <v>0</v>
      </c>
      <c r="T143" s="23"/>
      <c r="U143" s="657">
        <f t="shared" ref="U143" si="64">U147/U142</f>
        <v>28577365.015382055</v>
      </c>
      <c r="V143" s="175">
        <f t="shared" ref="V143:V155" si="65">U143/$V$2</f>
        <v>1143.0946006152822</v>
      </c>
      <c r="W143" s="91"/>
      <c r="X143" s="651">
        <f>U143-BCTC2026!V155</f>
        <v>0</v>
      </c>
    </row>
    <row r="144" spans="1:24" s="19" customFormat="1" ht="15" customHeight="1">
      <c r="A144" s="601">
        <f t="shared" ref="A144:A162" si="66">A143+1</f>
        <v>3</v>
      </c>
      <c r="B144" s="589" t="s">
        <v>226</v>
      </c>
      <c r="C144" s="73">
        <f t="shared" ref="C144:N144" si="67">IFERROR(C143/C204,0)</f>
        <v>1147.8899154826067</v>
      </c>
      <c r="D144" s="73">
        <f t="shared" si="67"/>
        <v>1142.3588435695242</v>
      </c>
      <c r="E144" s="73">
        <f t="shared" si="67"/>
        <v>1027.8327226295264</v>
      </c>
      <c r="F144" s="73">
        <f t="shared" si="67"/>
        <v>1057.6711824320707</v>
      </c>
      <c r="G144" s="73">
        <f t="shared" si="67"/>
        <v>1190.2396903754714</v>
      </c>
      <c r="H144" s="73">
        <f t="shared" si="67"/>
        <v>0</v>
      </c>
      <c r="I144" s="73">
        <f t="shared" si="67"/>
        <v>0</v>
      </c>
      <c r="J144" s="73">
        <f t="shared" si="67"/>
        <v>0</v>
      </c>
      <c r="K144" s="73">
        <f t="shared" si="67"/>
        <v>0</v>
      </c>
      <c r="L144" s="73">
        <f t="shared" si="67"/>
        <v>0</v>
      </c>
      <c r="M144" s="73">
        <f t="shared" si="67"/>
        <v>0</v>
      </c>
      <c r="N144" s="73">
        <f t="shared" si="67"/>
        <v>0</v>
      </c>
      <c r="O144" s="31"/>
      <c r="P144" s="73">
        <f>P143/23000</f>
        <v>1219.0124631578683</v>
      </c>
      <c r="Q144" s="73">
        <f t="shared" ref="Q144:S144" si="68">Q143/23000</f>
        <v>1272.9483297761201</v>
      </c>
      <c r="R144" s="73">
        <f t="shared" si="68"/>
        <v>0</v>
      </c>
      <c r="S144" s="73">
        <f t="shared" si="68"/>
        <v>0</v>
      </c>
      <c r="T144" s="25"/>
      <c r="U144" s="698">
        <f>U143/V2</f>
        <v>1143.0946006152822</v>
      </c>
      <c r="V144" s="174">
        <f t="shared" si="65"/>
        <v>4.5723784024611289E-2</v>
      </c>
      <c r="W144" s="92"/>
      <c r="X144" s="651">
        <f>U144-BCTC2026!V156</f>
        <v>43.965176946741622</v>
      </c>
    </row>
    <row r="145" spans="1:24" s="35" customFormat="1" ht="15" customHeight="1">
      <c r="A145" s="602">
        <f>A144+1</f>
        <v>4</v>
      </c>
      <c r="B145" s="83" t="s">
        <v>2103</v>
      </c>
      <c r="C145" s="84">
        <f>BCTC2026!D157-C211</f>
        <v>126786913920</v>
      </c>
      <c r="D145" s="84">
        <f>BCTC2026!E157</f>
        <v>96600110916</v>
      </c>
      <c r="E145" s="84">
        <f>BCTC2026!F157</f>
        <v>174261948689</v>
      </c>
      <c r="F145" s="84">
        <f>BCTC2026!G157</f>
        <v>159143428903</v>
      </c>
      <c r="G145" s="84">
        <f>BCTC2026!H157</f>
        <v>160987273061</v>
      </c>
      <c r="H145" s="84">
        <f>BCTC2026!I157</f>
        <v>0</v>
      </c>
      <c r="I145" s="84">
        <f>BCTC2026!J157</f>
        <v>0</v>
      </c>
      <c r="J145" s="84">
        <f>BCTC2026!K157</f>
        <v>0</v>
      </c>
      <c r="K145" s="84">
        <f>BCTC2026!L157</f>
        <v>0</v>
      </c>
      <c r="L145" s="84">
        <f>BCTC2026!M157</f>
        <v>0</v>
      </c>
      <c r="M145" s="84">
        <f>BCTC2026!N157</f>
        <v>0</v>
      </c>
      <c r="N145" s="84">
        <f>BCTC2026!O157</f>
        <v>0</v>
      </c>
      <c r="O145" s="85"/>
      <c r="P145" s="84">
        <f>SUM(C145:E145)</f>
        <v>397648973525</v>
      </c>
      <c r="Q145" s="84">
        <f>SUM(F145:H145)</f>
        <v>320130701964</v>
      </c>
      <c r="R145" s="84">
        <f t="shared" ref="R145:R162" si="69">SUM(I145:K145)</f>
        <v>0</v>
      </c>
      <c r="S145" s="84">
        <f t="shared" ref="S145:S162" si="70">SUM(L145:N145)</f>
        <v>0</v>
      </c>
      <c r="T145" s="38"/>
      <c r="U145" s="699">
        <f t="shared" ref="U145:U162" si="71">SUM(C145:N145)</f>
        <v>717779675489</v>
      </c>
      <c r="V145" s="174">
        <f t="shared" si="65"/>
        <v>28711187.019560002</v>
      </c>
      <c r="W145" s="93"/>
      <c r="X145" s="651">
        <f>U145-BCTC2026!V157</f>
        <v>0</v>
      </c>
    </row>
    <row r="146" spans="1:24" s="19" customFormat="1" ht="15" customHeight="1" outlineLevel="1">
      <c r="A146" s="601">
        <f>A145+1</f>
        <v>5</v>
      </c>
      <c r="B146" s="590" t="s">
        <v>2104</v>
      </c>
      <c r="C146" s="26">
        <f>BCTC2026!D158</f>
        <v>687876997</v>
      </c>
      <c r="D146" s="26">
        <f>BCTC2026!E158</f>
        <v>33305556</v>
      </c>
      <c r="E146" s="26">
        <f>BCTC2026!F158</f>
        <v>956126160</v>
      </c>
      <c r="F146" s="26">
        <f>BCTC2026!G158</f>
        <v>86574074</v>
      </c>
      <c r="G146" s="26">
        <f>BCTC2026!H158</f>
        <v>1221964024</v>
      </c>
      <c r="H146" s="26">
        <f>BCTC2026!I158</f>
        <v>0</v>
      </c>
      <c r="I146" s="26">
        <f>BCTC2026!J158</f>
        <v>0</v>
      </c>
      <c r="J146" s="26">
        <f>BCTC2026!K158</f>
        <v>0</v>
      </c>
      <c r="K146" s="26">
        <f>BCTC2026!L158</f>
        <v>0</v>
      </c>
      <c r="L146" s="26">
        <f>BCTC2026!M158</f>
        <v>0</v>
      </c>
      <c r="M146" s="26">
        <f>BCTC2026!N158</f>
        <v>0</v>
      </c>
      <c r="N146" s="26">
        <f>BCTC2026!O158</f>
        <v>0</v>
      </c>
      <c r="O146" s="31"/>
      <c r="P146" s="26">
        <f>SUM(C146:E146)</f>
        <v>1677308713</v>
      </c>
      <c r="Q146" s="26">
        <f>SUM(F146:H146)</f>
        <v>1308538098</v>
      </c>
      <c r="R146" s="26">
        <f t="shared" si="69"/>
        <v>0</v>
      </c>
      <c r="S146" s="26">
        <f>SUM(L146:N146)</f>
        <v>0</v>
      </c>
      <c r="T146" s="25"/>
      <c r="U146" s="695">
        <f t="shared" si="71"/>
        <v>2985846811</v>
      </c>
      <c r="V146" s="174">
        <f t="shared" si="65"/>
        <v>119433.87244000001</v>
      </c>
      <c r="W146" s="64"/>
      <c r="X146" s="651">
        <f>U146-BCTC2026!V158</f>
        <v>0</v>
      </c>
    </row>
    <row r="147" spans="1:24" s="35" customFormat="1" ht="15" customHeight="1">
      <c r="A147" s="602">
        <f>A146+1</f>
        <v>6</v>
      </c>
      <c r="B147" s="83" t="s">
        <v>239</v>
      </c>
      <c r="C147" s="84">
        <f>C145-C146</f>
        <v>126099036923</v>
      </c>
      <c r="D147" s="84">
        <f t="shared" ref="D147:N147" si="72">D145-D146</f>
        <v>96566805360</v>
      </c>
      <c r="E147" s="84">
        <f t="shared" si="72"/>
        <v>173305822529</v>
      </c>
      <c r="F147" s="84">
        <f t="shared" si="72"/>
        <v>159056854829</v>
      </c>
      <c r="G147" s="84">
        <f t="shared" si="72"/>
        <v>159765309037</v>
      </c>
      <c r="H147" s="84">
        <f t="shared" si="72"/>
        <v>0</v>
      </c>
      <c r="I147" s="84">
        <f t="shared" si="72"/>
        <v>0</v>
      </c>
      <c r="J147" s="84">
        <f t="shared" si="72"/>
        <v>0</v>
      </c>
      <c r="K147" s="84">
        <f t="shared" si="72"/>
        <v>0</v>
      </c>
      <c r="L147" s="84">
        <f t="shared" si="72"/>
        <v>0</v>
      </c>
      <c r="M147" s="84">
        <f t="shared" si="72"/>
        <v>0</v>
      </c>
      <c r="N147" s="84">
        <f t="shared" si="72"/>
        <v>0</v>
      </c>
      <c r="O147" s="85"/>
      <c r="P147" s="84">
        <f t="shared" ref="P147:P164" si="73">SUM(C147:E147)</f>
        <v>395971664812</v>
      </c>
      <c r="Q147" s="84">
        <f t="shared" ref="Q147:Q164" si="74">SUM(F147:H147)</f>
        <v>318822163866</v>
      </c>
      <c r="R147" s="84">
        <f t="shared" si="69"/>
        <v>0</v>
      </c>
      <c r="S147" s="84">
        <f t="shared" si="70"/>
        <v>0</v>
      </c>
      <c r="T147" s="38"/>
      <c r="U147" s="699">
        <f t="shared" si="71"/>
        <v>714793828678</v>
      </c>
      <c r="V147" s="181">
        <f t="shared" si="65"/>
        <v>28591753.147119999</v>
      </c>
      <c r="W147" s="93">
        <v>1</v>
      </c>
      <c r="X147" s="651">
        <f>U147-BCTC2026!V159</f>
        <v>0</v>
      </c>
    </row>
    <row r="148" spans="1:24" s="19" customFormat="1" ht="15" customHeight="1">
      <c r="A148" s="603">
        <f>A147+1</f>
        <v>7</v>
      </c>
      <c r="B148" s="77" t="s">
        <v>53</v>
      </c>
      <c r="C148" s="26">
        <f>BCTC2026!D160+'BCTC2025-Sau loại trừ'!C206-C212</f>
        <v>115080112871</v>
      </c>
      <c r="D148" s="26">
        <f>BCTC2026!E160+'BCTC2025-Sau loại trừ'!D206</f>
        <v>90411470461</v>
      </c>
      <c r="E148" s="26">
        <f>BCTC2026!F160+'BCTC2025-Sau loại trừ'!E206</f>
        <v>165844739865</v>
      </c>
      <c r="F148" s="26">
        <f>BCTC2026!G160+'BCTC2025-Sau loại trừ'!F206</f>
        <v>141086003219</v>
      </c>
      <c r="G148" s="26">
        <f>BCTC2026!H160+'BCTC2025-Sau loại trừ'!G206</f>
        <v>137580032058</v>
      </c>
      <c r="H148" s="26">
        <f>BCTC2026!I160+'BCTC2025-Sau loại trừ'!H206</f>
        <v>0</v>
      </c>
      <c r="I148" s="26">
        <f>BCTC2026!J160+'BCTC2025-Sau loại trừ'!I206</f>
        <v>0</v>
      </c>
      <c r="J148" s="26">
        <f>BCTC2026!K160+'BCTC2025-Sau loại trừ'!J206</f>
        <v>0</v>
      </c>
      <c r="K148" s="26">
        <f>BCTC2026!L160+'BCTC2025-Sau loại trừ'!K206</f>
        <v>0</v>
      </c>
      <c r="L148" s="26">
        <f>BCTC2026!M160+'BCTC2025-Sau loại trừ'!L206</f>
        <v>0</v>
      </c>
      <c r="M148" s="26">
        <f>BCTC2026!N160+'BCTC2025-Sau loại trừ'!M206</f>
        <v>0</v>
      </c>
      <c r="N148" s="26">
        <f>BCTC2026!O160+'BCTC2025-Sau loại trừ'!N206</f>
        <v>0</v>
      </c>
      <c r="O148" s="31"/>
      <c r="P148" s="26">
        <f t="shared" si="73"/>
        <v>371336323197</v>
      </c>
      <c r="Q148" s="26">
        <f t="shared" si="74"/>
        <v>278666035277</v>
      </c>
      <c r="R148" s="26">
        <f t="shared" si="69"/>
        <v>0</v>
      </c>
      <c r="S148" s="26">
        <f t="shared" si="70"/>
        <v>0</v>
      </c>
      <c r="T148" s="25"/>
      <c r="U148" s="695">
        <f t="shared" si="71"/>
        <v>650002358474</v>
      </c>
      <c r="V148" s="174">
        <f t="shared" si="65"/>
        <v>26000094.338959999</v>
      </c>
      <c r="W148" s="94">
        <f>U148/$U$147</f>
        <v>0.90935642194361022</v>
      </c>
      <c r="X148" s="651">
        <f>U148-BCTC2026!V160</f>
        <v>0</v>
      </c>
    </row>
    <row r="149" spans="1:24" s="20" customFormat="1" ht="15" customHeight="1">
      <c r="A149" s="604">
        <f>A148+1</f>
        <v>8</v>
      </c>
      <c r="B149" s="79" t="s">
        <v>54</v>
      </c>
      <c r="C149" s="81">
        <f>C147-C148</f>
        <v>11018924052</v>
      </c>
      <c r="D149" s="81">
        <f t="shared" ref="D149:K149" si="75">D147-D148</f>
        <v>6155334899</v>
      </c>
      <c r="E149" s="81">
        <f t="shared" si="75"/>
        <v>7461082664</v>
      </c>
      <c r="F149" s="81">
        <f t="shared" si="75"/>
        <v>17970851610</v>
      </c>
      <c r="G149" s="81">
        <f t="shared" si="75"/>
        <v>22185276979</v>
      </c>
      <c r="H149" s="81">
        <f>H147-H148</f>
        <v>0</v>
      </c>
      <c r="I149" s="81">
        <f>I147-I148</f>
        <v>0</v>
      </c>
      <c r="J149" s="81">
        <f t="shared" si="75"/>
        <v>0</v>
      </c>
      <c r="K149" s="80">
        <f t="shared" si="75"/>
        <v>0</v>
      </c>
      <c r="L149" s="80">
        <f>L147-L148</f>
        <v>0</v>
      </c>
      <c r="M149" s="81">
        <f>M147-M148</f>
        <v>0</v>
      </c>
      <c r="N149" s="81">
        <f t="shared" ref="N149" si="76">N147-N148</f>
        <v>0</v>
      </c>
      <c r="O149" s="82"/>
      <c r="P149" s="81">
        <f t="shared" si="73"/>
        <v>24635341615</v>
      </c>
      <c r="Q149" s="81">
        <f t="shared" si="74"/>
        <v>40156128589</v>
      </c>
      <c r="R149" s="81">
        <f t="shared" si="69"/>
        <v>0</v>
      </c>
      <c r="S149" s="81">
        <f t="shared" si="70"/>
        <v>0</v>
      </c>
      <c r="T149" s="22"/>
      <c r="U149" s="700">
        <f t="shared" si="71"/>
        <v>64791470204</v>
      </c>
      <c r="V149" s="182">
        <f t="shared" si="65"/>
        <v>2591658.80816</v>
      </c>
      <c r="W149" s="95">
        <f>U149/$U$147</f>
        <v>9.0643578056389784E-2</v>
      </c>
      <c r="X149" s="651">
        <f>U149-BCTC2026!V161</f>
        <v>0</v>
      </c>
    </row>
    <row r="150" spans="1:24" s="20" customFormat="1" ht="15" customHeight="1">
      <c r="A150" s="603">
        <f t="shared" si="66"/>
        <v>9</v>
      </c>
      <c r="B150" s="77" t="s">
        <v>55</v>
      </c>
      <c r="C150" s="26">
        <f>BCTC2026!D162-C213</f>
        <v>3731798004</v>
      </c>
      <c r="D150" s="26">
        <f>BCTC2026!E162</f>
        <v>3202645336</v>
      </c>
      <c r="E150" s="26">
        <f>BCTC2026!F162</f>
        <v>6245695788</v>
      </c>
      <c r="F150" s="26">
        <f>BCTC2026!G162</f>
        <v>5821309126</v>
      </c>
      <c r="G150" s="26">
        <f>BCTC2026!H162</f>
        <v>5915805090</v>
      </c>
      <c r="H150" s="26">
        <f>BCTC2026!I162</f>
        <v>0</v>
      </c>
      <c r="I150" s="26">
        <f>BCTC2026!J162</f>
        <v>0</v>
      </c>
      <c r="J150" s="26">
        <f>BCTC2026!K162</f>
        <v>0</v>
      </c>
      <c r="K150" s="26">
        <f>BCTC2026!L162</f>
        <v>0</v>
      </c>
      <c r="L150" s="26">
        <f>BCTC2026!M162</f>
        <v>0</v>
      </c>
      <c r="M150" s="26">
        <f>BCTC2026!N162</f>
        <v>0</v>
      </c>
      <c r="N150" s="26">
        <f>BCTC2026!O162</f>
        <v>0</v>
      </c>
      <c r="O150" s="31"/>
      <c r="P150" s="26">
        <f t="shared" si="73"/>
        <v>13180139128</v>
      </c>
      <c r="Q150" s="26">
        <f t="shared" si="74"/>
        <v>11737114216</v>
      </c>
      <c r="R150" s="26">
        <f t="shared" si="69"/>
        <v>0</v>
      </c>
      <c r="S150" s="26">
        <f t="shared" si="70"/>
        <v>0</v>
      </c>
      <c r="T150" s="25"/>
      <c r="U150" s="695">
        <f t="shared" si="71"/>
        <v>24917253344</v>
      </c>
      <c r="V150" s="174">
        <f t="shared" si="65"/>
        <v>996690.13376</v>
      </c>
      <c r="W150" s="94">
        <f>U150/$U$147</f>
        <v>3.485935712411517E-2</v>
      </c>
      <c r="X150" s="651">
        <f>U150-BCTC2026!V162</f>
        <v>0</v>
      </c>
    </row>
    <row r="151" spans="1:24" s="20" customFormat="1" ht="15" customHeight="1">
      <c r="A151" s="603">
        <f t="shared" si="66"/>
        <v>10</v>
      </c>
      <c r="B151" s="77" t="s">
        <v>56</v>
      </c>
      <c r="C151" s="26">
        <f>BCTC2026!D163</f>
        <v>8394130638</v>
      </c>
      <c r="D151" s="26">
        <f>BCTC2026!E163</f>
        <v>7959394332</v>
      </c>
      <c r="E151" s="26">
        <f>BCTC2026!F163</f>
        <v>7329810589</v>
      </c>
      <c r="F151" s="26">
        <f>BCTC2026!G163</f>
        <v>8148952142</v>
      </c>
      <c r="G151" s="26">
        <f>BCTC2026!H163</f>
        <v>8010802475</v>
      </c>
      <c r="H151" s="26">
        <f>BCTC2026!I163</f>
        <v>0</v>
      </c>
      <c r="I151" s="26">
        <f>BCTC2026!J163</f>
        <v>0</v>
      </c>
      <c r="J151" s="26">
        <f>BCTC2026!K163</f>
        <v>0</v>
      </c>
      <c r="K151" s="26">
        <f>BCTC2026!L163</f>
        <v>0</v>
      </c>
      <c r="L151" s="26">
        <f>BCTC2026!M163</f>
        <v>0</v>
      </c>
      <c r="M151" s="26">
        <f>BCTC2026!N163</f>
        <v>0</v>
      </c>
      <c r="N151" s="26">
        <f>BCTC2026!O163</f>
        <v>0</v>
      </c>
      <c r="O151" s="31"/>
      <c r="P151" s="26">
        <f t="shared" si="73"/>
        <v>23683335559</v>
      </c>
      <c r="Q151" s="26">
        <f t="shared" si="74"/>
        <v>16159754617</v>
      </c>
      <c r="R151" s="26">
        <f t="shared" si="69"/>
        <v>0</v>
      </c>
      <c r="S151" s="26">
        <f t="shared" si="70"/>
        <v>0</v>
      </c>
      <c r="T151" s="25"/>
      <c r="U151" s="695">
        <f t="shared" si="71"/>
        <v>39843090176</v>
      </c>
      <c r="V151" s="174">
        <f t="shared" si="65"/>
        <v>1593723.6070399999</v>
      </c>
      <c r="W151" s="94">
        <f>U151/$U$147</f>
        <v>5.5740674551834297E-2</v>
      </c>
      <c r="X151" s="651">
        <f>U151-BCTC2026!V163</f>
        <v>0</v>
      </c>
    </row>
    <row r="152" spans="1:24" s="19" customFormat="1" ht="15" customHeight="1">
      <c r="A152" s="604">
        <f t="shared" si="66"/>
        <v>11</v>
      </c>
      <c r="B152" s="79" t="s">
        <v>227</v>
      </c>
      <c r="C152" s="80">
        <f>C149-C150-C151</f>
        <v>-1107004590</v>
      </c>
      <c r="D152" s="80">
        <f t="shared" ref="D152:N152" si="77">D149-D150-D151</f>
        <v>-5006704769</v>
      </c>
      <c r="E152" s="80">
        <f t="shared" si="77"/>
        <v>-6114423713</v>
      </c>
      <c r="F152" s="80">
        <f t="shared" si="77"/>
        <v>4000590342</v>
      </c>
      <c r="G152" s="80">
        <f t="shared" si="77"/>
        <v>8258669414</v>
      </c>
      <c r="H152" s="80">
        <f t="shared" si="77"/>
        <v>0</v>
      </c>
      <c r="I152" s="80">
        <f t="shared" si="77"/>
        <v>0</v>
      </c>
      <c r="J152" s="80">
        <f t="shared" si="77"/>
        <v>0</v>
      </c>
      <c r="K152" s="80">
        <f t="shared" si="77"/>
        <v>0</v>
      </c>
      <c r="L152" s="80">
        <f t="shared" si="77"/>
        <v>0</v>
      </c>
      <c r="M152" s="80">
        <f t="shared" si="77"/>
        <v>0</v>
      </c>
      <c r="N152" s="80">
        <f t="shared" si="77"/>
        <v>0</v>
      </c>
      <c r="O152" s="82"/>
      <c r="P152" s="80">
        <f t="shared" si="73"/>
        <v>-12228133072</v>
      </c>
      <c r="Q152" s="80">
        <f t="shared" si="74"/>
        <v>12259259756</v>
      </c>
      <c r="R152" s="80">
        <f t="shared" si="69"/>
        <v>0</v>
      </c>
      <c r="S152" s="80">
        <f t="shared" si="70"/>
        <v>0</v>
      </c>
      <c r="T152" s="22"/>
      <c r="U152" s="699">
        <f t="shared" si="71"/>
        <v>31126684</v>
      </c>
      <c r="V152" s="183">
        <f t="shared" si="65"/>
        <v>1245.06736</v>
      </c>
      <c r="W152" s="95">
        <f>U152/$U$147</f>
        <v>4.3546380440312858E-5</v>
      </c>
      <c r="X152" s="651">
        <f>U152-BCTC2026!V164</f>
        <v>0</v>
      </c>
    </row>
    <row r="153" spans="1:24" s="19" customFormat="1" ht="15" customHeight="1">
      <c r="A153" s="603">
        <f t="shared" si="66"/>
        <v>12</v>
      </c>
      <c r="B153" s="77" t="s">
        <v>228</v>
      </c>
      <c r="C153" s="26">
        <f>BCTC2026!D165</f>
        <v>1053165322</v>
      </c>
      <c r="D153" s="26">
        <f>BCTC2026!E165</f>
        <v>307705069</v>
      </c>
      <c r="E153" s="26">
        <f>BCTC2026!F165</f>
        <v>839416558</v>
      </c>
      <c r="F153" s="26">
        <f>BCTC2026!G165</f>
        <v>1767937439</v>
      </c>
      <c r="G153" s="26">
        <f>BCTC2026!H165</f>
        <v>1261651212</v>
      </c>
      <c r="H153" s="26">
        <f>BCTC2026!I165</f>
        <v>0</v>
      </c>
      <c r="I153" s="26">
        <f>BCTC2026!J165</f>
        <v>0</v>
      </c>
      <c r="J153" s="26">
        <f>BCTC2026!K165</f>
        <v>0</v>
      </c>
      <c r="K153" s="26">
        <f>BCTC2026!L165</f>
        <v>0</v>
      </c>
      <c r="L153" s="26">
        <f>BCTC2026!M165</f>
        <v>0</v>
      </c>
      <c r="M153" s="26">
        <f>BCTC2026!N165</f>
        <v>0</v>
      </c>
      <c r="N153" s="26">
        <f>BCTC2026!O165</f>
        <v>0</v>
      </c>
      <c r="O153" s="31"/>
      <c r="P153" s="26">
        <f t="shared" si="73"/>
        <v>2200286949</v>
      </c>
      <c r="Q153" s="26">
        <f t="shared" si="74"/>
        <v>3029588651</v>
      </c>
      <c r="R153" s="26">
        <f t="shared" si="69"/>
        <v>0</v>
      </c>
      <c r="S153" s="26">
        <f t="shared" si="70"/>
        <v>0</v>
      </c>
      <c r="T153" s="25"/>
      <c r="U153" s="695">
        <f t="shared" si="71"/>
        <v>5229875600</v>
      </c>
      <c r="V153" s="174">
        <f t="shared" si="65"/>
        <v>209195.024</v>
      </c>
      <c r="W153" s="94">
        <f t="shared" ref="W153:W155" si="78">U153/$U$147</f>
        <v>7.3166210873316755E-3</v>
      </c>
      <c r="X153" s="651">
        <f>U153-BCTC2026!V165</f>
        <v>0</v>
      </c>
    </row>
    <row r="154" spans="1:24" s="20" customFormat="1" ht="15" customHeight="1">
      <c r="A154" s="605">
        <f>A153+1</f>
        <v>13</v>
      </c>
      <c r="B154" s="100" t="s">
        <v>229</v>
      </c>
      <c r="C154" s="26">
        <f>BCTC2026!D166</f>
        <v>1532817392</v>
      </c>
      <c r="D154" s="26">
        <f>BCTC2026!E166</f>
        <v>1569283837</v>
      </c>
      <c r="E154" s="26">
        <f>BCTC2026!F166</f>
        <v>1510605035</v>
      </c>
      <c r="F154" s="26">
        <f>BCTC2026!G166</f>
        <v>1998884061</v>
      </c>
      <c r="G154" s="26">
        <f>BCTC2026!H166</f>
        <v>1208736058</v>
      </c>
      <c r="H154" s="26">
        <f>BCTC2026!I166</f>
        <v>0</v>
      </c>
      <c r="I154" s="26">
        <f>BCTC2026!J166</f>
        <v>0</v>
      </c>
      <c r="J154" s="26">
        <f>BCTC2026!K166</f>
        <v>0</v>
      </c>
      <c r="K154" s="26">
        <f>BCTC2026!L166</f>
        <v>0</v>
      </c>
      <c r="L154" s="26">
        <f>BCTC2026!M166</f>
        <v>0</v>
      </c>
      <c r="M154" s="26">
        <f>BCTC2026!N166</f>
        <v>0</v>
      </c>
      <c r="N154" s="26">
        <f>BCTC2026!O166</f>
        <v>0</v>
      </c>
      <c r="O154" s="30"/>
      <c r="P154" s="26">
        <f t="shared" si="73"/>
        <v>4612706264</v>
      </c>
      <c r="Q154" s="26">
        <f>SUM(F154:H154)</f>
        <v>3207620119</v>
      </c>
      <c r="R154" s="26">
        <f>SUM(I154:K154)</f>
        <v>0</v>
      </c>
      <c r="S154" s="26">
        <f t="shared" si="70"/>
        <v>0</v>
      </c>
      <c r="T154" s="99"/>
      <c r="U154" s="695">
        <f t="shared" si="71"/>
        <v>7820326383</v>
      </c>
      <c r="V154" s="179">
        <f t="shared" si="65"/>
        <v>312813.05531999998</v>
      </c>
      <c r="W154" s="94">
        <f t="shared" si="78"/>
        <v>1.0940674176585395E-2</v>
      </c>
      <c r="X154" s="651">
        <f>U154-BCTC2026!V166</f>
        <v>0</v>
      </c>
    </row>
    <row r="155" spans="1:24" s="19" customFormat="1" ht="15" customHeight="1">
      <c r="A155" s="603"/>
      <c r="B155" s="77" t="s">
        <v>224</v>
      </c>
      <c r="C155" s="26">
        <f>BCTC2026!D167</f>
        <v>1240115065</v>
      </c>
      <c r="D155" s="26">
        <f>BCTC2026!E167</f>
        <v>1156279418</v>
      </c>
      <c r="E155" s="26">
        <f>BCTC2026!F167</f>
        <v>959718564</v>
      </c>
      <c r="F155" s="26">
        <f>BCTC2026!G167</f>
        <v>1062084475</v>
      </c>
      <c r="G155" s="26">
        <f>BCTC2026!H167</f>
        <v>838836791</v>
      </c>
      <c r="H155" s="26">
        <f>BCTC2026!I167</f>
        <v>0</v>
      </c>
      <c r="I155" s="26">
        <f>BCTC2026!J167</f>
        <v>0</v>
      </c>
      <c r="J155" s="26">
        <f>BCTC2026!K167</f>
        <v>0</v>
      </c>
      <c r="K155" s="26">
        <f>BCTC2026!L167</f>
        <v>0</v>
      </c>
      <c r="L155" s="26">
        <f>BCTC2026!M167</f>
        <v>0</v>
      </c>
      <c r="M155" s="26">
        <f>BCTC2026!N167</f>
        <v>0</v>
      </c>
      <c r="N155" s="26">
        <f>BCTC2026!O167</f>
        <v>0</v>
      </c>
      <c r="O155" s="31"/>
      <c r="P155" s="26">
        <f t="shared" si="73"/>
        <v>3356113047</v>
      </c>
      <c r="Q155" s="26">
        <f>SUM(F155:H155)</f>
        <v>1900921266</v>
      </c>
      <c r="R155" s="26">
        <f>SUM(I155:K155)</f>
        <v>0</v>
      </c>
      <c r="S155" s="26">
        <f>SUM(L155:N155)</f>
        <v>0</v>
      </c>
      <c r="T155" s="25"/>
      <c r="U155" s="695">
        <f t="shared" si="71"/>
        <v>5257034313</v>
      </c>
      <c r="V155" s="179">
        <f t="shared" si="65"/>
        <v>210281.37252</v>
      </c>
      <c r="W155" s="94">
        <f t="shared" si="78"/>
        <v>7.3546162572819115E-3</v>
      </c>
      <c r="X155" s="651">
        <f>U155-BCTC2026!V167</f>
        <v>0</v>
      </c>
    </row>
    <row r="156" spans="1:24" s="19" customFormat="1" ht="15" customHeight="1">
      <c r="A156" s="604">
        <f>A154+1</f>
        <v>14</v>
      </c>
      <c r="B156" s="79" t="s">
        <v>230</v>
      </c>
      <c r="C156" s="80">
        <f t="shared" ref="C156:N156" si="79">C153-C154</f>
        <v>-479652070</v>
      </c>
      <c r="D156" s="80">
        <f t="shared" si="79"/>
        <v>-1261578768</v>
      </c>
      <c r="E156" s="80">
        <f t="shared" si="79"/>
        <v>-671188477</v>
      </c>
      <c r="F156" s="80">
        <f t="shared" si="79"/>
        <v>-230946622</v>
      </c>
      <c r="G156" s="80">
        <f t="shared" si="79"/>
        <v>52915154</v>
      </c>
      <c r="H156" s="80">
        <f t="shared" si="79"/>
        <v>0</v>
      </c>
      <c r="I156" s="80">
        <f t="shared" si="79"/>
        <v>0</v>
      </c>
      <c r="J156" s="80">
        <f t="shared" si="79"/>
        <v>0</v>
      </c>
      <c r="K156" s="80">
        <f t="shared" si="79"/>
        <v>0</v>
      </c>
      <c r="L156" s="80">
        <f t="shared" si="79"/>
        <v>0</v>
      </c>
      <c r="M156" s="80">
        <f t="shared" si="79"/>
        <v>0</v>
      </c>
      <c r="N156" s="80">
        <f t="shared" si="79"/>
        <v>0</v>
      </c>
      <c r="O156" s="82"/>
      <c r="P156" s="80">
        <f>SUM(C156:E156)</f>
        <v>-2412419315</v>
      </c>
      <c r="Q156" s="80">
        <f t="shared" si="74"/>
        <v>-178031468</v>
      </c>
      <c r="R156" s="80">
        <f t="shared" si="69"/>
        <v>0</v>
      </c>
      <c r="S156" s="80">
        <f t="shared" si="70"/>
        <v>0</v>
      </c>
      <c r="T156" s="22"/>
      <c r="U156" s="699">
        <f t="shared" si="71"/>
        <v>-2590450783</v>
      </c>
      <c r="V156" s="182">
        <f t="shared" ref="V156:V162" si="80">U156/$V$2</f>
        <v>-103618.03131999999</v>
      </c>
      <c r="W156" s="95">
        <f>U156/U147</f>
        <v>-3.6240530892537198E-3</v>
      </c>
      <c r="X156" s="651">
        <f>U156-BCTC2026!V168</f>
        <v>0</v>
      </c>
    </row>
    <row r="157" spans="1:24" s="18" customFormat="1" ht="15" customHeight="1">
      <c r="A157" s="603">
        <f t="shared" si="66"/>
        <v>15</v>
      </c>
      <c r="B157" s="77" t="s">
        <v>231</v>
      </c>
      <c r="C157" s="26">
        <f>BCTC2026!D169</f>
        <v>4505</v>
      </c>
      <c r="D157" s="26">
        <f>BCTC2026!E169</f>
        <v>70001</v>
      </c>
      <c r="E157" s="26">
        <f>BCTC2026!F169</f>
        <v>1144804</v>
      </c>
      <c r="F157" s="26">
        <f>BCTC2026!G169</f>
        <v>10483805</v>
      </c>
      <c r="G157" s="26">
        <f>BCTC2026!H169</f>
        <v>0</v>
      </c>
      <c r="H157" s="26">
        <f>BCTC2026!I169</f>
        <v>0</v>
      </c>
      <c r="I157" s="26">
        <f>BCTC2026!J169</f>
        <v>0</v>
      </c>
      <c r="J157" s="26">
        <f>BCTC2026!K169</f>
        <v>0</v>
      </c>
      <c r="K157" s="26">
        <f>BCTC2026!L169</f>
        <v>0</v>
      </c>
      <c r="L157" s="26">
        <f>BCTC2026!M169</f>
        <v>0</v>
      </c>
      <c r="M157" s="26">
        <f>BCTC2026!N169</f>
        <v>0</v>
      </c>
      <c r="N157" s="26">
        <f>BCTC2026!O169</f>
        <v>0</v>
      </c>
      <c r="O157" s="31"/>
      <c r="P157" s="26">
        <f>SUM(C157:E157)</f>
        <v>1219310</v>
      </c>
      <c r="Q157" s="26">
        <f t="shared" si="74"/>
        <v>10483805</v>
      </c>
      <c r="R157" s="26">
        <f t="shared" si="69"/>
        <v>0</v>
      </c>
      <c r="S157" s="26">
        <f t="shared" si="70"/>
        <v>0</v>
      </c>
      <c r="T157" s="25"/>
      <c r="U157" s="695">
        <f>SUM(C157:N157)-U209</f>
        <v>11703115</v>
      </c>
      <c r="V157" s="174">
        <f t="shared" si="80"/>
        <v>468.12459999999999</v>
      </c>
      <c r="W157" s="94">
        <f>U157/U147</f>
        <v>1.6372714103652416E-5</v>
      </c>
      <c r="X157" s="651">
        <f>U157-BCTC2026!V169</f>
        <v>0</v>
      </c>
    </row>
    <row r="158" spans="1:24" s="20" customFormat="1" ht="15" customHeight="1">
      <c r="A158" s="603">
        <f t="shared" si="66"/>
        <v>16</v>
      </c>
      <c r="B158" s="77" t="s">
        <v>232</v>
      </c>
      <c r="C158" s="26">
        <f>BCTC2026!D170</f>
        <v>106808581</v>
      </c>
      <c r="D158" s="26">
        <f>BCTC2026!E170</f>
        <v>151000202</v>
      </c>
      <c r="E158" s="26">
        <f>BCTC2026!F170</f>
        <v>34000105</v>
      </c>
      <c r="F158" s="26">
        <f>BCTC2026!G170</f>
        <v>76373313</v>
      </c>
      <c r="G158" s="26">
        <f>BCTC2026!H170</f>
        <v>130000650</v>
      </c>
      <c r="H158" s="26">
        <f>BCTC2026!I170</f>
        <v>0</v>
      </c>
      <c r="I158" s="26">
        <f>BCTC2026!J170</f>
        <v>0</v>
      </c>
      <c r="J158" s="26">
        <f>BCTC2026!K170</f>
        <v>0</v>
      </c>
      <c r="K158" s="26">
        <f>BCTC2026!L170</f>
        <v>0</v>
      </c>
      <c r="L158" s="26">
        <f>BCTC2026!M170</f>
        <v>0</v>
      </c>
      <c r="M158" s="26">
        <f>BCTC2026!N170</f>
        <v>0</v>
      </c>
      <c r="N158" s="26">
        <f>BCTC2026!O170</f>
        <v>0</v>
      </c>
      <c r="O158" s="31"/>
      <c r="P158" s="26">
        <f>SUM(C158:E158)</f>
        <v>291808888</v>
      </c>
      <c r="Q158" s="26">
        <f t="shared" si="74"/>
        <v>206373963</v>
      </c>
      <c r="R158" s="26">
        <f t="shared" si="69"/>
        <v>0</v>
      </c>
      <c r="S158" s="26">
        <f t="shared" si="70"/>
        <v>0</v>
      </c>
      <c r="T158" s="25"/>
      <c r="U158" s="695">
        <f>SUM(C158:N158)-U209</f>
        <v>498182851</v>
      </c>
      <c r="V158" s="174">
        <f t="shared" si="80"/>
        <v>19927.314040000001</v>
      </c>
      <c r="W158" s="94">
        <f>U158/U147</f>
        <v>6.969602016869415E-4</v>
      </c>
      <c r="X158" s="651">
        <f>U158-BCTC2026!V170</f>
        <v>0</v>
      </c>
    </row>
    <row r="159" spans="1:24" s="19" customFormat="1" ht="15" customHeight="1">
      <c r="A159" s="604">
        <f t="shared" si="66"/>
        <v>17</v>
      </c>
      <c r="B159" s="79" t="s">
        <v>233</v>
      </c>
      <c r="C159" s="80">
        <f>C157-C158</f>
        <v>-106804076</v>
      </c>
      <c r="D159" s="80">
        <f t="shared" ref="D159:N159" si="81">D157-D158</f>
        <v>-150930201</v>
      </c>
      <c r="E159" s="80">
        <f t="shared" si="81"/>
        <v>-32855301</v>
      </c>
      <c r="F159" s="80">
        <f t="shared" si="81"/>
        <v>-65889508</v>
      </c>
      <c r="G159" s="80">
        <f t="shared" si="81"/>
        <v>-130000650</v>
      </c>
      <c r="H159" s="80">
        <f t="shared" si="81"/>
        <v>0</v>
      </c>
      <c r="I159" s="80">
        <f t="shared" si="81"/>
        <v>0</v>
      </c>
      <c r="J159" s="80">
        <f t="shared" si="81"/>
        <v>0</v>
      </c>
      <c r="K159" s="80">
        <f t="shared" si="81"/>
        <v>0</v>
      </c>
      <c r="L159" s="80">
        <f t="shared" si="81"/>
        <v>0</v>
      </c>
      <c r="M159" s="80">
        <f t="shared" si="81"/>
        <v>0</v>
      </c>
      <c r="N159" s="80">
        <f t="shared" si="81"/>
        <v>0</v>
      </c>
      <c r="O159" s="82"/>
      <c r="P159" s="80">
        <f t="shared" si="73"/>
        <v>-290589578</v>
      </c>
      <c r="Q159" s="80">
        <f t="shared" si="74"/>
        <v>-195890158</v>
      </c>
      <c r="R159" s="80">
        <f t="shared" si="69"/>
        <v>0</v>
      </c>
      <c r="S159" s="80">
        <f t="shared" si="70"/>
        <v>0</v>
      </c>
      <c r="T159" s="22"/>
      <c r="U159" s="699">
        <f t="shared" si="71"/>
        <v>-486479736</v>
      </c>
      <c r="V159" s="182">
        <f t="shared" si="80"/>
        <v>-19459.189439999998</v>
      </c>
      <c r="W159" s="95">
        <f>U159/$U$147</f>
        <v>-6.8058748758328914E-4</v>
      </c>
      <c r="X159" s="651">
        <f>U159-BCTC2026!V171</f>
        <v>0</v>
      </c>
    </row>
    <row r="160" spans="1:24" s="35" customFormat="1" ht="15" customHeight="1">
      <c r="A160" s="600">
        <f t="shared" si="66"/>
        <v>18</v>
      </c>
      <c r="B160" s="36" t="s">
        <v>61</v>
      </c>
      <c r="C160" s="45">
        <f t="shared" ref="C160:N160" si="82">C152+C156+C159</f>
        <v>-1693460736</v>
      </c>
      <c r="D160" s="45">
        <f t="shared" si="82"/>
        <v>-6419213738</v>
      </c>
      <c r="E160" s="45">
        <f t="shared" si="82"/>
        <v>-6818467491</v>
      </c>
      <c r="F160" s="45">
        <f t="shared" si="82"/>
        <v>3703754212</v>
      </c>
      <c r="G160" s="45">
        <f t="shared" si="82"/>
        <v>8181583918</v>
      </c>
      <c r="H160" s="45">
        <f t="shared" si="82"/>
        <v>0</v>
      </c>
      <c r="I160" s="45">
        <f t="shared" si="82"/>
        <v>0</v>
      </c>
      <c r="J160" s="45">
        <f t="shared" si="82"/>
        <v>0</v>
      </c>
      <c r="K160" s="45">
        <f t="shared" si="82"/>
        <v>0</v>
      </c>
      <c r="L160" s="45">
        <f t="shared" si="82"/>
        <v>0</v>
      </c>
      <c r="M160" s="45">
        <f t="shared" si="82"/>
        <v>0</v>
      </c>
      <c r="N160" s="45">
        <f t="shared" si="82"/>
        <v>0</v>
      </c>
      <c r="O160" s="37"/>
      <c r="P160" s="45">
        <f t="shared" si="73"/>
        <v>-14931141965</v>
      </c>
      <c r="Q160" s="45">
        <f t="shared" si="74"/>
        <v>11885338130</v>
      </c>
      <c r="R160" s="45">
        <f t="shared" si="69"/>
        <v>0</v>
      </c>
      <c r="S160" s="45">
        <f t="shared" si="70"/>
        <v>0</v>
      </c>
      <c r="T160" s="38"/>
      <c r="U160" s="648">
        <f t="shared" si="71"/>
        <v>-3045803835</v>
      </c>
      <c r="V160" s="178">
        <f t="shared" si="80"/>
        <v>-121832.1534</v>
      </c>
      <c r="W160" s="95">
        <f>U160/$U$147</f>
        <v>-4.2610941963966958E-3</v>
      </c>
      <c r="X160" s="651">
        <f>U160-BCTC2026!V172</f>
        <v>0</v>
      </c>
    </row>
    <row r="161" spans="1:25" s="20" customFormat="1" ht="15" customHeight="1">
      <c r="A161" s="606">
        <f t="shared" si="66"/>
        <v>19</v>
      </c>
      <c r="B161" s="76" t="s">
        <v>62</v>
      </c>
      <c r="C161" s="24">
        <f>+BCTC2026!D149</f>
        <v>0</v>
      </c>
      <c r="D161" s="24">
        <f>+BCTC2026!E149</f>
        <v>0</v>
      </c>
      <c r="E161" s="24">
        <f>+BCTC2026!F149</f>
        <v>-153060867</v>
      </c>
      <c r="F161" s="24">
        <f>+BCTC2026!G149</f>
        <v>0</v>
      </c>
      <c r="G161" s="24">
        <f>+BCTC2026!H149</f>
        <v>-45841499</v>
      </c>
      <c r="H161" s="24">
        <f>+BCTC2026!I149</f>
        <v>0</v>
      </c>
      <c r="I161" s="24">
        <f>+BCTC2026!J149</f>
        <v>0</v>
      </c>
      <c r="J161" s="24">
        <f>+BCTC2026!K149</f>
        <v>0</v>
      </c>
      <c r="K161" s="24">
        <f>+BCTC2026!L149</f>
        <v>0</v>
      </c>
      <c r="L161" s="24">
        <f>+BCTC2026!M149</f>
        <v>0</v>
      </c>
      <c r="M161" s="24">
        <f>+BCTC2026!N149</f>
        <v>0</v>
      </c>
      <c r="N161" s="24">
        <f>+BCTC2026!O149</f>
        <v>0</v>
      </c>
      <c r="O161" s="40"/>
      <c r="P161" s="24">
        <f t="shared" si="73"/>
        <v>-153060867</v>
      </c>
      <c r="Q161" s="24">
        <f t="shared" si="74"/>
        <v>-45841499</v>
      </c>
      <c r="R161" s="24">
        <f t="shared" si="69"/>
        <v>0</v>
      </c>
      <c r="S161" s="24">
        <f t="shared" si="70"/>
        <v>0</v>
      </c>
      <c r="T161" s="23"/>
      <c r="U161" s="701">
        <f t="shared" si="71"/>
        <v>-198902366</v>
      </c>
      <c r="V161" s="178">
        <f t="shared" si="80"/>
        <v>-7956.0946400000003</v>
      </c>
      <c r="W161" s="96">
        <f>U161/U147</f>
        <v>-2.7826536550807496E-4</v>
      </c>
      <c r="X161" s="651">
        <f>U161-BCTC2026!V173</f>
        <v>0</v>
      </c>
    </row>
    <row r="162" spans="1:25" s="19" customFormat="1" ht="15" customHeight="1">
      <c r="A162" s="607">
        <f t="shared" si="66"/>
        <v>20</v>
      </c>
      <c r="B162" s="70" t="s">
        <v>63</v>
      </c>
      <c r="C162" s="88">
        <f>C160-C161</f>
        <v>-1693460736</v>
      </c>
      <c r="D162" s="88">
        <f t="shared" ref="D162:M162" si="83">D160-D161</f>
        <v>-6419213738</v>
      </c>
      <c r="E162" s="88">
        <f t="shared" si="83"/>
        <v>-6665406624</v>
      </c>
      <c r="F162" s="88">
        <f t="shared" si="83"/>
        <v>3703754212</v>
      </c>
      <c r="G162" s="88">
        <f t="shared" si="83"/>
        <v>8227425417</v>
      </c>
      <c r="H162" s="88">
        <f t="shared" si="83"/>
        <v>0</v>
      </c>
      <c r="I162" s="88">
        <f t="shared" si="83"/>
        <v>0</v>
      </c>
      <c r="J162" s="88">
        <f t="shared" si="83"/>
        <v>0</v>
      </c>
      <c r="K162" s="88">
        <f t="shared" si="83"/>
        <v>0</v>
      </c>
      <c r="L162" s="88">
        <f t="shared" si="83"/>
        <v>0</v>
      </c>
      <c r="M162" s="88">
        <f t="shared" si="83"/>
        <v>0</v>
      </c>
      <c r="N162" s="88">
        <f>N160-N161-N138</f>
        <v>0</v>
      </c>
      <c r="O162" s="89"/>
      <c r="P162" s="88">
        <f t="shared" si="73"/>
        <v>-14778081098</v>
      </c>
      <c r="Q162" s="88">
        <f t="shared" si="74"/>
        <v>11931179629</v>
      </c>
      <c r="R162" s="88">
        <f t="shared" si="69"/>
        <v>0</v>
      </c>
      <c r="S162" s="88">
        <f t="shared" si="70"/>
        <v>0</v>
      </c>
      <c r="T162" s="22"/>
      <c r="U162" s="702">
        <f t="shared" si="71"/>
        <v>-2846901469</v>
      </c>
      <c r="V162" s="180">
        <f t="shared" si="80"/>
        <v>-113876.05876</v>
      </c>
      <c r="W162" s="98">
        <f>U162/$U$147</f>
        <v>-3.9828288308886208E-3</v>
      </c>
      <c r="X162" s="651">
        <f>U162-BCTC2026!V174</f>
        <v>0</v>
      </c>
      <c r="Y162" s="128"/>
    </row>
    <row r="163" spans="1:25" s="19" customFormat="1" ht="15" customHeight="1">
      <c r="A163" s="607"/>
      <c r="B163" s="70"/>
      <c r="C163" s="88"/>
      <c r="D163" s="88"/>
      <c r="E163" s="88"/>
      <c r="F163" s="88"/>
      <c r="G163" s="88"/>
      <c r="H163" s="88"/>
      <c r="I163" s="88"/>
      <c r="J163" s="88"/>
      <c r="K163" s="88"/>
      <c r="L163" s="88"/>
      <c r="M163" s="88"/>
      <c r="N163" s="88"/>
      <c r="O163" s="89"/>
      <c r="P163" s="88"/>
      <c r="Q163" s="88"/>
      <c r="R163" s="88"/>
      <c r="S163" s="88"/>
      <c r="T163" s="22"/>
      <c r="U163" s="702"/>
      <c r="V163" s="180"/>
      <c r="W163" s="98"/>
      <c r="X163" s="651">
        <f>U163-BCTC2026!V175</f>
        <v>0</v>
      </c>
      <c r="Y163" s="128"/>
    </row>
    <row r="164" spans="1:25" ht="28">
      <c r="A164" s="611">
        <f>A162+1</f>
        <v>21</v>
      </c>
      <c r="B164" s="74" t="s">
        <v>2102</v>
      </c>
      <c r="C164" s="86">
        <f t="shared" ref="C164:L164" si="84">C162+C161+C155+C202-C159-C203</f>
        <v>1574237997</v>
      </c>
      <c r="D164" s="86">
        <f t="shared" si="84"/>
        <v>-3243471474</v>
      </c>
      <c r="E164" s="86">
        <f t="shared" si="84"/>
        <v>-4054122006</v>
      </c>
      <c r="F164" s="86">
        <f t="shared" si="84"/>
        <v>6770720053</v>
      </c>
      <c r="G164" s="86">
        <f t="shared" si="84"/>
        <v>11229250758</v>
      </c>
      <c r="H164" s="86">
        <f t="shared" si="84"/>
        <v>0</v>
      </c>
      <c r="I164" s="86">
        <f t="shared" si="84"/>
        <v>0</v>
      </c>
      <c r="J164" s="86">
        <f t="shared" si="84"/>
        <v>0</v>
      </c>
      <c r="K164" s="86">
        <f t="shared" si="84"/>
        <v>0</v>
      </c>
      <c r="L164" s="86">
        <f t="shared" si="84"/>
        <v>0</v>
      </c>
      <c r="M164" s="86">
        <f>M162+M161+M155+M202-M159-M203</f>
        <v>0</v>
      </c>
      <c r="N164" s="86">
        <f>N162+N161+N155+N202-N159-N203+N138</f>
        <v>0</v>
      </c>
      <c r="O164" s="87"/>
      <c r="P164" s="86">
        <f t="shared" si="73"/>
        <v>-5723355483</v>
      </c>
      <c r="Q164" s="86">
        <f t="shared" si="74"/>
        <v>17999970811</v>
      </c>
      <c r="R164" s="86">
        <f t="shared" ref="R164" si="85">SUM(I164:K164)</f>
        <v>0</v>
      </c>
      <c r="S164" s="86">
        <f t="shared" ref="S164" si="86">SUM(L164:N164)</f>
        <v>0</v>
      </c>
      <c r="T164" s="133"/>
      <c r="U164" s="703">
        <f>U162+U161+U155+U202-U159-U203+U138</f>
        <v>12276615328</v>
      </c>
      <c r="V164" s="184">
        <f>U164/$V$2</f>
        <v>491064.61311999999</v>
      </c>
      <c r="W164" s="101">
        <f>U164/$U$147</f>
        <v>1.717504381746749E-2</v>
      </c>
      <c r="X164" s="651">
        <f>U164-BCTC2026!V176</f>
        <v>0</v>
      </c>
      <c r="Y164" s="128"/>
    </row>
    <row r="165" spans="1:25" s="20" customFormat="1" ht="15" customHeight="1">
      <c r="A165" s="606"/>
      <c r="B165" s="76" t="s">
        <v>234</v>
      </c>
      <c r="C165" s="102">
        <f t="shared" ref="C165:N165" si="87">IFERROR(C164/C204,0)</f>
        <v>63197.02918506624</v>
      </c>
      <c r="D165" s="102">
        <f t="shared" si="87"/>
        <v>-125375.7817549285</v>
      </c>
      <c r="E165" s="102">
        <f t="shared" si="87"/>
        <v>-154974.08279816512</v>
      </c>
      <c r="F165" s="102">
        <f t="shared" si="87"/>
        <v>258819.57389143732</v>
      </c>
      <c r="G165" s="102">
        <f t="shared" si="87"/>
        <v>430074.71306013019</v>
      </c>
      <c r="H165" s="102">
        <f t="shared" si="87"/>
        <v>0</v>
      </c>
      <c r="I165" s="102">
        <f t="shared" si="87"/>
        <v>0</v>
      </c>
      <c r="J165" s="102">
        <f t="shared" si="87"/>
        <v>0</v>
      </c>
      <c r="K165" s="102">
        <f t="shared" si="87"/>
        <v>0</v>
      </c>
      <c r="L165" s="102">
        <f>IFERROR(L164/L204,0)</f>
        <v>0</v>
      </c>
      <c r="M165" s="102">
        <f t="shared" si="87"/>
        <v>0</v>
      </c>
      <c r="N165" s="102">
        <f t="shared" si="87"/>
        <v>0</v>
      </c>
      <c r="O165" s="40"/>
      <c r="P165" s="102">
        <f t="shared" ref="P165:S165" si="88">P164/23000</f>
        <v>-248841.54273913044</v>
      </c>
      <c r="Q165" s="102">
        <f t="shared" si="88"/>
        <v>782607.42656521744</v>
      </c>
      <c r="R165" s="102">
        <f t="shared" si="88"/>
        <v>0</v>
      </c>
      <c r="S165" s="102">
        <f t="shared" si="88"/>
        <v>0</v>
      </c>
      <c r="T165" s="23"/>
      <c r="U165" s="698">
        <f>U164/V2</f>
        <v>491064.61311999999</v>
      </c>
      <c r="V165" s="171"/>
      <c r="W165" s="97"/>
      <c r="X165" s="651">
        <f>U165-BCTC2026!V177</f>
        <v>18887.100504615402</v>
      </c>
    </row>
    <row r="166" spans="1:25" ht="16.5" customHeight="1">
      <c r="A166" s="608"/>
      <c r="B166" s="74"/>
      <c r="C166" s="86"/>
      <c r="D166" s="86"/>
      <c r="E166" s="86"/>
      <c r="F166" s="86"/>
      <c r="G166" s="86"/>
      <c r="H166" s="86"/>
      <c r="I166" s="86"/>
      <c r="J166" s="86"/>
      <c r="K166" s="86"/>
      <c r="L166" s="86"/>
      <c r="M166" s="86"/>
      <c r="N166" s="86"/>
      <c r="O166" s="86"/>
      <c r="P166" s="86"/>
      <c r="Q166" s="42"/>
      <c r="R166" s="21"/>
      <c r="S166" s="21"/>
      <c r="V166" s="39"/>
      <c r="W166" s="12"/>
      <c r="X166" s="651">
        <f>U166-BCTC2026!V178</f>
        <v>0</v>
      </c>
    </row>
    <row r="167" spans="1:25" ht="15" customHeight="1">
      <c r="B167" s="4" t="s">
        <v>235</v>
      </c>
      <c r="C167" s="28" t="s">
        <v>1563</v>
      </c>
      <c r="D167" s="28" t="s">
        <v>1564</v>
      </c>
      <c r="E167" s="28" t="s">
        <v>1565</v>
      </c>
      <c r="F167" s="28" t="s">
        <v>1566</v>
      </c>
      <c r="G167" s="28" t="s">
        <v>1567</v>
      </c>
      <c r="H167" s="28" t="s">
        <v>1568</v>
      </c>
      <c r="I167" s="28" t="s">
        <v>1569</v>
      </c>
      <c r="J167" s="28" t="s">
        <v>1570</v>
      </c>
      <c r="K167" s="28" t="s">
        <v>1571</v>
      </c>
      <c r="L167" s="28" t="s">
        <v>1572</v>
      </c>
      <c r="M167" s="28" t="s">
        <v>1573</v>
      </c>
      <c r="N167" s="28" t="s">
        <v>1574</v>
      </c>
      <c r="O167" s="6"/>
      <c r="P167" s="28" t="s">
        <v>1576</v>
      </c>
      <c r="Q167" s="28" t="s">
        <v>1577</v>
      </c>
      <c r="R167" s="5" t="s">
        <v>1578</v>
      </c>
      <c r="S167" s="5" t="s">
        <v>1579</v>
      </c>
      <c r="T167" s="68"/>
      <c r="U167" s="704" t="str">
        <f>B167</f>
        <v>Chỉ số tài chính</v>
      </c>
      <c r="V167" s="28" t="s">
        <v>109</v>
      </c>
      <c r="W167" s="5" t="s">
        <v>50</v>
      </c>
      <c r="X167" s="651"/>
    </row>
    <row r="168" spans="1:25" s="249" customFormat="1" ht="15" customHeight="1">
      <c r="A168" s="609"/>
      <c r="B168" s="250" t="s">
        <v>236</v>
      </c>
      <c r="C168" s="251">
        <f t="shared" ref="C168:N168" si="89">C142</f>
        <v>4409.9920000000002</v>
      </c>
      <c r="D168" s="251">
        <f t="shared" si="89"/>
        <v>3267.6</v>
      </c>
      <c r="E168" s="251">
        <f t="shared" si="89"/>
        <v>6445.4459999999999</v>
      </c>
      <c r="F168" s="251">
        <f t="shared" si="89"/>
        <v>5748.625</v>
      </c>
      <c r="G168" s="251">
        <f t="shared" si="89"/>
        <v>5140.924</v>
      </c>
      <c r="H168" s="251">
        <f t="shared" si="89"/>
        <v>0</v>
      </c>
      <c r="I168" s="251">
        <f t="shared" si="89"/>
        <v>0</v>
      </c>
      <c r="J168" s="251">
        <f t="shared" si="89"/>
        <v>0</v>
      </c>
      <c r="K168" s="251">
        <f t="shared" si="89"/>
        <v>0</v>
      </c>
      <c r="L168" s="251">
        <f t="shared" si="89"/>
        <v>0</v>
      </c>
      <c r="M168" s="251">
        <f t="shared" si="89"/>
        <v>0</v>
      </c>
      <c r="N168" s="251">
        <f t="shared" si="89"/>
        <v>0</v>
      </c>
      <c r="O168" s="252"/>
      <c r="P168" s="251">
        <f>SUM(C168:E168)</f>
        <v>14123.038</v>
      </c>
      <c r="Q168" s="251">
        <f>SUM(F168:H168)</f>
        <v>10889.548999999999</v>
      </c>
      <c r="R168" s="251">
        <f>SUM(I168:K168)</f>
        <v>0</v>
      </c>
      <c r="S168" s="251">
        <f t="shared" ref="S168:S170" si="90">SUM(L168:N168)</f>
        <v>0</v>
      </c>
      <c r="T168" s="253"/>
      <c r="U168" s="251">
        <f>SUM(C168:N168)</f>
        <v>25012.587</v>
      </c>
      <c r="V168" s="251"/>
      <c r="W168" s="251"/>
      <c r="X168" s="651">
        <f>U168-BCTC2026!V180</f>
        <v>0</v>
      </c>
    </row>
    <row r="169" spans="1:25" ht="15" customHeight="1">
      <c r="B169" s="53" t="s">
        <v>52</v>
      </c>
      <c r="C169" s="48">
        <f>C145</f>
        <v>126786913920</v>
      </c>
      <c r="D169" s="48">
        <f t="shared" ref="D169:N169" si="91">D145</f>
        <v>96600110916</v>
      </c>
      <c r="E169" s="48">
        <f t="shared" si="91"/>
        <v>174261948689</v>
      </c>
      <c r="F169" s="48">
        <f t="shared" si="91"/>
        <v>159143428903</v>
      </c>
      <c r="G169" s="48">
        <f t="shared" si="91"/>
        <v>160987273061</v>
      </c>
      <c r="H169" s="48">
        <f t="shared" si="91"/>
        <v>0</v>
      </c>
      <c r="I169" s="48">
        <f t="shared" si="91"/>
        <v>0</v>
      </c>
      <c r="J169" s="48">
        <f t="shared" si="91"/>
        <v>0</v>
      </c>
      <c r="K169" s="48">
        <f t="shared" si="91"/>
        <v>0</v>
      </c>
      <c r="L169" s="48">
        <f t="shared" si="91"/>
        <v>0</v>
      </c>
      <c r="M169" s="48">
        <f t="shared" si="91"/>
        <v>0</v>
      </c>
      <c r="N169" s="48">
        <f t="shared" si="91"/>
        <v>0</v>
      </c>
      <c r="O169" s="47"/>
      <c r="P169" s="48">
        <f>SUM(C169:E169)</f>
        <v>397648973525</v>
      </c>
      <c r="Q169" s="48">
        <f>SUM(F169:H169)</f>
        <v>320130701964</v>
      </c>
      <c r="R169" s="48">
        <f t="shared" ref="R169:R170" si="92">SUM(I169:K169)</f>
        <v>0</v>
      </c>
      <c r="S169" s="48">
        <f t="shared" si="90"/>
        <v>0</v>
      </c>
      <c r="T169" s="50"/>
      <c r="U169" s="705">
        <f>SUM(C169:N169)</f>
        <v>717779675489</v>
      </c>
      <c r="V169" s="173">
        <f>U169/$V$2</f>
        <v>28711187.019560002</v>
      </c>
      <c r="W169" s="48"/>
      <c r="X169" s="651">
        <f>U169-BCTC2026!V181</f>
        <v>0</v>
      </c>
    </row>
    <row r="170" spans="1:25" ht="15" customHeight="1">
      <c r="B170" s="53" t="s">
        <v>237</v>
      </c>
      <c r="C170" s="48">
        <f t="shared" ref="C170:N170" si="93">C146</f>
        <v>687876997</v>
      </c>
      <c r="D170" s="48">
        <f t="shared" si="93"/>
        <v>33305556</v>
      </c>
      <c r="E170" s="48">
        <f t="shared" si="93"/>
        <v>956126160</v>
      </c>
      <c r="F170" s="48">
        <f t="shared" si="93"/>
        <v>86574074</v>
      </c>
      <c r="G170" s="48">
        <f t="shared" si="93"/>
        <v>1221964024</v>
      </c>
      <c r="H170" s="48">
        <f t="shared" si="93"/>
        <v>0</v>
      </c>
      <c r="I170" s="48">
        <f t="shared" si="93"/>
        <v>0</v>
      </c>
      <c r="J170" s="48">
        <f t="shared" si="93"/>
        <v>0</v>
      </c>
      <c r="K170" s="48">
        <f t="shared" si="93"/>
        <v>0</v>
      </c>
      <c r="L170" s="48">
        <f t="shared" si="93"/>
        <v>0</v>
      </c>
      <c r="M170" s="48">
        <f t="shared" si="93"/>
        <v>0</v>
      </c>
      <c r="N170" s="48">
        <f t="shared" si="93"/>
        <v>0</v>
      </c>
      <c r="O170" s="47"/>
      <c r="P170" s="48">
        <f>SUM(C170:E170)</f>
        <v>1677308713</v>
      </c>
      <c r="Q170" s="48">
        <f>SUM(F170:H170)</f>
        <v>1308538098</v>
      </c>
      <c r="R170" s="48">
        <f t="shared" si="92"/>
        <v>0</v>
      </c>
      <c r="S170" s="48">
        <f t="shared" si="90"/>
        <v>0</v>
      </c>
      <c r="T170" s="50"/>
      <c r="U170" s="705">
        <f>SUM(C170:N170)</f>
        <v>2985846811</v>
      </c>
      <c r="V170" s="173">
        <f>U170/$V$2</f>
        <v>119433.87244000001</v>
      </c>
      <c r="W170" s="48"/>
      <c r="X170" s="651">
        <f>U170-BCTC2026!V182</f>
        <v>0</v>
      </c>
    </row>
    <row r="171" spans="1:25" s="58" customFormat="1" ht="15" customHeight="1">
      <c r="A171" s="610"/>
      <c r="B171" s="57" t="s">
        <v>238</v>
      </c>
      <c r="C171" s="60">
        <f>IFERROR((C170/C169),0)</f>
        <v>5.4254573735743467E-3</v>
      </c>
      <c r="D171" s="60">
        <f t="shared" ref="D171:N171" si="94">IFERROR((D170/D169),0)</f>
        <v>3.4477761654912924E-4</v>
      </c>
      <c r="E171" s="60">
        <f t="shared" si="94"/>
        <v>5.4867179392465611E-3</v>
      </c>
      <c r="F171" s="60">
        <f t="shared" si="94"/>
        <v>5.4400030586728169E-4</v>
      </c>
      <c r="G171" s="60">
        <f t="shared" si="94"/>
        <v>7.5904386773293763E-3</v>
      </c>
      <c r="H171" s="60">
        <f t="shared" si="94"/>
        <v>0</v>
      </c>
      <c r="I171" s="60">
        <f t="shared" si="94"/>
        <v>0</v>
      </c>
      <c r="J171" s="60">
        <f t="shared" si="94"/>
        <v>0</v>
      </c>
      <c r="K171" s="60">
        <f t="shared" si="94"/>
        <v>0</v>
      </c>
      <c r="L171" s="60">
        <f t="shared" si="94"/>
        <v>0</v>
      </c>
      <c r="M171" s="60">
        <f t="shared" si="94"/>
        <v>0</v>
      </c>
      <c r="N171" s="60">
        <f t="shared" si="94"/>
        <v>0</v>
      </c>
      <c r="O171" s="61"/>
      <c r="P171" s="60">
        <f>P170/P169</f>
        <v>4.218063731263595E-3</v>
      </c>
      <c r="Q171" s="60">
        <f>IFERROR(Q170/Q169,0)</f>
        <v>4.0875120379648888E-3</v>
      </c>
      <c r="R171" s="60">
        <f t="shared" ref="R171:S171" si="95">IFERROR(R170/R169,0)</f>
        <v>0</v>
      </c>
      <c r="S171" s="60">
        <f t="shared" si="95"/>
        <v>0</v>
      </c>
      <c r="T171" s="62"/>
      <c r="U171" s="706">
        <f>U170/U169</f>
        <v>4.1598375002271266E-3</v>
      </c>
      <c r="V171" s="60">
        <f>V170/V169</f>
        <v>4.1598375002271266E-3</v>
      </c>
      <c r="W171" s="60"/>
      <c r="X171" s="651">
        <f>U171-BCTC2026!V183</f>
        <v>0</v>
      </c>
    </row>
    <row r="172" spans="1:25" ht="15" customHeight="1">
      <c r="B172" s="53" t="s">
        <v>239</v>
      </c>
      <c r="C172" s="48">
        <f t="shared" ref="C172:N172" si="96">C147</f>
        <v>126099036923</v>
      </c>
      <c r="D172" s="48">
        <f t="shared" si="96"/>
        <v>96566805360</v>
      </c>
      <c r="E172" s="48">
        <f t="shared" si="96"/>
        <v>173305822529</v>
      </c>
      <c r="F172" s="48">
        <f t="shared" si="96"/>
        <v>159056854829</v>
      </c>
      <c r="G172" s="48">
        <f t="shared" si="96"/>
        <v>159765309037</v>
      </c>
      <c r="H172" s="48">
        <f t="shared" si="96"/>
        <v>0</v>
      </c>
      <c r="I172" s="48">
        <f t="shared" si="96"/>
        <v>0</v>
      </c>
      <c r="J172" s="48">
        <f t="shared" si="96"/>
        <v>0</v>
      </c>
      <c r="K172" s="48">
        <f t="shared" si="96"/>
        <v>0</v>
      </c>
      <c r="L172" s="48">
        <f t="shared" si="96"/>
        <v>0</v>
      </c>
      <c r="M172" s="48">
        <f t="shared" si="96"/>
        <v>0</v>
      </c>
      <c r="N172" s="48">
        <f t="shared" si="96"/>
        <v>0</v>
      </c>
      <c r="O172" s="47"/>
      <c r="P172" s="48">
        <f>SUM(C172:E172)</f>
        <v>395971664812</v>
      </c>
      <c r="Q172" s="48">
        <f>SUM(F172:H172)</f>
        <v>318822163866</v>
      </c>
      <c r="R172" s="48">
        <f t="shared" ref="R172:R173" si="97">SUM(I172:K172)</f>
        <v>0</v>
      </c>
      <c r="S172" s="48">
        <f t="shared" ref="S172:S173" si="98">SUM(L172:N172)</f>
        <v>0</v>
      </c>
      <c r="T172" s="50"/>
      <c r="U172" s="705">
        <f>SUM(C172:N172)</f>
        <v>714793828678</v>
      </c>
      <c r="V172" s="173">
        <f>U172/$V$2</f>
        <v>28591753.147119999</v>
      </c>
      <c r="W172" s="48"/>
      <c r="X172" s="651">
        <f>U172-BCTC2026!V184</f>
        <v>0</v>
      </c>
    </row>
    <row r="173" spans="1:25" ht="15" customHeight="1">
      <c r="B173" s="53" t="s">
        <v>240</v>
      </c>
      <c r="C173" s="48">
        <f t="shared" ref="C173:N173" si="99">C148</f>
        <v>115080112871</v>
      </c>
      <c r="D173" s="48">
        <f t="shared" si="99"/>
        <v>90411470461</v>
      </c>
      <c r="E173" s="48">
        <f t="shared" si="99"/>
        <v>165844739865</v>
      </c>
      <c r="F173" s="48">
        <f t="shared" si="99"/>
        <v>141086003219</v>
      </c>
      <c r="G173" s="48">
        <f t="shared" si="99"/>
        <v>137580032058</v>
      </c>
      <c r="H173" s="48">
        <f t="shared" si="99"/>
        <v>0</v>
      </c>
      <c r="I173" s="48">
        <f t="shared" si="99"/>
        <v>0</v>
      </c>
      <c r="J173" s="48">
        <f t="shared" si="99"/>
        <v>0</v>
      </c>
      <c r="K173" s="48">
        <f t="shared" si="99"/>
        <v>0</v>
      </c>
      <c r="L173" s="48">
        <f t="shared" si="99"/>
        <v>0</v>
      </c>
      <c r="M173" s="48">
        <f t="shared" si="99"/>
        <v>0</v>
      </c>
      <c r="N173" s="48">
        <f t="shared" si="99"/>
        <v>0</v>
      </c>
      <c r="O173" s="47"/>
      <c r="P173" s="48">
        <f>SUM(C173:E173)</f>
        <v>371336323197</v>
      </c>
      <c r="Q173" s="48">
        <f>SUM(F173:H173)</f>
        <v>278666035277</v>
      </c>
      <c r="R173" s="48">
        <f t="shared" si="97"/>
        <v>0</v>
      </c>
      <c r="S173" s="48">
        <f t="shared" si="98"/>
        <v>0</v>
      </c>
      <c r="T173" s="50"/>
      <c r="U173" s="705">
        <f>SUM(C173:N173)</f>
        <v>650002358474</v>
      </c>
      <c r="V173" s="173">
        <f>U173/$V$2</f>
        <v>26000094.338959999</v>
      </c>
      <c r="W173" s="48"/>
      <c r="X173" s="651">
        <f>U173-BCTC2026!V185</f>
        <v>0</v>
      </c>
    </row>
    <row r="174" spans="1:25" s="58" customFormat="1" ht="15" customHeight="1">
      <c r="A174" s="610"/>
      <c r="B174" s="57" t="s">
        <v>241</v>
      </c>
      <c r="C174" s="60">
        <f>IFERROR(C173/C172,0)</f>
        <v>0.91261690556186803</v>
      </c>
      <c r="D174" s="60">
        <f t="shared" ref="D174:N174" si="100">IFERROR(D173/D172,0)</f>
        <v>0.9362582734713758</v>
      </c>
      <c r="E174" s="60">
        <f t="shared" si="100"/>
        <v>0.95694845934705108</v>
      </c>
      <c r="F174" s="60">
        <f t="shared" si="100"/>
        <v>0.88701617651549669</v>
      </c>
      <c r="G174" s="60">
        <f t="shared" si="100"/>
        <v>0.86113833401804318</v>
      </c>
      <c r="H174" s="60">
        <f t="shared" si="100"/>
        <v>0</v>
      </c>
      <c r="I174" s="60">
        <f t="shared" si="100"/>
        <v>0</v>
      </c>
      <c r="J174" s="60">
        <f t="shared" si="100"/>
        <v>0</v>
      </c>
      <c r="K174" s="60">
        <f t="shared" si="100"/>
        <v>0</v>
      </c>
      <c r="L174" s="60">
        <f t="shared" si="100"/>
        <v>0</v>
      </c>
      <c r="M174" s="60">
        <f t="shared" si="100"/>
        <v>0</v>
      </c>
      <c r="N174" s="60">
        <f t="shared" si="100"/>
        <v>0</v>
      </c>
      <c r="O174" s="61"/>
      <c r="P174" s="60">
        <f>P173/P$172</f>
        <v>0.93778508968136287</v>
      </c>
      <c r="Q174" s="60">
        <f>IFERROR(Q173/Q$172,0)</f>
        <v>0.87404850371106102</v>
      </c>
      <c r="R174" s="60">
        <f t="shared" ref="R174:S174" si="101">IFERROR(R173/R$172,0)</f>
        <v>0</v>
      </c>
      <c r="S174" s="60">
        <f t="shared" si="101"/>
        <v>0</v>
      </c>
      <c r="T174" s="62"/>
      <c r="U174" s="706">
        <f>U173/U$172</f>
        <v>0.90935642194361022</v>
      </c>
      <c r="V174" s="60">
        <f>V173/V$172</f>
        <v>0.90935642194361022</v>
      </c>
      <c r="W174" s="60"/>
      <c r="X174" s="651">
        <f>U174-BCTC2026!V186</f>
        <v>0</v>
      </c>
    </row>
    <row r="175" spans="1:25" ht="15" customHeight="1">
      <c r="B175" s="53" t="s">
        <v>54</v>
      </c>
      <c r="C175" s="48">
        <f>C172-C173</f>
        <v>11018924052</v>
      </c>
      <c r="D175" s="48">
        <f t="shared" ref="D175:K175" si="102">D172-D173</f>
        <v>6155334899</v>
      </c>
      <c r="E175" s="48">
        <f t="shared" si="102"/>
        <v>7461082664</v>
      </c>
      <c r="F175" s="48">
        <f t="shared" si="102"/>
        <v>17970851610</v>
      </c>
      <c r="G175" s="48">
        <f t="shared" si="102"/>
        <v>22185276979</v>
      </c>
      <c r="H175" s="48">
        <f t="shared" si="102"/>
        <v>0</v>
      </c>
      <c r="I175" s="48">
        <f t="shared" si="102"/>
        <v>0</v>
      </c>
      <c r="J175" s="48">
        <f t="shared" si="102"/>
        <v>0</v>
      </c>
      <c r="K175" s="48">
        <f t="shared" si="102"/>
        <v>0</v>
      </c>
      <c r="L175" s="48">
        <f>L172-L173</f>
        <v>0</v>
      </c>
      <c r="M175" s="48">
        <f>M172-M173</f>
        <v>0</v>
      </c>
      <c r="N175" s="48">
        <f>N172-N173</f>
        <v>0</v>
      </c>
      <c r="O175" s="47"/>
      <c r="P175" s="48">
        <f>SUM(C175:E175)</f>
        <v>24635341615</v>
      </c>
      <c r="Q175" s="48">
        <f>SUM(F175:H175)</f>
        <v>40156128589</v>
      </c>
      <c r="R175" s="48">
        <f t="shared" ref="R175" si="103">SUM(I175:K175)</f>
        <v>0</v>
      </c>
      <c r="S175" s="48">
        <f t="shared" ref="S175" si="104">SUM(L175:N175)</f>
        <v>0</v>
      </c>
      <c r="T175" s="50"/>
      <c r="U175" s="705">
        <f>SUM(C175:N175)</f>
        <v>64791470204</v>
      </c>
      <c r="V175" s="173">
        <f>U175/$V$2</f>
        <v>2591658.80816</v>
      </c>
      <c r="W175" s="48"/>
      <c r="X175" s="651">
        <f>U175-BCTC2026!V187</f>
        <v>0</v>
      </c>
    </row>
    <row r="176" spans="1:25" s="58" customFormat="1" ht="15" customHeight="1">
      <c r="A176" s="610"/>
      <c r="B176" s="57" t="s">
        <v>242</v>
      </c>
      <c r="C176" s="60">
        <f>IFERROR(C175/C172,0)</f>
        <v>8.738309443813197E-2</v>
      </c>
      <c r="D176" s="60">
        <f t="shared" ref="D176:N176" si="105">IFERROR(D175/D172,0)</f>
        <v>6.3741726528624185E-2</v>
      </c>
      <c r="E176" s="60">
        <f t="shared" si="105"/>
        <v>4.3051540652948951E-2</v>
      </c>
      <c r="F176" s="60">
        <f t="shared" si="105"/>
        <v>0.11298382348450328</v>
      </c>
      <c r="G176" s="60">
        <f t="shared" si="105"/>
        <v>0.13886166598195682</v>
      </c>
      <c r="H176" s="60">
        <f t="shared" si="105"/>
        <v>0</v>
      </c>
      <c r="I176" s="60">
        <f t="shared" si="105"/>
        <v>0</v>
      </c>
      <c r="J176" s="60">
        <f t="shared" si="105"/>
        <v>0</v>
      </c>
      <c r="K176" s="60">
        <f t="shared" si="105"/>
        <v>0</v>
      </c>
      <c r="L176" s="60">
        <f t="shared" si="105"/>
        <v>0</v>
      </c>
      <c r="M176" s="60">
        <f t="shared" si="105"/>
        <v>0</v>
      </c>
      <c r="N176" s="60">
        <f t="shared" si="105"/>
        <v>0</v>
      </c>
      <c r="O176" s="61"/>
      <c r="P176" s="60">
        <f>P175/P$172</f>
        <v>6.2214910318637073E-2</v>
      </c>
      <c r="Q176" s="60">
        <f>IFERROR(Q175/Q$172,0)</f>
        <v>0.12595149628893901</v>
      </c>
      <c r="R176" s="60">
        <f t="shared" ref="R176:S176" si="106">IFERROR(R175/R$172,0)</f>
        <v>0</v>
      </c>
      <c r="S176" s="60">
        <f t="shared" si="106"/>
        <v>0</v>
      </c>
      <c r="T176" s="62"/>
      <c r="U176" s="706">
        <f>U175/U$172</f>
        <v>9.0643578056389784E-2</v>
      </c>
      <c r="V176" s="60">
        <f>V175/V$172</f>
        <v>9.0643578056389784E-2</v>
      </c>
      <c r="W176" s="60"/>
      <c r="X176" s="651">
        <f>U176-BCTC2026!V188</f>
        <v>0</v>
      </c>
    </row>
    <row r="177" spans="1:24" ht="15" customHeight="1">
      <c r="B177" s="53" t="s">
        <v>243</v>
      </c>
      <c r="C177" s="66">
        <f>C160</f>
        <v>-1693460736</v>
      </c>
      <c r="D177" s="66">
        <f t="shared" ref="D177:N177" si="107">D160</f>
        <v>-6419213738</v>
      </c>
      <c r="E177" s="66">
        <f t="shared" si="107"/>
        <v>-6818467491</v>
      </c>
      <c r="F177" s="66">
        <f t="shared" si="107"/>
        <v>3703754212</v>
      </c>
      <c r="G177" s="66">
        <f t="shared" si="107"/>
        <v>8181583918</v>
      </c>
      <c r="H177" s="66">
        <f t="shared" si="107"/>
        <v>0</v>
      </c>
      <c r="I177" s="66">
        <f t="shared" si="107"/>
        <v>0</v>
      </c>
      <c r="J177" s="66">
        <f t="shared" si="107"/>
        <v>0</v>
      </c>
      <c r="K177" s="66">
        <f t="shared" si="107"/>
        <v>0</v>
      </c>
      <c r="L177" s="66">
        <f t="shared" si="107"/>
        <v>0</v>
      </c>
      <c r="M177" s="66">
        <f t="shared" si="107"/>
        <v>0</v>
      </c>
      <c r="N177" s="66">
        <f t="shared" si="107"/>
        <v>0</v>
      </c>
      <c r="O177" s="47"/>
      <c r="P177" s="66">
        <f>SUM(C177:E177)</f>
        <v>-14931141965</v>
      </c>
      <c r="Q177" s="66">
        <f>SUM(F177:H177)</f>
        <v>11885338130</v>
      </c>
      <c r="R177" s="66">
        <f t="shared" ref="R177" si="108">SUM(I177:K177)</f>
        <v>0</v>
      </c>
      <c r="S177" s="66">
        <f t="shared" ref="S177" si="109">SUM(L177:N177)</f>
        <v>0</v>
      </c>
      <c r="T177" s="50"/>
      <c r="U177" s="707">
        <f>SUM(C177:N177)</f>
        <v>-3045803835</v>
      </c>
      <c r="V177" s="243">
        <f>U177/$V$2</f>
        <v>-121832.1534</v>
      </c>
      <c r="W177" s="48"/>
      <c r="X177" s="651">
        <f>U177-BCTC2026!V189</f>
        <v>0</v>
      </c>
    </row>
    <row r="178" spans="1:24" s="58" customFormat="1" ht="15" customHeight="1">
      <c r="A178" s="610"/>
      <c r="B178" s="57" t="s">
        <v>244</v>
      </c>
      <c r="C178" s="60">
        <f>IFERROR(C177/C172,0)</f>
        <v>-1.3429608800534138E-2</v>
      </c>
      <c r="D178" s="60">
        <f t="shared" ref="D178:N178" si="110">IFERROR(D177/D172,0)</f>
        <v>-6.6474330532828974E-2</v>
      </c>
      <c r="E178" s="60">
        <f t="shared" si="110"/>
        <v>-3.9343556907091431E-2</v>
      </c>
      <c r="F178" s="60">
        <f t="shared" si="110"/>
        <v>2.3285725195445736E-2</v>
      </c>
      <c r="G178" s="60">
        <f t="shared" si="110"/>
        <v>5.1210015286267369E-2</v>
      </c>
      <c r="H178" s="60">
        <f t="shared" si="110"/>
        <v>0</v>
      </c>
      <c r="I178" s="60">
        <f t="shared" si="110"/>
        <v>0</v>
      </c>
      <c r="J178" s="60">
        <f t="shared" si="110"/>
        <v>0</v>
      </c>
      <c r="K178" s="60">
        <f t="shared" si="110"/>
        <v>0</v>
      </c>
      <c r="L178" s="60">
        <f t="shared" si="110"/>
        <v>0</v>
      </c>
      <c r="M178" s="60">
        <f t="shared" si="110"/>
        <v>0</v>
      </c>
      <c r="N178" s="60">
        <f t="shared" si="110"/>
        <v>0</v>
      </c>
      <c r="O178" s="61"/>
      <c r="P178" s="60">
        <f>P177/P$172</f>
        <v>-3.7707602063114867E-2</v>
      </c>
      <c r="Q178" s="60">
        <f>IFERROR(Q177/Q$172,0)</f>
        <v>3.7278895500487762E-2</v>
      </c>
      <c r="R178" s="60">
        <f t="shared" ref="R178:S178" si="111">IFERROR(R177/R$172,0)</f>
        <v>0</v>
      </c>
      <c r="S178" s="60">
        <f t="shared" si="111"/>
        <v>0</v>
      </c>
      <c r="T178" s="62"/>
      <c r="U178" s="706">
        <f>U177/U$172</f>
        <v>-4.2610941963966958E-3</v>
      </c>
      <c r="V178" s="60">
        <f>V177/V$172</f>
        <v>-4.2610941963966958E-3</v>
      </c>
      <c r="W178" s="60"/>
      <c r="X178" s="651">
        <f>U178-BCTC2026!V190</f>
        <v>0</v>
      </c>
    </row>
    <row r="179" spans="1:24" ht="15" customHeight="1">
      <c r="B179" s="135" t="s">
        <v>245</v>
      </c>
      <c r="C179" s="137">
        <f>C164</f>
        <v>1574237997</v>
      </c>
      <c r="D179" s="137">
        <f t="shared" ref="D179:L179" si="112">D164</f>
        <v>-3243471474</v>
      </c>
      <c r="E179" s="137">
        <f t="shared" si="112"/>
        <v>-4054122006</v>
      </c>
      <c r="F179" s="137">
        <f t="shared" si="112"/>
        <v>6770720053</v>
      </c>
      <c r="G179" s="137">
        <f t="shared" si="112"/>
        <v>11229250758</v>
      </c>
      <c r="H179" s="137">
        <f t="shared" si="112"/>
        <v>0</v>
      </c>
      <c r="I179" s="137">
        <f t="shared" si="112"/>
        <v>0</v>
      </c>
      <c r="J179" s="137">
        <f t="shared" si="112"/>
        <v>0</v>
      </c>
      <c r="K179" s="137">
        <f t="shared" si="112"/>
        <v>0</v>
      </c>
      <c r="L179" s="137">
        <f t="shared" si="112"/>
        <v>0</v>
      </c>
      <c r="M179" s="137">
        <f>M164</f>
        <v>0</v>
      </c>
      <c r="N179" s="137">
        <f>N164</f>
        <v>0</v>
      </c>
      <c r="O179" s="47"/>
      <c r="P179" s="137">
        <f>SUM(C179:E179)</f>
        <v>-5723355483</v>
      </c>
      <c r="Q179" s="137">
        <f>SUM(F179:H179)</f>
        <v>17999970811</v>
      </c>
      <c r="R179" s="137">
        <f t="shared" ref="R179" si="113">SUM(I179:K179)</f>
        <v>0</v>
      </c>
      <c r="S179" s="137">
        <f>SUM(L179:N179)</f>
        <v>0</v>
      </c>
      <c r="T179" s="50"/>
      <c r="U179" s="708">
        <f>SUM(C179:N179)</f>
        <v>12276615328</v>
      </c>
      <c r="V179" s="612">
        <f>U179/$V$2</f>
        <v>491064.61311999999</v>
      </c>
      <c r="W179" s="136"/>
      <c r="X179" s="651">
        <f>U179-BCTC2026!V191</f>
        <v>0</v>
      </c>
    </row>
    <row r="180" spans="1:24" s="58" customFormat="1" ht="15" customHeight="1">
      <c r="A180" s="610"/>
      <c r="B180" s="57" t="s">
        <v>8</v>
      </c>
      <c r="C180" s="60">
        <f>IFERROR(C179/C172,0)</f>
        <v>1.2484139731862336E-2</v>
      </c>
      <c r="D180" s="60">
        <f t="shared" ref="D180:N180" si="114">IFERROR(D179/D172,0)</f>
        <v>-3.3587851041653224E-2</v>
      </c>
      <c r="E180" s="60">
        <f t="shared" si="114"/>
        <v>-2.3392878247478422E-2</v>
      </c>
      <c r="F180" s="60">
        <f t="shared" si="114"/>
        <v>4.256792365396081E-2</v>
      </c>
      <c r="G180" s="60">
        <f t="shared" si="114"/>
        <v>7.0285913917641663E-2</v>
      </c>
      <c r="H180" s="60">
        <f t="shared" si="114"/>
        <v>0</v>
      </c>
      <c r="I180" s="60">
        <f t="shared" si="114"/>
        <v>0</v>
      </c>
      <c r="J180" s="60">
        <f t="shared" si="114"/>
        <v>0</v>
      </c>
      <c r="K180" s="60">
        <f>IFERROR(K179/K172,0)</f>
        <v>0</v>
      </c>
      <c r="L180" s="60">
        <f t="shared" si="114"/>
        <v>0</v>
      </c>
      <c r="M180" s="60">
        <f t="shared" si="114"/>
        <v>0</v>
      </c>
      <c r="N180" s="60">
        <f t="shared" si="114"/>
        <v>0</v>
      </c>
      <c r="O180" s="61"/>
      <c r="P180" s="60">
        <f>P179/P$172</f>
        <v>-1.4453952117299461E-2</v>
      </c>
      <c r="Q180" s="60">
        <f>IFERROR(Q179/Q$172,0)</f>
        <v>5.6457714836178494E-2</v>
      </c>
      <c r="R180" s="60">
        <f t="shared" ref="R180:S180" si="115">IFERROR(R179/R$172,0)</f>
        <v>0</v>
      </c>
      <c r="S180" s="60">
        <f t="shared" si="115"/>
        <v>0</v>
      </c>
      <c r="T180" s="62"/>
      <c r="U180" s="706">
        <f>U179/U$172</f>
        <v>1.717504381746749E-2</v>
      </c>
      <c r="V180" s="60">
        <f>V179/V$172</f>
        <v>1.717504381746749E-2</v>
      </c>
      <c r="W180" s="60"/>
      <c r="X180" s="651">
        <f>U180-BCTC2026!V192</f>
        <v>0</v>
      </c>
    </row>
    <row r="181" spans="1:24" ht="15" customHeight="1">
      <c r="B181" s="53" t="s">
        <v>93</v>
      </c>
      <c r="C181" s="66">
        <f>C162</f>
        <v>-1693460736</v>
      </c>
      <c r="D181" s="66">
        <f>D162</f>
        <v>-6419213738</v>
      </c>
      <c r="E181" s="66">
        <f t="shared" ref="E181:N181" si="116">E162</f>
        <v>-6665406624</v>
      </c>
      <c r="F181" s="66">
        <f t="shared" si="116"/>
        <v>3703754212</v>
      </c>
      <c r="G181" s="66">
        <f t="shared" si="116"/>
        <v>8227425417</v>
      </c>
      <c r="H181" s="66">
        <f t="shared" si="116"/>
        <v>0</v>
      </c>
      <c r="I181" s="66">
        <f t="shared" si="116"/>
        <v>0</v>
      </c>
      <c r="J181" s="66">
        <f t="shared" si="116"/>
        <v>0</v>
      </c>
      <c r="K181" s="66">
        <f t="shared" si="116"/>
        <v>0</v>
      </c>
      <c r="L181" s="66">
        <f t="shared" si="116"/>
        <v>0</v>
      </c>
      <c r="M181" s="66">
        <f>M162</f>
        <v>0</v>
      </c>
      <c r="N181" s="66">
        <f t="shared" si="116"/>
        <v>0</v>
      </c>
      <c r="O181" s="47"/>
      <c r="P181" s="66">
        <f>SUM(C181:E181)</f>
        <v>-14778081098</v>
      </c>
      <c r="Q181" s="66">
        <f>SUM(F181:H181)</f>
        <v>11931179629</v>
      </c>
      <c r="R181" s="66">
        <f t="shared" ref="R181" si="117">SUM(I181:K181)</f>
        <v>0</v>
      </c>
      <c r="S181" s="66">
        <f t="shared" ref="S181" si="118">SUM(L181:N181)</f>
        <v>0</v>
      </c>
      <c r="T181" s="50"/>
      <c r="U181" s="707">
        <f>SUM(C181:N181)</f>
        <v>-2846901469</v>
      </c>
      <c r="V181" s="243">
        <f>U181/$V$2</f>
        <v>-113876.05876</v>
      </c>
      <c r="W181" s="48"/>
      <c r="X181" s="651">
        <f>U181-BCTC2026!V193</f>
        <v>0</v>
      </c>
    </row>
    <row r="182" spans="1:24" s="58" customFormat="1" ht="15" customHeight="1">
      <c r="A182" s="610"/>
      <c r="B182" s="57" t="s">
        <v>246</v>
      </c>
      <c r="C182" s="60">
        <f>IFERROR(C181/C$172,0)</f>
        <v>-1.3429608800534138E-2</v>
      </c>
      <c r="D182" s="60">
        <f>IFERROR(D181/D$172,0)</f>
        <v>-6.6474330532828974E-2</v>
      </c>
      <c r="E182" s="60">
        <f t="shared" ref="E182:G182" si="119">IFERROR(E181/E$172,0)</f>
        <v>-3.8460373268097495E-2</v>
      </c>
      <c r="F182" s="60">
        <f t="shared" si="119"/>
        <v>2.3285725195445736E-2</v>
      </c>
      <c r="G182" s="60">
        <f t="shared" si="119"/>
        <v>5.1496945529611891E-2</v>
      </c>
      <c r="H182" s="60">
        <f>IFERROR(H181/H$172,0)</f>
        <v>0</v>
      </c>
      <c r="I182" s="60">
        <f t="shared" ref="I182:N182" si="120">IFERROR(I181/I$172,0)</f>
        <v>0</v>
      </c>
      <c r="J182" s="60">
        <f t="shared" si="120"/>
        <v>0</v>
      </c>
      <c r="K182" s="60">
        <f t="shared" si="120"/>
        <v>0</v>
      </c>
      <c r="L182" s="60">
        <f t="shared" si="120"/>
        <v>0</v>
      </c>
      <c r="M182" s="60">
        <f t="shared" si="120"/>
        <v>0</v>
      </c>
      <c r="N182" s="60">
        <f t="shared" si="120"/>
        <v>0</v>
      </c>
      <c r="O182" s="61"/>
      <c r="P182" s="60">
        <f>P181/P$172</f>
        <v>-3.73210570635562E-2</v>
      </c>
      <c r="Q182" s="60">
        <f>IFERROR(Q181/Q$172,0)</f>
        <v>3.7422679415771855E-2</v>
      </c>
      <c r="R182" s="60">
        <f t="shared" ref="R182:S182" si="121">IFERROR(R181/R$172,0)</f>
        <v>0</v>
      </c>
      <c r="S182" s="60">
        <f t="shared" si="121"/>
        <v>0</v>
      </c>
      <c r="T182" s="62"/>
      <c r="U182" s="706">
        <f>U181/U$172</f>
        <v>-3.9828288308886208E-3</v>
      </c>
      <c r="V182" s="60">
        <f>V181/V$172</f>
        <v>-3.9828288308886208E-3</v>
      </c>
      <c r="W182" s="60"/>
      <c r="X182" s="651">
        <f>U182-BCTC2026!V194</f>
        <v>0</v>
      </c>
    </row>
    <row r="183" spans="1:24" ht="15" customHeight="1">
      <c r="B183" s="54" t="s">
        <v>55</v>
      </c>
      <c r="C183" s="48">
        <f>C150</f>
        <v>3731798004</v>
      </c>
      <c r="D183" s="48">
        <f t="shared" ref="D183:N183" si="122">D150</f>
        <v>3202645336</v>
      </c>
      <c r="E183" s="48">
        <f t="shared" si="122"/>
        <v>6245695788</v>
      </c>
      <c r="F183" s="48">
        <f t="shared" si="122"/>
        <v>5821309126</v>
      </c>
      <c r="G183" s="48">
        <f t="shared" si="122"/>
        <v>5915805090</v>
      </c>
      <c r="H183" s="48">
        <f t="shared" si="122"/>
        <v>0</v>
      </c>
      <c r="I183" s="48">
        <f t="shared" si="122"/>
        <v>0</v>
      </c>
      <c r="J183" s="48">
        <f t="shared" si="122"/>
        <v>0</v>
      </c>
      <c r="K183" s="48">
        <f t="shared" si="122"/>
        <v>0</v>
      </c>
      <c r="L183" s="48">
        <f t="shared" si="122"/>
        <v>0</v>
      </c>
      <c r="M183" s="48">
        <f t="shared" si="122"/>
        <v>0</v>
      </c>
      <c r="N183" s="48">
        <f t="shared" si="122"/>
        <v>0</v>
      </c>
      <c r="O183" s="47"/>
      <c r="P183" s="48">
        <f>SUM(C183:E183)</f>
        <v>13180139128</v>
      </c>
      <c r="Q183" s="48">
        <f>SUM(F183:H183)</f>
        <v>11737114216</v>
      </c>
      <c r="R183" s="48">
        <f t="shared" ref="R183" si="123">SUM(I183:K183)</f>
        <v>0</v>
      </c>
      <c r="S183" s="48">
        <f t="shared" ref="S183" si="124">SUM(L183:N183)</f>
        <v>0</v>
      </c>
      <c r="T183" s="50"/>
      <c r="U183" s="705">
        <f>SUM(C183:N183)</f>
        <v>24917253344</v>
      </c>
      <c r="V183" s="173">
        <f>U183/$V$2</f>
        <v>996690.13376</v>
      </c>
      <c r="W183" s="48"/>
      <c r="X183" s="651">
        <f>U183-BCTC2026!V195</f>
        <v>0</v>
      </c>
    </row>
    <row r="184" spans="1:24" s="58" customFormat="1" ht="15" customHeight="1">
      <c r="A184" s="610"/>
      <c r="B184" s="59" t="s">
        <v>247</v>
      </c>
      <c r="C184" s="60">
        <f>IFERROR(C183/C172,0)</f>
        <v>2.9594183231381476E-2</v>
      </c>
      <c r="D184" s="60">
        <f t="shared" ref="D184:N184" si="125">IFERROR(D183/D172,0)</f>
        <v>3.3165074935021126E-2</v>
      </c>
      <c r="E184" s="60">
        <f t="shared" si="125"/>
        <v>3.6038580221128352E-2</v>
      </c>
      <c r="F184" s="60">
        <f t="shared" si="125"/>
        <v>3.6598920129902075E-2</v>
      </c>
      <c r="G184" s="60">
        <f t="shared" si="125"/>
        <v>3.7028095308412418E-2</v>
      </c>
      <c r="H184" s="60">
        <f t="shared" si="125"/>
        <v>0</v>
      </c>
      <c r="I184" s="60">
        <f t="shared" si="125"/>
        <v>0</v>
      </c>
      <c r="J184" s="60">
        <f t="shared" si="125"/>
        <v>0</v>
      </c>
      <c r="K184" s="60">
        <f t="shared" si="125"/>
        <v>0</v>
      </c>
      <c r="L184" s="60">
        <f t="shared" si="125"/>
        <v>0</v>
      </c>
      <c r="M184" s="60">
        <f t="shared" si="125"/>
        <v>0</v>
      </c>
      <c r="N184" s="60">
        <f t="shared" si="125"/>
        <v>0</v>
      </c>
      <c r="O184" s="61"/>
      <c r="P184" s="60">
        <f>P183/P$172</f>
        <v>3.3285561314741259E-2</v>
      </c>
      <c r="Q184" s="60">
        <f>IFERROR(Q183/Q$172,0)</f>
        <v>3.681398455388777E-2</v>
      </c>
      <c r="R184" s="60">
        <f>IFERROR(R183/R$172,0)</f>
        <v>0</v>
      </c>
      <c r="S184" s="60">
        <f>IFERROR(S183/S$172,0)</f>
        <v>0</v>
      </c>
      <c r="T184" s="62"/>
      <c r="U184" s="706">
        <f>IFERROR(U183/U$172,0)</f>
        <v>3.485935712411517E-2</v>
      </c>
      <c r="V184" s="60">
        <f>IFERROR(V183/V$172,0)</f>
        <v>3.4859357124115177E-2</v>
      </c>
      <c r="W184" s="60"/>
      <c r="X184" s="651">
        <f>U184-BCTC2026!V196</f>
        <v>0</v>
      </c>
    </row>
    <row r="185" spans="1:24" ht="15" customHeight="1">
      <c r="B185" s="54" t="s">
        <v>248</v>
      </c>
      <c r="C185" s="48">
        <f>C151</f>
        <v>8394130638</v>
      </c>
      <c r="D185" s="48">
        <f t="shared" ref="D185:N185" si="126">D151</f>
        <v>7959394332</v>
      </c>
      <c r="E185" s="48">
        <f t="shared" si="126"/>
        <v>7329810589</v>
      </c>
      <c r="F185" s="48">
        <f t="shared" si="126"/>
        <v>8148952142</v>
      </c>
      <c r="G185" s="48">
        <f t="shared" si="126"/>
        <v>8010802475</v>
      </c>
      <c r="H185" s="48">
        <f t="shared" si="126"/>
        <v>0</v>
      </c>
      <c r="I185" s="48">
        <f t="shared" si="126"/>
        <v>0</v>
      </c>
      <c r="J185" s="48">
        <f t="shared" si="126"/>
        <v>0</v>
      </c>
      <c r="K185" s="48">
        <f t="shared" si="126"/>
        <v>0</v>
      </c>
      <c r="L185" s="48">
        <f>L151</f>
        <v>0</v>
      </c>
      <c r="M185" s="48">
        <f t="shared" si="126"/>
        <v>0</v>
      </c>
      <c r="N185" s="48">
        <f t="shared" si="126"/>
        <v>0</v>
      </c>
      <c r="O185" s="47"/>
      <c r="P185" s="48">
        <f>SUM(C185:E185)</f>
        <v>23683335559</v>
      </c>
      <c r="Q185" s="48">
        <f>SUM(F185:H185)</f>
        <v>16159754617</v>
      </c>
      <c r="R185" s="48">
        <f t="shared" ref="R185" si="127">SUM(I185:K185)</f>
        <v>0</v>
      </c>
      <c r="S185" s="48">
        <f t="shared" ref="S185" si="128">SUM(L185:N185)</f>
        <v>0</v>
      </c>
      <c r="T185" s="50"/>
      <c r="U185" s="705">
        <f>SUM(C185:N185)</f>
        <v>39843090176</v>
      </c>
      <c r="V185" s="173">
        <f t="shared" ref="V185" si="129">U185/$V$2</f>
        <v>1593723.6070399999</v>
      </c>
      <c r="W185" s="48"/>
      <c r="X185" s="651">
        <f>U185-BCTC2026!V197</f>
        <v>0</v>
      </c>
    </row>
    <row r="186" spans="1:24" s="58" customFormat="1" ht="15" customHeight="1">
      <c r="A186" s="610"/>
      <c r="B186" s="59" t="s">
        <v>249</v>
      </c>
      <c r="C186" s="60">
        <f>IFERROR(C185/C172,0)</f>
        <v>6.656776168025548E-2</v>
      </c>
      <c r="D186" s="60">
        <f t="shared" ref="D186:N186" si="130">IFERROR(D185/D172,0)</f>
        <v>8.2423709703634329E-2</v>
      </c>
      <c r="E186" s="60">
        <f t="shared" si="130"/>
        <v>4.2294081537701776E-2</v>
      </c>
      <c r="F186" s="60">
        <f t="shared" si="130"/>
        <v>5.123295158049513E-2</v>
      </c>
      <c r="G186" s="60">
        <f t="shared" si="130"/>
        <v>5.0141063308961398E-2</v>
      </c>
      <c r="H186" s="60">
        <f t="shared" si="130"/>
        <v>0</v>
      </c>
      <c r="I186" s="60">
        <f t="shared" si="130"/>
        <v>0</v>
      </c>
      <c r="J186" s="60">
        <f t="shared" si="130"/>
        <v>0</v>
      </c>
      <c r="K186" s="60">
        <f t="shared" si="130"/>
        <v>0</v>
      </c>
      <c r="L186" s="60">
        <f t="shared" si="130"/>
        <v>0</v>
      </c>
      <c r="M186" s="60">
        <f t="shared" si="130"/>
        <v>0</v>
      </c>
      <c r="N186" s="60">
        <f t="shared" si="130"/>
        <v>0</v>
      </c>
      <c r="O186" s="61"/>
      <c r="P186" s="60">
        <f>P185/P$172</f>
        <v>5.9810682590746511E-2</v>
      </c>
      <c r="Q186" s="60">
        <f>IFERROR(Q185/Q$172,0)</f>
        <v>5.0685794303158602E-2</v>
      </c>
      <c r="R186" s="60">
        <f t="shared" ref="R186:S186" si="131">IFERROR(R185/R$172,0)</f>
        <v>0</v>
      </c>
      <c r="S186" s="60">
        <f t="shared" si="131"/>
        <v>0</v>
      </c>
      <c r="T186" s="62"/>
      <c r="U186" s="706">
        <f>U185/U$172</f>
        <v>5.5740674551834297E-2</v>
      </c>
      <c r="V186" s="60">
        <f>V185/V$172</f>
        <v>5.5740674551834297E-2</v>
      </c>
      <c r="W186" s="60"/>
      <c r="X186" s="651">
        <f>U186-BCTC2026!V198</f>
        <v>0</v>
      </c>
    </row>
    <row r="187" spans="1:24" ht="15" customHeight="1">
      <c r="B187" s="54" t="s">
        <v>229</v>
      </c>
      <c r="C187" s="48">
        <f>C154</f>
        <v>1532817392</v>
      </c>
      <c r="D187" s="48">
        <f t="shared" ref="D187:N187" si="132">D154</f>
        <v>1569283837</v>
      </c>
      <c r="E187" s="48">
        <f t="shared" si="132"/>
        <v>1510605035</v>
      </c>
      <c r="F187" s="48">
        <f t="shared" si="132"/>
        <v>1998884061</v>
      </c>
      <c r="G187" s="48">
        <f t="shared" si="132"/>
        <v>1208736058</v>
      </c>
      <c r="H187" s="48">
        <f t="shared" si="132"/>
        <v>0</v>
      </c>
      <c r="I187" s="48">
        <f t="shared" si="132"/>
        <v>0</v>
      </c>
      <c r="J187" s="48">
        <f t="shared" si="132"/>
        <v>0</v>
      </c>
      <c r="K187" s="48">
        <f t="shared" si="132"/>
        <v>0</v>
      </c>
      <c r="L187" s="48">
        <f t="shared" si="132"/>
        <v>0</v>
      </c>
      <c r="M187" s="48">
        <f t="shared" si="132"/>
        <v>0</v>
      </c>
      <c r="N187" s="48">
        <f t="shared" si="132"/>
        <v>0</v>
      </c>
      <c r="O187" s="47"/>
      <c r="P187" s="48">
        <f>SUM(C187:E187)</f>
        <v>4612706264</v>
      </c>
      <c r="Q187" s="48">
        <f>SUM(F187:H187)</f>
        <v>3207620119</v>
      </c>
      <c r="R187" s="48">
        <f t="shared" ref="R187" si="133">SUM(I187:K187)</f>
        <v>0</v>
      </c>
      <c r="S187" s="48">
        <f t="shared" ref="S187" si="134">SUM(L187:N187)</f>
        <v>0</v>
      </c>
      <c r="T187" s="50"/>
      <c r="U187" s="705">
        <f>SUM(C187:N187)</f>
        <v>7820326383</v>
      </c>
      <c r="V187" s="173">
        <f t="shared" ref="V187" si="135">U187/$V$2</f>
        <v>312813.05531999998</v>
      </c>
      <c r="W187" s="48"/>
      <c r="X187" s="651">
        <f>U187-BCTC2026!V199</f>
        <v>0</v>
      </c>
    </row>
    <row r="188" spans="1:24" s="58" customFormat="1" ht="15" customHeight="1">
      <c r="A188" s="610"/>
      <c r="B188" s="59" t="s">
        <v>250</v>
      </c>
      <c r="C188" s="60">
        <f>IFERROR(C187/C172,0)</f>
        <v>1.2155662956696379E-2</v>
      </c>
      <c r="D188" s="60">
        <f t="shared" ref="D188:N188" si="136">IFERROR(D187/D172,0)</f>
        <v>1.6250758541195672E-2</v>
      </c>
      <c r="E188" s="60">
        <f t="shared" si="136"/>
        <v>8.7164124837595929E-3</v>
      </c>
      <c r="F188" s="60">
        <f t="shared" si="136"/>
        <v>1.256710415372525E-2</v>
      </c>
      <c r="G188" s="60">
        <f t="shared" si="136"/>
        <v>7.565697868240402E-3</v>
      </c>
      <c r="H188" s="60">
        <f t="shared" si="136"/>
        <v>0</v>
      </c>
      <c r="I188" s="60">
        <f t="shared" si="136"/>
        <v>0</v>
      </c>
      <c r="J188" s="60">
        <f t="shared" si="136"/>
        <v>0</v>
      </c>
      <c r="K188" s="60">
        <f t="shared" si="136"/>
        <v>0</v>
      </c>
      <c r="L188" s="60">
        <f t="shared" si="136"/>
        <v>0</v>
      </c>
      <c r="M188" s="60">
        <f t="shared" si="136"/>
        <v>0</v>
      </c>
      <c r="N188" s="60">
        <f t="shared" si="136"/>
        <v>0</v>
      </c>
      <c r="O188" s="61"/>
      <c r="P188" s="60">
        <f>P187/P$172</f>
        <v>1.1649081674038539E-2</v>
      </c>
      <c r="Q188" s="60">
        <f>IFERROR(Q187/Q$172,0)</f>
        <v>1.0060844202626243E-2</v>
      </c>
      <c r="R188" s="60">
        <f t="shared" ref="R188:S188" si="137">IFERROR(R187/R$172,0)</f>
        <v>0</v>
      </c>
      <c r="S188" s="60">
        <f t="shared" si="137"/>
        <v>0</v>
      </c>
      <c r="T188" s="62"/>
      <c r="U188" s="706">
        <f>U187/U$172</f>
        <v>1.0940674176585395E-2</v>
      </c>
      <c r="V188" s="60">
        <f>V187/V$172</f>
        <v>1.0940674176585395E-2</v>
      </c>
      <c r="W188" s="60"/>
      <c r="X188" s="651">
        <f>U188-BCTC2026!V200</f>
        <v>0</v>
      </c>
    </row>
    <row r="189" spans="1:24" ht="15" customHeight="1">
      <c r="B189" s="53"/>
      <c r="C189" s="46"/>
      <c r="D189" s="46"/>
      <c r="E189" s="46"/>
      <c r="F189" s="46"/>
      <c r="G189" s="46"/>
      <c r="H189" s="46"/>
      <c r="I189" s="46"/>
      <c r="J189" s="46"/>
      <c r="K189" s="46"/>
      <c r="L189" s="46"/>
      <c r="M189" s="46"/>
      <c r="N189" s="46"/>
      <c r="O189" s="51"/>
      <c r="P189" s="46">
        <f>C189</f>
        <v>0</v>
      </c>
      <c r="Q189" s="46">
        <f>SUM(F189:H189)</f>
        <v>0</v>
      </c>
      <c r="R189" s="46">
        <f>SUM(G189:I189)</f>
        <v>0</v>
      </c>
      <c r="S189" s="46">
        <f t="shared" ref="S189:S190" si="138">SUM(H189:J189)</f>
        <v>0</v>
      </c>
      <c r="T189" s="49"/>
      <c r="U189" s="705"/>
      <c r="V189" s="46"/>
      <c r="W189" s="60"/>
      <c r="X189" s="651">
        <f>U189-BCTC2026!V201</f>
        <v>0</v>
      </c>
    </row>
    <row r="190" spans="1:24" ht="15" customHeight="1">
      <c r="B190" s="56" t="s">
        <v>251</v>
      </c>
      <c r="C190" s="46"/>
      <c r="D190" s="46"/>
      <c r="E190" s="46"/>
      <c r="F190" s="46"/>
      <c r="G190" s="46"/>
      <c r="H190" s="46"/>
      <c r="I190" s="46"/>
      <c r="J190" s="46"/>
      <c r="K190" s="46"/>
      <c r="L190" s="46"/>
      <c r="M190" s="46"/>
      <c r="N190" s="46"/>
      <c r="O190" s="51"/>
      <c r="P190" s="46">
        <f>D190</f>
        <v>0</v>
      </c>
      <c r="Q190" s="46">
        <f>SUM(F190:H190)</f>
        <v>0</v>
      </c>
      <c r="R190" s="46">
        <f>SUM(G190:I190)</f>
        <v>0</v>
      </c>
      <c r="S190" s="46">
        <f t="shared" si="138"/>
        <v>0</v>
      </c>
      <c r="T190" s="49"/>
      <c r="U190" s="705" t="str">
        <f>B190</f>
        <v>Bản Cân Đối Kế Toán</v>
      </c>
      <c r="V190" s="46"/>
      <c r="W190" s="60"/>
      <c r="X190" s="651"/>
    </row>
    <row r="191" spans="1:24" ht="15" customHeight="1">
      <c r="B191" s="54" t="s">
        <v>252</v>
      </c>
      <c r="C191" s="48">
        <f t="shared" ref="C191:M191" si="139">C13</f>
        <v>132649296167</v>
      </c>
      <c r="D191" s="48">
        <f t="shared" si="139"/>
        <v>140446291758</v>
      </c>
      <c r="E191" s="48">
        <f t="shared" si="139"/>
        <v>153248625708</v>
      </c>
      <c r="F191" s="48">
        <f t="shared" si="139"/>
        <v>178191270169</v>
      </c>
      <c r="G191" s="48">
        <f t="shared" si="139"/>
        <v>178005616424</v>
      </c>
      <c r="H191" s="48">
        <f t="shared" si="139"/>
        <v>0</v>
      </c>
      <c r="I191" s="48">
        <f t="shared" si="139"/>
        <v>0</v>
      </c>
      <c r="J191" s="48">
        <f t="shared" si="139"/>
        <v>0</v>
      </c>
      <c r="K191" s="48">
        <f t="shared" si="139"/>
        <v>0</v>
      </c>
      <c r="L191" s="48">
        <f t="shared" si="139"/>
        <v>0</v>
      </c>
      <c r="M191" s="48">
        <f t="shared" si="139"/>
        <v>0</v>
      </c>
      <c r="N191" s="48">
        <f>N13</f>
        <v>0</v>
      </c>
      <c r="O191" s="47"/>
      <c r="P191" s="48">
        <f>C191</f>
        <v>132649296167</v>
      </c>
      <c r="Q191" s="313">
        <f t="shared" ref="Q191" si="140">H191</f>
        <v>0</v>
      </c>
      <c r="R191" s="313">
        <f>K191</f>
        <v>0</v>
      </c>
      <c r="S191" s="313">
        <f t="shared" ref="S191" si="141">N191</f>
        <v>0</v>
      </c>
      <c r="T191" s="50"/>
      <c r="U191" s="687">
        <f>C191</f>
        <v>132649296167</v>
      </c>
      <c r="V191" s="173">
        <f t="shared" ref="V191:V199" si="142">U191/$V$2</f>
        <v>5305971.8466800004</v>
      </c>
      <c r="W191" s="48"/>
      <c r="X191" s="651">
        <f>U191-BCTC2026!V203</f>
        <v>-45356320257</v>
      </c>
    </row>
    <row r="192" spans="1:24" ht="15" customHeight="1">
      <c r="B192" s="54" t="s">
        <v>73</v>
      </c>
      <c r="C192" s="48">
        <f t="shared" ref="C192:N192" si="143">C22</f>
        <v>534105826237</v>
      </c>
      <c r="D192" s="48">
        <f t="shared" si="143"/>
        <v>502545827363</v>
      </c>
      <c r="E192" s="48">
        <f t="shared" si="143"/>
        <v>425450972162</v>
      </c>
      <c r="F192" s="48">
        <f t="shared" si="143"/>
        <v>370413533224</v>
      </c>
      <c r="G192" s="48">
        <f t="shared" si="143"/>
        <v>361880765551</v>
      </c>
      <c r="H192" s="48">
        <f t="shared" si="143"/>
        <v>0</v>
      </c>
      <c r="I192" s="48">
        <f t="shared" si="143"/>
        <v>0</v>
      </c>
      <c r="J192" s="48">
        <f t="shared" si="143"/>
        <v>0</v>
      </c>
      <c r="K192" s="48">
        <f t="shared" si="143"/>
        <v>0</v>
      </c>
      <c r="L192" s="48">
        <f t="shared" si="143"/>
        <v>0</v>
      </c>
      <c r="M192" s="48">
        <f t="shared" si="143"/>
        <v>0</v>
      </c>
      <c r="N192" s="48">
        <f t="shared" si="143"/>
        <v>0</v>
      </c>
      <c r="O192" s="47"/>
      <c r="P192" s="48">
        <f t="shared" ref="P192:P195" si="144">C192</f>
        <v>534105826237</v>
      </c>
      <c r="Q192" s="313">
        <f t="shared" ref="Q192:Q195" si="145">H192</f>
        <v>0</v>
      </c>
      <c r="R192" s="313">
        <f t="shared" ref="R192:R195" si="146">K192</f>
        <v>0</v>
      </c>
      <c r="S192" s="313">
        <f t="shared" ref="S192:S195" si="147">N192</f>
        <v>0</v>
      </c>
      <c r="T192" s="50"/>
      <c r="U192" s="687">
        <f t="shared" ref="U192:U199" si="148">C192</f>
        <v>534105826237</v>
      </c>
      <c r="V192" s="173">
        <f t="shared" si="142"/>
        <v>21364233.049479999</v>
      </c>
      <c r="W192" s="48"/>
      <c r="X192" s="651">
        <f>U192-BCTC2026!V204</f>
        <v>172225060686</v>
      </c>
    </row>
    <row r="193" spans="1:24" ht="15" customHeight="1">
      <c r="B193" s="54" t="s">
        <v>106</v>
      </c>
      <c r="C193" s="48">
        <f t="shared" ref="C193:M193" si="149">C69</f>
        <v>0</v>
      </c>
      <c r="D193" s="48">
        <f t="shared" si="149"/>
        <v>0</v>
      </c>
      <c r="E193" s="48">
        <f t="shared" si="149"/>
        <v>0</v>
      </c>
      <c r="F193" s="48">
        <f t="shared" si="149"/>
        <v>0</v>
      </c>
      <c r="G193" s="48">
        <f t="shared" si="149"/>
        <v>0</v>
      </c>
      <c r="H193" s="48">
        <f t="shared" si="149"/>
        <v>0</v>
      </c>
      <c r="I193" s="48">
        <f t="shared" si="149"/>
        <v>0</v>
      </c>
      <c r="J193" s="48">
        <f t="shared" si="149"/>
        <v>0</v>
      </c>
      <c r="K193" s="48">
        <f t="shared" si="149"/>
        <v>0</v>
      </c>
      <c r="L193" s="48">
        <f t="shared" si="149"/>
        <v>0</v>
      </c>
      <c r="M193" s="48">
        <f t="shared" si="149"/>
        <v>0</v>
      </c>
      <c r="N193" s="48">
        <f>N69</f>
        <v>0</v>
      </c>
      <c r="O193" s="47"/>
      <c r="P193" s="48">
        <f t="shared" si="144"/>
        <v>0</v>
      </c>
      <c r="Q193" s="313">
        <f t="shared" si="145"/>
        <v>0</v>
      </c>
      <c r="R193" s="313">
        <f t="shared" si="146"/>
        <v>0</v>
      </c>
      <c r="S193" s="313">
        <f t="shared" si="147"/>
        <v>0</v>
      </c>
      <c r="T193" s="50"/>
      <c r="U193" s="687">
        <f t="shared" si="148"/>
        <v>0</v>
      </c>
      <c r="V193" s="173">
        <f t="shared" si="142"/>
        <v>0</v>
      </c>
      <c r="W193" s="48"/>
      <c r="X193" s="651">
        <f>U193-BCTC2026!V205</f>
        <v>-51638550700</v>
      </c>
    </row>
    <row r="194" spans="1:24" ht="15" customHeight="1">
      <c r="B194" s="54" t="s">
        <v>253</v>
      </c>
      <c r="C194" s="48">
        <f t="shared" ref="C194:N194" si="150">C39</f>
        <v>243650467528</v>
      </c>
      <c r="D194" s="48">
        <f t="shared" si="150"/>
        <v>244965950858</v>
      </c>
      <c r="E194" s="48">
        <f t="shared" si="150"/>
        <v>265786488609</v>
      </c>
      <c r="F194" s="48">
        <f t="shared" si="150"/>
        <v>270226692853</v>
      </c>
      <c r="G194" s="48">
        <f t="shared" si="150"/>
        <v>268070715296</v>
      </c>
      <c r="H194" s="48">
        <f t="shared" si="150"/>
        <v>0</v>
      </c>
      <c r="I194" s="48">
        <f t="shared" si="150"/>
        <v>0</v>
      </c>
      <c r="J194" s="48">
        <f t="shared" si="150"/>
        <v>0</v>
      </c>
      <c r="K194" s="48">
        <f t="shared" si="150"/>
        <v>0</v>
      </c>
      <c r="L194" s="48">
        <f t="shared" si="150"/>
        <v>0</v>
      </c>
      <c r="M194" s="48">
        <f t="shared" si="150"/>
        <v>0</v>
      </c>
      <c r="N194" s="48">
        <f t="shared" si="150"/>
        <v>0</v>
      </c>
      <c r="O194" s="47"/>
      <c r="P194" s="48">
        <f t="shared" si="144"/>
        <v>243650467528</v>
      </c>
      <c r="Q194" s="313">
        <f t="shared" si="145"/>
        <v>0</v>
      </c>
      <c r="R194" s="313">
        <f t="shared" si="146"/>
        <v>0</v>
      </c>
      <c r="S194" s="313">
        <f t="shared" si="147"/>
        <v>0</v>
      </c>
      <c r="T194" s="50"/>
      <c r="U194" s="687">
        <f t="shared" si="148"/>
        <v>243650467528</v>
      </c>
      <c r="V194" s="173">
        <f t="shared" si="142"/>
        <v>9746018.7011200003</v>
      </c>
      <c r="W194" s="48"/>
      <c r="X194" s="651">
        <f>U194-BCTC2026!V206</f>
        <v>-24420247768</v>
      </c>
    </row>
    <row r="195" spans="1:24" ht="15" customHeight="1">
      <c r="B195" s="54" t="s">
        <v>254</v>
      </c>
      <c r="C195" s="48" t="e">
        <f t="shared" ref="C195:N195" si="151">C78</f>
        <v>#REF!</v>
      </c>
      <c r="D195" s="48" t="e">
        <f t="shared" si="151"/>
        <v>#REF!</v>
      </c>
      <c r="E195" s="48" t="e">
        <f t="shared" si="151"/>
        <v>#REF!</v>
      </c>
      <c r="F195" s="48" t="e">
        <f t="shared" si="151"/>
        <v>#REF!</v>
      </c>
      <c r="G195" s="48" t="e">
        <f t="shared" si="151"/>
        <v>#REF!</v>
      </c>
      <c r="H195" s="48" t="e">
        <f t="shared" si="151"/>
        <v>#REF!</v>
      </c>
      <c r="I195" s="48" t="e">
        <f t="shared" si="151"/>
        <v>#REF!</v>
      </c>
      <c r="J195" s="48" t="e">
        <f t="shared" si="151"/>
        <v>#REF!</v>
      </c>
      <c r="K195" s="48" t="e">
        <f t="shared" si="151"/>
        <v>#REF!</v>
      </c>
      <c r="L195" s="48" t="e">
        <f t="shared" si="151"/>
        <v>#REF!</v>
      </c>
      <c r="M195" s="48" t="e">
        <f t="shared" si="151"/>
        <v>#REF!</v>
      </c>
      <c r="N195" s="48" t="e">
        <f t="shared" si="151"/>
        <v>#REF!</v>
      </c>
      <c r="O195" s="47"/>
      <c r="P195" s="48" t="e">
        <f t="shared" si="144"/>
        <v>#REF!</v>
      </c>
      <c r="Q195" s="313" t="e">
        <f t="shared" si="145"/>
        <v>#REF!</v>
      </c>
      <c r="R195" s="313" t="e">
        <f t="shared" si="146"/>
        <v>#REF!</v>
      </c>
      <c r="S195" s="313" t="e">
        <f t="shared" si="147"/>
        <v>#REF!</v>
      </c>
      <c r="T195" s="50"/>
      <c r="U195" s="687" t="e">
        <f t="shared" si="148"/>
        <v>#REF!</v>
      </c>
      <c r="V195" s="173" t="e">
        <f t="shared" si="142"/>
        <v>#REF!</v>
      </c>
      <c r="W195" s="48"/>
      <c r="X195" s="651" t="e">
        <f>U195-BCTC2026!V207</f>
        <v>#REF!</v>
      </c>
    </row>
    <row r="196" spans="1:24" s="58" customFormat="1" ht="15" customHeight="1">
      <c r="A196" s="610"/>
      <c r="B196" s="59" t="s">
        <v>255</v>
      </c>
      <c r="C196" s="60">
        <f>IFERROR(C195/C$66,0)</f>
        <v>0</v>
      </c>
      <c r="D196" s="60">
        <f>IFERROR(D195/D$66,0)</f>
        <v>0</v>
      </c>
      <c r="E196" s="60">
        <f t="shared" ref="E196:N196" si="152">IFERROR(E195/E$66,0)</f>
        <v>0</v>
      </c>
      <c r="F196" s="60">
        <f t="shared" si="152"/>
        <v>0</v>
      </c>
      <c r="G196" s="60">
        <f t="shared" si="152"/>
        <v>0</v>
      </c>
      <c r="H196" s="60">
        <f t="shared" si="152"/>
        <v>0</v>
      </c>
      <c r="I196" s="60">
        <f t="shared" si="152"/>
        <v>0</v>
      </c>
      <c r="J196" s="60">
        <f t="shared" si="152"/>
        <v>0</v>
      </c>
      <c r="K196" s="60">
        <f t="shared" si="152"/>
        <v>0</v>
      </c>
      <c r="L196" s="60">
        <f t="shared" si="152"/>
        <v>0</v>
      </c>
      <c r="M196" s="60">
        <f t="shared" si="152"/>
        <v>0</v>
      </c>
      <c r="N196" s="60">
        <f t="shared" si="152"/>
        <v>0</v>
      </c>
      <c r="O196" s="61"/>
      <c r="P196" s="60" t="e">
        <f>P195/P$199</f>
        <v>#REF!</v>
      </c>
      <c r="Q196" s="60">
        <f>IFERROR(Q195/Q$199,0)</f>
        <v>0</v>
      </c>
      <c r="R196" s="60">
        <f t="shared" ref="R196:S196" si="153">IFERROR(R195/R$199,0)</f>
        <v>0</v>
      </c>
      <c r="S196" s="60">
        <f t="shared" si="153"/>
        <v>0</v>
      </c>
      <c r="T196" s="62"/>
      <c r="U196" s="706" t="e">
        <f>U195/U$199</f>
        <v>#REF!</v>
      </c>
      <c r="V196" s="60" t="e">
        <f>V195/V$199</f>
        <v>#REF!</v>
      </c>
      <c r="W196" s="60"/>
      <c r="X196" s="651" t="e">
        <f>U196-BCTC2026!V208</f>
        <v>#REF!</v>
      </c>
    </row>
    <row r="197" spans="1:24" ht="15" customHeight="1">
      <c r="B197" s="54" t="s">
        <v>256</v>
      </c>
      <c r="C197" s="48">
        <f t="shared" ref="C197:N197" si="154">C91</f>
        <v>0</v>
      </c>
      <c r="D197" s="48">
        <f t="shared" si="154"/>
        <v>0</v>
      </c>
      <c r="E197" s="48">
        <f t="shared" si="154"/>
        <v>0</v>
      </c>
      <c r="F197" s="48">
        <f t="shared" si="154"/>
        <v>0</v>
      </c>
      <c r="G197" s="48">
        <f t="shared" si="154"/>
        <v>0</v>
      </c>
      <c r="H197" s="48">
        <f t="shared" si="154"/>
        <v>0</v>
      </c>
      <c r="I197" s="48">
        <f t="shared" si="154"/>
        <v>0</v>
      </c>
      <c r="J197" s="48">
        <f t="shared" si="154"/>
        <v>0</v>
      </c>
      <c r="K197" s="48">
        <f t="shared" si="154"/>
        <v>0</v>
      </c>
      <c r="L197" s="48">
        <f t="shared" si="154"/>
        <v>0</v>
      </c>
      <c r="M197" s="48">
        <f t="shared" si="154"/>
        <v>0</v>
      </c>
      <c r="N197" s="48">
        <f t="shared" si="154"/>
        <v>0</v>
      </c>
      <c r="O197" s="47"/>
      <c r="P197" s="48">
        <f t="shared" ref="P197" si="155">E197</f>
        <v>0</v>
      </c>
      <c r="Q197" s="313">
        <f t="shared" ref="Q197" si="156">H197</f>
        <v>0</v>
      </c>
      <c r="R197" s="313">
        <f t="shared" ref="R197" si="157">K197</f>
        <v>0</v>
      </c>
      <c r="S197" s="313">
        <f t="shared" ref="S197" si="158">N197</f>
        <v>0</v>
      </c>
      <c r="T197" s="50"/>
      <c r="U197" s="687">
        <f t="shared" si="148"/>
        <v>0</v>
      </c>
      <c r="V197" s="173">
        <f t="shared" si="142"/>
        <v>0</v>
      </c>
      <c r="W197" s="48"/>
      <c r="X197" s="651">
        <f>U197-BCTC2026!V209</f>
        <v>-154933236415</v>
      </c>
    </row>
    <row r="198" spans="1:24" s="58" customFormat="1" ht="15" customHeight="1">
      <c r="A198" s="610"/>
      <c r="B198" s="59" t="s">
        <v>257</v>
      </c>
      <c r="C198" s="60">
        <f>IFERROR(C197/C$66,0)</f>
        <v>0</v>
      </c>
      <c r="D198" s="60">
        <f>IFERROR(D197/D$66,0)</f>
        <v>0</v>
      </c>
      <c r="E198" s="60">
        <f t="shared" ref="E198:N198" si="159">IFERROR(E197/E$66,0)</f>
        <v>0</v>
      </c>
      <c r="F198" s="60">
        <f t="shared" si="159"/>
        <v>0</v>
      </c>
      <c r="G198" s="60">
        <f t="shared" si="159"/>
        <v>0</v>
      </c>
      <c r="H198" s="60">
        <f t="shared" si="159"/>
        <v>0</v>
      </c>
      <c r="I198" s="60">
        <f t="shared" si="159"/>
        <v>0</v>
      </c>
      <c r="J198" s="60">
        <f t="shared" si="159"/>
        <v>0</v>
      </c>
      <c r="K198" s="60">
        <f t="shared" si="159"/>
        <v>0</v>
      </c>
      <c r="L198" s="60">
        <f t="shared" si="159"/>
        <v>0</v>
      </c>
      <c r="M198" s="60">
        <f t="shared" si="159"/>
        <v>0</v>
      </c>
      <c r="N198" s="60">
        <f t="shared" si="159"/>
        <v>0</v>
      </c>
      <c r="O198" s="61"/>
      <c r="P198" s="60" t="e">
        <f>P197/P$199</f>
        <v>#REF!</v>
      </c>
      <c r="Q198" s="60">
        <f>IFERROR(Q197/Q$199,0)</f>
        <v>0</v>
      </c>
      <c r="R198" s="60">
        <f t="shared" ref="R198:S198" si="160">IFERROR(R197/R$199,0)</f>
        <v>0</v>
      </c>
      <c r="S198" s="60">
        <f t="shared" si="160"/>
        <v>0</v>
      </c>
      <c r="T198" s="62"/>
      <c r="U198" s="706" t="e">
        <f>U197/U$199</f>
        <v>#REF!</v>
      </c>
      <c r="V198" s="60" t="e">
        <f>V197/V$199</f>
        <v>#REF!</v>
      </c>
      <c r="W198" s="60"/>
      <c r="X198" s="651" t="e">
        <f>U198-BCTC2026!V210</f>
        <v>#REF!</v>
      </c>
    </row>
    <row r="199" spans="1:24" ht="15" customHeight="1">
      <c r="B199" s="55" t="s">
        <v>103</v>
      </c>
      <c r="C199" s="48" t="e">
        <f t="shared" ref="C199:N199" si="161">C66</f>
        <v>#REF!</v>
      </c>
      <c r="D199" s="48" t="e">
        <f t="shared" si="161"/>
        <v>#REF!</v>
      </c>
      <c r="E199" s="48" t="e">
        <f t="shared" si="161"/>
        <v>#REF!</v>
      </c>
      <c r="F199" s="48" t="e">
        <f t="shared" si="161"/>
        <v>#REF!</v>
      </c>
      <c r="G199" s="48" t="e">
        <f t="shared" si="161"/>
        <v>#REF!</v>
      </c>
      <c r="H199" s="48" t="e">
        <f t="shared" si="161"/>
        <v>#REF!</v>
      </c>
      <c r="I199" s="48" t="e">
        <f t="shared" si="161"/>
        <v>#REF!</v>
      </c>
      <c r="J199" s="48" t="e">
        <f t="shared" si="161"/>
        <v>#REF!</v>
      </c>
      <c r="K199" s="48" t="e">
        <f t="shared" si="161"/>
        <v>#REF!</v>
      </c>
      <c r="L199" s="48" t="e">
        <f t="shared" si="161"/>
        <v>#REF!</v>
      </c>
      <c r="M199" s="48" t="e">
        <f t="shared" si="161"/>
        <v>#REF!</v>
      </c>
      <c r="N199" s="48" t="e">
        <f t="shared" si="161"/>
        <v>#REF!</v>
      </c>
      <c r="O199" s="52"/>
      <c r="P199" s="48" t="e">
        <f>C199</f>
        <v>#REF!</v>
      </c>
      <c r="Q199" s="313" t="e">
        <f t="shared" ref="Q199" si="162">H199</f>
        <v>#REF!</v>
      </c>
      <c r="R199" s="313" t="e">
        <f t="shared" ref="R199" si="163">K199</f>
        <v>#REF!</v>
      </c>
      <c r="S199" s="313" t="e">
        <f t="shared" ref="S199" si="164">N199</f>
        <v>#REF!</v>
      </c>
      <c r="T199" s="50"/>
      <c r="U199" s="687" t="e">
        <f t="shared" si="148"/>
        <v>#REF!</v>
      </c>
      <c r="V199" s="173" t="e">
        <f t="shared" si="142"/>
        <v>#REF!</v>
      </c>
      <c r="W199" s="48"/>
      <c r="X199" s="651" t="e">
        <f>U199-BCTC2026!V211</f>
        <v>#REF!</v>
      </c>
    </row>
    <row r="200" spans="1:24" s="58" customFormat="1" ht="15" customHeight="1">
      <c r="A200" s="610"/>
      <c r="B200" s="59" t="s">
        <v>258</v>
      </c>
      <c r="C200" s="60">
        <f>IFERROR(C199/C$66,0)</f>
        <v>0</v>
      </c>
      <c r="D200" s="60">
        <f>IFERROR(D199/D$66,0)</f>
        <v>0</v>
      </c>
      <c r="E200" s="60">
        <f t="shared" ref="E200:N200" si="165">IFERROR(E67/E$199,0)</f>
        <v>0</v>
      </c>
      <c r="F200" s="60">
        <f t="shared" si="165"/>
        <v>0</v>
      </c>
      <c r="G200" s="60">
        <f t="shared" si="165"/>
        <v>0</v>
      </c>
      <c r="H200" s="60">
        <f t="shared" si="165"/>
        <v>0</v>
      </c>
      <c r="I200" s="60">
        <f t="shared" si="165"/>
        <v>0</v>
      </c>
      <c r="J200" s="60">
        <f t="shared" si="165"/>
        <v>0</v>
      </c>
      <c r="K200" s="60">
        <f t="shared" si="165"/>
        <v>0</v>
      </c>
      <c r="L200" s="60">
        <f t="shared" si="165"/>
        <v>0</v>
      </c>
      <c r="M200" s="60">
        <f t="shared" si="165"/>
        <v>0</v>
      </c>
      <c r="N200" s="60">
        <f t="shared" si="165"/>
        <v>0</v>
      </c>
      <c r="O200" s="63"/>
      <c r="P200" s="60" t="e">
        <f>P67/P$66</f>
        <v>#REF!</v>
      </c>
      <c r="Q200" s="60">
        <f>IFERROR(Q67/Q$66,0)</f>
        <v>0</v>
      </c>
      <c r="R200" s="60">
        <f>IFERROR(R67/R$66,0)</f>
        <v>0</v>
      </c>
      <c r="S200" s="60">
        <f>IFERROR(S67/S$66,0)</f>
        <v>0</v>
      </c>
      <c r="T200" s="62"/>
      <c r="U200" s="706" t="e">
        <f>U67/U$66</f>
        <v>#REF!</v>
      </c>
      <c r="V200" s="60" t="e">
        <f>V67/V$66</f>
        <v>#REF!</v>
      </c>
      <c r="W200" s="60"/>
      <c r="X200" s="651" t="e">
        <f>U200-BCTC2026!V212</f>
        <v>#REF!</v>
      </c>
    </row>
    <row r="201" spans="1:24" s="58" customFormat="1" ht="15" customHeight="1">
      <c r="A201" s="610"/>
      <c r="B201" s="59" t="s">
        <v>259</v>
      </c>
      <c r="C201" s="60">
        <f>IFERROR(C155/C179,0)</f>
        <v>0.78775576968874295</v>
      </c>
      <c r="D201" s="60">
        <f t="shared" ref="D201:U201" si="166">IFERROR(D155/D179,0)</f>
        <v>-0.3564944002957493</v>
      </c>
      <c r="E201" s="60">
        <f t="shared" si="166"/>
        <v>-0.23672661123164038</v>
      </c>
      <c r="F201" s="60">
        <f t="shared" si="166"/>
        <v>0.15686433151661722</v>
      </c>
      <c r="G201" s="60">
        <f t="shared" si="166"/>
        <v>7.470104720944018E-2</v>
      </c>
      <c r="H201" s="60">
        <f t="shared" si="166"/>
        <v>0</v>
      </c>
      <c r="I201" s="60">
        <f t="shared" si="166"/>
        <v>0</v>
      </c>
      <c r="J201" s="60">
        <f t="shared" si="166"/>
        <v>0</v>
      </c>
      <c r="K201" s="60">
        <f t="shared" si="166"/>
        <v>0</v>
      </c>
      <c r="L201" s="60">
        <f t="shared" si="166"/>
        <v>0</v>
      </c>
      <c r="M201" s="60">
        <f>IFERROR(M155/M179,0)</f>
        <v>0</v>
      </c>
      <c r="N201" s="60">
        <f t="shared" si="166"/>
        <v>0</v>
      </c>
      <c r="O201" s="63"/>
      <c r="P201" s="60">
        <f t="shared" si="166"/>
        <v>-0.5863890609221486</v>
      </c>
      <c r="Q201" s="60">
        <f>IFERROR(Q155/Q179,0)</f>
        <v>0.10560690825333584</v>
      </c>
      <c r="R201" s="60">
        <f t="shared" si="166"/>
        <v>0</v>
      </c>
      <c r="S201" s="60">
        <f t="shared" si="166"/>
        <v>0</v>
      </c>
      <c r="T201" s="62"/>
      <c r="U201" s="706">
        <f t="shared" si="166"/>
        <v>0.42821528349185722</v>
      </c>
      <c r="V201" s="60">
        <f>IFERROR(V155/V179,0)</f>
        <v>0.42821528349185728</v>
      </c>
      <c r="W201" s="60"/>
      <c r="X201" s="651">
        <f>U201-BCTC2026!V213</f>
        <v>0</v>
      </c>
    </row>
    <row r="202" spans="1:24" ht="15" customHeight="1">
      <c r="B202" s="658" t="s">
        <v>262</v>
      </c>
      <c r="C202" s="659">
        <f>BCTC2026!D214</f>
        <v>2133968845</v>
      </c>
      <c r="D202" s="659">
        <f>BCTC2026!E214</f>
        <v>2103008488</v>
      </c>
      <c r="E202" s="659">
        <f>BCTC2026!F214</f>
        <v>2118111558</v>
      </c>
      <c r="F202" s="659">
        <f>BCTC2026!G214</f>
        <v>2277961573</v>
      </c>
      <c r="G202" s="659">
        <f>BCTC2026!H214</f>
        <v>2330977557</v>
      </c>
      <c r="H202" s="659">
        <f>BCTC2026!I214</f>
        <v>0</v>
      </c>
      <c r="I202" s="659">
        <f>BCTC2026!J214</f>
        <v>0</v>
      </c>
      <c r="J202" s="659">
        <f>BCTC2026!K214</f>
        <v>0</v>
      </c>
      <c r="K202" s="659">
        <f>BCTC2026!L214</f>
        <v>0</v>
      </c>
      <c r="L202" s="659">
        <f>BCTC2026!M214</f>
        <v>0</v>
      </c>
      <c r="M202" s="659">
        <f>BCTC2026!N214</f>
        <v>0</v>
      </c>
      <c r="N202" s="659">
        <f>BCTC2026!O214</f>
        <v>0</v>
      </c>
      <c r="P202" s="659">
        <f>SUM(C202:E202)</f>
        <v>6355088891</v>
      </c>
      <c r="Q202" s="659">
        <f>SUM(F202:H202)</f>
        <v>4608939130</v>
      </c>
      <c r="R202" s="659">
        <f t="shared" ref="R202" si="167">SUM(I202:K202)</f>
        <v>0</v>
      </c>
      <c r="S202" s="659">
        <f t="shared" ref="S202" si="168">SUM(L202:N202)</f>
        <v>0</v>
      </c>
      <c r="U202" s="659">
        <f>SUM(C202:N202)</f>
        <v>10964028021</v>
      </c>
      <c r="V202" s="660"/>
    </row>
    <row r="203" spans="1:24" s="665" customFormat="1" ht="15" customHeight="1">
      <c r="A203" s="661"/>
      <c r="B203" s="662" t="s">
        <v>2049</v>
      </c>
      <c r="C203" s="663">
        <f>BCTC2026!D215</f>
        <v>213189253</v>
      </c>
      <c r="D203" s="663">
        <f>BCTC2026!E215</f>
        <v>234475843</v>
      </c>
      <c r="E203" s="663">
        <f>BCTC2026!F215</f>
        <v>346339938</v>
      </c>
      <c r="F203" s="663">
        <f>BCTC2026!G215</f>
        <v>338969715</v>
      </c>
      <c r="G203" s="663">
        <f>BCTC2026!H215</f>
        <v>252148158</v>
      </c>
      <c r="H203" s="663">
        <f>BCTC2026!I215</f>
        <v>0</v>
      </c>
      <c r="I203" s="663">
        <f>BCTC2026!J215</f>
        <v>0</v>
      </c>
      <c r="J203" s="663">
        <f>BCTC2026!K215</f>
        <v>0</v>
      </c>
      <c r="K203" s="663">
        <f>BCTC2026!L215</f>
        <v>0</v>
      </c>
      <c r="L203" s="663">
        <f>BCTC2026!M215</f>
        <v>0</v>
      </c>
      <c r="M203" s="663">
        <f>BCTC2026!N215</f>
        <v>0</v>
      </c>
      <c r="N203" s="663">
        <f>BCTC2026!O215</f>
        <v>0</v>
      </c>
      <c r="O203" s="662"/>
      <c r="P203" s="663"/>
      <c r="Q203" s="662"/>
      <c r="R203" s="662"/>
      <c r="S203" s="662"/>
      <c r="T203" s="662"/>
      <c r="U203" s="663">
        <f>SUM(C203:N203)</f>
        <v>1385122907</v>
      </c>
      <c r="V203" s="662"/>
      <c r="W203" s="664"/>
    </row>
    <row r="204" spans="1:24" s="665" customFormat="1" ht="15" customHeight="1">
      <c r="A204" s="661"/>
      <c r="B204" s="662" t="s">
        <v>1607</v>
      </c>
      <c r="C204" s="663">
        <f>BCTC2026!D216</f>
        <v>24910</v>
      </c>
      <c r="D204" s="663">
        <f>BCTC2026!E216</f>
        <v>25870</v>
      </c>
      <c r="E204" s="663">
        <f>BCTC2026!F216</f>
        <v>26160</v>
      </c>
      <c r="F204" s="663">
        <f>BCTC2026!G216</f>
        <v>26160</v>
      </c>
      <c r="G204" s="663">
        <f>BCTC2026!H216</f>
        <v>26110</v>
      </c>
      <c r="H204" s="663">
        <f>BCTC2026!I216</f>
        <v>0</v>
      </c>
      <c r="I204" s="663">
        <f>BCTC2026!J216</f>
        <v>0</v>
      </c>
      <c r="J204" s="663">
        <f>BCTC2026!K216</f>
        <v>0</v>
      </c>
      <c r="K204" s="663">
        <f>BCTC2026!L216</f>
        <v>0</v>
      </c>
      <c r="L204" s="663">
        <f>BCTC2026!M216</f>
        <v>0</v>
      </c>
      <c r="M204" s="663">
        <f>BCTC2026!N216</f>
        <v>0</v>
      </c>
      <c r="N204" s="663">
        <f>BCTC2026!O216</f>
        <v>0</v>
      </c>
      <c r="O204" s="662"/>
      <c r="P204" s="663"/>
      <c r="Q204" s="662"/>
      <c r="R204" s="662"/>
      <c r="S204" s="662"/>
      <c r="T204" s="662"/>
      <c r="U204" s="663">
        <f t="shared" ref="U204:U214" si="169">SUM(C204:N204)</f>
        <v>129210</v>
      </c>
      <c r="V204" s="662"/>
      <c r="W204" s="664"/>
    </row>
    <row r="205" spans="1:24" s="665" customFormat="1" ht="15" customHeight="1">
      <c r="A205" s="661"/>
      <c r="B205" s="666" t="s">
        <v>2098</v>
      </c>
      <c r="C205" s="663">
        <f>BCTC2026!D217</f>
        <v>4241.8419999999996</v>
      </c>
      <c r="D205" s="663">
        <f>BCTC2026!E217</f>
        <v>3245.53</v>
      </c>
      <c r="E205" s="663">
        <f>BCTC2026!F217</f>
        <v>6165.1989999999996</v>
      </c>
      <c r="F205" s="663">
        <f>BCTC2026!G217</f>
        <v>5559.4309999999996</v>
      </c>
      <c r="G205" s="663">
        <f>BCTC2026!H217</f>
        <v>5019.7730000000001</v>
      </c>
      <c r="H205" s="663">
        <f>BCTC2026!I217</f>
        <v>0</v>
      </c>
      <c r="I205" s="663">
        <f>BCTC2026!J217</f>
        <v>0</v>
      </c>
      <c r="J205" s="663">
        <f>BCTC2026!K217</f>
        <v>0</v>
      </c>
      <c r="K205" s="663">
        <f>BCTC2026!L217</f>
        <v>0</v>
      </c>
      <c r="L205" s="663">
        <f>BCTC2026!M217</f>
        <v>0</v>
      </c>
      <c r="M205" s="663">
        <f>BCTC2026!N217</f>
        <v>0</v>
      </c>
      <c r="N205" s="663">
        <f>BCTC2026!O217</f>
        <v>0</v>
      </c>
      <c r="O205" s="662"/>
      <c r="P205" s="663"/>
      <c r="Q205" s="662"/>
      <c r="R205" s="662"/>
      <c r="S205" s="662"/>
      <c r="T205" s="662"/>
      <c r="U205" s="663">
        <f t="shared" si="169"/>
        <v>24231.775000000001</v>
      </c>
      <c r="V205" s="662"/>
      <c r="W205" s="664"/>
    </row>
    <row r="206" spans="1:24" s="672" customFormat="1" ht="15" customHeight="1">
      <c r="A206" s="667"/>
      <c r="B206" s="668" t="s">
        <v>2097</v>
      </c>
      <c r="C206" s="669">
        <v>0</v>
      </c>
      <c r="D206" s="669">
        <v>0</v>
      </c>
      <c r="E206" s="669">
        <v>0</v>
      </c>
      <c r="F206" s="669">
        <v>0</v>
      </c>
      <c r="G206" s="669">
        <v>0</v>
      </c>
      <c r="H206" s="669">
        <v>0</v>
      </c>
      <c r="I206" s="669">
        <v>0</v>
      </c>
      <c r="J206" s="669">
        <v>0</v>
      </c>
      <c r="K206" s="669">
        <v>0</v>
      </c>
      <c r="L206" s="669">
        <v>0</v>
      </c>
      <c r="M206" s="669">
        <v>0</v>
      </c>
      <c r="N206" s="669">
        <v>0</v>
      </c>
      <c r="O206" s="670"/>
      <c r="P206" s="669"/>
      <c r="Q206" s="670"/>
      <c r="R206" s="670"/>
      <c r="S206" s="670"/>
      <c r="T206" s="670"/>
      <c r="U206" s="669">
        <f t="shared" si="169"/>
        <v>0</v>
      </c>
      <c r="V206" s="670"/>
      <c r="W206" s="671"/>
    </row>
    <row r="207" spans="1:24" s="665" customFormat="1" ht="15" hidden="1" customHeight="1">
      <c r="A207" s="661"/>
      <c r="B207" s="662"/>
      <c r="C207" s="673">
        <f>C179-C164</f>
        <v>0</v>
      </c>
      <c r="D207" s="673">
        <f t="shared" ref="D207:S207" si="170">D179-D164</f>
        <v>0</v>
      </c>
      <c r="E207" s="673">
        <f>E179-E164</f>
        <v>0</v>
      </c>
      <c r="F207" s="673">
        <f t="shared" si="170"/>
        <v>0</v>
      </c>
      <c r="G207" s="673">
        <f t="shared" si="170"/>
        <v>0</v>
      </c>
      <c r="H207" s="673">
        <f t="shared" si="170"/>
        <v>0</v>
      </c>
      <c r="I207" s="673">
        <f t="shared" si="170"/>
        <v>0</v>
      </c>
      <c r="J207" s="673">
        <f t="shared" si="170"/>
        <v>0</v>
      </c>
      <c r="K207" s="673">
        <f t="shared" si="170"/>
        <v>0</v>
      </c>
      <c r="L207" s="673">
        <f t="shared" si="170"/>
        <v>0</v>
      </c>
      <c r="M207" s="673">
        <f>M179-M164</f>
        <v>0</v>
      </c>
      <c r="N207" s="673">
        <f>N179-N164</f>
        <v>0</v>
      </c>
      <c r="O207" s="662"/>
      <c r="P207" s="673">
        <f t="shared" si="170"/>
        <v>0</v>
      </c>
      <c r="Q207" s="673">
        <f t="shared" si="170"/>
        <v>0</v>
      </c>
      <c r="R207" s="673">
        <f t="shared" si="170"/>
        <v>0</v>
      </c>
      <c r="S207" s="673">
        <f t="shared" si="170"/>
        <v>0</v>
      </c>
      <c r="T207" s="662"/>
      <c r="U207" s="663">
        <f t="shared" si="169"/>
        <v>0</v>
      </c>
      <c r="V207" s="662"/>
      <c r="W207" s="664"/>
    </row>
    <row r="208" spans="1:24" s="665" customFormat="1" ht="15" hidden="1" customHeight="1">
      <c r="A208" s="661"/>
      <c r="B208" s="662"/>
      <c r="C208" s="663">
        <f>C139-C162</f>
        <v>0</v>
      </c>
      <c r="D208" s="663">
        <f t="shared" ref="D208:M208" si="171">D139-D162</f>
        <v>0</v>
      </c>
      <c r="E208" s="663">
        <f t="shared" si="171"/>
        <v>0</v>
      </c>
      <c r="F208" s="663">
        <f t="shared" si="171"/>
        <v>0</v>
      </c>
      <c r="G208" s="663">
        <f t="shared" si="171"/>
        <v>0</v>
      </c>
      <c r="H208" s="663">
        <f t="shared" si="171"/>
        <v>0</v>
      </c>
      <c r="I208" s="663">
        <f t="shared" si="171"/>
        <v>0</v>
      </c>
      <c r="J208" s="663">
        <f t="shared" si="171"/>
        <v>0</v>
      </c>
      <c r="K208" s="663">
        <f t="shared" si="171"/>
        <v>0</v>
      </c>
      <c r="L208" s="663">
        <f t="shared" si="171"/>
        <v>0</v>
      </c>
      <c r="M208" s="663">
        <f t="shared" si="171"/>
        <v>0</v>
      </c>
      <c r="N208" s="663">
        <f>N139-N162</f>
        <v>0</v>
      </c>
      <c r="O208" s="662"/>
      <c r="P208" s="663"/>
      <c r="Q208" s="662"/>
      <c r="R208" s="662"/>
      <c r="S208" s="662"/>
      <c r="T208" s="662"/>
      <c r="U208" s="663">
        <f t="shared" si="169"/>
        <v>0</v>
      </c>
      <c r="V208" s="662"/>
      <c r="W208" s="664"/>
    </row>
    <row r="209" spans="1:23" s="665" customFormat="1" ht="15" customHeight="1">
      <c r="A209" s="661"/>
      <c r="B209" s="670" t="s">
        <v>2122</v>
      </c>
      <c r="C209" s="670"/>
      <c r="D209" s="670"/>
      <c r="E209" s="675"/>
      <c r="F209" s="675"/>
      <c r="G209" s="670"/>
      <c r="H209" s="670"/>
      <c r="I209" s="670"/>
      <c r="J209" s="670"/>
      <c r="K209" s="669"/>
      <c r="L209" s="670"/>
      <c r="M209" s="670"/>
      <c r="N209" s="669">
        <v>0</v>
      </c>
      <c r="O209" s="662"/>
      <c r="P209" s="669"/>
      <c r="Q209" s="662"/>
      <c r="R209" s="662"/>
      <c r="S209" s="662"/>
      <c r="T209" s="662"/>
      <c r="U209" s="663">
        <f t="shared" si="169"/>
        <v>0</v>
      </c>
      <c r="V209" s="662"/>
      <c r="W209" s="664"/>
    </row>
    <row r="210" spans="1:23" s="665" customFormat="1" ht="15" customHeight="1">
      <c r="A210" s="661"/>
      <c r="B210" s="662" t="s">
        <v>2124</v>
      </c>
      <c r="C210" s="674"/>
      <c r="D210" s="662"/>
      <c r="E210" s="663"/>
      <c r="F210" s="663"/>
      <c r="G210" s="662"/>
      <c r="H210" s="662"/>
      <c r="I210" s="662"/>
      <c r="J210" s="662"/>
      <c r="K210" s="662"/>
      <c r="L210" s="662"/>
      <c r="M210" s="662"/>
      <c r="N210" s="662"/>
      <c r="O210" s="662"/>
      <c r="P210" s="662"/>
      <c r="Q210" s="662"/>
      <c r="R210" s="662"/>
      <c r="S210" s="662"/>
      <c r="T210" s="662"/>
      <c r="U210" s="663">
        <f t="shared" si="169"/>
        <v>0</v>
      </c>
      <c r="V210" s="662"/>
      <c r="W210" s="664"/>
    </row>
    <row r="211" spans="1:23" s="665" customFormat="1" ht="15" customHeight="1">
      <c r="A211" s="661"/>
      <c r="B211" s="662" t="s">
        <v>2146</v>
      </c>
      <c r="C211" s="663"/>
      <c r="D211" s="662"/>
      <c r="E211" s="676"/>
      <c r="F211" s="676"/>
      <c r="G211" s="662"/>
      <c r="H211" s="662"/>
      <c r="I211" s="662"/>
      <c r="J211" s="662"/>
      <c r="K211" s="662"/>
      <c r="L211" s="662"/>
      <c r="M211" s="662"/>
      <c r="N211" s="662"/>
      <c r="O211" s="662"/>
      <c r="P211" s="662"/>
      <c r="Q211" s="662"/>
      <c r="R211" s="677"/>
      <c r="S211" s="662"/>
      <c r="T211" s="662"/>
      <c r="U211" s="663">
        <f t="shared" si="169"/>
        <v>0</v>
      </c>
      <c r="V211" s="662"/>
      <c r="W211" s="664"/>
    </row>
    <row r="212" spans="1:23" s="665" customFormat="1" ht="15" customHeight="1">
      <c r="A212" s="661"/>
      <c r="B212" s="662" t="s">
        <v>2147</v>
      </c>
      <c r="C212" s="663"/>
      <c r="D212" s="662"/>
      <c r="E212" s="662"/>
      <c r="F212" s="662"/>
      <c r="G212" s="662"/>
      <c r="H212" s="662"/>
      <c r="I212" s="662"/>
      <c r="J212" s="662"/>
      <c r="K212" s="662"/>
      <c r="L212" s="662"/>
      <c r="M212" s="662"/>
      <c r="N212" s="663"/>
      <c r="O212" s="662"/>
      <c r="P212" s="663"/>
      <c r="Q212" s="662"/>
      <c r="R212" s="663"/>
      <c r="S212" s="662"/>
      <c r="T212" s="662"/>
      <c r="U212" s="663">
        <f t="shared" si="169"/>
        <v>0</v>
      </c>
      <c r="V212" s="662"/>
      <c r="W212" s="664"/>
    </row>
    <row r="213" spans="1:23" s="665" customFormat="1" ht="15" customHeight="1">
      <c r="A213" s="661"/>
      <c r="B213" s="665" t="s">
        <v>2148</v>
      </c>
      <c r="C213" s="679"/>
      <c r="N213" s="678"/>
      <c r="P213" s="678"/>
      <c r="U213" s="679">
        <f t="shared" si="169"/>
        <v>0</v>
      </c>
      <c r="W213" s="661"/>
    </row>
    <row r="214" spans="1:23" ht="15" customHeight="1">
      <c r="B214" s="12" t="s">
        <v>2149</v>
      </c>
      <c r="C214" s="12">
        <v>88</v>
      </c>
      <c r="N214" s="238"/>
      <c r="P214" s="238"/>
      <c r="U214" s="449">
        <f t="shared" si="169"/>
        <v>88</v>
      </c>
    </row>
    <row r="215" spans="1:23" ht="15" customHeight="1">
      <c r="C215" s="238"/>
    </row>
    <row r="216" spans="1:23" ht="15" customHeight="1">
      <c r="C216" s="586"/>
    </row>
  </sheetData>
  <autoFilter ref="B3:W201" xr:uid="{00000000-0009-0000-0000-00000C000000}"/>
  <printOptions horizontalCentered="1"/>
  <pageMargins left="0.19685039370078741" right="0.19685039370078741" top="0.74803149606299213" bottom="0.15748031496062992" header="0.15748031496062992" footer="0.15748031496062992"/>
  <pageSetup paperSize="8" scale="90" orientation="landscape"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B5D4-4252-4C26-B798-E7ABB712A314}">
  <sheetPr codeName="Sheet4">
    <tabColor rgb="FF92D050"/>
  </sheetPr>
  <dimension ref="A1:N45"/>
  <sheetViews>
    <sheetView zoomScale="80" zoomScaleNormal="80" workbookViewId="0">
      <pane ySplit="1" topLeftCell="A9" activePane="bottomLeft" state="frozen"/>
      <selection pane="bottomLeft" activeCell="C39" sqref="C39:C41"/>
    </sheetView>
  </sheetViews>
  <sheetFormatPr defaultColWidth="9.09765625" defaultRowHeight="14"/>
  <cols>
    <col min="1" max="1" width="51" style="229" customWidth="1"/>
    <col min="2" max="2" width="9.59765625" style="229" customWidth="1"/>
    <col min="3" max="3" width="18.69921875" style="229" customWidth="1"/>
    <col min="4" max="6" width="18.69921875" style="229" hidden="1" customWidth="1"/>
    <col min="7" max="10" width="21.69921875" style="229" hidden="1" customWidth="1"/>
    <col min="11" max="11" width="16.09765625" style="229" hidden="1" customWidth="1"/>
    <col min="12" max="12" width="16.5" style="229" hidden="1" customWidth="1"/>
    <col min="13" max="14" width="21.69921875" style="229" hidden="1" customWidth="1"/>
    <col min="15" max="16384" width="9.09765625" style="229"/>
  </cols>
  <sheetData>
    <row r="1" spans="1:14" ht="29.5" customHeight="1">
      <c r="A1" s="452" t="s">
        <v>260</v>
      </c>
      <c r="B1" s="453" t="s">
        <v>283</v>
      </c>
      <c r="C1" s="388" t="s">
        <v>2187</v>
      </c>
      <c r="D1" s="388" t="s">
        <v>2188</v>
      </c>
      <c r="E1" s="388" t="s">
        <v>2189</v>
      </c>
      <c r="F1" s="388" t="s">
        <v>2190</v>
      </c>
      <c r="G1" s="388" t="s">
        <v>2191</v>
      </c>
      <c r="H1" s="388" t="s">
        <v>2192</v>
      </c>
      <c r="I1" s="388" t="s">
        <v>2193</v>
      </c>
      <c r="J1" s="388" t="s">
        <v>2194</v>
      </c>
      <c r="K1" s="388" t="s">
        <v>2195</v>
      </c>
      <c r="L1" s="388" t="s">
        <v>2196</v>
      </c>
      <c r="M1" s="388" t="s">
        <v>2197</v>
      </c>
      <c r="N1" s="388" t="s">
        <v>2198</v>
      </c>
    </row>
    <row r="2" spans="1:14">
      <c r="A2" s="454" t="s">
        <v>261</v>
      </c>
      <c r="B2" s="455"/>
      <c r="C2" s="389"/>
      <c r="D2" s="389"/>
      <c r="E2" s="389"/>
      <c r="F2" s="389"/>
      <c r="G2" s="389"/>
      <c r="H2" s="389"/>
      <c r="I2" s="389"/>
      <c r="J2" s="389"/>
      <c r="K2" s="389"/>
      <c r="L2" s="389"/>
      <c r="M2" s="389"/>
      <c r="N2" s="389"/>
    </row>
    <row r="3" spans="1:14">
      <c r="A3" s="456" t="s">
        <v>284</v>
      </c>
      <c r="B3" s="457" t="s">
        <v>285</v>
      </c>
      <c r="C3" s="390">
        <f>+BCTC2026!D148</f>
        <v>-1693460736</v>
      </c>
      <c r="D3" s="390">
        <f>+BCTC2026!E148</f>
        <v>-6419213738</v>
      </c>
      <c r="E3" s="538">
        <f>+BCTC2026!F148</f>
        <v>-6818467491</v>
      </c>
      <c r="F3" s="390">
        <f>+BCTC2026!G148</f>
        <v>3703754212</v>
      </c>
      <c r="G3" s="390">
        <f>+BCTC2026!H148</f>
        <v>8181583918</v>
      </c>
      <c r="H3" s="390">
        <f>+BCTC2026!I148</f>
        <v>0</v>
      </c>
      <c r="I3" s="390">
        <f>+BCTC2026!J148</f>
        <v>0</v>
      </c>
      <c r="J3" s="390">
        <f>BCTC2026!K148</f>
        <v>0</v>
      </c>
      <c r="K3" s="390">
        <f>BCTC2026!L148</f>
        <v>0</v>
      </c>
      <c r="L3" s="390">
        <f>BCTC2026!M148</f>
        <v>0</v>
      </c>
      <c r="M3" s="390">
        <f>BCTC2026!N148</f>
        <v>0</v>
      </c>
      <c r="N3" s="390">
        <f>BCTC2026!O148</f>
        <v>0</v>
      </c>
    </row>
    <row r="4" spans="1:14">
      <c r="A4" s="458" t="s">
        <v>286</v>
      </c>
      <c r="B4" s="459"/>
      <c r="C4" s="391"/>
      <c r="D4" s="391"/>
      <c r="E4" s="391"/>
      <c r="F4" s="391"/>
      <c r="G4" s="391"/>
      <c r="H4" s="391"/>
      <c r="I4" s="391"/>
      <c r="J4" s="391"/>
      <c r="K4" s="391"/>
      <c r="L4" s="391"/>
      <c r="M4" s="391"/>
      <c r="N4" s="391"/>
    </row>
    <row r="5" spans="1:14">
      <c r="A5" s="460" t="s">
        <v>262</v>
      </c>
      <c r="B5" s="461" t="s">
        <v>287</v>
      </c>
      <c r="C5" s="392">
        <v>2133968845</v>
      </c>
      <c r="D5" s="392"/>
      <c r="E5" s="392"/>
      <c r="F5" s="392"/>
      <c r="G5" s="392"/>
      <c r="H5" s="392"/>
      <c r="I5" s="392"/>
      <c r="J5" s="392"/>
      <c r="K5" s="392"/>
      <c r="L5" s="392"/>
      <c r="M5" s="392"/>
      <c r="N5" s="392"/>
    </row>
    <row r="6" spans="1:14">
      <c r="A6" s="460" t="s">
        <v>263</v>
      </c>
      <c r="B6" s="461" t="s">
        <v>288</v>
      </c>
      <c r="C6" s="392"/>
      <c r="D6" s="392"/>
      <c r="E6" s="392"/>
      <c r="F6" s="392"/>
      <c r="G6" s="392"/>
      <c r="H6" s="392"/>
      <c r="I6" s="392"/>
      <c r="J6" s="392"/>
      <c r="K6" s="392"/>
      <c r="L6" s="392"/>
      <c r="M6" s="392"/>
      <c r="N6" s="392"/>
    </row>
    <row r="7" spans="1:14" ht="28">
      <c r="A7" s="462" t="s">
        <v>264</v>
      </c>
      <c r="B7" s="463" t="s">
        <v>289</v>
      </c>
      <c r="C7" s="393">
        <v>-282378363</v>
      </c>
      <c r="D7" s="393"/>
      <c r="E7" s="393"/>
      <c r="F7" s="393"/>
      <c r="G7" s="393"/>
      <c r="H7" s="393"/>
      <c r="I7" s="393"/>
      <c r="J7" s="393"/>
      <c r="K7" s="393"/>
      <c r="L7" s="393"/>
      <c r="M7" s="393"/>
      <c r="N7" s="393"/>
    </row>
    <row r="8" spans="1:14">
      <c r="A8" s="460" t="s">
        <v>265</v>
      </c>
      <c r="B8" s="461" t="s">
        <v>290</v>
      </c>
      <c r="C8" s="393">
        <v>-1708611</v>
      </c>
      <c r="D8" s="393"/>
      <c r="E8" s="393"/>
      <c r="F8" s="393"/>
      <c r="G8" s="393"/>
      <c r="H8" s="393"/>
      <c r="I8" s="393"/>
      <c r="J8" s="393"/>
      <c r="K8" s="393"/>
      <c r="L8" s="393"/>
      <c r="M8" s="393"/>
      <c r="N8" s="393"/>
    </row>
    <row r="9" spans="1:14">
      <c r="A9" s="460" t="s">
        <v>266</v>
      </c>
      <c r="B9" s="461" t="s">
        <v>291</v>
      </c>
      <c r="C9" s="393">
        <v>1240115065</v>
      </c>
      <c r="D9" s="393"/>
      <c r="E9" s="393"/>
      <c r="F9" s="393"/>
      <c r="G9" s="393"/>
      <c r="H9" s="393"/>
      <c r="I9" s="393"/>
      <c r="J9" s="393"/>
      <c r="K9" s="393"/>
      <c r="L9" s="393"/>
      <c r="M9" s="393"/>
      <c r="N9" s="393"/>
    </row>
    <row r="10" spans="1:14">
      <c r="A10" s="460" t="s">
        <v>267</v>
      </c>
      <c r="B10" s="461"/>
      <c r="C10" s="392"/>
      <c r="D10" s="392"/>
      <c r="E10" s="392"/>
      <c r="F10" s="392"/>
      <c r="G10" s="392"/>
      <c r="H10" s="392"/>
      <c r="I10" s="392"/>
      <c r="J10" s="392"/>
      <c r="K10" s="392"/>
      <c r="L10" s="392"/>
      <c r="M10" s="392"/>
      <c r="N10" s="392"/>
    </row>
    <row r="11" spans="1:14" ht="28">
      <c r="A11" s="464" t="s">
        <v>292</v>
      </c>
      <c r="B11" s="465" t="s">
        <v>293</v>
      </c>
      <c r="C11" s="394">
        <f t="shared" ref="C11:N11" si="0">SUM(C3:C10)</f>
        <v>1396536200</v>
      </c>
      <c r="D11" s="394">
        <f t="shared" si="0"/>
        <v>-6419213738</v>
      </c>
      <c r="E11" s="394">
        <f t="shared" si="0"/>
        <v>-6818467491</v>
      </c>
      <c r="F11" s="394">
        <f t="shared" si="0"/>
        <v>3703754212</v>
      </c>
      <c r="G11" s="394">
        <f t="shared" si="0"/>
        <v>8181583918</v>
      </c>
      <c r="H11" s="394">
        <f t="shared" si="0"/>
        <v>0</v>
      </c>
      <c r="I11" s="394">
        <f t="shared" si="0"/>
        <v>0</v>
      </c>
      <c r="J11" s="394">
        <f t="shared" si="0"/>
        <v>0</v>
      </c>
      <c r="K11" s="394">
        <f t="shared" si="0"/>
        <v>0</v>
      </c>
      <c r="L11" s="394">
        <f t="shared" si="0"/>
        <v>0</v>
      </c>
      <c r="M11" s="394">
        <f t="shared" si="0"/>
        <v>0</v>
      </c>
      <c r="N11" s="394">
        <f t="shared" si="0"/>
        <v>0</v>
      </c>
    </row>
    <row r="12" spans="1:14">
      <c r="A12" s="105" t="s">
        <v>268</v>
      </c>
      <c r="B12" s="466" t="s">
        <v>294</v>
      </c>
      <c r="C12" s="393">
        <v>27676228092</v>
      </c>
      <c r="D12" s="393"/>
      <c r="E12" s="393"/>
      <c r="F12" s="393"/>
      <c r="G12" s="393"/>
      <c r="H12" s="393"/>
      <c r="I12" s="393"/>
      <c r="J12" s="393"/>
      <c r="K12" s="393"/>
      <c r="L12" s="393"/>
      <c r="M12" s="393"/>
      <c r="N12" s="393"/>
    </row>
    <row r="13" spans="1:14">
      <c r="A13" s="105" t="s">
        <v>269</v>
      </c>
      <c r="B13" s="466" t="s">
        <v>295</v>
      </c>
      <c r="C13" s="393">
        <v>28329195342</v>
      </c>
      <c r="D13" s="393"/>
      <c r="E13" s="393"/>
      <c r="F13" s="393"/>
      <c r="G13" s="393"/>
      <c r="H13" s="393"/>
      <c r="I13" s="393"/>
      <c r="J13" s="393"/>
      <c r="K13" s="393"/>
      <c r="L13" s="393"/>
      <c r="M13" s="393"/>
      <c r="N13" s="393"/>
    </row>
    <row r="14" spans="1:14" ht="42">
      <c r="A14" s="467" t="s">
        <v>296</v>
      </c>
      <c r="B14" s="468" t="s">
        <v>297</v>
      </c>
      <c r="C14" s="393">
        <v>-5132172559</v>
      </c>
      <c r="D14" s="393"/>
      <c r="E14" s="393"/>
      <c r="F14" s="393"/>
      <c r="G14" s="393"/>
      <c r="H14" s="393"/>
      <c r="I14" s="393"/>
      <c r="J14" s="393"/>
      <c r="K14" s="393"/>
      <c r="L14" s="393"/>
      <c r="M14" s="393"/>
      <c r="N14" s="393"/>
    </row>
    <row r="15" spans="1:14">
      <c r="A15" s="105" t="s">
        <v>2101</v>
      </c>
      <c r="B15" s="466" t="s">
        <v>298</v>
      </c>
      <c r="C15" s="393">
        <v>1820605679</v>
      </c>
      <c r="D15" s="393"/>
      <c r="E15" s="393"/>
      <c r="F15" s="393"/>
      <c r="G15" s="393"/>
      <c r="H15" s="393"/>
      <c r="I15" s="393"/>
      <c r="J15" s="393"/>
      <c r="K15" s="393"/>
      <c r="L15" s="393"/>
      <c r="M15" s="393"/>
      <c r="N15" s="393"/>
    </row>
    <row r="16" spans="1:14">
      <c r="A16" s="105" t="s">
        <v>270</v>
      </c>
      <c r="B16" s="466" t="s">
        <v>299</v>
      </c>
      <c r="C16" s="395">
        <v>-1240115065</v>
      </c>
      <c r="D16" s="395"/>
      <c r="E16" s="393"/>
      <c r="F16" s="393"/>
      <c r="G16" s="393"/>
      <c r="H16" s="393"/>
      <c r="I16" s="393"/>
      <c r="J16" s="393"/>
      <c r="K16" s="393"/>
      <c r="L16" s="393"/>
      <c r="M16" s="393"/>
      <c r="N16" s="393"/>
    </row>
    <row r="17" spans="1:14">
      <c r="A17" s="105" t="s">
        <v>271</v>
      </c>
      <c r="B17" s="466" t="s">
        <v>300</v>
      </c>
      <c r="C17" s="393"/>
      <c r="D17" s="393"/>
      <c r="E17" s="393"/>
      <c r="F17" s="393"/>
      <c r="G17" s="393"/>
      <c r="H17" s="393"/>
      <c r="I17" s="393"/>
      <c r="J17" s="393"/>
      <c r="K17" s="393"/>
      <c r="L17" s="393">
        <v>0</v>
      </c>
      <c r="M17" s="393"/>
      <c r="N17" s="393"/>
    </row>
    <row r="18" spans="1:14">
      <c r="A18" s="105" t="s">
        <v>272</v>
      </c>
      <c r="B18" s="466" t="s">
        <v>301</v>
      </c>
      <c r="C18" s="393"/>
      <c r="D18" s="393"/>
      <c r="E18" s="393"/>
      <c r="F18" s="393"/>
      <c r="G18" s="393"/>
      <c r="H18" s="393"/>
      <c r="J18" s="393"/>
      <c r="K18" s="393"/>
      <c r="L18" s="393"/>
      <c r="M18" s="393"/>
      <c r="N18" s="393"/>
    </row>
    <row r="19" spans="1:14">
      <c r="A19" s="105" t="s">
        <v>273</v>
      </c>
      <c r="B19" s="466" t="s">
        <v>302</v>
      </c>
      <c r="C19" s="393"/>
      <c r="D19" s="393"/>
      <c r="E19" s="393"/>
      <c r="F19" s="393"/>
      <c r="G19" s="393"/>
      <c r="H19" s="393"/>
      <c r="I19" s="393"/>
      <c r="J19" s="393"/>
      <c r="K19" s="393"/>
      <c r="L19" s="393"/>
      <c r="M19" s="393"/>
      <c r="N19" s="393"/>
    </row>
    <row r="20" spans="1:14">
      <c r="A20" s="469" t="s">
        <v>274</v>
      </c>
      <c r="B20" s="470" t="s">
        <v>303</v>
      </c>
      <c r="C20" s="396">
        <f t="shared" ref="C20:N20" si="1">SUM(C11:C19)</f>
        <v>52850277689</v>
      </c>
      <c r="D20" s="396">
        <f t="shared" si="1"/>
        <v>-6419213738</v>
      </c>
      <c r="E20" s="396">
        <f t="shared" si="1"/>
        <v>-6818467491</v>
      </c>
      <c r="F20" s="396">
        <f t="shared" si="1"/>
        <v>3703754212</v>
      </c>
      <c r="G20" s="396">
        <f t="shared" si="1"/>
        <v>8181583918</v>
      </c>
      <c r="H20" s="396">
        <f t="shared" si="1"/>
        <v>0</v>
      </c>
      <c r="I20" s="396">
        <f t="shared" si="1"/>
        <v>0</v>
      </c>
      <c r="J20" s="396">
        <f t="shared" si="1"/>
        <v>0</v>
      </c>
      <c r="K20" s="396">
        <f t="shared" si="1"/>
        <v>0</v>
      </c>
      <c r="L20" s="396">
        <f t="shared" si="1"/>
        <v>0</v>
      </c>
      <c r="M20" s="396">
        <f t="shared" si="1"/>
        <v>0</v>
      </c>
      <c r="N20" s="396">
        <f t="shared" si="1"/>
        <v>0</v>
      </c>
    </row>
    <row r="21" spans="1:14">
      <c r="A21" s="471" t="s">
        <v>275</v>
      </c>
      <c r="B21" s="472"/>
      <c r="C21" s="397"/>
      <c r="D21" s="397"/>
      <c r="E21" s="397"/>
      <c r="F21" s="397"/>
      <c r="G21" s="397"/>
      <c r="H21" s="397"/>
      <c r="I21" s="397"/>
      <c r="J21" s="397"/>
      <c r="K21" s="397"/>
      <c r="L21" s="397"/>
      <c r="M21" s="397"/>
      <c r="N21" s="397"/>
    </row>
    <row r="22" spans="1:14" ht="28">
      <c r="A22" s="105" t="s">
        <v>304</v>
      </c>
      <c r="B22" s="466" t="s">
        <v>305</v>
      </c>
      <c r="C22" s="393">
        <v>-1526091775</v>
      </c>
      <c r="D22" s="393"/>
      <c r="E22" s="393"/>
      <c r="F22" s="393"/>
      <c r="G22" s="393"/>
      <c r="H22" s="393"/>
      <c r="I22" s="393"/>
      <c r="J22" s="393"/>
      <c r="K22" s="393"/>
      <c r="L22" s="393"/>
      <c r="M22" s="393"/>
      <c r="N22" s="393"/>
    </row>
    <row r="23" spans="1:14" ht="28">
      <c r="A23" s="105" t="s">
        <v>306</v>
      </c>
      <c r="B23" s="466" t="s">
        <v>307</v>
      </c>
      <c r="C23" s="393"/>
      <c r="D23" s="393"/>
      <c r="E23" s="393"/>
      <c r="F23" s="395"/>
      <c r="G23" s="395"/>
      <c r="H23" s="395"/>
      <c r="I23" s="395"/>
      <c r="J23" s="395"/>
      <c r="K23" s="395"/>
      <c r="L23" s="395"/>
      <c r="M23" s="395"/>
      <c r="N23" s="395"/>
    </row>
    <row r="24" spans="1:14" ht="28">
      <c r="A24" s="106" t="s">
        <v>308</v>
      </c>
      <c r="B24" s="473" t="s">
        <v>309</v>
      </c>
      <c r="C24" s="395"/>
      <c r="D24" s="395"/>
      <c r="E24" s="395"/>
      <c r="F24" s="395"/>
      <c r="G24" s="395"/>
      <c r="H24" s="395"/>
      <c r="J24" s="395"/>
      <c r="K24" s="395"/>
      <c r="L24" s="395"/>
      <c r="M24" s="395"/>
      <c r="N24" s="395"/>
    </row>
    <row r="25" spans="1:14" ht="28">
      <c r="A25" s="105" t="s">
        <v>310</v>
      </c>
      <c r="B25" s="466" t="s">
        <v>311</v>
      </c>
      <c r="C25" s="395"/>
      <c r="D25" s="395"/>
      <c r="E25" s="395"/>
      <c r="F25" s="395"/>
      <c r="G25" s="395"/>
      <c r="H25" s="395"/>
      <c r="I25" s="395"/>
      <c r="J25" s="395"/>
      <c r="K25" s="395"/>
      <c r="L25" s="395"/>
      <c r="M25" s="395"/>
      <c r="N25" s="395"/>
    </row>
    <row r="26" spans="1:14">
      <c r="A26" s="106" t="s">
        <v>312</v>
      </c>
      <c r="B26" s="473" t="s">
        <v>313</v>
      </c>
      <c r="C26" s="398"/>
      <c r="D26" s="398"/>
      <c r="E26" s="398"/>
      <c r="F26" s="398"/>
      <c r="G26" s="398"/>
      <c r="H26" s="398"/>
      <c r="I26" s="398"/>
      <c r="J26" s="398"/>
      <c r="K26" s="398"/>
      <c r="L26" s="398"/>
      <c r="M26" s="398"/>
      <c r="N26" s="398"/>
    </row>
    <row r="27" spans="1:14">
      <c r="A27" s="106" t="s">
        <v>314</v>
      </c>
      <c r="B27" s="473" t="s">
        <v>315</v>
      </c>
      <c r="C27" s="398"/>
      <c r="D27" s="398"/>
      <c r="E27" s="398"/>
      <c r="F27" s="398"/>
      <c r="G27" s="398"/>
      <c r="H27" s="398"/>
      <c r="I27" s="398"/>
      <c r="J27" s="398"/>
      <c r="K27" s="398"/>
      <c r="L27" s="398"/>
      <c r="M27" s="398"/>
      <c r="N27" s="398"/>
    </row>
    <row r="28" spans="1:14" ht="28">
      <c r="A28" s="106" t="s">
        <v>316</v>
      </c>
      <c r="B28" s="473" t="s">
        <v>317</v>
      </c>
      <c r="C28" s="393">
        <v>1708611</v>
      </c>
      <c r="D28" s="393"/>
      <c r="E28" s="393"/>
      <c r="F28" s="393"/>
      <c r="G28" s="393"/>
      <c r="H28" s="393"/>
      <c r="I28" s="393"/>
      <c r="J28" s="393"/>
      <c r="K28" s="393"/>
      <c r="L28" s="393"/>
      <c r="M28" s="393"/>
      <c r="N28" s="393"/>
    </row>
    <row r="29" spans="1:14">
      <c r="A29" s="474" t="s">
        <v>276</v>
      </c>
      <c r="B29" s="470" t="s">
        <v>318</v>
      </c>
      <c r="C29" s="399">
        <f t="shared" ref="C29:N29" si="2">SUM(C22:C28)</f>
        <v>-1524383164</v>
      </c>
      <c r="D29" s="399">
        <f t="shared" si="2"/>
        <v>0</v>
      </c>
      <c r="E29" s="399">
        <f t="shared" si="2"/>
        <v>0</v>
      </c>
      <c r="F29" s="399">
        <f t="shared" si="2"/>
        <v>0</v>
      </c>
      <c r="G29" s="399">
        <f t="shared" si="2"/>
        <v>0</v>
      </c>
      <c r="H29" s="399">
        <f t="shared" si="2"/>
        <v>0</v>
      </c>
      <c r="I29" s="399">
        <f t="shared" si="2"/>
        <v>0</v>
      </c>
      <c r="J29" s="399">
        <f t="shared" si="2"/>
        <v>0</v>
      </c>
      <c r="K29" s="399">
        <f t="shared" si="2"/>
        <v>0</v>
      </c>
      <c r="L29" s="399">
        <f t="shared" si="2"/>
        <v>0</v>
      </c>
      <c r="M29" s="399">
        <f t="shared" si="2"/>
        <v>0</v>
      </c>
      <c r="N29" s="399">
        <f t="shared" si="2"/>
        <v>0</v>
      </c>
    </row>
    <row r="30" spans="1:14">
      <c r="A30" s="471" t="s">
        <v>277</v>
      </c>
      <c r="B30" s="472"/>
      <c r="C30" s="397"/>
      <c r="D30" s="397"/>
      <c r="E30" s="397"/>
      <c r="F30" s="397"/>
      <c r="G30" s="398"/>
      <c r="H30" s="397"/>
      <c r="I30" s="397"/>
      <c r="J30" s="397"/>
      <c r="K30" s="397"/>
      <c r="L30" s="397"/>
      <c r="M30" s="397"/>
      <c r="N30" s="397"/>
    </row>
    <row r="31" spans="1:14" ht="28">
      <c r="A31" s="106" t="s">
        <v>319</v>
      </c>
      <c r="B31" s="473" t="s">
        <v>320</v>
      </c>
      <c r="C31" s="398"/>
      <c r="D31" s="398"/>
      <c r="E31" s="398"/>
      <c r="F31" s="398"/>
      <c r="G31" s="400"/>
      <c r="H31" s="398"/>
      <c r="I31" s="398"/>
      <c r="J31" s="398"/>
      <c r="K31" s="398"/>
      <c r="L31" s="398"/>
      <c r="M31" s="398"/>
      <c r="N31" s="398"/>
    </row>
    <row r="32" spans="1:14" ht="28">
      <c r="A32" s="475" t="s">
        <v>321</v>
      </c>
      <c r="B32" s="476" t="s">
        <v>322</v>
      </c>
      <c r="C32" s="400"/>
      <c r="D32" s="400"/>
      <c r="E32" s="393"/>
      <c r="F32" s="400"/>
      <c r="G32" s="393"/>
      <c r="H32" s="400"/>
      <c r="I32" s="400"/>
      <c r="J32" s="400"/>
      <c r="K32" s="400"/>
      <c r="L32" s="400"/>
      <c r="M32" s="400"/>
      <c r="N32" s="400"/>
    </row>
    <row r="33" spans="1:14">
      <c r="A33" s="106" t="s">
        <v>323</v>
      </c>
      <c r="B33" s="473" t="s">
        <v>324</v>
      </c>
      <c r="C33" s="393">
        <v>56609988510</v>
      </c>
      <c r="D33" s="393"/>
      <c r="E33" s="537"/>
      <c r="F33" s="393"/>
      <c r="G33" s="398"/>
      <c r="H33" s="393"/>
      <c r="I33" s="393"/>
      <c r="J33" s="393"/>
      <c r="K33" s="393"/>
      <c r="L33" s="393"/>
      <c r="M33" s="393"/>
      <c r="N33" s="393"/>
    </row>
    <row r="34" spans="1:14">
      <c r="A34" s="106" t="s">
        <v>325</v>
      </c>
      <c r="B34" s="473" t="s">
        <v>326</v>
      </c>
      <c r="C34" s="398">
        <v>-101278931518</v>
      </c>
      <c r="D34" s="398"/>
      <c r="E34" s="398"/>
      <c r="F34" s="398"/>
      <c r="G34" s="398"/>
      <c r="H34" s="398"/>
      <c r="I34" s="398"/>
      <c r="J34" s="393"/>
      <c r="K34" s="393"/>
      <c r="L34" s="393"/>
      <c r="M34" s="393"/>
      <c r="N34" s="393"/>
    </row>
    <row r="35" spans="1:14">
      <c r="A35" s="106" t="s">
        <v>327</v>
      </c>
      <c r="B35" s="473" t="s">
        <v>328</v>
      </c>
      <c r="C35" s="398">
        <v>-1647651024</v>
      </c>
      <c r="D35" s="398"/>
      <c r="E35" s="398"/>
      <c r="F35" s="398"/>
      <c r="G35" s="398"/>
      <c r="H35" s="398"/>
      <c r="I35" s="398"/>
      <c r="J35" s="398"/>
      <c r="K35" s="398"/>
      <c r="L35" s="398"/>
      <c r="M35" s="398"/>
      <c r="N35" s="398"/>
    </row>
    <row r="36" spans="1:14">
      <c r="A36" s="106" t="s">
        <v>329</v>
      </c>
      <c r="B36" s="473" t="s">
        <v>330</v>
      </c>
      <c r="C36" s="398"/>
      <c r="D36" s="398"/>
      <c r="E36" s="398"/>
      <c r="F36" s="398"/>
      <c r="H36" s="398"/>
      <c r="I36" s="398"/>
      <c r="J36" s="398"/>
      <c r="K36" s="398"/>
      <c r="L36" s="398"/>
      <c r="M36" s="398"/>
      <c r="N36" s="398"/>
    </row>
    <row r="37" spans="1:14">
      <c r="A37" s="474" t="s">
        <v>278</v>
      </c>
      <c r="B37" s="470" t="s">
        <v>331</v>
      </c>
      <c r="C37" s="399">
        <f t="shared" ref="C37:N37" si="3">SUM(C30:C36)</f>
        <v>-46316594032</v>
      </c>
      <c r="D37" s="399">
        <f t="shared" si="3"/>
        <v>0</v>
      </c>
      <c r="E37" s="399">
        <f t="shared" si="3"/>
        <v>0</v>
      </c>
      <c r="F37" s="399">
        <f t="shared" si="3"/>
        <v>0</v>
      </c>
      <c r="G37" s="399">
        <f t="shared" si="3"/>
        <v>0</v>
      </c>
      <c r="H37" s="399">
        <f t="shared" si="3"/>
        <v>0</v>
      </c>
      <c r="I37" s="399">
        <f t="shared" si="3"/>
        <v>0</v>
      </c>
      <c r="J37" s="399">
        <f t="shared" si="3"/>
        <v>0</v>
      </c>
      <c r="K37" s="399">
        <f t="shared" si="3"/>
        <v>0</v>
      </c>
      <c r="L37" s="399">
        <f t="shared" si="3"/>
        <v>0</v>
      </c>
      <c r="M37" s="399">
        <f t="shared" si="3"/>
        <v>0</v>
      </c>
      <c r="N37" s="399">
        <f t="shared" si="3"/>
        <v>0</v>
      </c>
    </row>
    <row r="38" spans="1:14">
      <c r="A38" s="477" t="s">
        <v>332</v>
      </c>
      <c r="B38" s="478" t="s">
        <v>333</v>
      </c>
      <c r="C38" s="401">
        <f t="shared" ref="C38:N38" si="4">C37+C29+C20</f>
        <v>5009300493</v>
      </c>
      <c r="D38" s="401">
        <f t="shared" si="4"/>
        <v>-6419213738</v>
      </c>
      <c r="E38" s="401">
        <f t="shared" si="4"/>
        <v>-6818467491</v>
      </c>
      <c r="F38" s="401">
        <f t="shared" si="4"/>
        <v>3703754212</v>
      </c>
      <c r="G38" s="401">
        <f t="shared" si="4"/>
        <v>8181583918</v>
      </c>
      <c r="H38" s="401">
        <f t="shared" si="4"/>
        <v>0</v>
      </c>
      <c r="I38" s="401">
        <f t="shared" si="4"/>
        <v>0</v>
      </c>
      <c r="J38" s="401">
        <f t="shared" si="4"/>
        <v>0</v>
      </c>
      <c r="K38" s="401">
        <f t="shared" si="4"/>
        <v>0</v>
      </c>
      <c r="L38" s="401">
        <f t="shared" si="4"/>
        <v>0</v>
      </c>
      <c r="M38" s="401">
        <f t="shared" si="4"/>
        <v>0</v>
      </c>
      <c r="N38" s="401">
        <f t="shared" si="4"/>
        <v>0</v>
      </c>
    </row>
    <row r="39" spans="1:14">
      <c r="A39" s="456" t="s">
        <v>280</v>
      </c>
      <c r="B39" s="457" t="s">
        <v>334</v>
      </c>
      <c r="C39" s="390">
        <v>36834893155</v>
      </c>
      <c r="D39" s="390"/>
      <c r="E39" s="390"/>
      <c r="F39" s="390"/>
      <c r="G39" s="390"/>
      <c r="H39" s="390"/>
      <c r="I39" s="390"/>
      <c r="J39" s="390"/>
      <c r="K39" s="390"/>
      <c r="L39" s="390"/>
      <c r="M39" s="390"/>
      <c r="N39" s="390"/>
    </row>
    <row r="40" spans="1:14" ht="28">
      <c r="A40" s="479" t="s">
        <v>281</v>
      </c>
      <c r="B40" s="480" t="s">
        <v>335</v>
      </c>
      <c r="C40" s="402">
        <v>282378363</v>
      </c>
      <c r="D40" s="402"/>
      <c r="E40" s="402"/>
      <c r="F40" s="402"/>
      <c r="G40" s="402"/>
      <c r="H40" s="402"/>
      <c r="I40" s="402"/>
      <c r="J40" s="402"/>
      <c r="K40" s="402"/>
      <c r="L40" s="402"/>
      <c r="M40" s="402"/>
      <c r="N40" s="402"/>
    </row>
    <row r="41" spans="1:14">
      <c r="A41" s="456" t="s">
        <v>282</v>
      </c>
      <c r="B41" s="457" t="s">
        <v>336</v>
      </c>
      <c r="C41" s="390">
        <f t="shared" ref="C41" si="5">C38+C39+C40</f>
        <v>42126572011</v>
      </c>
      <c r="D41" s="390">
        <f t="shared" ref="D41:N41" si="6">D38+D39+D40</f>
        <v>-6419213738</v>
      </c>
      <c r="E41" s="390">
        <f t="shared" si="6"/>
        <v>-6818467491</v>
      </c>
      <c r="F41" s="390">
        <f t="shared" si="6"/>
        <v>3703754212</v>
      </c>
      <c r="G41" s="390">
        <f t="shared" si="6"/>
        <v>8181583918</v>
      </c>
      <c r="H41" s="390">
        <f t="shared" si="6"/>
        <v>0</v>
      </c>
      <c r="I41" s="390">
        <f t="shared" si="6"/>
        <v>0</v>
      </c>
      <c r="J41" s="390">
        <f t="shared" si="6"/>
        <v>0</v>
      </c>
      <c r="K41" s="390">
        <f t="shared" si="6"/>
        <v>0</v>
      </c>
      <c r="L41" s="390">
        <f t="shared" si="6"/>
        <v>0</v>
      </c>
      <c r="M41" s="390">
        <f t="shared" si="6"/>
        <v>0</v>
      </c>
      <c r="N41" s="390">
        <f t="shared" si="6"/>
        <v>0</v>
      </c>
    </row>
    <row r="42" spans="1:14">
      <c r="A42" s="190"/>
      <c r="C42" s="256">
        <f>C41-BCTC2026!D5</f>
        <v>0</v>
      </c>
      <c r="D42" s="256">
        <f>D41-BCTC2026!E5</f>
        <v>-52400626653</v>
      </c>
      <c r="E42" s="256">
        <f>+E41-BCTC2026!F5</f>
        <v>-40431562463</v>
      </c>
      <c r="F42" s="256">
        <f>F41-BCTC2026!G5</f>
        <v>-43431457344</v>
      </c>
      <c r="G42" s="256">
        <f>G41-BCTC2026!H5</f>
        <v>-32832420687</v>
      </c>
      <c r="H42" s="256">
        <f>H41-BCTC2026!I5</f>
        <v>0</v>
      </c>
      <c r="I42" s="256">
        <f>I41-BCTC2026!J5</f>
        <v>0</v>
      </c>
      <c r="J42" s="256">
        <f>J41-BCTC2026!K5</f>
        <v>0</v>
      </c>
      <c r="K42" s="256">
        <f>K41-BCTC2026!L5</f>
        <v>0</v>
      </c>
      <c r="L42" s="256">
        <f>L41-BCTC2026!M5</f>
        <v>0</v>
      </c>
      <c r="M42" s="256">
        <f>M41-BCTC2026!N5</f>
        <v>0</v>
      </c>
      <c r="N42" s="256">
        <f>N41-BCTC2026!O5</f>
        <v>0</v>
      </c>
    </row>
    <row r="43" spans="1:14">
      <c r="A43" s="190"/>
      <c r="C43" s="256"/>
      <c r="D43" s="256"/>
      <c r="E43" s="256"/>
      <c r="F43" s="256"/>
      <c r="G43" s="256"/>
      <c r="H43" s="256"/>
      <c r="I43" s="256"/>
      <c r="J43" s="256"/>
      <c r="K43" s="256"/>
      <c r="L43" s="256"/>
      <c r="M43" s="256"/>
      <c r="N43" s="256"/>
    </row>
    <row r="44" spans="1:14">
      <c r="A44" s="190"/>
      <c r="C44" s="256"/>
      <c r="D44" s="256"/>
      <c r="E44" s="256"/>
      <c r="F44" s="256"/>
      <c r="H44" s="256"/>
      <c r="J44" s="256"/>
      <c r="K44" s="256"/>
      <c r="L44" s="256"/>
      <c r="M44" s="256"/>
      <c r="N44" s="256"/>
    </row>
    <row r="45" spans="1:14">
      <c r="J45" s="256"/>
      <c r="K45" s="256"/>
      <c r="L45" s="256"/>
      <c r="M45" s="256"/>
      <c r="N45" s="256"/>
    </row>
  </sheetData>
  <printOptions horizontalCentered="1"/>
  <pageMargins left="0" right="0" top="0" bottom="0" header="0.31496062992125984" footer="0.31496062992125984"/>
  <pageSetup paperSize="9" scale="8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FD25-095B-4694-9735-CEEA6B08769B}">
  <sheetPr>
    <tabColor rgb="FF92D050"/>
  </sheetPr>
  <dimension ref="A1:BW45"/>
  <sheetViews>
    <sheetView topLeftCell="B1" workbookViewId="0">
      <selection activeCell="BL1" sqref="BL1:BM1048576"/>
    </sheetView>
  </sheetViews>
  <sheetFormatPr defaultColWidth="8.69921875" defaultRowHeight="13"/>
  <cols>
    <col min="1" max="1" width="7" style="44" hidden="1" customWidth="1"/>
    <col min="2" max="2" width="57.19921875" style="44" customWidth="1"/>
    <col min="3" max="3" width="14.5" style="44" hidden="1" customWidth="1"/>
    <col min="4" max="7" width="17.69921875" style="44" hidden="1" customWidth="1"/>
    <col min="8" max="8" width="19.19921875" style="44" hidden="1" customWidth="1"/>
    <col min="9" max="9" width="17.69921875" style="44" hidden="1" customWidth="1"/>
    <col min="10" max="10" width="19.19921875" style="44" hidden="1" customWidth="1"/>
    <col min="11" max="11" width="20.296875" style="44" hidden="1" customWidth="1"/>
    <col min="12" max="13" width="17.69921875" style="44" hidden="1" customWidth="1"/>
    <col min="14" max="16" width="19.19921875" style="44" hidden="1" customWidth="1"/>
    <col min="17" max="17" width="18.19921875" style="44" hidden="1" customWidth="1"/>
    <col min="18" max="22" width="19.19921875" style="44" hidden="1" customWidth="1"/>
    <col min="23" max="23" width="18.19921875" style="44" hidden="1" customWidth="1"/>
    <col min="24" max="26" width="19.19921875" style="44" hidden="1" customWidth="1"/>
    <col min="27" max="27" width="20.296875" style="44" hidden="1" customWidth="1"/>
    <col min="28" max="30" width="19.19921875" style="44" hidden="1" customWidth="1"/>
    <col min="31" max="31" width="20.296875" style="44" hidden="1" customWidth="1"/>
    <col min="32" max="40" width="19.19921875" style="44" hidden="1" customWidth="1"/>
    <col min="41" max="41" width="18.19921875" style="44" hidden="1" customWidth="1"/>
    <col min="42" max="48" width="19.19921875" style="44" hidden="1" customWidth="1"/>
    <col min="49" max="49" width="19.5" style="44" hidden="1" customWidth="1"/>
    <col min="50" max="50" width="19.19921875" style="44" hidden="1" customWidth="1"/>
    <col min="51" max="51" width="20.296875" style="44" hidden="1" customWidth="1"/>
    <col min="52" max="52" width="19.19921875" style="44" hidden="1" customWidth="1"/>
    <col min="53" max="53" width="20.296875" style="44" hidden="1" customWidth="1"/>
    <col min="54" max="63" width="19.19921875" style="44" hidden="1" customWidth="1"/>
    <col min="64" max="66" width="19.19921875" style="44" bestFit="1" customWidth="1"/>
    <col min="67" max="68" width="19.19921875" style="44" customWidth="1"/>
    <col min="69" max="75" width="19.19921875" style="44" hidden="1" customWidth="1"/>
    <col min="76" max="16384" width="8.69921875" style="44"/>
  </cols>
  <sheetData>
    <row r="1" spans="1:75" ht="17.5">
      <c r="B1" s="747" t="s">
        <v>2204</v>
      </c>
    </row>
    <row r="2" spans="1:75" ht="14">
      <c r="B2" s="3" t="s">
        <v>2205</v>
      </c>
    </row>
    <row r="3" spans="1:75" ht="28">
      <c r="A3" s="829" t="s">
        <v>2334</v>
      </c>
      <c r="B3" s="4" t="s">
        <v>260</v>
      </c>
      <c r="C3" s="5" t="s">
        <v>2208</v>
      </c>
      <c r="D3" s="5" t="s">
        <v>2209</v>
      </c>
      <c r="E3" s="5" t="s">
        <v>2210</v>
      </c>
      <c r="F3" s="5" t="s">
        <v>2211</v>
      </c>
      <c r="G3" s="5" t="s">
        <v>2212</v>
      </c>
      <c r="H3" s="5" t="s">
        <v>2213</v>
      </c>
      <c r="I3" s="5" t="s">
        <v>2214</v>
      </c>
      <c r="J3" s="5" t="s">
        <v>2215</v>
      </c>
      <c r="K3" s="5" t="s">
        <v>2216</v>
      </c>
      <c r="L3" s="5" t="s">
        <v>2217</v>
      </c>
      <c r="M3" s="5" t="s">
        <v>2218</v>
      </c>
      <c r="N3" s="5" t="s">
        <v>2219</v>
      </c>
      <c r="O3" s="5" t="s">
        <v>2220</v>
      </c>
      <c r="P3" s="5" t="s">
        <v>2221</v>
      </c>
      <c r="Q3" s="5" t="s">
        <v>2222</v>
      </c>
      <c r="R3" s="5" t="s">
        <v>2223</v>
      </c>
      <c r="S3" s="5" t="s">
        <v>2224</v>
      </c>
      <c r="T3" s="5" t="s">
        <v>2225</v>
      </c>
      <c r="U3" s="5" t="s">
        <v>2226</v>
      </c>
      <c r="V3" s="5" t="s">
        <v>2227</v>
      </c>
      <c r="W3" s="5" t="s">
        <v>2228</v>
      </c>
      <c r="X3" s="5" t="s">
        <v>2229</v>
      </c>
      <c r="Y3" s="5" t="s">
        <v>2230</v>
      </c>
      <c r="Z3" s="5" t="s">
        <v>2231</v>
      </c>
      <c r="AA3" s="5" t="s">
        <v>2232</v>
      </c>
      <c r="AB3" s="5" t="s">
        <v>2233</v>
      </c>
      <c r="AC3" s="5" t="s">
        <v>2234</v>
      </c>
      <c r="AD3" s="5" t="s">
        <v>2235</v>
      </c>
      <c r="AE3" s="5" t="s">
        <v>2236</v>
      </c>
      <c r="AF3" s="5" t="s">
        <v>2237</v>
      </c>
      <c r="AG3" s="5" t="s">
        <v>2238</v>
      </c>
      <c r="AH3" s="5" t="s">
        <v>2239</v>
      </c>
      <c r="AI3" s="5" t="s">
        <v>2240</v>
      </c>
      <c r="AJ3" s="5" t="s">
        <v>2241</v>
      </c>
      <c r="AK3" s="5" t="s">
        <v>2242</v>
      </c>
      <c r="AL3" s="5" t="s">
        <v>2243</v>
      </c>
      <c r="AM3" s="5" t="s">
        <v>2244</v>
      </c>
      <c r="AN3" s="5" t="s">
        <v>1563</v>
      </c>
      <c r="AO3" s="5" t="s">
        <v>1564</v>
      </c>
      <c r="AP3" s="5" t="s">
        <v>1565</v>
      </c>
      <c r="AQ3" s="5" t="s">
        <v>1566</v>
      </c>
      <c r="AR3" s="5" t="s">
        <v>1567</v>
      </c>
      <c r="AS3" s="5" t="s">
        <v>1568</v>
      </c>
      <c r="AT3" s="5" t="s">
        <v>1569</v>
      </c>
      <c r="AU3" s="5" t="s">
        <v>1570</v>
      </c>
      <c r="AV3" s="5" t="s">
        <v>1571</v>
      </c>
      <c r="AW3" s="5" t="s">
        <v>1572</v>
      </c>
      <c r="AX3" s="5" t="s">
        <v>1573</v>
      </c>
      <c r="AY3" s="5" t="s">
        <v>1574</v>
      </c>
      <c r="AZ3" s="5" t="s">
        <v>2128</v>
      </c>
      <c r="BA3" s="5" t="s">
        <v>2129</v>
      </c>
      <c r="BB3" s="5" t="s">
        <v>2130</v>
      </c>
      <c r="BC3" s="5" t="s">
        <v>2131</v>
      </c>
      <c r="BD3" s="5" t="s">
        <v>2132</v>
      </c>
      <c r="BE3" s="5" t="s">
        <v>2133</v>
      </c>
      <c r="BF3" s="5" t="s">
        <v>2134</v>
      </c>
      <c r="BG3" s="5" t="s">
        <v>2135</v>
      </c>
      <c r="BH3" s="5" t="s">
        <v>2136</v>
      </c>
      <c r="BI3" s="5" t="s">
        <v>2137</v>
      </c>
      <c r="BJ3" s="5" t="s">
        <v>2138</v>
      </c>
      <c r="BK3" s="5" t="s">
        <v>2139</v>
      </c>
      <c r="BL3" s="5" t="s">
        <v>2187</v>
      </c>
      <c r="BM3" s="5" t="s">
        <v>2188</v>
      </c>
      <c r="BN3" s="5" t="s">
        <v>2189</v>
      </c>
      <c r="BO3" s="5" t="s">
        <v>2190</v>
      </c>
      <c r="BP3" s="5" t="s">
        <v>2191</v>
      </c>
      <c r="BQ3" s="5" t="s">
        <v>2192</v>
      </c>
      <c r="BR3" s="5" t="s">
        <v>2193</v>
      </c>
      <c r="BS3" s="5" t="s">
        <v>2194</v>
      </c>
      <c r="BT3" s="5" t="s">
        <v>2195</v>
      </c>
      <c r="BU3" s="5" t="s">
        <v>2196</v>
      </c>
      <c r="BV3" s="5" t="s">
        <v>2197</v>
      </c>
      <c r="BW3" s="5" t="s">
        <v>2198</v>
      </c>
    </row>
    <row r="4" spans="1:75" ht="14">
      <c r="A4" s="860">
        <v>1</v>
      </c>
      <c r="B4" s="861" t="s">
        <v>261</v>
      </c>
      <c r="C4" s="862">
        <v>5</v>
      </c>
      <c r="D4" s="863"/>
      <c r="E4" s="863"/>
      <c r="F4" s="863"/>
      <c r="G4" s="863"/>
      <c r="H4" s="863"/>
      <c r="I4" s="863"/>
      <c r="J4" s="863"/>
      <c r="K4" s="863"/>
      <c r="L4" s="863"/>
      <c r="M4" s="863"/>
      <c r="N4" s="863"/>
      <c r="O4" s="863"/>
      <c r="P4" s="863"/>
      <c r="Q4" s="863"/>
      <c r="R4" s="863"/>
      <c r="S4" s="863"/>
      <c r="T4" s="863"/>
      <c r="U4" s="863"/>
      <c r="V4" s="863"/>
      <c r="W4" s="863"/>
      <c r="X4" s="863"/>
      <c r="Y4" s="863"/>
      <c r="Z4" s="863"/>
      <c r="AA4" s="863"/>
      <c r="AB4" s="863"/>
      <c r="AC4" s="863"/>
      <c r="AD4" s="863"/>
      <c r="AE4" s="863"/>
      <c r="AF4" s="863"/>
      <c r="AG4" s="863"/>
      <c r="AH4" s="863"/>
      <c r="AI4" s="863"/>
      <c r="AJ4" s="863"/>
      <c r="AK4" s="863"/>
      <c r="AL4" s="863"/>
      <c r="AM4" s="863"/>
      <c r="AN4" s="863"/>
      <c r="AO4" s="863"/>
      <c r="AP4" s="863"/>
      <c r="AQ4" s="863"/>
      <c r="AR4" s="863"/>
      <c r="AS4" s="863"/>
      <c r="AT4" s="863"/>
      <c r="AU4" s="863"/>
      <c r="AV4" s="863"/>
      <c r="AW4" s="863"/>
      <c r="AX4" s="863"/>
      <c r="AY4" s="863"/>
      <c r="AZ4" s="863"/>
      <c r="BA4" s="863"/>
      <c r="BB4" s="863"/>
      <c r="BC4" s="863"/>
      <c r="BD4" s="863"/>
      <c r="BE4" s="863"/>
      <c r="BF4" s="863"/>
      <c r="BG4" s="863"/>
      <c r="BH4" s="863"/>
      <c r="BI4" s="863"/>
      <c r="BJ4" s="863"/>
      <c r="BK4" s="863"/>
      <c r="BL4" s="863"/>
      <c r="BM4" s="863"/>
      <c r="BN4" s="863"/>
      <c r="BO4" s="863"/>
      <c r="BP4" s="863"/>
      <c r="BQ4" s="863"/>
      <c r="BR4" s="863"/>
      <c r="BS4" s="863"/>
      <c r="BT4" s="863"/>
      <c r="BU4" s="863"/>
      <c r="BV4" s="863"/>
      <c r="BW4" s="863"/>
    </row>
    <row r="5" spans="1:75" ht="14">
      <c r="A5" s="860">
        <v>2</v>
      </c>
      <c r="B5" s="861" t="s">
        <v>243</v>
      </c>
      <c r="C5" s="830">
        <v>5</v>
      </c>
      <c r="D5" s="831">
        <v>-145319929</v>
      </c>
      <c r="E5" s="831">
        <v>-261866118</v>
      </c>
      <c r="F5" s="831">
        <v>1866883543</v>
      </c>
      <c r="G5" s="831">
        <v>1265693699</v>
      </c>
      <c r="H5" s="831">
        <v>-227064320</v>
      </c>
      <c r="I5" s="831">
        <v>354501799</v>
      </c>
      <c r="J5" s="831">
        <v>12137445786</v>
      </c>
      <c r="K5" s="831">
        <v>1067465245</v>
      </c>
      <c r="L5" s="831">
        <v>2129055551</v>
      </c>
      <c r="M5" s="831">
        <v>868899223</v>
      </c>
      <c r="N5" s="831">
        <v>-10758350</v>
      </c>
      <c r="O5" s="831">
        <v>3433498631</v>
      </c>
      <c r="P5" s="831">
        <v>4987372370</v>
      </c>
      <c r="Q5" s="831">
        <v>-1188569266</v>
      </c>
      <c r="R5" s="831">
        <v>-1383573435</v>
      </c>
      <c r="S5" s="831">
        <v>1018428140</v>
      </c>
      <c r="T5" s="831">
        <v>2287839303</v>
      </c>
      <c r="U5" s="831">
        <v>2139242572</v>
      </c>
      <c r="V5" s="831">
        <v>1492471123</v>
      </c>
      <c r="W5" s="831">
        <v>3506227410</v>
      </c>
      <c r="X5" s="831">
        <v>1434751730</v>
      </c>
      <c r="Y5" s="831">
        <v>579475053</v>
      </c>
      <c r="Z5" s="831">
        <v>2600310373</v>
      </c>
      <c r="AA5" s="831">
        <v>72640056425</v>
      </c>
      <c r="AB5" s="831">
        <v>724962584</v>
      </c>
      <c r="AC5" s="831">
        <v>-2654785819</v>
      </c>
      <c r="AD5" s="831">
        <v>-6797866981</v>
      </c>
      <c r="AE5" s="831">
        <v>-2939069440</v>
      </c>
      <c r="AF5" s="831">
        <v>2782824124</v>
      </c>
      <c r="AG5" s="831">
        <v>34272058105</v>
      </c>
      <c r="AH5" s="831">
        <v>3543177089</v>
      </c>
      <c r="AI5" s="831">
        <v>12408029027</v>
      </c>
      <c r="AJ5" s="831">
        <v>22901435976</v>
      </c>
      <c r="AK5" s="831">
        <v>17510693234</v>
      </c>
      <c r="AL5" s="831">
        <v>9200113435</v>
      </c>
      <c r="AM5" s="831">
        <v>21795709649</v>
      </c>
      <c r="AN5" s="831">
        <v>-729878180</v>
      </c>
      <c r="AO5" s="831">
        <v>-5270648797</v>
      </c>
      <c r="AP5" s="831">
        <v>-2959309601</v>
      </c>
      <c r="AQ5" s="831">
        <v>2475246740</v>
      </c>
      <c r="AR5" s="831">
        <v>-4153402340</v>
      </c>
      <c r="AS5" s="831">
        <v>-10215448067</v>
      </c>
      <c r="AT5" s="831">
        <v>-13524685493</v>
      </c>
      <c r="AU5" s="831">
        <v>-8282947985</v>
      </c>
      <c r="AV5" s="831">
        <v>9673268117</v>
      </c>
      <c r="AW5" s="831">
        <v>-4978185231</v>
      </c>
      <c r="AX5" s="831">
        <v>-3242020126</v>
      </c>
      <c r="AY5" s="831">
        <v>105403947594</v>
      </c>
      <c r="AZ5" s="831">
        <v>5761271238</v>
      </c>
      <c r="BA5" s="831">
        <v>20413496509</v>
      </c>
      <c r="BB5" s="831">
        <v>8350881246</v>
      </c>
      <c r="BC5" s="831">
        <v>4428276973</v>
      </c>
      <c r="BD5" s="831">
        <v>11212005063</v>
      </c>
      <c r="BE5" s="831">
        <v>1261765596</v>
      </c>
      <c r="BF5" s="831">
        <v>-1791468483</v>
      </c>
      <c r="BG5" s="831">
        <v>297419333</v>
      </c>
      <c r="BH5" s="831">
        <v>-11551325497</v>
      </c>
      <c r="BI5" s="831">
        <v>-5201346672</v>
      </c>
      <c r="BJ5" s="831">
        <v>-7774530924</v>
      </c>
      <c r="BK5" s="831">
        <v>16604832316</v>
      </c>
      <c r="BL5" s="831">
        <v>-1693460736</v>
      </c>
      <c r="BM5" s="831">
        <v>-6419213738</v>
      </c>
      <c r="BN5" s="831">
        <v>-6818467491</v>
      </c>
      <c r="BO5" s="831">
        <v>3703754212</v>
      </c>
      <c r="BP5" s="831">
        <v>8181583918</v>
      </c>
      <c r="BQ5" s="831"/>
      <c r="BR5" s="831"/>
      <c r="BS5" s="831"/>
      <c r="BT5" s="831"/>
      <c r="BU5" s="831"/>
      <c r="BV5" s="831"/>
      <c r="BW5" s="831"/>
    </row>
    <row r="6" spans="1:75" ht="14">
      <c r="A6" s="864">
        <v>3</v>
      </c>
      <c r="B6" s="865" t="s">
        <v>2335</v>
      </c>
      <c r="C6" s="832">
        <v>5</v>
      </c>
      <c r="D6" s="833"/>
      <c r="E6" s="833"/>
      <c r="F6" s="833"/>
      <c r="G6" s="833"/>
      <c r="H6" s="833"/>
      <c r="I6" s="833"/>
      <c r="J6" s="833"/>
      <c r="K6" s="833"/>
      <c r="L6" s="833"/>
      <c r="M6" s="833"/>
      <c r="N6" s="833"/>
      <c r="O6" s="833"/>
      <c r="P6" s="833"/>
      <c r="Q6" s="833"/>
      <c r="R6" s="833"/>
      <c r="S6" s="833"/>
      <c r="T6" s="833"/>
      <c r="U6" s="833"/>
      <c r="V6" s="833"/>
      <c r="W6" s="833"/>
      <c r="X6" s="833"/>
      <c r="Y6" s="833"/>
      <c r="Z6" s="833"/>
      <c r="AA6" s="833"/>
      <c r="AB6" s="833"/>
      <c r="AC6" s="833"/>
      <c r="AD6" s="833"/>
      <c r="AE6" s="833"/>
      <c r="AF6" s="833"/>
      <c r="AG6" s="833"/>
      <c r="AH6" s="833"/>
      <c r="AI6" s="833"/>
      <c r="AJ6" s="833"/>
      <c r="AK6" s="833"/>
      <c r="AL6" s="833"/>
      <c r="AM6" s="833"/>
      <c r="AN6" s="833"/>
      <c r="AO6" s="833"/>
      <c r="AP6" s="833"/>
      <c r="AQ6" s="833"/>
      <c r="AR6" s="833"/>
      <c r="AS6" s="833"/>
      <c r="AT6" s="833"/>
      <c r="AU6" s="833"/>
      <c r="AV6" s="833"/>
      <c r="AW6" s="833"/>
      <c r="AX6" s="833"/>
      <c r="AY6" s="833"/>
      <c r="AZ6" s="833"/>
      <c r="BA6" s="833"/>
      <c r="BB6" s="833"/>
      <c r="BC6" s="833"/>
      <c r="BD6" s="833"/>
      <c r="BE6" s="833"/>
      <c r="BF6" s="833"/>
      <c r="BG6" s="833"/>
      <c r="BH6" s="833"/>
      <c r="BI6" s="833"/>
      <c r="BJ6" s="833"/>
      <c r="BK6" s="833"/>
      <c r="BL6" s="833"/>
      <c r="BM6" s="833"/>
      <c r="BN6" s="833"/>
      <c r="BO6" s="833"/>
      <c r="BP6" s="833"/>
      <c r="BQ6" s="833"/>
      <c r="BR6" s="833"/>
      <c r="BS6" s="833"/>
      <c r="BT6" s="833"/>
      <c r="BU6" s="833"/>
      <c r="BV6" s="833"/>
      <c r="BW6" s="833"/>
    </row>
    <row r="7" spans="1:75" ht="14">
      <c r="A7" s="834">
        <v>4</v>
      </c>
      <c r="B7" s="104" t="s">
        <v>262</v>
      </c>
      <c r="C7" s="866">
        <v>5</v>
      </c>
      <c r="D7" s="867">
        <v>114068470</v>
      </c>
      <c r="E7" s="867">
        <v>126121801</v>
      </c>
      <c r="F7" s="867">
        <v>147008613</v>
      </c>
      <c r="G7" s="867">
        <v>238724372</v>
      </c>
      <c r="H7" s="867">
        <v>261288664</v>
      </c>
      <c r="I7" s="867">
        <v>262966527</v>
      </c>
      <c r="J7" s="867">
        <v>317249464</v>
      </c>
      <c r="K7" s="867">
        <v>2153982752</v>
      </c>
      <c r="L7" s="867">
        <v>2152561211</v>
      </c>
      <c r="M7" s="867">
        <v>2174735343</v>
      </c>
      <c r="N7" s="867">
        <v>2173203711</v>
      </c>
      <c r="O7" s="867">
        <v>2197897521</v>
      </c>
      <c r="P7" s="867">
        <v>2210777959</v>
      </c>
      <c r="Q7" s="867">
        <v>2217051434</v>
      </c>
      <c r="R7" s="867">
        <v>2217095155</v>
      </c>
      <c r="S7" s="867">
        <v>2240561029</v>
      </c>
      <c r="T7" s="867">
        <v>2275690850</v>
      </c>
      <c r="U7" s="867">
        <v>2294424862</v>
      </c>
      <c r="V7" s="867">
        <v>2346967071</v>
      </c>
      <c r="W7" s="867">
        <v>2477802509</v>
      </c>
      <c r="X7" s="867">
        <v>2507043136</v>
      </c>
      <c r="Y7" s="867">
        <v>2574481156</v>
      </c>
      <c r="Z7" s="867">
        <v>2729148236</v>
      </c>
      <c r="AA7" s="867">
        <v>2941425837</v>
      </c>
      <c r="AB7" s="867">
        <v>2001455878</v>
      </c>
      <c r="AC7" s="867">
        <v>2160797473</v>
      </c>
      <c r="AD7" s="867">
        <v>2357123101</v>
      </c>
      <c r="AE7" s="867">
        <v>2505052236</v>
      </c>
      <c r="AF7" s="867">
        <v>2455297140</v>
      </c>
      <c r="AG7" s="867">
        <v>2488826869</v>
      </c>
      <c r="AH7" s="867">
        <v>2598557474</v>
      </c>
      <c r="AI7" s="867">
        <v>2740124929</v>
      </c>
      <c r="AJ7" s="867">
        <v>2842072854</v>
      </c>
      <c r="AK7" s="867">
        <v>2876299744</v>
      </c>
      <c r="AL7" s="867">
        <v>2880806619</v>
      </c>
      <c r="AM7" s="867">
        <v>3027917155</v>
      </c>
      <c r="AN7" s="867">
        <v>2998479509</v>
      </c>
      <c r="AO7" s="867">
        <v>3003358762</v>
      </c>
      <c r="AP7" s="867">
        <v>2998978933</v>
      </c>
      <c r="AQ7" s="867">
        <v>3181024399</v>
      </c>
      <c r="AR7" s="867">
        <v>3238724278</v>
      </c>
      <c r="AS7" s="867">
        <v>3240440023</v>
      </c>
      <c r="AT7" s="867">
        <v>3274496481</v>
      </c>
      <c r="AU7" s="867">
        <v>3295429795</v>
      </c>
      <c r="AV7" s="867">
        <v>3434711622</v>
      </c>
      <c r="AW7" s="867">
        <v>3434792405</v>
      </c>
      <c r="AX7" s="867">
        <v>3448986541</v>
      </c>
      <c r="AY7" s="867">
        <v>3762460661</v>
      </c>
      <c r="AZ7" s="867">
        <v>3803154168</v>
      </c>
      <c r="BA7" s="867">
        <v>3804698614</v>
      </c>
      <c r="BB7" s="867">
        <v>4002633975</v>
      </c>
      <c r="BC7" s="867">
        <v>3905195928</v>
      </c>
      <c r="BD7" s="867">
        <v>4091854986</v>
      </c>
      <c r="BE7" s="867">
        <v>4087468338</v>
      </c>
      <c r="BF7" s="867">
        <v>4085457551</v>
      </c>
      <c r="BG7" s="867">
        <v>4092995160</v>
      </c>
      <c r="BH7" s="867">
        <v>4407500048</v>
      </c>
      <c r="BI7" s="867">
        <v>4260856692</v>
      </c>
      <c r="BJ7" s="867">
        <v>4421950561</v>
      </c>
      <c r="BK7" s="867">
        <v>4442318343</v>
      </c>
      <c r="BL7" s="867">
        <v>2133968845</v>
      </c>
      <c r="BM7" s="867">
        <v>2103008488</v>
      </c>
      <c r="BN7" s="867">
        <v>2118111558</v>
      </c>
      <c r="BO7" s="867">
        <v>2277961573</v>
      </c>
      <c r="BP7" s="867">
        <v>2330977557</v>
      </c>
      <c r="BQ7" s="867"/>
      <c r="BR7" s="867"/>
      <c r="BS7" s="867"/>
      <c r="BT7" s="867"/>
      <c r="BU7" s="867"/>
      <c r="BV7" s="867"/>
      <c r="BW7" s="867"/>
    </row>
    <row r="8" spans="1:75" ht="14">
      <c r="A8" s="834">
        <v>5</v>
      </c>
      <c r="B8" s="104" t="s">
        <v>263</v>
      </c>
      <c r="C8" s="866">
        <v>5</v>
      </c>
      <c r="D8" s="867">
        <v>0</v>
      </c>
      <c r="E8" s="867">
        <v>0</v>
      </c>
      <c r="F8" s="867">
        <v>0</v>
      </c>
      <c r="G8" s="867">
        <v>0</v>
      </c>
      <c r="H8" s="867">
        <v>0</v>
      </c>
      <c r="I8" s="867">
        <v>0</v>
      </c>
      <c r="J8" s="867">
        <v>0</v>
      </c>
      <c r="K8" s="867">
        <v>0</v>
      </c>
      <c r="L8" s="867">
        <v>0</v>
      </c>
      <c r="M8" s="867">
        <v>0</v>
      </c>
      <c r="N8" s="867">
        <v>0</v>
      </c>
      <c r="O8" s="867">
        <v>0</v>
      </c>
      <c r="P8" s="867">
        <v>0</v>
      </c>
      <c r="Q8" s="867">
        <v>0</v>
      </c>
      <c r="R8" s="867">
        <v>0</v>
      </c>
      <c r="S8" s="867">
        <v>0</v>
      </c>
      <c r="T8" s="867">
        <v>0</v>
      </c>
      <c r="U8" s="867"/>
      <c r="V8" s="867">
        <v>0</v>
      </c>
      <c r="W8" s="867"/>
      <c r="X8" s="867"/>
      <c r="Y8" s="867"/>
      <c r="Z8" s="867"/>
      <c r="AA8" s="867">
        <v>1743698927</v>
      </c>
      <c r="AB8" s="867"/>
      <c r="AC8" s="867"/>
      <c r="AD8" s="867"/>
      <c r="AE8" s="867"/>
      <c r="AF8" s="867"/>
      <c r="AG8" s="867"/>
      <c r="AH8" s="867"/>
      <c r="AI8" s="867"/>
      <c r="AJ8" s="867"/>
      <c r="AK8" s="867"/>
      <c r="AL8" s="867"/>
      <c r="AM8" s="867"/>
      <c r="AN8" s="867"/>
      <c r="AO8" s="867"/>
      <c r="AP8" s="867"/>
      <c r="AQ8" s="867"/>
      <c r="AR8" s="867"/>
      <c r="AS8" s="867"/>
      <c r="AT8" s="867"/>
      <c r="AU8" s="867"/>
      <c r="AV8" s="867"/>
      <c r="AW8" s="867"/>
      <c r="AX8" s="867"/>
      <c r="AY8" s="867"/>
      <c r="AZ8" s="867"/>
      <c r="BA8" s="867"/>
      <c r="BB8" s="867"/>
      <c r="BC8" s="867"/>
      <c r="BD8" s="867"/>
      <c r="BE8" s="867"/>
      <c r="BF8" s="867"/>
      <c r="BG8" s="867"/>
      <c r="BH8" s="867"/>
      <c r="BI8" s="867"/>
      <c r="BJ8" s="867"/>
      <c r="BK8" s="867"/>
      <c r="BL8" s="867"/>
      <c r="BM8" s="867"/>
      <c r="BN8" s="867"/>
      <c r="BO8" s="867"/>
      <c r="BP8" s="867"/>
      <c r="BQ8" s="867"/>
      <c r="BR8" s="867"/>
      <c r="BS8" s="867"/>
      <c r="BT8" s="867"/>
      <c r="BU8" s="867"/>
      <c r="BV8" s="867"/>
      <c r="BW8" s="867"/>
    </row>
    <row r="9" spans="1:75" ht="28">
      <c r="A9" s="835">
        <v>6</v>
      </c>
      <c r="B9" s="462" t="s">
        <v>264</v>
      </c>
      <c r="C9" s="868">
        <v>5</v>
      </c>
      <c r="D9" s="869"/>
      <c r="E9" s="869"/>
      <c r="F9" s="869"/>
      <c r="G9" s="869"/>
      <c r="H9" s="869"/>
      <c r="I9" s="869"/>
      <c r="J9" s="869"/>
      <c r="K9" s="869"/>
      <c r="L9" s="869"/>
      <c r="M9" s="869"/>
      <c r="N9" s="869"/>
      <c r="O9" s="869"/>
      <c r="P9" s="869"/>
      <c r="Q9" s="869"/>
      <c r="R9" s="869"/>
      <c r="S9" s="869"/>
      <c r="T9" s="869"/>
      <c r="U9" s="869">
        <v>113009721</v>
      </c>
      <c r="V9" s="869">
        <v>24337805</v>
      </c>
      <c r="W9" s="869">
        <v>-166725398</v>
      </c>
      <c r="X9" s="869">
        <v>-212327323</v>
      </c>
      <c r="Y9" s="869">
        <v>-490740481</v>
      </c>
      <c r="Z9" s="869">
        <v>-11949559</v>
      </c>
      <c r="AA9" s="869">
        <v>82868638</v>
      </c>
      <c r="AB9" s="869">
        <v>-82993206</v>
      </c>
      <c r="AC9" s="869">
        <v>-55931047</v>
      </c>
      <c r="AD9" s="869">
        <v>244585730</v>
      </c>
      <c r="AE9" s="869">
        <v>26688844</v>
      </c>
      <c r="AF9" s="869">
        <v>-97199889</v>
      </c>
      <c r="AG9" s="869">
        <v>-4239375</v>
      </c>
      <c r="AH9" s="869">
        <v>216989955</v>
      </c>
      <c r="AI9" s="869">
        <v>-303620379</v>
      </c>
      <c r="AJ9" s="869">
        <v>61953179</v>
      </c>
      <c r="AK9" s="869">
        <v>-123172159</v>
      </c>
      <c r="AL9" s="869">
        <v>-253311598</v>
      </c>
      <c r="AM9" s="869">
        <v>110438572</v>
      </c>
      <c r="AN9" s="869">
        <v>-55279705</v>
      </c>
      <c r="AO9" s="869">
        <v>-427077314</v>
      </c>
      <c r="AP9" s="869">
        <v>-320017067</v>
      </c>
      <c r="AQ9" s="869">
        <v>-242395730</v>
      </c>
      <c r="AR9" s="869">
        <v>-818581781</v>
      </c>
      <c r="AS9" s="869">
        <v>-185223798</v>
      </c>
      <c r="AT9" s="869">
        <v>-180874896</v>
      </c>
      <c r="AU9" s="869">
        <v>-263960563</v>
      </c>
      <c r="AV9" s="869">
        <v>-297048858</v>
      </c>
      <c r="AW9" s="869">
        <v>-1429021178</v>
      </c>
      <c r="AX9" s="869">
        <v>-522578257</v>
      </c>
      <c r="AY9" s="869">
        <v>-1311270209</v>
      </c>
      <c r="AZ9" s="869">
        <v>-357780096</v>
      </c>
      <c r="BA9" s="869">
        <v>-1275864519</v>
      </c>
      <c r="BB9" s="869">
        <v>-608968263</v>
      </c>
      <c r="BC9" s="869">
        <v>-658231709</v>
      </c>
      <c r="BD9" s="869">
        <v>-1643945913</v>
      </c>
      <c r="BE9" s="869">
        <v>-645043805</v>
      </c>
      <c r="BF9" s="869">
        <v>-757881624</v>
      </c>
      <c r="BG9" s="869">
        <v>-621393506</v>
      </c>
      <c r="BH9" s="869">
        <v>-844098636</v>
      </c>
      <c r="BI9" s="869">
        <v>-1011211322</v>
      </c>
      <c r="BJ9" s="869">
        <v>-120205688</v>
      </c>
      <c r="BK9" s="869">
        <v>-252471998</v>
      </c>
      <c r="BL9" s="869">
        <v>-282378363</v>
      </c>
      <c r="BM9" s="869">
        <v>-195993248</v>
      </c>
      <c r="BN9" s="869">
        <v>-773200542</v>
      </c>
      <c r="BO9" s="869">
        <v>-16042566</v>
      </c>
      <c r="BP9" s="869">
        <v>-618868933</v>
      </c>
      <c r="BQ9" s="869"/>
      <c r="BR9" s="869"/>
      <c r="BS9" s="869"/>
      <c r="BT9" s="869"/>
      <c r="BU9" s="869"/>
      <c r="BV9" s="869"/>
      <c r="BW9" s="869"/>
    </row>
    <row r="10" spans="1:75" ht="14">
      <c r="A10" s="834">
        <v>7</v>
      </c>
      <c r="B10" s="104" t="s">
        <v>2336</v>
      </c>
      <c r="C10" s="866">
        <v>5</v>
      </c>
      <c r="D10" s="867">
        <v>-1228117</v>
      </c>
      <c r="E10" s="867">
        <v>-1370668</v>
      </c>
      <c r="F10" s="867">
        <v>-503786</v>
      </c>
      <c r="G10" s="867">
        <v>-991223</v>
      </c>
      <c r="H10" s="867">
        <v>-924399</v>
      </c>
      <c r="I10" s="867">
        <v>-2721429</v>
      </c>
      <c r="J10" s="867">
        <v>-5630167167</v>
      </c>
      <c r="K10" s="867">
        <v>-4552274821</v>
      </c>
      <c r="L10" s="867">
        <v>-4006107516</v>
      </c>
      <c r="M10" s="867">
        <v>-1404451824</v>
      </c>
      <c r="N10" s="867">
        <v>-1487413089</v>
      </c>
      <c r="O10" s="867">
        <v>-1249240389</v>
      </c>
      <c r="P10" s="867">
        <v>-1479346434</v>
      </c>
      <c r="Q10" s="867">
        <v>-1527456177</v>
      </c>
      <c r="R10" s="867">
        <v>-1512346597</v>
      </c>
      <c r="S10" s="867">
        <v>-1655612808</v>
      </c>
      <c r="T10" s="867">
        <v>-2665641339</v>
      </c>
      <c r="U10" s="867">
        <v>-1095282706</v>
      </c>
      <c r="V10" s="867">
        <v>-1081534844</v>
      </c>
      <c r="W10" s="867">
        <v>-1070482305</v>
      </c>
      <c r="X10" s="867">
        <v>-1037312910</v>
      </c>
      <c r="Y10" s="867">
        <v>-1071806869</v>
      </c>
      <c r="Z10" s="867">
        <v>-977080872</v>
      </c>
      <c r="AA10" s="867">
        <v>-72743919982</v>
      </c>
      <c r="AB10" s="867">
        <v>-8374739</v>
      </c>
      <c r="AC10" s="867">
        <v>-4079373</v>
      </c>
      <c r="AD10" s="867">
        <v>-9099455</v>
      </c>
      <c r="AE10" s="867">
        <v>-2096588</v>
      </c>
      <c r="AF10" s="867">
        <v>-5188030</v>
      </c>
      <c r="AG10" s="867">
        <v>-1509288</v>
      </c>
      <c r="AH10" s="867">
        <v>-1391718</v>
      </c>
      <c r="AI10" s="867">
        <v>-684834</v>
      </c>
      <c r="AJ10" s="867"/>
      <c r="AK10" s="867">
        <v>-631102</v>
      </c>
      <c r="AL10" s="867">
        <v>-149280</v>
      </c>
      <c r="AM10" s="867">
        <v>-133934</v>
      </c>
      <c r="AN10" s="867"/>
      <c r="AO10" s="867">
        <v>-296561</v>
      </c>
      <c r="AP10" s="867">
        <v>-171678249</v>
      </c>
      <c r="AQ10" s="867">
        <v>-808078</v>
      </c>
      <c r="AR10" s="867">
        <v>-439987</v>
      </c>
      <c r="AS10" s="867">
        <v>-482338</v>
      </c>
      <c r="AT10" s="867">
        <v>-374904</v>
      </c>
      <c r="AU10" s="867">
        <v>-1014834</v>
      </c>
      <c r="AV10" s="867">
        <v>-826804</v>
      </c>
      <c r="AW10" s="867">
        <v>-156232879</v>
      </c>
      <c r="AX10" s="867">
        <v>-1036275</v>
      </c>
      <c r="AY10" s="867">
        <v>-1314400686</v>
      </c>
      <c r="AZ10" s="867">
        <v>-398202236</v>
      </c>
      <c r="BA10" s="867">
        <v>-1278506781</v>
      </c>
      <c r="BB10" s="867">
        <v>-681642</v>
      </c>
      <c r="BC10" s="867">
        <v>-1661994</v>
      </c>
      <c r="BD10" s="867">
        <v>-649627</v>
      </c>
      <c r="BE10" s="867">
        <v>-989334</v>
      </c>
      <c r="BF10" s="867">
        <v>-870633</v>
      </c>
      <c r="BG10" s="867">
        <v>-913181</v>
      </c>
      <c r="BH10" s="867">
        <v>-1031619</v>
      </c>
      <c r="BI10" s="867">
        <v>-717642885</v>
      </c>
      <c r="BJ10" s="867">
        <v>-81582428</v>
      </c>
      <c r="BK10" s="867">
        <v>-337960853</v>
      </c>
      <c r="BL10" s="867">
        <v>-1708611</v>
      </c>
      <c r="BM10" s="867">
        <v>-1116123</v>
      </c>
      <c r="BN10" s="867">
        <v>-2001208197</v>
      </c>
      <c r="BO10" s="867">
        <v>-803441325</v>
      </c>
      <c r="BP10" s="867">
        <v>-73063458</v>
      </c>
      <c r="BQ10" s="867"/>
      <c r="BR10" s="867"/>
      <c r="BS10" s="867"/>
      <c r="BT10" s="867"/>
      <c r="BU10" s="867"/>
      <c r="BV10" s="867"/>
      <c r="BW10" s="867"/>
    </row>
    <row r="11" spans="1:75" ht="14">
      <c r="A11" s="834">
        <v>8</v>
      </c>
      <c r="B11" s="104" t="s">
        <v>2337</v>
      </c>
      <c r="C11" s="866">
        <v>5</v>
      </c>
      <c r="D11" s="870">
        <v>167603935</v>
      </c>
      <c r="E11" s="870">
        <v>221659846</v>
      </c>
      <c r="F11" s="870">
        <v>208008837</v>
      </c>
      <c r="G11" s="870">
        <v>262170575</v>
      </c>
      <c r="H11" s="870">
        <v>294134531</v>
      </c>
      <c r="I11" s="870">
        <v>375347816</v>
      </c>
      <c r="J11" s="870">
        <v>340813568</v>
      </c>
      <c r="K11" s="870">
        <v>399256526</v>
      </c>
      <c r="L11" s="870">
        <v>400979485</v>
      </c>
      <c r="M11" s="870">
        <v>368636370</v>
      </c>
      <c r="N11" s="870">
        <v>424483338</v>
      </c>
      <c r="O11" s="870">
        <v>466515776</v>
      </c>
      <c r="P11" s="870">
        <v>517655739</v>
      </c>
      <c r="Q11" s="870">
        <v>651086182</v>
      </c>
      <c r="R11" s="870">
        <v>617884939</v>
      </c>
      <c r="S11" s="870">
        <v>507919165</v>
      </c>
      <c r="T11" s="870">
        <v>603465663</v>
      </c>
      <c r="U11" s="870">
        <v>147007916</v>
      </c>
      <c r="V11" s="870">
        <v>631302971</v>
      </c>
      <c r="W11" s="870">
        <v>699695123</v>
      </c>
      <c r="X11" s="870">
        <v>854484433</v>
      </c>
      <c r="Y11" s="870">
        <v>862022364</v>
      </c>
      <c r="Z11" s="870">
        <v>1093552795</v>
      </c>
      <c r="AA11" s="870">
        <v>539758786</v>
      </c>
      <c r="AB11" s="870">
        <v>44321388</v>
      </c>
      <c r="AC11" s="870"/>
      <c r="AD11" s="870">
        <v>71817780</v>
      </c>
      <c r="AE11" s="870">
        <v>71817780</v>
      </c>
      <c r="AF11" s="870">
        <v>68801482</v>
      </c>
      <c r="AG11" s="870">
        <v>28249626</v>
      </c>
      <c r="AH11" s="870">
        <v>91396439</v>
      </c>
      <c r="AI11" s="870">
        <v>93845376</v>
      </c>
      <c r="AJ11" s="870">
        <v>109400024</v>
      </c>
      <c r="AK11" s="870">
        <v>129996535</v>
      </c>
      <c r="AL11" s="870">
        <v>157601782</v>
      </c>
      <c r="AM11" s="870">
        <v>316883990</v>
      </c>
      <c r="AN11" s="870">
        <v>422755791</v>
      </c>
      <c r="AO11" s="870">
        <v>563909516</v>
      </c>
      <c r="AP11" s="870">
        <v>567924561</v>
      </c>
      <c r="AQ11" s="870">
        <v>840791009</v>
      </c>
      <c r="AR11" s="870">
        <v>961855770</v>
      </c>
      <c r="AS11" s="870">
        <v>1030712173</v>
      </c>
      <c r="AT11" s="870">
        <v>1160823006</v>
      </c>
      <c r="AU11" s="870">
        <v>939585045</v>
      </c>
      <c r="AV11" s="870">
        <v>859444105</v>
      </c>
      <c r="AW11" s="870">
        <v>840165515</v>
      </c>
      <c r="AX11" s="870">
        <v>889159081</v>
      </c>
      <c r="AY11" s="870">
        <v>1032562923</v>
      </c>
      <c r="AZ11" s="870">
        <v>739360517</v>
      </c>
      <c r="BA11" s="870">
        <v>1303843040</v>
      </c>
      <c r="BB11" s="870">
        <v>673966789</v>
      </c>
      <c r="BC11" s="870">
        <v>888393452</v>
      </c>
      <c r="BD11" s="870">
        <v>1186588729</v>
      </c>
      <c r="BE11" s="870">
        <v>1448899822</v>
      </c>
      <c r="BF11" s="870">
        <v>1242023326</v>
      </c>
      <c r="BG11" s="870">
        <v>1303560910</v>
      </c>
      <c r="BH11" s="870">
        <v>1595764355</v>
      </c>
      <c r="BI11" s="870">
        <v>1368802426</v>
      </c>
      <c r="BJ11" s="870">
        <v>1256132292</v>
      </c>
      <c r="BK11" s="870">
        <v>1256103396</v>
      </c>
      <c r="BL11" s="870">
        <v>1240115065</v>
      </c>
      <c r="BM11" s="870">
        <v>1156279418</v>
      </c>
      <c r="BN11" s="870">
        <v>959718564</v>
      </c>
      <c r="BO11" s="870">
        <v>1062084475</v>
      </c>
      <c r="BP11" s="870">
        <v>838836791</v>
      </c>
      <c r="BQ11" s="870"/>
      <c r="BR11" s="870"/>
      <c r="BS11" s="870"/>
      <c r="BT11" s="870"/>
      <c r="BU11" s="870"/>
      <c r="BV11" s="870"/>
      <c r="BW11" s="870"/>
    </row>
    <row r="12" spans="1:75" ht="14">
      <c r="A12" s="834">
        <v>9</v>
      </c>
      <c r="B12" s="104" t="s">
        <v>267</v>
      </c>
      <c r="C12" s="836">
        <v>5</v>
      </c>
      <c r="D12" s="837"/>
      <c r="E12" s="837"/>
      <c r="F12" s="837"/>
      <c r="G12" s="837"/>
      <c r="H12" s="837"/>
      <c r="I12" s="837"/>
      <c r="J12" s="837"/>
      <c r="K12" s="837"/>
      <c r="L12" s="837"/>
      <c r="M12" s="837"/>
      <c r="N12" s="837"/>
      <c r="O12" s="837"/>
      <c r="P12" s="837"/>
      <c r="Q12" s="837"/>
      <c r="R12" s="837"/>
      <c r="S12" s="837"/>
      <c r="T12" s="837"/>
      <c r="U12" s="837"/>
      <c r="V12" s="837"/>
      <c r="W12" s="837"/>
      <c r="X12" s="837"/>
      <c r="Y12" s="837"/>
      <c r="Z12" s="837"/>
      <c r="AA12" s="837"/>
      <c r="AB12" s="837"/>
      <c r="AC12" s="837"/>
      <c r="AD12" s="837"/>
      <c r="AE12" s="837"/>
      <c r="AF12" s="837"/>
      <c r="AG12" s="837"/>
      <c r="AH12" s="837"/>
      <c r="AI12" s="837"/>
      <c r="AJ12" s="837"/>
      <c r="AK12" s="837"/>
      <c r="AL12" s="837"/>
      <c r="AM12" s="837"/>
      <c r="AN12" s="837"/>
      <c r="AO12" s="837"/>
      <c r="AP12" s="837"/>
      <c r="AQ12" s="837"/>
      <c r="AR12" s="837"/>
      <c r="AS12" s="837"/>
      <c r="AT12" s="837"/>
      <c r="AU12" s="837"/>
      <c r="AV12" s="837"/>
      <c r="AW12" s="837"/>
      <c r="AX12" s="837"/>
      <c r="AY12" s="837"/>
      <c r="AZ12" s="837"/>
      <c r="BA12" s="837"/>
      <c r="BB12" s="837"/>
      <c r="BC12" s="837"/>
      <c r="BD12" s="837"/>
      <c r="BE12" s="837"/>
      <c r="BF12" s="837"/>
      <c r="BG12" s="837"/>
      <c r="BH12" s="837"/>
      <c r="BI12" s="837"/>
      <c r="BJ12" s="837"/>
      <c r="BK12" s="837"/>
      <c r="BL12" s="837"/>
      <c r="BM12" s="837"/>
      <c r="BN12" s="837"/>
      <c r="BO12" s="837"/>
      <c r="BP12" s="837"/>
      <c r="BQ12" s="837"/>
      <c r="BR12" s="837"/>
      <c r="BS12" s="837"/>
      <c r="BT12" s="837"/>
      <c r="BU12" s="837"/>
      <c r="BV12" s="837"/>
      <c r="BW12" s="837"/>
    </row>
    <row r="13" spans="1:75" ht="14">
      <c r="A13" s="871">
        <v>10</v>
      </c>
      <c r="B13" s="872" t="s">
        <v>2338</v>
      </c>
      <c r="C13" s="838">
        <v>5</v>
      </c>
      <c r="D13" s="839">
        <v>135124359</v>
      </c>
      <c r="E13" s="839">
        <v>84544861</v>
      </c>
      <c r="F13" s="839">
        <v>2221397207</v>
      </c>
      <c r="G13" s="839">
        <v>1765597423</v>
      </c>
      <c r="H13" s="839">
        <v>327434476</v>
      </c>
      <c r="I13" s="839">
        <v>990094713</v>
      </c>
      <c r="J13" s="839">
        <v>7165341651</v>
      </c>
      <c r="K13" s="839">
        <v>-931570298</v>
      </c>
      <c r="L13" s="839">
        <v>676488731</v>
      </c>
      <c r="M13" s="839">
        <v>2007819112</v>
      </c>
      <c r="N13" s="839">
        <v>1099515610</v>
      </c>
      <c r="O13" s="839">
        <v>4848671539</v>
      </c>
      <c r="P13" s="839">
        <v>6236459634</v>
      </c>
      <c r="Q13" s="839">
        <v>152112173</v>
      </c>
      <c r="R13" s="839">
        <v>-60939938</v>
      </c>
      <c r="S13" s="839">
        <v>2111295526</v>
      </c>
      <c r="T13" s="839">
        <v>2501354477</v>
      </c>
      <c r="U13" s="839">
        <v>3598402365</v>
      </c>
      <c r="V13" s="839">
        <v>3413544126</v>
      </c>
      <c r="W13" s="839">
        <v>5446517339</v>
      </c>
      <c r="X13" s="839">
        <v>3546639066</v>
      </c>
      <c r="Y13" s="839">
        <v>2453431223</v>
      </c>
      <c r="Z13" s="839">
        <v>5433980973</v>
      </c>
      <c r="AA13" s="839">
        <v>5203888631</v>
      </c>
      <c r="AB13" s="839">
        <v>2679371905</v>
      </c>
      <c r="AC13" s="839">
        <v>-553998766</v>
      </c>
      <c r="AD13" s="839">
        <v>-4133439825</v>
      </c>
      <c r="AE13" s="839">
        <v>-337607168</v>
      </c>
      <c r="AF13" s="839">
        <v>5204534827</v>
      </c>
      <c r="AG13" s="839">
        <v>36783385937</v>
      </c>
      <c r="AH13" s="839">
        <v>6448729239</v>
      </c>
      <c r="AI13" s="839">
        <v>14937694119</v>
      </c>
      <c r="AJ13" s="839">
        <v>25914862033</v>
      </c>
      <c r="AK13" s="839">
        <v>20393186252</v>
      </c>
      <c r="AL13" s="839">
        <v>11985060958</v>
      </c>
      <c r="AM13" s="839">
        <v>25250815432</v>
      </c>
      <c r="AN13" s="839">
        <v>2636077415</v>
      </c>
      <c r="AO13" s="839">
        <v>-2130754394</v>
      </c>
      <c r="AP13" s="839">
        <v>115898577</v>
      </c>
      <c r="AQ13" s="839">
        <v>6253858340</v>
      </c>
      <c r="AR13" s="839">
        <v>-771844060</v>
      </c>
      <c r="AS13" s="839">
        <v>-6130002007</v>
      </c>
      <c r="AT13" s="839">
        <v>-9270615806</v>
      </c>
      <c r="AU13" s="839">
        <v>-4312908542</v>
      </c>
      <c r="AV13" s="839">
        <v>13669548182</v>
      </c>
      <c r="AW13" s="839">
        <v>-2288481368</v>
      </c>
      <c r="AX13" s="839">
        <v>572510964</v>
      </c>
      <c r="AY13" s="839">
        <v>107573300283</v>
      </c>
      <c r="AZ13" s="839">
        <v>9547803591</v>
      </c>
      <c r="BA13" s="839">
        <v>22967666863</v>
      </c>
      <c r="BB13" s="839">
        <v>12417832105</v>
      </c>
      <c r="BC13" s="839">
        <v>8561972650</v>
      </c>
      <c r="BD13" s="839">
        <v>14845853238</v>
      </c>
      <c r="BE13" s="839">
        <v>6152100617</v>
      </c>
      <c r="BF13" s="839">
        <v>2777260137</v>
      </c>
      <c r="BG13" s="839">
        <v>5071668716</v>
      </c>
      <c r="BH13" s="839">
        <v>-6393191349</v>
      </c>
      <c r="BI13" s="839">
        <v>-1300541761</v>
      </c>
      <c r="BJ13" s="839">
        <v>-2298236187</v>
      </c>
      <c r="BK13" s="839">
        <v>21712821204</v>
      </c>
      <c r="BL13" s="839">
        <v>1396536200</v>
      </c>
      <c r="BM13" s="839">
        <v>-3357035203</v>
      </c>
      <c r="BN13" s="839">
        <v>-6515046108</v>
      </c>
      <c r="BO13" s="839">
        <v>6224316369</v>
      </c>
      <c r="BP13" s="839">
        <v>10659465875</v>
      </c>
      <c r="BQ13" s="839"/>
      <c r="BR13" s="839"/>
      <c r="BS13" s="839"/>
      <c r="BT13" s="839"/>
      <c r="BU13" s="839"/>
      <c r="BV13" s="839"/>
      <c r="BW13" s="839"/>
    </row>
    <row r="14" spans="1:75" ht="14">
      <c r="A14" s="840">
        <v>11</v>
      </c>
      <c r="B14" s="841" t="s">
        <v>268</v>
      </c>
      <c r="C14" s="866">
        <v>5</v>
      </c>
      <c r="D14" s="867">
        <v>122399458</v>
      </c>
      <c r="E14" s="867">
        <v>9984945935</v>
      </c>
      <c r="F14" s="867">
        <v>-4421121322</v>
      </c>
      <c r="G14" s="867">
        <v>8555400437</v>
      </c>
      <c r="H14" s="867">
        <v>4930930352</v>
      </c>
      <c r="I14" s="867">
        <v>2772788072</v>
      </c>
      <c r="J14" s="867">
        <v>-13248848936</v>
      </c>
      <c r="K14" s="867">
        <v>191249116968</v>
      </c>
      <c r="L14" s="867">
        <v>516674054</v>
      </c>
      <c r="M14" s="867">
        <v>-2457250418</v>
      </c>
      <c r="N14" s="867">
        <v>-11518762948</v>
      </c>
      <c r="O14" s="867">
        <v>2813711238</v>
      </c>
      <c r="P14" s="867">
        <v>5191591024</v>
      </c>
      <c r="Q14" s="867">
        <v>21943573233</v>
      </c>
      <c r="R14" s="867">
        <v>-5085586039</v>
      </c>
      <c r="S14" s="867">
        <v>2719219042</v>
      </c>
      <c r="T14" s="867">
        <v>25233273015</v>
      </c>
      <c r="U14" s="867">
        <v>5027353395</v>
      </c>
      <c r="V14" s="867">
        <v>-1360245580</v>
      </c>
      <c r="W14" s="867">
        <v>-88609141</v>
      </c>
      <c r="X14" s="867">
        <v>-6476122332</v>
      </c>
      <c r="Y14" s="867">
        <v>-2105057986</v>
      </c>
      <c r="Z14" s="867">
        <v>-3553230225</v>
      </c>
      <c r="AA14" s="867">
        <v>-11443574598</v>
      </c>
      <c r="AB14" s="867">
        <v>-15384260798</v>
      </c>
      <c r="AC14" s="867">
        <v>12534854303</v>
      </c>
      <c r="AD14" s="867">
        <v>-5922772876</v>
      </c>
      <c r="AE14" s="867">
        <v>13554517429</v>
      </c>
      <c r="AF14" s="867">
        <v>-3252306478</v>
      </c>
      <c r="AG14" s="867">
        <v>-2044809933</v>
      </c>
      <c r="AH14" s="867">
        <v>6381696130</v>
      </c>
      <c r="AI14" s="867">
        <v>5218237206</v>
      </c>
      <c r="AJ14" s="867">
        <v>5150474385</v>
      </c>
      <c r="AK14" s="867">
        <v>-38905760482</v>
      </c>
      <c r="AL14" s="867">
        <v>-5085122637</v>
      </c>
      <c r="AM14" s="867">
        <v>-21851561072</v>
      </c>
      <c r="AN14" s="867">
        <v>-5652437642</v>
      </c>
      <c r="AO14" s="867">
        <v>12718033317</v>
      </c>
      <c r="AP14" s="867">
        <v>-27842598162</v>
      </c>
      <c r="AQ14" s="867">
        <v>-18112988822</v>
      </c>
      <c r="AR14" s="867">
        <v>-13542246944</v>
      </c>
      <c r="AS14" s="867">
        <v>-22167334330</v>
      </c>
      <c r="AT14" s="867">
        <v>85173759375</v>
      </c>
      <c r="AU14" s="867">
        <v>-23854718494</v>
      </c>
      <c r="AV14" s="867">
        <v>-33309317893</v>
      </c>
      <c r="AW14" s="867">
        <v>-980685357</v>
      </c>
      <c r="AX14" s="867">
        <v>-50275873317</v>
      </c>
      <c r="AY14" s="867">
        <v>48930483720</v>
      </c>
      <c r="AZ14" s="867">
        <v>48855114582</v>
      </c>
      <c r="BA14" s="867">
        <v>-44766736418</v>
      </c>
      <c r="BB14" s="867">
        <v>-37871215662</v>
      </c>
      <c r="BC14" s="867">
        <v>28625577432</v>
      </c>
      <c r="BD14" s="867">
        <v>-55448925268</v>
      </c>
      <c r="BE14" s="867">
        <v>720428098</v>
      </c>
      <c r="BF14" s="867">
        <v>256498082</v>
      </c>
      <c r="BG14" s="867">
        <v>-61126022727</v>
      </c>
      <c r="BH14" s="867">
        <v>55449630438</v>
      </c>
      <c r="BI14" s="867">
        <v>42194737277</v>
      </c>
      <c r="BJ14" s="867">
        <v>12367013188</v>
      </c>
      <c r="BK14" s="867">
        <v>-22793945347</v>
      </c>
      <c r="BL14" s="867">
        <v>27676228092</v>
      </c>
      <c r="BM14" s="867">
        <v>-17096599844</v>
      </c>
      <c r="BN14" s="867">
        <v>-26617409794</v>
      </c>
      <c r="BO14" s="867">
        <v>13431110240</v>
      </c>
      <c r="BP14" s="867">
        <v>-97423755750</v>
      </c>
      <c r="BQ14" s="867"/>
      <c r="BR14" s="867"/>
      <c r="BS14" s="867"/>
      <c r="BT14" s="867"/>
      <c r="BU14" s="867"/>
      <c r="BV14" s="867"/>
      <c r="BW14" s="867"/>
    </row>
    <row r="15" spans="1:75" ht="14">
      <c r="A15" s="842">
        <v>12</v>
      </c>
      <c r="B15" s="105" t="s">
        <v>269</v>
      </c>
      <c r="C15" s="866">
        <v>5</v>
      </c>
      <c r="D15" s="867">
        <v>-5157037814</v>
      </c>
      <c r="E15" s="867">
        <v>-1774378566</v>
      </c>
      <c r="F15" s="867">
        <v>-2082953136</v>
      </c>
      <c r="G15" s="867">
        <v>-8184621501</v>
      </c>
      <c r="H15" s="867">
        <v>-10026917639</v>
      </c>
      <c r="I15" s="867">
        <v>-2566137116</v>
      </c>
      <c r="J15" s="867">
        <v>-377169992</v>
      </c>
      <c r="K15" s="867">
        <v>1620430933</v>
      </c>
      <c r="L15" s="867">
        <v>-116069333</v>
      </c>
      <c r="M15" s="867">
        <v>339009358</v>
      </c>
      <c r="N15" s="867">
        <v>-11097132499</v>
      </c>
      <c r="O15" s="867">
        <v>-11605862463</v>
      </c>
      <c r="P15" s="867">
        <v>-14193440098</v>
      </c>
      <c r="Q15" s="867">
        <v>-7436249661</v>
      </c>
      <c r="R15" s="867">
        <v>-16069946385</v>
      </c>
      <c r="S15" s="867">
        <v>-23786506760</v>
      </c>
      <c r="T15" s="867">
        <v>-33380186685</v>
      </c>
      <c r="U15" s="867">
        <v>-22060627767</v>
      </c>
      <c r="V15" s="867">
        <v>-11407281139</v>
      </c>
      <c r="W15" s="867">
        <v>1142218834</v>
      </c>
      <c r="X15" s="867">
        <v>6440027823</v>
      </c>
      <c r="Y15" s="867">
        <v>-14912074676</v>
      </c>
      <c r="Z15" s="867">
        <v>-19350448907</v>
      </c>
      <c r="AA15" s="867">
        <v>16596605959</v>
      </c>
      <c r="AB15" s="867">
        <v>-11907911549</v>
      </c>
      <c r="AC15" s="867">
        <v>-17336691953</v>
      </c>
      <c r="AD15" s="867">
        <v>-5417183945</v>
      </c>
      <c r="AE15" s="867">
        <v>-5831971308</v>
      </c>
      <c r="AF15" s="867">
        <v>-4397059487</v>
      </c>
      <c r="AG15" s="867">
        <v>1357388734</v>
      </c>
      <c r="AH15" s="867">
        <v>-11905997239</v>
      </c>
      <c r="AI15" s="867">
        <v>-10499324383</v>
      </c>
      <c r="AJ15" s="867">
        <v>4086400268</v>
      </c>
      <c r="AK15" s="867">
        <v>-5316575280</v>
      </c>
      <c r="AL15" s="867">
        <v>-40534819790</v>
      </c>
      <c r="AM15" s="867">
        <v>-31386551977</v>
      </c>
      <c r="AN15" s="867">
        <v>-62048923911</v>
      </c>
      <c r="AO15" s="867">
        <v>-6967205423</v>
      </c>
      <c r="AP15" s="867">
        <v>-41958712604</v>
      </c>
      <c r="AQ15" s="867">
        <v>-40309960571</v>
      </c>
      <c r="AR15" s="867">
        <v>-45123242085</v>
      </c>
      <c r="AS15" s="867">
        <v>-25153534354</v>
      </c>
      <c r="AT15" s="867">
        <v>-23609068040</v>
      </c>
      <c r="AU15" s="867">
        <v>40963897237</v>
      </c>
      <c r="AV15" s="867">
        <v>-9261864488</v>
      </c>
      <c r="AW15" s="867">
        <v>2566665862</v>
      </c>
      <c r="AX15" s="867">
        <v>-41434587500</v>
      </c>
      <c r="AY15" s="867">
        <v>-17812326753</v>
      </c>
      <c r="AZ15" s="867">
        <v>39011677209</v>
      </c>
      <c r="BA15" s="867">
        <v>82988328541</v>
      </c>
      <c r="BB15" s="867">
        <v>15465577608</v>
      </c>
      <c r="BC15" s="867">
        <v>-54309944038</v>
      </c>
      <c r="BD15" s="867">
        <v>-3833514940</v>
      </c>
      <c r="BE15" s="867">
        <v>-17092818286</v>
      </c>
      <c r="BF15" s="867">
        <v>-5007590876</v>
      </c>
      <c r="BG15" s="867">
        <v>325978186</v>
      </c>
      <c r="BH15" s="867">
        <v>-15929021809</v>
      </c>
      <c r="BI15" s="867">
        <v>12975330253</v>
      </c>
      <c r="BJ15" s="867">
        <v>656481204</v>
      </c>
      <c r="BK15" s="867">
        <v>-14896011891</v>
      </c>
      <c r="BL15" s="867">
        <v>28329195342</v>
      </c>
      <c r="BM15" s="867">
        <v>31941082654</v>
      </c>
      <c r="BN15" s="867">
        <v>77094855201</v>
      </c>
      <c r="BO15" s="867">
        <v>55037438938</v>
      </c>
      <c r="BP15" s="867">
        <v>8532767673</v>
      </c>
      <c r="BQ15" s="867"/>
      <c r="BR15" s="867"/>
      <c r="BS15" s="867"/>
      <c r="BT15" s="867"/>
      <c r="BU15" s="867"/>
      <c r="BV15" s="867"/>
      <c r="BW15" s="867"/>
    </row>
    <row r="16" spans="1:75" ht="14">
      <c r="A16" s="843">
        <v>13</v>
      </c>
      <c r="B16" s="844" t="s">
        <v>2339</v>
      </c>
      <c r="C16" s="868">
        <v>5</v>
      </c>
      <c r="D16" s="873">
        <v>-2538474274</v>
      </c>
      <c r="E16" s="873">
        <v>-2124396877</v>
      </c>
      <c r="F16" s="873">
        <v>-1040516398</v>
      </c>
      <c r="G16" s="873">
        <v>-2839320253</v>
      </c>
      <c r="H16" s="873">
        <v>5554342872</v>
      </c>
      <c r="I16" s="873">
        <v>-1036239540</v>
      </c>
      <c r="J16" s="873">
        <v>7701399045</v>
      </c>
      <c r="K16" s="873">
        <v>11521406622</v>
      </c>
      <c r="L16" s="873">
        <v>4712901541</v>
      </c>
      <c r="M16" s="873">
        <v>-7683731065</v>
      </c>
      <c r="N16" s="873">
        <v>11446096196</v>
      </c>
      <c r="O16" s="873">
        <v>2922047183</v>
      </c>
      <c r="P16" s="873">
        <v>-3451888448</v>
      </c>
      <c r="Q16" s="873">
        <v>-893459272</v>
      </c>
      <c r="R16" s="873">
        <v>-5172454704</v>
      </c>
      <c r="S16" s="873">
        <v>23121647712</v>
      </c>
      <c r="T16" s="873">
        <v>-9953667113</v>
      </c>
      <c r="U16" s="873">
        <v>8560393508</v>
      </c>
      <c r="V16" s="873">
        <v>-1525571399</v>
      </c>
      <c r="W16" s="873">
        <v>16985431145</v>
      </c>
      <c r="X16" s="873">
        <v>4239930536</v>
      </c>
      <c r="Y16" s="873">
        <v>1281420734</v>
      </c>
      <c r="Z16" s="873">
        <v>-2395635044</v>
      </c>
      <c r="AA16" s="873">
        <v>-3488402345</v>
      </c>
      <c r="AB16" s="873">
        <v>168275993</v>
      </c>
      <c r="AC16" s="873">
        <v>14750375594</v>
      </c>
      <c r="AD16" s="873">
        <v>17617693114</v>
      </c>
      <c r="AE16" s="873">
        <v>-11995630436</v>
      </c>
      <c r="AF16" s="873">
        <v>6247756170</v>
      </c>
      <c r="AG16" s="873">
        <v>-14272377858</v>
      </c>
      <c r="AH16" s="873">
        <v>-889326163</v>
      </c>
      <c r="AI16" s="873">
        <v>-31406765376</v>
      </c>
      <c r="AJ16" s="873">
        <v>-32584890267</v>
      </c>
      <c r="AK16" s="873">
        <v>15996583506</v>
      </c>
      <c r="AL16" s="873">
        <v>16954756463</v>
      </c>
      <c r="AM16" s="873">
        <v>10234684649</v>
      </c>
      <c r="AN16" s="873">
        <v>7047075109</v>
      </c>
      <c r="AO16" s="873">
        <v>3916411982</v>
      </c>
      <c r="AP16" s="873">
        <v>13622200989</v>
      </c>
      <c r="AQ16" s="873">
        <v>17907838314</v>
      </c>
      <c r="AR16" s="873">
        <v>29819590224</v>
      </c>
      <c r="AS16" s="873">
        <v>29796216577</v>
      </c>
      <c r="AT16" s="873">
        <v>17066288696</v>
      </c>
      <c r="AU16" s="873">
        <v>12068637446</v>
      </c>
      <c r="AV16" s="873">
        <v>33332918829</v>
      </c>
      <c r="AW16" s="873">
        <v>9256815094</v>
      </c>
      <c r="AX16" s="873">
        <v>44681754380</v>
      </c>
      <c r="AY16" s="873">
        <v>-141135934090</v>
      </c>
      <c r="AZ16" s="873">
        <v>-18846487637</v>
      </c>
      <c r="BA16" s="873">
        <v>-3242891008</v>
      </c>
      <c r="BB16" s="873">
        <v>-10856648380</v>
      </c>
      <c r="BC16" s="873">
        <v>-15817906933</v>
      </c>
      <c r="BD16" s="873">
        <v>21901299832</v>
      </c>
      <c r="BE16" s="873">
        <v>14884971711</v>
      </c>
      <c r="BF16" s="873">
        <v>-23926762811</v>
      </c>
      <c r="BG16" s="873">
        <v>16989265000</v>
      </c>
      <c r="BH16" s="873">
        <v>-14078738209</v>
      </c>
      <c r="BI16" s="873">
        <v>10955857665</v>
      </c>
      <c r="BJ16" s="873">
        <v>-9154991595</v>
      </c>
      <c r="BK16" s="873">
        <v>-5625175555</v>
      </c>
      <c r="BL16" s="873">
        <v>-5132172559</v>
      </c>
      <c r="BM16" s="873">
        <v>-10004701074</v>
      </c>
      <c r="BN16" s="873">
        <v>9288982043</v>
      </c>
      <c r="BO16" s="873">
        <v>9456557035</v>
      </c>
      <c r="BP16" s="873">
        <v>26805727933</v>
      </c>
      <c r="BQ16" s="873"/>
      <c r="BR16" s="873"/>
      <c r="BS16" s="873"/>
      <c r="BT16" s="873"/>
      <c r="BU16" s="873"/>
      <c r="BV16" s="873"/>
      <c r="BW16" s="873"/>
    </row>
    <row r="17" spans="1:75" ht="14">
      <c r="A17" s="840">
        <v>14</v>
      </c>
      <c r="B17" s="841" t="s">
        <v>2340</v>
      </c>
      <c r="C17" s="866">
        <v>5</v>
      </c>
      <c r="D17" s="867">
        <v>530308897</v>
      </c>
      <c r="E17" s="867">
        <v>-1202843833</v>
      </c>
      <c r="F17" s="867">
        <v>4608538245</v>
      </c>
      <c r="G17" s="867">
        <v>-573525124</v>
      </c>
      <c r="H17" s="867">
        <v>-6756140842</v>
      </c>
      <c r="I17" s="867">
        <v>-301505665</v>
      </c>
      <c r="J17" s="867">
        <v>-652552368</v>
      </c>
      <c r="K17" s="867">
        <v>-18081857235</v>
      </c>
      <c r="L17" s="867">
        <v>-1039022658</v>
      </c>
      <c r="M17" s="867">
        <v>744469115</v>
      </c>
      <c r="N17" s="867">
        <v>-1571529341</v>
      </c>
      <c r="O17" s="867">
        <v>-2616576870</v>
      </c>
      <c r="P17" s="867">
        <v>-1713063156</v>
      </c>
      <c r="Q17" s="867">
        <v>-1160692945</v>
      </c>
      <c r="R17" s="867">
        <v>-1017712386</v>
      </c>
      <c r="S17" s="867">
        <v>-1029592528</v>
      </c>
      <c r="T17" s="867">
        <v>-6921216688</v>
      </c>
      <c r="U17" s="867">
        <v>-1185354495</v>
      </c>
      <c r="V17" s="867">
        <v>-88374650</v>
      </c>
      <c r="W17" s="867">
        <v>-234075552</v>
      </c>
      <c r="X17" s="867">
        <v>-879480179</v>
      </c>
      <c r="Y17" s="867">
        <v>-1401910312</v>
      </c>
      <c r="Z17" s="867">
        <v>-442989404</v>
      </c>
      <c r="AA17" s="867">
        <v>393021083</v>
      </c>
      <c r="AB17" s="867">
        <v>616821607</v>
      </c>
      <c r="AC17" s="867">
        <v>-518694522</v>
      </c>
      <c r="AD17" s="867">
        <v>523365372</v>
      </c>
      <c r="AE17" s="867">
        <v>270964564</v>
      </c>
      <c r="AF17" s="867">
        <v>-104951225</v>
      </c>
      <c r="AG17" s="867">
        <v>-341656770</v>
      </c>
      <c r="AH17" s="867">
        <v>405547445</v>
      </c>
      <c r="AI17" s="867">
        <v>72589424</v>
      </c>
      <c r="AJ17" s="867">
        <v>311176834</v>
      </c>
      <c r="AK17" s="867"/>
      <c r="AL17" s="867">
        <v>-1204292798</v>
      </c>
      <c r="AM17" s="867">
        <v>-1989222282</v>
      </c>
      <c r="AN17" s="867">
        <v>372777599</v>
      </c>
      <c r="AO17" s="867"/>
      <c r="AP17" s="867"/>
      <c r="AQ17" s="867"/>
      <c r="AR17" s="867"/>
      <c r="AS17" s="867"/>
      <c r="AT17" s="867"/>
      <c r="AU17" s="867"/>
      <c r="AV17" s="867"/>
      <c r="AW17" s="867">
        <v>1169047833</v>
      </c>
      <c r="AX17" s="867">
        <v>696155386</v>
      </c>
      <c r="AY17" s="867">
        <v>1000976009</v>
      </c>
      <c r="AZ17" s="867">
        <v>110283488</v>
      </c>
      <c r="BA17" s="867">
        <v>-4175776372</v>
      </c>
      <c r="BB17" s="867">
        <v>601863673</v>
      </c>
      <c r="BC17" s="867">
        <v>1249320119</v>
      </c>
      <c r="BD17" s="867">
        <v>1913803036</v>
      </c>
      <c r="BE17" s="867">
        <v>-5497715935</v>
      </c>
      <c r="BF17" s="867">
        <v>-592614643</v>
      </c>
      <c r="BG17" s="867">
        <v>-371361391</v>
      </c>
      <c r="BH17" s="867">
        <v>2579678545</v>
      </c>
      <c r="BI17" s="867">
        <v>1512112454</v>
      </c>
      <c r="BJ17" s="867">
        <v>2428581212</v>
      </c>
      <c r="BK17" s="867">
        <v>383391425</v>
      </c>
      <c r="BL17" s="867">
        <v>1820605679</v>
      </c>
      <c r="BM17" s="867">
        <v>1054820971</v>
      </c>
      <c r="BN17" s="867">
        <v>-171978952</v>
      </c>
      <c r="BO17" s="867">
        <v>-392776099</v>
      </c>
      <c r="BP17" s="867">
        <v>-877993234</v>
      </c>
      <c r="BQ17" s="867"/>
      <c r="BR17" s="867"/>
      <c r="BS17" s="867"/>
      <c r="BT17" s="867"/>
      <c r="BU17" s="867"/>
      <c r="BV17" s="867"/>
      <c r="BW17" s="867"/>
    </row>
    <row r="18" spans="1:75" ht="14">
      <c r="A18" s="840">
        <v>15</v>
      </c>
      <c r="B18" s="841" t="s">
        <v>2341</v>
      </c>
      <c r="C18" s="866">
        <v>5</v>
      </c>
      <c r="D18" s="870"/>
      <c r="E18" s="870"/>
      <c r="F18" s="870"/>
      <c r="G18" s="870"/>
      <c r="H18" s="870"/>
      <c r="I18" s="870"/>
      <c r="J18" s="870"/>
      <c r="K18" s="870"/>
      <c r="L18" s="870"/>
      <c r="M18" s="870"/>
      <c r="N18" s="870"/>
      <c r="O18" s="870"/>
      <c r="P18" s="870"/>
      <c r="Q18" s="870"/>
      <c r="R18" s="870"/>
      <c r="S18" s="870"/>
      <c r="T18" s="870"/>
      <c r="U18" s="870"/>
      <c r="V18" s="870"/>
      <c r="W18" s="870"/>
      <c r="X18" s="870"/>
      <c r="Y18" s="870"/>
      <c r="Z18" s="870"/>
      <c r="AA18" s="870"/>
      <c r="AB18" s="870"/>
      <c r="AC18" s="870"/>
      <c r="AD18" s="870"/>
      <c r="AE18" s="870"/>
      <c r="AF18" s="870"/>
      <c r="AG18" s="870"/>
      <c r="AH18" s="870"/>
      <c r="AI18" s="870"/>
      <c r="AJ18" s="870"/>
      <c r="AK18" s="870"/>
      <c r="AL18" s="870"/>
      <c r="AM18" s="870"/>
      <c r="AN18" s="870"/>
      <c r="AO18" s="870"/>
      <c r="AP18" s="870"/>
      <c r="AQ18" s="870"/>
      <c r="AR18" s="870"/>
      <c r="AS18" s="870"/>
      <c r="AT18" s="870"/>
      <c r="AU18" s="870"/>
      <c r="AV18" s="870"/>
      <c r="AW18" s="870"/>
      <c r="AX18" s="870"/>
      <c r="AY18" s="870"/>
      <c r="AZ18" s="870"/>
      <c r="BA18" s="870"/>
      <c r="BB18" s="870"/>
      <c r="BC18" s="870"/>
      <c r="BD18" s="870"/>
      <c r="BE18" s="870"/>
      <c r="BF18" s="870"/>
      <c r="BG18" s="870"/>
      <c r="BH18" s="870"/>
      <c r="BI18" s="870"/>
      <c r="BJ18" s="870"/>
      <c r="BK18" s="870"/>
      <c r="BL18" s="870"/>
      <c r="BM18" s="870"/>
      <c r="BN18" s="870"/>
      <c r="BO18" s="870"/>
      <c r="BP18" s="870"/>
      <c r="BQ18" s="870"/>
      <c r="BR18" s="870"/>
      <c r="BS18" s="870"/>
      <c r="BT18" s="870"/>
      <c r="BU18" s="870"/>
      <c r="BV18" s="870"/>
      <c r="BW18" s="870"/>
    </row>
    <row r="19" spans="1:75" ht="14">
      <c r="A19" s="840">
        <v>16</v>
      </c>
      <c r="B19" s="841" t="s">
        <v>2342</v>
      </c>
      <c r="C19" s="866">
        <v>5</v>
      </c>
      <c r="D19" s="867"/>
      <c r="E19" s="867"/>
      <c r="F19" s="867"/>
      <c r="G19" s="867"/>
      <c r="H19" s="867"/>
      <c r="I19" s="867"/>
      <c r="J19" s="867"/>
      <c r="K19" s="867"/>
      <c r="L19" s="867"/>
      <c r="M19" s="867"/>
      <c r="N19" s="867"/>
      <c r="O19" s="867"/>
      <c r="P19" s="867"/>
      <c r="Q19" s="867"/>
      <c r="R19" s="867"/>
      <c r="S19" s="867"/>
      <c r="T19" s="867"/>
      <c r="U19" s="867">
        <v>-29659213</v>
      </c>
      <c r="V19" s="867">
        <v>-631302971</v>
      </c>
      <c r="W19" s="867">
        <v>-699695123</v>
      </c>
      <c r="X19" s="867">
        <v>-854484433</v>
      </c>
      <c r="Y19" s="867">
        <v>-862022364</v>
      </c>
      <c r="Z19" s="867">
        <v>-1093552795</v>
      </c>
      <c r="AA19" s="867">
        <v>-539758786</v>
      </c>
      <c r="AB19" s="867">
        <v>-44321388</v>
      </c>
      <c r="AC19" s="867">
        <v>0</v>
      </c>
      <c r="AD19" s="867">
        <v>-71817780</v>
      </c>
      <c r="AE19" s="867">
        <v>-71817780</v>
      </c>
      <c r="AF19" s="867">
        <v>-68801482</v>
      </c>
      <c r="AG19" s="867">
        <v>28249626</v>
      </c>
      <c r="AH19" s="867">
        <v>-91396439</v>
      </c>
      <c r="AI19" s="867">
        <v>-93845376</v>
      </c>
      <c r="AJ19" s="867">
        <v>-328175187</v>
      </c>
      <c r="AK19" s="867">
        <v>-136008596</v>
      </c>
      <c r="AL19" s="867">
        <v>-174111456</v>
      </c>
      <c r="AM19" s="867">
        <v>-261220654</v>
      </c>
      <c r="AN19" s="867">
        <v>-422755791</v>
      </c>
      <c r="AO19" s="867">
        <v>-563909516</v>
      </c>
      <c r="AP19" s="867">
        <v>-567924561</v>
      </c>
      <c r="AQ19" s="867">
        <v>-840791009</v>
      </c>
      <c r="AR19" s="867">
        <v>-961855770</v>
      </c>
      <c r="AS19" s="867">
        <v>-1030712173</v>
      </c>
      <c r="AT19" s="867">
        <v>-1160823006</v>
      </c>
      <c r="AU19" s="867">
        <v>-939585045</v>
      </c>
      <c r="AV19" s="867">
        <v>-859444105</v>
      </c>
      <c r="AW19" s="867">
        <v>-840165515</v>
      </c>
      <c r="AX19" s="867">
        <v>-889159081</v>
      </c>
      <c r="AY19" s="867">
        <v>-1032562923</v>
      </c>
      <c r="AZ19" s="867">
        <v>-739360517</v>
      </c>
      <c r="BA19" s="867">
        <v>-1303843040</v>
      </c>
      <c r="BB19" s="867">
        <v>-673966789</v>
      </c>
      <c r="BC19" s="867">
        <v>-888393452</v>
      </c>
      <c r="BD19" s="867">
        <v>-1186588729</v>
      </c>
      <c r="BE19" s="867">
        <v>-1448899822</v>
      </c>
      <c r="BF19" s="867">
        <v>-1242023326</v>
      </c>
      <c r="BG19" s="867">
        <v>-1303560910</v>
      </c>
      <c r="BH19" s="867">
        <v>-1595764355</v>
      </c>
      <c r="BI19" s="867">
        <v>-1368802426</v>
      </c>
      <c r="BJ19" s="867">
        <v>-1256132292</v>
      </c>
      <c r="BK19" s="867">
        <v>-1256103396</v>
      </c>
      <c r="BL19" s="867">
        <v>-1240115065</v>
      </c>
      <c r="BM19" s="867">
        <v>-1156279418</v>
      </c>
      <c r="BN19" s="867">
        <v>-959718564</v>
      </c>
      <c r="BO19" s="867">
        <v>-1062084475</v>
      </c>
      <c r="BP19" s="867">
        <v>-838836791</v>
      </c>
      <c r="BQ19" s="867"/>
      <c r="BR19" s="867"/>
      <c r="BS19" s="867"/>
      <c r="BT19" s="867"/>
      <c r="BU19" s="867"/>
      <c r="BV19" s="867"/>
      <c r="BW19" s="867"/>
    </row>
    <row r="20" spans="1:75" ht="14">
      <c r="A20" s="840">
        <v>17</v>
      </c>
      <c r="B20" s="841" t="s">
        <v>2343</v>
      </c>
      <c r="C20" s="866">
        <v>5</v>
      </c>
      <c r="D20" s="867"/>
      <c r="E20" s="867"/>
      <c r="F20" s="867"/>
      <c r="G20" s="867"/>
      <c r="H20" s="867"/>
      <c r="I20" s="867"/>
      <c r="J20" s="867"/>
      <c r="K20" s="867"/>
      <c r="L20" s="867"/>
      <c r="M20" s="867"/>
      <c r="N20" s="867"/>
      <c r="O20" s="867"/>
      <c r="P20" s="867"/>
      <c r="Q20" s="867"/>
      <c r="R20" s="867"/>
      <c r="S20" s="867"/>
      <c r="T20" s="867"/>
      <c r="U20" s="867"/>
      <c r="V20" s="867">
        <v>-871281602</v>
      </c>
      <c r="W20" s="867"/>
      <c r="X20" s="867"/>
      <c r="Y20" s="867">
        <v>-1029352042</v>
      </c>
      <c r="Z20" s="867"/>
      <c r="AA20" s="867"/>
      <c r="AB20" s="867"/>
      <c r="AC20" s="867">
        <v>-12849777499</v>
      </c>
      <c r="AD20" s="867"/>
      <c r="AE20" s="867">
        <v>-6172263344</v>
      </c>
      <c r="AF20" s="867"/>
      <c r="AG20" s="867">
        <v>-634587963</v>
      </c>
      <c r="AH20" s="867">
        <v>437353701</v>
      </c>
      <c r="AI20" s="867">
        <v>0</v>
      </c>
      <c r="AJ20" s="867">
        <v>0</v>
      </c>
      <c r="AK20" s="867">
        <v>0</v>
      </c>
      <c r="AL20" s="867">
        <v>0</v>
      </c>
      <c r="AM20" s="867">
        <v>-229386904</v>
      </c>
      <c r="AN20" s="867"/>
      <c r="AO20" s="867">
        <v>-6372627736</v>
      </c>
      <c r="AP20" s="867"/>
      <c r="AQ20" s="867">
        <v>-1567047590</v>
      </c>
      <c r="AR20" s="867"/>
      <c r="AS20" s="867"/>
      <c r="AT20" s="867">
        <v>-4839738089</v>
      </c>
      <c r="AU20" s="867"/>
      <c r="AV20" s="867"/>
      <c r="AW20" s="867"/>
      <c r="AX20" s="867"/>
      <c r="AY20" s="867"/>
      <c r="AZ20" s="867"/>
      <c r="BA20" s="867"/>
      <c r="BB20" s="867"/>
      <c r="BC20" s="867"/>
      <c r="BD20" s="867"/>
      <c r="BE20" s="867"/>
      <c r="BF20" s="867"/>
      <c r="BG20" s="867"/>
      <c r="BH20" s="867"/>
      <c r="BI20" s="867">
        <v>0</v>
      </c>
      <c r="BJ20" s="867">
        <v>0</v>
      </c>
      <c r="BK20" s="867">
        <v>0</v>
      </c>
      <c r="BL20" s="867"/>
      <c r="BM20" s="867"/>
      <c r="BN20" s="867"/>
      <c r="BO20" s="867"/>
      <c r="BP20" s="867"/>
      <c r="BQ20" s="867"/>
      <c r="BR20" s="867"/>
      <c r="BS20" s="867"/>
      <c r="BT20" s="867"/>
      <c r="BU20" s="867"/>
      <c r="BV20" s="867"/>
      <c r="BW20" s="867"/>
    </row>
    <row r="21" spans="1:75" ht="14">
      <c r="A21" s="840">
        <v>18</v>
      </c>
      <c r="B21" s="841" t="s">
        <v>272</v>
      </c>
      <c r="C21" s="874">
        <v>5</v>
      </c>
      <c r="D21" s="875"/>
      <c r="E21" s="875"/>
      <c r="F21" s="875"/>
      <c r="G21" s="875"/>
      <c r="H21" s="875"/>
      <c r="I21" s="875"/>
      <c r="J21" s="875"/>
      <c r="K21" s="875"/>
      <c r="L21" s="875"/>
      <c r="M21" s="875"/>
      <c r="N21" s="875"/>
      <c r="O21" s="875"/>
      <c r="P21" s="875"/>
      <c r="Q21" s="875"/>
      <c r="R21" s="875"/>
      <c r="S21" s="875"/>
      <c r="T21" s="875"/>
      <c r="U21" s="875"/>
      <c r="V21" s="875"/>
      <c r="W21" s="875"/>
      <c r="X21" s="875"/>
      <c r="Y21" s="875"/>
      <c r="Z21" s="875"/>
      <c r="AA21" s="875"/>
      <c r="AB21" s="875"/>
      <c r="AC21" s="875"/>
      <c r="AD21" s="875"/>
      <c r="AE21" s="875"/>
      <c r="AF21" s="875"/>
      <c r="AG21" s="875">
        <v>46325683</v>
      </c>
      <c r="AH21" s="875">
        <v>395384118</v>
      </c>
      <c r="AI21" s="875">
        <v>27683900</v>
      </c>
      <c r="AJ21" s="875"/>
      <c r="AK21" s="875"/>
      <c r="AL21" s="875">
        <v>10002066000</v>
      </c>
      <c r="AM21" s="875">
        <v>5500000000</v>
      </c>
      <c r="AN21" s="875">
        <v>33300285459</v>
      </c>
      <c r="AO21" s="875"/>
      <c r="AP21" s="875"/>
      <c r="AQ21" s="875">
        <v>6000000000</v>
      </c>
      <c r="AR21" s="875"/>
      <c r="AS21" s="875"/>
      <c r="AT21" s="875"/>
      <c r="AU21" s="875"/>
      <c r="AV21" s="875"/>
      <c r="AW21" s="875"/>
      <c r="AX21" s="875"/>
      <c r="AY21" s="875"/>
      <c r="AZ21" s="875"/>
      <c r="BA21" s="875"/>
      <c r="BB21" s="875"/>
      <c r="BC21" s="875"/>
      <c r="BD21" s="875"/>
      <c r="BE21" s="875"/>
      <c r="BF21" s="875"/>
      <c r="BG21" s="875"/>
      <c r="BH21" s="875"/>
      <c r="BI21" s="875"/>
      <c r="BJ21" s="875"/>
      <c r="BK21" s="875"/>
      <c r="BL21" s="875"/>
      <c r="BM21" s="875"/>
      <c r="BN21" s="875"/>
      <c r="BO21" s="875"/>
      <c r="BP21" s="875"/>
      <c r="BQ21" s="875"/>
      <c r="BR21" s="875"/>
      <c r="BS21" s="875"/>
      <c r="BT21" s="875"/>
      <c r="BU21" s="875"/>
      <c r="BV21" s="875"/>
      <c r="BW21" s="875"/>
    </row>
    <row r="22" spans="1:75" ht="14">
      <c r="A22" s="840">
        <v>19</v>
      </c>
      <c r="B22" s="841" t="s">
        <v>2344</v>
      </c>
      <c r="C22" s="836">
        <v>5</v>
      </c>
      <c r="D22" s="837"/>
      <c r="E22" s="837"/>
      <c r="F22" s="837"/>
      <c r="G22" s="837"/>
      <c r="H22" s="837"/>
      <c r="I22" s="837"/>
      <c r="J22" s="837"/>
      <c r="K22" s="837"/>
      <c r="L22" s="837"/>
      <c r="M22" s="837"/>
      <c r="N22" s="837"/>
      <c r="O22" s="837"/>
      <c r="P22" s="837"/>
      <c r="Q22" s="837"/>
      <c r="R22" s="837"/>
      <c r="S22" s="837"/>
      <c r="T22" s="837"/>
      <c r="U22" s="837"/>
      <c r="V22" s="837"/>
      <c r="W22" s="837"/>
      <c r="X22" s="837"/>
      <c r="Y22" s="837"/>
      <c r="Z22" s="837"/>
      <c r="AA22" s="837"/>
      <c r="AB22" s="837"/>
      <c r="AC22" s="837"/>
      <c r="AD22" s="837"/>
      <c r="AE22" s="837"/>
      <c r="AF22" s="837"/>
      <c r="AG22" s="837">
        <v>-3048988935</v>
      </c>
      <c r="AH22" s="837"/>
      <c r="AI22" s="837"/>
      <c r="AJ22" s="837"/>
      <c r="AK22" s="837"/>
      <c r="AL22" s="837">
        <v>-7275417194</v>
      </c>
      <c r="AM22" s="837">
        <v>-1619085027</v>
      </c>
      <c r="AN22" s="837">
        <v>-160000000</v>
      </c>
      <c r="AO22" s="837"/>
      <c r="AP22" s="837">
        <v>-2626029698</v>
      </c>
      <c r="AQ22" s="837">
        <v>-1520939337</v>
      </c>
      <c r="AR22" s="837"/>
      <c r="AS22" s="837">
        <v>-168183405</v>
      </c>
      <c r="AT22" s="837">
        <v>-7178605141</v>
      </c>
      <c r="AU22" s="837"/>
      <c r="AV22" s="837"/>
      <c r="AW22" s="837"/>
      <c r="AX22" s="837"/>
      <c r="AY22" s="837"/>
      <c r="AZ22" s="837"/>
      <c r="BA22" s="837"/>
      <c r="BB22" s="837"/>
      <c r="BC22" s="837"/>
      <c r="BD22" s="837"/>
      <c r="BE22" s="837"/>
      <c r="BF22" s="837"/>
      <c r="BG22" s="837"/>
      <c r="BH22" s="837"/>
      <c r="BI22" s="837">
        <v>0</v>
      </c>
      <c r="BJ22" s="837"/>
      <c r="BK22" s="837"/>
      <c r="BL22" s="837"/>
      <c r="BM22" s="837"/>
      <c r="BN22" s="837"/>
      <c r="BO22" s="837"/>
      <c r="BP22" s="837"/>
      <c r="BQ22" s="837"/>
      <c r="BR22" s="837"/>
      <c r="BS22" s="837"/>
      <c r="BT22" s="837"/>
      <c r="BU22" s="837"/>
      <c r="BV22" s="837"/>
      <c r="BW22" s="837"/>
    </row>
    <row r="23" spans="1:75" ht="14">
      <c r="A23" s="860">
        <v>20</v>
      </c>
      <c r="B23" s="876" t="s">
        <v>274</v>
      </c>
      <c r="C23" s="845">
        <v>5</v>
      </c>
      <c r="D23" s="846">
        <v>-6907679374</v>
      </c>
      <c r="E23" s="846">
        <v>4967871520</v>
      </c>
      <c r="F23" s="846">
        <v>-714655404</v>
      </c>
      <c r="G23" s="846">
        <v>-1276469018</v>
      </c>
      <c r="H23" s="846">
        <v>-5970350781</v>
      </c>
      <c r="I23" s="846">
        <v>-140999536</v>
      </c>
      <c r="J23" s="846">
        <v>588169400</v>
      </c>
      <c r="K23" s="846">
        <v>185377526990</v>
      </c>
      <c r="L23" s="846">
        <v>4750972335</v>
      </c>
      <c r="M23" s="846">
        <v>-7049683898</v>
      </c>
      <c r="N23" s="846">
        <v>-11641812982</v>
      </c>
      <c r="O23" s="846">
        <v>-3638009373</v>
      </c>
      <c r="P23" s="846">
        <v>-7930341044</v>
      </c>
      <c r="Q23" s="846">
        <v>12605283528</v>
      </c>
      <c r="R23" s="846">
        <v>-27406639452</v>
      </c>
      <c r="S23" s="846">
        <v>3136062992</v>
      </c>
      <c r="T23" s="846">
        <v>-22520442994</v>
      </c>
      <c r="U23" s="846">
        <v>-6089492207</v>
      </c>
      <c r="V23" s="846">
        <v>-12470513215</v>
      </c>
      <c r="W23" s="846">
        <v>22551787502</v>
      </c>
      <c r="X23" s="846">
        <v>6016510481</v>
      </c>
      <c r="Y23" s="846">
        <v>-16575565423</v>
      </c>
      <c r="Z23" s="846">
        <v>-21401875402</v>
      </c>
      <c r="AA23" s="846">
        <v>6721779944</v>
      </c>
      <c r="AB23" s="846">
        <v>-1722024230</v>
      </c>
      <c r="AC23" s="846">
        <v>-3973932843</v>
      </c>
      <c r="AD23" s="846">
        <v>2595844060</v>
      </c>
      <c r="AE23" s="846">
        <v>-10583808043</v>
      </c>
      <c r="AF23" s="846">
        <v>3629172325</v>
      </c>
      <c r="AG23" s="846">
        <v>17872928521</v>
      </c>
      <c r="AH23" s="846">
        <v>1181990792</v>
      </c>
      <c r="AI23" s="846">
        <v>-21743730486</v>
      </c>
      <c r="AJ23" s="846">
        <v>2549848066</v>
      </c>
      <c r="AK23" s="846">
        <v>-7968574600</v>
      </c>
      <c r="AL23" s="846">
        <v>-15331880454</v>
      </c>
      <c r="AM23" s="846">
        <v>-16351527835</v>
      </c>
      <c r="AN23" s="846">
        <v>-24927901762</v>
      </c>
      <c r="AO23" s="846">
        <v>599948230</v>
      </c>
      <c r="AP23" s="846">
        <v>-59257165459</v>
      </c>
      <c r="AQ23" s="846">
        <v>-32190030675</v>
      </c>
      <c r="AR23" s="846">
        <v>-30579598635</v>
      </c>
      <c r="AS23" s="846">
        <v>-24853549692</v>
      </c>
      <c r="AT23" s="846">
        <v>56181197989</v>
      </c>
      <c r="AU23" s="846">
        <v>23925322602</v>
      </c>
      <c r="AV23" s="846">
        <v>3571840525</v>
      </c>
      <c r="AW23" s="846">
        <v>8883196549</v>
      </c>
      <c r="AX23" s="846">
        <v>-46649199168</v>
      </c>
      <c r="AY23" s="846">
        <v>-2476063754</v>
      </c>
      <c r="AZ23" s="846">
        <v>77939030716</v>
      </c>
      <c r="BA23" s="846">
        <v>52466748566</v>
      </c>
      <c r="BB23" s="846">
        <v>-20916557445</v>
      </c>
      <c r="BC23" s="846">
        <v>-32579374222</v>
      </c>
      <c r="BD23" s="846">
        <v>-21808072831</v>
      </c>
      <c r="BE23" s="846">
        <v>-2281933617</v>
      </c>
      <c r="BF23" s="846">
        <v>-27735233437</v>
      </c>
      <c r="BG23" s="846">
        <v>-40414033126</v>
      </c>
      <c r="BH23" s="846">
        <v>20032593261</v>
      </c>
      <c r="BI23" s="846">
        <v>64968693462</v>
      </c>
      <c r="BJ23" s="846">
        <v>2742715530</v>
      </c>
      <c r="BK23" s="846">
        <v>-22475023560</v>
      </c>
      <c r="BL23" s="846">
        <v>52850277689</v>
      </c>
      <c r="BM23" s="846">
        <v>1381288086</v>
      </c>
      <c r="BN23" s="846">
        <v>52119683826</v>
      </c>
      <c r="BO23" s="846">
        <v>82694562008</v>
      </c>
      <c r="BP23" s="846">
        <v>-53142624294</v>
      </c>
      <c r="BQ23" s="846"/>
      <c r="BR23" s="846"/>
      <c r="BS23" s="846"/>
      <c r="BT23" s="846"/>
      <c r="BU23" s="846"/>
      <c r="BV23" s="846"/>
      <c r="BW23" s="846"/>
    </row>
    <row r="24" spans="1:75" ht="14">
      <c r="A24" s="860">
        <v>21</v>
      </c>
      <c r="B24" s="861" t="s">
        <v>275</v>
      </c>
      <c r="C24" s="847">
        <v>5</v>
      </c>
      <c r="D24" s="848"/>
      <c r="E24" s="848"/>
      <c r="F24" s="848"/>
      <c r="G24" s="848"/>
      <c r="H24" s="848"/>
      <c r="I24" s="848"/>
      <c r="J24" s="848"/>
      <c r="K24" s="848"/>
      <c r="L24" s="848"/>
      <c r="M24" s="848"/>
      <c r="N24" s="848"/>
      <c r="O24" s="848"/>
      <c r="P24" s="848"/>
      <c r="Q24" s="848"/>
      <c r="R24" s="848"/>
      <c r="S24" s="848"/>
      <c r="T24" s="848"/>
      <c r="U24" s="848"/>
      <c r="V24" s="848"/>
      <c r="W24" s="848"/>
      <c r="X24" s="848"/>
      <c r="Y24" s="848"/>
      <c r="Z24" s="848"/>
      <c r="AA24" s="848"/>
      <c r="AB24" s="848"/>
      <c r="AC24" s="848"/>
      <c r="AD24" s="848"/>
      <c r="AE24" s="848"/>
      <c r="AF24" s="848"/>
      <c r="AG24" s="848"/>
      <c r="AH24" s="848"/>
      <c r="AI24" s="848"/>
      <c r="AJ24" s="848"/>
      <c r="AK24" s="848"/>
      <c r="AL24" s="848"/>
      <c r="AM24" s="848"/>
      <c r="AN24" s="848"/>
      <c r="AO24" s="848"/>
      <c r="AP24" s="848"/>
      <c r="AQ24" s="848"/>
      <c r="AR24" s="848"/>
      <c r="AS24" s="848"/>
      <c r="AT24" s="848"/>
      <c r="AU24" s="848"/>
      <c r="AV24" s="848"/>
      <c r="AW24" s="848"/>
      <c r="AX24" s="848"/>
      <c r="AY24" s="848"/>
      <c r="AZ24" s="848"/>
      <c r="BA24" s="848"/>
      <c r="BB24" s="848"/>
      <c r="BC24" s="848"/>
      <c r="BD24" s="848"/>
      <c r="BE24" s="848"/>
      <c r="BF24" s="848"/>
      <c r="BG24" s="848"/>
      <c r="BH24" s="848"/>
      <c r="BI24" s="848"/>
      <c r="BJ24" s="848"/>
      <c r="BK24" s="848"/>
      <c r="BL24" s="848"/>
      <c r="BM24" s="848"/>
      <c r="BN24" s="848"/>
      <c r="BO24" s="848"/>
      <c r="BP24" s="848"/>
      <c r="BQ24" s="848"/>
      <c r="BR24" s="848"/>
      <c r="BS24" s="848"/>
      <c r="BT24" s="848"/>
      <c r="BU24" s="848"/>
      <c r="BV24" s="848"/>
      <c r="BW24" s="848"/>
    </row>
    <row r="25" spans="1:75" ht="14">
      <c r="A25" s="849">
        <v>22</v>
      </c>
      <c r="B25" s="850" t="s">
        <v>2345</v>
      </c>
      <c r="C25" s="868">
        <v>5</v>
      </c>
      <c r="D25" s="873">
        <v>-5732522640</v>
      </c>
      <c r="E25" s="873">
        <v>-7993071735</v>
      </c>
      <c r="F25" s="873">
        <v>-1466729523</v>
      </c>
      <c r="G25" s="873">
        <v>-1019953712</v>
      </c>
      <c r="H25" s="873">
        <v>-4642922350</v>
      </c>
      <c r="I25" s="873">
        <v>-1416651756</v>
      </c>
      <c r="J25" s="873">
        <v>-12470108955</v>
      </c>
      <c r="K25" s="873">
        <v>-179450361889</v>
      </c>
      <c r="L25" s="873">
        <v>-5222105950</v>
      </c>
      <c r="M25" s="873">
        <v>-920192000</v>
      </c>
      <c r="N25" s="873">
        <v>-4297392445</v>
      </c>
      <c r="O25" s="873">
        <v>-5310358930</v>
      </c>
      <c r="P25" s="873">
        <v>-7408632528</v>
      </c>
      <c r="Q25" s="873">
        <v>-2422885772</v>
      </c>
      <c r="R25" s="873">
        <v>-506310653</v>
      </c>
      <c r="S25" s="873">
        <v>-9143793192</v>
      </c>
      <c r="T25" s="873">
        <v>-9135831448</v>
      </c>
      <c r="U25" s="873">
        <v>-12640283088</v>
      </c>
      <c r="V25" s="873">
        <v>-8991633959</v>
      </c>
      <c r="W25" s="873">
        <v>-8471710274</v>
      </c>
      <c r="X25" s="873">
        <v>-14197664157</v>
      </c>
      <c r="Y25" s="873">
        <v>-18009571199</v>
      </c>
      <c r="Z25" s="873">
        <v>-11229043823</v>
      </c>
      <c r="AA25" s="873">
        <v>-2521925072</v>
      </c>
      <c r="AB25" s="873">
        <v>-26544171165</v>
      </c>
      <c r="AC25" s="873">
        <v>-9690187149</v>
      </c>
      <c r="AD25" s="873">
        <v>-11325473673</v>
      </c>
      <c r="AE25" s="873">
        <v>-8904350903</v>
      </c>
      <c r="AF25" s="873">
        <v>-14788386000</v>
      </c>
      <c r="AG25" s="873">
        <v>-17288624186</v>
      </c>
      <c r="AH25" s="873">
        <v>-3717448129</v>
      </c>
      <c r="AI25" s="873">
        <v>-6396750081</v>
      </c>
      <c r="AJ25" s="873">
        <v>-5484322571</v>
      </c>
      <c r="AK25" s="873">
        <v>-9448800919</v>
      </c>
      <c r="AL25" s="873">
        <v>-9479343301</v>
      </c>
      <c r="AM25" s="873">
        <v>-4688766951</v>
      </c>
      <c r="AN25" s="873">
        <v>-4762682554</v>
      </c>
      <c r="AO25" s="873">
        <v>-4326536447</v>
      </c>
      <c r="AP25" s="873">
        <v>-1164996000</v>
      </c>
      <c r="AQ25" s="873">
        <v>-1992822833</v>
      </c>
      <c r="AR25" s="873">
        <v>-1782228497</v>
      </c>
      <c r="AS25" s="873">
        <v>-833209764</v>
      </c>
      <c r="AT25" s="873">
        <v>-1378714978</v>
      </c>
      <c r="AU25" s="873">
        <v>-855184497</v>
      </c>
      <c r="AV25" s="873">
        <v>-737051257</v>
      </c>
      <c r="AW25" s="873">
        <v>-2821949386</v>
      </c>
      <c r="AX25" s="873">
        <v>-4084384131</v>
      </c>
      <c r="AY25" s="873">
        <v>-10311962607</v>
      </c>
      <c r="AZ25" s="873">
        <v>-9820805490</v>
      </c>
      <c r="BA25" s="873">
        <v>-2688251335</v>
      </c>
      <c r="BB25" s="873">
        <v>-5950435401</v>
      </c>
      <c r="BC25" s="873">
        <v>-4022280971</v>
      </c>
      <c r="BD25" s="873">
        <v>-9142433511</v>
      </c>
      <c r="BE25" s="873">
        <v>-4827154812</v>
      </c>
      <c r="BF25" s="873">
        <v>-944507473</v>
      </c>
      <c r="BG25" s="873">
        <v>-3998692586</v>
      </c>
      <c r="BH25" s="873">
        <v>-12299284463</v>
      </c>
      <c r="BI25" s="873">
        <v>-16012258392</v>
      </c>
      <c r="BJ25" s="873">
        <v>-3849925706</v>
      </c>
      <c r="BK25" s="873">
        <v>-9722078427</v>
      </c>
      <c r="BL25" s="873">
        <v>-1526091775</v>
      </c>
      <c r="BM25" s="873">
        <v>-22678765485</v>
      </c>
      <c r="BN25" s="873">
        <v>-8653014841</v>
      </c>
      <c r="BO25" s="873">
        <v>-24169387455</v>
      </c>
      <c r="BP25" s="873">
        <v>-2584444323</v>
      </c>
      <c r="BQ25" s="873"/>
      <c r="BR25" s="873"/>
      <c r="BS25" s="873"/>
      <c r="BT25" s="873"/>
      <c r="BU25" s="873"/>
      <c r="BV25" s="873"/>
      <c r="BW25" s="873"/>
    </row>
    <row r="26" spans="1:75" ht="14">
      <c r="A26" s="849">
        <v>23</v>
      </c>
      <c r="B26" s="850" t="s">
        <v>2346</v>
      </c>
      <c r="C26" s="874">
        <v>5</v>
      </c>
      <c r="D26" s="877"/>
      <c r="E26" s="877"/>
      <c r="F26" s="877"/>
      <c r="G26" s="877"/>
      <c r="H26" s="877"/>
      <c r="I26" s="877"/>
      <c r="J26" s="877"/>
      <c r="K26" s="877"/>
      <c r="L26" s="877"/>
      <c r="M26" s="877"/>
      <c r="N26" s="877"/>
      <c r="O26" s="877"/>
      <c r="P26" s="877"/>
      <c r="Q26" s="877"/>
      <c r="R26" s="877"/>
      <c r="S26" s="877"/>
      <c r="T26" s="877"/>
      <c r="U26" s="877"/>
      <c r="V26" s="877"/>
      <c r="W26" s="877"/>
      <c r="X26" s="877"/>
      <c r="Y26" s="877"/>
      <c r="Z26" s="877"/>
      <c r="AA26" s="877"/>
      <c r="AB26" s="877">
        <v>35876700000</v>
      </c>
      <c r="AC26" s="877"/>
      <c r="AD26" s="877"/>
      <c r="AE26" s="877">
        <v>258500000000</v>
      </c>
      <c r="AF26" s="877"/>
      <c r="AG26" s="877"/>
      <c r="AH26" s="877"/>
      <c r="AI26" s="877"/>
      <c r="AJ26" s="877"/>
      <c r="AK26" s="877"/>
      <c r="AL26" s="877"/>
      <c r="AM26" s="877"/>
      <c r="AN26" s="877"/>
      <c r="AO26" s="877"/>
      <c r="AP26" s="877"/>
      <c r="AQ26" s="877"/>
      <c r="AR26" s="877"/>
      <c r="AS26" s="877"/>
      <c r="AT26" s="877"/>
      <c r="AU26" s="877"/>
      <c r="AV26" s="877"/>
      <c r="AW26" s="877"/>
      <c r="AX26" s="877"/>
      <c r="AY26" s="877"/>
      <c r="AZ26" s="877"/>
      <c r="BA26" s="877"/>
      <c r="BB26" s="877"/>
      <c r="BC26" s="877">
        <v>623633187</v>
      </c>
      <c r="BD26" s="877">
        <v>95000000</v>
      </c>
      <c r="BE26" s="877">
        <v>226000000</v>
      </c>
      <c r="BF26" s="877"/>
      <c r="BG26" s="877">
        <v>226000000</v>
      </c>
      <c r="BH26" s="877"/>
      <c r="BI26" s="877"/>
      <c r="BJ26" s="877"/>
      <c r="BK26" s="877"/>
      <c r="BL26" s="877"/>
      <c r="BM26" s="877"/>
      <c r="BN26" s="877"/>
      <c r="BO26" s="877"/>
      <c r="BP26" s="877"/>
      <c r="BQ26" s="877"/>
      <c r="BR26" s="877"/>
      <c r="BS26" s="877"/>
      <c r="BT26" s="877"/>
      <c r="BU26" s="877"/>
      <c r="BV26" s="877"/>
      <c r="BW26" s="877"/>
    </row>
    <row r="27" spans="1:75" ht="14">
      <c r="A27" s="849">
        <v>24</v>
      </c>
      <c r="B27" s="850" t="s">
        <v>2347</v>
      </c>
      <c r="C27" s="874">
        <v>5</v>
      </c>
      <c r="D27" s="878"/>
      <c r="E27" s="878"/>
      <c r="F27" s="878"/>
      <c r="G27" s="878"/>
      <c r="H27" s="878"/>
      <c r="I27" s="878"/>
      <c r="J27" s="878"/>
      <c r="K27" s="878"/>
      <c r="L27" s="878"/>
      <c r="M27" s="878"/>
      <c r="N27" s="878"/>
      <c r="O27" s="878"/>
      <c r="P27" s="878"/>
      <c r="Q27" s="878"/>
      <c r="R27" s="878"/>
      <c r="S27" s="878"/>
      <c r="T27" s="878"/>
      <c r="U27" s="878"/>
      <c r="V27" s="878"/>
      <c r="W27" s="878"/>
      <c r="X27" s="878"/>
      <c r="Y27" s="878"/>
      <c r="Z27" s="878"/>
      <c r="AA27" s="878"/>
      <c r="AB27" s="878"/>
      <c r="AC27" s="878"/>
      <c r="AD27" s="878"/>
      <c r="AE27" s="878">
        <v>-188000000000</v>
      </c>
      <c r="AF27" s="878"/>
      <c r="AG27" s="878"/>
      <c r="AH27" s="878"/>
      <c r="AI27" s="878"/>
      <c r="AJ27" s="878"/>
      <c r="AK27" s="878"/>
      <c r="AL27" s="878"/>
      <c r="AM27" s="878"/>
      <c r="AN27" s="878"/>
      <c r="AO27" s="878"/>
      <c r="AP27" s="878"/>
      <c r="AQ27" s="878"/>
      <c r="AR27" s="878"/>
      <c r="AS27" s="878"/>
      <c r="AT27" s="878"/>
      <c r="AU27" s="878"/>
      <c r="AV27" s="878"/>
      <c r="AW27" s="878"/>
      <c r="AX27" s="878"/>
      <c r="AY27" s="878"/>
      <c r="AZ27" s="878"/>
      <c r="BA27" s="878"/>
      <c r="BB27" s="878">
        <v>-37000000000</v>
      </c>
      <c r="BC27" s="878">
        <v>-30000000000</v>
      </c>
      <c r="BD27" s="878">
        <v>-10000000000</v>
      </c>
      <c r="BE27" s="878">
        <v>0</v>
      </c>
      <c r="BF27" s="878"/>
      <c r="BG27" s="878"/>
      <c r="BH27" s="878"/>
      <c r="BI27" s="878">
        <v>-20000000000</v>
      </c>
      <c r="BJ27" s="878">
        <v>-20000000000</v>
      </c>
      <c r="BK27" s="878"/>
      <c r="BL27" s="878"/>
      <c r="BM27" s="878">
        <v>-12000000000</v>
      </c>
      <c r="BN27" s="878">
        <v>-18200000000</v>
      </c>
      <c r="BO27" s="878">
        <v>-19800000000</v>
      </c>
      <c r="BP27" s="878">
        <v>-37000000000</v>
      </c>
      <c r="BQ27" s="878"/>
      <c r="BR27" s="878"/>
      <c r="BS27" s="878"/>
      <c r="BT27" s="878"/>
      <c r="BU27" s="878"/>
      <c r="BV27" s="878"/>
      <c r="BW27" s="878"/>
    </row>
    <row r="28" spans="1:75" ht="14">
      <c r="A28" s="849">
        <v>25</v>
      </c>
      <c r="B28" s="850" t="s">
        <v>2348</v>
      </c>
      <c r="C28" s="874">
        <v>5</v>
      </c>
      <c r="D28" s="877"/>
      <c r="E28" s="877"/>
      <c r="F28" s="877"/>
      <c r="G28" s="877"/>
      <c r="H28" s="877"/>
      <c r="I28" s="877"/>
      <c r="J28" s="877"/>
      <c r="K28" s="877"/>
      <c r="L28" s="877"/>
      <c r="M28" s="877"/>
      <c r="N28" s="877"/>
      <c r="O28" s="877"/>
      <c r="P28" s="877"/>
      <c r="Q28" s="877"/>
      <c r="R28" s="877"/>
      <c r="S28" s="877"/>
      <c r="T28" s="877"/>
      <c r="U28" s="877"/>
      <c r="V28" s="877">
        <v>12000000000</v>
      </c>
      <c r="W28" s="877"/>
      <c r="X28" s="877"/>
      <c r="Y28" s="877"/>
      <c r="Z28" s="877"/>
      <c r="AA28" s="877">
        <v>180000000000</v>
      </c>
      <c r="AB28" s="877"/>
      <c r="AC28" s="877"/>
      <c r="AD28" s="877"/>
      <c r="AE28" s="877"/>
      <c r="AF28" s="877"/>
      <c r="AG28" s="877"/>
      <c r="AH28" s="877"/>
      <c r="AI28" s="877"/>
      <c r="AJ28" s="877"/>
      <c r="AK28" s="877"/>
      <c r="AL28" s="877"/>
      <c r="AM28" s="877">
        <v>20000000000</v>
      </c>
      <c r="AN28" s="877"/>
      <c r="AO28" s="877"/>
      <c r="AP28" s="877"/>
      <c r="AQ28" s="877"/>
      <c r="AR28" s="877"/>
      <c r="AS28" s="877"/>
      <c r="AT28" s="877"/>
      <c r="AU28" s="877"/>
      <c r="AV28" s="877"/>
      <c r="AW28" s="877"/>
      <c r="AX28" s="877"/>
      <c r="AY28" s="877"/>
      <c r="AZ28" s="877"/>
      <c r="BA28" s="877"/>
      <c r="BB28" s="877"/>
      <c r="BC28" s="877">
        <v>5500000000</v>
      </c>
      <c r="BD28" s="877"/>
      <c r="BE28" s="877"/>
      <c r="BF28" s="877">
        <v>15000000000</v>
      </c>
      <c r="BG28" s="877"/>
      <c r="BH28" s="877">
        <v>12000000000</v>
      </c>
      <c r="BI28" s="877">
        <v>10000000000</v>
      </c>
      <c r="BJ28" s="877">
        <v>30000000000</v>
      </c>
      <c r="BK28" s="877">
        <v>25000000000</v>
      </c>
      <c r="BL28" s="877"/>
      <c r="BM28" s="877"/>
      <c r="BN28" s="877">
        <v>3000000000</v>
      </c>
      <c r="BO28" s="877">
        <v>6200000000</v>
      </c>
      <c r="BP28" s="877">
        <v>42000000000</v>
      </c>
      <c r="BQ28" s="877"/>
      <c r="BR28" s="877"/>
      <c r="BS28" s="877"/>
      <c r="BT28" s="877"/>
      <c r="BU28" s="877"/>
      <c r="BV28" s="877"/>
      <c r="BW28" s="877"/>
    </row>
    <row r="29" spans="1:75" ht="14">
      <c r="A29" s="849">
        <v>26</v>
      </c>
      <c r="B29" s="850" t="s">
        <v>2349</v>
      </c>
      <c r="C29" s="866">
        <v>5</v>
      </c>
      <c r="D29" s="867"/>
      <c r="E29" s="867"/>
      <c r="F29" s="867"/>
      <c r="G29" s="867"/>
      <c r="H29" s="867"/>
      <c r="I29" s="867"/>
      <c r="J29" s="867"/>
      <c r="K29" s="867"/>
      <c r="L29" s="867"/>
      <c r="M29" s="867"/>
      <c r="N29" s="867"/>
      <c r="O29" s="867"/>
      <c r="P29" s="867"/>
      <c r="Q29" s="867"/>
      <c r="R29" s="867"/>
      <c r="S29" s="867"/>
      <c r="T29" s="867"/>
      <c r="U29" s="867"/>
      <c r="V29" s="867"/>
      <c r="W29" s="867"/>
      <c r="X29" s="867"/>
      <c r="Y29" s="867"/>
      <c r="Z29" s="867"/>
      <c r="AA29" s="867"/>
      <c r="AB29" s="867"/>
      <c r="AC29" s="867"/>
      <c r="AD29" s="867"/>
      <c r="AE29" s="867"/>
      <c r="AF29" s="867"/>
      <c r="AG29" s="867"/>
      <c r="AH29" s="867"/>
      <c r="AI29" s="867"/>
      <c r="AJ29" s="867"/>
      <c r="AK29" s="867"/>
      <c r="AL29" s="867"/>
      <c r="AM29" s="867"/>
      <c r="AN29" s="867"/>
      <c r="AO29" s="867"/>
      <c r="AP29" s="867"/>
      <c r="AQ29" s="867"/>
      <c r="AR29" s="867"/>
      <c r="AS29" s="867"/>
      <c r="AT29" s="867"/>
      <c r="AU29" s="867"/>
      <c r="AV29" s="867">
        <v>-830000000</v>
      </c>
      <c r="AW29" s="867"/>
      <c r="AX29" s="867"/>
      <c r="AY29" s="867"/>
      <c r="AZ29" s="867"/>
      <c r="BA29" s="867"/>
      <c r="BB29" s="867"/>
      <c r="BC29" s="867"/>
      <c r="BD29" s="867"/>
      <c r="BE29" s="867"/>
      <c r="BF29" s="867"/>
      <c r="BG29" s="867"/>
      <c r="BH29" s="867"/>
      <c r="BI29" s="867">
        <v>0</v>
      </c>
      <c r="BJ29" s="867">
        <v>0</v>
      </c>
      <c r="BK29" s="867">
        <v>0</v>
      </c>
      <c r="BL29" s="867"/>
      <c r="BM29" s="867"/>
      <c r="BN29" s="867"/>
      <c r="BO29" s="867"/>
      <c r="BP29" s="867"/>
      <c r="BQ29" s="867"/>
      <c r="BR29" s="867"/>
      <c r="BS29" s="867"/>
      <c r="BT29" s="867"/>
      <c r="BU29" s="867"/>
      <c r="BV29" s="867"/>
      <c r="BW29" s="867"/>
    </row>
    <row r="30" spans="1:75" ht="14">
      <c r="A30" s="849">
        <v>27</v>
      </c>
      <c r="B30" s="850" t="s">
        <v>2350</v>
      </c>
      <c r="C30" s="874">
        <v>5</v>
      </c>
      <c r="D30" s="875"/>
      <c r="E30" s="875"/>
      <c r="F30" s="875"/>
      <c r="G30" s="875"/>
      <c r="H30" s="875"/>
      <c r="I30" s="875"/>
      <c r="J30" s="875"/>
      <c r="K30" s="875"/>
      <c r="L30" s="875"/>
      <c r="M30" s="875"/>
      <c r="N30" s="875"/>
      <c r="O30" s="875"/>
      <c r="P30" s="875"/>
      <c r="Q30" s="875"/>
      <c r="R30" s="875"/>
      <c r="S30" s="875"/>
      <c r="T30" s="875"/>
      <c r="U30" s="875"/>
      <c r="V30" s="875"/>
      <c r="W30" s="875"/>
      <c r="X30" s="875"/>
      <c r="Y30" s="875"/>
      <c r="Z30" s="875"/>
      <c r="AA30" s="875"/>
      <c r="AB30" s="875"/>
      <c r="AC30" s="875"/>
      <c r="AD30" s="875"/>
      <c r="AE30" s="875"/>
      <c r="AF30" s="875"/>
      <c r="AG30" s="875"/>
      <c r="AH30" s="875"/>
      <c r="AI30" s="875"/>
      <c r="AJ30" s="875"/>
      <c r="AK30" s="875"/>
      <c r="AL30" s="875"/>
      <c r="AM30" s="875"/>
      <c r="AN30" s="875"/>
      <c r="AO30" s="875"/>
      <c r="AP30" s="875"/>
      <c r="AQ30" s="875"/>
      <c r="AR30" s="875"/>
      <c r="AS30" s="875"/>
      <c r="AT30" s="875"/>
      <c r="AU30" s="875"/>
      <c r="AV30" s="875"/>
      <c r="AW30" s="875"/>
      <c r="AX30" s="875"/>
      <c r="AY30" s="875"/>
      <c r="AZ30" s="875"/>
      <c r="BA30" s="875"/>
      <c r="BB30" s="875"/>
      <c r="BC30" s="875"/>
      <c r="BD30" s="875"/>
      <c r="BE30" s="875"/>
      <c r="BF30" s="875"/>
      <c r="BG30" s="875"/>
      <c r="BH30" s="875"/>
      <c r="BI30" s="875"/>
      <c r="BJ30" s="875"/>
      <c r="BK30" s="875"/>
      <c r="BL30" s="875"/>
      <c r="BM30" s="875"/>
      <c r="BN30" s="875"/>
      <c r="BO30" s="875"/>
      <c r="BP30" s="875"/>
      <c r="BQ30" s="875"/>
      <c r="BR30" s="875"/>
      <c r="BS30" s="875"/>
      <c r="BT30" s="875"/>
      <c r="BU30" s="875"/>
      <c r="BV30" s="875"/>
      <c r="BW30" s="875"/>
    </row>
    <row r="31" spans="1:75" ht="14">
      <c r="A31" s="849">
        <v>28</v>
      </c>
      <c r="B31" s="850" t="s">
        <v>2351</v>
      </c>
      <c r="C31" s="866">
        <v>5</v>
      </c>
      <c r="D31" s="867">
        <v>1228117</v>
      </c>
      <c r="E31" s="867">
        <v>1370668</v>
      </c>
      <c r="F31" s="867">
        <v>503786</v>
      </c>
      <c r="G31" s="867">
        <v>991223</v>
      </c>
      <c r="H31" s="867">
        <v>924399</v>
      </c>
      <c r="I31" s="867">
        <v>2721429</v>
      </c>
      <c r="J31" s="867">
        <v>5630167167</v>
      </c>
      <c r="K31" s="867">
        <v>4552274821</v>
      </c>
      <c r="L31" s="867">
        <v>4006107516</v>
      </c>
      <c r="M31" s="867">
        <v>1404451824</v>
      </c>
      <c r="N31" s="867">
        <v>1487413089</v>
      </c>
      <c r="O31" s="867">
        <v>1249240389</v>
      </c>
      <c r="P31" s="867">
        <v>1479346434</v>
      </c>
      <c r="Q31" s="867">
        <v>1527456177</v>
      </c>
      <c r="R31" s="867">
        <v>1512346597</v>
      </c>
      <c r="S31" s="867">
        <v>1655612808</v>
      </c>
      <c r="T31" s="867">
        <v>2665641339</v>
      </c>
      <c r="U31" s="867">
        <v>488185</v>
      </c>
      <c r="V31" s="867">
        <v>55392</v>
      </c>
      <c r="W31" s="867">
        <v>345319</v>
      </c>
      <c r="X31" s="867">
        <v>1696472</v>
      </c>
      <c r="Y31" s="867">
        <v>-1669883</v>
      </c>
      <c r="Z31" s="867">
        <v>4587721</v>
      </c>
      <c r="AA31" s="867">
        <v>10279090214</v>
      </c>
      <c r="AB31" s="867">
        <v>277299897</v>
      </c>
      <c r="AC31" s="867">
        <v>4079373</v>
      </c>
      <c r="AD31" s="867">
        <v>9099455</v>
      </c>
      <c r="AE31" s="867">
        <v>2096588</v>
      </c>
      <c r="AF31" s="867">
        <v>5188030</v>
      </c>
      <c r="AG31" s="867">
        <v>1509288</v>
      </c>
      <c r="AH31" s="867">
        <v>1391718</v>
      </c>
      <c r="AI31" s="867">
        <v>1391718</v>
      </c>
      <c r="AJ31" s="867">
        <v>307578</v>
      </c>
      <c r="AK31" s="867">
        <v>631102</v>
      </c>
      <c r="AL31" s="867">
        <v>149280</v>
      </c>
      <c r="AM31" s="867">
        <v>133934</v>
      </c>
      <c r="AN31" s="867"/>
      <c r="AO31" s="867">
        <v>296561</v>
      </c>
      <c r="AP31" s="867">
        <v>171678249</v>
      </c>
      <c r="AQ31" s="867">
        <v>808078</v>
      </c>
      <c r="AR31" s="867">
        <v>439987</v>
      </c>
      <c r="AS31" s="867">
        <v>482338</v>
      </c>
      <c r="AT31" s="867">
        <v>374904</v>
      </c>
      <c r="AU31" s="867">
        <v>1014834</v>
      </c>
      <c r="AV31" s="867">
        <v>826804</v>
      </c>
      <c r="AW31" s="867">
        <v>156232879</v>
      </c>
      <c r="AX31" s="867">
        <v>1036275</v>
      </c>
      <c r="AY31" s="867">
        <v>1314400686</v>
      </c>
      <c r="AZ31" s="867">
        <v>398202236</v>
      </c>
      <c r="BA31" s="867">
        <v>1278506781</v>
      </c>
      <c r="BB31" s="867">
        <v>681642</v>
      </c>
      <c r="BC31" s="867">
        <v>1661994</v>
      </c>
      <c r="BD31" s="867">
        <v>649627</v>
      </c>
      <c r="BE31" s="867">
        <v>989334</v>
      </c>
      <c r="BF31" s="867">
        <v>870633</v>
      </c>
      <c r="BG31" s="867">
        <v>913181</v>
      </c>
      <c r="BH31" s="867">
        <v>1031619</v>
      </c>
      <c r="BI31" s="867">
        <v>717642885</v>
      </c>
      <c r="BJ31" s="867">
        <v>81582428</v>
      </c>
      <c r="BK31" s="867">
        <v>337960853</v>
      </c>
      <c r="BL31" s="867">
        <v>1708611</v>
      </c>
      <c r="BM31" s="867">
        <v>1116123</v>
      </c>
      <c r="BN31" s="867">
        <v>2001208197</v>
      </c>
      <c r="BO31" s="867">
        <v>803441325</v>
      </c>
      <c r="BP31" s="867">
        <v>73063458</v>
      </c>
      <c r="BQ31" s="867"/>
      <c r="BR31" s="867"/>
      <c r="BS31" s="867"/>
      <c r="BT31" s="867"/>
      <c r="BU31" s="867"/>
      <c r="BV31" s="867"/>
      <c r="BW31" s="867"/>
    </row>
    <row r="32" spans="1:75" ht="14">
      <c r="A32" s="860">
        <v>29</v>
      </c>
      <c r="B32" s="861" t="s">
        <v>276</v>
      </c>
      <c r="C32" s="845">
        <v>5</v>
      </c>
      <c r="D32" s="851">
        <v>-5731294523</v>
      </c>
      <c r="E32" s="851">
        <v>-7991701067</v>
      </c>
      <c r="F32" s="851">
        <v>-1466225737</v>
      </c>
      <c r="G32" s="851">
        <v>-1018962489</v>
      </c>
      <c r="H32" s="851">
        <v>-4641997951</v>
      </c>
      <c r="I32" s="851">
        <v>-1413930327</v>
      </c>
      <c r="J32" s="851">
        <v>-6839941788</v>
      </c>
      <c r="K32" s="851">
        <v>-174898087068</v>
      </c>
      <c r="L32" s="851">
        <v>-1215998434</v>
      </c>
      <c r="M32" s="851">
        <v>484259824</v>
      </c>
      <c r="N32" s="851">
        <v>-2809979356</v>
      </c>
      <c r="O32" s="851">
        <v>-4061118541</v>
      </c>
      <c r="P32" s="851">
        <v>-5929286094</v>
      </c>
      <c r="Q32" s="851">
        <v>-895429595</v>
      </c>
      <c r="R32" s="851">
        <v>1006035944</v>
      </c>
      <c r="S32" s="851">
        <v>-7488180384</v>
      </c>
      <c r="T32" s="851">
        <v>-6470190109</v>
      </c>
      <c r="U32" s="851">
        <v>-12639794903</v>
      </c>
      <c r="V32" s="851">
        <v>3008421433</v>
      </c>
      <c r="W32" s="851">
        <v>-8471364955</v>
      </c>
      <c r="X32" s="851">
        <v>-14195967685</v>
      </c>
      <c r="Y32" s="851">
        <v>-18011241082</v>
      </c>
      <c r="Z32" s="851">
        <v>-11224456102</v>
      </c>
      <c r="AA32" s="851">
        <v>187757165142</v>
      </c>
      <c r="AB32" s="851">
        <v>9609828732</v>
      </c>
      <c r="AC32" s="851">
        <v>-9686107776</v>
      </c>
      <c r="AD32" s="851">
        <v>-11316374218</v>
      </c>
      <c r="AE32" s="851">
        <v>61597745685</v>
      </c>
      <c r="AF32" s="851">
        <v>-14783197970</v>
      </c>
      <c r="AG32" s="851">
        <v>-17287114898</v>
      </c>
      <c r="AH32" s="851">
        <v>-3716056411</v>
      </c>
      <c r="AI32" s="851">
        <v>-6395358363</v>
      </c>
      <c r="AJ32" s="851">
        <v>-5484014993</v>
      </c>
      <c r="AK32" s="851">
        <v>-9448169817</v>
      </c>
      <c r="AL32" s="851">
        <v>-9479194021</v>
      </c>
      <c r="AM32" s="851">
        <v>15311366983</v>
      </c>
      <c r="AN32" s="851">
        <v>-4762682554</v>
      </c>
      <c r="AO32" s="851">
        <v>-4326239886</v>
      </c>
      <c r="AP32" s="851">
        <v>-993317751</v>
      </c>
      <c r="AQ32" s="851">
        <v>-1992014755</v>
      </c>
      <c r="AR32" s="851">
        <v>-1781788510</v>
      </c>
      <c r="AS32" s="851">
        <v>-832727426</v>
      </c>
      <c r="AT32" s="851">
        <v>-1378340074</v>
      </c>
      <c r="AU32" s="851">
        <v>-854169663</v>
      </c>
      <c r="AV32" s="851">
        <v>-1566224453</v>
      </c>
      <c r="AW32" s="851">
        <v>-2665716507</v>
      </c>
      <c r="AX32" s="851">
        <v>-4083347856</v>
      </c>
      <c r="AY32" s="851">
        <v>-8997561921</v>
      </c>
      <c r="AZ32" s="851">
        <v>-9422603254</v>
      </c>
      <c r="BA32" s="851">
        <v>-1409744554</v>
      </c>
      <c r="BB32" s="851">
        <v>-42949753759</v>
      </c>
      <c r="BC32" s="851">
        <v>-27896985790</v>
      </c>
      <c r="BD32" s="851">
        <v>-19046783884</v>
      </c>
      <c r="BE32" s="851">
        <v>-4600165478</v>
      </c>
      <c r="BF32" s="851">
        <v>14056363160</v>
      </c>
      <c r="BG32" s="851">
        <v>-3771779405</v>
      </c>
      <c r="BH32" s="851">
        <v>-298252844</v>
      </c>
      <c r="BI32" s="851">
        <v>-25294615507</v>
      </c>
      <c r="BJ32" s="851">
        <v>6231656722</v>
      </c>
      <c r="BK32" s="851">
        <v>15615882426</v>
      </c>
      <c r="BL32" s="851">
        <v>-1524383164</v>
      </c>
      <c r="BM32" s="851">
        <v>-34677649362</v>
      </c>
      <c r="BN32" s="851">
        <v>-21851806644</v>
      </c>
      <c r="BO32" s="851">
        <v>-36965946130</v>
      </c>
      <c r="BP32" s="851">
        <v>2488619135</v>
      </c>
      <c r="BQ32" s="851"/>
      <c r="BR32" s="851"/>
      <c r="BS32" s="851"/>
      <c r="BT32" s="851"/>
      <c r="BU32" s="851"/>
      <c r="BV32" s="851"/>
      <c r="BW32" s="851"/>
    </row>
    <row r="33" spans="1:75" ht="14">
      <c r="A33" s="860">
        <v>30</v>
      </c>
      <c r="B33" s="861" t="s">
        <v>277</v>
      </c>
      <c r="C33" s="847">
        <v>5</v>
      </c>
      <c r="D33" s="848"/>
      <c r="E33" s="848"/>
      <c r="F33" s="848"/>
      <c r="G33" s="848"/>
      <c r="H33" s="848"/>
      <c r="I33" s="848"/>
      <c r="J33" s="848"/>
      <c r="K33" s="848"/>
      <c r="L33" s="848"/>
      <c r="M33" s="848"/>
      <c r="N33" s="848"/>
      <c r="O33" s="848"/>
      <c r="P33" s="848"/>
      <c r="Q33" s="848"/>
      <c r="R33" s="848"/>
      <c r="S33" s="848"/>
      <c r="T33" s="848"/>
      <c r="U33" s="848"/>
      <c r="V33" s="848"/>
      <c r="W33" s="848"/>
      <c r="X33" s="848"/>
      <c r="Y33" s="848"/>
      <c r="Z33" s="848"/>
      <c r="AA33" s="848"/>
      <c r="AB33" s="848"/>
      <c r="AC33" s="848"/>
      <c r="AD33" s="848"/>
      <c r="AE33" s="848"/>
      <c r="AF33" s="848"/>
      <c r="AG33" s="848"/>
      <c r="AH33" s="848"/>
      <c r="AI33" s="848"/>
      <c r="AJ33" s="848"/>
      <c r="AK33" s="848"/>
      <c r="AL33" s="848"/>
      <c r="AM33" s="848"/>
      <c r="AN33" s="848"/>
      <c r="AO33" s="848"/>
      <c r="AP33" s="848"/>
      <c r="AQ33" s="848"/>
      <c r="AR33" s="848"/>
      <c r="AS33" s="848"/>
      <c r="AT33" s="848"/>
      <c r="AU33" s="848"/>
      <c r="AV33" s="848"/>
      <c r="AW33" s="848"/>
      <c r="AX33" s="848"/>
      <c r="AY33" s="848"/>
      <c r="AZ33" s="848"/>
      <c r="BA33" s="848"/>
      <c r="BB33" s="848"/>
      <c r="BC33" s="848"/>
      <c r="BD33" s="848"/>
      <c r="BE33" s="848"/>
      <c r="BF33" s="848"/>
      <c r="BG33" s="848"/>
      <c r="BH33" s="848"/>
      <c r="BI33" s="848"/>
      <c r="BJ33" s="848"/>
      <c r="BK33" s="848"/>
      <c r="BL33" s="848"/>
      <c r="BM33" s="848"/>
      <c r="BN33" s="848"/>
      <c r="BO33" s="848"/>
      <c r="BP33" s="848"/>
      <c r="BQ33" s="848"/>
      <c r="BR33" s="848"/>
      <c r="BS33" s="848"/>
      <c r="BT33" s="848"/>
      <c r="BU33" s="848"/>
      <c r="BV33" s="848"/>
      <c r="BW33" s="848"/>
    </row>
    <row r="34" spans="1:75" ht="14">
      <c r="A34" s="849">
        <v>31</v>
      </c>
      <c r="B34" s="850" t="s">
        <v>2352</v>
      </c>
      <c r="C34" s="836">
        <v>5</v>
      </c>
      <c r="D34" s="837"/>
      <c r="E34" s="837"/>
      <c r="F34" s="837"/>
      <c r="G34" s="837"/>
      <c r="H34" s="837"/>
      <c r="I34" s="837"/>
      <c r="J34" s="837"/>
      <c r="K34" s="837"/>
      <c r="L34" s="837"/>
      <c r="M34" s="837"/>
      <c r="N34" s="837"/>
      <c r="O34" s="837"/>
      <c r="P34" s="837"/>
      <c r="Q34" s="837"/>
      <c r="R34" s="837"/>
      <c r="S34" s="837"/>
      <c r="T34" s="837"/>
      <c r="U34" s="837"/>
      <c r="V34" s="837"/>
      <c r="W34" s="837"/>
      <c r="X34" s="837"/>
      <c r="Y34" s="837"/>
      <c r="Z34" s="837"/>
      <c r="AA34" s="837"/>
      <c r="AB34" s="837"/>
      <c r="AC34" s="837"/>
      <c r="AD34" s="837"/>
      <c r="AE34" s="837"/>
      <c r="AF34" s="837"/>
      <c r="AG34" s="837"/>
      <c r="AH34" s="837"/>
      <c r="AI34" s="837"/>
      <c r="AJ34" s="837"/>
      <c r="AK34" s="837"/>
      <c r="AL34" s="837"/>
      <c r="AM34" s="837"/>
      <c r="AN34" s="837"/>
      <c r="AO34" s="837"/>
      <c r="AP34" s="837"/>
      <c r="AQ34" s="837"/>
      <c r="AR34" s="837"/>
      <c r="AS34" s="837"/>
      <c r="AT34" s="837"/>
      <c r="AU34" s="837"/>
      <c r="AV34" s="837"/>
      <c r="AW34" s="837"/>
      <c r="AX34" s="837"/>
      <c r="AY34" s="837"/>
      <c r="AZ34" s="837"/>
      <c r="BA34" s="837"/>
      <c r="BB34" s="837"/>
      <c r="BC34" s="837"/>
      <c r="BD34" s="837"/>
      <c r="BE34" s="837"/>
      <c r="BF34" s="837"/>
      <c r="BG34" s="837"/>
      <c r="BH34" s="837"/>
      <c r="BI34" s="837"/>
      <c r="BJ34" s="837"/>
      <c r="BK34" s="837"/>
      <c r="BL34" s="837"/>
      <c r="BM34" s="837"/>
      <c r="BN34" s="837"/>
      <c r="BO34" s="837"/>
      <c r="BP34" s="837"/>
      <c r="BQ34" s="837"/>
      <c r="BR34" s="837"/>
      <c r="BS34" s="837"/>
      <c r="BT34" s="837"/>
      <c r="BU34" s="837"/>
      <c r="BV34" s="837"/>
      <c r="BW34" s="837"/>
    </row>
    <row r="35" spans="1:75" ht="14">
      <c r="A35" s="852">
        <v>32</v>
      </c>
      <c r="B35" s="853" t="s">
        <v>2353</v>
      </c>
      <c r="C35" s="854">
        <v>5</v>
      </c>
      <c r="D35" s="855"/>
      <c r="E35" s="855"/>
      <c r="F35" s="855"/>
      <c r="G35" s="855"/>
      <c r="H35" s="855"/>
      <c r="I35" s="855"/>
      <c r="J35" s="855"/>
      <c r="K35" s="855"/>
      <c r="L35" s="855"/>
      <c r="M35" s="855"/>
      <c r="N35" s="855"/>
      <c r="O35" s="855"/>
      <c r="P35" s="855"/>
      <c r="Q35" s="855"/>
      <c r="R35" s="855"/>
      <c r="S35" s="855"/>
      <c r="T35" s="855"/>
      <c r="U35" s="855"/>
      <c r="V35" s="855"/>
      <c r="W35" s="855"/>
      <c r="X35" s="855"/>
      <c r="Y35" s="855"/>
      <c r="Z35" s="855"/>
      <c r="AA35" s="855"/>
      <c r="AB35" s="855"/>
      <c r="AC35" s="855"/>
      <c r="AD35" s="855"/>
      <c r="AE35" s="855"/>
      <c r="AF35" s="855">
        <v>14788386000</v>
      </c>
      <c r="AG35" s="855"/>
      <c r="AH35" s="855"/>
      <c r="AI35" s="855"/>
      <c r="AJ35" s="855"/>
      <c r="AK35" s="855"/>
      <c r="AL35" s="855"/>
      <c r="AM35" s="855"/>
      <c r="AN35" s="855"/>
      <c r="AO35" s="855"/>
      <c r="AP35" s="855"/>
      <c r="AQ35" s="855"/>
      <c r="AR35" s="855"/>
      <c r="AS35" s="855"/>
      <c r="AT35" s="855"/>
      <c r="AU35" s="855"/>
      <c r="AV35" s="855"/>
      <c r="AW35" s="855"/>
      <c r="AX35" s="855"/>
      <c r="AY35" s="855"/>
      <c r="AZ35" s="855"/>
      <c r="BA35" s="855"/>
      <c r="BB35" s="855"/>
      <c r="BC35" s="855"/>
      <c r="BD35" s="855"/>
      <c r="BE35" s="855"/>
      <c r="BF35" s="855"/>
      <c r="BG35" s="855"/>
      <c r="BH35" s="855"/>
      <c r="BI35" s="855"/>
      <c r="BJ35" s="855"/>
      <c r="BK35" s="855"/>
      <c r="BL35" s="855"/>
      <c r="BM35" s="855"/>
      <c r="BN35" s="855"/>
      <c r="BO35" s="855"/>
      <c r="BP35" s="855"/>
      <c r="BQ35" s="855"/>
      <c r="BR35" s="855"/>
      <c r="BS35" s="855"/>
      <c r="BT35" s="855"/>
      <c r="BU35" s="855"/>
      <c r="BV35" s="855"/>
      <c r="BW35" s="855"/>
    </row>
    <row r="36" spans="1:75" ht="14">
      <c r="A36" s="849">
        <v>33</v>
      </c>
      <c r="B36" s="850" t="s">
        <v>2354</v>
      </c>
      <c r="C36" s="866">
        <v>5</v>
      </c>
      <c r="D36" s="867">
        <v>4451818462</v>
      </c>
      <c r="E36" s="867">
        <v>4329286950</v>
      </c>
      <c r="F36" s="867">
        <v>897609400</v>
      </c>
      <c r="G36" s="867">
        <v>6038957553</v>
      </c>
      <c r="H36" s="867">
        <v>9827593659</v>
      </c>
      <c r="I36" s="867">
        <v>1763992981</v>
      </c>
      <c r="J36" s="867">
        <v>6305914947</v>
      </c>
      <c r="K36" s="867">
        <v>0</v>
      </c>
      <c r="L36" s="867">
        <v>0</v>
      </c>
      <c r="M36" s="867">
        <v>4369709003</v>
      </c>
      <c r="N36" s="867">
        <v>5158144860</v>
      </c>
      <c r="O36" s="867">
        <v>8019312949</v>
      </c>
      <c r="P36" s="867">
        <v>12163940628</v>
      </c>
      <c r="Q36" s="867">
        <v>6191246406</v>
      </c>
      <c r="R36" s="867">
        <v>10887456472</v>
      </c>
      <c r="S36" s="867">
        <v>17275696793</v>
      </c>
      <c r="T36" s="867">
        <v>21312681931</v>
      </c>
      <c r="U36" s="867">
        <v>9185445881</v>
      </c>
      <c r="V36" s="867">
        <v>8393701115</v>
      </c>
      <c r="W36" s="867">
        <v>6692107919</v>
      </c>
      <c r="X36" s="867">
        <v>14099688697</v>
      </c>
      <c r="Y36" s="867">
        <v>15823190911</v>
      </c>
      <c r="Z36" s="867">
        <v>30000000000</v>
      </c>
      <c r="AA36" s="867"/>
      <c r="AB36" s="867"/>
      <c r="AC36" s="867">
        <v>12739412325</v>
      </c>
      <c r="AD36" s="867">
        <v>8893547776</v>
      </c>
      <c r="AE36" s="867">
        <v>7195000000</v>
      </c>
      <c r="AF36" s="867">
        <v>-16554089331</v>
      </c>
      <c r="AG36" s="867">
        <v>-2769000000</v>
      </c>
      <c r="AH36" s="867">
        <v>3688000000</v>
      </c>
      <c r="AI36" s="867">
        <v>9408447309</v>
      </c>
      <c r="AJ36" s="867">
        <v>10374000000</v>
      </c>
      <c r="AK36" s="867">
        <v>14112366780</v>
      </c>
      <c r="AL36" s="867">
        <v>28962710950</v>
      </c>
      <c r="AM36" s="867">
        <v>2430000000</v>
      </c>
      <c r="AN36" s="867">
        <v>57270669795</v>
      </c>
      <c r="AO36" s="867">
        <v>2700000000</v>
      </c>
      <c r="AP36" s="867">
        <v>51941747542</v>
      </c>
      <c r="AQ36" s="867">
        <v>43144705866</v>
      </c>
      <c r="AR36" s="867">
        <v>34881897765</v>
      </c>
      <c r="AS36" s="867">
        <v>19187776584</v>
      </c>
      <c r="AT36" s="867">
        <v>4706000000</v>
      </c>
      <c r="AU36" s="867">
        <v>51191060696</v>
      </c>
      <c r="AV36" s="867">
        <v>84691804308</v>
      </c>
      <c r="AW36" s="867">
        <v>102825721496</v>
      </c>
      <c r="AX36" s="867">
        <v>83853569555</v>
      </c>
      <c r="AY36" s="867">
        <v>37383794832</v>
      </c>
      <c r="AZ36" s="867">
        <v>2310562000</v>
      </c>
      <c r="BA36" s="867">
        <v>5428000000</v>
      </c>
      <c r="BB36" s="867">
        <v>58529191203</v>
      </c>
      <c r="BC36" s="867">
        <v>90358841948</v>
      </c>
      <c r="BD36" s="867">
        <v>46360978617</v>
      </c>
      <c r="BE36" s="867">
        <v>47723278583</v>
      </c>
      <c r="BF36" s="867">
        <v>49379624959</v>
      </c>
      <c r="BG36" s="867">
        <v>76433887270</v>
      </c>
      <c r="BH36" s="867">
        <v>74543374853</v>
      </c>
      <c r="BI36" s="867">
        <v>35990648109</v>
      </c>
      <c r="BJ36" s="867">
        <v>46874996976</v>
      </c>
      <c r="BK36" s="867">
        <v>40177257513</v>
      </c>
      <c r="BL36" s="867">
        <v>56609988510</v>
      </c>
      <c r="BM36" s="867">
        <v>47431035680</v>
      </c>
      <c r="BN36" s="867">
        <v>28824946157</v>
      </c>
      <c r="BO36" s="867">
        <v>598456347</v>
      </c>
      <c r="BP36" s="867">
        <v>104042294769</v>
      </c>
      <c r="BQ36" s="867"/>
      <c r="BR36" s="867"/>
      <c r="BS36" s="867"/>
      <c r="BT36" s="867"/>
      <c r="BU36" s="867"/>
      <c r="BV36" s="867"/>
      <c r="BW36" s="867"/>
    </row>
    <row r="37" spans="1:75" ht="14">
      <c r="A37" s="849">
        <v>34</v>
      </c>
      <c r="B37" s="850" t="s">
        <v>2355</v>
      </c>
      <c r="C37" s="866">
        <v>5</v>
      </c>
      <c r="D37" s="867"/>
      <c r="E37" s="867"/>
      <c r="F37" s="867"/>
      <c r="G37" s="867"/>
      <c r="H37" s="867"/>
      <c r="I37" s="867"/>
      <c r="J37" s="867"/>
      <c r="K37" s="867"/>
      <c r="L37" s="867"/>
      <c r="M37" s="867"/>
      <c r="N37" s="867"/>
      <c r="O37" s="867"/>
      <c r="P37" s="867"/>
      <c r="Q37" s="867"/>
      <c r="R37" s="867"/>
      <c r="S37" s="867"/>
      <c r="T37" s="867"/>
      <c r="U37" s="867"/>
      <c r="V37" s="867"/>
      <c r="W37" s="867"/>
      <c r="X37" s="867">
        <v>-1000000000</v>
      </c>
      <c r="Y37" s="867"/>
      <c r="Z37" s="867"/>
      <c r="AA37" s="867">
        <v>-191378060257</v>
      </c>
      <c r="AB37" s="867">
        <v>-4365166410</v>
      </c>
      <c r="AC37" s="867"/>
      <c r="AD37" s="867"/>
      <c r="AE37" s="867"/>
      <c r="AF37" s="867"/>
      <c r="AG37" s="867"/>
      <c r="AH37" s="867"/>
      <c r="AI37" s="867">
        <v>-1554488000</v>
      </c>
      <c r="AJ37" s="867"/>
      <c r="AK37" s="867"/>
      <c r="AL37" s="867">
        <v>-9154355480</v>
      </c>
      <c r="AM37" s="867">
        <v>-59000000</v>
      </c>
      <c r="AN37" s="867"/>
      <c r="AO37" s="867">
        <v>-7768970250</v>
      </c>
      <c r="AP37" s="867">
        <v>-8016000000</v>
      </c>
      <c r="AQ37" s="867">
        <v>-295193392</v>
      </c>
      <c r="AR37" s="867">
        <v>-2906560000</v>
      </c>
      <c r="AS37" s="867">
        <v>-6016005797</v>
      </c>
      <c r="AT37" s="867">
        <v>-26451297542</v>
      </c>
      <c r="AU37" s="867">
        <v>-94694168939</v>
      </c>
      <c r="AV37" s="867">
        <v>-70491152886</v>
      </c>
      <c r="AW37" s="867">
        <v>-86950072394</v>
      </c>
      <c r="AX37" s="867">
        <v>-46997210051</v>
      </c>
      <c r="AY37" s="867">
        <v>-30836777778</v>
      </c>
      <c r="AZ37" s="867">
        <v>-33725113955</v>
      </c>
      <c r="BA37" s="867">
        <v>-100211784973</v>
      </c>
      <c r="BB37" s="867">
        <v>-4197000000</v>
      </c>
      <c r="BC37" s="867">
        <v>-15728148401</v>
      </c>
      <c r="BD37" s="867">
        <v>-22093621349</v>
      </c>
      <c r="BE37" s="867">
        <v>-30106272270</v>
      </c>
      <c r="BF37" s="867">
        <v>-37490126842</v>
      </c>
      <c r="BG37" s="867">
        <v>-32982546300</v>
      </c>
      <c r="BH37" s="867">
        <v>-59818118843</v>
      </c>
      <c r="BI37" s="867">
        <v>-86548152225</v>
      </c>
      <c r="BJ37" s="867">
        <v>-53673092111</v>
      </c>
      <c r="BK37" s="867">
        <v>-51123323764</v>
      </c>
      <c r="BL37" s="867">
        <v>-101278931518</v>
      </c>
      <c r="BM37" s="867">
        <v>-9737588663</v>
      </c>
      <c r="BN37" s="867">
        <v>-71496103739</v>
      </c>
      <c r="BO37" s="867">
        <v>-32082760122</v>
      </c>
      <c r="BP37" s="867">
        <v>-59390127409</v>
      </c>
      <c r="BQ37" s="867"/>
      <c r="BR37" s="867"/>
      <c r="BS37" s="867"/>
      <c r="BT37" s="867"/>
      <c r="BU37" s="867"/>
      <c r="BV37" s="867"/>
      <c r="BW37" s="867"/>
    </row>
    <row r="38" spans="1:75" ht="14">
      <c r="A38" s="849">
        <v>35</v>
      </c>
      <c r="B38" s="850" t="s">
        <v>2356</v>
      </c>
      <c r="C38" s="866">
        <v>5</v>
      </c>
      <c r="D38" s="867"/>
      <c r="E38" s="867"/>
      <c r="F38" s="867"/>
      <c r="G38" s="867"/>
      <c r="H38" s="867"/>
      <c r="I38" s="867"/>
      <c r="J38" s="867"/>
      <c r="K38" s="867"/>
      <c r="L38" s="867"/>
      <c r="M38" s="867"/>
      <c r="N38" s="867"/>
      <c r="O38" s="867"/>
      <c r="P38" s="867"/>
      <c r="Q38" s="867"/>
      <c r="R38" s="867"/>
      <c r="S38" s="867"/>
      <c r="T38" s="867"/>
      <c r="U38" s="867"/>
      <c r="V38" s="867"/>
      <c r="W38" s="867"/>
      <c r="X38" s="867"/>
      <c r="Y38" s="867"/>
      <c r="Z38" s="867"/>
      <c r="AA38" s="867"/>
      <c r="AB38" s="867"/>
      <c r="AC38" s="867"/>
      <c r="AD38" s="867"/>
      <c r="AE38" s="867"/>
      <c r="AF38" s="867"/>
      <c r="AG38" s="867"/>
      <c r="AH38" s="867"/>
      <c r="AI38" s="867"/>
      <c r="AJ38" s="867"/>
      <c r="AK38" s="867"/>
      <c r="AL38" s="867"/>
      <c r="AM38" s="867"/>
      <c r="AN38" s="867"/>
      <c r="AO38" s="867"/>
      <c r="AP38" s="867"/>
      <c r="AQ38" s="867"/>
      <c r="AR38" s="867"/>
      <c r="AS38" s="867"/>
      <c r="AT38" s="867"/>
      <c r="AU38" s="867"/>
      <c r="AV38" s="867"/>
      <c r="AW38" s="867"/>
      <c r="AX38" s="867"/>
      <c r="AY38" s="867"/>
      <c r="AZ38" s="867">
        <v>-777777778</v>
      </c>
      <c r="BA38" s="867">
        <v>-777777778</v>
      </c>
      <c r="BB38" s="867">
        <v>-777777778</v>
      </c>
      <c r="BC38" s="867">
        <v>-777777778</v>
      </c>
      <c r="BD38" s="867">
        <v>-777777778</v>
      </c>
      <c r="BE38" s="867">
        <v>-777777778</v>
      </c>
      <c r="BF38" s="867">
        <v>-777777778</v>
      </c>
      <c r="BG38" s="867">
        <v>-777777778</v>
      </c>
      <c r="BH38" s="867">
        <v>-777777778</v>
      </c>
      <c r="BI38" s="867">
        <v>-777777778</v>
      </c>
      <c r="BJ38" s="867">
        <v>-777777778</v>
      </c>
      <c r="BK38" s="867">
        <v>-777777778</v>
      </c>
      <c r="BL38" s="867">
        <v>-1647651024</v>
      </c>
      <c r="BM38" s="867">
        <v>-738238085</v>
      </c>
      <c r="BN38" s="867">
        <v>-738238085</v>
      </c>
      <c r="BO38" s="867">
        <v>-738238085</v>
      </c>
      <c r="BP38" s="867">
        <v>-738238085</v>
      </c>
      <c r="BQ38" s="867"/>
      <c r="BR38" s="867"/>
      <c r="BS38" s="867"/>
      <c r="BT38" s="867"/>
      <c r="BU38" s="867"/>
      <c r="BV38" s="867"/>
      <c r="BW38" s="867"/>
    </row>
    <row r="39" spans="1:75" ht="14">
      <c r="A39" s="849">
        <v>36</v>
      </c>
      <c r="B39" s="850" t="s">
        <v>2357</v>
      </c>
      <c r="C39" s="836">
        <v>5</v>
      </c>
      <c r="D39" s="837"/>
      <c r="E39" s="837"/>
      <c r="F39" s="837"/>
      <c r="G39" s="837"/>
      <c r="H39" s="837"/>
      <c r="I39" s="837"/>
      <c r="J39" s="837"/>
      <c r="K39" s="837"/>
      <c r="L39" s="837"/>
      <c r="M39" s="837"/>
      <c r="N39" s="837"/>
      <c r="O39" s="837"/>
      <c r="P39" s="837"/>
      <c r="Q39" s="837"/>
      <c r="R39" s="837"/>
      <c r="S39" s="837"/>
      <c r="T39" s="837"/>
      <c r="U39" s="837"/>
      <c r="V39" s="837"/>
      <c r="W39" s="837"/>
      <c r="X39" s="837"/>
      <c r="Y39" s="837"/>
      <c r="Z39" s="837"/>
      <c r="AA39" s="837"/>
      <c r="AB39" s="837"/>
      <c r="AC39" s="837"/>
      <c r="AD39" s="837"/>
      <c r="AE39" s="837">
        <v>-38000000000</v>
      </c>
      <c r="AF39" s="837"/>
      <c r="AG39" s="837"/>
      <c r="AH39" s="837"/>
      <c r="AI39" s="837"/>
      <c r="AJ39" s="837"/>
      <c r="AK39" s="837"/>
      <c r="AL39" s="837"/>
      <c r="AM39" s="837"/>
      <c r="AN39" s="837"/>
      <c r="AO39" s="837"/>
      <c r="AP39" s="837"/>
      <c r="AQ39" s="837"/>
      <c r="AR39" s="837"/>
      <c r="AS39" s="837"/>
      <c r="AT39" s="837"/>
      <c r="AU39" s="837"/>
      <c r="AV39" s="837"/>
      <c r="AW39" s="837"/>
      <c r="AX39" s="837"/>
      <c r="AY39" s="837"/>
      <c r="AZ39" s="837"/>
      <c r="BA39" s="837"/>
      <c r="BB39" s="837"/>
      <c r="BC39" s="837"/>
      <c r="BD39" s="837"/>
      <c r="BE39" s="837"/>
      <c r="BF39" s="837"/>
      <c r="BG39" s="837"/>
      <c r="BH39" s="837"/>
      <c r="BI39" s="837"/>
      <c r="BJ39" s="837"/>
      <c r="BK39" s="837"/>
      <c r="BL39" s="837"/>
      <c r="BM39" s="837"/>
      <c r="BN39" s="837"/>
      <c r="BO39" s="837"/>
      <c r="BP39" s="837"/>
      <c r="BQ39" s="837"/>
      <c r="BR39" s="837"/>
      <c r="BS39" s="837"/>
      <c r="BT39" s="837"/>
      <c r="BU39" s="837"/>
      <c r="BV39" s="837"/>
      <c r="BW39" s="837"/>
    </row>
    <row r="40" spans="1:75" ht="14">
      <c r="A40" s="860">
        <v>37</v>
      </c>
      <c r="B40" s="861" t="s">
        <v>278</v>
      </c>
      <c r="C40" s="845">
        <v>5</v>
      </c>
      <c r="D40" s="851">
        <v>4451818462</v>
      </c>
      <c r="E40" s="851">
        <v>4329286950</v>
      </c>
      <c r="F40" s="851">
        <v>897609400</v>
      </c>
      <c r="G40" s="851">
        <v>6038957553</v>
      </c>
      <c r="H40" s="851">
        <v>9827593659</v>
      </c>
      <c r="I40" s="851">
        <v>1763992981</v>
      </c>
      <c r="J40" s="851">
        <v>6305914947</v>
      </c>
      <c r="K40" s="851">
        <v>0</v>
      </c>
      <c r="L40" s="851">
        <v>0</v>
      </c>
      <c r="M40" s="851">
        <v>4369709003</v>
      </c>
      <c r="N40" s="851">
        <v>5158144860</v>
      </c>
      <c r="O40" s="851">
        <v>8019312949</v>
      </c>
      <c r="P40" s="851">
        <v>12163940628</v>
      </c>
      <c r="Q40" s="851">
        <v>6191246406</v>
      </c>
      <c r="R40" s="851">
        <v>10887456472</v>
      </c>
      <c r="S40" s="851">
        <v>17275696793</v>
      </c>
      <c r="T40" s="851">
        <v>21312681931</v>
      </c>
      <c r="U40" s="851">
        <v>9185445881</v>
      </c>
      <c r="V40" s="851">
        <v>8393701115</v>
      </c>
      <c r="W40" s="851">
        <v>6692107919</v>
      </c>
      <c r="X40" s="851">
        <v>13099688697</v>
      </c>
      <c r="Y40" s="851">
        <v>15823190911</v>
      </c>
      <c r="Z40" s="851">
        <v>30000000000</v>
      </c>
      <c r="AA40" s="851">
        <v>-191378060257</v>
      </c>
      <c r="AB40" s="851">
        <v>-4365166410</v>
      </c>
      <c r="AC40" s="851">
        <v>12739412325</v>
      </c>
      <c r="AD40" s="851">
        <v>8893547776</v>
      </c>
      <c r="AE40" s="851">
        <v>-30805000000</v>
      </c>
      <c r="AF40" s="851">
        <v>-1765703331</v>
      </c>
      <c r="AG40" s="851">
        <v>-2769000000</v>
      </c>
      <c r="AH40" s="851">
        <v>3688000000</v>
      </c>
      <c r="AI40" s="851">
        <v>7853959309</v>
      </c>
      <c r="AJ40" s="851">
        <v>10374000000</v>
      </c>
      <c r="AK40" s="851">
        <v>14112366780</v>
      </c>
      <c r="AL40" s="851">
        <v>19808355470</v>
      </c>
      <c r="AM40" s="851">
        <v>2371000000</v>
      </c>
      <c r="AN40" s="851">
        <v>57270669795</v>
      </c>
      <c r="AO40" s="851">
        <v>-5068970250</v>
      </c>
      <c r="AP40" s="851">
        <v>43925747542</v>
      </c>
      <c r="AQ40" s="851">
        <v>42849512474</v>
      </c>
      <c r="AR40" s="851">
        <v>31975337765</v>
      </c>
      <c r="AS40" s="851">
        <v>13171770787</v>
      </c>
      <c r="AT40" s="851">
        <v>-21745297542</v>
      </c>
      <c r="AU40" s="851">
        <v>-43503108243</v>
      </c>
      <c r="AV40" s="851">
        <v>14200651422</v>
      </c>
      <c r="AW40" s="851">
        <v>15875649102</v>
      </c>
      <c r="AX40" s="851">
        <v>36856359504</v>
      </c>
      <c r="AY40" s="851">
        <v>6547017054</v>
      </c>
      <c r="AZ40" s="851">
        <v>-32192329733</v>
      </c>
      <c r="BA40" s="851">
        <v>-95561562751</v>
      </c>
      <c r="BB40" s="851">
        <v>53554413425</v>
      </c>
      <c r="BC40" s="851">
        <v>73852915769</v>
      </c>
      <c r="BD40" s="851">
        <v>23489579490</v>
      </c>
      <c r="BE40" s="851">
        <v>16839228535</v>
      </c>
      <c r="BF40" s="851">
        <v>11111720339</v>
      </c>
      <c r="BG40" s="851">
        <v>42673563192</v>
      </c>
      <c r="BH40" s="851">
        <v>13947478232</v>
      </c>
      <c r="BI40" s="851">
        <v>-51335281894</v>
      </c>
      <c r="BJ40" s="851">
        <v>-7575872913</v>
      </c>
      <c r="BK40" s="851">
        <v>-11723844029</v>
      </c>
      <c r="BL40" s="851">
        <v>-46316594032</v>
      </c>
      <c r="BM40" s="851">
        <v>36955208932</v>
      </c>
      <c r="BN40" s="851">
        <v>-43409395667</v>
      </c>
      <c r="BO40" s="851">
        <v>-32222541860</v>
      </c>
      <c r="BP40" s="851">
        <v>43913929275</v>
      </c>
      <c r="BQ40" s="851"/>
      <c r="BR40" s="851"/>
      <c r="BS40" s="851"/>
      <c r="BT40" s="851"/>
      <c r="BU40" s="851"/>
      <c r="BV40" s="851"/>
      <c r="BW40" s="851"/>
    </row>
    <row r="41" spans="1:75" ht="14">
      <c r="A41" s="879">
        <v>38</v>
      </c>
      <c r="B41" s="880" t="s">
        <v>279</v>
      </c>
      <c r="C41" s="856">
        <v>5</v>
      </c>
      <c r="D41" s="857">
        <v>-8187155435</v>
      </c>
      <c r="E41" s="857">
        <v>1305457403</v>
      </c>
      <c r="F41" s="857">
        <v>-1283271741</v>
      </c>
      <c r="G41" s="857">
        <v>3743526046</v>
      </c>
      <c r="H41" s="857">
        <v>-784755073</v>
      </c>
      <c r="I41" s="857">
        <v>209063118</v>
      </c>
      <c r="J41" s="857">
        <v>54142559</v>
      </c>
      <c r="K41" s="857">
        <v>10479439922</v>
      </c>
      <c r="L41" s="857">
        <v>3534973901</v>
      </c>
      <c r="M41" s="857">
        <v>-2195715071</v>
      </c>
      <c r="N41" s="857">
        <v>-9293647478</v>
      </c>
      <c r="O41" s="857">
        <v>320185035</v>
      </c>
      <c r="P41" s="857">
        <v>-1695686510</v>
      </c>
      <c r="Q41" s="857">
        <v>17901100339</v>
      </c>
      <c r="R41" s="857">
        <v>-15513147036</v>
      </c>
      <c r="S41" s="857">
        <v>12923579401</v>
      </c>
      <c r="T41" s="857">
        <v>-7677951172</v>
      </c>
      <c r="U41" s="857">
        <v>-9543841229</v>
      </c>
      <c r="V41" s="857">
        <v>-1068390667</v>
      </c>
      <c r="W41" s="857">
        <v>20772530466</v>
      </c>
      <c r="X41" s="857">
        <v>4920231493</v>
      </c>
      <c r="Y41" s="857">
        <v>-18763615594</v>
      </c>
      <c r="Z41" s="857">
        <v>-2626331504</v>
      </c>
      <c r="AA41" s="857">
        <v>3100884829</v>
      </c>
      <c r="AB41" s="857">
        <v>3522638092</v>
      </c>
      <c r="AC41" s="857">
        <v>-920628294</v>
      </c>
      <c r="AD41" s="857">
        <v>173017618</v>
      </c>
      <c r="AE41" s="857">
        <v>20208937642</v>
      </c>
      <c r="AF41" s="857">
        <v>-12919728976</v>
      </c>
      <c r="AG41" s="857">
        <v>-2183186377</v>
      </c>
      <c r="AH41" s="857">
        <v>1153934381</v>
      </c>
      <c r="AI41" s="857">
        <v>-20285129540</v>
      </c>
      <c r="AJ41" s="857">
        <v>7439833073</v>
      </c>
      <c r="AK41" s="857">
        <v>-3304377637</v>
      </c>
      <c r="AL41" s="857">
        <v>-5002719005</v>
      </c>
      <c r="AM41" s="857">
        <v>1330839148</v>
      </c>
      <c r="AN41" s="857">
        <v>27580085479</v>
      </c>
      <c r="AO41" s="857">
        <v>-8795261906</v>
      </c>
      <c r="AP41" s="857">
        <v>-16324735668</v>
      </c>
      <c r="AQ41" s="857">
        <v>8667467044</v>
      </c>
      <c r="AR41" s="857">
        <v>-386049380</v>
      </c>
      <c r="AS41" s="857">
        <v>-12514506331</v>
      </c>
      <c r="AT41" s="857">
        <v>33057560373</v>
      </c>
      <c r="AU41" s="857">
        <v>-20431955304</v>
      </c>
      <c r="AV41" s="857">
        <v>16206267494</v>
      </c>
      <c r="AW41" s="857">
        <v>22093129144</v>
      </c>
      <c r="AX41" s="857">
        <v>-13876187520</v>
      </c>
      <c r="AY41" s="857">
        <v>-4926608621</v>
      </c>
      <c r="AZ41" s="857">
        <v>36324097729</v>
      </c>
      <c r="BA41" s="857">
        <v>-44504558739</v>
      </c>
      <c r="BB41" s="857">
        <v>-10311897779</v>
      </c>
      <c r="BC41" s="857">
        <v>13376555757</v>
      </c>
      <c r="BD41" s="857">
        <v>-17365277225</v>
      </c>
      <c r="BE41" s="857">
        <v>9957129440</v>
      </c>
      <c r="BF41" s="857">
        <v>-2567149938</v>
      </c>
      <c r="BG41" s="857">
        <v>-1512249339</v>
      </c>
      <c r="BH41" s="857">
        <v>33681818649</v>
      </c>
      <c r="BI41" s="857">
        <v>-11661203939</v>
      </c>
      <c r="BJ41" s="857">
        <v>1398499339</v>
      </c>
      <c r="BK41" s="857">
        <v>-18582985163</v>
      </c>
      <c r="BL41" s="857">
        <v>5009300493</v>
      </c>
      <c r="BM41" s="857">
        <v>3658847656</v>
      </c>
      <c r="BN41" s="857">
        <v>-13141518485</v>
      </c>
      <c r="BO41" s="857">
        <v>13506074018</v>
      </c>
      <c r="BP41" s="857">
        <v>-6740075884</v>
      </c>
      <c r="BQ41" s="857"/>
      <c r="BR41" s="857"/>
      <c r="BS41" s="857"/>
      <c r="BT41" s="857"/>
      <c r="BU41" s="857"/>
      <c r="BV41" s="857"/>
      <c r="BW41" s="857"/>
    </row>
    <row r="42" spans="1:75" ht="14">
      <c r="A42" s="860">
        <v>39</v>
      </c>
      <c r="B42" s="861" t="s">
        <v>280</v>
      </c>
      <c r="C42" s="845">
        <v>5</v>
      </c>
      <c r="D42" s="851">
        <v>11634995297</v>
      </c>
      <c r="E42" s="851">
        <v>3447839862</v>
      </c>
      <c r="F42" s="851">
        <v>4753297265</v>
      </c>
      <c r="G42" s="851">
        <v>3470025524</v>
      </c>
      <c r="H42" s="851">
        <v>7213551570</v>
      </c>
      <c r="I42" s="851">
        <v>6428796497</v>
      </c>
      <c r="J42" s="851">
        <v>6637859615</v>
      </c>
      <c r="K42" s="851">
        <v>6692002174</v>
      </c>
      <c r="L42" s="851">
        <v>17171442096</v>
      </c>
      <c r="M42" s="851">
        <v>20706415997</v>
      </c>
      <c r="N42" s="851">
        <v>18510700926</v>
      </c>
      <c r="O42" s="851">
        <v>9217053448</v>
      </c>
      <c r="P42" s="851">
        <v>9537238483</v>
      </c>
      <c r="Q42" s="851">
        <v>7841551973</v>
      </c>
      <c r="R42" s="851">
        <v>25742652312</v>
      </c>
      <c r="S42" s="851">
        <v>10229505276</v>
      </c>
      <c r="T42" s="851">
        <v>23153084677</v>
      </c>
      <c r="U42" s="851">
        <v>15475133505</v>
      </c>
      <c r="V42" s="851">
        <v>6070662597</v>
      </c>
      <c r="W42" s="851">
        <v>5025380377</v>
      </c>
      <c r="X42" s="851">
        <v>25956322209</v>
      </c>
      <c r="Y42" s="851">
        <v>31102397335</v>
      </c>
      <c r="Z42" s="851">
        <v>12848278176</v>
      </c>
      <c r="AA42" s="851">
        <v>10250965252</v>
      </c>
      <c r="AB42" s="851">
        <v>13274374142</v>
      </c>
      <c r="AC42" s="851">
        <v>16792099757</v>
      </c>
      <c r="AD42" s="851">
        <v>15908187368</v>
      </c>
      <c r="AE42" s="851">
        <v>16078630986</v>
      </c>
      <c r="AF42" s="851">
        <v>36289665216</v>
      </c>
      <c r="AG42" s="851">
        <v>23427390962</v>
      </c>
      <c r="AH42" s="851">
        <v>21288636707</v>
      </c>
      <c r="AI42" s="851">
        <v>22472091319</v>
      </c>
      <c r="AJ42" s="851">
        <v>2490582158</v>
      </c>
      <c r="AK42" s="851">
        <v>10148364108</v>
      </c>
      <c r="AL42" s="851">
        <v>7001817259</v>
      </c>
      <c r="AM42" s="851">
        <v>2128558361</v>
      </c>
      <c r="AN42" s="851">
        <v>3513042534</v>
      </c>
      <c r="AO42" s="851">
        <v>31037848308</v>
      </c>
      <c r="AP42" s="851">
        <v>22669663716</v>
      </c>
      <c r="AQ42" s="851">
        <v>6664945115</v>
      </c>
      <c r="AR42" s="851">
        <v>15574807889</v>
      </c>
      <c r="AS42" s="851">
        <v>16007340290</v>
      </c>
      <c r="AT42" s="851">
        <v>3678057757</v>
      </c>
      <c r="AU42" s="851">
        <v>36916493026</v>
      </c>
      <c r="AV42" s="851">
        <v>16748498285</v>
      </c>
      <c r="AW42" s="851">
        <v>33251814637</v>
      </c>
      <c r="AX42" s="851">
        <v>56773964959</v>
      </c>
      <c r="AY42" s="851">
        <v>43420355696</v>
      </c>
      <c r="AZ42" s="851">
        <v>39805017284</v>
      </c>
      <c r="BA42" s="851">
        <v>76486895109</v>
      </c>
      <c r="BB42" s="851">
        <v>33258200889</v>
      </c>
      <c r="BC42" s="851">
        <v>23555271373</v>
      </c>
      <c r="BD42" s="851">
        <v>37590058839</v>
      </c>
      <c r="BE42" s="851">
        <v>21868727527</v>
      </c>
      <c r="BF42" s="851">
        <v>32470900772</v>
      </c>
      <c r="BG42" s="851">
        <v>30661632458</v>
      </c>
      <c r="BH42" s="851">
        <v>29770776625</v>
      </c>
      <c r="BI42" s="851">
        <v>64296693910</v>
      </c>
      <c r="BJ42" s="851">
        <v>53646701293</v>
      </c>
      <c r="BK42" s="851">
        <v>55165406320</v>
      </c>
      <c r="BL42" s="851">
        <v>36834893155</v>
      </c>
      <c r="BM42" s="851">
        <v>42126572011</v>
      </c>
      <c r="BN42" s="851">
        <v>45981412915</v>
      </c>
      <c r="BO42" s="851">
        <v>33613094972</v>
      </c>
      <c r="BP42" s="851">
        <v>47135211556</v>
      </c>
      <c r="BQ42" s="851"/>
      <c r="BR42" s="851"/>
      <c r="BS42" s="851"/>
      <c r="BT42" s="851"/>
      <c r="BU42" s="851"/>
      <c r="BV42" s="851"/>
      <c r="BW42" s="851"/>
    </row>
    <row r="43" spans="1:75" ht="14">
      <c r="A43" s="881">
        <v>40</v>
      </c>
      <c r="B43" s="882" t="s">
        <v>281</v>
      </c>
      <c r="C43" s="858">
        <v>5</v>
      </c>
      <c r="D43" s="859"/>
      <c r="E43" s="859"/>
      <c r="F43" s="859"/>
      <c r="G43" s="859"/>
      <c r="H43" s="859"/>
      <c r="I43" s="859"/>
      <c r="J43" s="859"/>
      <c r="K43" s="859"/>
      <c r="L43" s="859"/>
      <c r="M43" s="859"/>
      <c r="N43" s="859"/>
      <c r="O43" s="859"/>
      <c r="P43" s="859"/>
      <c r="Q43" s="859"/>
      <c r="R43" s="859"/>
      <c r="S43" s="859"/>
      <c r="T43" s="859"/>
      <c r="U43" s="859">
        <v>139370321</v>
      </c>
      <c r="V43" s="859">
        <v>23108447</v>
      </c>
      <c r="W43" s="859">
        <v>158411366</v>
      </c>
      <c r="X43" s="859">
        <v>225843633</v>
      </c>
      <c r="Y43" s="859">
        <v>509496435</v>
      </c>
      <c r="Z43" s="859">
        <v>29018580</v>
      </c>
      <c r="AA43" s="859">
        <v>-77475939</v>
      </c>
      <c r="AB43" s="859">
        <v>-4912477</v>
      </c>
      <c r="AC43" s="859">
        <v>36715905</v>
      </c>
      <c r="AD43" s="859">
        <v>-2574000</v>
      </c>
      <c r="AE43" s="859">
        <v>2096588</v>
      </c>
      <c r="AF43" s="859">
        <v>57454722</v>
      </c>
      <c r="AG43" s="859">
        <v>44432122</v>
      </c>
      <c r="AH43" s="859">
        <v>29520231</v>
      </c>
      <c r="AI43" s="859">
        <v>303620379</v>
      </c>
      <c r="AJ43" s="859">
        <v>217948877</v>
      </c>
      <c r="AK43" s="859">
        <v>157830788</v>
      </c>
      <c r="AL43" s="859">
        <v>129460107</v>
      </c>
      <c r="AM43" s="859">
        <v>53645025</v>
      </c>
      <c r="AN43" s="859">
        <v>-55279705</v>
      </c>
      <c r="AO43" s="859">
        <v>427077314</v>
      </c>
      <c r="AP43" s="859">
        <v>320017067</v>
      </c>
      <c r="AQ43" s="859">
        <v>242395730</v>
      </c>
      <c r="AR43" s="859">
        <v>818581781</v>
      </c>
      <c r="AS43" s="859">
        <v>185223798</v>
      </c>
      <c r="AT43" s="859">
        <v>180874896</v>
      </c>
      <c r="AU43" s="859">
        <v>263960563</v>
      </c>
      <c r="AV43" s="859">
        <v>297048858</v>
      </c>
      <c r="AW43" s="859">
        <v>1429021178</v>
      </c>
      <c r="AX43" s="859">
        <v>522578257</v>
      </c>
      <c r="AY43" s="859">
        <v>1311270209</v>
      </c>
      <c r="AZ43" s="859">
        <v>357780096</v>
      </c>
      <c r="BA43" s="859">
        <v>1275864519</v>
      </c>
      <c r="BB43" s="859">
        <v>608968263</v>
      </c>
      <c r="BC43" s="859">
        <v>658231709</v>
      </c>
      <c r="BD43" s="859">
        <v>1643945913</v>
      </c>
      <c r="BE43" s="859">
        <v>645043805</v>
      </c>
      <c r="BF43" s="859">
        <v>757881624</v>
      </c>
      <c r="BG43" s="859">
        <v>621393506</v>
      </c>
      <c r="BH43" s="859">
        <v>844098636</v>
      </c>
      <c r="BI43" s="859">
        <v>1011211322</v>
      </c>
      <c r="BJ43" s="859">
        <v>120205688</v>
      </c>
      <c r="BK43" s="859">
        <v>252471998</v>
      </c>
      <c r="BL43" s="975">
        <v>282378363</v>
      </c>
      <c r="BM43" s="975">
        <v>195993248</v>
      </c>
      <c r="BN43" s="975">
        <v>773200542</v>
      </c>
      <c r="BO43" s="859">
        <v>16042566</v>
      </c>
      <c r="BP43" s="859">
        <v>618868933</v>
      </c>
      <c r="BQ43" s="859"/>
      <c r="BR43" s="859"/>
      <c r="BS43" s="859"/>
      <c r="BT43" s="859"/>
      <c r="BU43" s="859"/>
      <c r="BV43" s="859"/>
      <c r="BW43" s="859"/>
    </row>
    <row r="44" spans="1:75" ht="14">
      <c r="A44" s="860">
        <v>41</v>
      </c>
      <c r="B44" s="861" t="s">
        <v>282</v>
      </c>
      <c r="C44" s="845">
        <v>5</v>
      </c>
      <c r="D44" s="851">
        <v>3447839862</v>
      </c>
      <c r="E44" s="851">
        <v>4753297265</v>
      </c>
      <c r="F44" s="851">
        <v>3470025524</v>
      </c>
      <c r="G44" s="851">
        <v>7213551570</v>
      </c>
      <c r="H44" s="851">
        <v>6428796497</v>
      </c>
      <c r="I44" s="851">
        <v>6637859615</v>
      </c>
      <c r="J44" s="851">
        <v>6692002174</v>
      </c>
      <c r="K44" s="851">
        <v>17171442096</v>
      </c>
      <c r="L44" s="851">
        <v>20706415997</v>
      </c>
      <c r="M44" s="851">
        <v>18510700926</v>
      </c>
      <c r="N44" s="851">
        <v>9217053448</v>
      </c>
      <c r="O44" s="851">
        <v>9537238483</v>
      </c>
      <c r="P44" s="851">
        <v>7841551973</v>
      </c>
      <c r="Q44" s="851">
        <v>25742652312</v>
      </c>
      <c r="R44" s="851">
        <v>10229505276</v>
      </c>
      <c r="S44" s="851">
        <v>23153084677</v>
      </c>
      <c r="T44" s="851">
        <v>15475133505</v>
      </c>
      <c r="U44" s="851">
        <v>6070662597</v>
      </c>
      <c r="V44" s="851">
        <v>5025380377</v>
      </c>
      <c r="W44" s="851">
        <v>25956322209</v>
      </c>
      <c r="X44" s="851">
        <v>31102397335</v>
      </c>
      <c r="Y44" s="851">
        <v>12848278176</v>
      </c>
      <c r="Z44" s="851">
        <v>10250965252</v>
      </c>
      <c r="AA44" s="851">
        <v>13274374142</v>
      </c>
      <c r="AB44" s="851">
        <v>16792099757</v>
      </c>
      <c r="AC44" s="851">
        <v>15908187368</v>
      </c>
      <c r="AD44" s="851">
        <v>16078630986</v>
      </c>
      <c r="AE44" s="851">
        <v>36289665216</v>
      </c>
      <c r="AF44" s="851">
        <v>23427390962</v>
      </c>
      <c r="AG44" s="851">
        <v>21288636707</v>
      </c>
      <c r="AH44" s="851">
        <v>22472091319</v>
      </c>
      <c r="AI44" s="851">
        <v>2490582158</v>
      </c>
      <c r="AJ44" s="851">
        <v>10148364108</v>
      </c>
      <c r="AK44" s="851">
        <v>7001817259</v>
      </c>
      <c r="AL44" s="851">
        <v>2128558361</v>
      </c>
      <c r="AM44" s="851">
        <v>3513042534</v>
      </c>
      <c r="AN44" s="851">
        <v>31037848308</v>
      </c>
      <c r="AO44" s="851">
        <v>22669663716</v>
      </c>
      <c r="AP44" s="851">
        <v>6664945115</v>
      </c>
      <c r="AQ44" s="851">
        <v>15574807889</v>
      </c>
      <c r="AR44" s="851">
        <v>16007340290</v>
      </c>
      <c r="AS44" s="851">
        <v>3678057757</v>
      </c>
      <c r="AT44" s="851">
        <v>36916493026</v>
      </c>
      <c r="AU44" s="851">
        <v>16748498285</v>
      </c>
      <c r="AV44" s="851">
        <v>33251814637</v>
      </c>
      <c r="AW44" s="851">
        <v>56773964959</v>
      </c>
      <c r="AX44" s="851">
        <v>43420355696</v>
      </c>
      <c r="AY44" s="851">
        <v>39805017284</v>
      </c>
      <c r="AZ44" s="851">
        <v>76486895109</v>
      </c>
      <c r="BA44" s="851">
        <v>33258200889</v>
      </c>
      <c r="BB44" s="851">
        <v>23555271373</v>
      </c>
      <c r="BC44" s="851">
        <v>37590058839</v>
      </c>
      <c r="BD44" s="851">
        <v>21868727527</v>
      </c>
      <c r="BE44" s="851">
        <v>32470900772</v>
      </c>
      <c r="BF44" s="851">
        <v>30661632458</v>
      </c>
      <c r="BG44" s="851">
        <v>29770776625</v>
      </c>
      <c r="BH44" s="851">
        <v>64296693910</v>
      </c>
      <c r="BI44" s="851">
        <v>53646701293</v>
      </c>
      <c r="BJ44" s="851">
        <v>55165406320</v>
      </c>
      <c r="BK44" s="851">
        <v>36834893155</v>
      </c>
      <c r="BL44" s="851">
        <v>42126572011</v>
      </c>
      <c r="BM44" s="851">
        <v>45981412915</v>
      </c>
      <c r="BN44" s="851">
        <v>33613094972</v>
      </c>
      <c r="BO44" s="851">
        <v>47135211556</v>
      </c>
      <c r="BP44" s="851">
        <v>41014004605</v>
      </c>
      <c r="BQ44" s="851"/>
      <c r="BR44" s="851"/>
      <c r="BS44" s="851"/>
      <c r="BT44" s="851"/>
      <c r="BU44" s="851"/>
      <c r="BV44" s="851"/>
      <c r="BW44" s="851"/>
    </row>
    <row r="45" spans="1:75" ht="14">
      <c r="A45" s="925"/>
      <c r="B45" s="926"/>
      <c r="C45" s="927"/>
      <c r="D45" s="928"/>
      <c r="E45" s="928"/>
      <c r="F45" s="928"/>
      <c r="G45" s="928"/>
      <c r="H45" s="928"/>
      <c r="I45" s="928"/>
      <c r="J45" s="928"/>
      <c r="K45" s="928"/>
      <c r="L45" s="928"/>
      <c r="M45" s="928"/>
      <c r="N45" s="928"/>
      <c r="O45" s="928"/>
      <c r="P45" s="928"/>
      <c r="Q45" s="928"/>
      <c r="R45" s="928"/>
      <c r="S45" s="928"/>
      <c r="T45" s="928"/>
      <c r="U45" s="928"/>
      <c r="V45" s="928"/>
      <c r="W45" s="928"/>
      <c r="X45" s="928"/>
      <c r="Y45" s="928"/>
      <c r="Z45" s="928"/>
      <c r="AA45" s="928"/>
      <c r="AB45" s="928"/>
      <c r="AC45" s="928"/>
      <c r="AD45" s="928"/>
      <c r="AE45" s="928"/>
      <c r="AF45" s="928"/>
      <c r="AG45" s="928"/>
      <c r="AH45" s="928"/>
      <c r="AI45" s="928"/>
      <c r="AJ45" s="928"/>
      <c r="AK45" s="928"/>
      <c r="AL45" s="928"/>
      <c r="AM45" s="928"/>
      <c r="AN45" s="928"/>
      <c r="AO45" s="928"/>
      <c r="AP45" s="928"/>
      <c r="AQ45" s="928"/>
      <c r="AR45" s="928"/>
      <c r="AS45" s="928"/>
      <c r="AT45" s="928"/>
      <c r="AU45" s="928"/>
      <c r="AV45" s="928"/>
      <c r="AW45" s="928"/>
      <c r="AX45" s="928"/>
      <c r="AY45" s="928"/>
      <c r="AZ45" s="928"/>
      <c r="BA45" s="928"/>
      <c r="BB45" s="928"/>
      <c r="BC45" s="928"/>
      <c r="BD45" s="928"/>
      <c r="BE45" s="928"/>
      <c r="BF45" s="928"/>
      <c r="BG45" s="928"/>
      <c r="BH45" s="928"/>
      <c r="BI45" s="928"/>
      <c r="BJ45" s="928"/>
      <c r="BK45" s="928"/>
      <c r="BL45" s="928">
        <f>BL44-BCTC2026!D5</f>
        <v>0</v>
      </c>
      <c r="BM45" s="928">
        <f>BM44-BCTC2026!E5</f>
        <v>0</v>
      </c>
      <c r="BN45" s="928">
        <f>BN44-BCTC2026!F5</f>
        <v>0</v>
      </c>
      <c r="BO45" s="928">
        <f>BO44-BCTC2026!G5</f>
        <v>0</v>
      </c>
      <c r="BP45" s="928">
        <f>BP44-BCTC2026!H5</f>
        <v>0</v>
      </c>
      <c r="BQ45" s="928"/>
      <c r="BR45" s="928"/>
      <c r="BS45" s="928"/>
      <c r="BT45" s="928"/>
      <c r="BU45" s="928"/>
      <c r="BV45" s="928"/>
      <c r="BW45" s="928"/>
    </row>
  </sheetData>
  <protectedRanges>
    <protectedRange sqref="D4:BW44" name="CF"/>
  </protectedRanges>
  <pageMargins left="0.7" right="0.7" top="0.75" bottom="0.75" header="0.3" footer="0.3"/>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A0704-E3CF-4B89-BE07-8E55255EA9BB}">
  <dimension ref="A1:AU20"/>
  <sheetViews>
    <sheetView workbookViewId="0">
      <pane xSplit="5" ySplit="2" topLeftCell="AE3" activePane="bottomRight" state="frozen"/>
      <selection activeCell="AT5" sqref="AT5:AU20"/>
      <selection pane="topRight" activeCell="AT5" sqref="AT5:AU20"/>
      <selection pane="bottomLeft" activeCell="AT5" sqref="AT5:AU20"/>
      <selection pane="bottomRight" activeCell="AT5" sqref="AT5:AU20"/>
    </sheetView>
  </sheetViews>
  <sheetFormatPr defaultColWidth="8.69921875" defaultRowHeight="13"/>
  <cols>
    <col min="1" max="1" width="36.19921875" style="885" customWidth="1"/>
    <col min="2" max="3" width="12.09765625" style="44" customWidth="1"/>
    <col min="4" max="4" width="16.19921875" style="1076" customWidth="1"/>
    <col min="5" max="5" width="7.796875" style="616" customWidth="1"/>
    <col min="6" max="6" width="10.8984375" style="449" bestFit="1" customWidth="1"/>
    <col min="7" max="7" width="11" style="449" customWidth="1"/>
    <col min="8" max="9" width="10.796875" style="449" customWidth="1"/>
    <col min="10" max="10" width="9.8984375" style="449" customWidth="1"/>
    <col min="11" max="11" width="9.8984375" style="910" customWidth="1"/>
    <col min="12" max="12" width="10.8984375" style="44" hidden="1" customWidth="1"/>
    <col min="13" max="13" width="10.19921875" style="44" hidden="1" customWidth="1"/>
    <col min="14" max="15" width="11" style="44" hidden="1" customWidth="1"/>
    <col min="16" max="16" width="9.3984375" style="449" hidden="1" customWidth="1"/>
    <col min="17" max="17" width="9.3984375" style="910" hidden="1" customWidth="1"/>
    <col min="18" max="18" width="10.8984375" style="44" hidden="1" customWidth="1"/>
    <col min="19" max="19" width="10.19921875" style="44" hidden="1" customWidth="1"/>
    <col min="20" max="21" width="11" style="44" hidden="1" customWidth="1"/>
    <col min="22" max="22" width="9.3984375" style="449" hidden="1" customWidth="1"/>
    <col min="23" max="23" width="9.3984375" style="910" hidden="1" customWidth="1"/>
    <col min="24" max="24" width="10.8984375" style="44" bestFit="1" customWidth="1"/>
    <col min="25" max="25" width="10.19921875" style="44" bestFit="1" customWidth="1"/>
    <col min="26" max="27" width="11" style="44" customWidth="1"/>
    <col min="28" max="28" width="9.3984375" style="449" customWidth="1"/>
    <col min="29" max="29" width="9.3984375" style="910" customWidth="1"/>
    <col min="30" max="30" width="10.8984375" style="44" bestFit="1" customWidth="1"/>
    <col min="31" max="31" width="10.19921875" style="44" bestFit="1" customWidth="1"/>
    <col min="32" max="33" width="11" style="44" customWidth="1"/>
    <col min="34" max="34" width="9.3984375" style="449" customWidth="1"/>
    <col min="35" max="35" width="9.3984375" style="910" customWidth="1"/>
    <col min="36" max="36" width="10.8984375" style="44" bestFit="1" customWidth="1"/>
    <col min="37" max="37" width="10.19921875" style="44" bestFit="1" customWidth="1"/>
    <col min="38" max="39" width="11" style="44" customWidth="1"/>
    <col min="40" max="40" width="14.69921875" style="1076" bestFit="1" customWidth="1"/>
    <col min="41" max="41" width="9.3984375" style="910" customWidth="1"/>
    <col min="42" max="42" width="8.8984375" style="449" customWidth="1"/>
    <col min="43" max="43" width="8.69921875" style="44" customWidth="1"/>
    <col min="44" max="44" width="10.296875" style="44" customWidth="1"/>
    <col min="45" max="45" width="8.8984375" style="449" customWidth="1"/>
    <col min="46" max="46" width="8.69921875" style="404"/>
    <col min="47" max="47" width="10.296875" style="404" customWidth="1"/>
    <col min="48" max="16384" width="8.69921875" style="44"/>
  </cols>
  <sheetData>
    <row r="1" spans="1:47" s="883" customFormat="1">
      <c r="A1" s="1105" t="s">
        <v>2055</v>
      </c>
      <c r="B1" s="1122" t="s">
        <v>2125</v>
      </c>
      <c r="C1" s="1123"/>
      <c r="D1" s="1123"/>
      <c r="E1" s="1124"/>
      <c r="F1" s="1110" t="s">
        <v>2368</v>
      </c>
      <c r="G1" s="1111"/>
      <c r="H1" s="1111"/>
      <c r="I1" s="1111"/>
      <c r="J1" s="1111"/>
      <c r="K1" s="1112"/>
      <c r="L1" s="1107" t="s">
        <v>2367</v>
      </c>
      <c r="M1" s="1108"/>
      <c r="N1" s="1108"/>
      <c r="O1" s="1108"/>
      <c r="P1" s="1108"/>
      <c r="Q1" s="1109"/>
      <c r="R1" s="1116" t="s">
        <v>2377</v>
      </c>
      <c r="S1" s="1117"/>
      <c r="T1" s="1117"/>
      <c r="U1" s="1117"/>
      <c r="V1" s="1117"/>
      <c r="W1" s="1118"/>
      <c r="X1" s="1113" t="s">
        <v>2617</v>
      </c>
      <c r="Y1" s="1114"/>
      <c r="Z1" s="1114"/>
      <c r="AA1" s="1114"/>
      <c r="AB1" s="1114"/>
      <c r="AC1" s="1115"/>
      <c r="AD1" s="1119" t="s">
        <v>2619</v>
      </c>
      <c r="AE1" s="1120"/>
      <c r="AF1" s="1120"/>
      <c r="AG1" s="1120"/>
      <c r="AH1" s="1120"/>
      <c r="AI1" s="1121"/>
      <c r="AJ1" s="1125" t="s">
        <v>2636</v>
      </c>
      <c r="AK1" s="1126"/>
      <c r="AL1" s="1126"/>
      <c r="AM1" s="1126"/>
      <c r="AN1" s="1126"/>
      <c r="AO1" s="1127"/>
      <c r="AP1" s="1102" t="s">
        <v>2637</v>
      </c>
      <c r="AQ1" s="1103"/>
      <c r="AR1" s="1104"/>
      <c r="AS1" s="1102" t="s">
        <v>2638</v>
      </c>
      <c r="AT1" s="1103"/>
      <c r="AU1" s="1104"/>
    </row>
    <row r="2" spans="1:47" s="883" customFormat="1" ht="78">
      <c r="A2" s="1106"/>
      <c r="B2" s="888" t="s">
        <v>236</v>
      </c>
      <c r="C2" s="888" t="s">
        <v>2369</v>
      </c>
      <c r="D2" s="1072" t="s">
        <v>2370</v>
      </c>
      <c r="E2" s="1028" t="s">
        <v>2375</v>
      </c>
      <c r="F2" s="890" t="s">
        <v>2373</v>
      </c>
      <c r="G2" s="890" t="s">
        <v>2371</v>
      </c>
      <c r="H2" s="890" t="s">
        <v>2372</v>
      </c>
      <c r="I2" s="890" t="s">
        <v>2618</v>
      </c>
      <c r="J2" s="891" t="s">
        <v>2370</v>
      </c>
      <c r="K2" s="902" t="s">
        <v>2375</v>
      </c>
      <c r="L2" s="892" t="s">
        <v>2373</v>
      </c>
      <c r="M2" s="892" t="s">
        <v>2371</v>
      </c>
      <c r="N2" s="892" t="s">
        <v>2372</v>
      </c>
      <c r="O2" s="892" t="s">
        <v>2618</v>
      </c>
      <c r="P2" s="893" t="s">
        <v>2374</v>
      </c>
      <c r="Q2" s="901" t="s">
        <v>2375</v>
      </c>
      <c r="R2" s="922" t="s">
        <v>2373</v>
      </c>
      <c r="S2" s="922" t="s">
        <v>2371</v>
      </c>
      <c r="T2" s="922" t="s">
        <v>2372</v>
      </c>
      <c r="U2" s="922" t="s">
        <v>2618</v>
      </c>
      <c r="V2" s="923" t="s">
        <v>2374</v>
      </c>
      <c r="W2" s="924" t="s">
        <v>2375</v>
      </c>
      <c r="X2" s="1020" t="s">
        <v>2373</v>
      </c>
      <c r="Y2" s="1020" t="s">
        <v>2371</v>
      </c>
      <c r="Z2" s="1020" t="s">
        <v>2372</v>
      </c>
      <c r="AA2" s="1020" t="s">
        <v>2618</v>
      </c>
      <c r="AB2" s="1021" t="s">
        <v>2374</v>
      </c>
      <c r="AC2" s="1022" t="s">
        <v>2375</v>
      </c>
      <c r="AD2" s="1024" t="s">
        <v>2373</v>
      </c>
      <c r="AE2" s="1024" t="s">
        <v>2371</v>
      </c>
      <c r="AF2" s="1024" t="s">
        <v>2372</v>
      </c>
      <c r="AG2" s="1024" t="s">
        <v>2618</v>
      </c>
      <c r="AH2" s="1025" t="s">
        <v>2374</v>
      </c>
      <c r="AI2" s="1026" t="s">
        <v>2375</v>
      </c>
      <c r="AJ2" s="1070" t="s">
        <v>2373</v>
      </c>
      <c r="AK2" s="1070" t="s">
        <v>2371</v>
      </c>
      <c r="AL2" s="1070" t="s">
        <v>2372</v>
      </c>
      <c r="AM2" s="1070" t="s">
        <v>2618</v>
      </c>
      <c r="AN2" s="1077" t="s">
        <v>2374</v>
      </c>
      <c r="AO2" s="1071" t="s">
        <v>2375</v>
      </c>
      <c r="AP2" s="889" t="s">
        <v>2373</v>
      </c>
      <c r="AQ2" s="889" t="s">
        <v>2371</v>
      </c>
      <c r="AR2" s="889" t="s">
        <v>2372</v>
      </c>
      <c r="AS2" s="889" t="s">
        <v>2373</v>
      </c>
      <c r="AT2" s="889" t="s">
        <v>2371</v>
      </c>
      <c r="AU2" s="889" t="s">
        <v>2372</v>
      </c>
    </row>
    <row r="3" spans="1:47" s="887" customFormat="1" ht="27">
      <c r="A3" s="886" t="s">
        <v>2365</v>
      </c>
      <c r="B3" s="898">
        <f>50288.1607*1000</f>
        <v>50288160.700000003</v>
      </c>
      <c r="C3" s="898">
        <f>D3/B3</f>
        <v>30607.657222110331</v>
      </c>
      <c r="D3" s="1073">
        <f>1539.202785036*10^9</f>
        <v>1539202785036</v>
      </c>
      <c r="E3" s="1029"/>
      <c r="F3" s="894">
        <f>B3/12</f>
        <v>4190680.0583333336</v>
      </c>
      <c r="G3" s="896"/>
      <c r="H3" s="896"/>
      <c r="I3" s="896"/>
      <c r="J3" s="897"/>
      <c r="K3" s="909"/>
      <c r="L3" s="894">
        <f>4409.992*1000</f>
        <v>4409992</v>
      </c>
      <c r="M3" s="895"/>
      <c r="N3" s="895"/>
      <c r="O3" s="895"/>
      <c r="P3" s="894"/>
      <c r="Q3" s="911"/>
      <c r="R3" s="894">
        <v>3267600</v>
      </c>
      <c r="S3" s="895"/>
      <c r="T3" s="895"/>
      <c r="U3" s="895"/>
      <c r="V3" s="894"/>
      <c r="W3" s="911"/>
      <c r="X3" s="894">
        <v>6445446</v>
      </c>
      <c r="Y3" s="895"/>
      <c r="Z3" s="895"/>
      <c r="AA3" s="895"/>
      <c r="AB3" s="894"/>
      <c r="AC3" s="911"/>
      <c r="AD3" s="894">
        <v>5748625</v>
      </c>
      <c r="AE3" s="895"/>
      <c r="AF3" s="895"/>
      <c r="AG3" s="895"/>
      <c r="AH3" s="894"/>
      <c r="AI3" s="911"/>
      <c r="AJ3" s="894">
        <v>5140924</v>
      </c>
      <c r="AK3" s="1078"/>
      <c r="AL3" s="895"/>
      <c r="AM3" s="895"/>
      <c r="AN3" s="896"/>
      <c r="AO3" s="911"/>
      <c r="AP3" s="899">
        <f>AJ3/F3-1</f>
        <v>0.22675172727086834</v>
      </c>
      <c r="AQ3" s="899"/>
      <c r="AR3" s="899"/>
      <c r="AS3" s="899">
        <f>AJ3/AD3-1</f>
        <v>-0.10571240948922567</v>
      </c>
      <c r="AT3" s="899"/>
      <c r="AU3" s="899"/>
    </row>
    <row r="4" spans="1:47" s="887" customFormat="1" ht="13.5">
      <c r="A4" s="886" t="s">
        <v>2366</v>
      </c>
      <c r="B4" s="898">
        <f>47314.6667*1000</f>
        <v>47314666.700000003</v>
      </c>
      <c r="C4" s="898">
        <f>D4/B4</f>
        <v>29604.307433436486</v>
      </c>
      <c r="D4" s="1073">
        <f>1400.71793909738*10^9</f>
        <v>1400717939097.3799</v>
      </c>
      <c r="E4" s="1029"/>
      <c r="F4" s="894">
        <f>B4/12</f>
        <v>3942888.8916666671</v>
      </c>
      <c r="G4" s="896"/>
      <c r="H4" s="896"/>
      <c r="I4" s="896"/>
      <c r="J4" s="897"/>
      <c r="K4" s="909"/>
      <c r="L4" s="894">
        <f>4241.842*1000</f>
        <v>4241842</v>
      </c>
      <c r="M4" s="895"/>
      <c r="N4" s="895"/>
      <c r="O4" s="895"/>
      <c r="P4" s="894"/>
      <c r="Q4" s="911"/>
      <c r="R4" s="894">
        <v>3245530</v>
      </c>
      <c r="S4" s="895"/>
      <c r="T4" s="895"/>
      <c r="U4" s="895"/>
      <c r="V4" s="894"/>
      <c r="W4" s="911"/>
      <c r="X4" s="894">
        <v>6165199</v>
      </c>
      <c r="Y4" s="895"/>
      <c r="Z4" s="895"/>
      <c r="AA4" s="895"/>
      <c r="AB4" s="894"/>
      <c r="AC4" s="911"/>
      <c r="AD4" s="894">
        <f>5559.431*1000</f>
        <v>5559431</v>
      </c>
      <c r="AE4" s="895"/>
      <c r="AF4" s="895"/>
      <c r="AG4" s="895"/>
      <c r="AH4" s="894"/>
      <c r="AI4" s="911"/>
      <c r="AJ4" s="894">
        <v>5019773</v>
      </c>
      <c r="AK4" s="1078"/>
      <c r="AL4" s="895"/>
      <c r="AM4" s="895"/>
      <c r="AN4" s="896"/>
      <c r="AO4" s="911"/>
      <c r="AP4" s="899">
        <f>AJ4/F4-1</f>
        <v>0.27312058186811639</v>
      </c>
      <c r="AQ4" s="899"/>
      <c r="AR4" s="899"/>
      <c r="AS4" s="899">
        <f>AJ4/AD4-1</f>
        <v>-9.7070725403373137E-2</v>
      </c>
      <c r="AT4" s="899"/>
      <c r="AU4" s="899"/>
    </row>
    <row r="5" spans="1:47" ht="26">
      <c r="A5" s="884" t="s">
        <v>2386</v>
      </c>
      <c r="B5" s="913"/>
      <c r="C5" s="913"/>
      <c r="D5" s="1074">
        <v>1539202785036</v>
      </c>
      <c r="E5" s="906">
        <f>D5/$D$5</f>
        <v>1</v>
      </c>
      <c r="F5" s="912"/>
      <c r="G5" s="919">
        <f t="shared" ref="G5:G20" si="0">J5/$F$3</f>
        <v>30607.657222110331</v>
      </c>
      <c r="H5" s="919">
        <f>J5/$F$4</f>
        <v>32531.197879832045</v>
      </c>
      <c r="I5" s="919">
        <f>G5/26.2</f>
        <v>1168.2311916836004</v>
      </c>
      <c r="J5" s="916">
        <f t="shared" ref="J5:J20" si="1">D5/12</f>
        <v>128266898753</v>
      </c>
      <c r="K5" s="906">
        <f t="shared" ref="K5:K20" si="2">J5/$J$5</f>
        <v>1</v>
      </c>
      <c r="L5" s="900"/>
      <c r="M5" s="915">
        <f t="shared" ref="M5:M13" si="3">P5/($L$3)</f>
        <v>28593.937794671736</v>
      </c>
      <c r="N5" s="915">
        <f>P5/($L$4)</f>
        <v>29727.424294209923</v>
      </c>
      <c r="O5" s="915">
        <f>M5/26.2</f>
        <v>1091.3716715523565</v>
      </c>
      <c r="P5" s="916">
        <v>126099036923</v>
      </c>
      <c r="Q5" s="906">
        <f>P5/$P$5</f>
        <v>1</v>
      </c>
      <c r="R5" s="900"/>
      <c r="S5" s="915">
        <f>V5/($R$3)</f>
        <v>29552.823283143593</v>
      </c>
      <c r="T5" s="915">
        <f>V5/($R$4)</f>
        <v>29753.786087326262</v>
      </c>
      <c r="U5" s="915">
        <f>S5/26.2</f>
        <v>1127.9703543184578</v>
      </c>
      <c r="V5" s="916">
        <v>96566805360</v>
      </c>
      <c r="W5" s="906">
        <f>V5/$V$5</f>
        <v>1</v>
      </c>
      <c r="X5" s="900"/>
      <c r="Y5" s="915">
        <f t="shared" ref="Y5:Y20" si="4">AB5/($X$3)</f>
        <v>26888.10402398841</v>
      </c>
      <c r="Z5" s="915">
        <f t="shared" ref="Z5:Z20" si="5">AB5/($X$4)</f>
        <v>28110.337156837923</v>
      </c>
      <c r="AA5" s="915">
        <f>Y5/26.2</f>
        <v>1026.26351236597</v>
      </c>
      <c r="AB5" s="916">
        <v>173305822529</v>
      </c>
      <c r="AC5" s="906">
        <f t="shared" ref="AC5:AC20" si="6">AB5/$AB$5</f>
        <v>1</v>
      </c>
      <c r="AD5" s="900"/>
      <c r="AE5" s="915">
        <f>AH5/$AD$3</f>
        <v>27668.678132422971</v>
      </c>
      <c r="AF5" s="915">
        <f>AH5/$AD$4</f>
        <v>28610.275912948644</v>
      </c>
      <c r="AG5" s="915">
        <f>AE5/26.2</f>
        <v>1056.0564172680524</v>
      </c>
      <c r="AH5" s="916">
        <v>159056854829</v>
      </c>
      <c r="AI5" s="906">
        <f>AH5/$AH$5</f>
        <v>1</v>
      </c>
      <c r="AJ5" s="900"/>
      <c r="AK5" s="915">
        <f>AN5/$AJ$3</f>
        <v>31077.158315703557</v>
      </c>
      <c r="AL5" s="915">
        <f>AN5/$AJ$4</f>
        <v>31827.197970306624</v>
      </c>
      <c r="AM5" s="919">
        <f>AK5/26.2</f>
        <v>1186.1510807520442</v>
      </c>
      <c r="AN5" s="916">
        <v>159765309037</v>
      </c>
      <c r="AO5" s="906">
        <f>AN5/$AN$5</f>
        <v>1</v>
      </c>
      <c r="AP5" s="914"/>
      <c r="AQ5" s="908">
        <f>AK5/G5-1</f>
        <v>1.5339334539269167E-2</v>
      </c>
      <c r="AR5" s="908">
        <f>AL5/H5-1</f>
        <v>-2.1640761957980925E-2</v>
      </c>
      <c r="AS5" s="914"/>
      <c r="AT5" s="908">
        <f>IFERROR(AK5/AE5-1,0)</f>
        <v>0.12318912262333304</v>
      </c>
      <c r="AU5" s="908">
        <f>IFERROR(AL5/AF5-1,0)</f>
        <v>0.11243939300501626</v>
      </c>
    </row>
    <row r="6" spans="1:47" ht="13.5">
      <c r="A6" s="884" t="s">
        <v>2378</v>
      </c>
      <c r="B6" s="913"/>
      <c r="C6" s="913"/>
      <c r="D6" s="1074">
        <v>1343495797036</v>
      </c>
      <c r="E6" s="906">
        <f t="shared" ref="E6:E20" si="7">D6/$D$5</f>
        <v>0.87285171914795967</v>
      </c>
      <c r="F6" s="912"/>
      <c r="G6" s="919">
        <f t="shared" si="0"/>
        <v>26715.946225410466</v>
      </c>
      <c r="H6" s="919">
        <f t="shared" ref="H6:H20" si="8">J6/$F$4</f>
        <v>28394.911995353857</v>
      </c>
      <c r="I6" s="919">
        <f>G6/26.2</f>
        <v>1019.6926040233002</v>
      </c>
      <c r="J6" s="916">
        <f t="shared" si="1"/>
        <v>111957983086.33333</v>
      </c>
      <c r="K6" s="906">
        <f t="shared" si="2"/>
        <v>0.87285171914795967</v>
      </c>
      <c r="L6" s="900"/>
      <c r="M6" s="915">
        <f t="shared" si="3"/>
        <v>26095.311028001866</v>
      </c>
      <c r="N6" s="915">
        <f>P6/($L$4)</f>
        <v>27129.749969706558</v>
      </c>
      <c r="O6" s="915">
        <f>M6/26.2</f>
        <v>996.00423770999498</v>
      </c>
      <c r="P6" s="916">
        <v>115080112871</v>
      </c>
      <c r="Q6" s="906">
        <f>P6/$P$5</f>
        <v>0.91261690556186803</v>
      </c>
      <c r="R6" s="900"/>
      <c r="S6" s="915">
        <f t="shared" ref="S6:S20" si="9">V6/($R$3)</f>
        <v>27669.075303280697</v>
      </c>
      <c r="T6" s="915">
        <f t="shared" ref="T6:T20" si="10">V6/($R$4)</f>
        <v>27857.228391356726</v>
      </c>
      <c r="U6" s="915">
        <f>S6/26.2</f>
        <v>1056.0715764610954</v>
      </c>
      <c r="V6" s="916">
        <v>90411470461</v>
      </c>
      <c r="W6" s="906">
        <f t="shared" ref="W6:W20" si="11">V6/$V$5</f>
        <v>0.9362582734713758</v>
      </c>
      <c r="X6" s="900"/>
      <c r="Y6" s="915">
        <f t="shared" si="4"/>
        <v>25730.529720518953</v>
      </c>
      <c r="Z6" s="915">
        <f t="shared" si="5"/>
        <v>26900.143833962211</v>
      </c>
      <c r="AA6" s="915">
        <f>Y6/26.2</f>
        <v>982.08128704270814</v>
      </c>
      <c r="AB6" s="916">
        <v>165844739865</v>
      </c>
      <c r="AC6" s="906">
        <f t="shared" si="6"/>
        <v>0.95694845934705108</v>
      </c>
      <c r="AD6" s="900"/>
      <c r="AE6" s="915">
        <f t="shared" ref="AE6:AE20" si="12">AH6/$AD$3</f>
        <v>24542.565086259758</v>
      </c>
      <c r="AF6" s="915">
        <f t="shared" ref="AF6:AF20" si="13">AH6/$AD$4</f>
        <v>25377.777549357121</v>
      </c>
      <c r="AG6" s="915">
        <f>AE6/26.2</f>
        <v>936.73912542976177</v>
      </c>
      <c r="AH6" s="916">
        <v>141086003219</v>
      </c>
      <c r="AI6" s="906">
        <f>AH6/$AH$5</f>
        <v>0.88701617651549669</v>
      </c>
      <c r="AJ6" s="900"/>
      <c r="AK6" s="915">
        <f t="shared" ref="AK6:AK20" si="14">AN6/$AJ$3</f>
        <v>26761.73233799994</v>
      </c>
      <c r="AL6" s="915">
        <f t="shared" ref="AL6:AL20" si="15">AN6/$AJ$4</f>
        <v>27407.620236612293</v>
      </c>
      <c r="AM6" s="919">
        <f>AK6/26.2</f>
        <v>1021.4401655725168</v>
      </c>
      <c r="AN6" s="916">
        <v>137580032058</v>
      </c>
      <c r="AO6" s="906">
        <f>AN6/$AN$5</f>
        <v>0.86113833401804318</v>
      </c>
      <c r="AP6" s="914"/>
      <c r="AQ6" s="908">
        <f t="shared" ref="AQ6:AQ20" si="16">AK6/G6-1</f>
        <v>1.7138121256556893E-3</v>
      </c>
      <c r="AR6" s="908">
        <f t="shared" ref="AR6:AR20" si="17">AL6/H6-1</f>
        <v>-3.4770023548694629E-2</v>
      </c>
      <c r="AS6" s="914"/>
      <c r="AT6" s="908">
        <f t="shared" ref="AT6:AT20" si="18">IFERROR(AK6/AE6-1,0)</f>
        <v>9.0421161925840821E-2</v>
      </c>
      <c r="AU6" s="908">
        <f t="shared" ref="AU6:AU20" si="19">IFERROR(AL6/AF6-1,0)</f>
        <v>7.9985045314048486E-2</v>
      </c>
    </row>
    <row r="7" spans="1:47" ht="26">
      <c r="A7" s="884" t="s">
        <v>2387</v>
      </c>
      <c r="B7" s="913"/>
      <c r="C7" s="913"/>
      <c r="D7" s="1074">
        <v>195706988000</v>
      </c>
      <c r="E7" s="906">
        <f t="shared" si="7"/>
        <v>0.12714828085204033</v>
      </c>
      <c r="F7" s="912"/>
      <c r="G7" s="919">
        <f t="shared" si="0"/>
        <v>3891.7109966998651</v>
      </c>
      <c r="H7" s="919">
        <f t="shared" si="8"/>
        <v>4136.285884478184</v>
      </c>
      <c r="I7" s="919"/>
      <c r="J7" s="916">
        <f t="shared" si="1"/>
        <v>16308915666.666666</v>
      </c>
      <c r="K7" s="906">
        <f t="shared" si="2"/>
        <v>0.12714828085204033</v>
      </c>
      <c r="L7" s="900"/>
      <c r="M7" s="915">
        <f t="shared" si="3"/>
        <v>2498.6267666698714</v>
      </c>
      <c r="N7" s="915">
        <f t="shared" ref="N7:N20" si="20">P7/($L$4)</f>
        <v>2597.6743245033645</v>
      </c>
      <c r="O7" s="915"/>
      <c r="P7" s="916">
        <v>11018924052</v>
      </c>
      <c r="Q7" s="906">
        <f>P7/$P$5</f>
        <v>8.738309443813197E-2</v>
      </c>
      <c r="R7" s="900"/>
      <c r="S7" s="915">
        <f t="shared" si="9"/>
        <v>1883.7479798628963</v>
      </c>
      <c r="T7" s="915">
        <f t="shared" si="10"/>
        <v>1896.5576959695334</v>
      </c>
      <c r="U7" s="915"/>
      <c r="V7" s="916">
        <v>6155334899</v>
      </c>
      <c r="W7" s="906">
        <f t="shared" si="11"/>
        <v>6.3741726528624185E-2</v>
      </c>
      <c r="X7" s="900"/>
      <c r="Y7" s="915">
        <f t="shared" si="4"/>
        <v>1157.5743034694574</v>
      </c>
      <c r="Z7" s="915">
        <f t="shared" si="5"/>
        <v>1210.1933228757093</v>
      </c>
      <c r="AA7" s="915"/>
      <c r="AB7" s="916">
        <v>7461082664</v>
      </c>
      <c r="AC7" s="906">
        <f t="shared" si="6"/>
        <v>4.3051540652948951E-2</v>
      </c>
      <c r="AD7" s="900"/>
      <c r="AE7" s="915">
        <f t="shared" si="12"/>
        <v>3126.1130461632129</v>
      </c>
      <c r="AF7" s="915">
        <f t="shared" si="13"/>
        <v>3232.498363591526</v>
      </c>
      <c r="AG7" s="915"/>
      <c r="AH7" s="916">
        <v>17970851610</v>
      </c>
      <c r="AI7" s="906">
        <f>AH7/$AH$5</f>
        <v>0.11298382348450328</v>
      </c>
      <c r="AJ7" s="900"/>
      <c r="AK7" s="915">
        <f t="shared" si="14"/>
        <v>4315.4259777036186</v>
      </c>
      <c r="AL7" s="915">
        <f t="shared" si="15"/>
        <v>4419.577733694332</v>
      </c>
      <c r="AM7" s="915"/>
      <c r="AN7" s="916">
        <v>22185276979</v>
      </c>
      <c r="AO7" s="906">
        <f t="shared" ref="AO7:AO20" si="21">AN7/$AN$5</f>
        <v>0.13886166598195682</v>
      </c>
      <c r="AP7" s="914"/>
      <c r="AQ7" s="908">
        <f t="shared" si="16"/>
        <v>0.108876270967464</v>
      </c>
      <c r="AR7" s="908">
        <f t="shared" si="17"/>
        <v>6.8489426777590179E-2</v>
      </c>
      <c r="AS7" s="914"/>
      <c r="AT7" s="908">
        <f t="shared" si="18"/>
        <v>0.38044463331231437</v>
      </c>
      <c r="AU7" s="908">
        <f t="shared" si="19"/>
        <v>0.36723278299942574</v>
      </c>
    </row>
    <row r="8" spans="1:47" ht="13.5">
      <c r="A8" s="884" t="s">
        <v>2379</v>
      </c>
      <c r="B8" s="913"/>
      <c r="C8" s="913"/>
      <c r="D8" s="1074">
        <v>16906508752</v>
      </c>
      <c r="E8" s="906">
        <f t="shared" si="7"/>
        <v>1.0983938514381376E-2</v>
      </c>
      <c r="F8" s="912"/>
      <c r="G8" s="919">
        <f t="shared" si="0"/>
        <v>336.19262499692098</v>
      </c>
      <c r="H8" s="919">
        <f t="shared" si="8"/>
        <v>357.32067731124897</v>
      </c>
      <c r="I8" s="919"/>
      <c r="J8" s="916">
        <f t="shared" si="1"/>
        <v>1408875729.3333333</v>
      </c>
      <c r="K8" s="906">
        <f t="shared" si="2"/>
        <v>1.0983938514381376E-2</v>
      </c>
      <c r="L8" s="900"/>
      <c r="M8" s="915">
        <f t="shared" si="3"/>
        <v>238.81343140758531</v>
      </c>
      <c r="N8" s="915">
        <f t="shared" si="20"/>
        <v>248.280186296425</v>
      </c>
      <c r="O8" s="915"/>
      <c r="P8" s="916">
        <v>1053165322</v>
      </c>
      <c r="Q8" s="906">
        <f>P8/$P$5</f>
        <v>8.3518902895594327E-3</v>
      </c>
      <c r="R8" s="900"/>
      <c r="S8" s="915">
        <f t="shared" si="9"/>
        <v>94.168523993144817</v>
      </c>
      <c r="T8" s="915">
        <f t="shared" si="10"/>
        <v>94.808881446173658</v>
      </c>
      <c r="U8" s="915"/>
      <c r="V8" s="916">
        <v>307705069</v>
      </c>
      <c r="W8" s="906">
        <f t="shared" si="11"/>
        <v>3.1864476395680572E-3</v>
      </c>
      <c r="X8" s="900"/>
      <c r="Y8" s="915">
        <f t="shared" si="4"/>
        <v>130.23405331454177</v>
      </c>
      <c r="Z8" s="915">
        <f t="shared" si="5"/>
        <v>136.15400865405968</v>
      </c>
      <c r="AA8" s="915"/>
      <c r="AB8" s="916">
        <v>839416558</v>
      </c>
      <c r="AC8" s="906">
        <f t="shared" si="6"/>
        <v>4.8435565854086458E-3</v>
      </c>
      <c r="AD8" s="900"/>
      <c r="AE8" s="915">
        <f t="shared" si="12"/>
        <v>307.5409230903042</v>
      </c>
      <c r="AF8" s="915">
        <f t="shared" si="13"/>
        <v>318.00690376407226</v>
      </c>
      <c r="AG8" s="915"/>
      <c r="AH8" s="916">
        <v>1767937439</v>
      </c>
      <c r="AI8" s="906">
        <f t="shared" ref="AI8:AI20" si="22">AH8/$AH$5</f>
        <v>1.1115128869489385E-2</v>
      </c>
      <c r="AJ8" s="900"/>
      <c r="AK8" s="915">
        <f t="shared" si="14"/>
        <v>245.41331713909796</v>
      </c>
      <c r="AL8" s="915">
        <f t="shared" si="15"/>
        <v>251.3363078370277</v>
      </c>
      <c r="AM8" s="915"/>
      <c r="AN8" s="916">
        <v>1261651212</v>
      </c>
      <c r="AO8" s="906">
        <f t="shared" si="21"/>
        <v>7.8969033991466483E-3</v>
      </c>
      <c r="AP8" s="914"/>
      <c r="AQ8" s="908">
        <f t="shared" si="16"/>
        <v>-0.27002171109093909</v>
      </c>
      <c r="AR8" s="908">
        <f t="shared" si="17"/>
        <v>-0.29660855417527987</v>
      </c>
      <c r="AS8" s="914"/>
      <c r="AT8" s="908">
        <f t="shared" si="18"/>
        <v>-0.20201411027489025</v>
      </c>
      <c r="AU8" s="908">
        <f t="shared" si="19"/>
        <v>-0.20965141051310998</v>
      </c>
    </row>
    <row r="9" spans="1:47" ht="13.5">
      <c r="A9" s="884" t="s">
        <v>2380</v>
      </c>
      <c r="B9" s="913"/>
      <c r="C9" s="913"/>
      <c r="D9" s="1074">
        <v>18541073627</v>
      </c>
      <c r="E9" s="906">
        <f t="shared" si="7"/>
        <v>1.2045894022057885E-2</v>
      </c>
      <c r="F9" s="912"/>
      <c r="G9" s="919">
        <f t="shared" si="0"/>
        <v>368.69659516101569</v>
      </c>
      <c r="H9" s="919">
        <f t="shared" si="8"/>
        <v>391.86736207105099</v>
      </c>
      <c r="I9" s="919"/>
      <c r="J9" s="916">
        <f t="shared" si="1"/>
        <v>1545089468.9166667</v>
      </c>
      <c r="K9" s="906">
        <f t="shared" si="2"/>
        <v>1.2045894022057885E-2</v>
      </c>
      <c r="L9" s="900"/>
      <c r="M9" s="915">
        <f t="shared" si="3"/>
        <v>347.57827043677179</v>
      </c>
      <c r="N9" s="915">
        <f t="shared" si="20"/>
        <v>361.35655029112354</v>
      </c>
      <c r="O9" s="915"/>
      <c r="P9" s="916">
        <v>1532817392</v>
      </c>
      <c r="Q9" s="906">
        <f t="shared" ref="Q9:Q20" si="23">P9/$P$5</f>
        <v>1.2155662956696379E-2</v>
      </c>
      <c r="R9" s="900"/>
      <c r="S9" s="915">
        <f t="shared" si="9"/>
        <v>480.25579538499204</v>
      </c>
      <c r="T9" s="915">
        <f t="shared" si="10"/>
        <v>483.52159339152621</v>
      </c>
      <c r="U9" s="915"/>
      <c r="V9" s="916">
        <v>1569283837</v>
      </c>
      <c r="W9" s="906">
        <f t="shared" si="11"/>
        <v>1.6250758541195672E-2</v>
      </c>
      <c r="X9" s="900"/>
      <c r="Y9" s="915">
        <f t="shared" si="4"/>
        <v>234.36780557931911</v>
      </c>
      <c r="Z9" s="915">
        <f t="shared" si="5"/>
        <v>245.02129371655317</v>
      </c>
      <c r="AA9" s="915"/>
      <c r="AB9" s="916">
        <v>1510605035</v>
      </c>
      <c r="AC9" s="906">
        <f t="shared" si="6"/>
        <v>8.7164124837595929E-3</v>
      </c>
      <c r="AD9" s="900"/>
      <c r="AE9" s="915">
        <f t="shared" si="12"/>
        <v>347.71515988605972</v>
      </c>
      <c r="AF9" s="915">
        <f t="shared" si="13"/>
        <v>359.54831726484241</v>
      </c>
      <c r="AG9" s="915"/>
      <c r="AH9" s="916">
        <v>1998884061</v>
      </c>
      <c r="AI9" s="906">
        <f t="shared" si="22"/>
        <v>1.256710415372525E-2</v>
      </c>
      <c r="AJ9" s="900"/>
      <c r="AK9" s="915">
        <f t="shared" si="14"/>
        <v>235.12039042008792</v>
      </c>
      <c r="AL9" s="915">
        <f t="shared" si="15"/>
        <v>240.79496383601409</v>
      </c>
      <c r="AM9" s="915"/>
      <c r="AN9" s="916">
        <v>1208736058</v>
      </c>
      <c r="AO9" s="906">
        <f t="shared" si="21"/>
        <v>7.565697868240402E-3</v>
      </c>
      <c r="AP9" s="914"/>
      <c r="AQ9" s="908">
        <f t="shared" si="16"/>
        <v>-0.3622930249263433</v>
      </c>
      <c r="AR9" s="908">
        <f t="shared" si="17"/>
        <v>-0.38551921608527673</v>
      </c>
      <c r="AS9" s="914"/>
      <c r="AT9" s="908">
        <f t="shared" si="18"/>
        <v>-0.32381323121737682</v>
      </c>
      <c r="AU9" s="908">
        <f t="shared" si="19"/>
        <v>-0.33028482606234777</v>
      </c>
    </row>
    <row r="10" spans="1:47" ht="13.5">
      <c r="A10" s="884" t="s">
        <v>2071</v>
      </c>
      <c r="B10" s="913"/>
      <c r="C10" s="913"/>
      <c r="D10" s="1074">
        <v>14263439054</v>
      </c>
      <c r="E10" s="906">
        <f t="shared" si="7"/>
        <v>9.2667705598430267E-3</v>
      </c>
      <c r="F10" s="912"/>
      <c r="G10" s="919">
        <f t="shared" si="0"/>
        <v>283.63413685161885</v>
      </c>
      <c r="H10" s="919">
        <f t="shared" si="8"/>
        <v>301.4591467892555</v>
      </c>
      <c r="I10" s="919"/>
      <c r="J10" s="916">
        <f t="shared" si="1"/>
        <v>1188619921.1666667</v>
      </c>
      <c r="K10" s="906">
        <f t="shared" si="2"/>
        <v>9.2667705598430284E-3</v>
      </c>
      <c r="L10" s="900"/>
      <c r="M10" s="915">
        <f t="shared" si="3"/>
        <v>281.20574028252207</v>
      </c>
      <c r="N10" s="915">
        <f t="shared" si="20"/>
        <v>292.35296010553907</v>
      </c>
      <c r="O10" s="915"/>
      <c r="P10" s="916">
        <v>1240115065</v>
      </c>
      <c r="Q10" s="906">
        <f t="shared" si="23"/>
        <v>9.8344531033750307E-3</v>
      </c>
      <c r="R10" s="900"/>
      <c r="S10" s="915">
        <f t="shared" si="9"/>
        <v>353.86198371893744</v>
      </c>
      <c r="T10" s="915">
        <f t="shared" si="10"/>
        <v>356.2682883843317</v>
      </c>
      <c r="U10" s="915"/>
      <c r="V10" s="916">
        <v>1156279418</v>
      </c>
      <c r="W10" s="906">
        <f t="shared" si="11"/>
        <v>1.1973880814317123E-2</v>
      </c>
      <c r="X10" s="900"/>
      <c r="Y10" s="915">
        <f t="shared" si="4"/>
        <v>148.89870522536376</v>
      </c>
      <c r="Z10" s="915">
        <f t="shared" si="5"/>
        <v>155.66708617191432</v>
      </c>
      <c r="AA10" s="915"/>
      <c r="AB10" s="916">
        <v>959718564</v>
      </c>
      <c r="AC10" s="906">
        <f t="shared" si="6"/>
        <v>5.5377167944799209E-3</v>
      </c>
      <c r="AD10" s="900"/>
      <c r="AE10" s="915">
        <f t="shared" si="12"/>
        <v>184.75452390789101</v>
      </c>
      <c r="AF10" s="915">
        <f t="shared" si="13"/>
        <v>191.0419384645659</v>
      </c>
      <c r="AG10" s="915"/>
      <c r="AH10" s="916">
        <v>1062084475</v>
      </c>
      <c r="AI10" s="906">
        <f t="shared" si="22"/>
        <v>6.6773888880289596E-3</v>
      </c>
      <c r="AJ10" s="900"/>
      <c r="AK10" s="915">
        <f t="shared" si="14"/>
        <v>163.16848702684575</v>
      </c>
      <c r="AL10" s="915">
        <f t="shared" si="15"/>
        <v>167.1065187609081</v>
      </c>
      <c r="AM10" s="915"/>
      <c r="AN10" s="916">
        <v>838836791</v>
      </c>
      <c r="AO10" s="906">
        <f t="shared" si="21"/>
        <v>5.2504313737203991E-3</v>
      </c>
      <c r="AP10" s="914"/>
      <c r="AQ10" s="908">
        <f t="shared" si="16"/>
        <v>-0.42472197162852021</v>
      </c>
      <c r="AR10" s="908">
        <f t="shared" si="17"/>
        <v>-0.44567441213608561</v>
      </c>
      <c r="AS10" s="914"/>
      <c r="AT10" s="908">
        <f t="shared" si="18"/>
        <v>-0.11683631028059116</v>
      </c>
      <c r="AU10" s="908">
        <f t="shared" si="19"/>
        <v>-0.12528882347002201</v>
      </c>
    </row>
    <row r="11" spans="1:47" ht="13.5">
      <c r="A11" s="884" t="s">
        <v>2381</v>
      </c>
      <c r="B11" s="913"/>
      <c r="C11" s="913"/>
      <c r="D11" s="1074">
        <v>55101745592</v>
      </c>
      <c r="E11" s="906">
        <f t="shared" si="7"/>
        <v>3.5798886363573749E-2</v>
      </c>
      <c r="F11" s="912"/>
      <c r="G11" s="919">
        <f t="shared" si="0"/>
        <v>1095.7200427495452</v>
      </c>
      <c r="H11" s="919">
        <f t="shared" si="8"/>
        <v>1164.5806561710388</v>
      </c>
      <c r="I11" s="919"/>
      <c r="J11" s="916">
        <f t="shared" si="1"/>
        <v>4591812132.666667</v>
      </c>
      <c r="K11" s="906">
        <f t="shared" si="2"/>
        <v>3.5798886363573756E-2</v>
      </c>
      <c r="L11" s="900"/>
      <c r="M11" s="915">
        <f t="shared" si="3"/>
        <v>846.2142344022393</v>
      </c>
      <c r="N11" s="915">
        <f t="shared" si="20"/>
        <v>879.75884155986955</v>
      </c>
      <c r="O11" s="915"/>
      <c r="P11" s="916">
        <v>3731798004</v>
      </c>
      <c r="Q11" s="906">
        <f t="shared" si="23"/>
        <v>2.9594183231381476E-2</v>
      </c>
      <c r="R11" s="900"/>
      <c r="S11" s="915">
        <f t="shared" si="9"/>
        <v>980.12159872689438</v>
      </c>
      <c r="T11" s="915">
        <f t="shared" si="10"/>
        <v>986.78654518676456</v>
      </c>
      <c r="U11" s="915"/>
      <c r="V11" s="916">
        <v>3202645336</v>
      </c>
      <c r="W11" s="906">
        <f t="shared" si="11"/>
        <v>3.3165074935021126E-2</v>
      </c>
      <c r="X11" s="900"/>
      <c r="Y11" s="915">
        <f t="shared" si="4"/>
        <v>969.00909386255034</v>
      </c>
      <c r="Z11" s="915">
        <f t="shared" si="5"/>
        <v>1013.0566406696686</v>
      </c>
      <c r="AA11" s="915"/>
      <c r="AB11" s="916">
        <v>6245695788</v>
      </c>
      <c r="AC11" s="906">
        <f t="shared" si="6"/>
        <v>3.6038580221128352E-2</v>
      </c>
      <c r="AD11" s="900"/>
      <c r="AE11" s="915">
        <f t="shared" si="12"/>
        <v>1012.6437410685164</v>
      </c>
      <c r="AF11" s="915">
        <f t="shared" si="13"/>
        <v>1047.1052030324686</v>
      </c>
      <c r="AG11" s="915"/>
      <c r="AH11" s="916">
        <v>5821309126</v>
      </c>
      <c r="AI11" s="906">
        <f t="shared" si="22"/>
        <v>3.6598920129902075E-2</v>
      </c>
      <c r="AJ11" s="900"/>
      <c r="AK11" s="915">
        <f t="shared" si="14"/>
        <v>1150.727980028493</v>
      </c>
      <c r="AL11" s="915">
        <f t="shared" si="15"/>
        <v>1178.5005198442241</v>
      </c>
      <c r="AM11" s="915"/>
      <c r="AN11" s="916">
        <v>5915805090</v>
      </c>
      <c r="AO11" s="906">
        <f t="shared" si="21"/>
        <v>3.7028095308412418E-2</v>
      </c>
      <c r="AP11" s="914"/>
      <c r="AQ11" s="908">
        <f t="shared" si="16"/>
        <v>5.0202547304796674E-2</v>
      </c>
      <c r="AR11" s="908">
        <f t="shared" si="17"/>
        <v>1.1952683225008753E-2</v>
      </c>
      <c r="AS11" s="914"/>
      <c r="AT11" s="908">
        <f t="shared" si="18"/>
        <v>0.13636013669948088</v>
      </c>
      <c r="AU11" s="908">
        <f t="shared" si="19"/>
        <v>0.12548435098138011</v>
      </c>
    </row>
    <row r="12" spans="1:47" ht="13.5">
      <c r="A12" s="884" t="s">
        <v>2382</v>
      </c>
      <c r="B12" s="913"/>
      <c r="C12" s="913"/>
      <c r="D12" s="1074">
        <v>98850023743</v>
      </c>
      <c r="E12" s="906">
        <f t="shared" si="7"/>
        <v>6.4221572819391712E-2</v>
      </c>
      <c r="F12" s="912"/>
      <c r="G12" s="919">
        <f t="shared" si="0"/>
        <v>1965.671887120739</v>
      </c>
      <c r="H12" s="919">
        <f t="shared" si="8"/>
        <v>2089.2046935416747</v>
      </c>
      <c r="I12" s="919"/>
      <c r="J12" s="916">
        <f t="shared" si="1"/>
        <v>8237501978.583333</v>
      </c>
      <c r="K12" s="906">
        <f t="shared" si="2"/>
        <v>6.4221572819391712E-2</v>
      </c>
      <c r="L12" s="900"/>
      <c r="M12" s="915">
        <f t="shared" si="3"/>
        <v>1903.4344366157579</v>
      </c>
      <c r="N12" s="915">
        <f t="shared" si="20"/>
        <v>1978.888095784803</v>
      </c>
      <c r="O12" s="915"/>
      <c r="P12" s="916">
        <v>8394130638</v>
      </c>
      <c r="Q12" s="906">
        <f t="shared" si="23"/>
        <v>6.656776168025548E-2</v>
      </c>
      <c r="R12" s="900"/>
      <c r="S12" s="915">
        <f t="shared" si="9"/>
        <v>2435.8533272126333</v>
      </c>
      <c r="T12" s="915">
        <f t="shared" si="10"/>
        <v>2452.4174270458138</v>
      </c>
      <c r="U12" s="915"/>
      <c r="V12" s="916">
        <v>7959394332</v>
      </c>
      <c r="W12" s="906">
        <f t="shared" si="11"/>
        <v>8.2423709703634329E-2</v>
      </c>
      <c r="X12" s="900"/>
      <c r="Y12" s="915">
        <f t="shared" si="4"/>
        <v>1137.207663984773</v>
      </c>
      <c r="Z12" s="915">
        <f t="shared" si="5"/>
        <v>1188.9008917635911</v>
      </c>
      <c r="AA12" s="915"/>
      <c r="AB12" s="916">
        <v>7329810589</v>
      </c>
      <c r="AC12" s="906">
        <f t="shared" si="6"/>
        <v>4.2294081537701776E-2</v>
      </c>
      <c r="AD12" s="900"/>
      <c r="AE12" s="915">
        <f t="shared" si="12"/>
        <v>1417.5480470547304</v>
      </c>
      <c r="AF12" s="915">
        <f t="shared" si="13"/>
        <v>1465.7888805527041</v>
      </c>
      <c r="AG12" s="915"/>
      <c r="AH12" s="916">
        <v>8148952142</v>
      </c>
      <c r="AI12" s="906">
        <f t="shared" si="22"/>
        <v>5.123295158049513E-2</v>
      </c>
      <c r="AJ12" s="900"/>
      <c r="AK12" s="915">
        <f t="shared" si="14"/>
        <v>1558.2417625703083</v>
      </c>
      <c r="AL12" s="915">
        <f t="shared" si="15"/>
        <v>1595.8495483759923</v>
      </c>
      <c r="AM12" s="915"/>
      <c r="AN12" s="916">
        <v>8010802475</v>
      </c>
      <c r="AO12" s="906">
        <f t="shared" si="21"/>
        <v>5.0141063308961398E-2</v>
      </c>
      <c r="AP12" s="914"/>
      <c r="AQ12" s="908">
        <f t="shared" si="16"/>
        <v>-0.20727270264175313</v>
      </c>
      <c r="AR12" s="908">
        <f t="shared" si="17"/>
        <v>-0.23614495347956255</v>
      </c>
      <c r="AS12" s="914"/>
      <c r="AT12" s="908">
        <f t="shared" si="18"/>
        <v>9.9251461569786148E-2</v>
      </c>
      <c r="AU12" s="908">
        <f t="shared" si="19"/>
        <v>8.8730832624577038E-2</v>
      </c>
    </row>
    <row r="13" spans="1:47" ht="26">
      <c r="A13" s="884" t="s">
        <v>2388</v>
      </c>
      <c r="B13" s="913"/>
      <c r="C13" s="913"/>
      <c r="D13" s="1074">
        <v>40120653790</v>
      </c>
      <c r="E13" s="906">
        <f t="shared" si="7"/>
        <v>2.606586616139837E-2</v>
      </c>
      <c r="F13" s="912"/>
      <c r="G13" s="919">
        <f t="shared" si="0"/>
        <v>797.81509666548607</v>
      </c>
      <c r="H13" s="919">
        <f t="shared" si="8"/>
        <v>847.95385000566853</v>
      </c>
      <c r="I13" s="919"/>
      <c r="J13" s="916">
        <f t="shared" si="1"/>
        <v>3343387815.8333335</v>
      </c>
      <c r="K13" s="906">
        <f t="shared" si="2"/>
        <v>2.606586616139837E-2</v>
      </c>
      <c r="L13" s="900"/>
      <c r="M13" s="915">
        <f t="shared" si="3"/>
        <v>-359.78674337731223</v>
      </c>
      <c r="N13" s="915">
        <f t="shared" si="20"/>
        <v>-374.0489768360066</v>
      </c>
      <c r="O13" s="915"/>
      <c r="P13" s="916">
        <v>-1586656660</v>
      </c>
      <c r="Q13" s="906">
        <f t="shared" si="23"/>
        <v>-1.2582623140641923E-2</v>
      </c>
      <c r="R13" s="900"/>
      <c r="S13" s="915">
        <f t="shared" si="9"/>
        <v>-1918.3142174684783</v>
      </c>
      <c r="T13" s="915">
        <f t="shared" si="10"/>
        <v>-1931.3589882083975</v>
      </c>
      <c r="U13" s="915"/>
      <c r="V13" s="916">
        <v>-6268283537</v>
      </c>
      <c r="W13" s="906">
        <f t="shared" si="11"/>
        <v>-6.4911369011658893E-2</v>
      </c>
      <c r="X13" s="900"/>
      <c r="Y13" s="915">
        <f t="shared" si="4"/>
        <v>-1052.7762066426435</v>
      </c>
      <c r="Z13" s="915">
        <f t="shared" si="5"/>
        <v>-1100.6314946200439</v>
      </c>
      <c r="AA13" s="915"/>
      <c r="AB13" s="916">
        <v>-6785612190</v>
      </c>
      <c r="AC13" s="906">
        <f t="shared" si="6"/>
        <v>-3.9153977004232128E-2</v>
      </c>
      <c r="AD13" s="900"/>
      <c r="AE13" s="915">
        <f t="shared" si="12"/>
        <v>655.7470212442106</v>
      </c>
      <c r="AF13" s="915">
        <f t="shared" si="13"/>
        <v>678.06286650558309</v>
      </c>
      <c r="AG13" s="915"/>
      <c r="AH13" s="916">
        <v>3769643720</v>
      </c>
      <c r="AI13" s="906">
        <f t="shared" si="22"/>
        <v>2.3699976489870215E-2</v>
      </c>
      <c r="AJ13" s="900"/>
      <c r="AK13" s="915">
        <f t="shared" si="14"/>
        <v>1616.7491618238278</v>
      </c>
      <c r="AL13" s="915">
        <f t="shared" si="15"/>
        <v>1655.7690094751297</v>
      </c>
      <c r="AM13" s="915"/>
      <c r="AN13" s="916">
        <v>8311584568</v>
      </c>
      <c r="AO13" s="906">
        <f t="shared" si="21"/>
        <v>5.2023712895489238E-2</v>
      </c>
      <c r="AP13" s="914"/>
      <c r="AQ13" s="908">
        <f t="shared" si="16"/>
        <v>1.0264710063536322</v>
      </c>
      <c r="AR13" s="908">
        <f t="shared" si="17"/>
        <v>0.9526640623945053</v>
      </c>
      <c r="AS13" s="914"/>
      <c r="AT13" s="908">
        <f t="shared" si="18"/>
        <v>1.4655074433372448</v>
      </c>
      <c r="AU13" s="908">
        <f t="shared" si="19"/>
        <v>1.4419107597031289</v>
      </c>
    </row>
    <row r="14" spans="1:47" ht="13.5">
      <c r="A14" s="884" t="s">
        <v>2383</v>
      </c>
      <c r="B14" s="913"/>
      <c r="C14" s="913"/>
      <c r="D14" s="1074">
        <v>440238633</v>
      </c>
      <c r="E14" s="906">
        <f t="shared" si="7"/>
        <v>2.8601730537390066E-4</v>
      </c>
      <c r="F14" s="912"/>
      <c r="G14" s="919">
        <f t="shared" si="0"/>
        <v>8.7543196424760072</v>
      </c>
      <c r="H14" s="919">
        <f t="shared" si="8"/>
        <v>9.3044855581747115</v>
      </c>
      <c r="I14" s="919"/>
      <c r="J14" s="916">
        <f t="shared" si="1"/>
        <v>36686552.75</v>
      </c>
      <c r="K14" s="906">
        <f t="shared" si="2"/>
        <v>2.8601730537390066E-4</v>
      </c>
      <c r="L14" s="900"/>
      <c r="M14" s="915">
        <f t="shared" ref="M14:M20" si="24">P14/($L$3)</f>
        <v>1.0215438032540648E-3</v>
      </c>
      <c r="N14" s="915">
        <f t="shared" si="20"/>
        <v>1.0620386143566874E-3</v>
      </c>
      <c r="O14" s="915"/>
      <c r="P14" s="916">
        <v>4505</v>
      </c>
      <c r="Q14" s="906">
        <f t="shared" si="23"/>
        <v>3.5725887444730393E-8</v>
      </c>
      <c r="R14" s="900"/>
      <c r="S14" s="915">
        <f t="shared" si="9"/>
        <v>2.142275676337373E-2</v>
      </c>
      <c r="T14" s="915">
        <f t="shared" si="10"/>
        <v>2.1568434123240273E-2</v>
      </c>
      <c r="U14" s="915"/>
      <c r="V14" s="916">
        <v>70001</v>
      </c>
      <c r="W14" s="906">
        <f t="shared" si="11"/>
        <v>7.2489712939179287E-7</v>
      </c>
      <c r="X14" s="900"/>
      <c r="Y14" s="915">
        <f t="shared" si="4"/>
        <v>0.17761439627296544</v>
      </c>
      <c r="Z14" s="915">
        <f t="shared" si="5"/>
        <v>0.18568808565627809</v>
      </c>
      <c r="AA14" s="915"/>
      <c r="AB14" s="916">
        <v>1144804</v>
      </c>
      <c r="AC14" s="906">
        <f t="shared" si="6"/>
        <v>6.6056868909204425E-6</v>
      </c>
      <c r="AD14" s="900"/>
      <c r="AE14" s="915">
        <f t="shared" si="12"/>
        <v>1.8237065385200808</v>
      </c>
      <c r="AF14" s="915">
        <f t="shared" si="13"/>
        <v>1.8857694249645331</v>
      </c>
      <c r="AG14" s="915"/>
      <c r="AH14" s="916">
        <v>10483805</v>
      </c>
      <c r="AI14" s="906">
        <f t="shared" si="22"/>
        <v>6.5912311740798637E-5</v>
      </c>
      <c r="AJ14" s="900"/>
      <c r="AK14" s="915">
        <f t="shared" si="14"/>
        <v>0</v>
      </c>
      <c r="AL14" s="915">
        <f t="shared" si="15"/>
        <v>0</v>
      </c>
      <c r="AM14" s="915"/>
      <c r="AN14" s="916">
        <v>0</v>
      </c>
      <c r="AO14" s="906">
        <f t="shared" si="21"/>
        <v>0</v>
      </c>
      <c r="AP14" s="914"/>
      <c r="AQ14" s="908">
        <f t="shared" si="16"/>
        <v>-1</v>
      </c>
      <c r="AR14" s="908">
        <f t="shared" si="17"/>
        <v>-1</v>
      </c>
      <c r="AS14" s="914"/>
      <c r="AT14" s="908">
        <f t="shared" si="18"/>
        <v>-1</v>
      </c>
      <c r="AU14" s="908">
        <f t="shared" si="19"/>
        <v>-1</v>
      </c>
    </row>
    <row r="15" spans="1:47" ht="13.5">
      <c r="A15" s="884" t="s">
        <v>2384</v>
      </c>
      <c r="B15" s="913"/>
      <c r="C15" s="913"/>
      <c r="D15" s="1074">
        <v>7620668922</v>
      </c>
      <c r="E15" s="906">
        <f t="shared" si="7"/>
        <v>4.9510493328673143E-3</v>
      </c>
      <c r="F15" s="912"/>
      <c r="G15" s="919">
        <f t="shared" si="0"/>
        <v>151.54002087016079</v>
      </c>
      <c r="H15" s="919">
        <f t="shared" si="8"/>
        <v>161.06356556031704</v>
      </c>
      <c r="I15" s="919"/>
      <c r="J15" s="916">
        <f t="shared" si="1"/>
        <v>635055743.5</v>
      </c>
      <c r="K15" s="906">
        <f t="shared" si="2"/>
        <v>4.9510493328673143E-3</v>
      </c>
      <c r="L15" s="900"/>
      <c r="M15" s="915">
        <f t="shared" si="24"/>
        <v>24.219676815740254</v>
      </c>
      <c r="N15" s="915">
        <f t="shared" si="20"/>
        <v>25.179764121341623</v>
      </c>
      <c r="O15" s="915"/>
      <c r="P15" s="916">
        <v>106808581</v>
      </c>
      <c r="Q15" s="906">
        <f t="shared" si="23"/>
        <v>8.4702138577966016E-4</v>
      </c>
      <c r="R15" s="900"/>
      <c r="S15" s="915">
        <f t="shared" si="9"/>
        <v>46.211348390255843</v>
      </c>
      <c r="T15" s="915">
        <f t="shared" si="10"/>
        <v>46.525591197739658</v>
      </c>
      <c r="U15" s="915"/>
      <c r="V15" s="916">
        <v>151000202</v>
      </c>
      <c r="W15" s="906">
        <f t="shared" si="11"/>
        <v>1.5636864182994653E-3</v>
      </c>
      <c r="X15" s="900"/>
      <c r="Y15" s="915">
        <f t="shared" si="4"/>
        <v>5.2750585452116114</v>
      </c>
      <c r="Z15" s="915">
        <f t="shared" si="5"/>
        <v>5.51484307319196</v>
      </c>
      <c r="AA15" s="915"/>
      <c r="AB15" s="916">
        <v>34000105</v>
      </c>
      <c r="AC15" s="906">
        <f t="shared" si="6"/>
        <v>1.9618558975022677E-4</v>
      </c>
      <c r="AD15" s="900"/>
      <c r="AE15" s="915">
        <f t="shared" si="12"/>
        <v>13.285492269890627</v>
      </c>
      <c r="AF15" s="915">
        <f t="shared" si="13"/>
        <v>13.737613255745057</v>
      </c>
      <c r="AG15" s="915"/>
      <c r="AH15" s="916">
        <v>76373313</v>
      </c>
      <c r="AI15" s="906">
        <f t="shared" si="22"/>
        <v>4.8016360616527957E-4</v>
      </c>
      <c r="AJ15" s="900"/>
      <c r="AK15" s="915">
        <f t="shared" si="14"/>
        <v>25.287409422897518</v>
      </c>
      <c r="AL15" s="915">
        <f t="shared" si="15"/>
        <v>25.89771489666963</v>
      </c>
      <c r="AM15" s="915"/>
      <c r="AN15" s="916">
        <v>130000650</v>
      </c>
      <c r="AO15" s="906">
        <f t="shared" si="21"/>
        <v>8.1369760922186919E-4</v>
      </c>
      <c r="AP15" s="914"/>
      <c r="AQ15" s="908">
        <f t="shared" si="16"/>
        <v>-0.83313048739406126</v>
      </c>
      <c r="AR15" s="908">
        <f t="shared" si="17"/>
        <v>-0.83920811136537798</v>
      </c>
      <c r="AS15" s="914"/>
      <c r="AT15" s="908">
        <f t="shared" si="18"/>
        <v>0.90338520464215333</v>
      </c>
      <c r="AU15" s="908">
        <f t="shared" si="19"/>
        <v>0.88516843607016171</v>
      </c>
    </row>
    <row r="16" spans="1:47" ht="13.5">
      <c r="A16" s="884" t="s">
        <v>2385</v>
      </c>
      <c r="B16" s="913"/>
      <c r="C16" s="913"/>
      <c r="D16" s="1074">
        <v>-7180430289</v>
      </c>
      <c r="E16" s="906">
        <f t="shared" si="7"/>
        <v>-4.6650320274934133E-3</v>
      </c>
      <c r="F16" s="912"/>
      <c r="G16" s="919">
        <f t="shared" si="0"/>
        <v>-142.78570122768477</v>
      </c>
      <c r="H16" s="919">
        <f t="shared" si="8"/>
        <v>-151.75908000214233</v>
      </c>
      <c r="I16" s="919"/>
      <c r="J16" s="916">
        <f t="shared" si="1"/>
        <v>-598369190.75</v>
      </c>
      <c r="K16" s="906">
        <f t="shared" si="2"/>
        <v>-4.6650320274934133E-3</v>
      </c>
      <c r="L16" s="900"/>
      <c r="M16" s="915">
        <f t="shared" si="24"/>
        <v>-24.218655271937003</v>
      </c>
      <c r="N16" s="915">
        <f t="shared" si="20"/>
        <v>-25.178702082727266</v>
      </c>
      <c r="O16" s="915"/>
      <c r="P16" s="916">
        <v>-106804076</v>
      </c>
      <c r="Q16" s="906">
        <f t="shared" si="23"/>
        <v>-8.4698565989221549E-4</v>
      </c>
      <c r="R16" s="900"/>
      <c r="S16" s="915">
        <f t="shared" si="9"/>
        <v>-46.189925633492471</v>
      </c>
      <c r="T16" s="915">
        <f t="shared" si="10"/>
        <v>-46.504022763616419</v>
      </c>
      <c r="U16" s="915"/>
      <c r="V16" s="916">
        <v>-150930201</v>
      </c>
      <c r="W16" s="906">
        <f t="shared" si="11"/>
        <v>-1.5629615211700733E-3</v>
      </c>
      <c r="X16" s="900"/>
      <c r="Y16" s="915">
        <f t="shared" si="4"/>
        <v>-5.0974441489386457</v>
      </c>
      <c r="Z16" s="915">
        <f t="shared" si="5"/>
        <v>-5.3291549875356825</v>
      </c>
      <c r="AA16" s="915"/>
      <c r="AB16" s="916">
        <v>-32855301</v>
      </c>
      <c r="AC16" s="906">
        <f t="shared" si="6"/>
        <v>-1.8957990285930633E-4</v>
      </c>
      <c r="AD16" s="900"/>
      <c r="AE16" s="915">
        <f t="shared" si="12"/>
        <v>-11.461785731370545</v>
      </c>
      <c r="AF16" s="915">
        <f t="shared" si="13"/>
        <v>-11.851843830780524</v>
      </c>
      <c r="AG16" s="915"/>
      <c r="AH16" s="916">
        <v>-65889508</v>
      </c>
      <c r="AI16" s="906">
        <f t="shared" si="22"/>
        <v>-4.1425129442448092E-4</v>
      </c>
      <c r="AJ16" s="900"/>
      <c r="AK16" s="915">
        <f t="shared" si="14"/>
        <v>-25.287409422897518</v>
      </c>
      <c r="AL16" s="915">
        <f t="shared" si="15"/>
        <v>-25.89771489666963</v>
      </c>
      <c r="AM16" s="915"/>
      <c r="AN16" s="916">
        <v>-130000650</v>
      </c>
      <c r="AO16" s="906">
        <f t="shared" si="21"/>
        <v>-8.1369760922186919E-4</v>
      </c>
      <c r="AP16" s="914"/>
      <c r="AQ16" s="908">
        <f t="shared" si="16"/>
        <v>-0.82289956763545635</v>
      </c>
      <c r="AR16" s="908">
        <f t="shared" si="17"/>
        <v>-0.82934981619350856</v>
      </c>
      <c r="AS16" s="914"/>
      <c r="AT16" s="908">
        <f t="shared" si="18"/>
        <v>1.2062364465326443</v>
      </c>
      <c r="AU16" s="908">
        <f t="shared" si="19"/>
        <v>1.1851211732482043</v>
      </c>
    </row>
    <row r="17" spans="1:47" ht="26">
      <c r="A17" s="884" t="s">
        <v>2389</v>
      </c>
      <c r="B17" s="913"/>
      <c r="C17" s="913"/>
      <c r="D17" s="1074">
        <v>32940223501</v>
      </c>
      <c r="E17" s="906">
        <f t="shared" si="7"/>
        <v>2.1400834133904954E-2</v>
      </c>
      <c r="F17" s="912"/>
      <c r="G17" s="919">
        <f t="shared" si="0"/>
        <v>655.02939543780133</v>
      </c>
      <c r="H17" s="919">
        <f t="shared" si="8"/>
        <v>696.19477000352617</v>
      </c>
      <c r="I17" s="919"/>
      <c r="J17" s="916">
        <f t="shared" si="1"/>
        <v>2745018625.0833335</v>
      </c>
      <c r="K17" s="906">
        <f t="shared" si="2"/>
        <v>2.1400834133904957E-2</v>
      </c>
      <c r="L17" s="900"/>
      <c r="M17" s="915">
        <f t="shared" si="24"/>
        <v>-384.00539864924923</v>
      </c>
      <c r="N17" s="915">
        <f t="shared" si="20"/>
        <v>-399.22767891873389</v>
      </c>
      <c r="O17" s="915"/>
      <c r="P17" s="916">
        <v>-1693460736</v>
      </c>
      <c r="Q17" s="906">
        <f t="shared" si="23"/>
        <v>-1.3429608800534138E-2</v>
      </c>
      <c r="R17" s="900"/>
      <c r="S17" s="915">
        <f t="shared" si="9"/>
        <v>-1964.5041431019708</v>
      </c>
      <c r="T17" s="915">
        <f t="shared" si="10"/>
        <v>-1977.8630109720139</v>
      </c>
      <c r="U17" s="915"/>
      <c r="V17" s="916">
        <v>-6419213738</v>
      </c>
      <c r="W17" s="906">
        <f t="shared" si="11"/>
        <v>-6.6474330532828974E-2</v>
      </c>
      <c r="X17" s="900"/>
      <c r="Y17" s="915">
        <f t="shared" si="4"/>
        <v>-1057.8736507915821</v>
      </c>
      <c r="Z17" s="915">
        <f t="shared" si="5"/>
        <v>-1105.9606496075796</v>
      </c>
      <c r="AA17" s="915"/>
      <c r="AB17" s="916">
        <v>-6818467491</v>
      </c>
      <c r="AC17" s="906">
        <f t="shared" si="6"/>
        <v>-3.9343556907091431E-2</v>
      </c>
      <c r="AD17" s="900"/>
      <c r="AE17" s="915">
        <f t="shared" si="12"/>
        <v>644.28523551284002</v>
      </c>
      <c r="AF17" s="915">
        <f t="shared" si="13"/>
        <v>666.21102267480251</v>
      </c>
      <c r="AG17" s="915"/>
      <c r="AH17" s="916">
        <v>3703754212</v>
      </c>
      <c r="AI17" s="906">
        <f t="shared" si="22"/>
        <v>2.3285725195445736E-2</v>
      </c>
      <c r="AJ17" s="900"/>
      <c r="AK17" s="915">
        <f t="shared" si="14"/>
        <v>1591.4617524009302</v>
      </c>
      <c r="AL17" s="915">
        <f t="shared" si="15"/>
        <v>1629.87129457846</v>
      </c>
      <c r="AM17" s="915"/>
      <c r="AN17" s="916">
        <v>8181583918</v>
      </c>
      <c r="AO17" s="906">
        <f t="shared" si="21"/>
        <v>5.1210015286267369E-2</v>
      </c>
      <c r="AP17" s="914"/>
      <c r="AQ17" s="908">
        <f t="shared" si="16"/>
        <v>1.4296035620466263</v>
      </c>
      <c r="AR17" s="908">
        <f t="shared" si="17"/>
        <v>1.3411139594889585</v>
      </c>
      <c r="AS17" s="914"/>
      <c r="AT17" s="908">
        <f t="shared" si="18"/>
        <v>1.4701198548095764</v>
      </c>
      <c r="AU17" s="908">
        <f t="shared" si="19"/>
        <v>1.4464790270725509</v>
      </c>
    </row>
    <row r="18" spans="1:47" ht="13.5">
      <c r="A18" s="884" t="s">
        <v>2390</v>
      </c>
      <c r="B18" s="913"/>
      <c r="C18" s="913"/>
      <c r="D18" s="1074">
        <v>7485239554</v>
      </c>
      <c r="E18" s="906">
        <f t="shared" si="7"/>
        <v>4.8630626365615166E-3</v>
      </c>
      <c r="F18" s="912"/>
      <c r="G18" s="919">
        <f t="shared" si="0"/>
        <v>148.84695422952703</v>
      </c>
      <c r="H18" s="919">
        <f t="shared" si="8"/>
        <v>158.20125293200047</v>
      </c>
      <c r="I18" s="919"/>
      <c r="J18" s="916">
        <f t="shared" si="1"/>
        <v>623769962.83333337</v>
      </c>
      <c r="K18" s="906">
        <f t="shared" si="2"/>
        <v>4.8630626365615175E-3</v>
      </c>
      <c r="L18" s="900"/>
      <c r="M18" s="915">
        <f t="shared" si="24"/>
        <v>0</v>
      </c>
      <c r="N18" s="915">
        <f t="shared" si="20"/>
        <v>0</v>
      </c>
      <c r="O18" s="915"/>
      <c r="P18" s="916">
        <v>0</v>
      </c>
      <c r="Q18" s="906">
        <f t="shared" si="23"/>
        <v>0</v>
      </c>
      <c r="R18" s="900"/>
      <c r="S18" s="915">
        <f t="shared" si="9"/>
        <v>0</v>
      </c>
      <c r="T18" s="915">
        <f t="shared" si="10"/>
        <v>0</v>
      </c>
      <c r="U18" s="915"/>
      <c r="V18" s="916">
        <v>0</v>
      </c>
      <c r="W18" s="906">
        <f t="shared" si="11"/>
        <v>0</v>
      </c>
      <c r="X18" s="900"/>
      <c r="Y18" s="915">
        <f t="shared" si="4"/>
        <v>-23.74713355755366</v>
      </c>
      <c r="Z18" s="915">
        <f t="shared" si="5"/>
        <v>-24.826589863522653</v>
      </c>
      <c r="AA18" s="915"/>
      <c r="AB18" s="916">
        <v>-153060867</v>
      </c>
      <c r="AC18" s="906">
        <f t="shared" si="6"/>
        <v>-8.8318363899393898E-4</v>
      </c>
      <c r="AD18" s="900"/>
      <c r="AE18" s="915">
        <f t="shared" si="12"/>
        <v>0</v>
      </c>
      <c r="AF18" s="915">
        <f t="shared" si="13"/>
        <v>0</v>
      </c>
      <c r="AG18" s="915"/>
      <c r="AH18" s="916"/>
      <c r="AI18" s="906">
        <f t="shared" si="22"/>
        <v>0</v>
      </c>
      <c r="AJ18" s="900"/>
      <c r="AK18" s="915">
        <f t="shared" si="14"/>
        <v>-8.9169765979812183</v>
      </c>
      <c r="AL18" s="915">
        <f t="shared" si="15"/>
        <v>-9.1321856585945227</v>
      </c>
      <c r="AM18" s="915"/>
      <c r="AN18" s="916">
        <v>-45841499</v>
      </c>
      <c r="AO18" s="906">
        <f t="shared" si="21"/>
        <v>-2.8693024334452722E-4</v>
      </c>
      <c r="AP18" s="914"/>
      <c r="AQ18" s="908">
        <f t="shared" si="16"/>
        <v>-1.0599070141820366</v>
      </c>
      <c r="AR18" s="908">
        <f t="shared" si="17"/>
        <v>-1.0577251158846372</v>
      </c>
      <c r="AS18" s="914"/>
      <c r="AT18" s="908">
        <f t="shared" si="18"/>
        <v>0</v>
      </c>
      <c r="AU18" s="908">
        <f t="shared" si="19"/>
        <v>0</v>
      </c>
    </row>
    <row r="19" spans="1:47" ht="13.5">
      <c r="A19" s="884" t="s">
        <v>2391</v>
      </c>
      <c r="B19" s="913"/>
      <c r="C19" s="913"/>
      <c r="D19" s="1074">
        <v>-1838941310</v>
      </c>
      <c r="E19" s="906">
        <f t="shared" si="7"/>
        <v>-1.1947362153174571E-3</v>
      </c>
      <c r="F19" s="912"/>
      <c r="G19" s="919">
        <f t="shared" si="0"/>
        <v>-36.568076549278125</v>
      </c>
      <c r="H19" s="919">
        <f t="shared" si="8"/>
        <v>-38.866200234693814</v>
      </c>
      <c r="I19" s="919"/>
      <c r="J19" s="916">
        <f t="shared" si="1"/>
        <v>-153245109.16666666</v>
      </c>
      <c r="K19" s="906">
        <f t="shared" si="2"/>
        <v>-1.1947362153174569E-3</v>
      </c>
      <c r="L19" s="900"/>
      <c r="M19" s="915">
        <f t="shared" si="24"/>
        <v>0</v>
      </c>
      <c r="N19" s="915">
        <f t="shared" si="20"/>
        <v>0</v>
      </c>
      <c r="O19" s="915"/>
      <c r="P19" s="916">
        <v>0</v>
      </c>
      <c r="Q19" s="906">
        <f t="shared" si="23"/>
        <v>0</v>
      </c>
      <c r="R19" s="900"/>
      <c r="S19" s="915">
        <f t="shared" si="9"/>
        <v>0</v>
      </c>
      <c r="T19" s="915">
        <f t="shared" si="10"/>
        <v>0</v>
      </c>
      <c r="U19" s="915"/>
      <c r="V19" s="916">
        <v>0</v>
      </c>
      <c r="W19" s="906">
        <f t="shared" si="11"/>
        <v>0</v>
      </c>
      <c r="X19" s="900"/>
      <c r="Y19" s="915">
        <f t="shared" si="4"/>
        <v>0</v>
      </c>
      <c r="Z19" s="915">
        <f t="shared" si="5"/>
        <v>0</v>
      </c>
      <c r="AA19" s="915"/>
      <c r="AB19" s="916">
        <v>0</v>
      </c>
      <c r="AC19" s="906">
        <f t="shared" si="6"/>
        <v>0</v>
      </c>
      <c r="AD19" s="900"/>
      <c r="AE19" s="915">
        <f t="shared" si="12"/>
        <v>0</v>
      </c>
      <c r="AF19" s="915">
        <f t="shared" si="13"/>
        <v>0</v>
      </c>
      <c r="AG19" s="915"/>
      <c r="AH19" s="916"/>
      <c r="AI19" s="906">
        <f t="shared" si="22"/>
        <v>0</v>
      </c>
      <c r="AJ19" s="900"/>
      <c r="AK19" s="915">
        <f t="shared" si="14"/>
        <v>0</v>
      </c>
      <c r="AL19" s="915">
        <f t="shared" si="15"/>
        <v>0</v>
      </c>
      <c r="AM19" s="915"/>
      <c r="AN19" s="916">
        <v>0</v>
      </c>
      <c r="AO19" s="906">
        <f t="shared" si="21"/>
        <v>0</v>
      </c>
      <c r="AP19" s="914"/>
      <c r="AQ19" s="908">
        <f t="shared" si="16"/>
        <v>-1</v>
      </c>
      <c r="AR19" s="908">
        <f t="shared" si="17"/>
        <v>-1</v>
      </c>
      <c r="AS19" s="914"/>
      <c r="AT19" s="908">
        <f t="shared" si="18"/>
        <v>0</v>
      </c>
      <c r="AU19" s="908">
        <f t="shared" si="19"/>
        <v>0</v>
      </c>
    </row>
    <row r="20" spans="1:47" s="883" customFormat="1" ht="26">
      <c r="A20" s="903" t="s">
        <v>2392</v>
      </c>
      <c r="B20" s="904"/>
      <c r="C20" s="904"/>
      <c r="D20" s="1075">
        <v>27293925257</v>
      </c>
      <c r="E20" s="906">
        <f t="shared" si="7"/>
        <v>1.7732507712660894E-2</v>
      </c>
      <c r="F20" s="905"/>
      <c r="G20" s="920">
        <f t="shared" si="0"/>
        <v>542.7505177575523</v>
      </c>
      <c r="H20" s="920">
        <f t="shared" si="8"/>
        <v>576.85971730621941</v>
      </c>
      <c r="I20" s="920"/>
      <c r="J20" s="918">
        <f t="shared" si="1"/>
        <v>2274493771.4166665</v>
      </c>
      <c r="K20" s="1027">
        <f t="shared" si="2"/>
        <v>1.7732507712660894E-2</v>
      </c>
      <c r="L20" s="904"/>
      <c r="M20" s="917">
        <f t="shared" si="24"/>
        <v>-384.00539864924923</v>
      </c>
      <c r="N20" s="917">
        <f t="shared" si="20"/>
        <v>-399.22767891873389</v>
      </c>
      <c r="O20" s="917"/>
      <c r="P20" s="918">
        <v>-1693460736</v>
      </c>
      <c r="Q20" s="1027">
        <f t="shared" si="23"/>
        <v>-1.3429608800534138E-2</v>
      </c>
      <c r="R20" s="904"/>
      <c r="S20" s="917">
        <f t="shared" si="9"/>
        <v>-1964.5041431019708</v>
      </c>
      <c r="T20" s="917">
        <f t="shared" si="10"/>
        <v>-1977.8630109720139</v>
      </c>
      <c r="U20" s="917"/>
      <c r="V20" s="918">
        <v>-6419213738</v>
      </c>
      <c r="W20" s="1027">
        <f t="shared" si="11"/>
        <v>-6.6474330532828974E-2</v>
      </c>
      <c r="X20" s="904"/>
      <c r="Y20" s="917">
        <f t="shared" si="4"/>
        <v>-1034.1265172340286</v>
      </c>
      <c r="Z20" s="917">
        <f t="shared" si="5"/>
        <v>-1081.1340597440569</v>
      </c>
      <c r="AA20" s="917"/>
      <c r="AB20" s="918">
        <v>-6665406624</v>
      </c>
      <c r="AC20" s="1027">
        <f t="shared" si="6"/>
        <v>-3.8460373268097495E-2</v>
      </c>
      <c r="AD20" s="904"/>
      <c r="AE20" s="917">
        <f t="shared" si="12"/>
        <v>644.28523551284002</v>
      </c>
      <c r="AF20" s="917">
        <f t="shared" si="13"/>
        <v>666.21102267480251</v>
      </c>
      <c r="AG20" s="917"/>
      <c r="AH20" s="918">
        <v>3703754212</v>
      </c>
      <c r="AI20" s="906">
        <f t="shared" si="22"/>
        <v>2.3285725195445736E-2</v>
      </c>
      <c r="AJ20" s="904"/>
      <c r="AK20" s="915">
        <f t="shared" si="14"/>
        <v>1600.3787289989116</v>
      </c>
      <c r="AL20" s="915">
        <f t="shared" si="15"/>
        <v>1639.0034802370546</v>
      </c>
      <c r="AM20" s="917"/>
      <c r="AN20" s="918">
        <v>8227425417</v>
      </c>
      <c r="AO20" s="906">
        <f t="shared" si="21"/>
        <v>5.1496945529611891E-2</v>
      </c>
      <c r="AP20" s="907"/>
      <c r="AQ20" s="908">
        <f t="shared" si="16"/>
        <v>1.9486452368780673</v>
      </c>
      <c r="AR20" s="908">
        <f t="shared" si="17"/>
        <v>1.8412514014512271</v>
      </c>
      <c r="AS20" s="907"/>
      <c r="AT20" s="908">
        <f t="shared" si="18"/>
        <v>1.4839599618095201</v>
      </c>
      <c r="AU20" s="908">
        <f t="shared" si="19"/>
        <v>1.4601866742710756</v>
      </c>
    </row>
  </sheetData>
  <mergeCells count="10">
    <mergeCell ref="AS1:AU1"/>
    <mergeCell ref="A1:A2"/>
    <mergeCell ref="AP1:AR1"/>
    <mergeCell ref="L1:Q1"/>
    <mergeCell ref="F1:K1"/>
    <mergeCell ref="X1:AC1"/>
    <mergeCell ref="R1:W1"/>
    <mergeCell ref="AD1:AI1"/>
    <mergeCell ref="B1:E1"/>
    <mergeCell ref="AJ1:AO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A118-20AD-4149-8912-08EBE69C49A9}">
  <dimension ref="A1:R12"/>
  <sheetViews>
    <sheetView workbookViewId="0">
      <pane xSplit="6" ySplit="3" topLeftCell="G4" activePane="bottomRight" state="frozen"/>
      <selection activeCell="AT5" sqref="AT5:AU20"/>
      <selection pane="topRight" activeCell="AT5" sqref="AT5:AU20"/>
      <selection pane="bottomLeft" activeCell="AT5" sqref="AT5:AU20"/>
      <selection pane="bottomRight" activeCell="AT5" sqref="AT5:AU20"/>
    </sheetView>
  </sheetViews>
  <sheetFormatPr defaultColWidth="8.796875" defaultRowHeight="14"/>
  <cols>
    <col min="1" max="1" width="13.5" style="1052" customWidth="1"/>
    <col min="2" max="2" width="11.09765625" style="1052" bestFit="1" customWidth="1"/>
    <col min="3" max="3" width="7.8984375" style="1053" bestFit="1" customWidth="1"/>
    <col min="4" max="4" width="11.296875" style="1049" customWidth="1"/>
    <col min="5" max="5" width="8" style="1049" bestFit="1" customWidth="1"/>
    <col min="6" max="6" width="11.8984375" style="1049" customWidth="1"/>
    <col min="7" max="11" width="7.8984375" style="1049" bestFit="1" customWidth="1"/>
    <col min="12" max="16384" width="8.796875" style="1049"/>
  </cols>
  <sheetData>
    <row r="1" spans="1:18" s="1064" customFormat="1" ht="19.5" customHeight="1">
      <c r="A1" s="1062" t="s">
        <v>2635</v>
      </c>
      <c r="B1" s="1062"/>
      <c r="C1" s="1063"/>
    </row>
    <row r="2" spans="1:18" s="1068" customFormat="1" ht="22.5" customHeight="1">
      <c r="A2" s="1065" t="s">
        <v>2620</v>
      </c>
      <c r="B2" s="1065"/>
      <c r="C2" s="1069"/>
    </row>
    <row r="3" spans="1:18" s="1035" customFormat="1" ht="42">
      <c r="A3" s="1031" t="s">
        <v>2621</v>
      </c>
      <c r="B3" s="1031" t="s">
        <v>2622</v>
      </c>
      <c r="C3" s="1032" t="s">
        <v>2623</v>
      </c>
      <c r="D3" s="1033" t="s">
        <v>2624</v>
      </c>
      <c r="E3" s="1034" t="s">
        <v>2625</v>
      </c>
      <c r="F3" s="1034" t="s">
        <v>2626</v>
      </c>
      <c r="G3" s="1031" t="s">
        <v>339</v>
      </c>
      <c r="H3" s="1031" t="s">
        <v>340</v>
      </c>
      <c r="I3" s="1031" t="s">
        <v>341</v>
      </c>
      <c r="J3" s="1031" t="s">
        <v>342</v>
      </c>
      <c r="K3" s="1031" t="s">
        <v>343</v>
      </c>
      <c r="L3" s="1031" t="s">
        <v>344</v>
      </c>
      <c r="M3" s="1031" t="s">
        <v>2627</v>
      </c>
      <c r="N3" s="1031" t="s">
        <v>2628</v>
      </c>
      <c r="O3" s="1031" t="s">
        <v>2629</v>
      </c>
      <c r="P3" s="1031" t="s">
        <v>2630</v>
      </c>
      <c r="Q3" s="1031" t="s">
        <v>2631</v>
      </c>
      <c r="R3" s="1031" t="s">
        <v>2632</v>
      </c>
    </row>
    <row r="4" spans="1:18" s="539" customFormat="1">
      <c r="A4" s="1036" t="s">
        <v>1512</v>
      </c>
      <c r="B4" s="1037" t="s">
        <v>1495</v>
      </c>
      <c r="C4" s="1054">
        <v>2574113947</v>
      </c>
      <c r="D4" s="1055">
        <f>C4/10</f>
        <v>257411394.69999999</v>
      </c>
      <c r="E4" s="1056">
        <f>SUM(G4:R4)</f>
        <v>1029645578.8</v>
      </c>
      <c r="F4" s="1057">
        <f>C4-E4</f>
        <v>1544468368.2</v>
      </c>
      <c r="G4" s="1057">
        <f>$D$4</f>
        <v>257411394.69999999</v>
      </c>
      <c r="H4" s="1057">
        <f>$D$4</f>
        <v>257411394.69999999</v>
      </c>
      <c r="I4" s="1057">
        <f>$D$4</f>
        <v>257411394.69999999</v>
      </c>
      <c r="J4" s="1057"/>
      <c r="K4" s="1057">
        <f>$D$4</f>
        <v>257411394.69999999</v>
      </c>
      <c r="L4" s="1057"/>
      <c r="M4" s="1057"/>
      <c r="N4" s="1057"/>
      <c r="O4" s="1057"/>
      <c r="P4" s="1057"/>
      <c r="Q4" s="1057"/>
      <c r="R4" s="1057"/>
    </row>
    <row r="5" spans="1:18" s="539" customFormat="1">
      <c r="A5" s="1036" t="s">
        <v>1512</v>
      </c>
      <c r="B5" s="1038">
        <v>1551490100</v>
      </c>
      <c r="C5" s="1054">
        <v>5545886053</v>
      </c>
      <c r="D5" s="1055">
        <f t="shared" ref="D5:D7" si="0">C5/10</f>
        <v>554588605.29999995</v>
      </c>
      <c r="E5" s="1056">
        <f t="shared" ref="E5:E7" si="1">SUM(G5:R5)</f>
        <v>2218354421.1999998</v>
      </c>
      <c r="F5" s="1057">
        <f t="shared" ref="F5:F7" si="2">C5-E5</f>
        <v>3327531631.8000002</v>
      </c>
      <c r="G5" s="1057">
        <f>$D$5</f>
        <v>554588605.29999995</v>
      </c>
      <c r="H5" s="1057">
        <f>$D$5</f>
        <v>554588605.29999995</v>
      </c>
      <c r="I5" s="1057">
        <f>$D$5</f>
        <v>554588605.29999995</v>
      </c>
      <c r="J5" s="1057"/>
      <c r="K5" s="1057">
        <f>$D$5</f>
        <v>554588605.29999995</v>
      </c>
      <c r="L5" s="1057"/>
      <c r="M5" s="1057"/>
      <c r="N5" s="1057"/>
      <c r="O5" s="1057"/>
      <c r="P5" s="1057"/>
      <c r="Q5" s="1057"/>
      <c r="R5" s="1057"/>
    </row>
    <row r="6" spans="1:18" s="539" customFormat="1">
      <c r="A6" s="1036" t="s">
        <v>1512</v>
      </c>
      <c r="B6" s="1039" t="s">
        <v>1495</v>
      </c>
      <c r="C6" s="1054">
        <v>955616384</v>
      </c>
      <c r="D6" s="1055">
        <f t="shared" si="0"/>
        <v>95561638.400000006</v>
      </c>
      <c r="E6" s="1056">
        <f t="shared" si="1"/>
        <v>382246553.60000002</v>
      </c>
      <c r="F6" s="1057">
        <f t="shared" si="2"/>
        <v>573369830.39999998</v>
      </c>
      <c r="G6" s="1057">
        <f>$D$6</f>
        <v>95561638.400000006</v>
      </c>
      <c r="H6" s="1057">
        <f>$D$6</f>
        <v>95561638.400000006</v>
      </c>
      <c r="I6" s="1057">
        <f>$D$6</f>
        <v>95561638.400000006</v>
      </c>
      <c r="J6" s="1057"/>
      <c r="K6" s="1057">
        <f>$D$6</f>
        <v>95561638.400000006</v>
      </c>
      <c r="L6" s="1057"/>
      <c r="M6" s="1057"/>
      <c r="N6" s="1057"/>
      <c r="O6" s="1057"/>
      <c r="P6" s="1057"/>
      <c r="Q6" s="1057"/>
      <c r="R6" s="1057"/>
    </row>
    <row r="7" spans="1:18" s="539" customFormat="1">
      <c r="A7" s="1036" t="s">
        <v>1512</v>
      </c>
      <c r="B7" s="1040" t="s">
        <v>1707</v>
      </c>
      <c r="C7" s="1054">
        <v>2058859742</v>
      </c>
      <c r="D7" s="1055">
        <f t="shared" si="0"/>
        <v>205885974.19999999</v>
      </c>
      <c r="E7" s="1056">
        <f t="shared" si="1"/>
        <v>823543896.79999995</v>
      </c>
      <c r="F7" s="1057">
        <f t="shared" si="2"/>
        <v>1235315845.2</v>
      </c>
      <c r="G7" s="1057">
        <f>$D$7</f>
        <v>205885974.19999999</v>
      </c>
      <c r="H7" s="1057">
        <f>$D$7</f>
        <v>205885974.19999999</v>
      </c>
      <c r="I7" s="1057">
        <f>$D$7</f>
        <v>205885974.19999999</v>
      </c>
      <c r="J7" s="1057"/>
      <c r="K7" s="1057">
        <f>$D$7</f>
        <v>205885974.19999999</v>
      </c>
      <c r="L7" s="1057"/>
      <c r="M7" s="1057"/>
      <c r="N7" s="1057"/>
      <c r="O7" s="1057"/>
      <c r="P7" s="1057"/>
      <c r="Q7" s="1057"/>
      <c r="R7" s="1057"/>
    </row>
    <row r="8" spans="1:18" s="1030" customFormat="1">
      <c r="A8" s="1058"/>
      <c r="B8" s="1059" t="s">
        <v>2633</v>
      </c>
      <c r="C8" s="1060">
        <f>SUM(C4:C7)</f>
        <v>11134476126</v>
      </c>
      <c r="D8" s="1061">
        <f>SUM(D4:D7)</f>
        <v>1113447612.5999999</v>
      </c>
      <c r="E8" s="1061">
        <f>SUM(E4:E7)</f>
        <v>4453790450.3999996</v>
      </c>
      <c r="F8" s="1061">
        <f>SUM(F4:F7)</f>
        <v>6680685675.5999994</v>
      </c>
      <c r="G8" s="1061">
        <f>SUM(G4:G7)</f>
        <v>1113447612.5999999</v>
      </c>
      <c r="H8" s="1061">
        <f t="shared" ref="H8:K8" si="3">SUM(H4:H7)</f>
        <v>1113447612.5999999</v>
      </c>
      <c r="I8" s="1061">
        <f t="shared" si="3"/>
        <v>1113447612.5999999</v>
      </c>
      <c r="J8" s="1061">
        <f t="shared" si="3"/>
        <v>0</v>
      </c>
      <c r="K8" s="1061">
        <f t="shared" si="3"/>
        <v>1113447612.5999999</v>
      </c>
      <c r="L8" s="1061"/>
      <c r="M8" s="1061"/>
      <c r="N8" s="1061"/>
      <c r="O8" s="1061"/>
      <c r="P8" s="1061"/>
      <c r="Q8" s="1061"/>
      <c r="R8" s="1061"/>
    </row>
    <row r="9" spans="1:18" s="1030" customFormat="1">
      <c r="A9" s="1041"/>
      <c r="B9" s="1042"/>
      <c r="C9" s="1043"/>
      <c r="D9" s="1044"/>
      <c r="E9" s="1044"/>
      <c r="F9" s="1044"/>
      <c r="G9" s="1044"/>
      <c r="H9" s="1044"/>
      <c r="I9" s="1044"/>
      <c r="J9" s="1044"/>
      <c r="K9" s="1044"/>
      <c r="L9" s="1044"/>
      <c r="M9" s="1044"/>
      <c r="N9" s="1044"/>
      <c r="O9" s="1044"/>
      <c r="P9" s="1044"/>
      <c r="Q9" s="1044"/>
      <c r="R9" s="1044"/>
    </row>
    <row r="10" spans="1:18" s="1068" customFormat="1" ht="23" customHeight="1">
      <c r="A10" s="1065" t="s">
        <v>2634</v>
      </c>
      <c r="B10" s="1065"/>
      <c r="C10" s="1066"/>
      <c r="D10" s="1067"/>
      <c r="E10" s="1067"/>
      <c r="F10" s="1067"/>
      <c r="G10" s="1067"/>
      <c r="H10" s="1067"/>
      <c r="I10" s="1067"/>
      <c r="J10" s="1067"/>
      <c r="K10" s="1067"/>
      <c r="L10" s="1067"/>
      <c r="M10" s="1067"/>
      <c r="N10" s="1067"/>
      <c r="O10" s="1067"/>
      <c r="P10" s="1067"/>
      <c r="Q10" s="1067"/>
      <c r="R10" s="1067"/>
    </row>
    <row r="11" spans="1:18" ht="42">
      <c r="A11" s="1031" t="s">
        <v>2621</v>
      </c>
      <c r="B11" s="1031" t="s">
        <v>2622</v>
      </c>
      <c r="C11" s="1045" t="s">
        <v>2623</v>
      </c>
      <c r="D11" s="1046"/>
      <c r="E11" s="1047" t="s">
        <v>2625</v>
      </c>
      <c r="F11" s="1047" t="s">
        <v>2626</v>
      </c>
      <c r="G11" s="1048" t="s">
        <v>339</v>
      </c>
      <c r="H11" s="1048" t="s">
        <v>340</v>
      </c>
      <c r="I11" s="1048" t="s">
        <v>341</v>
      </c>
      <c r="J11" s="1048" t="s">
        <v>342</v>
      </c>
      <c r="K11" s="1048" t="s">
        <v>343</v>
      </c>
      <c r="L11" s="1048" t="s">
        <v>344</v>
      </c>
      <c r="M11" s="1048" t="s">
        <v>2627</v>
      </c>
      <c r="N11" s="1048" t="s">
        <v>2628</v>
      </c>
      <c r="O11" s="1048" t="s">
        <v>2629</v>
      </c>
      <c r="P11" s="1048" t="s">
        <v>2630</v>
      </c>
      <c r="Q11" s="1048" t="s">
        <v>2631</v>
      </c>
      <c r="R11" s="1048" t="s">
        <v>2632</v>
      </c>
    </row>
    <row r="12" spans="1:18">
      <c r="A12" s="1036" t="s">
        <v>1512</v>
      </c>
      <c r="B12" s="1040" t="s">
        <v>1707</v>
      </c>
      <c r="C12" s="1050">
        <f>2041245800+1500000000</f>
        <v>3541245800</v>
      </c>
      <c r="D12" s="1046"/>
      <c r="E12" s="1051">
        <f>SUM(G12:R12)</f>
        <v>1500000000</v>
      </c>
      <c r="F12" s="1046">
        <f>C12-E12</f>
        <v>2041245800</v>
      </c>
      <c r="G12" s="1046"/>
      <c r="H12" s="1046"/>
      <c r="I12" s="1046"/>
      <c r="J12" s="1046"/>
      <c r="K12" s="1046">
        <v>1500000000</v>
      </c>
      <c r="L12" s="1046"/>
      <c r="M12" s="1046"/>
      <c r="N12" s="1046"/>
      <c r="O12" s="1046"/>
      <c r="P12" s="1046"/>
      <c r="Q12" s="1046"/>
      <c r="R12" s="104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04371-11D5-4BCE-A334-1EFC4773CA5E}">
  <dimension ref="A1:H116"/>
  <sheetViews>
    <sheetView topLeftCell="A94" workbookViewId="0">
      <selection activeCell="H2" sqref="H2:H116"/>
    </sheetView>
  </sheetViews>
  <sheetFormatPr defaultColWidth="8.69921875" defaultRowHeight="14"/>
  <cols>
    <col min="1" max="1" width="63" style="229" bestFit="1" customWidth="1"/>
    <col min="2" max="2" width="7" style="229" bestFit="1" customWidth="1"/>
    <col min="3" max="3" width="13" style="229" hidden="1" customWidth="1"/>
    <col min="4" max="5" width="17.5" style="229" bestFit="1" customWidth="1"/>
    <col min="6" max="6" width="20" style="537" bestFit="1" customWidth="1"/>
    <col min="7" max="8" width="17.5" style="229" bestFit="1" customWidth="1"/>
    <col min="9" max="16384" width="8.69921875" style="229"/>
  </cols>
  <sheetData>
    <row r="1" spans="1:8">
      <c r="A1" s="224" t="s">
        <v>2055</v>
      </c>
      <c r="B1" s="224" t="s">
        <v>2056</v>
      </c>
      <c r="C1" s="224" t="s">
        <v>2057</v>
      </c>
      <c r="D1" s="929" t="s">
        <v>339</v>
      </c>
      <c r="E1" s="929" t="s">
        <v>340</v>
      </c>
      <c r="F1" s="929" t="s">
        <v>341</v>
      </c>
      <c r="G1" s="929" t="s">
        <v>342</v>
      </c>
      <c r="H1" s="929" t="s">
        <v>343</v>
      </c>
    </row>
    <row r="2" spans="1:8">
      <c r="A2" s="229" t="s">
        <v>2393</v>
      </c>
      <c r="B2" s="229" t="s">
        <v>2394</v>
      </c>
      <c r="C2" s="229" t="s">
        <v>347</v>
      </c>
      <c r="D2" s="537">
        <v>894150692345</v>
      </c>
      <c r="E2" s="537">
        <v>895502322076</v>
      </c>
      <c r="F2" s="512">
        <v>848468475952</v>
      </c>
      <c r="G2" s="537">
        <v>807952336254</v>
      </c>
      <c r="H2" s="512">
        <v>886588369025</v>
      </c>
    </row>
    <row r="3" spans="1:8">
      <c r="A3" s="229" t="s">
        <v>2395</v>
      </c>
      <c r="B3" s="229" t="s">
        <v>2396</v>
      </c>
      <c r="C3" s="229" t="s">
        <v>285</v>
      </c>
      <c r="D3" s="537">
        <v>42126572011</v>
      </c>
      <c r="E3" s="537">
        <v>45981412915</v>
      </c>
      <c r="F3" s="512">
        <v>33613094972</v>
      </c>
      <c r="G3" s="537">
        <v>47135211556</v>
      </c>
      <c r="H3" s="512">
        <v>41014004605</v>
      </c>
    </row>
    <row r="4" spans="1:8">
      <c r="A4" s="229" t="s">
        <v>2397</v>
      </c>
      <c r="B4" s="229" t="s">
        <v>2398</v>
      </c>
      <c r="C4" s="229" t="s">
        <v>347</v>
      </c>
      <c r="D4" s="537">
        <v>42126572011</v>
      </c>
      <c r="E4" s="537">
        <v>45981412915</v>
      </c>
      <c r="F4" s="512">
        <v>27413094972</v>
      </c>
      <c r="G4" s="537">
        <v>28835211556</v>
      </c>
      <c r="H4" s="512">
        <v>30714004605</v>
      </c>
    </row>
    <row r="5" spans="1:8">
      <c r="A5" s="229" t="s">
        <v>2399</v>
      </c>
      <c r="B5" s="229" t="s">
        <v>2400</v>
      </c>
      <c r="C5" s="229" t="s">
        <v>347</v>
      </c>
      <c r="D5" s="537">
        <v>0</v>
      </c>
      <c r="E5" s="537">
        <v>0</v>
      </c>
      <c r="F5" s="512">
        <v>6200000000</v>
      </c>
      <c r="G5" s="537">
        <v>18300000000</v>
      </c>
      <c r="H5" s="512">
        <v>10300000000</v>
      </c>
    </row>
    <row r="6" spans="1:8">
      <c r="A6" s="229" t="s">
        <v>2401</v>
      </c>
      <c r="B6" s="229" t="s">
        <v>2402</v>
      </c>
      <c r="C6" s="229" t="s">
        <v>287</v>
      </c>
      <c r="D6" s="537">
        <v>32840000000</v>
      </c>
      <c r="E6" s="537">
        <v>32840000000</v>
      </c>
      <c r="F6" s="512">
        <v>32840000000</v>
      </c>
      <c r="G6" s="537">
        <v>34340000000</v>
      </c>
      <c r="H6" s="512">
        <v>34340000000</v>
      </c>
    </row>
    <row r="7" spans="1:8">
      <c r="A7" s="229" t="s">
        <v>2403</v>
      </c>
      <c r="B7" s="229" t="s">
        <v>2404</v>
      </c>
      <c r="C7" s="229" t="s">
        <v>347</v>
      </c>
      <c r="D7" s="537">
        <v>0</v>
      </c>
      <c r="E7" s="537">
        <v>0</v>
      </c>
      <c r="F7" s="512">
        <v>0</v>
      </c>
      <c r="G7" s="537">
        <v>0</v>
      </c>
      <c r="H7" s="512">
        <v>0</v>
      </c>
    </row>
    <row r="8" spans="1:8">
      <c r="A8" s="229" t="s">
        <v>2405</v>
      </c>
      <c r="B8" s="229" t="s">
        <v>2406</v>
      </c>
      <c r="C8" s="229" t="s">
        <v>347</v>
      </c>
      <c r="D8" s="537">
        <v>0</v>
      </c>
      <c r="E8" s="537">
        <v>0</v>
      </c>
      <c r="F8" s="512">
        <v>0</v>
      </c>
      <c r="G8" s="537">
        <v>0</v>
      </c>
      <c r="H8" s="512">
        <v>0</v>
      </c>
    </row>
    <row r="9" spans="1:8">
      <c r="A9" s="229" t="s">
        <v>2407</v>
      </c>
      <c r="B9" s="229" t="s">
        <v>2408</v>
      </c>
      <c r="C9" s="229" t="s">
        <v>347</v>
      </c>
      <c r="D9" s="537">
        <v>32840000000</v>
      </c>
      <c r="E9" s="537">
        <v>32840000000</v>
      </c>
      <c r="F9" s="512">
        <v>32840000000</v>
      </c>
      <c r="G9" s="537">
        <v>34340000000</v>
      </c>
      <c r="H9" s="512">
        <v>34340000000</v>
      </c>
    </row>
    <row r="10" spans="1:8">
      <c r="A10" s="229" t="s">
        <v>2409</v>
      </c>
      <c r="B10" s="229" t="s">
        <v>2410</v>
      </c>
      <c r="C10" s="229" t="s">
        <v>347</v>
      </c>
      <c r="D10" s="537">
        <v>263624916145</v>
      </c>
      <c r="E10" s="537">
        <v>289980302579</v>
      </c>
      <c r="F10" s="512">
        <v>331342767193</v>
      </c>
      <c r="G10" s="537">
        <v>329741435832</v>
      </c>
      <c r="H10" s="512">
        <v>417392857129</v>
      </c>
    </row>
    <row r="11" spans="1:8">
      <c r="A11" s="229" t="s">
        <v>2411</v>
      </c>
      <c r="B11" s="229" t="s">
        <v>2412</v>
      </c>
      <c r="C11" s="229" t="s">
        <v>347</v>
      </c>
      <c r="D11" s="537">
        <v>132649296167</v>
      </c>
      <c r="E11" s="537">
        <v>140446291758</v>
      </c>
      <c r="F11" s="512">
        <v>153248625708</v>
      </c>
      <c r="G11" s="537">
        <v>178191270169</v>
      </c>
      <c r="H11" s="512">
        <v>178005616424</v>
      </c>
    </row>
    <row r="12" spans="1:8">
      <c r="A12" s="229" t="s">
        <v>2413</v>
      </c>
      <c r="B12" s="229" t="s">
        <v>2414</v>
      </c>
      <c r="C12" s="229" t="s">
        <v>347</v>
      </c>
      <c r="D12" s="537">
        <v>75878310145</v>
      </c>
      <c r="E12" s="537">
        <v>82113512006</v>
      </c>
      <c r="F12" s="512">
        <v>95312309944</v>
      </c>
      <c r="G12" s="537">
        <v>77634941776</v>
      </c>
      <c r="H12" s="512">
        <v>162931057926</v>
      </c>
    </row>
    <row r="13" spans="1:8">
      <c r="A13" s="229" t="s">
        <v>2415</v>
      </c>
      <c r="B13" s="229" t="s">
        <v>2416</v>
      </c>
      <c r="C13" s="229" t="s">
        <v>347</v>
      </c>
      <c r="D13" s="537">
        <v>0</v>
      </c>
      <c r="E13" s="537">
        <v>0</v>
      </c>
      <c r="F13" s="512">
        <v>0</v>
      </c>
      <c r="G13" s="537">
        <v>0</v>
      </c>
      <c r="H13" s="512">
        <v>0</v>
      </c>
    </row>
    <row r="14" spans="1:8">
      <c r="A14" s="229" t="s">
        <v>2417</v>
      </c>
      <c r="B14" s="229" t="s">
        <v>2418</v>
      </c>
      <c r="C14" s="229" t="s">
        <v>347</v>
      </c>
      <c r="D14" s="537">
        <v>0</v>
      </c>
      <c r="E14" s="537">
        <v>0</v>
      </c>
      <c r="F14" s="512">
        <v>0</v>
      </c>
      <c r="G14" s="537">
        <v>0</v>
      </c>
      <c r="H14" s="512">
        <v>0</v>
      </c>
    </row>
    <row r="15" spans="1:8">
      <c r="A15" s="229" t="s">
        <v>2419</v>
      </c>
      <c r="B15" s="229" t="s">
        <v>2420</v>
      </c>
      <c r="C15" s="229" t="s">
        <v>347</v>
      </c>
      <c r="D15" s="537">
        <v>40859021921</v>
      </c>
      <c r="E15" s="537">
        <v>52859021921</v>
      </c>
      <c r="F15" s="512">
        <v>61859021921</v>
      </c>
      <c r="G15" s="537">
        <v>61859021921</v>
      </c>
      <c r="H15" s="512">
        <v>64859021921</v>
      </c>
    </row>
    <row r="16" spans="1:8">
      <c r="A16" s="229" t="s">
        <v>2421</v>
      </c>
      <c r="B16" s="229" t="s">
        <v>2422</v>
      </c>
      <c r="C16" s="229" t="s">
        <v>288</v>
      </c>
      <c r="D16" s="537">
        <v>13727469654</v>
      </c>
      <c r="E16" s="537">
        <v>13914850748</v>
      </c>
      <c r="F16" s="512">
        <v>20276183474</v>
      </c>
      <c r="G16" s="537">
        <v>11409575820</v>
      </c>
      <c r="H16" s="512">
        <v>11523302860</v>
      </c>
    </row>
    <row r="17" spans="1:8">
      <c r="A17" s="229" t="s">
        <v>2423</v>
      </c>
      <c r="B17" s="229" t="s">
        <v>2424</v>
      </c>
      <c r="C17" s="229" t="s">
        <v>347</v>
      </c>
      <c r="D17" s="537">
        <v>-609095700</v>
      </c>
      <c r="E17" s="537">
        <v>-609095700</v>
      </c>
      <c r="F17" s="512">
        <v>-609095700</v>
      </c>
      <c r="G17" s="537">
        <v>-609095700</v>
      </c>
      <c r="H17" s="512">
        <v>-609095700</v>
      </c>
    </row>
    <row r="18" spans="1:8">
      <c r="A18" s="229" t="s">
        <v>2425</v>
      </c>
      <c r="B18" s="229" t="s">
        <v>2426</v>
      </c>
      <c r="C18" s="229" t="s">
        <v>347</v>
      </c>
      <c r="D18" s="537">
        <v>1119913958</v>
      </c>
      <c r="E18" s="537">
        <v>1255721846</v>
      </c>
      <c r="F18" s="512">
        <v>1255721846</v>
      </c>
      <c r="G18" s="537">
        <v>1255721846</v>
      </c>
      <c r="H18" s="512">
        <v>682953698</v>
      </c>
    </row>
    <row r="19" spans="1:8">
      <c r="A19" s="229" t="s">
        <v>128</v>
      </c>
      <c r="B19" s="229" t="s">
        <v>2427</v>
      </c>
      <c r="C19" s="229" t="s">
        <v>347</v>
      </c>
      <c r="D19" s="537">
        <v>534105826237</v>
      </c>
      <c r="E19" s="537">
        <v>502545827363</v>
      </c>
      <c r="F19" s="512">
        <v>425450972162</v>
      </c>
      <c r="G19" s="537">
        <v>370413533224</v>
      </c>
      <c r="H19" s="512">
        <v>361880765551</v>
      </c>
    </row>
    <row r="20" spans="1:8">
      <c r="A20" s="229" t="s">
        <v>2428</v>
      </c>
      <c r="B20" s="229" t="s">
        <v>2429</v>
      </c>
      <c r="C20" s="229" t="s">
        <v>289</v>
      </c>
      <c r="D20" s="537">
        <v>534105826237</v>
      </c>
      <c r="E20" s="537">
        <v>502545827363</v>
      </c>
      <c r="F20" s="512">
        <v>425450972162</v>
      </c>
      <c r="G20" s="537">
        <v>370413533224</v>
      </c>
      <c r="H20" s="512">
        <v>361880765551</v>
      </c>
    </row>
    <row r="21" spans="1:8">
      <c r="A21" s="229" t="s">
        <v>2430</v>
      </c>
      <c r="B21" s="229" t="s">
        <v>2431</v>
      </c>
      <c r="C21" s="229" t="s">
        <v>347</v>
      </c>
      <c r="D21" s="537">
        <v>0</v>
      </c>
      <c r="E21" s="537">
        <v>0</v>
      </c>
      <c r="F21" s="512">
        <v>0</v>
      </c>
      <c r="G21" s="537">
        <v>0</v>
      </c>
      <c r="H21" s="512">
        <v>0</v>
      </c>
    </row>
    <row r="22" spans="1:8">
      <c r="A22" s="229" t="s">
        <v>131</v>
      </c>
      <c r="B22" s="229" t="s">
        <v>2432</v>
      </c>
      <c r="C22" s="229" t="s">
        <v>347</v>
      </c>
      <c r="D22" s="537">
        <v>21453377952</v>
      </c>
      <c r="E22" s="537">
        <v>24154779219</v>
      </c>
      <c r="F22" s="512">
        <v>25221641625</v>
      </c>
      <c r="G22" s="537">
        <v>26322155642</v>
      </c>
      <c r="H22" s="512">
        <v>31960741740</v>
      </c>
    </row>
    <row r="23" spans="1:8">
      <c r="A23" s="229" t="s">
        <v>2433</v>
      </c>
      <c r="B23" s="229" t="s">
        <v>2434</v>
      </c>
      <c r="C23" s="229" t="s">
        <v>347</v>
      </c>
      <c r="D23" s="537">
        <v>6232956370</v>
      </c>
      <c r="E23" s="537">
        <v>5669668845</v>
      </c>
      <c r="F23" s="512">
        <v>6281586071</v>
      </c>
      <c r="G23" s="537">
        <v>7111878966</v>
      </c>
      <c r="H23" s="512">
        <v>7978130611</v>
      </c>
    </row>
    <row r="24" spans="1:8">
      <c r="A24" s="229" t="s">
        <v>2435</v>
      </c>
      <c r="B24" s="229" t="s">
        <v>2436</v>
      </c>
      <c r="C24" s="229" t="s">
        <v>347</v>
      </c>
      <c r="D24" s="537">
        <v>14900314879</v>
      </c>
      <c r="E24" s="537">
        <v>18117486770</v>
      </c>
      <c r="F24" s="512">
        <v>18457562435</v>
      </c>
      <c r="G24" s="537">
        <v>18721692095</v>
      </c>
      <c r="H24" s="512">
        <v>23467402224</v>
      </c>
    </row>
    <row r="25" spans="1:8">
      <c r="A25" s="229" t="s">
        <v>2437</v>
      </c>
      <c r="B25" s="229" t="s">
        <v>2438</v>
      </c>
      <c r="C25" s="229" t="s">
        <v>290</v>
      </c>
      <c r="D25" s="537">
        <v>320106703</v>
      </c>
      <c r="E25" s="537">
        <v>367623604</v>
      </c>
      <c r="F25" s="512">
        <v>482493119</v>
      </c>
      <c r="G25" s="537">
        <v>488584581</v>
      </c>
      <c r="H25" s="512">
        <v>515208905</v>
      </c>
    </row>
    <row r="26" spans="1:8">
      <c r="A26" s="229" t="s">
        <v>2439</v>
      </c>
      <c r="B26" s="229" t="s">
        <v>2440</v>
      </c>
      <c r="C26" s="229" t="s">
        <v>347</v>
      </c>
      <c r="D26" s="537">
        <v>0</v>
      </c>
      <c r="E26" s="537">
        <v>0</v>
      </c>
      <c r="F26" s="512">
        <v>0</v>
      </c>
      <c r="G26" s="537">
        <v>0</v>
      </c>
      <c r="H26" s="512">
        <v>0</v>
      </c>
    </row>
    <row r="27" spans="1:8">
      <c r="A27" s="229" t="s">
        <v>2441</v>
      </c>
      <c r="B27" s="229" t="s">
        <v>2442</v>
      </c>
      <c r="C27" s="229" t="s">
        <v>347</v>
      </c>
      <c r="D27" s="537">
        <v>0</v>
      </c>
      <c r="E27" s="537">
        <v>0</v>
      </c>
      <c r="F27" s="512">
        <v>0</v>
      </c>
      <c r="G27" s="537">
        <v>0</v>
      </c>
      <c r="H27" s="512">
        <v>0</v>
      </c>
    </row>
    <row r="28" spans="1:8">
      <c r="A28" s="229" t="s">
        <v>2443</v>
      </c>
      <c r="B28" s="229" t="s">
        <v>2444</v>
      </c>
      <c r="C28" s="229" t="s">
        <v>347</v>
      </c>
      <c r="D28" s="537">
        <v>317415705891</v>
      </c>
      <c r="E28" s="537">
        <v>337499929442</v>
      </c>
      <c r="F28" s="512">
        <v>343594894451</v>
      </c>
      <c r="G28" s="537">
        <v>365048803536</v>
      </c>
      <c r="H28" s="512">
        <v>365314011891</v>
      </c>
    </row>
    <row r="29" spans="1:8">
      <c r="A29" s="229" t="s">
        <v>2445</v>
      </c>
      <c r="B29" s="229" t="s">
        <v>2446</v>
      </c>
      <c r="C29" s="229" t="s">
        <v>347</v>
      </c>
      <c r="D29" s="537">
        <v>5315314211</v>
      </c>
      <c r="E29" s="537">
        <v>5315314211</v>
      </c>
      <c r="F29" s="512">
        <v>5315314211</v>
      </c>
      <c r="G29" s="537">
        <v>5315314210</v>
      </c>
      <c r="H29" s="512">
        <v>5315314210</v>
      </c>
    </row>
    <row r="30" spans="1:8">
      <c r="A30" s="229" t="s">
        <v>2447</v>
      </c>
      <c r="B30" s="229" t="s">
        <v>2448</v>
      </c>
      <c r="C30" s="229" t="s">
        <v>347</v>
      </c>
      <c r="D30" s="537">
        <v>0</v>
      </c>
      <c r="E30" s="537">
        <v>0</v>
      </c>
      <c r="F30" s="512">
        <v>0</v>
      </c>
      <c r="G30" s="537">
        <v>0</v>
      </c>
      <c r="H30" s="512">
        <v>0</v>
      </c>
    </row>
    <row r="31" spans="1:8">
      <c r="A31" s="229" t="s">
        <v>2449</v>
      </c>
      <c r="B31" s="229" t="s">
        <v>2450</v>
      </c>
      <c r="C31" s="229" t="s">
        <v>347</v>
      </c>
      <c r="D31" s="537">
        <v>0</v>
      </c>
      <c r="E31" s="537">
        <v>0</v>
      </c>
      <c r="F31" s="512">
        <v>0</v>
      </c>
      <c r="G31" s="537">
        <v>0</v>
      </c>
      <c r="H31" s="512">
        <v>0</v>
      </c>
    </row>
    <row r="32" spans="1:8">
      <c r="A32" s="229" t="s">
        <v>2451</v>
      </c>
      <c r="B32" s="229" t="s">
        <v>2452</v>
      </c>
      <c r="C32" s="229" t="s">
        <v>347</v>
      </c>
      <c r="D32" s="537">
        <v>0</v>
      </c>
      <c r="E32" s="537">
        <v>0</v>
      </c>
      <c r="F32" s="512">
        <v>0</v>
      </c>
      <c r="G32" s="537">
        <v>0</v>
      </c>
      <c r="H32" s="512">
        <v>0</v>
      </c>
    </row>
    <row r="33" spans="1:8">
      <c r="A33" s="229" t="s">
        <v>2453</v>
      </c>
      <c r="B33" s="229" t="s">
        <v>2454</v>
      </c>
      <c r="C33" s="229" t="s">
        <v>291</v>
      </c>
      <c r="D33" s="537">
        <v>0</v>
      </c>
      <c r="E33" s="537">
        <v>0</v>
      </c>
      <c r="F33" s="512">
        <v>0</v>
      </c>
      <c r="G33" s="537">
        <v>0</v>
      </c>
      <c r="H33" s="512">
        <v>0</v>
      </c>
    </row>
    <row r="34" spans="1:8">
      <c r="A34" s="229" t="s">
        <v>2455</v>
      </c>
      <c r="B34" s="229" t="s">
        <v>2456</v>
      </c>
      <c r="C34" s="229" t="s">
        <v>347</v>
      </c>
      <c r="D34" s="537">
        <v>0</v>
      </c>
      <c r="E34" s="537">
        <v>0</v>
      </c>
      <c r="F34" s="512">
        <v>0</v>
      </c>
      <c r="G34" s="537">
        <v>0</v>
      </c>
      <c r="H34" s="512">
        <v>0</v>
      </c>
    </row>
    <row r="35" spans="1:8">
      <c r="A35" s="229" t="s">
        <v>2457</v>
      </c>
      <c r="B35" s="229" t="s">
        <v>2458</v>
      </c>
      <c r="C35" s="229" t="s">
        <v>356</v>
      </c>
      <c r="D35" s="537">
        <v>5315314211</v>
      </c>
      <c r="E35" s="537">
        <v>5315314211</v>
      </c>
      <c r="F35" s="512">
        <v>5315314211</v>
      </c>
      <c r="G35" s="537">
        <v>5315314210</v>
      </c>
      <c r="H35" s="512">
        <v>5315314210</v>
      </c>
    </row>
    <row r="36" spans="1:8">
      <c r="A36" s="229" t="s">
        <v>2459</v>
      </c>
      <c r="B36" s="229" t="s">
        <v>2460</v>
      </c>
      <c r="C36" s="229" t="s">
        <v>347</v>
      </c>
      <c r="D36" s="537">
        <v>0</v>
      </c>
      <c r="E36" s="537">
        <v>0</v>
      </c>
      <c r="F36" s="512">
        <v>0</v>
      </c>
      <c r="G36" s="537">
        <v>0</v>
      </c>
      <c r="H36" s="512">
        <v>0</v>
      </c>
    </row>
    <row r="37" spans="1:8">
      <c r="A37" s="229" t="s">
        <v>2461</v>
      </c>
      <c r="B37" s="229" t="s">
        <v>2462</v>
      </c>
      <c r="C37" s="229" t="s">
        <v>347</v>
      </c>
      <c r="D37" s="537">
        <v>243650467528</v>
      </c>
      <c r="E37" s="537">
        <v>244965950858</v>
      </c>
      <c r="F37" s="512">
        <v>265786488609</v>
      </c>
      <c r="G37" s="537">
        <v>270226692853</v>
      </c>
      <c r="H37" s="512">
        <v>268070715296</v>
      </c>
    </row>
    <row r="38" spans="1:8">
      <c r="A38" s="229" t="s">
        <v>2463</v>
      </c>
      <c r="B38" s="229" t="s">
        <v>2464</v>
      </c>
      <c r="C38" s="229" t="s">
        <v>293</v>
      </c>
      <c r="D38" s="537">
        <v>222439215846</v>
      </c>
      <c r="E38" s="537">
        <v>223939131389</v>
      </c>
      <c r="F38" s="512">
        <v>244944101358</v>
      </c>
      <c r="G38" s="537">
        <v>249568737825</v>
      </c>
      <c r="H38" s="512">
        <v>247597192480</v>
      </c>
    </row>
    <row r="39" spans="1:8">
      <c r="A39" s="229" t="s">
        <v>2465</v>
      </c>
      <c r="B39" s="229" t="s">
        <v>2466</v>
      </c>
      <c r="C39" s="229" t="s">
        <v>347</v>
      </c>
      <c r="D39" s="537">
        <v>346257196159</v>
      </c>
      <c r="E39" s="537">
        <v>349675687977</v>
      </c>
      <c r="F39" s="512">
        <v>372614337286</v>
      </c>
      <c r="G39" s="537">
        <v>379332503103</v>
      </c>
      <c r="H39" s="512">
        <v>379507503103</v>
      </c>
    </row>
    <row r="40" spans="1:8">
      <c r="A40" s="229" t="s">
        <v>2467</v>
      </c>
      <c r="B40" s="229" t="s">
        <v>2468</v>
      </c>
      <c r="C40" s="229" t="s">
        <v>347</v>
      </c>
      <c r="D40" s="537">
        <v>-123817980313</v>
      </c>
      <c r="E40" s="537">
        <v>-125736556588</v>
      </c>
      <c r="F40" s="512">
        <v>-127670235928</v>
      </c>
      <c r="G40" s="537">
        <v>-129763765278</v>
      </c>
      <c r="H40" s="512">
        <v>-131910310623</v>
      </c>
    </row>
    <row r="41" spans="1:8">
      <c r="A41" s="229" t="s">
        <v>2469</v>
      </c>
      <c r="B41" s="229" t="s">
        <v>2470</v>
      </c>
      <c r="C41" s="229" t="s">
        <v>294</v>
      </c>
      <c r="D41" s="537">
        <v>17684886028</v>
      </c>
      <c r="E41" s="537">
        <v>17550400741</v>
      </c>
      <c r="F41" s="512">
        <v>17415915447</v>
      </c>
      <c r="G41" s="537">
        <v>17281430151</v>
      </c>
      <c r="H41" s="512">
        <v>17146944864</v>
      </c>
    </row>
    <row r="42" spans="1:8">
      <c r="A42" s="229" t="s">
        <v>2465</v>
      </c>
      <c r="B42" s="229" t="s">
        <v>2471</v>
      </c>
      <c r="C42" s="229" t="s">
        <v>347</v>
      </c>
      <c r="D42" s="537">
        <v>24160519140</v>
      </c>
      <c r="E42" s="537">
        <v>24160519140</v>
      </c>
      <c r="F42" s="512">
        <v>24160519140</v>
      </c>
      <c r="G42" s="537">
        <v>24160519140</v>
      </c>
      <c r="H42" s="512">
        <v>24160519140</v>
      </c>
    </row>
    <row r="43" spans="1:8">
      <c r="A43" s="229" t="s">
        <v>2467</v>
      </c>
      <c r="B43" s="229" t="s">
        <v>2472</v>
      </c>
      <c r="C43" s="229" t="s">
        <v>347</v>
      </c>
      <c r="D43" s="537">
        <v>-6475633112</v>
      </c>
      <c r="E43" s="537">
        <v>-6610118399</v>
      </c>
      <c r="F43" s="512">
        <v>-6744603693</v>
      </c>
      <c r="G43" s="537">
        <v>-6879088989</v>
      </c>
      <c r="H43" s="512">
        <v>-7013574276</v>
      </c>
    </row>
    <row r="44" spans="1:8">
      <c r="A44" s="229" t="s">
        <v>2473</v>
      </c>
      <c r="B44" s="229" t="s">
        <v>2474</v>
      </c>
      <c r="C44" s="229" t="s">
        <v>295</v>
      </c>
      <c r="D44" s="537">
        <v>3526365654</v>
      </c>
      <c r="E44" s="537">
        <v>3476418728</v>
      </c>
      <c r="F44" s="512">
        <v>3426471804</v>
      </c>
      <c r="G44" s="537">
        <v>3376524877</v>
      </c>
      <c r="H44" s="512">
        <v>3326577952</v>
      </c>
    </row>
    <row r="45" spans="1:8">
      <c r="A45" s="229" t="s">
        <v>2465</v>
      </c>
      <c r="B45" s="229" t="s">
        <v>2475</v>
      </c>
      <c r="C45" s="229" t="s">
        <v>347</v>
      </c>
      <c r="D45" s="537">
        <v>6032562739</v>
      </c>
      <c r="E45" s="537">
        <v>6032562739</v>
      </c>
      <c r="F45" s="512">
        <v>6032562739</v>
      </c>
      <c r="G45" s="537">
        <v>6032562739</v>
      </c>
      <c r="H45" s="512">
        <v>6032562739</v>
      </c>
    </row>
    <row r="46" spans="1:8">
      <c r="A46" s="229" t="s">
        <v>2467</v>
      </c>
      <c r="B46" s="229" t="s">
        <v>2476</v>
      </c>
      <c r="C46" s="229" t="s">
        <v>347</v>
      </c>
      <c r="D46" s="537">
        <v>-2506197085</v>
      </c>
      <c r="E46" s="537">
        <v>-2556144011</v>
      </c>
      <c r="F46" s="512">
        <v>-2606090935</v>
      </c>
      <c r="G46" s="537">
        <v>-2656037862</v>
      </c>
      <c r="H46" s="512">
        <v>-2705984787</v>
      </c>
    </row>
    <row r="47" spans="1:8">
      <c r="A47" s="229" t="s">
        <v>156</v>
      </c>
      <c r="B47" s="229" t="s">
        <v>2477</v>
      </c>
      <c r="C47" s="229" t="s">
        <v>297</v>
      </c>
      <c r="D47" s="537">
        <v>0</v>
      </c>
      <c r="E47" s="537">
        <v>0</v>
      </c>
      <c r="F47" s="512">
        <v>0</v>
      </c>
      <c r="G47" s="537">
        <v>0</v>
      </c>
      <c r="H47" s="512">
        <v>0</v>
      </c>
    </row>
    <row r="48" spans="1:8">
      <c r="A48" s="229" t="s">
        <v>2465</v>
      </c>
      <c r="B48" s="229" t="s">
        <v>2478</v>
      </c>
      <c r="C48" s="229" t="s">
        <v>347</v>
      </c>
      <c r="D48" s="537">
        <v>0</v>
      </c>
      <c r="E48" s="537">
        <v>0</v>
      </c>
      <c r="F48" s="512">
        <v>0</v>
      </c>
      <c r="G48" s="537">
        <v>0</v>
      </c>
      <c r="H48" s="512">
        <v>0</v>
      </c>
    </row>
    <row r="49" spans="1:8">
      <c r="A49" s="229" t="s">
        <v>2467</v>
      </c>
      <c r="B49" s="229" t="s">
        <v>2479</v>
      </c>
      <c r="C49" s="229" t="s">
        <v>347</v>
      </c>
      <c r="D49" s="537">
        <v>0</v>
      </c>
      <c r="E49" s="537">
        <v>0</v>
      </c>
      <c r="F49" s="512">
        <v>0</v>
      </c>
      <c r="G49" s="537">
        <v>0</v>
      </c>
      <c r="H49" s="512">
        <v>0</v>
      </c>
    </row>
    <row r="50" spans="1:8">
      <c r="A50" s="229" t="s">
        <v>2480</v>
      </c>
      <c r="B50" s="229" t="s">
        <v>2481</v>
      </c>
      <c r="C50" s="229" t="s">
        <v>347</v>
      </c>
      <c r="D50" s="537">
        <v>61387421408</v>
      </c>
      <c r="E50" s="537">
        <v>80647695075</v>
      </c>
      <c r="F50" s="512">
        <v>66362060607</v>
      </c>
      <c r="G50" s="537">
        <v>83813282245</v>
      </c>
      <c r="H50" s="512">
        <v>86222726568</v>
      </c>
    </row>
    <row r="51" spans="1:8">
      <c r="A51" s="229" t="s">
        <v>2482</v>
      </c>
      <c r="B51" s="229" t="s">
        <v>2483</v>
      </c>
      <c r="C51" s="229" t="s">
        <v>347</v>
      </c>
      <c r="D51" s="537">
        <v>0</v>
      </c>
      <c r="E51" s="537">
        <v>0</v>
      </c>
      <c r="F51" s="512">
        <v>0</v>
      </c>
      <c r="G51" s="537">
        <v>0</v>
      </c>
      <c r="H51" s="512">
        <v>0</v>
      </c>
    </row>
    <row r="52" spans="1:8">
      <c r="A52" s="229" t="s">
        <v>2484</v>
      </c>
      <c r="B52" s="229" t="s">
        <v>2485</v>
      </c>
      <c r="C52" s="229" t="s">
        <v>298</v>
      </c>
      <c r="D52" s="537">
        <v>61387421408</v>
      </c>
      <c r="E52" s="537">
        <v>80647695075</v>
      </c>
      <c r="F52" s="512">
        <v>66362060607</v>
      </c>
      <c r="G52" s="537">
        <v>83813282245</v>
      </c>
      <c r="H52" s="512">
        <v>86222726568</v>
      </c>
    </row>
    <row r="53" spans="1:8">
      <c r="A53" s="229" t="s">
        <v>2486</v>
      </c>
      <c r="B53" s="229" t="s">
        <v>2487</v>
      </c>
      <c r="C53" s="229" t="s">
        <v>347</v>
      </c>
      <c r="D53" s="537">
        <v>0</v>
      </c>
      <c r="E53" s="537">
        <v>0</v>
      </c>
      <c r="F53" s="512">
        <v>0</v>
      </c>
      <c r="G53" s="537">
        <v>0</v>
      </c>
      <c r="H53" s="512">
        <v>0</v>
      </c>
    </row>
    <row r="54" spans="1:8">
      <c r="A54" s="229" t="s">
        <v>2488</v>
      </c>
      <c r="B54" s="229" t="s">
        <v>2489</v>
      </c>
      <c r="C54" s="229" t="s">
        <v>347</v>
      </c>
      <c r="D54" s="537">
        <v>0</v>
      </c>
      <c r="E54" s="537">
        <v>0</v>
      </c>
      <c r="F54" s="512">
        <v>0</v>
      </c>
      <c r="G54" s="537">
        <v>0</v>
      </c>
      <c r="H54" s="512">
        <v>0</v>
      </c>
    </row>
    <row r="55" spans="1:8">
      <c r="A55" s="229" t="s">
        <v>2490</v>
      </c>
      <c r="B55" s="229" t="s">
        <v>2491</v>
      </c>
      <c r="C55" s="229" t="s">
        <v>347</v>
      </c>
      <c r="D55" s="537">
        <v>0</v>
      </c>
      <c r="E55" s="537">
        <v>0</v>
      </c>
      <c r="F55" s="512">
        <v>0</v>
      </c>
      <c r="G55" s="537">
        <v>0</v>
      </c>
      <c r="H55" s="512">
        <v>0</v>
      </c>
    </row>
    <row r="56" spans="1:8">
      <c r="A56" s="229" t="s">
        <v>2492</v>
      </c>
      <c r="B56" s="229" t="s">
        <v>2493</v>
      </c>
      <c r="C56" s="229" t="s">
        <v>299</v>
      </c>
      <c r="D56" s="537">
        <v>0</v>
      </c>
      <c r="E56" s="537">
        <v>0</v>
      </c>
      <c r="F56" s="512">
        <v>0</v>
      </c>
      <c r="G56" s="537">
        <v>0</v>
      </c>
      <c r="H56" s="512">
        <v>0</v>
      </c>
    </row>
    <row r="57" spans="1:8">
      <c r="A57" s="229" t="s">
        <v>2494</v>
      </c>
      <c r="B57" s="229" t="s">
        <v>2495</v>
      </c>
      <c r="C57" s="229" t="s">
        <v>347</v>
      </c>
      <c r="D57" s="537">
        <v>0</v>
      </c>
      <c r="E57" s="537">
        <v>0</v>
      </c>
      <c r="F57" s="512">
        <v>0</v>
      </c>
      <c r="G57" s="537">
        <v>0</v>
      </c>
      <c r="H57" s="512">
        <v>0</v>
      </c>
    </row>
    <row r="58" spans="1:8">
      <c r="A58" s="229" t="s">
        <v>2496</v>
      </c>
      <c r="B58" s="229" t="s">
        <v>2497</v>
      </c>
      <c r="C58" s="229" t="s">
        <v>347</v>
      </c>
      <c r="D58" s="537">
        <v>0</v>
      </c>
      <c r="E58" s="537">
        <v>0</v>
      </c>
      <c r="F58" s="512">
        <v>0</v>
      </c>
      <c r="G58" s="537">
        <v>0</v>
      </c>
      <c r="H58" s="512">
        <v>0</v>
      </c>
    </row>
    <row r="59" spans="1:8">
      <c r="A59" s="229" t="s">
        <v>2498</v>
      </c>
      <c r="B59" s="229" t="s">
        <v>2499</v>
      </c>
      <c r="C59" s="229" t="s">
        <v>347</v>
      </c>
      <c r="D59" s="537">
        <v>7062502744</v>
      </c>
      <c r="E59" s="537">
        <v>6570969298</v>
      </c>
      <c r="F59" s="512">
        <v>6131031024</v>
      </c>
      <c r="G59" s="537">
        <v>5693514228</v>
      </c>
      <c r="H59" s="512">
        <v>5705255817</v>
      </c>
    </row>
    <row r="60" spans="1:8">
      <c r="A60" s="229" t="s">
        <v>2500</v>
      </c>
      <c r="B60" s="229" t="s">
        <v>2501</v>
      </c>
      <c r="C60" s="229" t="s">
        <v>300</v>
      </c>
      <c r="D60" s="537">
        <v>7062502744</v>
      </c>
      <c r="E60" s="537">
        <v>6570969298</v>
      </c>
      <c r="F60" s="512">
        <v>6131031024</v>
      </c>
      <c r="G60" s="537">
        <v>5693514228</v>
      </c>
      <c r="H60" s="512">
        <v>5705255817</v>
      </c>
    </row>
    <row r="61" spans="1:8">
      <c r="A61" s="229" t="s">
        <v>2502</v>
      </c>
      <c r="B61" s="229" t="s">
        <v>2503</v>
      </c>
      <c r="C61" s="229" t="s">
        <v>305</v>
      </c>
      <c r="D61" s="537">
        <v>0</v>
      </c>
      <c r="E61" s="537">
        <v>0</v>
      </c>
      <c r="F61" s="512">
        <v>0</v>
      </c>
      <c r="G61" s="537">
        <v>0</v>
      </c>
      <c r="H61" s="512">
        <v>0</v>
      </c>
    </row>
    <row r="62" spans="1:8">
      <c r="A62" s="229" t="s">
        <v>2504</v>
      </c>
      <c r="B62" s="229" t="s">
        <v>2505</v>
      </c>
      <c r="C62" s="229" t="s">
        <v>347</v>
      </c>
      <c r="D62" s="537">
        <v>0</v>
      </c>
      <c r="E62" s="537">
        <v>0</v>
      </c>
      <c r="F62" s="512">
        <v>0</v>
      </c>
      <c r="G62" s="537">
        <v>0</v>
      </c>
      <c r="H62" s="512">
        <v>0</v>
      </c>
    </row>
    <row r="63" spans="1:8">
      <c r="A63" s="229" t="s">
        <v>2506</v>
      </c>
      <c r="B63" s="229" t="s">
        <v>2507</v>
      </c>
      <c r="C63" s="229" t="s">
        <v>347</v>
      </c>
      <c r="D63" s="537">
        <v>0</v>
      </c>
      <c r="E63" s="537">
        <v>0</v>
      </c>
      <c r="F63" s="512">
        <v>0</v>
      </c>
      <c r="G63" s="537">
        <v>0</v>
      </c>
      <c r="H63" s="512">
        <v>0</v>
      </c>
    </row>
    <row r="64" spans="1:8">
      <c r="A64" s="229" t="s">
        <v>2508</v>
      </c>
      <c r="B64" s="229" t="s">
        <v>2509</v>
      </c>
      <c r="C64" s="229" t="s">
        <v>347</v>
      </c>
      <c r="D64" s="537">
        <v>1211566398236</v>
      </c>
      <c r="E64" s="537">
        <v>1233002251518</v>
      </c>
      <c r="F64" s="512">
        <v>1192063370403</v>
      </c>
      <c r="G64" s="537">
        <v>1173001139790</v>
      </c>
      <c r="H64" s="512">
        <v>1251902380916</v>
      </c>
    </row>
    <row r="65" spans="1:8">
      <c r="A65" s="229" t="s">
        <v>2510</v>
      </c>
      <c r="B65" s="229" t="s">
        <v>2511</v>
      </c>
      <c r="C65" s="229" t="s">
        <v>347</v>
      </c>
      <c r="D65" s="537">
        <v>332763448171</v>
      </c>
      <c r="E65" s="537">
        <v>360618515191</v>
      </c>
      <c r="F65" s="512">
        <v>326345040700</v>
      </c>
      <c r="G65" s="537">
        <v>303579055875</v>
      </c>
      <c r="H65" s="512">
        <v>374252871584</v>
      </c>
    </row>
    <row r="66" spans="1:8">
      <c r="A66" s="229" t="s">
        <v>2512</v>
      </c>
      <c r="B66" s="229" t="s">
        <v>2513</v>
      </c>
      <c r="C66" s="229" t="s">
        <v>347</v>
      </c>
      <c r="D66" s="537">
        <v>283290606756</v>
      </c>
      <c r="E66" s="537">
        <v>289218173776</v>
      </c>
      <c r="F66" s="512">
        <v>246244699285</v>
      </c>
      <c r="G66" s="537">
        <v>223478714460</v>
      </c>
      <c r="H66" s="512">
        <v>219319635169</v>
      </c>
    </row>
    <row r="67" spans="1:8">
      <c r="A67" s="229" t="s">
        <v>2514</v>
      </c>
      <c r="B67" s="229" t="s">
        <v>2515</v>
      </c>
      <c r="C67" s="229" t="s">
        <v>347</v>
      </c>
      <c r="D67" s="537">
        <v>12939623311</v>
      </c>
      <c r="E67" s="537">
        <v>16340093986</v>
      </c>
      <c r="F67" s="512">
        <v>28822406885</v>
      </c>
      <c r="G67" s="537">
        <v>28647773855</v>
      </c>
      <c r="H67" s="512">
        <v>51638550700</v>
      </c>
    </row>
    <row r="68" spans="1:8">
      <c r="A68" s="229" t="s">
        <v>2516</v>
      </c>
      <c r="B68" s="229" t="s">
        <v>2517</v>
      </c>
      <c r="C68" s="229" t="s">
        <v>347</v>
      </c>
      <c r="D68" s="537">
        <v>11995200530</v>
      </c>
      <c r="E68" s="537">
        <v>6213138401</v>
      </c>
      <c r="F68" s="512">
        <v>6298509550</v>
      </c>
      <c r="G68" s="537">
        <v>10025771454</v>
      </c>
      <c r="H68" s="512">
        <v>14080108614</v>
      </c>
    </row>
    <row r="69" spans="1:8">
      <c r="A69" s="229" t="s">
        <v>2518</v>
      </c>
      <c r="B69" s="229" t="s">
        <v>2519</v>
      </c>
      <c r="C69" s="229" t="s">
        <v>301</v>
      </c>
      <c r="D69" s="537">
        <v>2125485230</v>
      </c>
      <c r="E69" s="537">
        <v>2202657518</v>
      </c>
      <c r="F69" s="512">
        <v>687237014</v>
      </c>
      <c r="G69" s="537">
        <v>681723426</v>
      </c>
      <c r="H69" s="512">
        <v>841764804</v>
      </c>
    </row>
    <row r="70" spans="1:8">
      <c r="A70" s="229" t="s">
        <v>2520</v>
      </c>
      <c r="B70" s="229" t="s">
        <v>2521</v>
      </c>
      <c r="C70" s="229" t="s">
        <v>347</v>
      </c>
      <c r="D70" s="537">
        <v>17091977517</v>
      </c>
      <c r="E70" s="537">
        <v>8616217662</v>
      </c>
      <c r="F70" s="512">
        <v>8622933213</v>
      </c>
      <c r="G70" s="537">
        <v>10380484365</v>
      </c>
      <c r="H70" s="512">
        <v>8734302003</v>
      </c>
    </row>
    <row r="71" spans="1:8">
      <c r="A71" s="229" t="s">
        <v>2522</v>
      </c>
      <c r="B71" s="229" t="s">
        <v>2523</v>
      </c>
      <c r="C71" s="229" t="s">
        <v>302</v>
      </c>
      <c r="D71" s="537">
        <v>17463423609</v>
      </c>
      <c r="E71" s="537">
        <v>17173577929</v>
      </c>
      <c r="F71" s="512">
        <v>16192573933</v>
      </c>
      <c r="G71" s="537">
        <v>20408777583</v>
      </c>
      <c r="H71" s="512">
        <v>21161124363</v>
      </c>
    </row>
    <row r="72" spans="1:8">
      <c r="A72" s="229" t="s">
        <v>2524</v>
      </c>
      <c r="B72" s="229" t="s">
        <v>2525</v>
      </c>
      <c r="C72" s="229" t="s">
        <v>347</v>
      </c>
      <c r="D72" s="537">
        <v>0</v>
      </c>
      <c r="E72" s="537">
        <v>0</v>
      </c>
      <c r="F72" s="512">
        <v>0</v>
      </c>
      <c r="G72" s="537">
        <v>0</v>
      </c>
      <c r="H72" s="512">
        <v>0</v>
      </c>
    </row>
    <row r="73" spans="1:8">
      <c r="A73" s="229" t="s">
        <v>2526</v>
      </c>
      <c r="B73" s="229" t="s">
        <v>2527</v>
      </c>
      <c r="C73" s="229" t="s">
        <v>347</v>
      </c>
      <c r="D73" s="537">
        <v>0</v>
      </c>
      <c r="E73" s="537">
        <v>0</v>
      </c>
      <c r="F73" s="512">
        <v>0</v>
      </c>
      <c r="G73" s="537">
        <v>0</v>
      </c>
      <c r="H73" s="512">
        <v>0</v>
      </c>
    </row>
    <row r="74" spans="1:8">
      <c r="A74" s="229" t="s">
        <v>2528</v>
      </c>
      <c r="B74" s="229" t="s">
        <v>2529</v>
      </c>
      <c r="C74" s="229" t="s">
        <v>347</v>
      </c>
      <c r="D74" s="537">
        <v>0</v>
      </c>
      <c r="E74" s="537">
        <v>0</v>
      </c>
      <c r="F74" s="512">
        <v>0</v>
      </c>
      <c r="G74" s="537">
        <v>0</v>
      </c>
      <c r="H74" s="512">
        <v>0</v>
      </c>
    </row>
    <row r="75" spans="1:8">
      <c r="A75" s="229" t="s">
        <v>2530</v>
      </c>
      <c r="B75" s="229" t="s">
        <v>2531</v>
      </c>
      <c r="C75" s="229" t="s">
        <v>2532</v>
      </c>
      <c r="D75" s="537">
        <v>3689065948</v>
      </c>
      <c r="E75" s="537">
        <v>5696728028</v>
      </c>
      <c r="F75" s="512">
        <v>3793714105</v>
      </c>
      <c r="G75" s="537">
        <v>3685561052</v>
      </c>
      <c r="H75" s="512">
        <v>4140002885</v>
      </c>
    </row>
    <row r="76" spans="1:8">
      <c r="A76" s="229" t="s">
        <v>2533</v>
      </c>
      <c r="B76" s="229" t="s">
        <v>2534</v>
      </c>
      <c r="C76" s="229" t="s">
        <v>2535</v>
      </c>
      <c r="D76" s="537">
        <v>216818798145</v>
      </c>
      <c r="E76" s="537">
        <v>231846507077</v>
      </c>
      <c r="F76" s="512">
        <v>179737111410</v>
      </c>
      <c r="G76" s="537">
        <v>147514569550</v>
      </c>
      <c r="H76" s="512">
        <v>116595603825</v>
      </c>
    </row>
    <row r="77" spans="1:8">
      <c r="A77" s="229" t="s">
        <v>2536</v>
      </c>
      <c r="B77" s="229" t="s">
        <v>2537</v>
      </c>
      <c r="C77" s="229" t="s">
        <v>347</v>
      </c>
      <c r="D77" s="537">
        <v>0</v>
      </c>
      <c r="E77" s="537">
        <v>0</v>
      </c>
      <c r="F77" s="512">
        <v>0</v>
      </c>
      <c r="G77" s="537">
        <v>0</v>
      </c>
      <c r="H77" s="512">
        <v>0</v>
      </c>
    </row>
    <row r="78" spans="1:8">
      <c r="A78" s="229" t="s">
        <v>2538</v>
      </c>
      <c r="B78" s="229" t="s">
        <v>2539</v>
      </c>
      <c r="C78" s="229" t="s">
        <v>347</v>
      </c>
      <c r="D78" s="537">
        <v>1167032466</v>
      </c>
      <c r="E78" s="537">
        <v>1129253175</v>
      </c>
      <c r="F78" s="512">
        <v>2090213175</v>
      </c>
      <c r="G78" s="537">
        <v>2134053175</v>
      </c>
      <c r="H78" s="512">
        <v>2128177975</v>
      </c>
    </row>
    <row r="79" spans="1:8">
      <c r="A79" s="229" t="s">
        <v>2540</v>
      </c>
      <c r="B79" s="229" t="s">
        <v>2541</v>
      </c>
      <c r="C79" s="229" t="s">
        <v>347</v>
      </c>
      <c r="D79" s="537">
        <v>0</v>
      </c>
      <c r="E79" s="537">
        <v>0</v>
      </c>
      <c r="F79" s="512">
        <v>0</v>
      </c>
      <c r="G79" s="537">
        <v>0</v>
      </c>
      <c r="H79" s="512">
        <v>0</v>
      </c>
    </row>
    <row r="80" spans="1:8">
      <c r="A80" s="229" t="s">
        <v>2542</v>
      </c>
      <c r="B80" s="229" t="s">
        <v>2543</v>
      </c>
      <c r="C80" s="229" t="s">
        <v>347</v>
      </c>
      <c r="D80" s="537">
        <v>0</v>
      </c>
      <c r="E80" s="537">
        <v>0</v>
      </c>
      <c r="F80" s="512">
        <v>0</v>
      </c>
      <c r="G80" s="537">
        <v>0</v>
      </c>
      <c r="H80" s="512">
        <v>0</v>
      </c>
    </row>
    <row r="81" spans="1:8">
      <c r="A81" s="229" t="s">
        <v>2544</v>
      </c>
      <c r="B81" s="229" t="s">
        <v>2545</v>
      </c>
      <c r="C81" s="229" t="s">
        <v>347</v>
      </c>
      <c r="D81" s="537">
        <v>49472841415</v>
      </c>
      <c r="E81" s="537">
        <v>71400341415</v>
      </c>
      <c r="F81" s="512">
        <v>80100341415</v>
      </c>
      <c r="G81" s="537">
        <v>80100341415</v>
      </c>
      <c r="H81" s="512">
        <v>154933236415</v>
      </c>
    </row>
    <row r="82" spans="1:8">
      <c r="A82" s="229" t="s">
        <v>2546</v>
      </c>
      <c r="B82" s="229" t="s">
        <v>2547</v>
      </c>
      <c r="C82" s="229" t="s">
        <v>347</v>
      </c>
      <c r="D82" s="537">
        <v>0</v>
      </c>
      <c r="E82" s="537">
        <v>0</v>
      </c>
      <c r="F82" s="512">
        <v>0</v>
      </c>
      <c r="G82" s="537">
        <v>0</v>
      </c>
      <c r="H82" s="512">
        <v>0</v>
      </c>
    </row>
    <row r="83" spans="1:8">
      <c r="A83" s="229" t="s">
        <v>2548</v>
      </c>
      <c r="B83" s="229" t="s">
        <v>2549</v>
      </c>
      <c r="C83" s="229" t="s">
        <v>347</v>
      </c>
      <c r="D83" s="537">
        <v>0</v>
      </c>
      <c r="E83" s="537">
        <v>0</v>
      </c>
      <c r="F83" s="512">
        <v>0</v>
      </c>
      <c r="G83" s="537">
        <v>0</v>
      </c>
      <c r="H83" s="512">
        <v>0</v>
      </c>
    </row>
    <row r="84" spans="1:8">
      <c r="A84" s="229" t="s">
        <v>2550</v>
      </c>
      <c r="B84" s="229" t="s">
        <v>2551</v>
      </c>
      <c r="C84" s="229" t="s">
        <v>347</v>
      </c>
      <c r="D84" s="537">
        <v>0</v>
      </c>
      <c r="E84" s="537">
        <v>0</v>
      </c>
      <c r="F84" s="512">
        <v>0</v>
      </c>
      <c r="G84" s="537">
        <v>0</v>
      </c>
      <c r="H84" s="512">
        <v>0</v>
      </c>
    </row>
    <row r="85" spans="1:8">
      <c r="A85" s="229" t="s">
        <v>2552</v>
      </c>
      <c r="B85" s="229" t="s">
        <v>2553</v>
      </c>
      <c r="C85" s="229" t="s">
        <v>347</v>
      </c>
      <c r="D85" s="537">
        <v>0</v>
      </c>
      <c r="E85" s="537">
        <v>0</v>
      </c>
      <c r="F85" s="512">
        <v>0</v>
      </c>
      <c r="G85" s="537">
        <v>0</v>
      </c>
      <c r="H85" s="512">
        <v>0</v>
      </c>
    </row>
    <row r="86" spans="1:8">
      <c r="A86" s="229" t="s">
        <v>2554</v>
      </c>
      <c r="B86" s="229" t="s">
        <v>2555</v>
      </c>
      <c r="C86" s="229" t="s">
        <v>347</v>
      </c>
      <c r="D86" s="537">
        <v>0</v>
      </c>
      <c r="E86" s="537">
        <v>0</v>
      </c>
      <c r="F86" s="512">
        <v>0</v>
      </c>
      <c r="G86" s="537">
        <v>0</v>
      </c>
      <c r="H86" s="512">
        <v>0</v>
      </c>
    </row>
    <row r="87" spans="1:8">
      <c r="A87" s="229" t="s">
        <v>2556</v>
      </c>
      <c r="B87" s="229" t="s">
        <v>2557</v>
      </c>
      <c r="C87" s="229" t="s">
        <v>347</v>
      </c>
      <c r="D87" s="537">
        <v>0</v>
      </c>
      <c r="E87" s="537">
        <v>0</v>
      </c>
      <c r="F87" s="512">
        <v>0</v>
      </c>
      <c r="G87" s="537">
        <v>0</v>
      </c>
      <c r="H87" s="512">
        <v>0</v>
      </c>
    </row>
    <row r="88" spans="1:8">
      <c r="A88" s="229" t="s">
        <v>2558</v>
      </c>
      <c r="B88" s="229" t="s">
        <v>2559</v>
      </c>
      <c r="C88" s="229" t="s">
        <v>2560</v>
      </c>
      <c r="D88" s="537">
        <v>0</v>
      </c>
      <c r="E88" s="537">
        <v>0</v>
      </c>
      <c r="F88" s="512">
        <v>0</v>
      </c>
      <c r="G88" s="537">
        <v>0</v>
      </c>
      <c r="H88" s="512">
        <v>0</v>
      </c>
    </row>
    <row r="89" spans="1:8">
      <c r="A89" s="229" t="s">
        <v>2561</v>
      </c>
      <c r="B89" s="229" t="s">
        <v>2562</v>
      </c>
      <c r="C89" s="229" t="s">
        <v>303</v>
      </c>
      <c r="D89" s="537">
        <v>49472841415</v>
      </c>
      <c r="E89" s="537">
        <v>71400341415</v>
      </c>
      <c r="F89" s="512">
        <v>80100341415</v>
      </c>
      <c r="G89" s="537">
        <v>80100341415</v>
      </c>
      <c r="H89" s="512">
        <v>154933236415</v>
      </c>
    </row>
    <row r="90" spans="1:8">
      <c r="A90" s="229" t="s">
        <v>2563</v>
      </c>
      <c r="B90" s="229" t="s">
        <v>2564</v>
      </c>
      <c r="C90" s="229" t="s">
        <v>347</v>
      </c>
      <c r="D90" s="537">
        <v>0</v>
      </c>
      <c r="E90" s="537">
        <v>0</v>
      </c>
      <c r="F90" s="512">
        <v>0</v>
      </c>
      <c r="G90" s="537">
        <v>0</v>
      </c>
      <c r="H90" s="512">
        <v>0</v>
      </c>
    </row>
    <row r="91" spans="1:8">
      <c r="A91" s="229" t="s">
        <v>2565</v>
      </c>
      <c r="B91" s="229" t="s">
        <v>2566</v>
      </c>
      <c r="C91" s="229" t="s">
        <v>347</v>
      </c>
      <c r="D91" s="537">
        <v>0</v>
      </c>
      <c r="E91" s="537">
        <v>0</v>
      </c>
      <c r="F91" s="512">
        <v>0</v>
      </c>
      <c r="G91" s="537">
        <v>0</v>
      </c>
      <c r="H91" s="512">
        <v>0</v>
      </c>
    </row>
    <row r="92" spans="1:8">
      <c r="A92" s="229" t="s">
        <v>2567</v>
      </c>
      <c r="B92" s="229" t="s">
        <v>2568</v>
      </c>
      <c r="C92" s="229" t="s">
        <v>347</v>
      </c>
      <c r="D92" s="537">
        <v>0</v>
      </c>
      <c r="E92" s="537">
        <v>0</v>
      </c>
      <c r="F92" s="512">
        <v>0</v>
      </c>
      <c r="G92" s="537">
        <v>0</v>
      </c>
      <c r="H92" s="512">
        <v>0</v>
      </c>
    </row>
    <row r="93" spans="1:8">
      <c r="A93" s="229" t="s">
        <v>2569</v>
      </c>
      <c r="B93" s="229" t="s">
        <v>2570</v>
      </c>
      <c r="C93" s="229" t="s">
        <v>347</v>
      </c>
      <c r="D93" s="537">
        <v>0</v>
      </c>
      <c r="E93" s="537">
        <v>0</v>
      </c>
      <c r="F93" s="512">
        <v>0</v>
      </c>
      <c r="G93" s="537">
        <v>0</v>
      </c>
      <c r="H93" s="512">
        <v>0</v>
      </c>
    </row>
    <row r="94" spans="1:8">
      <c r="A94" s="229" t="s">
        <v>2571</v>
      </c>
      <c r="B94" s="229" t="s">
        <v>2572</v>
      </c>
      <c r="C94" s="229" t="s">
        <v>347</v>
      </c>
      <c r="D94" s="537">
        <v>0</v>
      </c>
      <c r="E94" s="537">
        <v>0</v>
      </c>
      <c r="F94" s="512">
        <v>0</v>
      </c>
      <c r="G94" s="537">
        <v>0</v>
      </c>
      <c r="H94" s="512">
        <v>0</v>
      </c>
    </row>
    <row r="95" spans="1:8">
      <c r="A95" s="229" t="s">
        <v>2573</v>
      </c>
      <c r="B95" s="229" t="s">
        <v>2574</v>
      </c>
      <c r="C95" s="229" t="s">
        <v>347</v>
      </c>
      <c r="D95" s="537">
        <v>878802950065</v>
      </c>
      <c r="E95" s="537">
        <v>872383736327</v>
      </c>
      <c r="F95" s="512">
        <v>865718329703</v>
      </c>
      <c r="G95" s="537">
        <v>869422083915</v>
      </c>
      <c r="H95" s="512">
        <v>877649509332</v>
      </c>
    </row>
    <row r="96" spans="1:8">
      <c r="A96" s="229" t="s">
        <v>2575</v>
      </c>
      <c r="B96" s="229" t="s">
        <v>2576</v>
      </c>
      <c r="C96" s="229" t="s">
        <v>307</v>
      </c>
      <c r="D96" s="537">
        <v>878802950065</v>
      </c>
      <c r="E96" s="537">
        <v>872383736327</v>
      </c>
      <c r="F96" s="512">
        <v>865718329703</v>
      </c>
      <c r="G96" s="537">
        <v>869422083915</v>
      </c>
      <c r="H96" s="512">
        <v>877649509332</v>
      </c>
    </row>
    <row r="97" spans="1:8">
      <c r="A97" s="229" t="s">
        <v>2577</v>
      </c>
      <c r="B97" s="229" t="s">
        <v>2578</v>
      </c>
      <c r="C97" s="229" t="s">
        <v>347</v>
      </c>
      <c r="D97" s="537">
        <v>650000000000</v>
      </c>
      <c r="E97" s="537">
        <v>650000000000</v>
      </c>
      <c r="F97" s="512">
        <v>650000000000</v>
      </c>
      <c r="G97" s="537">
        <v>650000000000</v>
      </c>
      <c r="H97" s="512">
        <v>650000000000</v>
      </c>
    </row>
    <row r="98" spans="1:8">
      <c r="A98" s="229" t="s">
        <v>2579</v>
      </c>
      <c r="B98" s="229" t="s">
        <v>2580</v>
      </c>
      <c r="C98" s="229" t="s">
        <v>347</v>
      </c>
      <c r="D98" s="537">
        <v>650000000000</v>
      </c>
      <c r="E98" s="537">
        <v>650000000000</v>
      </c>
      <c r="F98" s="512">
        <v>650000000000</v>
      </c>
      <c r="G98" s="537">
        <v>650000000000</v>
      </c>
      <c r="H98" s="512">
        <v>650000000000</v>
      </c>
    </row>
    <row r="99" spans="1:8">
      <c r="A99" s="229" t="s">
        <v>2581</v>
      </c>
      <c r="B99" s="229" t="s">
        <v>2582</v>
      </c>
      <c r="C99" s="229" t="s">
        <v>347</v>
      </c>
      <c r="D99" s="537">
        <v>0</v>
      </c>
      <c r="E99" s="537">
        <v>0</v>
      </c>
      <c r="F99" s="512">
        <v>0</v>
      </c>
      <c r="G99" s="537">
        <v>0</v>
      </c>
      <c r="H99" s="512">
        <v>0</v>
      </c>
    </row>
    <row r="100" spans="1:8">
      <c r="A100" s="229" t="s">
        <v>2583</v>
      </c>
      <c r="B100" s="229" t="s">
        <v>2584</v>
      </c>
      <c r="C100" s="229" t="s">
        <v>347</v>
      </c>
      <c r="D100" s="537">
        <v>0</v>
      </c>
      <c r="E100" s="537">
        <v>0</v>
      </c>
      <c r="F100" s="512">
        <v>0</v>
      </c>
      <c r="G100" s="537">
        <v>0</v>
      </c>
      <c r="H100" s="512">
        <v>0</v>
      </c>
    </row>
    <row r="101" spans="1:8">
      <c r="A101" s="229" t="s">
        <v>2585</v>
      </c>
      <c r="B101" s="229" t="s">
        <v>2586</v>
      </c>
      <c r="C101" s="229" t="s">
        <v>347</v>
      </c>
      <c r="D101" s="537">
        <v>0</v>
      </c>
      <c r="E101" s="537">
        <v>0</v>
      </c>
      <c r="F101" s="512">
        <v>0</v>
      </c>
      <c r="G101" s="537">
        <v>0</v>
      </c>
      <c r="H101" s="512">
        <v>0</v>
      </c>
    </row>
    <row r="102" spans="1:8">
      <c r="A102" s="229" t="s">
        <v>2587</v>
      </c>
      <c r="B102" s="229" t="s">
        <v>2588</v>
      </c>
      <c r="C102" s="229" t="s">
        <v>347</v>
      </c>
      <c r="D102" s="537">
        <v>0</v>
      </c>
      <c r="E102" s="537">
        <v>0</v>
      </c>
      <c r="F102" s="512">
        <v>0</v>
      </c>
      <c r="G102" s="537">
        <v>0</v>
      </c>
      <c r="H102" s="512">
        <v>0</v>
      </c>
    </row>
    <row r="103" spans="1:8">
      <c r="A103" s="229" t="s">
        <v>2589</v>
      </c>
      <c r="B103" s="229" t="s">
        <v>2590</v>
      </c>
      <c r="C103" s="229" t="s">
        <v>347</v>
      </c>
      <c r="D103" s="537">
        <v>0</v>
      </c>
      <c r="E103" s="537">
        <v>0</v>
      </c>
      <c r="F103" s="512">
        <v>0</v>
      </c>
      <c r="G103" s="537">
        <v>0</v>
      </c>
      <c r="H103" s="512">
        <v>0</v>
      </c>
    </row>
    <row r="104" spans="1:8">
      <c r="A104" s="229" t="s">
        <v>2591</v>
      </c>
      <c r="B104" s="229" t="s">
        <v>2592</v>
      </c>
      <c r="C104" s="229" t="s">
        <v>347</v>
      </c>
      <c r="D104" s="537">
        <v>0</v>
      </c>
      <c r="E104" s="537">
        <v>0</v>
      </c>
      <c r="F104" s="512">
        <v>0</v>
      </c>
      <c r="G104" s="537">
        <v>0</v>
      </c>
      <c r="H104" s="512">
        <v>0</v>
      </c>
    </row>
    <row r="105" spans="1:8">
      <c r="A105" s="229" t="s">
        <v>2593</v>
      </c>
      <c r="B105" s="229" t="s">
        <v>2594</v>
      </c>
      <c r="C105" s="229" t="s">
        <v>347</v>
      </c>
      <c r="D105" s="537">
        <v>0</v>
      </c>
      <c r="E105" s="537">
        <v>0</v>
      </c>
      <c r="F105" s="512">
        <v>0</v>
      </c>
      <c r="G105" s="537">
        <v>0</v>
      </c>
      <c r="H105" s="512">
        <v>0</v>
      </c>
    </row>
    <row r="106" spans="1:8">
      <c r="A106" s="229" t="s">
        <v>2595</v>
      </c>
      <c r="B106" s="229" t="s">
        <v>2596</v>
      </c>
      <c r="C106" s="229" t="s">
        <v>347</v>
      </c>
      <c r="D106" s="537">
        <v>0</v>
      </c>
      <c r="E106" s="537">
        <v>0</v>
      </c>
      <c r="F106" s="512">
        <v>0</v>
      </c>
      <c r="G106" s="537">
        <v>0</v>
      </c>
      <c r="H106" s="512">
        <v>0</v>
      </c>
    </row>
    <row r="107" spans="1:8">
      <c r="A107" s="229" t="s">
        <v>2597</v>
      </c>
      <c r="B107" s="229" t="s">
        <v>2598</v>
      </c>
      <c r="C107" s="229" t="s">
        <v>347</v>
      </c>
      <c r="D107" s="537">
        <v>0</v>
      </c>
      <c r="E107" s="537">
        <v>0</v>
      </c>
      <c r="F107" s="512">
        <v>0</v>
      </c>
      <c r="G107" s="537">
        <v>0</v>
      </c>
      <c r="H107" s="512">
        <v>0</v>
      </c>
    </row>
    <row r="108" spans="1:8">
      <c r="A108" s="229" t="s">
        <v>2599</v>
      </c>
      <c r="B108" s="229" t="s">
        <v>2600</v>
      </c>
      <c r="C108" s="229" t="s">
        <v>347</v>
      </c>
      <c r="D108" s="537">
        <v>0</v>
      </c>
      <c r="E108" s="537">
        <v>0</v>
      </c>
      <c r="F108" s="512">
        <v>0</v>
      </c>
      <c r="G108" s="537">
        <v>0</v>
      </c>
      <c r="H108" s="512">
        <v>0</v>
      </c>
    </row>
    <row r="109" spans="1:8">
      <c r="A109" s="229" t="s">
        <v>2601</v>
      </c>
      <c r="B109" s="229" t="s">
        <v>2602</v>
      </c>
      <c r="C109" s="229" t="s">
        <v>347</v>
      </c>
      <c r="D109" s="537">
        <v>228802950065</v>
      </c>
      <c r="E109" s="537">
        <v>222383736327</v>
      </c>
      <c r="F109" s="512">
        <v>215718329703</v>
      </c>
      <c r="G109" s="537">
        <v>219422083915</v>
      </c>
      <c r="H109" s="512">
        <v>227649509332</v>
      </c>
    </row>
    <row r="110" spans="1:8">
      <c r="A110" s="229" t="s">
        <v>2603</v>
      </c>
      <c r="B110" s="229" t="s">
        <v>2604</v>
      </c>
      <c r="C110" s="229" t="s">
        <v>347</v>
      </c>
      <c r="D110" s="537">
        <v>230496410801</v>
      </c>
      <c r="E110" s="537">
        <v>228802950065</v>
      </c>
      <c r="F110" s="512">
        <v>222383736327</v>
      </c>
      <c r="G110" s="537">
        <v>215718329703</v>
      </c>
      <c r="H110" s="512">
        <v>219422083915</v>
      </c>
    </row>
    <row r="111" spans="1:8">
      <c r="A111" s="229" t="s">
        <v>2605</v>
      </c>
      <c r="B111" s="229" t="s">
        <v>2606</v>
      </c>
      <c r="C111" s="229" t="s">
        <v>347</v>
      </c>
      <c r="D111" s="537">
        <v>-1693460736</v>
      </c>
      <c r="E111" s="537">
        <v>-6419213738</v>
      </c>
      <c r="F111" s="512">
        <v>-6665406624</v>
      </c>
      <c r="G111" s="537">
        <v>3703754212</v>
      </c>
      <c r="H111" s="512">
        <v>8227425417</v>
      </c>
    </row>
    <row r="112" spans="1:8">
      <c r="A112" s="229" t="s">
        <v>2607</v>
      </c>
      <c r="B112" s="229" t="s">
        <v>2608</v>
      </c>
      <c r="C112" s="229" t="s">
        <v>347</v>
      </c>
      <c r="D112" s="537">
        <v>0</v>
      </c>
      <c r="E112" s="537">
        <v>0</v>
      </c>
      <c r="F112" s="512">
        <v>0</v>
      </c>
      <c r="G112" s="537">
        <v>0</v>
      </c>
      <c r="H112" s="512">
        <v>0</v>
      </c>
    </row>
    <row r="113" spans="1:8">
      <c r="A113" s="229" t="s">
        <v>2609</v>
      </c>
      <c r="B113" s="229" t="s">
        <v>2610</v>
      </c>
      <c r="C113" s="229" t="s">
        <v>347</v>
      </c>
      <c r="D113" s="537">
        <v>0</v>
      </c>
      <c r="E113" s="537">
        <v>0</v>
      </c>
      <c r="F113" s="512">
        <v>0</v>
      </c>
      <c r="G113" s="537">
        <v>0</v>
      </c>
      <c r="H113" s="512">
        <v>0</v>
      </c>
    </row>
    <row r="114" spans="1:8">
      <c r="A114" s="229" t="s">
        <v>2611</v>
      </c>
      <c r="B114" s="229" t="s">
        <v>2612</v>
      </c>
      <c r="C114" s="229" t="s">
        <v>309</v>
      </c>
      <c r="D114" s="537">
        <v>0</v>
      </c>
      <c r="E114" s="537">
        <v>0</v>
      </c>
      <c r="F114" s="512">
        <v>0</v>
      </c>
      <c r="G114" s="537">
        <v>0</v>
      </c>
      <c r="H114" s="512">
        <v>0</v>
      </c>
    </row>
    <row r="115" spans="1:8">
      <c r="A115" s="229" t="s">
        <v>2613</v>
      </c>
      <c r="B115" s="229" t="s">
        <v>2614</v>
      </c>
      <c r="C115" s="229" t="s">
        <v>347</v>
      </c>
      <c r="D115" s="537">
        <v>0</v>
      </c>
      <c r="E115" s="537">
        <v>0</v>
      </c>
      <c r="F115" s="512">
        <v>0</v>
      </c>
      <c r="G115" s="537">
        <v>0</v>
      </c>
      <c r="H115" s="512">
        <v>0</v>
      </c>
    </row>
    <row r="116" spans="1:8">
      <c r="A116" s="229" t="s">
        <v>2615</v>
      </c>
      <c r="B116" s="229" t="s">
        <v>2616</v>
      </c>
      <c r="C116" s="229" t="s">
        <v>347</v>
      </c>
      <c r="D116" s="537">
        <v>1211566398236</v>
      </c>
      <c r="E116" s="537">
        <v>1233002251518</v>
      </c>
      <c r="F116" s="512">
        <v>1192063370403</v>
      </c>
      <c r="G116" s="537">
        <v>1173001139790</v>
      </c>
      <c r="H116" s="512">
        <v>1251902380916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1724-C098-4729-BF09-F6137B3A682F}">
  <dimension ref="A1:H23"/>
  <sheetViews>
    <sheetView topLeftCell="A12" workbookViewId="0">
      <selection activeCell="H2" sqref="H2:H116"/>
    </sheetView>
  </sheetViews>
  <sheetFormatPr defaultColWidth="8.69921875" defaultRowHeight="14"/>
  <cols>
    <col min="1" max="1" width="44.8984375" style="229" customWidth="1"/>
    <col min="2" max="2" width="7" style="229" bestFit="1" customWidth="1"/>
    <col min="3" max="3" width="8.5" style="229" customWidth="1"/>
    <col min="4" max="4" width="15.796875" style="229" bestFit="1" customWidth="1"/>
    <col min="5" max="5" width="14.796875" style="229" bestFit="1" customWidth="1"/>
    <col min="6" max="6" width="15.796875" style="537" bestFit="1" customWidth="1"/>
    <col min="7" max="7" width="15.796875" style="229" bestFit="1" customWidth="1"/>
    <col min="8" max="8" width="18.5" style="537" bestFit="1" customWidth="1"/>
    <col min="9" max="16384" width="8.69921875" style="229"/>
  </cols>
  <sheetData>
    <row r="1" spans="1:8" s="982" customFormat="1" ht="28">
      <c r="A1" s="979" t="s">
        <v>2055</v>
      </c>
      <c r="B1" s="979" t="s">
        <v>2056</v>
      </c>
      <c r="C1" s="980" t="s">
        <v>2057</v>
      </c>
      <c r="D1" s="979" t="s">
        <v>339</v>
      </c>
      <c r="E1" s="979" t="s">
        <v>340</v>
      </c>
      <c r="F1" s="981" t="s">
        <v>341</v>
      </c>
      <c r="G1" s="981" t="s">
        <v>342</v>
      </c>
      <c r="H1" s="981" t="s">
        <v>343</v>
      </c>
    </row>
    <row r="2" spans="1:8">
      <c r="A2" s="976" t="s">
        <v>2058</v>
      </c>
      <c r="B2" s="976" t="s">
        <v>285</v>
      </c>
      <c r="C2" s="976" t="s">
        <v>2059</v>
      </c>
      <c r="D2" s="977">
        <v>126786913920</v>
      </c>
      <c r="E2" s="977">
        <v>96600110916</v>
      </c>
      <c r="F2" s="978">
        <v>174261948689</v>
      </c>
      <c r="G2" s="977">
        <v>159143428903</v>
      </c>
      <c r="H2" s="978">
        <v>160987273061</v>
      </c>
    </row>
    <row r="3" spans="1:8">
      <c r="A3" s="976" t="s">
        <v>2060</v>
      </c>
      <c r="B3" s="976" t="s">
        <v>287</v>
      </c>
      <c r="C3" s="976" t="s">
        <v>2061</v>
      </c>
      <c r="D3" s="977">
        <v>687876997</v>
      </c>
      <c r="E3" s="977">
        <v>33305556</v>
      </c>
      <c r="F3" s="978">
        <v>956126160</v>
      </c>
      <c r="G3" s="977">
        <v>86574074</v>
      </c>
      <c r="H3" s="978">
        <v>1221964024</v>
      </c>
    </row>
    <row r="4" spans="1:8">
      <c r="A4" s="976" t="s">
        <v>2062</v>
      </c>
      <c r="B4" s="976" t="s">
        <v>295</v>
      </c>
      <c r="C4" s="976" t="s">
        <v>2063</v>
      </c>
      <c r="D4" s="977">
        <v>126099036923</v>
      </c>
      <c r="E4" s="977">
        <v>96566805360</v>
      </c>
      <c r="F4" s="978">
        <v>173305822529</v>
      </c>
      <c r="G4" s="977">
        <v>159056854829</v>
      </c>
      <c r="H4" s="978">
        <v>159765309037</v>
      </c>
    </row>
    <row r="5" spans="1:8">
      <c r="A5" s="976" t="s">
        <v>2064</v>
      </c>
      <c r="B5" s="976" t="s">
        <v>297</v>
      </c>
      <c r="C5" s="976" t="s">
        <v>2065</v>
      </c>
      <c r="D5" s="977">
        <v>115080112871</v>
      </c>
      <c r="E5" s="977">
        <v>90411470461</v>
      </c>
      <c r="F5" s="978">
        <v>165844739865</v>
      </c>
      <c r="G5" s="977">
        <v>141086003219</v>
      </c>
      <c r="H5" s="978">
        <v>137580032058</v>
      </c>
    </row>
    <row r="6" spans="1:8">
      <c r="A6" s="976" t="s">
        <v>2066</v>
      </c>
      <c r="B6" s="976" t="s">
        <v>303</v>
      </c>
      <c r="C6" s="976" t="s">
        <v>347</v>
      </c>
      <c r="D6" s="977">
        <v>11018924052</v>
      </c>
      <c r="E6" s="977">
        <v>6155334899</v>
      </c>
      <c r="F6" s="978">
        <v>7461082664</v>
      </c>
      <c r="G6" s="977">
        <v>17970851610</v>
      </c>
      <c r="H6" s="978">
        <v>22185276979</v>
      </c>
    </row>
    <row r="7" spans="1:8">
      <c r="A7" s="976" t="s">
        <v>2067</v>
      </c>
      <c r="B7" s="976" t="s">
        <v>305</v>
      </c>
      <c r="C7" s="976" t="s">
        <v>2068</v>
      </c>
      <c r="D7" s="977">
        <v>1053165322</v>
      </c>
      <c r="E7" s="977">
        <v>307705069</v>
      </c>
      <c r="F7" s="978">
        <v>839416558</v>
      </c>
      <c r="G7" s="977">
        <v>1767937439</v>
      </c>
      <c r="H7" s="978">
        <v>1261651212</v>
      </c>
    </row>
    <row r="8" spans="1:8">
      <c r="A8" s="976" t="s">
        <v>2069</v>
      </c>
      <c r="B8" s="976" t="s">
        <v>307</v>
      </c>
      <c r="C8" s="976" t="s">
        <v>2070</v>
      </c>
      <c r="D8" s="977">
        <v>1532817392</v>
      </c>
      <c r="E8" s="977">
        <v>1569283837</v>
      </c>
      <c r="F8" s="978">
        <v>1510605035</v>
      </c>
      <c r="G8" s="977">
        <v>1998884061</v>
      </c>
      <c r="H8" s="978">
        <v>1208736058</v>
      </c>
    </row>
    <row r="9" spans="1:8">
      <c r="A9" s="976" t="s">
        <v>2071</v>
      </c>
      <c r="B9" s="976" t="s">
        <v>309</v>
      </c>
      <c r="C9" s="976" t="s">
        <v>347</v>
      </c>
      <c r="D9" s="977">
        <v>1240115065</v>
      </c>
      <c r="E9" s="977">
        <v>1156279418</v>
      </c>
      <c r="F9" s="978">
        <v>959718564</v>
      </c>
      <c r="G9" s="977">
        <v>1062084475</v>
      </c>
      <c r="H9" s="978">
        <v>838836791</v>
      </c>
    </row>
    <row r="10" spans="1:8">
      <c r="A10" s="976" t="s">
        <v>2072</v>
      </c>
      <c r="B10" s="976" t="s">
        <v>311</v>
      </c>
      <c r="C10" s="976" t="s">
        <v>2073</v>
      </c>
      <c r="D10" s="977">
        <v>3731798004</v>
      </c>
      <c r="E10" s="977">
        <v>3202645336</v>
      </c>
      <c r="F10" s="978">
        <v>6245695788</v>
      </c>
      <c r="G10" s="977">
        <v>5821309126</v>
      </c>
      <c r="H10" s="978">
        <v>5915805090</v>
      </c>
    </row>
    <row r="11" spans="1:8">
      <c r="A11" s="976" t="s">
        <v>2074</v>
      </c>
      <c r="B11" s="976" t="s">
        <v>313</v>
      </c>
      <c r="C11" s="976" t="s">
        <v>2075</v>
      </c>
      <c r="D11" s="977">
        <v>8394130638</v>
      </c>
      <c r="E11" s="977">
        <v>7959394332</v>
      </c>
      <c r="F11" s="978">
        <v>7329810589</v>
      </c>
      <c r="G11" s="977">
        <v>8148952142</v>
      </c>
      <c r="H11" s="978">
        <v>8010802475</v>
      </c>
    </row>
    <row r="12" spans="1:8">
      <c r="A12" s="976" t="s">
        <v>2076</v>
      </c>
      <c r="B12" s="976" t="s">
        <v>318</v>
      </c>
      <c r="C12" s="976" t="s">
        <v>347</v>
      </c>
      <c r="D12" s="977">
        <v>-1586656660</v>
      </c>
      <c r="E12" s="977">
        <v>-6268283537</v>
      </c>
      <c r="F12" s="978">
        <v>-6785612190</v>
      </c>
      <c r="G12" s="977">
        <v>3769643720</v>
      </c>
      <c r="H12" s="978">
        <v>8311584568</v>
      </c>
    </row>
    <row r="13" spans="1:8">
      <c r="A13" s="976" t="s">
        <v>2077</v>
      </c>
      <c r="B13" s="976" t="s">
        <v>320</v>
      </c>
      <c r="C13" s="976" t="s">
        <v>347</v>
      </c>
      <c r="D13" s="977">
        <v>4505</v>
      </c>
      <c r="E13" s="977">
        <v>70001</v>
      </c>
      <c r="F13" s="978">
        <v>1144804</v>
      </c>
      <c r="G13" s="977">
        <v>10483805</v>
      </c>
      <c r="H13" s="978">
        <v>0</v>
      </c>
    </row>
    <row r="14" spans="1:8">
      <c r="A14" s="976" t="s">
        <v>2078</v>
      </c>
      <c r="B14" s="976" t="s">
        <v>324</v>
      </c>
      <c r="C14" s="976" t="s">
        <v>347</v>
      </c>
      <c r="D14" s="977">
        <v>106808581</v>
      </c>
      <c r="E14" s="977">
        <v>151000202</v>
      </c>
      <c r="F14" s="978">
        <v>34000105</v>
      </c>
      <c r="G14" s="977">
        <v>76373313</v>
      </c>
      <c r="H14" s="978">
        <v>130000650</v>
      </c>
    </row>
    <row r="15" spans="1:8">
      <c r="A15" s="976" t="s">
        <v>2079</v>
      </c>
      <c r="B15" s="976" t="s">
        <v>331</v>
      </c>
      <c r="C15" s="976" t="s">
        <v>347</v>
      </c>
      <c r="D15" s="977">
        <v>-106804076</v>
      </c>
      <c r="E15" s="977">
        <v>-150930201</v>
      </c>
      <c r="F15" s="978">
        <v>-32855301</v>
      </c>
      <c r="G15" s="977">
        <v>-65889508</v>
      </c>
      <c r="H15" s="978">
        <v>-130000650</v>
      </c>
    </row>
    <row r="16" spans="1:8">
      <c r="A16" s="976" t="s">
        <v>2080</v>
      </c>
      <c r="B16" s="976" t="s">
        <v>333</v>
      </c>
      <c r="C16" s="976" t="s">
        <v>347</v>
      </c>
      <c r="D16" s="977">
        <v>-1693460736</v>
      </c>
      <c r="E16" s="977">
        <v>-6419213738</v>
      </c>
      <c r="F16" s="978">
        <v>-6818467491</v>
      </c>
      <c r="G16" s="977">
        <v>3703754212</v>
      </c>
      <c r="H16" s="978">
        <v>8181583918</v>
      </c>
    </row>
    <row r="17" spans="1:8">
      <c r="A17" s="976" t="s">
        <v>2081</v>
      </c>
      <c r="B17" s="976" t="s">
        <v>2082</v>
      </c>
      <c r="C17" s="976" t="s">
        <v>2083</v>
      </c>
      <c r="D17" s="977">
        <v>0</v>
      </c>
      <c r="E17" s="977">
        <v>0</v>
      </c>
      <c r="F17" s="978">
        <v>-153060867</v>
      </c>
      <c r="G17" s="977">
        <v>0</v>
      </c>
      <c r="H17" s="978">
        <v>-45841499</v>
      </c>
    </row>
    <row r="18" spans="1:8">
      <c r="A18" s="976" t="s">
        <v>2084</v>
      </c>
      <c r="B18" s="976" t="s">
        <v>2085</v>
      </c>
      <c r="C18" s="976" t="s">
        <v>2086</v>
      </c>
      <c r="D18" s="977">
        <v>0</v>
      </c>
      <c r="E18" s="977">
        <v>0</v>
      </c>
      <c r="F18" s="978">
        <v>0</v>
      </c>
      <c r="G18" s="977">
        <v>0</v>
      </c>
      <c r="H18" s="978">
        <v>0</v>
      </c>
    </row>
    <row r="19" spans="1:8">
      <c r="A19" s="976" t="s">
        <v>2087</v>
      </c>
      <c r="B19" s="976" t="s">
        <v>334</v>
      </c>
      <c r="C19" s="976" t="s">
        <v>347</v>
      </c>
      <c r="D19" s="977">
        <v>-1693460736</v>
      </c>
      <c r="E19" s="977">
        <v>-6419213738</v>
      </c>
      <c r="F19" s="978">
        <v>-6665406624</v>
      </c>
      <c r="G19" s="977">
        <v>3703754212</v>
      </c>
      <c r="H19" s="978">
        <v>8227425417</v>
      </c>
    </row>
    <row r="20" spans="1:8">
      <c r="A20" s="976" t="s">
        <v>2088</v>
      </c>
      <c r="B20" s="976" t="s">
        <v>336</v>
      </c>
      <c r="C20" s="976" t="s">
        <v>347</v>
      </c>
      <c r="D20" s="977">
        <v>0</v>
      </c>
      <c r="E20" s="977">
        <v>0</v>
      </c>
      <c r="F20" s="978">
        <v>0</v>
      </c>
      <c r="G20" s="977">
        <v>0</v>
      </c>
      <c r="H20" s="978">
        <v>0</v>
      </c>
    </row>
    <row r="21" spans="1:8">
      <c r="A21" s="976" t="s">
        <v>2089</v>
      </c>
      <c r="B21" s="976" t="s">
        <v>2090</v>
      </c>
      <c r="C21" s="976" t="s">
        <v>347</v>
      </c>
      <c r="D21" s="977">
        <v>0</v>
      </c>
      <c r="E21" s="977">
        <v>0</v>
      </c>
      <c r="F21" s="978">
        <v>0</v>
      </c>
      <c r="G21" s="977">
        <v>0</v>
      </c>
      <c r="H21" s="978">
        <v>0</v>
      </c>
    </row>
    <row r="22" spans="1:8">
      <c r="A22" s="976" t="s">
        <v>2091</v>
      </c>
      <c r="B22" s="976" t="s">
        <v>2092</v>
      </c>
      <c r="C22" s="976" t="s">
        <v>347</v>
      </c>
      <c r="D22" s="977">
        <v>2133968845</v>
      </c>
      <c r="E22" s="977">
        <v>2103008488</v>
      </c>
      <c r="F22" s="978">
        <v>2118111558</v>
      </c>
      <c r="G22" s="977">
        <v>2277961573</v>
      </c>
      <c r="H22" s="978">
        <v>2330977557</v>
      </c>
    </row>
    <row r="23" spans="1:8">
      <c r="A23" s="976" t="s">
        <v>2093</v>
      </c>
      <c r="B23" s="976" t="s">
        <v>2094</v>
      </c>
      <c r="C23" s="976" t="s">
        <v>347</v>
      </c>
      <c r="D23" s="977">
        <v>1680623174</v>
      </c>
      <c r="E23" s="977">
        <v>-3159925832</v>
      </c>
      <c r="F23" s="978">
        <v>-3740637369</v>
      </c>
      <c r="G23" s="977">
        <v>7043800260</v>
      </c>
      <c r="H23" s="978">
        <v>11351398266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6738-DC16-4289-81FC-2B63083EFD29}">
  <sheetPr>
    <tabColor rgb="FF92D050"/>
  </sheetPr>
  <dimension ref="A1:F41"/>
  <sheetViews>
    <sheetView topLeftCell="A33" workbookViewId="0">
      <selection activeCell="D50" sqref="D50"/>
    </sheetView>
  </sheetViews>
  <sheetFormatPr defaultRowHeight="14"/>
  <cols>
    <col min="2" max="2" width="17.796875" bestFit="1" customWidth="1"/>
    <col min="3" max="3" width="23.59765625" bestFit="1" customWidth="1"/>
    <col min="4" max="4" width="23" bestFit="1" customWidth="1"/>
    <col min="5" max="5" width="17.5" style="737" bestFit="1" customWidth="1"/>
    <col min="6" max="6" width="13.796875" bestFit="1" customWidth="1"/>
  </cols>
  <sheetData>
    <row r="1" spans="1:5" ht="15.5" thickBot="1">
      <c r="A1" s="712" t="s">
        <v>2152</v>
      </c>
      <c r="B1" s="713" t="s">
        <v>2153</v>
      </c>
      <c r="C1" s="713" t="s">
        <v>2154</v>
      </c>
      <c r="D1" s="713" t="s">
        <v>2155</v>
      </c>
      <c r="E1" s="736" t="s">
        <v>2155</v>
      </c>
    </row>
    <row r="2" spans="1:5" ht="16" thickBot="1">
      <c r="A2" s="714">
        <v>1</v>
      </c>
      <c r="B2" s="715" t="s">
        <v>239</v>
      </c>
      <c r="C2" s="716">
        <v>119134672797</v>
      </c>
      <c r="D2" s="716">
        <v>119134672797</v>
      </c>
    </row>
    <row r="3" spans="1:5" ht="16" thickBot="1">
      <c r="A3" s="714">
        <v>2</v>
      </c>
      <c r="B3" s="715" t="s">
        <v>93</v>
      </c>
      <c r="C3" s="717">
        <v>1072500757</v>
      </c>
      <c r="D3" s="718">
        <v>2347500756.5999999</v>
      </c>
    </row>
    <row r="4" spans="1:5" ht="16" thickBot="1">
      <c r="A4" s="714">
        <v>3</v>
      </c>
      <c r="B4" s="715" t="s">
        <v>245</v>
      </c>
      <c r="C4" s="718">
        <v>5886146898</v>
      </c>
      <c r="D4" s="718">
        <v>7386146898</v>
      </c>
    </row>
    <row r="7" spans="1:5" ht="14.5" thickBot="1"/>
    <row r="8" spans="1:5" ht="15.5" thickBot="1">
      <c r="A8" s="712" t="s">
        <v>2152</v>
      </c>
      <c r="B8" s="713" t="s">
        <v>2153</v>
      </c>
      <c r="C8" s="713" t="s">
        <v>2157</v>
      </c>
      <c r="D8" s="713" t="s">
        <v>2158</v>
      </c>
    </row>
    <row r="9" spans="1:5" ht="16" thickBot="1">
      <c r="A9" s="714">
        <v>1</v>
      </c>
      <c r="B9" s="715" t="s">
        <v>239</v>
      </c>
      <c r="C9" s="716">
        <v>137991406898</v>
      </c>
      <c r="D9" s="716">
        <v>137991406898</v>
      </c>
    </row>
    <row r="10" spans="1:5" ht="16" thickBot="1">
      <c r="A10" s="714">
        <v>2</v>
      </c>
      <c r="B10" s="715" t="s">
        <v>93</v>
      </c>
      <c r="C10" s="717">
        <v>1039517857</v>
      </c>
      <c r="D10" s="717">
        <v>1039517857</v>
      </c>
    </row>
    <row r="11" spans="1:5" ht="16" thickBot="1">
      <c r="A11" s="714">
        <v>3</v>
      </c>
      <c r="B11" s="715" t="s">
        <v>245</v>
      </c>
      <c r="C11" s="718">
        <v>3137385364</v>
      </c>
      <c r="D11" s="718">
        <v>3137385364</v>
      </c>
    </row>
    <row r="13" spans="1:5" ht="14.5" thickBot="1"/>
    <row r="14" spans="1:5" ht="15.5" thickBot="1">
      <c r="A14" s="712" t="s">
        <v>2152</v>
      </c>
      <c r="B14" s="713" t="s">
        <v>2153</v>
      </c>
      <c r="C14" s="713" t="s">
        <v>2159</v>
      </c>
      <c r="D14" s="713" t="s">
        <v>2160</v>
      </c>
    </row>
    <row r="15" spans="1:5" ht="16" thickBot="1">
      <c r="A15" s="714">
        <v>1</v>
      </c>
      <c r="B15" s="715" t="s">
        <v>239</v>
      </c>
      <c r="C15" s="716">
        <v>168442653383</v>
      </c>
      <c r="D15" s="716">
        <v>168442653383</v>
      </c>
    </row>
    <row r="16" spans="1:5" ht="16" thickBot="1">
      <c r="A16" s="714">
        <v>2</v>
      </c>
      <c r="B16" s="715" t="s">
        <v>93</v>
      </c>
      <c r="C16" s="717">
        <v>93219731</v>
      </c>
      <c r="D16" s="717">
        <v>1116669730.9561844</v>
      </c>
    </row>
    <row r="17" spans="1:4" ht="16" thickBot="1">
      <c r="A17" s="714">
        <v>3</v>
      </c>
      <c r="B17" s="715" t="s">
        <v>245</v>
      </c>
      <c r="C17" s="718">
        <v>5514255222</v>
      </c>
      <c r="D17" s="718">
        <v>7014255222</v>
      </c>
    </row>
    <row r="19" spans="1:4" ht="14.5" thickBot="1"/>
    <row r="20" spans="1:4" ht="15.5" thickBot="1">
      <c r="A20" s="712" t="s">
        <v>2152</v>
      </c>
      <c r="B20" s="713" t="s">
        <v>2153</v>
      </c>
      <c r="C20" s="713" t="s">
        <v>2161</v>
      </c>
      <c r="D20" s="713" t="s">
        <v>2162</v>
      </c>
    </row>
    <row r="21" spans="1:4" ht="16" thickBot="1">
      <c r="A21" s="714">
        <v>1</v>
      </c>
      <c r="B21" s="715" t="s">
        <v>239</v>
      </c>
      <c r="C21" s="716">
        <v>84710435067</v>
      </c>
      <c r="D21" s="716">
        <v>84710435067</v>
      </c>
    </row>
    <row r="22" spans="1:4" ht="16" thickBot="1">
      <c r="A22" s="714">
        <v>2</v>
      </c>
      <c r="B22" s="715" t="s">
        <v>93</v>
      </c>
      <c r="C22" s="733">
        <v>-10202154651</v>
      </c>
      <c r="D22" s="733">
        <v>-10202154651</v>
      </c>
    </row>
    <row r="23" spans="1:4" ht="16" thickBot="1">
      <c r="A23" s="714">
        <v>3</v>
      </c>
      <c r="B23" s="715" t="s">
        <v>245</v>
      </c>
      <c r="C23" s="718">
        <v>-5466478990</v>
      </c>
      <c r="D23" s="718">
        <v>-5466478990</v>
      </c>
    </row>
    <row r="25" spans="1:4" ht="14.5" thickBot="1"/>
    <row r="26" spans="1:4" ht="15.5" thickBot="1">
      <c r="A26" s="712" t="s">
        <v>2152</v>
      </c>
      <c r="B26" s="713" t="s">
        <v>2153</v>
      </c>
      <c r="C26" s="713" t="s">
        <v>2163</v>
      </c>
      <c r="D26" s="713" t="s">
        <v>2164</v>
      </c>
    </row>
    <row r="27" spans="1:4" ht="16" thickBot="1">
      <c r="A27" s="714">
        <v>1</v>
      </c>
      <c r="B27" s="715" t="s">
        <v>239</v>
      </c>
      <c r="C27" s="716">
        <f>BCTC2026!M135</f>
        <v>0</v>
      </c>
      <c r="D27" s="716">
        <f>C27</f>
        <v>0</v>
      </c>
    </row>
    <row r="28" spans="1:4" ht="16" thickBot="1">
      <c r="A28" s="714">
        <v>2</v>
      </c>
      <c r="B28" s="715" t="s">
        <v>93</v>
      </c>
      <c r="C28" s="733">
        <f>BCTC2026!M151</f>
        <v>0</v>
      </c>
      <c r="D28" s="733">
        <v>-1817288050</v>
      </c>
    </row>
    <row r="29" spans="1:4" ht="16" thickBot="1">
      <c r="A29" s="714">
        <v>3</v>
      </c>
      <c r="B29" s="715" t="s">
        <v>245</v>
      </c>
      <c r="C29" s="718">
        <f>BCTC2026!M176</f>
        <v>0</v>
      </c>
      <c r="D29" s="718">
        <v>3962146879</v>
      </c>
    </row>
    <row r="30" spans="1:4" ht="14.5" thickBot="1"/>
    <row r="31" spans="1:4" ht="15.5" thickBot="1">
      <c r="A31" s="712" t="s">
        <v>2152</v>
      </c>
      <c r="B31" s="713" t="s">
        <v>2153</v>
      </c>
      <c r="C31" s="713" t="s">
        <v>2167</v>
      </c>
      <c r="D31" s="713" t="s">
        <v>2168</v>
      </c>
    </row>
    <row r="32" spans="1:4" ht="16" thickBot="1">
      <c r="A32" s="714">
        <v>1</v>
      </c>
      <c r="B32" s="715" t="s">
        <v>239</v>
      </c>
      <c r="C32" s="716">
        <v>88347880802</v>
      </c>
      <c r="D32" s="716">
        <v>88347880802</v>
      </c>
    </row>
    <row r="33" spans="1:6" ht="16" thickBot="1">
      <c r="A33" s="714">
        <v>2</v>
      </c>
      <c r="B33" s="715" t="s">
        <v>93</v>
      </c>
      <c r="C33" s="733">
        <v>-6920497847</v>
      </c>
      <c r="D33" s="733">
        <v>-6920497847</v>
      </c>
    </row>
    <row r="34" spans="1:6" ht="16" thickBot="1">
      <c r="A34" s="714">
        <v>3</v>
      </c>
      <c r="B34" s="715" t="s">
        <v>245</v>
      </c>
      <c r="C34" s="718">
        <v>-1248334474</v>
      </c>
      <c r="D34" s="718">
        <v>-1248334474</v>
      </c>
    </row>
    <row r="35" spans="1:6" ht="14.5" thickBot="1"/>
    <row r="36" spans="1:6" ht="15.5" thickBot="1">
      <c r="A36" s="712" t="s">
        <v>2152</v>
      </c>
      <c r="B36" s="713" t="s">
        <v>2153</v>
      </c>
      <c r="C36" s="713" t="s">
        <v>2169</v>
      </c>
      <c r="D36" s="713" t="s">
        <v>2170</v>
      </c>
    </row>
    <row r="37" spans="1:6" ht="16" thickBot="1">
      <c r="A37" s="714">
        <v>1</v>
      </c>
      <c r="B37" s="715" t="s">
        <v>239</v>
      </c>
      <c r="C37" s="716">
        <v>101435082581</v>
      </c>
      <c r="D37" s="716">
        <v>118664294581</v>
      </c>
    </row>
    <row r="38" spans="1:6" ht="16" thickBot="1">
      <c r="A38" s="714">
        <v>2</v>
      </c>
      <c r="B38" s="715" t="s">
        <v>93</v>
      </c>
      <c r="C38" s="733">
        <v>14216394371</v>
      </c>
      <c r="D38" s="733">
        <v>15268203038.744499</v>
      </c>
      <c r="F38" s="220"/>
    </row>
    <row r="39" spans="1:6" ht="16" thickBot="1">
      <c r="A39" s="714">
        <v>3</v>
      </c>
      <c r="B39" s="715" t="s">
        <v>245</v>
      </c>
      <c r="C39" s="718">
        <v>23629242318</v>
      </c>
      <c r="D39" s="718">
        <v>24839748323</v>
      </c>
      <c r="F39" s="220"/>
    </row>
    <row r="41" spans="1:6">
      <c r="D41" s="22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E9FF-B9AF-4DE3-AA20-0B26057A601B}">
  <dimension ref="A1:O10"/>
  <sheetViews>
    <sheetView zoomScaleNormal="100" workbookViewId="0">
      <selection activeCell="E14" sqref="E14"/>
    </sheetView>
  </sheetViews>
  <sheetFormatPr defaultColWidth="8.69921875" defaultRowHeight="15.5"/>
  <cols>
    <col min="1" max="1" width="4.69921875" style="407" bestFit="1" customWidth="1"/>
    <col min="2" max="2" width="24.09765625" style="407" customWidth="1"/>
    <col min="3" max="3" width="19.8984375" style="407" bestFit="1" customWidth="1"/>
    <col min="4" max="10" width="9.3984375" style="742" customWidth="1"/>
    <col min="11" max="11" width="9" style="742" customWidth="1"/>
    <col min="12" max="12" width="9.3984375" style="742" customWidth="1"/>
    <col min="13" max="13" width="8.5" style="742" customWidth="1"/>
    <col min="14" max="14" width="17.69921875" style="742" customWidth="1"/>
    <col min="15" max="15" width="25.3984375" style="742" customWidth="1"/>
    <col min="16" max="16384" width="8.69921875" style="407"/>
  </cols>
  <sheetData>
    <row r="1" spans="1:15" s="740" customFormat="1">
      <c r="A1" s="743" t="s">
        <v>2152</v>
      </c>
      <c r="B1" s="743" t="s">
        <v>2153</v>
      </c>
      <c r="C1" s="744" t="s">
        <v>2171</v>
      </c>
      <c r="D1" s="745" t="s">
        <v>2172</v>
      </c>
      <c r="E1" s="745" t="s">
        <v>2173</v>
      </c>
      <c r="F1" s="745" t="s">
        <v>2174</v>
      </c>
      <c r="G1" s="745" t="s">
        <v>2175</v>
      </c>
      <c r="H1" s="745" t="s">
        <v>2176</v>
      </c>
      <c r="I1" s="745" t="s">
        <v>2177</v>
      </c>
      <c r="J1" s="745" t="s">
        <v>2178</v>
      </c>
      <c r="K1" s="745" t="s">
        <v>2179</v>
      </c>
      <c r="L1" s="745" t="s">
        <v>2180</v>
      </c>
      <c r="M1" s="745" t="s">
        <v>2181</v>
      </c>
      <c r="N1" s="745" t="s">
        <v>2182</v>
      </c>
      <c r="O1" s="745" t="s">
        <v>2125</v>
      </c>
    </row>
    <row r="2" spans="1:15">
      <c r="A2" s="738">
        <v>1</v>
      </c>
      <c r="B2" s="739" t="s">
        <v>239</v>
      </c>
      <c r="C2" s="741">
        <v>114462.510402</v>
      </c>
      <c r="D2" s="741">
        <v>187999.46105899999</v>
      </c>
      <c r="E2" s="741">
        <v>150253.33267999999</v>
      </c>
      <c r="F2" s="741">
        <v>125429.649855</v>
      </c>
      <c r="G2" s="741">
        <v>152067.14285199999</v>
      </c>
      <c r="H2" s="741">
        <v>119134.67279700001</v>
      </c>
      <c r="I2" s="741">
        <v>137991.40689799999</v>
      </c>
      <c r="J2" s="741">
        <v>168442.653383</v>
      </c>
      <c r="K2" s="741">
        <v>84710.435066999999</v>
      </c>
      <c r="L2" s="741">
        <v>108928.55666</v>
      </c>
      <c r="M2" s="741">
        <v>88347.880802</v>
      </c>
      <c r="N2" s="741">
        <v>101435082581</v>
      </c>
      <c r="O2" s="741">
        <f>SUM(C2:N2)</f>
        <v>101436520348.70245</v>
      </c>
    </row>
    <row r="3" spans="1:15">
      <c r="A3" s="738">
        <v>2</v>
      </c>
      <c r="B3" s="739" t="s">
        <v>93</v>
      </c>
      <c r="C3" s="741">
        <v>4897.0805520000004</v>
      </c>
      <c r="D3" s="741">
        <v>17400.796729000002</v>
      </c>
      <c r="E3" s="741">
        <v>7098.2490589999998</v>
      </c>
      <c r="F3" s="741">
        <v>3750.9834850000002</v>
      </c>
      <c r="G3" s="741">
        <v>9530.2043040000008</v>
      </c>
      <c r="H3" s="741">
        <v>1072.500757</v>
      </c>
      <c r="I3" s="741">
        <v>1039.517857</v>
      </c>
      <c r="J3" s="741">
        <v>93.219730999999996</v>
      </c>
      <c r="K3" s="741">
        <v>-10202.154651000001</v>
      </c>
      <c r="L3" s="741">
        <v>-4684.65805</v>
      </c>
      <c r="M3" s="741">
        <v>-6920.4978469999996</v>
      </c>
      <c r="N3" s="741">
        <v>14216394371</v>
      </c>
      <c r="O3" s="741">
        <f>SUM(C3:N3)</f>
        <v>14216417446.241926</v>
      </c>
    </row>
    <row r="4" spans="1:15">
      <c r="A4" s="738">
        <v>3</v>
      </c>
      <c r="B4" s="739" t="s">
        <v>245</v>
      </c>
      <c r="C4" s="741">
        <v>10352.165525</v>
      </c>
      <c r="D4" s="741">
        <v>24993.379607999999</v>
      </c>
      <c r="E4" s="741">
        <v>12741.781928</v>
      </c>
      <c r="F4" s="741">
        <v>8890.2839499999991</v>
      </c>
      <c r="G4" s="741">
        <v>16044.216501000001</v>
      </c>
      <c r="H4" s="741">
        <v>5886.146898</v>
      </c>
      <c r="I4" s="741">
        <v>3137.3853640000002</v>
      </c>
      <c r="J4" s="741">
        <v>5514.2552219999998</v>
      </c>
      <c r="K4" s="741">
        <v>-5466.4789899999996</v>
      </c>
      <c r="L4" s="741">
        <v>3620.3440609999998</v>
      </c>
      <c r="M4" s="741">
        <v>-1248.334474</v>
      </c>
      <c r="N4" s="741">
        <v>23629242318</v>
      </c>
      <c r="O4" s="741">
        <f>SUM(C4:N4)</f>
        <v>23629326783.145592</v>
      </c>
    </row>
    <row r="7" spans="1:15">
      <c r="A7" s="743" t="s">
        <v>2152</v>
      </c>
      <c r="B7" s="743" t="s">
        <v>2153</v>
      </c>
      <c r="C7" s="743" t="s">
        <v>2376</v>
      </c>
    </row>
    <row r="8" spans="1:15">
      <c r="A8" s="738">
        <v>1</v>
      </c>
      <c r="B8" s="739" t="s">
        <v>239</v>
      </c>
      <c r="C8" s="921">
        <v>126099036923</v>
      </c>
    </row>
    <row r="9" spans="1:15">
      <c r="A9" s="738">
        <v>2</v>
      </c>
      <c r="B9" s="739" t="s">
        <v>93</v>
      </c>
      <c r="C9" s="741">
        <v>-1693460736</v>
      </c>
    </row>
    <row r="10" spans="1:15" hidden="1">
      <c r="A10" s="738">
        <v>3</v>
      </c>
      <c r="B10" s="739" t="s">
        <v>245</v>
      </c>
      <c r="C10" s="741">
        <v>1574237997</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8CD6-8326-4656-9D71-E614F3879FC1}">
  <sheetPr>
    <tabColor rgb="FF92D050"/>
  </sheetPr>
  <dimension ref="A1:D9"/>
  <sheetViews>
    <sheetView workbookViewId="0">
      <selection activeCell="C14" sqref="C14"/>
    </sheetView>
  </sheetViews>
  <sheetFormatPr defaultRowHeight="14"/>
  <cols>
    <col min="2" max="3" width="15.3984375" bestFit="1" customWidth="1"/>
    <col min="4" max="4" width="14.796875" bestFit="1" customWidth="1"/>
  </cols>
  <sheetData>
    <row r="1" spans="1:4" s="722" customFormat="1" ht="14.5">
      <c r="A1" s="721" t="s">
        <v>1</v>
      </c>
      <c r="B1" s="721" t="s">
        <v>2156</v>
      </c>
      <c r="C1" s="721" t="s">
        <v>245</v>
      </c>
    </row>
    <row r="2" spans="1:4">
      <c r="A2" s="257">
        <v>1</v>
      </c>
      <c r="B2" s="719">
        <v>4897080552</v>
      </c>
      <c r="C2" s="719">
        <v>10352165525</v>
      </c>
    </row>
    <row r="3" spans="1:4">
      <c r="A3" s="257">
        <v>2</v>
      </c>
      <c r="B3" s="719">
        <v>20400796729</v>
      </c>
      <c r="C3" s="719">
        <v>27993379608</v>
      </c>
    </row>
    <row r="4" spans="1:4">
      <c r="A4" s="257">
        <v>3</v>
      </c>
      <c r="B4" s="719">
        <v>8373249059</v>
      </c>
      <c r="C4" s="719">
        <v>14241781928</v>
      </c>
    </row>
    <row r="5" spans="1:4">
      <c r="A5" s="257">
        <v>4</v>
      </c>
      <c r="B5" s="719">
        <v>5025983485</v>
      </c>
      <c r="C5" s="719">
        <v>10390283950</v>
      </c>
    </row>
    <row r="6" spans="1:4">
      <c r="A6" s="257">
        <v>5</v>
      </c>
      <c r="B6" s="719">
        <v>10805204304</v>
      </c>
      <c r="C6" s="719">
        <v>17544216501</v>
      </c>
    </row>
    <row r="7" spans="1:4">
      <c r="A7" s="257">
        <v>6</v>
      </c>
      <c r="B7" s="719">
        <v>2347500757</v>
      </c>
      <c r="C7" s="719">
        <v>7386146898</v>
      </c>
    </row>
    <row r="8" spans="1:4">
      <c r="A8" s="482" t="s">
        <v>108</v>
      </c>
      <c r="B8" s="720">
        <f>SUM(B2:B7)</f>
        <v>51849814886</v>
      </c>
      <c r="C8" s="720">
        <f>SUM(C2:C7)</f>
        <v>87907974410</v>
      </c>
    </row>
    <row r="9" spans="1:4">
      <c r="D9" s="72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F8F3-DC9C-4FA6-A0FB-B47183BF3B31}">
  <sheetPr codeName="Sheet9"/>
  <dimension ref="A1:R35"/>
  <sheetViews>
    <sheetView topLeftCell="H1" zoomScale="70" zoomScaleNormal="70" workbookViewId="0">
      <selection activeCell="Q21" sqref="Q21"/>
    </sheetView>
  </sheetViews>
  <sheetFormatPr defaultColWidth="8.796875" defaultRowHeight="14"/>
  <cols>
    <col min="1" max="1" width="67" style="540" customWidth="1"/>
    <col min="2" max="2" width="7.69921875" style="540" customWidth="1"/>
    <col min="3" max="3" width="18" style="540" customWidth="1"/>
    <col min="4" max="9" width="19.19921875" style="541" customWidth="1"/>
    <col min="10" max="10" width="8.796875" style="539"/>
    <col min="11" max="11" width="74.69921875" style="539" bestFit="1" customWidth="1"/>
    <col min="12" max="12" width="8.796875" style="539" customWidth="1"/>
    <col min="13" max="18" width="18.19921875" style="539" customWidth="1"/>
    <col min="19" max="16384" width="8.796875" style="539"/>
  </cols>
  <sheetData>
    <row r="1" spans="1:18" s="545" customFormat="1" ht="15.5">
      <c r="A1" s="544" t="s">
        <v>2055</v>
      </c>
      <c r="B1" s="544" t="s">
        <v>2056</v>
      </c>
      <c r="C1" s="544" t="s">
        <v>2057</v>
      </c>
      <c r="D1" s="546" t="s">
        <v>2095</v>
      </c>
      <c r="E1" s="546" t="s">
        <v>2099</v>
      </c>
      <c r="F1" s="546" t="s">
        <v>2100</v>
      </c>
      <c r="G1" s="546" t="s">
        <v>1572</v>
      </c>
      <c r="H1" s="546" t="s">
        <v>1573</v>
      </c>
      <c r="I1" s="546" t="s">
        <v>1574</v>
      </c>
      <c r="K1" s="1128" t="s">
        <v>2096</v>
      </c>
      <c r="L1" s="1128"/>
      <c r="M1" s="556">
        <v>45499</v>
      </c>
      <c r="N1" s="556">
        <v>45530</v>
      </c>
      <c r="O1" s="556">
        <v>45561</v>
      </c>
      <c r="P1" s="556">
        <v>45591</v>
      </c>
      <c r="Q1" s="556">
        <v>45622</v>
      </c>
      <c r="R1" s="556">
        <v>45652</v>
      </c>
    </row>
    <row r="2" spans="1:18">
      <c r="A2" s="542" t="s">
        <v>2058</v>
      </c>
      <c r="B2" s="542" t="s">
        <v>285</v>
      </c>
      <c r="C2" s="542" t="s">
        <v>2059</v>
      </c>
      <c r="D2" s="543">
        <v>56451269692</v>
      </c>
      <c r="E2" s="543">
        <v>160372945473</v>
      </c>
      <c r="F2" s="543">
        <v>161501484254</v>
      </c>
      <c r="G2" s="543">
        <v>119734804022</v>
      </c>
      <c r="H2" s="543"/>
      <c r="I2" s="543"/>
      <c r="K2" s="547" t="s">
        <v>2058</v>
      </c>
      <c r="L2" s="548"/>
      <c r="M2" s="557">
        <f>D2</f>
        <v>56451269692</v>
      </c>
      <c r="N2" s="557">
        <f t="shared" ref="N2:R3" si="0">E2</f>
        <v>160372945473</v>
      </c>
      <c r="O2" s="557">
        <f t="shared" si="0"/>
        <v>161501484254</v>
      </c>
      <c r="P2" s="557">
        <f>G2</f>
        <v>119734804022</v>
      </c>
      <c r="Q2" s="557">
        <f t="shared" si="0"/>
        <v>0</v>
      </c>
      <c r="R2" s="557">
        <f t="shared" si="0"/>
        <v>0</v>
      </c>
    </row>
    <row r="3" spans="1:18">
      <c r="A3" s="542" t="s">
        <v>2060</v>
      </c>
      <c r="B3" s="542" t="s">
        <v>287</v>
      </c>
      <c r="C3" s="542" t="s">
        <v>2061</v>
      </c>
      <c r="D3" s="543">
        <v>0</v>
      </c>
      <c r="E3" s="543">
        <v>6345077301</v>
      </c>
      <c r="F3" s="543">
        <v>4671587529</v>
      </c>
      <c r="G3" s="543">
        <v>2922205276</v>
      </c>
      <c r="H3" s="543"/>
      <c r="I3" s="543"/>
      <c r="K3" s="549" t="s">
        <v>2060</v>
      </c>
      <c r="L3" s="548"/>
      <c r="M3" s="558">
        <f>D3</f>
        <v>0</v>
      </c>
      <c r="N3" s="558">
        <f>E3</f>
        <v>6345077301</v>
      </c>
      <c r="O3" s="558">
        <f t="shared" si="0"/>
        <v>4671587529</v>
      </c>
      <c r="P3" s="558">
        <f t="shared" si="0"/>
        <v>2922205276</v>
      </c>
      <c r="Q3" s="558">
        <f t="shared" si="0"/>
        <v>0</v>
      </c>
      <c r="R3" s="558">
        <f t="shared" si="0"/>
        <v>0</v>
      </c>
    </row>
    <row r="4" spans="1:18">
      <c r="A4" s="542" t="s">
        <v>2062</v>
      </c>
      <c r="B4" s="542" t="s">
        <v>295</v>
      </c>
      <c r="C4" s="542" t="s">
        <v>2063</v>
      </c>
      <c r="D4" s="543">
        <v>56451269692</v>
      </c>
      <c r="E4" s="543">
        <v>154027868172</v>
      </c>
      <c r="F4" s="543">
        <v>156829896725</v>
      </c>
      <c r="G4" s="543">
        <v>116812598746</v>
      </c>
      <c r="H4" s="543"/>
      <c r="I4" s="543"/>
      <c r="K4" s="550" t="s">
        <v>2062</v>
      </c>
      <c r="L4" s="551"/>
      <c r="M4" s="559">
        <f t="shared" ref="M4:R4" si="1">M2-M3</f>
        <v>56451269692</v>
      </c>
      <c r="N4" s="559">
        <f t="shared" si="1"/>
        <v>154027868172</v>
      </c>
      <c r="O4" s="559">
        <f t="shared" si="1"/>
        <v>156829896725</v>
      </c>
      <c r="P4" s="559">
        <f t="shared" si="1"/>
        <v>116812598746</v>
      </c>
      <c r="Q4" s="559">
        <f t="shared" si="1"/>
        <v>0</v>
      </c>
      <c r="R4" s="559">
        <f t="shared" si="1"/>
        <v>0</v>
      </c>
    </row>
    <row r="5" spans="1:18">
      <c r="A5" s="542" t="s">
        <v>2064</v>
      </c>
      <c r="B5" s="542" t="s">
        <v>297</v>
      </c>
      <c r="C5" s="542" t="s">
        <v>2065</v>
      </c>
      <c r="D5" s="543">
        <v>61217801757</v>
      </c>
      <c r="E5" s="543">
        <v>147970813832</v>
      </c>
      <c r="F5" s="543">
        <v>132769623597</v>
      </c>
      <c r="G5" s="543">
        <v>112138441893</v>
      </c>
      <c r="H5" s="543"/>
      <c r="I5" s="543"/>
      <c r="K5" s="549" t="s">
        <v>2064</v>
      </c>
      <c r="L5" s="548"/>
      <c r="M5" s="558">
        <f>D5+D24</f>
        <v>50261529227</v>
      </c>
      <c r="N5" s="558">
        <f t="shared" ref="N5:R5" si="2">E5+E24</f>
        <v>137014541302</v>
      </c>
      <c r="O5" s="558">
        <f>F5+F24</f>
        <v>121813351067</v>
      </c>
      <c r="P5" s="558">
        <f>G5+G24</f>
        <v>101182169363</v>
      </c>
      <c r="Q5" s="558">
        <f t="shared" si="2"/>
        <v>0</v>
      </c>
      <c r="R5" s="558">
        <f t="shared" si="2"/>
        <v>0</v>
      </c>
    </row>
    <row r="6" spans="1:18">
      <c r="A6" s="542" t="s">
        <v>2066</v>
      </c>
      <c r="B6" s="542" t="s">
        <v>303</v>
      </c>
      <c r="C6" s="542" t="s">
        <v>347</v>
      </c>
      <c r="D6" s="543">
        <v>-4766532065</v>
      </c>
      <c r="E6" s="543">
        <v>6057054340</v>
      </c>
      <c r="F6" s="543">
        <v>24060273128</v>
      </c>
      <c r="G6" s="543">
        <v>4674156853</v>
      </c>
      <c r="H6" s="543"/>
      <c r="I6" s="543"/>
      <c r="K6" s="550" t="s">
        <v>2066</v>
      </c>
      <c r="L6" s="551"/>
      <c r="M6" s="559">
        <f t="shared" ref="M6:R6" si="3">M4-M5</f>
        <v>6189740465</v>
      </c>
      <c r="N6" s="559">
        <f>N4-N5</f>
        <v>17013326870</v>
      </c>
      <c r="O6" s="559">
        <f t="shared" si="3"/>
        <v>35016545658</v>
      </c>
      <c r="P6" s="559">
        <f t="shared" si="3"/>
        <v>15630429383</v>
      </c>
      <c r="Q6" s="559">
        <f t="shared" si="3"/>
        <v>0</v>
      </c>
      <c r="R6" s="559">
        <f t="shared" si="3"/>
        <v>0</v>
      </c>
    </row>
    <row r="7" spans="1:18">
      <c r="A7" s="542" t="s">
        <v>2067</v>
      </c>
      <c r="B7" s="542" t="s">
        <v>305</v>
      </c>
      <c r="C7" s="542" t="s">
        <v>2068</v>
      </c>
      <c r="D7" s="543">
        <v>343643819</v>
      </c>
      <c r="E7" s="543">
        <v>1242477440</v>
      </c>
      <c r="F7" s="543">
        <v>1549112434</v>
      </c>
      <c r="G7" s="543">
        <v>2779237425</v>
      </c>
      <c r="H7" s="543"/>
      <c r="I7" s="543"/>
      <c r="K7" s="549" t="s">
        <v>2067</v>
      </c>
      <c r="L7" s="548"/>
      <c r="M7" s="558">
        <f>D7</f>
        <v>343643819</v>
      </c>
      <c r="N7" s="558">
        <f t="shared" ref="N7:R11" si="4">E7</f>
        <v>1242477440</v>
      </c>
      <c r="O7" s="558">
        <f t="shared" si="4"/>
        <v>1549112434</v>
      </c>
      <c r="P7" s="558">
        <f t="shared" si="4"/>
        <v>2779237425</v>
      </c>
      <c r="Q7" s="558">
        <f t="shared" si="4"/>
        <v>0</v>
      </c>
      <c r="R7" s="558">
        <f t="shared" si="4"/>
        <v>0</v>
      </c>
    </row>
    <row r="8" spans="1:18">
      <c r="A8" s="542" t="s">
        <v>2069</v>
      </c>
      <c r="B8" s="542" t="s">
        <v>307</v>
      </c>
      <c r="C8" s="542" t="s">
        <v>2070</v>
      </c>
      <c r="D8" s="543">
        <v>1608708972</v>
      </c>
      <c r="E8" s="543">
        <v>1489581015</v>
      </c>
      <c r="F8" s="543">
        <v>1372261307</v>
      </c>
      <c r="G8" s="543">
        <v>636041020</v>
      </c>
      <c r="H8" s="543"/>
      <c r="I8" s="543"/>
      <c r="K8" s="549" t="s">
        <v>2069</v>
      </c>
      <c r="L8" s="548"/>
      <c r="M8" s="558">
        <f>D8</f>
        <v>1608708972</v>
      </c>
      <c r="N8" s="558">
        <f t="shared" si="4"/>
        <v>1489581015</v>
      </c>
      <c r="O8" s="558">
        <f t="shared" si="4"/>
        <v>1372261307</v>
      </c>
      <c r="P8" s="558">
        <f t="shared" si="4"/>
        <v>636041020</v>
      </c>
      <c r="Q8" s="558">
        <f t="shared" si="4"/>
        <v>0</v>
      </c>
      <c r="R8" s="558">
        <f t="shared" si="4"/>
        <v>0</v>
      </c>
    </row>
    <row r="9" spans="1:18">
      <c r="A9" s="542" t="s">
        <v>2071</v>
      </c>
      <c r="B9" s="542" t="s">
        <v>309</v>
      </c>
      <c r="C9" s="542" t="s">
        <v>347</v>
      </c>
      <c r="D9" s="543">
        <v>1160823006</v>
      </c>
      <c r="E9" s="543">
        <v>939585045</v>
      </c>
      <c r="F9" s="543">
        <v>859444105</v>
      </c>
      <c r="G9" s="543">
        <v>840165515</v>
      </c>
      <c r="H9" s="543"/>
      <c r="I9" s="543"/>
      <c r="K9" s="567" t="s">
        <v>2071</v>
      </c>
      <c r="L9" s="568"/>
      <c r="M9" s="569">
        <f>D9</f>
        <v>1160823006</v>
      </c>
      <c r="N9" s="569">
        <f t="shared" si="4"/>
        <v>939585045</v>
      </c>
      <c r="O9" s="569">
        <f t="shared" si="4"/>
        <v>859444105</v>
      </c>
      <c r="P9" s="569">
        <f t="shared" si="4"/>
        <v>840165515</v>
      </c>
      <c r="Q9" s="569">
        <f t="shared" si="4"/>
        <v>0</v>
      </c>
      <c r="R9" s="569">
        <f t="shared" si="4"/>
        <v>0</v>
      </c>
    </row>
    <row r="10" spans="1:18">
      <c r="A10" s="542" t="s">
        <v>2072</v>
      </c>
      <c r="B10" s="542" t="s">
        <v>311</v>
      </c>
      <c r="C10" s="542" t="s">
        <v>2073</v>
      </c>
      <c r="D10" s="543">
        <v>2300964337</v>
      </c>
      <c r="E10" s="543">
        <v>8205607205</v>
      </c>
      <c r="F10" s="543">
        <v>7036529523</v>
      </c>
      <c r="G10" s="543">
        <v>4608951194</v>
      </c>
      <c r="H10" s="543"/>
      <c r="I10" s="543"/>
      <c r="K10" s="549" t="s">
        <v>2072</v>
      </c>
      <c r="L10" s="548"/>
      <c r="M10" s="558">
        <f>D10</f>
        <v>2300964337</v>
      </c>
      <c r="N10" s="558">
        <f t="shared" si="4"/>
        <v>8205607205</v>
      </c>
      <c r="O10" s="558">
        <f t="shared" si="4"/>
        <v>7036529523</v>
      </c>
      <c r="P10" s="558">
        <f t="shared" si="4"/>
        <v>4608951194</v>
      </c>
      <c r="Q10" s="558">
        <f t="shared" si="4"/>
        <v>0</v>
      </c>
      <c r="R10" s="558">
        <f t="shared" si="4"/>
        <v>0</v>
      </c>
    </row>
    <row r="11" spans="1:18">
      <c r="A11" s="542" t="s">
        <v>2074</v>
      </c>
      <c r="B11" s="542" t="s">
        <v>313</v>
      </c>
      <c r="C11" s="542" t="s">
        <v>2075</v>
      </c>
      <c r="D11" s="543">
        <v>5239042307</v>
      </c>
      <c r="E11" s="543">
        <v>6065017937</v>
      </c>
      <c r="F11" s="543">
        <v>7524726581</v>
      </c>
      <c r="G11" s="543">
        <v>7016385931</v>
      </c>
      <c r="H11" s="543"/>
      <c r="I11" s="543"/>
      <c r="K11" s="549" t="s">
        <v>2074</v>
      </c>
      <c r="L11" s="548"/>
      <c r="M11" s="558">
        <f>D11</f>
        <v>5239042307</v>
      </c>
      <c r="N11" s="558">
        <f t="shared" si="4"/>
        <v>6065017937</v>
      </c>
      <c r="O11" s="558">
        <f t="shared" si="4"/>
        <v>7524726581</v>
      </c>
      <c r="P11" s="558">
        <f t="shared" si="4"/>
        <v>7016385931</v>
      </c>
      <c r="Q11" s="558">
        <f t="shared" si="4"/>
        <v>0</v>
      </c>
      <c r="R11" s="558">
        <f t="shared" si="4"/>
        <v>0</v>
      </c>
    </row>
    <row r="12" spans="1:18">
      <c r="A12" s="542" t="s">
        <v>2076</v>
      </c>
      <c r="B12" s="542" t="s">
        <v>318</v>
      </c>
      <c r="C12" s="542" t="s">
        <v>347</v>
      </c>
      <c r="D12" s="543">
        <v>-13571603862</v>
      </c>
      <c r="E12" s="543">
        <v>-8460674377</v>
      </c>
      <c r="F12" s="543">
        <v>9675868151</v>
      </c>
      <c r="G12" s="543">
        <v>-4807983867</v>
      </c>
      <c r="H12" s="543"/>
      <c r="I12" s="543"/>
      <c r="K12" s="552" t="s">
        <v>2076</v>
      </c>
      <c r="L12" s="553"/>
      <c r="M12" s="560">
        <f t="shared" ref="M12:R12" si="5">M6+M7-M8-M10-M11</f>
        <v>-2615331332</v>
      </c>
      <c r="N12" s="560">
        <f t="shared" si="5"/>
        <v>2495598153</v>
      </c>
      <c r="O12" s="560">
        <f t="shared" si="5"/>
        <v>20632140681</v>
      </c>
      <c r="P12" s="560">
        <f>P6+P7-P8-P10-P11</f>
        <v>6148288663</v>
      </c>
      <c r="Q12" s="560">
        <f t="shared" si="5"/>
        <v>0</v>
      </c>
      <c r="R12" s="560">
        <f t="shared" si="5"/>
        <v>0</v>
      </c>
    </row>
    <row r="13" spans="1:18">
      <c r="A13" s="542" t="s">
        <v>2077</v>
      </c>
      <c r="B13" s="542" t="s">
        <v>320</v>
      </c>
      <c r="C13" s="542" t="s">
        <v>347</v>
      </c>
      <c r="D13" s="543">
        <v>52918371</v>
      </c>
      <c r="E13" s="543">
        <v>177726993</v>
      </c>
      <c r="F13" s="543">
        <v>999</v>
      </c>
      <c r="G13" s="543">
        <v>196700</v>
      </c>
      <c r="H13" s="543"/>
      <c r="I13" s="543"/>
      <c r="K13" s="549" t="s">
        <v>2077</v>
      </c>
      <c r="L13" s="548"/>
      <c r="M13" s="558">
        <f>D13</f>
        <v>52918371</v>
      </c>
      <c r="N13" s="558">
        <f t="shared" ref="N13:R14" si="6">E13</f>
        <v>177726993</v>
      </c>
      <c r="O13" s="558">
        <f t="shared" si="6"/>
        <v>999</v>
      </c>
      <c r="P13" s="558">
        <f t="shared" si="6"/>
        <v>196700</v>
      </c>
      <c r="Q13" s="558">
        <f t="shared" si="6"/>
        <v>0</v>
      </c>
      <c r="R13" s="558">
        <f t="shared" si="6"/>
        <v>0</v>
      </c>
    </row>
    <row r="14" spans="1:18">
      <c r="A14" s="542" t="s">
        <v>2078</v>
      </c>
      <c r="B14" s="542" t="s">
        <v>324</v>
      </c>
      <c r="C14" s="542" t="s">
        <v>347</v>
      </c>
      <c r="D14" s="543">
        <v>6000002</v>
      </c>
      <c r="E14" s="543">
        <v>601</v>
      </c>
      <c r="F14" s="543">
        <v>2601033</v>
      </c>
      <c r="G14" s="543">
        <v>170398064</v>
      </c>
      <c r="H14" s="543"/>
      <c r="I14" s="543"/>
      <c r="K14" s="549" t="s">
        <v>2078</v>
      </c>
      <c r="L14" s="548"/>
      <c r="M14" s="558">
        <f>D14</f>
        <v>6000002</v>
      </c>
      <c r="N14" s="558">
        <f t="shared" si="6"/>
        <v>601</v>
      </c>
      <c r="O14" s="558">
        <f t="shared" si="6"/>
        <v>2601033</v>
      </c>
      <c r="P14" s="558">
        <f t="shared" si="6"/>
        <v>170398064</v>
      </c>
      <c r="Q14" s="558">
        <f t="shared" si="6"/>
        <v>0</v>
      </c>
      <c r="R14" s="558">
        <f t="shared" si="6"/>
        <v>0</v>
      </c>
    </row>
    <row r="15" spans="1:18">
      <c r="A15" s="542" t="s">
        <v>2079</v>
      </c>
      <c r="B15" s="542" t="s">
        <v>331</v>
      </c>
      <c r="C15" s="542" t="s">
        <v>347</v>
      </c>
      <c r="D15" s="543">
        <v>46918369</v>
      </c>
      <c r="E15" s="543">
        <v>177726392</v>
      </c>
      <c r="F15" s="543">
        <v>-2600034</v>
      </c>
      <c r="G15" s="543">
        <v>-170201364</v>
      </c>
      <c r="H15" s="543"/>
      <c r="I15" s="543"/>
      <c r="K15" s="554" t="s">
        <v>2079</v>
      </c>
      <c r="L15" s="555"/>
      <c r="M15" s="561">
        <f t="shared" ref="M15:R15" si="7">M13-M14</f>
        <v>46918369</v>
      </c>
      <c r="N15" s="561">
        <f t="shared" si="7"/>
        <v>177726392</v>
      </c>
      <c r="O15" s="561">
        <f t="shared" si="7"/>
        <v>-2600034</v>
      </c>
      <c r="P15" s="561">
        <f t="shared" si="7"/>
        <v>-170201364</v>
      </c>
      <c r="Q15" s="561">
        <f t="shared" si="7"/>
        <v>0</v>
      </c>
      <c r="R15" s="561">
        <f t="shared" si="7"/>
        <v>0</v>
      </c>
    </row>
    <row r="16" spans="1:18">
      <c r="A16" s="542" t="s">
        <v>2080</v>
      </c>
      <c r="B16" s="542" t="s">
        <v>333</v>
      </c>
      <c r="C16" s="542" t="s">
        <v>347</v>
      </c>
      <c r="D16" s="543">
        <v>-13524685493</v>
      </c>
      <c r="E16" s="543">
        <v>-8282947985</v>
      </c>
      <c r="F16" s="543">
        <v>9673268117</v>
      </c>
      <c r="G16" s="543">
        <v>-4978185231</v>
      </c>
      <c r="H16" s="543"/>
      <c r="I16" s="543"/>
      <c r="K16" s="554" t="s">
        <v>2080</v>
      </c>
      <c r="L16" s="555"/>
      <c r="M16" s="561">
        <f t="shared" ref="M16:R16" si="8">M12+M15</f>
        <v>-2568412963</v>
      </c>
      <c r="N16" s="561">
        <f>N12+N15</f>
        <v>2673324545</v>
      </c>
      <c r="O16" s="561">
        <f t="shared" si="8"/>
        <v>20629540647</v>
      </c>
      <c r="P16" s="561">
        <f>P12+P15</f>
        <v>5978087299</v>
      </c>
      <c r="Q16" s="561">
        <f t="shared" si="8"/>
        <v>0</v>
      </c>
      <c r="R16" s="561">
        <f t="shared" si="8"/>
        <v>0</v>
      </c>
    </row>
    <row r="17" spans="1:18">
      <c r="A17" s="542" t="s">
        <v>2081</v>
      </c>
      <c r="B17" s="542" t="s">
        <v>2082</v>
      </c>
      <c r="C17" s="542" t="s">
        <v>2083</v>
      </c>
      <c r="D17" s="543">
        <v>0</v>
      </c>
      <c r="E17" s="543">
        <v>0</v>
      </c>
      <c r="F17" s="543">
        <v>0</v>
      </c>
      <c r="G17" s="543">
        <v>0</v>
      </c>
      <c r="H17" s="543"/>
      <c r="I17" s="543"/>
      <c r="K17" s="549" t="s">
        <v>2081</v>
      </c>
      <c r="L17" s="548"/>
      <c r="M17" s="558">
        <f t="shared" ref="M17:R18" si="9">D17</f>
        <v>0</v>
      </c>
      <c r="N17" s="558">
        <f t="shared" si="9"/>
        <v>0</v>
      </c>
      <c r="O17" s="558">
        <f t="shared" si="9"/>
        <v>0</v>
      </c>
      <c r="P17" s="558">
        <f t="shared" si="9"/>
        <v>0</v>
      </c>
      <c r="Q17" s="558">
        <f t="shared" si="9"/>
        <v>0</v>
      </c>
      <c r="R17" s="558">
        <f t="shared" si="9"/>
        <v>0</v>
      </c>
    </row>
    <row r="18" spans="1:18">
      <c r="A18" s="542" t="s">
        <v>2084</v>
      </c>
      <c r="B18" s="542" t="s">
        <v>2085</v>
      </c>
      <c r="C18" s="542" t="s">
        <v>2086</v>
      </c>
      <c r="D18" s="543">
        <v>0</v>
      </c>
      <c r="E18" s="543">
        <v>0</v>
      </c>
      <c r="F18" s="543">
        <v>0</v>
      </c>
      <c r="G18" s="543">
        <v>0</v>
      </c>
      <c r="H18" s="543"/>
      <c r="I18" s="543"/>
      <c r="K18" s="549" t="s">
        <v>2084</v>
      </c>
      <c r="L18" s="548"/>
      <c r="M18" s="558">
        <f t="shared" si="9"/>
        <v>0</v>
      </c>
      <c r="N18" s="558">
        <f t="shared" si="9"/>
        <v>0</v>
      </c>
      <c r="O18" s="558">
        <f t="shared" si="9"/>
        <v>0</v>
      </c>
      <c r="P18" s="558">
        <f t="shared" si="9"/>
        <v>0</v>
      </c>
      <c r="Q18" s="558">
        <f t="shared" si="9"/>
        <v>0</v>
      </c>
      <c r="R18" s="558">
        <f t="shared" si="9"/>
        <v>0</v>
      </c>
    </row>
    <row r="19" spans="1:18">
      <c r="A19" s="542" t="s">
        <v>2087</v>
      </c>
      <c r="B19" s="542" t="s">
        <v>334</v>
      </c>
      <c r="C19" s="542" t="s">
        <v>347</v>
      </c>
      <c r="D19" s="543">
        <v>-13524685493</v>
      </c>
      <c r="E19" s="543">
        <v>-8282947985</v>
      </c>
      <c r="F19" s="543">
        <v>9673268117</v>
      </c>
      <c r="G19" s="543">
        <v>-4978185231</v>
      </c>
      <c r="H19" s="543"/>
      <c r="I19" s="543"/>
      <c r="K19" s="550" t="s">
        <v>2087</v>
      </c>
      <c r="L19" s="551"/>
      <c r="M19" s="559">
        <f t="shared" ref="M19:R19" si="10">M16-M17-M18</f>
        <v>-2568412963</v>
      </c>
      <c r="N19" s="559">
        <f>N16-N17-N18</f>
        <v>2673324545</v>
      </c>
      <c r="O19" s="559">
        <f t="shared" si="10"/>
        <v>20629540647</v>
      </c>
      <c r="P19" s="559">
        <f>P16-P17-P18</f>
        <v>5978087299</v>
      </c>
      <c r="Q19" s="559">
        <f t="shared" si="10"/>
        <v>0</v>
      </c>
      <c r="R19" s="559">
        <f t="shared" si="10"/>
        <v>0</v>
      </c>
    </row>
    <row r="20" spans="1:18">
      <c r="A20" s="542" t="s">
        <v>2088</v>
      </c>
      <c r="B20" s="542" t="s">
        <v>336</v>
      </c>
      <c r="C20" s="542" t="s">
        <v>347</v>
      </c>
      <c r="D20" s="543">
        <v>0</v>
      </c>
      <c r="E20" s="543">
        <v>0</v>
      </c>
      <c r="F20" s="543">
        <v>0</v>
      </c>
      <c r="G20" s="543">
        <v>0</v>
      </c>
      <c r="H20" s="543"/>
      <c r="I20" s="543"/>
      <c r="K20" s="564" t="s">
        <v>2088</v>
      </c>
      <c r="L20" s="565"/>
      <c r="M20" s="566">
        <f t="shared" ref="M20:R21" si="11">D20</f>
        <v>0</v>
      </c>
      <c r="N20" s="566">
        <f t="shared" si="11"/>
        <v>0</v>
      </c>
      <c r="O20" s="566">
        <f t="shared" si="11"/>
        <v>0</v>
      </c>
      <c r="P20" s="566">
        <f t="shared" si="11"/>
        <v>0</v>
      </c>
      <c r="Q20" s="566">
        <f t="shared" si="11"/>
        <v>0</v>
      </c>
      <c r="R20" s="566">
        <f t="shared" si="11"/>
        <v>0</v>
      </c>
    </row>
    <row r="21" spans="1:18">
      <c r="A21" s="542" t="s">
        <v>2089</v>
      </c>
      <c r="B21" s="542" t="s">
        <v>2090</v>
      </c>
      <c r="C21" s="542" t="s">
        <v>347</v>
      </c>
      <c r="D21" s="543">
        <v>0</v>
      </c>
      <c r="E21" s="543">
        <v>0</v>
      </c>
      <c r="F21" s="543">
        <v>0</v>
      </c>
      <c r="G21" s="543">
        <v>0</v>
      </c>
      <c r="H21" s="543"/>
      <c r="I21" s="543"/>
      <c r="K21" s="564" t="s">
        <v>2089</v>
      </c>
      <c r="L21" s="565"/>
      <c r="M21" s="566">
        <f t="shared" si="11"/>
        <v>0</v>
      </c>
      <c r="N21" s="566">
        <f t="shared" si="11"/>
        <v>0</v>
      </c>
      <c r="O21" s="566">
        <f t="shared" si="11"/>
        <v>0</v>
      </c>
      <c r="P21" s="566">
        <f t="shared" si="11"/>
        <v>0</v>
      </c>
      <c r="Q21" s="566">
        <f t="shared" si="11"/>
        <v>0</v>
      </c>
      <c r="R21" s="566">
        <f t="shared" si="11"/>
        <v>0</v>
      </c>
    </row>
    <row r="22" spans="1:18">
      <c r="A22" s="542" t="s">
        <v>2091</v>
      </c>
      <c r="B22" s="542" t="s">
        <v>2092</v>
      </c>
      <c r="C22" s="542" t="s">
        <v>347</v>
      </c>
      <c r="D22" s="543">
        <v>3274496481</v>
      </c>
      <c r="E22" s="543">
        <v>3295429795</v>
      </c>
      <c r="F22" s="543">
        <v>3434711622</v>
      </c>
      <c r="G22" s="543">
        <v>3434792405</v>
      </c>
      <c r="H22" s="543"/>
      <c r="I22" s="543"/>
      <c r="K22" s="564" t="s">
        <v>2091</v>
      </c>
      <c r="L22" s="565"/>
      <c r="M22" s="566">
        <f>D22</f>
        <v>3274496481</v>
      </c>
      <c r="N22" s="566">
        <f t="shared" ref="N22:R22" si="12">E22</f>
        <v>3295429795</v>
      </c>
      <c r="O22" s="566">
        <f>F22</f>
        <v>3434711622</v>
      </c>
      <c r="P22" s="566">
        <f t="shared" si="12"/>
        <v>3434792405</v>
      </c>
      <c r="Q22" s="566">
        <f t="shared" si="12"/>
        <v>0</v>
      </c>
      <c r="R22" s="566">
        <f t="shared" si="12"/>
        <v>0</v>
      </c>
    </row>
    <row r="23" spans="1:18">
      <c r="A23" s="542" t="s">
        <v>2093</v>
      </c>
      <c r="B23" s="542" t="s">
        <v>2094</v>
      </c>
      <c r="C23" s="542" t="s">
        <v>347</v>
      </c>
      <c r="D23" s="543">
        <v>-9089366006</v>
      </c>
      <c r="E23" s="543">
        <v>-4047933145</v>
      </c>
      <c r="F23" s="543">
        <v>13967423844</v>
      </c>
      <c r="G23" s="543">
        <v>-703227311</v>
      </c>
      <c r="H23" s="543"/>
      <c r="I23" s="543"/>
      <c r="K23" s="564" t="s">
        <v>2093</v>
      </c>
      <c r="L23" s="565"/>
      <c r="M23" s="566">
        <f>M16+M9+M22-M15-M25</f>
        <v>1521878566</v>
      </c>
      <c r="N23" s="566">
        <f>N16+N9+N22-N15-N25</f>
        <v>6475818472</v>
      </c>
      <c r="O23" s="566">
        <f>O16+O9+O22-O15-O25</f>
        <v>24671501887</v>
      </c>
      <c r="P23" s="566">
        <f>P16+P9+P22-P15-P25</f>
        <v>10110698638</v>
      </c>
      <c r="Q23" s="566">
        <f t="shared" ref="Q23:R23" si="13">Q16+Q9+Q22-Q15-Q25</f>
        <v>0</v>
      </c>
      <c r="R23" s="566">
        <f t="shared" si="13"/>
        <v>0</v>
      </c>
    </row>
    <row r="24" spans="1:18">
      <c r="A24" s="542" t="s">
        <v>2097</v>
      </c>
      <c r="B24" s="542"/>
      <c r="C24" s="542"/>
      <c r="D24" s="562">
        <v>-10956272530</v>
      </c>
      <c r="E24" s="562">
        <v>-10956272530</v>
      </c>
      <c r="F24" s="562">
        <v>-10956272530</v>
      </c>
      <c r="G24" s="562">
        <v>-10956272530</v>
      </c>
      <c r="H24" s="562"/>
      <c r="I24" s="562"/>
      <c r="M24" s="563"/>
      <c r="N24" s="563"/>
      <c r="O24" s="563"/>
      <c r="P24" s="563"/>
      <c r="Q24" s="563">
        <f>Q23-BCTC2026!N178</f>
        <v>0</v>
      </c>
      <c r="R24" s="563">
        <f>R23-BCTC2026!O178</f>
        <v>0</v>
      </c>
    </row>
    <row r="25" spans="1:18">
      <c r="K25" s="539" t="s">
        <v>2049</v>
      </c>
      <c r="M25" s="572">
        <v>298109589</v>
      </c>
      <c r="N25" s="572">
        <v>254794521</v>
      </c>
      <c r="O25" s="572">
        <v>254794521</v>
      </c>
      <c r="P25" s="572">
        <v>312547945</v>
      </c>
    </row>
    <row r="28" spans="1:18">
      <c r="P28" s="587">
        <f>P25/10^6</f>
        <v>312.54794500000003</v>
      </c>
    </row>
    <row r="30" spans="1:18">
      <c r="O30" s="574"/>
    </row>
    <row r="31" spans="1:18">
      <c r="O31" s="574"/>
    </row>
    <row r="32" spans="1:18">
      <c r="P32" s="574"/>
    </row>
    <row r="33" spans="16:16">
      <c r="P33" s="574"/>
    </row>
    <row r="35" spans="16:16">
      <c r="P35" s="574"/>
    </row>
  </sheetData>
  <mergeCells count="1">
    <mergeCell ref="K1:L1"/>
  </mergeCells>
  <phoneticPr fontId="5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9D99-A3E7-41D7-81DF-DE7A75DB191B}">
  <sheetPr codeName="Sheet10"/>
  <dimension ref="A1"/>
  <sheetViews>
    <sheetView topLeftCell="A130" workbookViewId="0"/>
  </sheetViews>
  <sheetFormatPr defaultRowHeight="14"/>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5FB72-3E51-4491-B96A-780DF8C6E74D}">
  <sheetPr codeName="Sheet11"/>
  <dimension ref="A2:K119"/>
  <sheetViews>
    <sheetView showGridLines="0" zoomScale="85" zoomScaleNormal="85" workbookViewId="0">
      <pane ySplit="3" topLeftCell="A37" activePane="bottomLeft" state="frozen"/>
      <selection pane="bottomLeft"/>
    </sheetView>
  </sheetViews>
  <sheetFormatPr defaultRowHeight="14"/>
  <cols>
    <col min="1" max="1" width="47" bestFit="1" customWidth="1"/>
    <col min="2" max="2" width="1.69921875" customWidth="1"/>
    <col min="3" max="3" width="19" bestFit="1" customWidth="1"/>
    <col min="4" max="4" width="26.3984375" customWidth="1"/>
    <col min="5" max="5" width="21.59765625" customWidth="1"/>
  </cols>
  <sheetData>
    <row r="2" spans="1:11" ht="14.5" thickBot="1">
      <c r="C2" s="1129" t="s">
        <v>1563</v>
      </c>
      <c r="D2" s="1130"/>
      <c r="E2" s="1130"/>
    </row>
    <row r="3" spans="1:11" ht="14.5" thickTop="1">
      <c r="A3" s="291" t="s">
        <v>66</v>
      </c>
      <c r="C3" s="293" t="s">
        <v>1604</v>
      </c>
      <c r="D3" s="293" t="s">
        <v>1605</v>
      </c>
      <c r="E3" s="293" t="s">
        <v>1606</v>
      </c>
      <c r="F3" s="517" t="s">
        <v>2044</v>
      </c>
    </row>
    <row r="4" spans="1:11">
      <c r="A4" s="298" t="s">
        <v>111</v>
      </c>
      <c r="C4" s="299">
        <v>782852447485</v>
      </c>
      <c r="D4" s="299">
        <v>782852447485</v>
      </c>
      <c r="E4" s="299">
        <f>D4-C4</f>
        <v>0</v>
      </c>
      <c r="J4" t="s">
        <v>2036</v>
      </c>
      <c r="K4" t="s">
        <v>2037</v>
      </c>
    </row>
    <row r="5" spans="1:11">
      <c r="A5" s="302" t="s">
        <v>112</v>
      </c>
      <c r="C5" s="303">
        <v>31037848308</v>
      </c>
      <c r="D5" s="303">
        <v>31037848308</v>
      </c>
      <c r="E5" s="303">
        <f t="shared" ref="E5:E68" si="0">D5-C5</f>
        <v>0</v>
      </c>
      <c r="J5" t="s">
        <v>2038</v>
      </c>
      <c r="K5" t="s">
        <v>2040</v>
      </c>
    </row>
    <row r="6" spans="1:11">
      <c r="A6" s="306" t="s">
        <v>113</v>
      </c>
      <c r="C6" s="307">
        <v>28197848308</v>
      </c>
      <c r="D6" s="307">
        <v>28197848308</v>
      </c>
      <c r="E6" s="307">
        <f t="shared" si="0"/>
        <v>0</v>
      </c>
      <c r="J6" t="s">
        <v>2039</v>
      </c>
      <c r="K6" t="s">
        <v>2041</v>
      </c>
    </row>
    <row r="7" spans="1:11">
      <c r="A7" s="306" t="s">
        <v>114</v>
      </c>
      <c r="C7" s="307">
        <v>2840000000</v>
      </c>
      <c r="D7" s="307">
        <v>2840000000</v>
      </c>
      <c r="E7" s="307">
        <f t="shared" si="0"/>
        <v>0</v>
      </c>
      <c r="J7" t="s">
        <v>2042</v>
      </c>
      <c r="K7" t="s">
        <v>2043</v>
      </c>
    </row>
    <row r="8" spans="1:11">
      <c r="A8" s="302" t="s">
        <v>115</v>
      </c>
      <c r="C8" s="303">
        <v>2010000000</v>
      </c>
      <c r="D8" s="303">
        <v>2010000000</v>
      </c>
      <c r="E8" s="303">
        <f t="shared" si="0"/>
        <v>0</v>
      </c>
    </row>
    <row r="9" spans="1:11">
      <c r="A9" s="306" t="s">
        <v>116</v>
      </c>
      <c r="C9" s="307">
        <v>0</v>
      </c>
      <c r="D9" s="307">
        <v>0</v>
      </c>
      <c r="E9" s="307">
        <f t="shared" si="0"/>
        <v>0</v>
      </c>
    </row>
    <row r="10" spans="1:11" ht="28">
      <c r="A10" s="306" t="s">
        <v>117</v>
      </c>
      <c r="C10" s="307">
        <v>0</v>
      </c>
      <c r="D10" s="307">
        <v>0</v>
      </c>
      <c r="E10" s="307">
        <f t="shared" si="0"/>
        <v>0</v>
      </c>
    </row>
    <row r="11" spans="1:11">
      <c r="A11" s="306" t="s">
        <v>118</v>
      </c>
      <c r="C11" s="307">
        <v>2010000000</v>
      </c>
      <c r="D11" s="307">
        <v>2010000000</v>
      </c>
      <c r="E11" s="307">
        <f t="shared" si="0"/>
        <v>0</v>
      </c>
    </row>
    <row r="12" spans="1:11">
      <c r="A12" s="302" t="s">
        <v>119</v>
      </c>
      <c r="C12" s="303">
        <v>271969454379</v>
      </c>
      <c r="D12" s="303">
        <v>295250737140</v>
      </c>
      <c r="E12" s="303">
        <f t="shared" si="0"/>
        <v>23281282761</v>
      </c>
    </row>
    <row r="13" spans="1:11">
      <c r="A13" s="312" t="s">
        <v>120</v>
      </c>
      <c r="C13" s="313">
        <v>122887480695</v>
      </c>
      <c r="D13" s="313">
        <v>122887480695</v>
      </c>
      <c r="E13" s="313">
        <f t="shared" si="0"/>
        <v>0</v>
      </c>
    </row>
    <row r="14" spans="1:11">
      <c r="A14" s="306" t="s">
        <v>121</v>
      </c>
      <c r="C14" s="307">
        <v>19316587120</v>
      </c>
      <c r="D14" s="307">
        <v>19316587120</v>
      </c>
      <c r="E14" s="307">
        <f t="shared" si="0"/>
        <v>0</v>
      </c>
    </row>
    <row r="15" spans="1:11">
      <c r="A15" s="312" t="s">
        <v>122</v>
      </c>
      <c r="C15" s="313">
        <v>0</v>
      </c>
      <c r="D15" s="313">
        <v>0</v>
      </c>
      <c r="E15" s="313">
        <f t="shared" si="0"/>
        <v>0</v>
      </c>
    </row>
    <row r="16" spans="1:11">
      <c r="A16" s="312" t="s">
        <v>123</v>
      </c>
      <c r="C16" s="313">
        <v>0</v>
      </c>
      <c r="D16" s="313">
        <v>0</v>
      </c>
      <c r="E16" s="313">
        <f t="shared" si="0"/>
        <v>0</v>
      </c>
    </row>
    <row r="17" spans="1:6">
      <c r="A17" s="312" t="s">
        <v>124</v>
      </c>
      <c r="C17" s="313">
        <v>105839581921</v>
      </c>
      <c r="D17" s="313">
        <v>105839581921</v>
      </c>
      <c r="E17" s="313">
        <f t="shared" si="0"/>
        <v>0</v>
      </c>
    </row>
    <row r="18" spans="1:6" s="515" customFormat="1" ht="14.5">
      <c r="A18" s="514" t="s">
        <v>125</v>
      </c>
      <c r="C18" s="516">
        <v>23925804643</v>
      </c>
      <c r="D18" s="516">
        <v>47207087404</v>
      </c>
      <c r="E18" s="516">
        <f t="shared" si="0"/>
        <v>23281282761</v>
      </c>
      <c r="F18" s="515" t="s">
        <v>2036</v>
      </c>
    </row>
    <row r="19" spans="1:6">
      <c r="A19" s="312" t="s">
        <v>126</v>
      </c>
      <c r="C19" s="313">
        <v>0</v>
      </c>
      <c r="D19" s="313">
        <v>0</v>
      </c>
      <c r="E19" s="313">
        <f t="shared" si="0"/>
        <v>0</v>
      </c>
    </row>
    <row r="20" spans="1:6">
      <c r="A20" s="312" t="s">
        <v>127</v>
      </c>
      <c r="C20" s="313">
        <v>0</v>
      </c>
      <c r="D20" s="313">
        <v>0</v>
      </c>
      <c r="E20" s="313">
        <f t="shared" si="0"/>
        <v>0</v>
      </c>
    </row>
    <row r="21" spans="1:6">
      <c r="A21" s="302" t="s">
        <v>128</v>
      </c>
      <c r="C21" s="303">
        <v>406224682467</v>
      </c>
      <c r="D21" s="303">
        <v>406224682467</v>
      </c>
      <c r="E21" s="303">
        <f t="shared" si="0"/>
        <v>0</v>
      </c>
    </row>
    <row r="22" spans="1:6">
      <c r="A22" s="306" t="s">
        <v>129</v>
      </c>
      <c r="C22" s="307">
        <v>406224682467</v>
      </c>
      <c r="D22" s="307">
        <v>406224682467</v>
      </c>
      <c r="E22" s="307">
        <f t="shared" si="0"/>
        <v>0</v>
      </c>
    </row>
    <row r="23" spans="1:6">
      <c r="A23" s="306" t="s">
        <v>130</v>
      </c>
      <c r="C23" s="307">
        <v>0</v>
      </c>
      <c r="D23" s="307">
        <v>0</v>
      </c>
      <c r="E23" s="307">
        <f t="shared" si="0"/>
        <v>0</v>
      </c>
    </row>
    <row r="24" spans="1:6">
      <c r="A24" s="302" t="s">
        <v>131</v>
      </c>
      <c r="C24" s="303">
        <v>71610462331</v>
      </c>
      <c r="D24" s="303">
        <v>48329179570</v>
      </c>
      <c r="E24" s="303">
        <f t="shared" si="0"/>
        <v>-23281282761</v>
      </c>
    </row>
    <row r="25" spans="1:6">
      <c r="A25" s="312" t="s">
        <v>132</v>
      </c>
      <c r="C25" s="313">
        <v>6276274640</v>
      </c>
      <c r="D25" s="313">
        <v>6276274640</v>
      </c>
      <c r="E25" s="313">
        <f t="shared" si="0"/>
        <v>0</v>
      </c>
    </row>
    <row r="26" spans="1:6" s="515" customFormat="1" ht="14.5">
      <c r="A26" s="514" t="s">
        <v>133</v>
      </c>
      <c r="C26" s="516">
        <v>65334187691</v>
      </c>
      <c r="D26" s="516">
        <v>42052904930</v>
      </c>
      <c r="E26" s="516">
        <f t="shared" si="0"/>
        <v>-23281282761</v>
      </c>
      <c r="F26" s="515" t="s">
        <v>2036</v>
      </c>
    </row>
    <row r="27" spans="1:6">
      <c r="A27" s="312" t="s">
        <v>134</v>
      </c>
      <c r="C27" s="313">
        <v>0</v>
      </c>
      <c r="D27" s="313">
        <v>0</v>
      </c>
      <c r="E27" s="313">
        <f t="shared" si="0"/>
        <v>0</v>
      </c>
    </row>
    <row r="28" spans="1:6">
      <c r="A28" s="312" t="s">
        <v>135</v>
      </c>
      <c r="C28" s="313">
        <v>0</v>
      </c>
      <c r="D28" s="313">
        <v>0</v>
      </c>
      <c r="E28" s="313">
        <f t="shared" si="0"/>
        <v>0</v>
      </c>
    </row>
    <row r="29" spans="1:6">
      <c r="A29" s="312" t="s">
        <v>136</v>
      </c>
      <c r="C29" s="313">
        <v>0</v>
      </c>
      <c r="D29" s="313">
        <v>0</v>
      </c>
      <c r="E29" s="313">
        <f t="shared" si="0"/>
        <v>0</v>
      </c>
    </row>
    <row r="30" spans="1:6">
      <c r="A30" s="298" t="s">
        <v>137</v>
      </c>
      <c r="C30" s="299">
        <v>274619035482</v>
      </c>
      <c r="D30" s="299">
        <v>274619035482</v>
      </c>
      <c r="E30" s="299">
        <f t="shared" si="0"/>
        <v>0</v>
      </c>
    </row>
    <row r="31" spans="1:6">
      <c r="A31" s="302" t="s">
        <v>138</v>
      </c>
      <c r="C31" s="318">
        <v>0</v>
      </c>
      <c r="D31" s="318">
        <v>0</v>
      </c>
      <c r="E31" s="318">
        <f t="shared" si="0"/>
        <v>0</v>
      </c>
    </row>
    <row r="32" spans="1:6">
      <c r="A32" s="306" t="s">
        <v>139</v>
      </c>
      <c r="C32" s="320">
        <v>0</v>
      </c>
      <c r="D32" s="320">
        <v>0</v>
      </c>
      <c r="E32" s="320">
        <f t="shared" si="0"/>
        <v>0</v>
      </c>
    </row>
    <row r="33" spans="1:5">
      <c r="A33" s="306" t="s">
        <v>140</v>
      </c>
      <c r="C33" s="320">
        <v>0</v>
      </c>
      <c r="D33" s="320">
        <v>0</v>
      </c>
      <c r="E33" s="320">
        <f t="shared" si="0"/>
        <v>0</v>
      </c>
    </row>
    <row r="34" spans="1:5">
      <c r="A34" s="306" t="s">
        <v>141</v>
      </c>
      <c r="C34" s="320">
        <v>0</v>
      </c>
      <c r="D34" s="320">
        <v>0</v>
      </c>
      <c r="E34" s="320">
        <f t="shared" si="0"/>
        <v>0</v>
      </c>
    </row>
    <row r="35" spans="1:5">
      <c r="A35" s="306" t="s">
        <v>142</v>
      </c>
      <c r="C35" s="320">
        <v>0</v>
      </c>
      <c r="D35" s="320">
        <v>0</v>
      </c>
      <c r="E35" s="320">
        <f t="shared" si="0"/>
        <v>0</v>
      </c>
    </row>
    <row r="36" spans="1:5">
      <c r="A36" s="306" t="s">
        <v>143</v>
      </c>
      <c r="C36" s="320">
        <v>0</v>
      </c>
      <c r="D36" s="320">
        <v>0</v>
      </c>
      <c r="E36" s="320">
        <f t="shared" si="0"/>
        <v>0</v>
      </c>
    </row>
    <row r="37" spans="1:5">
      <c r="A37" s="306" t="s">
        <v>144</v>
      </c>
      <c r="C37" s="320">
        <v>0</v>
      </c>
      <c r="D37" s="320">
        <v>0</v>
      </c>
      <c r="E37" s="320">
        <f t="shared" si="0"/>
        <v>0</v>
      </c>
    </row>
    <row r="38" spans="1:5">
      <c r="A38" s="306" t="s">
        <v>145</v>
      </c>
      <c r="C38" s="320">
        <v>0</v>
      </c>
      <c r="D38" s="320">
        <v>0</v>
      </c>
      <c r="E38" s="320">
        <f t="shared" si="0"/>
        <v>0</v>
      </c>
    </row>
    <row r="39" spans="1:5">
      <c r="A39" s="302" t="s">
        <v>146</v>
      </c>
      <c r="C39" s="303">
        <v>198013903445</v>
      </c>
      <c r="D39" s="303">
        <v>198013903445</v>
      </c>
      <c r="E39" s="303">
        <f t="shared" si="0"/>
        <v>0</v>
      </c>
    </row>
    <row r="40" spans="1:5">
      <c r="A40" s="323" t="s">
        <v>147</v>
      </c>
      <c r="C40" s="303">
        <v>196381676069</v>
      </c>
      <c r="D40" s="303">
        <v>196381676069</v>
      </c>
      <c r="E40" s="303">
        <f t="shared" si="0"/>
        <v>0</v>
      </c>
    </row>
    <row r="41" spans="1:5">
      <c r="A41" s="324" t="s">
        <v>148</v>
      </c>
      <c r="C41" s="325">
        <v>257666841694</v>
      </c>
      <c r="D41" s="325">
        <v>257666841694</v>
      </c>
      <c r="E41" s="325">
        <f t="shared" si="0"/>
        <v>0</v>
      </c>
    </row>
    <row r="42" spans="1:5">
      <c r="A42" s="324" t="s">
        <v>149</v>
      </c>
      <c r="C42" s="325">
        <v>-61285165625</v>
      </c>
      <c r="D42" s="325">
        <v>-61285165625</v>
      </c>
      <c r="E42" s="325">
        <f t="shared" si="0"/>
        <v>0</v>
      </c>
    </row>
    <row r="43" spans="1:5">
      <c r="A43" s="323" t="s">
        <v>150</v>
      </c>
      <c r="C43" s="303">
        <v>0</v>
      </c>
      <c r="D43" s="303">
        <v>0</v>
      </c>
      <c r="E43" s="303">
        <f t="shared" si="0"/>
        <v>0</v>
      </c>
    </row>
    <row r="44" spans="1:5">
      <c r="A44" s="324" t="s">
        <v>151</v>
      </c>
      <c r="C44" s="325">
        <v>0</v>
      </c>
      <c r="D44" s="325">
        <v>0</v>
      </c>
      <c r="E44" s="325">
        <f t="shared" si="0"/>
        <v>0</v>
      </c>
    </row>
    <row r="45" spans="1:5">
      <c r="A45" s="324" t="s">
        <v>152</v>
      </c>
      <c r="C45" s="325">
        <v>0</v>
      </c>
      <c r="D45" s="325">
        <v>0</v>
      </c>
      <c r="E45" s="325">
        <f t="shared" si="0"/>
        <v>0</v>
      </c>
    </row>
    <row r="46" spans="1:5">
      <c r="A46" s="323" t="s">
        <v>153</v>
      </c>
      <c r="C46" s="303">
        <v>1632227376</v>
      </c>
      <c r="D46" s="303">
        <v>1632227376</v>
      </c>
      <c r="E46" s="303">
        <f t="shared" si="0"/>
        <v>0</v>
      </c>
    </row>
    <row r="47" spans="1:5">
      <c r="A47" s="324" t="s">
        <v>154</v>
      </c>
      <c r="C47" s="325">
        <v>2646035060</v>
      </c>
      <c r="D47" s="325">
        <v>2646035060</v>
      </c>
      <c r="E47" s="325">
        <f t="shared" si="0"/>
        <v>0</v>
      </c>
    </row>
    <row r="48" spans="1:5">
      <c r="A48" s="324" t="s">
        <v>155</v>
      </c>
      <c r="C48" s="325">
        <v>-1013807684</v>
      </c>
      <c r="D48" s="325">
        <v>-1013807684</v>
      </c>
      <c r="E48" s="325">
        <f t="shared" si="0"/>
        <v>0</v>
      </c>
    </row>
    <row r="49" spans="1:5">
      <c r="A49" s="302" t="s">
        <v>156</v>
      </c>
      <c r="C49" s="303">
        <v>0</v>
      </c>
      <c r="D49" s="303">
        <v>0</v>
      </c>
      <c r="E49" s="303">
        <f t="shared" si="0"/>
        <v>0</v>
      </c>
    </row>
    <row r="50" spans="1:5">
      <c r="A50" s="330" t="s">
        <v>157</v>
      </c>
      <c r="C50" s="307">
        <v>0</v>
      </c>
      <c r="D50" s="307">
        <v>0</v>
      </c>
      <c r="E50" s="307">
        <f t="shared" si="0"/>
        <v>0</v>
      </c>
    </row>
    <row r="51" spans="1:5">
      <c r="A51" s="330" t="s">
        <v>158</v>
      </c>
      <c r="C51" s="307">
        <v>0</v>
      </c>
      <c r="D51" s="307">
        <v>0</v>
      </c>
      <c r="E51" s="307">
        <f t="shared" si="0"/>
        <v>0</v>
      </c>
    </row>
    <row r="52" spans="1:5">
      <c r="A52" s="302" t="s">
        <v>159</v>
      </c>
      <c r="C52" s="303">
        <v>72049797000</v>
      </c>
      <c r="D52" s="303">
        <v>72049797000</v>
      </c>
      <c r="E52" s="303">
        <f t="shared" si="0"/>
        <v>0</v>
      </c>
    </row>
    <row r="53" spans="1:5" ht="28">
      <c r="A53" s="330" t="s">
        <v>160</v>
      </c>
      <c r="C53" s="331">
        <v>0</v>
      </c>
      <c r="D53" s="331">
        <v>0</v>
      </c>
      <c r="E53" s="331">
        <f t="shared" si="0"/>
        <v>0</v>
      </c>
    </row>
    <row r="54" spans="1:5">
      <c r="A54" s="330" t="s">
        <v>161</v>
      </c>
      <c r="C54" s="332">
        <v>72049797000</v>
      </c>
      <c r="D54" s="332">
        <v>72049797000</v>
      </c>
      <c r="E54" s="332">
        <f t="shared" si="0"/>
        <v>0</v>
      </c>
    </row>
    <row r="55" spans="1:5">
      <c r="A55" s="302" t="s">
        <v>162</v>
      </c>
      <c r="C55" s="303">
        <v>0</v>
      </c>
      <c r="D55" s="303">
        <v>0</v>
      </c>
      <c r="E55" s="303">
        <f t="shared" si="0"/>
        <v>0</v>
      </c>
    </row>
    <row r="56" spans="1:5">
      <c r="A56" s="306" t="s">
        <v>163</v>
      </c>
      <c r="C56" s="307">
        <v>0</v>
      </c>
      <c r="D56" s="307">
        <v>0</v>
      </c>
      <c r="E56" s="307">
        <f t="shared" si="0"/>
        <v>0</v>
      </c>
    </row>
    <row r="57" spans="1:5">
      <c r="A57" s="306" t="s">
        <v>164</v>
      </c>
      <c r="C57" s="307">
        <v>0</v>
      </c>
      <c r="D57" s="307">
        <v>0</v>
      </c>
      <c r="E57" s="307">
        <f t="shared" si="0"/>
        <v>0</v>
      </c>
    </row>
    <row r="58" spans="1:5">
      <c r="A58" s="306" t="s">
        <v>165</v>
      </c>
      <c r="C58" s="307">
        <v>0</v>
      </c>
      <c r="D58" s="307">
        <v>0</v>
      </c>
      <c r="E58" s="307">
        <f t="shared" si="0"/>
        <v>0</v>
      </c>
    </row>
    <row r="59" spans="1:5">
      <c r="A59" s="306" t="s">
        <v>166</v>
      </c>
      <c r="C59" s="307">
        <v>0</v>
      </c>
      <c r="D59" s="307">
        <v>0</v>
      </c>
      <c r="E59" s="307">
        <f t="shared" si="0"/>
        <v>0</v>
      </c>
    </row>
    <row r="60" spans="1:5">
      <c r="A60" s="306" t="s">
        <v>167</v>
      </c>
      <c r="C60" s="307">
        <v>0</v>
      </c>
      <c r="D60" s="307">
        <v>0</v>
      </c>
      <c r="E60" s="307">
        <f t="shared" si="0"/>
        <v>0</v>
      </c>
    </row>
    <row r="61" spans="1:5">
      <c r="A61" s="302" t="s">
        <v>168</v>
      </c>
      <c r="C61" s="303">
        <v>4555335037</v>
      </c>
      <c r="D61" s="303">
        <v>4555335037</v>
      </c>
      <c r="E61" s="303">
        <f t="shared" si="0"/>
        <v>0</v>
      </c>
    </row>
    <row r="62" spans="1:5">
      <c r="A62" s="312" t="s">
        <v>169</v>
      </c>
      <c r="C62" s="313">
        <v>4555335037</v>
      </c>
      <c r="D62" s="313">
        <v>4555335037</v>
      </c>
      <c r="E62" s="313">
        <f t="shared" si="0"/>
        <v>0</v>
      </c>
    </row>
    <row r="63" spans="1:5">
      <c r="A63" s="312" t="s">
        <v>170</v>
      </c>
      <c r="C63" s="313">
        <v>0</v>
      </c>
      <c r="D63" s="313">
        <v>0</v>
      </c>
      <c r="E63" s="313">
        <f t="shared" si="0"/>
        <v>0</v>
      </c>
    </row>
    <row r="64" spans="1:5">
      <c r="A64" s="312" t="s">
        <v>171</v>
      </c>
      <c r="C64" s="313">
        <v>0</v>
      </c>
      <c r="D64" s="313">
        <v>0</v>
      </c>
      <c r="E64" s="313">
        <f t="shared" si="0"/>
        <v>0</v>
      </c>
    </row>
    <row r="65" spans="1:6">
      <c r="A65" s="312" t="s">
        <v>172</v>
      </c>
      <c r="C65" s="313">
        <v>0</v>
      </c>
      <c r="D65" s="313">
        <v>0</v>
      </c>
      <c r="E65" s="313">
        <f t="shared" si="0"/>
        <v>0</v>
      </c>
    </row>
    <row r="66" spans="1:6">
      <c r="A66" s="333" t="s">
        <v>97</v>
      </c>
      <c r="C66" s="334">
        <v>1057471482967</v>
      </c>
      <c r="D66" s="334">
        <v>1057471482967</v>
      </c>
      <c r="E66" s="334">
        <f t="shared" si="0"/>
        <v>0</v>
      </c>
    </row>
    <row r="67" spans="1:6">
      <c r="A67" s="298" t="s">
        <v>173</v>
      </c>
      <c r="C67" s="299">
        <v>263186604111</v>
      </c>
      <c r="D67" s="299">
        <v>253180072258</v>
      </c>
      <c r="E67" s="299">
        <f t="shared" si="0"/>
        <v>-10006531853</v>
      </c>
    </row>
    <row r="68" spans="1:6">
      <c r="A68" s="302" t="s">
        <v>174</v>
      </c>
      <c r="C68" s="303">
        <v>185570193041</v>
      </c>
      <c r="D68" s="303">
        <v>175563661188</v>
      </c>
      <c r="E68" s="303">
        <f t="shared" si="0"/>
        <v>-10006531853</v>
      </c>
    </row>
    <row r="69" spans="1:6">
      <c r="A69" s="338" t="s">
        <v>175</v>
      </c>
      <c r="C69" s="315">
        <v>54233008964</v>
      </c>
      <c r="D69" s="315">
        <v>54353400004</v>
      </c>
      <c r="E69" s="315">
        <f t="shared" ref="E69:E118" si="1">D69-C69</f>
        <v>120391040</v>
      </c>
    </row>
    <row r="70" spans="1:6">
      <c r="A70" s="341" t="s">
        <v>176</v>
      </c>
      <c r="C70" s="313">
        <v>4031903040</v>
      </c>
      <c r="D70" s="313">
        <v>4031903040</v>
      </c>
      <c r="E70" s="313">
        <f t="shared" si="1"/>
        <v>0</v>
      </c>
    </row>
    <row r="71" spans="1:6">
      <c r="A71" s="341" t="s">
        <v>177</v>
      </c>
      <c r="C71" s="313">
        <v>20388306141</v>
      </c>
      <c r="D71" s="313">
        <v>9210087567</v>
      </c>
      <c r="E71" s="313">
        <f t="shared" si="1"/>
        <v>-11178218574</v>
      </c>
      <c r="F71" t="s">
        <v>2038</v>
      </c>
    </row>
    <row r="72" spans="1:6">
      <c r="A72" s="341" t="s">
        <v>178</v>
      </c>
      <c r="C72" s="313">
        <v>1605298459</v>
      </c>
      <c r="D72" s="313">
        <v>10132883871</v>
      </c>
      <c r="E72" s="313">
        <f t="shared" si="1"/>
        <v>8527585412</v>
      </c>
      <c r="F72" t="s">
        <v>2039</v>
      </c>
    </row>
    <row r="73" spans="1:6">
      <c r="A73" s="341" t="s">
        <v>179</v>
      </c>
      <c r="C73" s="313">
        <v>22786115624</v>
      </c>
      <c r="D73" s="313">
        <v>15188454710</v>
      </c>
      <c r="E73" s="313">
        <f t="shared" si="1"/>
        <v>-7597660914</v>
      </c>
    </row>
    <row r="74" spans="1:6">
      <c r="A74" s="341" t="s">
        <v>180</v>
      </c>
      <c r="C74" s="313">
        <v>0</v>
      </c>
      <c r="D74" s="313">
        <v>0</v>
      </c>
      <c r="E74" s="313">
        <f t="shared" si="1"/>
        <v>0</v>
      </c>
    </row>
    <row r="75" spans="1:6">
      <c r="A75" s="341" t="s">
        <v>181</v>
      </c>
      <c r="C75" s="313">
        <v>0</v>
      </c>
      <c r="D75" s="313">
        <v>0</v>
      </c>
      <c r="E75" s="313">
        <f t="shared" si="1"/>
        <v>0</v>
      </c>
    </row>
    <row r="76" spans="1:6">
      <c r="A76" s="341" t="s">
        <v>182</v>
      </c>
      <c r="C76" s="313">
        <v>0</v>
      </c>
      <c r="D76" s="313">
        <v>0</v>
      </c>
      <c r="E76" s="313">
        <f t="shared" si="1"/>
        <v>0</v>
      </c>
    </row>
    <row r="77" spans="1:6">
      <c r="A77" s="341" t="s">
        <v>183</v>
      </c>
      <c r="C77" s="313">
        <v>19447372925</v>
      </c>
      <c r="D77" s="313">
        <v>19447372925</v>
      </c>
      <c r="E77" s="313">
        <f t="shared" si="1"/>
        <v>0</v>
      </c>
    </row>
    <row r="78" spans="1:6">
      <c r="A78" s="341" t="s">
        <v>184</v>
      </c>
      <c r="C78" s="313">
        <v>62822745245</v>
      </c>
      <c r="D78" s="313">
        <v>62822745245</v>
      </c>
      <c r="E78" s="313">
        <f t="shared" si="1"/>
        <v>0</v>
      </c>
    </row>
    <row r="79" spans="1:6">
      <c r="A79" s="341" t="s">
        <v>185</v>
      </c>
      <c r="C79" s="313">
        <v>0</v>
      </c>
      <c r="D79" s="313">
        <v>0</v>
      </c>
      <c r="E79" s="313">
        <f t="shared" si="1"/>
        <v>0</v>
      </c>
    </row>
    <row r="80" spans="1:6">
      <c r="A80" s="341" t="s">
        <v>186</v>
      </c>
      <c r="C80" s="313">
        <v>255442643</v>
      </c>
      <c r="D80" s="313">
        <v>376813826</v>
      </c>
      <c r="E80" s="313">
        <f t="shared" si="1"/>
        <v>121371183</v>
      </c>
    </row>
    <row r="81" spans="1:5">
      <c r="A81" s="341" t="s">
        <v>187</v>
      </c>
      <c r="C81" s="313">
        <v>0</v>
      </c>
      <c r="D81" s="313">
        <v>0</v>
      </c>
      <c r="E81" s="313">
        <f t="shared" si="1"/>
        <v>0</v>
      </c>
    </row>
    <row r="82" spans="1:5">
      <c r="A82" s="341" t="s">
        <v>188</v>
      </c>
      <c r="C82" s="313">
        <v>0</v>
      </c>
      <c r="D82" s="313">
        <v>0</v>
      </c>
      <c r="E82" s="313">
        <f t="shared" si="1"/>
        <v>0</v>
      </c>
    </row>
    <row r="83" spans="1:5">
      <c r="A83" s="302" t="s">
        <v>189</v>
      </c>
      <c r="C83" s="303">
        <v>77616411070</v>
      </c>
      <c r="D83" s="303">
        <v>77616411070</v>
      </c>
      <c r="E83" s="303">
        <f t="shared" si="1"/>
        <v>0</v>
      </c>
    </row>
    <row r="84" spans="1:5">
      <c r="A84" s="341" t="s">
        <v>190</v>
      </c>
      <c r="C84" s="313">
        <v>0</v>
      </c>
      <c r="D84" s="313">
        <v>0</v>
      </c>
      <c r="E84" s="313">
        <f t="shared" si="1"/>
        <v>0</v>
      </c>
    </row>
    <row r="85" spans="1:5">
      <c r="A85" s="341" t="s">
        <v>191</v>
      </c>
      <c r="C85" s="313">
        <v>0</v>
      </c>
      <c r="D85" s="313">
        <v>0</v>
      </c>
      <c r="E85" s="313">
        <f t="shared" si="1"/>
        <v>0</v>
      </c>
    </row>
    <row r="86" spans="1:5">
      <c r="A86" s="341" t="s">
        <v>192</v>
      </c>
      <c r="C86" s="313">
        <v>0</v>
      </c>
      <c r="D86" s="313">
        <v>0</v>
      </c>
      <c r="E86" s="313">
        <f t="shared" si="1"/>
        <v>0</v>
      </c>
    </row>
    <row r="87" spans="1:5">
      <c r="A87" s="341" t="s">
        <v>193</v>
      </c>
      <c r="C87" s="313">
        <v>0</v>
      </c>
      <c r="D87" s="313">
        <v>0</v>
      </c>
      <c r="E87" s="313">
        <f t="shared" si="1"/>
        <v>0</v>
      </c>
    </row>
    <row r="88" spans="1:5">
      <c r="A88" s="341" t="s">
        <v>194</v>
      </c>
      <c r="C88" s="313">
        <v>0</v>
      </c>
      <c r="D88" s="313">
        <v>0</v>
      </c>
      <c r="E88" s="313">
        <f t="shared" si="1"/>
        <v>0</v>
      </c>
    </row>
    <row r="89" spans="1:5">
      <c r="A89" s="341" t="s">
        <v>195</v>
      </c>
      <c r="C89" s="313">
        <v>0</v>
      </c>
      <c r="D89" s="313">
        <v>0</v>
      </c>
      <c r="E89" s="313">
        <f t="shared" si="1"/>
        <v>0</v>
      </c>
    </row>
    <row r="90" spans="1:5">
      <c r="A90" s="341" t="s">
        <v>196</v>
      </c>
      <c r="C90" s="313">
        <v>0</v>
      </c>
      <c r="D90" s="313">
        <v>0</v>
      </c>
      <c r="E90" s="313">
        <f t="shared" si="1"/>
        <v>0</v>
      </c>
    </row>
    <row r="91" spans="1:5">
      <c r="A91" s="341" t="s">
        <v>197</v>
      </c>
      <c r="C91" s="313">
        <v>77616411070</v>
      </c>
      <c r="D91" s="313">
        <v>77616411070</v>
      </c>
      <c r="E91" s="313">
        <f t="shared" si="1"/>
        <v>0</v>
      </c>
    </row>
    <row r="92" spans="1:5">
      <c r="A92" s="341" t="s">
        <v>198</v>
      </c>
      <c r="C92" s="313">
        <v>0</v>
      </c>
      <c r="D92" s="313">
        <v>0</v>
      </c>
      <c r="E92" s="313">
        <f t="shared" si="1"/>
        <v>0</v>
      </c>
    </row>
    <row r="93" spans="1:5">
      <c r="A93" s="341" t="s">
        <v>199</v>
      </c>
      <c r="C93" s="313">
        <v>0</v>
      </c>
      <c r="D93" s="313">
        <v>0</v>
      </c>
      <c r="E93" s="313">
        <f t="shared" si="1"/>
        <v>0</v>
      </c>
    </row>
    <row r="94" spans="1:5">
      <c r="A94" s="341" t="s">
        <v>200</v>
      </c>
      <c r="C94" s="313">
        <v>0</v>
      </c>
      <c r="D94" s="313">
        <v>0</v>
      </c>
      <c r="E94" s="313">
        <f t="shared" si="1"/>
        <v>0</v>
      </c>
    </row>
    <row r="95" spans="1:5">
      <c r="A95" s="341" t="s">
        <v>201</v>
      </c>
      <c r="C95" s="313">
        <v>0</v>
      </c>
      <c r="D95" s="313">
        <v>0</v>
      </c>
      <c r="E95" s="313">
        <f t="shared" si="1"/>
        <v>0</v>
      </c>
    </row>
    <row r="96" spans="1:5">
      <c r="A96" s="341" t="s">
        <v>202</v>
      </c>
      <c r="C96" s="313">
        <v>0</v>
      </c>
      <c r="D96" s="313">
        <v>0</v>
      </c>
      <c r="E96" s="313">
        <f t="shared" si="1"/>
        <v>0</v>
      </c>
    </row>
    <row r="97" spans="1:5">
      <c r="A97" s="298" t="s">
        <v>203</v>
      </c>
      <c r="C97" s="299">
        <v>794284878856</v>
      </c>
      <c r="D97" s="299">
        <v>804291410709</v>
      </c>
      <c r="E97" s="299">
        <f t="shared" si="1"/>
        <v>10006531853</v>
      </c>
    </row>
    <row r="98" spans="1:5">
      <c r="A98" s="302" t="s">
        <v>204</v>
      </c>
      <c r="C98" s="303">
        <v>794284878856</v>
      </c>
      <c r="D98" s="303">
        <v>804291410709</v>
      </c>
      <c r="E98" s="303">
        <f t="shared" si="1"/>
        <v>10006531853</v>
      </c>
    </row>
    <row r="99" spans="1:5">
      <c r="A99" s="341" t="s">
        <v>205</v>
      </c>
      <c r="C99" s="343">
        <v>650000000000</v>
      </c>
      <c r="D99" s="343">
        <v>650000000000</v>
      </c>
      <c r="E99" s="343">
        <f t="shared" si="1"/>
        <v>0</v>
      </c>
    </row>
    <row r="100" spans="1:5">
      <c r="A100" s="341" t="s">
        <v>206</v>
      </c>
      <c r="C100" s="343">
        <v>650000000000</v>
      </c>
      <c r="D100" s="343">
        <v>650000000000</v>
      </c>
      <c r="E100" s="343">
        <f t="shared" si="1"/>
        <v>0</v>
      </c>
    </row>
    <row r="101" spans="1:5">
      <c r="A101" s="341" t="s">
        <v>207</v>
      </c>
      <c r="C101" s="313">
        <v>0</v>
      </c>
      <c r="D101" s="313">
        <v>0</v>
      </c>
      <c r="E101" s="313">
        <f t="shared" si="1"/>
        <v>0</v>
      </c>
    </row>
    <row r="102" spans="1:5">
      <c r="A102" s="341" t="s">
        <v>208</v>
      </c>
      <c r="C102" s="313">
        <v>0</v>
      </c>
      <c r="D102" s="313">
        <v>0</v>
      </c>
      <c r="E102" s="313">
        <f t="shared" si="1"/>
        <v>0</v>
      </c>
    </row>
    <row r="103" spans="1:5">
      <c r="A103" s="341" t="s">
        <v>209</v>
      </c>
      <c r="C103" s="313">
        <v>0</v>
      </c>
      <c r="D103" s="313">
        <v>0</v>
      </c>
      <c r="E103" s="313">
        <f t="shared" si="1"/>
        <v>0</v>
      </c>
    </row>
    <row r="104" spans="1:5">
      <c r="A104" s="341" t="s">
        <v>210</v>
      </c>
      <c r="C104" s="313">
        <v>0</v>
      </c>
      <c r="D104" s="313">
        <v>0</v>
      </c>
      <c r="E104" s="313">
        <f t="shared" si="1"/>
        <v>0</v>
      </c>
    </row>
    <row r="105" spans="1:5">
      <c r="A105" s="341" t="s">
        <v>211</v>
      </c>
      <c r="C105" s="313">
        <v>0</v>
      </c>
      <c r="D105" s="313">
        <v>0</v>
      </c>
      <c r="E105" s="313">
        <f t="shared" si="1"/>
        <v>0</v>
      </c>
    </row>
    <row r="106" spans="1:5">
      <c r="A106" s="341" t="s">
        <v>212</v>
      </c>
      <c r="C106" s="313">
        <v>0</v>
      </c>
      <c r="D106" s="313">
        <v>0</v>
      </c>
      <c r="E106" s="313">
        <f t="shared" si="1"/>
        <v>0</v>
      </c>
    </row>
    <row r="107" spans="1:5">
      <c r="A107" s="341" t="s">
        <v>213</v>
      </c>
      <c r="C107" s="344">
        <v>0</v>
      </c>
      <c r="D107" s="344">
        <v>0</v>
      </c>
      <c r="E107" s="344">
        <f t="shared" si="1"/>
        <v>0</v>
      </c>
    </row>
    <row r="108" spans="1:5">
      <c r="A108" s="341" t="s">
        <v>214</v>
      </c>
      <c r="C108" s="343">
        <v>0</v>
      </c>
      <c r="D108" s="343">
        <v>0</v>
      </c>
      <c r="E108" s="343">
        <f t="shared" si="1"/>
        <v>0</v>
      </c>
    </row>
    <row r="109" spans="1:5">
      <c r="A109" s="341" t="s">
        <v>215</v>
      </c>
      <c r="C109" s="313">
        <v>0</v>
      </c>
      <c r="D109" s="313">
        <v>0</v>
      </c>
      <c r="E109" s="313">
        <f t="shared" si="1"/>
        <v>0</v>
      </c>
    </row>
    <row r="110" spans="1:5">
      <c r="A110" s="341" t="s">
        <v>216</v>
      </c>
      <c r="C110" s="344">
        <v>0</v>
      </c>
      <c r="D110" s="344">
        <v>0</v>
      </c>
      <c r="E110" s="344">
        <f t="shared" si="1"/>
        <v>0</v>
      </c>
    </row>
    <row r="111" spans="1:5">
      <c r="A111" s="341" t="s">
        <v>217</v>
      </c>
      <c r="C111" s="343">
        <v>144284878856</v>
      </c>
      <c r="D111" s="343">
        <v>154291410709</v>
      </c>
      <c r="E111" s="343">
        <f t="shared" si="1"/>
        <v>10006531853</v>
      </c>
    </row>
    <row r="112" spans="1:5">
      <c r="A112" s="341" t="s">
        <v>218</v>
      </c>
      <c r="C112" s="343">
        <v>144413443023</v>
      </c>
      <c r="D112" s="343">
        <v>154419974876</v>
      </c>
      <c r="E112" s="343">
        <f t="shared" si="1"/>
        <v>10006531853</v>
      </c>
    </row>
    <row r="113" spans="1:5">
      <c r="A113" s="341" t="s">
        <v>219</v>
      </c>
      <c r="C113" s="343">
        <v>-128564167</v>
      </c>
      <c r="D113" s="343">
        <v>-128564167</v>
      </c>
      <c r="E113" s="343">
        <f t="shared" si="1"/>
        <v>0</v>
      </c>
    </row>
    <row r="114" spans="1:5">
      <c r="A114" s="341" t="s">
        <v>220</v>
      </c>
      <c r="C114" s="313">
        <v>0</v>
      </c>
      <c r="D114" s="313">
        <v>0</v>
      </c>
      <c r="E114" s="313">
        <f t="shared" si="1"/>
        <v>0</v>
      </c>
    </row>
    <row r="115" spans="1:5">
      <c r="A115" s="302" t="s">
        <v>221</v>
      </c>
      <c r="C115" s="303">
        <v>0</v>
      </c>
      <c r="D115" s="303">
        <v>0</v>
      </c>
      <c r="E115" s="303">
        <f t="shared" si="1"/>
        <v>0</v>
      </c>
    </row>
    <row r="116" spans="1:5">
      <c r="A116" s="341" t="s">
        <v>222</v>
      </c>
      <c r="C116" s="313">
        <v>0</v>
      </c>
      <c r="D116" s="313">
        <v>0</v>
      </c>
      <c r="E116" s="313">
        <f t="shared" si="1"/>
        <v>0</v>
      </c>
    </row>
    <row r="117" spans="1:5">
      <c r="A117" s="341" t="s">
        <v>223</v>
      </c>
      <c r="C117" s="313">
        <v>0</v>
      </c>
      <c r="D117" s="313">
        <v>0</v>
      </c>
      <c r="E117" s="313">
        <f t="shared" si="1"/>
        <v>0</v>
      </c>
    </row>
    <row r="118" spans="1:5" ht="14.5" thickBot="1">
      <c r="A118" s="345" t="s">
        <v>98</v>
      </c>
      <c r="C118" s="346">
        <v>1057471482967</v>
      </c>
      <c r="D118" s="346">
        <v>1057471482967</v>
      </c>
      <c r="E118" s="346">
        <f t="shared" si="1"/>
        <v>0</v>
      </c>
    </row>
    <row r="119" spans="1:5" ht="14.5" thickTop="1"/>
  </sheetData>
  <mergeCells count="1">
    <mergeCell ref="C2:E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AC42-E42C-4793-B502-789905CD8075}">
  <sheetPr codeName="Sheet13"/>
  <dimension ref="A1:I266"/>
  <sheetViews>
    <sheetView showGridLines="0" workbookViewId="0">
      <pane ySplit="1" topLeftCell="A56" activePane="bottomLeft" state="frozen"/>
      <selection pane="bottomLeft"/>
    </sheetView>
  </sheetViews>
  <sheetFormatPr defaultColWidth="9.09765625" defaultRowHeight="14"/>
  <cols>
    <col min="1" max="1" width="13" style="229" bestFit="1" customWidth="1"/>
    <col min="2" max="2" width="22" style="229" bestFit="1" customWidth="1"/>
    <col min="3" max="3" width="52" style="229" bestFit="1" customWidth="1"/>
    <col min="4" max="9" width="20.296875" style="229" bestFit="1" customWidth="1"/>
    <col min="10" max="16384" width="9.09765625" style="229"/>
  </cols>
  <sheetData>
    <row r="1" spans="1:9">
      <c r="A1" s="224" t="s">
        <v>1608</v>
      </c>
      <c r="B1" s="224" t="s">
        <v>1609</v>
      </c>
      <c r="C1" s="224" t="s">
        <v>1610</v>
      </c>
      <c r="D1" s="224" t="s">
        <v>1611</v>
      </c>
      <c r="E1" s="224" t="s">
        <v>1612</v>
      </c>
      <c r="F1" s="224" t="s">
        <v>1613</v>
      </c>
      <c r="G1" s="224" t="s">
        <v>1614</v>
      </c>
      <c r="H1" s="224" t="s">
        <v>1615</v>
      </c>
      <c r="I1" s="224" t="s">
        <v>1616</v>
      </c>
    </row>
    <row r="2" spans="1:9">
      <c r="A2" s="229" t="s">
        <v>1346</v>
      </c>
      <c r="B2" s="229" t="s">
        <v>1617</v>
      </c>
      <c r="C2" s="229" t="s">
        <v>1618</v>
      </c>
      <c r="D2" s="512">
        <v>17297250</v>
      </c>
      <c r="E2" s="512">
        <v>0</v>
      </c>
      <c r="F2" s="512">
        <v>13513500</v>
      </c>
      <c r="G2" s="512">
        <v>2000000</v>
      </c>
      <c r="H2" s="512">
        <v>28810750</v>
      </c>
      <c r="I2" s="512">
        <v>0</v>
      </c>
    </row>
    <row r="3" spans="1:9">
      <c r="A3" s="229" t="s">
        <v>455</v>
      </c>
      <c r="B3" s="229" t="s">
        <v>1619</v>
      </c>
      <c r="C3" s="229" t="s">
        <v>1620</v>
      </c>
      <c r="D3" s="512">
        <v>18668450406</v>
      </c>
      <c r="E3" s="512">
        <v>0</v>
      </c>
      <c r="F3" s="512">
        <v>91912584799</v>
      </c>
      <c r="G3" s="512">
        <v>99293249242</v>
      </c>
      <c r="H3" s="512">
        <v>11287785963</v>
      </c>
      <c r="I3" s="512">
        <v>0</v>
      </c>
    </row>
    <row r="4" spans="1:9">
      <c r="A4" s="229" t="s">
        <v>1621</v>
      </c>
      <c r="B4" s="229" t="s">
        <v>1622</v>
      </c>
      <c r="C4" s="229" t="s">
        <v>1623</v>
      </c>
      <c r="D4" s="512">
        <v>0</v>
      </c>
      <c r="E4" s="512">
        <v>0</v>
      </c>
      <c r="F4" s="512">
        <v>22636800</v>
      </c>
      <c r="G4" s="512">
        <v>22636800</v>
      </c>
      <c r="H4" s="512">
        <v>0</v>
      </c>
      <c r="I4" s="512">
        <v>0</v>
      </c>
    </row>
    <row r="5" spans="1:9">
      <c r="A5" s="229" t="s">
        <v>1624</v>
      </c>
      <c r="B5" s="229" t="s">
        <v>1625</v>
      </c>
      <c r="C5" s="229" t="s">
        <v>1626</v>
      </c>
      <c r="D5" s="512">
        <v>14820000</v>
      </c>
      <c r="E5" s="512">
        <v>0</v>
      </c>
      <c r="F5" s="512">
        <v>0</v>
      </c>
      <c r="G5" s="512">
        <v>1430000</v>
      </c>
      <c r="H5" s="512">
        <v>13390000</v>
      </c>
      <c r="I5" s="512">
        <v>0</v>
      </c>
    </row>
    <row r="6" spans="1:9">
      <c r="A6" s="229" t="s">
        <v>879</v>
      </c>
      <c r="B6" s="229" t="s">
        <v>1627</v>
      </c>
      <c r="C6" s="229" t="s">
        <v>1628</v>
      </c>
      <c r="D6" s="512">
        <v>92526</v>
      </c>
      <c r="E6" s="512">
        <v>0</v>
      </c>
      <c r="F6" s="512">
        <v>300007537</v>
      </c>
      <c r="G6" s="512">
        <v>296633265</v>
      </c>
      <c r="H6" s="512">
        <v>3466798</v>
      </c>
      <c r="I6" s="512">
        <v>0</v>
      </c>
    </row>
    <row r="7" spans="1:9">
      <c r="A7" s="229" t="s">
        <v>902</v>
      </c>
      <c r="B7" s="229" t="s">
        <v>1629</v>
      </c>
      <c r="C7" s="229" t="s">
        <v>1630</v>
      </c>
      <c r="D7" s="512">
        <v>9497188126</v>
      </c>
      <c r="E7" s="512">
        <v>0</v>
      </c>
      <c r="F7" s="512">
        <v>40058995428</v>
      </c>
      <c r="G7" s="512">
        <v>41059973349</v>
      </c>
      <c r="H7" s="512">
        <v>8496210205</v>
      </c>
      <c r="I7" s="512">
        <v>0</v>
      </c>
    </row>
    <row r="8" spans="1:9">
      <c r="A8" s="229" t="s">
        <v>1631</v>
      </c>
      <c r="B8" s="229" t="s">
        <v>1632</v>
      </c>
      <c r="C8" s="229" t="s">
        <v>1633</v>
      </c>
      <c r="D8" s="512">
        <v>0</v>
      </c>
      <c r="E8" s="512">
        <v>0</v>
      </c>
      <c r="F8" s="512">
        <v>49814360</v>
      </c>
      <c r="G8" s="512">
        <v>49814360</v>
      </c>
      <c r="H8" s="512">
        <v>0</v>
      </c>
      <c r="I8" s="512">
        <v>0</v>
      </c>
    </row>
    <row r="9" spans="1:9">
      <c r="A9" s="229" t="s">
        <v>1634</v>
      </c>
      <c r="B9" s="229" t="s">
        <v>1635</v>
      </c>
      <c r="C9" s="229" t="s">
        <v>1636</v>
      </c>
      <c r="D9" s="512">
        <v>2840000000</v>
      </c>
      <c r="E9" s="512">
        <v>0</v>
      </c>
      <c r="F9" s="512">
        <v>0</v>
      </c>
      <c r="G9" s="512">
        <v>0</v>
      </c>
      <c r="H9" s="512">
        <v>2840000000</v>
      </c>
      <c r="I9" s="512">
        <v>0</v>
      </c>
    </row>
    <row r="10" spans="1:9">
      <c r="A10" s="229" t="s">
        <v>1637</v>
      </c>
      <c r="B10" s="229" t="s">
        <v>1638</v>
      </c>
      <c r="C10" s="229" t="s">
        <v>1639</v>
      </c>
      <c r="D10" s="512">
        <v>2010000000</v>
      </c>
      <c r="E10" s="512">
        <v>0</v>
      </c>
      <c r="F10" s="512">
        <v>0</v>
      </c>
      <c r="G10" s="512">
        <v>0</v>
      </c>
      <c r="H10" s="512">
        <v>2010000000</v>
      </c>
      <c r="I10" s="512">
        <v>0</v>
      </c>
    </row>
    <row r="11" spans="1:9">
      <c r="A11" s="229" t="s">
        <v>1640</v>
      </c>
      <c r="B11" s="229" t="s">
        <v>1641</v>
      </c>
      <c r="C11" s="229" t="s">
        <v>1642</v>
      </c>
      <c r="D11" s="512">
        <v>105839581921</v>
      </c>
      <c r="E11" s="512">
        <v>0</v>
      </c>
      <c r="F11" s="512">
        <v>0</v>
      </c>
      <c r="G11" s="512">
        <v>9720000</v>
      </c>
      <c r="H11" s="512">
        <v>105829861921</v>
      </c>
      <c r="I11" s="512">
        <v>0</v>
      </c>
    </row>
    <row r="12" spans="1:9">
      <c r="A12" s="229" t="s">
        <v>1643</v>
      </c>
      <c r="B12" s="229" t="s">
        <v>1644</v>
      </c>
      <c r="C12" s="229" t="s">
        <v>1645</v>
      </c>
      <c r="D12" s="512">
        <v>122818311267</v>
      </c>
      <c r="E12" s="512">
        <v>0</v>
      </c>
      <c r="F12" s="512">
        <v>80196756823</v>
      </c>
      <c r="G12" s="512">
        <v>76089876911</v>
      </c>
      <c r="H12" s="512">
        <v>126925191179</v>
      </c>
      <c r="I12" s="512">
        <v>0</v>
      </c>
    </row>
    <row r="13" spans="1:9">
      <c r="A13" s="229" t="s">
        <v>1646</v>
      </c>
      <c r="B13" s="229" t="s">
        <v>1647</v>
      </c>
      <c r="C13" s="229" t="s">
        <v>1648</v>
      </c>
      <c r="D13" s="512">
        <v>0</v>
      </c>
      <c r="E13" s="512">
        <v>4031903040</v>
      </c>
      <c r="F13" s="512">
        <v>22058080920</v>
      </c>
      <c r="G13" s="512">
        <v>18026177880</v>
      </c>
      <c r="H13" s="512">
        <v>0</v>
      </c>
      <c r="I13" s="512">
        <v>0</v>
      </c>
    </row>
    <row r="14" spans="1:9">
      <c r="A14" s="229" t="s">
        <v>1649</v>
      </c>
      <c r="B14" s="229" t="s">
        <v>1650</v>
      </c>
      <c r="C14" s="229" t="s">
        <v>1651</v>
      </c>
      <c r="D14" s="512">
        <v>69169428</v>
      </c>
      <c r="E14" s="512">
        <v>0</v>
      </c>
      <c r="F14" s="512">
        <v>142180415</v>
      </c>
      <c r="G14" s="512">
        <v>120287589</v>
      </c>
      <c r="H14" s="512">
        <v>91062254</v>
      </c>
      <c r="I14" s="512">
        <v>0</v>
      </c>
    </row>
    <row r="15" spans="1:9">
      <c r="A15" s="229" t="s">
        <v>1652</v>
      </c>
      <c r="B15" s="229" t="s">
        <v>1653</v>
      </c>
      <c r="C15" s="229" t="s">
        <v>1654</v>
      </c>
      <c r="D15" s="512">
        <v>42052904930</v>
      </c>
      <c r="E15" s="512">
        <v>0</v>
      </c>
      <c r="F15" s="512">
        <v>5199594470</v>
      </c>
      <c r="G15" s="512">
        <v>3145156177</v>
      </c>
      <c r="H15" s="512">
        <v>44107343223</v>
      </c>
      <c r="I15" s="512">
        <v>0</v>
      </c>
    </row>
    <row r="16" spans="1:9">
      <c r="A16" s="229" t="s">
        <v>1655</v>
      </c>
      <c r="B16" s="229" t="s">
        <v>1656</v>
      </c>
      <c r="C16" s="229" t="s">
        <v>1656</v>
      </c>
      <c r="D16" s="512">
        <v>7835143453</v>
      </c>
      <c r="E16" s="512">
        <v>0</v>
      </c>
      <c r="F16" s="512">
        <v>514520548</v>
      </c>
      <c r="G16" s="512">
        <v>0</v>
      </c>
      <c r="H16" s="512">
        <v>8349664001</v>
      </c>
      <c r="I16" s="512">
        <v>0</v>
      </c>
    </row>
    <row r="17" spans="1:9">
      <c r="A17" s="229" t="s">
        <v>1657</v>
      </c>
      <c r="B17" s="229" t="s">
        <v>1658</v>
      </c>
      <c r="C17" s="229" t="s">
        <v>1658</v>
      </c>
      <c r="D17" s="512">
        <v>23389367089</v>
      </c>
      <c r="E17" s="512">
        <v>0</v>
      </c>
      <c r="F17" s="512">
        <v>0</v>
      </c>
      <c r="G17" s="512">
        <v>19370642156</v>
      </c>
      <c r="H17" s="512">
        <v>4018724933</v>
      </c>
      <c r="I17" s="512">
        <v>0</v>
      </c>
    </row>
    <row r="18" spans="1:9">
      <c r="A18" s="229" t="s">
        <v>1659</v>
      </c>
      <c r="B18" s="229" t="s">
        <v>1660</v>
      </c>
      <c r="C18" s="229" t="s">
        <v>1661</v>
      </c>
      <c r="D18" s="512">
        <v>4416409156</v>
      </c>
      <c r="E18" s="512">
        <v>0</v>
      </c>
      <c r="F18" s="512">
        <v>208802</v>
      </c>
      <c r="G18" s="512">
        <v>0</v>
      </c>
      <c r="H18" s="512">
        <v>4416617958</v>
      </c>
      <c r="I18" s="512">
        <v>0</v>
      </c>
    </row>
    <row r="19" spans="1:9">
      <c r="A19" s="229" t="s">
        <v>1662</v>
      </c>
      <c r="B19" s="229" t="s">
        <v>1663</v>
      </c>
      <c r="C19" s="229" t="s">
        <v>1664</v>
      </c>
      <c r="D19" s="512">
        <v>538914706</v>
      </c>
      <c r="E19" s="512">
        <v>0</v>
      </c>
      <c r="F19" s="512">
        <v>105000000</v>
      </c>
      <c r="G19" s="512">
        <v>70000000</v>
      </c>
      <c r="H19" s="512">
        <v>573914706</v>
      </c>
      <c r="I19" s="512">
        <v>0</v>
      </c>
    </row>
    <row r="20" spans="1:9">
      <c r="A20" s="229" t="s">
        <v>1665</v>
      </c>
      <c r="B20" s="229" t="s">
        <v>1666</v>
      </c>
      <c r="C20" s="229" t="s">
        <v>1666</v>
      </c>
      <c r="D20" s="512">
        <v>44106116058</v>
      </c>
      <c r="E20" s="512">
        <v>0</v>
      </c>
      <c r="F20" s="512">
        <v>48171435169</v>
      </c>
      <c r="G20" s="512">
        <v>53812055278</v>
      </c>
      <c r="H20" s="512">
        <v>38465495949</v>
      </c>
      <c r="I20" s="512">
        <v>0</v>
      </c>
    </row>
    <row r="21" spans="1:9">
      <c r="A21" s="229" t="s">
        <v>1667</v>
      </c>
      <c r="B21" s="229" t="s">
        <v>1668</v>
      </c>
      <c r="C21" s="229" t="s">
        <v>1668</v>
      </c>
      <c r="D21" s="512">
        <v>2174584325</v>
      </c>
      <c r="E21" s="512">
        <v>0</v>
      </c>
      <c r="F21" s="512">
        <v>723208602</v>
      </c>
      <c r="G21" s="512">
        <v>601600811</v>
      </c>
      <c r="H21" s="512">
        <v>2296192116</v>
      </c>
      <c r="I21" s="512">
        <v>0</v>
      </c>
    </row>
    <row r="22" spans="1:9">
      <c r="A22" s="229" t="s">
        <v>1669</v>
      </c>
      <c r="B22" s="229" t="s">
        <v>1670</v>
      </c>
      <c r="C22" s="229" t="s">
        <v>1670</v>
      </c>
      <c r="D22" s="512">
        <v>3761996519</v>
      </c>
      <c r="E22" s="512">
        <v>0</v>
      </c>
      <c r="F22" s="512">
        <v>2875118182</v>
      </c>
      <c r="G22" s="512">
        <v>2397223351</v>
      </c>
      <c r="H22" s="512">
        <v>4239891350</v>
      </c>
      <c r="I22" s="512">
        <v>0</v>
      </c>
    </row>
    <row r="23" spans="1:9">
      <c r="A23" s="229" t="s">
        <v>1671</v>
      </c>
      <c r="B23" s="229" t="s">
        <v>1672</v>
      </c>
      <c r="C23" s="229" t="s">
        <v>1672</v>
      </c>
      <c r="D23" s="512">
        <v>1575605158</v>
      </c>
      <c r="E23" s="512">
        <v>0</v>
      </c>
      <c r="F23" s="512">
        <v>38110588</v>
      </c>
      <c r="G23" s="512">
        <v>36957845</v>
      </c>
      <c r="H23" s="512">
        <v>1576757901</v>
      </c>
      <c r="I23" s="512">
        <v>0</v>
      </c>
    </row>
    <row r="24" spans="1:9">
      <c r="A24" s="229" t="s">
        <v>1673</v>
      </c>
      <c r="B24" s="229" t="s">
        <v>1674</v>
      </c>
      <c r="C24" s="229" t="s">
        <v>1675</v>
      </c>
      <c r="D24" s="512">
        <v>0</v>
      </c>
      <c r="E24" s="512">
        <v>0</v>
      </c>
      <c r="F24" s="512">
        <v>0</v>
      </c>
      <c r="G24" s="512">
        <v>0</v>
      </c>
      <c r="H24" s="512">
        <v>0</v>
      </c>
      <c r="I24" s="512">
        <v>0</v>
      </c>
    </row>
    <row r="25" spans="1:9">
      <c r="A25" s="229" t="s">
        <v>1676</v>
      </c>
      <c r="B25" s="229" t="s">
        <v>1677</v>
      </c>
      <c r="C25" s="229" t="s">
        <v>1677</v>
      </c>
      <c r="D25" s="512">
        <v>0</v>
      </c>
      <c r="E25" s="512">
        <v>0</v>
      </c>
      <c r="F25" s="512">
        <v>0</v>
      </c>
      <c r="G25" s="512">
        <v>0</v>
      </c>
      <c r="H25" s="512">
        <v>0</v>
      </c>
      <c r="I25" s="512">
        <v>0</v>
      </c>
    </row>
    <row r="26" spans="1:9">
      <c r="A26" s="229" t="s">
        <v>1678</v>
      </c>
      <c r="B26" s="229" t="s">
        <v>1679</v>
      </c>
      <c r="C26" s="229" t="s">
        <v>1680</v>
      </c>
      <c r="D26" s="512">
        <v>0</v>
      </c>
      <c r="E26" s="512">
        <v>2356100000</v>
      </c>
      <c r="F26" s="512">
        <v>0</v>
      </c>
      <c r="G26" s="512">
        <v>0</v>
      </c>
      <c r="H26" s="512">
        <v>0</v>
      </c>
      <c r="I26" s="512">
        <v>2356100000</v>
      </c>
    </row>
    <row r="27" spans="1:9">
      <c r="A27" s="229" t="s">
        <v>1681</v>
      </c>
      <c r="B27" s="229" t="s">
        <v>1682</v>
      </c>
      <c r="C27" s="229" t="s">
        <v>1683</v>
      </c>
      <c r="D27" s="512">
        <v>8233864635</v>
      </c>
      <c r="E27" s="512">
        <v>0</v>
      </c>
      <c r="F27" s="512">
        <v>404171407</v>
      </c>
      <c r="G27" s="512">
        <v>586818097</v>
      </c>
      <c r="H27" s="512">
        <v>8051217945</v>
      </c>
      <c r="I27" s="512">
        <v>0</v>
      </c>
    </row>
    <row r="28" spans="1:9">
      <c r="A28" s="229" t="s">
        <v>1684</v>
      </c>
      <c r="B28" s="229" t="s">
        <v>1685</v>
      </c>
      <c r="C28" s="229" t="s">
        <v>1686</v>
      </c>
      <c r="D28" s="512">
        <v>480579781</v>
      </c>
      <c r="E28" s="512">
        <v>0</v>
      </c>
      <c r="F28" s="512">
        <v>126873721</v>
      </c>
      <c r="G28" s="512">
        <v>111583707</v>
      </c>
      <c r="H28" s="512">
        <v>495869795</v>
      </c>
      <c r="I28" s="512">
        <v>0</v>
      </c>
    </row>
    <row r="29" spans="1:9">
      <c r="A29" s="229" t="s">
        <v>1687</v>
      </c>
      <c r="B29" s="229" t="s">
        <v>1688</v>
      </c>
      <c r="C29" s="229" t="s">
        <v>1688</v>
      </c>
      <c r="D29" s="512">
        <v>709707908</v>
      </c>
      <c r="E29" s="512">
        <v>0</v>
      </c>
      <c r="F29" s="512">
        <v>662600000</v>
      </c>
      <c r="G29" s="512">
        <v>85195259</v>
      </c>
      <c r="H29" s="512">
        <v>1287112649</v>
      </c>
      <c r="I29" s="512">
        <v>0</v>
      </c>
    </row>
    <row r="30" spans="1:9">
      <c r="A30" s="229" t="s">
        <v>1689</v>
      </c>
      <c r="B30" s="229" t="s">
        <v>1690</v>
      </c>
      <c r="C30" s="229" t="s">
        <v>1691</v>
      </c>
      <c r="D30" s="512">
        <v>18872073342</v>
      </c>
      <c r="E30" s="512">
        <v>0</v>
      </c>
      <c r="F30" s="512">
        <v>26870664019</v>
      </c>
      <c r="G30" s="512">
        <v>23275510877</v>
      </c>
      <c r="H30" s="512">
        <v>22467226484</v>
      </c>
      <c r="I30" s="512">
        <v>0</v>
      </c>
    </row>
    <row r="31" spans="1:9">
      <c r="A31" s="229" t="s">
        <v>1692</v>
      </c>
      <c r="B31" s="229" t="s">
        <v>1693</v>
      </c>
      <c r="C31" s="229" t="s">
        <v>1694</v>
      </c>
      <c r="D31" s="512">
        <v>13748362783</v>
      </c>
      <c r="E31" s="512">
        <v>0</v>
      </c>
      <c r="F31" s="512">
        <v>0</v>
      </c>
      <c r="G31" s="512">
        <v>0</v>
      </c>
      <c r="H31" s="512">
        <v>13748362783</v>
      </c>
      <c r="I31" s="512">
        <v>0</v>
      </c>
    </row>
    <row r="32" spans="1:9">
      <c r="A32" s="229" t="s">
        <v>1695</v>
      </c>
      <c r="B32" s="229" t="s">
        <v>1696</v>
      </c>
      <c r="C32" s="229" t="s">
        <v>1697</v>
      </c>
      <c r="D32" s="512">
        <v>12838506241</v>
      </c>
      <c r="E32" s="512">
        <v>0</v>
      </c>
      <c r="F32" s="512">
        <v>525839984</v>
      </c>
      <c r="G32" s="512">
        <v>0</v>
      </c>
      <c r="H32" s="512">
        <v>13364346225</v>
      </c>
      <c r="I32" s="512">
        <v>0</v>
      </c>
    </row>
    <row r="33" spans="1:9">
      <c r="A33" s="229" t="s">
        <v>1698</v>
      </c>
      <c r="B33" s="229" t="s">
        <v>1699</v>
      </c>
      <c r="C33" s="229" t="s">
        <v>1700</v>
      </c>
      <c r="D33" s="512">
        <v>5507078600</v>
      </c>
      <c r="E33" s="512">
        <v>0</v>
      </c>
      <c r="F33" s="512">
        <v>321736000</v>
      </c>
      <c r="G33" s="512">
        <v>0</v>
      </c>
      <c r="H33" s="512">
        <v>5828814600</v>
      </c>
      <c r="I33" s="512">
        <v>0</v>
      </c>
    </row>
    <row r="34" spans="1:9">
      <c r="A34" s="229" t="s">
        <v>1701</v>
      </c>
      <c r="B34" s="229" t="s">
        <v>1702</v>
      </c>
      <c r="C34" s="229" t="s">
        <v>1703</v>
      </c>
      <c r="D34" s="512">
        <v>0</v>
      </c>
      <c r="E34" s="512">
        <v>32093947624</v>
      </c>
      <c r="F34" s="512">
        <v>0</v>
      </c>
      <c r="G34" s="512">
        <v>847575984</v>
      </c>
      <c r="H34" s="512">
        <v>0</v>
      </c>
      <c r="I34" s="512">
        <v>32941523608</v>
      </c>
    </row>
    <row r="35" spans="1:9">
      <c r="A35" s="229" t="s">
        <v>1704</v>
      </c>
      <c r="B35" s="229" t="s">
        <v>1705</v>
      </c>
      <c r="C35" s="229" t="s">
        <v>1705</v>
      </c>
      <c r="D35" s="512">
        <v>106514096068</v>
      </c>
      <c r="E35" s="512">
        <v>0</v>
      </c>
      <c r="F35" s="512">
        <v>159042600365</v>
      </c>
      <c r="G35" s="512">
        <v>172695177467</v>
      </c>
      <c r="H35" s="512">
        <v>92861518966</v>
      </c>
      <c r="I35" s="512">
        <v>0</v>
      </c>
    </row>
    <row r="36" spans="1:9">
      <c r="A36" s="229" t="s">
        <v>949</v>
      </c>
      <c r="B36" s="229" t="s">
        <v>1706</v>
      </c>
      <c r="C36" s="229" t="s">
        <v>1706</v>
      </c>
      <c r="D36" s="512">
        <v>201777803555</v>
      </c>
      <c r="E36" s="512">
        <v>0</v>
      </c>
      <c r="F36" s="512">
        <v>217067235220</v>
      </c>
      <c r="G36" s="512">
        <v>195412689158</v>
      </c>
      <c r="H36" s="512">
        <v>223432349617</v>
      </c>
      <c r="I36" s="512">
        <v>0</v>
      </c>
    </row>
    <row r="37" spans="1:9">
      <c r="A37" s="229" t="s">
        <v>1707</v>
      </c>
      <c r="B37" s="229" t="s">
        <v>1708</v>
      </c>
      <c r="C37" s="229" t="s">
        <v>1709</v>
      </c>
      <c r="D37" s="512">
        <v>20374355118</v>
      </c>
      <c r="E37" s="512">
        <v>0</v>
      </c>
      <c r="F37" s="512">
        <v>0</v>
      </c>
      <c r="G37" s="512">
        <v>0</v>
      </c>
      <c r="H37" s="512">
        <v>20374355118</v>
      </c>
      <c r="I37" s="512">
        <v>0</v>
      </c>
    </row>
    <row r="38" spans="1:9">
      <c r="A38" s="229" t="s">
        <v>1710</v>
      </c>
      <c r="B38" s="229" t="s">
        <v>1711</v>
      </c>
      <c r="C38" s="229" t="s">
        <v>1712</v>
      </c>
      <c r="D38" s="512">
        <v>2767322584</v>
      </c>
      <c r="E38" s="512">
        <v>0</v>
      </c>
      <c r="F38" s="512">
        <v>0</v>
      </c>
      <c r="G38" s="512">
        <v>0</v>
      </c>
      <c r="H38" s="512">
        <v>2767322584</v>
      </c>
      <c r="I38" s="512">
        <v>0</v>
      </c>
    </row>
    <row r="39" spans="1:9">
      <c r="A39" s="229" t="s">
        <v>1713</v>
      </c>
      <c r="B39" s="229" t="s">
        <v>1714</v>
      </c>
      <c r="C39" s="229" t="s">
        <v>1714</v>
      </c>
      <c r="D39" s="512">
        <v>226646733242</v>
      </c>
      <c r="E39" s="512">
        <v>0</v>
      </c>
      <c r="F39" s="512">
        <v>0</v>
      </c>
      <c r="G39" s="512">
        <v>0</v>
      </c>
      <c r="H39" s="512">
        <v>226646733242</v>
      </c>
      <c r="I39" s="512">
        <v>0</v>
      </c>
    </row>
    <row r="40" spans="1:9">
      <c r="A40" s="229" t="s">
        <v>1715</v>
      </c>
      <c r="B40" s="229" t="s">
        <v>1716</v>
      </c>
      <c r="C40" s="229" t="s">
        <v>1717</v>
      </c>
      <c r="D40" s="512">
        <v>17489512517</v>
      </c>
      <c r="E40" s="512">
        <v>0</v>
      </c>
      <c r="F40" s="512">
        <v>0</v>
      </c>
      <c r="G40" s="512">
        <v>0</v>
      </c>
      <c r="H40" s="512">
        <v>17489512517</v>
      </c>
      <c r="I40" s="512">
        <v>0</v>
      </c>
    </row>
    <row r="41" spans="1:9">
      <c r="A41" s="229" t="s">
        <v>1718</v>
      </c>
      <c r="B41" s="229" t="s">
        <v>1719</v>
      </c>
      <c r="C41" s="229" t="s">
        <v>1720</v>
      </c>
      <c r="D41" s="512">
        <v>636165619</v>
      </c>
      <c r="E41" s="512">
        <v>0</v>
      </c>
      <c r="F41" s="512">
        <v>0</v>
      </c>
      <c r="G41" s="512">
        <v>0</v>
      </c>
      <c r="H41" s="512">
        <v>636165619</v>
      </c>
      <c r="I41" s="512">
        <v>0</v>
      </c>
    </row>
    <row r="42" spans="1:9">
      <c r="A42" s="229" t="s">
        <v>1721</v>
      </c>
      <c r="B42" s="229" t="s">
        <v>1722</v>
      </c>
      <c r="C42" s="229" t="s">
        <v>1723</v>
      </c>
      <c r="D42" s="512">
        <v>322740000</v>
      </c>
      <c r="E42" s="512">
        <v>0</v>
      </c>
      <c r="F42" s="512">
        <v>0</v>
      </c>
      <c r="G42" s="512">
        <v>0</v>
      </c>
      <c r="H42" s="512">
        <v>322740000</v>
      </c>
      <c r="I42" s="512">
        <v>0</v>
      </c>
    </row>
    <row r="43" spans="1:9">
      <c r="A43" s="229" t="s">
        <v>1724</v>
      </c>
      <c r="B43" s="229" t="s">
        <v>1725</v>
      </c>
      <c r="C43" s="229" t="s">
        <v>1725</v>
      </c>
      <c r="D43" s="512">
        <v>9804367732</v>
      </c>
      <c r="E43" s="512">
        <v>0</v>
      </c>
      <c r="F43" s="512">
        <v>0</v>
      </c>
      <c r="G43" s="512">
        <v>0</v>
      </c>
      <c r="H43" s="512">
        <v>9804367732</v>
      </c>
      <c r="I43" s="512">
        <v>0</v>
      </c>
    </row>
    <row r="44" spans="1:9">
      <c r="A44" s="229" t="s">
        <v>1726</v>
      </c>
      <c r="B44" s="229" t="s">
        <v>1727</v>
      </c>
      <c r="C44" s="229" t="s">
        <v>1727</v>
      </c>
      <c r="D44" s="512">
        <v>343114250</v>
      </c>
      <c r="E44" s="512">
        <v>0</v>
      </c>
      <c r="F44" s="512">
        <v>0</v>
      </c>
      <c r="G44" s="512">
        <v>0</v>
      </c>
      <c r="H44" s="512">
        <v>343114250</v>
      </c>
      <c r="I44" s="512">
        <v>0</v>
      </c>
    </row>
    <row r="45" spans="1:9">
      <c r="A45" s="229" t="s">
        <v>1728</v>
      </c>
      <c r="B45" s="229" t="s">
        <v>1729</v>
      </c>
      <c r="C45" s="229" t="s">
        <v>1729</v>
      </c>
      <c r="D45" s="512">
        <v>2302920810</v>
      </c>
      <c r="E45" s="512">
        <v>0</v>
      </c>
      <c r="F45" s="512">
        <v>0</v>
      </c>
      <c r="G45" s="512">
        <v>0</v>
      </c>
      <c r="H45" s="512">
        <v>2302920810</v>
      </c>
      <c r="I45" s="512">
        <v>0</v>
      </c>
    </row>
    <row r="46" spans="1:9">
      <c r="A46" s="229" t="s">
        <v>429</v>
      </c>
      <c r="B46" s="229" t="s">
        <v>1730</v>
      </c>
      <c r="C46" s="229" t="s">
        <v>1731</v>
      </c>
      <c r="D46" s="512">
        <v>0</v>
      </c>
      <c r="E46" s="512">
        <v>61285165625</v>
      </c>
      <c r="F46" s="512">
        <v>0</v>
      </c>
      <c r="G46" s="512">
        <v>2969564735</v>
      </c>
      <c r="H46" s="512">
        <v>0</v>
      </c>
      <c r="I46" s="512">
        <v>64254730360</v>
      </c>
    </row>
    <row r="47" spans="1:9">
      <c r="A47" s="229" t="s">
        <v>1732</v>
      </c>
      <c r="B47" s="229" t="s">
        <v>1733</v>
      </c>
      <c r="C47" s="229" t="s">
        <v>1733</v>
      </c>
      <c r="D47" s="512">
        <v>0</v>
      </c>
      <c r="E47" s="512">
        <v>1013807684</v>
      </c>
      <c r="F47" s="512">
        <v>0</v>
      </c>
      <c r="G47" s="512">
        <v>33794027</v>
      </c>
      <c r="H47" s="512">
        <v>0</v>
      </c>
      <c r="I47" s="512">
        <v>1047601711</v>
      </c>
    </row>
    <row r="48" spans="1:9">
      <c r="A48" s="229" t="s">
        <v>1734</v>
      </c>
      <c r="B48" s="229" t="s">
        <v>1735</v>
      </c>
      <c r="C48" s="229" t="s">
        <v>1736</v>
      </c>
      <c r="D48" s="512">
        <v>71591995966</v>
      </c>
      <c r="E48" s="512">
        <v>0</v>
      </c>
      <c r="F48" s="512">
        <v>917128601</v>
      </c>
      <c r="G48" s="512">
        <v>0</v>
      </c>
      <c r="H48" s="512">
        <v>72509124567</v>
      </c>
      <c r="I48" s="512">
        <v>0</v>
      </c>
    </row>
    <row r="49" spans="1:9">
      <c r="A49" s="229" t="s">
        <v>1737</v>
      </c>
      <c r="B49" s="229" t="s">
        <v>1738</v>
      </c>
      <c r="C49" s="229" t="s">
        <v>1739</v>
      </c>
      <c r="D49" s="512">
        <v>457801034</v>
      </c>
      <c r="E49" s="512">
        <v>0</v>
      </c>
      <c r="F49" s="512">
        <v>8022918</v>
      </c>
      <c r="G49" s="512">
        <v>0</v>
      </c>
      <c r="H49" s="512">
        <v>465823952</v>
      </c>
      <c r="I49" s="512">
        <v>0</v>
      </c>
    </row>
    <row r="50" spans="1:9">
      <c r="A50" s="229" t="s">
        <v>1429</v>
      </c>
      <c r="B50" s="229" t="s">
        <v>1740</v>
      </c>
      <c r="C50" s="229" t="s">
        <v>1741</v>
      </c>
      <c r="D50" s="512">
        <v>4151393138</v>
      </c>
      <c r="E50" s="512">
        <v>0</v>
      </c>
      <c r="F50" s="512">
        <v>1059914923</v>
      </c>
      <c r="G50" s="512">
        <v>891604388</v>
      </c>
      <c r="H50" s="512">
        <v>4319703673</v>
      </c>
      <c r="I50" s="512">
        <v>0</v>
      </c>
    </row>
    <row r="51" spans="1:9">
      <c r="A51" s="229" t="s">
        <v>436</v>
      </c>
      <c r="B51" s="229" t="s">
        <v>1740</v>
      </c>
      <c r="C51" s="229" t="s">
        <v>1742</v>
      </c>
      <c r="D51" s="512">
        <v>2124881502</v>
      </c>
      <c r="E51" s="512">
        <v>0</v>
      </c>
      <c r="F51" s="512">
        <v>455988103</v>
      </c>
      <c r="G51" s="512">
        <v>360490115</v>
      </c>
      <c r="H51" s="512">
        <v>2220379490</v>
      </c>
      <c r="I51" s="512">
        <v>0</v>
      </c>
    </row>
    <row r="52" spans="1:9">
      <c r="A52" s="229" t="s">
        <v>1743</v>
      </c>
      <c r="B52" s="229" t="s">
        <v>1744</v>
      </c>
      <c r="C52" s="229" t="s">
        <v>1745</v>
      </c>
      <c r="D52" s="512">
        <v>3815381601</v>
      </c>
      <c r="E52" s="512">
        <v>0</v>
      </c>
      <c r="F52" s="512">
        <v>20581554</v>
      </c>
      <c r="G52" s="512">
        <v>274623318</v>
      </c>
      <c r="H52" s="512">
        <v>3561339837</v>
      </c>
      <c r="I52" s="512">
        <v>0</v>
      </c>
    </row>
    <row r="53" spans="1:9">
      <c r="A53" s="229" t="s">
        <v>821</v>
      </c>
      <c r="B53" s="229" t="s">
        <v>1746</v>
      </c>
      <c r="C53" s="229" t="s">
        <v>1747</v>
      </c>
      <c r="D53" s="512">
        <v>739953436</v>
      </c>
      <c r="E53" s="512">
        <v>0</v>
      </c>
      <c r="F53" s="512">
        <v>57400000</v>
      </c>
      <c r="G53" s="512">
        <v>40920562</v>
      </c>
      <c r="H53" s="512">
        <v>756432874</v>
      </c>
      <c r="I53" s="512">
        <v>0</v>
      </c>
    </row>
    <row r="54" spans="1:9">
      <c r="A54" s="229" t="s">
        <v>1748</v>
      </c>
      <c r="B54" s="229" t="s">
        <v>1749</v>
      </c>
      <c r="C54" s="229" t="s">
        <v>1750</v>
      </c>
      <c r="D54" s="512">
        <v>200000000</v>
      </c>
      <c r="E54" s="512">
        <v>0</v>
      </c>
      <c r="F54" s="512">
        <v>0</v>
      </c>
      <c r="G54" s="512">
        <v>0</v>
      </c>
      <c r="H54" s="512">
        <v>200000000</v>
      </c>
      <c r="I54" s="512">
        <v>0</v>
      </c>
    </row>
    <row r="55" spans="1:9">
      <c r="A55" s="229" t="s">
        <v>1751</v>
      </c>
      <c r="B55" s="229" t="s">
        <v>1752</v>
      </c>
      <c r="C55" s="229" t="s">
        <v>1752</v>
      </c>
      <c r="D55" s="512">
        <v>0</v>
      </c>
      <c r="E55" s="512">
        <v>54243582302</v>
      </c>
      <c r="F55" s="512">
        <v>75642745123</v>
      </c>
      <c r="G55" s="512">
        <v>78724727820</v>
      </c>
      <c r="H55" s="512">
        <v>0</v>
      </c>
      <c r="I55" s="512">
        <v>57325564999</v>
      </c>
    </row>
    <row r="56" spans="1:9">
      <c r="A56" s="229" t="s">
        <v>1753</v>
      </c>
      <c r="B56" s="229" t="s">
        <v>1754</v>
      </c>
      <c r="C56" s="229" t="s">
        <v>1755</v>
      </c>
      <c r="D56" s="512">
        <v>19316587120</v>
      </c>
      <c r="E56" s="512">
        <v>0</v>
      </c>
      <c r="F56" s="512">
        <v>3401132137</v>
      </c>
      <c r="G56" s="512">
        <v>5262965708</v>
      </c>
      <c r="H56" s="512">
        <v>17454753549</v>
      </c>
      <c r="I56" s="512">
        <v>0</v>
      </c>
    </row>
    <row r="57" spans="1:9">
      <c r="A57" s="229" t="s">
        <v>838</v>
      </c>
      <c r="B57" s="229" t="s">
        <v>1756</v>
      </c>
      <c r="C57" s="229" t="s">
        <v>1757</v>
      </c>
      <c r="D57" s="512">
        <v>0</v>
      </c>
      <c r="E57" s="512">
        <v>109817702</v>
      </c>
      <c r="F57" s="512">
        <v>70525129</v>
      </c>
      <c r="G57" s="512">
        <v>95047209</v>
      </c>
      <c r="H57" s="512">
        <v>0</v>
      </c>
      <c r="I57" s="512">
        <v>134339782</v>
      </c>
    </row>
    <row r="58" spans="1:9">
      <c r="A58" s="229" t="s">
        <v>1758</v>
      </c>
      <c r="B58" s="229" t="s">
        <v>1759</v>
      </c>
      <c r="C58" s="229" t="s">
        <v>1760</v>
      </c>
      <c r="D58" s="512">
        <v>0</v>
      </c>
      <c r="E58" s="512">
        <v>0</v>
      </c>
      <c r="F58" s="512">
        <v>3679074427</v>
      </c>
      <c r="G58" s="512">
        <v>3679074427</v>
      </c>
      <c r="H58" s="512">
        <v>0</v>
      </c>
      <c r="I58" s="512">
        <v>0</v>
      </c>
    </row>
    <row r="59" spans="1:9">
      <c r="A59" s="229" t="s">
        <v>1761</v>
      </c>
      <c r="B59" s="229" t="s">
        <v>1762</v>
      </c>
      <c r="C59" s="229" t="s">
        <v>1763</v>
      </c>
      <c r="D59" s="512">
        <v>0</v>
      </c>
      <c r="E59" s="512">
        <v>0</v>
      </c>
      <c r="F59" s="512">
        <v>214432412</v>
      </c>
      <c r="G59" s="512">
        <v>214432412</v>
      </c>
      <c r="H59" s="512">
        <v>0</v>
      </c>
      <c r="I59" s="512">
        <v>0</v>
      </c>
    </row>
    <row r="60" spans="1:9">
      <c r="A60" s="229" t="s">
        <v>1764</v>
      </c>
      <c r="B60" s="229" t="s">
        <v>1765</v>
      </c>
      <c r="C60" s="229" t="s">
        <v>62</v>
      </c>
      <c r="D60" s="512">
        <v>0</v>
      </c>
      <c r="E60" s="512">
        <v>7939669326</v>
      </c>
      <c r="F60" s="512">
        <v>6372627736</v>
      </c>
      <c r="G60" s="512">
        <v>0</v>
      </c>
      <c r="H60" s="512">
        <v>0</v>
      </c>
      <c r="I60" s="512">
        <v>1567041590</v>
      </c>
    </row>
    <row r="61" spans="1:9">
      <c r="A61" s="229" t="s">
        <v>1766</v>
      </c>
      <c r="B61" s="229" t="s">
        <v>1767</v>
      </c>
      <c r="C61" s="229" t="s">
        <v>1768</v>
      </c>
      <c r="D61" s="512">
        <v>0</v>
      </c>
      <c r="E61" s="512">
        <v>1270418241</v>
      </c>
      <c r="F61" s="512">
        <v>1270419241</v>
      </c>
      <c r="G61" s="512">
        <v>222759673</v>
      </c>
      <c r="H61" s="512">
        <v>0</v>
      </c>
      <c r="I61" s="512">
        <v>222758673</v>
      </c>
    </row>
    <row r="62" spans="1:9">
      <c r="A62" s="229" t="s">
        <v>1769</v>
      </c>
      <c r="B62" s="229" t="s">
        <v>1770</v>
      </c>
      <c r="C62" s="229" t="s">
        <v>1770</v>
      </c>
      <c r="D62" s="512">
        <v>0</v>
      </c>
      <c r="E62" s="512">
        <v>0</v>
      </c>
      <c r="F62" s="512">
        <v>20581554</v>
      </c>
      <c r="G62" s="512">
        <v>20581554</v>
      </c>
      <c r="H62" s="512">
        <v>0</v>
      </c>
      <c r="I62" s="512">
        <v>0</v>
      </c>
    </row>
    <row r="63" spans="1:9">
      <c r="A63" s="229" t="s">
        <v>402</v>
      </c>
      <c r="B63" s="229" t="s">
        <v>1771</v>
      </c>
      <c r="C63" s="229" t="s">
        <v>1772</v>
      </c>
      <c r="D63" s="512">
        <v>0</v>
      </c>
      <c r="E63" s="512">
        <v>10132883871</v>
      </c>
      <c r="F63" s="512">
        <v>10507588542</v>
      </c>
      <c r="G63" s="512">
        <v>6597566915</v>
      </c>
      <c r="H63" s="512">
        <v>0</v>
      </c>
      <c r="I63" s="512">
        <v>6222862244</v>
      </c>
    </row>
    <row r="64" spans="1:9">
      <c r="A64" s="229" t="s">
        <v>419</v>
      </c>
      <c r="B64" s="229" t="s">
        <v>1773</v>
      </c>
      <c r="C64" s="229" t="s">
        <v>1774</v>
      </c>
      <c r="D64" s="512">
        <v>0</v>
      </c>
      <c r="E64" s="512">
        <v>744295963</v>
      </c>
      <c r="F64" s="512">
        <v>0</v>
      </c>
      <c r="G64" s="512">
        <v>739068635</v>
      </c>
      <c r="H64" s="512">
        <v>0</v>
      </c>
      <c r="I64" s="512">
        <v>1483364598</v>
      </c>
    </row>
    <row r="65" spans="1:9">
      <c r="A65" s="229" t="s">
        <v>1038</v>
      </c>
      <c r="B65" s="229" t="s">
        <v>1775</v>
      </c>
      <c r="C65" s="229" t="s">
        <v>1776</v>
      </c>
      <c r="D65" s="512">
        <v>0</v>
      </c>
      <c r="E65" s="512">
        <v>14444158747</v>
      </c>
      <c r="F65" s="512">
        <v>5993355880</v>
      </c>
      <c r="G65" s="512">
        <v>10533371637</v>
      </c>
      <c r="H65" s="512">
        <v>0</v>
      </c>
      <c r="I65" s="512">
        <v>18984174504</v>
      </c>
    </row>
    <row r="66" spans="1:9">
      <c r="A66" s="229" t="s">
        <v>1777</v>
      </c>
      <c r="B66" s="229" t="s">
        <v>1778</v>
      </c>
      <c r="C66" s="229" t="s">
        <v>1778</v>
      </c>
      <c r="D66" s="512">
        <v>0</v>
      </c>
      <c r="E66" s="512">
        <v>163738172</v>
      </c>
      <c r="F66" s="512">
        <v>0</v>
      </c>
      <c r="G66" s="512">
        <v>231492780</v>
      </c>
      <c r="H66" s="512">
        <v>0</v>
      </c>
      <c r="I66" s="512">
        <v>395230952</v>
      </c>
    </row>
    <row r="67" spans="1:9">
      <c r="A67" s="229" t="s">
        <v>731</v>
      </c>
      <c r="B67" s="229" t="s">
        <v>1779</v>
      </c>
      <c r="C67" s="229" t="s">
        <v>1779</v>
      </c>
      <c r="D67" s="512">
        <v>0</v>
      </c>
      <c r="E67" s="512">
        <v>975285697</v>
      </c>
      <c r="F67" s="512">
        <v>968942702</v>
      </c>
      <c r="G67" s="512">
        <v>644065743</v>
      </c>
      <c r="H67" s="512">
        <v>0</v>
      </c>
      <c r="I67" s="512">
        <v>650408738</v>
      </c>
    </row>
    <row r="68" spans="1:9">
      <c r="A68" s="229" t="s">
        <v>1780</v>
      </c>
      <c r="B68" s="229" t="s">
        <v>1781</v>
      </c>
      <c r="C68" s="229" t="s">
        <v>1781</v>
      </c>
      <c r="D68" s="512">
        <v>0</v>
      </c>
      <c r="E68" s="512">
        <v>171525389</v>
      </c>
      <c r="F68" s="512">
        <v>172826609</v>
      </c>
      <c r="G68" s="512">
        <v>99722572</v>
      </c>
      <c r="H68" s="512">
        <v>0</v>
      </c>
      <c r="I68" s="512">
        <v>98421352</v>
      </c>
    </row>
    <row r="69" spans="1:9">
      <c r="A69" s="229" t="s">
        <v>1782</v>
      </c>
      <c r="B69" s="229" t="s">
        <v>1783</v>
      </c>
      <c r="C69" s="229" t="s">
        <v>1783</v>
      </c>
      <c r="D69" s="512">
        <v>0</v>
      </c>
      <c r="E69" s="512">
        <v>85344491</v>
      </c>
      <c r="F69" s="512">
        <v>84887526</v>
      </c>
      <c r="G69" s="512">
        <v>344277448</v>
      </c>
      <c r="H69" s="512">
        <v>0</v>
      </c>
      <c r="I69" s="512">
        <v>344734413</v>
      </c>
    </row>
    <row r="70" spans="1:9">
      <c r="A70" s="229" t="s">
        <v>1784</v>
      </c>
      <c r="B70" s="229" t="s">
        <v>1785</v>
      </c>
      <c r="C70" s="229" t="s">
        <v>1786</v>
      </c>
      <c r="D70" s="512">
        <v>10827253000</v>
      </c>
      <c r="E70" s="512">
        <v>0</v>
      </c>
      <c r="F70" s="512">
        <v>415476000</v>
      </c>
      <c r="G70" s="512">
        <v>0</v>
      </c>
      <c r="H70" s="512">
        <v>11242729000</v>
      </c>
      <c r="I70" s="512">
        <v>0</v>
      </c>
    </row>
    <row r="71" spans="1:9">
      <c r="A71" s="229" t="s">
        <v>1787</v>
      </c>
      <c r="B71" s="229" t="s">
        <v>1788</v>
      </c>
      <c r="C71" s="229" t="s">
        <v>1789</v>
      </c>
      <c r="D71" s="512">
        <v>0</v>
      </c>
      <c r="E71" s="512">
        <v>10500000000</v>
      </c>
      <c r="F71" s="512">
        <v>0</v>
      </c>
      <c r="G71" s="512">
        <v>0</v>
      </c>
      <c r="H71" s="512">
        <v>0</v>
      </c>
      <c r="I71" s="512">
        <v>10500000000</v>
      </c>
    </row>
    <row r="72" spans="1:9">
      <c r="A72" s="229" t="s">
        <v>1790</v>
      </c>
      <c r="B72" s="229" t="s">
        <v>1791</v>
      </c>
      <c r="C72" s="229" t="s">
        <v>1792</v>
      </c>
      <c r="D72" s="512">
        <v>0</v>
      </c>
      <c r="E72" s="512">
        <v>5300795731</v>
      </c>
      <c r="F72" s="512">
        <v>0</v>
      </c>
      <c r="G72" s="512">
        <v>141448</v>
      </c>
      <c r="H72" s="512">
        <v>0</v>
      </c>
      <c r="I72" s="512">
        <v>5300937179</v>
      </c>
    </row>
    <row r="73" spans="1:9">
      <c r="A73" s="229" t="s">
        <v>541</v>
      </c>
      <c r="B73" s="229" t="s">
        <v>1793</v>
      </c>
      <c r="C73" s="229" t="s">
        <v>1793</v>
      </c>
      <c r="D73" s="512">
        <v>0</v>
      </c>
      <c r="E73" s="512">
        <v>2167087143</v>
      </c>
      <c r="F73" s="512">
        <v>47612587401</v>
      </c>
      <c r="G73" s="512">
        <v>47223344048</v>
      </c>
      <c r="H73" s="512">
        <v>0</v>
      </c>
      <c r="I73" s="512">
        <v>1777843790</v>
      </c>
    </row>
    <row r="74" spans="1:9">
      <c r="A74" s="229" t="s">
        <v>1794</v>
      </c>
      <c r="B74" s="229" t="s">
        <v>1795</v>
      </c>
      <c r="C74" s="229" t="s">
        <v>1795</v>
      </c>
      <c r="D74" s="512">
        <v>0</v>
      </c>
      <c r="E74" s="512">
        <v>20724463</v>
      </c>
      <c r="F74" s="512">
        <v>2995341</v>
      </c>
      <c r="G74" s="512">
        <v>16575161</v>
      </c>
      <c r="H74" s="512">
        <v>0</v>
      </c>
      <c r="I74" s="512">
        <v>34304283</v>
      </c>
    </row>
    <row r="75" spans="1:9">
      <c r="A75" s="229" t="s">
        <v>1796</v>
      </c>
      <c r="B75" s="229" t="s">
        <v>1797</v>
      </c>
      <c r="C75" s="229" t="s">
        <v>1797</v>
      </c>
      <c r="D75" s="512">
        <v>0</v>
      </c>
      <c r="E75" s="512">
        <v>62871839</v>
      </c>
      <c r="F75" s="512">
        <v>2379416</v>
      </c>
      <c r="G75" s="512">
        <v>2379416</v>
      </c>
      <c r="H75" s="512">
        <v>0</v>
      </c>
      <c r="I75" s="512">
        <v>62871839</v>
      </c>
    </row>
    <row r="76" spans="1:9">
      <c r="A76" s="229" t="s">
        <v>1798</v>
      </c>
      <c r="B76" s="229" t="s">
        <v>1799</v>
      </c>
      <c r="C76" s="229" t="s">
        <v>1800</v>
      </c>
      <c r="D76" s="512">
        <v>0</v>
      </c>
      <c r="E76" s="512">
        <v>62822745245</v>
      </c>
      <c r="F76" s="512">
        <v>4974910250</v>
      </c>
      <c r="G76" s="512">
        <v>0</v>
      </c>
      <c r="H76" s="512">
        <v>0</v>
      </c>
      <c r="I76" s="512">
        <v>57847834995</v>
      </c>
    </row>
    <row r="77" spans="1:9">
      <c r="A77" s="229" t="s">
        <v>1801</v>
      </c>
      <c r="B77" s="229" t="s">
        <v>1802</v>
      </c>
      <c r="C77" s="229" t="s">
        <v>1803</v>
      </c>
      <c r="D77" s="512">
        <v>0</v>
      </c>
      <c r="E77" s="512">
        <v>77616411070</v>
      </c>
      <c r="F77" s="512">
        <v>6826369000</v>
      </c>
      <c r="G77" s="512">
        <v>6732309000</v>
      </c>
      <c r="H77" s="512">
        <v>0</v>
      </c>
      <c r="I77" s="512">
        <v>77522351070</v>
      </c>
    </row>
    <row r="78" spans="1:9">
      <c r="A78" s="229" t="s">
        <v>1804</v>
      </c>
      <c r="B78" s="229" t="s">
        <v>1805</v>
      </c>
      <c r="C78" s="229" t="s">
        <v>1805</v>
      </c>
      <c r="D78" s="512">
        <v>0</v>
      </c>
      <c r="E78" s="512">
        <v>230000000</v>
      </c>
      <c r="F78" s="512">
        <v>130000000</v>
      </c>
      <c r="G78" s="512">
        <v>0</v>
      </c>
      <c r="H78" s="512">
        <v>0</v>
      </c>
      <c r="I78" s="512">
        <v>100000000</v>
      </c>
    </row>
    <row r="79" spans="1:9">
      <c r="A79" s="229" t="s">
        <v>1806</v>
      </c>
      <c r="B79" s="229" t="s">
        <v>1807</v>
      </c>
      <c r="C79" s="229" t="s">
        <v>1807</v>
      </c>
      <c r="D79" s="512">
        <v>0</v>
      </c>
      <c r="E79" s="512">
        <v>146813826</v>
      </c>
      <c r="F79" s="512">
        <v>0</v>
      </c>
      <c r="G79" s="512">
        <v>0</v>
      </c>
      <c r="H79" s="512">
        <v>0</v>
      </c>
      <c r="I79" s="512">
        <v>146813826</v>
      </c>
    </row>
    <row r="80" spans="1:9">
      <c r="A80" s="229" t="s">
        <v>1808</v>
      </c>
      <c r="B80" s="229" t="s">
        <v>1809</v>
      </c>
      <c r="C80" s="229" t="s">
        <v>1810</v>
      </c>
      <c r="D80" s="512">
        <v>0</v>
      </c>
      <c r="E80" s="512">
        <v>650000000000</v>
      </c>
      <c r="F80" s="512">
        <v>1300000000</v>
      </c>
      <c r="G80" s="512">
        <v>1300000000</v>
      </c>
      <c r="H80" s="512">
        <v>0</v>
      </c>
      <c r="I80" s="512">
        <v>650000000000</v>
      </c>
    </row>
    <row r="81" spans="1:9">
      <c r="A81" s="229" t="s">
        <v>1811</v>
      </c>
      <c r="B81" s="229" t="s">
        <v>1812</v>
      </c>
      <c r="C81" s="229" t="s">
        <v>1813</v>
      </c>
      <c r="D81" s="512">
        <v>0</v>
      </c>
      <c r="E81" s="512">
        <v>167874634082</v>
      </c>
      <c r="F81" s="512">
        <v>0</v>
      </c>
      <c r="G81" s="512">
        <v>0</v>
      </c>
      <c r="H81" s="512">
        <v>0</v>
      </c>
      <c r="I81" s="512">
        <v>167874634082</v>
      </c>
    </row>
    <row r="82" spans="1:9">
      <c r="A82" s="229" t="s">
        <v>1814</v>
      </c>
      <c r="B82" s="229" t="s">
        <v>93</v>
      </c>
      <c r="C82" s="229" t="s">
        <v>1815</v>
      </c>
      <c r="D82" s="512">
        <v>13583223373</v>
      </c>
      <c r="E82" s="512">
        <v>0</v>
      </c>
      <c r="F82" s="512">
        <v>5088506130</v>
      </c>
      <c r="G82" s="512">
        <v>0</v>
      </c>
      <c r="H82" s="512">
        <v>18671729503</v>
      </c>
      <c r="I82" s="512">
        <v>0</v>
      </c>
    </row>
    <row r="83" spans="1:9">
      <c r="A83" s="229" t="s">
        <v>1816</v>
      </c>
      <c r="B83" s="229" t="s">
        <v>1817</v>
      </c>
      <c r="C83" s="229" t="s">
        <v>1818</v>
      </c>
      <c r="D83" s="512">
        <v>0</v>
      </c>
      <c r="E83" s="512">
        <v>0</v>
      </c>
      <c r="F83" s="512">
        <v>44932232560</v>
      </c>
      <c r="G83" s="512">
        <v>44932232560</v>
      </c>
      <c r="H83" s="512">
        <v>0</v>
      </c>
      <c r="I83" s="512">
        <v>0</v>
      </c>
    </row>
    <row r="84" spans="1:9">
      <c r="A84" s="229" t="s">
        <v>1819</v>
      </c>
      <c r="B84" s="229" t="s">
        <v>1820</v>
      </c>
      <c r="C84" s="229" t="s">
        <v>1821</v>
      </c>
      <c r="D84" s="512">
        <v>0</v>
      </c>
      <c r="E84" s="512">
        <v>0</v>
      </c>
      <c r="F84" s="512">
        <v>30529252055</v>
      </c>
      <c r="G84" s="512">
        <v>30529252055</v>
      </c>
      <c r="H84" s="512">
        <v>0</v>
      </c>
      <c r="I84" s="512">
        <v>0</v>
      </c>
    </row>
    <row r="85" spans="1:9">
      <c r="A85" s="229" t="s">
        <v>1822</v>
      </c>
      <c r="B85" s="229" t="s">
        <v>1823</v>
      </c>
      <c r="C85" s="229" t="s">
        <v>1823</v>
      </c>
      <c r="D85" s="512">
        <v>0</v>
      </c>
      <c r="E85" s="512">
        <v>0</v>
      </c>
      <c r="F85" s="512">
        <v>1471673781</v>
      </c>
      <c r="G85" s="512">
        <v>1471673781</v>
      </c>
      <c r="H85" s="512">
        <v>0</v>
      </c>
      <c r="I85" s="512">
        <v>0</v>
      </c>
    </row>
    <row r="86" spans="1:9">
      <c r="A86" s="229" t="s">
        <v>1824</v>
      </c>
      <c r="B86" s="229" t="s">
        <v>1825</v>
      </c>
      <c r="C86" s="229" t="s">
        <v>1825</v>
      </c>
      <c r="D86" s="512">
        <v>0</v>
      </c>
      <c r="E86" s="512">
        <v>0</v>
      </c>
      <c r="F86" s="512">
        <v>296561</v>
      </c>
      <c r="G86" s="512">
        <v>296561</v>
      </c>
      <c r="H86" s="512">
        <v>0</v>
      </c>
      <c r="I86" s="512">
        <v>0</v>
      </c>
    </row>
    <row r="87" spans="1:9">
      <c r="A87" s="229" t="s">
        <v>1826</v>
      </c>
      <c r="B87" s="229" t="s">
        <v>1827</v>
      </c>
      <c r="C87" s="229" t="s">
        <v>1827</v>
      </c>
      <c r="D87" s="512">
        <v>0</v>
      </c>
      <c r="E87" s="512">
        <v>0</v>
      </c>
      <c r="F87" s="512">
        <v>514520548</v>
      </c>
      <c r="G87" s="512">
        <v>514520548</v>
      </c>
      <c r="H87" s="512">
        <v>0</v>
      </c>
      <c r="I87" s="512">
        <v>0</v>
      </c>
    </row>
    <row r="88" spans="1:9">
      <c r="A88" s="229" t="s">
        <v>1828</v>
      </c>
      <c r="B88" s="229" t="s">
        <v>1829</v>
      </c>
      <c r="C88" s="229" t="s">
        <v>1829</v>
      </c>
      <c r="D88" s="512">
        <v>0</v>
      </c>
      <c r="E88" s="512">
        <v>0</v>
      </c>
      <c r="F88" s="512">
        <v>1324462349</v>
      </c>
      <c r="G88" s="512">
        <v>1324462349</v>
      </c>
      <c r="H88" s="512">
        <v>0</v>
      </c>
      <c r="I88" s="512">
        <v>0</v>
      </c>
    </row>
    <row r="89" spans="1:9">
      <c r="A89" s="229" t="s">
        <v>832</v>
      </c>
      <c r="B89" s="229" t="s">
        <v>1829</v>
      </c>
      <c r="C89" s="229" t="s">
        <v>1830</v>
      </c>
      <c r="D89" s="512">
        <v>0</v>
      </c>
      <c r="E89" s="512">
        <v>0</v>
      </c>
      <c r="F89" s="512">
        <v>162237060</v>
      </c>
      <c r="G89" s="512">
        <v>162237060</v>
      </c>
      <c r="H89" s="512">
        <v>0</v>
      </c>
      <c r="I89" s="512">
        <v>0</v>
      </c>
    </row>
    <row r="90" spans="1:9">
      <c r="A90" s="229" t="s">
        <v>1831</v>
      </c>
      <c r="B90" s="229" t="s">
        <v>1832</v>
      </c>
      <c r="C90" s="229" t="s">
        <v>1832</v>
      </c>
      <c r="D90" s="512">
        <v>0</v>
      </c>
      <c r="E90" s="512">
        <v>0</v>
      </c>
      <c r="F90" s="512">
        <v>1166125000</v>
      </c>
      <c r="G90" s="512">
        <v>1166125000</v>
      </c>
      <c r="H90" s="512">
        <v>0</v>
      </c>
      <c r="I90" s="512">
        <v>0</v>
      </c>
    </row>
    <row r="91" spans="1:9">
      <c r="A91" s="229" t="s">
        <v>1833</v>
      </c>
      <c r="B91" s="229" t="s">
        <v>1834</v>
      </c>
      <c r="C91" s="229" t="s">
        <v>1835</v>
      </c>
      <c r="D91" s="512">
        <v>0</v>
      </c>
      <c r="E91" s="512">
        <v>0</v>
      </c>
      <c r="F91" s="512">
        <v>872451519</v>
      </c>
      <c r="G91" s="512">
        <v>872451519</v>
      </c>
      <c r="H91" s="512">
        <v>0</v>
      </c>
      <c r="I91" s="512">
        <v>0</v>
      </c>
    </row>
    <row r="92" spans="1:9">
      <c r="A92" s="229" t="s">
        <v>1836</v>
      </c>
      <c r="B92" s="229" t="s">
        <v>1837</v>
      </c>
      <c r="C92" s="229" t="s">
        <v>1838</v>
      </c>
      <c r="D92" s="512">
        <v>0</v>
      </c>
      <c r="E92" s="512">
        <v>0</v>
      </c>
      <c r="F92" s="512">
        <v>48249356297</v>
      </c>
      <c r="G92" s="512">
        <v>48249356297</v>
      </c>
      <c r="H92" s="512">
        <v>0</v>
      </c>
      <c r="I92" s="512">
        <v>0</v>
      </c>
    </row>
    <row r="93" spans="1:9">
      <c r="A93" s="229" t="s">
        <v>1839</v>
      </c>
      <c r="B93" s="229" t="s">
        <v>1840</v>
      </c>
      <c r="C93" s="229" t="s">
        <v>1841</v>
      </c>
      <c r="D93" s="512">
        <v>0</v>
      </c>
      <c r="E93" s="512">
        <v>0</v>
      </c>
      <c r="F93" s="512">
        <v>4178548459</v>
      </c>
      <c r="G93" s="512">
        <v>4178548459</v>
      </c>
      <c r="H93" s="512">
        <v>0</v>
      </c>
      <c r="I93" s="512">
        <v>0</v>
      </c>
    </row>
    <row r="94" spans="1:9">
      <c r="A94" s="229" t="s">
        <v>1842</v>
      </c>
      <c r="B94" s="229" t="s">
        <v>1843</v>
      </c>
      <c r="C94" s="229" t="s">
        <v>1843</v>
      </c>
      <c r="D94" s="512">
        <v>0</v>
      </c>
      <c r="E94" s="512">
        <v>0</v>
      </c>
      <c r="F94" s="512">
        <v>36941845</v>
      </c>
      <c r="G94" s="512">
        <v>36941845</v>
      </c>
      <c r="H94" s="512">
        <v>0</v>
      </c>
      <c r="I94" s="512">
        <v>0</v>
      </c>
    </row>
    <row r="95" spans="1:9">
      <c r="A95" s="229" t="s">
        <v>1844</v>
      </c>
      <c r="B95" s="229" t="s">
        <v>1845</v>
      </c>
      <c r="C95" s="229" t="s">
        <v>1845</v>
      </c>
      <c r="D95" s="512">
        <v>0</v>
      </c>
      <c r="E95" s="512">
        <v>0</v>
      </c>
      <c r="F95" s="512">
        <v>2250863085</v>
      </c>
      <c r="G95" s="512">
        <v>2250863085</v>
      </c>
      <c r="H95" s="512">
        <v>0</v>
      </c>
      <c r="I95" s="512">
        <v>0</v>
      </c>
    </row>
    <row r="96" spans="1:9">
      <c r="A96" s="229" t="s">
        <v>1846</v>
      </c>
      <c r="B96" s="229" t="s">
        <v>1847</v>
      </c>
      <c r="C96" s="229" t="s">
        <v>1847</v>
      </c>
      <c r="D96" s="512">
        <v>0</v>
      </c>
      <c r="E96" s="512">
        <v>0</v>
      </c>
      <c r="F96" s="512">
        <v>469133150</v>
      </c>
      <c r="G96" s="512">
        <v>469133150</v>
      </c>
      <c r="H96" s="512">
        <v>0</v>
      </c>
      <c r="I96" s="512">
        <v>0</v>
      </c>
    </row>
    <row r="97" spans="1:9">
      <c r="A97" s="229" t="s">
        <v>1848</v>
      </c>
      <c r="B97" s="229" t="s">
        <v>1849</v>
      </c>
      <c r="C97" s="229" t="s">
        <v>1850</v>
      </c>
      <c r="D97" s="512">
        <v>0</v>
      </c>
      <c r="E97" s="512">
        <v>0</v>
      </c>
      <c r="F97" s="512">
        <v>169136399650</v>
      </c>
      <c r="G97" s="512">
        <v>169136399650</v>
      </c>
      <c r="H97" s="512">
        <v>0</v>
      </c>
      <c r="I97" s="512">
        <v>0</v>
      </c>
    </row>
    <row r="98" spans="1:9">
      <c r="A98" s="229" t="s">
        <v>1493</v>
      </c>
      <c r="B98" s="229" t="s">
        <v>1494</v>
      </c>
      <c r="C98" s="229" t="s">
        <v>1851</v>
      </c>
      <c r="D98" s="512">
        <v>0</v>
      </c>
      <c r="E98" s="512">
        <v>0</v>
      </c>
      <c r="F98" s="512">
        <v>62421575919</v>
      </c>
      <c r="G98" s="512">
        <v>62421575919</v>
      </c>
      <c r="H98" s="512">
        <v>0</v>
      </c>
      <c r="I98" s="512">
        <v>0</v>
      </c>
    </row>
    <row r="99" spans="1:9">
      <c r="A99" s="229" t="s">
        <v>1852</v>
      </c>
      <c r="B99" s="229" t="s">
        <v>1853</v>
      </c>
      <c r="C99" s="229" t="s">
        <v>1854</v>
      </c>
      <c r="D99" s="512">
        <v>0</v>
      </c>
      <c r="E99" s="512">
        <v>0</v>
      </c>
      <c r="F99" s="512">
        <v>97777023007</v>
      </c>
      <c r="G99" s="512">
        <v>97777023007</v>
      </c>
      <c r="H99" s="512">
        <v>0</v>
      </c>
      <c r="I99" s="512">
        <v>0</v>
      </c>
    </row>
    <row r="100" spans="1:9">
      <c r="A100" s="229" t="s">
        <v>1855</v>
      </c>
      <c r="B100" s="229" t="s">
        <v>1856</v>
      </c>
      <c r="C100" s="229" t="s">
        <v>1857</v>
      </c>
      <c r="D100" s="512">
        <v>0</v>
      </c>
      <c r="E100" s="512">
        <v>0</v>
      </c>
      <c r="F100" s="512">
        <v>26870664019</v>
      </c>
      <c r="G100" s="512">
        <v>26870664019</v>
      </c>
      <c r="H100" s="512">
        <v>0</v>
      </c>
      <c r="I100" s="512">
        <v>0</v>
      </c>
    </row>
    <row r="101" spans="1:9">
      <c r="A101" s="229" t="s">
        <v>1858</v>
      </c>
      <c r="B101" s="229" t="s">
        <v>1859</v>
      </c>
      <c r="C101" s="229" t="s">
        <v>1860</v>
      </c>
      <c r="D101" s="512">
        <v>0</v>
      </c>
      <c r="E101" s="512">
        <v>0</v>
      </c>
      <c r="F101" s="512">
        <v>17836336691</v>
      </c>
      <c r="G101" s="512">
        <v>17836336691</v>
      </c>
      <c r="H101" s="512">
        <v>0</v>
      </c>
      <c r="I101" s="512">
        <v>0</v>
      </c>
    </row>
    <row r="102" spans="1:9">
      <c r="A102" s="229" t="s">
        <v>1861</v>
      </c>
      <c r="B102" s="229" t="s">
        <v>1862</v>
      </c>
      <c r="C102" s="229" t="s">
        <v>1863</v>
      </c>
      <c r="D102" s="512">
        <v>0</v>
      </c>
      <c r="E102" s="512">
        <v>0</v>
      </c>
      <c r="F102" s="512">
        <v>38461934680</v>
      </c>
      <c r="G102" s="512">
        <v>38461934680</v>
      </c>
      <c r="H102" s="512">
        <v>0</v>
      </c>
      <c r="I102" s="512">
        <v>0</v>
      </c>
    </row>
    <row r="103" spans="1:9">
      <c r="A103" s="229" t="s">
        <v>1864</v>
      </c>
      <c r="B103" s="229" t="s">
        <v>1865</v>
      </c>
      <c r="C103" s="229" t="s">
        <v>1866</v>
      </c>
      <c r="D103" s="512">
        <v>0</v>
      </c>
      <c r="E103" s="512">
        <v>0</v>
      </c>
      <c r="F103" s="512">
        <v>62908759116</v>
      </c>
      <c r="G103" s="512">
        <v>62908759116</v>
      </c>
      <c r="H103" s="512">
        <v>0</v>
      </c>
      <c r="I103" s="512">
        <v>0</v>
      </c>
    </row>
    <row r="104" spans="1:9">
      <c r="A104" s="229" t="s">
        <v>1867</v>
      </c>
      <c r="B104" s="229" t="s">
        <v>1868</v>
      </c>
      <c r="C104" s="229" t="s">
        <v>1869</v>
      </c>
      <c r="D104" s="512">
        <v>0</v>
      </c>
      <c r="E104" s="512">
        <v>0</v>
      </c>
      <c r="F104" s="512">
        <v>1093402560</v>
      </c>
      <c r="G104" s="512">
        <v>1093402560</v>
      </c>
      <c r="H104" s="512">
        <v>0</v>
      </c>
      <c r="I104" s="512">
        <v>0</v>
      </c>
    </row>
    <row r="105" spans="1:9">
      <c r="A105" s="229" t="s">
        <v>1464</v>
      </c>
      <c r="B105" s="229" t="s">
        <v>1465</v>
      </c>
      <c r="C105" s="229" t="s">
        <v>1870</v>
      </c>
      <c r="D105" s="512">
        <v>0</v>
      </c>
      <c r="E105" s="512">
        <v>0</v>
      </c>
      <c r="F105" s="512">
        <v>1027824428</v>
      </c>
      <c r="G105" s="512">
        <v>1027824428</v>
      </c>
      <c r="H105" s="512">
        <v>0</v>
      </c>
      <c r="I105" s="512">
        <v>0</v>
      </c>
    </row>
    <row r="106" spans="1:9">
      <c r="A106" s="229" t="s">
        <v>1474</v>
      </c>
      <c r="B106" s="229" t="s">
        <v>418</v>
      </c>
      <c r="C106" s="229" t="s">
        <v>1871</v>
      </c>
      <c r="D106" s="512">
        <v>0</v>
      </c>
      <c r="E106" s="512">
        <v>0</v>
      </c>
      <c r="F106" s="512">
        <v>108008956</v>
      </c>
      <c r="G106" s="512">
        <v>108008956</v>
      </c>
      <c r="H106" s="512">
        <v>0</v>
      </c>
      <c r="I106" s="512">
        <v>0</v>
      </c>
    </row>
    <row r="107" spans="1:9">
      <c r="A107" s="229" t="s">
        <v>1466</v>
      </c>
      <c r="B107" s="229" t="s">
        <v>1180</v>
      </c>
      <c r="C107" s="229" t="s">
        <v>1180</v>
      </c>
      <c r="D107" s="512">
        <v>0</v>
      </c>
      <c r="E107" s="512">
        <v>0</v>
      </c>
      <c r="F107" s="512">
        <v>75231520</v>
      </c>
      <c r="G107" s="512">
        <v>75231520</v>
      </c>
      <c r="H107" s="512">
        <v>0</v>
      </c>
      <c r="I107" s="512">
        <v>0</v>
      </c>
    </row>
    <row r="108" spans="1:9">
      <c r="A108" s="229" t="s">
        <v>1467</v>
      </c>
      <c r="B108" s="229" t="s">
        <v>1468</v>
      </c>
      <c r="C108" s="229" t="s">
        <v>1468</v>
      </c>
      <c r="D108" s="512">
        <v>0</v>
      </c>
      <c r="E108" s="512">
        <v>0</v>
      </c>
      <c r="F108" s="512">
        <v>445330075</v>
      </c>
      <c r="G108" s="512">
        <v>445330075</v>
      </c>
      <c r="H108" s="512">
        <v>0</v>
      </c>
      <c r="I108" s="512">
        <v>0</v>
      </c>
    </row>
    <row r="109" spans="1:9">
      <c r="A109" s="229" t="s">
        <v>1469</v>
      </c>
      <c r="B109" s="229" t="s">
        <v>408</v>
      </c>
      <c r="C109" s="229" t="s">
        <v>408</v>
      </c>
      <c r="D109" s="512">
        <v>0</v>
      </c>
      <c r="E109" s="512">
        <v>0</v>
      </c>
      <c r="F109" s="512">
        <v>74000000</v>
      </c>
      <c r="G109" s="512">
        <v>74000000</v>
      </c>
      <c r="H109" s="512">
        <v>0</v>
      </c>
      <c r="I109" s="512">
        <v>0</v>
      </c>
    </row>
    <row r="110" spans="1:9">
      <c r="A110" s="229" t="s">
        <v>1477</v>
      </c>
      <c r="B110" s="229" t="s">
        <v>423</v>
      </c>
      <c r="C110" s="229" t="s">
        <v>423</v>
      </c>
      <c r="D110" s="512">
        <v>0</v>
      </c>
      <c r="E110" s="512">
        <v>0</v>
      </c>
      <c r="F110" s="512">
        <v>21639403</v>
      </c>
      <c r="G110" s="512">
        <v>21639403</v>
      </c>
      <c r="H110" s="512">
        <v>0</v>
      </c>
      <c r="I110" s="512">
        <v>0</v>
      </c>
    </row>
    <row r="111" spans="1:9">
      <c r="A111" s="229" t="s">
        <v>1537</v>
      </c>
      <c r="B111" s="229" t="s">
        <v>1538</v>
      </c>
      <c r="C111" s="229" t="s">
        <v>1872</v>
      </c>
      <c r="D111" s="512">
        <v>0</v>
      </c>
      <c r="E111" s="512">
        <v>0</v>
      </c>
      <c r="F111" s="512">
        <v>27025000</v>
      </c>
      <c r="G111" s="512">
        <v>27025000</v>
      </c>
      <c r="H111" s="512">
        <v>0</v>
      </c>
      <c r="I111" s="512">
        <v>0</v>
      </c>
    </row>
    <row r="112" spans="1:9">
      <c r="A112" s="229" t="s">
        <v>1470</v>
      </c>
      <c r="B112" s="229" t="s">
        <v>730</v>
      </c>
      <c r="C112" s="229" t="s">
        <v>1873</v>
      </c>
      <c r="D112" s="512">
        <v>0</v>
      </c>
      <c r="E112" s="512">
        <v>0</v>
      </c>
      <c r="F112" s="512">
        <v>224032780</v>
      </c>
      <c r="G112" s="512">
        <v>224032780</v>
      </c>
      <c r="H112" s="512">
        <v>0</v>
      </c>
      <c r="I112" s="512">
        <v>0</v>
      </c>
    </row>
    <row r="113" spans="1:9">
      <c r="A113" s="229" t="s">
        <v>1179</v>
      </c>
      <c r="B113" s="229" t="s">
        <v>1180</v>
      </c>
      <c r="C113" s="229" t="s">
        <v>1180</v>
      </c>
      <c r="D113" s="512">
        <v>0</v>
      </c>
      <c r="E113" s="512">
        <v>0</v>
      </c>
      <c r="F113" s="512">
        <v>58495629</v>
      </c>
      <c r="G113" s="512">
        <v>58495629</v>
      </c>
      <c r="H113" s="512">
        <v>0</v>
      </c>
      <c r="I113" s="512">
        <v>0</v>
      </c>
    </row>
    <row r="114" spans="1:9">
      <c r="A114" s="229" t="s">
        <v>1182</v>
      </c>
      <c r="B114" s="229" t="s">
        <v>401</v>
      </c>
      <c r="C114" s="229" t="s">
        <v>1874</v>
      </c>
      <c r="D114" s="512">
        <v>0</v>
      </c>
      <c r="E114" s="512">
        <v>0</v>
      </c>
      <c r="F114" s="512">
        <v>1549339969</v>
      </c>
      <c r="G114" s="512">
        <v>1549339969</v>
      </c>
      <c r="H114" s="512">
        <v>0</v>
      </c>
      <c r="I114" s="512">
        <v>0</v>
      </c>
    </row>
    <row r="115" spans="1:9">
      <c r="A115" s="229" t="s">
        <v>1191</v>
      </c>
      <c r="B115" s="229" t="s">
        <v>418</v>
      </c>
      <c r="C115" s="229" t="s">
        <v>1875</v>
      </c>
      <c r="D115" s="512">
        <v>0</v>
      </c>
      <c r="E115" s="512">
        <v>0</v>
      </c>
      <c r="F115" s="512">
        <v>257933028</v>
      </c>
      <c r="G115" s="512">
        <v>257933028</v>
      </c>
      <c r="H115" s="512">
        <v>0</v>
      </c>
      <c r="I115" s="512">
        <v>0</v>
      </c>
    </row>
    <row r="116" spans="1:9">
      <c r="A116" s="229" t="s">
        <v>1183</v>
      </c>
      <c r="B116" s="229" t="s">
        <v>1184</v>
      </c>
      <c r="C116" s="229" t="s">
        <v>1876</v>
      </c>
      <c r="D116" s="512">
        <v>0</v>
      </c>
      <c r="E116" s="512">
        <v>0</v>
      </c>
      <c r="F116" s="512">
        <v>493346400</v>
      </c>
      <c r="G116" s="512">
        <v>493346400</v>
      </c>
      <c r="H116" s="512">
        <v>0</v>
      </c>
      <c r="I116" s="512">
        <v>0</v>
      </c>
    </row>
    <row r="117" spans="1:9">
      <c r="A117" s="229" t="s">
        <v>1877</v>
      </c>
      <c r="B117" s="229" t="s">
        <v>448</v>
      </c>
      <c r="C117" s="229" t="s">
        <v>448</v>
      </c>
      <c r="D117" s="512">
        <v>0</v>
      </c>
      <c r="E117" s="512">
        <v>0</v>
      </c>
      <c r="F117" s="512">
        <v>150000000</v>
      </c>
      <c r="G117" s="512">
        <v>150000000</v>
      </c>
      <c r="H117" s="512">
        <v>0</v>
      </c>
      <c r="I117" s="512">
        <v>0</v>
      </c>
    </row>
    <row r="118" spans="1:9">
      <c r="A118" s="229" t="s">
        <v>1186</v>
      </c>
      <c r="B118" s="229" t="s">
        <v>408</v>
      </c>
      <c r="C118" s="229" t="s">
        <v>408</v>
      </c>
      <c r="D118" s="512">
        <v>0</v>
      </c>
      <c r="E118" s="512">
        <v>0</v>
      </c>
      <c r="F118" s="512">
        <v>73000000</v>
      </c>
      <c r="G118" s="512">
        <v>73000000</v>
      </c>
      <c r="H118" s="512">
        <v>0</v>
      </c>
      <c r="I118" s="512">
        <v>0</v>
      </c>
    </row>
    <row r="119" spans="1:9">
      <c r="A119" s="229" t="s">
        <v>1194</v>
      </c>
      <c r="B119" s="229" t="s">
        <v>423</v>
      </c>
      <c r="C119" s="229" t="s">
        <v>423</v>
      </c>
      <c r="D119" s="512">
        <v>0</v>
      </c>
      <c r="E119" s="512">
        <v>0</v>
      </c>
      <c r="F119" s="512">
        <v>119892167</v>
      </c>
      <c r="G119" s="512">
        <v>119892167</v>
      </c>
      <c r="H119" s="512">
        <v>0</v>
      </c>
      <c r="I119" s="512">
        <v>0</v>
      </c>
    </row>
    <row r="120" spans="1:9">
      <c r="A120" s="229" t="s">
        <v>1344</v>
      </c>
      <c r="B120" s="229" t="s">
        <v>1345</v>
      </c>
      <c r="C120" s="229" t="s">
        <v>1345</v>
      </c>
      <c r="D120" s="512">
        <v>0</v>
      </c>
      <c r="E120" s="512">
        <v>0</v>
      </c>
      <c r="F120" s="512">
        <v>10891842</v>
      </c>
      <c r="G120" s="512">
        <v>10891842</v>
      </c>
      <c r="H120" s="512">
        <v>0</v>
      </c>
      <c r="I120" s="512">
        <v>0</v>
      </c>
    </row>
    <row r="121" spans="1:9">
      <c r="A121" s="229" t="s">
        <v>708</v>
      </c>
      <c r="B121" s="229" t="s">
        <v>709</v>
      </c>
      <c r="C121" s="229" t="s">
        <v>1878</v>
      </c>
      <c r="D121" s="512">
        <v>0</v>
      </c>
      <c r="E121" s="512">
        <v>0</v>
      </c>
      <c r="F121" s="512">
        <v>327620000</v>
      </c>
      <c r="G121" s="512">
        <v>327620000</v>
      </c>
      <c r="H121" s="512">
        <v>0</v>
      </c>
      <c r="I121" s="512">
        <v>0</v>
      </c>
    </row>
    <row r="122" spans="1:9">
      <c r="A122" s="229" t="s">
        <v>1373</v>
      </c>
      <c r="B122" s="229" t="s">
        <v>730</v>
      </c>
      <c r="C122" s="229" t="s">
        <v>1873</v>
      </c>
      <c r="D122" s="512">
        <v>0</v>
      </c>
      <c r="E122" s="512">
        <v>0</v>
      </c>
      <c r="F122" s="512">
        <v>340233360</v>
      </c>
      <c r="G122" s="512">
        <v>340233360</v>
      </c>
      <c r="H122" s="512">
        <v>0</v>
      </c>
      <c r="I122" s="512">
        <v>0</v>
      </c>
    </row>
    <row r="123" spans="1:9">
      <c r="A123" s="229" t="s">
        <v>894</v>
      </c>
      <c r="B123" s="229" t="s">
        <v>845</v>
      </c>
      <c r="C123" s="229" t="s">
        <v>1879</v>
      </c>
      <c r="D123" s="512">
        <v>0</v>
      </c>
      <c r="E123" s="512">
        <v>0</v>
      </c>
      <c r="F123" s="512">
        <v>219940000</v>
      </c>
      <c r="G123" s="512">
        <v>219940000</v>
      </c>
      <c r="H123" s="512">
        <v>0</v>
      </c>
      <c r="I123" s="512">
        <v>0</v>
      </c>
    </row>
    <row r="124" spans="1:9">
      <c r="A124" s="229" t="s">
        <v>1507</v>
      </c>
      <c r="B124" s="229" t="s">
        <v>1508</v>
      </c>
      <c r="C124" s="229" t="s">
        <v>1880</v>
      </c>
      <c r="D124" s="512">
        <v>0</v>
      </c>
      <c r="E124" s="512">
        <v>0</v>
      </c>
      <c r="F124" s="512">
        <v>463603917</v>
      </c>
      <c r="G124" s="512">
        <v>463603917</v>
      </c>
      <c r="H124" s="512">
        <v>0</v>
      </c>
      <c r="I124" s="512">
        <v>0</v>
      </c>
    </row>
    <row r="125" spans="1:9">
      <c r="A125" s="229" t="s">
        <v>1129</v>
      </c>
      <c r="B125" s="229" t="s">
        <v>1130</v>
      </c>
      <c r="C125" s="229" t="s">
        <v>1881</v>
      </c>
      <c r="D125" s="512">
        <v>0</v>
      </c>
      <c r="E125" s="512">
        <v>0</v>
      </c>
      <c r="F125" s="512">
        <v>54090504</v>
      </c>
      <c r="G125" s="512">
        <v>54090504</v>
      </c>
      <c r="H125" s="512">
        <v>0</v>
      </c>
      <c r="I125" s="512">
        <v>0</v>
      </c>
    </row>
    <row r="126" spans="1:9">
      <c r="A126" s="229" t="s">
        <v>1882</v>
      </c>
      <c r="B126" s="229" t="s">
        <v>1883</v>
      </c>
      <c r="C126" s="229" t="s">
        <v>1884</v>
      </c>
      <c r="D126" s="512">
        <v>0</v>
      </c>
      <c r="E126" s="512">
        <v>0</v>
      </c>
      <c r="F126" s="512">
        <v>123318359</v>
      </c>
      <c r="G126" s="512">
        <v>123318359</v>
      </c>
      <c r="H126" s="512">
        <v>0</v>
      </c>
      <c r="I126" s="512">
        <v>0</v>
      </c>
    </row>
    <row r="127" spans="1:9">
      <c r="A127" s="229" t="s">
        <v>1291</v>
      </c>
      <c r="B127" s="229" t="s">
        <v>1292</v>
      </c>
      <c r="C127" s="229" t="s">
        <v>1292</v>
      </c>
      <c r="D127" s="512">
        <v>0</v>
      </c>
      <c r="E127" s="512">
        <v>0</v>
      </c>
      <c r="F127" s="512">
        <v>283129912</v>
      </c>
      <c r="G127" s="512">
        <v>283129912</v>
      </c>
      <c r="H127" s="512">
        <v>0</v>
      </c>
      <c r="I127" s="512">
        <v>0</v>
      </c>
    </row>
    <row r="128" spans="1:9">
      <c r="A128" s="229" t="s">
        <v>1217</v>
      </c>
      <c r="B128" s="229" t="s">
        <v>948</v>
      </c>
      <c r="C128" s="229" t="s">
        <v>1885</v>
      </c>
      <c r="D128" s="512">
        <v>0</v>
      </c>
      <c r="E128" s="512">
        <v>0</v>
      </c>
      <c r="F128" s="512">
        <v>7918621</v>
      </c>
      <c r="G128" s="512">
        <v>7918621</v>
      </c>
      <c r="H128" s="512">
        <v>0</v>
      </c>
      <c r="I128" s="512">
        <v>0</v>
      </c>
    </row>
    <row r="129" spans="1:9">
      <c r="A129" s="229" t="s">
        <v>1124</v>
      </c>
      <c r="B129" s="229" t="s">
        <v>1125</v>
      </c>
      <c r="C129" s="229" t="s">
        <v>1886</v>
      </c>
      <c r="D129" s="512">
        <v>0</v>
      </c>
      <c r="E129" s="512">
        <v>0</v>
      </c>
      <c r="F129" s="512">
        <v>491729071</v>
      </c>
      <c r="G129" s="512">
        <v>491729071</v>
      </c>
      <c r="H129" s="512">
        <v>0</v>
      </c>
      <c r="I129" s="512">
        <v>0</v>
      </c>
    </row>
    <row r="130" spans="1:9">
      <c r="A130" s="229" t="s">
        <v>738</v>
      </c>
      <c r="B130" s="229" t="s">
        <v>441</v>
      </c>
      <c r="C130" s="229" t="s">
        <v>1887</v>
      </c>
      <c r="D130" s="512">
        <v>0</v>
      </c>
      <c r="E130" s="512">
        <v>0</v>
      </c>
      <c r="F130" s="512">
        <v>14444157</v>
      </c>
      <c r="G130" s="512">
        <v>14444157</v>
      </c>
      <c r="H130" s="512">
        <v>0</v>
      </c>
      <c r="I130" s="512">
        <v>0</v>
      </c>
    </row>
    <row r="131" spans="1:9">
      <c r="A131" s="229" t="s">
        <v>1399</v>
      </c>
      <c r="B131" s="229" t="s">
        <v>820</v>
      </c>
      <c r="C131" s="229" t="s">
        <v>1888</v>
      </c>
      <c r="D131" s="512">
        <v>0</v>
      </c>
      <c r="E131" s="512">
        <v>0</v>
      </c>
      <c r="F131" s="512">
        <v>5970032</v>
      </c>
      <c r="G131" s="512">
        <v>5970032</v>
      </c>
      <c r="H131" s="512">
        <v>0</v>
      </c>
      <c r="I131" s="512">
        <v>0</v>
      </c>
    </row>
    <row r="132" spans="1:9">
      <c r="A132" s="229" t="s">
        <v>1889</v>
      </c>
      <c r="B132" s="229" t="s">
        <v>607</v>
      </c>
      <c r="C132" s="229" t="s">
        <v>1890</v>
      </c>
      <c r="D132" s="512">
        <v>0</v>
      </c>
      <c r="E132" s="512">
        <v>0</v>
      </c>
      <c r="F132" s="512">
        <v>103882206</v>
      </c>
      <c r="G132" s="512">
        <v>103882206</v>
      </c>
      <c r="H132" s="512">
        <v>0</v>
      </c>
      <c r="I132" s="512">
        <v>0</v>
      </c>
    </row>
    <row r="133" spans="1:9">
      <c r="A133" s="229" t="s">
        <v>1891</v>
      </c>
      <c r="B133" s="229" t="s">
        <v>607</v>
      </c>
      <c r="C133" s="229" t="s">
        <v>1892</v>
      </c>
      <c r="D133" s="512">
        <v>0</v>
      </c>
      <c r="E133" s="512">
        <v>0</v>
      </c>
      <c r="F133" s="512">
        <v>0</v>
      </c>
      <c r="G133" s="512">
        <v>0</v>
      </c>
      <c r="H133" s="512">
        <v>0</v>
      </c>
      <c r="I133" s="512">
        <v>0</v>
      </c>
    </row>
    <row r="134" spans="1:9">
      <c r="A134" s="229" t="s">
        <v>1357</v>
      </c>
      <c r="B134" s="229" t="s">
        <v>1358</v>
      </c>
      <c r="C134" s="229" t="s">
        <v>1358</v>
      </c>
      <c r="D134" s="512">
        <v>0</v>
      </c>
      <c r="E134" s="512">
        <v>0</v>
      </c>
      <c r="F134" s="512">
        <v>9667842</v>
      </c>
      <c r="G134" s="512">
        <v>9667842</v>
      </c>
      <c r="H134" s="512">
        <v>0</v>
      </c>
      <c r="I134" s="512">
        <v>0</v>
      </c>
    </row>
    <row r="135" spans="1:9">
      <c r="A135" s="229" t="s">
        <v>1893</v>
      </c>
      <c r="B135" s="229" t="s">
        <v>461</v>
      </c>
      <c r="C135" s="229" t="s">
        <v>461</v>
      </c>
      <c r="D135" s="512">
        <v>0</v>
      </c>
      <c r="E135" s="512">
        <v>0</v>
      </c>
      <c r="F135" s="512">
        <v>12533296</v>
      </c>
      <c r="G135" s="512">
        <v>12533296</v>
      </c>
      <c r="H135" s="512">
        <v>0</v>
      </c>
      <c r="I135" s="512">
        <v>0</v>
      </c>
    </row>
    <row r="136" spans="1:9">
      <c r="A136" s="229" t="s">
        <v>1159</v>
      </c>
      <c r="B136" s="229" t="s">
        <v>1160</v>
      </c>
      <c r="C136" s="229" t="s">
        <v>1160</v>
      </c>
      <c r="D136" s="512">
        <v>0</v>
      </c>
      <c r="E136" s="512">
        <v>0</v>
      </c>
      <c r="F136" s="512">
        <v>173537966</v>
      </c>
      <c r="G136" s="512">
        <v>173537966</v>
      </c>
      <c r="H136" s="512">
        <v>0</v>
      </c>
      <c r="I136" s="512">
        <v>0</v>
      </c>
    </row>
    <row r="137" spans="1:9">
      <c r="A137" s="229" t="s">
        <v>1483</v>
      </c>
      <c r="B137" s="229" t="s">
        <v>1484</v>
      </c>
      <c r="C137" s="229" t="s">
        <v>1894</v>
      </c>
      <c r="D137" s="512">
        <v>0</v>
      </c>
      <c r="E137" s="512">
        <v>0</v>
      </c>
      <c r="F137" s="512">
        <v>55398300</v>
      </c>
      <c r="G137" s="512">
        <v>55398300</v>
      </c>
      <c r="H137" s="512">
        <v>0</v>
      </c>
      <c r="I137" s="512">
        <v>0</v>
      </c>
    </row>
    <row r="138" spans="1:9">
      <c r="A138" s="229" t="s">
        <v>1378</v>
      </c>
      <c r="B138" s="229" t="s">
        <v>740</v>
      </c>
      <c r="C138" s="229" t="s">
        <v>740</v>
      </c>
      <c r="D138" s="512">
        <v>0</v>
      </c>
      <c r="E138" s="512">
        <v>0</v>
      </c>
      <c r="F138" s="512">
        <v>23231679</v>
      </c>
      <c r="G138" s="512">
        <v>23231679</v>
      </c>
      <c r="H138" s="512">
        <v>0</v>
      </c>
      <c r="I138" s="512">
        <v>0</v>
      </c>
    </row>
    <row r="139" spans="1:9">
      <c r="A139" s="229" t="s">
        <v>1379</v>
      </c>
      <c r="B139" s="229" t="s">
        <v>1380</v>
      </c>
      <c r="C139" s="229" t="s">
        <v>1895</v>
      </c>
      <c r="D139" s="512">
        <v>0</v>
      </c>
      <c r="E139" s="512">
        <v>0</v>
      </c>
      <c r="F139" s="512">
        <v>5559569372</v>
      </c>
      <c r="G139" s="512">
        <v>5559569372</v>
      </c>
      <c r="H139" s="512">
        <v>0</v>
      </c>
      <c r="I139" s="512">
        <v>0</v>
      </c>
    </row>
    <row r="140" spans="1:9">
      <c r="A140" s="229" t="s">
        <v>1381</v>
      </c>
      <c r="B140" s="229" t="s">
        <v>744</v>
      </c>
      <c r="C140" s="229" t="s">
        <v>1896</v>
      </c>
      <c r="D140" s="512">
        <v>0</v>
      </c>
      <c r="E140" s="512">
        <v>0</v>
      </c>
      <c r="F140" s="512">
        <v>4617316</v>
      </c>
      <c r="G140" s="512">
        <v>4617316</v>
      </c>
      <c r="H140" s="512">
        <v>0</v>
      </c>
      <c r="I140" s="512">
        <v>0</v>
      </c>
    </row>
    <row r="141" spans="1:9">
      <c r="A141" s="229" t="s">
        <v>1257</v>
      </c>
      <c r="B141" s="229" t="s">
        <v>746</v>
      </c>
      <c r="C141" s="229" t="s">
        <v>1897</v>
      </c>
      <c r="D141" s="512">
        <v>0</v>
      </c>
      <c r="E141" s="512">
        <v>0</v>
      </c>
      <c r="F141" s="512">
        <v>243338091</v>
      </c>
      <c r="G141" s="512">
        <v>243338091</v>
      </c>
      <c r="H141" s="512">
        <v>0</v>
      </c>
      <c r="I141" s="512">
        <v>0</v>
      </c>
    </row>
    <row r="142" spans="1:9">
      <c r="A142" s="229" t="s">
        <v>1258</v>
      </c>
      <c r="B142" s="229" t="s">
        <v>1259</v>
      </c>
      <c r="C142" s="229" t="s">
        <v>1898</v>
      </c>
      <c r="D142" s="512">
        <v>0</v>
      </c>
      <c r="E142" s="512">
        <v>0</v>
      </c>
      <c r="F142" s="512">
        <v>612437044</v>
      </c>
      <c r="G142" s="512">
        <v>612437044</v>
      </c>
      <c r="H142" s="512">
        <v>0</v>
      </c>
      <c r="I142" s="512">
        <v>0</v>
      </c>
    </row>
    <row r="143" spans="1:9">
      <c r="A143" s="229" t="s">
        <v>1899</v>
      </c>
      <c r="B143" s="229" t="s">
        <v>1900</v>
      </c>
      <c r="C143" s="229" t="s">
        <v>1901</v>
      </c>
      <c r="D143" s="512">
        <v>0</v>
      </c>
      <c r="E143" s="512">
        <v>0</v>
      </c>
      <c r="F143" s="512">
        <v>997592</v>
      </c>
      <c r="G143" s="512">
        <v>997592</v>
      </c>
      <c r="H143" s="512">
        <v>0</v>
      </c>
      <c r="I143" s="512">
        <v>0</v>
      </c>
    </row>
    <row r="144" spans="1:9">
      <c r="A144" s="229" t="s">
        <v>1382</v>
      </c>
      <c r="B144" s="229" t="s">
        <v>748</v>
      </c>
      <c r="C144" s="229" t="s">
        <v>748</v>
      </c>
      <c r="D144" s="512">
        <v>0</v>
      </c>
      <c r="E144" s="512">
        <v>0</v>
      </c>
      <c r="F144" s="512">
        <v>74337759</v>
      </c>
      <c r="G144" s="512">
        <v>74337759</v>
      </c>
      <c r="H144" s="512">
        <v>0</v>
      </c>
      <c r="I144" s="512">
        <v>0</v>
      </c>
    </row>
    <row r="145" spans="1:9">
      <c r="A145" s="229" t="s">
        <v>1385</v>
      </c>
      <c r="B145" s="229" t="s">
        <v>1386</v>
      </c>
      <c r="C145" s="229" t="s">
        <v>1902</v>
      </c>
      <c r="D145" s="512">
        <v>0</v>
      </c>
      <c r="E145" s="512">
        <v>0</v>
      </c>
      <c r="F145" s="512">
        <v>4586666</v>
      </c>
      <c r="G145" s="512">
        <v>4586666</v>
      </c>
      <c r="H145" s="512">
        <v>0</v>
      </c>
      <c r="I145" s="512">
        <v>0</v>
      </c>
    </row>
    <row r="146" spans="1:9">
      <c r="A146" s="229" t="s">
        <v>1315</v>
      </c>
      <c r="B146" s="229" t="s">
        <v>1316</v>
      </c>
      <c r="C146" s="229" t="s">
        <v>1903</v>
      </c>
      <c r="D146" s="512">
        <v>0</v>
      </c>
      <c r="E146" s="512">
        <v>0</v>
      </c>
      <c r="F146" s="512">
        <v>4278973499</v>
      </c>
      <c r="G146" s="512">
        <v>4278973499</v>
      </c>
      <c r="H146" s="512">
        <v>0</v>
      </c>
      <c r="I146" s="512">
        <v>0</v>
      </c>
    </row>
    <row r="147" spans="1:9">
      <c r="A147" s="229" t="s">
        <v>1452</v>
      </c>
      <c r="B147" s="229" t="s">
        <v>1904</v>
      </c>
      <c r="C147" s="229" t="s">
        <v>1905</v>
      </c>
      <c r="D147" s="512">
        <v>0</v>
      </c>
      <c r="E147" s="512">
        <v>0</v>
      </c>
      <c r="F147" s="512">
        <v>95315192</v>
      </c>
      <c r="G147" s="512">
        <v>95315192</v>
      </c>
      <c r="H147" s="512">
        <v>0</v>
      </c>
      <c r="I147" s="512">
        <v>0</v>
      </c>
    </row>
    <row r="148" spans="1:9">
      <c r="A148" s="229" t="s">
        <v>1317</v>
      </c>
      <c r="B148" s="229" t="s">
        <v>520</v>
      </c>
      <c r="C148" s="229" t="s">
        <v>520</v>
      </c>
      <c r="D148" s="512">
        <v>0</v>
      </c>
      <c r="E148" s="512">
        <v>0</v>
      </c>
      <c r="F148" s="512">
        <v>9044956</v>
      </c>
      <c r="G148" s="512">
        <v>9044956</v>
      </c>
      <c r="H148" s="512">
        <v>0</v>
      </c>
      <c r="I148" s="512">
        <v>0</v>
      </c>
    </row>
    <row r="149" spans="1:9">
      <c r="A149" s="229" t="s">
        <v>1263</v>
      </c>
      <c r="B149" s="229" t="s">
        <v>820</v>
      </c>
      <c r="C149" s="229" t="s">
        <v>1888</v>
      </c>
      <c r="D149" s="512">
        <v>0</v>
      </c>
      <c r="E149" s="512">
        <v>0</v>
      </c>
      <c r="F149" s="512">
        <v>18325962</v>
      </c>
      <c r="G149" s="512">
        <v>18325962</v>
      </c>
      <c r="H149" s="512">
        <v>0</v>
      </c>
      <c r="I149" s="512">
        <v>0</v>
      </c>
    </row>
    <row r="150" spans="1:9">
      <c r="A150" s="229" t="s">
        <v>1557</v>
      </c>
      <c r="B150" s="229" t="s">
        <v>1558</v>
      </c>
      <c r="C150" s="229" t="s">
        <v>1906</v>
      </c>
      <c r="D150" s="512">
        <v>0</v>
      </c>
      <c r="E150" s="512">
        <v>0</v>
      </c>
      <c r="F150" s="512">
        <v>2574864</v>
      </c>
      <c r="G150" s="512">
        <v>2574864</v>
      </c>
      <c r="H150" s="512">
        <v>0</v>
      </c>
      <c r="I150" s="512">
        <v>0</v>
      </c>
    </row>
    <row r="151" spans="1:9">
      <c r="A151" s="229" t="s">
        <v>1907</v>
      </c>
      <c r="B151" s="229" t="s">
        <v>1908</v>
      </c>
      <c r="C151" s="229" t="s">
        <v>1909</v>
      </c>
      <c r="D151" s="512">
        <v>0</v>
      </c>
      <c r="E151" s="512">
        <v>0</v>
      </c>
      <c r="F151" s="512">
        <v>129743231</v>
      </c>
      <c r="G151" s="512">
        <v>129743231</v>
      </c>
      <c r="H151" s="512">
        <v>0</v>
      </c>
      <c r="I151" s="512">
        <v>0</v>
      </c>
    </row>
    <row r="152" spans="1:9">
      <c r="A152" s="229" t="s">
        <v>1910</v>
      </c>
      <c r="B152" s="229" t="s">
        <v>1911</v>
      </c>
      <c r="C152" s="229" t="s">
        <v>1912</v>
      </c>
      <c r="D152" s="512">
        <v>0</v>
      </c>
      <c r="E152" s="512">
        <v>0</v>
      </c>
      <c r="F152" s="512">
        <v>0</v>
      </c>
      <c r="G152" s="512">
        <v>0</v>
      </c>
      <c r="H152" s="512">
        <v>0</v>
      </c>
      <c r="I152" s="512">
        <v>0</v>
      </c>
    </row>
    <row r="153" spans="1:9">
      <c r="A153" s="229" t="s">
        <v>1913</v>
      </c>
      <c r="B153" s="229" t="s">
        <v>750</v>
      </c>
      <c r="C153" s="229" t="s">
        <v>1914</v>
      </c>
      <c r="D153" s="512">
        <v>0</v>
      </c>
      <c r="E153" s="512">
        <v>0</v>
      </c>
      <c r="F153" s="512">
        <v>129258073</v>
      </c>
      <c r="G153" s="512">
        <v>129258073</v>
      </c>
      <c r="H153" s="512">
        <v>0</v>
      </c>
      <c r="I153" s="512">
        <v>0</v>
      </c>
    </row>
    <row r="154" spans="1:9">
      <c r="A154" s="229" t="s">
        <v>1915</v>
      </c>
      <c r="B154" s="229" t="s">
        <v>1916</v>
      </c>
      <c r="C154" s="229" t="s">
        <v>1917</v>
      </c>
      <c r="D154" s="512">
        <v>0</v>
      </c>
      <c r="E154" s="512">
        <v>0</v>
      </c>
      <c r="F154" s="512">
        <v>49354096</v>
      </c>
      <c r="G154" s="512">
        <v>49354096</v>
      </c>
      <c r="H154" s="512">
        <v>0</v>
      </c>
      <c r="I154" s="512">
        <v>0</v>
      </c>
    </row>
    <row r="155" spans="1:9">
      <c r="A155" s="229" t="s">
        <v>1187</v>
      </c>
      <c r="B155" s="229" t="s">
        <v>410</v>
      </c>
      <c r="C155" s="229" t="s">
        <v>410</v>
      </c>
      <c r="D155" s="512">
        <v>0</v>
      </c>
      <c r="E155" s="512">
        <v>0</v>
      </c>
      <c r="F155" s="512">
        <v>1600000</v>
      </c>
      <c r="G155" s="512">
        <v>1600000</v>
      </c>
      <c r="H155" s="512">
        <v>0</v>
      </c>
      <c r="I155" s="512">
        <v>0</v>
      </c>
    </row>
    <row r="156" spans="1:9">
      <c r="A156" s="229" t="s">
        <v>1918</v>
      </c>
      <c r="B156" s="229" t="s">
        <v>1919</v>
      </c>
      <c r="C156" s="229" t="s">
        <v>1920</v>
      </c>
      <c r="D156" s="512">
        <v>0</v>
      </c>
      <c r="E156" s="512">
        <v>0</v>
      </c>
      <c r="F156" s="512">
        <v>1840984849</v>
      </c>
      <c r="G156" s="512">
        <v>1840984849</v>
      </c>
      <c r="H156" s="512">
        <v>0</v>
      </c>
      <c r="I156" s="512">
        <v>0</v>
      </c>
    </row>
    <row r="157" spans="1:9">
      <c r="A157" s="229" t="s">
        <v>1268</v>
      </c>
      <c r="B157" s="229" t="s">
        <v>1269</v>
      </c>
      <c r="C157" s="229" t="s">
        <v>1921</v>
      </c>
      <c r="D157" s="512">
        <v>0</v>
      </c>
      <c r="E157" s="512">
        <v>0</v>
      </c>
      <c r="F157" s="512">
        <v>109151271</v>
      </c>
      <c r="G157" s="512">
        <v>109151271</v>
      </c>
      <c r="H157" s="512">
        <v>0</v>
      </c>
      <c r="I157" s="512">
        <v>0</v>
      </c>
    </row>
    <row r="158" spans="1:9">
      <c r="A158" s="229" t="s">
        <v>1922</v>
      </c>
      <c r="B158" s="229" t="s">
        <v>1923</v>
      </c>
      <c r="C158" s="229" t="s">
        <v>1924</v>
      </c>
      <c r="D158" s="512">
        <v>0</v>
      </c>
      <c r="E158" s="512">
        <v>0</v>
      </c>
      <c r="F158" s="512">
        <v>2802000</v>
      </c>
      <c r="G158" s="512">
        <v>2802000</v>
      </c>
      <c r="H158" s="512">
        <v>0</v>
      </c>
      <c r="I158" s="512">
        <v>0</v>
      </c>
    </row>
    <row r="159" spans="1:9">
      <c r="A159" s="229" t="s">
        <v>1925</v>
      </c>
      <c r="B159" s="229" t="s">
        <v>1114</v>
      </c>
      <c r="C159" s="229" t="s">
        <v>1114</v>
      </c>
      <c r="D159" s="512">
        <v>0</v>
      </c>
      <c r="E159" s="512">
        <v>0</v>
      </c>
      <c r="F159" s="512">
        <v>0</v>
      </c>
      <c r="G159" s="512">
        <v>0</v>
      </c>
      <c r="H159" s="512">
        <v>0</v>
      </c>
      <c r="I159" s="512">
        <v>0</v>
      </c>
    </row>
    <row r="160" spans="1:9">
      <c r="A160" s="229" t="s">
        <v>1286</v>
      </c>
      <c r="B160" s="229" t="s">
        <v>454</v>
      </c>
      <c r="C160" s="229" t="s">
        <v>1926</v>
      </c>
      <c r="D160" s="512">
        <v>0</v>
      </c>
      <c r="E160" s="512">
        <v>0</v>
      </c>
      <c r="F160" s="512">
        <v>41643334</v>
      </c>
      <c r="G160" s="512">
        <v>41643334</v>
      </c>
      <c r="H160" s="512">
        <v>0</v>
      </c>
      <c r="I160" s="512">
        <v>0</v>
      </c>
    </row>
    <row r="161" spans="1:9">
      <c r="A161" s="229" t="s">
        <v>1927</v>
      </c>
      <c r="B161" s="229" t="s">
        <v>1928</v>
      </c>
      <c r="C161" s="229" t="s">
        <v>1929</v>
      </c>
      <c r="D161" s="512">
        <v>0</v>
      </c>
      <c r="E161" s="512">
        <v>0</v>
      </c>
      <c r="F161" s="512">
        <v>0</v>
      </c>
      <c r="G161" s="512">
        <v>0</v>
      </c>
      <c r="H161" s="512">
        <v>0</v>
      </c>
      <c r="I161" s="512">
        <v>0</v>
      </c>
    </row>
    <row r="162" spans="1:9">
      <c r="A162" s="229" t="s">
        <v>1335</v>
      </c>
      <c r="B162" s="229" t="s">
        <v>1336</v>
      </c>
      <c r="C162" s="229" t="s">
        <v>1336</v>
      </c>
      <c r="D162" s="512">
        <v>0</v>
      </c>
      <c r="E162" s="512">
        <v>0</v>
      </c>
      <c r="F162" s="512">
        <v>0</v>
      </c>
      <c r="G162" s="512">
        <v>0</v>
      </c>
      <c r="H162" s="512">
        <v>0</v>
      </c>
      <c r="I162" s="512">
        <v>0</v>
      </c>
    </row>
    <row r="163" spans="1:9">
      <c r="A163" s="229" t="s">
        <v>1930</v>
      </c>
      <c r="B163" s="229" t="s">
        <v>1034</v>
      </c>
      <c r="C163" s="229" t="s">
        <v>1034</v>
      </c>
      <c r="D163" s="512">
        <v>0</v>
      </c>
      <c r="E163" s="512">
        <v>0</v>
      </c>
      <c r="F163" s="512">
        <v>1600000</v>
      </c>
      <c r="G163" s="512">
        <v>1600000</v>
      </c>
      <c r="H163" s="512">
        <v>0</v>
      </c>
      <c r="I163" s="512">
        <v>0</v>
      </c>
    </row>
    <row r="164" spans="1:9">
      <c r="A164" s="229" t="s">
        <v>1931</v>
      </c>
      <c r="B164" s="229" t="s">
        <v>688</v>
      </c>
      <c r="C164" s="229" t="s">
        <v>1932</v>
      </c>
      <c r="D164" s="512">
        <v>0</v>
      </c>
      <c r="E164" s="512">
        <v>0</v>
      </c>
      <c r="F164" s="512">
        <v>3521211</v>
      </c>
      <c r="G164" s="512">
        <v>3521211</v>
      </c>
      <c r="H164" s="512">
        <v>0</v>
      </c>
      <c r="I164" s="512">
        <v>0</v>
      </c>
    </row>
    <row r="165" spans="1:9">
      <c r="A165" s="229" t="s">
        <v>1933</v>
      </c>
      <c r="B165" s="229" t="s">
        <v>1934</v>
      </c>
      <c r="C165" s="229" t="s">
        <v>1935</v>
      </c>
      <c r="D165" s="512">
        <v>0</v>
      </c>
      <c r="E165" s="512">
        <v>0</v>
      </c>
      <c r="F165" s="512">
        <v>61881162075</v>
      </c>
      <c r="G165" s="512">
        <v>61881162075</v>
      </c>
      <c r="H165" s="512">
        <v>0</v>
      </c>
      <c r="I165" s="512">
        <v>0</v>
      </c>
    </row>
    <row r="166" spans="1:9">
      <c r="A166" s="229" t="s">
        <v>1936</v>
      </c>
      <c r="B166" s="229" t="s">
        <v>1937</v>
      </c>
      <c r="C166" s="229" t="s">
        <v>1937</v>
      </c>
      <c r="D166" s="512">
        <v>0</v>
      </c>
      <c r="E166" s="512">
        <v>0</v>
      </c>
      <c r="F166" s="512">
        <v>83190000</v>
      </c>
      <c r="G166" s="512">
        <v>83190000</v>
      </c>
      <c r="H166" s="512">
        <v>0</v>
      </c>
      <c r="I166" s="512">
        <v>0</v>
      </c>
    </row>
    <row r="167" spans="1:9">
      <c r="A167" s="229" t="s">
        <v>1512</v>
      </c>
      <c r="B167" s="229" t="s">
        <v>1938</v>
      </c>
      <c r="C167" s="229" t="s">
        <v>1938</v>
      </c>
      <c r="D167" s="512">
        <v>0</v>
      </c>
      <c r="E167" s="512">
        <v>0</v>
      </c>
      <c r="F167" s="512">
        <v>10956272530</v>
      </c>
      <c r="G167" s="512">
        <v>10956272530</v>
      </c>
      <c r="H167" s="512">
        <v>0</v>
      </c>
      <c r="I167" s="512">
        <v>0</v>
      </c>
    </row>
    <row r="168" spans="1:9">
      <c r="A168" s="229" t="s">
        <v>1939</v>
      </c>
      <c r="B168" s="229" t="s">
        <v>1940</v>
      </c>
      <c r="C168" s="229" t="s">
        <v>1941</v>
      </c>
      <c r="D168" s="512">
        <v>0</v>
      </c>
      <c r="E168" s="512">
        <v>0</v>
      </c>
      <c r="F168" s="512">
        <v>41467679</v>
      </c>
      <c r="G168" s="512">
        <v>41467679</v>
      </c>
      <c r="H168" s="512">
        <v>0</v>
      </c>
      <c r="I168" s="512">
        <v>0</v>
      </c>
    </row>
    <row r="169" spans="1:9">
      <c r="A169" s="229" t="s">
        <v>1942</v>
      </c>
      <c r="B169" s="229" t="s">
        <v>1943</v>
      </c>
      <c r="C169" s="229" t="s">
        <v>1944</v>
      </c>
      <c r="D169" s="512">
        <v>0</v>
      </c>
      <c r="E169" s="512">
        <v>0</v>
      </c>
      <c r="F169" s="512">
        <v>3553320821</v>
      </c>
      <c r="G169" s="512">
        <v>3553320821</v>
      </c>
      <c r="H169" s="512">
        <v>0</v>
      </c>
      <c r="I169" s="512">
        <v>0</v>
      </c>
    </row>
    <row r="170" spans="1:9">
      <c r="A170" s="229" t="s">
        <v>855</v>
      </c>
      <c r="B170" s="229" t="s">
        <v>856</v>
      </c>
      <c r="C170" s="229" t="s">
        <v>1945</v>
      </c>
      <c r="D170" s="512">
        <v>0</v>
      </c>
      <c r="E170" s="512">
        <v>0</v>
      </c>
      <c r="F170" s="512">
        <v>372676186</v>
      </c>
      <c r="G170" s="512">
        <v>372676186</v>
      </c>
      <c r="H170" s="512">
        <v>0</v>
      </c>
      <c r="I170" s="512">
        <v>0</v>
      </c>
    </row>
    <row r="171" spans="1:9">
      <c r="A171" s="229" t="s">
        <v>919</v>
      </c>
      <c r="B171" s="229" t="s">
        <v>920</v>
      </c>
      <c r="C171" s="229" t="s">
        <v>1946</v>
      </c>
      <c r="D171" s="512">
        <v>0</v>
      </c>
      <c r="E171" s="512">
        <v>0</v>
      </c>
      <c r="F171" s="512">
        <v>191233330</v>
      </c>
      <c r="G171" s="512">
        <v>191233330</v>
      </c>
      <c r="H171" s="512">
        <v>0</v>
      </c>
      <c r="I171" s="512">
        <v>0</v>
      </c>
    </row>
    <row r="172" spans="1:9">
      <c r="A172" s="229" t="s">
        <v>848</v>
      </c>
      <c r="B172" s="229" t="s">
        <v>831</v>
      </c>
      <c r="C172" s="229" t="s">
        <v>1947</v>
      </c>
      <c r="D172" s="512">
        <v>0</v>
      </c>
      <c r="E172" s="512">
        <v>0</v>
      </c>
      <c r="F172" s="512">
        <v>838142520</v>
      </c>
      <c r="G172" s="512">
        <v>838142520</v>
      </c>
      <c r="H172" s="512">
        <v>0</v>
      </c>
      <c r="I172" s="512">
        <v>0</v>
      </c>
    </row>
    <row r="173" spans="1:9">
      <c r="A173" s="229" t="s">
        <v>830</v>
      </c>
      <c r="B173" s="229" t="s">
        <v>831</v>
      </c>
      <c r="C173" s="229" t="s">
        <v>1948</v>
      </c>
      <c r="D173" s="512">
        <v>0</v>
      </c>
      <c r="E173" s="512">
        <v>0</v>
      </c>
      <c r="F173" s="512">
        <v>70293064</v>
      </c>
      <c r="G173" s="512">
        <v>70293064</v>
      </c>
      <c r="H173" s="512">
        <v>0</v>
      </c>
      <c r="I173" s="512">
        <v>0</v>
      </c>
    </row>
    <row r="174" spans="1:9">
      <c r="A174" s="229" t="s">
        <v>1069</v>
      </c>
      <c r="B174" s="229" t="s">
        <v>401</v>
      </c>
      <c r="C174" s="229" t="s">
        <v>1874</v>
      </c>
      <c r="D174" s="512">
        <v>0</v>
      </c>
      <c r="E174" s="512">
        <v>0</v>
      </c>
      <c r="F174" s="512">
        <v>145450962</v>
      </c>
      <c r="G174" s="512">
        <v>145450962</v>
      </c>
      <c r="H174" s="512">
        <v>0</v>
      </c>
      <c r="I174" s="512">
        <v>0</v>
      </c>
    </row>
    <row r="175" spans="1:9">
      <c r="A175" s="229" t="s">
        <v>1072</v>
      </c>
      <c r="B175" s="229" t="s">
        <v>418</v>
      </c>
      <c r="C175" s="229" t="s">
        <v>1875</v>
      </c>
      <c r="D175" s="512">
        <v>0</v>
      </c>
      <c r="E175" s="512">
        <v>0</v>
      </c>
      <c r="F175" s="512">
        <v>44175641</v>
      </c>
      <c r="G175" s="512">
        <v>44175641</v>
      </c>
      <c r="H175" s="512">
        <v>0</v>
      </c>
      <c r="I175" s="512">
        <v>0</v>
      </c>
    </row>
    <row r="176" spans="1:9">
      <c r="A176" s="229" t="s">
        <v>1070</v>
      </c>
      <c r="B176" s="229" t="s">
        <v>408</v>
      </c>
      <c r="C176" s="229" t="s">
        <v>408</v>
      </c>
      <c r="D176" s="512">
        <v>0</v>
      </c>
      <c r="E176" s="512">
        <v>0</v>
      </c>
      <c r="F176" s="512">
        <v>3000000</v>
      </c>
      <c r="G176" s="512">
        <v>3000000</v>
      </c>
      <c r="H176" s="512">
        <v>0</v>
      </c>
      <c r="I176" s="512">
        <v>0</v>
      </c>
    </row>
    <row r="177" spans="1:9">
      <c r="A177" s="229" t="s">
        <v>1073</v>
      </c>
      <c r="B177" s="229" t="s">
        <v>423</v>
      </c>
      <c r="C177" s="229" t="s">
        <v>423</v>
      </c>
      <c r="D177" s="512">
        <v>0</v>
      </c>
      <c r="E177" s="512">
        <v>0</v>
      </c>
      <c r="F177" s="512">
        <v>16590522</v>
      </c>
      <c r="G177" s="512">
        <v>16590522</v>
      </c>
      <c r="H177" s="512">
        <v>0</v>
      </c>
      <c r="I177" s="512">
        <v>0</v>
      </c>
    </row>
    <row r="178" spans="1:9">
      <c r="A178" s="229" t="s">
        <v>1949</v>
      </c>
      <c r="B178" s="229" t="s">
        <v>1345</v>
      </c>
      <c r="C178" s="229" t="s">
        <v>1345</v>
      </c>
      <c r="D178" s="512">
        <v>0</v>
      </c>
      <c r="E178" s="512">
        <v>0</v>
      </c>
      <c r="F178" s="512">
        <v>1808742</v>
      </c>
      <c r="G178" s="512">
        <v>1808742</v>
      </c>
      <c r="H178" s="512">
        <v>0</v>
      </c>
      <c r="I178" s="512">
        <v>0</v>
      </c>
    </row>
    <row r="179" spans="1:9">
      <c r="A179" s="229" t="s">
        <v>1950</v>
      </c>
      <c r="B179" s="229" t="s">
        <v>709</v>
      </c>
      <c r="C179" s="229" t="s">
        <v>1878</v>
      </c>
      <c r="D179" s="512">
        <v>0</v>
      </c>
      <c r="E179" s="512">
        <v>0</v>
      </c>
      <c r="F179" s="512">
        <v>0</v>
      </c>
      <c r="G179" s="512">
        <v>0</v>
      </c>
      <c r="H179" s="512">
        <v>0</v>
      </c>
      <c r="I179" s="512">
        <v>0</v>
      </c>
    </row>
    <row r="180" spans="1:9">
      <c r="A180" s="229" t="s">
        <v>1951</v>
      </c>
      <c r="B180" s="229" t="s">
        <v>730</v>
      </c>
      <c r="C180" s="229" t="s">
        <v>1873</v>
      </c>
      <c r="D180" s="512">
        <v>0</v>
      </c>
      <c r="E180" s="512">
        <v>0</v>
      </c>
      <c r="F180" s="512">
        <v>42754000</v>
      </c>
      <c r="G180" s="512">
        <v>42754000</v>
      </c>
      <c r="H180" s="512">
        <v>0</v>
      </c>
      <c r="I180" s="512">
        <v>0</v>
      </c>
    </row>
    <row r="181" spans="1:9">
      <c r="A181" s="229" t="s">
        <v>1952</v>
      </c>
      <c r="B181" s="229" t="s">
        <v>845</v>
      </c>
      <c r="C181" s="229" t="s">
        <v>1879</v>
      </c>
      <c r="D181" s="512">
        <v>0</v>
      </c>
      <c r="E181" s="512">
        <v>0</v>
      </c>
      <c r="F181" s="512">
        <v>2428000</v>
      </c>
      <c r="G181" s="512">
        <v>2428000</v>
      </c>
      <c r="H181" s="512">
        <v>0</v>
      </c>
      <c r="I181" s="512">
        <v>0</v>
      </c>
    </row>
    <row r="182" spans="1:9">
      <c r="A182" s="229" t="s">
        <v>961</v>
      </c>
      <c r="B182" s="229" t="s">
        <v>962</v>
      </c>
      <c r="C182" s="229" t="s">
        <v>1953</v>
      </c>
      <c r="D182" s="512">
        <v>0</v>
      </c>
      <c r="E182" s="512">
        <v>0</v>
      </c>
      <c r="F182" s="512">
        <v>12930456</v>
      </c>
      <c r="G182" s="512">
        <v>12930456</v>
      </c>
      <c r="H182" s="512">
        <v>0</v>
      </c>
      <c r="I182" s="512">
        <v>0</v>
      </c>
    </row>
    <row r="183" spans="1:9">
      <c r="A183" s="229" t="s">
        <v>947</v>
      </c>
      <c r="B183" s="229" t="s">
        <v>948</v>
      </c>
      <c r="C183" s="229" t="s">
        <v>1885</v>
      </c>
      <c r="D183" s="512">
        <v>0</v>
      </c>
      <c r="E183" s="512">
        <v>0</v>
      </c>
      <c r="F183" s="512">
        <v>5861019</v>
      </c>
      <c r="G183" s="512">
        <v>5861019</v>
      </c>
      <c r="H183" s="512">
        <v>0</v>
      </c>
      <c r="I183" s="512">
        <v>0</v>
      </c>
    </row>
    <row r="184" spans="1:9">
      <c r="A184" s="229" t="s">
        <v>1954</v>
      </c>
      <c r="B184" s="229" t="s">
        <v>441</v>
      </c>
      <c r="C184" s="229" t="s">
        <v>1887</v>
      </c>
      <c r="D184" s="512">
        <v>0</v>
      </c>
      <c r="E184" s="512">
        <v>0</v>
      </c>
      <c r="F184" s="512">
        <v>2902776</v>
      </c>
      <c r="G184" s="512">
        <v>2902776</v>
      </c>
      <c r="H184" s="512">
        <v>0</v>
      </c>
      <c r="I184" s="512">
        <v>0</v>
      </c>
    </row>
    <row r="185" spans="1:9">
      <c r="A185" s="229" t="s">
        <v>1955</v>
      </c>
      <c r="B185" s="229" t="s">
        <v>1006</v>
      </c>
      <c r="C185" s="229" t="s">
        <v>1956</v>
      </c>
      <c r="D185" s="512">
        <v>0</v>
      </c>
      <c r="E185" s="512">
        <v>0</v>
      </c>
      <c r="F185" s="512">
        <v>200000</v>
      </c>
      <c r="G185" s="512">
        <v>200000</v>
      </c>
      <c r="H185" s="512">
        <v>0</v>
      </c>
      <c r="I185" s="512">
        <v>0</v>
      </c>
    </row>
    <row r="186" spans="1:9">
      <c r="A186" s="229" t="s">
        <v>1957</v>
      </c>
      <c r="B186" s="229" t="s">
        <v>1958</v>
      </c>
      <c r="C186" s="229" t="s">
        <v>1959</v>
      </c>
      <c r="D186" s="512">
        <v>0</v>
      </c>
      <c r="E186" s="512">
        <v>0</v>
      </c>
      <c r="F186" s="512">
        <v>61712545</v>
      </c>
      <c r="G186" s="512">
        <v>61712545</v>
      </c>
      <c r="H186" s="512">
        <v>0</v>
      </c>
      <c r="I186" s="512">
        <v>0</v>
      </c>
    </row>
    <row r="187" spans="1:9">
      <c r="A187" s="229" t="s">
        <v>1960</v>
      </c>
      <c r="B187" s="229" t="s">
        <v>948</v>
      </c>
      <c r="C187" s="229" t="s">
        <v>1885</v>
      </c>
      <c r="D187" s="512">
        <v>0</v>
      </c>
      <c r="E187" s="512">
        <v>0</v>
      </c>
      <c r="F187" s="512">
        <v>9078450</v>
      </c>
      <c r="G187" s="512">
        <v>9078450</v>
      </c>
      <c r="H187" s="512">
        <v>0</v>
      </c>
      <c r="I187" s="512">
        <v>0</v>
      </c>
    </row>
    <row r="188" spans="1:9">
      <c r="A188" s="229" t="s">
        <v>1961</v>
      </c>
      <c r="B188" s="229" t="s">
        <v>461</v>
      </c>
      <c r="C188" s="229" t="s">
        <v>461</v>
      </c>
      <c r="D188" s="512">
        <v>0</v>
      </c>
      <c r="E188" s="512">
        <v>0</v>
      </c>
      <c r="F188" s="512">
        <v>0</v>
      </c>
      <c r="G188" s="512">
        <v>0</v>
      </c>
      <c r="H188" s="512">
        <v>0</v>
      </c>
      <c r="I188" s="512">
        <v>0</v>
      </c>
    </row>
    <row r="189" spans="1:9">
      <c r="A189" s="229" t="s">
        <v>1077</v>
      </c>
      <c r="B189" s="229" t="s">
        <v>746</v>
      </c>
      <c r="C189" s="229" t="s">
        <v>1897</v>
      </c>
      <c r="D189" s="512">
        <v>0</v>
      </c>
      <c r="E189" s="512">
        <v>0</v>
      </c>
      <c r="F189" s="512">
        <v>6500000</v>
      </c>
      <c r="G189" s="512">
        <v>6500000</v>
      </c>
      <c r="H189" s="512">
        <v>0</v>
      </c>
      <c r="I189" s="512">
        <v>0</v>
      </c>
    </row>
    <row r="190" spans="1:9">
      <c r="A190" s="229" t="s">
        <v>1962</v>
      </c>
      <c r="B190" s="229" t="s">
        <v>1900</v>
      </c>
      <c r="C190" s="229" t="s">
        <v>1963</v>
      </c>
      <c r="D190" s="512">
        <v>0</v>
      </c>
      <c r="E190" s="512">
        <v>0</v>
      </c>
      <c r="F190" s="512">
        <v>24191333</v>
      </c>
      <c r="G190" s="512">
        <v>24191333</v>
      </c>
      <c r="H190" s="512">
        <v>0</v>
      </c>
      <c r="I190" s="512">
        <v>0</v>
      </c>
    </row>
    <row r="191" spans="1:9">
      <c r="A191" s="229" t="s">
        <v>1005</v>
      </c>
      <c r="B191" s="229" t="s">
        <v>1006</v>
      </c>
      <c r="C191" s="229" t="s">
        <v>1956</v>
      </c>
      <c r="D191" s="512">
        <v>0</v>
      </c>
      <c r="E191" s="512">
        <v>0</v>
      </c>
      <c r="F191" s="512">
        <v>5571212</v>
      </c>
      <c r="G191" s="512">
        <v>5571212</v>
      </c>
      <c r="H191" s="512">
        <v>0</v>
      </c>
      <c r="I191" s="512">
        <v>0</v>
      </c>
    </row>
    <row r="192" spans="1:9">
      <c r="A192" s="229" t="s">
        <v>993</v>
      </c>
      <c r="B192" s="229" t="s">
        <v>994</v>
      </c>
      <c r="C192" s="229" t="s">
        <v>994</v>
      </c>
      <c r="D192" s="512">
        <v>0</v>
      </c>
      <c r="E192" s="512">
        <v>0</v>
      </c>
      <c r="F192" s="512">
        <v>98405100</v>
      </c>
      <c r="G192" s="512">
        <v>98405100</v>
      </c>
      <c r="H192" s="512">
        <v>0</v>
      </c>
      <c r="I192" s="512">
        <v>0</v>
      </c>
    </row>
    <row r="193" spans="1:9">
      <c r="A193" s="229" t="s">
        <v>1000</v>
      </c>
      <c r="B193" s="229" t="s">
        <v>1001</v>
      </c>
      <c r="C193" s="229" t="s">
        <v>1001</v>
      </c>
      <c r="D193" s="512">
        <v>0</v>
      </c>
      <c r="E193" s="512">
        <v>0</v>
      </c>
      <c r="F193" s="512">
        <v>1962037</v>
      </c>
      <c r="G193" s="512">
        <v>1962037</v>
      </c>
      <c r="H193" s="512">
        <v>0</v>
      </c>
      <c r="I193" s="512">
        <v>0</v>
      </c>
    </row>
    <row r="194" spans="1:9">
      <c r="A194" s="229" t="s">
        <v>1083</v>
      </c>
      <c r="B194" s="229" t="s">
        <v>1084</v>
      </c>
      <c r="C194" s="229" t="s">
        <v>1964</v>
      </c>
      <c r="D194" s="512">
        <v>0</v>
      </c>
      <c r="E194" s="512">
        <v>0</v>
      </c>
      <c r="F194" s="512">
        <v>60000000</v>
      </c>
      <c r="G194" s="512">
        <v>60000000</v>
      </c>
      <c r="H194" s="512">
        <v>0</v>
      </c>
      <c r="I194" s="512">
        <v>0</v>
      </c>
    </row>
    <row r="195" spans="1:9">
      <c r="A195" s="229" t="s">
        <v>1071</v>
      </c>
      <c r="B195" s="229" t="s">
        <v>410</v>
      </c>
      <c r="C195" s="229" t="s">
        <v>410</v>
      </c>
      <c r="D195" s="512">
        <v>0</v>
      </c>
      <c r="E195" s="512">
        <v>0</v>
      </c>
      <c r="F195" s="512">
        <v>1900000</v>
      </c>
      <c r="G195" s="512">
        <v>1900000</v>
      </c>
      <c r="H195" s="512">
        <v>0</v>
      </c>
      <c r="I195" s="512">
        <v>0</v>
      </c>
    </row>
    <row r="196" spans="1:9">
      <c r="A196" s="229" t="s">
        <v>978</v>
      </c>
      <c r="B196" s="229" t="s">
        <v>979</v>
      </c>
      <c r="C196" s="229" t="s">
        <v>979</v>
      </c>
      <c r="D196" s="512">
        <v>0</v>
      </c>
      <c r="E196" s="512">
        <v>0</v>
      </c>
      <c r="F196" s="512">
        <v>766468089</v>
      </c>
      <c r="G196" s="512">
        <v>766468089</v>
      </c>
      <c r="H196" s="512">
        <v>0</v>
      </c>
      <c r="I196" s="512">
        <v>0</v>
      </c>
    </row>
    <row r="197" spans="1:9">
      <c r="A197" s="229" t="s">
        <v>1965</v>
      </c>
      <c r="B197" s="229" t="s">
        <v>621</v>
      </c>
      <c r="C197" s="229" t="s">
        <v>621</v>
      </c>
      <c r="D197" s="512">
        <v>0</v>
      </c>
      <c r="E197" s="512">
        <v>0</v>
      </c>
      <c r="F197" s="512">
        <v>0</v>
      </c>
      <c r="G197" s="512">
        <v>0</v>
      </c>
      <c r="H197" s="512">
        <v>0</v>
      </c>
      <c r="I197" s="512">
        <v>0</v>
      </c>
    </row>
    <row r="198" spans="1:9">
      <c r="A198" s="229" t="s">
        <v>1966</v>
      </c>
      <c r="B198" s="229" t="s">
        <v>1923</v>
      </c>
      <c r="C198" s="229" t="s">
        <v>1924</v>
      </c>
      <c r="D198" s="512">
        <v>0</v>
      </c>
      <c r="E198" s="512">
        <v>0</v>
      </c>
      <c r="F198" s="512">
        <v>0</v>
      </c>
      <c r="G198" s="512">
        <v>0</v>
      </c>
      <c r="H198" s="512">
        <v>0</v>
      </c>
      <c r="I198" s="512">
        <v>0</v>
      </c>
    </row>
    <row r="199" spans="1:9">
      <c r="A199" s="229" t="s">
        <v>1967</v>
      </c>
      <c r="B199" s="229" t="s">
        <v>454</v>
      </c>
      <c r="C199" s="229" t="s">
        <v>1926</v>
      </c>
      <c r="D199" s="512">
        <v>0</v>
      </c>
      <c r="E199" s="512">
        <v>0</v>
      </c>
      <c r="F199" s="512">
        <v>95629941</v>
      </c>
      <c r="G199" s="512">
        <v>95629941</v>
      </c>
      <c r="H199" s="512">
        <v>0</v>
      </c>
      <c r="I199" s="512">
        <v>0</v>
      </c>
    </row>
    <row r="200" spans="1:9">
      <c r="A200" s="229" t="s">
        <v>1968</v>
      </c>
      <c r="B200" s="229" t="s">
        <v>607</v>
      </c>
      <c r="C200" s="229" t="s">
        <v>1892</v>
      </c>
      <c r="D200" s="512">
        <v>0</v>
      </c>
      <c r="E200" s="512">
        <v>0</v>
      </c>
      <c r="F200" s="512">
        <v>5426226</v>
      </c>
      <c r="G200" s="512">
        <v>5426226</v>
      </c>
      <c r="H200" s="512">
        <v>0</v>
      </c>
      <c r="I200" s="512">
        <v>0</v>
      </c>
    </row>
    <row r="201" spans="1:9">
      <c r="A201" s="229" t="s">
        <v>1969</v>
      </c>
      <c r="B201" s="229" t="s">
        <v>1970</v>
      </c>
      <c r="C201" s="229" t="s">
        <v>1970</v>
      </c>
      <c r="D201" s="512">
        <v>0</v>
      </c>
      <c r="E201" s="512">
        <v>0</v>
      </c>
      <c r="F201" s="512">
        <v>271418400</v>
      </c>
      <c r="G201" s="512">
        <v>271418400</v>
      </c>
      <c r="H201" s="512">
        <v>0</v>
      </c>
      <c r="I201" s="512">
        <v>0</v>
      </c>
    </row>
    <row r="202" spans="1:9">
      <c r="A202" s="229" t="s">
        <v>1971</v>
      </c>
      <c r="B202" s="229" t="s">
        <v>1972</v>
      </c>
      <c r="C202" s="229" t="s">
        <v>1973</v>
      </c>
      <c r="D202" s="512">
        <v>0</v>
      </c>
      <c r="E202" s="512">
        <v>0</v>
      </c>
      <c r="F202" s="512">
        <v>1969500</v>
      </c>
      <c r="G202" s="512">
        <v>1969500</v>
      </c>
      <c r="H202" s="512">
        <v>0</v>
      </c>
      <c r="I202" s="512">
        <v>0</v>
      </c>
    </row>
    <row r="203" spans="1:9">
      <c r="A203" s="229" t="s">
        <v>1974</v>
      </c>
      <c r="B203" s="229" t="s">
        <v>469</v>
      </c>
      <c r="C203" s="229" t="s">
        <v>1975</v>
      </c>
      <c r="D203" s="512">
        <v>0</v>
      </c>
      <c r="E203" s="512">
        <v>0</v>
      </c>
      <c r="F203" s="512">
        <v>0</v>
      </c>
      <c r="G203" s="512">
        <v>0</v>
      </c>
      <c r="H203" s="512">
        <v>0</v>
      </c>
      <c r="I203" s="512">
        <v>0</v>
      </c>
    </row>
    <row r="204" spans="1:9">
      <c r="A204" s="229" t="s">
        <v>1976</v>
      </c>
      <c r="B204" s="229" t="s">
        <v>1180</v>
      </c>
      <c r="C204" s="229" t="s">
        <v>1180</v>
      </c>
      <c r="D204" s="512">
        <v>0</v>
      </c>
      <c r="E204" s="512">
        <v>0</v>
      </c>
      <c r="F204" s="512">
        <v>10745145</v>
      </c>
      <c r="G204" s="512">
        <v>10745145</v>
      </c>
      <c r="H204" s="512">
        <v>0</v>
      </c>
      <c r="I204" s="512">
        <v>0</v>
      </c>
    </row>
    <row r="205" spans="1:9">
      <c r="A205" s="229" t="s">
        <v>400</v>
      </c>
      <c r="B205" s="229" t="s">
        <v>401</v>
      </c>
      <c r="C205" s="229" t="s">
        <v>1874</v>
      </c>
      <c r="D205" s="512">
        <v>0</v>
      </c>
      <c r="E205" s="512">
        <v>0</v>
      </c>
      <c r="F205" s="512">
        <v>1868006215</v>
      </c>
      <c r="G205" s="512">
        <v>1868006215</v>
      </c>
      <c r="H205" s="512">
        <v>0</v>
      </c>
      <c r="I205" s="512">
        <v>0</v>
      </c>
    </row>
    <row r="206" spans="1:9">
      <c r="A206" s="229" t="s">
        <v>417</v>
      </c>
      <c r="B206" s="229" t="s">
        <v>418</v>
      </c>
      <c r="C206" s="229" t="s">
        <v>1875</v>
      </c>
      <c r="D206" s="512">
        <v>0</v>
      </c>
      <c r="E206" s="512">
        <v>0</v>
      </c>
      <c r="F206" s="512">
        <v>409306185</v>
      </c>
      <c r="G206" s="512">
        <v>409306185</v>
      </c>
      <c r="H206" s="512">
        <v>0</v>
      </c>
      <c r="I206" s="512">
        <v>0</v>
      </c>
    </row>
    <row r="207" spans="1:9">
      <c r="A207" s="229" t="s">
        <v>1977</v>
      </c>
      <c r="B207" s="229" t="s">
        <v>1978</v>
      </c>
      <c r="C207" s="229" t="s">
        <v>1979</v>
      </c>
      <c r="D207" s="512">
        <v>0</v>
      </c>
      <c r="E207" s="512">
        <v>0</v>
      </c>
      <c r="F207" s="512">
        <v>151766668</v>
      </c>
      <c r="G207" s="512">
        <v>151766668</v>
      </c>
      <c r="H207" s="512">
        <v>0</v>
      </c>
      <c r="I207" s="512">
        <v>0</v>
      </c>
    </row>
    <row r="208" spans="1:9">
      <c r="A208" s="229" t="s">
        <v>407</v>
      </c>
      <c r="B208" s="229" t="s">
        <v>408</v>
      </c>
      <c r="C208" s="229" t="s">
        <v>408</v>
      </c>
      <c r="D208" s="512">
        <v>0</v>
      </c>
      <c r="E208" s="512">
        <v>0</v>
      </c>
      <c r="F208" s="512">
        <v>225380839</v>
      </c>
      <c r="G208" s="512">
        <v>225380839</v>
      </c>
      <c r="H208" s="512">
        <v>0</v>
      </c>
      <c r="I208" s="512">
        <v>0</v>
      </c>
    </row>
    <row r="209" spans="1:9">
      <c r="A209" s="229" t="s">
        <v>422</v>
      </c>
      <c r="B209" s="229" t="s">
        <v>423</v>
      </c>
      <c r="C209" s="229" t="s">
        <v>423</v>
      </c>
      <c r="D209" s="512">
        <v>0</v>
      </c>
      <c r="E209" s="512">
        <v>0</v>
      </c>
      <c r="F209" s="512">
        <v>158504202</v>
      </c>
      <c r="G209" s="512">
        <v>158504202</v>
      </c>
      <c r="H209" s="512">
        <v>0</v>
      </c>
      <c r="I209" s="512">
        <v>0</v>
      </c>
    </row>
    <row r="210" spans="1:9">
      <c r="A210" s="229" t="s">
        <v>1980</v>
      </c>
      <c r="B210" s="229" t="s">
        <v>1345</v>
      </c>
      <c r="C210" s="229" t="s">
        <v>1345</v>
      </c>
      <c r="D210" s="512">
        <v>0</v>
      </c>
      <c r="E210" s="512">
        <v>0</v>
      </c>
      <c r="F210" s="512">
        <v>4521854</v>
      </c>
      <c r="G210" s="512">
        <v>4521854</v>
      </c>
      <c r="H210" s="512">
        <v>0</v>
      </c>
      <c r="I210" s="512">
        <v>0</v>
      </c>
    </row>
    <row r="211" spans="1:9">
      <c r="A211" s="229" t="s">
        <v>768</v>
      </c>
      <c r="B211" s="229" t="s">
        <v>709</v>
      </c>
      <c r="C211" s="229" t="s">
        <v>1878</v>
      </c>
      <c r="D211" s="512">
        <v>0</v>
      </c>
      <c r="E211" s="512">
        <v>0</v>
      </c>
      <c r="F211" s="512">
        <v>74935000</v>
      </c>
      <c r="G211" s="512">
        <v>74935000</v>
      </c>
      <c r="H211" s="512">
        <v>0</v>
      </c>
      <c r="I211" s="512">
        <v>0</v>
      </c>
    </row>
    <row r="212" spans="1:9">
      <c r="A212" s="229" t="s">
        <v>729</v>
      </c>
      <c r="B212" s="229" t="s">
        <v>730</v>
      </c>
      <c r="C212" s="229" t="s">
        <v>1873</v>
      </c>
      <c r="D212" s="512">
        <v>0</v>
      </c>
      <c r="E212" s="512">
        <v>0</v>
      </c>
      <c r="F212" s="512">
        <v>301988716</v>
      </c>
      <c r="G212" s="512">
        <v>301988716</v>
      </c>
      <c r="H212" s="512">
        <v>0</v>
      </c>
      <c r="I212" s="512">
        <v>0</v>
      </c>
    </row>
    <row r="213" spans="1:9">
      <c r="A213" s="229" t="s">
        <v>844</v>
      </c>
      <c r="B213" s="229" t="s">
        <v>845</v>
      </c>
      <c r="C213" s="229" t="s">
        <v>1879</v>
      </c>
      <c r="D213" s="512">
        <v>0</v>
      </c>
      <c r="E213" s="512">
        <v>0</v>
      </c>
      <c r="F213" s="512">
        <v>21900000</v>
      </c>
      <c r="G213" s="512">
        <v>21900000</v>
      </c>
      <c r="H213" s="512">
        <v>0</v>
      </c>
      <c r="I213" s="512">
        <v>0</v>
      </c>
    </row>
    <row r="214" spans="1:9">
      <c r="A214" s="229" t="s">
        <v>1981</v>
      </c>
      <c r="B214" s="229" t="s">
        <v>1982</v>
      </c>
      <c r="C214" s="229" t="s">
        <v>1983</v>
      </c>
      <c r="D214" s="512">
        <v>0</v>
      </c>
      <c r="E214" s="512">
        <v>0</v>
      </c>
      <c r="F214" s="512">
        <v>0</v>
      </c>
      <c r="G214" s="512">
        <v>0</v>
      </c>
      <c r="H214" s="512">
        <v>0</v>
      </c>
      <c r="I214" s="512">
        <v>0</v>
      </c>
    </row>
    <row r="215" spans="1:9">
      <c r="A215" s="229" t="s">
        <v>503</v>
      </c>
      <c r="B215" s="229" t="s">
        <v>504</v>
      </c>
      <c r="C215" s="229" t="s">
        <v>1984</v>
      </c>
      <c r="D215" s="512">
        <v>0</v>
      </c>
      <c r="E215" s="512">
        <v>0</v>
      </c>
      <c r="F215" s="512">
        <v>6903793</v>
      </c>
      <c r="G215" s="512">
        <v>6903793</v>
      </c>
      <c r="H215" s="512">
        <v>0</v>
      </c>
      <c r="I215" s="512">
        <v>0</v>
      </c>
    </row>
    <row r="216" spans="1:9">
      <c r="A216" s="229" t="s">
        <v>1985</v>
      </c>
      <c r="B216" s="229" t="s">
        <v>948</v>
      </c>
      <c r="C216" s="229" t="s">
        <v>1885</v>
      </c>
      <c r="D216" s="512">
        <v>0</v>
      </c>
      <c r="E216" s="512">
        <v>0</v>
      </c>
      <c r="F216" s="512">
        <v>0</v>
      </c>
      <c r="G216" s="512">
        <v>0</v>
      </c>
      <c r="H216" s="512">
        <v>0</v>
      </c>
      <c r="I216" s="512">
        <v>0</v>
      </c>
    </row>
    <row r="217" spans="1:9">
      <c r="A217" s="229" t="s">
        <v>440</v>
      </c>
      <c r="B217" s="229" t="s">
        <v>441</v>
      </c>
      <c r="C217" s="229" t="s">
        <v>1887</v>
      </c>
      <c r="D217" s="512">
        <v>0</v>
      </c>
      <c r="E217" s="512">
        <v>0</v>
      </c>
      <c r="F217" s="512">
        <v>71573192</v>
      </c>
      <c r="G217" s="512">
        <v>71573192</v>
      </c>
      <c r="H217" s="512">
        <v>0</v>
      </c>
      <c r="I217" s="512">
        <v>0</v>
      </c>
    </row>
    <row r="218" spans="1:9">
      <c r="A218" s="229" t="s">
        <v>1986</v>
      </c>
      <c r="B218" s="229" t="s">
        <v>1883</v>
      </c>
      <c r="C218" s="229" t="s">
        <v>1883</v>
      </c>
      <c r="D218" s="512">
        <v>0</v>
      </c>
      <c r="E218" s="512">
        <v>0</v>
      </c>
      <c r="F218" s="512">
        <v>10944888</v>
      </c>
      <c r="G218" s="512">
        <v>10944888</v>
      </c>
      <c r="H218" s="512">
        <v>0</v>
      </c>
      <c r="I218" s="512">
        <v>0</v>
      </c>
    </row>
    <row r="219" spans="1:9">
      <c r="A219" s="229" t="s">
        <v>606</v>
      </c>
      <c r="B219" s="229" t="s">
        <v>607</v>
      </c>
      <c r="C219" s="229" t="s">
        <v>1892</v>
      </c>
      <c r="D219" s="512">
        <v>0</v>
      </c>
      <c r="E219" s="512">
        <v>0</v>
      </c>
      <c r="F219" s="512">
        <v>58442318</v>
      </c>
      <c r="G219" s="512">
        <v>58442318</v>
      </c>
      <c r="H219" s="512">
        <v>0</v>
      </c>
      <c r="I219" s="512">
        <v>0</v>
      </c>
    </row>
    <row r="220" spans="1:9">
      <c r="A220" s="229" t="s">
        <v>540</v>
      </c>
      <c r="B220" s="229" t="s">
        <v>461</v>
      </c>
      <c r="C220" s="229" t="s">
        <v>461</v>
      </c>
      <c r="D220" s="512">
        <v>0</v>
      </c>
      <c r="E220" s="512">
        <v>0</v>
      </c>
      <c r="F220" s="512">
        <v>14942897</v>
      </c>
      <c r="G220" s="512">
        <v>14942897</v>
      </c>
      <c r="H220" s="512">
        <v>0</v>
      </c>
      <c r="I220" s="512">
        <v>0</v>
      </c>
    </row>
    <row r="221" spans="1:9">
      <c r="A221" s="229" t="s">
        <v>739</v>
      </c>
      <c r="B221" s="229" t="s">
        <v>740</v>
      </c>
      <c r="C221" s="229" t="s">
        <v>740</v>
      </c>
      <c r="D221" s="512">
        <v>0</v>
      </c>
      <c r="E221" s="512">
        <v>0</v>
      </c>
      <c r="F221" s="512">
        <v>39486299</v>
      </c>
      <c r="G221" s="512">
        <v>39486299</v>
      </c>
      <c r="H221" s="512">
        <v>0</v>
      </c>
      <c r="I221" s="512">
        <v>0</v>
      </c>
    </row>
    <row r="222" spans="1:9">
      <c r="A222" s="229" t="s">
        <v>741</v>
      </c>
      <c r="B222" s="229" t="s">
        <v>742</v>
      </c>
      <c r="C222" s="229" t="s">
        <v>1987</v>
      </c>
      <c r="D222" s="512">
        <v>0</v>
      </c>
      <c r="E222" s="512">
        <v>0</v>
      </c>
      <c r="F222" s="512">
        <v>39058174</v>
      </c>
      <c r="G222" s="512">
        <v>39058174</v>
      </c>
      <c r="H222" s="512">
        <v>0</v>
      </c>
      <c r="I222" s="512">
        <v>0</v>
      </c>
    </row>
    <row r="223" spans="1:9">
      <c r="A223" s="229" t="s">
        <v>743</v>
      </c>
      <c r="B223" s="229" t="s">
        <v>744</v>
      </c>
      <c r="C223" s="229" t="s">
        <v>1896</v>
      </c>
      <c r="D223" s="512">
        <v>0</v>
      </c>
      <c r="E223" s="512">
        <v>0</v>
      </c>
      <c r="F223" s="512">
        <v>12857969</v>
      </c>
      <c r="G223" s="512">
        <v>12857969</v>
      </c>
      <c r="H223" s="512">
        <v>0</v>
      </c>
      <c r="I223" s="512">
        <v>0</v>
      </c>
    </row>
    <row r="224" spans="1:9">
      <c r="A224" s="229" t="s">
        <v>745</v>
      </c>
      <c r="B224" s="229" t="s">
        <v>746</v>
      </c>
      <c r="C224" s="229" t="s">
        <v>1897</v>
      </c>
      <c r="D224" s="512">
        <v>0</v>
      </c>
      <c r="E224" s="512">
        <v>0</v>
      </c>
      <c r="F224" s="512">
        <v>19505203</v>
      </c>
      <c r="G224" s="512">
        <v>19505203</v>
      </c>
      <c r="H224" s="512">
        <v>0</v>
      </c>
      <c r="I224" s="512">
        <v>0</v>
      </c>
    </row>
    <row r="225" spans="1:9">
      <c r="A225" s="229" t="s">
        <v>747</v>
      </c>
      <c r="B225" s="229" t="s">
        <v>748</v>
      </c>
      <c r="C225" s="229" t="s">
        <v>748</v>
      </c>
      <c r="D225" s="512">
        <v>0</v>
      </c>
      <c r="E225" s="512">
        <v>0</v>
      </c>
      <c r="F225" s="512">
        <v>38941864</v>
      </c>
      <c r="G225" s="512">
        <v>38941864</v>
      </c>
      <c r="H225" s="512">
        <v>0</v>
      </c>
      <c r="I225" s="512">
        <v>0</v>
      </c>
    </row>
    <row r="226" spans="1:9">
      <c r="A226" s="229" t="s">
        <v>427</v>
      </c>
      <c r="B226" s="229" t="s">
        <v>428</v>
      </c>
      <c r="C226" s="229" t="s">
        <v>1902</v>
      </c>
      <c r="D226" s="512">
        <v>0</v>
      </c>
      <c r="E226" s="512">
        <v>0</v>
      </c>
      <c r="F226" s="512">
        <v>28209769</v>
      </c>
      <c r="G226" s="512">
        <v>28209769</v>
      </c>
      <c r="H226" s="512">
        <v>0</v>
      </c>
      <c r="I226" s="512">
        <v>0</v>
      </c>
    </row>
    <row r="227" spans="1:9">
      <c r="A227" s="229" t="s">
        <v>1988</v>
      </c>
      <c r="B227" s="229" t="s">
        <v>1989</v>
      </c>
      <c r="C227" s="229" t="s">
        <v>1990</v>
      </c>
      <c r="D227" s="512">
        <v>0</v>
      </c>
      <c r="E227" s="512">
        <v>0</v>
      </c>
      <c r="F227" s="512">
        <v>18534208</v>
      </c>
      <c r="G227" s="512">
        <v>18534208</v>
      </c>
      <c r="H227" s="512">
        <v>0</v>
      </c>
      <c r="I227" s="512">
        <v>0</v>
      </c>
    </row>
    <row r="228" spans="1:9">
      <c r="A228" s="229" t="s">
        <v>861</v>
      </c>
      <c r="B228" s="229" t="s">
        <v>862</v>
      </c>
      <c r="C228" s="229" t="s">
        <v>1991</v>
      </c>
      <c r="D228" s="512">
        <v>0</v>
      </c>
      <c r="E228" s="512">
        <v>0</v>
      </c>
      <c r="F228" s="512">
        <v>1000000</v>
      </c>
      <c r="G228" s="512">
        <v>1000000</v>
      </c>
      <c r="H228" s="512">
        <v>0</v>
      </c>
      <c r="I228" s="512">
        <v>0</v>
      </c>
    </row>
    <row r="229" spans="1:9">
      <c r="A229" s="229" t="s">
        <v>519</v>
      </c>
      <c r="B229" s="229" t="s">
        <v>520</v>
      </c>
      <c r="C229" s="229" t="s">
        <v>520</v>
      </c>
      <c r="D229" s="512">
        <v>0</v>
      </c>
      <c r="E229" s="512">
        <v>0</v>
      </c>
      <c r="F229" s="512">
        <v>26297904</v>
      </c>
      <c r="G229" s="512">
        <v>26297904</v>
      </c>
      <c r="H229" s="512">
        <v>0</v>
      </c>
      <c r="I229" s="512">
        <v>0</v>
      </c>
    </row>
    <row r="230" spans="1:9">
      <c r="A230" s="229" t="s">
        <v>819</v>
      </c>
      <c r="B230" s="229" t="s">
        <v>820</v>
      </c>
      <c r="C230" s="229" t="s">
        <v>1888</v>
      </c>
      <c r="D230" s="512">
        <v>0</v>
      </c>
      <c r="E230" s="512">
        <v>0</v>
      </c>
      <c r="F230" s="512">
        <v>21577327</v>
      </c>
      <c r="G230" s="512">
        <v>21577327</v>
      </c>
      <c r="H230" s="512">
        <v>0</v>
      </c>
      <c r="I230" s="512">
        <v>0</v>
      </c>
    </row>
    <row r="231" spans="1:9">
      <c r="A231" s="229" t="s">
        <v>1992</v>
      </c>
      <c r="B231" s="229" t="s">
        <v>1883</v>
      </c>
      <c r="C231" s="229" t="s">
        <v>1883</v>
      </c>
      <c r="D231" s="512">
        <v>0</v>
      </c>
      <c r="E231" s="512">
        <v>0</v>
      </c>
      <c r="F231" s="512">
        <v>932181</v>
      </c>
      <c r="G231" s="512">
        <v>932181</v>
      </c>
      <c r="H231" s="512">
        <v>0</v>
      </c>
      <c r="I231" s="512">
        <v>0</v>
      </c>
    </row>
    <row r="232" spans="1:9">
      <c r="A232" s="229" t="s">
        <v>1993</v>
      </c>
      <c r="B232" s="229" t="s">
        <v>1006</v>
      </c>
      <c r="C232" s="229" t="s">
        <v>1956</v>
      </c>
      <c r="D232" s="512">
        <v>0</v>
      </c>
      <c r="E232" s="512">
        <v>0</v>
      </c>
      <c r="F232" s="512">
        <v>6170000</v>
      </c>
      <c r="G232" s="512">
        <v>6170000</v>
      </c>
      <c r="H232" s="512">
        <v>0</v>
      </c>
      <c r="I232" s="512">
        <v>0</v>
      </c>
    </row>
    <row r="233" spans="1:9">
      <c r="A233" s="229" t="s">
        <v>939</v>
      </c>
      <c r="B233" s="229" t="s">
        <v>940</v>
      </c>
      <c r="C233" s="229" t="s">
        <v>1994</v>
      </c>
      <c r="D233" s="512">
        <v>0</v>
      </c>
      <c r="E233" s="512">
        <v>0</v>
      </c>
      <c r="F233" s="512">
        <v>52797851</v>
      </c>
      <c r="G233" s="512">
        <v>52797851</v>
      </c>
      <c r="H233" s="512">
        <v>0</v>
      </c>
      <c r="I233" s="512">
        <v>0</v>
      </c>
    </row>
    <row r="234" spans="1:9">
      <c r="A234" s="229" t="s">
        <v>475</v>
      </c>
      <c r="B234" s="229" t="s">
        <v>476</v>
      </c>
      <c r="C234" s="229" t="s">
        <v>476</v>
      </c>
      <c r="D234" s="512">
        <v>0</v>
      </c>
      <c r="E234" s="512">
        <v>0</v>
      </c>
      <c r="F234" s="512">
        <v>0</v>
      </c>
      <c r="G234" s="512">
        <v>0</v>
      </c>
      <c r="H234" s="512">
        <v>0</v>
      </c>
      <c r="I234" s="512">
        <v>0</v>
      </c>
    </row>
    <row r="235" spans="1:9">
      <c r="A235" s="229" t="s">
        <v>679</v>
      </c>
      <c r="B235" s="229" t="s">
        <v>680</v>
      </c>
      <c r="C235" s="229" t="s">
        <v>1995</v>
      </c>
      <c r="D235" s="512">
        <v>0</v>
      </c>
      <c r="E235" s="512">
        <v>0</v>
      </c>
      <c r="F235" s="512">
        <v>46505975</v>
      </c>
      <c r="G235" s="512">
        <v>46505975</v>
      </c>
      <c r="H235" s="512">
        <v>0</v>
      </c>
      <c r="I235" s="512">
        <v>0</v>
      </c>
    </row>
    <row r="236" spans="1:9">
      <c r="A236" s="229" t="s">
        <v>791</v>
      </c>
      <c r="B236" s="229" t="s">
        <v>792</v>
      </c>
      <c r="C236" s="229" t="s">
        <v>792</v>
      </c>
      <c r="D236" s="512">
        <v>0</v>
      </c>
      <c r="E236" s="512">
        <v>0</v>
      </c>
      <c r="F236" s="512">
        <v>9261667</v>
      </c>
      <c r="G236" s="512">
        <v>9261667</v>
      </c>
      <c r="H236" s="512">
        <v>0</v>
      </c>
      <c r="I236" s="512">
        <v>0</v>
      </c>
    </row>
    <row r="237" spans="1:9">
      <c r="A237" s="229" t="s">
        <v>482</v>
      </c>
      <c r="B237" s="229" t="s">
        <v>483</v>
      </c>
      <c r="C237" s="229" t="s">
        <v>1996</v>
      </c>
      <c r="D237" s="512">
        <v>0</v>
      </c>
      <c r="E237" s="512">
        <v>0</v>
      </c>
      <c r="F237" s="512">
        <v>59000000</v>
      </c>
      <c r="G237" s="512">
        <v>59000000</v>
      </c>
      <c r="H237" s="512">
        <v>0</v>
      </c>
      <c r="I237" s="512">
        <v>0</v>
      </c>
    </row>
    <row r="238" spans="1:9">
      <c r="A238" s="229" t="s">
        <v>749</v>
      </c>
      <c r="B238" s="229" t="s">
        <v>750</v>
      </c>
      <c r="C238" s="229" t="s">
        <v>1914</v>
      </c>
      <c r="D238" s="512">
        <v>0</v>
      </c>
      <c r="E238" s="512">
        <v>0</v>
      </c>
      <c r="F238" s="512">
        <v>15000046</v>
      </c>
      <c r="G238" s="512">
        <v>15000046</v>
      </c>
      <c r="H238" s="512">
        <v>0</v>
      </c>
      <c r="I238" s="512">
        <v>0</v>
      </c>
    </row>
    <row r="239" spans="1:9">
      <c r="A239" s="229" t="s">
        <v>1997</v>
      </c>
      <c r="B239" s="229" t="s">
        <v>1001</v>
      </c>
      <c r="C239" s="229" t="s">
        <v>1001</v>
      </c>
      <c r="D239" s="512">
        <v>0</v>
      </c>
      <c r="E239" s="512">
        <v>0</v>
      </c>
      <c r="F239" s="512">
        <v>5695455</v>
      </c>
      <c r="G239" s="512">
        <v>5695455</v>
      </c>
      <c r="H239" s="512">
        <v>0</v>
      </c>
      <c r="I239" s="512">
        <v>0</v>
      </c>
    </row>
    <row r="240" spans="1:9">
      <c r="A240" s="229" t="s">
        <v>1998</v>
      </c>
      <c r="B240" s="229" t="s">
        <v>1999</v>
      </c>
      <c r="C240" s="229" t="s">
        <v>2000</v>
      </c>
      <c r="D240" s="512">
        <v>0</v>
      </c>
      <c r="E240" s="512">
        <v>0</v>
      </c>
      <c r="F240" s="512">
        <v>12929508</v>
      </c>
      <c r="G240" s="512">
        <v>12929508</v>
      </c>
      <c r="H240" s="512">
        <v>0</v>
      </c>
      <c r="I240" s="512">
        <v>0</v>
      </c>
    </row>
    <row r="241" spans="1:9">
      <c r="A241" s="229" t="s">
        <v>2001</v>
      </c>
      <c r="B241" s="229" t="s">
        <v>2002</v>
      </c>
      <c r="C241" s="229" t="s">
        <v>2003</v>
      </c>
      <c r="D241" s="512">
        <v>0</v>
      </c>
      <c r="E241" s="512">
        <v>0</v>
      </c>
      <c r="F241" s="512">
        <v>2038850000</v>
      </c>
      <c r="G241" s="512">
        <v>2038850000</v>
      </c>
      <c r="H241" s="512">
        <v>0</v>
      </c>
      <c r="I241" s="512">
        <v>0</v>
      </c>
    </row>
    <row r="242" spans="1:9">
      <c r="A242" s="229" t="s">
        <v>632</v>
      </c>
      <c r="B242" s="229" t="s">
        <v>633</v>
      </c>
      <c r="C242" s="229" t="s">
        <v>633</v>
      </c>
      <c r="D242" s="512">
        <v>0</v>
      </c>
      <c r="E242" s="512">
        <v>0</v>
      </c>
      <c r="F242" s="512">
        <v>3780722</v>
      </c>
      <c r="G242" s="512">
        <v>3780722</v>
      </c>
      <c r="H242" s="512">
        <v>0</v>
      </c>
      <c r="I242" s="512">
        <v>0</v>
      </c>
    </row>
    <row r="243" spans="1:9">
      <c r="A243" s="229" t="s">
        <v>2004</v>
      </c>
      <c r="B243" s="229" t="s">
        <v>2005</v>
      </c>
      <c r="C243" s="229" t="s">
        <v>2005</v>
      </c>
      <c r="D243" s="512">
        <v>0</v>
      </c>
      <c r="E243" s="512">
        <v>0</v>
      </c>
      <c r="F243" s="512">
        <v>302001</v>
      </c>
      <c r="G243" s="512">
        <v>302001</v>
      </c>
      <c r="H243" s="512">
        <v>0</v>
      </c>
      <c r="I243" s="512">
        <v>0</v>
      </c>
    </row>
    <row r="244" spans="1:9">
      <c r="A244" s="229" t="s">
        <v>409</v>
      </c>
      <c r="B244" s="229" t="s">
        <v>410</v>
      </c>
      <c r="C244" s="229" t="s">
        <v>410</v>
      </c>
      <c r="D244" s="512">
        <v>0</v>
      </c>
      <c r="E244" s="512">
        <v>0</v>
      </c>
      <c r="F244" s="512">
        <v>9427277</v>
      </c>
      <c r="G244" s="512">
        <v>9427277</v>
      </c>
      <c r="H244" s="512">
        <v>0</v>
      </c>
      <c r="I244" s="512">
        <v>0</v>
      </c>
    </row>
    <row r="245" spans="1:9">
      <c r="A245" s="229" t="s">
        <v>809</v>
      </c>
      <c r="B245" s="229" t="s">
        <v>810</v>
      </c>
      <c r="C245" s="229" t="s">
        <v>810</v>
      </c>
      <c r="D245" s="512">
        <v>0</v>
      </c>
      <c r="E245" s="512">
        <v>0</v>
      </c>
      <c r="F245" s="512">
        <v>3576000</v>
      </c>
      <c r="G245" s="512">
        <v>3576000</v>
      </c>
      <c r="H245" s="512">
        <v>0</v>
      </c>
      <c r="I245" s="512">
        <v>0</v>
      </c>
    </row>
    <row r="246" spans="1:9">
      <c r="A246" s="229" t="s">
        <v>2006</v>
      </c>
      <c r="B246" s="229" t="s">
        <v>2007</v>
      </c>
      <c r="C246" s="229" t="s">
        <v>2008</v>
      </c>
      <c r="D246" s="512">
        <v>0</v>
      </c>
      <c r="E246" s="512">
        <v>0</v>
      </c>
      <c r="F246" s="512">
        <v>6964200</v>
      </c>
      <c r="G246" s="512">
        <v>6964200</v>
      </c>
      <c r="H246" s="512">
        <v>0</v>
      </c>
      <c r="I246" s="512">
        <v>0</v>
      </c>
    </row>
    <row r="247" spans="1:9">
      <c r="A247" s="229" t="s">
        <v>927</v>
      </c>
      <c r="B247" s="229" t="s">
        <v>928</v>
      </c>
      <c r="C247" s="229" t="s">
        <v>928</v>
      </c>
      <c r="D247" s="512">
        <v>0</v>
      </c>
      <c r="E247" s="512">
        <v>0</v>
      </c>
      <c r="F247" s="512">
        <v>25933321</v>
      </c>
      <c r="G247" s="512">
        <v>25933321</v>
      </c>
      <c r="H247" s="512">
        <v>0</v>
      </c>
      <c r="I247" s="512">
        <v>0</v>
      </c>
    </row>
    <row r="248" spans="1:9">
      <c r="A248" s="229" t="s">
        <v>620</v>
      </c>
      <c r="B248" s="229" t="s">
        <v>621</v>
      </c>
      <c r="C248" s="229" t="s">
        <v>621</v>
      </c>
      <c r="D248" s="512">
        <v>0</v>
      </c>
      <c r="E248" s="512">
        <v>0</v>
      </c>
      <c r="F248" s="512">
        <v>12421058</v>
      </c>
      <c r="G248" s="512">
        <v>12421058</v>
      </c>
      <c r="H248" s="512">
        <v>0</v>
      </c>
      <c r="I248" s="512">
        <v>0</v>
      </c>
    </row>
    <row r="249" spans="1:9">
      <c r="A249" s="229" t="s">
        <v>2009</v>
      </c>
      <c r="B249" s="229" t="s">
        <v>2010</v>
      </c>
      <c r="C249" s="229" t="s">
        <v>2010</v>
      </c>
      <c r="D249" s="512">
        <v>0</v>
      </c>
      <c r="E249" s="512">
        <v>0</v>
      </c>
      <c r="F249" s="512">
        <v>0</v>
      </c>
      <c r="G249" s="512">
        <v>0</v>
      </c>
      <c r="H249" s="512">
        <v>0</v>
      </c>
      <c r="I249" s="512">
        <v>0</v>
      </c>
    </row>
    <row r="250" spans="1:9">
      <c r="A250" s="229" t="s">
        <v>2011</v>
      </c>
      <c r="B250" s="229" t="s">
        <v>1923</v>
      </c>
      <c r="C250" s="229" t="s">
        <v>1924</v>
      </c>
      <c r="D250" s="512">
        <v>0</v>
      </c>
      <c r="E250" s="512">
        <v>0</v>
      </c>
      <c r="F250" s="512">
        <v>26230593</v>
      </c>
      <c r="G250" s="512">
        <v>26230593</v>
      </c>
      <c r="H250" s="512">
        <v>0</v>
      </c>
      <c r="I250" s="512">
        <v>0</v>
      </c>
    </row>
    <row r="251" spans="1:9">
      <c r="A251" s="229" t="s">
        <v>1113</v>
      </c>
      <c r="B251" s="229" t="s">
        <v>1114</v>
      </c>
      <c r="C251" s="229" t="s">
        <v>1114</v>
      </c>
      <c r="D251" s="512">
        <v>0</v>
      </c>
      <c r="E251" s="512">
        <v>0</v>
      </c>
      <c r="F251" s="512">
        <v>8466668</v>
      </c>
      <c r="G251" s="512">
        <v>8466668</v>
      </c>
      <c r="H251" s="512">
        <v>0</v>
      </c>
      <c r="I251" s="512">
        <v>0</v>
      </c>
    </row>
    <row r="252" spans="1:9">
      <c r="A252" s="229" t="s">
        <v>453</v>
      </c>
      <c r="B252" s="229" t="s">
        <v>454</v>
      </c>
      <c r="C252" s="229" t="s">
        <v>1926</v>
      </c>
      <c r="D252" s="512">
        <v>0</v>
      </c>
      <c r="E252" s="512">
        <v>0</v>
      </c>
      <c r="F252" s="512">
        <v>189323271</v>
      </c>
      <c r="G252" s="512">
        <v>189323271</v>
      </c>
      <c r="H252" s="512">
        <v>0</v>
      </c>
      <c r="I252" s="512">
        <v>0</v>
      </c>
    </row>
    <row r="253" spans="1:9">
      <c r="A253" s="229" t="s">
        <v>625</v>
      </c>
      <c r="B253" s="229" t="s">
        <v>626</v>
      </c>
      <c r="C253" s="229" t="s">
        <v>2012</v>
      </c>
      <c r="D253" s="512">
        <v>0</v>
      </c>
      <c r="E253" s="512">
        <v>0</v>
      </c>
      <c r="F253" s="512">
        <v>55435857</v>
      </c>
      <c r="G253" s="512">
        <v>55435857</v>
      </c>
      <c r="H253" s="512">
        <v>0</v>
      </c>
      <c r="I253" s="512">
        <v>0</v>
      </c>
    </row>
    <row r="254" spans="1:9">
      <c r="A254" s="229" t="s">
        <v>2013</v>
      </c>
      <c r="B254" s="229" t="s">
        <v>2014</v>
      </c>
      <c r="C254" s="229" t="s">
        <v>2014</v>
      </c>
      <c r="D254" s="512">
        <v>0</v>
      </c>
      <c r="E254" s="512">
        <v>0</v>
      </c>
      <c r="F254" s="512">
        <v>5550000</v>
      </c>
      <c r="G254" s="512">
        <v>5550000</v>
      </c>
      <c r="H254" s="512">
        <v>0</v>
      </c>
      <c r="I254" s="512">
        <v>0</v>
      </c>
    </row>
    <row r="255" spans="1:9">
      <c r="A255" s="229" t="s">
        <v>2015</v>
      </c>
      <c r="B255" s="229" t="s">
        <v>2016</v>
      </c>
      <c r="C255" s="229" t="s">
        <v>2017</v>
      </c>
      <c r="D255" s="512">
        <v>0</v>
      </c>
      <c r="E255" s="512">
        <v>0</v>
      </c>
      <c r="F255" s="512">
        <v>239673000</v>
      </c>
      <c r="G255" s="512">
        <v>239673000</v>
      </c>
      <c r="H255" s="512">
        <v>0</v>
      </c>
      <c r="I255" s="512">
        <v>0</v>
      </c>
    </row>
    <row r="256" spans="1:9">
      <c r="A256" s="229" t="s">
        <v>468</v>
      </c>
      <c r="B256" s="229" t="s">
        <v>469</v>
      </c>
      <c r="C256" s="229" t="s">
        <v>1975</v>
      </c>
      <c r="D256" s="512">
        <v>0</v>
      </c>
      <c r="E256" s="512">
        <v>0</v>
      </c>
      <c r="F256" s="512">
        <v>85050971</v>
      </c>
      <c r="G256" s="512">
        <v>85050971</v>
      </c>
      <c r="H256" s="512">
        <v>0</v>
      </c>
      <c r="I256" s="512">
        <v>0</v>
      </c>
    </row>
    <row r="257" spans="1:9">
      <c r="A257" s="229" t="s">
        <v>2018</v>
      </c>
      <c r="B257" s="229" t="s">
        <v>1034</v>
      </c>
      <c r="C257" s="229" t="s">
        <v>1034</v>
      </c>
      <c r="D257" s="512">
        <v>0</v>
      </c>
      <c r="E257" s="512">
        <v>0</v>
      </c>
      <c r="F257" s="512">
        <v>8200000</v>
      </c>
      <c r="G257" s="512">
        <v>8200000</v>
      </c>
      <c r="H257" s="512">
        <v>0</v>
      </c>
      <c r="I257" s="512">
        <v>0</v>
      </c>
    </row>
    <row r="258" spans="1:9">
      <c r="A258" s="229" t="s">
        <v>687</v>
      </c>
      <c r="B258" s="229" t="s">
        <v>688</v>
      </c>
      <c r="C258" s="229" t="s">
        <v>1932</v>
      </c>
      <c r="D258" s="512">
        <v>0</v>
      </c>
      <c r="E258" s="512">
        <v>0</v>
      </c>
      <c r="F258" s="512">
        <v>4470000</v>
      </c>
      <c r="G258" s="512">
        <v>4470000</v>
      </c>
      <c r="H258" s="512">
        <v>0</v>
      </c>
      <c r="I258" s="512">
        <v>0</v>
      </c>
    </row>
    <row r="259" spans="1:9">
      <c r="A259" s="229" t="s">
        <v>2019</v>
      </c>
      <c r="B259" s="229" t="s">
        <v>231</v>
      </c>
      <c r="C259" s="229" t="s">
        <v>231</v>
      </c>
      <c r="D259" s="512">
        <v>0</v>
      </c>
      <c r="E259" s="512">
        <v>0</v>
      </c>
      <c r="F259" s="512">
        <v>12000</v>
      </c>
      <c r="G259" s="512">
        <v>12000</v>
      </c>
      <c r="H259" s="512">
        <v>0</v>
      </c>
      <c r="I259" s="512">
        <v>0</v>
      </c>
    </row>
    <row r="260" spans="1:9">
      <c r="A260" s="229" t="s">
        <v>2020</v>
      </c>
      <c r="B260" s="229" t="s">
        <v>232</v>
      </c>
      <c r="C260" s="229" t="s">
        <v>232</v>
      </c>
      <c r="D260" s="512">
        <v>0</v>
      </c>
      <c r="E260" s="512">
        <v>0</v>
      </c>
      <c r="F260" s="512">
        <v>1</v>
      </c>
      <c r="G260" s="512">
        <v>1</v>
      </c>
      <c r="H260" s="512">
        <v>0</v>
      </c>
      <c r="I260" s="512">
        <v>0</v>
      </c>
    </row>
    <row r="261" spans="1:9">
      <c r="A261" s="229" t="s">
        <v>2021</v>
      </c>
      <c r="B261" s="229" t="s">
        <v>2022</v>
      </c>
      <c r="C261" s="229" t="s">
        <v>2023</v>
      </c>
      <c r="D261" s="512">
        <v>0</v>
      </c>
      <c r="E261" s="512">
        <v>0</v>
      </c>
      <c r="F261" s="512">
        <v>224333080561</v>
      </c>
      <c r="G261" s="512">
        <v>224333080561</v>
      </c>
      <c r="H261" s="512">
        <v>0</v>
      </c>
      <c r="I261" s="512">
        <v>0</v>
      </c>
    </row>
    <row r="262" spans="1:9">
      <c r="A262" s="229" t="s">
        <v>2024</v>
      </c>
      <c r="B262" s="229" t="s">
        <v>2025</v>
      </c>
      <c r="C262" s="229" t="s">
        <v>2026</v>
      </c>
      <c r="D262" s="512">
        <v>44878642895</v>
      </c>
      <c r="E262" s="512">
        <v>0</v>
      </c>
      <c r="F262" s="512">
        <v>0</v>
      </c>
      <c r="G262" s="512">
        <v>0</v>
      </c>
      <c r="H262" s="512">
        <v>44878642895</v>
      </c>
      <c r="I262" s="512">
        <v>0</v>
      </c>
    </row>
    <row r="263" spans="1:9">
      <c r="A263" s="229" t="s">
        <v>2027</v>
      </c>
      <c r="B263" s="229" t="s">
        <v>2028</v>
      </c>
      <c r="C263" s="229" t="s">
        <v>2029</v>
      </c>
      <c r="D263" s="512">
        <v>0</v>
      </c>
      <c r="E263" s="512">
        <v>659427479064</v>
      </c>
      <c r="F263" s="512">
        <v>0</v>
      </c>
      <c r="G263" s="512">
        <v>0</v>
      </c>
      <c r="H263" s="512">
        <v>0</v>
      </c>
      <c r="I263" s="512">
        <v>659427479064</v>
      </c>
    </row>
    <row r="264" spans="1:9">
      <c r="A264" s="229" t="s">
        <v>2030</v>
      </c>
      <c r="B264" s="229" t="s">
        <v>2031</v>
      </c>
      <c r="C264" s="229" t="s">
        <v>2032</v>
      </c>
      <c r="D264" s="512">
        <v>650106816554</v>
      </c>
      <c r="E264" s="512">
        <v>0</v>
      </c>
      <c r="F264" s="512">
        <v>0</v>
      </c>
      <c r="G264" s="512">
        <v>0</v>
      </c>
      <c r="H264" s="512">
        <v>650106816554</v>
      </c>
      <c r="I264" s="512">
        <v>0</v>
      </c>
    </row>
    <row r="265" spans="1:9">
      <c r="A265" s="229" t="s">
        <v>2033</v>
      </c>
      <c r="B265" s="229" t="s">
        <v>2034</v>
      </c>
      <c r="C265" s="229" t="s">
        <v>2035</v>
      </c>
      <c r="D265" s="512">
        <v>0</v>
      </c>
      <c r="E265" s="512">
        <v>35557980385</v>
      </c>
      <c r="F265" s="512">
        <v>0</v>
      </c>
      <c r="G265" s="512">
        <v>0</v>
      </c>
      <c r="H265" s="512">
        <v>0</v>
      </c>
      <c r="I265" s="512">
        <v>35557980385</v>
      </c>
    </row>
    <row r="266" spans="1:9">
      <c r="A266" s="511" t="s">
        <v>347</v>
      </c>
      <c r="B266" s="511" t="s">
        <v>347</v>
      </c>
      <c r="C266" s="511" t="s">
        <v>347</v>
      </c>
      <c r="D266" s="513">
        <v>1862789186722</v>
      </c>
      <c r="E266" s="513">
        <v>1862789186722</v>
      </c>
      <c r="F266" s="513">
        <v>1818555556991</v>
      </c>
      <c r="G266" s="513">
        <v>1818555556991</v>
      </c>
      <c r="H266" s="513">
        <v>1854181908037</v>
      </c>
      <c r="I266" s="513">
        <v>1854181908037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7382-6718-4A53-B5D3-61F893E104D0}">
  <sheetPr codeName="Sheet5"/>
  <dimension ref="A1"/>
  <sheetViews>
    <sheetView workbookViewId="0"/>
  </sheetViews>
  <sheetFormatPr defaultRowHeight="14"/>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088B9-2C25-45DD-BC50-A80BBFB92E7E}">
  <sheetPr codeName="Sheet6"/>
  <dimension ref="A1:J33"/>
  <sheetViews>
    <sheetView showGridLines="0" zoomScale="115" zoomScaleNormal="115" workbookViewId="0">
      <pane xSplit="1" ySplit="3" topLeftCell="D4" activePane="bottomRight" state="frozen"/>
      <selection pane="topRight" activeCell="O4" sqref="O4"/>
      <selection pane="bottomLeft" activeCell="O4" sqref="O4"/>
      <selection pane="bottomRight" activeCell="F6" sqref="F6"/>
    </sheetView>
  </sheetViews>
  <sheetFormatPr defaultColWidth="9.09765625" defaultRowHeight="12.5"/>
  <cols>
    <col min="1" max="1" width="57.69921875" style="190" customWidth="1"/>
    <col min="2" max="2" width="7" style="190" bestFit="1" customWidth="1"/>
    <col min="3" max="3" width="19.8984375" style="190" customWidth="1"/>
    <col min="4" max="4" width="19.296875" style="190" customWidth="1"/>
    <col min="5" max="6" width="18.59765625" style="190" customWidth="1"/>
    <col min="7" max="8" width="18.59765625" style="190" hidden="1" customWidth="1"/>
    <col min="9" max="10" width="18.3984375" style="190" customWidth="1"/>
    <col min="11" max="16384" width="9.09765625" style="190"/>
  </cols>
  <sheetData>
    <row r="1" spans="1:10" ht="18">
      <c r="A1" s="215" t="s">
        <v>337</v>
      </c>
    </row>
    <row r="3" spans="1:10">
      <c r="A3" s="195" t="s">
        <v>338</v>
      </c>
      <c r="B3" s="195" t="s">
        <v>283</v>
      </c>
      <c r="C3" s="195" t="s">
        <v>339</v>
      </c>
      <c r="D3" s="195" t="s">
        <v>340</v>
      </c>
      <c r="E3" s="195" t="s">
        <v>341</v>
      </c>
      <c r="F3" s="195" t="s">
        <v>342</v>
      </c>
      <c r="G3" s="195" t="s">
        <v>343</v>
      </c>
      <c r="H3" s="195" t="s">
        <v>344</v>
      </c>
      <c r="I3" s="195" t="s">
        <v>345</v>
      </c>
      <c r="J3" s="195" t="s">
        <v>346</v>
      </c>
    </row>
    <row r="4" spans="1:10">
      <c r="A4" s="191" t="s">
        <v>261</v>
      </c>
      <c r="B4" s="199" t="s">
        <v>347</v>
      </c>
      <c r="C4" s="192">
        <v>0</v>
      </c>
      <c r="D4" s="192">
        <v>0</v>
      </c>
      <c r="E4" s="192">
        <v>0</v>
      </c>
      <c r="F4" s="192"/>
      <c r="G4" s="192"/>
      <c r="H4" s="192"/>
      <c r="I4" s="192" t="s">
        <v>348</v>
      </c>
      <c r="J4" s="192" t="s">
        <v>348</v>
      </c>
    </row>
    <row r="5" spans="1:10">
      <c r="A5" s="200" t="s">
        <v>349</v>
      </c>
      <c r="B5" s="199" t="s">
        <v>285</v>
      </c>
      <c r="C5" s="192">
        <v>4371877669</v>
      </c>
      <c r="D5" s="192">
        <v>9510169953</v>
      </c>
      <c r="E5" s="192">
        <v>20174939113</v>
      </c>
      <c r="F5" s="192">
        <v>21624789872</v>
      </c>
      <c r="G5" s="192"/>
      <c r="H5" s="192"/>
      <c r="I5" s="192">
        <f>SUM(C5:E5)</f>
        <v>34056986735</v>
      </c>
      <c r="J5" s="192">
        <f>SUM(F5:H5)</f>
        <v>21624789872</v>
      </c>
    </row>
    <row r="6" spans="1:10">
      <c r="A6" s="200" t="s">
        <v>350</v>
      </c>
      <c r="B6" s="199" t="s">
        <v>287</v>
      </c>
      <c r="C6" s="192">
        <v>-28644407815</v>
      </c>
      <c r="D6" s="192">
        <v>-18071887748</v>
      </c>
      <c r="E6" s="192">
        <v>-43695962213</v>
      </c>
      <c r="F6" s="192">
        <v>-50900510765</v>
      </c>
      <c r="G6" s="192"/>
      <c r="H6" s="192"/>
      <c r="I6" s="192">
        <f t="shared" ref="I6:I30" si="0">SUM(C6:E6)</f>
        <v>-90412257776</v>
      </c>
      <c r="J6" s="192">
        <f>SUM(F6:H6)</f>
        <v>-50900510765</v>
      </c>
    </row>
    <row r="7" spans="1:10">
      <c r="A7" s="200" t="s">
        <v>351</v>
      </c>
      <c r="B7" s="199" t="s">
        <v>288</v>
      </c>
      <c r="C7" s="192">
        <v>-3946911750</v>
      </c>
      <c r="D7" s="192">
        <v>-453426339</v>
      </c>
      <c r="E7" s="192">
        <v>-1582641309</v>
      </c>
      <c r="F7" s="192">
        <v>-2017356320</v>
      </c>
      <c r="G7" s="192"/>
      <c r="H7" s="192"/>
      <c r="I7" s="192">
        <f t="shared" si="0"/>
        <v>-5982979398</v>
      </c>
      <c r="J7" s="192">
        <f>SUM(F7:H7)</f>
        <v>-2017356320</v>
      </c>
    </row>
    <row r="8" spans="1:10">
      <c r="A8" s="200" t="s">
        <v>352</v>
      </c>
      <c r="B8" s="199" t="s">
        <v>289</v>
      </c>
      <c r="C8" s="192">
        <v>-517655739</v>
      </c>
      <c r="D8" s="192">
        <v>-651086182</v>
      </c>
      <c r="E8" s="192">
        <v>-617884939</v>
      </c>
      <c r="F8" s="192">
        <v>-507919165</v>
      </c>
      <c r="G8" s="192"/>
      <c r="H8" s="192"/>
      <c r="I8" s="192">
        <f t="shared" si="0"/>
        <v>-1786626860</v>
      </c>
      <c r="J8" s="192">
        <f>SUM(F8:H8)</f>
        <v>-507919165</v>
      </c>
    </row>
    <row r="9" spans="1:10">
      <c r="A9" s="200" t="s">
        <v>353</v>
      </c>
      <c r="B9" s="199" t="s">
        <v>290</v>
      </c>
      <c r="C9" s="192">
        <v>0</v>
      </c>
      <c r="D9" s="192">
        <v>0</v>
      </c>
      <c r="E9" s="192">
        <v>0</v>
      </c>
      <c r="F9" s="192"/>
      <c r="G9" s="192"/>
      <c r="H9" s="192"/>
      <c r="I9" s="192">
        <f t="shared" si="0"/>
        <v>0</v>
      </c>
      <c r="J9" s="192">
        <f t="shared" ref="J9:J32" si="1">SUM(F9:H9)</f>
        <v>0</v>
      </c>
    </row>
    <row r="10" spans="1:10">
      <c r="A10" s="200" t="s">
        <v>354</v>
      </c>
      <c r="B10" s="199" t="s">
        <v>291</v>
      </c>
      <c r="C10" s="192">
        <v>2646657534</v>
      </c>
      <c r="D10" s="192">
        <v>1520000000</v>
      </c>
      <c r="E10" s="192">
        <v>3294000</v>
      </c>
      <c r="F10" s="192">
        <v>8758236200</v>
      </c>
      <c r="G10" s="192"/>
      <c r="H10" s="192"/>
      <c r="I10" s="192">
        <f t="shared" si="0"/>
        <v>4169951534</v>
      </c>
      <c r="J10" s="192">
        <f>SUM(F10:H10)</f>
        <v>8758236200</v>
      </c>
    </row>
    <row r="11" spans="1:10">
      <c r="A11" s="200" t="s">
        <v>355</v>
      </c>
      <c r="B11" s="199" t="s">
        <v>356</v>
      </c>
      <c r="C11" s="192">
        <v>-5099728603</v>
      </c>
      <c r="D11" s="192">
        <v>-184623538</v>
      </c>
      <c r="E11" s="192">
        <v>-694477992</v>
      </c>
      <c r="F11" s="192">
        <v>-1366068025</v>
      </c>
      <c r="G11" s="192"/>
      <c r="H11" s="192"/>
      <c r="I11" s="192">
        <f t="shared" si="0"/>
        <v>-5978830133</v>
      </c>
      <c r="J11" s="192">
        <f>SUM(F11:H11)</f>
        <v>-1366068025</v>
      </c>
    </row>
    <row r="12" spans="1:10" ht="13">
      <c r="A12" s="196" t="s">
        <v>274</v>
      </c>
      <c r="B12" s="197" t="s">
        <v>303</v>
      </c>
      <c r="C12" s="198">
        <v>-31190168704</v>
      </c>
      <c r="D12" s="198">
        <v>-8330853854</v>
      </c>
      <c r="E12" s="198">
        <v>-26412733340</v>
      </c>
      <c r="F12" s="198">
        <v>-24408828203</v>
      </c>
      <c r="G12" s="198"/>
      <c r="H12" s="198"/>
      <c r="I12" s="198">
        <f t="shared" si="0"/>
        <v>-65933755898</v>
      </c>
      <c r="J12" s="198">
        <f>SUM(F12:H12)</f>
        <v>-24408828203</v>
      </c>
    </row>
    <row r="13" spans="1:10">
      <c r="A13" s="191" t="s">
        <v>275</v>
      </c>
      <c r="B13" s="199" t="s">
        <v>347</v>
      </c>
      <c r="C13" s="192">
        <v>0</v>
      </c>
      <c r="D13" s="192">
        <v>0</v>
      </c>
      <c r="E13" s="192">
        <v>0</v>
      </c>
      <c r="F13" s="192"/>
      <c r="G13" s="192"/>
      <c r="H13" s="192"/>
      <c r="I13" s="192">
        <f t="shared" si="0"/>
        <v>0</v>
      </c>
      <c r="J13" s="192">
        <f t="shared" si="1"/>
        <v>0</v>
      </c>
    </row>
    <row r="14" spans="1:10">
      <c r="A14" s="200" t="s">
        <v>357</v>
      </c>
      <c r="B14" s="199" t="s">
        <v>305</v>
      </c>
      <c r="C14" s="192">
        <v>0</v>
      </c>
      <c r="D14" s="192">
        <v>0</v>
      </c>
      <c r="E14" s="192">
        <v>0</v>
      </c>
      <c r="F14" s="192"/>
      <c r="G14" s="192"/>
      <c r="H14" s="192"/>
      <c r="I14" s="192">
        <f t="shared" si="0"/>
        <v>0</v>
      </c>
      <c r="J14" s="192">
        <f t="shared" si="1"/>
        <v>0</v>
      </c>
    </row>
    <row r="15" spans="1:10">
      <c r="A15" s="200" t="s">
        <v>358</v>
      </c>
      <c r="B15" s="199" t="s">
        <v>307</v>
      </c>
      <c r="C15" s="192">
        <v>0</v>
      </c>
      <c r="D15" s="192">
        <v>0</v>
      </c>
      <c r="E15" s="192">
        <v>0</v>
      </c>
      <c r="F15" s="192"/>
      <c r="G15" s="192"/>
      <c r="H15" s="192"/>
      <c r="I15" s="192">
        <f t="shared" si="0"/>
        <v>0</v>
      </c>
      <c r="J15" s="192">
        <f t="shared" si="1"/>
        <v>0</v>
      </c>
    </row>
    <row r="16" spans="1:10">
      <c r="A16" s="200" t="s">
        <v>359</v>
      </c>
      <c r="B16" s="199" t="s">
        <v>309</v>
      </c>
      <c r="C16" s="192">
        <v>0</v>
      </c>
      <c r="D16" s="192">
        <v>0</v>
      </c>
      <c r="E16" s="192">
        <v>0</v>
      </c>
      <c r="F16" s="192"/>
      <c r="G16" s="192"/>
      <c r="H16" s="192"/>
      <c r="I16" s="192">
        <f t="shared" si="0"/>
        <v>0</v>
      </c>
      <c r="J16" s="192">
        <f t="shared" si="1"/>
        <v>0</v>
      </c>
    </row>
    <row r="17" spans="1:10">
      <c r="A17" s="200" t="s">
        <v>360</v>
      </c>
      <c r="B17" s="199" t="s">
        <v>311</v>
      </c>
      <c r="C17" s="192">
        <v>17363342466</v>
      </c>
      <c r="D17" s="192">
        <v>20000000000</v>
      </c>
      <c r="E17" s="192">
        <v>0</v>
      </c>
      <c r="F17" s="192">
        <v>20000000000</v>
      </c>
      <c r="G17" s="192"/>
      <c r="H17" s="192"/>
      <c r="I17" s="192">
        <f t="shared" si="0"/>
        <v>37363342466</v>
      </c>
      <c r="J17" s="192">
        <f t="shared" si="1"/>
        <v>20000000000</v>
      </c>
    </row>
    <row r="18" spans="1:10">
      <c r="A18" s="200" t="s">
        <v>361</v>
      </c>
      <c r="B18" s="199" t="s">
        <v>313</v>
      </c>
      <c r="C18" s="192">
        <v>0</v>
      </c>
      <c r="D18" s="192">
        <v>0</v>
      </c>
      <c r="E18" s="192">
        <v>0</v>
      </c>
      <c r="F18" s="192"/>
      <c r="G18" s="192"/>
      <c r="H18" s="192"/>
      <c r="I18" s="192">
        <f t="shared" si="0"/>
        <v>0</v>
      </c>
      <c r="J18" s="192">
        <f t="shared" si="1"/>
        <v>0</v>
      </c>
    </row>
    <row r="19" spans="1:10">
      <c r="A19" s="200" t="s">
        <v>314</v>
      </c>
      <c r="B19" s="199" t="s">
        <v>315</v>
      </c>
      <c r="C19" s="192">
        <v>0</v>
      </c>
      <c r="D19" s="192">
        <v>0</v>
      </c>
      <c r="E19" s="192">
        <v>0</v>
      </c>
      <c r="F19" s="192"/>
      <c r="G19" s="192"/>
      <c r="H19" s="192"/>
      <c r="I19" s="192">
        <f t="shared" si="0"/>
        <v>0</v>
      </c>
      <c r="J19" s="192">
        <f t="shared" si="1"/>
        <v>0</v>
      </c>
    </row>
    <row r="20" spans="1:10">
      <c r="A20" s="200" t="s">
        <v>362</v>
      </c>
      <c r="B20" s="199" t="s">
        <v>317</v>
      </c>
      <c r="C20" s="192">
        <v>571798</v>
      </c>
      <c r="D20" s="192">
        <v>382131</v>
      </c>
      <c r="E20" s="192">
        <v>1278174</v>
      </c>
      <c r="F20" s="192">
        <v>1966948</v>
      </c>
      <c r="G20" s="192"/>
      <c r="H20" s="192"/>
      <c r="I20" s="192">
        <f t="shared" si="0"/>
        <v>2232103</v>
      </c>
      <c r="J20" s="192">
        <f t="shared" si="1"/>
        <v>1966948</v>
      </c>
    </row>
    <row r="21" spans="1:10" ht="13">
      <c r="A21" s="196" t="s">
        <v>276</v>
      </c>
      <c r="B21" s="197" t="s">
        <v>318</v>
      </c>
      <c r="C21" s="198">
        <v>17363914264</v>
      </c>
      <c r="D21" s="198">
        <v>20000382131</v>
      </c>
      <c r="E21" s="198">
        <v>1278174</v>
      </c>
      <c r="F21" s="198">
        <v>20001966948</v>
      </c>
      <c r="G21" s="198"/>
      <c r="H21" s="198"/>
      <c r="I21" s="198">
        <f t="shared" si="0"/>
        <v>37365574569</v>
      </c>
      <c r="J21" s="198">
        <f>SUM(F21:H21)</f>
        <v>20001966948</v>
      </c>
    </row>
    <row r="22" spans="1:10">
      <c r="A22" s="191" t="s">
        <v>277</v>
      </c>
      <c r="B22" s="199" t="s">
        <v>347</v>
      </c>
      <c r="C22" s="192">
        <v>0</v>
      </c>
      <c r="D22" s="192">
        <v>0</v>
      </c>
      <c r="E22" s="192">
        <v>0</v>
      </c>
      <c r="F22" s="192"/>
      <c r="G22" s="192"/>
      <c r="H22" s="192"/>
      <c r="I22" s="192">
        <f t="shared" si="0"/>
        <v>0</v>
      </c>
      <c r="J22" s="192">
        <f t="shared" si="1"/>
        <v>0</v>
      </c>
    </row>
    <row r="23" spans="1:10">
      <c r="A23" s="200" t="s">
        <v>363</v>
      </c>
      <c r="B23" s="199" t="s">
        <v>320</v>
      </c>
      <c r="C23" s="192">
        <v>0</v>
      </c>
      <c r="D23" s="192">
        <v>0</v>
      </c>
      <c r="E23" s="192">
        <v>0</v>
      </c>
      <c r="F23" s="192"/>
      <c r="G23" s="192"/>
      <c r="H23" s="192"/>
      <c r="I23" s="192">
        <f t="shared" si="0"/>
        <v>0</v>
      </c>
      <c r="J23" s="192">
        <f t="shared" si="1"/>
        <v>0</v>
      </c>
    </row>
    <row r="24" spans="1:10">
      <c r="A24" s="200" t="s">
        <v>364</v>
      </c>
      <c r="B24" s="199" t="s">
        <v>322</v>
      </c>
      <c r="C24" s="192">
        <v>0</v>
      </c>
      <c r="D24" s="192">
        <v>0</v>
      </c>
      <c r="E24" s="192">
        <v>0</v>
      </c>
      <c r="F24" s="192"/>
      <c r="G24" s="192"/>
      <c r="H24" s="192"/>
      <c r="I24" s="192">
        <f t="shared" si="0"/>
        <v>0</v>
      </c>
      <c r="J24" s="192">
        <f t="shared" si="1"/>
        <v>0</v>
      </c>
    </row>
    <row r="25" spans="1:10">
      <c r="A25" s="200" t="s">
        <v>365</v>
      </c>
      <c r="B25" s="199" t="s">
        <v>324</v>
      </c>
      <c r="C25" s="192">
        <v>13163940628</v>
      </c>
      <c r="D25" s="192">
        <v>6191246406</v>
      </c>
      <c r="E25" s="192">
        <v>10887456472</v>
      </c>
      <c r="F25" s="192">
        <v>17275696793</v>
      </c>
      <c r="G25" s="192"/>
      <c r="H25" s="192"/>
      <c r="I25" s="192">
        <f t="shared" si="0"/>
        <v>30242643506</v>
      </c>
      <c r="J25" s="192">
        <f t="shared" si="1"/>
        <v>17275696793</v>
      </c>
    </row>
    <row r="26" spans="1:10">
      <c r="A26" s="200" t="s">
        <v>325</v>
      </c>
      <c r="B26" s="199" t="s">
        <v>326</v>
      </c>
      <c r="C26" s="192">
        <v>-1000000000</v>
      </c>
      <c r="D26" s="192">
        <v>0</v>
      </c>
      <c r="E26" s="192">
        <v>0</v>
      </c>
      <c r="F26" s="192"/>
      <c r="G26" s="192"/>
      <c r="H26" s="192"/>
      <c r="I26" s="192">
        <f t="shared" si="0"/>
        <v>-1000000000</v>
      </c>
      <c r="J26" s="192">
        <f t="shared" si="1"/>
        <v>0</v>
      </c>
    </row>
    <row r="27" spans="1:10">
      <c r="A27" s="200" t="s">
        <v>327</v>
      </c>
      <c r="B27" s="199" t="s">
        <v>328</v>
      </c>
      <c r="C27" s="192">
        <v>0</v>
      </c>
      <c r="D27" s="192">
        <v>0</v>
      </c>
      <c r="E27" s="192">
        <v>0</v>
      </c>
      <c r="F27" s="192"/>
      <c r="G27" s="192"/>
      <c r="H27" s="192"/>
      <c r="I27" s="192">
        <f t="shared" si="0"/>
        <v>0</v>
      </c>
      <c r="J27" s="192">
        <f t="shared" si="1"/>
        <v>0</v>
      </c>
    </row>
    <row r="28" spans="1:10">
      <c r="A28" s="200" t="s">
        <v>329</v>
      </c>
      <c r="B28" s="199" t="s">
        <v>330</v>
      </c>
      <c r="C28" s="192">
        <v>0</v>
      </c>
      <c r="D28" s="192">
        <v>0</v>
      </c>
      <c r="E28" s="192">
        <v>0</v>
      </c>
      <c r="F28" s="192"/>
      <c r="G28" s="192"/>
      <c r="H28" s="192"/>
      <c r="I28" s="192">
        <f t="shared" si="0"/>
        <v>0</v>
      </c>
      <c r="J28" s="192">
        <f t="shared" si="1"/>
        <v>0</v>
      </c>
    </row>
    <row r="29" spans="1:10" ht="13">
      <c r="A29" s="196" t="s">
        <v>366</v>
      </c>
      <c r="B29" s="197" t="s">
        <v>331</v>
      </c>
      <c r="C29" s="198">
        <v>12163940628</v>
      </c>
      <c r="D29" s="198">
        <v>6191246406</v>
      </c>
      <c r="E29" s="198">
        <v>10887456472</v>
      </c>
      <c r="F29" s="198">
        <v>17275696793</v>
      </c>
      <c r="G29" s="198"/>
      <c r="H29" s="198"/>
      <c r="I29" s="198">
        <f t="shared" si="0"/>
        <v>29242643506</v>
      </c>
      <c r="J29" s="198">
        <f>SUM(F29:H29)</f>
        <v>17275696793</v>
      </c>
    </row>
    <row r="30" spans="1:10">
      <c r="A30" s="191" t="s">
        <v>279</v>
      </c>
      <c r="B30" s="199" t="s">
        <v>333</v>
      </c>
      <c r="C30" s="192">
        <v>-1662313812</v>
      </c>
      <c r="D30" s="192">
        <v>17860774683</v>
      </c>
      <c r="E30" s="192">
        <v>-15523998694</v>
      </c>
      <c r="F30" s="192">
        <v>12868835538</v>
      </c>
      <c r="G30" s="192"/>
      <c r="H30" s="192"/>
      <c r="I30" s="192">
        <f t="shared" si="0"/>
        <v>674462177</v>
      </c>
      <c r="J30" s="192">
        <f t="shared" si="1"/>
        <v>12868835538</v>
      </c>
    </row>
    <row r="31" spans="1:10" ht="13">
      <c r="A31" s="201" t="s">
        <v>280</v>
      </c>
      <c r="B31" s="202" t="s">
        <v>334</v>
      </c>
      <c r="C31" s="203">
        <v>9537238483</v>
      </c>
      <c r="D31" s="203">
        <v>7841551973</v>
      </c>
      <c r="E31" s="203">
        <v>25742652312</v>
      </c>
      <c r="F31" s="203">
        <v>10229505276</v>
      </c>
      <c r="G31" s="203"/>
      <c r="H31" s="203"/>
      <c r="I31" s="203">
        <f>C31</f>
        <v>9537238483</v>
      </c>
      <c r="J31" s="198">
        <f>SUM(F31:H31)</f>
        <v>10229505276</v>
      </c>
    </row>
    <row r="32" spans="1:10">
      <c r="A32" s="191" t="s">
        <v>281</v>
      </c>
      <c r="B32" s="199" t="s">
        <v>335</v>
      </c>
      <c r="C32" s="192">
        <v>-33372698</v>
      </c>
      <c r="D32" s="192">
        <v>40325656</v>
      </c>
      <c r="E32" s="192">
        <v>10851658</v>
      </c>
      <c r="F32" s="192">
        <v>54743863</v>
      </c>
      <c r="G32" s="192"/>
      <c r="H32" s="192"/>
      <c r="I32" s="192">
        <f>SUM(C32:E32)</f>
        <v>17804616</v>
      </c>
      <c r="J32" s="192">
        <f t="shared" si="1"/>
        <v>54743863</v>
      </c>
    </row>
    <row r="33" spans="1:10">
      <c r="A33" s="193" t="s">
        <v>282</v>
      </c>
      <c r="B33" s="204" t="s">
        <v>336</v>
      </c>
      <c r="C33" s="194">
        <v>7841551973</v>
      </c>
      <c r="D33" s="194">
        <v>25742652312</v>
      </c>
      <c r="E33" s="194">
        <v>10229505276</v>
      </c>
      <c r="F33" s="194">
        <v>23153084677</v>
      </c>
      <c r="G33" s="194"/>
      <c r="H33" s="194"/>
      <c r="I33" s="194">
        <f>E33</f>
        <v>10229505276</v>
      </c>
      <c r="J33" s="194">
        <f>H33</f>
        <v>0</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9B153-8E3C-49BA-94C4-6C3B5F05F2DF}">
  <sheetPr codeName="Sheet7"/>
  <dimension ref="A1:AD1303"/>
  <sheetViews>
    <sheetView workbookViewId="0">
      <selection activeCell="I8" sqref="I8"/>
    </sheetView>
  </sheetViews>
  <sheetFormatPr defaultRowHeight="14"/>
  <cols>
    <col min="1" max="1" width="11.09765625" bestFit="1" customWidth="1"/>
    <col min="2" max="2" width="10.8984375" customWidth="1"/>
    <col min="3" max="3" width="13.69921875" hidden="1" customWidth="1"/>
    <col min="4" max="4" width="25.09765625" customWidth="1"/>
    <col min="5" max="5" width="12.8984375" bestFit="1" customWidth="1"/>
    <col min="6" max="6" width="18.296875" customWidth="1"/>
    <col min="7" max="7" width="11.8984375" bestFit="1" customWidth="1"/>
    <col min="8" max="8" width="19.3984375" bestFit="1" customWidth="1"/>
    <col min="9" max="9" width="13" customWidth="1"/>
    <col min="10" max="10" width="16" style="237" customWidth="1"/>
    <col min="11" max="11" width="8.8984375" hidden="1" customWidth="1"/>
    <col min="12" max="12" width="5" hidden="1" customWidth="1"/>
    <col min="13" max="13" width="11" hidden="1" customWidth="1"/>
    <col min="14" max="15" width="8.8984375" hidden="1" customWidth="1"/>
    <col min="16" max="16" width="13.296875" customWidth="1"/>
    <col min="17" max="17" width="6.69921875" hidden="1" customWidth="1"/>
    <col min="18" max="21" width="8.8984375" hidden="1" customWidth="1"/>
    <col min="22" max="22" width="28.09765625" customWidth="1"/>
    <col min="23" max="24" width="8.8984375" hidden="1" customWidth="1"/>
    <col min="25" max="25" width="0" hidden="1" customWidth="1"/>
    <col min="26" max="26" width="18.09765625" customWidth="1"/>
    <col min="27" max="27" width="16.8984375" customWidth="1"/>
    <col min="28" max="28" width="15.09765625" customWidth="1"/>
    <col min="29" max="29" width="14.8984375" customWidth="1"/>
  </cols>
  <sheetData>
    <row r="1" spans="1:30" ht="14.5">
      <c r="F1" s="219"/>
      <c r="H1" s="220"/>
      <c r="I1" s="220"/>
      <c r="J1" s="221">
        <f>SUBTOTAL(9,J3:J1302)</f>
        <v>11390583154</v>
      </c>
      <c r="P1" s="220"/>
      <c r="V1" s="220"/>
      <c r="Z1" s="221">
        <f>SUBTOTAL(9,Z3:Z1302)</f>
        <v>10932058790</v>
      </c>
      <c r="AA1" s="220">
        <v>508923847</v>
      </c>
      <c r="AB1" s="222" t="s">
        <v>367</v>
      </c>
      <c r="AC1" s="220">
        <v>-50399483</v>
      </c>
      <c r="AD1" s="223" t="s">
        <v>368</v>
      </c>
    </row>
    <row r="2" spans="1:30" ht="70">
      <c r="A2" s="224" t="s">
        <v>369</v>
      </c>
      <c r="B2" s="224" t="s">
        <v>370</v>
      </c>
      <c r="C2" s="224" t="s">
        <v>371</v>
      </c>
      <c r="D2" s="224" t="s">
        <v>372</v>
      </c>
      <c r="E2" s="224" t="s">
        <v>373</v>
      </c>
      <c r="F2" s="224" t="s">
        <v>374</v>
      </c>
      <c r="G2" s="224" t="s">
        <v>375</v>
      </c>
      <c r="H2" s="224" t="s">
        <v>376</v>
      </c>
      <c r="I2" s="224" t="s">
        <v>377</v>
      </c>
      <c r="J2" s="225" t="s">
        <v>378</v>
      </c>
      <c r="K2" s="224" t="s">
        <v>379</v>
      </c>
      <c r="L2" s="226" t="s">
        <v>380</v>
      </c>
      <c r="M2" s="226" t="s">
        <v>381</v>
      </c>
      <c r="N2" s="226" t="s">
        <v>382</v>
      </c>
      <c r="O2" s="226" t="s">
        <v>383</v>
      </c>
      <c r="P2" s="224" t="s">
        <v>384</v>
      </c>
      <c r="Q2" s="224" t="s">
        <v>385</v>
      </c>
      <c r="R2" s="224" t="s">
        <v>386</v>
      </c>
      <c r="S2" s="224" t="s">
        <v>387</v>
      </c>
      <c r="T2" s="224" t="s">
        <v>388</v>
      </c>
      <c r="U2" s="226" t="s">
        <v>389</v>
      </c>
      <c r="V2" s="224" t="s">
        <v>390</v>
      </c>
      <c r="W2" s="224" t="s">
        <v>391</v>
      </c>
      <c r="X2" s="224" t="s">
        <v>392</v>
      </c>
      <c r="Y2" s="226" t="s">
        <v>393</v>
      </c>
      <c r="Z2" s="227" t="s">
        <v>394</v>
      </c>
    </row>
    <row r="3" spans="1:30">
      <c r="A3" s="228">
        <v>44681</v>
      </c>
      <c r="B3" s="229" t="s">
        <v>395</v>
      </c>
      <c r="C3" s="229" t="s">
        <v>396</v>
      </c>
      <c r="D3" s="229" t="s">
        <v>397</v>
      </c>
      <c r="E3" s="229" t="s">
        <v>398</v>
      </c>
      <c r="F3" s="229" t="s">
        <v>399</v>
      </c>
      <c r="G3" s="229" t="s">
        <v>400</v>
      </c>
      <c r="H3" s="229" t="s">
        <v>401</v>
      </c>
      <c r="I3" s="229" t="s">
        <v>402</v>
      </c>
      <c r="J3" s="230">
        <v>218352923</v>
      </c>
      <c r="K3" s="229" t="s">
        <v>347</v>
      </c>
      <c r="L3" s="229" t="s">
        <v>403</v>
      </c>
      <c r="M3" s="229" t="s">
        <v>347</v>
      </c>
      <c r="N3" s="229" t="s">
        <v>347</v>
      </c>
      <c r="O3" s="229" t="s">
        <v>404</v>
      </c>
      <c r="P3" s="229" t="s">
        <v>405</v>
      </c>
      <c r="Q3" s="229" t="s">
        <v>406</v>
      </c>
      <c r="R3" s="229" t="s">
        <v>347</v>
      </c>
      <c r="S3" s="229" t="s">
        <v>347</v>
      </c>
      <c r="T3" s="231">
        <v>0</v>
      </c>
      <c r="U3" s="229" t="s">
        <v>347</v>
      </c>
      <c r="V3" s="229" t="s">
        <v>397</v>
      </c>
      <c r="W3" s="229" t="s">
        <v>347</v>
      </c>
      <c r="X3" s="229" t="s">
        <v>347</v>
      </c>
      <c r="Y3" s="229">
        <f>MONTH(A$3)</f>
        <v>4</v>
      </c>
      <c r="Z3" s="220">
        <f>J3</f>
        <v>218352923</v>
      </c>
    </row>
    <row r="4" spans="1:30">
      <c r="A4" s="228">
        <v>44681</v>
      </c>
      <c r="B4" s="229" t="s">
        <v>395</v>
      </c>
      <c r="C4" s="229" t="s">
        <v>396</v>
      </c>
      <c r="D4" s="229" t="s">
        <v>397</v>
      </c>
      <c r="E4" s="229" t="s">
        <v>398</v>
      </c>
      <c r="F4" s="229" t="s">
        <v>399</v>
      </c>
      <c r="G4" s="229" t="s">
        <v>407</v>
      </c>
      <c r="H4" s="229" t="s">
        <v>408</v>
      </c>
      <c r="I4" s="229" t="s">
        <v>402</v>
      </c>
      <c r="J4" s="230">
        <v>19910770</v>
      </c>
      <c r="K4" s="229" t="s">
        <v>347</v>
      </c>
      <c r="L4" s="229" t="s">
        <v>403</v>
      </c>
      <c r="M4" s="229" t="s">
        <v>347</v>
      </c>
      <c r="N4" s="229" t="s">
        <v>347</v>
      </c>
      <c r="O4" s="229" t="s">
        <v>404</v>
      </c>
      <c r="P4" s="229" t="s">
        <v>405</v>
      </c>
      <c r="Q4" s="229" t="s">
        <v>406</v>
      </c>
      <c r="R4" s="229" t="s">
        <v>347</v>
      </c>
      <c r="S4" s="229" t="s">
        <v>347</v>
      </c>
      <c r="T4" s="231">
        <v>0</v>
      </c>
      <c r="U4" s="229" t="s">
        <v>347</v>
      </c>
      <c r="V4" s="229" t="s">
        <v>397</v>
      </c>
      <c r="W4" s="229" t="s">
        <v>347</v>
      </c>
      <c r="X4" s="229" t="s">
        <v>347</v>
      </c>
      <c r="Y4" s="229">
        <f t="shared" ref="Y4:Y67" si="0">MONTH(A$3)</f>
        <v>4</v>
      </c>
      <c r="Z4" s="220">
        <f t="shared" ref="Z4:Z67" si="1">J4</f>
        <v>19910770</v>
      </c>
    </row>
    <row r="5" spans="1:30">
      <c r="A5" s="228">
        <v>44681</v>
      </c>
      <c r="B5" s="229" t="s">
        <v>395</v>
      </c>
      <c r="C5" s="229" t="s">
        <v>396</v>
      </c>
      <c r="D5" s="229" t="s">
        <v>397</v>
      </c>
      <c r="E5" s="229" t="s">
        <v>398</v>
      </c>
      <c r="F5" s="229" t="s">
        <v>399</v>
      </c>
      <c r="G5" s="229" t="s">
        <v>409</v>
      </c>
      <c r="H5" s="229" t="s">
        <v>410</v>
      </c>
      <c r="I5" s="229" t="s">
        <v>402</v>
      </c>
      <c r="J5" s="230">
        <v>3200000</v>
      </c>
      <c r="K5" s="229" t="s">
        <v>347</v>
      </c>
      <c r="L5" s="229" t="s">
        <v>403</v>
      </c>
      <c r="M5" s="229" t="s">
        <v>347</v>
      </c>
      <c r="N5" s="229" t="s">
        <v>347</v>
      </c>
      <c r="O5" s="229" t="s">
        <v>404</v>
      </c>
      <c r="P5" s="229" t="s">
        <v>405</v>
      </c>
      <c r="Q5" s="229" t="s">
        <v>406</v>
      </c>
      <c r="R5" s="229" t="s">
        <v>347</v>
      </c>
      <c r="S5" s="229" t="s">
        <v>347</v>
      </c>
      <c r="T5" s="231">
        <v>0</v>
      </c>
      <c r="U5" s="229" t="s">
        <v>347</v>
      </c>
      <c r="V5" s="229" t="s">
        <v>397</v>
      </c>
      <c r="W5" s="229" t="s">
        <v>347</v>
      </c>
      <c r="X5" s="229" t="s">
        <v>347</v>
      </c>
      <c r="Y5" s="229">
        <f t="shared" si="0"/>
        <v>4</v>
      </c>
      <c r="Z5" s="220">
        <f t="shared" si="1"/>
        <v>3200000</v>
      </c>
    </row>
    <row r="6" spans="1:30">
      <c r="A6" s="228">
        <v>44681</v>
      </c>
      <c r="B6" s="229" t="s">
        <v>411</v>
      </c>
      <c r="C6" s="229" t="s">
        <v>412</v>
      </c>
      <c r="D6" s="229" t="s">
        <v>413</v>
      </c>
      <c r="E6" s="229" t="s">
        <v>398</v>
      </c>
      <c r="F6" s="229" t="s">
        <v>399</v>
      </c>
      <c r="G6" s="229" t="s">
        <v>400</v>
      </c>
      <c r="H6" s="229" t="s">
        <v>401</v>
      </c>
      <c r="I6" s="229" t="s">
        <v>402</v>
      </c>
      <c r="J6" s="230">
        <v>90173468</v>
      </c>
      <c r="K6" s="229" t="s">
        <v>347</v>
      </c>
      <c r="L6" s="229" t="s">
        <v>403</v>
      </c>
      <c r="M6" s="229" t="s">
        <v>347</v>
      </c>
      <c r="N6" s="229" t="s">
        <v>347</v>
      </c>
      <c r="O6" s="229" t="s">
        <v>404</v>
      </c>
      <c r="P6" s="229" t="s">
        <v>405</v>
      </c>
      <c r="Q6" s="229" t="s">
        <v>406</v>
      </c>
      <c r="R6" s="229" t="s">
        <v>347</v>
      </c>
      <c r="S6" s="229" t="s">
        <v>347</v>
      </c>
      <c r="T6" s="231">
        <v>0</v>
      </c>
      <c r="U6" s="229" t="s">
        <v>347</v>
      </c>
      <c r="V6" s="229" t="s">
        <v>413</v>
      </c>
      <c r="W6" s="229" t="s">
        <v>347</v>
      </c>
      <c r="X6" s="229" t="s">
        <v>347</v>
      </c>
      <c r="Y6" s="229">
        <f t="shared" si="0"/>
        <v>4</v>
      </c>
      <c r="Z6" s="220">
        <f t="shared" si="1"/>
        <v>90173468</v>
      </c>
    </row>
    <row r="7" spans="1:30">
      <c r="A7" s="228">
        <v>44681</v>
      </c>
      <c r="B7" s="229" t="s">
        <v>411</v>
      </c>
      <c r="C7" s="229" t="s">
        <v>412</v>
      </c>
      <c r="D7" s="229" t="s">
        <v>413</v>
      </c>
      <c r="E7" s="229" t="s">
        <v>398</v>
      </c>
      <c r="F7" s="229" t="s">
        <v>399</v>
      </c>
      <c r="G7" s="229" t="s">
        <v>407</v>
      </c>
      <c r="H7" s="229" t="s">
        <v>408</v>
      </c>
      <c r="I7" s="229" t="s">
        <v>402</v>
      </c>
      <c r="J7" s="230">
        <v>4133538</v>
      </c>
      <c r="K7" s="229" t="s">
        <v>347</v>
      </c>
      <c r="L7" s="229" t="s">
        <v>403</v>
      </c>
      <c r="M7" s="229" t="s">
        <v>347</v>
      </c>
      <c r="N7" s="229" t="s">
        <v>347</v>
      </c>
      <c r="O7" s="229" t="s">
        <v>404</v>
      </c>
      <c r="P7" s="229" t="s">
        <v>405</v>
      </c>
      <c r="Q7" s="229" t="s">
        <v>406</v>
      </c>
      <c r="R7" s="229" t="s">
        <v>347</v>
      </c>
      <c r="S7" s="229" t="s">
        <v>347</v>
      </c>
      <c r="T7" s="231">
        <v>0</v>
      </c>
      <c r="U7" s="229" t="s">
        <v>347</v>
      </c>
      <c r="V7" s="229" t="s">
        <v>413</v>
      </c>
      <c r="W7" s="229" t="s">
        <v>347</v>
      </c>
      <c r="X7" s="229" t="s">
        <v>347</v>
      </c>
      <c r="Y7" s="229">
        <f t="shared" si="0"/>
        <v>4</v>
      </c>
      <c r="Z7" s="220">
        <f t="shared" si="1"/>
        <v>4133538</v>
      </c>
    </row>
    <row r="8" spans="1:30">
      <c r="A8" s="228">
        <v>44681</v>
      </c>
      <c r="B8" s="229" t="s">
        <v>414</v>
      </c>
      <c r="C8" s="229" t="s">
        <v>415</v>
      </c>
      <c r="D8" s="229" t="s">
        <v>416</v>
      </c>
      <c r="E8" s="229" t="s">
        <v>398</v>
      </c>
      <c r="F8" s="229" t="s">
        <v>399</v>
      </c>
      <c r="G8" s="229" t="s">
        <v>417</v>
      </c>
      <c r="H8" s="229" t="s">
        <v>418</v>
      </c>
      <c r="I8" s="229" t="s">
        <v>419</v>
      </c>
      <c r="J8" s="230">
        <v>23197752</v>
      </c>
      <c r="K8" s="229" t="s">
        <v>347</v>
      </c>
      <c r="L8" s="229" t="s">
        <v>403</v>
      </c>
      <c r="M8" s="229" t="s">
        <v>347</v>
      </c>
      <c r="N8" s="229" t="s">
        <v>347</v>
      </c>
      <c r="O8" s="229" t="s">
        <v>404</v>
      </c>
      <c r="P8" s="229" t="s">
        <v>405</v>
      </c>
      <c r="Q8" s="229" t="s">
        <v>406</v>
      </c>
      <c r="R8" s="229" t="s">
        <v>347</v>
      </c>
      <c r="S8" s="229" t="s">
        <v>347</v>
      </c>
      <c r="T8" s="231">
        <v>0</v>
      </c>
      <c r="U8" s="229" t="s">
        <v>347</v>
      </c>
      <c r="V8" s="229" t="s">
        <v>420</v>
      </c>
      <c r="W8" s="229" t="s">
        <v>347</v>
      </c>
      <c r="X8" s="229" t="s">
        <v>347</v>
      </c>
      <c r="Y8" s="229">
        <f t="shared" si="0"/>
        <v>4</v>
      </c>
      <c r="Z8" s="220">
        <f t="shared" si="1"/>
        <v>23197752</v>
      </c>
    </row>
    <row r="9" spans="1:30">
      <c r="A9" s="228">
        <v>44681</v>
      </c>
      <c r="B9" s="229" t="s">
        <v>414</v>
      </c>
      <c r="C9" s="229" t="s">
        <v>415</v>
      </c>
      <c r="D9" s="229" t="s">
        <v>421</v>
      </c>
      <c r="E9" s="229" t="s">
        <v>398</v>
      </c>
      <c r="F9" s="229" t="s">
        <v>399</v>
      </c>
      <c r="G9" s="229" t="s">
        <v>422</v>
      </c>
      <c r="H9" s="229" t="s">
        <v>423</v>
      </c>
      <c r="I9" s="229" t="s">
        <v>419</v>
      </c>
      <c r="J9" s="230">
        <v>21341743</v>
      </c>
      <c r="K9" s="229" t="s">
        <v>347</v>
      </c>
      <c r="L9" s="229" t="s">
        <v>403</v>
      </c>
      <c r="M9" s="229" t="s">
        <v>347</v>
      </c>
      <c r="N9" s="229" t="s">
        <v>347</v>
      </c>
      <c r="O9" s="229" t="s">
        <v>404</v>
      </c>
      <c r="P9" s="229" t="s">
        <v>405</v>
      </c>
      <c r="Q9" s="229" t="s">
        <v>406</v>
      </c>
      <c r="R9" s="229" t="s">
        <v>347</v>
      </c>
      <c r="S9" s="229" t="s">
        <v>347</v>
      </c>
      <c r="T9" s="231">
        <v>0</v>
      </c>
      <c r="U9" s="229" t="s">
        <v>347</v>
      </c>
      <c r="V9" s="229" t="s">
        <v>420</v>
      </c>
      <c r="W9" s="229" t="s">
        <v>347</v>
      </c>
      <c r="X9" s="229" t="s">
        <v>347</v>
      </c>
      <c r="Y9" s="229">
        <f t="shared" si="0"/>
        <v>4</v>
      </c>
      <c r="Z9" s="220">
        <f t="shared" si="1"/>
        <v>21341743</v>
      </c>
    </row>
    <row r="10" spans="1:30">
      <c r="A10" s="228">
        <v>44681</v>
      </c>
      <c r="B10" s="229" t="s">
        <v>424</v>
      </c>
      <c r="C10" s="229" t="s">
        <v>425</v>
      </c>
      <c r="D10" s="229" t="s">
        <v>426</v>
      </c>
      <c r="E10" s="229" t="s">
        <v>398</v>
      </c>
      <c r="F10" s="229" t="s">
        <v>399</v>
      </c>
      <c r="G10" s="229" t="s">
        <v>427</v>
      </c>
      <c r="H10" s="229" t="s">
        <v>428</v>
      </c>
      <c r="I10" s="229" t="s">
        <v>429</v>
      </c>
      <c r="J10" s="230">
        <v>7800909</v>
      </c>
      <c r="K10" s="229" t="s">
        <v>347</v>
      </c>
      <c r="L10" s="229" t="s">
        <v>430</v>
      </c>
      <c r="M10" s="229" t="s">
        <v>347</v>
      </c>
      <c r="N10" s="229" t="s">
        <v>347</v>
      </c>
      <c r="O10" s="229" t="s">
        <v>404</v>
      </c>
      <c r="P10" s="229" t="s">
        <v>405</v>
      </c>
      <c r="Q10" s="229" t="s">
        <v>406</v>
      </c>
      <c r="R10" s="229" t="s">
        <v>347</v>
      </c>
      <c r="S10" s="229" t="s">
        <v>347</v>
      </c>
      <c r="T10" s="231">
        <v>0</v>
      </c>
      <c r="U10" s="229" t="s">
        <v>347</v>
      </c>
      <c r="V10" s="229" t="s">
        <v>426</v>
      </c>
      <c r="W10" s="229" t="s">
        <v>347</v>
      </c>
      <c r="X10" s="229" t="s">
        <v>347</v>
      </c>
      <c r="Y10" s="229">
        <f t="shared" si="0"/>
        <v>4</v>
      </c>
      <c r="Z10" s="220">
        <f t="shared" si="1"/>
        <v>7800909</v>
      </c>
    </row>
    <row r="11" spans="1:30">
      <c r="A11" s="228">
        <v>44681</v>
      </c>
      <c r="B11" s="229" t="s">
        <v>431</v>
      </c>
      <c r="C11" s="229" t="s">
        <v>432</v>
      </c>
      <c r="D11" s="229" t="s">
        <v>433</v>
      </c>
      <c r="E11" s="229" t="s">
        <v>398</v>
      </c>
      <c r="F11" s="229" t="s">
        <v>399</v>
      </c>
      <c r="G11" s="229" t="s">
        <v>434</v>
      </c>
      <c r="H11" s="229" t="s">
        <v>435</v>
      </c>
      <c r="I11" s="229" t="s">
        <v>436</v>
      </c>
      <c r="J11" s="230">
        <v>21115250</v>
      </c>
      <c r="K11" s="229" t="s">
        <v>347</v>
      </c>
      <c r="L11" s="229" t="s">
        <v>403</v>
      </c>
      <c r="M11" s="229" t="s">
        <v>347</v>
      </c>
      <c r="N11" s="229" t="s">
        <v>347</v>
      </c>
      <c r="O11" s="229" t="s">
        <v>404</v>
      </c>
      <c r="P11" s="229" t="s">
        <v>405</v>
      </c>
      <c r="Q11" s="229" t="s">
        <v>406</v>
      </c>
      <c r="R11" s="229" t="s">
        <v>347</v>
      </c>
      <c r="S11" s="229" t="s">
        <v>347</v>
      </c>
      <c r="T11" s="231">
        <v>0</v>
      </c>
      <c r="U11" s="229" t="s">
        <v>347</v>
      </c>
      <c r="V11" s="229" t="s">
        <v>437</v>
      </c>
      <c r="W11" s="229" t="s">
        <v>347</v>
      </c>
      <c r="X11" s="229" t="s">
        <v>347</v>
      </c>
      <c r="Y11" s="229">
        <f t="shared" si="0"/>
        <v>4</v>
      </c>
      <c r="Z11" s="220">
        <f t="shared" si="1"/>
        <v>21115250</v>
      </c>
    </row>
    <row r="12" spans="1:30">
      <c r="A12" s="228">
        <v>44681</v>
      </c>
      <c r="B12" s="229" t="s">
        <v>395</v>
      </c>
      <c r="C12" s="229" t="s">
        <v>396</v>
      </c>
      <c r="D12" s="229" t="s">
        <v>397</v>
      </c>
      <c r="E12" s="229" t="s">
        <v>438</v>
      </c>
      <c r="F12" s="229" t="s">
        <v>439</v>
      </c>
      <c r="G12" s="229" t="s">
        <v>400</v>
      </c>
      <c r="H12" s="229" t="s">
        <v>401</v>
      </c>
      <c r="I12" s="229" t="s">
        <v>402</v>
      </c>
      <c r="J12" s="230">
        <v>18846154</v>
      </c>
      <c r="K12" s="229" t="s">
        <v>347</v>
      </c>
      <c r="L12" s="229" t="s">
        <v>403</v>
      </c>
      <c r="M12" s="229" t="s">
        <v>347</v>
      </c>
      <c r="N12" s="229" t="s">
        <v>347</v>
      </c>
      <c r="O12" s="229" t="s">
        <v>404</v>
      </c>
      <c r="P12" s="229" t="s">
        <v>405</v>
      </c>
      <c r="Q12" s="229" t="s">
        <v>406</v>
      </c>
      <c r="R12" s="229" t="s">
        <v>347</v>
      </c>
      <c r="S12" s="229" t="s">
        <v>347</v>
      </c>
      <c r="T12" s="231">
        <v>0</v>
      </c>
      <c r="U12" s="229" t="s">
        <v>347</v>
      </c>
      <c r="V12" s="229" t="s">
        <v>397</v>
      </c>
      <c r="W12" s="229" t="s">
        <v>347</v>
      </c>
      <c r="X12" s="229" t="s">
        <v>347</v>
      </c>
      <c r="Y12" s="229">
        <f t="shared" si="0"/>
        <v>4</v>
      </c>
      <c r="Z12" s="220">
        <f t="shared" si="1"/>
        <v>18846154</v>
      </c>
    </row>
    <row r="13" spans="1:30">
      <c r="A13" s="228">
        <v>44681</v>
      </c>
      <c r="B13" s="229" t="s">
        <v>395</v>
      </c>
      <c r="C13" s="229" t="s">
        <v>396</v>
      </c>
      <c r="D13" s="229" t="s">
        <v>397</v>
      </c>
      <c r="E13" s="229" t="s">
        <v>438</v>
      </c>
      <c r="F13" s="229" t="s">
        <v>439</v>
      </c>
      <c r="G13" s="229" t="s">
        <v>407</v>
      </c>
      <c r="H13" s="229" t="s">
        <v>408</v>
      </c>
      <c r="I13" s="229" t="s">
        <v>402</v>
      </c>
      <c r="J13" s="230">
        <v>200000</v>
      </c>
      <c r="K13" s="229" t="s">
        <v>347</v>
      </c>
      <c r="L13" s="229" t="s">
        <v>403</v>
      </c>
      <c r="M13" s="229" t="s">
        <v>347</v>
      </c>
      <c r="N13" s="229" t="s">
        <v>347</v>
      </c>
      <c r="O13" s="229" t="s">
        <v>404</v>
      </c>
      <c r="P13" s="229" t="s">
        <v>405</v>
      </c>
      <c r="Q13" s="229" t="s">
        <v>406</v>
      </c>
      <c r="R13" s="229" t="s">
        <v>347</v>
      </c>
      <c r="S13" s="229" t="s">
        <v>347</v>
      </c>
      <c r="T13" s="231">
        <v>0</v>
      </c>
      <c r="U13" s="229" t="s">
        <v>347</v>
      </c>
      <c r="V13" s="229" t="s">
        <v>397</v>
      </c>
      <c r="W13" s="229" t="s">
        <v>347</v>
      </c>
      <c r="X13" s="229" t="s">
        <v>347</v>
      </c>
      <c r="Y13" s="229">
        <f t="shared" si="0"/>
        <v>4</v>
      </c>
      <c r="Z13" s="220">
        <f t="shared" si="1"/>
        <v>200000</v>
      </c>
    </row>
    <row r="14" spans="1:30">
      <c r="A14" s="228">
        <v>44681</v>
      </c>
      <c r="B14" s="229" t="s">
        <v>411</v>
      </c>
      <c r="C14" s="229" t="s">
        <v>412</v>
      </c>
      <c r="D14" s="229" t="s">
        <v>413</v>
      </c>
      <c r="E14" s="229" t="s">
        <v>438</v>
      </c>
      <c r="F14" s="229" t="s">
        <v>439</v>
      </c>
      <c r="G14" s="229" t="s">
        <v>400</v>
      </c>
      <c r="H14" s="229" t="s">
        <v>401</v>
      </c>
      <c r="I14" s="229" t="s">
        <v>402</v>
      </c>
      <c r="J14" s="230">
        <v>10000000</v>
      </c>
      <c r="K14" s="229" t="s">
        <v>347</v>
      </c>
      <c r="L14" s="229" t="s">
        <v>403</v>
      </c>
      <c r="M14" s="229" t="s">
        <v>347</v>
      </c>
      <c r="N14" s="229" t="s">
        <v>347</v>
      </c>
      <c r="O14" s="229" t="s">
        <v>404</v>
      </c>
      <c r="P14" s="229" t="s">
        <v>405</v>
      </c>
      <c r="Q14" s="229" t="s">
        <v>406</v>
      </c>
      <c r="R14" s="229" t="s">
        <v>347</v>
      </c>
      <c r="S14" s="229" t="s">
        <v>347</v>
      </c>
      <c r="T14" s="231">
        <v>0</v>
      </c>
      <c r="U14" s="229" t="s">
        <v>347</v>
      </c>
      <c r="V14" s="229" t="s">
        <v>413</v>
      </c>
      <c r="W14" s="229" t="s">
        <v>347</v>
      </c>
      <c r="X14" s="229" t="s">
        <v>347</v>
      </c>
      <c r="Y14" s="229">
        <f t="shared" si="0"/>
        <v>4</v>
      </c>
      <c r="Z14" s="220">
        <f t="shared" si="1"/>
        <v>10000000</v>
      </c>
    </row>
    <row r="15" spans="1:30">
      <c r="A15" s="228">
        <v>44681</v>
      </c>
      <c r="B15" s="229" t="s">
        <v>414</v>
      </c>
      <c r="C15" s="229" t="s">
        <v>415</v>
      </c>
      <c r="D15" s="229" t="s">
        <v>416</v>
      </c>
      <c r="E15" s="229" t="s">
        <v>438</v>
      </c>
      <c r="F15" s="229" t="s">
        <v>439</v>
      </c>
      <c r="G15" s="229" t="s">
        <v>417</v>
      </c>
      <c r="H15" s="229" t="s">
        <v>418</v>
      </c>
      <c r="I15" s="229" t="s">
        <v>419</v>
      </c>
      <c r="J15" s="230">
        <v>1666667</v>
      </c>
      <c r="K15" s="229" t="s">
        <v>347</v>
      </c>
      <c r="L15" s="229" t="s">
        <v>403</v>
      </c>
      <c r="M15" s="229" t="s">
        <v>347</v>
      </c>
      <c r="N15" s="229" t="s">
        <v>347</v>
      </c>
      <c r="O15" s="229" t="s">
        <v>404</v>
      </c>
      <c r="P15" s="229" t="s">
        <v>405</v>
      </c>
      <c r="Q15" s="229" t="s">
        <v>406</v>
      </c>
      <c r="R15" s="229" t="s">
        <v>347</v>
      </c>
      <c r="S15" s="229" t="s">
        <v>347</v>
      </c>
      <c r="T15" s="231">
        <v>0</v>
      </c>
      <c r="U15" s="229" t="s">
        <v>347</v>
      </c>
      <c r="V15" s="229" t="s">
        <v>420</v>
      </c>
      <c r="W15" s="229" t="s">
        <v>347</v>
      </c>
      <c r="X15" s="229" t="s">
        <v>347</v>
      </c>
      <c r="Y15" s="229">
        <f t="shared" si="0"/>
        <v>4</v>
      </c>
      <c r="Z15" s="220">
        <f t="shared" si="1"/>
        <v>1666667</v>
      </c>
    </row>
    <row r="16" spans="1:30">
      <c r="A16" s="228">
        <v>44681</v>
      </c>
      <c r="B16" s="229" t="s">
        <v>414</v>
      </c>
      <c r="C16" s="229" t="s">
        <v>415</v>
      </c>
      <c r="D16" s="229" t="s">
        <v>421</v>
      </c>
      <c r="E16" s="229" t="s">
        <v>438</v>
      </c>
      <c r="F16" s="229" t="s">
        <v>439</v>
      </c>
      <c r="G16" s="229" t="s">
        <v>422</v>
      </c>
      <c r="H16" s="229" t="s">
        <v>423</v>
      </c>
      <c r="I16" s="229" t="s">
        <v>419</v>
      </c>
      <c r="J16" s="230">
        <v>1533320</v>
      </c>
      <c r="K16" s="229" t="s">
        <v>347</v>
      </c>
      <c r="L16" s="229" t="s">
        <v>403</v>
      </c>
      <c r="M16" s="229" t="s">
        <v>347</v>
      </c>
      <c r="N16" s="229" t="s">
        <v>347</v>
      </c>
      <c r="O16" s="229" t="s">
        <v>404</v>
      </c>
      <c r="P16" s="229" t="s">
        <v>405</v>
      </c>
      <c r="Q16" s="229" t="s">
        <v>406</v>
      </c>
      <c r="R16" s="229" t="s">
        <v>347</v>
      </c>
      <c r="S16" s="229" t="s">
        <v>347</v>
      </c>
      <c r="T16" s="231">
        <v>0</v>
      </c>
      <c r="U16" s="229" t="s">
        <v>347</v>
      </c>
      <c r="V16" s="229" t="s">
        <v>420</v>
      </c>
      <c r="W16" s="229" t="s">
        <v>347</v>
      </c>
      <c r="X16" s="229" t="s">
        <v>347</v>
      </c>
      <c r="Y16" s="229">
        <f t="shared" si="0"/>
        <v>4</v>
      </c>
      <c r="Z16" s="220">
        <f t="shared" si="1"/>
        <v>1533320</v>
      </c>
    </row>
    <row r="17" spans="1:26">
      <c r="A17" s="228">
        <v>44681</v>
      </c>
      <c r="B17" s="229" t="s">
        <v>424</v>
      </c>
      <c r="C17" s="229" t="s">
        <v>425</v>
      </c>
      <c r="D17" s="229" t="s">
        <v>426</v>
      </c>
      <c r="E17" s="229" t="s">
        <v>438</v>
      </c>
      <c r="F17" s="229" t="s">
        <v>439</v>
      </c>
      <c r="G17" s="229" t="s">
        <v>440</v>
      </c>
      <c r="H17" s="229" t="s">
        <v>441</v>
      </c>
      <c r="I17" s="229" t="s">
        <v>429</v>
      </c>
      <c r="J17" s="230">
        <v>596528</v>
      </c>
      <c r="K17" s="229" t="s">
        <v>347</v>
      </c>
      <c r="L17" s="229" t="s">
        <v>430</v>
      </c>
      <c r="M17" s="229" t="s">
        <v>347</v>
      </c>
      <c r="N17" s="229" t="s">
        <v>347</v>
      </c>
      <c r="O17" s="229" t="s">
        <v>404</v>
      </c>
      <c r="P17" s="229" t="s">
        <v>405</v>
      </c>
      <c r="Q17" s="229" t="s">
        <v>406</v>
      </c>
      <c r="R17" s="229" t="s">
        <v>347</v>
      </c>
      <c r="S17" s="229" t="s">
        <v>347</v>
      </c>
      <c r="T17" s="231">
        <v>0</v>
      </c>
      <c r="U17" s="229" t="s">
        <v>347</v>
      </c>
      <c r="V17" s="229" t="s">
        <v>426</v>
      </c>
      <c r="W17" s="229" t="s">
        <v>347</v>
      </c>
      <c r="X17" s="229" t="s">
        <v>347</v>
      </c>
      <c r="Y17" s="229">
        <f t="shared" si="0"/>
        <v>4</v>
      </c>
      <c r="Z17" s="220">
        <f t="shared" si="1"/>
        <v>596528</v>
      </c>
    </row>
    <row r="18" spans="1:26">
      <c r="A18" s="228">
        <v>44652</v>
      </c>
      <c r="B18" s="229" t="s">
        <v>442</v>
      </c>
      <c r="C18" s="229" t="s">
        <v>443</v>
      </c>
      <c r="D18" s="229" t="s">
        <v>444</v>
      </c>
      <c r="E18" s="229" t="s">
        <v>445</v>
      </c>
      <c r="F18" s="229" t="s">
        <v>446</v>
      </c>
      <c r="G18" s="229" t="s">
        <v>447</v>
      </c>
      <c r="H18" s="229" t="s">
        <v>448</v>
      </c>
      <c r="I18" s="229" t="s">
        <v>402</v>
      </c>
      <c r="J18" s="230">
        <v>8000000</v>
      </c>
      <c r="K18" s="229" t="s">
        <v>347</v>
      </c>
      <c r="L18" s="229" t="s">
        <v>403</v>
      </c>
      <c r="M18" s="229" t="s">
        <v>347</v>
      </c>
      <c r="N18" s="229" t="s">
        <v>347</v>
      </c>
      <c r="O18" s="229" t="s">
        <v>404</v>
      </c>
      <c r="P18" s="229" t="s">
        <v>449</v>
      </c>
      <c r="Q18" s="229" t="s">
        <v>406</v>
      </c>
      <c r="R18" s="229" t="s">
        <v>347</v>
      </c>
      <c r="S18" s="229" t="s">
        <v>347</v>
      </c>
      <c r="T18" s="231">
        <v>0</v>
      </c>
      <c r="U18" s="229" t="s">
        <v>347</v>
      </c>
      <c r="V18" s="229" t="s">
        <v>444</v>
      </c>
      <c r="W18" s="229" t="s">
        <v>347</v>
      </c>
      <c r="X18" s="229" t="s">
        <v>347</v>
      </c>
      <c r="Y18" s="229">
        <f t="shared" si="0"/>
        <v>4</v>
      </c>
      <c r="Z18" s="220">
        <f t="shared" si="1"/>
        <v>8000000</v>
      </c>
    </row>
    <row r="19" spans="1:26">
      <c r="A19" s="228">
        <v>44652</v>
      </c>
      <c r="B19" s="229" t="s">
        <v>450</v>
      </c>
      <c r="C19" s="229" t="s">
        <v>451</v>
      </c>
      <c r="D19" s="229" t="s">
        <v>452</v>
      </c>
      <c r="E19" s="229" t="s">
        <v>445</v>
      </c>
      <c r="F19" s="229" t="s">
        <v>446</v>
      </c>
      <c r="G19" s="229" t="s">
        <v>453</v>
      </c>
      <c r="H19" s="229" t="s">
        <v>454</v>
      </c>
      <c r="I19" s="229" t="s">
        <v>455</v>
      </c>
      <c r="J19" s="230">
        <v>4500000</v>
      </c>
      <c r="K19" s="229" t="s">
        <v>347</v>
      </c>
      <c r="L19" s="229" t="s">
        <v>403</v>
      </c>
      <c r="M19" s="229" t="s">
        <v>347</v>
      </c>
      <c r="N19" s="229" t="s">
        <v>347</v>
      </c>
      <c r="O19" s="229" t="s">
        <v>404</v>
      </c>
      <c r="P19" s="229" t="s">
        <v>449</v>
      </c>
      <c r="Q19" s="229" t="s">
        <v>406</v>
      </c>
      <c r="R19" s="229" t="s">
        <v>347</v>
      </c>
      <c r="S19" s="229" t="s">
        <v>347</v>
      </c>
      <c r="T19" s="231">
        <v>0</v>
      </c>
      <c r="U19" s="229" t="s">
        <v>347</v>
      </c>
      <c r="V19" s="229" t="s">
        <v>456</v>
      </c>
      <c r="W19" s="229" t="s">
        <v>347</v>
      </c>
      <c r="X19" s="229" t="s">
        <v>347</v>
      </c>
      <c r="Y19" s="229">
        <f t="shared" si="0"/>
        <v>4</v>
      </c>
      <c r="Z19" s="220">
        <f t="shared" si="1"/>
        <v>4500000</v>
      </c>
    </row>
    <row r="20" spans="1:26">
      <c r="A20" s="228">
        <v>44665</v>
      </c>
      <c r="B20" s="229" t="s">
        <v>457</v>
      </c>
      <c r="C20" s="229" t="s">
        <v>458</v>
      </c>
      <c r="D20" s="229" t="s">
        <v>459</v>
      </c>
      <c r="E20" s="229" t="s">
        <v>445</v>
      </c>
      <c r="F20" s="229" t="s">
        <v>446</v>
      </c>
      <c r="G20" s="229" t="s">
        <v>460</v>
      </c>
      <c r="H20" s="229" t="s">
        <v>461</v>
      </c>
      <c r="I20" s="229" t="s">
        <v>462</v>
      </c>
      <c r="J20" s="230">
        <v>1859000</v>
      </c>
      <c r="K20" s="229" t="s">
        <v>347</v>
      </c>
      <c r="L20" s="229" t="s">
        <v>403</v>
      </c>
      <c r="M20" s="229" t="s">
        <v>347</v>
      </c>
      <c r="N20" s="229" t="s">
        <v>347</v>
      </c>
      <c r="O20" s="229" t="s">
        <v>404</v>
      </c>
      <c r="P20" s="229" t="s">
        <v>463</v>
      </c>
      <c r="Q20" s="229" t="s">
        <v>406</v>
      </c>
      <c r="R20" s="229" t="s">
        <v>347</v>
      </c>
      <c r="S20" s="229" t="s">
        <v>347</v>
      </c>
      <c r="T20" s="231">
        <v>0</v>
      </c>
      <c r="U20" s="229" t="s">
        <v>347</v>
      </c>
      <c r="V20" s="229" t="s">
        <v>464</v>
      </c>
      <c r="W20" s="229" t="s">
        <v>347</v>
      </c>
      <c r="X20" s="229" t="s">
        <v>347</v>
      </c>
      <c r="Y20" s="229">
        <f t="shared" si="0"/>
        <v>4</v>
      </c>
      <c r="Z20" s="220">
        <f t="shared" si="1"/>
        <v>1859000</v>
      </c>
    </row>
    <row r="21" spans="1:26">
      <c r="A21" s="228">
        <v>44652</v>
      </c>
      <c r="B21" s="229" t="s">
        <v>465</v>
      </c>
      <c r="C21" s="229" t="s">
        <v>466</v>
      </c>
      <c r="D21" s="229" t="s">
        <v>467</v>
      </c>
      <c r="E21" s="229" t="s">
        <v>445</v>
      </c>
      <c r="F21" s="229" t="s">
        <v>446</v>
      </c>
      <c r="G21" s="229" t="s">
        <v>468</v>
      </c>
      <c r="H21" s="229" t="s">
        <v>469</v>
      </c>
      <c r="I21" s="229" t="s">
        <v>470</v>
      </c>
      <c r="J21" s="230">
        <v>49600000</v>
      </c>
      <c r="K21" s="229" t="s">
        <v>347</v>
      </c>
      <c r="L21" s="229" t="s">
        <v>403</v>
      </c>
      <c r="M21" s="229" t="s">
        <v>347</v>
      </c>
      <c r="N21" s="229" t="s">
        <v>347</v>
      </c>
      <c r="O21" s="229" t="s">
        <v>404</v>
      </c>
      <c r="P21" s="229" t="s">
        <v>449</v>
      </c>
      <c r="Q21" s="229" t="s">
        <v>406</v>
      </c>
      <c r="R21" s="229" t="s">
        <v>347</v>
      </c>
      <c r="S21" s="229" t="s">
        <v>347</v>
      </c>
      <c r="T21" s="231">
        <v>0</v>
      </c>
      <c r="U21" s="229" t="s">
        <v>347</v>
      </c>
      <c r="V21" s="229" t="s">
        <v>471</v>
      </c>
      <c r="W21" s="229" t="s">
        <v>347</v>
      </c>
      <c r="X21" s="229" t="s">
        <v>347</v>
      </c>
      <c r="Y21" s="229">
        <f t="shared" si="0"/>
        <v>4</v>
      </c>
      <c r="Z21" s="220">
        <f t="shared" si="1"/>
        <v>49600000</v>
      </c>
    </row>
    <row r="22" spans="1:26">
      <c r="A22" s="228">
        <v>44657</v>
      </c>
      <c r="B22" s="229" t="s">
        <v>472</v>
      </c>
      <c r="C22" s="229" t="s">
        <v>473</v>
      </c>
      <c r="D22" s="229" t="s">
        <v>474</v>
      </c>
      <c r="E22" s="229" t="s">
        <v>445</v>
      </c>
      <c r="F22" s="229" t="s">
        <v>446</v>
      </c>
      <c r="G22" s="229" t="s">
        <v>475</v>
      </c>
      <c r="H22" s="229" t="s">
        <v>476</v>
      </c>
      <c r="I22" s="229" t="s">
        <v>477</v>
      </c>
      <c r="J22" s="230">
        <v>12159990</v>
      </c>
      <c r="K22" s="229" t="s">
        <v>347</v>
      </c>
      <c r="L22" s="229" t="s">
        <v>403</v>
      </c>
      <c r="M22" s="229" t="s">
        <v>347</v>
      </c>
      <c r="N22" s="229" t="s">
        <v>347</v>
      </c>
      <c r="O22" s="229" t="s">
        <v>404</v>
      </c>
      <c r="P22" s="229" t="s">
        <v>463</v>
      </c>
      <c r="Q22" s="229" t="s">
        <v>406</v>
      </c>
      <c r="R22" s="229" t="s">
        <v>347</v>
      </c>
      <c r="S22" s="229" t="s">
        <v>347</v>
      </c>
      <c r="T22" s="231">
        <v>0</v>
      </c>
      <c r="U22" s="229" t="s">
        <v>347</v>
      </c>
      <c r="V22" s="229" t="s">
        <v>478</v>
      </c>
      <c r="W22" s="229" t="s">
        <v>347</v>
      </c>
      <c r="X22" s="229" t="s">
        <v>347</v>
      </c>
      <c r="Y22" s="229">
        <f t="shared" si="0"/>
        <v>4</v>
      </c>
      <c r="Z22" s="220">
        <f t="shared" si="1"/>
        <v>12159990</v>
      </c>
    </row>
    <row r="23" spans="1:26">
      <c r="A23" s="228">
        <v>44657</v>
      </c>
      <c r="B23" s="229" t="s">
        <v>479</v>
      </c>
      <c r="C23" s="229" t="s">
        <v>480</v>
      </c>
      <c r="D23" s="229" t="s">
        <v>481</v>
      </c>
      <c r="E23" s="229" t="s">
        <v>445</v>
      </c>
      <c r="F23" s="229" t="s">
        <v>446</v>
      </c>
      <c r="G23" s="229" t="s">
        <v>482</v>
      </c>
      <c r="H23" s="229" t="s">
        <v>483</v>
      </c>
      <c r="I23" s="229" t="s">
        <v>484</v>
      </c>
      <c r="J23" s="230">
        <v>30000000</v>
      </c>
      <c r="K23" s="229" t="s">
        <v>347</v>
      </c>
      <c r="L23" s="229" t="s">
        <v>403</v>
      </c>
      <c r="M23" s="229" t="s">
        <v>347</v>
      </c>
      <c r="N23" s="229" t="s">
        <v>347</v>
      </c>
      <c r="O23" s="229" t="s">
        <v>404</v>
      </c>
      <c r="P23" s="229" t="s">
        <v>463</v>
      </c>
      <c r="Q23" s="229" t="s">
        <v>406</v>
      </c>
      <c r="R23" s="229" t="s">
        <v>347</v>
      </c>
      <c r="S23" s="229" t="s">
        <v>347</v>
      </c>
      <c r="T23" s="231">
        <v>0</v>
      </c>
      <c r="U23" s="229" t="s">
        <v>347</v>
      </c>
      <c r="V23" s="229" t="s">
        <v>485</v>
      </c>
      <c r="W23" s="229" t="s">
        <v>347</v>
      </c>
      <c r="X23" s="229" t="s">
        <v>347</v>
      </c>
      <c r="Y23" s="229">
        <f t="shared" si="0"/>
        <v>4</v>
      </c>
      <c r="Z23" s="220">
        <f t="shared" si="1"/>
        <v>30000000</v>
      </c>
    </row>
    <row r="24" spans="1:26">
      <c r="A24" s="228">
        <v>44657</v>
      </c>
      <c r="B24" s="229" t="s">
        <v>486</v>
      </c>
      <c r="C24" s="229" t="s">
        <v>487</v>
      </c>
      <c r="D24" s="229" t="s">
        <v>488</v>
      </c>
      <c r="E24" s="229" t="s">
        <v>445</v>
      </c>
      <c r="F24" s="229" t="s">
        <v>446</v>
      </c>
      <c r="G24" s="229" t="s">
        <v>482</v>
      </c>
      <c r="H24" s="229" t="s">
        <v>483</v>
      </c>
      <c r="I24" s="229" t="s">
        <v>489</v>
      </c>
      <c r="J24" s="230">
        <v>17000000</v>
      </c>
      <c r="K24" s="229" t="s">
        <v>347</v>
      </c>
      <c r="L24" s="229" t="s">
        <v>403</v>
      </c>
      <c r="M24" s="229" t="s">
        <v>347</v>
      </c>
      <c r="N24" s="229" t="s">
        <v>347</v>
      </c>
      <c r="O24" s="229" t="s">
        <v>404</v>
      </c>
      <c r="P24" s="229" t="s">
        <v>463</v>
      </c>
      <c r="Q24" s="229" t="s">
        <v>406</v>
      </c>
      <c r="R24" s="229" t="s">
        <v>347</v>
      </c>
      <c r="S24" s="229" t="s">
        <v>347</v>
      </c>
      <c r="T24" s="231">
        <v>0</v>
      </c>
      <c r="U24" s="229" t="s">
        <v>347</v>
      </c>
      <c r="V24" s="229" t="s">
        <v>490</v>
      </c>
      <c r="W24" s="229" t="s">
        <v>347</v>
      </c>
      <c r="X24" s="229" t="s">
        <v>347</v>
      </c>
      <c r="Y24" s="229">
        <f t="shared" si="0"/>
        <v>4</v>
      </c>
      <c r="Z24" s="220">
        <f t="shared" si="1"/>
        <v>17000000</v>
      </c>
    </row>
    <row r="25" spans="1:26">
      <c r="A25" s="228">
        <v>44657</v>
      </c>
      <c r="B25" s="229" t="s">
        <v>491</v>
      </c>
      <c r="C25" s="229" t="s">
        <v>492</v>
      </c>
      <c r="D25" s="229" t="s">
        <v>493</v>
      </c>
      <c r="E25" s="229" t="s">
        <v>445</v>
      </c>
      <c r="F25" s="229" t="s">
        <v>446</v>
      </c>
      <c r="G25" s="229" t="s">
        <v>494</v>
      </c>
      <c r="H25" s="229" t="s">
        <v>495</v>
      </c>
      <c r="I25" s="229" t="s">
        <v>496</v>
      </c>
      <c r="J25" s="230">
        <v>10112037</v>
      </c>
      <c r="K25" s="229" t="s">
        <v>347</v>
      </c>
      <c r="L25" s="229" t="s">
        <v>403</v>
      </c>
      <c r="M25" s="229" t="s">
        <v>347</v>
      </c>
      <c r="N25" s="229" t="s">
        <v>347</v>
      </c>
      <c r="O25" s="229" t="s">
        <v>404</v>
      </c>
      <c r="P25" s="229" t="s">
        <v>463</v>
      </c>
      <c r="Q25" s="229" t="s">
        <v>406</v>
      </c>
      <c r="R25" s="229" t="s">
        <v>347</v>
      </c>
      <c r="S25" s="229" t="s">
        <v>347</v>
      </c>
      <c r="T25" s="231">
        <v>0</v>
      </c>
      <c r="U25" s="229" t="s">
        <v>347</v>
      </c>
      <c r="V25" s="229" t="s">
        <v>497</v>
      </c>
      <c r="W25" s="229" t="s">
        <v>347</v>
      </c>
      <c r="X25" s="229" t="s">
        <v>347</v>
      </c>
      <c r="Y25" s="229">
        <f t="shared" si="0"/>
        <v>4</v>
      </c>
      <c r="Z25" s="220"/>
    </row>
    <row r="26" spans="1:26">
      <c r="A26" s="228">
        <v>44657</v>
      </c>
      <c r="B26" s="229" t="s">
        <v>498</v>
      </c>
      <c r="C26" s="229" t="s">
        <v>499</v>
      </c>
      <c r="D26" s="229" t="s">
        <v>493</v>
      </c>
      <c r="E26" s="229" t="s">
        <v>445</v>
      </c>
      <c r="F26" s="229" t="s">
        <v>446</v>
      </c>
      <c r="G26" s="229" t="s">
        <v>494</v>
      </c>
      <c r="H26" s="229" t="s">
        <v>495</v>
      </c>
      <c r="I26" s="229" t="s">
        <v>496</v>
      </c>
      <c r="J26" s="230">
        <v>11064818</v>
      </c>
      <c r="K26" s="229" t="s">
        <v>347</v>
      </c>
      <c r="L26" s="229" t="s">
        <v>403</v>
      </c>
      <c r="M26" s="229" t="s">
        <v>347</v>
      </c>
      <c r="N26" s="229" t="s">
        <v>347</v>
      </c>
      <c r="O26" s="229" t="s">
        <v>404</v>
      </c>
      <c r="P26" s="229" t="s">
        <v>463</v>
      </c>
      <c r="Q26" s="229" t="s">
        <v>406</v>
      </c>
      <c r="R26" s="229" t="s">
        <v>347</v>
      </c>
      <c r="S26" s="229" t="s">
        <v>347</v>
      </c>
      <c r="T26" s="231">
        <v>0</v>
      </c>
      <c r="U26" s="229" t="s">
        <v>347</v>
      </c>
      <c r="V26" s="229" t="s">
        <v>497</v>
      </c>
      <c r="W26" s="229" t="s">
        <v>347</v>
      </c>
      <c r="X26" s="229" t="s">
        <v>347</v>
      </c>
      <c r="Y26" s="229">
        <f t="shared" si="0"/>
        <v>4</v>
      </c>
      <c r="Z26" s="220"/>
    </row>
    <row r="27" spans="1:26">
      <c r="A27" s="228">
        <v>44655</v>
      </c>
      <c r="B27" s="229" t="s">
        <v>500</v>
      </c>
      <c r="C27" s="229" t="s">
        <v>501</v>
      </c>
      <c r="D27" s="229" t="s">
        <v>502</v>
      </c>
      <c r="E27" s="229" t="s">
        <v>445</v>
      </c>
      <c r="F27" s="229" t="s">
        <v>446</v>
      </c>
      <c r="G27" s="229" t="s">
        <v>503</v>
      </c>
      <c r="H27" s="229" t="s">
        <v>504</v>
      </c>
      <c r="I27" s="229" t="s">
        <v>505</v>
      </c>
      <c r="J27" s="230">
        <v>1074818</v>
      </c>
      <c r="K27" s="229" t="s">
        <v>347</v>
      </c>
      <c r="L27" s="229" t="s">
        <v>403</v>
      </c>
      <c r="M27" s="229" t="s">
        <v>347</v>
      </c>
      <c r="N27" s="229" t="s">
        <v>347</v>
      </c>
      <c r="O27" s="229" t="s">
        <v>404</v>
      </c>
      <c r="P27" s="229" t="s">
        <v>449</v>
      </c>
      <c r="Q27" s="229" t="s">
        <v>406</v>
      </c>
      <c r="R27" s="229" t="s">
        <v>347</v>
      </c>
      <c r="S27" s="229" t="s">
        <v>347</v>
      </c>
      <c r="T27" s="231">
        <v>0</v>
      </c>
      <c r="U27" s="229" t="s">
        <v>347</v>
      </c>
      <c r="V27" s="229" t="s">
        <v>502</v>
      </c>
      <c r="W27" s="229" t="s">
        <v>347</v>
      </c>
      <c r="X27" s="229" t="s">
        <v>347</v>
      </c>
      <c r="Y27" s="229">
        <f t="shared" si="0"/>
        <v>4</v>
      </c>
      <c r="Z27" s="220">
        <f t="shared" si="1"/>
        <v>1074818</v>
      </c>
    </row>
    <row r="28" spans="1:26">
      <c r="A28" s="228">
        <v>44657</v>
      </c>
      <c r="B28" s="229" t="s">
        <v>506</v>
      </c>
      <c r="C28" s="229" t="s">
        <v>507</v>
      </c>
      <c r="D28" s="229" t="s">
        <v>502</v>
      </c>
      <c r="E28" s="229" t="s">
        <v>445</v>
      </c>
      <c r="F28" s="229" t="s">
        <v>446</v>
      </c>
      <c r="G28" s="229" t="s">
        <v>503</v>
      </c>
      <c r="H28" s="229" t="s">
        <v>504</v>
      </c>
      <c r="I28" s="229" t="s">
        <v>505</v>
      </c>
      <c r="J28" s="230">
        <v>588591</v>
      </c>
      <c r="K28" s="229" t="s">
        <v>347</v>
      </c>
      <c r="L28" s="229" t="s">
        <v>403</v>
      </c>
      <c r="M28" s="229" t="s">
        <v>347</v>
      </c>
      <c r="N28" s="229" t="s">
        <v>347</v>
      </c>
      <c r="O28" s="229" t="s">
        <v>404</v>
      </c>
      <c r="P28" s="229" t="s">
        <v>405</v>
      </c>
      <c r="Q28" s="229" t="s">
        <v>406</v>
      </c>
      <c r="R28" s="229" t="s">
        <v>347</v>
      </c>
      <c r="S28" s="229" t="s">
        <v>347</v>
      </c>
      <c r="T28" s="231">
        <v>0</v>
      </c>
      <c r="U28" s="229" t="s">
        <v>347</v>
      </c>
      <c r="V28" s="229" t="s">
        <v>502</v>
      </c>
      <c r="W28" s="229" t="s">
        <v>347</v>
      </c>
      <c r="X28" s="229" t="s">
        <v>347</v>
      </c>
      <c r="Y28" s="229">
        <f t="shared" si="0"/>
        <v>4</v>
      </c>
      <c r="Z28" s="220">
        <f t="shared" si="1"/>
        <v>588591</v>
      </c>
    </row>
    <row r="29" spans="1:26">
      <c r="A29" s="228">
        <v>44658</v>
      </c>
      <c r="B29" s="229" t="s">
        <v>508</v>
      </c>
      <c r="C29" s="229" t="s">
        <v>509</v>
      </c>
      <c r="D29" s="229" t="s">
        <v>502</v>
      </c>
      <c r="E29" s="229" t="s">
        <v>445</v>
      </c>
      <c r="F29" s="229" t="s">
        <v>446</v>
      </c>
      <c r="G29" s="229" t="s">
        <v>503</v>
      </c>
      <c r="H29" s="229" t="s">
        <v>504</v>
      </c>
      <c r="I29" s="229" t="s">
        <v>505</v>
      </c>
      <c r="J29" s="230">
        <v>102364</v>
      </c>
      <c r="K29" s="229" t="s">
        <v>347</v>
      </c>
      <c r="L29" s="229" t="s">
        <v>403</v>
      </c>
      <c r="M29" s="229" t="s">
        <v>347</v>
      </c>
      <c r="N29" s="229" t="s">
        <v>347</v>
      </c>
      <c r="O29" s="229" t="s">
        <v>404</v>
      </c>
      <c r="P29" s="229" t="s">
        <v>405</v>
      </c>
      <c r="Q29" s="229" t="s">
        <v>406</v>
      </c>
      <c r="R29" s="229" t="s">
        <v>347</v>
      </c>
      <c r="S29" s="229" t="s">
        <v>347</v>
      </c>
      <c r="T29" s="231">
        <v>0</v>
      </c>
      <c r="U29" s="229" t="s">
        <v>347</v>
      </c>
      <c r="V29" s="229" t="s">
        <v>502</v>
      </c>
      <c r="W29" s="229" t="s">
        <v>347</v>
      </c>
      <c r="X29" s="229" t="s">
        <v>347</v>
      </c>
      <c r="Y29" s="229">
        <f t="shared" si="0"/>
        <v>4</v>
      </c>
      <c r="Z29" s="220">
        <f t="shared" si="1"/>
        <v>102364</v>
      </c>
    </row>
    <row r="30" spans="1:26">
      <c r="A30" s="228">
        <v>44663</v>
      </c>
      <c r="B30" s="229" t="s">
        <v>510</v>
      </c>
      <c r="C30" s="229" t="s">
        <v>511</v>
      </c>
      <c r="D30" s="229" t="s">
        <v>502</v>
      </c>
      <c r="E30" s="229" t="s">
        <v>445</v>
      </c>
      <c r="F30" s="229" t="s">
        <v>446</v>
      </c>
      <c r="G30" s="229" t="s">
        <v>503</v>
      </c>
      <c r="H30" s="229" t="s">
        <v>504</v>
      </c>
      <c r="I30" s="229" t="s">
        <v>505</v>
      </c>
      <c r="J30" s="230">
        <v>1067573</v>
      </c>
      <c r="K30" s="229" t="s">
        <v>347</v>
      </c>
      <c r="L30" s="229" t="s">
        <v>403</v>
      </c>
      <c r="M30" s="229" t="s">
        <v>347</v>
      </c>
      <c r="N30" s="229" t="s">
        <v>347</v>
      </c>
      <c r="O30" s="229" t="s">
        <v>404</v>
      </c>
      <c r="P30" s="229" t="s">
        <v>405</v>
      </c>
      <c r="Q30" s="229" t="s">
        <v>406</v>
      </c>
      <c r="R30" s="229" t="s">
        <v>347</v>
      </c>
      <c r="S30" s="229" t="s">
        <v>347</v>
      </c>
      <c r="T30" s="231">
        <v>0</v>
      </c>
      <c r="U30" s="229" t="s">
        <v>347</v>
      </c>
      <c r="V30" s="229" t="s">
        <v>502</v>
      </c>
      <c r="W30" s="229" t="s">
        <v>347</v>
      </c>
      <c r="X30" s="229" t="s">
        <v>347</v>
      </c>
      <c r="Y30" s="229">
        <f t="shared" si="0"/>
        <v>4</v>
      </c>
      <c r="Z30" s="220">
        <f t="shared" si="1"/>
        <v>1067573</v>
      </c>
    </row>
    <row r="31" spans="1:26">
      <c r="A31" s="228">
        <v>44666</v>
      </c>
      <c r="B31" s="229" t="s">
        <v>512</v>
      </c>
      <c r="C31" s="229" t="s">
        <v>513</v>
      </c>
      <c r="D31" s="229" t="s">
        <v>502</v>
      </c>
      <c r="E31" s="229" t="s">
        <v>445</v>
      </c>
      <c r="F31" s="229" t="s">
        <v>446</v>
      </c>
      <c r="G31" s="229" t="s">
        <v>503</v>
      </c>
      <c r="H31" s="229" t="s">
        <v>504</v>
      </c>
      <c r="I31" s="229" t="s">
        <v>505</v>
      </c>
      <c r="J31" s="230">
        <v>868955</v>
      </c>
      <c r="K31" s="229" t="s">
        <v>347</v>
      </c>
      <c r="L31" s="229" t="s">
        <v>403</v>
      </c>
      <c r="M31" s="229" t="s">
        <v>347</v>
      </c>
      <c r="N31" s="229" t="s">
        <v>347</v>
      </c>
      <c r="O31" s="229" t="s">
        <v>404</v>
      </c>
      <c r="P31" s="229" t="s">
        <v>405</v>
      </c>
      <c r="Q31" s="229" t="s">
        <v>406</v>
      </c>
      <c r="R31" s="229" t="s">
        <v>347</v>
      </c>
      <c r="S31" s="229" t="s">
        <v>347</v>
      </c>
      <c r="T31" s="231">
        <v>0</v>
      </c>
      <c r="U31" s="229" t="s">
        <v>347</v>
      </c>
      <c r="V31" s="229" t="s">
        <v>502</v>
      </c>
      <c r="W31" s="229" t="s">
        <v>347</v>
      </c>
      <c r="X31" s="229" t="s">
        <v>347</v>
      </c>
      <c r="Y31" s="229">
        <f t="shared" si="0"/>
        <v>4</v>
      </c>
      <c r="Z31" s="220">
        <f t="shared" si="1"/>
        <v>868955</v>
      </c>
    </row>
    <row r="32" spans="1:26">
      <c r="A32" s="228">
        <v>44669</v>
      </c>
      <c r="B32" s="229" t="s">
        <v>514</v>
      </c>
      <c r="C32" s="229" t="s">
        <v>515</v>
      </c>
      <c r="D32" s="229" t="s">
        <v>502</v>
      </c>
      <c r="E32" s="229" t="s">
        <v>445</v>
      </c>
      <c r="F32" s="229" t="s">
        <v>446</v>
      </c>
      <c r="G32" s="229" t="s">
        <v>503</v>
      </c>
      <c r="H32" s="229" t="s">
        <v>504</v>
      </c>
      <c r="I32" s="229" t="s">
        <v>505</v>
      </c>
      <c r="J32" s="230">
        <v>1092400</v>
      </c>
      <c r="K32" s="229" t="s">
        <v>347</v>
      </c>
      <c r="L32" s="229" t="s">
        <v>403</v>
      </c>
      <c r="M32" s="229" t="s">
        <v>347</v>
      </c>
      <c r="N32" s="229" t="s">
        <v>347</v>
      </c>
      <c r="O32" s="229" t="s">
        <v>404</v>
      </c>
      <c r="P32" s="229" t="s">
        <v>405</v>
      </c>
      <c r="Q32" s="229" t="s">
        <v>406</v>
      </c>
      <c r="R32" s="229" t="s">
        <v>347</v>
      </c>
      <c r="S32" s="229" t="s">
        <v>347</v>
      </c>
      <c r="T32" s="231">
        <v>0</v>
      </c>
      <c r="U32" s="229" t="s">
        <v>347</v>
      </c>
      <c r="V32" s="229" t="s">
        <v>502</v>
      </c>
      <c r="W32" s="229" t="s">
        <v>347</v>
      </c>
      <c r="X32" s="229" t="s">
        <v>347</v>
      </c>
      <c r="Y32" s="229">
        <f t="shared" si="0"/>
        <v>4</v>
      </c>
      <c r="Z32" s="220">
        <f t="shared" si="1"/>
        <v>1092400</v>
      </c>
    </row>
    <row r="33" spans="1:26">
      <c r="A33" s="228">
        <v>44658</v>
      </c>
      <c r="B33" s="229" t="s">
        <v>516</v>
      </c>
      <c r="C33" s="229" t="s">
        <v>517</v>
      </c>
      <c r="D33" s="229" t="s">
        <v>518</v>
      </c>
      <c r="E33" s="229" t="s">
        <v>445</v>
      </c>
      <c r="F33" s="229" t="s">
        <v>446</v>
      </c>
      <c r="G33" s="229" t="s">
        <v>519</v>
      </c>
      <c r="H33" s="229" t="s">
        <v>520</v>
      </c>
      <c r="I33" s="229" t="s">
        <v>521</v>
      </c>
      <c r="J33" s="230">
        <v>9828237</v>
      </c>
      <c r="K33" s="229" t="s">
        <v>347</v>
      </c>
      <c r="L33" s="229" t="s">
        <v>403</v>
      </c>
      <c r="M33" s="229" t="s">
        <v>347</v>
      </c>
      <c r="N33" s="229" t="s">
        <v>347</v>
      </c>
      <c r="O33" s="229" t="s">
        <v>404</v>
      </c>
      <c r="P33" s="229" t="s">
        <v>405</v>
      </c>
      <c r="Q33" s="229" t="s">
        <v>406</v>
      </c>
      <c r="R33" s="229" t="s">
        <v>347</v>
      </c>
      <c r="S33" s="229" t="s">
        <v>347</v>
      </c>
      <c r="T33" s="231">
        <v>0</v>
      </c>
      <c r="U33" s="229" t="s">
        <v>347</v>
      </c>
      <c r="V33" s="229" t="s">
        <v>522</v>
      </c>
      <c r="W33" s="229" t="s">
        <v>347</v>
      </c>
      <c r="X33" s="229" t="s">
        <v>347</v>
      </c>
      <c r="Y33" s="229">
        <f t="shared" si="0"/>
        <v>4</v>
      </c>
      <c r="Z33" s="220">
        <f t="shared" si="1"/>
        <v>9828237</v>
      </c>
    </row>
    <row r="34" spans="1:26">
      <c r="A34" s="228">
        <v>44668</v>
      </c>
      <c r="B34" s="229" t="s">
        <v>523</v>
      </c>
      <c r="C34" s="229" t="s">
        <v>524</v>
      </c>
      <c r="D34" s="229" t="s">
        <v>525</v>
      </c>
      <c r="E34" s="229" t="s">
        <v>445</v>
      </c>
      <c r="F34" s="229" t="s">
        <v>446</v>
      </c>
      <c r="G34" s="229" t="s">
        <v>519</v>
      </c>
      <c r="H34" s="229" t="s">
        <v>520</v>
      </c>
      <c r="I34" s="229" t="s">
        <v>521</v>
      </c>
      <c r="J34" s="230">
        <v>20792022</v>
      </c>
      <c r="K34" s="229" t="s">
        <v>347</v>
      </c>
      <c r="L34" s="229" t="s">
        <v>403</v>
      </c>
      <c r="M34" s="229" t="s">
        <v>347</v>
      </c>
      <c r="N34" s="229" t="s">
        <v>347</v>
      </c>
      <c r="O34" s="229" t="s">
        <v>404</v>
      </c>
      <c r="P34" s="229" t="s">
        <v>405</v>
      </c>
      <c r="Q34" s="229" t="s">
        <v>406</v>
      </c>
      <c r="R34" s="229" t="s">
        <v>347</v>
      </c>
      <c r="S34" s="229" t="s">
        <v>347</v>
      </c>
      <c r="T34" s="231">
        <v>0</v>
      </c>
      <c r="U34" s="229" t="s">
        <v>347</v>
      </c>
      <c r="V34" s="229" t="s">
        <v>526</v>
      </c>
      <c r="W34" s="229" t="s">
        <v>347</v>
      </c>
      <c r="X34" s="229" t="s">
        <v>347</v>
      </c>
      <c r="Y34" s="229">
        <f t="shared" si="0"/>
        <v>4</v>
      </c>
      <c r="Z34" s="220">
        <f t="shared" si="1"/>
        <v>20792022</v>
      </c>
    </row>
    <row r="35" spans="1:26">
      <c r="A35" s="228">
        <v>44678</v>
      </c>
      <c r="B35" s="229" t="s">
        <v>527</v>
      </c>
      <c r="C35" s="229" t="s">
        <v>528</v>
      </c>
      <c r="D35" s="229" t="s">
        <v>529</v>
      </c>
      <c r="E35" s="229" t="s">
        <v>445</v>
      </c>
      <c r="F35" s="229" t="s">
        <v>446</v>
      </c>
      <c r="G35" s="229" t="s">
        <v>519</v>
      </c>
      <c r="H35" s="229" t="s">
        <v>520</v>
      </c>
      <c r="I35" s="229" t="s">
        <v>521</v>
      </c>
      <c r="J35" s="230">
        <v>32645541</v>
      </c>
      <c r="K35" s="229" t="s">
        <v>347</v>
      </c>
      <c r="L35" s="229" t="s">
        <v>403</v>
      </c>
      <c r="M35" s="229" t="s">
        <v>347</v>
      </c>
      <c r="N35" s="229" t="s">
        <v>347</v>
      </c>
      <c r="O35" s="229" t="s">
        <v>404</v>
      </c>
      <c r="P35" s="229" t="s">
        <v>405</v>
      </c>
      <c r="Q35" s="229" t="s">
        <v>406</v>
      </c>
      <c r="R35" s="229" t="s">
        <v>347</v>
      </c>
      <c r="S35" s="229" t="s">
        <v>347</v>
      </c>
      <c r="T35" s="231">
        <v>0</v>
      </c>
      <c r="U35" s="229" t="s">
        <v>347</v>
      </c>
      <c r="V35" s="229" t="s">
        <v>530</v>
      </c>
      <c r="W35" s="229" t="s">
        <v>347</v>
      </c>
      <c r="X35" s="229" t="s">
        <v>347</v>
      </c>
      <c r="Y35" s="229">
        <f t="shared" si="0"/>
        <v>4</v>
      </c>
      <c r="Z35" s="220">
        <f t="shared" si="1"/>
        <v>32645541</v>
      </c>
    </row>
    <row r="36" spans="1:26">
      <c r="A36" s="228">
        <v>44664</v>
      </c>
      <c r="B36" s="229" t="s">
        <v>531</v>
      </c>
      <c r="C36" s="229" t="s">
        <v>532</v>
      </c>
      <c r="D36" s="229" t="s">
        <v>533</v>
      </c>
      <c r="E36" s="229" t="s">
        <v>445</v>
      </c>
      <c r="F36" s="229" t="s">
        <v>446</v>
      </c>
      <c r="G36" s="229" t="s">
        <v>534</v>
      </c>
      <c r="H36" s="229" t="s">
        <v>535</v>
      </c>
      <c r="I36" s="229" t="s">
        <v>496</v>
      </c>
      <c r="J36" s="230">
        <v>2500000</v>
      </c>
      <c r="K36" s="229" t="s">
        <v>347</v>
      </c>
      <c r="L36" s="229" t="s">
        <v>403</v>
      </c>
      <c r="M36" s="229" t="s">
        <v>347</v>
      </c>
      <c r="N36" s="229" t="s">
        <v>347</v>
      </c>
      <c r="O36" s="229" t="s">
        <v>404</v>
      </c>
      <c r="P36" s="229" t="s">
        <v>449</v>
      </c>
      <c r="Q36" s="229" t="s">
        <v>406</v>
      </c>
      <c r="R36" s="229" t="s">
        <v>347</v>
      </c>
      <c r="S36" s="229" t="s">
        <v>347</v>
      </c>
      <c r="T36" s="231">
        <v>0</v>
      </c>
      <c r="U36" s="229" t="s">
        <v>347</v>
      </c>
      <c r="V36" s="229" t="s">
        <v>536</v>
      </c>
      <c r="W36" s="229" t="s">
        <v>347</v>
      </c>
      <c r="X36" s="229" t="s">
        <v>347</v>
      </c>
      <c r="Y36" s="229">
        <f t="shared" si="0"/>
        <v>4</v>
      </c>
      <c r="Z36" s="220">
        <f t="shared" si="1"/>
        <v>2500000</v>
      </c>
    </row>
    <row r="37" spans="1:26">
      <c r="A37" s="228">
        <v>44679</v>
      </c>
      <c r="B37" s="229" t="s">
        <v>537</v>
      </c>
      <c r="C37" s="229" t="s">
        <v>538</v>
      </c>
      <c r="D37" s="229" t="s">
        <v>539</v>
      </c>
      <c r="E37" s="229" t="s">
        <v>445</v>
      </c>
      <c r="F37" s="229" t="s">
        <v>446</v>
      </c>
      <c r="G37" s="229" t="s">
        <v>540</v>
      </c>
      <c r="H37" s="229" t="s">
        <v>461</v>
      </c>
      <c r="I37" s="229" t="s">
        <v>541</v>
      </c>
      <c r="J37" s="230">
        <v>400000</v>
      </c>
      <c r="K37" s="229" t="s">
        <v>347</v>
      </c>
      <c r="L37" s="229" t="s">
        <v>542</v>
      </c>
      <c r="M37" s="229" t="s">
        <v>347</v>
      </c>
      <c r="N37" s="229" t="s">
        <v>347</v>
      </c>
      <c r="O37" s="229" t="s">
        <v>404</v>
      </c>
      <c r="P37" s="229" t="s">
        <v>543</v>
      </c>
      <c r="Q37" s="229" t="s">
        <v>406</v>
      </c>
      <c r="R37" s="229" t="s">
        <v>347</v>
      </c>
      <c r="S37" s="229" t="s">
        <v>347</v>
      </c>
      <c r="T37" s="232">
        <v>20</v>
      </c>
      <c r="U37" s="229" t="s">
        <v>544</v>
      </c>
      <c r="V37" s="229" t="s">
        <v>545</v>
      </c>
      <c r="W37" s="229" t="s">
        <v>347</v>
      </c>
      <c r="X37" s="229" t="s">
        <v>347</v>
      </c>
      <c r="Y37" s="229">
        <f t="shared" si="0"/>
        <v>4</v>
      </c>
      <c r="Z37" s="220">
        <f t="shared" si="1"/>
        <v>400000</v>
      </c>
    </row>
    <row r="38" spans="1:26">
      <c r="A38" s="228">
        <v>44679</v>
      </c>
      <c r="B38" s="229" t="s">
        <v>537</v>
      </c>
      <c r="C38" s="229" t="s">
        <v>538</v>
      </c>
      <c r="D38" s="229" t="s">
        <v>539</v>
      </c>
      <c r="E38" s="229" t="s">
        <v>445</v>
      </c>
      <c r="F38" s="229" t="s">
        <v>446</v>
      </c>
      <c r="G38" s="229" t="s">
        <v>540</v>
      </c>
      <c r="H38" s="229" t="s">
        <v>461</v>
      </c>
      <c r="I38" s="229" t="s">
        <v>541</v>
      </c>
      <c r="J38" s="230">
        <v>192000</v>
      </c>
      <c r="K38" s="229" t="s">
        <v>347</v>
      </c>
      <c r="L38" s="229" t="s">
        <v>542</v>
      </c>
      <c r="M38" s="229" t="s">
        <v>347</v>
      </c>
      <c r="N38" s="229" t="s">
        <v>347</v>
      </c>
      <c r="O38" s="229" t="s">
        <v>404</v>
      </c>
      <c r="P38" s="229" t="s">
        <v>543</v>
      </c>
      <c r="Q38" s="229" t="s">
        <v>406</v>
      </c>
      <c r="R38" s="229" t="s">
        <v>347</v>
      </c>
      <c r="S38" s="229" t="s">
        <v>347</v>
      </c>
      <c r="T38" s="232">
        <v>48</v>
      </c>
      <c r="U38" s="229" t="s">
        <v>546</v>
      </c>
      <c r="V38" s="229" t="s">
        <v>545</v>
      </c>
      <c r="W38" s="229" t="s">
        <v>347</v>
      </c>
      <c r="X38" s="229" t="s">
        <v>347</v>
      </c>
      <c r="Y38" s="229">
        <f t="shared" si="0"/>
        <v>4</v>
      </c>
      <c r="Z38" s="220">
        <f t="shared" si="1"/>
        <v>192000</v>
      </c>
    </row>
    <row r="39" spans="1:26">
      <c r="A39" s="228">
        <v>44679</v>
      </c>
      <c r="B39" s="229" t="s">
        <v>547</v>
      </c>
      <c r="C39" s="229" t="s">
        <v>548</v>
      </c>
      <c r="D39" s="229" t="s">
        <v>539</v>
      </c>
      <c r="E39" s="229" t="s">
        <v>445</v>
      </c>
      <c r="F39" s="229" t="s">
        <v>446</v>
      </c>
      <c r="G39" s="229" t="s">
        <v>540</v>
      </c>
      <c r="H39" s="229" t="s">
        <v>461</v>
      </c>
      <c r="I39" s="229" t="s">
        <v>541</v>
      </c>
      <c r="J39" s="230">
        <v>150000</v>
      </c>
      <c r="K39" s="229" t="s">
        <v>347</v>
      </c>
      <c r="L39" s="229" t="s">
        <v>542</v>
      </c>
      <c r="M39" s="229" t="s">
        <v>347</v>
      </c>
      <c r="N39" s="229" t="s">
        <v>347</v>
      </c>
      <c r="O39" s="229" t="s">
        <v>404</v>
      </c>
      <c r="P39" s="229" t="s">
        <v>543</v>
      </c>
      <c r="Q39" s="229" t="s">
        <v>406</v>
      </c>
      <c r="R39" s="229" t="s">
        <v>347</v>
      </c>
      <c r="S39" s="229" t="s">
        <v>347</v>
      </c>
      <c r="T39" s="232">
        <v>5</v>
      </c>
      <c r="U39" s="229" t="s">
        <v>549</v>
      </c>
      <c r="V39" s="229" t="s">
        <v>550</v>
      </c>
      <c r="W39" s="229" t="s">
        <v>347</v>
      </c>
      <c r="X39" s="229" t="s">
        <v>347</v>
      </c>
      <c r="Y39" s="229">
        <f t="shared" si="0"/>
        <v>4</v>
      </c>
      <c r="Z39" s="220">
        <f t="shared" si="1"/>
        <v>150000</v>
      </c>
    </row>
    <row r="40" spans="1:26">
      <c r="A40" s="228">
        <v>44679</v>
      </c>
      <c r="B40" s="229" t="s">
        <v>547</v>
      </c>
      <c r="C40" s="229" t="s">
        <v>548</v>
      </c>
      <c r="D40" s="229" t="s">
        <v>539</v>
      </c>
      <c r="E40" s="229" t="s">
        <v>445</v>
      </c>
      <c r="F40" s="229" t="s">
        <v>446</v>
      </c>
      <c r="G40" s="229" t="s">
        <v>540</v>
      </c>
      <c r="H40" s="229" t="s">
        <v>461</v>
      </c>
      <c r="I40" s="229" t="s">
        <v>541</v>
      </c>
      <c r="J40" s="230">
        <v>884000</v>
      </c>
      <c r="K40" s="229" t="s">
        <v>347</v>
      </c>
      <c r="L40" s="229" t="s">
        <v>542</v>
      </c>
      <c r="M40" s="229" t="s">
        <v>347</v>
      </c>
      <c r="N40" s="229" t="s">
        <v>347</v>
      </c>
      <c r="O40" s="229" t="s">
        <v>404</v>
      </c>
      <c r="P40" s="229" t="s">
        <v>543</v>
      </c>
      <c r="Q40" s="229" t="s">
        <v>406</v>
      </c>
      <c r="R40" s="229" t="s">
        <v>347</v>
      </c>
      <c r="S40" s="229" t="s">
        <v>347</v>
      </c>
      <c r="T40" s="232">
        <v>35</v>
      </c>
      <c r="U40" s="229" t="s">
        <v>544</v>
      </c>
      <c r="V40" s="229" t="s">
        <v>550</v>
      </c>
      <c r="W40" s="229" t="s">
        <v>347</v>
      </c>
      <c r="X40" s="229" t="s">
        <v>347</v>
      </c>
      <c r="Y40" s="229">
        <f t="shared" si="0"/>
        <v>4</v>
      </c>
      <c r="Z40" s="220">
        <f t="shared" si="1"/>
        <v>884000</v>
      </c>
    </row>
    <row r="41" spans="1:26">
      <c r="A41" s="228">
        <v>44679</v>
      </c>
      <c r="B41" s="229" t="s">
        <v>547</v>
      </c>
      <c r="C41" s="229" t="s">
        <v>548</v>
      </c>
      <c r="D41" s="229" t="s">
        <v>539</v>
      </c>
      <c r="E41" s="229" t="s">
        <v>445</v>
      </c>
      <c r="F41" s="229" t="s">
        <v>446</v>
      </c>
      <c r="G41" s="229" t="s">
        <v>540</v>
      </c>
      <c r="H41" s="229" t="s">
        <v>461</v>
      </c>
      <c r="I41" s="229" t="s">
        <v>541</v>
      </c>
      <c r="J41" s="230">
        <v>80000</v>
      </c>
      <c r="K41" s="229" t="s">
        <v>347</v>
      </c>
      <c r="L41" s="229" t="s">
        <v>542</v>
      </c>
      <c r="M41" s="229" t="s">
        <v>347</v>
      </c>
      <c r="N41" s="229" t="s">
        <v>347</v>
      </c>
      <c r="O41" s="229" t="s">
        <v>404</v>
      </c>
      <c r="P41" s="229" t="s">
        <v>543</v>
      </c>
      <c r="Q41" s="229" t="s">
        <v>406</v>
      </c>
      <c r="R41" s="229" t="s">
        <v>347</v>
      </c>
      <c r="S41" s="229" t="s">
        <v>347</v>
      </c>
      <c r="T41" s="233">
        <v>1</v>
      </c>
      <c r="U41" s="229" t="s">
        <v>551</v>
      </c>
      <c r="V41" s="229" t="s">
        <v>550</v>
      </c>
      <c r="W41" s="229" t="s">
        <v>347</v>
      </c>
      <c r="X41" s="229" t="s">
        <v>347</v>
      </c>
      <c r="Y41" s="229">
        <f t="shared" si="0"/>
        <v>4</v>
      </c>
      <c r="Z41" s="220">
        <f t="shared" si="1"/>
        <v>80000</v>
      </c>
    </row>
    <row r="42" spans="1:26">
      <c r="A42" s="228">
        <v>44679</v>
      </c>
      <c r="B42" s="229" t="s">
        <v>547</v>
      </c>
      <c r="C42" s="229" t="s">
        <v>548</v>
      </c>
      <c r="D42" s="229" t="s">
        <v>539</v>
      </c>
      <c r="E42" s="229" t="s">
        <v>445</v>
      </c>
      <c r="F42" s="229" t="s">
        <v>446</v>
      </c>
      <c r="G42" s="229" t="s">
        <v>540</v>
      </c>
      <c r="H42" s="229" t="s">
        <v>461</v>
      </c>
      <c r="I42" s="229" t="s">
        <v>541</v>
      </c>
      <c r="J42" s="230">
        <v>750000</v>
      </c>
      <c r="K42" s="229" t="s">
        <v>347</v>
      </c>
      <c r="L42" s="229" t="s">
        <v>542</v>
      </c>
      <c r="M42" s="229" t="s">
        <v>347</v>
      </c>
      <c r="N42" s="229" t="s">
        <v>347</v>
      </c>
      <c r="O42" s="229" t="s">
        <v>404</v>
      </c>
      <c r="P42" s="229" t="s">
        <v>543</v>
      </c>
      <c r="Q42" s="229" t="s">
        <v>406</v>
      </c>
      <c r="R42" s="229" t="s">
        <v>552</v>
      </c>
      <c r="S42" s="229" t="s">
        <v>553</v>
      </c>
      <c r="T42" s="232">
        <v>30</v>
      </c>
      <c r="U42" s="229" t="s">
        <v>554</v>
      </c>
      <c r="V42" s="229" t="s">
        <v>550</v>
      </c>
      <c r="W42" s="229" t="s">
        <v>347</v>
      </c>
      <c r="X42" s="229" t="s">
        <v>347</v>
      </c>
      <c r="Y42" s="229">
        <f t="shared" si="0"/>
        <v>4</v>
      </c>
      <c r="Z42" s="220">
        <f t="shared" si="1"/>
        <v>750000</v>
      </c>
    </row>
    <row r="43" spans="1:26">
      <c r="A43" s="228">
        <v>44679</v>
      </c>
      <c r="B43" s="229" t="s">
        <v>547</v>
      </c>
      <c r="C43" s="229" t="s">
        <v>548</v>
      </c>
      <c r="D43" s="229" t="s">
        <v>539</v>
      </c>
      <c r="E43" s="229" t="s">
        <v>445</v>
      </c>
      <c r="F43" s="229" t="s">
        <v>446</v>
      </c>
      <c r="G43" s="229" t="s">
        <v>540</v>
      </c>
      <c r="H43" s="229" t="s">
        <v>461</v>
      </c>
      <c r="I43" s="229" t="s">
        <v>541</v>
      </c>
      <c r="J43" s="230">
        <v>192000</v>
      </c>
      <c r="K43" s="229" t="s">
        <v>347</v>
      </c>
      <c r="L43" s="229" t="s">
        <v>542</v>
      </c>
      <c r="M43" s="229" t="s">
        <v>347</v>
      </c>
      <c r="N43" s="229" t="s">
        <v>347</v>
      </c>
      <c r="O43" s="229" t="s">
        <v>404</v>
      </c>
      <c r="P43" s="229" t="s">
        <v>543</v>
      </c>
      <c r="Q43" s="229" t="s">
        <v>406</v>
      </c>
      <c r="R43" s="229" t="s">
        <v>555</v>
      </c>
      <c r="S43" s="229" t="s">
        <v>556</v>
      </c>
      <c r="T43" s="232">
        <v>60</v>
      </c>
      <c r="U43" s="229" t="s">
        <v>557</v>
      </c>
      <c r="V43" s="229" t="s">
        <v>550</v>
      </c>
      <c r="W43" s="229" t="s">
        <v>347</v>
      </c>
      <c r="X43" s="229" t="s">
        <v>347</v>
      </c>
      <c r="Y43" s="229">
        <f t="shared" si="0"/>
        <v>4</v>
      </c>
      <c r="Z43" s="220">
        <f t="shared" si="1"/>
        <v>192000</v>
      </c>
    </row>
    <row r="44" spans="1:26">
      <c r="A44" s="228">
        <v>44679</v>
      </c>
      <c r="B44" s="229" t="s">
        <v>547</v>
      </c>
      <c r="C44" s="229" t="s">
        <v>548</v>
      </c>
      <c r="D44" s="229" t="s">
        <v>539</v>
      </c>
      <c r="E44" s="229" t="s">
        <v>445</v>
      </c>
      <c r="F44" s="229" t="s">
        <v>446</v>
      </c>
      <c r="G44" s="229" t="s">
        <v>540</v>
      </c>
      <c r="H44" s="229" t="s">
        <v>461</v>
      </c>
      <c r="I44" s="229" t="s">
        <v>541</v>
      </c>
      <c r="J44" s="230">
        <v>300000</v>
      </c>
      <c r="K44" s="229" t="s">
        <v>347</v>
      </c>
      <c r="L44" s="229" t="s">
        <v>542</v>
      </c>
      <c r="M44" s="229" t="s">
        <v>347</v>
      </c>
      <c r="N44" s="229" t="s">
        <v>347</v>
      </c>
      <c r="O44" s="229" t="s">
        <v>404</v>
      </c>
      <c r="P44" s="229" t="s">
        <v>543</v>
      </c>
      <c r="Q44" s="229" t="s">
        <v>406</v>
      </c>
      <c r="R44" s="229" t="s">
        <v>558</v>
      </c>
      <c r="S44" s="229" t="s">
        <v>559</v>
      </c>
      <c r="T44" s="232">
        <v>13</v>
      </c>
      <c r="U44" s="229" t="s">
        <v>557</v>
      </c>
      <c r="V44" s="229" t="s">
        <v>550</v>
      </c>
      <c r="W44" s="229" t="s">
        <v>347</v>
      </c>
      <c r="X44" s="229" t="s">
        <v>347</v>
      </c>
      <c r="Y44" s="229">
        <f t="shared" si="0"/>
        <v>4</v>
      </c>
      <c r="Z44" s="220">
        <f t="shared" si="1"/>
        <v>300000</v>
      </c>
    </row>
    <row r="45" spans="1:26">
      <c r="A45" s="228">
        <v>44679</v>
      </c>
      <c r="B45" s="229" t="s">
        <v>547</v>
      </c>
      <c r="C45" s="229" t="s">
        <v>548</v>
      </c>
      <c r="D45" s="229" t="s">
        <v>539</v>
      </c>
      <c r="E45" s="229" t="s">
        <v>445</v>
      </c>
      <c r="F45" s="229" t="s">
        <v>446</v>
      </c>
      <c r="G45" s="229" t="s">
        <v>540</v>
      </c>
      <c r="H45" s="229" t="s">
        <v>461</v>
      </c>
      <c r="I45" s="229" t="s">
        <v>541</v>
      </c>
      <c r="J45" s="230">
        <v>250000</v>
      </c>
      <c r="K45" s="229" t="s">
        <v>347</v>
      </c>
      <c r="L45" s="229" t="s">
        <v>542</v>
      </c>
      <c r="M45" s="229" t="s">
        <v>347</v>
      </c>
      <c r="N45" s="229" t="s">
        <v>347</v>
      </c>
      <c r="O45" s="229" t="s">
        <v>404</v>
      </c>
      <c r="P45" s="229" t="s">
        <v>543</v>
      </c>
      <c r="Q45" s="229" t="s">
        <v>406</v>
      </c>
      <c r="R45" s="229" t="s">
        <v>560</v>
      </c>
      <c r="S45" s="229" t="s">
        <v>561</v>
      </c>
      <c r="T45" s="232">
        <v>10</v>
      </c>
      <c r="U45" s="229" t="s">
        <v>544</v>
      </c>
      <c r="V45" s="229" t="s">
        <v>550</v>
      </c>
      <c r="W45" s="229" t="s">
        <v>347</v>
      </c>
      <c r="X45" s="229" t="s">
        <v>347</v>
      </c>
      <c r="Y45" s="229">
        <f t="shared" si="0"/>
        <v>4</v>
      </c>
      <c r="Z45" s="220">
        <f t="shared" si="1"/>
        <v>250000</v>
      </c>
    </row>
    <row r="46" spans="1:26">
      <c r="A46" s="228">
        <v>44679</v>
      </c>
      <c r="B46" s="229" t="s">
        <v>547</v>
      </c>
      <c r="C46" s="229" t="s">
        <v>548</v>
      </c>
      <c r="D46" s="229" t="s">
        <v>539</v>
      </c>
      <c r="E46" s="229" t="s">
        <v>445</v>
      </c>
      <c r="F46" s="229" t="s">
        <v>446</v>
      </c>
      <c r="G46" s="229" t="s">
        <v>540</v>
      </c>
      <c r="H46" s="229" t="s">
        <v>461</v>
      </c>
      <c r="I46" s="229" t="s">
        <v>541</v>
      </c>
      <c r="J46" s="230">
        <v>500000</v>
      </c>
      <c r="K46" s="229" t="s">
        <v>347</v>
      </c>
      <c r="L46" s="229" t="s">
        <v>542</v>
      </c>
      <c r="M46" s="229" t="s">
        <v>347</v>
      </c>
      <c r="N46" s="229" t="s">
        <v>347</v>
      </c>
      <c r="O46" s="229" t="s">
        <v>404</v>
      </c>
      <c r="P46" s="229" t="s">
        <v>543</v>
      </c>
      <c r="Q46" s="229" t="s">
        <v>406</v>
      </c>
      <c r="R46" s="229" t="s">
        <v>562</v>
      </c>
      <c r="S46" s="229" t="s">
        <v>563</v>
      </c>
      <c r="T46" s="232">
        <v>10</v>
      </c>
      <c r="U46" s="229" t="s">
        <v>544</v>
      </c>
      <c r="V46" s="229" t="s">
        <v>550</v>
      </c>
      <c r="W46" s="229" t="s">
        <v>347</v>
      </c>
      <c r="X46" s="229" t="s">
        <v>347</v>
      </c>
      <c r="Y46" s="229">
        <f t="shared" si="0"/>
        <v>4</v>
      </c>
      <c r="Z46" s="220">
        <f t="shared" si="1"/>
        <v>500000</v>
      </c>
    </row>
    <row r="47" spans="1:26">
      <c r="A47" s="228">
        <v>44679</v>
      </c>
      <c r="B47" s="229" t="s">
        <v>547</v>
      </c>
      <c r="C47" s="229" t="s">
        <v>548</v>
      </c>
      <c r="D47" s="229" t="s">
        <v>539</v>
      </c>
      <c r="E47" s="229" t="s">
        <v>445</v>
      </c>
      <c r="F47" s="229" t="s">
        <v>446</v>
      </c>
      <c r="G47" s="229" t="s">
        <v>540</v>
      </c>
      <c r="H47" s="229" t="s">
        <v>461</v>
      </c>
      <c r="I47" s="229" t="s">
        <v>541</v>
      </c>
      <c r="J47" s="230">
        <v>225000</v>
      </c>
      <c r="K47" s="229" t="s">
        <v>347</v>
      </c>
      <c r="L47" s="229" t="s">
        <v>542</v>
      </c>
      <c r="M47" s="229" t="s">
        <v>347</v>
      </c>
      <c r="N47" s="229" t="s">
        <v>347</v>
      </c>
      <c r="O47" s="229" t="s">
        <v>404</v>
      </c>
      <c r="P47" s="229" t="s">
        <v>543</v>
      </c>
      <c r="Q47" s="229" t="s">
        <v>406</v>
      </c>
      <c r="R47" s="229" t="s">
        <v>564</v>
      </c>
      <c r="S47" s="229" t="s">
        <v>565</v>
      </c>
      <c r="T47" s="232">
        <v>5</v>
      </c>
      <c r="U47" s="229" t="s">
        <v>544</v>
      </c>
      <c r="V47" s="229" t="s">
        <v>550</v>
      </c>
      <c r="W47" s="229" t="s">
        <v>347</v>
      </c>
      <c r="X47" s="229" t="s">
        <v>347</v>
      </c>
      <c r="Y47" s="229">
        <f t="shared" si="0"/>
        <v>4</v>
      </c>
      <c r="Z47" s="220">
        <f t="shared" si="1"/>
        <v>225000</v>
      </c>
    </row>
    <row r="48" spans="1:26">
      <c r="A48" s="228">
        <v>44679</v>
      </c>
      <c r="B48" s="229" t="s">
        <v>547</v>
      </c>
      <c r="C48" s="229" t="s">
        <v>548</v>
      </c>
      <c r="D48" s="229" t="s">
        <v>539</v>
      </c>
      <c r="E48" s="229" t="s">
        <v>445</v>
      </c>
      <c r="F48" s="229" t="s">
        <v>446</v>
      </c>
      <c r="G48" s="229" t="s">
        <v>540</v>
      </c>
      <c r="H48" s="229" t="s">
        <v>461</v>
      </c>
      <c r="I48" s="229" t="s">
        <v>541</v>
      </c>
      <c r="J48" s="230">
        <v>100000</v>
      </c>
      <c r="K48" s="229" t="s">
        <v>347</v>
      </c>
      <c r="L48" s="229" t="s">
        <v>542</v>
      </c>
      <c r="M48" s="229" t="s">
        <v>347</v>
      </c>
      <c r="N48" s="229" t="s">
        <v>347</v>
      </c>
      <c r="O48" s="229" t="s">
        <v>404</v>
      </c>
      <c r="P48" s="229" t="s">
        <v>543</v>
      </c>
      <c r="Q48" s="229" t="s">
        <v>406</v>
      </c>
      <c r="R48" s="229" t="s">
        <v>566</v>
      </c>
      <c r="S48" s="229" t="s">
        <v>567</v>
      </c>
      <c r="T48" s="232">
        <v>5</v>
      </c>
      <c r="U48" s="229" t="s">
        <v>544</v>
      </c>
      <c r="V48" s="229" t="s">
        <v>550</v>
      </c>
      <c r="W48" s="229" t="s">
        <v>347</v>
      </c>
      <c r="X48" s="229" t="s">
        <v>347</v>
      </c>
      <c r="Y48" s="229">
        <f t="shared" si="0"/>
        <v>4</v>
      </c>
      <c r="Z48" s="220">
        <f t="shared" si="1"/>
        <v>100000</v>
      </c>
    </row>
    <row r="49" spans="1:26">
      <c r="A49" s="228">
        <v>44679</v>
      </c>
      <c r="B49" s="229" t="s">
        <v>568</v>
      </c>
      <c r="C49" s="229" t="s">
        <v>569</v>
      </c>
      <c r="D49" s="229" t="s">
        <v>539</v>
      </c>
      <c r="E49" s="229" t="s">
        <v>445</v>
      </c>
      <c r="F49" s="229" t="s">
        <v>446</v>
      </c>
      <c r="G49" s="229" t="s">
        <v>540</v>
      </c>
      <c r="H49" s="229" t="s">
        <v>461</v>
      </c>
      <c r="I49" s="229" t="s">
        <v>541</v>
      </c>
      <c r="J49" s="230">
        <v>776000</v>
      </c>
      <c r="K49" s="229" t="s">
        <v>347</v>
      </c>
      <c r="L49" s="229" t="s">
        <v>542</v>
      </c>
      <c r="M49" s="229" t="s">
        <v>347</v>
      </c>
      <c r="N49" s="229" t="s">
        <v>347</v>
      </c>
      <c r="O49" s="229" t="s">
        <v>404</v>
      </c>
      <c r="P49" s="229" t="s">
        <v>543</v>
      </c>
      <c r="Q49" s="229" t="s">
        <v>406</v>
      </c>
      <c r="R49" s="229" t="s">
        <v>347</v>
      </c>
      <c r="S49" s="229" t="s">
        <v>347</v>
      </c>
      <c r="T49" s="232">
        <v>95</v>
      </c>
      <c r="U49" s="229" t="s">
        <v>544</v>
      </c>
      <c r="V49" s="229" t="s">
        <v>570</v>
      </c>
      <c r="W49" s="229" t="s">
        <v>347</v>
      </c>
      <c r="X49" s="229" t="s">
        <v>347</v>
      </c>
      <c r="Y49" s="229">
        <f t="shared" si="0"/>
        <v>4</v>
      </c>
      <c r="Z49" s="220">
        <f t="shared" si="1"/>
        <v>776000</v>
      </c>
    </row>
    <row r="50" spans="1:26">
      <c r="A50" s="228">
        <v>44679</v>
      </c>
      <c r="B50" s="229" t="s">
        <v>568</v>
      </c>
      <c r="C50" s="229" t="s">
        <v>569</v>
      </c>
      <c r="D50" s="229" t="s">
        <v>539</v>
      </c>
      <c r="E50" s="229" t="s">
        <v>445</v>
      </c>
      <c r="F50" s="229" t="s">
        <v>446</v>
      </c>
      <c r="G50" s="229" t="s">
        <v>540</v>
      </c>
      <c r="H50" s="229" t="s">
        <v>461</v>
      </c>
      <c r="I50" s="229" t="s">
        <v>541</v>
      </c>
      <c r="J50" s="230">
        <v>1320000</v>
      </c>
      <c r="K50" s="229" t="s">
        <v>347</v>
      </c>
      <c r="L50" s="229" t="s">
        <v>542</v>
      </c>
      <c r="M50" s="229" t="s">
        <v>347</v>
      </c>
      <c r="N50" s="229" t="s">
        <v>347</v>
      </c>
      <c r="O50" s="229" t="s">
        <v>404</v>
      </c>
      <c r="P50" s="229" t="s">
        <v>543</v>
      </c>
      <c r="Q50" s="229" t="s">
        <v>406</v>
      </c>
      <c r="R50" s="229" t="s">
        <v>571</v>
      </c>
      <c r="S50" s="229" t="s">
        <v>572</v>
      </c>
      <c r="T50" s="232">
        <v>120</v>
      </c>
      <c r="U50" s="229" t="s">
        <v>546</v>
      </c>
      <c r="V50" s="229" t="s">
        <v>570</v>
      </c>
      <c r="W50" s="229" t="s">
        <v>347</v>
      </c>
      <c r="X50" s="229" t="s">
        <v>347</v>
      </c>
      <c r="Y50" s="229">
        <f t="shared" si="0"/>
        <v>4</v>
      </c>
      <c r="Z50" s="220">
        <f t="shared" si="1"/>
        <v>1320000</v>
      </c>
    </row>
    <row r="51" spans="1:26">
      <c r="A51" s="228">
        <v>44679</v>
      </c>
      <c r="B51" s="229" t="s">
        <v>568</v>
      </c>
      <c r="C51" s="229" t="s">
        <v>569</v>
      </c>
      <c r="D51" s="229" t="s">
        <v>539</v>
      </c>
      <c r="E51" s="229" t="s">
        <v>445</v>
      </c>
      <c r="F51" s="229" t="s">
        <v>446</v>
      </c>
      <c r="G51" s="229" t="s">
        <v>540</v>
      </c>
      <c r="H51" s="229" t="s">
        <v>461</v>
      </c>
      <c r="I51" s="229" t="s">
        <v>541</v>
      </c>
      <c r="J51" s="230">
        <v>240000</v>
      </c>
      <c r="K51" s="229" t="s">
        <v>347</v>
      </c>
      <c r="L51" s="229" t="s">
        <v>542</v>
      </c>
      <c r="M51" s="229" t="s">
        <v>347</v>
      </c>
      <c r="N51" s="229" t="s">
        <v>347</v>
      </c>
      <c r="O51" s="229" t="s">
        <v>404</v>
      </c>
      <c r="P51" s="229" t="s">
        <v>543</v>
      </c>
      <c r="Q51" s="229" t="s">
        <v>406</v>
      </c>
      <c r="R51" s="229" t="s">
        <v>573</v>
      </c>
      <c r="S51" s="229" t="s">
        <v>574</v>
      </c>
      <c r="T51" s="232">
        <v>10</v>
      </c>
      <c r="U51" s="229" t="s">
        <v>544</v>
      </c>
      <c r="V51" s="229" t="s">
        <v>570</v>
      </c>
      <c r="W51" s="229" t="s">
        <v>347</v>
      </c>
      <c r="X51" s="229" t="s">
        <v>347</v>
      </c>
      <c r="Y51" s="229">
        <f t="shared" si="0"/>
        <v>4</v>
      </c>
      <c r="Z51" s="220">
        <f t="shared" si="1"/>
        <v>240000</v>
      </c>
    </row>
    <row r="52" spans="1:26">
      <c r="A52" s="228">
        <v>44679</v>
      </c>
      <c r="B52" s="229" t="s">
        <v>568</v>
      </c>
      <c r="C52" s="229" t="s">
        <v>569</v>
      </c>
      <c r="D52" s="229" t="s">
        <v>539</v>
      </c>
      <c r="E52" s="229" t="s">
        <v>445</v>
      </c>
      <c r="F52" s="229" t="s">
        <v>446</v>
      </c>
      <c r="G52" s="229" t="s">
        <v>540</v>
      </c>
      <c r="H52" s="229" t="s">
        <v>461</v>
      </c>
      <c r="I52" s="229" t="s">
        <v>541</v>
      </c>
      <c r="J52" s="230">
        <v>270000</v>
      </c>
      <c r="K52" s="229" t="s">
        <v>347</v>
      </c>
      <c r="L52" s="229" t="s">
        <v>542</v>
      </c>
      <c r="M52" s="229" t="s">
        <v>347</v>
      </c>
      <c r="N52" s="229" t="s">
        <v>347</v>
      </c>
      <c r="O52" s="229" t="s">
        <v>404</v>
      </c>
      <c r="P52" s="229" t="s">
        <v>543</v>
      </c>
      <c r="Q52" s="229" t="s">
        <v>406</v>
      </c>
      <c r="R52" s="229" t="s">
        <v>575</v>
      </c>
      <c r="S52" s="229" t="s">
        <v>576</v>
      </c>
      <c r="T52" s="232">
        <v>10</v>
      </c>
      <c r="U52" s="229" t="s">
        <v>544</v>
      </c>
      <c r="V52" s="229" t="s">
        <v>570</v>
      </c>
      <c r="W52" s="229" t="s">
        <v>347</v>
      </c>
      <c r="X52" s="229" t="s">
        <v>347</v>
      </c>
      <c r="Y52" s="229">
        <f t="shared" si="0"/>
        <v>4</v>
      </c>
      <c r="Z52" s="220">
        <f t="shared" si="1"/>
        <v>270000</v>
      </c>
    </row>
    <row r="53" spans="1:26">
      <c r="A53" s="228">
        <v>44679</v>
      </c>
      <c r="B53" s="229" t="s">
        <v>568</v>
      </c>
      <c r="C53" s="229" t="s">
        <v>569</v>
      </c>
      <c r="D53" s="229" t="s">
        <v>539</v>
      </c>
      <c r="E53" s="229" t="s">
        <v>445</v>
      </c>
      <c r="F53" s="229" t="s">
        <v>446</v>
      </c>
      <c r="G53" s="229" t="s">
        <v>540</v>
      </c>
      <c r="H53" s="229" t="s">
        <v>461</v>
      </c>
      <c r="I53" s="229" t="s">
        <v>541</v>
      </c>
      <c r="J53" s="230">
        <v>900000</v>
      </c>
      <c r="K53" s="229" t="s">
        <v>347</v>
      </c>
      <c r="L53" s="229" t="s">
        <v>542</v>
      </c>
      <c r="M53" s="229" t="s">
        <v>347</v>
      </c>
      <c r="N53" s="229" t="s">
        <v>347</v>
      </c>
      <c r="O53" s="229" t="s">
        <v>404</v>
      </c>
      <c r="P53" s="229" t="s">
        <v>543</v>
      </c>
      <c r="Q53" s="229" t="s">
        <v>406</v>
      </c>
      <c r="R53" s="229" t="s">
        <v>577</v>
      </c>
      <c r="S53" s="229" t="s">
        <v>578</v>
      </c>
      <c r="T53" s="232">
        <v>15</v>
      </c>
      <c r="U53" s="229" t="s">
        <v>579</v>
      </c>
      <c r="V53" s="229" t="s">
        <v>570</v>
      </c>
      <c r="W53" s="229" t="s">
        <v>347</v>
      </c>
      <c r="X53" s="229" t="s">
        <v>347</v>
      </c>
      <c r="Y53" s="229">
        <f t="shared" si="0"/>
        <v>4</v>
      </c>
      <c r="Z53" s="220">
        <f t="shared" si="1"/>
        <v>900000</v>
      </c>
    </row>
    <row r="54" spans="1:26">
      <c r="A54" s="228">
        <v>44679</v>
      </c>
      <c r="B54" s="229" t="s">
        <v>568</v>
      </c>
      <c r="C54" s="229" t="s">
        <v>569</v>
      </c>
      <c r="D54" s="229" t="s">
        <v>539</v>
      </c>
      <c r="E54" s="229" t="s">
        <v>445</v>
      </c>
      <c r="F54" s="229" t="s">
        <v>446</v>
      </c>
      <c r="G54" s="229" t="s">
        <v>540</v>
      </c>
      <c r="H54" s="229" t="s">
        <v>461</v>
      </c>
      <c r="I54" s="229" t="s">
        <v>541</v>
      </c>
      <c r="J54" s="230">
        <v>295000</v>
      </c>
      <c r="K54" s="229" t="s">
        <v>347</v>
      </c>
      <c r="L54" s="229" t="s">
        <v>542</v>
      </c>
      <c r="M54" s="229" t="s">
        <v>347</v>
      </c>
      <c r="N54" s="229" t="s">
        <v>347</v>
      </c>
      <c r="O54" s="229" t="s">
        <v>404</v>
      </c>
      <c r="P54" s="229" t="s">
        <v>543</v>
      </c>
      <c r="Q54" s="229" t="s">
        <v>406</v>
      </c>
      <c r="R54" s="229" t="s">
        <v>580</v>
      </c>
      <c r="S54" s="229" t="s">
        <v>581</v>
      </c>
      <c r="T54" s="232">
        <v>10</v>
      </c>
      <c r="U54" s="229" t="s">
        <v>579</v>
      </c>
      <c r="V54" s="229" t="s">
        <v>570</v>
      </c>
      <c r="W54" s="229" t="s">
        <v>347</v>
      </c>
      <c r="X54" s="229" t="s">
        <v>347</v>
      </c>
      <c r="Y54" s="229">
        <f t="shared" si="0"/>
        <v>4</v>
      </c>
      <c r="Z54" s="220">
        <f t="shared" si="1"/>
        <v>295000</v>
      </c>
    </row>
    <row r="55" spans="1:26">
      <c r="A55" s="228">
        <v>44679</v>
      </c>
      <c r="B55" s="229" t="s">
        <v>568</v>
      </c>
      <c r="C55" s="229" t="s">
        <v>569</v>
      </c>
      <c r="D55" s="229" t="s">
        <v>539</v>
      </c>
      <c r="E55" s="229" t="s">
        <v>445</v>
      </c>
      <c r="F55" s="229" t="s">
        <v>446</v>
      </c>
      <c r="G55" s="229" t="s">
        <v>540</v>
      </c>
      <c r="H55" s="229" t="s">
        <v>461</v>
      </c>
      <c r="I55" s="229" t="s">
        <v>541</v>
      </c>
      <c r="J55" s="230">
        <v>120000</v>
      </c>
      <c r="K55" s="229" t="s">
        <v>347</v>
      </c>
      <c r="L55" s="229" t="s">
        <v>542</v>
      </c>
      <c r="M55" s="229" t="s">
        <v>347</v>
      </c>
      <c r="N55" s="229" t="s">
        <v>347</v>
      </c>
      <c r="O55" s="229" t="s">
        <v>404</v>
      </c>
      <c r="P55" s="229" t="s">
        <v>543</v>
      </c>
      <c r="Q55" s="229" t="s">
        <v>406</v>
      </c>
      <c r="R55" s="229" t="s">
        <v>582</v>
      </c>
      <c r="S55" s="229" t="s">
        <v>583</v>
      </c>
      <c r="T55" s="232">
        <v>10</v>
      </c>
      <c r="U55" s="229" t="s">
        <v>544</v>
      </c>
      <c r="V55" s="229" t="s">
        <v>570</v>
      </c>
      <c r="W55" s="229" t="s">
        <v>347</v>
      </c>
      <c r="X55" s="229" t="s">
        <v>347</v>
      </c>
      <c r="Y55" s="229">
        <f t="shared" si="0"/>
        <v>4</v>
      </c>
      <c r="Z55" s="220">
        <f t="shared" si="1"/>
        <v>120000</v>
      </c>
    </row>
    <row r="56" spans="1:26">
      <c r="A56" s="228">
        <v>44679</v>
      </c>
      <c r="B56" s="229" t="s">
        <v>568</v>
      </c>
      <c r="C56" s="229" t="s">
        <v>569</v>
      </c>
      <c r="D56" s="229" t="s">
        <v>539</v>
      </c>
      <c r="E56" s="229" t="s">
        <v>445</v>
      </c>
      <c r="F56" s="229" t="s">
        <v>446</v>
      </c>
      <c r="G56" s="229" t="s">
        <v>540</v>
      </c>
      <c r="H56" s="229" t="s">
        <v>461</v>
      </c>
      <c r="I56" s="229" t="s">
        <v>541</v>
      </c>
      <c r="J56" s="230">
        <v>90000</v>
      </c>
      <c r="K56" s="229" t="s">
        <v>347</v>
      </c>
      <c r="L56" s="229" t="s">
        <v>542</v>
      </c>
      <c r="M56" s="229" t="s">
        <v>347</v>
      </c>
      <c r="N56" s="229" t="s">
        <v>347</v>
      </c>
      <c r="O56" s="229" t="s">
        <v>404</v>
      </c>
      <c r="P56" s="229" t="s">
        <v>543</v>
      </c>
      <c r="Q56" s="229" t="s">
        <v>406</v>
      </c>
      <c r="R56" s="229" t="s">
        <v>584</v>
      </c>
      <c r="S56" s="229" t="s">
        <v>585</v>
      </c>
      <c r="T56" s="232">
        <v>10</v>
      </c>
      <c r="U56" s="229" t="s">
        <v>544</v>
      </c>
      <c r="V56" s="229" t="s">
        <v>570</v>
      </c>
      <c r="W56" s="229" t="s">
        <v>347</v>
      </c>
      <c r="X56" s="229" t="s">
        <v>347</v>
      </c>
      <c r="Y56" s="229">
        <f t="shared" si="0"/>
        <v>4</v>
      </c>
      <c r="Z56" s="220">
        <f t="shared" si="1"/>
        <v>90000</v>
      </c>
    </row>
    <row r="57" spans="1:26">
      <c r="A57" s="228">
        <v>44679</v>
      </c>
      <c r="B57" s="229" t="s">
        <v>568</v>
      </c>
      <c r="C57" s="229" t="s">
        <v>569</v>
      </c>
      <c r="D57" s="229" t="s">
        <v>539</v>
      </c>
      <c r="E57" s="229" t="s">
        <v>445</v>
      </c>
      <c r="F57" s="229" t="s">
        <v>446</v>
      </c>
      <c r="G57" s="229" t="s">
        <v>540</v>
      </c>
      <c r="H57" s="229" t="s">
        <v>461</v>
      </c>
      <c r="I57" s="229" t="s">
        <v>541</v>
      </c>
      <c r="J57" s="230">
        <v>160000</v>
      </c>
      <c r="K57" s="229" t="s">
        <v>347</v>
      </c>
      <c r="L57" s="229" t="s">
        <v>542</v>
      </c>
      <c r="M57" s="229" t="s">
        <v>347</v>
      </c>
      <c r="N57" s="229" t="s">
        <v>347</v>
      </c>
      <c r="O57" s="229" t="s">
        <v>404</v>
      </c>
      <c r="P57" s="229" t="s">
        <v>543</v>
      </c>
      <c r="Q57" s="229" t="s">
        <v>406</v>
      </c>
      <c r="R57" s="229" t="s">
        <v>586</v>
      </c>
      <c r="S57" s="229" t="s">
        <v>587</v>
      </c>
      <c r="T57" s="232">
        <v>20</v>
      </c>
      <c r="U57" s="229" t="s">
        <v>544</v>
      </c>
      <c r="V57" s="229" t="s">
        <v>570</v>
      </c>
      <c r="W57" s="229" t="s">
        <v>347</v>
      </c>
      <c r="X57" s="229" t="s">
        <v>347</v>
      </c>
      <c r="Y57" s="229">
        <f t="shared" si="0"/>
        <v>4</v>
      </c>
      <c r="Z57" s="220">
        <f t="shared" si="1"/>
        <v>160000</v>
      </c>
    </row>
    <row r="58" spans="1:26">
      <c r="A58" s="228">
        <v>44679</v>
      </c>
      <c r="B58" s="229" t="s">
        <v>568</v>
      </c>
      <c r="C58" s="229" t="s">
        <v>569</v>
      </c>
      <c r="D58" s="229" t="s">
        <v>539</v>
      </c>
      <c r="E58" s="229" t="s">
        <v>445</v>
      </c>
      <c r="F58" s="229" t="s">
        <v>446</v>
      </c>
      <c r="G58" s="229" t="s">
        <v>540</v>
      </c>
      <c r="H58" s="229" t="s">
        <v>461</v>
      </c>
      <c r="I58" s="229" t="s">
        <v>541</v>
      </c>
      <c r="J58" s="230">
        <v>160000</v>
      </c>
      <c r="K58" s="229" t="s">
        <v>347</v>
      </c>
      <c r="L58" s="229" t="s">
        <v>542</v>
      </c>
      <c r="M58" s="229" t="s">
        <v>347</v>
      </c>
      <c r="N58" s="229" t="s">
        <v>347</v>
      </c>
      <c r="O58" s="229" t="s">
        <v>404</v>
      </c>
      <c r="P58" s="229" t="s">
        <v>543</v>
      </c>
      <c r="Q58" s="229" t="s">
        <v>406</v>
      </c>
      <c r="R58" s="229" t="s">
        <v>588</v>
      </c>
      <c r="S58" s="229" t="s">
        <v>589</v>
      </c>
      <c r="T58" s="232">
        <v>20</v>
      </c>
      <c r="U58" s="229" t="s">
        <v>544</v>
      </c>
      <c r="V58" s="229" t="s">
        <v>570</v>
      </c>
      <c r="W58" s="229" t="s">
        <v>347</v>
      </c>
      <c r="X58" s="229" t="s">
        <v>347</v>
      </c>
      <c r="Y58" s="229">
        <f t="shared" si="0"/>
        <v>4</v>
      </c>
      <c r="Z58" s="220">
        <f t="shared" si="1"/>
        <v>160000</v>
      </c>
    </row>
    <row r="59" spans="1:26">
      <c r="A59" s="228">
        <v>44679</v>
      </c>
      <c r="B59" s="229" t="s">
        <v>590</v>
      </c>
      <c r="C59" s="229" t="s">
        <v>591</v>
      </c>
      <c r="D59" s="229" t="s">
        <v>539</v>
      </c>
      <c r="E59" s="229" t="s">
        <v>445</v>
      </c>
      <c r="F59" s="229" t="s">
        <v>446</v>
      </c>
      <c r="G59" s="229" t="s">
        <v>540</v>
      </c>
      <c r="H59" s="229" t="s">
        <v>461</v>
      </c>
      <c r="I59" s="229" t="s">
        <v>541</v>
      </c>
      <c r="J59" s="230">
        <v>375000</v>
      </c>
      <c r="K59" s="229" t="s">
        <v>347</v>
      </c>
      <c r="L59" s="229" t="s">
        <v>542</v>
      </c>
      <c r="M59" s="229" t="s">
        <v>347</v>
      </c>
      <c r="N59" s="229" t="s">
        <v>347</v>
      </c>
      <c r="O59" s="229" t="s">
        <v>404</v>
      </c>
      <c r="P59" s="229" t="s">
        <v>543</v>
      </c>
      <c r="Q59" s="229" t="s">
        <v>406</v>
      </c>
      <c r="R59" s="229" t="s">
        <v>347</v>
      </c>
      <c r="S59" s="229" t="s">
        <v>347</v>
      </c>
      <c r="T59" s="232">
        <v>150</v>
      </c>
      <c r="U59" s="229" t="s">
        <v>544</v>
      </c>
      <c r="V59" s="229" t="s">
        <v>592</v>
      </c>
      <c r="W59" s="229" t="s">
        <v>347</v>
      </c>
      <c r="X59" s="229" t="s">
        <v>347</v>
      </c>
      <c r="Y59" s="229">
        <f t="shared" si="0"/>
        <v>4</v>
      </c>
      <c r="Z59" s="220">
        <f t="shared" si="1"/>
        <v>375000</v>
      </c>
    </row>
    <row r="60" spans="1:26">
      <c r="A60" s="228">
        <v>44679</v>
      </c>
      <c r="B60" s="229" t="s">
        <v>590</v>
      </c>
      <c r="C60" s="229" t="s">
        <v>591</v>
      </c>
      <c r="D60" s="229" t="s">
        <v>539</v>
      </c>
      <c r="E60" s="229" t="s">
        <v>445</v>
      </c>
      <c r="F60" s="229" t="s">
        <v>446</v>
      </c>
      <c r="G60" s="229" t="s">
        <v>540</v>
      </c>
      <c r="H60" s="229" t="s">
        <v>461</v>
      </c>
      <c r="I60" s="229" t="s">
        <v>541</v>
      </c>
      <c r="J60" s="230">
        <v>36000</v>
      </c>
      <c r="K60" s="229" t="s">
        <v>347</v>
      </c>
      <c r="L60" s="229" t="s">
        <v>542</v>
      </c>
      <c r="M60" s="229" t="s">
        <v>347</v>
      </c>
      <c r="N60" s="229" t="s">
        <v>347</v>
      </c>
      <c r="O60" s="229" t="s">
        <v>404</v>
      </c>
      <c r="P60" s="229" t="s">
        <v>543</v>
      </c>
      <c r="Q60" s="229" t="s">
        <v>406</v>
      </c>
      <c r="R60" s="229" t="s">
        <v>593</v>
      </c>
      <c r="S60" s="229" t="s">
        <v>594</v>
      </c>
      <c r="T60" s="232">
        <v>6</v>
      </c>
      <c r="U60" s="229" t="s">
        <v>544</v>
      </c>
      <c r="V60" s="229" t="s">
        <v>592</v>
      </c>
      <c r="W60" s="229" t="s">
        <v>347</v>
      </c>
      <c r="X60" s="229" t="s">
        <v>347</v>
      </c>
      <c r="Y60" s="229">
        <f t="shared" si="0"/>
        <v>4</v>
      </c>
      <c r="Z60" s="220">
        <f t="shared" si="1"/>
        <v>36000</v>
      </c>
    </row>
    <row r="61" spans="1:26">
      <c r="A61" s="228">
        <v>44679</v>
      </c>
      <c r="B61" s="229" t="s">
        <v>595</v>
      </c>
      <c r="C61" s="229" t="s">
        <v>596</v>
      </c>
      <c r="D61" s="229" t="s">
        <v>539</v>
      </c>
      <c r="E61" s="229" t="s">
        <v>445</v>
      </c>
      <c r="F61" s="229" t="s">
        <v>446</v>
      </c>
      <c r="G61" s="229" t="s">
        <v>540</v>
      </c>
      <c r="H61" s="229" t="s">
        <v>461</v>
      </c>
      <c r="I61" s="229" t="s">
        <v>541</v>
      </c>
      <c r="J61" s="230">
        <v>350000</v>
      </c>
      <c r="K61" s="229" t="s">
        <v>347</v>
      </c>
      <c r="L61" s="229" t="s">
        <v>542</v>
      </c>
      <c r="M61" s="229" t="s">
        <v>347</v>
      </c>
      <c r="N61" s="229" t="s">
        <v>347</v>
      </c>
      <c r="O61" s="229" t="s">
        <v>404</v>
      </c>
      <c r="P61" s="229" t="s">
        <v>543</v>
      </c>
      <c r="Q61" s="229" t="s">
        <v>406</v>
      </c>
      <c r="R61" s="229" t="s">
        <v>597</v>
      </c>
      <c r="S61" s="229" t="s">
        <v>598</v>
      </c>
      <c r="T61" s="233">
        <v>10</v>
      </c>
      <c r="U61" s="229" t="s">
        <v>551</v>
      </c>
      <c r="V61" s="229" t="s">
        <v>599</v>
      </c>
      <c r="W61" s="229" t="s">
        <v>347</v>
      </c>
      <c r="X61" s="229" t="s">
        <v>347</v>
      </c>
      <c r="Y61" s="229">
        <f t="shared" si="0"/>
        <v>4</v>
      </c>
      <c r="Z61" s="220">
        <f t="shared" si="1"/>
        <v>350000</v>
      </c>
    </row>
    <row r="62" spans="1:26">
      <c r="A62" s="228">
        <v>44679</v>
      </c>
      <c r="B62" s="229" t="s">
        <v>595</v>
      </c>
      <c r="C62" s="229" t="s">
        <v>596</v>
      </c>
      <c r="D62" s="229" t="s">
        <v>539</v>
      </c>
      <c r="E62" s="229" t="s">
        <v>445</v>
      </c>
      <c r="F62" s="229" t="s">
        <v>446</v>
      </c>
      <c r="G62" s="229" t="s">
        <v>540</v>
      </c>
      <c r="H62" s="229" t="s">
        <v>461</v>
      </c>
      <c r="I62" s="229" t="s">
        <v>541</v>
      </c>
      <c r="J62" s="230">
        <v>268500</v>
      </c>
      <c r="K62" s="229" t="s">
        <v>347</v>
      </c>
      <c r="L62" s="229" t="s">
        <v>542</v>
      </c>
      <c r="M62" s="229" t="s">
        <v>347</v>
      </c>
      <c r="N62" s="229" t="s">
        <v>347</v>
      </c>
      <c r="O62" s="229" t="s">
        <v>404</v>
      </c>
      <c r="P62" s="229" t="s">
        <v>543</v>
      </c>
      <c r="Q62" s="229" t="s">
        <v>406</v>
      </c>
      <c r="R62" s="229" t="s">
        <v>600</v>
      </c>
      <c r="S62" s="229" t="s">
        <v>601</v>
      </c>
      <c r="T62" s="233">
        <v>5</v>
      </c>
      <c r="U62" s="229" t="s">
        <v>551</v>
      </c>
      <c r="V62" s="229" t="s">
        <v>599</v>
      </c>
      <c r="W62" s="229" t="s">
        <v>347</v>
      </c>
      <c r="X62" s="229" t="s">
        <v>347</v>
      </c>
      <c r="Y62" s="229">
        <f t="shared" si="0"/>
        <v>4</v>
      </c>
      <c r="Z62" s="220">
        <f t="shared" si="1"/>
        <v>268500</v>
      </c>
    </row>
    <row r="63" spans="1:26">
      <c r="A63" s="228">
        <v>44679</v>
      </c>
      <c r="B63" s="229" t="s">
        <v>595</v>
      </c>
      <c r="C63" s="229" t="s">
        <v>596</v>
      </c>
      <c r="D63" s="229" t="s">
        <v>539</v>
      </c>
      <c r="E63" s="229" t="s">
        <v>445</v>
      </c>
      <c r="F63" s="229" t="s">
        <v>446</v>
      </c>
      <c r="G63" s="229" t="s">
        <v>540</v>
      </c>
      <c r="H63" s="229" t="s">
        <v>461</v>
      </c>
      <c r="I63" s="229" t="s">
        <v>541</v>
      </c>
      <c r="J63" s="230">
        <v>1258350</v>
      </c>
      <c r="K63" s="229" t="s">
        <v>347</v>
      </c>
      <c r="L63" s="229" t="s">
        <v>542</v>
      </c>
      <c r="M63" s="229" t="s">
        <v>347</v>
      </c>
      <c r="N63" s="229" t="s">
        <v>347</v>
      </c>
      <c r="O63" s="229" t="s">
        <v>404</v>
      </c>
      <c r="P63" s="229" t="s">
        <v>543</v>
      </c>
      <c r="Q63" s="229" t="s">
        <v>406</v>
      </c>
      <c r="R63" s="229" t="s">
        <v>602</v>
      </c>
      <c r="S63" s="229" t="s">
        <v>603</v>
      </c>
      <c r="T63" s="232">
        <v>150</v>
      </c>
      <c r="U63" s="229" t="s">
        <v>544</v>
      </c>
      <c r="V63" s="229" t="s">
        <v>599</v>
      </c>
      <c r="W63" s="229" t="s">
        <v>347</v>
      </c>
      <c r="X63" s="229" t="s">
        <v>347</v>
      </c>
      <c r="Y63" s="229">
        <f t="shared" si="0"/>
        <v>4</v>
      </c>
      <c r="Z63" s="220">
        <f t="shared" si="1"/>
        <v>1258350</v>
      </c>
    </row>
    <row r="64" spans="1:26">
      <c r="A64" s="228">
        <v>44680</v>
      </c>
      <c r="B64" s="229" t="s">
        <v>604</v>
      </c>
      <c r="C64" s="229" t="s">
        <v>605</v>
      </c>
      <c r="D64" s="229" t="s">
        <v>539</v>
      </c>
      <c r="E64" s="229" t="s">
        <v>445</v>
      </c>
      <c r="F64" s="229" t="s">
        <v>446</v>
      </c>
      <c r="G64" s="229" t="s">
        <v>606</v>
      </c>
      <c r="H64" s="229" t="s">
        <v>607</v>
      </c>
      <c r="I64" s="229" t="s">
        <v>541</v>
      </c>
      <c r="J64" s="230">
        <v>21105000</v>
      </c>
      <c r="K64" s="229" t="s">
        <v>608</v>
      </c>
      <c r="L64" s="229" t="s">
        <v>542</v>
      </c>
      <c r="M64" s="229" t="s">
        <v>609</v>
      </c>
      <c r="N64" s="229" t="s">
        <v>347</v>
      </c>
      <c r="O64" s="229" t="s">
        <v>404</v>
      </c>
      <c r="P64" s="229" t="s">
        <v>449</v>
      </c>
      <c r="Q64" s="229" t="s">
        <v>406</v>
      </c>
      <c r="R64" s="229" t="s">
        <v>347</v>
      </c>
      <c r="S64" s="229" t="s">
        <v>347</v>
      </c>
      <c r="T64" s="232">
        <v>3</v>
      </c>
      <c r="U64" s="229" t="s">
        <v>544</v>
      </c>
      <c r="V64" s="229" t="s">
        <v>610</v>
      </c>
      <c r="W64" s="229" t="s">
        <v>347</v>
      </c>
      <c r="X64" s="229" t="s">
        <v>347</v>
      </c>
      <c r="Y64" s="229">
        <f t="shared" si="0"/>
        <v>4</v>
      </c>
      <c r="Z64" s="220"/>
    </row>
    <row r="65" spans="1:26">
      <c r="A65" s="228">
        <v>44680</v>
      </c>
      <c r="B65" s="229" t="s">
        <v>609</v>
      </c>
      <c r="C65" s="229" t="s">
        <v>611</v>
      </c>
      <c r="D65" s="229" t="s">
        <v>539</v>
      </c>
      <c r="E65" s="229" t="s">
        <v>445</v>
      </c>
      <c r="F65" s="229" t="s">
        <v>446</v>
      </c>
      <c r="G65" s="229" t="s">
        <v>606</v>
      </c>
      <c r="H65" s="229" t="s">
        <v>607</v>
      </c>
      <c r="I65" s="229" t="s">
        <v>541</v>
      </c>
      <c r="J65" s="230">
        <v>-21105000</v>
      </c>
      <c r="K65" s="229" t="s">
        <v>347</v>
      </c>
      <c r="L65" s="229" t="s">
        <v>542</v>
      </c>
      <c r="M65" s="229" t="s">
        <v>604</v>
      </c>
      <c r="N65" s="229" t="s">
        <v>608</v>
      </c>
      <c r="O65" s="229" t="s">
        <v>612</v>
      </c>
      <c r="P65" s="229" t="s">
        <v>449</v>
      </c>
      <c r="Q65" s="229" t="s">
        <v>406</v>
      </c>
      <c r="R65" s="229" t="s">
        <v>347</v>
      </c>
      <c r="S65" s="229" t="s">
        <v>347</v>
      </c>
      <c r="T65" s="232">
        <v>-3</v>
      </c>
      <c r="U65" s="229" t="s">
        <v>544</v>
      </c>
      <c r="V65" s="229" t="s">
        <v>610</v>
      </c>
      <c r="W65" s="229" t="s">
        <v>347</v>
      </c>
      <c r="X65" s="229" t="s">
        <v>347</v>
      </c>
      <c r="Y65" s="229">
        <f t="shared" si="0"/>
        <v>4</v>
      </c>
      <c r="Z65" s="220"/>
    </row>
    <row r="66" spans="1:26">
      <c r="A66" s="228">
        <v>44670</v>
      </c>
      <c r="B66" s="229" t="s">
        <v>613</v>
      </c>
      <c r="C66" s="229" t="s">
        <v>614</v>
      </c>
      <c r="D66" s="229" t="s">
        <v>615</v>
      </c>
      <c r="E66" s="229" t="s">
        <v>445</v>
      </c>
      <c r="F66" s="229" t="s">
        <v>446</v>
      </c>
      <c r="G66" s="229" t="s">
        <v>453</v>
      </c>
      <c r="H66" s="229" t="s">
        <v>454</v>
      </c>
      <c r="I66" s="229" t="s">
        <v>496</v>
      </c>
      <c r="J66" s="230">
        <v>17128095</v>
      </c>
      <c r="K66" s="229" t="s">
        <v>347</v>
      </c>
      <c r="L66" s="229" t="s">
        <v>403</v>
      </c>
      <c r="M66" s="229" t="s">
        <v>347</v>
      </c>
      <c r="N66" s="229" t="s">
        <v>347</v>
      </c>
      <c r="O66" s="229" t="s">
        <v>404</v>
      </c>
      <c r="P66" s="229" t="s">
        <v>405</v>
      </c>
      <c r="Q66" s="229" t="s">
        <v>406</v>
      </c>
      <c r="R66" s="229" t="s">
        <v>347</v>
      </c>
      <c r="S66" s="229" t="s">
        <v>347</v>
      </c>
      <c r="T66" s="231">
        <v>0</v>
      </c>
      <c r="U66" s="229" t="s">
        <v>347</v>
      </c>
      <c r="V66" s="229" t="s">
        <v>616</v>
      </c>
      <c r="W66" s="229" t="s">
        <v>347</v>
      </c>
      <c r="X66" s="229" t="s">
        <v>347</v>
      </c>
      <c r="Y66" s="229">
        <f t="shared" si="0"/>
        <v>4</v>
      </c>
      <c r="Z66" s="220">
        <f t="shared" si="1"/>
        <v>17128095</v>
      </c>
    </row>
    <row r="67" spans="1:26">
      <c r="A67" s="228">
        <v>44677</v>
      </c>
      <c r="B67" s="229" t="s">
        <v>617</v>
      </c>
      <c r="C67" s="229" t="s">
        <v>618</v>
      </c>
      <c r="D67" s="229" t="s">
        <v>619</v>
      </c>
      <c r="E67" s="229" t="s">
        <v>445</v>
      </c>
      <c r="F67" s="229" t="s">
        <v>446</v>
      </c>
      <c r="G67" s="229" t="s">
        <v>620</v>
      </c>
      <c r="H67" s="229" t="s">
        <v>621</v>
      </c>
      <c r="I67" s="229" t="s">
        <v>455</v>
      </c>
      <c r="J67" s="230">
        <v>12000000</v>
      </c>
      <c r="K67" s="229" t="s">
        <v>347</v>
      </c>
      <c r="L67" s="229" t="s">
        <v>403</v>
      </c>
      <c r="M67" s="229" t="s">
        <v>347</v>
      </c>
      <c r="N67" s="229" t="s">
        <v>347</v>
      </c>
      <c r="O67" s="229" t="s">
        <v>404</v>
      </c>
      <c r="P67" s="229" t="s">
        <v>405</v>
      </c>
      <c r="Q67" s="229" t="s">
        <v>406</v>
      </c>
      <c r="R67" s="229" t="s">
        <v>347</v>
      </c>
      <c r="S67" s="229" t="s">
        <v>347</v>
      </c>
      <c r="T67" s="231">
        <v>0</v>
      </c>
      <c r="U67" s="229" t="s">
        <v>347</v>
      </c>
      <c r="V67" s="229" t="s">
        <v>619</v>
      </c>
      <c r="W67" s="229" t="s">
        <v>347</v>
      </c>
      <c r="X67" s="229" t="s">
        <v>347</v>
      </c>
      <c r="Y67" s="229">
        <f t="shared" si="0"/>
        <v>4</v>
      </c>
      <c r="Z67" s="220">
        <f t="shared" si="1"/>
        <v>12000000</v>
      </c>
    </row>
    <row r="68" spans="1:26">
      <c r="A68" s="228">
        <v>44680</v>
      </c>
      <c r="B68" s="229" t="s">
        <v>622</v>
      </c>
      <c r="C68" s="229" t="s">
        <v>623</v>
      </c>
      <c r="D68" s="229" t="s">
        <v>624</v>
      </c>
      <c r="E68" s="229" t="s">
        <v>445</v>
      </c>
      <c r="F68" s="229" t="s">
        <v>446</v>
      </c>
      <c r="G68" s="229" t="s">
        <v>625</v>
      </c>
      <c r="H68" s="229" t="s">
        <v>626</v>
      </c>
      <c r="I68" s="229" t="s">
        <v>627</v>
      </c>
      <c r="J68" s="230">
        <v>16200000</v>
      </c>
      <c r="K68" s="229" t="s">
        <v>347</v>
      </c>
      <c r="L68" s="229" t="s">
        <v>403</v>
      </c>
      <c r="M68" s="229" t="s">
        <v>347</v>
      </c>
      <c r="N68" s="229" t="s">
        <v>347</v>
      </c>
      <c r="O68" s="229" t="s">
        <v>404</v>
      </c>
      <c r="P68" s="229" t="s">
        <v>405</v>
      </c>
      <c r="Q68" s="229" t="s">
        <v>406</v>
      </c>
      <c r="R68" s="229" t="s">
        <v>347</v>
      </c>
      <c r="S68" s="229" t="s">
        <v>347</v>
      </c>
      <c r="T68" s="231">
        <v>0</v>
      </c>
      <c r="U68" s="229" t="s">
        <v>347</v>
      </c>
      <c r="V68" s="229" t="s">
        <v>628</v>
      </c>
      <c r="W68" s="229" t="s">
        <v>347</v>
      </c>
      <c r="X68" s="229" t="s">
        <v>347</v>
      </c>
      <c r="Y68" s="229">
        <f t="shared" ref="Y68:Y131" si="2">MONTH(A$3)</f>
        <v>4</v>
      </c>
      <c r="Z68" s="220">
        <f t="shared" ref="Z68:Z131" si="3">J68</f>
        <v>16200000</v>
      </c>
    </row>
    <row r="69" spans="1:26">
      <c r="A69" s="228">
        <v>44680</v>
      </c>
      <c r="B69" s="229" t="s">
        <v>629</v>
      </c>
      <c r="C69" s="229" t="s">
        <v>630</v>
      </c>
      <c r="D69" s="229" t="s">
        <v>631</v>
      </c>
      <c r="E69" s="229" t="s">
        <v>445</v>
      </c>
      <c r="F69" s="229" t="s">
        <v>446</v>
      </c>
      <c r="G69" s="229" t="s">
        <v>632</v>
      </c>
      <c r="H69" s="229" t="s">
        <v>633</v>
      </c>
      <c r="I69" s="229" t="s">
        <v>634</v>
      </c>
      <c r="J69" s="230">
        <v>1600315</v>
      </c>
      <c r="K69" s="229" t="s">
        <v>347</v>
      </c>
      <c r="L69" s="229" t="s">
        <v>403</v>
      </c>
      <c r="M69" s="229" t="s">
        <v>347</v>
      </c>
      <c r="N69" s="229" t="s">
        <v>347</v>
      </c>
      <c r="O69" s="229" t="s">
        <v>404</v>
      </c>
      <c r="P69" s="229" t="s">
        <v>405</v>
      </c>
      <c r="Q69" s="229" t="s">
        <v>406</v>
      </c>
      <c r="R69" s="229" t="s">
        <v>347</v>
      </c>
      <c r="S69" s="229" t="s">
        <v>347</v>
      </c>
      <c r="T69" s="231">
        <v>0</v>
      </c>
      <c r="U69" s="229" t="s">
        <v>347</v>
      </c>
      <c r="V69" s="229" t="s">
        <v>635</v>
      </c>
      <c r="W69" s="229" t="s">
        <v>347</v>
      </c>
      <c r="X69" s="229" t="s">
        <v>347</v>
      </c>
      <c r="Y69" s="229">
        <f t="shared" si="2"/>
        <v>4</v>
      </c>
      <c r="Z69" s="220">
        <f t="shared" si="3"/>
        <v>1600315</v>
      </c>
    </row>
    <row r="70" spans="1:26">
      <c r="A70" s="228">
        <v>44668</v>
      </c>
      <c r="B70" s="229" t="s">
        <v>636</v>
      </c>
      <c r="C70" s="229" t="s">
        <v>637</v>
      </c>
      <c r="D70" s="229" t="s">
        <v>638</v>
      </c>
      <c r="E70" s="229" t="s">
        <v>445</v>
      </c>
      <c r="F70" s="229" t="s">
        <v>446</v>
      </c>
      <c r="G70" s="229" t="s">
        <v>620</v>
      </c>
      <c r="H70" s="229" t="s">
        <v>621</v>
      </c>
      <c r="I70" s="229" t="s">
        <v>496</v>
      </c>
      <c r="J70" s="230">
        <v>555556</v>
      </c>
      <c r="K70" s="229" t="s">
        <v>347</v>
      </c>
      <c r="L70" s="229" t="s">
        <v>403</v>
      </c>
      <c r="M70" s="229" t="s">
        <v>347</v>
      </c>
      <c r="N70" s="229" t="s">
        <v>347</v>
      </c>
      <c r="O70" s="229" t="s">
        <v>404</v>
      </c>
      <c r="P70" s="229" t="s">
        <v>405</v>
      </c>
      <c r="Q70" s="229" t="s">
        <v>406</v>
      </c>
      <c r="R70" s="229" t="s">
        <v>347</v>
      </c>
      <c r="S70" s="229" t="s">
        <v>347</v>
      </c>
      <c r="T70" s="231">
        <v>0</v>
      </c>
      <c r="U70" s="229" t="s">
        <v>347</v>
      </c>
      <c r="V70" s="229" t="s">
        <v>639</v>
      </c>
      <c r="W70" s="229" t="s">
        <v>347</v>
      </c>
      <c r="X70" s="229" t="s">
        <v>347</v>
      </c>
      <c r="Y70" s="229">
        <f t="shared" si="2"/>
        <v>4</v>
      </c>
      <c r="Z70" s="220">
        <f t="shared" si="3"/>
        <v>555556</v>
      </c>
    </row>
    <row r="71" spans="1:26">
      <c r="A71" s="228">
        <v>44666</v>
      </c>
      <c r="B71" s="229" t="s">
        <v>640</v>
      </c>
      <c r="C71" s="229" t="s">
        <v>641</v>
      </c>
      <c r="D71" s="229" t="s">
        <v>642</v>
      </c>
      <c r="E71" s="229" t="s">
        <v>445</v>
      </c>
      <c r="F71" s="229" t="s">
        <v>446</v>
      </c>
      <c r="G71" s="229" t="s">
        <v>534</v>
      </c>
      <c r="H71" s="229" t="s">
        <v>535</v>
      </c>
      <c r="I71" s="229" t="s">
        <v>496</v>
      </c>
      <c r="J71" s="230">
        <v>2857143</v>
      </c>
      <c r="K71" s="229" t="s">
        <v>347</v>
      </c>
      <c r="L71" s="229" t="s">
        <v>403</v>
      </c>
      <c r="M71" s="229" t="s">
        <v>347</v>
      </c>
      <c r="N71" s="229" t="s">
        <v>347</v>
      </c>
      <c r="O71" s="229" t="s">
        <v>404</v>
      </c>
      <c r="P71" s="229" t="s">
        <v>405</v>
      </c>
      <c r="Q71" s="229" t="s">
        <v>406</v>
      </c>
      <c r="R71" s="229" t="s">
        <v>347</v>
      </c>
      <c r="S71" s="229" t="s">
        <v>347</v>
      </c>
      <c r="T71" s="231">
        <v>0</v>
      </c>
      <c r="U71" s="229" t="s">
        <v>347</v>
      </c>
      <c r="V71" s="229" t="s">
        <v>643</v>
      </c>
      <c r="W71" s="229" t="s">
        <v>347</v>
      </c>
      <c r="X71" s="229" t="s">
        <v>347</v>
      </c>
      <c r="Y71" s="229">
        <f t="shared" si="2"/>
        <v>4</v>
      </c>
      <c r="Z71" s="220">
        <f t="shared" si="3"/>
        <v>2857143</v>
      </c>
    </row>
    <row r="72" spans="1:26">
      <c r="A72" s="228">
        <v>44657</v>
      </c>
      <c r="B72" s="229" t="s">
        <v>644</v>
      </c>
      <c r="C72" s="229" t="s">
        <v>645</v>
      </c>
      <c r="D72" s="229" t="s">
        <v>646</v>
      </c>
      <c r="E72" s="229" t="s">
        <v>445</v>
      </c>
      <c r="F72" s="229" t="s">
        <v>446</v>
      </c>
      <c r="G72" s="229" t="s">
        <v>540</v>
      </c>
      <c r="H72" s="229" t="s">
        <v>461</v>
      </c>
      <c r="I72" s="229" t="s">
        <v>647</v>
      </c>
      <c r="J72" s="230">
        <v>1440000</v>
      </c>
      <c r="K72" s="229" t="s">
        <v>347</v>
      </c>
      <c r="L72" s="229" t="s">
        <v>403</v>
      </c>
      <c r="M72" s="229" t="s">
        <v>347</v>
      </c>
      <c r="N72" s="229" t="s">
        <v>347</v>
      </c>
      <c r="O72" s="229" t="s">
        <v>404</v>
      </c>
      <c r="P72" s="229" t="s">
        <v>405</v>
      </c>
      <c r="Q72" s="229" t="s">
        <v>406</v>
      </c>
      <c r="R72" s="229" t="s">
        <v>347</v>
      </c>
      <c r="S72" s="229" t="s">
        <v>347</v>
      </c>
      <c r="T72" s="231">
        <v>0</v>
      </c>
      <c r="U72" s="229" t="s">
        <v>347</v>
      </c>
      <c r="V72" s="229" t="s">
        <v>648</v>
      </c>
      <c r="W72" s="229" t="s">
        <v>347</v>
      </c>
      <c r="X72" s="229" t="s">
        <v>347</v>
      </c>
      <c r="Y72" s="229">
        <f t="shared" si="2"/>
        <v>4</v>
      </c>
      <c r="Z72" s="220">
        <f t="shared" si="3"/>
        <v>1440000</v>
      </c>
    </row>
    <row r="73" spans="1:26">
      <c r="A73" s="228">
        <v>44666</v>
      </c>
      <c r="B73" s="229" t="s">
        <v>649</v>
      </c>
      <c r="C73" s="229" t="s">
        <v>650</v>
      </c>
      <c r="D73" s="229" t="s">
        <v>651</v>
      </c>
      <c r="E73" s="229" t="s">
        <v>445</v>
      </c>
      <c r="F73" s="229" t="s">
        <v>446</v>
      </c>
      <c r="G73" s="229" t="s">
        <v>620</v>
      </c>
      <c r="H73" s="229" t="s">
        <v>621</v>
      </c>
      <c r="I73" s="229" t="s">
        <v>455</v>
      </c>
      <c r="J73" s="230">
        <v>10000000</v>
      </c>
      <c r="K73" s="229" t="s">
        <v>347</v>
      </c>
      <c r="L73" s="229" t="s">
        <v>403</v>
      </c>
      <c r="M73" s="229" t="s">
        <v>347</v>
      </c>
      <c r="N73" s="229" t="s">
        <v>347</v>
      </c>
      <c r="O73" s="229" t="s">
        <v>404</v>
      </c>
      <c r="P73" s="229" t="s">
        <v>405</v>
      </c>
      <c r="Q73" s="229" t="s">
        <v>406</v>
      </c>
      <c r="R73" s="229" t="s">
        <v>347</v>
      </c>
      <c r="S73" s="229" t="s">
        <v>347</v>
      </c>
      <c r="T73" s="231">
        <v>0</v>
      </c>
      <c r="U73" s="229" t="s">
        <v>347</v>
      </c>
      <c r="V73" s="229" t="s">
        <v>651</v>
      </c>
      <c r="W73" s="229" t="s">
        <v>347</v>
      </c>
      <c r="X73" s="229" t="s">
        <v>347</v>
      </c>
      <c r="Y73" s="229">
        <f t="shared" si="2"/>
        <v>4</v>
      </c>
      <c r="Z73" s="220">
        <f t="shared" si="3"/>
        <v>10000000</v>
      </c>
    </row>
    <row r="74" spans="1:26">
      <c r="A74" s="228">
        <v>44655</v>
      </c>
      <c r="B74" s="229" t="s">
        <v>652</v>
      </c>
      <c r="C74" s="229" t="s">
        <v>653</v>
      </c>
      <c r="D74" s="229" t="s">
        <v>654</v>
      </c>
      <c r="E74" s="229" t="s">
        <v>445</v>
      </c>
      <c r="F74" s="229" t="s">
        <v>446</v>
      </c>
      <c r="G74" s="229" t="s">
        <v>655</v>
      </c>
      <c r="H74" s="229" t="s">
        <v>621</v>
      </c>
      <c r="I74" s="229" t="s">
        <v>496</v>
      </c>
      <c r="J74" s="230">
        <v>2550000</v>
      </c>
      <c r="K74" s="229" t="s">
        <v>347</v>
      </c>
      <c r="L74" s="229" t="s">
        <v>403</v>
      </c>
      <c r="M74" s="229" t="s">
        <v>347</v>
      </c>
      <c r="N74" s="229" t="s">
        <v>347</v>
      </c>
      <c r="O74" s="229" t="s">
        <v>404</v>
      </c>
      <c r="P74" s="229" t="s">
        <v>405</v>
      </c>
      <c r="Q74" s="229" t="s">
        <v>406</v>
      </c>
      <c r="R74" s="229" t="s">
        <v>347</v>
      </c>
      <c r="S74" s="229" t="s">
        <v>347</v>
      </c>
      <c r="T74" s="231">
        <v>0</v>
      </c>
      <c r="U74" s="229" t="s">
        <v>347</v>
      </c>
      <c r="V74" s="229" t="s">
        <v>656</v>
      </c>
      <c r="W74" s="229" t="s">
        <v>347</v>
      </c>
      <c r="X74" s="229" t="s">
        <v>347</v>
      </c>
      <c r="Y74" s="229">
        <f t="shared" si="2"/>
        <v>4</v>
      </c>
      <c r="Z74" s="220">
        <f t="shared" si="3"/>
        <v>2550000</v>
      </c>
    </row>
    <row r="75" spans="1:26">
      <c r="A75" s="228">
        <v>44656</v>
      </c>
      <c r="B75" s="229" t="s">
        <v>657</v>
      </c>
      <c r="C75" s="229" t="s">
        <v>658</v>
      </c>
      <c r="D75" s="229" t="s">
        <v>654</v>
      </c>
      <c r="E75" s="229" t="s">
        <v>445</v>
      </c>
      <c r="F75" s="229" t="s">
        <v>446</v>
      </c>
      <c r="G75" s="229" t="s">
        <v>655</v>
      </c>
      <c r="H75" s="229" t="s">
        <v>621</v>
      </c>
      <c r="I75" s="229" t="s">
        <v>496</v>
      </c>
      <c r="J75" s="230">
        <v>13810000</v>
      </c>
      <c r="K75" s="229" t="s">
        <v>347</v>
      </c>
      <c r="L75" s="229" t="s">
        <v>403</v>
      </c>
      <c r="M75" s="229" t="s">
        <v>347</v>
      </c>
      <c r="N75" s="229" t="s">
        <v>347</v>
      </c>
      <c r="O75" s="229" t="s">
        <v>404</v>
      </c>
      <c r="P75" s="229" t="s">
        <v>405</v>
      </c>
      <c r="Q75" s="229" t="s">
        <v>406</v>
      </c>
      <c r="R75" s="229" t="s">
        <v>347</v>
      </c>
      <c r="S75" s="229" t="s">
        <v>347</v>
      </c>
      <c r="T75" s="231">
        <v>0</v>
      </c>
      <c r="U75" s="229" t="s">
        <v>347</v>
      </c>
      <c r="V75" s="229" t="s">
        <v>656</v>
      </c>
      <c r="W75" s="229" t="s">
        <v>347</v>
      </c>
      <c r="X75" s="229" t="s">
        <v>347</v>
      </c>
      <c r="Y75" s="229">
        <f t="shared" si="2"/>
        <v>4</v>
      </c>
      <c r="Z75" s="220">
        <f t="shared" si="3"/>
        <v>13810000</v>
      </c>
    </row>
    <row r="76" spans="1:26">
      <c r="A76" s="228">
        <v>44652</v>
      </c>
      <c r="B76" s="229" t="s">
        <v>659</v>
      </c>
      <c r="C76" s="229" t="s">
        <v>660</v>
      </c>
      <c r="D76" s="229" t="s">
        <v>661</v>
      </c>
      <c r="E76" s="229" t="s">
        <v>445</v>
      </c>
      <c r="F76" s="229" t="s">
        <v>446</v>
      </c>
      <c r="G76" s="229" t="s">
        <v>655</v>
      </c>
      <c r="H76" s="229" t="s">
        <v>621</v>
      </c>
      <c r="I76" s="229" t="s">
        <v>496</v>
      </c>
      <c r="J76" s="230">
        <v>1190909</v>
      </c>
      <c r="K76" s="229" t="s">
        <v>347</v>
      </c>
      <c r="L76" s="229" t="s">
        <v>403</v>
      </c>
      <c r="M76" s="229" t="s">
        <v>347</v>
      </c>
      <c r="N76" s="229" t="s">
        <v>347</v>
      </c>
      <c r="O76" s="229" t="s">
        <v>404</v>
      </c>
      <c r="P76" s="229" t="s">
        <v>405</v>
      </c>
      <c r="Q76" s="229" t="s">
        <v>406</v>
      </c>
      <c r="R76" s="229" t="s">
        <v>347</v>
      </c>
      <c r="S76" s="229" t="s">
        <v>347</v>
      </c>
      <c r="T76" s="231">
        <v>0</v>
      </c>
      <c r="U76" s="229" t="s">
        <v>347</v>
      </c>
      <c r="V76" s="229" t="s">
        <v>662</v>
      </c>
      <c r="W76" s="229" t="s">
        <v>347</v>
      </c>
      <c r="X76" s="229" t="s">
        <v>347</v>
      </c>
      <c r="Y76" s="229">
        <f t="shared" si="2"/>
        <v>4</v>
      </c>
      <c r="Z76" s="220">
        <f t="shared" si="3"/>
        <v>1190909</v>
      </c>
    </row>
    <row r="77" spans="1:26">
      <c r="A77" s="228">
        <v>44677</v>
      </c>
      <c r="B77" s="229" t="s">
        <v>663</v>
      </c>
      <c r="C77" s="229" t="s">
        <v>664</v>
      </c>
      <c r="D77" s="229" t="s">
        <v>665</v>
      </c>
      <c r="E77" s="229" t="s">
        <v>445</v>
      </c>
      <c r="F77" s="229" t="s">
        <v>446</v>
      </c>
      <c r="G77" s="229" t="s">
        <v>620</v>
      </c>
      <c r="H77" s="229" t="s">
        <v>621</v>
      </c>
      <c r="I77" s="229" t="s">
        <v>455</v>
      </c>
      <c r="J77" s="230">
        <v>5360000</v>
      </c>
      <c r="K77" s="229" t="s">
        <v>347</v>
      </c>
      <c r="L77" s="229" t="s">
        <v>403</v>
      </c>
      <c r="M77" s="229" t="s">
        <v>347</v>
      </c>
      <c r="N77" s="229" t="s">
        <v>347</v>
      </c>
      <c r="O77" s="229" t="s">
        <v>404</v>
      </c>
      <c r="P77" s="229" t="s">
        <v>405</v>
      </c>
      <c r="Q77" s="229" t="s">
        <v>406</v>
      </c>
      <c r="R77" s="229" t="s">
        <v>347</v>
      </c>
      <c r="S77" s="229" t="s">
        <v>347</v>
      </c>
      <c r="T77" s="231">
        <v>0</v>
      </c>
      <c r="U77" s="229" t="s">
        <v>347</v>
      </c>
      <c r="V77" s="229" t="s">
        <v>665</v>
      </c>
      <c r="W77" s="229" t="s">
        <v>347</v>
      </c>
      <c r="X77" s="229" t="s">
        <v>347</v>
      </c>
      <c r="Y77" s="229">
        <f t="shared" si="2"/>
        <v>4</v>
      </c>
      <c r="Z77" s="220">
        <f t="shared" si="3"/>
        <v>5360000</v>
      </c>
    </row>
    <row r="78" spans="1:26">
      <c r="A78" s="228">
        <v>44657</v>
      </c>
      <c r="B78" s="229" t="s">
        <v>666</v>
      </c>
      <c r="C78" s="229" t="s">
        <v>667</v>
      </c>
      <c r="D78" s="229" t="s">
        <v>668</v>
      </c>
      <c r="E78" s="229" t="s">
        <v>445</v>
      </c>
      <c r="F78" s="229" t="s">
        <v>446</v>
      </c>
      <c r="G78" s="229" t="s">
        <v>540</v>
      </c>
      <c r="H78" s="229" t="s">
        <v>461</v>
      </c>
      <c r="I78" s="229" t="s">
        <v>496</v>
      </c>
      <c r="J78" s="230">
        <v>620000</v>
      </c>
      <c r="K78" s="229" t="s">
        <v>347</v>
      </c>
      <c r="L78" s="229" t="s">
        <v>403</v>
      </c>
      <c r="M78" s="229" t="s">
        <v>347</v>
      </c>
      <c r="N78" s="229" t="s">
        <v>347</v>
      </c>
      <c r="O78" s="229" t="s">
        <v>404</v>
      </c>
      <c r="P78" s="229" t="s">
        <v>405</v>
      </c>
      <c r="Q78" s="229" t="s">
        <v>406</v>
      </c>
      <c r="R78" s="229" t="s">
        <v>347</v>
      </c>
      <c r="S78" s="229" t="s">
        <v>347</v>
      </c>
      <c r="T78" s="231">
        <v>0</v>
      </c>
      <c r="U78" s="229" t="s">
        <v>347</v>
      </c>
      <c r="V78" s="229" t="s">
        <v>668</v>
      </c>
      <c r="W78" s="229" t="s">
        <v>347</v>
      </c>
      <c r="X78" s="229" t="s">
        <v>347</v>
      </c>
      <c r="Y78" s="229">
        <f t="shared" si="2"/>
        <v>4</v>
      </c>
      <c r="Z78" s="220">
        <f t="shared" si="3"/>
        <v>620000</v>
      </c>
    </row>
    <row r="79" spans="1:26">
      <c r="A79" s="228">
        <v>44657</v>
      </c>
      <c r="B79" s="229" t="s">
        <v>669</v>
      </c>
      <c r="C79" s="229" t="s">
        <v>670</v>
      </c>
      <c r="D79" s="229" t="s">
        <v>671</v>
      </c>
      <c r="E79" s="229" t="s">
        <v>445</v>
      </c>
      <c r="F79" s="229" t="s">
        <v>446</v>
      </c>
      <c r="G79" s="229" t="s">
        <v>620</v>
      </c>
      <c r="H79" s="229" t="s">
        <v>621</v>
      </c>
      <c r="I79" s="229" t="s">
        <v>496</v>
      </c>
      <c r="J79" s="230">
        <v>2432407</v>
      </c>
      <c r="K79" s="229" t="s">
        <v>347</v>
      </c>
      <c r="L79" s="229" t="s">
        <v>403</v>
      </c>
      <c r="M79" s="229" t="s">
        <v>347</v>
      </c>
      <c r="N79" s="229" t="s">
        <v>347</v>
      </c>
      <c r="O79" s="229" t="s">
        <v>404</v>
      </c>
      <c r="P79" s="229" t="s">
        <v>405</v>
      </c>
      <c r="Q79" s="229" t="s">
        <v>406</v>
      </c>
      <c r="R79" s="229" t="s">
        <v>347</v>
      </c>
      <c r="S79" s="229" t="s">
        <v>347</v>
      </c>
      <c r="T79" s="231">
        <v>0</v>
      </c>
      <c r="U79" s="229" t="s">
        <v>347</v>
      </c>
      <c r="V79" s="229" t="s">
        <v>672</v>
      </c>
      <c r="W79" s="229" t="s">
        <v>347</v>
      </c>
      <c r="X79" s="229" t="s">
        <v>347</v>
      </c>
      <c r="Y79" s="229">
        <f t="shared" si="2"/>
        <v>4</v>
      </c>
      <c r="Z79" s="220">
        <f t="shared" si="3"/>
        <v>2432407</v>
      </c>
    </row>
    <row r="80" spans="1:26">
      <c r="A80" s="228">
        <v>44657</v>
      </c>
      <c r="B80" s="229" t="s">
        <v>673</v>
      </c>
      <c r="C80" s="229" t="s">
        <v>674</v>
      </c>
      <c r="D80" s="229" t="s">
        <v>675</v>
      </c>
      <c r="E80" s="229" t="s">
        <v>445</v>
      </c>
      <c r="F80" s="229" t="s">
        <v>446</v>
      </c>
      <c r="G80" s="229" t="s">
        <v>620</v>
      </c>
      <c r="H80" s="229" t="s">
        <v>621</v>
      </c>
      <c r="I80" s="229" t="s">
        <v>496</v>
      </c>
      <c r="J80" s="230">
        <v>1412000</v>
      </c>
      <c r="K80" s="229" t="s">
        <v>347</v>
      </c>
      <c r="L80" s="229" t="s">
        <v>403</v>
      </c>
      <c r="M80" s="229" t="s">
        <v>347</v>
      </c>
      <c r="N80" s="229" t="s">
        <v>347</v>
      </c>
      <c r="O80" s="229" t="s">
        <v>404</v>
      </c>
      <c r="P80" s="229" t="s">
        <v>405</v>
      </c>
      <c r="Q80" s="229" t="s">
        <v>406</v>
      </c>
      <c r="R80" s="229" t="s">
        <v>347</v>
      </c>
      <c r="S80" s="229" t="s">
        <v>347</v>
      </c>
      <c r="T80" s="231">
        <v>0</v>
      </c>
      <c r="U80" s="229" t="s">
        <v>347</v>
      </c>
      <c r="V80" s="229" t="s">
        <v>675</v>
      </c>
      <c r="W80" s="229" t="s">
        <v>347</v>
      </c>
      <c r="X80" s="229" t="s">
        <v>347</v>
      </c>
      <c r="Y80" s="229">
        <f t="shared" si="2"/>
        <v>4</v>
      </c>
      <c r="Z80" s="220">
        <f t="shared" si="3"/>
        <v>1412000</v>
      </c>
    </row>
    <row r="81" spans="1:26">
      <c r="A81" s="228">
        <v>44657</v>
      </c>
      <c r="B81" s="229" t="s">
        <v>676</v>
      </c>
      <c r="C81" s="229" t="s">
        <v>677</v>
      </c>
      <c r="D81" s="229" t="s">
        <v>678</v>
      </c>
      <c r="E81" s="229" t="s">
        <v>445</v>
      </c>
      <c r="F81" s="229" t="s">
        <v>446</v>
      </c>
      <c r="G81" s="229" t="s">
        <v>679</v>
      </c>
      <c r="H81" s="229" t="s">
        <v>680</v>
      </c>
      <c r="I81" s="229" t="s">
        <v>496</v>
      </c>
      <c r="J81" s="230">
        <v>125000</v>
      </c>
      <c r="K81" s="229" t="s">
        <v>347</v>
      </c>
      <c r="L81" s="229" t="s">
        <v>403</v>
      </c>
      <c r="M81" s="229" t="s">
        <v>347</v>
      </c>
      <c r="N81" s="229" t="s">
        <v>347</v>
      </c>
      <c r="O81" s="229" t="s">
        <v>404</v>
      </c>
      <c r="P81" s="229" t="s">
        <v>405</v>
      </c>
      <c r="Q81" s="229" t="s">
        <v>406</v>
      </c>
      <c r="R81" s="229" t="s">
        <v>347</v>
      </c>
      <c r="S81" s="229" t="s">
        <v>347</v>
      </c>
      <c r="T81" s="231">
        <v>0</v>
      </c>
      <c r="U81" s="229" t="s">
        <v>347</v>
      </c>
      <c r="V81" s="229" t="s">
        <v>678</v>
      </c>
      <c r="W81" s="229" t="s">
        <v>347</v>
      </c>
      <c r="X81" s="229" t="s">
        <v>347</v>
      </c>
      <c r="Y81" s="229">
        <f t="shared" si="2"/>
        <v>4</v>
      </c>
      <c r="Z81" s="220">
        <f t="shared" si="3"/>
        <v>125000</v>
      </c>
    </row>
    <row r="82" spans="1:26">
      <c r="A82" s="228">
        <v>44657</v>
      </c>
      <c r="B82" s="229" t="s">
        <v>681</v>
      </c>
      <c r="C82" s="229" t="s">
        <v>682</v>
      </c>
      <c r="D82" s="229" t="s">
        <v>683</v>
      </c>
      <c r="E82" s="229" t="s">
        <v>445</v>
      </c>
      <c r="F82" s="229" t="s">
        <v>446</v>
      </c>
      <c r="G82" s="229" t="s">
        <v>460</v>
      </c>
      <c r="H82" s="229" t="s">
        <v>461</v>
      </c>
      <c r="I82" s="229" t="s">
        <v>496</v>
      </c>
      <c r="J82" s="230">
        <v>111111</v>
      </c>
      <c r="K82" s="229" t="s">
        <v>347</v>
      </c>
      <c r="L82" s="229" t="s">
        <v>403</v>
      </c>
      <c r="M82" s="229" t="s">
        <v>347</v>
      </c>
      <c r="N82" s="229" t="s">
        <v>347</v>
      </c>
      <c r="O82" s="229" t="s">
        <v>404</v>
      </c>
      <c r="P82" s="229" t="s">
        <v>405</v>
      </c>
      <c r="Q82" s="229" t="s">
        <v>406</v>
      </c>
      <c r="R82" s="229" t="s">
        <v>347</v>
      </c>
      <c r="S82" s="229" t="s">
        <v>347</v>
      </c>
      <c r="T82" s="231">
        <v>0</v>
      </c>
      <c r="U82" s="229" t="s">
        <v>347</v>
      </c>
      <c r="V82" s="229" t="s">
        <v>683</v>
      </c>
      <c r="W82" s="229" t="s">
        <v>347</v>
      </c>
      <c r="X82" s="229" t="s">
        <v>347</v>
      </c>
      <c r="Y82" s="229">
        <f t="shared" si="2"/>
        <v>4</v>
      </c>
      <c r="Z82" s="220">
        <f t="shared" si="3"/>
        <v>111111</v>
      </c>
    </row>
    <row r="83" spans="1:26">
      <c r="A83" s="228">
        <v>44657</v>
      </c>
      <c r="B83" s="229" t="s">
        <v>684</v>
      </c>
      <c r="C83" s="229" t="s">
        <v>685</v>
      </c>
      <c r="D83" s="229" t="s">
        <v>686</v>
      </c>
      <c r="E83" s="229" t="s">
        <v>445</v>
      </c>
      <c r="F83" s="229" t="s">
        <v>446</v>
      </c>
      <c r="G83" s="229" t="s">
        <v>482</v>
      </c>
      <c r="H83" s="229" t="s">
        <v>483</v>
      </c>
      <c r="I83" s="229" t="s">
        <v>455</v>
      </c>
      <c r="J83" s="230">
        <v>210000</v>
      </c>
      <c r="K83" s="229" t="s">
        <v>347</v>
      </c>
      <c r="L83" s="229" t="s">
        <v>403</v>
      </c>
      <c r="M83" s="229" t="s">
        <v>347</v>
      </c>
      <c r="N83" s="229" t="s">
        <v>347</v>
      </c>
      <c r="O83" s="229" t="s">
        <v>404</v>
      </c>
      <c r="P83" s="229" t="s">
        <v>405</v>
      </c>
      <c r="Q83" s="229" t="s">
        <v>406</v>
      </c>
      <c r="R83" s="229" t="s">
        <v>347</v>
      </c>
      <c r="S83" s="229" t="s">
        <v>347</v>
      </c>
      <c r="T83" s="231">
        <v>0</v>
      </c>
      <c r="U83" s="229" t="s">
        <v>347</v>
      </c>
      <c r="V83" s="229" t="s">
        <v>686</v>
      </c>
      <c r="W83" s="229" t="s">
        <v>347</v>
      </c>
      <c r="X83" s="229" t="s">
        <v>347</v>
      </c>
      <c r="Y83" s="229">
        <f t="shared" si="2"/>
        <v>4</v>
      </c>
      <c r="Z83" s="220">
        <f t="shared" si="3"/>
        <v>210000</v>
      </c>
    </row>
    <row r="84" spans="1:26">
      <c r="A84" s="228">
        <v>44657</v>
      </c>
      <c r="B84" s="229" t="s">
        <v>684</v>
      </c>
      <c r="C84" s="229" t="s">
        <v>685</v>
      </c>
      <c r="D84" s="229" t="s">
        <v>686</v>
      </c>
      <c r="E84" s="229" t="s">
        <v>445</v>
      </c>
      <c r="F84" s="229" t="s">
        <v>446</v>
      </c>
      <c r="G84" s="229" t="s">
        <v>409</v>
      </c>
      <c r="H84" s="229" t="s">
        <v>410</v>
      </c>
      <c r="I84" s="229" t="s">
        <v>455</v>
      </c>
      <c r="J84" s="230">
        <v>100000</v>
      </c>
      <c r="K84" s="229" t="s">
        <v>347</v>
      </c>
      <c r="L84" s="229" t="s">
        <v>403</v>
      </c>
      <c r="M84" s="229" t="s">
        <v>347</v>
      </c>
      <c r="N84" s="229" t="s">
        <v>347</v>
      </c>
      <c r="O84" s="229" t="s">
        <v>404</v>
      </c>
      <c r="P84" s="229" t="s">
        <v>405</v>
      </c>
      <c r="Q84" s="229" t="s">
        <v>406</v>
      </c>
      <c r="R84" s="229" t="s">
        <v>347</v>
      </c>
      <c r="S84" s="229" t="s">
        <v>347</v>
      </c>
      <c r="T84" s="231">
        <v>0</v>
      </c>
      <c r="U84" s="229" t="s">
        <v>347</v>
      </c>
      <c r="V84" s="229" t="s">
        <v>686</v>
      </c>
      <c r="W84" s="229" t="s">
        <v>347</v>
      </c>
      <c r="X84" s="229" t="s">
        <v>347</v>
      </c>
      <c r="Y84" s="229">
        <f t="shared" si="2"/>
        <v>4</v>
      </c>
      <c r="Z84" s="220">
        <f t="shared" si="3"/>
        <v>100000</v>
      </c>
    </row>
    <row r="85" spans="1:26">
      <c r="A85" s="228">
        <v>44657</v>
      </c>
      <c r="B85" s="229" t="s">
        <v>684</v>
      </c>
      <c r="C85" s="229" t="s">
        <v>685</v>
      </c>
      <c r="D85" s="229" t="s">
        <v>686</v>
      </c>
      <c r="E85" s="229" t="s">
        <v>445</v>
      </c>
      <c r="F85" s="229" t="s">
        <v>446</v>
      </c>
      <c r="G85" s="229" t="s">
        <v>687</v>
      </c>
      <c r="H85" s="229" t="s">
        <v>688</v>
      </c>
      <c r="I85" s="229" t="s">
        <v>455</v>
      </c>
      <c r="J85" s="230">
        <v>371000</v>
      </c>
      <c r="K85" s="229" t="s">
        <v>347</v>
      </c>
      <c r="L85" s="229" t="s">
        <v>403</v>
      </c>
      <c r="M85" s="229" t="s">
        <v>347</v>
      </c>
      <c r="N85" s="229" t="s">
        <v>347</v>
      </c>
      <c r="O85" s="229" t="s">
        <v>404</v>
      </c>
      <c r="P85" s="229" t="s">
        <v>405</v>
      </c>
      <c r="Q85" s="229" t="s">
        <v>406</v>
      </c>
      <c r="R85" s="229" t="s">
        <v>347</v>
      </c>
      <c r="S85" s="229" t="s">
        <v>347</v>
      </c>
      <c r="T85" s="231">
        <v>0</v>
      </c>
      <c r="U85" s="229" t="s">
        <v>347</v>
      </c>
      <c r="V85" s="229" t="s">
        <v>686</v>
      </c>
      <c r="W85" s="229" t="s">
        <v>347</v>
      </c>
      <c r="X85" s="229" t="s">
        <v>347</v>
      </c>
      <c r="Y85" s="229">
        <f t="shared" si="2"/>
        <v>4</v>
      </c>
      <c r="Z85" s="220">
        <f t="shared" si="3"/>
        <v>371000</v>
      </c>
    </row>
    <row r="86" spans="1:26">
      <c r="A86" s="228">
        <v>44670</v>
      </c>
      <c r="B86" s="229" t="s">
        <v>689</v>
      </c>
      <c r="C86" s="229" t="s">
        <v>690</v>
      </c>
      <c r="D86" s="229" t="s">
        <v>691</v>
      </c>
      <c r="E86" s="229" t="s">
        <v>445</v>
      </c>
      <c r="F86" s="229" t="s">
        <v>446</v>
      </c>
      <c r="G86" s="229" t="s">
        <v>655</v>
      </c>
      <c r="H86" s="229" t="s">
        <v>621</v>
      </c>
      <c r="I86" s="229" t="s">
        <v>496</v>
      </c>
      <c r="J86" s="230">
        <v>1386000</v>
      </c>
      <c r="K86" s="229" t="s">
        <v>347</v>
      </c>
      <c r="L86" s="229" t="s">
        <v>403</v>
      </c>
      <c r="M86" s="229" t="s">
        <v>347</v>
      </c>
      <c r="N86" s="229" t="s">
        <v>347</v>
      </c>
      <c r="O86" s="229" t="s">
        <v>404</v>
      </c>
      <c r="P86" s="229" t="s">
        <v>405</v>
      </c>
      <c r="Q86" s="229" t="s">
        <v>406</v>
      </c>
      <c r="R86" s="229" t="s">
        <v>347</v>
      </c>
      <c r="S86" s="229" t="s">
        <v>347</v>
      </c>
      <c r="T86" s="231">
        <v>0</v>
      </c>
      <c r="U86" s="229" t="s">
        <v>347</v>
      </c>
      <c r="V86" s="229" t="s">
        <v>692</v>
      </c>
      <c r="W86" s="229" t="s">
        <v>347</v>
      </c>
      <c r="X86" s="229" t="s">
        <v>347</v>
      </c>
      <c r="Y86" s="229">
        <f t="shared" si="2"/>
        <v>4</v>
      </c>
      <c r="Z86" s="220">
        <f t="shared" si="3"/>
        <v>1386000</v>
      </c>
    </row>
    <row r="87" spans="1:26">
      <c r="A87" s="228">
        <v>44678</v>
      </c>
      <c r="B87" s="229" t="s">
        <v>693</v>
      </c>
      <c r="C87" s="229" t="s">
        <v>694</v>
      </c>
      <c r="D87" s="229" t="s">
        <v>695</v>
      </c>
      <c r="E87" s="229" t="s">
        <v>445</v>
      </c>
      <c r="F87" s="229" t="s">
        <v>446</v>
      </c>
      <c r="G87" s="229" t="s">
        <v>475</v>
      </c>
      <c r="H87" s="229" t="s">
        <v>476</v>
      </c>
      <c r="I87" s="229" t="s">
        <v>696</v>
      </c>
      <c r="J87" s="230">
        <v>45500000</v>
      </c>
      <c r="K87" s="229" t="s">
        <v>347</v>
      </c>
      <c r="L87" s="229" t="s">
        <v>403</v>
      </c>
      <c r="M87" s="229" t="s">
        <v>347</v>
      </c>
      <c r="N87" s="229" t="s">
        <v>347</v>
      </c>
      <c r="O87" s="229" t="s">
        <v>404</v>
      </c>
      <c r="P87" s="229" t="s">
        <v>405</v>
      </c>
      <c r="Q87" s="229" t="s">
        <v>406</v>
      </c>
      <c r="R87" s="229" t="s">
        <v>347</v>
      </c>
      <c r="S87" s="229" t="s">
        <v>347</v>
      </c>
      <c r="T87" s="231">
        <v>0</v>
      </c>
      <c r="U87" s="229" t="s">
        <v>347</v>
      </c>
      <c r="V87" s="229" t="s">
        <v>697</v>
      </c>
      <c r="W87" s="229" t="s">
        <v>347</v>
      </c>
      <c r="X87" s="229" t="s">
        <v>347</v>
      </c>
      <c r="Y87" s="229">
        <f t="shared" si="2"/>
        <v>4</v>
      </c>
      <c r="Z87" s="220">
        <f t="shared" si="3"/>
        <v>45500000</v>
      </c>
    </row>
    <row r="88" spans="1:26">
      <c r="A88" s="228">
        <v>44654</v>
      </c>
      <c r="B88" s="229" t="s">
        <v>698</v>
      </c>
      <c r="C88" s="229" t="s">
        <v>699</v>
      </c>
      <c r="D88" s="229" t="s">
        <v>700</v>
      </c>
      <c r="E88" s="229" t="s">
        <v>445</v>
      </c>
      <c r="F88" s="229" t="s">
        <v>446</v>
      </c>
      <c r="G88" s="229" t="s">
        <v>679</v>
      </c>
      <c r="H88" s="229" t="s">
        <v>680</v>
      </c>
      <c r="I88" s="229" t="s">
        <v>701</v>
      </c>
      <c r="J88" s="230">
        <v>1000000</v>
      </c>
      <c r="K88" s="229" t="s">
        <v>347</v>
      </c>
      <c r="L88" s="229" t="s">
        <v>403</v>
      </c>
      <c r="M88" s="229" t="s">
        <v>347</v>
      </c>
      <c r="N88" s="229" t="s">
        <v>347</v>
      </c>
      <c r="O88" s="229" t="s">
        <v>404</v>
      </c>
      <c r="P88" s="229" t="s">
        <v>405</v>
      </c>
      <c r="Q88" s="229" t="s">
        <v>406</v>
      </c>
      <c r="R88" s="229" t="s">
        <v>347</v>
      </c>
      <c r="S88" s="229" t="s">
        <v>347</v>
      </c>
      <c r="T88" s="231">
        <v>0</v>
      </c>
      <c r="U88" s="229" t="s">
        <v>347</v>
      </c>
      <c r="V88" s="229" t="s">
        <v>700</v>
      </c>
      <c r="W88" s="229" t="s">
        <v>347</v>
      </c>
      <c r="X88" s="229" t="s">
        <v>347</v>
      </c>
      <c r="Y88" s="229">
        <f t="shared" si="2"/>
        <v>4</v>
      </c>
      <c r="Z88" s="220">
        <f t="shared" si="3"/>
        <v>1000000</v>
      </c>
    </row>
    <row r="89" spans="1:26">
      <c r="A89" s="228">
        <v>44657</v>
      </c>
      <c r="B89" s="229" t="s">
        <v>702</v>
      </c>
      <c r="C89" s="229" t="s">
        <v>703</v>
      </c>
      <c r="D89" s="229" t="s">
        <v>704</v>
      </c>
      <c r="E89" s="229" t="s">
        <v>445</v>
      </c>
      <c r="F89" s="229" t="s">
        <v>446</v>
      </c>
      <c r="G89" s="229" t="s">
        <v>655</v>
      </c>
      <c r="H89" s="229" t="s">
        <v>621</v>
      </c>
      <c r="I89" s="229" t="s">
        <v>496</v>
      </c>
      <c r="J89" s="230">
        <v>1060000</v>
      </c>
      <c r="K89" s="229" t="s">
        <v>347</v>
      </c>
      <c r="L89" s="229" t="s">
        <v>403</v>
      </c>
      <c r="M89" s="229" t="s">
        <v>347</v>
      </c>
      <c r="N89" s="229" t="s">
        <v>347</v>
      </c>
      <c r="O89" s="229" t="s">
        <v>404</v>
      </c>
      <c r="P89" s="229" t="s">
        <v>405</v>
      </c>
      <c r="Q89" s="229" t="s">
        <v>406</v>
      </c>
      <c r="R89" s="229" t="s">
        <v>347</v>
      </c>
      <c r="S89" s="229" t="s">
        <v>347</v>
      </c>
      <c r="T89" s="231">
        <v>0</v>
      </c>
      <c r="U89" s="229" t="s">
        <v>347</v>
      </c>
      <c r="V89" s="229" t="s">
        <v>704</v>
      </c>
      <c r="W89" s="229" t="s">
        <v>347</v>
      </c>
      <c r="X89" s="229" t="s">
        <v>347</v>
      </c>
      <c r="Y89" s="229">
        <f t="shared" si="2"/>
        <v>4</v>
      </c>
      <c r="Z89" s="220">
        <f t="shared" si="3"/>
        <v>1060000</v>
      </c>
    </row>
    <row r="90" spans="1:26">
      <c r="A90" s="228">
        <v>44680</v>
      </c>
      <c r="B90" s="229" t="s">
        <v>705</v>
      </c>
      <c r="C90" s="229" t="s">
        <v>706</v>
      </c>
      <c r="D90" s="229" t="s">
        <v>707</v>
      </c>
      <c r="E90" s="229" t="s">
        <v>445</v>
      </c>
      <c r="F90" s="229" t="s">
        <v>446</v>
      </c>
      <c r="G90" s="229" t="s">
        <v>708</v>
      </c>
      <c r="H90" s="229" t="s">
        <v>709</v>
      </c>
      <c r="I90" s="229" t="s">
        <v>710</v>
      </c>
      <c r="J90" s="230">
        <v>94125000</v>
      </c>
      <c r="K90" s="229" t="s">
        <v>347</v>
      </c>
      <c r="L90" s="229" t="s">
        <v>403</v>
      </c>
      <c r="M90" s="229" t="s">
        <v>347</v>
      </c>
      <c r="N90" s="229" t="s">
        <v>347</v>
      </c>
      <c r="O90" s="229" t="s">
        <v>404</v>
      </c>
      <c r="P90" s="229" t="s">
        <v>405</v>
      </c>
      <c r="Q90" s="229" t="s">
        <v>406</v>
      </c>
      <c r="R90" s="229" t="s">
        <v>347</v>
      </c>
      <c r="S90" s="229" t="s">
        <v>347</v>
      </c>
      <c r="T90" s="231">
        <v>0</v>
      </c>
      <c r="U90" s="229" t="s">
        <v>347</v>
      </c>
      <c r="V90" s="229" t="s">
        <v>707</v>
      </c>
      <c r="W90" s="229" t="s">
        <v>347</v>
      </c>
      <c r="X90" s="229" t="s">
        <v>347</v>
      </c>
      <c r="Y90" s="229">
        <f t="shared" si="2"/>
        <v>4</v>
      </c>
      <c r="Z90" s="220"/>
    </row>
    <row r="91" spans="1:26">
      <c r="A91" s="228">
        <v>44680</v>
      </c>
      <c r="B91" s="229" t="s">
        <v>711</v>
      </c>
      <c r="C91" s="229" t="s">
        <v>712</v>
      </c>
      <c r="D91" s="229" t="s">
        <v>713</v>
      </c>
      <c r="E91" s="229" t="s">
        <v>445</v>
      </c>
      <c r="F91" s="229" t="s">
        <v>446</v>
      </c>
      <c r="G91" s="229" t="s">
        <v>620</v>
      </c>
      <c r="H91" s="229" t="s">
        <v>621</v>
      </c>
      <c r="I91" s="229" t="s">
        <v>496</v>
      </c>
      <c r="J91" s="230">
        <v>1034259</v>
      </c>
      <c r="K91" s="229" t="s">
        <v>347</v>
      </c>
      <c r="L91" s="229" t="s">
        <v>403</v>
      </c>
      <c r="M91" s="229" t="s">
        <v>347</v>
      </c>
      <c r="N91" s="229" t="s">
        <v>347</v>
      </c>
      <c r="O91" s="229" t="s">
        <v>404</v>
      </c>
      <c r="P91" s="229" t="s">
        <v>405</v>
      </c>
      <c r="Q91" s="229" t="s">
        <v>406</v>
      </c>
      <c r="R91" s="229" t="s">
        <v>347</v>
      </c>
      <c r="S91" s="229" t="s">
        <v>347</v>
      </c>
      <c r="T91" s="231">
        <v>0</v>
      </c>
      <c r="U91" s="229" t="s">
        <v>347</v>
      </c>
      <c r="V91" s="229" t="s">
        <v>713</v>
      </c>
      <c r="W91" s="229" t="s">
        <v>347</v>
      </c>
      <c r="X91" s="229" t="s">
        <v>347</v>
      </c>
      <c r="Y91" s="229">
        <f t="shared" si="2"/>
        <v>4</v>
      </c>
      <c r="Z91" s="220">
        <f t="shared" si="3"/>
        <v>1034259</v>
      </c>
    </row>
    <row r="92" spans="1:26">
      <c r="A92" s="228">
        <v>44680</v>
      </c>
      <c r="B92" s="229" t="s">
        <v>714</v>
      </c>
      <c r="C92" s="229" t="s">
        <v>715</v>
      </c>
      <c r="D92" s="229" t="s">
        <v>716</v>
      </c>
      <c r="E92" s="229" t="s">
        <v>445</v>
      </c>
      <c r="F92" s="229" t="s">
        <v>446</v>
      </c>
      <c r="G92" s="229" t="s">
        <v>620</v>
      </c>
      <c r="H92" s="229" t="s">
        <v>621</v>
      </c>
      <c r="I92" s="229" t="s">
        <v>496</v>
      </c>
      <c r="J92" s="230">
        <v>456000</v>
      </c>
      <c r="K92" s="229" t="s">
        <v>347</v>
      </c>
      <c r="L92" s="229" t="s">
        <v>403</v>
      </c>
      <c r="M92" s="229" t="s">
        <v>347</v>
      </c>
      <c r="N92" s="229" t="s">
        <v>347</v>
      </c>
      <c r="O92" s="229" t="s">
        <v>404</v>
      </c>
      <c r="P92" s="229" t="s">
        <v>405</v>
      </c>
      <c r="Q92" s="229" t="s">
        <v>406</v>
      </c>
      <c r="R92" s="229" t="s">
        <v>347</v>
      </c>
      <c r="S92" s="229" t="s">
        <v>347</v>
      </c>
      <c r="T92" s="231">
        <v>0</v>
      </c>
      <c r="U92" s="229" t="s">
        <v>347</v>
      </c>
      <c r="V92" s="229" t="s">
        <v>717</v>
      </c>
      <c r="W92" s="229" t="s">
        <v>347</v>
      </c>
      <c r="X92" s="229" t="s">
        <v>347</v>
      </c>
      <c r="Y92" s="229">
        <f t="shared" si="2"/>
        <v>4</v>
      </c>
      <c r="Z92" s="220">
        <f t="shared" si="3"/>
        <v>456000</v>
      </c>
    </row>
    <row r="93" spans="1:26">
      <c r="A93" s="228">
        <v>44680</v>
      </c>
      <c r="B93" s="229" t="s">
        <v>718</v>
      </c>
      <c r="C93" s="229" t="s">
        <v>719</v>
      </c>
      <c r="D93" s="229" t="s">
        <v>720</v>
      </c>
      <c r="E93" s="229" t="s">
        <v>445</v>
      </c>
      <c r="F93" s="229" t="s">
        <v>446</v>
      </c>
      <c r="G93" s="229" t="s">
        <v>606</v>
      </c>
      <c r="H93" s="229" t="s">
        <v>607</v>
      </c>
      <c r="I93" s="229" t="s">
        <v>496</v>
      </c>
      <c r="J93" s="230">
        <v>564000</v>
      </c>
      <c r="K93" s="229" t="s">
        <v>347</v>
      </c>
      <c r="L93" s="229" t="s">
        <v>403</v>
      </c>
      <c r="M93" s="229" t="s">
        <v>347</v>
      </c>
      <c r="N93" s="229" t="s">
        <v>347</v>
      </c>
      <c r="O93" s="229" t="s">
        <v>404</v>
      </c>
      <c r="P93" s="229" t="s">
        <v>405</v>
      </c>
      <c r="Q93" s="229" t="s">
        <v>406</v>
      </c>
      <c r="R93" s="229" t="s">
        <v>347</v>
      </c>
      <c r="S93" s="229" t="s">
        <v>347</v>
      </c>
      <c r="T93" s="231">
        <v>0</v>
      </c>
      <c r="U93" s="229" t="s">
        <v>347</v>
      </c>
      <c r="V93" s="229" t="s">
        <v>721</v>
      </c>
      <c r="W93" s="229" t="s">
        <v>347</v>
      </c>
      <c r="X93" s="229" t="s">
        <v>347</v>
      </c>
      <c r="Y93" s="229">
        <f t="shared" si="2"/>
        <v>4</v>
      </c>
      <c r="Z93" s="220">
        <f t="shared" si="3"/>
        <v>564000</v>
      </c>
    </row>
    <row r="94" spans="1:26">
      <c r="A94" s="228">
        <v>44680</v>
      </c>
      <c r="B94" s="229" t="s">
        <v>722</v>
      </c>
      <c r="C94" s="229" t="s">
        <v>723</v>
      </c>
      <c r="D94" s="229" t="s">
        <v>724</v>
      </c>
      <c r="E94" s="229" t="s">
        <v>445</v>
      </c>
      <c r="F94" s="229" t="s">
        <v>446</v>
      </c>
      <c r="G94" s="229" t="s">
        <v>453</v>
      </c>
      <c r="H94" s="229" t="s">
        <v>454</v>
      </c>
      <c r="I94" s="229" t="s">
        <v>496</v>
      </c>
      <c r="J94" s="230">
        <v>80000</v>
      </c>
      <c r="K94" s="229" t="s">
        <v>347</v>
      </c>
      <c r="L94" s="229" t="s">
        <v>403</v>
      </c>
      <c r="M94" s="229" t="s">
        <v>347</v>
      </c>
      <c r="N94" s="229" t="s">
        <v>347</v>
      </c>
      <c r="O94" s="229" t="s">
        <v>404</v>
      </c>
      <c r="P94" s="229" t="s">
        <v>405</v>
      </c>
      <c r="Q94" s="229" t="s">
        <v>406</v>
      </c>
      <c r="R94" s="229" t="s">
        <v>347</v>
      </c>
      <c r="S94" s="229" t="s">
        <v>347</v>
      </c>
      <c r="T94" s="231">
        <v>0</v>
      </c>
      <c r="U94" s="229" t="s">
        <v>347</v>
      </c>
      <c r="V94" s="229" t="s">
        <v>725</v>
      </c>
      <c r="W94" s="229" t="s">
        <v>347</v>
      </c>
      <c r="X94" s="229" t="s">
        <v>347</v>
      </c>
      <c r="Y94" s="229">
        <f t="shared" si="2"/>
        <v>4</v>
      </c>
      <c r="Z94" s="220">
        <f t="shared" si="3"/>
        <v>80000</v>
      </c>
    </row>
    <row r="95" spans="1:26">
      <c r="A95" s="228">
        <v>44681</v>
      </c>
      <c r="B95" s="229" t="s">
        <v>395</v>
      </c>
      <c r="C95" s="229" t="s">
        <v>396</v>
      </c>
      <c r="D95" s="229" t="s">
        <v>397</v>
      </c>
      <c r="E95" s="229" t="s">
        <v>445</v>
      </c>
      <c r="F95" s="229" t="s">
        <v>446</v>
      </c>
      <c r="G95" s="229" t="s">
        <v>400</v>
      </c>
      <c r="H95" s="229" t="s">
        <v>401</v>
      </c>
      <c r="I95" s="229" t="s">
        <v>402</v>
      </c>
      <c r="J95" s="230">
        <v>116262074</v>
      </c>
      <c r="K95" s="229" t="s">
        <v>347</v>
      </c>
      <c r="L95" s="229" t="s">
        <v>403</v>
      </c>
      <c r="M95" s="229" t="s">
        <v>347</v>
      </c>
      <c r="N95" s="229" t="s">
        <v>347</v>
      </c>
      <c r="O95" s="229" t="s">
        <v>404</v>
      </c>
      <c r="P95" s="229" t="s">
        <v>405</v>
      </c>
      <c r="Q95" s="229" t="s">
        <v>406</v>
      </c>
      <c r="R95" s="229" t="s">
        <v>347</v>
      </c>
      <c r="S95" s="229" t="s">
        <v>347</v>
      </c>
      <c r="T95" s="231">
        <v>0</v>
      </c>
      <c r="U95" s="229" t="s">
        <v>347</v>
      </c>
      <c r="V95" s="229" t="s">
        <v>397</v>
      </c>
      <c r="W95" s="229" t="s">
        <v>347</v>
      </c>
      <c r="X95" s="229" t="s">
        <v>347</v>
      </c>
      <c r="Y95" s="229">
        <f t="shared" si="2"/>
        <v>4</v>
      </c>
      <c r="Z95" s="220">
        <f t="shared" si="3"/>
        <v>116262074</v>
      </c>
    </row>
    <row r="96" spans="1:26">
      <c r="A96" s="228">
        <v>44681</v>
      </c>
      <c r="B96" s="229" t="s">
        <v>395</v>
      </c>
      <c r="C96" s="229" t="s">
        <v>396</v>
      </c>
      <c r="D96" s="229" t="s">
        <v>397</v>
      </c>
      <c r="E96" s="229" t="s">
        <v>445</v>
      </c>
      <c r="F96" s="229" t="s">
        <v>446</v>
      </c>
      <c r="G96" s="229" t="s">
        <v>447</v>
      </c>
      <c r="H96" s="229" t="s">
        <v>448</v>
      </c>
      <c r="I96" s="229" t="s">
        <v>402</v>
      </c>
      <c r="J96" s="230">
        <v>57755288</v>
      </c>
      <c r="K96" s="229" t="s">
        <v>347</v>
      </c>
      <c r="L96" s="229" t="s">
        <v>403</v>
      </c>
      <c r="M96" s="229" t="s">
        <v>347</v>
      </c>
      <c r="N96" s="229" t="s">
        <v>347</v>
      </c>
      <c r="O96" s="229" t="s">
        <v>404</v>
      </c>
      <c r="P96" s="229" t="s">
        <v>405</v>
      </c>
      <c r="Q96" s="229" t="s">
        <v>406</v>
      </c>
      <c r="R96" s="229" t="s">
        <v>347</v>
      </c>
      <c r="S96" s="229" t="s">
        <v>347</v>
      </c>
      <c r="T96" s="231">
        <v>0</v>
      </c>
      <c r="U96" s="229" t="s">
        <v>347</v>
      </c>
      <c r="V96" s="229" t="s">
        <v>397</v>
      </c>
      <c r="W96" s="229" t="s">
        <v>347</v>
      </c>
      <c r="X96" s="229" t="s">
        <v>347</v>
      </c>
      <c r="Y96" s="229">
        <f t="shared" si="2"/>
        <v>4</v>
      </c>
      <c r="Z96" s="220">
        <f t="shared" si="3"/>
        <v>57755288</v>
      </c>
    </row>
    <row r="97" spans="1:26">
      <c r="A97" s="228">
        <v>44681</v>
      </c>
      <c r="B97" s="229" t="s">
        <v>395</v>
      </c>
      <c r="C97" s="229" t="s">
        <v>396</v>
      </c>
      <c r="D97" s="229" t="s">
        <v>397</v>
      </c>
      <c r="E97" s="229" t="s">
        <v>445</v>
      </c>
      <c r="F97" s="229" t="s">
        <v>446</v>
      </c>
      <c r="G97" s="229" t="s">
        <v>407</v>
      </c>
      <c r="H97" s="229" t="s">
        <v>408</v>
      </c>
      <c r="I97" s="229" t="s">
        <v>402</v>
      </c>
      <c r="J97" s="230">
        <v>14291536</v>
      </c>
      <c r="K97" s="229" t="s">
        <v>347</v>
      </c>
      <c r="L97" s="229" t="s">
        <v>403</v>
      </c>
      <c r="M97" s="229" t="s">
        <v>347</v>
      </c>
      <c r="N97" s="229" t="s">
        <v>347</v>
      </c>
      <c r="O97" s="229" t="s">
        <v>404</v>
      </c>
      <c r="P97" s="229" t="s">
        <v>405</v>
      </c>
      <c r="Q97" s="229" t="s">
        <v>406</v>
      </c>
      <c r="R97" s="229" t="s">
        <v>347</v>
      </c>
      <c r="S97" s="229" t="s">
        <v>347</v>
      </c>
      <c r="T97" s="231">
        <v>0</v>
      </c>
      <c r="U97" s="229" t="s">
        <v>347</v>
      </c>
      <c r="V97" s="229" t="s">
        <v>397</v>
      </c>
      <c r="W97" s="229" t="s">
        <v>347</v>
      </c>
      <c r="X97" s="229" t="s">
        <v>347</v>
      </c>
      <c r="Y97" s="229">
        <f t="shared" si="2"/>
        <v>4</v>
      </c>
      <c r="Z97" s="220">
        <f t="shared" si="3"/>
        <v>14291536</v>
      </c>
    </row>
    <row r="98" spans="1:26">
      <c r="A98" s="228">
        <v>44681</v>
      </c>
      <c r="B98" s="229" t="s">
        <v>395</v>
      </c>
      <c r="C98" s="229" t="s">
        <v>396</v>
      </c>
      <c r="D98" s="229" t="s">
        <v>397</v>
      </c>
      <c r="E98" s="229" t="s">
        <v>445</v>
      </c>
      <c r="F98" s="229" t="s">
        <v>446</v>
      </c>
      <c r="G98" s="229" t="s">
        <v>409</v>
      </c>
      <c r="H98" s="229" t="s">
        <v>410</v>
      </c>
      <c r="I98" s="229" t="s">
        <v>402</v>
      </c>
      <c r="J98" s="230">
        <v>400000</v>
      </c>
      <c r="K98" s="229" t="s">
        <v>347</v>
      </c>
      <c r="L98" s="229" t="s">
        <v>403</v>
      </c>
      <c r="M98" s="229" t="s">
        <v>347</v>
      </c>
      <c r="N98" s="229" t="s">
        <v>347</v>
      </c>
      <c r="O98" s="229" t="s">
        <v>404</v>
      </c>
      <c r="P98" s="229" t="s">
        <v>405</v>
      </c>
      <c r="Q98" s="229" t="s">
        <v>406</v>
      </c>
      <c r="R98" s="229" t="s">
        <v>347</v>
      </c>
      <c r="S98" s="229" t="s">
        <v>347</v>
      </c>
      <c r="T98" s="231">
        <v>0</v>
      </c>
      <c r="U98" s="229" t="s">
        <v>347</v>
      </c>
      <c r="V98" s="229" t="s">
        <v>397</v>
      </c>
      <c r="W98" s="229" t="s">
        <v>347</v>
      </c>
      <c r="X98" s="229" t="s">
        <v>347</v>
      </c>
      <c r="Y98" s="229">
        <f t="shared" si="2"/>
        <v>4</v>
      </c>
      <c r="Z98" s="220">
        <f t="shared" si="3"/>
        <v>400000</v>
      </c>
    </row>
    <row r="99" spans="1:26">
      <c r="A99" s="228">
        <v>44681</v>
      </c>
      <c r="B99" s="229" t="s">
        <v>411</v>
      </c>
      <c r="C99" s="229" t="s">
        <v>412</v>
      </c>
      <c r="D99" s="229" t="s">
        <v>413</v>
      </c>
      <c r="E99" s="229" t="s">
        <v>445</v>
      </c>
      <c r="F99" s="229" t="s">
        <v>446</v>
      </c>
      <c r="G99" s="229" t="s">
        <v>400</v>
      </c>
      <c r="H99" s="229" t="s">
        <v>401</v>
      </c>
      <c r="I99" s="229" t="s">
        <v>402</v>
      </c>
      <c r="J99" s="230">
        <v>12625596</v>
      </c>
      <c r="K99" s="229" t="s">
        <v>347</v>
      </c>
      <c r="L99" s="229" t="s">
        <v>403</v>
      </c>
      <c r="M99" s="229" t="s">
        <v>347</v>
      </c>
      <c r="N99" s="229" t="s">
        <v>347</v>
      </c>
      <c r="O99" s="229" t="s">
        <v>404</v>
      </c>
      <c r="P99" s="229" t="s">
        <v>405</v>
      </c>
      <c r="Q99" s="229" t="s">
        <v>406</v>
      </c>
      <c r="R99" s="229" t="s">
        <v>347</v>
      </c>
      <c r="S99" s="229" t="s">
        <v>347</v>
      </c>
      <c r="T99" s="231">
        <v>0</v>
      </c>
      <c r="U99" s="229" t="s">
        <v>347</v>
      </c>
      <c r="V99" s="229" t="s">
        <v>413</v>
      </c>
      <c r="W99" s="229" t="s">
        <v>347</v>
      </c>
      <c r="X99" s="229" t="s">
        <v>347</v>
      </c>
      <c r="Y99" s="229">
        <f t="shared" si="2"/>
        <v>4</v>
      </c>
      <c r="Z99" s="220">
        <f t="shared" si="3"/>
        <v>12625596</v>
      </c>
    </row>
    <row r="100" spans="1:26">
      <c r="A100" s="228">
        <v>44681</v>
      </c>
      <c r="B100" s="229" t="s">
        <v>726</v>
      </c>
      <c r="C100" s="229" t="s">
        <v>727</v>
      </c>
      <c r="D100" s="229" t="s">
        <v>728</v>
      </c>
      <c r="E100" s="229" t="s">
        <v>445</v>
      </c>
      <c r="F100" s="229" t="s">
        <v>446</v>
      </c>
      <c r="G100" s="229" t="s">
        <v>729</v>
      </c>
      <c r="H100" s="229" t="s">
        <v>730</v>
      </c>
      <c r="I100" s="229" t="s">
        <v>731</v>
      </c>
      <c r="J100" s="230">
        <v>120228760</v>
      </c>
      <c r="K100" s="229" t="s">
        <v>347</v>
      </c>
      <c r="L100" s="229" t="s">
        <v>403</v>
      </c>
      <c r="M100" s="229" t="s">
        <v>347</v>
      </c>
      <c r="N100" s="229" t="s">
        <v>347</v>
      </c>
      <c r="O100" s="229" t="s">
        <v>404</v>
      </c>
      <c r="P100" s="229" t="s">
        <v>405</v>
      </c>
      <c r="Q100" s="229" t="s">
        <v>406</v>
      </c>
      <c r="R100" s="229" t="s">
        <v>347</v>
      </c>
      <c r="S100" s="229" t="s">
        <v>347</v>
      </c>
      <c r="T100" s="231">
        <v>0</v>
      </c>
      <c r="U100" s="229" t="s">
        <v>347</v>
      </c>
      <c r="V100" s="229" t="s">
        <v>728</v>
      </c>
      <c r="W100" s="229" t="s">
        <v>347</v>
      </c>
      <c r="X100" s="229" t="s">
        <v>347</v>
      </c>
      <c r="Y100" s="229">
        <f t="shared" si="2"/>
        <v>4</v>
      </c>
      <c r="Z100" s="220">
        <f t="shared" si="3"/>
        <v>120228760</v>
      </c>
    </row>
    <row r="101" spans="1:26">
      <c r="A101" s="228">
        <v>44681</v>
      </c>
      <c r="B101" s="229" t="s">
        <v>414</v>
      </c>
      <c r="C101" s="229" t="s">
        <v>415</v>
      </c>
      <c r="D101" s="229" t="s">
        <v>416</v>
      </c>
      <c r="E101" s="229" t="s">
        <v>445</v>
      </c>
      <c r="F101" s="229" t="s">
        <v>446</v>
      </c>
      <c r="G101" s="229" t="s">
        <v>417</v>
      </c>
      <c r="H101" s="229" t="s">
        <v>418</v>
      </c>
      <c r="I101" s="229" t="s">
        <v>419</v>
      </c>
      <c r="J101" s="230">
        <v>11415833</v>
      </c>
      <c r="K101" s="229" t="s">
        <v>347</v>
      </c>
      <c r="L101" s="229" t="s">
        <v>403</v>
      </c>
      <c r="M101" s="229" t="s">
        <v>347</v>
      </c>
      <c r="N101" s="229" t="s">
        <v>347</v>
      </c>
      <c r="O101" s="229" t="s">
        <v>404</v>
      </c>
      <c r="P101" s="229" t="s">
        <v>405</v>
      </c>
      <c r="Q101" s="229" t="s">
        <v>406</v>
      </c>
      <c r="R101" s="229" t="s">
        <v>347</v>
      </c>
      <c r="S101" s="229" t="s">
        <v>347</v>
      </c>
      <c r="T101" s="231">
        <v>0</v>
      </c>
      <c r="U101" s="229" t="s">
        <v>347</v>
      </c>
      <c r="V101" s="229" t="s">
        <v>420</v>
      </c>
      <c r="W101" s="229" t="s">
        <v>347</v>
      </c>
      <c r="X101" s="229" t="s">
        <v>347</v>
      </c>
      <c r="Y101" s="229">
        <f t="shared" si="2"/>
        <v>4</v>
      </c>
      <c r="Z101" s="220">
        <f t="shared" si="3"/>
        <v>11415833</v>
      </c>
    </row>
    <row r="102" spans="1:26">
      <c r="A102" s="228">
        <v>44681</v>
      </c>
      <c r="B102" s="229" t="s">
        <v>414</v>
      </c>
      <c r="C102" s="229" t="s">
        <v>415</v>
      </c>
      <c r="D102" s="229" t="s">
        <v>732</v>
      </c>
      <c r="E102" s="229" t="s">
        <v>445</v>
      </c>
      <c r="F102" s="229" t="s">
        <v>446</v>
      </c>
      <c r="G102" s="229" t="s">
        <v>417</v>
      </c>
      <c r="H102" s="229" t="s">
        <v>418</v>
      </c>
      <c r="I102" s="229" t="s">
        <v>419</v>
      </c>
      <c r="J102" s="230">
        <v>1168000</v>
      </c>
      <c r="K102" s="229" t="s">
        <v>347</v>
      </c>
      <c r="L102" s="229" t="s">
        <v>403</v>
      </c>
      <c r="M102" s="229" t="s">
        <v>347</v>
      </c>
      <c r="N102" s="229" t="s">
        <v>347</v>
      </c>
      <c r="O102" s="229" t="s">
        <v>404</v>
      </c>
      <c r="P102" s="229" t="s">
        <v>405</v>
      </c>
      <c r="Q102" s="229" t="s">
        <v>406</v>
      </c>
      <c r="R102" s="229" t="s">
        <v>347</v>
      </c>
      <c r="S102" s="229" t="s">
        <v>347</v>
      </c>
      <c r="T102" s="231">
        <v>0</v>
      </c>
      <c r="U102" s="229" t="s">
        <v>347</v>
      </c>
      <c r="V102" s="229" t="s">
        <v>420</v>
      </c>
      <c r="W102" s="229" t="s">
        <v>347</v>
      </c>
      <c r="X102" s="229" t="s">
        <v>347</v>
      </c>
      <c r="Y102" s="229">
        <f t="shared" si="2"/>
        <v>4</v>
      </c>
      <c r="Z102" s="220">
        <f t="shared" si="3"/>
        <v>1168000</v>
      </c>
    </row>
    <row r="103" spans="1:26">
      <c r="A103" s="228">
        <v>44681</v>
      </c>
      <c r="B103" s="229" t="s">
        <v>414</v>
      </c>
      <c r="C103" s="229" t="s">
        <v>415</v>
      </c>
      <c r="D103" s="229" t="s">
        <v>421</v>
      </c>
      <c r="E103" s="229" t="s">
        <v>445</v>
      </c>
      <c r="F103" s="229" t="s">
        <v>446</v>
      </c>
      <c r="G103" s="229" t="s">
        <v>422</v>
      </c>
      <c r="H103" s="229" t="s">
        <v>423</v>
      </c>
      <c r="I103" s="229" t="s">
        <v>419</v>
      </c>
      <c r="J103" s="230">
        <v>9236225</v>
      </c>
      <c r="K103" s="229" t="s">
        <v>347</v>
      </c>
      <c r="L103" s="229" t="s">
        <v>403</v>
      </c>
      <c r="M103" s="229" t="s">
        <v>347</v>
      </c>
      <c r="N103" s="229" t="s">
        <v>347</v>
      </c>
      <c r="O103" s="229" t="s">
        <v>404</v>
      </c>
      <c r="P103" s="229" t="s">
        <v>405</v>
      </c>
      <c r="Q103" s="229" t="s">
        <v>406</v>
      </c>
      <c r="R103" s="229" t="s">
        <v>347</v>
      </c>
      <c r="S103" s="229" t="s">
        <v>347</v>
      </c>
      <c r="T103" s="231">
        <v>0</v>
      </c>
      <c r="U103" s="229" t="s">
        <v>347</v>
      </c>
      <c r="V103" s="229" t="s">
        <v>420</v>
      </c>
      <c r="W103" s="229" t="s">
        <v>347</v>
      </c>
      <c r="X103" s="229" t="s">
        <v>347</v>
      </c>
      <c r="Y103" s="229">
        <f t="shared" si="2"/>
        <v>4</v>
      </c>
      <c r="Z103" s="220">
        <f t="shared" si="3"/>
        <v>9236225</v>
      </c>
    </row>
    <row r="104" spans="1:26">
      <c r="A104" s="228">
        <v>44680</v>
      </c>
      <c r="B104" s="229" t="s">
        <v>733</v>
      </c>
      <c r="C104" s="229" t="s">
        <v>734</v>
      </c>
      <c r="D104" s="229" t="s">
        <v>735</v>
      </c>
      <c r="E104" s="229" t="s">
        <v>445</v>
      </c>
      <c r="F104" s="229" t="s">
        <v>446</v>
      </c>
      <c r="G104" s="229" t="s">
        <v>453</v>
      </c>
      <c r="H104" s="229" t="s">
        <v>454</v>
      </c>
      <c r="I104" s="229" t="s">
        <v>455</v>
      </c>
      <c r="J104" s="230">
        <v>3130000</v>
      </c>
      <c r="K104" s="229" t="s">
        <v>347</v>
      </c>
      <c r="L104" s="229" t="s">
        <v>403</v>
      </c>
      <c r="M104" s="229" t="s">
        <v>347</v>
      </c>
      <c r="N104" s="229" t="s">
        <v>347</v>
      </c>
      <c r="O104" s="229" t="s">
        <v>404</v>
      </c>
      <c r="P104" s="229" t="s">
        <v>736</v>
      </c>
      <c r="Q104" s="229" t="s">
        <v>406</v>
      </c>
      <c r="R104" s="229" t="s">
        <v>347</v>
      </c>
      <c r="S104" s="229" t="s">
        <v>347</v>
      </c>
      <c r="T104" s="231">
        <v>0</v>
      </c>
      <c r="U104" s="229" t="s">
        <v>347</v>
      </c>
      <c r="V104" s="229" t="s">
        <v>737</v>
      </c>
      <c r="W104" s="229" t="s">
        <v>347</v>
      </c>
      <c r="X104" s="229" t="s">
        <v>347</v>
      </c>
      <c r="Y104" s="229">
        <f t="shared" si="2"/>
        <v>4</v>
      </c>
      <c r="Z104" s="220">
        <f t="shared" si="3"/>
        <v>3130000</v>
      </c>
    </row>
    <row r="105" spans="1:26">
      <c r="A105" s="228">
        <v>44681</v>
      </c>
      <c r="B105" s="229" t="s">
        <v>424</v>
      </c>
      <c r="C105" s="229" t="s">
        <v>425</v>
      </c>
      <c r="D105" s="229" t="s">
        <v>426</v>
      </c>
      <c r="E105" s="229" t="s">
        <v>445</v>
      </c>
      <c r="F105" s="229" t="s">
        <v>446</v>
      </c>
      <c r="G105" s="229" t="s">
        <v>738</v>
      </c>
      <c r="H105" s="229" t="s">
        <v>441</v>
      </c>
      <c r="I105" s="229" t="s">
        <v>429</v>
      </c>
      <c r="J105" s="230">
        <v>269445</v>
      </c>
      <c r="K105" s="229" t="s">
        <v>347</v>
      </c>
      <c r="L105" s="229" t="s">
        <v>430</v>
      </c>
      <c r="M105" s="229" t="s">
        <v>347</v>
      </c>
      <c r="N105" s="229" t="s">
        <v>347</v>
      </c>
      <c r="O105" s="229" t="s">
        <v>404</v>
      </c>
      <c r="P105" s="229" t="s">
        <v>405</v>
      </c>
      <c r="Q105" s="229" t="s">
        <v>406</v>
      </c>
      <c r="R105" s="229" t="s">
        <v>347</v>
      </c>
      <c r="S105" s="229" t="s">
        <v>347</v>
      </c>
      <c r="T105" s="231">
        <v>0</v>
      </c>
      <c r="U105" s="229" t="s">
        <v>347</v>
      </c>
      <c r="V105" s="229" t="s">
        <v>426</v>
      </c>
      <c r="W105" s="229" t="s">
        <v>347</v>
      </c>
      <c r="X105" s="229" t="s">
        <v>347</v>
      </c>
      <c r="Y105" s="229">
        <f t="shared" si="2"/>
        <v>4</v>
      </c>
      <c r="Z105" s="220"/>
    </row>
    <row r="106" spans="1:26">
      <c r="A106" s="228">
        <v>44681</v>
      </c>
      <c r="B106" s="229" t="s">
        <v>424</v>
      </c>
      <c r="C106" s="229" t="s">
        <v>425</v>
      </c>
      <c r="D106" s="229" t="s">
        <v>426</v>
      </c>
      <c r="E106" s="229" t="s">
        <v>445</v>
      </c>
      <c r="F106" s="229" t="s">
        <v>446</v>
      </c>
      <c r="G106" s="229" t="s">
        <v>440</v>
      </c>
      <c r="H106" s="229" t="s">
        <v>441</v>
      </c>
      <c r="I106" s="229" t="s">
        <v>429</v>
      </c>
      <c r="J106" s="230">
        <v>17931431</v>
      </c>
      <c r="K106" s="229" t="s">
        <v>347</v>
      </c>
      <c r="L106" s="229" t="s">
        <v>430</v>
      </c>
      <c r="M106" s="229" t="s">
        <v>347</v>
      </c>
      <c r="N106" s="229" t="s">
        <v>347</v>
      </c>
      <c r="O106" s="229" t="s">
        <v>404</v>
      </c>
      <c r="P106" s="229" t="s">
        <v>405</v>
      </c>
      <c r="Q106" s="229" t="s">
        <v>406</v>
      </c>
      <c r="R106" s="229" t="s">
        <v>347</v>
      </c>
      <c r="S106" s="229" t="s">
        <v>347</v>
      </c>
      <c r="T106" s="231">
        <v>0</v>
      </c>
      <c r="U106" s="229" t="s">
        <v>347</v>
      </c>
      <c r="V106" s="229" t="s">
        <v>426</v>
      </c>
      <c r="W106" s="229" t="s">
        <v>347</v>
      </c>
      <c r="X106" s="229" t="s">
        <v>347</v>
      </c>
      <c r="Y106" s="229">
        <f t="shared" si="2"/>
        <v>4</v>
      </c>
      <c r="Z106" s="220">
        <f t="shared" si="3"/>
        <v>17931431</v>
      </c>
    </row>
    <row r="107" spans="1:26">
      <c r="A107" s="228">
        <v>44681</v>
      </c>
      <c r="B107" s="229" t="s">
        <v>424</v>
      </c>
      <c r="C107" s="229" t="s">
        <v>425</v>
      </c>
      <c r="D107" s="229" t="s">
        <v>426</v>
      </c>
      <c r="E107" s="229" t="s">
        <v>445</v>
      </c>
      <c r="F107" s="229" t="s">
        <v>446</v>
      </c>
      <c r="G107" s="229" t="s">
        <v>739</v>
      </c>
      <c r="H107" s="229" t="s">
        <v>740</v>
      </c>
      <c r="I107" s="229" t="s">
        <v>429</v>
      </c>
      <c r="J107" s="230">
        <v>80404711</v>
      </c>
      <c r="K107" s="229" t="s">
        <v>347</v>
      </c>
      <c r="L107" s="229" t="s">
        <v>430</v>
      </c>
      <c r="M107" s="229" t="s">
        <v>347</v>
      </c>
      <c r="N107" s="229" t="s">
        <v>347</v>
      </c>
      <c r="O107" s="229" t="s">
        <v>404</v>
      </c>
      <c r="P107" s="229" t="s">
        <v>405</v>
      </c>
      <c r="Q107" s="229" t="s">
        <v>406</v>
      </c>
      <c r="R107" s="229" t="s">
        <v>347</v>
      </c>
      <c r="S107" s="229" t="s">
        <v>347</v>
      </c>
      <c r="T107" s="231">
        <v>0</v>
      </c>
      <c r="U107" s="229" t="s">
        <v>347</v>
      </c>
      <c r="V107" s="229" t="s">
        <v>426</v>
      </c>
      <c r="W107" s="229" t="s">
        <v>347</v>
      </c>
      <c r="X107" s="229" t="s">
        <v>347</v>
      </c>
      <c r="Y107" s="229">
        <f t="shared" si="2"/>
        <v>4</v>
      </c>
      <c r="Z107" s="220">
        <f t="shared" si="3"/>
        <v>80404711</v>
      </c>
    </row>
    <row r="108" spans="1:26">
      <c r="A108" s="228">
        <v>44681</v>
      </c>
      <c r="B108" s="229" t="s">
        <v>424</v>
      </c>
      <c r="C108" s="229" t="s">
        <v>425</v>
      </c>
      <c r="D108" s="229" t="s">
        <v>426</v>
      </c>
      <c r="E108" s="229" t="s">
        <v>445</v>
      </c>
      <c r="F108" s="229" t="s">
        <v>446</v>
      </c>
      <c r="G108" s="229" t="s">
        <v>741</v>
      </c>
      <c r="H108" s="229" t="s">
        <v>742</v>
      </c>
      <c r="I108" s="229" t="s">
        <v>429</v>
      </c>
      <c r="J108" s="230">
        <v>26087036</v>
      </c>
      <c r="K108" s="229" t="s">
        <v>347</v>
      </c>
      <c r="L108" s="229" t="s">
        <v>430</v>
      </c>
      <c r="M108" s="229" t="s">
        <v>347</v>
      </c>
      <c r="N108" s="229" t="s">
        <v>347</v>
      </c>
      <c r="O108" s="229" t="s">
        <v>404</v>
      </c>
      <c r="P108" s="229" t="s">
        <v>405</v>
      </c>
      <c r="Q108" s="229" t="s">
        <v>406</v>
      </c>
      <c r="R108" s="229" t="s">
        <v>347</v>
      </c>
      <c r="S108" s="229" t="s">
        <v>347</v>
      </c>
      <c r="T108" s="231">
        <v>0</v>
      </c>
      <c r="U108" s="229" t="s">
        <v>347</v>
      </c>
      <c r="V108" s="229" t="s">
        <v>426</v>
      </c>
      <c r="W108" s="229" t="s">
        <v>347</v>
      </c>
      <c r="X108" s="229" t="s">
        <v>347</v>
      </c>
      <c r="Y108" s="229">
        <f t="shared" si="2"/>
        <v>4</v>
      </c>
      <c r="Z108" s="220">
        <f t="shared" si="3"/>
        <v>26087036</v>
      </c>
    </row>
    <row r="109" spans="1:26">
      <c r="A109" s="228">
        <v>44681</v>
      </c>
      <c r="B109" s="229" t="s">
        <v>424</v>
      </c>
      <c r="C109" s="229" t="s">
        <v>425</v>
      </c>
      <c r="D109" s="229" t="s">
        <v>426</v>
      </c>
      <c r="E109" s="229" t="s">
        <v>445</v>
      </c>
      <c r="F109" s="229" t="s">
        <v>446</v>
      </c>
      <c r="G109" s="229" t="s">
        <v>743</v>
      </c>
      <c r="H109" s="229" t="s">
        <v>744</v>
      </c>
      <c r="I109" s="229" t="s">
        <v>429</v>
      </c>
      <c r="J109" s="230">
        <v>1458778</v>
      </c>
      <c r="K109" s="229" t="s">
        <v>347</v>
      </c>
      <c r="L109" s="229" t="s">
        <v>430</v>
      </c>
      <c r="M109" s="229" t="s">
        <v>347</v>
      </c>
      <c r="N109" s="229" t="s">
        <v>347</v>
      </c>
      <c r="O109" s="229" t="s">
        <v>404</v>
      </c>
      <c r="P109" s="229" t="s">
        <v>405</v>
      </c>
      <c r="Q109" s="229" t="s">
        <v>406</v>
      </c>
      <c r="R109" s="229" t="s">
        <v>347</v>
      </c>
      <c r="S109" s="229" t="s">
        <v>347</v>
      </c>
      <c r="T109" s="231">
        <v>0</v>
      </c>
      <c r="U109" s="229" t="s">
        <v>347</v>
      </c>
      <c r="V109" s="229" t="s">
        <v>426</v>
      </c>
      <c r="W109" s="229" t="s">
        <v>347</v>
      </c>
      <c r="X109" s="229" t="s">
        <v>347</v>
      </c>
      <c r="Y109" s="229">
        <f t="shared" si="2"/>
        <v>4</v>
      </c>
      <c r="Z109" s="220">
        <f t="shared" si="3"/>
        <v>1458778</v>
      </c>
    </row>
    <row r="110" spans="1:26">
      <c r="A110" s="228">
        <v>44681</v>
      </c>
      <c r="B110" s="229" t="s">
        <v>424</v>
      </c>
      <c r="C110" s="229" t="s">
        <v>425</v>
      </c>
      <c r="D110" s="229" t="s">
        <v>426</v>
      </c>
      <c r="E110" s="229" t="s">
        <v>445</v>
      </c>
      <c r="F110" s="229" t="s">
        <v>446</v>
      </c>
      <c r="G110" s="229" t="s">
        <v>745</v>
      </c>
      <c r="H110" s="229" t="s">
        <v>746</v>
      </c>
      <c r="I110" s="229" t="s">
        <v>429</v>
      </c>
      <c r="J110" s="230">
        <v>5894091</v>
      </c>
      <c r="K110" s="229" t="s">
        <v>347</v>
      </c>
      <c r="L110" s="229" t="s">
        <v>430</v>
      </c>
      <c r="M110" s="229" t="s">
        <v>347</v>
      </c>
      <c r="N110" s="229" t="s">
        <v>347</v>
      </c>
      <c r="O110" s="229" t="s">
        <v>404</v>
      </c>
      <c r="P110" s="229" t="s">
        <v>405</v>
      </c>
      <c r="Q110" s="229" t="s">
        <v>406</v>
      </c>
      <c r="R110" s="229" t="s">
        <v>347</v>
      </c>
      <c r="S110" s="229" t="s">
        <v>347</v>
      </c>
      <c r="T110" s="231">
        <v>0</v>
      </c>
      <c r="U110" s="229" t="s">
        <v>347</v>
      </c>
      <c r="V110" s="229" t="s">
        <v>426</v>
      </c>
      <c r="W110" s="229" t="s">
        <v>347</v>
      </c>
      <c r="X110" s="229" t="s">
        <v>347</v>
      </c>
      <c r="Y110" s="229">
        <f t="shared" si="2"/>
        <v>4</v>
      </c>
      <c r="Z110" s="220">
        <f t="shared" si="3"/>
        <v>5894091</v>
      </c>
    </row>
    <row r="111" spans="1:26">
      <c r="A111" s="228">
        <v>44681</v>
      </c>
      <c r="B111" s="229" t="s">
        <v>424</v>
      </c>
      <c r="C111" s="229" t="s">
        <v>425</v>
      </c>
      <c r="D111" s="229" t="s">
        <v>426</v>
      </c>
      <c r="E111" s="229" t="s">
        <v>445</v>
      </c>
      <c r="F111" s="229" t="s">
        <v>446</v>
      </c>
      <c r="G111" s="229" t="s">
        <v>747</v>
      </c>
      <c r="H111" s="229" t="s">
        <v>748</v>
      </c>
      <c r="I111" s="229" t="s">
        <v>429</v>
      </c>
      <c r="J111" s="230">
        <v>1172952</v>
      </c>
      <c r="K111" s="229" t="s">
        <v>347</v>
      </c>
      <c r="L111" s="229" t="s">
        <v>430</v>
      </c>
      <c r="M111" s="229" t="s">
        <v>347</v>
      </c>
      <c r="N111" s="229" t="s">
        <v>347</v>
      </c>
      <c r="O111" s="229" t="s">
        <v>404</v>
      </c>
      <c r="P111" s="229" t="s">
        <v>405</v>
      </c>
      <c r="Q111" s="229" t="s">
        <v>406</v>
      </c>
      <c r="R111" s="229" t="s">
        <v>347</v>
      </c>
      <c r="S111" s="229" t="s">
        <v>347</v>
      </c>
      <c r="T111" s="231">
        <v>0</v>
      </c>
      <c r="U111" s="229" t="s">
        <v>347</v>
      </c>
      <c r="V111" s="229" t="s">
        <v>426</v>
      </c>
      <c r="W111" s="229" t="s">
        <v>347</v>
      </c>
      <c r="X111" s="229" t="s">
        <v>347</v>
      </c>
      <c r="Y111" s="229">
        <f t="shared" si="2"/>
        <v>4</v>
      </c>
      <c r="Z111" s="220">
        <f t="shared" si="3"/>
        <v>1172952</v>
      </c>
    </row>
    <row r="112" spans="1:26">
      <c r="A112" s="228">
        <v>44681</v>
      </c>
      <c r="B112" s="229" t="s">
        <v>424</v>
      </c>
      <c r="C112" s="229" t="s">
        <v>425</v>
      </c>
      <c r="D112" s="229" t="s">
        <v>426</v>
      </c>
      <c r="E112" s="229" t="s">
        <v>445</v>
      </c>
      <c r="F112" s="229" t="s">
        <v>446</v>
      </c>
      <c r="G112" s="229" t="s">
        <v>749</v>
      </c>
      <c r="H112" s="229" t="s">
        <v>750</v>
      </c>
      <c r="I112" s="229" t="s">
        <v>429</v>
      </c>
      <c r="J112" s="230">
        <v>10149015</v>
      </c>
      <c r="K112" s="229" t="s">
        <v>347</v>
      </c>
      <c r="L112" s="229" t="s">
        <v>430</v>
      </c>
      <c r="M112" s="229" t="s">
        <v>347</v>
      </c>
      <c r="N112" s="229" t="s">
        <v>347</v>
      </c>
      <c r="O112" s="229" t="s">
        <v>404</v>
      </c>
      <c r="P112" s="229" t="s">
        <v>405</v>
      </c>
      <c r="Q112" s="229" t="s">
        <v>406</v>
      </c>
      <c r="R112" s="229" t="s">
        <v>347</v>
      </c>
      <c r="S112" s="229" t="s">
        <v>347</v>
      </c>
      <c r="T112" s="231">
        <v>0</v>
      </c>
      <c r="U112" s="229" t="s">
        <v>347</v>
      </c>
      <c r="V112" s="229" t="s">
        <v>426</v>
      </c>
      <c r="W112" s="229" t="s">
        <v>347</v>
      </c>
      <c r="X112" s="229" t="s">
        <v>347</v>
      </c>
      <c r="Y112" s="229">
        <f t="shared" si="2"/>
        <v>4</v>
      </c>
      <c r="Z112" s="220">
        <f t="shared" si="3"/>
        <v>10149015</v>
      </c>
    </row>
    <row r="113" spans="1:26">
      <c r="A113" s="228">
        <v>44680</v>
      </c>
      <c r="B113" s="229" t="s">
        <v>751</v>
      </c>
      <c r="C113" s="229" t="s">
        <v>752</v>
      </c>
      <c r="D113" s="229" t="s">
        <v>753</v>
      </c>
      <c r="E113" s="229" t="s">
        <v>445</v>
      </c>
      <c r="F113" s="229" t="s">
        <v>446</v>
      </c>
      <c r="G113" s="229" t="s">
        <v>453</v>
      </c>
      <c r="H113" s="229" t="s">
        <v>454</v>
      </c>
      <c r="I113" s="229" t="s">
        <v>496</v>
      </c>
      <c r="J113" s="230">
        <v>80000</v>
      </c>
      <c r="K113" s="229" t="s">
        <v>347</v>
      </c>
      <c r="L113" s="229" t="s">
        <v>403</v>
      </c>
      <c r="M113" s="229" t="s">
        <v>347</v>
      </c>
      <c r="N113" s="229" t="s">
        <v>347</v>
      </c>
      <c r="O113" s="229" t="s">
        <v>404</v>
      </c>
      <c r="P113" s="229" t="s">
        <v>405</v>
      </c>
      <c r="Q113" s="229" t="s">
        <v>406</v>
      </c>
      <c r="R113" s="229" t="s">
        <v>347</v>
      </c>
      <c r="S113" s="229" t="s">
        <v>347</v>
      </c>
      <c r="T113" s="231">
        <v>0</v>
      </c>
      <c r="U113" s="229" t="s">
        <v>347</v>
      </c>
      <c r="V113" s="229" t="s">
        <v>725</v>
      </c>
      <c r="W113" s="229" t="s">
        <v>347</v>
      </c>
      <c r="X113" s="229" t="s">
        <v>347</v>
      </c>
      <c r="Y113" s="229">
        <f t="shared" si="2"/>
        <v>4</v>
      </c>
      <c r="Z113" s="220">
        <f t="shared" si="3"/>
        <v>80000</v>
      </c>
    </row>
    <row r="114" spans="1:26">
      <c r="A114" s="228">
        <v>44656</v>
      </c>
      <c r="B114" s="229" t="s">
        <v>754</v>
      </c>
      <c r="C114" s="229" t="s">
        <v>755</v>
      </c>
      <c r="D114" s="229" t="s">
        <v>756</v>
      </c>
      <c r="E114" s="229" t="s">
        <v>445</v>
      </c>
      <c r="F114" s="229" t="s">
        <v>446</v>
      </c>
      <c r="G114" s="229" t="s">
        <v>687</v>
      </c>
      <c r="H114" s="229" t="s">
        <v>688</v>
      </c>
      <c r="I114" s="229" t="s">
        <v>496</v>
      </c>
      <c r="J114" s="230">
        <v>4815000</v>
      </c>
      <c r="K114" s="229" t="s">
        <v>347</v>
      </c>
      <c r="L114" s="229" t="s">
        <v>403</v>
      </c>
      <c r="M114" s="229" t="s">
        <v>347</v>
      </c>
      <c r="N114" s="229" t="s">
        <v>347</v>
      </c>
      <c r="O114" s="229" t="s">
        <v>404</v>
      </c>
      <c r="P114" s="229" t="s">
        <v>405</v>
      </c>
      <c r="Q114" s="229" t="s">
        <v>406</v>
      </c>
      <c r="R114" s="229" t="s">
        <v>347</v>
      </c>
      <c r="S114" s="229" t="s">
        <v>347</v>
      </c>
      <c r="T114" s="231">
        <v>0</v>
      </c>
      <c r="U114" s="229" t="s">
        <v>347</v>
      </c>
      <c r="V114" s="229" t="s">
        <v>757</v>
      </c>
      <c r="W114" s="229" t="s">
        <v>347</v>
      </c>
      <c r="X114" s="229" t="s">
        <v>347</v>
      </c>
      <c r="Y114" s="229">
        <f t="shared" si="2"/>
        <v>4</v>
      </c>
      <c r="Z114" s="220">
        <f t="shared" si="3"/>
        <v>4815000</v>
      </c>
    </row>
    <row r="115" spans="1:26">
      <c r="A115" s="228">
        <v>44680</v>
      </c>
      <c r="B115" s="229" t="s">
        <v>758</v>
      </c>
      <c r="C115" s="229" t="s">
        <v>759</v>
      </c>
      <c r="D115" s="229" t="s">
        <v>716</v>
      </c>
      <c r="E115" s="229" t="s">
        <v>445</v>
      </c>
      <c r="F115" s="229" t="s">
        <v>446</v>
      </c>
      <c r="G115" s="229" t="s">
        <v>760</v>
      </c>
      <c r="H115" s="229" t="s">
        <v>621</v>
      </c>
      <c r="I115" s="229" t="s">
        <v>496</v>
      </c>
      <c r="J115" s="230">
        <v>2277000</v>
      </c>
      <c r="K115" s="229" t="s">
        <v>347</v>
      </c>
      <c r="L115" s="229" t="s">
        <v>403</v>
      </c>
      <c r="M115" s="229" t="s">
        <v>347</v>
      </c>
      <c r="N115" s="229" t="s">
        <v>347</v>
      </c>
      <c r="O115" s="229" t="s">
        <v>404</v>
      </c>
      <c r="P115" s="229" t="s">
        <v>405</v>
      </c>
      <c r="Q115" s="229" t="s">
        <v>406</v>
      </c>
      <c r="R115" s="229" t="s">
        <v>347</v>
      </c>
      <c r="S115" s="229" t="s">
        <v>347</v>
      </c>
      <c r="T115" s="231">
        <v>0</v>
      </c>
      <c r="U115" s="229" t="s">
        <v>347</v>
      </c>
      <c r="V115" s="229" t="s">
        <v>713</v>
      </c>
      <c r="W115" s="229" t="s">
        <v>347</v>
      </c>
      <c r="X115" s="229" t="s">
        <v>347</v>
      </c>
      <c r="Y115" s="229">
        <f t="shared" si="2"/>
        <v>4</v>
      </c>
      <c r="Z115" s="220"/>
    </row>
    <row r="116" spans="1:26">
      <c r="A116" s="228">
        <v>44657</v>
      </c>
      <c r="B116" s="229" t="s">
        <v>761</v>
      </c>
      <c r="C116" s="229" t="s">
        <v>762</v>
      </c>
      <c r="D116" s="229" t="s">
        <v>763</v>
      </c>
      <c r="E116" s="229" t="s">
        <v>445</v>
      </c>
      <c r="F116" s="229" t="s">
        <v>446</v>
      </c>
      <c r="G116" s="229" t="s">
        <v>687</v>
      </c>
      <c r="H116" s="229" t="s">
        <v>688</v>
      </c>
      <c r="I116" s="229" t="s">
        <v>496</v>
      </c>
      <c r="J116" s="230">
        <v>1466345</v>
      </c>
      <c r="K116" s="229" t="s">
        <v>347</v>
      </c>
      <c r="L116" s="229" t="s">
        <v>403</v>
      </c>
      <c r="M116" s="229" t="s">
        <v>347</v>
      </c>
      <c r="N116" s="229" t="s">
        <v>347</v>
      </c>
      <c r="O116" s="229" t="s">
        <v>404</v>
      </c>
      <c r="P116" s="229" t="s">
        <v>405</v>
      </c>
      <c r="Q116" s="229" t="s">
        <v>406</v>
      </c>
      <c r="R116" s="229" t="s">
        <v>347</v>
      </c>
      <c r="S116" s="229" t="s">
        <v>347</v>
      </c>
      <c r="T116" s="231">
        <v>0</v>
      </c>
      <c r="U116" s="229" t="s">
        <v>347</v>
      </c>
      <c r="V116" s="229" t="s">
        <v>764</v>
      </c>
      <c r="W116" s="229" t="s">
        <v>347</v>
      </c>
      <c r="X116" s="229" t="s">
        <v>347</v>
      </c>
      <c r="Y116" s="229">
        <f t="shared" si="2"/>
        <v>4</v>
      </c>
      <c r="Z116" s="220">
        <f t="shared" si="3"/>
        <v>1466345</v>
      </c>
    </row>
    <row r="117" spans="1:26">
      <c r="A117" s="228">
        <v>44680</v>
      </c>
      <c r="B117" s="229" t="s">
        <v>765</v>
      </c>
      <c r="C117" s="229" t="s">
        <v>766</v>
      </c>
      <c r="D117" s="229" t="s">
        <v>767</v>
      </c>
      <c r="E117" s="229" t="s">
        <v>445</v>
      </c>
      <c r="F117" s="229" t="s">
        <v>446</v>
      </c>
      <c r="G117" s="229" t="s">
        <v>768</v>
      </c>
      <c r="H117" s="229" t="s">
        <v>709</v>
      </c>
      <c r="I117" s="229" t="s">
        <v>768</v>
      </c>
      <c r="J117" s="230">
        <v>25000000</v>
      </c>
      <c r="K117" s="229" t="s">
        <v>347</v>
      </c>
      <c r="L117" s="229" t="s">
        <v>403</v>
      </c>
      <c r="M117" s="229" t="s">
        <v>347</v>
      </c>
      <c r="N117" s="229" t="s">
        <v>347</v>
      </c>
      <c r="O117" s="229" t="s">
        <v>404</v>
      </c>
      <c r="P117" s="229" t="s">
        <v>405</v>
      </c>
      <c r="Q117" s="229" t="s">
        <v>406</v>
      </c>
      <c r="R117" s="229" t="s">
        <v>347</v>
      </c>
      <c r="S117" s="229" t="s">
        <v>347</v>
      </c>
      <c r="T117" s="231">
        <v>0</v>
      </c>
      <c r="U117" s="229" t="s">
        <v>347</v>
      </c>
      <c r="V117" s="229" t="s">
        <v>767</v>
      </c>
      <c r="W117" s="229" t="s">
        <v>347</v>
      </c>
      <c r="X117" s="229" t="s">
        <v>347</v>
      </c>
      <c r="Y117" s="229">
        <f t="shared" si="2"/>
        <v>4</v>
      </c>
      <c r="Z117" s="234">
        <f t="shared" si="3"/>
        <v>25000000</v>
      </c>
    </row>
    <row r="118" spans="1:26">
      <c r="A118" s="228">
        <v>44680</v>
      </c>
      <c r="B118" s="229" t="s">
        <v>769</v>
      </c>
      <c r="C118" s="229" t="s">
        <v>770</v>
      </c>
      <c r="D118" s="229" t="s">
        <v>767</v>
      </c>
      <c r="E118" s="229" t="s">
        <v>445</v>
      </c>
      <c r="F118" s="229" t="s">
        <v>446</v>
      </c>
      <c r="G118" s="229" t="s">
        <v>708</v>
      </c>
      <c r="H118" s="229" t="s">
        <v>709</v>
      </c>
      <c r="I118" s="229" t="s">
        <v>708</v>
      </c>
      <c r="J118" s="230">
        <v>-94125000</v>
      </c>
      <c r="K118" s="229" t="s">
        <v>347</v>
      </c>
      <c r="L118" s="229" t="s">
        <v>403</v>
      </c>
      <c r="M118" s="229" t="s">
        <v>347</v>
      </c>
      <c r="N118" s="229" t="s">
        <v>347</v>
      </c>
      <c r="O118" s="229" t="s">
        <v>612</v>
      </c>
      <c r="P118" s="229" t="s">
        <v>405</v>
      </c>
      <c r="Q118" s="229" t="s">
        <v>406</v>
      </c>
      <c r="R118" s="229" t="s">
        <v>347</v>
      </c>
      <c r="S118" s="229" t="s">
        <v>347</v>
      </c>
      <c r="T118" s="231">
        <v>0</v>
      </c>
      <c r="U118" s="229" t="s">
        <v>347</v>
      </c>
      <c r="V118" s="229" t="s">
        <v>767</v>
      </c>
      <c r="W118" s="229" t="s">
        <v>347</v>
      </c>
      <c r="X118" s="229" t="s">
        <v>347</v>
      </c>
      <c r="Y118" s="229">
        <f t="shared" si="2"/>
        <v>4</v>
      </c>
      <c r="Z118" s="234"/>
    </row>
    <row r="119" spans="1:26">
      <c r="A119" s="228">
        <v>44657</v>
      </c>
      <c r="B119" s="229" t="s">
        <v>771</v>
      </c>
      <c r="C119" s="229" t="s">
        <v>772</v>
      </c>
      <c r="D119" s="229" t="s">
        <v>767</v>
      </c>
      <c r="E119" s="229" t="s">
        <v>445</v>
      </c>
      <c r="F119" s="229" t="s">
        <v>446</v>
      </c>
      <c r="G119" s="229" t="s">
        <v>494</v>
      </c>
      <c r="H119" s="229" t="s">
        <v>495</v>
      </c>
      <c r="I119" s="229" t="s">
        <v>494</v>
      </c>
      <c r="J119" s="230">
        <v>-21176855</v>
      </c>
      <c r="K119" s="229" t="s">
        <v>347</v>
      </c>
      <c r="L119" s="229" t="s">
        <v>403</v>
      </c>
      <c r="M119" s="229" t="s">
        <v>347</v>
      </c>
      <c r="N119" s="229" t="s">
        <v>347</v>
      </c>
      <c r="O119" s="229" t="s">
        <v>612</v>
      </c>
      <c r="P119" s="229" t="s">
        <v>405</v>
      </c>
      <c r="Q119" s="229" t="s">
        <v>406</v>
      </c>
      <c r="R119" s="229" t="s">
        <v>347</v>
      </c>
      <c r="S119" s="229" t="s">
        <v>347</v>
      </c>
      <c r="T119" s="231">
        <v>0</v>
      </c>
      <c r="U119" s="229" t="s">
        <v>347</v>
      </c>
      <c r="V119" s="229" t="s">
        <v>767</v>
      </c>
      <c r="W119" s="229" t="s">
        <v>347</v>
      </c>
      <c r="X119" s="229" t="s">
        <v>347</v>
      </c>
      <c r="Y119" s="229">
        <f t="shared" si="2"/>
        <v>4</v>
      </c>
      <c r="Z119" s="234"/>
    </row>
    <row r="120" spans="1:26">
      <c r="A120" s="228">
        <v>44680</v>
      </c>
      <c r="B120" s="229" t="s">
        <v>773</v>
      </c>
      <c r="C120" s="229" t="s">
        <v>774</v>
      </c>
      <c r="D120" s="229" t="s">
        <v>775</v>
      </c>
      <c r="E120" s="229" t="s">
        <v>445</v>
      </c>
      <c r="F120" s="229" t="s">
        <v>446</v>
      </c>
      <c r="G120" s="229" t="s">
        <v>760</v>
      </c>
      <c r="H120" s="229" t="s">
        <v>621</v>
      </c>
      <c r="I120" s="229" t="s">
        <v>655</v>
      </c>
      <c r="J120" s="230">
        <v>-2277000</v>
      </c>
      <c r="K120" s="229" t="s">
        <v>347</v>
      </c>
      <c r="L120" s="229" t="s">
        <v>403</v>
      </c>
      <c r="M120" s="229" t="s">
        <v>347</v>
      </c>
      <c r="N120" s="229" t="s">
        <v>347</v>
      </c>
      <c r="O120" s="229" t="s">
        <v>612</v>
      </c>
      <c r="P120" s="229" t="s">
        <v>405</v>
      </c>
      <c r="Q120" s="229" t="s">
        <v>406</v>
      </c>
      <c r="R120" s="229" t="s">
        <v>347</v>
      </c>
      <c r="S120" s="229" t="s">
        <v>347</v>
      </c>
      <c r="T120" s="231">
        <v>0</v>
      </c>
      <c r="U120" s="229" t="s">
        <v>347</v>
      </c>
      <c r="V120" s="229" t="s">
        <v>775</v>
      </c>
      <c r="W120" s="229" t="s">
        <v>347</v>
      </c>
      <c r="X120" s="229" t="s">
        <v>347</v>
      </c>
      <c r="Y120" s="229">
        <f t="shared" si="2"/>
        <v>4</v>
      </c>
      <c r="Z120" s="234"/>
    </row>
    <row r="121" spans="1:26">
      <c r="A121" s="228">
        <v>44680</v>
      </c>
      <c r="B121" s="229" t="s">
        <v>773</v>
      </c>
      <c r="C121" s="229" t="s">
        <v>774</v>
      </c>
      <c r="D121" s="229" t="s">
        <v>775</v>
      </c>
      <c r="E121" s="229" t="s">
        <v>445</v>
      </c>
      <c r="F121" s="229" t="s">
        <v>446</v>
      </c>
      <c r="G121" s="229" t="s">
        <v>655</v>
      </c>
      <c r="H121" s="229" t="s">
        <v>621</v>
      </c>
      <c r="I121" s="229" t="s">
        <v>760</v>
      </c>
      <c r="J121" s="230">
        <v>2277000</v>
      </c>
      <c r="K121" s="229" t="s">
        <v>347</v>
      </c>
      <c r="L121" s="229" t="s">
        <v>403</v>
      </c>
      <c r="M121" s="229" t="s">
        <v>347</v>
      </c>
      <c r="N121" s="229" t="s">
        <v>347</v>
      </c>
      <c r="O121" s="229" t="s">
        <v>404</v>
      </c>
      <c r="P121" s="229" t="s">
        <v>405</v>
      </c>
      <c r="Q121" s="229" t="s">
        <v>406</v>
      </c>
      <c r="R121" s="229" t="s">
        <v>347</v>
      </c>
      <c r="S121" s="229" t="s">
        <v>347</v>
      </c>
      <c r="T121" s="231">
        <v>0</v>
      </c>
      <c r="U121" s="229" t="s">
        <v>347</v>
      </c>
      <c r="V121" s="229" t="s">
        <v>775</v>
      </c>
      <c r="W121" s="229" t="s">
        <v>347</v>
      </c>
      <c r="X121" s="229" t="s">
        <v>347</v>
      </c>
      <c r="Y121" s="229">
        <f t="shared" si="2"/>
        <v>4</v>
      </c>
      <c r="Z121" s="234">
        <f t="shared" si="3"/>
        <v>2277000</v>
      </c>
    </row>
    <row r="122" spans="1:26">
      <c r="A122" s="228">
        <v>44656</v>
      </c>
      <c r="B122" s="229" t="s">
        <v>776</v>
      </c>
      <c r="C122" s="229" t="s">
        <v>777</v>
      </c>
      <c r="D122" s="229" t="s">
        <v>767</v>
      </c>
      <c r="E122" s="229" t="s">
        <v>445</v>
      </c>
      <c r="F122" s="229" t="s">
        <v>446</v>
      </c>
      <c r="G122" s="229" t="s">
        <v>778</v>
      </c>
      <c r="H122" s="229" t="s">
        <v>779</v>
      </c>
      <c r="I122" s="229" t="s">
        <v>778</v>
      </c>
      <c r="J122" s="230">
        <v>595000</v>
      </c>
      <c r="K122" s="229" t="s">
        <v>347</v>
      </c>
      <c r="L122" s="229" t="s">
        <v>403</v>
      </c>
      <c r="M122" s="229" t="s">
        <v>347</v>
      </c>
      <c r="N122" s="229" t="s">
        <v>347</v>
      </c>
      <c r="O122" s="229" t="s">
        <v>404</v>
      </c>
      <c r="P122" s="229" t="s">
        <v>405</v>
      </c>
      <c r="Q122" s="229" t="s">
        <v>406</v>
      </c>
      <c r="R122" s="229" t="s">
        <v>347</v>
      </c>
      <c r="S122" s="229" t="s">
        <v>347</v>
      </c>
      <c r="T122" s="231">
        <v>0</v>
      </c>
      <c r="U122" s="229" t="s">
        <v>347</v>
      </c>
      <c r="V122" s="229" t="s">
        <v>767</v>
      </c>
      <c r="W122" s="229" t="s">
        <v>347</v>
      </c>
      <c r="X122" s="229" t="s">
        <v>347</v>
      </c>
      <c r="Y122" s="229">
        <f t="shared" si="2"/>
        <v>4</v>
      </c>
      <c r="Z122" s="234">
        <f t="shared" si="3"/>
        <v>595000</v>
      </c>
    </row>
    <row r="123" spans="1:26">
      <c r="A123" s="228">
        <v>44681</v>
      </c>
      <c r="B123" s="229" t="s">
        <v>780</v>
      </c>
      <c r="C123" s="229" t="s">
        <v>781</v>
      </c>
      <c r="D123" s="229" t="s">
        <v>782</v>
      </c>
      <c r="E123" s="229" t="s">
        <v>445</v>
      </c>
      <c r="F123" s="229" t="s">
        <v>446</v>
      </c>
      <c r="G123" s="229" t="s">
        <v>679</v>
      </c>
      <c r="H123" s="229" t="s">
        <v>680</v>
      </c>
      <c r="I123" s="229" t="s">
        <v>436</v>
      </c>
      <c r="J123" s="230">
        <v>1120000</v>
      </c>
      <c r="K123" s="229" t="s">
        <v>347</v>
      </c>
      <c r="L123" s="229" t="s">
        <v>403</v>
      </c>
      <c r="M123" s="229" t="s">
        <v>347</v>
      </c>
      <c r="N123" s="229" t="s">
        <v>347</v>
      </c>
      <c r="O123" s="229" t="s">
        <v>404</v>
      </c>
      <c r="P123" s="229" t="s">
        <v>405</v>
      </c>
      <c r="Q123" s="229" t="s">
        <v>406</v>
      </c>
      <c r="R123" s="229" t="s">
        <v>347</v>
      </c>
      <c r="S123" s="229" t="s">
        <v>347</v>
      </c>
      <c r="T123" s="231">
        <v>0</v>
      </c>
      <c r="U123" s="229" t="s">
        <v>347</v>
      </c>
      <c r="V123" s="229" t="s">
        <v>783</v>
      </c>
      <c r="W123" s="229" t="s">
        <v>347</v>
      </c>
      <c r="X123" s="229" t="s">
        <v>347</v>
      </c>
      <c r="Y123" s="229">
        <f t="shared" si="2"/>
        <v>4</v>
      </c>
      <c r="Z123" s="220">
        <f t="shared" si="3"/>
        <v>1120000</v>
      </c>
    </row>
    <row r="124" spans="1:26">
      <c r="A124" s="228">
        <v>44681</v>
      </c>
      <c r="B124" s="229" t="s">
        <v>784</v>
      </c>
      <c r="C124" s="229" t="s">
        <v>785</v>
      </c>
      <c r="D124" s="229" t="s">
        <v>786</v>
      </c>
      <c r="E124" s="229" t="s">
        <v>445</v>
      </c>
      <c r="F124" s="229" t="s">
        <v>446</v>
      </c>
      <c r="G124" s="229" t="s">
        <v>679</v>
      </c>
      <c r="H124" s="229" t="s">
        <v>680</v>
      </c>
      <c r="I124" s="229" t="s">
        <v>436</v>
      </c>
      <c r="J124" s="230">
        <v>4434672</v>
      </c>
      <c r="K124" s="229" t="s">
        <v>347</v>
      </c>
      <c r="L124" s="229" t="s">
        <v>403</v>
      </c>
      <c r="M124" s="229" t="s">
        <v>347</v>
      </c>
      <c r="N124" s="229" t="s">
        <v>347</v>
      </c>
      <c r="O124" s="229" t="s">
        <v>404</v>
      </c>
      <c r="P124" s="229" t="s">
        <v>405</v>
      </c>
      <c r="Q124" s="229" t="s">
        <v>406</v>
      </c>
      <c r="R124" s="229" t="s">
        <v>347</v>
      </c>
      <c r="S124" s="229" t="s">
        <v>347</v>
      </c>
      <c r="T124" s="231">
        <v>0</v>
      </c>
      <c r="U124" s="229" t="s">
        <v>347</v>
      </c>
      <c r="V124" s="229" t="s">
        <v>787</v>
      </c>
      <c r="W124" s="229" t="s">
        <v>347</v>
      </c>
      <c r="X124" s="229" t="s">
        <v>347</v>
      </c>
      <c r="Y124" s="229">
        <f t="shared" si="2"/>
        <v>4</v>
      </c>
      <c r="Z124" s="220">
        <f t="shared" si="3"/>
        <v>4434672</v>
      </c>
    </row>
    <row r="125" spans="1:26">
      <c r="A125" s="228">
        <v>44681</v>
      </c>
      <c r="B125" s="229" t="s">
        <v>788</v>
      </c>
      <c r="C125" s="229" t="s">
        <v>789</v>
      </c>
      <c r="D125" s="229" t="s">
        <v>790</v>
      </c>
      <c r="E125" s="229" t="s">
        <v>445</v>
      </c>
      <c r="F125" s="229" t="s">
        <v>446</v>
      </c>
      <c r="G125" s="229" t="s">
        <v>791</v>
      </c>
      <c r="H125" s="229" t="s">
        <v>792</v>
      </c>
      <c r="I125" s="229" t="s">
        <v>436</v>
      </c>
      <c r="J125" s="230">
        <v>1952250</v>
      </c>
      <c r="K125" s="229" t="s">
        <v>347</v>
      </c>
      <c r="L125" s="229" t="s">
        <v>403</v>
      </c>
      <c r="M125" s="229" t="s">
        <v>347</v>
      </c>
      <c r="N125" s="229" t="s">
        <v>347</v>
      </c>
      <c r="O125" s="229" t="s">
        <v>404</v>
      </c>
      <c r="P125" s="229" t="s">
        <v>405</v>
      </c>
      <c r="Q125" s="229" t="s">
        <v>406</v>
      </c>
      <c r="R125" s="229" t="s">
        <v>347</v>
      </c>
      <c r="S125" s="229" t="s">
        <v>347</v>
      </c>
      <c r="T125" s="231">
        <v>0</v>
      </c>
      <c r="U125" s="229" t="s">
        <v>347</v>
      </c>
      <c r="V125" s="229" t="s">
        <v>793</v>
      </c>
      <c r="W125" s="229" t="s">
        <v>347</v>
      </c>
      <c r="X125" s="229" t="s">
        <v>347</v>
      </c>
      <c r="Y125" s="229">
        <f t="shared" si="2"/>
        <v>4</v>
      </c>
      <c r="Z125" s="220">
        <f t="shared" si="3"/>
        <v>1952250</v>
      </c>
    </row>
    <row r="126" spans="1:26">
      <c r="A126" s="228">
        <v>44681</v>
      </c>
      <c r="B126" s="229" t="s">
        <v>794</v>
      </c>
      <c r="C126" s="229" t="s">
        <v>795</v>
      </c>
      <c r="D126" s="229" t="s">
        <v>796</v>
      </c>
      <c r="E126" s="229" t="s">
        <v>445</v>
      </c>
      <c r="F126" s="229" t="s">
        <v>446</v>
      </c>
      <c r="G126" s="229" t="s">
        <v>679</v>
      </c>
      <c r="H126" s="229" t="s">
        <v>680</v>
      </c>
      <c r="I126" s="229" t="s">
        <v>436</v>
      </c>
      <c r="J126" s="230">
        <v>1309914</v>
      </c>
      <c r="K126" s="229" t="s">
        <v>347</v>
      </c>
      <c r="L126" s="229" t="s">
        <v>403</v>
      </c>
      <c r="M126" s="229" t="s">
        <v>347</v>
      </c>
      <c r="N126" s="229" t="s">
        <v>347</v>
      </c>
      <c r="O126" s="229" t="s">
        <v>404</v>
      </c>
      <c r="P126" s="229" t="s">
        <v>405</v>
      </c>
      <c r="Q126" s="229" t="s">
        <v>406</v>
      </c>
      <c r="R126" s="229" t="s">
        <v>347</v>
      </c>
      <c r="S126" s="229" t="s">
        <v>347</v>
      </c>
      <c r="T126" s="231">
        <v>0</v>
      </c>
      <c r="U126" s="229" t="s">
        <v>347</v>
      </c>
      <c r="V126" s="229" t="s">
        <v>797</v>
      </c>
      <c r="W126" s="229" t="s">
        <v>347</v>
      </c>
      <c r="X126" s="229" t="s">
        <v>347</v>
      </c>
      <c r="Y126" s="229">
        <f t="shared" si="2"/>
        <v>4</v>
      </c>
      <c r="Z126" s="220">
        <f t="shared" si="3"/>
        <v>1309914</v>
      </c>
    </row>
    <row r="127" spans="1:26">
      <c r="A127" s="228">
        <v>44681</v>
      </c>
      <c r="B127" s="229" t="s">
        <v>798</v>
      </c>
      <c r="C127" s="229" t="s">
        <v>799</v>
      </c>
      <c r="D127" s="229" t="s">
        <v>800</v>
      </c>
      <c r="E127" s="229" t="s">
        <v>445</v>
      </c>
      <c r="F127" s="229" t="s">
        <v>446</v>
      </c>
      <c r="G127" s="229" t="s">
        <v>453</v>
      </c>
      <c r="H127" s="229" t="s">
        <v>454</v>
      </c>
      <c r="I127" s="229" t="s">
        <v>436</v>
      </c>
      <c r="J127" s="230">
        <v>8180000</v>
      </c>
      <c r="K127" s="229" t="s">
        <v>347</v>
      </c>
      <c r="L127" s="229" t="s">
        <v>403</v>
      </c>
      <c r="M127" s="229" t="s">
        <v>347</v>
      </c>
      <c r="N127" s="229" t="s">
        <v>347</v>
      </c>
      <c r="O127" s="229" t="s">
        <v>404</v>
      </c>
      <c r="P127" s="229" t="s">
        <v>405</v>
      </c>
      <c r="Q127" s="229" t="s">
        <v>406</v>
      </c>
      <c r="R127" s="229" t="s">
        <v>347</v>
      </c>
      <c r="S127" s="229" t="s">
        <v>347</v>
      </c>
      <c r="T127" s="231">
        <v>0</v>
      </c>
      <c r="U127" s="229" t="s">
        <v>347</v>
      </c>
      <c r="V127" s="229" t="s">
        <v>801</v>
      </c>
      <c r="W127" s="229" t="s">
        <v>347</v>
      </c>
      <c r="X127" s="229" t="s">
        <v>347</v>
      </c>
      <c r="Y127" s="229">
        <f t="shared" si="2"/>
        <v>4</v>
      </c>
      <c r="Z127" s="220">
        <f t="shared" si="3"/>
        <v>8180000</v>
      </c>
    </row>
    <row r="128" spans="1:26">
      <c r="A128" s="228">
        <v>44681</v>
      </c>
      <c r="B128" s="229" t="s">
        <v>802</v>
      </c>
      <c r="C128" s="229" t="s">
        <v>803</v>
      </c>
      <c r="D128" s="229" t="s">
        <v>804</v>
      </c>
      <c r="E128" s="229" t="s">
        <v>445</v>
      </c>
      <c r="F128" s="229" t="s">
        <v>446</v>
      </c>
      <c r="G128" s="229" t="s">
        <v>791</v>
      </c>
      <c r="H128" s="229" t="s">
        <v>792</v>
      </c>
      <c r="I128" s="229" t="s">
        <v>436</v>
      </c>
      <c r="J128" s="230">
        <v>4983333</v>
      </c>
      <c r="K128" s="229" t="s">
        <v>347</v>
      </c>
      <c r="L128" s="229" t="s">
        <v>403</v>
      </c>
      <c r="M128" s="229" t="s">
        <v>347</v>
      </c>
      <c r="N128" s="229" t="s">
        <v>347</v>
      </c>
      <c r="O128" s="229" t="s">
        <v>404</v>
      </c>
      <c r="P128" s="229" t="s">
        <v>405</v>
      </c>
      <c r="Q128" s="229" t="s">
        <v>406</v>
      </c>
      <c r="R128" s="229" t="s">
        <v>347</v>
      </c>
      <c r="S128" s="229" t="s">
        <v>347</v>
      </c>
      <c r="T128" s="231">
        <v>0</v>
      </c>
      <c r="U128" s="229" t="s">
        <v>347</v>
      </c>
      <c r="V128" s="229" t="s">
        <v>805</v>
      </c>
      <c r="W128" s="229" t="s">
        <v>347</v>
      </c>
      <c r="X128" s="229" t="s">
        <v>347</v>
      </c>
      <c r="Y128" s="229">
        <f t="shared" si="2"/>
        <v>4</v>
      </c>
      <c r="Z128" s="220">
        <f t="shared" si="3"/>
        <v>4983333</v>
      </c>
    </row>
    <row r="129" spans="1:26">
      <c r="A129" s="228">
        <v>44681</v>
      </c>
      <c r="B129" s="229" t="s">
        <v>806</v>
      </c>
      <c r="C129" s="229" t="s">
        <v>807</v>
      </c>
      <c r="D129" s="229" t="s">
        <v>808</v>
      </c>
      <c r="E129" s="229" t="s">
        <v>445</v>
      </c>
      <c r="F129" s="229" t="s">
        <v>446</v>
      </c>
      <c r="G129" s="229" t="s">
        <v>809</v>
      </c>
      <c r="H129" s="229" t="s">
        <v>810</v>
      </c>
      <c r="I129" s="229" t="s">
        <v>436</v>
      </c>
      <c r="J129" s="230">
        <v>2400000</v>
      </c>
      <c r="K129" s="229" t="s">
        <v>347</v>
      </c>
      <c r="L129" s="229" t="s">
        <v>403</v>
      </c>
      <c r="M129" s="229" t="s">
        <v>347</v>
      </c>
      <c r="N129" s="229" t="s">
        <v>347</v>
      </c>
      <c r="O129" s="229" t="s">
        <v>404</v>
      </c>
      <c r="P129" s="229" t="s">
        <v>405</v>
      </c>
      <c r="Q129" s="229" t="s">
        <v>406</v>
      </c>
      <c r="R129" s="229" t="s">
        <v>347</v>
      </c>
      <c r="S129" s="229" t="s">
        <v>347</v>
      </c>
      <c r="T129" s="231">
        <v>0</v>
      </c>
      <c r="U129" s="229" t="s">
        <v>347</v>
      </c>
      <c r="V129" s="229" t="s">
        <v>811</v>
      </c>
      <c r="W129" s="229" t="s">
        <v>347</v>
      </c>
      <c r="X129" s="229" t="s">
        <v>347</v>
      </c>
      <c r="Y129" s="229">
        <f t="shared" si="2"/>
        <v>4</v>
      </c>
      <c r="Z129" s="220">
        <f t="shared" si="3"/>
        <v>2400000</v>
      </c>
    </row>
    <row r="130" spans="1:26">
      <c r="A130" s="228">
        <v>44681</v>
      </c>
      <c r="B130" s="229" t="s">
        <v>812</v>
      </c>
      <c r="C130" s="229" t="s">
        <v>813</v>
      </c>
      <c r="D130" s="229" t="s">
        <v>814</v>
      </c>
      <c r="E130" s="229" t="s">
        <v>445</v>
      </c>
      <c r="F130" s="229" t="s">
        <v>446</v>
      </c>
      <c r="G130" s="229" t="s">
        <v>679</v>
      </c>
      <c r="H130" s="229" t="s">
        <v>680</v>
      </c>
      <c r="I130" s="229" t="s">
        <v>436</v>
      </c>
      <c r="J130" s="230">
        <v>2745417</v>
      </c>
      <c r="K130" s="229" t="s">
        <v>347</v>
      </c>
      <c r="L130" s="229" t="s">
        <v>403</v>
      </c>
      <c r="M130" s="229" t="s">
        <v>347</v>
      </c>
      <c r="N130" s="229" t="s">
        <v>347</v>
      </c>
      <c r="O130" s="229" t="s">
        <v>404</v>
      </c>
      <c r="P130" s="229" t="s">
        <v>405</v>
      </c>
      <c r="Q130" s="229" t="s">
        <v>406</v>
      </c>
      <c r="R130" s="229" t="s">
        <v>347</v>
      </c>
      <c r="S130" s="229" t="s">
        <v>347</v>
      </c>
      <c r="T130" s="231">
        <v>0</v>
      </c>
      <c r="U130" s="229" t="s">
        <v>347</v>
      </c>
      <c r="V130" s="229" t="s">
        <v>815</v>
      </c>
      <c r="W130" s="229" t="s">
        <v>347</v>
      </c>
      <c r="X130" s="229" t="s">
        <v>347</v>
      </c>
      <c r="Y130" s="229">
        <f t="shared" si="2"/>
        <v>4</v>
      </c>
      <c r="Z130" s="220">
        <f t="shared" si="3"/>
        <v>2745417</v>
      </c>
    </row>
    <row r="131" spans="1:26">
      <c r="A131" s="228">
        <v>44681</v>
      </c>
      <c r="B131" s="229" t="s">
        <v>816</v>
      </c>
      <c r="C131" s="229" t="s">
        <v>817</v>
      </c>
      <c r="D131" s="229" t="s">
        <v>818</v>
      </c>
      <c r="E131" s="229" t="s">
        <v>445</v>
      </c>
      <c r="F131" s="229" t="s">
        <v>446</v>
      </c>
      <c r="G131" s="229" t="s">
        <v>819</v>
      </c>
      <c r="H131" s="229" t="s">
        <v>820</v>
      </c>
      <c r="I131" s="229" t="s">
        <v>821</v>
      </c>
      <c r="J131" s="230">
        <v>7407958</v>
      </c>
      <c r="K131" s="229" t="s">
        <v>347</v>
      </c>
      <c r="L131" s="229" t="s">
        <v>403</v>
      </c>
      <c r="M131" s="229" t="s">
        <v>347</v>
      </c>
      <c r="N131" s="229" t="s">
        <v>347</v>
      </c>
      <c r="O131" s="229" t="s">
        <v>404</v>
      </c>
      <c r="P131" s="229" t="s">
        <v>405</v>
      </c>
      <c r="Q131" s="229" t="s">
        <v>406</v>
      </c>
      <c r="R131" s="229" t="s">
        <v>347</v>
      </c>
      <c r="S131" s="229" t="s">
        <v>347</v>
      </c>
      <c r="T131" s="231">
        <v>0</v>
      </c>
      <c r="U131" s="229" t="s">
        <v>347</v>
      </c>
      <c r="V131" s="229" t="s">
        <v>822</v>
      </c>
      <c r="W131" s="229" t="s">
        <v>347</v>
      </c>
      <c r="X131" s="229" t="s">
        <v>347</v>
      </c>
      <c r="Y131" s="229">
        <f t="shared" si="2"/>
        <v>4</v>
      </c>
      <c r="Z131" s="220">
        <f t="shared" si="3"/>
        <v>7407958</v>
      </c>
    </row>
    <row r="132" spans="1:26">
      <c r="A132" s="228">
        <v>44681</v>
      </c>
      <c r="B132" s="229" t="s">
        <v>823</v>
      </c>
      <c r="C132" s="229" t="s">
        <v>824</v>
      </c>
      <c r="D132" s="229" t="s">
        <v>767</v>
      </c>
      <c r="E132" s="229" t="s">
        <v>445</v>
      </c>
      <c r="F132" s="229" t="s">
        <v>446</v>
      </c>
      <c r="G132" s="229" t="s">
        <v>738</v>
      </c>
      <c r="H132" s="229" t="s">
        <v>441</v>
      </c>
      <c r="I132" s="229" t="s">
        <v>738</v>
      </c>
      <c r="J132" s="230">
        <v>-269445</v>
      </c>
      <c r="K132" s="229" t="s">
        <v>347</v>
      </c>
      <c r="L132" s="229" t="s">
        <v>403</v>
      </c>
      <c r="M132" s="229" t="s">
        <v>347</v>
      </c>
      <c r="N132" s="229" t="s">
        <v>347</v>
      </c>
      <c r="O132" s="229" t="s">
        <v>612</v>
      </c>
      <c r="P132" s="229" t="s">
        <v>405</v>
      </c>
      <c r="Q132" s="229" t="s">
        <v>406</v>
      </c>
      <c r="R132" s="229" t="s">
        <v>347</v>
      </c>
      <c r="S132" s="229" t="s">
        <v>347</v>
      </c>
      <c r="T132" s="231">
        <v>0</v>
      </c>
      <c r="U132" s="229" t="s">
        <v>347</v>
      </c>
      <c r="V132" s="229" t="s">
        <v>767</v>
      </c>
      <c r="W132" s="229" t="s">
        <v>347</v>
      </c>
      <c r="X132" s="229" t="s">
        <v>347</v>
      </c>
      <c r="Y132" s="229">
        <f t="shared" ref="Y132:Y195" si="4">MONTH(A$3)</f>
        <v>4</v>
      </c>
      <c r="Z132" s="234"/>
    </row>
    <row r="133" spans="1:26">
      <c r="A133" s="228">
        <v>44652</v>
      </c>
      <c r="B133" s="229" t="s">
        <v>825</v>
      </c>
      <c r="C133" s="229" t="s">
        <v>826</v>
      </c>
      <c r="D133" s="229" t="s">
        <v>827</v>
      </c>
      <c r="E133" s="229" t="s">
        <v>828</v>
      </c>
      <c r="F133" s="229" t="s">
        <v>829</v>
      </c>
      <c r="G133" s="229" t="s">
        <v>830</v>
      </c>
      <c r="H133" s="229" t="s">
        <v>831</v>
      </c>
      <c r="I133" s="229" t="s">
        <v>832</v>
      </c>
      <c r="J133" s="230">
        <v>-4130280</v>
      </c>
      <c r="K133" s="229" t="s">
        <v>347</v>
      </c>
      <c r="L133" s="229" t="s">
        <v>833</v>
      </c>
      <c r="M133" s="229" t="s">
        <v>347</v>
      </c>
      <c r="N133" s="229" t="s">
        <v>347</v>
      </c>
      <c r="O133" s="229" t="s">
        <v>612</v>
      </c>
      <c r="P133" s="229" t="s">
        <v>449</v>
      </c>
      <c r="Q133" s="229" t="s">
        <v>406</v>
      </c>
      <c r="R133" s="229" t="s">
        <v>347</v>
      </c>
      <c r="S133" s="229" t="s">
        <v>347</v>
      </c>
      <c r="T133" s="231">
        <v>0</v>
      </c>
      <c r="U133" s="229" t="s">
        <v>347</v>
      </c>
      <c r="V133" s="229" t="s">
        <v>834</v>
      </c>
      <c r="W133" s="229" t="s">
        <v>347</v>
      </c>
      <c r="X133" s="229" t="s">
        <v>347</v>
      </c>
      <c r="Y133" s="229">
        <f t="shared" si="4"/>
        <v>4</v>
      </c>
      <c r="Z133" s="220"/>
    </row>
    <row r="134" spans="1:26">
      <c r="A134" s="228">
        <v>44652</v>
      </c>
      <c r="B134" s="229" t="s">
        <v>835</v>
      </c>
      <c r="C134" s="229" t="s">
        <v>836</v>
      </c>
      <c r="D134" s="229" t="s">
        <v>837</v>
      </c>
      <c r="E134" s="229" t="s">
        <v>828</v>
      </c>
      <c r="F134" s="229" t="s">
        <v>829</v>
      </c>
      <c r="G134" s="229" t="s">
        <v>830</v>
      </c>
      <c r="H134" s="229" t="s">
        <v>831</v>
      </c>
      <c r="I134" s="229" t="s">
        <v>838</v>
      </c>
      <c r="J134" s="230">
        <v>-1365900</v>
      </c>
      <c r="K134" s="229" t="s">
        <v>347</v>
      </c>
      <c r="L134" s="229" t="s">
        <v>833</v>
      </c>
      <c r="M134" s="229" t="s">
        <v>347</v>
      </c>
      <c r="N134" s="229" t="s">
        <v>347</v>
      </c>
      <c r="O134" s="229" t="s">
        <v>612</v>
      </c>
      <c r="P134" s="229" t="s">
        <v>449</v>
      </c>
      <c r="Q134" s="229" t="s">
        <v>406</v>
      </c>
      <c r="R134" s="229" t="s">
        <v>347</v>
      </c>
      <c r="S134" s="229" t="s">
        <v>347</v>
      </c>
      <c r="T134" s="231">
        <v>0</v>
      </c>
      <c r="U134" s="229" t="s">
        <v>347</v>
      </c>
      <c r="V134" s="229" t="s">
        <v>834</v>
      </c>
      <c r="W134" s="229" t="s">
        <v>347</v>
      </c>
      <c r="X134" s="229" t="s">
        <v>347</v>
      </c>
      <c r="Y134" s="229">
        <f t="shared" si="4"/>
        <v>4</v>
      </c>
      <c r="Z134" s="220"/>
    </row>
    <row r="135" spans="1:26">
      <c r="A135" s="228">
        <v>44652</v>
      </c>
      <c r="B135" s="229" t="s">
        <v>839</v>
      </c>
      <c r="C135" s="229" t="s">
        <v>840</v>
      </c>
      <c r="D135" s="229" t="s">
        <v>837</v>
      </c>
      <c r="E135" s="229" t="s">
        <v>828</v>
      </c>
      <c r="F135" s="229" t="s">
        <v>829</v>
      </c>
      <c r="G135" s="229" t="s">
        <v>830</v>
      </c>
      <c r="H135" s="229" t="s">
        <v>831</v>
      </c>
      <c r="I135" s="229" t="s">
        <v>838</v>
      </c>
      <c r="J135" s="230">
        <v>-137974</v>
      </c>
      <c r="K135" s="229" t="s">
        <v>347</v>
      </c>
      <c r="L135" s="229" t="s">
        <v>833</v>
      </c>
      <c r="M135" s="229" t="s">
        <v>347</v>
      </c>
      <c r="N135" s="229" t="s">
        <v>347</v>
      </c>
      <c r="O135" s="229" t="s">
        <v>612</v>
      </c>
      <c r="P135" s="229" t="s">
        <v>449</v>
      </c>
      <c r="Q135" s="229" t="s">
        <v>406</v>
      </c>
      <c r="R135" s="229" t="s">
        <v>347</v>
      </c>
      <c r="S135" s="229" t="s">
        <v>347</v>
      </c>
      <c r="T135" s="231">
        <v>0</v>
      </c>
      <c r="U135" s="229" t="s">
        <v>347</v>
      </c>
      <c r="V135" s="229" t="s">
        <v>834</v>
      </c>
      <c r="W135" s="229" t="s">
        <v>347</v>
      </c>
      <c r="X135" s="229" t="s">
        <v>347</v>
      </c>
      <c r="Y135" s="229">
        <f t="shared" si="4"/>
        <v>4</v>
      </c>
      <c r="Z135" s="220"/>
    </row>
    <row r="136" spans="1:26">
      <c r="A136" s="228">
        <v>44652</v>
      </c>
      <c r="B136" s="229" t="s">
        <v>841</v>
      </c>
      <c r="C136" s="229" t="s">
        <v>842</v>
      </c>
      <c r="D136" s="229" t="s">
        <v>843</v>
      </c>
      <c r="E136" s="229" t="s">
        <v>828</v>
      </c>
      <c r="F136" s="229" t="s">
        <v>829</v>
      </c>
      <c r="G136" s="229" t="s">
        <v>844</v>
      </c>
      <c r="H136" s="229" t="s">
        <v>845</v>
      </c>
      <c r="I136" s="229" t="s">
        <v>455</v>
      </c>
      <c r="J136" s="230">
        <v>461538</v>
      </c>
      <c r="K136" s="229" t="s">
        <v>347</v>
      </c>
      <c r="L136" s="229" t="s">
        <v>403</v>
      </c>
      <c r="M136" s="229" t="s">
        <v>347</v>
      </c>
      <c r="N136" s="229" t="s">
        <v>347</v>
      </c>
      <c r="O136" s="229" t="s">
        <v>404</v>
      </c>
      <c r="P136" s="229" t="s">
        <v>449</v>
      </c>
      <c r="Q136" s="229" t="s">
        <v>406</v>
      </c>
      <c r="R136" s="229" t="s">
        <v>347</v>
      </c>
      <c r="S136" s="229" t="s">
        <v>347</v>
      </c>
      <c r="T136" s="231">
        <v>0</v>
      </c>
      <c r="U136" s="229" t="s">
        <v>347</v>
      </c>
      <c r="V136" s="229" t="s">
        <v>843</v>
      </c>
      <c r="W136" s="229" t="s">
        <v>347</v>
      </c>
      <c r="X136" s="229" t="s">
        <v>347</v>
      </c>
      <c r="Y136" s="229">
        <f t="shared" si="4"/>
        <v>4</v>
      </c>
      <c r="Z136" s="220">
        <f t="shared" ref="Z136:Z199" si="5">J136</f>
        <v>461538</v>
      </c>
    </row>
    <row r="137" spans="1:26">
      <c r="A137" s="228">
        <v>44666</v>
      </c>
      <c r="B137" s="229" t="s">
        <v>846</v>
      </c>
      <c r="C137" s="229" t="s">
        <v>847</v>
      </c>
      <c r="D137" s="229" t="s">
        <v>347</v>
      </c>
      <c r="E137" s="229" t="s">
        <v>828</v>
      </c>
      <c r="F137" s="229" t="s">
        <v>829</v>
      </c>
      <c r="G137" s="229" t="s">
        <v>848</v>
      </c>
      <c r="H137" s="229" t="s">
        <v>831</v>
      </c>
      <c r="I137" s="229" t="s">
        <v>849</v>
      </c>
      <c r="J137" s="230">
        <v>356700</v>
      </c>
      <c r="K137" s="229" t="s">
        <v>347</v>
      </c>
      <c r="L137" s="229" t="s">
        <v>403</v>
      </c>
      <c r="M137" s="229" t="s">
        <v>347</v>
      </c>
      <c r="N137" s="229" t="s">
        <v>347</v>
      </c>
      <c r="O137" s="229" t="s">
        <v>404</v>
      </c>
      <c r="P137" s="229" t="s">
        <v>449</v>
      </c>
      <c r="Q137" s="229" t="s">
        <v>406</v>
      </c>
      <c r="R137" s="229" t="s">
        <v>347</v>
      </c>
      <c r="S137" s="229" t="s">
        <v>347</v>
      </c>
      <c r="T137" s="231">
        <v>0</v>
      </c>
      <c r="U137" s="229" t="s">
        <v>347</v>
      </c>
      <c r="V137" s="229" t="s">
        <v>347</v>
      </c>
      <c r="W137" s="229" t="s">
        <v>347</v>
      </c>
      <c r="X137" s="229" t="s">
        <v>347</v>
      </c>
      <c r="Y137" s="229">
        <f t="shared" si="4"/>
        <v>4</v>
      </c>
      <c r="Z137" s="220"/>
    </row>
    <row r="138" spans="1:26">
      <c r="A138" s="228">
        <v>44680</v>
      </c>
      <c r="B138" s="229" t="s">
        <v>850</v>
      </c>
      <c r="C138" s="229" t="s">
        <v>851</v>
      </c>
      <c r="D138" s="229" t="s">
        <v>539</v>
      </c>
      <c r="E138" s="229" t="s">
        <v>828</v>
      </c>
      <c r="F138" s="229" t="s">
        <v>829</v>
      </c>
      <c r="G138" s="229" t="s">
        <v>606</v>
      </c>
      <c r="H138" s="229" t="s">
        <v>607</v>
      </c>
      <c r="I138" s="229" t="s">
        <v>541</v>
      </c>
      <c r="J138" s="230">
        <v>121000</v>
      </c>
      <c r="K138" s="229" t="s">
        <v>347</v>
      </c>
      <c r="L138" s="229" t="s">
        <v>542</v>
      </c>
      <c r="M138" s="229" t="s">
        <v>347</v>
      </c>
      <c r="N138" s="229" t="s">
        <v>347</v>
      </c>
      <c r="O138" s="229" t="s">
        <v>404</v>
      </c>
      <c r="P138" s="229" t="s">
        <v>449</v>
      </c>
      <c r="Q138" s="229" t="s">
        <v>406</v>
      </c>
      <c r="R138" s="229" t="s">
        <v>347</v>
      </c>
      <c r="S138" s="229" t="s">
        <v>347</v>
      </c>
      <c r="T138" s="232">
        <v>1</v>
      </c>
      <c r="U138" s="229" t="s">
        <v>544</v>
      </c>
      <c r="V138" s="229" t="s">
        <v>610</v>
      </c>
      <c r="W138" s="229" t="s">
        <v>347</v>
      </c>
      <c r="X138" s="229" t="s">
        <v>347</v>
      </c>
      <c r="Y138" s="229">
        <f t="shared" si="4"/>
        <v>4</v>
      </c>
      <c r="Z138" s="220">
        <f t="shared" si="5"/>
        <v>121000</v>
      </c>
    </row>
    <row r="139" spans="1:26">
      <c r="A139" s="228">
        <v>44666</v>
      </c>
      <c r="B139" s="229" t="s">
        <v>852</v>
      </c>
      <c r="C139" s="229" t="s">
        <v>853</v>
      </c>
      <c r="D139" s="229" t="s">
        <v>854</v>
      </c>
      <c r="E139" s="229" t="s">
        <v>828</v>
      </c>
      <c r="F139" s="229" t="s">
        <v>829</v>
      </c>
      <c r="G139" s="229" t="s">
        <v>855</v>
      </c>
      <c r="H139" s="229" t="s">
        <v>856</v>
      </c>
      <c r="I139" s="229" t="s">
        <v>455</v>
      </c>
      <c r="J139" s="230">
        <v>29659213</v>
      </c>
      <c r="K139" s="229" t="s">
        <v>347</v>
      </c>
      <c r="L139" s="229" t="s">
        <v>403</v>
      </c>
      <c r="M139" s="229" t="s">
        <v>347</v>
      </c>
      <c r="N139" s="229" t="s">
        <v>347</v>
      </c>
      <c r="O139" s="229" t="s">
        <v>404</v>
      </c>
      <c r="P139" s="229" t="s">
        <v>449</v>
      </c>
      <c r="Q139" s="229" t="s">
        <v>406</v>
      </c>
      <c r="R139" s="229" t="s">
        <v>347</v>
      </c>
      <c r="S139" s="229" t="s">
        <v>347</v>
      </c>
      <c r="T139" s="231">
        <v>0</v>
      </c>
      <c r="U139" s="229" t="s">
        <v>347</v>
      </c>
      <c r="V139" s="229" t="s">
        <v>857</v>
      </c>
      <c r="W139" s="229" t="s">
        <v>347</v>
      </c>
      <c r="X139" s="229" t="s">
        <v>347</v>
      </c>
      <c r="Y139" s="229">
        <f t="shared" si="4"/>
        <v>4</v>
      </c>
      <c r="Z139" s="220"/>
    </row>
    <row r="140" spans="1:26">
      <c r="A140" s="228">
        <v>44655</v>
      </c>
      <c r="B140" s="229" t="s">
        <v>858</v>
      </c>
      <c r="C140" s="229" t="s">
        <v>859</v>
      </c>
      <c r="D140" s="229" t="s">
        <v>860</v>
      </c>
      <c r="E140" s="229" t="s">
        <v>828</v>
      </c>
      <c r="F140" s="229" t="s">
        <v>829</v>
      </c>
      <c r="G140" s="229" t="s">
        <v>861</v>
      </c>
      <c r="H140" s="229" t="s">
        <v>862</v>
      </c>
      <c r="I140" s="229" t="s">
        <v>455</v>
      </c>
      <c r="J140" s="230">
        <v>208485</v>
      </c>
      <c r="K140" s="229" t="s">
        <v>347</v>
      </c>
      <c r="L140" s="229" t="s">
        <v>403</v>
      </c>
      <c r="M140" s="229" t="s">
        <v>347</v>
      </c>
      <c r="N140" s="229" t="s">
        <v>347</v>
      </c>
      <c r="O140" s="229" t="s">
        <v>404</v>
      </c>
      <c r="P140" s="229" t="s">
        <v>449</v>
      </c>
      <c r="Q140" s="229" t="s">
        <v>406</v>
      </c>
      <c r="R140" s="229" t="s">
        <v>347</v>
      </c>
      <c r="S140" s="229" t="s">
        <v>347</v>
      </c>
      <c r="T140" s="231">
        <v>0</v>
      </c>
      <c r="U140" s="229" t="s">
        <v>347</v>
      </c>
      <c r="V140" s="229" t="s">
        <v>860</v>
      </c>
      <c r="W140" s="229" t="s">
        <v>347</v>
      </c>
      <c r="X140" s="229" t="s">
        <v>347</v>
      </c>
      <c r="Y140" s="229">
        <f t="shared" si="4"/>
        <v>4</v>
      </c>
      <c r="Z140" s="220">
        <f t="shared" si="5"/>
        <v>208485</v>
      </c>
    </row>
    <row r="141" spans="1:26">
      <c r="A141" s="228">
        <v>44659</v>
      </c>
      <c r="B141" s="229" t="s">
        <v>863</v>
      </c>
      <c r="C141" s="229" t="s">
        <v>864</v>
      </c>
      <c r="D141" s="229" t="s">
        <v>860</v>
      </c>
      <c r="E141" s="229" t="s">
        <v>828</v>
      </c>
      <c r="F141" s="229" t="s">
        <v>829</v>
      </c>
      <c r="G141" s="229" t="s">
        <v>861</v>
      </c>
      <c r="H141" s="229" t="s">
        <v>862</v>
      </c>
      <c r="I141" s="229" t="s">
        <v>455</v>
      </c>
      <c r="J141" s="230">
        <v>78246</v>
      </c>
      <c r="K141" s="229" t="s">
        <v>347</v>
      </c>
      <c r="L141" s="229" t="s">
        <v>403</v>
      </c>
      <c r="M141" s="229" t="s">
        <v>347</v>
      </c>
      <c r="N141" s="229" t="s">
        <v>347</v>
      </c>
      <c r="O141" s="229" t="s">
        <v>404</v>
      </c>
      <c r="P141" s="229" t="s">
        <v>449</v>
      </c>
      <c r="Q141" s="229" t="s">
        <v>406</v>
      </c>
      <c r="R141" s="229" t="s">
        <v>347</v>
      </c>
      <c r="S141" s="229" t="s">
        <v>347</v>
      </c>
      <c r="T141" s="231">
        <v>0</v>
      </c>
      <c r="U141" s="229" t="s">
        <v>347</v>
      </c>
      <c r="V141" s="229" t="s">
        <v>860</v>
      </c>
      <c r="W141" s="229" t="s">
        <v>347</v>
      </c>
      <c r="X141" s="229" t="s">
        <v>347</v>
      </c>
      <c r="Y141" s="229">
        <f t="shared" si="4"/>
        <v>4</v>
      </c>
      <c r="Z141" s="220">
        <f t="shared" si="5"/>
        <v>78246</v>
      </c>
    </row>
    <row r="142" spans="1:26">
      <c r="A142" s="228">
        <v>44663</v>
      </c>
      <c r="B142" s="229" t="s">
        <v>865</v>
      </c>
      <c r="C142" s="229" t="s">
        <v>866</v>
      </c>
      <c r="D142" s="229" t="s">
        <v>860</v>
      </c>
      <c r="E142" s="229" t="s">
        <v>828</v>
      </c>
      <c r="F142" s="229" t="s">
        <v>829</v>
      </c>
      <c r="G142" s="229" t="s">
        <v>861</v>
      </c>
      <c r="H142" s="229" t="s">
        <v>862</v>
      </c>
      <c r="I142" s="229" t="s">
        <v>455</v>
      </c>
      <c r="J142" s="230">
        <v>13636</v>
      </c>
      <c r="K142" s="229" t="s">
        <v>347</v>
      </c>
      <c r="L142" s="229" t="s">
        <v>403</v>
      </c>
      <c r="M142" s="229" t="s">
        <v>347</v>
      </c>
      <c r="N142" s="229" t="s">
        <v>347</v>
      </c>
      <c r="O142" s="229" t="s">
        <v>404</v>
      </c>
      <c r="P142" s="229" t="s">
        <v>449</v>
      </c>
      <c r="Q142" s="229" t="s">
        <v>406</v>
      </c>
      <c r="R142" s="229" t="s">
        <v>347</v>
      </c>
      <c r="S142" s="229" t="s">
        <v>347</v>
      </c>
      <c r="T142" s="231">
        <v>0</v>
      </c>
      <c r="U142" s="229" t="s">
        <v>347</v>
      </c>
      <c r="V142" s="229" t="s">
        <v>860</v>
      </c>
      <c r="W142" s="229" t="s">
        <v>347</v>
      </c>
      <c r="X142" s="229" t="s">
        <v>347</v>
      </c>
      <c r="Y142" s="229">
        <f t="shared" si="4"/>
        <v>4</v>
      </c>
      <c r="Z142" s="220">
        <f t="shared" si="5"/>
        <v>13636</v>
      </c>
    </row>
    <row r="143" spans="1:26">
      <c r="A143" s="228">
        <v>44670</v>
      </c>
      <c r="B143" s="229" t="s">
        <v>867</v>
      </c>
      <c r="C143" s="229" t="s">
        <v>868</v>
      </c>
      <c r="D143" s="229" t="s">
        <v>860</v>
      </c>
      <c r="E143" s="229" t="s">
        <v>828</v>
      </c>
      <c r="F143" s="229" t="s">
        <v>829</v>
      </c>
      <c r="G143" s="229" t="s">
        <v>861</v>
      </c>
      <c r="H143" s="229" t="s">
        <v>862</v>
      </c>
      <c r="I143" s="229" t="s">
        <v>455</v>
      </c>
      <c r="J143" s="230">
        <v>13636</v>
      </c>
      <c r="K143" s="229" t="s">
        <v>347</v>
      </c>
      <c r="L143" s="229" t="s">
        <v>403</v>
      </c>
      <c r="M143" s="229" t="s">
        <v>347</v>
      </c>
      <c r="N143" s="229" t="s">
        <v>347</v>
      </c>
      <c r="O143" s="229" t="s">
        <v>404</v>
      </c>
      <c r="P143" s="229" t="s">
        <v>449</v>
      </c>
      <c r="Q143" s="229" t="s">
        <v>406</v>
      </c>
      <c r="R143" s="229" t="s">
        <v>347</v>
      </c>
      <c r="S143" s="229" t="s">
        <v>347</v>
      </c>
      <c r="T143" s="231">
        <v>0</v>
      </c>
      <c r="U143" s="229" t="s">
        <v>347</v>
      </c>
      <c r="V143" s="229" t="s">
        <v>860</v>
      </c>
      <c r="W143" s="229" t="s">
        <v>347</v>
      </c>
      <c r="X143" s="229" t="s">
        <v>347</v>
      </c>
      <c r="Y143" s="229">
        <f t="shared" si="4"/>
        <v>4</v>
      </c>
      <c r="Z143" s="220">
        <f t="shared" si="5"/>
        <v>13636</v>
      </c>
    </row>
    <row r="144" spans="1:26">
      <c r="A144" s="228">
        <v>44658</v>
      </c>
      <c r="B144" s="229" t="s">
        <v>869</v>
      </c>
      <c r="C144" s="229" t="s">
        <v>870</v>
      </c>
      <c r="D144" s="229" t="s">
        <v>347</v>
      </c>
      <c r="E144" s="229" t="s">
        <v>828</v>
      </c>
      <c r="F144" s="229" t="s">
        <v>829</v>
      </c>
      <c r="G144" s="229" t="s">
        <v>848</v>
      </c>
      <c r="H144" s="229" t="s">
        <v>831</v>
      </c>
      <c r="I144" s="229" t="s">
        <v>871</v>
      </c>
      <c r="J144" s="230">
        <v>29040</v>
      </c>
      <c r="K144" s="229" t="s">
        <v>347</v>
      </c>
      <c r="L144" s="229" t="s">
        <v>403</v>
      </c>
      <c r="M144" s="229" t="s">
        <v>347</v>
      </c>
      <c r="N144" s="229" t="s">
        <v>347</v>
      </c>
      <c r="O144" s="229" t="s">
        <v>404</v>
      </c>
      <c r="P144" s="229" t="s">
        <v>449</v>
      </c>
      <c r="Q144" s="229" t="s">
        <v>406</v>
      </c>
      <c r="R144" s="229" t="s">
        <v>347</v>
      </c>
      <c r="S144" s="229" t="s">
        <v>347</v>
      </c>
      <c r="T144" s="231">
        <v>0</v>
      </c>
      <c r="U144" s="229" t="s">
        <v>347</v>
      </c>
      <c r="V144" s="229" t="s">
        <v>347</v>
      </c>
      <c r="W144" s="229" t="s">
        <v>347</v>
      </c>
      <c r="X144" s="229" t="s">
        <v>347</v>
      </c>
      <c r="Y144" s="229">
        <f t="shared" si="4"/>
        <v>4</v>
      </c>
      <c r="Z144" s="220"/>
    </row>
    <row r="145" spans="1:26">
      <c r="A145" s="228">
        <v>44658</v>
      </c>
      <c r="B145" s="229" t="s">
        <v>872</v>
      </c>
      <c r="C145" s="229" t="s">
        <v>873</v>
      </c>
      <c r="D145" s="229" t="s">
        <v>860</v>
      </c>
      <c r="E145" s="229" t="s">
        <v>828</v>
      </c>
      <c r="F145" s="229" t="s">
        <v>829</v>
      </c>
      <c r="G145" s="229" t="s">
        <v>861</v>
      </c>
      <c r="H145" s="229" t="s">
        <v>862</v>
      </c>
      <c r="I145" s="229" t="s">
        <v>455</v>
      </c>
      <c r="J145" s="230">
        <v>166888</v>
      </c>
      <c r="K145" s="229" t="s">
        <v>347</v>
      </c>
      <c r="L145" s="229" t="s">
        <v>403</v>
      </c>
      <c r="M145" s="229" t="s">
        <v>347</v>
      </c>
      <c r="N145" s="229" t="s">
        <v>347</v>
      </c>
      <c r="O145" s="229" t="s">
        <v>404</v>
      </c>
      <c r="P145" s="229" t="s">
        <v>449</v>
      </c>
      <c r="Q145" s="229" t="s">
        <v>406</v>
      </c>
      <c r="R145" s="229" t="s">
        <v>347</v>
      </c>
      <c r="S145" s="229" t="s">
        <v>347</v>
      </c>
      <c r="T145" s="231">
        <v>0</v>
      </c>
      <c r="U145" s="229" t="s">
        <v>347</v>
      </c>
      <c r="V145" s="229" t="s">
        <v>860</v>
      </c>
      <c r="W145" s="229" t="s">
        <v>347</v>
      </c>
      <c r="X145" s="229" t="s">
        <v>347</v>
      </c>
      <c r="Y145" s="229">
        <f t="shared" si="4"/>
        <v>4</v>
      </c>
      <c r="Z145" s="220">
        <f t="shared" si="5"/>
        <v>166888</v>
      </c>
    </row>
    <row r="146" spans="1:26">
      <c r="A146" s="228">
        <v>44660</v>
      </c>
      <c r="B146" s="229" t="s">
        <v>874</v>
      </c>
      <c r="C146" s="229" t="s">
        <v>875</v>
      </c>
      <c r="D146" s="229" t="s">
        <v>860</v>
      </c>
      <c r="E146" s="229" t="s">
        <v>828</v>
      </c>
      <c r="F146" s="229" t="s">
        <v>829</v>
      </c>
      <c r="G146" s="229" t="s">
        <v>861</v>
      </c>
      <c r="H146" s="229" t="s">
        <v>862</v>
      </c>
      <c r="I146" s="229" t="s">
        <v>455</v>
      </c>
      <c r="J146" s="230">
        <v>18182</v>
      </c>
      <c r="K146" s="229" t="s">
        <v>347</v>
      </c>
      <c r="L146" s="229" t="s">
        <v>403</v>
      </c>
      <c r="M146" s="229" t="s">
        <v>347</v>
      </c>
      <c r="N146" s="229" t="s">
        <v>347</v>
      </c>
      <c r="O146" s="229" t="s">
        <v>404</v>
      </c>
      <c r="P146" s="229" t="s">
        <v>449</v>
      </c>
      <c r="Q146" s="229" t="s">
        <v>406</v>
      </c>
      <c r="R146" s="229" t="s">
        <v>347</v>
      </c>
      <c r="S146" s="229" t="s">
        <v>347</v>
      </c>
      <c r="T146" s="231">
        <v>0</v>
      </c>
      <c r="U146" s="229" t="s">
        <v>347</v>
      </c>
      <c r="V146" s="229" t="s">
        <v>860</v>
      </c>
      <c r="W146" s="229" t="s">
        <v>347</v>
      </c>
      <c r="X146" s="229" t="s">
        <v>347</v>
      </c>
      <c r="Y146" s="229">
        <f t="shared" si="4"/>
        <v>4</v>
      </c>
      <c r="Z146" s="220">
        <f t="shared" si="5"/>
        <v>18182</v>
      </c>
    </row>
    <row r="147" spans="1:26">
      <c r="A147" s="228">
        <v>44659</v>
      </c>
      <c r="B147" s="229" t="s">
        <v>876</v>
      </c>
      <c r="C147" s="229" t="s">
        <v>877</v>
      </c>
      <c r="D147" s="229" t="s">
        <v>878</v>
      </c>
      <c r="E147" s="229" t="s">
        <v>828</v>
      </c>
      <c r="F147" s="229" t="s">
        <v>829</v>
      </c>
      <c r="G147" s="229" t="s">
        <v>861</v>
      </c>
      <c r="H147" s="229" t="s">
        <v>862</v>
      </c>
      <c r="I147" s="229" t="s">
        <v>879</v>
      </c>
      <c r="J147" s="230">
        <v>191177</v>
      </c>
      <c r="K147" s="229" t="s">
        <v>347</v>
      </c>
      <c r="L147" s="229" t="s">
        <v>403</v>
      </c>
      <c r="M147" s="229" t="s">
        <v>347</v>
      </c>
      <c r="N147" s="229" t="s">
        <v>347</v>
      </c>
      <c r="O147" s="229" t="s">
        <v>404</v>
      </c>
      <c r="P147" s="229" t="s">
        <v>449</v>
      </c>
      <c r="Q147" s="229" t="s">
        <v>406</v>
      </c>
      <c r="R147" s="229" t="s">
        <v>347</v>
      </c>
      <c r="S147" s="229" t="s">
        <v>347</v>
      </c>
      <c r="T147" s="231">
        <v>0</v>
      </c>
      <c r="U147" s="229" t="s">
        <v>347</v>
      </c>
      <c r="V147" s="229" t="s">
        <v>878</v>
      </c>
      <c r="W147" s="229" t="s">
        <v>347</v>
      </c>
      <c r="X147" s="229" t="s">
        <v>347</v>
      </c>
      <c r="Y147" s="229">
        <f t="shared" si="4"/>
        <v>4</v>
      </c>
      <c r="Z147" s="220">
        <f t="shared" si="5"/>
        <v>191177</v>
      </c>
    </row>
    <row r="148" spans="1:26">
      <c r="A148" s="228">
        <v>44659</v>
      </c>
      <c r="B148" s="229" t="s">
        <v>880</v>
      </c>
      <c r="C148" s="229" t="s">
        <v>881</v>
      </c>
      <c r="D148" s="229" t="s">
        <v>878</v>
      </c>
      <c r="E148" s="229" t="s">
        <v>828</v>
      </c>
      <c r="F148" s="229" t="s">
        <v>829</v>
      </c>
      <c r="G148" s="229" t="s">
        <v>861</v>
      </c>
      <c r="H148" s="229" t="s">
        <v>862</v>
      </c>
      <c r="I148" s="229" t="s">
        <v>879</v>
      </c>
      <c r="J148" s="230">
        <v>1237230</v>
      </c>
      <c r="K148" s="229" t="s">
        <v>347</v>
      </c>
      <c r="L148" s="229" t="s">
        <v>403</v>
      </c>
      <c r="M148" s="229" t="s">
        <v>347</v>
      </c>
      <c r="N148" s="229" t="s">
        <v>347</v>
      </c>
      <c r="O148" s="229" t="s">
        <v>404</v>
      </c>
      <c r="P148" s="229" t="s">
        <v>449</v>
      </c>
      <c r="Q148" s="229" t="s">
        <v>406</v>
      </c>
      <c r="R148" s="229" t="s">
        <v>347</v>
      </c>
      <c r="S148" s="229" t="s">
        <v>347</v>
      </c>
      <c r="T148" s="231">
        <v>0</v>
      </c>
      <c r="U148" s="229" t="s">
        <v>347</v>
      </c>
      <c r="V148" s="229" t="s">
        <v>878</v>
      </c>
      <c r="W148" s="229" t="s">
        <v>347</v>
      </c>
      <c r="X148" s="229" t="s">
        <v>347</v>
      </c>
      <c r="Y148" s="229">
        <f t="shared" si="4"/>
        <v>4</v>
      </c>
      <c r="Z148" s="220">
        <f t="shared" si="5"/>
        <v>1237230</v>
      </c>
    </row>
    <row r="149" spans="1:26">
      <c r="A149" s="228">
        <v>44671</v>
      </c>
      <c r="B149" s="229" t="s">
        <v>882</v>
      </c>
      <c r="C149" s="229" t="s">
        <v>883</v>
      </c>
      <c r="D149" s="229" t="s">
        <v>878</v>
      </c>
      <c r="E149" s="229" t="s">
        <v>828</v>
      </c>
      <c r="F149" s="229" t="s">
        <v>829</v>
      </c>
      <c r="G149" s="229" t="s">
        <v>861</v>
      </c>
      <c r="H149" s="229" t="s">
        <v>862</v>
      </c>
      <c r="I149" s="229" t="s">
        <v>879</v>
      </c>
      <c r="J149" s="230">
        <v>380365</v>
      </c>
      <c r="K149" s="229" t="s">
        <v>347</v>
      </c>
      <c r="L149" s="229" t="s">
        <v>403</v>
      </c>
      <c r="M149" s="229" t="s">
        <v>347</v>
      </c>
      <c r="N149" s="229" t="s">
        <v>347</v>
      </c>
      <c r="O149" s="229" t="s">
        <v>404</v>
      </c>
      <c r="P149" s="229" t="s">
        <v>449</v>
      </c>
      <c r="Q149" s="229" t="s">
        <v>406</v>
      </c>
      <c r="R149" s="229" t="s">
        <v>347</v>
      </c>
      <c r="S149" s="229" t="s">
        <v>347</v>
      </c>
      <c r="T149" s="231">
        <v>0</v>
      </c>
      <c r="U149" s="229" t="s">
        <v>347</v>
      </c>
      <c r="V149" s="229" t="s">
        <v>878</v>
      </c>
      <c r="W149" s="229" t="s">
        <v>347</v>
      </c>
      <c r="X149" s="229" t="s">
        <v>347</v>
      </c>
      <c r="Y149" s="229">
        <f t="shared" si="4"/>
        <v>4</v>
      </c>
      <c r="Z149" s="220">
        <f t="shared" si="5"/>
        <v>380365</v>
      </c>
    </row>
    <row r="150" spans="1:26">
      <c r="A150" s="228">
        <v>44676</v>
      </c>
      <c r="B150" s="229" t="s">
        <v>884</v>
      </c>
      <c r="C150" s="229" t="s">
        <v>885</v>
      </c>
      <c r="D150" s="229" t="s">
        <v>878</v>
      </c>
      <c r="E150" s="229" t="s">
        <v>828</v>
      </c>
      <c r="F150" s="229" t="s">
        <v>829</v>
      </c>
      <c r="G150" s="229" t="s">
        <v>861</v>
      </c>
      <c r="H150" s="229" t="s">
        <v>862</v>
      </c>
      <c r="I150" s="229" t="s">
        <v>879</v>
      </c>
      <c r="J150" s="230">
        <v>20000</v>
      </c>
      <c r="K150" s="229" t="s">
        <v>347</v>
      </c>
      <c r="L150" s="229" t="s">
        <v>403</v>
      </c>
      <c r="M150" s="229" t="s">
        <v>347</v>
      </c>
      <c r="N150" s="229" t="s">
        <v>347</v>
      </c>
      <c r="O150" s="229" t="s">
        <v>404</v>
      </c>
      <c r="P150" s="229" t="s">
        <v>449</v>
      </c>
      <c r="Q150" s="229" t="s">
        <v>406</v>
      </c>
      <c r="R150" s="229" t="s">
        <v>347</v>
      </c>
      <c r="S150" s="229" t="s">
        <v>347</v>
      </c>
      <c r="T150" s="231">
        <v>0</v>
      </c>
      <c r="U150" s="229" t="s">
        <v>347</v>
      </c>
      <c r="V150" s="229" t="s">
        <v>878</v>
      </c>
      <c r="W150" s="229" t="s">
        <v>347</v>
      </c>
      <c r="X150" s="229" t="s">
        <v>347</v>
      </c>
      <c r="Y150" s="229">
        <f t="shared" si="4"/>
        <v>4</v>
      </c>
      <c r="Z150" s="220">
        <f t="shared" si="5"/>
        <v>20000</v>
      </c>
    </row>
    <row r="151" spans="1:26">
      <c r="A151" s="228">
        <v>44680</v>
      </c>
      <c r="B151" s="229" t="s">
        <v>886</v>
      </c>
      <c r="C151" s="229" t="s">
        <v>887</v>
      </c>
      <c r="D151" s="229" t="s">
        <v>888</v>
      </c>
      <c r="E151" s="229" t="s">
        <v>828</v>
      </c>
      <c r="F151" s="229" t="s">
        <v>829</v>
      </c>
      <c r="G151" s="229" t="s">
        <v>861</v>
      </c>
      <c r="H151" s="229" t="s">
        <v>862</v>
      </c>
      <c r="I151" s="229" t="s">
        <v>455</v>
      </c>
      <c r="J151" s="230">
        <v>15000</v>
      </c>
      <c r="K151" s="229" t="s">
        <v>608</v>
      </c>
      <c r="L151" s="229" t="s">
        <v>403</v>
      </c>
      <c r="M151" s="229" t="s">
        <v>889</v>
      </c>
      <c r="N151" s="229" t="s">
        <v>347</v>
      </c>
      <c r="O151" s="229" t="s">
        <v>404</v>
      </c>
      <c r="P151" s="229" t="s">
        <v>736</v>
      </c>
      <c r="Q151" s="229" t="s">
        <v>406</v>
      </c>
      <c r="R151" s="229" t="s">
        <v>347</v>
      </c>
      <c r="S151" s="229" t="s">
        <v>347</v>
      </c>
      <c r="T151" s="231">
        <v>0</v>
      </c>
      <c r="U151" s="229" t="s">
        <v>347</v>
      </c>
      <c r="V151" s="229" t="s">
        <v>890</v>
      </c>
      <c r="W151" s="229" t="s">
        <v>347</v>
      </c>
      <c r="X151" s="229" t="s">
        <v>347</v>
      </c>
      <c r="Y151" s="229">
        <f t="shared" si="4"/>
        <v>4</v>
      </c>
      <c r="Z151" s="220"/>
    </row>
    <row r="152" spans="1:26">
      <c r="A152" s="228">
        <v>44659</v>
      </c>
      <c r="B152" s="229" t="s">
        <v>891</v>
      </c>
      <c r="C152" s="229" t="s">
        <v>892</v>
      </c>
      <c r="D152" s="229" t="s">
        <v>893</v>
      </c>
      <c r="E152" s="229" t="s">
        <v>828</v>
      </c>
      <c r="F152" s="229" t="s">
        <v>829</v>
      </c>
      <c r="G152" s="229" t="s">
        <v>894</v>
      </c>
      <c r="H152" s="229" t="s">
        <v>845</v>
      </c>
      <c r="I152" s="229" t="s">
        <v>455</v>
      </c>
      <c r="J152" s="230">
        <v>461538</v>
      </c>
      <c r="K152" s="229" t="s">
        <v>608</v>
      </c>
      <c r="L152" s="229" t="s">
        <v>403</v>
      </c>
      <c r="M152" s="229" t="s">
        <v>895</v>
      </c>
      <c r="N152" s="229" t="s">
        <v>347</v>
      </c>
      <c r="O152" s="229" t="s">
        <v>404</v>
      </c>
      <c r="P152" s="229" t="s">
        <v>736</v>
      </c>
      <c r="Q152" s="229" t="s">
        <v>406</v>
      </c>
      <c r="R152" s="229" t="s">
        <v>347</v>
      </c>
      <c r="S152" s="229" t="s">
        <v>347</v>
      </c>
      <c r="T152" s="231">
        <v>0</v>
      </c>
      <c r="U152" s="229" t="s">
        <v>347</v>
      </c>
      <c r="V152" s="229" t="s">
        <v>896</v>
      </c>
      <c r="W152" s="229" t="s">
        <v>347</v>
      </c>
      <c r="X152" s="229" t="s">
        <v>347</v>
      </c>
      <c r="Y152" s="229">
        <f t="shared" si="4"/>
        <v>4</v>
      </c>
      <c r="Z152" s="220"/>
    </row>
    <row r="153" spans="1:26">
      <c r="A153" s="228">
        <v>44659</v>
      </c>
      <c r="B153" s="229" t="s">
        <v>895</v>
      </c>
      <c r="C153" s="229" t="s">
        <v>897</v>
      </c>
      <c r="D153" s="229" t="s">
        <v>893</v>
      </c>
      <c r="E153" s="229" t="s">
        <v>828</v>
      </c>
      <c r="F153" s="229" t="s">
        <v>829</v>
      </c>
      <c r="G153" s="229" t="s">
        <v>894</v>
      </c>
      <c r="H153" s="229" t="s">
        <v>845</v>
      </c>
      <c r="I153" s="229" t="s">
        <v>455</v>
      </c>
      <c r="J153" s="230">
        <v>-461538</v>
      </c>
      <c r="K153" s="229" t="s">
        <v>347</v>
      </c>
      <c r="L153" s="229" t="s">
        <v>403</v>
      </c>
      <c r="M153" s="229" t="s">
        <v>891</v>
      </c>
      <c r="N153" s="229" t="s">
        <v>608</v>
      </c>
      <c r="O153" s="229" t="s">
        <v>612</v>
      </c>
      <c r="P153" s="229" t="s">
        <v>736</v>
      </c>
      <c r="Q153" s="229" t="s">
        <v>406</v>
      </c>
      <c r="R153" s="229" t="s">
        <v>347</v>
      </c>
      <c r="S153" s="229" t="s">
        <v>347</v>
      </c>
      <c r="T153" s="231">
        <v>0</v>
      </c>
      <c r="U153" s="229" t="s">
        <v>347</v>
      </c>
      <c r="V153" s="229" t="s">
        <v>896</v>
      </c>
      <c r="W153" s="229" t="s">
        <v>347</v>
      </c>
      <c r="X153" s="229" t="s">
        <v>347</v>
      </c>
      <c r="Y153" s="229">
        <f t="shared" si="4"/>
        <v>4</v>
      </c>
      <c r="Z153" s="220"/>
    </row>
    <row r="154" spans="1:26">
      <c r="A154" s="228">
        <v>44680</v>
      </c>
      <c r="B154" s="229" t="s">
        <v>889</v>
      </c>
      <c r="C154" s="229" t="s">
        <v>898</v>
      </c>
      <c r="D154" s="229" t="s">
        <v>888</v>
      </c>
      <c r="E154" s="229" t="s">
        <v>828</v>
      </c>
      <c r="F154" s="229" t="s">
        <v>829</v>
      </c>
      <c r="G154" s="229" t="s">
        <v>861</v>
      </c>
      <c r="H154" s="229" t="s">
        <v>862</v>
      </c>
      <c r="I154" s="229" t="s">
        <v>455</v>
      </c>
      <c r="J154" s="230">
        <v>-15000</v>
      </c>
      <c r="K154" s="229" t="s">
        <v>347</v>
      </c>
      <c r="L154" s="229" t="s">
        <v>403</v>
      </c>
      <c r="M154" s="229" t="s">
        <v>886</v>
      </c>
      <c r="N154" s="229" t="s">
        <v>608</v>
      </c>
      <c r="O154" s="229" t="s">
        <v>612</v>
      </c>
      <c r="P154" s="229" t="s">
        <v>736</v>
      </c>
      <c r="Q154" s="229" t="s">
        <v>406</v>
      </c>
      <c r="R154" s="229" t="s">
        <v>347</v>
      </c>
      <c r="S154" s="229" t="s">
        <v>347</v>
      </c>
      <c r="T154" s="231">
        <v>0</v>
      </c>
      <c r="U154" s="229" t="s">
        <v>347</v>
      </c>
      <c r="V154" s="229" t="s">
        <v>890</v>
      </c>
      <c r="W154" s="229" t="s">
        <v>347</v>
      </c>
      <c r="X154" s="229" t="s">
        <v>347</v>
      </c>
      <c r="Y154" s="229">
        <f t="shared" si="4"/>
        <v>4</v>
      </c>
      <c r="Z154" s="220"/>
    </row>
    <row r="155" spans="1:26">
      <c r="A155" s="228">
        <v>44658</v>
      </c>
      <c r="B155" s="229" t="s">
        <v>899</v>
      </c>
      <c r="C155" s="229" t="s">
        <v>900</v>
      </c>
      <c r="D155" s="229" t="s">
        <v>901</v>
      </c>
      <c r="E155" s="229" t="s">
        <v>828</v>
      </c>
      <c r="F155" s="229" t="s">
        <v>829</v>
      </c>
      <c r="G155" s="229" t="s">
        <v>861</v>
      </c>
      <c r="H155" s="229" t="s">
        <v>862</v>
      </c>
      <c r="I155" s="229" t="s">
        <v>902</v>
      </c>
      <c r="J155" s="230">
        <v>41314</v>
      </c>
      <c r="K155" s="229" t="s">
        <v>347</v>
      </c>
      <c r="L155" s="229" t="s">
        <v>403</v>
      </c>
      <c r="M155" s="229" t="s">
        <v>347</v>
      </c>
      <c r="N155" s="229" t="s">
        <v>347</v>
      </c>
      <c r="O155" s="229" t="s">
        <v>404</v>
      </c>
      <c r="P155" s="229" t="s">
        <v>449</v>
      </c>
      <c r="Q155" s="229" t="s">
        <v>406</v>
      </c>
      <c r="R155" s="229" t="s">
        <v>347</v>
      </c>
      <c r="S155" s="229" t="s">
        <v>347</v>
      </c>
      <c r="T155" s="231">
        <v>0</v>
      </c>
      <c r="U155" s="229" t="s">
        <v>347</v>
      </c>
      <c r="V155" s="229" t="s">
        <v>901</v>
      </c>
      <c r="W155" s="229" t="s">
        <v>347</v>
      </c>
      <c r="X155" s="229" t="s">
        <v>347</v>
      </c>
      <c r="Y155" s="229">
        <f t="shared" si="4"/>
        <v>4</v>
      </c>
      <c r="Z155" s="220">
        <f t="shared" si="5"/>
        <v>41314</v>
      </c>
    </row>
    <row r="156" spans="1:26">
      <c r="A156" s="228">
        <v>44665</v>
      </c>
      <c r="B156" s="229" t="s">
        <v>903</v>
      </c>
      <c r="C156" s="229" t="s">
        <v>904</v>
      </c>
      <c r="D156" s="229" t="s">
        <v>901</v>
      </c>
      <c r="E156" s="229" t="s">
        <v>828</v>
      </c>
      <c r="F156" s="229" t="s">
        <v>829</v>
      </c>
      <c r="G156" s="229" t="s">
        <v>861</v>
      </c>
      <c r="H156" s="229" t="s">
        <v>862</v>
      </c>
      <c r="I156" s="229" t="s">
        <v>902</v>
      </c>
      <c r="J156" s="230">
        <v>206434</v>
      </c>
      <c r="K156" s="229" t="s">
        <v>347</v>
      </c>
      <c r="L156" s="229" t="s">
        <v>403</v>
      </c>
      <c r="M156" s="229" t="s">
        <v>347</v>
      </c>
      <c r="N156" s="229" t="s">
        <v>347</v>
      </c>
      <c r="O156" s="229" t="s">
        <v>404</v>
      </c>
      <c r="P156" s="229" t="s">
        <v>449</v>
      </c>
      <c r="Q156" s="229" t="s">
        <v>406</v>
      </c>
      <c r="R156" s="229" t="s">
        <v>347</v>
      </c>
      <c r="S156" s="229" t="s">
        <v>347</v>
      </c>
      <c r="T156" s="231">
        <v>0</v>
      </c>
      <c r="U156" s="229" t="s">
        <v>347</v>
      </c>
      <c r="V156" s="229" t="s">
        <v>901</v>
      </c>
      <c r="W156" s="229" t="s">
        <v>347</v>
      </c>
      <c r="X156" s="229" t="s">
        <v>347</v>
      </c>
      <c r="Y156" s="229">
        <f t="shared" si="4"/>
        <v>4</v>
      </c>
      <c r="Z156" s="220">
        <f t="shared" si="5"/>
        <v>206434</v>
      </c>
    </row>
    <row r="157" spans="1:26">
      <c r="A157" s="228">
        <v>44673</v>
      </c>
      <c r="B157" s="229" t="s">
        <v>905</v>
      </c>
      <c r="C157" s="229" t="s">
        <v>906</v>
      </c>
      <c r="D157" s="229" t="s">
        <v>901</v>
      </c>
      <c r="E157" s="229" t="s">
        <v>828</v>
      </c>
      <c r="F157" s="229" t="s">
        <v>829</v>
      </c>
      <c r="G157" s="229" t="s">
        <v>861</v>
      </c>
      <c r="H157" s="229" t="s">
        <v>862</v>
      </c>
      <c r="I157" s="229" t="s">
        <v>902</v>
      </c>
      <c r="J157" s="230">
        <v>1035806</v>
      </c>
      <c r="K157" s="229" t="s">
        <v>347</v>
      </c>
      <c r="L157" s="229" t="s">
        <v>403</v>
      </c>
      <c r="M157" s="229" t="s">
        <v>347</v>
      </c>
      <c r="N157" s="229" t="s">
        <v>347</v>
      </c>
      <c r="O157" s="229" t="s">
        <v>404</v>
      </c>
      <c r="P157" s="229" t="s">
        <v>449</v>
      </c>
      <c r="Q157" s="229" t="s">
        <v>406</v>
      </c>
      <c r="R157" s="229" t="s">
        <v>347</v>
      </c>
      <c r="S157" s="229" t="s">
        <v>347</v>
      </c>
      <c r="T157" s="231">
        <v>0</v>
      </c>
      <c r="U157" s="229" t="s">
        <v>347</v>
      </c>
      <c r="V157" s="229" t="s">
        <v>901</v>
      </c>
      <c r="W157" s="229" t="s">
        <v>347</v>
      </c>
      <c r="X157" s="229" t="s">
        <v>347</v>
      </c>
      <c r="Y157" s="229">
        <f t="shared" si="4"/>
        <v>4</v>
      </c>
      <c r="Z157" s="220">
        <f t="shared" si="5"/>
        <v>1035806</v>
      </c>
    </row>
    <row r="158" spans="1:26">
      <c r="A158" s="228">
        <v>44680</v>
      </c>
      <c r="B158" s="229" t="s">
        <v>907</v>
      </c>
      <c r="C158" s="229" t="s">
        <v>908</v>
      </c>
      <c r="D158" s="229" t="s">
        <v>901</v>
      </c>
      <c r="E158" s="229" t="s">
        <v>828</v>
      </c>
      <c r="F158" s="229" t="s">
        <v>829</v>
      </c>
      <c r="G158" s="229" t="s">
        <v>861</v>
      </c>
      <c r="H158" s="229" t="s">
        <v>862</v>
      </c>
      <c r="I158" s="229" t="s">
        <v>902</v>
      </c>
      <c r="J158" s="230">
        <v>207116</v>
      </c>
      <c r="K158" s="229" t="s">
        <v>347</v>
      </c>
      <c r="L158" s="229" t="s">
        <v>403</v>
      </c>
      <c r="M158" s="229" t="s">
        <v>347</v>
      </c>
      <c r="N158" s="229" t="s">
        <v>347</v>
      </c>
      <c r="O158" s="229" t="s">
        <v>404</v>
      </c>
      <c r="P158" s="229" t="s">
        <v>449</v>
      </c>
      <c r="Q158" s="229" t="s">
        <v>406</v>
      </c>
      <c r="R158" s="229" t="s">
        <v>347</v>
      </c>
      <c r="S158" s="229" t="s">
        <v>347</v>
      </c>
      <c r="T158" s="231">
        <v>0</v>
      </c>
      <c r="U158" s="229" t="s">
        <v>347</v>
      </c>
      <c r="V158" s="229" t="s">
        <v>901</v>
      </c>
      <c r="W158" s="229" t="s">
        <v>347</v>
      </c>
      <c r="X158" s="229" t="s">
        <v>347</v>
      </c>
      <c r="Y158" s="229">
        <f t="shared" si="4"/>
        <v>4</v>
      </c>
      <c r="Z158" s="220">
        <f t="shared" si="5"/>
        <v>207116</v>
      </c>
    </row>
    <row r="159" spans="1:26">
      <c r="A159" s="228">
        <v>44681</v>
      </c>
      <c r="B159" s="229" t="s">
        <v>909</v>
      </c>
      <c r="C159" s="229" t="s">
        <v>910</v>
      </c>
      <c r="D159" s="229" t="s">
        <v>911</v>
      </c>
      <c r="E159" s="229" t="s">
        <v>828</v>
      </c>
      <c r="F159" s="229" t="s">
        <v>829</v>
      </c>
      <c r="G159" s="229" t="s">
        <v>912</v>
      </c>
      <c r="H159" s="229" t="s">
        <v>913</v>
      </c>
      <c r="I159" s="229" t="s">
        <v>914</v>
      </c>
      <c r="J159" s="230">
        <v>12500000</v>
      </c>
      <c r="K159" s="229" t="s">
        <v>347</v>
      </c>
      <c r="L159" s="229" t="s">
        <v>403</v>
      </c>
      <c r="M159" s="229" t="s">
        <v>347</v>
      </c>
      <c r="N159" s="229" t="s">
        <v>347</v>
      </c>
      <c r="O159" s="229" t="s">
        <v>404</v>
      </c>
      <c r="P159" s="229" t="s">
        <v>449</v>
      </c>
      <c r="Q159" s="229" t="s">
        <v>406</v>
      </c>
      <c r="R159" s="229" t="s">
        <v>347</v>
      </c>
      <c r="S159" s="229" t="s">
        <v>347</v>
      </c>
      <c r="T159" s="231">
        <v>0</v>
      </c>
      <c r="U159" s="229" t="s">
        <v>347</v>
      </c>
      <c r="V159" s="229" t="s">
        <v>915</v>
      </c>
      <c r="W159" s="229" t="s">
        <v>347</v>
      </c>
      <c r="X159" s="229" t="s">
        <v>347</v>
      </c>
      <c r="Y159" s="229">
        <f t="shared" si="4"/>
        <v>4</v>
      </c>
      <c r="Z159" s="220">
        <f t="shared" si="5"/>
        <v>12500000</v>
      </c>
    </row>
    <row r="160" spans="1:26">
      <c r="A160" s="228">
        <v>44678</v>
      </c>
      <c r="B160" s="229" t="s">
        <v>916</v>
      </c>
      <c r="C160" s="229" t="s">
        <v>917</v>
      </c>
      <c r="D160" s="229" t="s">
        <v>918</v>
      </c>
      <c r="E160" s="229" t="s">
        <v>828</v>
      </c>
      <c r="F160" s="229" t="s">
        <v>829</v>
      </c>
      <c r="G160" s="229" t="s">
        <v>919</v>
      </c>
      <c r="H160" s="229" t="s">
        <v>920</v>
      </c>
      <c r="I160" s="229" t="s">
        <v>879</v>
      </c>
      <c r="J160" s="230">
        <v>478259952</v>
      </c>
      <c r="K160" s="229" t="s">
        <v>347</v>
      </c>
      <c r="L160" s="229" t="s">
        <v>403</v>
      </c>
      <c r="M160" s="229" t="s">
        <v>347</v>
      </c>
      <c r="N160" s="229" t="s">
        <v>347</v>
      </c>
      <c r="O160" s="229" t="s">
        <v>404</v>
      </c>
      <c r="P160" s="229" t="s">
        <v>736</v>
      </c>
      <c r="Q160" s="229" t="s">
        <v>406</v>
      </c>
      <c r="R160" s="229" t="s">
        <v>347</v>
      </c>
      <c r="S160" s="229" t="s">
        <v>347</v>
      </c>
      <c r="T160" s="231">
        <v>0</v>
      </c>
      <c r="U160" s="229" t="s">
        <v>347</v>
      </c>
      <c r="V160" s="229" t="s">
        <v>921</v>
      </c>
      <c r="W160" s="229" t="s">
        <v>347</v>
      </c>
      <c r="X160" s="229" t="s">
        <v>347</v>
      </c>
      <c r="Y160" s="229">
        <f t="shared" si="4"/>
        <v>4</v>
      </c>
      <c r="Z160" s="220"/>
    </row>
    <row r="161" spans="1:26">
      <c r="A161" s="228">
        <v>44680</v>
      </c>
      <c r="B161" s="229" t="s">
        <v>922</v>
      </c>
      <c r="C161" s="229" t="s">
        <v>923</v>
      </c>
      <c r="D161" s="229" t="s">
        <v>860</v>
      </c>
      <c r="E161" s="229" t="s">
        <v>828</v>
      </c>
      <c r="F161" s="229" t="s">
        <v>829</v>
      </c>
      <c r="G161" s="229" t="s">
        <v>861</v>
      </c>
      <c r="H161" s="229" t="s">
        <v>862</v>
      </c>
      <c r="I161" s="229" t="s">
        <v>455</v>
      </c>
      <c r="J161" s="230">
        <v>13636</v>
      </c>
      <c r="K161" s="229" t="s">
        <v>347</v>
      </c>
      <c r="L161" s="229" t="s">
        <v>403</v>
      </c>
      <c r="M161" s="229" t="s">
        <v>347</v>
      </c>
      <c r="N161" s="229" t="s">
        <v>347</v>
      </c>
      <c r="O161" s="229" t="s">
        <v>404</v>
      </c>
      <c r="P161" s="229" t="s">
        <v>449</v>
      </c>
      <c r="Q161" s="229" t="s">
        <v>406</v>
      </c>
      <c r="R161" s="229" t="s">
        <v>347</v>
      </c>
      <c r="S161" s="229" t="s">
        <v>347</v>
      </c>
      <c r="T161" s="231">
        <v>0</v>
      </c>
      <c r="U161" s="229" t="s">
        <v>347</v>
      </c>
      <c r="V161" s="229" t="s">
        <v>860</v>
      </c>
      <c r="W161" s="229" t="s">
        <v>347</v>
      </c>
      <c r="X161" s="229" t="s">
        <v>347</v>
      </c>
      <c r="Y161" s="229">
        <f t="shared" si="4"/>
        <v>4</v>
      </c>
      <c r="Z161" s="220">
        <f t="shared" si="5"/>
        <v>13636</v>
      </c>
    </row>
    <row r="162" spans="1:26">
      <c r="A162" s="228">
        <v>44681</v>
      </c>
      <c r="B162" s="229" t="s">
        <v>395</v>
      </c>
      <c r="C162" s="229" t="s">
        <v>396</v>
      </c>
      <c r="D162" s="229" t="s">
        <v>397</v>
      </c>
      <c r="E162" s="229" t="s">
        <v>828</v>
      </c>
      <c r="F162" s="229" t="s">
        <v>829</v>
      </c>
      <c r="G162" s="229" t="s">
        <v>400</v>
      </c>
      <c r="H162" s="229" t="s">
        <v>401</v>
      </c>
      <c r="I162" s="229" t="s">
        <v>402</v>
      </c>
      <c r="J162" s="230">
        <v>116368482</v>
      </c>
      <c r="K162" s="229" t="s">
        <v>347</v>
      </c>
      <c r="L162" s="229" t="s">
        <v>403</v>
      </c>
      <c r="M162" s="229" t="s">
        <v>347</v>
      </c>
      <c r="N162" s="229" t="s">
        <v>347</v>
      </c>
      <c r="O162" s="229" t="s">
        <v>404</v>
      </c>
      <c r="P162" s="229" t="s">
        <v>405</v>
      </c>
      <c r="Q162" s="229" t="s">
        <v>406</v>
      </c>
      <c r="R162" s="229" t="s">
        <v>347</v>
      </c>
      <c r="S162" s="229" t="s">
        <v>347</v>
      </c>
      <c r="T162" s="231">
        <v>0</v>
      </c>
      <c r="U162" s="229" t="s">
        <v>347</v>
      </c>
      <c r="V162" s="229" t="s">
        <v>397</v>
      </c>
      <c r="W162" s="229" t="s">
        <v>347</v>
      </c>
      <c r="X162" s="229" t="s">
        <v>347</v>
      </c>
      <c r="Y162" s="229">
        <f t="shared" si="4"/>
        <v>4</v>
      </c>
      <c r="Z162" s="220">
        <f t="shared" si="5"/>
        <v>116368482</v>
      </c>
    </row>
    <row r="163" spans="1:26">
      <c r="A163" s="228">
        <v>44681</v>
      </c>
      <c r="B163" s="229" t="s">
        <v>395</v>
      </c>
      <c r="C163" s="229" t="s">
        <v>396</v>
      </c>
      <c r="D163" s="229" t="s">
        <v>397</v>
      </c>
      <c r="E163" s="229" t="s">
        <v>828</v>
      </c>
      <c r="F163" s="229" t="s">
        <v>829</v>
      </c>
      <c r="G163" s="229" t="s">
        <v>447</v>
      </c>
      <c r="H163" s="229" t="s">
        <v>448</v>
      </c>
      <c r="I163" s="229" t="s">
        <v>402</v>
      </c>
      <c r="J163" s="230">
        <v>9361423</v>
      </c>
      <c r="K163" s="229" t="s">
        <v>347</v>
      </c>
      <c r="L163" s="229" t="s">
        <v>403</v>
      </c>
      <c r="M163" s="229" t="s">
        <v>347</v>
      </c>
      <c r="N163" s="229" t="s">
        <v>347</v>
      </c>
      <c r="O163" s="229" t="s">
        <v>404</v>
      </c>
      <c r="P163" s="229" t="s">
        <v>405</v>
      </c>
      <c r="Q163" s="229" t="s">
        <v>406</v>
      </c>
      <c r="R163" s="229" t="s">
        <v>347</v>
      </c>
      <c r="S163" s="229" t="s">
        <v>347</v>
      </c>
      <c r="T163" s="231">
        <v>0</v>
      </c>
      <c r="U163" s="229" t="s">
        <v>347</v>
      </c>
      <c r="V163" s="229" t="s">
        <v>397</v>
      </c>
      <c r="W163" s="229" t="s">
        <v>347</v>
      </c>
      <c r="X163" s="229" t="s">
        <v>347</v>
      </c>
      <c r="Y163" s="229">
        <f t="shared" si="4"/>
        <v>4</v>
      </c>
      <c r="Z163" s="220">
        <f t="shared" si="5"/>
        <v>9361423</v>
      </c>
    </row>
    <row r="164" spans="1:26">
      <c r="A164" s="228">
        <v>44681</v>
      </c>
      <c r="B164" s="229" t="s">
        <v>395</v>
      </c>
      <c r="C164" s="229" t="s">
        <v>396</v>
      </c>
      <c r="D164" s="229" t="s">
        <v>397</v>
      </c>
      <c r="E164" s="229" t="s">
        <v>828</v>
      </c>
      <c r="F164" s="229" t="s">
        <v>829</v>
      </c>
      <c r="G164" s="229" t="s">
        <v>407</v>
      </c>
      <c r="H164" s="229" t="s">
        <v>408</v>
      </c>
      <c r="I164" s="229" t="s">
        <v>402</v>
      </c>
      <c r="J164" s="230">
        <v>5807711</v>
      </c>
      <c r="K164" s="229" t="s">
        <v>347</v>
      </c>
      <c r="L164" s="229" t="s">
        <v>403</v>
      </c>
      <c r="M164" s="229" t="s">
        <v>347</v>
      </c>
      <c r="N164" s="229" t="s">
        <v>347</v>
      </c>
      <c r="O164" s="229" t="s">
        <v>404</v>
      </c>
      <c r="P164" s="229" t="s">
        <v>405</v>
      </c>
      <c r="Q164" s="229" t="s">
        <v>406</v>
      </c>
      <c r="R164" s="229" t="s">
        <v>347</v>
      </c>
      <c r="S164" s="229" t="s">
        <v>347</v>
      </c>
      <c r="T164" s="231">
        <v>0</v>
      </c>
      <c r="U164" s="229" t="s">
        <v>347</v>
      </c>
      <c r="V164" s="229" t="s">
        <v>397</v>
      </c>
      <c r="W164" s="229" t="s">
        <v>347</v>
      </c>
      <c r="X164" s="229" t="s">
        <v>347</v>
      </c>
      <c r="Y164" s="229">
        <f t="shared" si="4"/>
        <v>4</v>
      </c>
      <c r="Z164" s="220">
        <f t="shared" si="5"/>
        <v>5807711</v>
      </c>
    </row>
    <row r="165" spans="1:26">
      <c r="A165" s="228">
        <v>44681</v>
      </c>
      <c r="B165" s="229" t="s">
        <v>414</v>
      </c>
      <c r="C165" s="229" t="s">
        <v>415</v>
      </c>
      <c r="D165" s="229" t="s">
        <v>416</v>
      </c>
      <c r="E165" s="229" t="s">
        <v>828</v>
      </c>
      <c r="F165" s="229" t="s">
        <v>829</v>
      </c>
      <c r="G165" s="229" t="s">
        <v>417</v>
      </c>
      <c r="H165" s="229" t="s">
        <v>418</v>
      </c>
      <c r="I165" s="229" t="s">
        <v>419</v>
      </c>
      <c r="J165" s="230">
        <v>10555667</v>
      </c>
      <c r="K165" s="229" t="s">
        <v>347</v>
      </c>
      <c r="L165" s="229" t="s">
        <v>403</v>
      </c>
      <c r="M165" s="229" t="s">
        <v>347</v>
      </c>
      <c r="N165" s="229" t="s">
        <v>347</v>
      </c>
      <c r="O165" s="229" t="s">
        <v>404</v>
      </c>
      <c r="P165" s="229" t="s">
        <v>405</v>
      </c>
      <c r="Q165" s="229" t="s">
        <v>406</v>
      </c>
      <c r="R165" s="229" t="s">
        <v>347</v>
      </c>
      <c r="S165" s="229" t="s">
        <v>347</v>
      </c>
      <c r="T165" s="231">
        <v>0</v>
      </c>
      <c r="U165" s="229" t="s">
        <v>347</v>
      </c>
      <c r="V165" s="229" t="s">
        <v>420</v>
      </c>
      <c r="W165" s="229" t="s">
        <v>347</v>
      </c>
      <c r="X165" s="229" t="s">
        <v>347</v>
      </c>
      <c r="Y165" s="229">
        <f t="shared" si="4"/>
        <v>4</v>
      </c>
      <c r="Z165" s="220">
        <f t="shared" si="5"/>
        <v>10555667</v>
      </c>
    </row>
    <row r="166" spans="1:26">
      <c r="A166" s="228">
        <v>44681</v>
      </c>
      <c r="B166" s="229" t="s">
        <v>414</v>
      </c>
      <c r="C166" s="229" t="s">
        <v>415</v>
      </c>
      <c r="D166" s="229" t="s">
        <v>421</v>
      </c>
      <c r="E166" s="229" t="s">
        <v>828</v>
      </c>
      <c r="F166" s="229" t="s">
        <v>829</v>
      </c>
      <c r="G166" s="229" t="s">
        <v>422</v>
      </c>
      <c r="H166" s="229" t="s">
        <v>423</v>
      </c>
      <c r="I166" s="229" t="s">
        <v>419</v>
      </c>
      <c r="J166" s="230">
        <v>9711129</v>
      </c>
      <c r="K166" s="229" t="s">
        <v>347</v>
      </c>
      <c r="L166" s="229" t="s">
        <v>403</v>
      </c>
      <c r="M166" s="229" t="s">
        <v>347</v>
      </c>
      <c r="N166" s="229" t="s">
        <v>347</v>
      </c>
      <c r="O166" s="229" t="s">
        <v>404</v>
      </c>
      <c r="P166" s="229" t="s">
        <v>405</v>
      </c>
      <c r="Q166" s="229" t="s">
        <v>406</v>
      </c>
      <c r="R166" s="229" t="s">
        <v>347</v>
      </c>
      <c r="S166" s="229" t="s">
        <v>347</v>
      </c>
      <c r="T166" s="231">
        <v>0</v>
      </c>
      <c r="U166" s="229" t="s">
        <v>347</v>
      </c>
      <c r="V166" s="229" t="s">
        <v>420</v>
      </c>
      <c r="W166" s="229" t="s">
        <v>347</v>
      </c>
      <c r="X166" s="229" t="s">
        <v>347</v>
      </c>
      <c r="Y166" s="229">
        <f t="shared" si="4"/>
        <v>4</v>
      </c>
      <c r="Z166" s="220">
        <f t="shared" si="5"/>
        <v>9711129</v>
      </c>
    </row>
    <row r="167" spans="1:26">
      <c r="A167" s="228">
        <v>44681</v>
      </c>
      <c r="B167" s="229" t="s">
        <v>424</v>
      </c>
      <c r="C167" s="229" t="s">
        <v>425</v>
      </c>
      <c r="D167" s="229" t="s">
        <v>426</v>
      </c>
      <c r="E167" s="229" t="s">
        <v>828</v>
      </c>
      <c r="F167" s="229" t="s">
        <v>829</v>
      </c>
      <c r="G167" s="229" t="s">
        <v>440</v>
      </c>
      <c r="H167" s="229" t="s">
        <v>441</v>
      </c>
      <c r="I167" s="229" t="s">
        <v>429</v>
      </c>
      <c r="J167" s="230">
        <v>570556</v>
      </c>
      <c r="K167" s="229" t="s">
        <v>347</v>
      </c>
      <c r="L167" s="229" t="s">
        <v>430</v>
      </c>
      <c r="M167" s="229" t="s">
        <v>347</v>
      </c>
      <c r="N167" s="229" t="s">
        <v>347</v>
      </c>
      <c r="O167" s="229" t="s">
        <v>404</v>
      </c>
      <c r="P167" s="229" t="s">
        <v>405</v>
      </c>
      <c r="Q167" s="229" t="s">
        <v>406</v>
      </c>
      <c r="R167" s="229" t="s">
        <v>347</v>
      </c>
      <c r="S167" s="229" t="s">
        <v>347</v>
      </c>
      <c r="T167" s="231">
        <v>0</v>
      </c>
      <c r="U167" s="229" t="s">
        <v>347</v>
      </c>
      <c r="V167" s="229" t="s">
        <v>426</v>
      </c>
      <c r="W167" s="229" t="s">
        <v>347</v>
      </c>
      <c r="X167" s="229" t="s">
        <v>347</v>
      </c>
      <c r="Y167" s="229">
        <f t="shared" si="4"/>
        <v>4</v>
      </c>
      <c r="Z167" s="220">
        <f t="shared" si="5"/>
        <v>570556</v>
      </c>
    </row>
    <row r="168" spans="1:26">
      <c r="A168" s="228">
        <v>44680</v>
      </c>
      <c r="B168" s="229" t="s">
        <v>924</v>
      </c>
      <c r="C168" s="229" t="s">
        <v>925</v>
      </c>
      <c r="D168" s="229" t="s">
        <v>926</v>
      </c>
      <c r="E168" s="229" t="s">
        <v>828</v>
      </c>
      <c r="F168" s="229" t="s">
        <v>829</v>
      </c>
      <c r="G168" s="229" t="s">
        <v>927</v>
      </c>
      <c r="H168" s="229" t="s">
        <v>928</v>
      </c>
      <c r="I168" s="229" t="s">
        <v>455</v>
      </c>
      <c r="J168" s="230">
        <v>2</v>
      </c>
      <c r="K168" s="229" t="s">
        <v>347</v>
      </c>
      <c r="L168" s="229" t="s">
        <v>403</v>
      </c>
      <c r="M168" s="229" t="s">
        <v>347</v>
      </c>
      <c r="N168" s="229" t="s">
        <v>347</v>
      </c>
      <c r="O168" s="229" t="s">
        <v>404</v>
      </c>
      <c r="P168" s="229" t="s">
        <v>405</v>
      </c>
      <c r="Q168" s="229" t="s">
        <v>406</v>
      </c>
      <c r="R168" s="229" t="s">
        <v>347</v>
      </c>
      <c r="S168" s="229" t="s">
        <v>347</v>
      </c>
      <c r="T168" s="231">
        <v>0</v>
      </c>
      <c r="U168" s="229" t="s">
        <v>347</v>
      </c>
      <c r="V168" s="229" t="s">
        <v>926</v>
      </c>
      <c r="W168" s="229" t="s">
        <v>347</v>
      </c>
      <c r="X168" s="229" t="s">
        <v>347</v>
      </c>
      <c r="Y168" s="229">
        <f t="shared" si="4"/>
        <v>4</v>
      </c>
      <c r="Z168" s="220">
        <f t="shared" si="5"/>
        <v>2</v>
      </c>
    </row>
    <row r="169" spans="1:26">
      <c r="A169" s="228">
        <v>44681</v>
      </c>
      <c r="B169" s="229" t="s">
        <v>929</v>
      </c>
      <c r="C169" s="229" t="s">
        <v>930</v>
      </c>
      <c r="D169" s="229" t="s">
        <v>931</v>
      </c>
      <c r="E169" s="229" t="s">
        <v>828</v>
      </c>
      <c r="F169" s="229" t="s">
        <v>829</v>
      </c>
      <c r="G169" s="229" t="s">
        <v>830</v>
      </c>
      <c r="H169" s="229" t="s">
        <v>831</v>
      </c>
      <c r="I169" s="229" t="s">
        <v>832</v>
      </c>
      <c r="J169" s="230">
        <v>1391148</v>
      </c>
      <c r="K169" s="229" t="s">
        <v>347</v>
      </c>
      <c r="L169" s="229" t="s">
        <v>833</v>
      </c>
      <c r="M169" s="229" t="s">
        <v>347</v>
      </c>
      <c r="N169" s="229" t="s">
        <v>347</v>
      </c>
      <c r="O169" s="229" t="s">
        <v>404</v>
      </c>
      <c r="P169" s="229" t="s">
        <v>405</v>
      </c>
      <c r="Q169" s="229" t="s">
        <v>406</v>
      </c>
      <c r="R169" s="229" t="s">
        <v>347</v>
      </c>
      <c r="S169" s="229" t="s">
        <v>347</v>
      </c>
      <c r="T169" s="231">
        <v>0</v>
      </c>
      <c r="U169" s="229" t="s">
        <v>347</v>
      </c>
      <c r="V169" s="229" t="s">
        <v>932</v>
      </c>
      <c r="W169" s="229" t="s">
        <v>347</v>
      </c>
      <c r="X169" s="229" t="s">
        <v>347</v>
      </c>
      <c r="Y169" s="229">
        <f t="shared" si="4"/>
        <v>4</v>
      </c>
      <c r="Z169" s="220"/>
    </row>
    <row r="170" spans="1:26">
      <c r="A170" s="228">
        <v>44681</v>
      </c>
      <c r="B170" s="229" t="s">
        <v>933</v>
      </c>
      <c r="C170" s="229" t="s">
        <v>934</v>
      </c>
      <c r="D170" s="229" t="s">
        <v>935</v>
      </c>
      <c r="E170" s="229" t="s">
        <v>828</v>
      </c>
      <c r="F170" s="229" t="s">
        <v>829</v>
      </c>
      <c r="G170" s="229" t="s">
        <v>830</v>
      </c>
      <c r="H170" s="229" t="s">
        <v>831</v>
      </c>
      <c r="I170" s="229" t="s">
        <v>838</v>
      </c>
      <c r="J170" s="230">
        <v>4861948</v>
      </c>
      <c r="K170" s="229" t="s">
        <v>347</v>
      </c>
      <c r="L170" s="229" t="s">
        <v>833</v>
      </c>
      <c r="M170" s="229" t="s">
        <v>347</v>
      </c>
      <c r="N170" s="229" t="s">
        <v>347</v>
      </c>
      <c r="O170" s="229" t="s">
        <v>404</v>
      </c>
      <c r="P170" s="229" t="s">
        <v>405</v>
      </c>
      <c r="Q170" s="229" t="s">
        <v>406</v>
      </c>
      <c r="R170" s="229" t="s">
        <v>347</v>
      </c>
      <c r="S170" s="229" t="s">
        <v>347</v>
      </c>
      <c r="T170" s="231">
        <v>0</v>
      </c>
      <c r="U170" s="229" t="s">
        <v>347</v>
      </c>
      <c r="V170" s="229" t="s">
        <v>932</v>
      </c>
      <c r="W170" s="229" t="s">
        <v>347</v>
      </c>
      <c r="X170" s="229" t="s">
        <v>347</v>
      </c>
      <c r="Y170" s="229">
        <f t="shared" si="4"/>
        <v>4</v>
      </c>
      <c r="Z170" s="220"/>
    </row>
    <row r="171" spans="1:26">
      <c r="A171" s="228">
        <v>44681</v>
      </c>
      <c r="B171" s="229" t="s">
        <v>936</v>
      </c>
      <c r="C171" s="229" t="s">
        <v>937</v>
      </c>
      <c r="D171" s="229" t="s">
        <v>938</v>
      </c>
      <c r="E171" s="229" t="s">
        <v>828</v>
      </c>
      <c r="F171" s="229" t="s">
        <v>829</v>
      </c>
      <c r="G171" s="229" t="s">
        <v>939</v>
      </c>
      <c r="H171" s="229" t="s">
        <v>940</v>
      </c>
      <c r="I171" s="229" t="s">
        <v>436</v>
      </c>
      <c r="J171" s="230">
        <v>2500000</v>
      </c>
      <c r="K171" s="229" t="s">
        <v>347</v>
      </c>
      <c r="L171" s="229" t="s">
        <v>403</v>
      </c>
      <c r="M171" s="229" t="s">
        <v>347</v>
      </c>
      <c r="N171" s="229" t="s">
        <v>347</v>
      </c>
      <c r="O171" s="229" t="s">
        <v>404</v>
      </c>
      <c r="P171" s="229" t="s">
        <v>405</v>
      </c>
      <c r="Q171" s="229" t="s">
        <v>406</v>
      </c>
      <c r="R171" s="229" t="s">
        <v>347</v>
      </c>
      <c r="S171" s="229" t="s">
        <v>347</v>
      </c>
      <c r="T171" s="231">
        <v>0</v>
      </c>
      <c r="U171" s="229" t="s">
        <v>347</v>
      </c>
      <c r="V171" s="229" t="s">
        <v>941</v>
      </c>
      <c r="W171" s="229" t="s">
        <v>347</v>
      </c>
      <c r="X171" s="229" t="s">
        <v>347</v>
      </c>
      <c r="Y171" s="229">
        <f t="shared" si="4"/>
        <v>4</v>
      </c>
      <c r="Z171" s="220">
        <f t="shared" si="5"/>
        <v>2500000</v>
      </c>
    </row>
    <row r="172" spans="1:26">
      <c r="A172" s="228">
        <v>44660</v>
      </c>
      <c r="B172" s="229" t="s">
        <v>942</v>
      </c>
      <c r="C172" s="229" t="s">
        <v>943</v>
      </c>
      <c r="D172" s="229" t="s">
        <v>944</v>
      </c>
      <c r="E172" s="229" t="s">
        <v>945</v>
      </c>
      <c r="F172" s="229" t="s">
        <v>946</v>
      </c>
      <c r="G172" s="229" t="s">
        <v>947</v>
      </c>
      <c r="H172" s="229" t="s">
        <v>948</v>
      </c>
      <c r="I172" s="229" t="s">
        <v>949</v>
      </c>
      <c r="J172" s="230">
        <v>463550</v>
      </c>
      <c r="K172" s="229" t="s">
        <v>347</v>
      </c>
      <c r="L172" s="229" t="s">
        <v>542</v>
      </c>
      <c r="M172" s="229" t="s">
        <v>347</v>
      </c>
      <c r="N172" s="229" t="s">
        <v>347</v>
      </c>
      <c r="O172" s="229" t="s">
        <v>404</v>
      </c>
      <c r="P172" s="229" t="s">
        <v>950</v>
      </c>
      <c r="Q172" s="229" t="s">
        <v>406</v>
      </c>
      <c r="R172" s="229" t="s">
        <v>951</v>
      </c>
      <c r="S172" s="229" t="s">
        <v>952</v>
      </c>
      <c r="T172" s="233">
        <v>25</v>
      </c>
      <c r="U172" s="229" t="s">
        <v>551</v>
      </c>
      <c r="V172" s="229" t="s">
        <v>953</v>
      </c>
      <c r="W172" s="229" t="s">
        <v>347</v>
      </c>
      <c r="X172" s="229" t="s">
        <v>347</v>
      </c>
      <c r="Y172" s="229">
        <f t="shared" si="4"/>
        <v>4</v>
      </c>
      <c r="Z172" s="220">
        <f t="shared" si="5"/>
        <v>463550</v>
      </c>
    </row>
    <row r="173" spans="1:26">
      <c r="A173" s="228">
        <v>44666</v>
      </c>
      <c r="B173" s="229" t="s">
        <v>954</v>
      </c>
      <c r="C173" s="229" t="s">
        <v>955</v>
      </c>
      <c r="D173" s="229" t="s">
        <v>956</v>
      </c>
      <c r="E173" s="229" t="s">
        <v>945</v>
      </c>
      <c r="F173" s="229" t="s">
        <v>946</v>
      </c>
      <c r="G173" s="229" t="s">
        <v>947</v>
      </c>
      <c r="H173" s="229" t="s">
        <v>948</v>
      </c>
      <c r="I173" s="229" t="s">
        <v>949</v>
      </c>
      <c r="J173" s="230">
        <v>535200</v>
      </c>
      <c r="K173" s="229" t="s">
        <v>347</v>
      </c>
      <c r="L173" s="229" t="s">
        <v>542</v>
      </c>
      <c r="M173" s="229" t="s">
        <v>347</v>
      </c>
      <c r="N173" s="229" t="s">
        <v>347</v>
      </c>
      <c r="O173" s="229" t="s">
        <v>404</v>
      </c>
      <c r="P173" s="229" t="s">
        <v>950</v>
      </c>
      <c r="Q173" s="229" t="s">
        <v>406</v>
      </c>
      <c r="R173" s="229" t="s">
        <v>957</v>
      </c>
      <c r="S173" s="229" t="s">
        <v>958</v>
      </c>
      <c r="T173" s="233">
        <v>25</v>
      </c>
      <c r="U173" s="229" t="s">
        <v>551</v>
      </c>
      <c r="V173" s="229" t="s">
        <v>953</v>
      </c>
      <c r="W173" s="229" t="s">
        <v>347</v>
      </c>
      <c r="X173" s="229" t="s">
        <v>347</v>
      </c>
      <c r="Y173" s="229">
        <f t="shared" si="4"/>
        <v>4</v>
      </c>
      <c r="Z173" s="220">
        <f t="shared" si="5"/>
        <v>535200</v>
      </c>
    </row>
    <row r="174" spans="1:26">
      <c r="A174" s="228">
        <v>44652</v>
      </c>
      <c r="B174" s="229" t="s">
        <v>959</v>
      </c>
      <c r="C174" s="229" t="s">
        <v>960</v>
      </c>
      <c r="D174" s="229" t="s">
        <v>502</v>
      </c>
      <c r="E174" s="229" t="s">
        <v>945</v>
      </c>
      <c r="F174" s="229" t="s">
        <v>946</v>
      </c>
      <c r="G174" s="229" t="s">
        <v>961</v>
      </c>
      <c r="H174" s="229" t="s">
        <v>962</v>
      </c>
      <c r="I174" s="229" t="s">
        <v>505</v>
      </c>
      <c r="J174" s="230">
        <v>3420000</v>
      </c>
      <c r="K174" s="229" t="s">
        <v>347</v>
      </c>
      <c r="L174" s="229" t="s">
        <v>403</v>
      </c>
      <c r="M174" s="229" t="s">
        <v>347</v>
      </c>
      <c r="N174" s="229" t="s">
        <v>347</v>
      </c>
      <c r="O174" s="229" t="s">
        <v>404</v>
      </c>
      <c r="P174" s="229" t="s">
        <v>405</v>
      </c>
      <c r="Q174" s="229" t="s">
        <v>406</v>
      </c>
      <c r="R174" s="229" t="s">
        <v>347</v>
      </c>
      <c r="S174" s="229" t="s">
        <v>347</v>
      </c>
      <c r="T174" s="231">
        <v>0</v>
      </c>
      <c r="U174" s="229" t="s">
        <v>347</v>
      </c>
      <c r="V174" s="229" t="s">
        <v>502</v>
      </c>
      <c r="W174" s="229" t="s">
        <v>347</v>
      </c>
      <c r="X174" s="229" t="s">
        <v>347</v>
      </c>
      <c r="Y174" s="229">
        <f t="shared" si="4"/>
        <v>4</v>
      </c>
      <c r="Z174" s="220">
        <f t="shared" si="5"/>
        <v>3420000</v>
      </c>
    </row>
    <row r="175" spans="1:26">
      <c r="A175" s="228">
        <v>44655</v>
      </c>
      <c r="B175" s="229" t="s">
        <v>963</v>
      </c>
      <c r="C175" s="229" t="s">
        <v>964</v>
      </c>
      <c r="D175" s="229" t="s">
        <v>502</v>
      </c>
      <c r="E175" s="229" t="s">
        <v>945</v>
      </c>
      <c r="F175" s="229" t="s">
        <v>946</v>
      </c>
      <c r="G175" s="229" t="s">
        <v>961</v>
      </c>
      <c r="H175" s="229" t="s">
        <v>962</v>
      </c>
      <c r="I175" s="229" t="s">
        <v>505</v>
      </c>
      <c r="J175" s="230">
        <v>3420000</v>
      </c>
      <c r="K175" s="229" t="s">
        <v>347</v>
      </c>
      <c r="L175" s="229" t="s">
        <v>403</v>
      </c>
      <c r="M175" s="229" t="s">
        <v>347</v>
      </c>
      <c r="N175" s="229" t="s">
        <v>347</v>
      </c>
      <c r="O175" s="229" t="s">
        <v>404</v>
      </c>
      <c r="P175" s="229" t="s">
        <v>405</v>
      </c>
      <c r="Q175" s="229" t="s">
        <v>406</v>
      </c>
      <c r="R175" s="229" t="s">
        <v>347</v>
      </c>
      <c r="S175" s="229" t="s">
        <v>347</v>
      </c>
      <c r="T175" s="231">
        <v>0</v>
      </c>
      <c r="U175" s="229" t="s">
        <v>347</v>
      </c>
      <c r="V175" s="229" t="s">
        <v>502</v>
      </c>
      <c r="W175" s="229" t="s">
        <v>347</v>
      </c>
      <c r="X175" s="229" t="s">
        <v>347</v>
      </c>
      <c r="Y175" s="229">
        <f t="shared" si="4"/>
        <v>4</v>
      </c>
      <c r="Z175" s="220">
        <f t="shared" si="5"/>
        <v>3420000</v>
      </c>
    </row>
    <row r="176" spans="1:26">
      <c r="A176" s="228">
        <v>44660</v>
      </c>
      <c r="B176" s="229" t="s">
        <v>965</v>
      </c>
      <c r="C176" s="229" t="s">
        <v>966</v>
      </c>
      <c r="D176" s="229" t="s">
        <v>502</v>
      </c>
      <c r="E176" s="229" t="s">
        <v>945</v>
      </c>
      <c r="F176" s="229" t="s">
        <v>946</v>
      </c>
      <c r="G176" s="229" t="s">
        <v>961</v>
      </c>
      <c r="H176" s="229" t="s">
        <v>962</v>
      </c>
      <c r="I176" s="229" t="s">
        <v>505</v>
      </c>
      <c r="J176" s="230">
        <v>3420000</v>
      </c>
      <c r="K176" s="229" t="s">
        <v>347</v>
      </c>
      <c r="L176" s="229" t="s">
        <v>403</v>
      </c>
      <c r="M176" s="229" t="s">
        <v>347</v>
      </c>
      <c r="N176" s="229" t="s">
        <v>347</v>
      </c>
      <c r="O176" s="229" t="s">
        <v>404</v>
      </c>
      <c r="P176" s="229" t="s">
        <v>405</v>
      </c>
      <c r="Q176" s="229" t="s">
        <v>406</v>
      </c>
      <c r="R176" s="229" t="s">
        <v>347</v>
      </c>
      <c r="S176" s="229" t="s">
        <v>347</v>
      </c>
      <c r="T176" s="231">
        <v>0</v>
      </c>
      <c r="U176" s="229" t="s">
        <v>347</v>
      </c>
      <c r="V176" s="229" t="s">
        <v>502</v>
      </c>
      <c r="W176" s="229" t="s">
        <v>347</v>
      </c>
      <c r="X176" s="229" t="s">
        <v>347</v>
      </c>
      <c r="Y176" s="229">
        <f t="shared" si="4"/>
        <v>4</v>
      </c>
      <c r="Z176" s="220">
        <f t="shared" si="5"/>
        <v>3420000</v>
      </c>
    </row>
    <row r="177" spans="1:26">
      <c r="A177" s="228">
        <v>44667</v>
      </c>
      <c r="B177" s="229" t="s">
        <v>967</v>
      </c>
      <c r="C177" s="229" t="s">
        <v>968</v>
      </c>
      <c r="D177" s="229" t="s">
        <v>502</v>
      </c>
      <c r="E177" s="229" t="s">
        <v>945</v>
      </c>
      <c r="F177" s="229" t="s">
        <v>946</v>
      </c>
      <c r="G177" s="229" t="s">
        <v>961</v>
      </c>
      <c r="H177" s="229" t="s">
        <v>962</v>
      </c>
      <c r="I177" s="229" t="s">
        <v>505</v>
      </c>
      <c r="J177" s="230">
        <v>3324545</v>
      </c>
      <c r="K177" s="229" t="s">
        <v>347</v>
      </c>
      <c r="L177" s="229" t="s">
        <v>403</v>
      </c>
      <c r="M177" s="229" t="s">
        <v>347</v>
      </c>
      <c r="N177" s="229" t="s">
        <v>347</v>
      </c>
      <c r="O177" s="229" t="s">
        <v>404</v>
      </c>
      <c r="P177" s="229" t="s">
        <v>405</v>
      </c>
      <c r="Q177" s="229" t="s">
        <v>406</v>
      </c>
      <c r="R177" s="229" t="s">
        <v>347</v>
      </c>
      <c r="S177" s="229" t="s">
        <v>347</v>
      </c>
      <c r="T177" s="231">
        <v>0</v>
      </c>
      <c r="U177" s="229" t="s">
        <v>347</v>
      </c>
      <c r="V177" s="229" t="s">
        <v>502</v>
      </c>
      <c r="W177" s="229" t="s">
        <v>347</v>
      </c>
      <c r="X177" s="229" t="s">
        <v>347</v>
      </c>
      <c r="Y177" s="229">
        <f t="shared" si="4"/>
        <v>4</v>
      </c>
      <c r="Z177" s="220">
        <f t="shared" si="5"/>
        <v>3324545</v>
      </c>
    </row>
    <row r="178" spans="1:26">
      <c r="A178" s="228">
        <v>44679</v>
      </c>
      <c r="B178" s="229" t="s">
        <v>969</v>
      </c>
      <c r="C178" s="229" t="s">
        <v>970</v>
      </c>
      <c r="D178" s="229" t="s">
        <v>971</v>
      </c>
      <c r="E178" s="229" t="s">
        <v>945</v>
      </c>
      <c r="F178" s="229" t="s">
        <v>946</v>
      </c>
      <c r="G178" s="229" t="s">
        <v>947</v>
      </c>
      <c r="H178" s="229" t="s">
        <v>948</v>
      </c>
      <c r="I178" s="229" t="s">
        <v>949</v>
      </c>
      <c r="J178" s="230">
        <v>535200</v>
      </c>
      <c r="K178" s="229" t="s">
        <v>347</v>
      </c>
      <c r="L178" s="229" t="s">
        <v>542</v>
      </c>
      <c r="M178" s="229" t="s">
        <v>347</v>
      </c>
      <c r="N178" s="229" t="s">
        <v>347</v>
      </c>
      <c r="O178" s="229" t="s">
        <v>404</v>
      </c>
      <c r="P178" s="229" t="s">
        <v>950</v>
      </c>
      <c r="Q178" s="229" t="s">
        <v>406</v>
      </c>
      <c r="R178" s="229" t="s">
        <v>957</v>
      </c>
      <c r="S178" s="229" t="s">
        <v>958</v>
      </c>
      <c r="T178" s="233">
        <v>25</v>
      </c>
      <c r="U178" s="229" t="s">
        <v>551</v>
      </c>
      <c r="V178" s="229" t="s">
        <v>972</v>
      </c>
      <c r="W178" s="229" t="s">
        <v>347</v>
      </c>
      <c r="X178" s="229" t="s">
        <v>347</v>
      </c>
      <c r="Y178" s="229">
        <f t="shared" si="4"/>
        <v>4</v>
      </c>
      <c r="Z178" s="220">
        <f t="shared" si="5"/>
        <v>535200</v>
      </c>
    </row>
    <row r="179" spans="1:26">
      <c r="A179" s="228">
        <v>44673</v>
      </c>
      <c r="B179" s="229" t="s">
        <v>973</v>
      </c>
      <c r="C179" s="229" t="s">
        <v>974</v>
      </c>
      <c r="D179" s="229" t="s">
        <v>502</v>
      </c>
      <c r="E179" s="229" t="s">
        <v>945</v>
      </c>
      <c r="F179" s="229" t="s">
        <v>946</v>
      </c>
      <c r="G179" s="229" t="s">
        <v>961</v>
      </c>
      <c r="H179" s="229" t="s">
        <v>962</v>
      </c>
      <c r="I179" s="229" t="s">
        <v>505</v>
      </c>
      <c r="J179" s="230">
        <v>3456818</v>
      </c>
      <c r="K179" s="229" t="s">
        <v>347</v>
      </c>
      <c r="L179" s="229" t="s">
        <v>403</v>
      </c>
      <c r="M179" s="229" t="s">
        <v>347</v>
      </c>
      <c r="N179" s="229" t="s">
        <v>347</v>
      </c>
      <c r="O179" s="229" t="s">
        <v>404</v>
      </c>
      <c r="P179" s="229" t="s">
        <v>405</v>
      </c>
      <c r="Q179" s="229" t="s">
        <v>406</v>
      </c>
      <c r="R179" s="229" t="s">
        <v>347</v>
      </c>
      <c r="S179" s="229" t="s">
        <v>347</v>
      </c>
      <c r="T179" s="231">
        <v>0</v>
      </c>
      <c r="U179" s="229" t="s">
        <v>347</v>
      </c>
      <c r="V179" s="229" t="s">
        <v>502</v>
      </c>
      <c r="W179" s="229" t="s">
        <v>347</v>
      </c>
      <c r="X179" s="229" t="s">
        <v>347</v>
      </c>
      <c r="Y179" s="229">
        <f t="shared" si="4"/>
        <v>4</v>
      </c>
      <c r="Z179" s="220">
        <f t="shared" si="5"/>
        <v>3456818</v>
      </c>
    </row>
    <row r="180" spans="1:26">
      <c r="A180" s="228">
        <v>44659</v>
      </c>
      <c r="B180" s="229" t="s">
        <v>975</v>
      </c>
      <c r="C180" s="229" t="s">
        <v>976</v>
      </c>
      <c r="D180" s="229" t="s">
        <v>977</v>
      </c>
      <c r="E180" s="229" t="s">
        <v>945</v>
      </c>
      <c r="F180" s="229" t="s">
        <v>946</v>
      </c>
      <c r="G180" s="229" t="s">
        <v>978</v>
      </c>
      <c r="H180" s="229" t="s">
        <v>979</v>
      </c>
      <c r="I180" s="229" t="s">
        <v>496</v>
      </c>
      <c r="J180" s="230">
        <v>21175000</v>
      </c>
      <c r="K180" s="229" t="s">
        <v>347</v>
      </c>
      <c r="L180" s="229" t="s">
        <v>403</v>
      </c>
      <c r="M180" s="229" t="s">
        <v>347</v>
      </c>
      <c r="N180" s="229" t="s">
        <v>347</v>
      </c>
      <c r="O180" s="229" t="s">
        <v>404</v>
      </c>
      <c r="P180" s="229" t="s">
        <v>405</v>
      </c>
      <c r="Q180" s="229" t="s">
        <v>406</v>
      </c>
      <c r="R180" s="229" t="s">
        <v>347</v>
      </c>
      <c r="S180" s="229" t="s">
        <v>347</v>
      </c>
      <c r="T180" s="231">
        <v>0</v>
      </c>
      <c r="U180" s="229" t="s">
        <v>347</v>
      </c>
      <c r="V180" s="229" t="s">
        <v>980</v>
      </c>
      <c r="W180" s="229" t="s">
        <v>347</v>
      </c>
      <c r="X180" s="229" t="s">
        <v>347</v>
      </c>
      <c r="Y180" s="229">
        <f t="shared" si="4"/>
        <v>4</v>
      </c>
      <c r="Z180" s="220">
        <f t="shared" si="5"/>
        <v>21175000</v>
      </c>
    </row>
    <row r="181" spans="1:26">
      <c r="A181" s="228">
        <v>44672</v>
      </c>
      <c r="B181" s="229" t="s">
        <v>981</v>
      </c>
      <c r="C181" s="229" t="s">
        <v>982</v>
      </c>
      <c r="D181" s="229" t="s">
        <v>983</v>
      </c>
      <c r="E181" s="229" t="s">
        <v>945</v>
      </c>
      <c r="F181" s="229" t="s">
        <v>946</v>
      </c>
      <c r="G181" s="229" t="s">
        <v>978</v>
      </c>
      <c r="H181" s="229" t="s">
        <v>979</v>
      </c>
      <c r="I181" s="229" t="s">
        <v>496</v>
      </c>
      <c r="J181" s="230">
        <v>64400000</v>
      </c>
      <c r="K181" s="229" t="s">
        <v>608</v>
      </c>
      <c r="L181" s="229" t="s">
        <v>403</v>
      </c>
      <c r="M181" s="229" t="s">
        <v>984</v>
      </c>
      <c r="N181" s="229" t="s">
        <v>347</v>
      </c>
      <c r="O181" s="229" t="s">
        <v>404</v>
      </c>
      <c r="P181" s="229" t="s">
        <v>405</v>
      </c>
      <c r="Q181" s="229" t="s">
        <v>406</v>
      </c>
      <c r="R181" s="229" t="s">
        <v>347</v>
      </c>
      <c r="S181" s="229" t="s">
        <v>347</v>
      </c>
      <c r="T181" s="231">
        <v>0</v>
      </c>
      <c r="U181" s="229" t="s">
        <v>347</v>
      </c>
      <c r="V181" s="229" t="s">
        <v>985</v>
      </c>
      <c r="W181" s="229" t="s">
        <v>347</v>
      </c>
      <c r="X181" s="229" t="s">
        <v>347</v>
      </c>
      <c r="Y181" s="229">
        <f t="shared" si="4"/>
        <v>4</v>
      </c>
      <c r="Z181" s="220"/>
    </row>
    <row r="182" spans="1:26">
      <c r="A182" s="228">
        <v>44680</v>
      </c>
      <c r="B182" s="229" t="s">
        <v>986</v>
      </c>
      <c r="C182" s="229" t="s">
        <v>987</v>
      </c>
      <c r="D182" s="229" t="s">
        <v>988</v>
      </c>
      <c r="E182" s="229" t="s">
        <v>945</v>
      </c>
      <c r="F182" s="229" t="s">
        <v>946</v>
      </c>
      <c r="G182" s="229" t="s">
        <v>989</v>
      </c>
      <c r="H182" s="229" t="s">
        <v>688</v>
      </c>
      <c r="I182" s="229" t="s">
        <v>455</v>
      </c>
      <c r="J182" s="230">
        <v>693000</v>
      </c>
      <c r="K182" s="229" t="s">
        <v>347</v>
      </c>
      <c r="L182" s="229" t="s">
        <v>403</v>
      </c>
      <c r="M182" s="229" t="s">
        <v>347</v>
      </c>
      <c r="N182" s="229" t="s">
        <v>347</v>
      </c>
      <c r="O182" s="229" t="s">
        <v>404</v>
      </c>
      <c r="P182" s="229" t="s">
        <v>405</v>
      </c>
      <c r="Q182" s="229" t="s">
        <v>406</v>
      </c>
      <c r="R182" s="229" t="s">
        <v>347</v>
      </c>
      <c r="S182" s="229" t="s">
        <v>347</v>
      </c>
      <c r="T182" s="231">
        <v>0</v>
      </c>
      <c r="U182" s="229" t="s">
        <v>347</v>
      </c>
      <c r="V182" s="229" t="s">
        <v>988</v>
      </c>
      <c r="W182" s="229" t="s">
        <v>347</v>
      </c>
      <c r="X182" s="229" t="s">
        <v>347</v>
      </c>
      <c r="Y182" s="229">
        <f t="shared" si="4"/>
        <v>4</v>
      </c>
      <c r="Z182" s="220">
        <f t="shared" si="5"/>
        <v>693000</v>
      </c>
    </row>
    <row r="183" spans="1:26">
      <c r="A183" s="228">
        <v>44663</v>
      </c>
      <c r="B183" s="229" t="s">
        <v>990</v>
      </c>
      <c r="C183" s="229" t="s">
        <v>991</v>
      </c>
      <c r="D183" s="229" t="s">
        <v>992</v>
      </c>
      <c r="E183" s="229" t="s">
        <v>945</v>
      </c>
      <c r="F183" s="229" t="s">
        <v>946</v>
      </c>
      <c r="G183" s="229" t="s">
        <v>993</v>
      </c>
      <c r="H183" s="229" t="s">
        <v>994</v>
      </c>
      <c r="I183" s="229" t="s">
        <v>995</v>
      </c>
      <c r="J183" s="230">
        <v>24332000</v>
      </c>
      <c r="K183" s="229" t="s">
        <v>347</v>
      </c>
      <c r="L183" s="229" t="s">
        <v>403</v>
      </c>
      <c r="M183" s="229" t="s">
        <v>347</v>
      </c>
      <c r="N183" s="229" t="s">
        <v>347</v>
      </c>
      <c r="O183" s="229" t="s">
        <v>404</v>
      </c>
      <c r="P183" s="229" t="s">
        <v>405</v>
      </c>
      <c r="Q183" s="229" t="s">
        <v>406</v>
      </c>
      <c r="R183" s="229" t="s">
        <v>347</v>
      </c>
      <c r="S183" s="229" t="s">
        <v>347</v>
      </c>
      <c r="T183" s="231">
        <v>0</v>
      </c>
      <c r="U183" s="229" t="s">
        <v>347</v>
      </c>
      <c r="V183" s="229" t="s">
        <v>996</v>
      </c>
      <c r="W183" s="229" t="s">
        <v>347</v>
      </c>
      <c r="X183" s="229" t="s">
        <v>347</v>
      </c>
      <c r="Y183" s="229">
        <f t="shared" si="4"/>
        <v>4</v>
      </c>
      <c r="Z183" s="220">
        <f t="shared" si="5"/>
        <v>24332000</v>
      </c>
    </row>
    <row r="184" spans="1:26">
      <c r="A184" s="228">
        <v>44665</v>
      </c>
      <c r="B184" s="229" t="s">
        <v>997</v>
      </c>
      <c r="C184" s="229" t="s">
        <v>998</v>
      </c>
      <c r="D184" s="229" t="s">
        <v>999</v>
      </c>
      <c r="E184" s="229" t="s">
        <v>945</v>
      </c>
      <c r="F184" s="229" t="s">
        <v>946</v>
      </c>
      <c r="G184" s="229" t="s">
        <v>1000</v>
      </c>
      <c r="H184" s="229" t="s">
        <v>1001</v>
      </c>
      <c r="I184" s="229" t="s">
        <v>496</v>
      </c>
      <c r="J184" s="230">
        <v>13636</v>
      </c>
      <c r="K184" s="229" t="s">
        <v>347</v>
      </c>
      <c r="L184" s="229" t="s">
        <v>403</v>
      </c>
      <c r="M184" s="229" t="s">
        <v>347</v>
      </c>
      <c r="N184" s="229" t="s">
        <v>347</v>
      </c>
      <c r="O184" s="229" t="s">
        <v>404</v>
      </c>
      <c r="P184" s="229" t="s">
        <v>405</v>
      </c>
      <c r="Q184" s="229" t="s">
        <v>406</v>
      </c>
      <c r="R184" s="229" t="s">
        <v>347</v>
      </c>
      <c r="S184" s="229" t="s">
        <v>347</v>
      </c>
      <c r="T184" s="231">
        <v>0</v>
      </c>
      <c r="U184" s="229" t="s">
        <v>347</v>
      </c>
      <c r="V184" s="229" t="s">
        <v>999</v>
      </c>
      <c r="W184" s="229" t="s">
        <v>347</v>
      </c>
      <c r="X184" s="229" t="s">
        <v>347</v>
      </c>
      <c r="Y184" s="229">
        <f t="shared" si="4"/>
        <v>4</v>
      </c>
      <c r="Z184" s="220">
        <f t="shared" si="5"/>
        <v>13636</v>
      </c>
    </row>
    <row r="185" spans="1:26">
      <c r="A185" s="228">
        <v>44665</v>
      </c>
      <c r="B185" s="229" t="s">
        <v>1002</v>
      </c>
      <c r="C185" s="229" t="s">
        <v>1003</v>
      </c>
      <c r="D185" s="229" t="s">
        <v>1004</v>
      </c>
      <c r="E185" s="229" t="s">
        <v>945</v>
      </c>
      <c r="F185" s="229" t="s">
        <v>946</v>
      </c>
      <c r="G185" s="229" t="s">
        <v>1005</v>
      </c>
      <c r="H185" s="229" t="s">
        <v>1006</v>
      </c>
      <c r="I185" s="229" t="s">
        <v>455</v>
      </c>
      <c r="J185" s="230">
        <v>28000</v>
      </c>
      <c r="K185" s="229" t="s">
        <v>347</v>
      </c>
      <c r="L185" s="229" t="s">
        <v>403</v>
      </c>
      <c r="M185" s="229" t="s">
        <v>347</v>
      </c>
      <c r="N185" s="229" t="s">
        <v>347</v>
      </c>
      <c r="O185" s="229" t="s">
        <v>404</v>
      </c>
      <c r="P185" s="229" t="s">
        <v>405</v>
      </c>
      <c r="Q185" s="229" t="s">
        <v>406</v>
      </c>
      <c r="R185" s="229" t="s">
        <v>347</v>
      </c>
      <c r="S185" s="229" t="s">
        <v>347</v>
      </c>
      <c r="T185" s="231">
        <v>0</v>
      </c>
      <c r="U185" s="229" t="s">
        <v>347</v>
      </c>
      <c r="V185" s="229" t="s">
        <v>1004</v>
      </c>
      <c r="W185" s="229" t="s">
        <v>347</v>
      </c>
      <c r="X185" s="229" t="s">
        <v>347</v>
      </c>
      <c r="Y185" s="229">
        <f t="shared" si="4"/>
        <v>4</v>
      </c>
      <c r="Z185" s="220">
        <f t="shared" si="5"/>
        <v>28000</v>
      </c>
    </row>
    <row r="186" spans="1:26">
      <c r="A186" s="228">
        <v>44671</v>
      </c>
      <c r="B186" s="229" t="s">
        <v>1007</v>
      </c>
      <c r="C186" s="229" t="s">
        <v>1008</v>
      </c>
      <c r="D186" s="229" t="s">
        <v>1009</v>
      </c>
      <c r="E186" s="229" t="s">
        <v>945</v>
      </c>
      <c r="F186" s="229" t="s">
        <v>946</v>
      </c>
      <c r="G186" s="229" t="s">
        <v>1010</v>
      </c>
      <c r="H186" s="229" t="s">
        <v>979</v>
      </c>
      <c r="I186" s="229" t="s">
        <v>496</v>
      </c>
      <c r="J186" s="230">
        <v>440000</v>
      </c>
      <c r="K186" s="229" t="s">
        <v>347</v>
      </c>
      <c r="L186" s="229" t="s">
        <v>403</v>
      </c>
      <c r="M186" s="229" t="s">
        <v>347</v>
      </c>
      <c r="N186" s="229" t="s">
        <v>347</v>
      </c>
      <c r="O186" s="229" t="s">
        <v>404</v>
      </c>
      <c r="P186" s="229" t="s">
        <v>405</v>
      </c>
      <c r="Q186" s="229" t="s">
        <v>406</v>
      </c>
      <c r="R186" s="229" t="s">
        <v>347</v>
      </c>
      <c r="S186" s="229" t="s">
        <v>347</v>
      </c>
      <c r="T186" s="231">
        <v>0</v>
      </c>
      <c r="U186" s="229" t="s">
        <v>347</v>
      </c>
      <c r="V186" s="229" t="s">
        <v>1011</v>
      </c>
      <c r="W186" s="229" t="s">
        <v>347</v>
      </c>
      <c r="X186" s="229" t="s">
        <v>347</v>
      </c>
      <c r="Y186" s="229">
        <f t="shared" si="4"/>
        <v>4</v>
      </c>
      <c r="Z186" s="220">
        <f t="shared" si="5"/>
        <v>440000</v>
      </c>
    </row>
    <row r="187" spans="1:26">
      <c r="A187" s="228">
        <v>44671</v>
      </c>
      <c r="B187" s="229" t="s">
        <v>1012</v>
      </c>
      <c r="C187" s="229" t="s">
        <v>1013</v>
      </c>
      <c r="D187" s="229" t="s">
        <v>1014</v>
      </c>
      <c r="E187" s="229" t="s">
        <v>945</v>
      </c>
      <c r="F187" s="229" t="s">
        <v>946</v>
      </c>
      <c r="G187" s="229" t="s">
        <v>1010</v>
      </c>
      <c r="H187" s="229" t="s">
        <v>979</v>
      </c>
      <c r="I187" s="229" t="s">
        <v>496</v>
      </c>
      <c r="J187" s="230">
        <v>540000</v>
      </c>
      <c r="K187" s="229" t="s">
        <v>347</v>
      </c>
      <c r="L187" s="229" t="s">
        <v>403</v>
      </c>
      <c r="M187" s="229" t="s">
        <v>347</v>
      </c>
      <c r="N187" s="229" t="s">
        <v>347</v>
      </c>
      <c r="O187" s="229" t="s">
        <v>404</v>
      </c>
      <c r="P187" s="229" t="s">
        <v>405</v>
      </c>
      <c r="Q187" s="229" t="s">
        <v>406</v>
      </c>
      <c r="R187" s="229" t="s">
        <v>347</v>
      </c>
      <c r="S187" s="229" t="s">
        <v>347</v>
      </c>
      <c r="T187" s="231">
        <v>0</v>
      </c>
      <c r="U187" s="229" t="s">
        <v>347</v>
      </c>
      <c r="V187" s="229" t="s">
        <v>1015</v>
      </c>
      <c r="W187" s="229" t="s">
        <v>347</v>
      </c>
      <c r="X187" s="229" t="s">
        <v>347</v>
      </c>
      <c r="Y187" s="229">
        <f t="shared" si="4"/>
        <v>4</v>
      </c>
      <c r="Z187" s="220">
        <f t="shared" si="5"/>
        <v>540000</v>
      </c>
    </row>
    <row r="188" spans="1:26">
      <c r="A188" s="228">
        <v>44657</v>
      </c>
      <c r="B188" s="229" t="s">
        <v>1016</v>
      </c>
      <c r="C188" s="229" t="s">
        <v>1017</v>
      </c>
      <c r="D188" s="229" t="s">
        <v>1018</v>
      </c>
      <c r="E188" s="229" t="s">
        <v>945</v>
      </c>
      <c r="F188" s="229" t="s">
        <v>946</v>
      </c>
      <c r="G188" s="229" t="s">
        <v>655</v>
      </c>
      <c r="H188" s="229" t="s">
        <v>621</v>
      </c>
      <c r="I188" s="229" t="s">
        <v>496</v>
      </c>
      <c r="J188" s="230">
        <v>2052750</v>
      </c>
      <c r="K188" s="229" t="s">
        <v>347</v>
      </c>
      <c r="L188" s="229" t="s">
        <v>403</v>
      </c>
      <c r="M188" s="229" t="s">
        <v>347</v>
      </c>
      <c r="N188" s="229" t="s">
        <v>347</v>
      </c>
      <c r="O188" s="229" t="s">
        <v>404</v>
      </c>
      <c r="P188" s="229" t="s">
        <v>405</v>
      </c>
      <c r="Q188" s="229" t="s">
        <v>406</v>
      </c>
      <c r="R188" s="229" t="s">
        <v>347</v>
      </c>
      <c r="S188" s="229" t="s">
        <v>347</v>
      </c>
      <c r="T188" s="231">
        <v>0</v>
      </c>
      <c r="U188" s="229" t="s">
        <v>347</v>
      </c>
      <c r="V188" s="229" t="s">
        <v>1019</v>
      </c>
      <c r="W188" s="229" t="s">
        <v>347</v>
      </c>
      <c r="X188" s="229" t="s">
        <v>347</v>
      </c>
      <c r="Y188" s="229">
        <f t="shared" si="4"/>
        <v>4</v>
      </c>
      <c r="Z188" s="220"/>
    </row>
    <row r="189" spans="1:26">
      <c r="A189" s="228">
        <v>44657</v>
      </c>
      <c r="B189" s="229" t="s">
        <v>1020</v>
      </c>
      <c r="C189" s="229" t="s">
        <v>1021</v>
      </c>
      <c r="D189" s="229" t="s">
        <v>1018</v>
      </c>
      <c r="E189" s="229" t="s">
        <v>945</v>
      </c>
      <c r="F189" s="229" t="s">
        <v>946</v>
      </c>
      <c r="G189" s="229" t="s">
        <v>655</v>
      </c>
      <c r="H189" s="229" t="s">
        <v>621</v>
      </c>
      <c r="I189" s="229" t="s">
        <v>496</v>
      </c>
      <c r="J189" s="230">
        <v>291900</v>
      </c>
      <c r="K189" s="229" t="s">
        <v>347</v>
      </c>
      <c r="L189" s="229" t="s">
        <v>403</v>
      </c>
      <c r="M189" s="229" t="s">
        <v>347</v>
      </c>
      <c r="N189" s="229" t="s">
        <v>347</v>
      </c>
      <c r="O189" s="229" t="s">
        <v>404</v>
      </c>
      <c r="P189" s="229" t="s">
        <v>405</v>
      </c>
      <c r="Q189" s="229" t="s">
        <v>406</v>
      </c>
      <c r="R189" s="229" t="s">
        <v>347</v>
      </c>
      <c r="S189" s="229" t="s">
        <v>347</v>
      </c>
      <c r="T189" s="231">
        <v>0</v>
      </c>
      <c r="U189" s="229" t="s">
        <v>347</v>
      </c>
      <c r="V189" s="229" t="s">
        <v>1019</v>
      </c>
      <c r="W189" s="229" t="s">
        <v>347</v>
      </c>
      <c r="X189" s="229" t="s">
        <v>347</v>
      </c>
      <c r="Y189" s="229">
        <f t="shared" si="4"/>
        <v>4</v>
      </c>
      <c r="Z189" s="220"/>
    </row>
    <row r="190" spans="1:26">
      <c r="A190" s="228">
        <v>44664</v>
      </c>
      <c r="B190" s="229" t="s">
        <v>1022</v>
      </c>
      <c r="C190" s="229" t="s">
        <v>1023</v>
      </c>
      <c r="D190" s="229" t="s">
        <v>1024</v>
      </c>
      <c r="E190" s="229" t="s">
        <v>945</v>
      </c>
      <c r="F190" s="229" t="s">
        <v>946</v>
      </c>
      <c r="G190" s="229" t="s">
        <v>1010</v>
      </c>
      <c r="H190" s="229" t="s">
        <v>979</v>
      </c>
      <c r="I190" s="229" t="s">
        <v>496</v>
      </c>
      <c r="J190" s="230">
        <v>640000</v>
      </c>
      <c r="K190" s="229" t="s">
        <v>347</v>
      </c>
      <c r="L190" s="229" t="s">
        <v>403</v>
      </c>
      <c r="M190" s="229" t="s">
        <v>347</v>
      </c>
      <c r="N190" s="229" t="s">
        <v>347</v>
      </c>
      <c r="O190" s="229" t="s">
        <v>404</v>
      </c>
      <c r="P190" s="229" t="s">
        <v>405</v>
      </c>
      <c r="Q190" s="229" t="s">
        <v>406</v>
      </c>
      <c r="R190" s="229" t="s">
        <v>347</v>
      </c>
      <c r="S190" s="229" t="s">
        <v>347</v>
      </c>
      <c r="T190" s="231">
        <v>0</v>
      </c>
      <c r="U190" s="229" t="s">
        <v>347</v>
      </c>
      <c r="V190" s="229" t="s">
        <v>1025</v>
      </c>
      <c r="W190" s="229" t="s">
        <v>347</v>
      </c>
      <c r="X190" s="229" t="s">
        <v>347</v>
      </c>
      <c r="Y190" s="229">
        <f t="shared" si="4"/>
        <v>4</v>
      </c>
      <c r="Z190" s="220">
        <f t="shared" si="5"/>
        <v>640000</v>
      </c>
    </row>
    <row r="191" spans="1:26">
      <c r="A191" s="228">
        <v>44664</v>
      </c>
      <c r="B191" s="229" t="s">
        <v>1026</v>
      </c>
      <c r="C191" s="229" t="s">
        <v>1027</v>
      </c>
      <c r="D191" s="229" t="s">
        <v>1028</v>
      </c>
      <c r="E191" s="229" t="s">
        <v>945</v>
      </c>
      <c r="F191" s="229" t="s">
        <v>946</v>
      </c>
      <c r="G191" s="229" t="s">
        <v>1010</v>
      </c>
      <c r="H191" s="229" t="s">
        <v>979</v>
      </c>
      <c r="I191" s="229" t="s">
        <v>496</v>
      </c>
      <c r="J191" s="230">
        <v>640000</v>
      </c>
      <c r="K191" s="229" t="s">
        <v>347</v>
      </c>
      <c r="L191" s="229" t="s">
        <v>403</v>
      </c>
      <c r="M191" s="229" t="s">
        <v>347</v>
      </c>
      <c r="N191" s="229" t="s">
        <v>347</v>
      </c>
      <c r="O191" s="229" t="s">
        <v>404</v>
      </c>
      <c r="P191" s="229" t="s">
        <v>405</v>
      </c>
      <c r="Q191" s="229" t="s">
        <v>406</v>
      </c>
      <c r="R191" s="229" t="s">
        <v>347</v>
      </c>
      <c r="S191" s="229" t="s">
        <v>347</v>
      </c>
      <c r="T191" s="231">
        <v>0</v>
      </c>
      <c r="U191" s="229" t="s">
        <v>347</v>
      </c>
      <c r="V191" s="229" t="s">
        <v>1029</v>
      </c>
      <c r="W191" s="229" t="s">
        <v>347</v>
      </c>
      <c r="X191" s="229" t="s">
        <v>347</v>
      </c>
      <c r="Y191" s="229">
        <f t="shared" si="4"/>
        <v>4</v>
      </c>
      <c r="Z191" s="220">
        <f t="shared" si="5"/>
        <v>640000</v>
      </c>
    </row>
    <row r="192" spans="1:26">
      <c r="A192" s="228">
        <v>44672</v>
      </c>
      <c r="B192" s="229" t="s">
        <v>1030</v>
      </c>
      <c r="C192" s="229" t="s">
        <v>1031</v>
      </c>
      <c r="D192" s="229" t="s">
        <v>1032</v>
      </c>
      <c r="E192" s="229" t="s">
        <v>945</v>
      </c>
      <c r="F192" s="229" t="s">
        <v>946</v>
      </c>
      <c r="G192" s="229" t="s">
        <v>1033</v>
      </c>
      <c r="H192" s="229" t="s">
        <v>1034</v>
      </c>
      <c r="I192" s="229" t="s">
        <v>455</v>
      </c>
      <c r="J192" s="230">
        <v>239937</v>
      </c>
      <c r="K192" s="229" t="s">
        <v>347</v>
      </c>
      <c r="L192" s="229" t="s">
        <v>403</v>
      </c>
      <c r="M192" s="229" t="s">
        <v>347</v>
      </c>
      <c r="N192" s="229" t="s">
        <v>347</v>
      </c>
      <c r="O192" s="229" t="s">
        <v>404</v>
      </c>
      <c r="P192" s="229" t="s">
        <v>405</v>
      </c>
      <c r="Q192" s="229" t="s">
        <v>406</v>
      </c>
      <c r="R192" s="229" t="s">
        <v>347</v>
      </c>
      <c r="S192" s="229" t="s">
        <v>347</v>
      </c>
      <c r="T192" s="231">
        <v>0</v>
      </c>
      <c r="U192" s="229" t="s">
        <v>347</v>
      </c>
      <c r="V192" s="229" t="s">
        <v>1032</v>
      </c>
      <c r="W192" s="229" t="s">
        <v>347</v>
      </c>
      <c r="X192" s="229" t="s">
        <v>347</v>
      </c>
      <c r="Y192" s="229">
        <f t="shared" si="4"/>
        <v>4</v>
      </c>
      <c r="Z192" s="220">
        <f t="shared" si="5"/>
        <v>239937</v>
      </c>
    </row>
    <row r="193" spans="1:26">
      <c r="A193" s="228">
        <v>44680</v>
      </c>
      <c r="B193" s="229" t="s">
        <v>1035</v>
      </c>
      <c r="C193" s="229" t="s">
        <v>1036</v>
      </c>
      <c r="D193" s="229" t="s">
        <v>1037</v>
      </c>
      <c r="E193" s="229" t="s">
        <v>945</v>
      </c>
      <c r="F193" s="229" t="s">
        <v>946</v>
      </c>
      <c r="G193" s="229" t="s">
        <v>978</v>
      </c>
      <c r="H193" s="229" t="s">
        <v>979</v>
      </c>
      <c r="I193" s="229" t="s">
        <v>1038</v>
      </c>
      <c r="J193" s="230">
        <v>1847012205</v>
      </c>
      <c r="K193" s="229" t="s">
        <v>347</v>
      </c>
      <c r="L193" s="229" t="s">
        <v>403</v>
      </c>
      <c r="M193" s="229" t="s">
        <v>347</v>
      </c>
      <c r="N193" s="229" t="s">
        <v>347</v>
      </c>
      <c r="O193" s="229" t="s">
        <v>404</v>
      </c>
      <c r="P193" s="229" t="s">
        <v>405</v>
      </c>
      <c r="Q193" s="229" t="s">
        <v>406</v>
      </c>
      <c r="R193" s="229" t="s">
        <v>347</v>
      </c>
      <c r="S193" s="229" t="s">
        <v>347</v>
      </c>
      <c r="T193" s="231">
        <v>0</v>
      </c>
      <c r="U193" s="229" t="s">
        <v>347</v>
      </c>
      <c r="V193" s="229" t="s">
        <v>1037</v>
      </c>
      <c r="W193" s="229" t="s">
        <v>347</v>
      </c>
      <c r="X193" s="229" t="s">
        <v>347</v>
      </c>
      <c r="Y193" s="229">
        <f t="shared" si="4"/>
        <v>4</v>
      </c>
      <c r="Z193" s="220">
        <f t="shared" si="5"/>
        <v>1847012205</v>
      </c>
    </row>
    <row r="194" spans="1:26">
      <c r="A194" s="228">
        <v>44680</v>
      </c>
      <c r="B194" s="229" t="s">
        <v>1039</v>
      </c>
      <c r="C194" s="229" t="s">
        <v>1040</v>
      </c>
      <c r="D194" s="229" t="s">
        <v>1041</v>
      </c>
      <c r="E194" s="229" t="s">
        <v>945</v>
      </c>
      <c r="F194" s="229" t="s">
        <v>946</v>
      </c>
      <c r="G194" s="229" t="s">
        <v>1042</v>
      </c>
      <c r="H194" s="229" t="s">
        <v>928</v>
      </c>
      <c r="I194" s="229" t="s">
        <v>1043</v>
      </c>
      <c r="J194" s="230">
        <v>182280</v>
      </c>
      <c r="K194" s="229" t="s">
        <v>347</v>
      </c>
      <c r="L194" s="229" t="s">
        <v>403</v>
      </c>
      <c r="M194" s="229" t="s">
        <v>347</v>
      </c>
      <c r="N194" s="229" t="s">
        <v>347</v>
      </c>
      <c r="O194" s="229" t="s">
        <v>404</v>
      </c>
      <c r="P194" s="229" t="s">
        <v>449</v>
      </c>
      <c r="Q194" s="229" t="s">
        <v>406</v>
      </c>
      <c r="R194" s="229" t="s">
        <v>347</v>
      </c>
      <c r="S194" s="229" t="s">
        <v>347</v>
      </c>
      <c r="T194" s="231">
        <v>0</v>
      </c>
      <c r="U194" s="229" t="s">
        <v>347</v>
      </c>
      <c r="V194" s="229" t="s">
        <v>1044</v>
      </c>
      <c r="W194" s="229" t="s">
        <v>347</v>
      </c>
      <c r="X194" s="229" t="s">
        <v>347</v>
      </c>
      <c r="Y194" s="229">
        <f t="shared" si="4"/>
        <v>4</v>
      </c>
      <c r="Z194" s="220">
        <f t="shared" si="5"/>
        <v>182280</v>
      </c>
    </row>
    <row r="195" spans="1:26">
      <c r="A195" s="228">
        <v>44665</v>
      </c>
      <c r="B195" s="229" t="s">
        <v>1045</v>
      </c>
      <c r="C195" s="229" t="s">
        <v>1046</v>
      </c>
      <c r="D195" s="229" t="s">
        <v>1041</v>
      </c>
      <c r="E195" s="229" t="s">
        <v>945</v>
      </c>
      <c r="F195" s="229" t="s">
        <v>946</v>
      </c>
      <c r="G195" s="229" t="s">
        <v>1042</v>
      </c>
      <c r="H195" s="229" t="s">
        <v>928</v>
      </c>
      <c r="I195" s="229" t="s">
        <v>1043</v>
      </c>
      <c r="J195" s="230">
        <v>181680</v>
      </c>
      <c r="K195" s="229" t="s">
        <v>347</v>
      </c>
      <c r="L195" s="229" t="s">
        <v>403</v>
      </c>
      <c r="M195" s="229" t="s">
        <v>347</v>
      </c>
      <c r="N195" s="229" t="s">
        <v>347</v>
      </c>
      <c r="O195" s="229" t="s">
        <v>404</v>
      </c>
      <c r="P195" s="229" t="s">
        <v>449</v>
      </c>
      <c r="Q195" s="229" t="s">
        <v>406</v>
      </c>
      <c r="R195" s="229" t="s">
        <v>347</v>
      </c>
      <c r="S195" s="229" t="s">
        <v>347</v>
      </c>
      <c r="T195" s="231">
        <v>0</v>
      </c>
      <c r="U195" s="229" t="s">
        <v>347</v>
      </c>
      <c r="V195" s="229" t="s">
        <v>1044</v>
      </c>
      <c r="W195" s="229" t="s">
        <v>347</v>
      </c>
      <c r="X195" s="229" t="s">
        <v>347</v>
      </c>
      <c r="Y195" s="229">
        <f t="shared" si="4"/>
        <v>4</v>
      </c>
      <c r="Z195" s="220">
        <f t="shared" si="5"/>
        <v>181680</v>
      </c>
    </row>
    <row r="196" spans="1:26">
      <c r="A196" s="228">
        <v>44673</v>
      </c>
      <c r="B196" s="229" t="s">
        <v>1047</v>
      </c>
      <c r="C196" s="229" t="s">
        <v>1048</v>
      </c>
      <c r="D196" s="229" t="s">
        <v>1049</v>
      </c>
      <c r="E196" s="229" t="s">
        <v>945</v>
      </c>
      <c r="F196" s="229" t="s">
        <v>946</v>
      </c>
      <c r="G196" s="229" t="s">
        <v>1042</v>
      </c>
      <c r="H196" s="229" t="s">
        <v>928</v>
      </c>
      <c r="I196" s="229" t="s">
        <v>1050</v>
      </c>
      <c r="J196" s="230">
        <v>273480</v>
      </c>
      <c r="K196" s="229" t="s">
        <v>347</v>
      </c>
      <c r="L196" s="229" t="s">
        <v>403</v>
      </c>
      <c r="M196" s="229" t="s">
        <v>347</v>
      </c>
      <c r="N196" s="229" t="s">
        <v>347</v>
      </c>
      <c r="O196" s="229" t="s">
        <v>404</v>
      </c>
      <c r="P196" s="229" t="s">
        <v>449</v>
      </c>
      <c r="Q196" s="229" t="s">
        <v>406</v>
      </c>
      <c r="R196" s="229" t="s">
        <v>347</v>
      </c>
      <c r="S196" s="229" t="s">
        <v>347</v>
      </c>
      <c r="T196" s="231">
        <v>0</v>
      </c>
      <c r="U196" s="229" t="s">
        <v>347</v>
      </c>
      <c r="V196" s="229" t="s">
        <v>1044</v>
      </c>
      <c r="W196" s="229" t="s">
        <v>347</v>
      </c>
      <c r="X196" s="229" t="s">
        <v>347</v>
      </c>
      <c r="Y196" s="229">
        <f t="shared" ref="Y196:Y259" si="6">MONTH(A$3)</f>
        <v>4</v>
      </c>
      <c r="Z196" s="220">
        <f t="shared" si="5"/>
        <v>273480</v>
      </c>
    </row>
    <row r="197" spans="1:26">
      <c r="A197" s="228">
        <v>44665</v>
      </c>
      <c r="B197" s="229" t="s">
        <v>1051</v>
      </c>
      <c r="C197" s="229" t="s">
        <v>1052</v>
      </c>
      <c r="D197" s="229" t="s">
        <v>999</v>
      </c>
      <c r="E197" s="229" t="s">
        <v>945</v>
      </c>
      <c r="F197" s="229" t="s">
        <v>946</v>
      </c>
      <c r="G197" s="229" t="s">
        <v>1000</v>
      </c>
      <c r="H197" s="229" t="s">
        <v>1001</v>
      </c>
      <c r="I197" s="229" t="s">
        <v>496</v>
      </c>
      <c r="J197" s="230">
        <v>13636</v>
      </c>
      <c r="K197" s="229" t="s">
        <v>347</v>
      </c>
      <c r="L197" s="229" t="s">
        <v>403</v>
      </c>
      <c r="M197" s="229" t="s">
        <v>347</v>
      </c>
      <c r="N197" s="229" t="s">
        <v>347</v>
      </c>
      <c r="O197" s="229" t="s">
        <v>404</v>
      </c>
      <c r="P197" s="229" t="s">
        <v>405</v>
      </c>
      <c r="Q197" s="229" t="s">
        <v>406</v>
      </c>
      <c r="R197" s="229" t="s">
        <v>347</v>
      </c>
      <c r="S197" s="229" t="s">
        <v>347</v>
      </c>
      <c r="T197" s="231">
        <v>0</v>
      </c>
      <c r="U197" s="229" t="s">
        <v>347</v>
      </c>
      <c r="V197" s="229" t="s">
        <v>999</v>
      </c>
      <c r="W197" s="229" t="s">
        <v>347</v>
      </c>
      <c r="X197" s="229" t="s">
        <v>347</v>
      </c>
      <c r="Y197" s="229">
        <f t="shared" si="6"/>
        <v>4</v>
      </c>
      <c r="Z197" s="220">
        <f t="shared" si="5"/>
        <v>13636</v>
      </c>
    </row>
    <row r="198" spans="1:26">
      <c r="A198" s="228">
        <v>44665</v>
      </c>
      <c r="B198" s="229" t="s">
        <v>1053</v>
      </c>
      <c r="C198" s="229" t="s">
        <v>1054</v>
      </c>
      <c r="D198" s="229" t="s">
        <v>1055</v>
      </c>
      <c r="E198" s="229" t="s">
        <v>945</v>
      </c>
      <c r="F198" s="229" t="s">
        <v>946</v>
      </c>
      <c r="G198" s="229" t="s">
        <v>1000</v>
      </c>
      <c r="H198" s="229" t="s">
        <v>1001</v>
      </c>
      <c r="I198" s="229" t="s">
        <v>496</v>
      </c>
      <c r="J198" s="230">
        <v>1500000</v>
      </c>
      <c r="K198" s="229" t="s">
        <v>347</v>
      </c>
      <c r="L198" s="229" t="s">
        <v>403</v>
      </c>
      <c r="M198" s="229" t="s">
        <v>347</v>
      </c>
      <c r="N198" s="229" t="s">
        <v>347</v>
      </c>
      <c r="O198" s="229" t="s">
        <v>404</v>
      </c>
      <c r="P198" s="229" t="s">
        <v>405</v>
      </c>
      <c r="Q198" s="229" t="s">
        <v>406</v>
      </c>
      <c r="R198" s="229" t="s">
        <v>347</v>
      </c>
      <c r="S198" s="229" t="s">
        <v>347</v>
      </c>
      <c r="T198" s="231">
        <v>0</v>
      </c>
      <c r="U198" s="229" t="s">
        <v>347</v>
      </c>
      <c r="V198" s="229" t="s">
        <v>1056</v>
      </c>
      <c r="W198" s="229" t="s">
        <v>347</v>
      </c>
      <c r="X198" s="229" t="s">
        <v>347</v>
      </c>
      <c r="Y198" s="229">
        <f t="shared" si="6"/>
        <v>4</v>
      </c>
      <c r="Z198" s="220">
        <f t="shared" si="5"/>
        <v>1500000</v>
      </c>
    </row>
    <row r="199" spans="1:26">
      <c r="A199" s="228">
        <v>44665</v>
      </c>
      <c r="B199" s="229" t="s">
        <v>1057</v>
      </c>
      <c r="C199" s="229" t="s">
        <v>1058</v>
      </c>
      <c r="D199" s="229" t="s">
        <v>1004</v>
      </c>
      <c r="E199" s="229" t="s">
        <v>945</v>
      </c>
      <c r="F199" s="229" t="s">
        <v>946</v>
      </c>
      <c r="G199" s="229" t="s">
        <v>1005</v>
      </c>
      <c r="H199" s="229" t="s">
        <v>1006</v>
      </c>
      <c r="I199" s="229" t="s">
        <v>455</v>
      </c>
      <c r="J199" s="230">
        <v>588320</v>
      </c>
      <c r="K199" s="229" t="s">
        <v>347</v>
      </c>
      <c r="L199" s="229" t="s">
        <v>403</v>
      </c>
      <c r="M199" s="229" t="s">
        <v>347</v>
      </c>
      <c r="N199" s="229" t="s">
        <v>347</v>
      </c>
      <c r="O199" s="229" t="s">
        <v>404</v>
      </c>
      <c r="P199" s="229" t="s">
        <v>405</v>
      </c>
      <c r="Q199" s="229" t="s">
        <v>406</v>
      </c>
      <c r="R199" s="229" t="s">
        <v>347</v>
      </c>
      <c r="S199" s="229" t="s">
        <v>347</v>
      </c>
      <c r="T199" s="231">
        <v>0</v>
      </c>
      <c r="U199" s="229" t="s">
        <v>347</v>
      </c>
      <c r="V199" s="229" t="s">
        <v>1004</v>
      </c>
      <c r="W199" s="229" t="s">
        <v>347</v>
      </c>
      <c r="X199" s="229" t="s">
        <v>347</v>
      </c>
      <c r="Y199" s="229">
        <f t="shared" si="6"/>
        <v>4</v>
      </c>
      <c r="Z199" s="220">
        <f t="shared" si="5"/>
        <v>588320</v>
      </c>
    </row>
    <row r="200" spans="1:26">
      <c r="A200" s="228">
        <v>44672</v>
      </c>
      <c r="B200" s="229" t="s">
        <v>1059</v>
      </c>
      <c r="C200" s="229" t="s">
        <v>1060</v>
      </c>
      <c r="D200" s="229" t="s">
        <v>1061</v>
      </c>
      <c r="E200" s="229" t="s">
        <v>945</v>
      </c>
      <c r="F200" s="229" t="s">
        <v>946</v>
      </c>
      <c r="G200" s="229" t="s">
        <v>993</v>
      </c>
      <c r="H200" s="229" t="s">
        <v>994</v>
      </c>
      <c r="I200" s="229" t="s">
        <v>995</v>
      </c>
      <c r="J200" s="230">
        <v>33572000</v>
      </c>
      <c r="K200" s="229" t="s">
        <v>347</v>
      </c>
      <c r="L200" s="229" t="s">
        <v>403</v>
      </c>
      <c r="M200" s="229" t="s">
        <v>347</v>
      </c>
      <c r="N200" s="229" t="s">
        <v>347</v>
      </c>
      <c r="O200" s="229" t="s">
        <v>404</v>
      </c>
      <c r="P200" s="229" t="s">
        <v>405</v>
      </c>
      <c r="Q200" s="229" t="s">
        <v>406</v>
      </c>
      <c r="R200" s="229" t="s">
        <v>347</v>
      </c>
      <c r="S200" s="229" t="s">
        <v>347</v>
      </c>
      <c r="T200" s="231">
        <v>0</v>
      </c>
      <c r="U200" s="229" t="s">
        <v>347</v>
      </c>
      <c r="V200" s="229" t="s">
        <v>1062</v>
      </c>
      <c r="W200" s="229" t="s">
        <v>347</v>
      </c>
      <c r="X200" s="229" t="s">
        <v>347</v>
      </c>
      <c r="Y200" s="229">
        <f t="shared" si="6"/>
        <v>4</v>
      </c>
      <c r="Z200" s="220">
        <f t="shared" ref="Z200:Z259" si="7">J200</f>
        <v>33572000</v>
      </c>
    </row>
    <row r="201" spans="1:26">
      <c r="A201" s="228">
        <v>44676</v>
      </c>
      <c r="B201" s="229" t="s">
        <v>1063</v>
      </c>
      <c r="C201" s="229" t="s">
        <v>1064</v>
      </c>
      <c r="D201" s="229" t="s">
        <v>1065</v>
      </c>
      <c r="E201" s="229" t="s">
        <v>945</v>
      </c>
      <c r="F201" s="229" t="s">
        <v>946</v>
      </c>
      <c r="G201" s="229" t="s">
        <v>961</v>
      </c>
      <c r="H201" s="229" t="s">
        <v>962</v>
      </c>
      <c r="I201" s="229" t="s">
        <v>505</v>
      </c>
      <c r="J201" s="230">
        <v>2765454</v>
      </c>
      <c r="K201" s="229" t="s">
        <v>347</v>
      </c>
      <c r="L201" s="229" t="s">
        <v>403</v>
      </c>
      <c r="M201" s="229" t="s">
        <v>347</v>
      </c>
      <c r="N201" s="229" t="s">
        <v>347</v>
      </c>
      <c r="O201" s="229" t="s">
        <v>404</v>
      </c>
      <c r="P201" s="229" t="s">
        <v>405</v>
      </c>
      <c r="Q201" s="229" t="s">
        <v>406</v>
      </c>
      <c r="R201" s="229" t="s">
        <v>347</v>
      </c>
      <c r="S201" s="229" t="s">
        <v>347</v>
      </c>
      <c r="T201" s="231">
        <v>0</v>
      </c>
      <c r="U201" s="229" t="s">
        <v>347</v>
      </c>
      <c r="V201" s="229" t="s">
        <v>1066</v>
      </c>
      <c r="W201" s="229" t="s">
        <v>347</v>
      </c>
      <c r="X201" s="229" t="s">
        <v>347</v>
      </c>
      <c r="Y201" s="229">
        <f t="shared" si="6"/>
        <v>4</v>
      </c>
      <c r="Z201" s="220">
        <f t="shared" si="7"/>
        <v>2765454</v>
      </c>
    </row>
    <row r="202" spans="1:26">
      <c r="A202" s="228">
        <v>44680</v>
      </c>
      <c r="B202" s="229" t="s">
        <v>1067</v>
      </c>
      <c r="C202" s="229" t="s">
        <v>1068</v>
      </c>
      <c r="D202" s="229" t="s">
        <v>1037</v>
      </c>
      <c r="E202" s="229" t="s">
        <v>945</v>
      </c>
      <c r="F202" s="229" t="s">
        <v>946</v>
      </c>
      <c r="G202" s="229" t="s">
        <v>978</v>
      </c>
      <c r="H202" s="229" t="s">
        <v>979</v>
      </c>
      <c r="I202" s="229" t="s">
        <v>1038</v>
      </c>
      <c r="J202" s="230">
        <v>655410542</v>
      </c>
      <c r="K202" s="229" t="s">
        <v>347</v>
      </c>
      <c r="L202" s="229" t="s">
        <v>403</v>
      </c>
      <c r="M202" s="229" t="s">
        <v>347</v>
      </c>
      <c r="N202" s="229" t="s">
        <v>347</v>
      </c>
      <c r="O202" s="229" t="s">
        <v>404</v>
      </c>
      <c r="P202" s="229" t="s">
        <v>405</v>
      </c>
      <c r="Q202" s="229" t="s">
        <v>406</v>
      </c>
      <c r="R202" s="229" t="s">
        <v>347</v>
      </c>
      <c r="S202" s="229" t="s">
        <v>347</v>
      </c>
      <c r="T202" s="231">
        <v>0</v>
      </c>
      <c r="U202" s="229" t="s">
        <v>347</v>
      </c>
      <c r="V202" s="229" t="s">
        <v>1037</v>
      </c>
      <c r="W202" s="229" t="s">
        <v>347</v>
      </c>
      <c r="X202" s="229" t="s">
        <v>347</v>
      </c>
      <c r="Y202" s="229">
        <f t="shared" si="6"/>
        <v>4</v>
      </c>
      <c r="Z202" s="220">
        <f t="shared" si="7"/>
        <v>655410542</v>
      </c>
    </row>
    <row r="203" spans="1:26">
      <c r="A203" s="228">
        <v>44681</v>
      </c>
      <c r="B203" s="229" t="s">
        <v>395</v>
      </c>
      <c r="C203" s="229" t="s">
        <v>396</v>
      </c>
      <c r="D203" s="229" t="s">
        <v>397</v>
      </c>
      <c r="E203" s="229" t="s">
        <v>945</v>
      </c>
      <c r="F203" s="229" t="s">
        <v>946</v>
      </c>
      <c r="G203" s="229" t="s">
        <v>1069</v>
      </c>
      <c r="H203" s="229" t="s">
        <v>401</v>
      </c>
      <c r="I203" s="229" t="s">
        <v>402</v>
      </c>
      <c r="J203" s="230">
        <v>16058423</v>
      </c>
      <c r="K203" s="229" t="s">
        <v>347</v>
      </c>
      <c r="L203" s="229" t="s">
        <v>403</v>
      </c>
      <c r="M203" s="229" t="s">
        <v>347</v>
      </c>
      <c r="N203" s="229" t="s">
        <v>347</v>
      </c>
      <c r="O203" s="229" t="s">
        <v>404</v>
      </c>
      <c r="P203" s="229" t="s">
        <v>405</v>
      </c>
      <c r="Q203" s="229" t="s">
        <v>406</v>
      </c>
      <c r="R203" s="229" t="s">
        <v>347</v>
      </c>
      <c r="S203" s="229" t="s">
        <v>347</v>
      </c>
      <c r="T203" s="231">
        <v>0</v>
      </c>
      <c r="U203" s="229" t="s">
        <v>347</v>
      </c>
      <c r="V203" s="229" t="s">
        <v>397</v>
      </c>
      <c r="W203" s="229" t="s">
        <v>347</v>
      </c>
      <c r="X203" s="229" t="s">
        <v>347</v>
      </c>
      <c r="Y203" s="229">
        <f t="shared" si="6"/>
        <v>4</v>
      </c>
      <c r="Z203" s="220">
        <f t="shared" si="7"/>
        <v>16058423</v>
      </c>
    </row>
    <row r="204" spans="1:26">
      <c r="A204" s="228">
        <v>44681</v>
      </c>
      <c r="B204" s="229" t="s">
        <v>395</v>
      </c>
      <c r="C204" s="229" t="s">
        <v>396</v>
      </c>
      <c r="D204" s="229" t="s">
        <v>397</v>
      </c>
      <c r="E204" s="229" t="s">
        <v>945</v>
      </c>
      <c r="F204" s="229" t="s">
        <v>946</v>
      </c>
      <c r="G204" s="229" t="s">
        <v>1070</v>
      </c>
      <c r="H204" s="229" t="s">
        <v>408</v>
      </c>
      <c r="I204" s="229" t="s">
        <v>402</v>
      </c>
      <c r="J204" s="230">
        <v>1653846</v>
      </c>
      <c r="K204" s="229" t="s">
        <v>347</v>
      </c>
      <c r="L204" s="229" t="s">
        <v>403</v>
      </c>
      <c r="M204" s="229" t="s">
        <v>347</v>
      </c>
      <c r="N204" s="229" t="s">
        <v>347</v>
      </c>
      <c r="O204" s="229" t="s">
        <v>404</v>
      </c>
      <c r="P204" s="229" t="s">
        <v>405</v>
      </c>
      <c r="Q204" s="229" t="s">
        <v>406</v>
      </c>
      <c r="R204" s="229" t="s">
        <v>347</v>
      </c>
      <c r="S204" s="229" t="s">
        <v>347</v>
      </c>
      <c r="T204" s="231">
        <v>0</v>
      </c>
      <c r="U204" s="229" t="s">
        <v>347</v>
      </c>
      <c r="V204" s="229" t="s">
        <v>397</v>
      </c>
      <c r="W204" s="229" t="s">
        <v>347</v>
      </c>
      <c r="X204" s="229" t="s">
        <v>347</v>
      </c>
      <c r="Y204" s="229">
        <f t="shared" si="6"/>
        <v>4</v>
      </c>
      <c r="Z204" s="220">
        <f t="shared" si="7"/>
        <v>1653846</v>
      </c>
    </row>
    <row r="205" spans="1:26">
      <c r="A205" s="228">
        <v>44681</v>
      </c>
      <c r="B205" s="229" t="s">
        <v>395</v>
      </c>
      <c r="C205" s="229" t="s">
        <v>396</v>
      </c>
      <c r="D205" s="229" t="s">
        <v>397</v>
      </c>
      <c r="E205" s="229" t="s">
        <v>945</v>
      </c>
      <c r="F205" s="229" t="s">
        <v>946</v>
      </c>
      <c r="G205" s="229" t="s">
        <v>1071</v>
      </c>
      <c r="H205" s="229" t="s">
        <v>410</v>
      </c>
      <c r="I205" s="229" t="s">
        <v>402</v>
      </c>
      <c r="J205" s="230">
        <v>300000</v>
      </c>
      <c r="K205" s="229" t="s">
        <v>347</v>
      </c>
      <c r="L205" s="229" t="s">
        <v>403</v>
      </c>
      <c r="M205" s="229" t="s">
        <v>347</v>
      </c>
      <c r="N205" s="229" t="s">
        <v>347</v>
      </c>
      <c r="O205" s="229" t="s">
        <v>404</v>
      </c>
      <c r="P205" s="229" t="s">
        <v>405</v>
      </c>
      <c r="Q205" s="229" t="s">
        <v>406</v>
      </c>
      <c r="R205" s="229" t="s">
        <v>347</v>
      </c>
      <c r="S205" s="229" t="s">
        <v>347</v>
      </c>
      <c r="T205" s="231">
        <v>0</v>
      </c>
      <c r="U205" s="229" t="s">
        <v>347</v>
      </c>
      <c r="V205" s="229" t="s">
        <v>397</v>
      </c>
      <c r="W205" s="229" t="s">
        <v>347</v>
      </c>
      <c r="X205" s="229" t="s">
        <v>347</v>
      </c>
      <c r="Y205" s="229">
        <f t="shared" si="6"/>
        <v>4</v>
      </c>
      <c r="Z205" s="220">
        <f t="shared" si="7"/>
        <v>300000</v>
      </c>
    </row>
    <row r="206" spans="1:26">
      <c r="A206" s="228">
        <v>44681</v>
      </c>
      <c r="B206" s="229" t="s">
        <v>395</v>
      </c>
      <c r="C206" s="229" t="s">
        <v>396</v>
      </c>
      <c r="D206" s="229" t="s">
        <v>397</v>
      </c>
      <c r="E206" s="229" t="s">
        <v>945</v>
      </c>
      <c r="F206" s="229" t="s">
        <v>946</v>
      </c>
      <c r="G206" s="229" t="s">
        <v>407</v>
      </c>
      <c r="H206" s="229" t="s">
        <v>408</v>
      </c>
      <c r="I206" s="229" t="s">
        <v>402</v>
      </c>
      <c r="J206" s="230">
        <v>200000</v>
      </c>
      <c r="K206" s="229" t="s">
        <v>347</v>
      </c>
      <c r="L206" s="229" t="s">
        <v>403</v>
      </c>
      <c r="M206" s="229" t="s">
        <v>347</v>
      </c>
      <c r="N206" s="229" t="s">
        <v>347</v>
      </c>
      <c r="O206" s="229" t="s">
        <v>404</v>
      </c>
      <c r="P206" s="229" t="s">
        <v>405</v>
      </c>
      <c r="Q206" s="229" t="s">
        <v>406</v>
      </c>
      <c r="R206" s="229" t="s">
        <v>347</v>
      </c>
      <c r="S206" s="229" t="s">
        <v>347</v>
      </c>
      <c r="T206" s="231">
        <v>0</v>
      </c>
      <c r="U206" s="229" t="s">
        <v>347</v>
      </c>
      <c r="V206" s="229" t="s">
        <v>397</v>
      </c>
      <c r="W206" s="229" t="s">
        <v>347</v>
      </c>
      <c r="X206" s="229" t="s">
        <v>347</v>
      </c>
      <c r="Y206" s="229">
        <f t="shared" si="6"/>
        <v>4</v>
      </c>
      <c r="Z206" s="220">
        <f t="shared" si="7"/>
        <v>200000</v>
      </c>
    </row>
    <row r="207" spans="1:26">
      <c r="A207" s="228">
        <v>44681</v>
      </c>
      <c r="B207" s="229" t="s">
        <v>414</v>
      </c>
      <c r="C207" s="229" t="s">
        <v>415</v>
      </c>
      <c r="D207" s="229" t="s">
        <v>416</v>
      </c>
      <c r="E207" s="229" t="s">
        <v>945</v>
      </c>
      <c r="F207" s="229" t="s">
        <v>946</v>
      </c>
      <c r="G207" s="229" t="s">
        <v>1072</v>
      </c>
      <c r="H207" s="229" t="s">
        <v>418</v>
      </c>
      <c r="I207" s="229" t="s">
        <v>419</v>
      </c>
      <c r="J207" s="230">
        <v>1512750</v>
      </c>
      <c r="K207" s="229" t="s">
        <v>347</v>
      </c>
      <c r="L207" s="229" t="s">
        <v>403</v>
      </c>
      <c r="M207" s="229" t="s">
        <v>347</v>
      </c>
      <c r="N207" s="229" t="s">
        <v>347</v>
      </c>
      <c r="O207" s="229" t="s">
        <v>404</v>
      </c>
      <c r="P207" s="229" t="s">
        <v>405</v>
      </c>
      <c r="Q207" s="229" t="s">
        <v>406</v>
      </c>
      <c r="R207" s="229" t="s">
        <v>347</v>
      </c>
      <c r="S207" s="229" t="s">
        <v>347</v>
      </c>
      <c r="T207" s="231">
        <v>0</v>
      </c>
      <c r="U207" s="229" t="s">
        <v>347</v>
      </c>
      <c r="V207" s="229" t="s">
        <v>420</v>
      </c>
      <c r="W207" s="229" t="s">
        <v>347</v>
      </c>
      <c r="X207" s="229" t="s">
        <v>347</v>
      </c>
      <c r="Y207" s="229">
        <f t="shared" si="6"/>
        <v>4</v>
      </c>
      <c r="Z207" s="220">
        <f t="shared" si="7"/>
        <v>1512750</v>
      </c>
    </row>
    <row r="208" spans="1:26">
      <c r="A208" s="228">
        <v>44681</v>
      </c>
      <c r="B208" s="229" t="s">
        <v>414</v>
      </c>
      <c r="C208" s="229" t="s">
        <v>415</v>
      </c>
      <c r="D208" s="229" t="s">
        <v>421</v>
      </c>
      <c r="E208" s="229" t="s">
        <v>945</v>
      </c>
      <c r="F208" s="229" t="s">
        <v>946</v>
      </c>
      <c r="G208" s="229" t="s">
        <v>1073</v>
      </c>
      <c r="H208" s="229" t="s">
        <v>423</v>
      </c>
      <c r="I208" s="229" t="s">
        <v>419</v>
      </c>
      <c r="J208" s="230">
        <v>1391718</v>
      </c>
      <c r="K208" s="229" t="s">
        <v>347</v>
      </c>
      <c r="L208" s="229" t="s">
        <v>403</v>
      </c>
      <c r="M208" s="229" t="s">
        <v>347</v>
      </c>
      <c r="N208" s="229" t="s">
        <v>347</v>
      </c>
      <c r="O208" s="229" t="s">
        <v>404</v>
      </c>
      <c r="P208" s="229" t="s">
        <v>405</v>
      </c>
      <c r="Q208" s="229" t="s">
        <v>406</v>
      </c>
      <c r="R208" s="229" t="s">
        <v>347</v>
      </c>
      <c r="S208" s="229" t="s">
        <v>347</v>
      </c>
      <c r="T208" s="231">
        <v>0</v>
      </c>
      <c r="U208" s="229" t="s">
        <v>347</v>
      </c>
      <c r="V208" s="229" t="s">
        <v>420</v>
      </c>
      <c r="W208" s="229" t="s">
        <v>347</v>
      </c>
      <c r="X208" s="229" t="s">
        <v>347</v>
      </c>
      <c r="Y208" s="229">
        <f t="shared" si="6"/>
        <v>4</v>
      </c>
      <c r="Z208" s="220">
        <f t="shared" si="7"/>
        <v>1391718</v>
      </c>
    </row>
    <row r="209" spans="1:26">
      <c r="A209" s="228">
        <v>44681</v>
      </c>
      <c r="B209" s="229" t="s">
        <v>1074</v>
      </c>
      <c r="C209" s="229" t="s">
        <v>1075</v>
      </c>
      <c r="D209" s="229" t="s">
        <v>728</v>
      </c>
      <c r="E209" s="229" t="s">
        <v>945</v>
      </c>
      <c r="F209" s="229" t="s">
        <v>946</v>
      </c>
      <c r="G209" s="229" t="s">
        <v>978</v>
      </c>
      <c r="H209" s="229" t="s">
        <v>979</v>
      </c>
      <c r="I209" s="229" t="s">
        <v>1038</v>
      </c>
      <c r="J209" s="230">
        <v>642523517</v>
      </c>
      <c r="K209" s="229" t="s">
        <v>347</v>
      </c>
      <c r="L209" s="229" t="s">
        <v>403</v>
      </c>
      <c r="M209" s="229" t="s">
        <v>347</v>
      </c>
      <c r="N209" s="229" t="s">
        <v>347</v>
      </c>
      <c r="O209" s="229" t="s">
        <v>404</v>
      </c>
      <c r="P209" s="229" t="s">
        <v>405</v>
      </c>
      <c r="Q209" s="229" t="s">
        <v>406</v>
      </c>
      <c r="R209" s="229" t="s">
        <v>347</v>
      </c>
      <c r="S209" s="229" t="s">
        <v>347</v>
      </c>
      <c r="T209" s="231">
        <v>0</v>
      </c>
      <c r="U209" s="229" t="s">
        <v>347</v>
      </c>
      <c r="V209" s="229" t="s">
        <v>728</v>
      </c>
      <c r="W209" s="229" t="s">
        <v>347</v>
      </c>
      <c r="X209" s="229" t="s">
        <v>347</v>
      </c>
      <c r="Y209" s="229">
        <f t="shared" si="6"/>
        <v>4</v>
      </c>
      <c r="Z209" s="220">
        <f t="shared" si="7"/>
        <v>642523517</v>
      </c>
    </row>
    <row r="210" spans="1:26">
      <c r="A210" s="228">
        <v>44672</v>
      </c>
      <c r="B210" s="229" t="s">
        <v>984</v>
      </c>
      <c r="C210" s="229" t="s">
        <v>1076</v>
      </c>
      <c r="D210" s="229" t="s">
        <v>983</v>
      </c>
      <c r="E210" s="229" t="s">
        <v>945</v>
      </c>
      <c r="F210" s="229" t="s">
        <v>946</v>
      </c>
      <c r="G210" s="229" t="s">
        <v>978</v>
      </c>
      <c r="H210" s="229" t="s">
        <v>979</v>
      </c>
      <c r="I210" s="229" t="s">
        <v>496</v>
      </c>
      <c r="J210" s="230">
        <v>-64400000</v>
      </c>
      <c r="K210" s="229" t="s">
        <v>347</v>
      </c>
      <c r="L210" s="229" t="s">
        <v>403</v>
      </c>
      <c r="M210" s="229" t="s">
        <v>981</v>
      </c>
      <c r="N210" s="229" t="s">
        <v>608</v>
      </c>
      <c r="O210" s="229" t="s">
        <v>612</v>
      </c>
      <c r="P210" s="229" t="s">
        <v>449</v>
      </c>
      <c r="Q210" s="229" t="s">
        <v>406</v>
      </c>
      <c r="R210" s="229" t="s">
        <v>347</v>
      </c>
      <c r="S210" s="229" t="s">
        <v>347</v>
      </c>
      <c r="T210" s="231">
        <v>0</v>
      </c>
      <c r="U210" s="229" t="s">
        <v>347</v>
      </c>
      <c r="V210" s="229" t="s">
        <v>985</v>
      </c>
      <c r="W210" s="229" t="s">
        <v>347</v>
      </c>
      <c r="X210" s="229" t="s">
        <v>347</v>
      </c>
      <c r="Y210" s="229">
        <f t="shared" si="6"/>
        <v>4</v>
      </c>
      <c r="Z210" s="220"/>
    </row>
    <row r="211" spans="1:26">
      <c r="A211" s="228">
        <v>44681</v>
      </c>
      <c r="B211" s="229" t="s">
        <v>424</v>
      </c>
      <c r="C211" s="229" t="s">
        <v>425</v>
      </c>
      <c r="D211" s="229" t="s">
        <v>426</v>
      </c>
      <c r="E211" s="229" t="s">
        <v>945</v>
      </c>
      <c r="F211" s="229" t="s">
        <v>946</v>
      </c>
      <c r="G211" s="229" t="s">
        <v>1077</v>
      </c>
      <c r="H211" s="229" t="s">
        <v>746</v>
      </c>
      <c r="I211" s="229" t="s">
        <v>429</v>
      </c>
      <c r="J211" s="230">
        <v>6500000</v>
      </c>
      <c r="K211" s="229" t="s">
        <v>347</v>
      </c>
      <c r="L211" s="229" t="s">
        <v>430</v>
      </c>
      <c r="M211" s="229" t="s">
        <v>347</v>
      </c>
      <c r="N211" s="229" t="s">
        <v>347</v>
      </c>
      <c r="O211" s="229" t="s">
        <v>404</v>
      </c>
      <c r="P211" s="229" t="s">
        <v>405</v>
      </c>
      <c r="Q211" s="229" t="s">
        <v>406</v>
      </c>
      <c r="R211" s="229" t="s">
        <v>347</v>
      </c>
      <c r="S211" s="229" t="s">
        <v>347</v>
      </c>
      <c r="T211" s="231">
        <v>0</v>
      </c>
      <c r="U211" s="229" t="s">
        <v>347</v>
      </c>
      <c r="V211" s="229" t="s">
        <v>426</v>
      </c>
      <c r="W211" s="229" t="s">
        <v>347</v>
      </c>
      <c r="X211" s="229" t="s">
        <v>347</v>
      </c>
      <c r="Y211" s="229">
        <f t="shared" si="6"/>
        <v>4</v>
      </c>
      <c r="Z211" s="220">
        <f t="shared" si="7"/>
        <v>6500000</v>
      </c>
    </row>
    <row r="212" spans="1:26">
      <c r="A212" s="228">
        <v>44657</v>
      </c>
      <c r="B212" s="229" t="s">
        <v>1078</v>
      </c>
      <c r="C212" s="229" t="s">
        <v>1079</v>
      </c>
      <c r="D212" s="229" t="s">
        <v>775</v>
      </c>
      <c r="E212" s="229" t="s">
        <v>945</v>
      </c>
      <c r="F212" s="229" t="s">
        <v>946</v>
      </c>
      <c r="G212" s="229" t="s">
        <v>760</v>
      </c>
      <c r="H212" s="229" t="s">
        <v>621</v>
      </c>
      <c r="I212" s="229" t="s">
        <v>655</v>
      </c>
      <c r="J212" s="230">
        <v>2344650</v>
      </c>
      <c r="K212" s="229" t="s">
        <v>347</v>
      </c>
      <c r="L212" s="229" t="s">
        <v>403</v>
      </c>
      <c r="M212" s="229" t="s">
        <v>347</v>
      </c>
      <c r="N212" s="229" t="s">
        <v>347</v>
      </c>
      <c r="O212" s="229" t="s">
        <v>404</v>
      </c>
      <c r="P212" s="229" t="s">
        <v>405</v>
      </c>
      <c r="Q212" s="229" t="s">
        <v>406</v>
      </c>
      <c r="R212" s="229" t="s">
        <v>347</v>
      </c>
      <c r="S212" s="229" t="s">
        <v>347</v>
      </c>
      <c r="T212" s="231">
        <v>0</v>
      </c>
      <c r="U212" s="229" t="s">
        <v>347</v>
      </c>
      <c r="V212" s="229" t="s">
        <v>775</v>
      </c>
      <c r="W212" s="229" t="s">
        <v>347</v>
      </c>
      <c r="X212" s="229" t="s">
        <v>347</v>
      </c>
      <c r="Y212" s="229">
        <f t="shared" si="6"/>
        <v>4</v>
      </c>
      <c r="Z212" s="234">
        <f t="shared" si="7"/>
        <v>2344650</v>
      </c>
    </row>
    <row r="213" spans="1:26">
      <c r="A213" s="228">
        <v>44657</v>
      </c>
      <c r="B213" s="229" t="s">
        <v>1078</v>
      </c>
      <c r="C213" s="229" t="s">
        <v>1079</v>
      </c>
      <c r="D213" s="229" t="s">
        <v>775</v>
      </c>
      <c r="E213" s="229" t="s">
        <v>945</v>
      </c>
      <c r="F213" s="229" t="s">
        <v>946</v>
      </c>
      <c r="G213" s="229" t="s">
        <v>655</v>
      </c>
      <c r="H213" s="229" t="s">
        <v>621</v>
      </c>
      <c r="I213" s="229" t="s">
        <v>760</v>
      </c>
      <c r="J213" s="230">
        <v>-2344650</v>
      </c>
      <c r="K213" s="229" t="s">
        <v>347</v>
      </c>
      <c r="L213" s="229" t="s">
        <v>403</v>
      </c>
      <c r="M213" s="229" t="s">
        <v>347</v>
      </c>
      <c r="N213" s="229" t="s">
        <v>347</v>
      </c>
      <c r="O213" s="229" t="s">
        <v>612</v>
      </c>
      <c r="P213" s="229" t="s">
        <v>405</v>
      </c>
      <c r="Q213" s="229" t="s">
        <v>406</v>
      </c>
      <c r="R213" s="229" t="s">
        <v>347</v>
      </c>
      <c r="S213" s="229" t="s">
        <v>347</v>
      </c>
      <c r="T213" s="231">
        <v>0</v>
      </c>
      <c r="U213" s="229" t="s">
        <v>347</v>
      </c>
      <c r="V213" s="229" t="s">
        <v>775</v>
      </c>
      <c r="W213" s="229" t="s">
        <v>347</v>
      </c>
      <c r="X213" s="229" t="s">
        <v>347</v>
      </c>
      <c r="Y213" s="229">
        <f t="shared" si="6"/>
        <v>4</v>
      </c>
      <c r="Z213" s="234"/>
    </row>
    <row r="214" spans="1:26">
      <c r="A214" s="228">
        <v>44681</v>
      </c>
      <c r="B214" s="229" t="s">
        <v>1080</v>
      </c>
      <c r="C214" s="229" t="s">
        <v>1081</v>
      </c>
      <c r="D214" s="229" t="s">
        <v>1082</v>
      </c>
      <c r="E214" s="229" t="s">
        <v>945</v>
      </c>
      <c r="F214" s="229" t="s">
        <v>946</v>
      </c>
      <c r="G214" s="229" t="s">
        <v>1083</v>
      </c>
      <c r="H214" s="229" t="s">
        <v>1084</v>
      </c>
      <c r="I214" s="229" t="s">
        <v>436</v>
      </c>
      <c r="J214" s="230">
        <v>2395833</v>
      </c>
      <c r="K214" s="229" t="s">
        <v>347</v>
      </c>
      <c r="L214" s="229" t="s">
        <v>403</v>
      </c>
      <c r="M214" s="229" t="s">
        <v>347</v>
      </c>
      <c r="N214" s="229" t="s">
        <v>347</v>
      </c>
      <c r="O214" s="229" t="s">
        <v>404</v>
      </c>
      <c r="P214" s="229" t="s">
        <v>405</v>
      </c>
      <c r="Q214" s="229" t="s">
        <v>406</v>
      </c>
      <c r="R214" s="229" t="s">
        <v>347</v>
      </c>
      <c r="S214" s="229" t="s">
        <v>347</v>
      </c>
      <c r="T214" s="231">
        <v>0</v>
      </c>
      <c r="U214" s="229" t="s">
        <v>347</v>
      </c>
      <c r="V214" s="229" t="s">
        <v>1085</v>
      </c>
      <c r="W214" s="229" t="s">
        <v>347</v>
      </c>
      <c r="X214" s="229" t="s">
        <v>347</v>
      </c>
      <c r="Y214" s="229">
        <f t="shared" si="6"/>
        <v>4</v>
      </c>
      <c r="Z214" s="220">
        <f t="shared" si="7"/>
        <v>2395833</v>
      </c>
    </row>
    <row r="215" spans="1:26">
      <c r="A215" s="228">
        <v>44663</v>
      </c>
      <c r="B215" s="229" t="s">
        <v>1086</v>
      </c>
      <c r="C215" s="229" t="s">
        <v>1087</v>
      </c>
      <c r="D215" s="229" t="s">
        <v>1088</v>
      </c>
      <c r="E215" s="229" t="s">
        <v>1089</v>
      </c>
      <c r="F215" s="229" t="s">
        <v>1090</v>
      </c>
      <c r="G215" s="229" t="s">
        <v>434</v>
      </c>
      <c r="H215" s="229" t="s">
        <v>435</v>
      </c>
      <c r="I215" s="229" t="s">
        <v>496</v>
      </c>
      <c r="J215" s="230">
        <v>334473</v>
      </c>
      <c r="K215" s="229" t="s">
        <v>347</v>
      </c>
      <c r="L215" s="229" t="s">
        <v>403</v>
      </c>
      <c r="M215" s="229" t="s">
        <v>347</v>
      </c>
      <c r="N215" s="229" t="s">
        <v>347</v>
      </c>
      <c r="O215" s="229" t="s">
        <v>404</v>
      </c>
      <c r="P215" s="229" t="s">
        <v>449</v>
      </c>
      <c r="Q215" s="229" t="s">
        <v>406</v>
      </c>
      <c r="R215" s="229" t="s">
        <v>347</v>
      </c>
      <c r="S215" s="229" t="s">
        <v>347</v>
      </c>
      <c r="T215" s="231">
        <v>0</v>
      </c>
      <c r="U215" s="229" t="s">
        <v>347</v>
      </c>
      <c r="V215" s="229" t="s">
        <v>1091</v>
      </c>
      <c r="W215" s="229" t="s">
        <v>347</v>
      </c>
      <c r="X215" s="229" t="s">
        <v>347</v>
      </c>
      <c r="Y215" s="229">
        <f t="shared" si="6"/>
        <v>4</v>
      </c>
      <c r="Z215" s="220">
        <f t="shared" si="7"/>
        <v>334473</v>
      </c>
    </row>
    <row r="216" spans="1:26">
      <c r="A216" s="228">
        <v>44663</v>
      </c>
      <c r="B216" s="229" t="s">
        <v>1092</v>
      </c>
      <c r="C216" s="229" t="s">
        <v>1093</v>
      </c>
      <c r="D216" s="229" t="s">
        <v>1094</v>
      </c>
      <c r="E216" s="229" t="s">
        <v>1089</v>
      </c>
      <c r="F216" s="229" t="s">
        <v>1090</v>
      </c>
      <c r="G216" s="229" t="s">
        <v>434</v>
      </c>
      <c r="H216" s="229" t="s">
        <v>435</v>
      </c>
      <c r="I216" s="229" t="s">
        <v>496</v>
      </c>
      <c r="J216" s="230">
        <v>648148</v>
      </c>
      <c r="K216" s="229" t="s">
        <v>347</v>
      </c>
      <c r="L216" s="229" t="s">
        <v>403</v>
      </c>
      <c r="M216" s="229" t="s">
        <v>347</v>
      </c>
      <c r="N216" s="229" t="s">
        <v>347</v>
      </c>
      <c r="O216" s="229" t="s">
        <v>404</v>
      </c>
      <c r="P216" s="229" t="s">
        <v>449</v>
      </c>
      <c r="Q216" s="229" t="s">
        <v>406</v>
      </c>
      <c r="R216" s="229" t="s">
        <v>347</v>
      </c>
      <c r="S216" s="229" t="s">
        <v>347</v>
      </c>
      <c r="T216" s="231">
        <v>0</v>
      </c>
      <c r="U216" s="229" t="s">
        <v>347</v>
      </c>
      <c r="V216" s="229" t="s">
        <v>1095</v>
      </c>
      <c r="W216" s="229" t="s">
        <v>347</v>
      </c>
      <c r="X216" s="229" t="s">
        <v>347</v>
      </c>
      <c r="Y216" s="229">
        <f t="shared" si="6"/>
        <v>4</v>
      </c>
      <c r="Z216" s="220">
        <f t="shared" si="7"/>
        <v>648148</v>
      </c>
    </row>
    <row r="217" spans="1:26">
      <c r="A217" s="228">
        <v>44663</v>
      </c>
      <c r="B217" s="229" t="s">
        <v>1096</v>
      </c>
      <c r="C217" s="229" t="s">
        <v>1097</v>
      </c>
      <c r="D217" s="229" t="s">
        <v>1088</v>
      </c>
      <c r="E217" s="229" t="s">
        <v>1089</v>
      </c>
      <c r="F217" s="229" t="s">
        <v>1090</v>
      </c>
      <c r="G217" s="229" t="s">
        <v>434</v>
      </c>
      <c r="H217" s="229" t="s">
        <v>435</v>
      </c>
      <c r="I217" s="229" t="s">
        <v>496</v>
      </c>
      <c r="J217" s="230">
        <v>1084364</v>
      </c>
      <c r="K217" s="229" t="s">
        <v>347</v>
      </c>
      <c r="L217" s="229" t="s">
        <v>403</v>
      </c>
      <c r="M217" s="229" t="s">
        <v>347</v>
      </c>
      <c r="N217" s="229" t="s">
        <v>347</v>
      </c>
      <c r="O217" s="229" t="s">
        <v>404</v>
      </c>
      <c r="P217" s="229" t="s">
        <v>449</v>
      </c>
      <c r="Q217" s="229" t="s">
        <v>406</v>
      </c>
      <c r="R217" s="229" t="s">
        <v>347</v>
      </c>
      <c r="S217" s="229" t="s">
        <v>347</v>
      </c>
      <c r="T217" s="231">
        <v>0</v>
      </c>
      <c r="U217" s="229" t="s">
        <v>347</v>
      </c>
      <c r="V217" s="229" t="s">
        <v>1091</v>
      </c>
      <c r="W217" s="229" t="s">
        <v>347</v>
      </c>
      <c r="X217" s="229" t="s">
        <v>347</v>
      </c>
      <c r="Y217" s="229">
        <f t="shared" si="6"/>
        <v>4</v>
      </c>
      <c r="Z217" s="220">
        <f t="shared" si="7"/>
        <v>1084364</v>
      </c>
    </row>
    <row r="218" spans="1:26">
      <c r="A218" s="228">
        <v>44663</v>
      </c>
      <c r="B218" s="229" t="s">
        <v>1098</v>
      </c>
      <c r="C218" s="229" t="s">
        <v>1099</v>
      </c>
      <c r="D218" s="229" t="s">
        <v>1100</v>
      </c>
      <c r="E218" s="229" t="s">
        <v>1089</v>
      </c>
      <c r="F218" s="229" t="s">
        <v>1090</v>
      </c>
      <c r="G218" s="229" t="s">
        <v>434</v>
      </c>
      <c r="H218" s="229" t="s">
        <v>435</v>
      </c>
      <c r="I218" s="229" t="s">
        <v>455</v>
      </c>
      <c r="J218" s="230">
        <v>1865000</v>
      </c>
      <c r="K218" s="229" t="s">
        <v>608</v>
      </c>
      <c r="L218" s="229" t="s">
        <v>403</v>
      </c>
      <c r="M218" s="229" t="s">
        <v>1101</v>
      </c>
      <c r="N218" s="229" t="s">
        <v>347</v>
      </c>
      <c r="O218" s="229" t="s">
        <v>404</v>
      </c>
      <c r="P218" s="229" t="s">
        <v>449</v>
      </c>
      <c r="Q218" s="229" t="s">
        <v>406</v>
      </c>
      <c r="R218" s="229" t="s">
        <v>347</v>
      </c>
      <c r="S218" s="229" t="s">
        <v>347</v>
      </c>
      <c r="T218" s="231">
        <v>0</v>
      </c>
      <c r="U218" s="229" t="s">
        <v>347</v>
      </c>
      <c r="V218" s="229" t="s">
        <v>1102</v>
      </c>
      <c r="W218" s="229" t="s">
        <v>347</v>
      </c>
      <c r="X218" s="229" t="s">
        <v>347</v>
      </c>
      <c r="Y218" s="229">
        <f t="shared" si="6"/>
        <v>4</v>
      </c>
      <c r="Z218" s="220"/>
    </row>
    <row r="219" spans="1:26">
      <c r="A219" s="228">
        <v>44663</v>
      </c>
      <c r="B219" s="229" t="s">
        <v>1101</v>
      </c>
      <c r="C219" s="229" t="s">
        <v>1103</v>
      </c>
      <c r="D219" s="229" t="s">
        <v>1100</v>
      </c>
      <c r="E219" s="229" t="s">
        <v>1089</v>
      </c>
      <c r="F219" s="229" t="s">
        <v>1090</v>
      </c>
      <c r="G219" s="229" t="s">
        <v>434</v>
      </c>
      <c r="H219" s="229" t="s">
        <v>435</v>
      </c>
      <c r="I219" s="229" t="s">
        <v>455</v>
      </c>
      <c r="J219" s="230">
        <v>-1865000</v>
      </c>
      <c r="K219" s="229" t="s">
        <v>347</v>
      </c>
      <c r="L219" s="229" t="s">
        <v>403</v>
      </c>
      <c r="M219" s="229" t="s">
        <v>1098</v>
      </c>
      <c r="N219" s="229" t="s">
        <v>608</v>
      </c>
      <c r="O219" s="229" t="s">
        <v>612</v>
      </c>
      <c r="P219" s="229" t="s">
        <v>449</v>
      </c>
      <c r="Q219" s="229" t="s">
        <v>406</v>
      </c>
      <c r="R219" s="229" t="s">
        <v>347</v>
      </c>
      <c r="S219" s="229" t="s">
        <v>347</v>
      </c>
      <c r="T219" s="231">
        <v>0</v>
      </c>
      <c r="U219" s="229" t="s">
        <v>347</v>
      </c>
      <c r="V219" s="229" t="s">
        <v>1102</v>
      </c>
      <c r="W219" s="229" t="s">
        <v>347</v>
      </c>
      <c r="X219" s="229" t="s">
        <v>347</v>
      </c>
      <c r="Y219" s="229">
        <f t="shared" si="6"/>
        <v>4</v>
      </c>
      <c r="Z219" s="220"/>
    </row>
    <row r="220" spans="1:26">
      <c r="A220" s="228">
        <v>44652</v>
      </c>
      <c r="B220" s="229" t="s">
        <v>1104</v>
      </c>
      <c r="C220" s="229" t="s">
        <v>1105</v>
      </c>
      <c r="D220" s="229" t="s">
        <v>1100</v>
      </c>
      <c r="E220" s="229" t="s">
        <v>1089</v>
      </c>
      <c r="F220" s="229" t="s">
        <v>1090</v>
      </c>
      <c r="G220" s="229" t="s">
        <v>434</v>
      </c>
      <c r="H220" s="229" t="s">
        <v>435</v>
      </c>
      <c r="I220" s="229" t="s">
        <v>455</v>
      </c>
      <c r="J220" s="230">
        <v>1865000</v>
      </c>
      <c r="K220" s="229" t="s">
        <v>347</v>
      </c>
      <c r="L220" s="229" t="s">
        <v>403</v>
      </c>
      <c r="M220" s="229" t="s">
        <v>347</v>
      </c>
      <c r="N220" s="229" t="s">
        <v>347</v>
      </c>
      <c r="O220" s="229" t="s">
        <v>404</v>
      </c>
      <c r="P220" s="229" t="s">
        <v>449</v>
      </c>
      <c r="Q220" s="229" t="s">
        <v>406</v>
      </c>
      <c r="R220" s="229" t="s">
        <v>347</v>
      </c>
      <c r="S220" s="229" t="s">
        <v>347</v>
      </c>
      <c r="T220" s="231">
        <v>0</v>
      </c>
      <c r="U220" s="229" t="s">
        <v>347</v>
      </c>
      <c r="V220" s="229" t="s">
        <v>1106</v>
      </c>
      <c r="W220" s="229" t="s">
        <v>347</v>
      </c>
      <c r="X220" s="229" t="s">
        <v>347</v>
      </c>
      <c r="Y220" s="229">
        <f t="shared" si="6"/>
        <v>4</v>
      </c>
      <c r="Z220" s="220">
        <f t="shared" si="7"/>
        <v>1865000</v>
      </c>
    </row>
    <row r="221" spans="1:26">
      <c r="A221" s="228">
        <v>44656</v>
      </c>
      <c r="B221" s="229" t="s">
        <v>1107</v>
      </c>
      <c r="C221" s="229" t="s">
        <v>1108</v>
      </c>
      <c r="D221" s="229" t="s">
        <v>347</v>
      </c>
      <c r="E221" s="229" t="s">
        <v>1089</v>
      </c>
      <c r="F221" s="229" t="s">
        <v>1090</v>
      </c>
      <c r="G221" s="229" t="s">
        <v>778</v>
      </c>
      <c r="H221" s="229" t="s">
        <v>779</v>
      </c>
      <c r="I221" s="229" t="s">
        <v>455</v>
      </c>
      <c r="J221" s="230">
        <v>4300000</v>
      </c>
      <c r="K221" s="229" t="s">
        <v>347</v>
      </c>
      <c r="L221" s="229" t="s">
        <v>403</v>
      </c>
      <c r="M221" s="229" t="s">
        <v>347</v>
      </c>
      <c r="N221" s="229" t="s">
        <v>347</v>
      </c>
      <c r="O221" s="229" t="s">
        <v>404</v>
      </c>
      <c r="P221" s="229" t="s">
        <v>449</v>
      </c>
      <c r="Q221" s="229" t="s">
        <v>406</v>
      </c>
      <c r="R221" s="229" t="s">
        <v>347</v>
      </c>
      <c r="S221" s="229" t="s">
        <v>347</v>
      </c>
      <c r="T221" s="231">
        <v>0</v>
      </c>
      <c r="U221" s="229" t="s">
        <v>347</v>
      </c>
      <c r="V221" s="229" t="s">
        <v>1109</v>
      </c>
      <c r="W221" s="229" t="s">
        <v>347</v>
      </c>
      <c r="X221" s="229" t="s">
        <v>347</v>
      </c>
      <c r="Y221" s="229">
        <f t="shared" si="6"/>
        <v>4</v>
      </c>
      <c r="Z221" s="220">
        <f t="shared" si="7"/>
        <v>4300000</v>
      </c>
    </row>
    <row r="222" spans="1:26">
      <c r="A222" s="228">
        <v>44656</v>
      </c>
      <c r="B222" s="229" t="s">
        <v>1110</v>
      </c>
      <c r="C222" s="229" t="s">
        <v>1111</v>
      </c>
      <c r="D222" s="229" t="s">
        <v>1112</v>
      </c>
      <c r="E222" s="229" t="s">
        <v>1089</v>
      </c>
      <c r="F222" s="229" t="s">
        <v>1090</v>
      </c>
      <c r="G222" s="229" t="s">
        <v>1113</v>
      </c>
      <c r="H222" s="229" t="s">
        <v>1114</v>
      </c>
      <c r="I222" s="229" t="s">
        <v>496</v>
      </c>
      <c r="J222" s="230">
        <v>700000</v>
      </c>
      <c r="K222" s="229" t="s">
        <v>347</v>
      </c>
      <c r="L222" s="229" t="s">
        <v>403</v>
      </c>
      <c r="M222" s="229" t="s">
        <v>347</v>
      </c>
      <c r="N222" s="229" t="s">
        <v>347</v>
      </c>
      <c r="O222" s="229" t="s">
        <v>404</v>
      </c>
      <c r="P222" s="229" t="s">
        <v>463</v>
      </c>
      <c r="Q222" s="229" t="s">
        <v>406</v>
      </c>
      <c r="R222" s="229" t="s">
        <v>347</v>
      </c>
      <c r="S222" s="229" t="s">
        <v>347</v>
      </c>
      <c r="T222" s="231">
        <v>0</v>
      </c>
      <c r="U222" s="229" t="s">
        <v>347</v>
      </c>
      <c r="V222" s="229" t="s">
        <v>1115</v>
      </c>
      <c r="W222" s="229" t="s">
        <v>347</v>
      </c>
      <c r="X222" s="229" t="s">
        <v>347</v>
      </c>
      <c r="Y222" s="229">
        <f t="shared" si="6"/>
        <v>4</v>
      </c>
      <c r="Z222" s="220">
        <f t="shared" si="7"/>
        <v>700000</v>
      </c>
    </row>
    <row r="223" spans="1:26">
      <c r="A223" s="228">
        <v>44663</v>
      </c>
      <c r="B223" s="229" t="s">
        <v>1116</v>
      </c>
      <c r="C223" s="229" t="s">
        <v>1117</v>
      </c>
      <c r="D223" s="229" t="s">
        <v>1118</v>
      </c>
      <c r="E223" s="229" t="s">
        <v>1089</v>
      </c>
      <c r="F223" s="229" t="s">
        <v>1090</v>
      </c>
      <c r="G223" s="229" t="s">
        <v>1119</v>
      </c>
      <c r="H223" s="229" t="s">
        <v>1120</v>
      </c>
      <c r="I223" s="229" t="s">
        <v>496</v>
      </c>
      <c r="J223" s="230">
        <v>4000000</v>
      </c>
      <c r="K223" s="229" t="s">
        <v>347</v>
      </c>
      <c r="L223" s="229" t="s">
        <v>403</v>
      </c>
      <c r="M223" s="229" t="s">
        <v>347</v>
      </c>
      <c r="N223" s="229" t="s">
        <v>347</v>
      </c>
      <c r="O223" s="229" t="s">
        <v>404</v>
      </c>
      <c r="P223" s="229" t="s">
        <v>463</v>
      </c>
      <c r="Q223" s="229" t="s">
        <v>406</v>
      </c>
      <c r="R223" s="229" t="s">
        <v>347</v>
      </c>
      <c r="S223" s="229" t="s">
        <v>347</v>
      </c>
      <c r="T223" s="231">
        <v>0</v>
      </c>
      <c r="U223" s="229" t="s">
        <v>347</v>
      </c>
      <c r="V223" s="229" t="s">
        <v>1121</v>
      </c>
      <c r="W223" s="229" t="s">
        <v>347</v>
      </c>
      <c r="X223" s="229" t="s">
        <v>347</v>
      </c>
      <c r="Y223" s="229">
        <f t="shared" si="6"/>
        <v>4</v>
      </c>
      <c r="Z223" s="220">
        <f t="shared" si="7"/>
        <v>4000000</v>
      </c>
    </row>
    <row r="224" spans="1:26">
      <c r="A224" s="228">
        <v>44679</v>
      </c>
      <c r="B224" s="229" t="s">
        <v>1122</v>
      </c>
      <c r="C224" s="229" t="s">
        <v>1123</v>
      </c>
      <c r="D224" s="229" t="s">
        <v>539</v>
      </c>
      <c r="E224" s="229" t="s">
        <v>1089</v>
      </c>
      <c r="F224" s="229" t="s">
        <v>1090</v>
      </c>
      <c r="G224" s="229" t="s">
        <v>1124</v>
      </c>
      <c r="H224" s="229" t="s">
        <v>1125</v>
      </c>
      <c r="I224" s="229" t="s">
        <v>541</v>
      </c>
      <c r="J224" s="230">
        <v>6000000</v>
      </c>
      <c r="K224" s="229" t="s">
        <v>347</v>
      </c>
      <c r="L224" s="229" t="s">
        <v>542</v>
      </c>
      <c r="M224" s="229" t="s">
        <v>347</v>
      </c>
      <c r="N224" s="229" t="s">
        <v>347</v>
      </c>
      <c r="O224" s="229" t="s">
        <v>404</v>
      </c>
      <c r="P224" s="229" t="s">
        <v>543</v>
      </c>
      <c r="Q224" s="229" t="s">
        <v>406</v>
      </c>
      <c r="R224" s="229" t="s">
        <v>347</v>
      </c>
      <c r="S224" s="229" t="s">
        <v>347</v>
      </c>
      <c r="T224" s="232">
        <v>40</v>
      </c>
      <c r="U224" s="229" t="s">
        <v>544</v>
      </c>
      <c r="V224" s="229" t="s">
        <v>1126</v>
      </c>
      <c r="W224" s="229" t="s">
        <v>347</v>
      </c>
      <c r="X224" s="229" t="s">
        <v>347</v>
      </c>
      <c r="Y224" s="229">
        <f t="shared" si="6"/>
        <v>4</v>
      </c>
      <c r="Z224" s="220"/>
    </row>
    <row r="225" spans="1:26">
      <c r="A225" s="228">
        <v>44652</v>
      </c>
      <c r="B225" s="229" t="s">
        <v>1127</v>
      </c>
      <c r="C225" s="229" t="s">
        <v>1128</v>
      </c>
      <c r="D225" s="229" t="s">
        <v>347</v>
      </c>
      <c r="E225" s="229" t="s">
        <v>1089</v>
      </c>
      <c r="F225" s="229" t="s">
        <v>1090</v>
      </c>
      <c r="G225" s="229" t="s">
        <v>1129</v>
      </c>
      <c r="H225" s="229" t="s">
        <v>1130</v>
      </c>
      <c r="I225" s="229" t="s">
        <v>496</v>
      </c>
      <c r="J225" s="230">
        <v>740</v>
      </c>
      <c r="K225" s="229" t="s">
        <v>347</v>
      </c>
      <c r="L225" s="229" t="s">
        <v>1131</v>
      </c>
      <c r="M225" s="229" t="s">
        <v>347</v>
      </c>
      <c r="N225" s="229" t="s">
        <v>347</v>
      </c>
      <c r="O225" s="229" t="s">
        <v>404</v>
      </c>
      <c r="P225" s="229" t="s">
        <v>405</v>
      </c>
      <c r="Q225" s="229" t="s">
        <v>406</v>
      </c>
      <c r="R225" s="229" t="s">
        <v>347</v>
      </c>
      <c r="S225" s="229" t="s">
        <v>347</v>
      </c>
      <c r="T225" s="231">
        <v>0</v>
      </c>
      <c r="U225" s="229" t="s">
        <v>549</v>
      </c>
      <c r="V225" s="229" t="s">
        <v>1132</v>
      </c>
      <c r="W225" s="229" t="s">
        <v>347</v>
      </c>
      <c r="X225" s="229" t="s">
        <v>347</v>
      </c>
      <c r="Y225" s="229">
        <f t="shared" si="6"/>
        <v>4</v>
      </c>
      <c r="Z225" s="220"/>
    </row>
    <row r="226" spans="1:26">
      <c r="A226" s="228">
        <v>44680</v>
      </c>
      <c r="B226" s="229" t="s">
        <v>1133</v>
      </c>
      <c r="C226" s="229" t="s">
        <v>1134</v>
      </c>
      <c r="D226" s="229" t="s">
        <v>539</v>
      </c>
      <c r="E226" s="229" t="s">
        <v>1089</v>
      </c>
      <c r="F226" s="229" t="s">
        <v>1090</v>
      </c>
      <c r="G226" s="229" t="s">
        <v>1124</v>
      </c>
      <c r="H226" s="229" t="s">
        <v>1125</v>
      </c>
      <c r="I226" s="229" t="s">
        <v>541</v>
      </c>
      <c r="J226" s="230">
        <v>5000</v>
      </c>
      <c r="K226" s="229" t="s">
        <v>347</v>
      </c>
      <c r="L226" s="229" t="s">
        <v>542</v>
      </c>
      <c r="M226" s="229" t="s">
        <v>347</v>
      </c>
      <c r="N226" s="229" t="s">
        <v>347</v>
      </c>
      <c r="O226" s="229" t="s">
        <v>404</v>
      </c>
      <c r="P226" s="229" t="s">
        <v>543</v>
      </c>
      <c r="Q226" s="229" t="s">
        <v>406</v>
      </c>
      <c r="R226" s="229" t="s">
        <v>347</v>
      </c>
      <c r="S226" s="229" t="s">
        <v>347</v>
      </c>
      <c r="T226" s="232">
        <v>1</v>
      </c>
      <c r="U226" s="229" t="s">
        <v>544</v>
      </c>
      <c r="V226" s="229" t="s">
        <v>1135</v>
      </c>
      <c r="W226" s="229" t="s">
        <v>347</v>
      </c>
      <c r="X226" s="229" t="s">
        <v>347</v>
      </c>
      <c r="Y226" s="229">
        <f t="shared" si="6"/>
        <v>4</v>
      </c>
      <c r="Z226" s="220"/>
    </row>
    <row r="227" spans="1:26">
      <c r="A227" s="228">
        <v>44680</v>
      </c>
      <c r="B227" s="229" t="s">
        <v>1133</v>
      </c>
      <c r="C227" s="229" t="s">
        <v>1134</v>
      </c>
      <c r="D227" s="229" t="s">
        <v>539</v>
      </c>
      <c r="E227" s="229" t="s">
        <v>1089</v>
      </c>
      <c r="F227" s="229" t="s">
        <v>1090</v>
      </c>
      <c r="G227" s="229" t="s">
        <v>1124</v>
      </c>
      <c r="H227" s="229" t="s">
        <v>1125</v>
      </c>
      <c r="I227" s="229" t="s">
        <v>541</v>
      </c>
      <c r="J227" s="230">
        <v>192940</v>
      </c>
      <c r="K227" s="229" t="s">
        <v>347</v>
      </c>
      <c r="L227" s="229" t="s">
        <v>542</v>
      </c>
      <c r="M227" s="229" t="s">
        <v>347</v>
      </c>
      <c r="N227" s="229" t="s">
        <v>347</v>
      </c>
      <c r="O227" s="229" t="s">
        <v>404</v>
      </c>
      <c r="P227" s="229" t="s">
        <v>543</v>
      </c>
      <c r="Q227" s="229" t="s">
        <v>406</v>
      </c>
      <c r="R227" s="229" t="s">
        <v>347</v>
      </c>
      <c r="S227" s="229" t="s">
        <v>347</v>
      </c>
      <c r="T227" s="233">
        <v>2.5</v>
      </c>
      <c r="U227" s="229" t="s">
        <v>551</v>
      </c>
      <c r="V227" s="229" t="s">
        <v>1135</v>
      </c>
      <c r="W227" s="229" t="s">
        <v>347</v>
      </c>
      <c r="X227" s="229" t="s">
        <v>347</v>
      </c>
      <c r="Y227" s="229">
        <f t="shared" si="6"/>
        <v>4</v>
      </c>
      <c r="Z227" s="220"/>
    </row>
    <row r="228" spans="1:26">
      <c r="A228" s="228">
        <v>44671</v>
      </c>
      <c r="B228" s="229" t="s">
        <v>1136</v>
      </c>
      <c r="C228" s="229" t="s">
        <v>1137</v>
      </c>
      <c r="D228" s="229" t="s">
        <v>1138</v>
      </c>
      <c r="E228" s="229" t="s">
        <v>1089</v>
      </c>
      <c r="F228" s="229" t="s">
        <v>1090</v>
      </c>
      <c r="G228" s="229" t="s">
        <v>778</v>
      </c>
      <c r="H228" s="229" t="s">
        <v>779</v>
      </c>
      <c r="I228" s="229" t="s">
        <v>455</v>
      </c>
      <c r="J228" s="230">
        <v>-2420000</v>
      </c>
      <c r="K228" s="229" t="s">
        <v>347</v>
      </c>
      <c r="L228" s="229" t="s">
        <v>403</v>
      </c>
      <c r="M228" s="229" t="s">
        <v>347</v>
      </c>
      <c r="N228" s="229" t="s">
        <v>347</v>
      </c>
      <c r="O228" s="229" t="s">
        <v>612</v>
      </c>
      <c r="P228" s="229" t="s">
        <v>736</v>
      </c>
      <c r="Q228" s="229" t="s">
        <v>406</v>
      </c>
      <c r="R228" s="229" t="s">
        <v>347</v>
      </c>
      <c r="S228" s="229" t="s">
        <v>347</v>
      </c>
      <c r="T228" s="231">
        <v>0</v>
      </c>
      <c r="U228" s="229" t="s">
        <v>347</v>
      </c>
      <c r="V228" s="229" t="s">
        <v>1138</v>
      </c>
      <c r="W228" s="229" t="s">
        <v>347</v>
      </c>
      <c r="X228" s="229" t="s">
        <v>347</v>
      </c>
      <c r="Y228" s="229">
        <f t="shared" si="6"/>
        <v>4</v>
      </c>
      <c r="Z228" s="220">
        <f t="shared" si="7"/>
        <v>-2420000</v>
      </c>
    </row>
    <row r="229" spans="1:26">
      <c r="A229" s="228">
        <v>44681</v>
      </c>
      <c r="B229" s="229" t="s">
        <v>395</v>
      </c>
      <c r="C229" s="229" t="s">
        <v>396</v>
      </c>
      <c r="D229" s="229" t="s">
        <v>397</v>
      </c>
      <c r="E229" s="229" t="s">
        <v>1089</v>
      </c>
      <c r="F229" s="229" t="s">
        <v>1090</v>
      </c>
      <c r="G229" s="229" t="s">
        <v>400</v>
      </c>
      <c r="H229" s="229" t="s">
        <v>401</v>
      </c>
      <c r="I229" s="229" t="s">
        <v>402</v>
      </c>
      <c r="J229" s="230">
        <v>144996673</v>
      </c>
      <c r="K229" s="229" t="s">
        <v>347</v>
      </c>
      <c r="L229" s="229" t="s">
        <v>403</v>
      </c>
      <c r="M229" s="229" t="s">
        <v>347</v>
      </c>
      <c r="N229" s="229" t="s">
        <v>347</v>
      </c>
      <c r="O229" s="229" t="s">
        <v>404</v>
      </c>
      <c r="P229" s="229" t="s">
        <v>405</v>
      </c>
      <c r="Q229" s="229" t="s">
        <v>406</v>
      </c>
      <c r="R229" s="229" t="s">
        <v>347</v>
      </c>
      <c r="S229" s="229" t="s">
        <v>347</v>
      </c>
      <c r="T229" s="231">
        <v>0</v>
      </c>
      <c r="U229" s="229" t="s">
        <v>347</v>
      </c>
      <c r="V229" s="229" t="s">
        <v>397</v>
      </c>
      <c r="W229" s="229" t="s">
        <v>347</v>
      </c>
      <c r="X229" s="229" t="s">
        <v>347</v>
      </c>
      <c r="Y229" s="229">
        <f t="shared" si="6"/>
        <v>4</v>
      </c>
      <c r="Z229" s="220">
        <f t="shared" si="7"/>
        <v>144996673</v>
      </c>
    </row>
    <row r="230" spans="1:26">
      <c r="A230" s="228">
        <v>44681</v>
      </c>
      <c r="B230" s="229" t="s">
        <v>395</v>
      </c>
      <c r="C230" s="229" t="s">
        <v>396</v>
      </c>
      <c r="D230" s="229" t="s">
        <v>397</v>
      </c>
      <c r="E230" s="229" t="s">
        <v>1089</v>
      </c>
      <c r="F230" s="229" t="s">
        <v>1090</v>
      </c>
      <c r="G230" s="229" t="s">
        <v>407</v>
      </c>
      <c r="H230" s="229" t="s">
        <v>408</v>
      </c>
      <c r="I230" s="229" t="s">
        <v>402</v>
      </c>
      <c r="J230" s="230">
        <v>29167076</v>
      </c>
      <c r="K230" s="229" t="s">
        <v>347</v>
      </c>
      <c r="L230" s="229" t="s">
        <v>403</v>
      </c>
      <c r="M230" s="229" t="s">
        <v>347</v>
      </c>
      <c r="N230" s="229" t="s">
        <v>347</v>
      </c>
      <c r="O230" s="229" t="s">
        <v>404</v>
      </c>
      <c r="P230" s="229" t="s">
        <v>405</v>
      </c>
      <c r="Q230" s="229" t="s">
        <v>406</v>
      </c>
      <c r="R230" s="229" t="s">
        <v>347</v>
      </c>
      <c r="S230" s="229" t="s">
        <v>347</v>
      </c>
      <c r="T230" s="231">
        <v>0</v>
      </c>
      <c r="U230" s="229" t="s">
        <v>347</v>
      </c>
      <c r="V230" s="229" t="s">
        <v>397</v>
      </c>
      <c r="W230" s="229" t="s">
        <v>347</v>
      </c>
      <c r="X230" s="229" t="s">
        <v>347</v>
      </c>
      <c r="Y230" s="229">
        <f t="shared" si="6"/>
        <v>4</v>
      </c>
      <c r="Z230" s="220">
        <f t="shared" si="7"/>
        <v>29167076</v>
      </c>
    </row>
    <row r="231" spans="1:26">
      <c r="A231" s="228">
        <v>44681</v>
      </c>
      <c r="B231" s="229" t="s">
        <v>395</v>
      </c>
      <c r="C231" s="229" t="s">
        <v>396</v>
      </c>
      <c r="D231" s="229" t="s">
        <v>397</v>
      </c>
      <c r="E231" s="229" t="s">
        <v>1089</v>
      </c>
      <c r="F231" s="229" t="s">
        <v>1090</v>
      </c>
      <c r="G231" s="229" t="s">
        <v>409</v>
      </c>
      <c r="H231" s="229" t="s">
        <v>410</v>
      </c>
      <c r="I231" s="229" t="s">
        <v>402</v>
      </c>
      <c r="J231" s="230">
        <v>500000</v>
      </c>
      <c r="K231" s="229" t="s">
        <v>347</v>
      </c>
      <c r="L231" s="229" t="s">
        <v>403</v>
      </c>
      <c r="M231" s="229" t="s">
        <v>347</v>
      </c>
      <c r="N231" s="229" t="s">
        <v>347</v>
      </c>
      <c r="O231" s="229" t="s">
        <v>404</v>
      </c>
      <c r="P231" s="229" t="s">
        <v>405</v>
      </c>
      <c r="Q231" s="229" t="s">
        <v>406</v>
      </c>
      <c r="R231" s="229" t="s">
        <v>347</v>
      </c>
      <c r="S231" s="229" t="s">
        <v>347</v>
      </c>
      <c r="T231" s="231">
        <v>0</v>
      </c>
      <c r="U231" s="229" t="s">
        <v>347</v>
      </c>
      <c r="V231" s="229" t="s">
        <v>397</v>
      </c>
      <c r="W231" s="229" t="s">
        <v>347</v>
      </c>
      <c r="X231" s="229" t="s">
        <v>347</v>
      </c>
      <c r="Y231" s="229">
        <f t="shared" si="6"/>
        <v>4</v>
      </c>
      <c r="Z231" s="220">
        <f t="shared" si="7"/>
        <v>500000</v>
      </c>
    </row>
    <row r="232" spans="1:26">
      <c r="A232" s="228">
        <v>44681</v>
      </c>
      <c r="B232" s="229" t="s">
        <v>414</v>
      </c>
      <c r="C232" s="229" t="s">
        <v>415</v>
      </c>
      <c r="D232" s="229" t="s">
        <v>416</v>
      </c>
      <c r="E232" s="229" t="s">
        <v>1089</v>
      </c>
      <c r="F232" s="229" t="s">
        <v>1090</v>
      </c>
      <c r="G232" s="229" t="s">
        <v>417</v>
      </c>
      <c r="H232" s="229" t="s">
        <v>418</v>
      </c>
      <c r="I232" s="229" t="s">
        <v>419</v>
      </c>
      <c r="J232" s="230">
        <v>13384750</v>
      </c>
      <c r="K232" s="229" t="s">
        <v>347</v>
      </c>
      <c r="L232" s="229" t="s">
        <v>403</v>
      </c>
      <c r="M232" s="229" t="s">
        <v>347</v>
      </c>
      <c r="N232" s="229" t="s">
        <v>347</v>
      </c>
      <c r="O232" s="229" t="s">
        <v>404</v>
      </c>
      <c r="P232" s="229" t="s">
        <v>405</v>
      </c>
      <c r="Q232" s="229" t="s">
        <v>406</v>
      </c>
      <c r="R232" s="229" t="s">
        <v>347</v>
      </c>
      <c r="S232" s="229" t="s">
        <v>347</v>
      </c>
      <c r="T232" s="231">
        <v>0</v>
      </c>
      <c r="U232" s="229" t="s">
        <v>347</v>
      </c>
      <c r="V232" s="229" t="s">
        <v>420</v>
      </c>
      <c r="W232" s="229" t="s">
        <v>347</v>
      </c>
      <c r="X232" s="229" t="s">
        <v>347</v>
      </c>
      <c r="Y232" s="229">
        <f t="shared" si="6"/>
        <v>4</v>
      </c>
      <c r="Z232" s="220">
        <f t="shared" si="7"/>
        <v>13384750</v>
      </c>
    </row>
    <row r="233" spans="1:26">
      <c r="A233" s="228">
        <v>44681</v>
      </c>
      <c r="B233" s="229" t="s">
        <v>414</v>
      </c>
      <c r="C233" s="229" t="s">
        <v>415</v>
      </c>
      <c r="D233" s="229" t="s">
        <v>732</v>
      </c>
      <c r="E233" s="229" t="s">
        <v>1089</v>
      </c>
      <c r="F233" s="229" t="s">
        <v>1090</v>
      </c>
      <c r="G233" s="229" t="s">
        <v>417</v>
      </c>
      <c r="H233" s="229" t="s">
        <v>418</v>
      </c>
      <c r="I233" s="229" t="s">
        <v>419</v>
      </c>
      <c r="J233" s="230">
        <v>250000</v>
      </c>
      <c r="K233" s="229" t="s">
        <v>347</v>
      </c>
      <c r="L233" s="229" t="s">
        <v>403</v>
      </c>
      <c r="M233" s="229" t="s">
        <v>347</v>
      </c>
      <c r="N233" s="229" t="s">
        <v>347</v>
      </c>
      <c r="O233" s="229" t="s">
        <v>404</v>
      </c>
      <c r="P233" s="229" t="s">
        <v>405</v>
      </c>
      <c r="Q233" s="229" t="s">
        <v>406</v>
      </c>
      <c r="R233" s="229" t="s">
        <v>347</v>
      </c>
      <c r="S233" s="229" t="s">
        <v>347</v>
      </c>
      <c r="T233" s="231">
        <v>0</v>
      </c>
      <c r="U233" s="229" t="s">
        <v>347</v>
      </c>
      <c r="V233" s="229" t="s">
        <v>420</v>
      </c>
      <c r="W233" s="229" t="s">
        <v>347</v>
      </c>
      <c r="X233" s="229" t="s">
        <v>347</v>
      </c>
      <c r="Y233" s="229">
        <f t="shared" si="6"/>
        <v>4</v>
      </c>
      <c r="Z233" s="220">
        <f t="shared" si="7"/>
        <v>250000</v>
      </c>
    </row>
    <row r="234" spans="1:26">
      <c r="A234" s="228">
        <v>44681</v>
      </c>
      <c r="B234" s="229" t="s">
        <v>414</v>
      </c>
      <c r="C234" s="229" t="s">
        <v>415</v>
      </c>
      <c r="D234" s="229" t="s">
        <v>421</v>
      </c>
      <c r="E234" s="229" t="s">
        <v>1089</v>
      </c>
      <c r="F234" s="229" t="s">
        <v>1090</v>
      </c>
      <c r="G234" s="229" t="s">
        <v>422</v>
      </c>
      <c r="H234" s="229" t="s">
        <v>423</v>
      </c>
      <c r="I234" s="229" t="s">
        <v>419</v>
      </c>
      <c r="J234" s="230">
        <v>12004300</v>
      </c>
      <c r="K234" s="229" t="s">
        <v>347</v>
      </c>
      <c r="L234" s="229" t="s">
        <v>403</v>
      </c>
      <c r="M234" s="229" t="s">
        <v>347</v>
      </c>
      <c r="N234" s="229" t="s">
        <v>347</v>
      </c>
      <c r="O234" s="229" t="s">
        <v>404</v>
      </c>
      <c r="P234" s="229" t="s">
        <v>405</v>
      </c>
      <c r="Q234" s="229" t="s">
        <v>406</v>
      </c>
      <c r="R234" s="229" t="s">
        <v>347</v>
      </c>
      <c r="S234" s="229" t="s">
        <v>347</v>
      </c>
      <c r="T234" s="231">
        <v>0</v>
      </c>
      <c r="U234" s="229" t="s">
        <v>347</v>
      </c>
      <c r="V234" s="229" t="s">
        <v>420</v>
      </c>
      <c r="W234" s="229" t="s">
        <v>347</v>
      </c>
      <c r="X234" s="229" t="s">
        <v>347</v>
      </c>
      <c r="Y234" s="229">
        <f t="shared" si="6"/>
        <v>4</v>
      </c>
      <c r="Z234" s="220">
        <f t="shared" si="7"/>
        <v>12004300</v>
      </c>
    </row>
    <row r="235" spans="1:26">
      <c r="A235" s="228">
        <v>44681</v>
      </c>
      <c r="B235" s="229" t="s">
        <v>424</v>
      </c>
      <c r="C235" s="229" t="s">
        <v>425</v>
      </c>
      <c r="D235" s="229" t="s">
        <v>426</v>
      </c>
      <c r="E235" s="229" t="s">
        <v>1089</v>
      </c>
      <c r="F235" s="229" t="s">
        <v>1090</v>
      </c>
      <c r="G235" s="229" t="s">
        <v>743</v>
      </c>
      <c r="H235" s="229" t="s">
        <v>744</v>
      </c>
      <c r="I235" s="229" t="s">
        <v>429</v>
      </c>
      <c r="J235" s="230">
        <v>626667</v>
      </c>
      <c r="K235" s="229" t="s">
        <v>347</v>
      </c>
      <c r="L235" s="229" t="s">
        <v>430</v>
      </c>
      <c r="M235" s="229" t="s">
        <v>347</v>
      </c>
      <c r="N235" s="229" t="s">
        <v>347</v>
      </c>
      <c r="O235" s="229" t="s">
        <v>404</v>
      </c>
      <c r="P235" s="229" t="s">
        <v>405</v>
      </c>
      <c r="Q235" s="229" t="s">
        <v>406</v>
      </c>
      <c r="R235" s="229" t="s">
        <v>347</v>
      </c>
      <c r="S235" s="229" t="s">
        <v>347</v>
      </c>
      <c r="T235" s="231">
        <v>0</v>
      </c>
      <c r="U235" s="229" t="s">
        <v>347</v>
      </c>
      <c r="V235" s="229" t="s">
        <v>426</v>
      </c>
      <c r="W235" s="229" t="s">
        <v>347</v>
      </c>
      <c r="X235" s="229" t="s">
        <v>347</v>
      </c>
      <c r="Y235" s="229">
        <f t="shared" si="6"/>
        <v>4</v>
      </c>
      <c r="Z235" s="220">
        <f t="shared" si="7"/>
        <v>626667</v>
      </c>
    </row>
    <row r="236" spans="1:26">
      <c r="A236" s="228">
        <v>44680</v>
      </c>
      <c r="B236" s="229" t="s">
        <v>1139</v>
      </c>
      <c r="C236" s="229" t="s">
        <v>1140</v>
      </c>
      <c r="D236" s="229" t="s">
        <v>767</v>
      </c>
      <c r="E236" s="229" t="s">
        <v>1089</v>
      </c>
      <c r="F236" s="229" t="s">
        <v>1090</v>
      </c>
      <c r="G236" s="229" t="s">
        <v>1129</v>
      </c>
      <c r="H236" s="229" t="s">
        <v>1130</v>
      </c>
      <c r="I236" s="229" t="s">
        <v>1124</v>
      </c>
      <c r="J236" s="230">
        <v>-740</v>
      </c>
      <c r="K236" s="229" t="s">
        <v>347</v>
      </c>
      <c r="L236" s="229" t="s">
        <v>403</v>
      </c>
      <c r="M236" s="229" t="s">
        <v>347</v>
      </c>
      <c r="N236" s="229" t="s">
        <v>347</v>
      </c>
      <c r="O236" s="229" t="s">
        <v>612</v>
      </c>
      <c r="P236" s="229" t="s">
        <v>405</v>
      </c>
      <c r="Q236" s="229" t="s">
        <v>406</v>
      </c>
      <c r="R236" s="229" t="s">
        <v>347</v>
      </c>
      <c r="S236" s="229" t="s">
        <v>347</v>
      </c>
      <c r="T236" s="231">
        <v>0</v>
      </c>
      <c r="U236" s="229" t="s">
        <v>347</v>
      </c>
      <c r="V236" s="229" t="s">
        <v>767</v>
      </c>
      <c r="W236" s="229" t="s">
        <v>347</v>
      </c>
      <c r="X236" s="229" t="s">
        <v>347</v>
      </c>
      <c r="Y236" s="229">
        <f t="shared" si="6"/>
        <v>4</v>
      </c>
      <c r="Z236" s="220"/>
    </row>
    <row r="237" spans="1:26">
      <c r="A237" s="228">
        <v>44680</v>
      </c>
      <c r="B237" s="229" t="s">
        <v>1139</v>
      </c>
      <c r="C237" s="229" t="s">
        <v>1140</v>
      </c>
      <c r="D237" s="229" t="s">
        <v>767</v>
      </c>
      <c r="E237" s="229" t="s">
        <v>1089</v>
      </c>
      <c r="F237" s="229" t="s">
        <v>1090</v>
      </c>
      <c r="G237" s="229" t="s">
        <v>1124</v>
      </c>
      <c r="H237" s="229" t="s">
        <v>1125</v>
      </c>
      <c r="I237" s="229" t="s">
        <v>1124</v>
      </c>
      <c r="J237" s="230">
        <v>-6197940</v>
      </c>
      <c r="K237" s="229" t="s">
        <v>347</v>
      </c>
      <c r="L237" s="229" t="s">
        <v>403</v>
      </c>
      <c r="M237" s="229" t="s">
        <v>347</v>
      </c>
      <c r="N237" s="229" t="s">
        <v>347</v>
      </c>
      <c r="O237" s="229" t="s">
        <v>612</v>
      </c>
      <c r="P237" s="229" t="s">
        <v>405</v>
      </c>
      <c r="Q237" s="229" t="s">
        <v>406</v>
      </c>
      <c r="R237" s="229" t="s">
        <v>347</v>
      </c>
      <c r="S237" s="229" t="s">
        <v>347</v>
      </c>
      <c r="T237" s="231">
        <v>0</v>
      </c>
      <c r="U237" s="229" t="s">
        <v>347</v>
      </c>
      <c r="V237" s="229" t="s">
        <v>767</v>
      </c>
      <c r="W237" s="229" t="s">
        <v>347</v>
      </c>
      <c r="X237" s="229" t="s">
        <v>347</v>
      </c>
      <c r="Y237" s="229">
        <f t="shared" si="6"/>
        <v>4</v>
      </c>
      <c r="Z237" s="234"/>
    </row>
    <row r="238" spans="1:26">
      <c r="A238" s="228">
        <v>44680</v>
      </c>
      <c r="B238" s="229" t="s">
        <v>1133</v>
      </c>
      <c r="C238" s="229" t="s">
        <v>1134</v>
      </c>
      <c r="D238" s="229" t="s">
        <v>539</v>
      </c>
      <c r="E238" s="229" t="s">
        <v>1141</v>
      </c>
      <c r="F238" s="229" t="s">
        <v>1142</v>
      </c>
      <c r="G238" s="229" t="s">
        <v>1124</v>
      </c>
      <c r="H238" s="229" t="s">
        <v>1125</v>
      </c>
      <c r="I238" s="229" t="s">
        <v>541</v>
      </c>
      <c r="J238" s="230">
        <v>280000</v>
      </c>
      <c r="K238" s="229" t="s">
        <v>347</v>
      </c>
      <c r="L238" s="229" t="s">
        <v>542</v>
      </c>
      <c r="M238" s="229" t="s">
        <v>347</v>
      </c>
      <c r="N238" s="229" t="s">
        <v>347</v>
      </c>
      <c r="O238" s="229" t="s">
        <v>404</v>
      </c>
      <c r="P238" s="229" t="s">
        <v>543</v>
      </c>
      <c r="Q238" s="229" t="s">
        <v>406</v>
      </c>
      <c r="R238" s="229" t="s">
        <v>347</v>
      </c>
      <c r="S238" s="229" t="s">
        <v>347</v>
      </c>
      <c r="T238" s="233">
        <v>10</v>
      </c>
      <c r="U238" s="229" t="s">
        <v>551</v>
      </c>
      <c r="V238" s="229" t="s">
        <v>1135</v>
      </c>
      <c r="W238" s="229" t="s">
        <v>347</v>
      </c>
      <c r="X238" s="229" t="s">
        <v>347</v>
      </c>
      <c r="Y238" s="229">
        <f t="shared" si="6"/>
        <v>4</v>
      </c>
      <c r="Z238" s="220">
        <f t="shared" si="7"/>
        <v>280000</v>
      </c>
    </row>
    <row r="239" spans="1:26">
      <c r="A239" s="228">
        <v>44681</v>
      </c>
      <c r="B239" s="229" t="s">
        <v>1143</v>
      </c>
      <c r="C239" s="229" t="s">
        <v>1144</v>
      </c>
      <c r="D239" s="229" t="s">
        <v>1145</v>
      </c>
      <c r="E239" s="229" t="s">
        <v>1141</v>
      </c>
      <c r="F239" s="229" t="s">
        <v>1142</v>
      </c>
      <c r="G239" s="229" t="s">
        <v>1124</v>
      </c>
      <c r="H239" s="229" t="s">
        <v>1125</v>
      </c>
      <c r="I239" s="229" t="s">
        <v>1124</v>
      </c>
      <c r="J239" s="230">
        <v>-280000</v>
      </c>
      <c r="K239" s="229" t="s">
        <v>347</v>
      </c>
      <c r="L239" s="229" t="s">
        <v>403</v>
      </c>
      <c r="M239" s="229" t="s">
        <v>347</v>
      </c>
      <c r="N239" s="229" t="s">
        <v>347</v>
      </c>
      <c r="O239" s="229" t="s">
        <v>612</v>
      </c>
      <c r="P239" s="229" t="s">
        <v>405</v>
      </c>
      <c r="Q239" s="229" t="s">
        <v>406</v>
      </c>
      <c r="R239" s="229" t="s">
        <v>347</v>
      </c>
      <c r="S239" s="229" t="s">
        <v>347</v>
      </c>
      <c r="T239" s="231">
        <v>0</v>
      </c>
      <c r="U239" s="229" t="s">
        <v>347</v>
      </c>
      <c r="V239" s="229" t="s">
        <v>1145</v>
      </c>
      <c r="W239" s="229" t="s">
        <v>347</v>
      </c>
      <c r="X239" s="229" t="s">
        <v>347</v>
      </c>
      <c r="Y239" s="229">
        <f t="shared" si="6"/>
        <v>4</v>
      </c>
      <c r="Z239" s="220"/>
    </row>
    <row r="240" spans="1:26">
      <c r="A240" s="228">
        <v>44656</v>
      </c>
      <c r="B240" s="229" t="s">
        <v>1146</v>
      </c>
      <c r="C240" s="229" t="s">
        <v>1147</v>
      </c>
      <c r="D240" s="229" t="s">
        <v>1148</v>
      </c>
      <c r="E240" s="229" t="s">
        <v>1149</v>
      </c>
      <c r="F240" s="229" t="s">
        <v>1150</v>
      </c>
      <c r="G240" s="229" t="s">
        <v>778</v>
      </c>
      <c r="H240" s="229" t="s">
        <v>779</v>
      </c>
      <c r="I240" s="229" t="s">
        <v>455</v>
      </c>
      <c r="J240" s="230">
        <v>595000</v>
      </c>
      <c r="K240" s="229" t="s">
        <v>347</v>
      </c>
      <c r="L240" s="229" t="s">
        <v>403</v>
      </c>
      <c r="M240" s="229" t="s">
        <v>347</v>
      </c>
      <c r="N240" s="229" t="s">
        <v>347</v>
      </c>
      <c r="O240" s="229" t="s">
        <v>404</v>
      </c>
      <c r="P240" s="229" t="s">
        <v>463</v>
      </c>
      <c r="Q240" s="229" t="s">
        <v>406</v>
      </c>
      <c r="R240" s="229" t="s">
        <v>347</v>
      </c>
      <c r="S240" s="229" t="s">
        <v>347</v>
      </c>
      <c r="T240" s="231">
        <v>0</v>
      </c>
      <c r="U240" s="229" t="s">
        <v>347</v>
      </c>
      <c r="V240" s="229" t="s">
        <v>1148</v>
      </c>
      <c r="W240" s="229" t="s">
        <v>347</v>
      </c>
      <c r="X240" s="229" t="s">
        <v>347</v>
      </c>
      <c r="Y240" s="229">
        <f t="shared" si="6"/>
        <v>4</v>
      </c>
      <c r="Z240" s="220"/>
    </row>
    <row r="241" spans="1:26">
      <c r="A241" s="228">
        <v>44678</v>
      </c>
      <c r="B241" s="229" t="s">
        <v>1151</v>
      </c>
      <c r="C241" s="229" t="s">
        <v>1152</v>
      </c>
      <c r="D241" s="229" t="s">
        <v>539</v>
      </c>
      <c r="E241" s="229" t="s">
        <v>1149</v>
      </c>
      <c r="F241" s="229" t="s">
        <v>1150</v>
      </c>
      <c r="G241" s="229" t="s">
        <v>1124</v>
      </c>
      <c r="H241" s="229" t="s">
        <v>1125</v>
      </c>
      <c r="I241" s="229" t="s">
        <v>541</v>
      </c>
      <c r="J241" s="230">
        <v>3600000</v>
      </c>
      <c r="K241" s="229" t="s">
        <v>347</v>
      </c>
      <c r="L241" s="229" t="s">
        <v>542</v>
      </c>
      <c r="M241" s="229" t="s">
        <v>347</v>
      </c>
      <c r="N241" s="229" t="s">
        <v>347</v>
      </c>
      <c r="O241" s="229" t="s">
        <v>404</v>
      </c>
      <c r="P241" s="229" t="s">
        <v>543</v>
      </c>
      <c r="Q241" s="229" t="s">
        <v>406</v>
      </c>
      <c r="R241" s="229" t="s">
        <v>347</v>
      </c>
      <c r="S241" s="229" t="s">
        <v>347</v>
      </c>
      <c r="T241" s="232">
        <v>15</v>
      </c>
      <c r="U241" s="229" t="s">
        <v>544</v>
      </c>
      <c r="V241" s="229" t="s">
        <v>1153</v>
      </c>
      <c r="W241" s="229" t="s">
        <v>347</v>
      </c>
      <c r="X241" s="229" t="s">
        <v>347</v>
      </c>
      <c r="Y241" s="229">
        <f t="shared" si="6"/>
        <v>4</v>
      </c>
      <c r="Z241" s="220">
        <f t="shared" si="7"/>
        <v>3600000</v>
      </c>
    </row>
    <row r="242" spans="1:26">
      <c r="A242" s="228">
        <v>44676</v>
      </c>
      <c r="B242" s="229" t="s">
        <v>1154</v>
      </c>
      <c r="C242" s="229" t="s">
        <v>1155</v>
      </c>
      <c r="D242" s="229" t="s">
        <v>539</v>
      </c>
      <c r="E242" s="229" t="s">
        <v>1149</v>
      </c>
      <c r="F242" s="229" t="s">
        <v>1150</v>
      </c>
      <c r="G242" s="229" t="s">
        <v>1124</v>
      </c>
      <c r="H242" s="229" t="s">
        <v>1125</v>
      </c>
      <c r="I242" s="229" t="s">
        <v>541</v>
      </c>
      <c r="J242" s="230">
        <v>7000000</v>
      </c>
      <c r="K242" s="229" t="s">
        <v>347</v>
      </c>
      <c r="L242" s="229" t="s">
        <v>542</v>
      </c>
      <c r="M242" s="229" t="s">
        <v>347</v>
      </c>
      <c r="N242" s="229" t="s">
        <v>347</v>
      </c>
      <c r="O242" s="229" t="s">
        <v>404</v>
      </c>
      <c r="P242" s="229" t="s">
        <v>543</v>
      </c>
      <c r="Q242" s="229" t="s">
        <v>406</v>
      </c>
      <c r="R242" s="229" t="s">
        <v>347</v>
      </c>
      <c r="S242" s="229" t="s">
        <v>347</v>
      </c>
      <c r="T242" s="232">
        <v>5</v>
      </c>
      <c r="U242" s="229" t="s">
        <v>544</v>
      </c>
      <c r="V242" s="229" t="s">
        <v>1156</v>
      </c>
      <c r="W242" s="229" t="s">
        <v>347</v>
      </c>
      <c r="X242" s="229" t="s">
        <v>347</v>
      </c>
      <c r="Y242" s="229">
        <f t="shared" si="6"/>
        <v>4</v>
      </c>
      <c r="Z242" s="220">
        <f t="shared" si="7"/>
        <v>7000000</v>
      </c>
    </row>
    <row r="243" spans="1:26">
      <c r="A243" s="228">
        <v>44680</v>
      </c>
      <c r="B243" s="229" t="s">
        <v>1157</v>
      </c>
      <c r="C243" s="229" t="s">
        <v>1158</v>
      </c>
      <c r="D243" s="229" t="s">
        <v>539</v>
      </c>
      <c r="E243" s="229" t="s">
        <v>1149</v>
      </c>
      <c r="F243" s="229" t="s">
        <v>1150</v>
      </c>
      <c r="G243" s="229" t="s">
        <v>1159</v>
      </c>
      <c r="H243" s="229" t="s">
        <v>1160</v>
      </c>
      <c r="I243" s="229" t="s">
        <v>541</v>
      </c>
      <c r="J243" s="230">
        <v>2420400</v>
      </c>
      <c r="K243" s="229" t="s">
        <v>347</v>
      </c>
      <c r="L243" s="229" t="s">
        <v>542</v>
      </c>
      <c r="M243" s="229" t="s">
        <v>347</v>
      </c>
      <c r="N243" s="229" t="s">
        <v>347</v>
      </c>
      <c r="O243" s="229" t="s">
        <v>404</v>
      </c>
      <c r="P243" s="229" t="s">
        <v>543</v>
      </c>
      <c r="Q243" s="229" t="s">
        <v>406</v>
      </c>
      <c r="R243" s="229" t="s">
        <v>347</v>
      </c>
      <c r="S243" s="229" t="s">
        <v>347</v>
      </c>
      <c r="T243" s="232">
        <v>6</v>
      </c>
      <c r="U243" s="229" t="s">
        <v>544</v>
      </c>
      <c r="V243" s="229" t="s">
        <v>1161</v>
      </c>
      <c r="W243" s="229" t="s">
        <v>347</v>
      </c>
      <c r="X243" s="229" t="s">
        <v>347</v>
      </c>
      <c r="Y243" s="229">
        <f t="shared" si="6"/>
        <v>4</v>
      </c>
      <c r="Z243" s="220">
        <f t="shared" si="7"/>
        <v>2420400</v>
      </c>
    </row>
    <row r="244" spans="1:26">
      <c r="A244" s="228">
        <v>44680</v>
      </c>
      <c r="B244" s="229" t="s">
        <v>1162</v>
      </c>
      <c r="C244" s="229" t="s">
        <v>1163</v>
      </c>
      <c r="D244" s="229" t="s">
        <v>539</v>
      </c>
      <c r="E244" s="229" t="s">
        <v>1149</v>
      </c>
      <c r="F244" s="229" t="s">
        <v>1150</v>
      </c>
      <c r="G244" s="229" t="s">
        <v>1124</v>
      </c>
      <c r="H244" s="229" t="s">
        <v>1125</v>
      </c>
      <c r="I244" s="229" t="s">
        <v>541</v>
      </c>
      <c r="J244" s="230">
        <v>1325000</v>
      </c>
      <c r="K244" s="229" t="s">
        <v>347</v>
      </c>
      <c r="L244" s="229" t="s">
        <v>542</v>
      </c>
      <c r="M244" s="229" t="s">
        <v>347</v>
      </c>
      <c r="N244" s="229" t="s">
        <v>347</v>
      </c>
      <c r="O244" s="229" t="s">
        <v>404</v>
      </c>
      <c r="P244" s="229" t="s">
        <v>543</v>
      </c>
      <c r="Q244" s="229" t="s">
        <v>406</v>
      </c>
      <c r="R244" s="229" t="s">
        <v>347</v>
      </c>
      <c r="S244" s="229" t="s">
        <v>347</v>
      </c>
      <c r="T244" s="232">
        <v>5</v>
      </c>
      <c r="U244" s="229" t="s">
        <v>544</v>
      </c>
      <c r="V244" s="229" t="s">
        <v>1164</v>
      </c>
      <c r="W244" s="229" t="s">
        <v>347</v>
      </c>
      <c r="X244" s="229" t="s">
        <v>347</v>
      </c>
      <c r="Y244" s="229">
        <f t="shared" si="6"/>
        <v>4</v>
      </c>
      <c r="Z244" s="220">
        <f t="shared" si="7"/>
        <v>1325000</v>
      </c>
    </row>
    <row r="245" spans="1:26">
      <c r="A245" s="228">
        <v>44652</v>
      </c>
      <c r="B245" s="229" t="s">
        <v>1165</v>
      </c>
      <c r="C245" s="229" t="s">
        <v>1166</v>
      </c>
      <c r="D245" s="229" t="s">
        <v>1167</v>
      </c>
      <c r="E245" s="229" t="s">
        <v>1149</v>
      </c>
      <c r="F245" s="229" t="s">
        <v>1150</v>
      </c>
      <c r="G245" s="229" t="s">
        <v>1124</v>
      </c>
      <c r="H245" s="229" t="s">
        <v>1125</v>
      </c>
      <c r="I245" s="229" t="s">
        <v>496</v>
      </c>
      <c r="J245" s="230">
        <v>992000</v>
      </c>
      <c r="K245" s="229" t="s">
        <v>347</v>
      </c>
      <c r="L245" s="229" t="s">
        <v>403</v>
      </c>
      <c r="M245" s="229" t="s">
        <v>347</v>
      </c>
      <c r="N245" s="229" t="s">
        <v>347</v>
      </c>
      <c r="O245" s="229" t="s">
        <v>404</v>
      </c>
      <c r="P245" s="229" t="s">
        <v>405</v>
      </c>
      <c r="Q245" s="229" t="s">
        <v>406</v>
      </c>
      <c r="R245" s="229" t="s">
        <v>347</v>
      </c>
      <c r="S245" s="229" t="s">
        <v>347</v>
      </c>
      <c r="T245" s="231">
        <v>0</v>
      </c>
      <c r="U245" s="229" t="s">
        <v>347</v>
      </c>
      <c r="V245" s="229" t="s">
        <v>1167</v>
      </c>
      <c r="W245" s="229" t="s">
        <v>347</v>
      </c>
      <c r="X245" s="229" t="s">
        <v>347</v>
      </c>
      <c r="Y245" s="229">
        <f t="shared" si="6"/>
        <v>4</v>
      </c>
      <c r="Z245" s="220">
        <f t="shared" si="7"/>
        <v>992000</v>
      </c>
    </row>
    <row r="246" spans="1:26">
      <c r="A246" s="228">
        <v>44652</v>
      </c>
      <c r="B246" s="229" t="s">
        <v>1168</v>
      </c>
      <c r="C246" s="229" t="s">
        <v>1169</v>
      </c>
      <c r="D246" s="229" t="s">
        <v>1170</v>
      </c>
      <c r="E246" s="229" t="s">
        <v>1149</v>
      </c>
      <c r="F246" s="229" t="s">
        <v>1150</v>
      </c>
      <c r="G246" s="229" t="s">
        <v>1124</v>
      </c>
      <c r="H246" s="229" t="s">
        <v>1125</v>
      </c>
      <c r="I246" s="229" t="s">
        <v>496</v>
      </c>
      <c r="J246" s="230">
        <v>425000</v>
      </c>
      <c r="K246" s="229" t="s">
        <v>347</v>
      </c>
      <c r="L246" s="229" t="s">
        <v>403</v>
      </c>
      <c r="M246" s="229" t="s">
        <v>347</v>
      </c>
      <c r="N246" s="229" t="s">
        <v>347</v>
      </c>
      <c r="O246" s="229" t="s">
        <v>404</v>
      </c>
      <c r="P246" s="229" t="s">
        <v>405</v>
      </c>
      <c r="Q246" s="229" t="s">
        <v>406</v>
      </c>
      <c r="R246" s="229" t="s">
        <v>347</v>
      </c>
      <c r="S246" s="229" t="s">
        <v>347</v>
      </c>
      <c r="T246" s="231">
        <v>0</v>
      </c>
      <c r="U246" s="229" t="s">
        <v>347</v>
      </c>
      <c r="V246" s="229" t="s">
        <v>1170</v>
      </c>
      <c r="W246" s="229" t="s">
        <v>347</v>
      </c>
      <c r="X246" s="229" t="s">
        <v>347</v>
      </c>
      <c r="Y246" s="229">
        <f t="shared" si="6"/>
        <v>4</v>
      </c>
      <c r="Z246" s="220">
        <f t="shared" si="7"/>
        <v>425000</v>
      </c>
    </row>
    <row r="247" spans="1:26">
      <c r="A247" s="228">
        <v>44652</v>
      </c>
      <c r="B247" s="229" t="s">
        <v>1171</v>
      </c>
      <c r="C247" s="229" t="s">
        <v>1172</v>
      </c>
      <c r="D247" s="229" t="s">
        <v>1173</v>
      </c>
      <c r="E247" s="229" t="s">
        <v>1149</v>
      </c>
      <c r="F247" s="229" t="s">
        <v>1150</v>
      </c>
      <c r="G247" s="229" t="s">
        <v>1124</v>
      </c>
      <c r="H247" s="229" t="s">
        <v>1125</v>
      </c>
      <c r="I247" s="229" t="s">
        <v>496</v>
      </c>
      <c r="J247" s="230">
        <v>1449000</v>
      </c>
      <c r="K247" s="229" t="s">
        <v>347</v>
      </c>
      <c r="L247" s="229" t="s">
        <v>403</v>
      </c>
      <c r="M247" s="229" t="s">
        <v>347</v>
      </c>
      <c r="N247" s="229" t="s">
        <v>347</v>
      </c>
      <c r="O247" s="229" t="s">
        <v>404</v>
      </c>
      <c r="P247" s="229" t="s">
        <v>405</v>
      </c>
      <c r="Q247" s="229" t="s">
        <v>406</v>
      </c>
      <c r="R247" s="229" t="s">
        <v>347</v>
      </c>
      <c r="S247" s="229" t="s">
        <v>347</v>
      </c>
      <c r="T247" s="231">
        <v>0</v>
      </c>
      <c r="U247" s="229" t="s">
        <v>347</v>
      </c>
      <c r="V247" s="229" t="s">
        <v>1173</v>
      </c>
      <c r="W247" s="229" t="s">
        <v>347</v>
      </c>
      <c r="X247" s="229" t="s">
        <v>347</v>
      </c>
      <c r="Y247" s="229">
        <f t="shared" si="6"/>
        <v>4</v>
      </c>
      <c r="Z247" s="220">
        <f t="shared" si="7"/>
        <v>1449000</v>
      </c>
    </row>
    <row r="248" spans="1:26">
      <c r="A248" s="228">
        <v>44652</v>
      </c>
      <c r="B248" s="229" t="s">
        <v>1174</v>
      </c>
      <c r="C248" s="229" t="s">
        <v>1175</v>
      </c>
      <c r="D248" s="229" t="s">
        <v>1173</v>
      </c>
      <c r="E248" s="229" t="s">
        <v>1149</v>
      </c>
      <c r="F248" s="229" t="s">
        <v>1150</v>
      </c>
      <c r="G248" s="229" t="s">
        <v>1124</v>
      </c>
      <c r="H248" s="229" t="s">
        <v>1125</v>
      </c>
      <c r="I248" s="229" t="s">
        <v>496</v>
      </c>
      <c r="J248" s="230">
        <v>1197000</v>
      </c>
      <c r="K248" s="229" t="s">
        <v>347</v>
      </c>
      <c r="L248" s="229" t="s">
        <v>403</v>
      </c>
      <c r="M248" s="229" t="s">
        <v>347</v>
      </c>
      <c r="N248" s="229" t="s">
        <v>347</v>
      </c>
      <c r="O248" s="229" t="s">
        <v>404</v>
      </c>
      <c r="P248" s="229" t="s">
        <v>405</v>
      </c>
      <c r="Q248" s="229" t="s">
        <v>406</v>
      </c>
      <c r="R248" s="229" t="s">
        <v>347</v>
      </c>
      <c r="S248" s="229" t="s">
        <v>347</v>
      </c>
      <c r="T248" s="231">
        <v>0</v>
      </c>
      <c r="U248" s="229" t="s">
        <v>347</v>
      </c>
      <c r="V248" s="229" t="s">
        <v>1173</v>
      </c>
      <c r="W248" s="229" t="s">
        <v>347</v>
      </c>
      <c r="X248" s="229" t="s">
        <v>347</v>
      </c>
      <c r="Y248" s="229">
        <f t="shared" si="6"/>
        <v>4</v>
      </c>
      <c r="Z248" s="220">
        <f t="shared" si="7"/>
        <v>1197000</v>
      </c>
    </row>
    <row r="249" spans="1:26">
      <c r="A249" s="228">
        <v>44681</v>
      </c>
      <c r="B249" s="229" t="s">
        <v>1176</v>
      </c>
      <c r="C249" s="229" t="s">
        <v>1177</v>
      </c>
      <c r="D249" s="229" t="s">
        <v>1178</v>
      </c>
      <c r="E249" s="229" t="s">
        <v>1149</v>
      </c>
      <c r="F249" s="229" t="s">
        <v>1150</v>
      </c>
      <c r="G249" s="229" t="s">
        <v>1179</v>
      </c>
      <c r="H249" s="229" t="s">
        <v>1180</v>
      </c>
      <c r="I249" s="229" t="s">
        <v>402</v>
      </c>
      <c r="J249" s="230">
        <v>14518461</v>
      </c>
      <c r="K249" s="229" t="s">
        <v>347</v>
      </c>
      <c r="L249" s="229" t="s">
        <v>403</v>
      </c>
      <c r="M249" s="229" t="s">
        <v>347</v>
      </c>
      <c r="N249" s="229" t="s">
        <v>347</v>
      </c>
      <c r="O249" s="229" t="s">
        <v>404</v>
      </c>
      <c r="P249" s="229" t="s">
        <v>405</v>
      </c>
      <c r="Q249" s="229" t="s">
        <v>406</v>
      </c>
      <c r="R249" s="229" t="s">
        <v>347</v>
      </c>
      <c r="S249" s="229" t="s">
        <v>347</v>
      </c>
      <c r="T249" s="231">
        <v>0</v>
      </c>
      <c r="U249" s="229" t="s">
        <v>347</v>
      </c>
      <c r="V249" s="229" t="s">
        <v>1181</v>
      </c>
      <c r="W249" s="229" t="s">
        <v>347</v>
      </c>
      <c r="X249" s="229" t="s">
        <v>347</v>
      </c>
      <c r="Y249" s="229">
        <f t="shared" si="6"/>
        <v>4</v>
      </c>
      <c r="Z249" s="220">
        <f t="shared" si="7"/>
        <v>14518461</v>
      </c>
    </row>
    <row r="250" spans="1:26">
      <c r="A250" s="228">
        <v>44681</v>
      </c>
      <c r="B250" s="229" t="s">
        <v>1176</v>
      </c>
      <c r="C250" s="229" t="s">
        <v>1177</v>
      </c>
      <c r="D250" s="229" t="s">
        <v>1178</v>
      </c>
      <c r="E250" s="229" t="s">
        <v>1149</v>
      </c>
      <c r="F250" s="229" t="s">
        <v>1150</v>
      </c>
      <c r="G250" s="229" t="s">
        <v>1182</v>
      </c>
      <c r="H250" s="229" t="s">
        <v>401</v>
      </c>
      <c r="I250" s="229" t="s">
        <v>402</v>
      </c>
      <c r="J250" s="230">
        <v>261145521</v>
      </c>
      <c r="K250" s="229" t="s">
        <v>347</v>
      </c>
      <c r="L250" s="229" t="s">
        <v>403</v>
      </c>
      <c r="M250" s="229" t="s">
        <v>347</v>
      </c>
      <c r="N250" s="229" t="s">
        <v>347</v>
      </c>
      <c r="O250" s="229" t="s">
        <v>404</v>
      </c>
      <c r="P250" s="229" t="s">
        <v>405</v>
      </c>
      <c r="Q250" s="229" t="s">
        <v>406</v>
      </c>
      <c r="R250" s="229" t="s">
        <v>347</v>
      </c>
      <c r="S250" s="229" t="s">
        <v>347</v>
      </c>
      <c r="T250" s="231">
        <v>0</v>
      </c>
      <c r="U250" s="229" t="s">
        <v>347</v>
      </c>
      <c r="V250" s="229" t="s">
        <v>1181</v>
      </c>
      <c r="W250" s="229" t="s">
        <v>347</v>
      </c>
      <c r="X250" s="229" t="s">
        <v>347</v>
      </c>
      <c r="Y250" s="229">
        <f t="shared" si="6"/>
        <v>4</v>
      </c>
      <c r="Z250" s="220">
        <f t="shared" si="7"/>
        <v>261145521</v>
      </c>
    </row>
    <row r="251" spans="1:26">
      <c r="A251" s="228">
        <v>44681</v>
      </c>
      <c r="B251" s="229" t="s">
        <v>1176</v>
      </c>
      <c r="C251" s="229" t="s">
        <v>1177</v>
      </c>
      <c r="D251" s="229" t="s">
        <v>1178</v>
      </c>
      <c r="E251" s="229" t="s">
        <v>1149</v>
      </c>
      <c r="F251" s="229" t="s">
        <v>1150</v>
      </c>
      <c r="G251" s="229" t="s">
        <v>1183</v>
      </c>
      <c r="H251" s="229" t="s">
        <v>1184</v>
      </c>
      <c r="I251" s="229" t="s">
        <v>402</v>
      </c>
      <c r="J251" s="230">
        <v>98334840</v>
      </c>
      <c r="K251" s="229" t="s">
        <v>347</v>
      </c>
      <c r="L251" s="229" t="s">
        <v>403</v>
      </c>
      <c r="M251" s="229" t="s">
        <v>347</v>
      </c>
      <c r="N251" s="229" t="s">
        <v>347</v>
      </c>
      <c r="O251" s="229" t="s">
        <v>404</v>
      </c>
      <c r="P251" s="229" t="s">
        <v>405</v>
      </c>
      <c r="Q251" s="229" t="s">
        <v>406</v>
      </c>
      <c r="R251" s="229" t="s">
        <v>347</v>
      </c>
      <c r="S251" s="229" t="s">
        <v>347</v>
      </c>
      <c r="T251" s="231">
        <v>0</v>
      </c>
      <c r="U251" s="229" t="s">
        <v>347</v>
      </c>
      <c r="V251" s="229" t="s">
        <v>1181</v>
      </c>
      <c r="W251" s="229" t="s">
        <v>347</v>
      </c>
      <c r="X251" s="229" t="s">
        <v>347</v>
      </c>
      <c r="Y251" s="229">
        <f t="shared" si="6"/>
        <v>4</v>
      </c>
      <c r="Z251" s="220">
        <f t="shared" si="7"/>
        <v>98334840</v>
      </c>
    </row>
    <row r="252" spans="1:26">
      <c r="A252" s="228">
        <v>44681</v>
      </c>
      <c r="B252" s="229" t="s">
        <v>1176</v>
      </c>
      <c r="C252" s="229" t="s">
        <v>1177</v>
      </c>
      <c r="D252" s="229" t="s">
        <v>1185</v>
      </c>
      <c r="E252" s="229" t="s">
        <v>1149</v>
      </c>
      <c r="F252" s="229" t="s">
        <v>1150</v>
      </c>
      <c r="G252" s="229" t="s">
        <v>1186</v>
      </c>
      <c r="H252" s="229" t="s">
        <v>408</v>
      </c>
      <c r="I252" s="229" t="s">
        <v>402</v>
      </c>
      <c r="J252" s="230">
        <v>4000000</v>
      </c>
      <c r="K252" s="229" t="s">
        <v>347</v>
      </c>
      <c r="L252" s="229" t="s">
        <v>403</v>
      </c>
      <c r="M252" s="229" t="s">
        <v>347</v>
      </c>
      <c r="N252" s="229" t="s">
        <v>347</v>
      </c>
      <c r="O252" s="229" t="s">
        <v>404</v>
      </c>
      <c r="P252" s="229" t="s">
        <v>405</v>
      </c>
      <c r="Q252" s="229" t="s">
        <v>406</v>
      </c>
      <c r="R252" s="229" t="s">
        <v>347</v>
      </c>
      <c r="S252" s="229" t="s">
        <v>347</v>
      </c>
      <c r="T252" s="231">
        <v>0</v>
      </c>
      <c r="U252" s="229" t="s">
        <v>347</v>
      </c>
      <c r="V252" s="229" t="s">
        <v>1181</v>
      </c>
      <c r="W252" s="229" t="s">
        <v>347</v>
      </c>
      <c r="X252" s="229" t="s">
        <v>347</v>
      </c>
      <c r="Y252" s="229">
        <f t="shared" si="6"/>
        <v>4</v>
      </c>
      <c r="Z252" s="220">
        <f t="shared" si="7"/>
        <v>4000000</v>
      </c>
    </row>
    <row r="253" spans="1:26">
      <c r="A253" s="228">
        <v>44681</v>
      </c>
      <c r="B253" s="229" t="s">
        <v>1176</v>
      </c>
      <c r="C253" s="229" t="s">
        <v>1177</v>
      </c>
      <c r="D253" s="229" t="s">
        <v>1178</v>
      </c>
      <c r="E253" s="229" t="s">
        <v>1149</v>
      </c>
      <c r="F253" s="229" t="s">
        <v>1150</v>
      </c>
      <c r="G253" s="229" t="s">
        <v>1187</v>
      </c>
      <c r="H253" s="229" t="s">
        <v>410</v>
      </c>
      <c r="I253" s="229" t="s">
        <v>402</v>
      </c>
      <c r="J253" s="230">
        <v>600000</v>
      </c>
      <c r="K253" s="229" t="s">
        <v>347</v>
      </c>
      <c r="L253" s="229" t="s">
        <v>403</v>
      </c>
      <c r="M253" s="229" t="s">
        <v>347</v>
      </c>
      <c r="N253" s="229" t="s">
        <v>347</v>
      </c>
      <c r="O253" s="229" t="s">
        <v>404</v>
      </c>
      <c r="P253" s="229" t="s">
        <v>405</v>
      </c>
      <c r="Q253" s="229" t="s">
        <v>406</v>
      </c>
      <c r="R253" s="229" t="s">
        <v>347</v>
      </c>
      <c r="S253" s="229" t="s">
        <v>347</v>
      </c>
      <c r="T253" s="231">
        <v>0</v>
      </c>
      <c r="U253" s="229" t="s">
        <v>347</v>
      </c>
      <c r="V253" s="229" t="s">
        <v>1181</v>
      </c>
      <c r="W253" s="229" t="s">
        <v>347</v>
      </c>
      <c r="X253" s="229" t="s">
        <v>347</v>
      </c>
      <c r="Y253" s="229">
        <f t="shared" si="6"/>
        <v>4</v>
      </c>
      <c r="Z253" s="220">
        <f t="shared" si="7"/>
        <v>600000</v>
      </c>
    </row>
    <row r="254" spans="1:26">
      <c r="A254" s="228">
        <v>44681</v>
      </c>
      <c r="B254" s="229" t="s">
        <v>1188</v>
      </c>
      <c r="C254" s="229" t="s">
        <v>1189</v>
      </c>
      <c r="D254" s="229" t="s">
        <v>1190</v>
      </c>
      <c r="E254" s="229" t="s">
        <v>1149</v>
      </c>
      <c r="F254" s="229" t="s">
        <v>1150</v>
      </c>
      <c r="G254" s="229" t="s">
        <v>1191</v>
      </c>
      <c r="H254" s="229" t="s">
        <v>418</v>
      </c>
      <c r="I254" s="229" t="s">
        <v>419</v>
      </c>
      <c r="J254" s="230">
        <v>575000</v>
      </c>
      <c r="K254" s="229" t="s">
        <v>347</v>
      </c>
      <c r="L254" s="229" t="s">
        <v>403</v>
      </c>
      <c r="M254" s="229" t="s">
        <v>347</v>
      </c>
      <c r="N254" s="229" t="s">
        <v>347</v>
      </c>
      <c r="O254" s="229" t="s">
        <v>404</v>
      </c>
      <c r="P254" s="229" t="s">
        <v>405</v>
      </c>
      <c r="Q254" s="229" t="s">
        <v>406</v>
      </c>
      <c r="R254" s="229" t="s">
        <v>347</v>
      </c>
      <c r="S254" s="229" t="s">
        <v>347</v>
      </c>
      <c r="T254" s="231">
        <v>0</v>
      </c>
      <c r="U254" s="229" t="s">
        <v>347</v>
      </c>
      <c r="V254" s="229" t="s">
        <v>420</v>
      </c>
      <c r="W254" s="229" t="s">
        <v>347</v>
      </c>
      <c r="X254" s="229" t="s">
        <v>347</v>
      </c>
      <c r="Y254" s="229">
        <f t="shared" si="6"/>
        <v>4</v>
      </c>
      <c r="Z254" s="220">
        <f t="shared" si="7"/>
        <v>575000</v>
      </c>
    </row>
    <row r="255" spans="1:26">
      <c r="A255" s="228">
        <v>44681</v>
      </c>
      <c r="B255" s="229" t="s">
        <v>1188</v>
      </c>
      <c r="C255" s="229" t="s">
        <v>1189</v>
      </c>
      <c r="D255" s="229" t="s">
        <v>1192</v>
      </c>
      <c r="E255" s="229" t="s">
        <v>1149</v>
      </c>
      <c r="F255" s="229" t="s">
        <v>1150</v>
      </c>
      <c r="G255" s="229" t="s">
        <v>1191</v>
      </c>
      <c r="H255" s="229" t="s">
        <v>418</v>
      </c>
      <c r="I255" s="229" t="s">
        <v>419</v>
      </c>
      <c r="J255" s="230">
        <v>23783917</v>
      </c>
      <c r="K255" s="229" t="s">
        <v>347</v>
      </c>
      <c r="L255" s="229" t="s">
        <v>403</v>
      </c>
      <c r="M255" s="229" t="s">
        <v>347</v>
      </c>
      <c r="N255" s="229" t="s">
        <v>347</v>
      </c>
      <c r="O255" s="229" t="s">
        <v>404</v>
      </c>
      <c r="P255" s="229" t="s">
        <v>405</v>
      </c>
      <c r="Q255" s="229" t="s">
        <v>406</v>
      </c>
      <c r="R255" s="229" t="s">
        <v>347</v>
      </c>
      <c r="S255" s="229" t="s">
        <v>347</v>
      </c>
      <c r="T255" s="231">
        <v>0</v>
      </c>
      <c r="U255" s="229" t="s">
        <v>347</v>
      </c>
      <c r="V255" s="229" t="s">
        <v>420</v>
      </c>
      <c r="W255" s="229" t="s">
        <v>347</v>
      </c>
      <c r="X255" s="229" t="s">
        <v>347</v>
      </c>
      <c r="Y255" s="229">
        <f t="shared" si="6"/>
        <v>4</v>
      </c>
      <c r="Z255" s="220">
        <f t="shared" si="7"/>
        <v>23783917</v>
      </c>
    </row>
    <row r="256" spans="1:26">
      <c r="A256" s="228">
        <v>44681</v>
      </c>
      <c r="B256" s="229" t="s">
        <v>1188</v>
      </c>
      <c r="C256" s="229" t="s">
        <v>1189</v>
      </c>
      <c r="D256" s="229" t="s">
        <v>1193</v>
      </c>
      <c r="E256" s="229" t="s">
        <v>1149</v>
      </c>
      <c r="F256" s="229" t="s">
        <v>1150</v>
      </c>
      <c r="G256" s="229" t="s">
        <v>1194</v>
      </c>
      <c r="H256" s="229" t="s">
        <v>423</v>
      </c>
      <c r="I256" s="229" t="s">
        <v>419</v>
      </c>
      <c r="J256" s="230">
        <v>21881013</v>
      </c>
      <c r="K256" s="229" t="s">
        <v>347</v>
      </c>
      <c r="L256" s="229" t="s">
        <v>403</v>
      </c>
      <c r="M256" s="229" t="s">
        <v>347</v>
      </c>
      <c r="N256" s="229" t="s">
        <v>347</v>
      </c>
      <c r="O256" s="229" t="s">
        <v>404</v>
      </c>
      <c r="P256" s="229" t="s">
        <v>405</v>
      </c>
      <c r="Q256" s="229" t="s">
        <v>406</v>
      </c>
      <c r="R256" s="229" t="s">
        <v>347</v>
      </c>
      <c r="S256" s="229" t="s">
        <v>347</v>
      </c>
      <c r="T256" s="231">
        <v>0</v>
      </c>
      <c r="U256" s="229" t="s">
        <v>347</v>
      </c>
      <c r="V256" s="229" t="s">
        <v>420</v>
      </c>
      <c r="W256" s="229" t="s">
        <v>347</v>
      </c>
      <c r="X256" s="229" t="s">
        <v>347</v>
      </c>
      <c r="Y256" s="229">
        <f t="shared" si="6"/>
        <v>4</v>
      </c>
      <c r="Z256" s="220">
        <f t="shared" si="7"/>
        <v>21881013</v>
      </c>
    </row>
    <row r="257" spans="1:26">
      <c r="A257" s="228">
        <v>44681</v>
      </c>
      <c r="B257" s="229" t="s">
        <v>424</v>
      </c>
      <c r="C257" s="229" t="s">
        <v>425</v>
      </c>
      <c r="D257" s="229" t="s">
        <v>426</v>
      </c>
      <c r="E257" s="229" t="s">
        <v>1149</v>
      </c>
      <c r="F257" s="229" t="s">
        <v>1150</v>
      </c>
      <c r="G257" s="229" t="s">
        <v>738</v>
      </c>
      <c r="H257" s="229" t="s">
        <v>441</v>
      </c>
      <c r="I257" s="229" t="s">
        <v>429</v>
      </c>
      <c r="J257" s="230">
        <v>1884305</v>
      </c>
      <c r="K257" s="229" t="s">
        <v>347</v>
      </c>
      <c r="L257" s="229" t="s">
        <v>430</v>
      </c>
      <c r="M257" s="229" t="s">
        <v>347</v>
      </c>
      <c r="N257" s="229" t="s">
        <v>347</v>
      </c>
      <c r="O257" s="229" t="s">
        <v>404</v>
      </c>
      <c r="P257" s="229" t="s">
        <v>405</v>
      </c>
      <c r="Q257" s="229" t="s">
        <v>406</v>
      </c>
      <c r="R257" s="229" t="s">
        <v>347</v>
      </c>
      <c r="S257" s="229" t="s">
        <v>347</v>
      </c>
      <c r="T257" s="231">
        <v>0</v>
      </c>
      <c r="U257" s="229" t="s">
        <v>347</v>
      </c>
      <c r="V257" s="229" t="s">
        <v>426</v>
      </c>
      <c r="W257" s="229" t="s">
        <v>347</v>
      </c>
      <c r="X257" s="229" t="s">
        <v>347</v>
      </c>
      <c r="Y257" s="229">
        <f t="shared" si="6"/>
        <v>4</v>
      </c>
      <c r="Z257" s="220">
        <f t="shared" si="7"/>
        <v>1884305</v>
      </c>
    </row>
    <row r="258" spans="1:26">
      <c r="A258" s="228">
        <v>44656</v>
      </c>
      <c r="B258" s="229" t="s">
        <v>776</v>
      </c>
      <c r="C258" s="229" t="s">
        <v>777</v>
      </c>
      <c r="D258" s="229" t="s">
        <v>767</v>
      </c>
      <c r="E258" s="229" t="s">
        <v>1149</v>
      </c>
      <c r="F258" s="229" t="s">
        <v>1150</v>
      </c>
      <c r="G258" s="229" t="s">
        <v>778</v>
      </c>
      <c r="H258" s="229" t="s">
        <v>779</v>
      </c>
      <c r="I258" s="229" t="s">
        <v>778</v>
      </c>
      <c r="J258" s="230">
        <v>-595000</v>
      </c>
      <c r="K258" s="229" t="s">
        <v>347</v>
      </c>
      <c r="L258" s="229" t="s">
        <v>403</v>
      </c>
      <c r="M258" s="229" t="s">
        <v>347</v>
      </c>
      <c r="N258" s="229" t="s">
        <v>347</v>
      </c>
      <c r="O258" s="229" t="s">
        <v>612</v>
      </c>
      <c r="P258" s="229" t="s">
        <v>405</v>
      </c>
      <c r="Q258" s="229" t="s">
        <v>406</v>
      </c>
      <c r="R258" s="229" t="s">
        <v>347</v>
      </c>
      <c r="S258" s="229" t="s">
        <v>347</v>
      </c>
      <c r="T258" s="231">
        <v>0</v>
      </c>
      <c r="U258" s="229" t="s">
        <v>347</v>
      </c>
      <c r="V258" s="229" t="s">
        <v>767</v>
      </c>
      <c r="W258" s="229" t="s">
        <v>347</v>
      </c>
      <c r="X258" s="229" t="s">
        <v>347</v>
      </c>
      <c r="Y258" s="229">
        <f t="shared" si="6"/>
        <v>4</v>
      </c>
      <c r="Z258" s="234"/>
    </row>
    <row r="259" spans="1:26">
      <c r="A259" s="228">
        <v>44681</v>
      </c>
      <c r="B259" s="229" t="s">
        <v>1195</v>
      </c>
      <c r="C259" s="229" t="s">
        <v>1196</v>
      </c>
      <c r="D259" s="229" t="s">
        <v>1197</v>
      </c>
      <c r="E259" s="229" t="s">
        <v>1149</v>
      </c>
      <c r="F259" s="229" t="s">
        <v>1150</v>
      </c>
      <c r="G259" s="229" t="s">
        <v>1198</v>
      </c>
      <c r="H259" s="229" t="s">
        <v>607</v>
      </c>
      <c r="I259" s="229" t="s">
        <v>436</v>
      </c>
      <c r="J259" s="230">
        <v>4375000</v>
      </c>
      <c r="K259" s="229" t="s">
        <v>347</v>
      </c>
      <c r="L259" s="229" t="s">
        <v>403</v>
      </c>
      <c r="M259" s="229" t="s">
        <v>347</v>
      </c>
      <c r="N259" s="229" t="s">
        <v>347</v>
      </c>
      <c r="O259" s="229" t="s">
        <v>404</v>
      </c>
      <c r="P259" s="229" t="s">
        <v>405</v>
      </c>
      <c r="Q259" s="229" t="s">
        <v>406</v>
      </c>
      <c r="R259" s="229" t="s">
        <v>347</v>
      </c>
      <c r="S259" s="229" t="s">
        <v>347</v>
      </c>
      <c r="T259" s="231">
        <v>0</v>
      </c>
      <c r="U259" s="229" t="s">
        <v>347</v>
      </c>
      <c r="V259" s="229" t="s">
        <v>1199</v>
      </c>
      <c r="W259" s="229" t="s">
        <v>347</v>
      </c>
      <c r="X259" s="229" t="s">
        <v>347</v>
      </c>
      <c r="Y259" s="229">
        <f t="shared" si="6"/>
        <v>4</v>
      </c>
      <c r="Z259" s="220">
        <f t="shared" si="7"/>
        <v>4375000</v>
      </c>
    </row>
    <row r="260" spans="1:26">
      <c r="A260" s="228">
        <v>44681</v>
      </c>
      <c r="B260" s="229" t="s">
        <v>1200</v>
      </c>
      <c r="C260" s="229" t="s">
        <v>1201</v>
      </c>
      <c r="D260" s="229" t="s">
        <v>1202</v>
      </c>
      <c r="E260" s="229" t="s">
        <v>1149</v>
      </c>
      <c r="F260" s="229" t="s">
        <v>1150</v>
      </c>
      <c r="G260" s="229" t="s">
        <v>1179</v>
      </c>
      <c r="H260" s="229" t="s">
        <v>1180</v>
      </c>
      <c r="I260" s="229" t="s">
        <v>1182</v>
      </c>
      <c r="J260" s="230">
        <v>-14518461</v>
      </c>
      <c r="K260" s="229" t="s">
        <v>347</v>
      </c>
      <c r="L260" s="229" t="s">
        <v>403</v>
      </c>
      <c r="M260" s="229" t="s">
        <v>347</v>
      </c>
      <c r="N260" s="229" t="s">
        <v>347</v>
      </c>
      <c r="O260" s="229" t="s">
        <v>612</v>
      </c>
      <c r="P260" s="229" t="s">
        <v>405</v>
      </c>
      <c r="Q260" s="229" t="s">
        <v>406</v>
      </c>
      <c r="R260" s="229" t="s">
        <v>347</v>
      </c>
      <c r="S260" s="229" t="s">
        <v>347</v>
      </c>
      <c r="T260" s="231">
        <v>0</v>
      </c>
      <c r="U260" s="229" t="s">
        <v>347</v>
      </c>
      <c r="V260" s="229" t="s">
        <v>1202</v>
      </c>
      <c r="W260" s="229" t="s">
        <v>347</v>
      </c>
      <c r="X260" s="229" t="s">
        <v>347</v>
      </c>
      <c r="Y260" s="229">
        <f t="shared" ref="Y260:Y323" si="8">MONTH(A$3)</f>
        <v>4</v>
      </c>
      <c r="Z260" s="220"/>
    </row>
    <row r="261" spans="1:26">
      <c r="A261" s="228">
        <v>44681</v>
      </c>
      <c r="B261" s="229" t="s">
        <v>1200</v>
      </c>
      <c r="C261" s="229" t="s">
        <v>1201</v>
      </c>
      <c r="D261" s="229" t="s">
        <v>1202</v>
      </c>
      <c r="E261" s="229" t="s">
        <v>1149</v>
      </c>
      <c r="F261" s="229" t="s">
        <v>1150</v>
      </c>
      <c r="G261" s="229" t="s">
        <v>1182</v>
      </c>
      <c r="H261" s="229" t="s">
        <v>401</v>
      </c>
      <c r="I261" s="229" t="s">
        <v>1182</v>
      </c>
      <c r="J261" s="230">
        <v>-261145521</v>
      </c>
      <c r="K261" s="229" t="s">
        <v>347</v>
      </c>
      <c r="L261" s="229" t="s">
        <v>403</v>
      </c>
      <c r="M261" s="229" t="s">
        <v>347</v>
      </c>
      <c r="N261" s="229" t="s">
        <v>347</v>
      </c>
      <c r="O261" s="229" t="s">
        <v>612</v>
      </c>
      <c r="P261" s="229" t="s">
        <v>405</v>
      </c>
      <c r="Q261" s="229" t="s">
        <v>406</v>
      </c>
      <c r="R261" s="229" t="s">
        <v>347</v>
      </c>
      <c r="S261" s="229" t="s">
        <v>347</v>
      </c>
      <c r="T261" s="231">
        <v>0</v>
      </c>
      <c r="U261" s="229" t="s">
        <v>347</v>
      </c>
      <c r="V261" s="229" t="s">
        <v>1202</v>
      </c>
      <c r="W261" s="229" t="s">
        <v>347</v>
      </c>
      <c r="X261" s="229" t="s">
        <v>347</v>
      </c>
      <c r="Y261" s="229">
        <f t="shared" si="8"/>
        <v>4</v>
      </c>
      <c r="Z261" s="220"/>
    </row>
    <row r="262" spans="1:26">
      <c r="A262" s="228">
        <v>44681</v>
      </c>
      <c r="B262" s="229" t="s">
        <v>1200</v>
      </c>
      <c r="C262" s="229" t="s">
        <v>1201</v>
      </c>
      <c r="D262" s="229" t="s">
        <v>1202</v>
      </c>
      <c r="E262" s="229" t="s">
        <v>1149</v>
      </c>
      <c r="F262" s="229" t="s">
        <v>1150</v>
      </c>
      <c r="G262" s="229" t="s">
        <v>1191</v>
      </c>
      <c r="H262" s="229" t="s">
        <v>418</v>
      </c>
      <c r="I262" s="229" t="s">
        <v>1182</v>
      </c>
      <c r="J262" s="230">
        <v>-24358917</v>
      </c>
      <c r="K262" s="229" t="s">
        <v>347</v>
      </c>
      <c r="L262" s="229" t="s">
        <v>403</v>
      </c>
      <c r="M262" s="229" t="s">
        <v>347</v>
      </c>
      <c r="N262" s="229" t="s">
        <v>347</v>
      </c>
      <c r="O262" s="229" t="s">
        <v>612</v>
      </c>
      <c r="P262" s="229" t="s">
        <v>405</v>
      </c>
      <c r="Q262" s="229" t="s">
        <v>406</v>
      </c>
      <c r="R262" s="229" t="s">
        <v>347</v>
      </c>
      <c r="S262" s="229" t="s">
        <v>347</v>
      </c>
      <c r="T262" s="231">
        <v>0</v>
      </c>
      <c r="U262" s="229" t="s">
        <v>347</v>
      </c>
      <c r="V262" s="229" t="s">
        <v>1202</v>
      </c>
      <c r="W262" s="229" t="s">
        <v>347</v>
      </c>
      <c r="X262" s="229" t="s">
        <v>347</v>
      </c>
      <c r="Y262" s="229">
        <f t="shared" si="8"/>
        <v>4</v>
      </c>
      <c r="Z262" s="220"/>
    </row>
    <row r="263" spans="1:26">
      <c r="A263" s="228">
        <v>44681</v>
      </c>
      <c r="B263" s="229" t="s">
        <v>1200</v>
      </c>
      <c r="C263" s="229" t="s">
        <v>1201</v>
      </c>
      <c r="D263" s="229" t="s">
        <v>1202</v>
      </c>
      <c r="E263" s="229" t="s">
        <v>1149</v>
      </c>
      <c r="F263" s="229" t="s">
        <v>1150</v>
      </c>
      <c r="G263" s="229" t="s">
        <v>1183</v>
      </c>
      <c r="H263" s="229" t="s">
        <v>1184</v>
      </c>
      <c r="I263" s="229" t="s">
        <v>1182</v>
      </c>
      <c r="J263" s="230">
        <v>-98334840</v>
      </c>
      <c r="K263" s="229" t="s">
        <v>347</v>
      </c>
      <c r="L263" s="229" t="s">
        <v>403</v>
      </c>
      <c r="M263" s="229" t="s">
        <v>347</v>
      </c>
      <c r="N263" s="229" t="s">
        <v>347</v>
      </c>
      <c r="O263" s="229" t="s">
        <v>612</v>
      </c>
      <c r="P263" s="229" t="s">
        <v>405</v>
      </c>
      <c r="Q263" s="229" t="s">
        <v>406</v>
      </c>
      <c r="R263" s="229" t="s">
        <v>347</v>
      </c>
      <c r="S263" s="229" t="s">
        <v>347</v>
      </c>
      <c r="T263" s="231">
        <v>0</v>
      </c>
      <c r="U263" s="229" t="s">
        <v>347</v>
      </c>
      <c r="V263" s="229" t="s">
        <v>1202</v>
      </c>
      <c r="W263" s="229" t="s">
        <v>347</v>
      </c>
      <c r="X263" s="229" t="s">
        <v>347</v>
      </c>
      <c r="Y263" s="229">
        <f t="shared" si="8"/>
        <v>4</v>
      </c>
      <c r="Z263" s="220"/>
    </row>
    <row r="264" spans="1:26">
      <c r="A264" s="228">
        <v>44681</v>
      </c>
      <c r="B264" s="229" t="s">
        <v>1200</v>
      </c>
      <c r="C264" s="229" t="s">
        <v>1201</v>
      </c>
      <c r="D264" s="229" t="s">
        <v>1202</v>
      </c>
      <c r="E264" s="229" t="s">
        <v>1149</v>
      </c>
      <c r="F264" s="229" t="s">
        <v>1150</v>
      </c>
      <c r="G264" s="229" t="s">
        <v>1186</v>
      </c>
      <c r="H264" s="229" t="s">
        <v>408</v>
      </c>
      <c r="I264" s="229" t="s">
        <v>1182</v>
      </c>
      <c r="J264" s="230">
        <v>-4000000</v>
      </c>
      <c r="K264" s="229" t="s">
        <v>347</v>
      </c>
      <c r="L264" s="229" t="s">
        <v>403</v>
      </c>
      <c r="M264" s="229" t="s">
        <v>347</v>
      </c>
      <c r="N264" s="229" t="s">
        <v>347</v>
      </c>
      <c r="O264" s="229" t="s">
        <v>612</v>
      </c>
      <c r="P264" s="229" t="s">
        <v>405</v>
      </c>
      <c r="Q264" s="229" t="s">
        <v>406</v>
      </c>
      <c r="R264" s="229" t="s">
        <v>347</v>
      </c>
      <c r="S264" s="229" t="s">
        <v>347</v>
      </c>
      <c r="T264" s="231">
        <v>0</v>
      </c>
      <c r="U264" s="229" t="s">
        <v>347</v>
      </c>
      <c r="V264" s="229" t="s">
        <v>1202</v>
      </c>
      <c r="W264" s="229" t="s">
        <v>347</v>
      </c>
      <c r="X264" s="229" t="s">
        <v>347</v>
      </c>
      <c r="Y264" s="229">
        <f t="shared" si="8"/>
        <v>4</v>
      </c>
      <c r="Z264" s="220"/>
    </row>
    <row r="265" spans="1:26">
      <c r="A265" s="228">
        <v>44681</v>
      </c>
      <c r="B265" s="229" t="s">
        <v>1200</v>
      </c>
      <c r="C265" s="229" t="s">
        <v>1201</v>
      </c>
      <c r="D265" s="229" t="s">
        <v>1202</v>
      </c>
      <c r="E265" s="229" t="s">
        <v>1149</v>
      </c>
      <c r="F265" s="229" t="s">
        <v>1150</v>
      </c>
      <c r="G265" s="229" t="s">
        <v>1194</v>
      </c>
      <c r="H265" s="229" t="s">
        <v>423</v>
      </c>
      <c r="I265" s="229" t="s">
        <v>1182</v>
      </c>
      <c r="J265" s="230">
        <v>-21881013</v>
      </c>
      <c r="K265" s="229" t="s">
        <v>347</v>
      </c>
      <c r="L265" s="229" t="s">
        <v>403</v>
      </c>
      <c r="M265" s="229" t="s">
        <v>347</v>
      </c>
      <c r="N265" s="229" t="s">
        <v>347</v>
      </c>
      <c r="O265" s="229" t="s">
        <v>612</v>
      </c>
      <c r="P265" s="229" t="s">
        <v>405</v>
      </c>
      <c r="Q265" s="229" t="s">
        <v>406</v>
      </c>
      <c r="R265" s="229" t="s">
        <v>347</v>
      </c>
      <c r="S265" s="229" t="s">
        <v>347</v>
      </c>
      <c r="T265" s="231">
        <v>0</v>
      </c>
      <c r="U265" s="229" t="s">
        <v>347</v>
      </c>
      <c r="V265" s="229" t="s">
        <v>1202</v>
      </c>
      <c r="W265" s="229" t="s">
        <v>347</v>
      </c>
      <c r="X265" s="229" t="s">
        <v>347</v>
      </c>
      <c r="Y265" s="229">
        <f t="shared" si="8"/>
        <v>4</v>
      </c>
      <c r="Z265" s="220"/>
    </row>
    <row r="266" spans="1:26">
      <c r="A266" s="228">
        <v>44681</v>
      </c>
      <c r="B266" s="229" t="s">
        <v>1200</v>
      </c>
      <c r="C266" s="229" t="s">
        <v>1201</v>
      </c>
      <c r="D266" s="229" t="s">
        <v>1202</v>
      </c>
      <c r="E266" s="229" t="s">
        <v>1149</v>
      </c>
      <c r="F266" s="229" t="s">
        <v>1150</v>
      </c>
      <c r="G266" s="229" t="s">
        <v>1124</v>
      </c>
      <c r="H266" s="229" t="s">
        <v>1125</v>
      </c>
      <c r="I266" s="229" t="s">
        <v>1182</v>
      </c>
      <c r="J266" s="230">
        <v>-15988000</v>
      </c>
      <c r="K266" s="229" t="s">
        <v>347</v>
      </c>
      <c r="L266" s="229" t="s">
        <v>403</v>
      </c>
      <c r="M266" s="229" t="s">
        <v>347</v>
      </c>
      <c r="N266" s="229" t="s">
        <v>347</v>
      </c>
      <c r="O266" s="229" t="s">
        <v>612</v>
      </c>
      <c r="P266" s="229" t="s">
        <v>405</v>
      </c>
      <c r="Q266" s="229" t="s">
        <v>406</v>
      </c>
      <c r="R266" s="229" t="s">
        <v>347</v>
      </c>
      <c r="S266" s="229" t="s">
        <v>347</v>
      </c>
      <c r="T266" s="231">
        <v>0</v>
      </c>
      <c r="U266" s="229" t="s">
        <v>347</v>
      </c>
      <c r="V266" s="229" t="s">
        <v>1202</v>
      </c>
      <c r="W266" s="229" t="s">
        <v>347</v>
      </c>
      <c r="X266" s="229" t="s">
        <v>347</v>
      </c>
      <c r="Y266" s="229">
        <f t="shared" si="8"/>
        <v>4</v>
      </c>
      <c r="Z266" s="220"/>
    </row>
    <row r="267" spans="1:26">
      <c r="A267" s="228">
        <v>44681</v>
      </c>
      <c r="B267" s="229" t="s">
        <v>1200</v>
      </c>
      <c r="C267" s="229" t="s">
        <v>1201</v>
      </c>
      <c r="D267" s="229" t="s">
        <v>1202</v>
      </c>
      <c r="E267" s="229" t="s">
        <v>1149</v>
      </c>
      <c r="F267" s="229" t="s">
        <v>1150</v>
      </c>
      <c r="G267" s="229" t="s">
        <v>738</v>
      </c>
      <c r="H267" s="229" t="s">
        <v>441</v>
      </c>
      <c r="I267" s="229" t="s">
        <v>1182</v>
      </c>
      <c r="J267" s="230">
        <v>-1884305</v>
      </c>
      <c r="K267" s="229" t="s">
        <v>347</v>
      </c>
      <c r="L267" s="229" t="s">
        <v>403</v>
      </c>
      <c r="M267" s="229" t="s">
        <v>347</v>
      </c>
      <c r="N267" s="229" t="s">
        <v>347</v>
      </c>
      <c r="O267" s="229" t="s">
        <v>612</v>
      </c>
      <c r="P267" s="229" t="s">
        <v>405</v>
      </c>
      <c r="Q267" s="229" t="s">
        <v>406</v>
      </c>
      <c r="R267" s="229" t="s">
        <v>347</v>
      </c>
      <c r="S267" s="229" t="s">
        <v>347</v>
      </c>
      <c r="T267" s="231">
        <v>0</v>
      </c>
      <c r="U267" s="229" t="s">
        <v>347</v>
      </c>
      <c r="V267" s="229" t="s">
        <v>1202</v>
      </c>
      <c r="W267" s="229" t="s">
        <v>347</v>
      </c>
      <c r="X267" s="229" t="s">
        <v>347</v>
      </c>
      <c r="Y267" s="229">
        <f t="shared" si="8"/>
        <v>4</v>
      </c>
      <c r="Z267" s="220"/>
    </row>
    <row r="268" spans="1:26">
      <c r="A268" s="228">
        <v>44681</v>
      </c>
      <c r="B268" s="229" t="s">
        <v>1200</v>
      </c>
      <c r="C268" s="229" t="s">
        <v>1201</v>
      </c>
      <c r="D268" s="229" t="s">
        <v>1202</v>
      </c>
      <c r="E268" s="229" t="s">
        <v>1149</v>
      </c>
      <c r="F268" s="229" t="s">
        <v>1150</v>
      </c>
      <c r="G268" s="229" t="s">
        <v>1159</v>
      </c>
      <c r="H268" s="229" t="s">
        <v>1160</v>
      </c>
      <c r="I268" s="229" t="s">
        <v>1182</v>
      </c>
      <c r="J268" s="230">
        <v>-2420400</v>
      </c>
      <c r="K268" s="229" t="s">
        <v>347</v>
      </c>
      <c r="L268" s="229" t="s">
        <v>403</v>
      </c>
      <c r="M268" s="229" t="s">
        <v>347</v>
      </c>
      <c r="N268" s="229" t="s">
        <v>347</v>
      </c>
      <c r="O268" s="229" t="s">
        <v>612</v>
      </c>
      <c r="P268" s="229" t="s">
        <v>405</v>
      </c>
      <c r="Q268" s="229" t="s">
        <v>406</v>
      </c>
      <c r="R268" s="229" t="s">
        <v>347</v>
      </c>
      <c r="S268" s="229" t="s">
        <v>347</v>
      </c>
      <c r="T268" s="231">
        <v>0</v>
      </c>
      <c r="U268" s="229" t="s">
        <v>347</v>
      </c>
      <c r="V268" s="229" t="s">
        <v>1202</v>
      </c>
      <c r="W268" s="229" t="s">
        <v>347</v>
      </c>
      <c r="X268" s="229" t="s">
        <v>347</v>
      </c>
      <c r="Y268" s="229">
        <f t="shared" si="8"/>
        <v>4</v>
      </c>
      <c r="Z268" s="220"/>
    </row>
    <row r="269" spans="1:26">
      <c r="A269" s="228">
        <v>44681</v>
      </c>
      <c r="B269" s="229" t="s">
        <v>1200</v>
      </c>
      <c r="C269" s="229" t="s">
        <v>1201</v>
      </c>
      <c r="D269" s="229" t="s">
        <v>1202</v>
      </c>
      <c r="E269" s="229" t="s">
        <v>1149</v>
      </c>
      <c r="F269" s="229" t="s">
        <v>1150</v>
      </c>
      <c r="G269" s="229" t="s">
        <v>1187</v>
      </c>
      <c r="H269" s="229" t="s">
        <v>410</v>
      </c>
      <c r="I269" s="229" t="s">
        <v>1182</v>
      </c>
      <c r="J269" s="230">
        <v>-600000</v>
      </c>
      <c r="K269" s="229" t="s">
        <v>347</v>
      </c>
      <c r="L269" s="229" t="s">
        <v>403</v>
      </c>
      <c r="M269" s="229" t="s">
        <v>347</v>
      </c>
      <c r="N269" s="229" t="s">
        <v>347</v>
      </c>
      <c r="O269" s="229" t="s">
        <v>612</v>
      </c>
      <c r="P269" s="229" t="s">
        <v>405</v>
      </c>
      <c r="Q269" s="229" t="s">
        <v>406</v>
      </c>
      <c r="R269" s="229" t="s">
        <v>347</v>
      </c>
      <c r="S269" s="229" t="s">
        <v>347</v>
      </c>
      <c r="T269" s="231">
        <v>0</v>
      </c>
      <c r="U269" s="229" t="s">
        <v>347</v>
      </c>
      <c r="V269" s="229" t="s">
        <v>1202</v>
      </c>
      <c r="W269" s="229" t="s">
        <v>347</v>
      </c>
      <c r="X269" s="229" t="s">
        <v>347</v>
      </c>
      <c r="Y269" s="229">
        <f t="shared" si="8"/>
        <v>4</v>
      </c>
      <c r="Z269" s="220"/>
    </row>
    <row r="270" spans="1:26">
      <c r="A270" s="228">
        <v>44681</v>
      </c>
      <c r="B270" s="229" t="s">
        <v>1200</v>
      </c>
      <c r="C270" s="229" t="s">
        <v>1201</v>
      </c>
      <c r="D270" s="229" t="s">
        <v>1202</v>
      </c>
      <c r="E270" s="229" t="s">
        <v>1149</v>
      </c>
      <c r="F270" s="229" t="s">
        <v>1150</v>
      </c>
      <c r="G270" s="229" t="s">
        <v>1198</v>
      </c>
      <c r="H270" s="229" t="s">
        <v>607</v>
      </c>
      <c r="I270" s="229" t="s">
        <v>1182</v>
      </c>
      <c r="J270" s="230">
        <v>-4375000</v>
      </c>
      <c r="K270" s="229" t="s">
        <v>347</v>
      </c>
      <c r="L270" s="229" t="s">
        <v>403</v>
      </c>
      <c r="M270" s="229" t="s">
        <v>347</v>
      </c>
      <c r="N270" s="229" t="s">
        <v>347</v>
      </c>
      <c r="O270" s="229" t="s">
        <v>612</v>
      </c>
      <c r="P270" s="229" t="s">
        <v>405</v>
      </c>
      <c r="Q270" s="229" t="s">
        <v>406</v>
      </c>
      <c r="R270" s="229" t="s">
        <v>347</v>
      </c>
      <c r="S270" s="229" t="s">
        <v>347</v>
      </c>
      <c r="T270" s="231">
        <v>0</v>
      </c>
      <c r="U270" s="229" t="s">
        <v>347</v>
      </c>
      <c r="V270" s="229" t="s">
        <v>1202</v>
      </c>
      <c r="W270" s="229" t="s">
        <v>347</v>
      </c>
      <c r="X270" s="229" t="s">
        <v>347</v>
      </c>
      <c r="Y270" s="229">
        <f t="shared" si="8"/>
        <v>4</v>
      </c>
      <c r="Z270" s="220"/>
    </row>
    <row r="271" spans="1:26">
      <c r="A271" s="228">
        <v>44652</v>
      </c>
      <c r="B271" s="229" t="s">
        <v>1203</v>
      </c>
      <c r="C271" s="229" t="s">
        <v>1204</v>
      </c>
      <c r="D271" s="229" t="s">
        <v>1205</v>
      </c>
      <c r="E271" s="229" t="s">
        <v>1206</v>
      </c>
      <c r="F271" s="229" t="s">
        <v>1207</v>
      </c>
      <c r="G271" s="229" t="s">
        <v>1124</v>
      </c>
      <c r="H271" s="229" t="s">
        <v>1125</v>
      </c>
      <c r="I271" s="229" t="s">
        <v>541</v>
      </c>
      <c r="J271" s="230">
        <v>1584000</v>
      </c>
      <c r="K271" s="229" t="s">
        <v>347</v>
      </c>
      <c r="L271" s="229" t="s">
        <v>542</v>
      </c>
      <c r="M271" s="229" t="s">
        <v>347</v>
      </c>
      <c r="N271" s="229" t="s">
        <v>347</v>
      </c>
      <c r="O271" s="229" t="s">
        <v>404</v>
      </c>
      <c r="P271" s="229" t="s">
        <v>1208</v>
      </c>
      <c r="Q271" s="229" t="s">
        <v>406</v>
      </c>
      <c r="R271" s="229" t="s">
        <v>347</v>
      </c>
      <c r="S271" s="229" t="s">
        <v>347</v>
      </c>
      <c r="T271" s="232">
        <v>9</v>
      </c>
      <c r="U271" s="229" t="s">
        <v>544</v>
      </c>
      <c r="V271" s="229" t="s">
        <v>1209</v>
      </c>
      <c r="W271" s="229" t="s">
        <v>347</v>
      </c>
      <c r="X271" s="229" t="s">
        <v>347</v>
      </c>
      <c r="Y271" s="229">
        <f t="shared" si="8"/>
        <v>4</v>
      </c>
      <c r="Z271" s="220">
        <f t="shared" ref="Z271:Z333" si="9">J271</f>
        <v>1584000</v>
      </c>
    </row>
    <row r="272" spans="1:26">
      <c r="A272" s="228">
        <v>44653</v>
      </c>
      <c r="B272" s="229" t="s">
        <v>1210</v>
      </c>
      <c r="C272" s="229" t="s">
        <v>1211</v>
      </c>
      <c r="D272" s="229" t="s">
        <v>1212</v>
      </c>
      <c r="E272" s="229" t="s">
        <v>1206</v>
      </c>
      <c r="F272" s="229" t="s">
        <v>1207</v>
      </c>
      <c r="G272" s="229" t="s">
        <v>1124</v>
      </c>
      <c r="H272" s="229" t="s">
        <v>1125</v>
      </c>
      <c r="I272" s="229" t="s">
        <v>541</v>
      </c>
      <c r="J272" s="230">
        <v>1810000</v>
      </c>
      <c r="K272" s="229" t="s">
        <v>347</v>
      </c>
      <c r="L272" s="229" t="s">
        <v>542</v>
      </c>
      <c r="M272" s="229" t="s">
        <v>347</v>
      </c>
      <c r="N272" s="229" t="s">
        <v>347</v>
      </c>
      <c r="O272" s="229" t="s">
        <v>404</v>
      </c>
      <c r="P272" s="229" t="s">
        <v>1208</v>
      </c>
      <c r="Q272" s="229" t="s">
        <v>406</v>
      </c>
      <c r="R272" s="229" t="s">
        <v>347</v>
      </c>
      <c r="S272" s="229" t="s">
        <v>347</v>
      </c>
      <c r="T272" s="232">
        <v>1</v>
      </c>
      <c r="U272" s="229" t="s">
        <v>544</v>
      </c>
      <c r="V272" s="229" t="s">
        <v>1213</v>
      </c>
      <c r="W272" s="229" t="s">
        <v>347</v>
      </c>
      <c r="X272" s="229" t="s">
        <v>347</v>
      </c>
      <c r="Y272" s="229">
        <f t="shared" si="8"/>
        <v>4</v>
      </c>
      <c r="Z272" s="220">
        <f t="shared" si="9"/>
        <v>1810000</v>
      </c>
    </row>
    <row r="273" spans="1:26">
      <c r="A273" s="228">
        <v>44657</v>
      </c>
      <c r="B273" s="229" t="s">
        <v>1214</v>
      </c>
      <c r="C273" s="229" t="s">
        <v>1215</v>
      </c>
      <c r="D273" s="229" t="s">
        <v>1216</v>
      </c>
      <c r="E273" s="229" t="s">
        <v>1206</v>
      </c>
      <c r="F273" s="229" t="s">
        <v>1207</v>
      </c>
      <c r="G273" s="229" t="s">
        <v>1217</v>
      </c>
      <c r="H273" s="229" t="s">
        <v>948</v>
      </c>
      <c r="I273" s="229" t="s">
        <v>949</v>
      </c>
      <c r="J273" s="230">
        <v>9185200</v>
      </c>
      <c r="K273" s="229" t="s">
        <v>608</v>
      </c>
      <c r="L273" s="229" t="s">
        <v>542</v>
      </c>
      <c r="M273" s="229" t="s">
        <v>1218</v>
      </c>
      <c r="N273" s="229" t="s">
        <v>347</v>
      </c>
      <c r="O273" s="229" t="s">
        <v>404</v>
      </c>
      <c r="P273" s="229" t="s">
        <v>950</v>
      </c>
      <c r="Q273" s="229" t="s">
        <v>406</v>
      </c>
      <c r="R273" s="229" t="s">
        <v>1219</v>
      </c>
      <c r="S273" s="229" t="s">
        <v>1220</v>
      </c>
      <c r="T273" s="233">
        <v>400</v>
      </c>
      <c r="U273" s="229" t="s">
        <v>551</v>
      </c>
      <c r="V273" s="229" t="s">
        <v>1221</v>
      </c>
      <c r="W273" s="229" t="s">
        <v>347</v>
      </c>
      <c r="X273" s="229" t="s">
        <v>347</v>
      </c>
      <c r="Y273" s="229">
        <f t="shared" si="8"/>
        <v>4</v>
      </c>
      <c r="Z273" s="220"/>
    </row>
    <row r="274" spans="1:26">
      <c r="A274" s="228">
        <v>44666</v>
      </c>
      <c r="B274" s="229" t="s">
        <v>1222</v>
      </c>
      <c r="C274" s="229" t="s">
        <v>1223</v>
      </c>
      <c r="D274" s="229" t="s">
        <v>1224</v>
      </c>
      <c r="E274" s="229" t="s">
        <v>1206</v>
      </c>
      <c r="F274" s="229" t="s">
        <v>1207</v>
      </c>
      <c r="G274" s="229" t="s">
        <v>1124</v>
      </c>
      <c r="H274" s="229" t="s">
        <v>1125</v>
      </c>
      <c r="I274" s="229" t="s">
        <v>541</v>
      </c>
      <c r="J274" s="230">
        <v>2310000</v>
      </c>
      <c r="K274" s="229" t="s">
        <v>347</v>
      </c>
      <c r="L274" s="229" t="s">
        <v>542</v>
      </c>
      <c r="M274" s="229" t="s">
        <v>347</v>
      </c>
      <c r="N274" s="229" t="s">
        <v>347</v>
      </c>
      <c r="O274" s="229" t="s">
        <v>404</v>
      </c>
      <c r="P274" s="229" t="s">
        <v>1208</v>
      </c>
      <c r="Q274" s="229" t="s">
        <v>406</v>
      </c>
      <c r="R274" s="229" t="s">
        <v>347</v>
      </c>
      <c r="S274" s="229" t="s">
        <v>347</v>
      </c>
      <c r="T274" s="232">
        <v>5</v>
      </c>
      <c r="U274" s="229" t="s">
        <v>1225</v>
      </c>
      <c r="V274" s="229" t="s">
        <v>1226</v>
      </c>
      <c r="W274" s="229" t="s">
        <v>347</v>
      </c>
      <c r="X274" s="229" t="s">
        <v>347</v>
      </c>
      <c r="Y274" s="229">
        <f t="shared" si="8"/>
        <v>4</v>
      </c>
      <c r="Z274" s="220">
        <f t="shared" si="9"/>
        <v>2310000</v>
      </c>
    </row>
    <row r="275" spans="1:26">
      <c r="A275" s="228">
        <v>44666</v>
      </c>
      <c r="B275" s="229" t="s">
        <v>1222</v>
      </c>
      <c r="C275" s="229" t="s">
        <v>1223</v>
      </c>
      <c r="D275" s="229" t="s">
        <v>1224</v>
      </c>
      <c r="E275" s="229" t="s">
        <v>1206</v>
      </c>
      <c r="F275" s="229" t="s">
        <v>1207</v>
      </c>
      <c r="G275" s="229" t="s">
        <v>1124</v>
      </c>
      <c r="H275" s="229" t="s">
        <v>1125</v>
      </c>
      <c r="I275" s="229" t="s">
        <v>541</v>
      </c>
      <c r="J275" s="230">
        <v>400000</v>
      </c>
      <c r="K275" s="229" t="s">
        <v>347</v>
      </c>
      <c r="L275" s="229" t="s">
        <v>542</v>
      </c>
      <c r="M275" s="229" t="s">
        <v>347</v>
      </c>
      <c r="N275" s="229" t="s">
        <v>347</v>
      </c>
      <c r="O275" s="229" t="s">
        <v>404</v>
      </c>
      <c r="P275" s="229" t="s">
        <v>1208</v>
      </c>
      <c r="Q275" s="229" t="s">
        <v>406</v>
      </c>
      <c r="R275" s="229" t="s">
        <v>347</v>
      </c>
      <c r="S275" s="229" t="s">
        <v>347</v>
      </c>
      <c r="T275" s="232">
        <v>1</v>
      </c>
      <c r="U275" s="229" t="s">
        <v>1227</v>
      </c>
      <c r="V275" s="229" t="s">
        <v>1226</v>
      </c>
      <c r="W275" s="229" t="s">
        <v>347</v>
      </c>
      <c r="X275" s="229" t="s">
        <v>347</v>
      </c>
      <c r="Y275" s="229">
        <f t="shared" si="8"/>
        <v>4</v>
      </c>
      <c r="Z275" s="220">
        <f t="shared" si="9"/>
        <v>400000</v>
      </c>
    </row>
    <row r="276" spans="1:26">
      <c r="A276" s="228">
        <v>44666</v>
      </c>
      <c r="B276" s="229" t="s">
        <v>1228</v>
      </c>
      <c r="C276" s="229" t="s">
        <v>1229</v>
      </c>
      <c r="D276" s="229" t="s">
        <v>1230</v>
      </c>
      <c r="E276" s="229" t="s">
        <v>1206</v>
      </c>
      <c r="F276" s="229" t="s">
        <v>1207</v>
      </c>
      <c r="G276" s="229" t="s">
        <v>1124</v>
      </c>
      <c r="H276" s="229" t="s">
        <v>1125</v>
      </c>
      <c r="I276" s="229" t="s">
        <v>541</v>
      </c>
      <c r="J276" s="230">
        <v>2600000</v>
      </c>
      <c r="K276" s="229" t="s">
        <v>347</v>
      </c>
      <c r="L276" s="229" t="s">
        <v>542</v>
      </c>
      <c r="M276" s="229" t="s">
        <v>347</v>
      </c>
      <c r="N276" s="229" t="s">
        <v>347</v>
      </c>
      <c r="O276" s="229" t="s">
        <v>404</v>
      </c>
      <c r="P276" s="229" t="s">
        <v>1208</v>
      </c>
      <c r="Q276" s="229" t="s">
        <v>406</v>
      </c>
      <c r="R276" s="229" t="s">
        <v>347</v>
      </c>
      <c r="S276" s="229" t="s">
        <v>347</v>
      </c>
      <c r="T276" s="232">
        <v>1</v>
      </c>
      <c r="U276" s="229" t="s">
        <v>544</v>
      </c>
      <c r="V276" s="229" t="s">
        <v>1226</v>
      </c>
      <c r="W276" s="229" t="s">
        <v>347</v>
      </c>
      <c r="X276" s="229" t="s">
        <v>347</v>
      </c>
      <c r="Y276" s="229">
        <f t="shared" si="8"/>
        <v>4</v>
      </c>
      <c r="Z276" s="220">
        <f t="shared" si="9"/>
        <v>2600000</v>
      </c>
    </row>
    <row r="277" spans="1:26">
      <c r="A277" s="228">
        <v>44666</v>
      </c>
      <c r="B277" s="229" t="s">
        <v>1231</v>
      </c>
      <c r="C277" s="229" t="s">
        <v>1232</v>
      </c>
      <c r="D277" s="229" t="s">
        <v>1233</v>
      </c>
      <c r="E277" s="229" t="s">
        <v>1206</v>
      </c>
      <c r="F277" s="229" t="s">
        <v>1207</v>
      </c>
      <c r="G277" s="229" t="s">
        <v>1124</v>
      </c>
      <c r="H277" s="229" t="s">
        <v>1125</v>
      </c>
      <c r="I277" s="229" t="s">
        <v>541</v>
      </c>
      <c r="J277" s="230">
        <v>2750000</v>
      </c>
      <c r="K277" s="229" t="s">
        <v>347</v>
      </c>
      <c r="L277" s="229" t="s">
        <v>542</v>
      </c>
      <c r="M277" s="229" t="s">
        <v>347</v>
      </c>
      <c r="N277" s="229" t="s">
        <v>347</v>
      </c>
      <c r="O277" s="229" t="s">
        <v>404</v>
      </c>
      <c r="P277" s="229" t="s">
        <v>1208</v>
      </c>
      <c r="Q277" s="229" t="s">
        <v>406</v>
      </c>
      <c r="R277" s="229" t="s">
        <v>347</v>
      </c>
      <c r="S277" s="229" t="s">
        <v>347</v>
      </c>
      <c r="T277" s="232">
        <v>11</v>
      </c>
      <c r="U277" s="229" t="s">
        <v>544</v>
      </c>
      <c r="V277" s="229" t="s">
        <v>1226</v>
      </c>
      <c r="W277" s="229" t="s">
        <v>347</v>
      </c>
      <c r="X277" s="229" t="s">
        <v>347</v>
      </c>
      <c r="Y277" s="229">
        <f t="shared" si="8"/>
        <v>4</v>
      </c>
      <c r="Z277" s="220">
        <f t="shared" si="9"/>
        <v>2750000</v>
      </c>
    </row>
    <row r="278" spans="1:26">
      <c r="A278" s="228">
        <v>44657</v>
      </c>
      <c r="B278" s="229" t="s">
        <v>1218</v>
      </c>
      <c r="C278" s="229" t="s">
        <v>1234</v>
      </c>
      <c r="D278" s="229" t="s">
        <v>1216</v>
      </c>
      <c r="E278" s="229" t="s">
        <v>1206</v>
      </c>
      <c r="F278" s="229" t="s">
        <v>1207</v>
      </c>
      <c r="G278" s="229" t="s">
        <v>1217</v>
      </c>
      <c r="H278" s="229" t="s">
        <v>948</v>
      </c>
      <c r="I278" s="229" t="s">
        <v>949</v>
      </c>
      <c r="J278" s="230">
        <v>-9185200</v>
      </c>
      <c r="K278" s="229" t="s">
        <v>347</v>
      </c>
      <c r="L278" s="229" t="s">
        <v>542</v>
      </c>
      <c r="M278" s="229" t="s">
        <v>1214</v>
      </c>
      <c r="N278" s="229" t="s">
        <v>608</v>
      </c>
      <c r="O278" s="229" t="s">
        <v>612</v>
      </c>
      <c r="P278" s="229" t="s">
        <v>449</v>
      </c>
      <c r="Q278" s="229" t="s">
        <v>406</v>
      </c>
      <c r="R278" s="229" t="s">
        <v>1219</v>
      </c>
      <c r="S278" s="229" t="s">
        <v>1220</v>
      </c>
      <c r="T278" s="233">
        <v>-400</v>
      </c>
      <c r="U278" s="229" t="s">
        <v>551</v>
      </c>
      <c r="V278" s="229" t="s">
        <v>1221</v>
      </c>
      <c r="W278" s="229" t="s">
        <v>347</v>
      </c>
      <c r="X278" s="229" t="s">
        <v>347</v>
      </c>
      <c r="Y278" s="229">
        <f t="shared" si="8"/>
        <v>4</v>
      </c>
      <c r="Z278" s="220"/>
    </row>
    <row r="279" spans="1:26">
      <c r="A279" s="228">
        <v>44665</v>
      </c>
      <c r="B279" s="229" t="s">
        <v>1235</v>
      </c>
      <c r="C279" s="229" t="s">
        <v>1236</v>
      </c>
      <c r="D279" s="229" t="s">
        <v>539</v>
      </c>
      <c r="E279" s="229" t="s">
        <v>1206</v>
      </c>
      <c r="F279" s="229" t="s">
        <v>1207</v>
      </c>
      <c r="G279" s="229" t="s">
        <v>1237</v>
      </c>
      <c r="H279" s="229" t="s">
        <v>1238</v>
      </c>
      <c r="I279" s="229" t="s">
        <v>541</v>
      </c>
      <c r="J279" s="230">
        <v>1252910</v>
      </c>
      <c r="K279" s="229" t="s">
        <v>347</v>
      </c>
      <c r="L279" s="229" t="s">
        <v>542</v>
      </c>
      <c r="M279" s="229" t="s">
        <v>347</v>
      </c>
      <c r="N279" s="229" t="s">
        <v>347</v>
      </c>
      <c r="O279" s="229" t="s">
        <v>404</v>
      </c>
      <c r="P279" s="229" t="s">
        <v>543</v>
      </c>
      <c r="Q279" s="229" t="s">
        <v>406</v>
      </c>
      <c r="R279" s="229" t="s">
        <v>347</v>
      </c>
      <c r="S279" s="229" t="s">
        <v>347</v>
      </c>
      <c r="T279" s="232">
        <v>4</v>
      </c>
      <c r="U279" s="229" t="s">
        <v>544</v>
      </c>
      <c r="V279" s="229" t="s">
        <v>1239</v>
      </c>
      <c r="W279" s="229" t="s">
        <v>347</v>
      </c>
      <c r="X279" s="229" t="s">
        <v>347</v>
      </c>
      <c r="Y279" s="229">
        <f t="shared" si="8"/>
        <v>4</v>
      </c>
      <c r="Z279" s="220">
        <f t="shared" si="9"/>
        <v>1252910</v>
      </c>
    </row>
    <row r="280" spans="1:26">
      <c r="A280" s="228">
        <v>44679</v>
      </c>
      <c r="B280" s="229" t="s">
        <v>1240</v>
      </c>
      <c r="C280" s="229" t="s">
        <v>1241</v>
      </c>
      <c r="D280" s="229" t="s">
        <v>539</v>
      </c>
      <c r="E280" s="229" t="s">
        <v>1206</v>
      </c>
      <c r="F280" s="229" t="s">
        <v>1207</v>
      </c>
      <c r="G280" s="229" t="s">
        <v>1124</v>
      </c>
      <c r="H280" s="229" t="s">
        <v>1125</v>
      </c>
      <c r="I280" s="229" t="s">
        <v>541</v>
      </c>
      <c r="J280" s="230">
        <v>680000</v>
      </c>
      <c r="K280" s="229" t="s">
        <v>347</v>
      </c>
      <c r="L280" s="229" t="s">
        <v>542</v>
      </c>
      <c r="M280" s="229" t="s">
        <v>347</v>
      </c>
      <c r="N280" s="229" t="s">
        <v>347</v>
      </c>
      <c r="O280" s="229" t="s">
        <v>404</v>
      </c>
      <c r="P280" s="229" t="s">
        <v>543</v>
      </c>
      <c r="Q280" s="229" t="s">
        <v>406</v>
      </c>
      <c r="R280" s="229" t="s">
        <v>347</v>
      </c>
      <c r="S280" s="229" t="s">
        <v>347</v>
      </c>
      <c r="T280" s="232">
        <v>4</v>
      </c>
      <c r="U280" s="229" t="s">
        <v>544</v>
      </c>
      <c r="V280" s="229" t="s">
        <v>1242</v>
      </c>
      <c r="W280" s="229" t="s">
        <v>347</v>
      </c>
      <c r="X280" s="229" t="s">
        <v>347</v>
      </c>
      <c r="Y280" s="229">
        <f t="shared" si="8"/>
        <v>4</v>
      </c>
      <c r="Z280" s="220">
        <f t="shared" si="9"/>
        <v>680000</v>
      </c>
    </row>
    <row r="281" spans="1:26">
      <c r="A281" s="228">
        <v>44680</v>
      </c>
      <c r="B281" s="229" t="s">
        <v>1243</v>
      </c>
      <c r="C281" s="229" t="s">
        <v>1244</v>
      </c>
      <c r="D281" s="229" t="s">
        <v>539</v>
      </c>
      <c r="E281" s="229" t="s">
        <v>1206</v>
      </c>
      <c r="F281" s="229" t="s">
        <v>1207</v>
      </c>
      <c r="G281" s="229" t="s">
        <v>1124</v>
      </c>
      <c r="H281" s="229" t="s">
        <v>1125</v>
      </c>
      <c r="I281" s="229" t="s">
        <v>541</v>
      </c>
      <c r="J281" s="230">
        <v>2000000</v>
      </c>
      <c r="K281" s="229" t="s">
        <v>347</v>
      </c>
      <c r="L281" s="229" t="s">
        <v>542</v>
      </c>
      <c r="M281" s="229" t="s">
        <v>347</v>
      </c>
      <c r="N281" s="229" t="s">
        <v>347</v>
      </c>
      <c r="O281" s="229" t="s">
        <v>404</v>
      </c>
      <c r="P281" s="229" t="s">
        <v>543</v>
      </c>
      <c r="Q281" s="229" t="s">
        <v>406</v>
      </c>
      <c r="R281" s="229" t="s">
        <v>347</v>
      </c>
      <c r="S281" s="229" t="s">
        <v>347</v>
      </c>
      <c r="T281" s="232">
        <v>8</v>
      </c>
      <c r="U281" s="229" t="s">
        <v>544</v>
      </c>
      <c r="V281" s="229" t="s">
        <v>1245</v>
      </c>
      <c r="W281" s="229" t="s">
        <v>347</v>
      </c>
      <c r="X281" s="229" t="s">
        <v>347</v>
      </c>
      <c r="Y281" s="229">
        <f t="shared" si="8"/>
        <v>4</v>
      </c>
      <c r="Z281" s="220">
        <f t="shared" si="9"/>
        <v>2000000</v>
      </c>
    </row>
    <row r="282" spans="1:26">
      <c r="A282" s="228">
        <v>44680</v>
      </c>
      <c r="B282" s="229" t="s">
        <v>1133</v>
      </c>
      <c r="C282" s="229" t="s">
        <v>1134</v>
      </c>
      <c r="D282" s="229" t="s">
        <v>539</v>
      </c>
      <c r="E282" s="229" t="s">
        <v>1206</v>
      </c>
      <c r="F282" s="229" t="s">
        <v>1207</v>
      </c>
      <c r="G282" s="229" t="s">
        <v>1124</v>
      </c>
      <c r="H282" s="229" t="s">
        <v>1125</v>
      </c>
      <c r="I282" s="229" t="s">
        <v>541</v>
      </c>
      <c r="J282" s="230">
        <v>550000</v>
      </c>
      <c r="K282" s="229" t="s">
        <v>347</v>
      </c>
      <c r="L282" s="229" t="s">
        <v>542</v>
      </c>
      <c r="M282" s="229" t="s">
        <v>347</v>
      </c>
      <c r="N282" s="229" t="s">
        <v>347</v>
      </c>
      <c r="O282" s="229" t="s">
        <v>404</v>
      </c>
      <c r="P282" s="229" t="s">
        <v>543</v>
      </c>
      <c r="Q282" s="229" t="s">
        <v>406</v>
      </c>
      <c r="R282" s="229" t="s">
        <v>347</v>
      </c>
      <c r="S282" s="229" t="s">
        <v>347</v>
      </c>
      <c r="T282" s="232">
        <v>1</v>
      </c>
      <c r="U282" s="229" t="s">
        <v>544</v>
      </c>
      <c r="V282" s="229" t="s">
        <v>1135</v>
      </c>
      <c r="W282" s="229" t="s">
        <v>347</v>
      </c>
      <c r="X282" s="229" t="s">
        <v>347</v>
      </c>
      <c r="Y282" s="229">
        <f t="shared" si="8"/>
        <v>4</v>
      </c>
      <c r="Z282" s="220">
        <f t="shared" si="9"/>
        <v>550000</v>
      </c>
    </row>
    <row r="283" spans="1:26">
      <c r="A283" s="228">
        <v>44680</v>
      </c>
      <c r="B283" s="229" t="s">
        <v>1246</v>
      </c>
      <c r="C283" s="229" t="s">
        <v>1247</v>
      </c>
      <c r="D283" s="229" t="s">
        <v>539</v>
      </c>
      <c r="E283" s="229" t="s">
        <v>1206</v>
      </c>
      <c r="F283" s="229" t="s">
        <v>1207</v>
      </c>
      <c r="G283" s="229" t="s">
        <v>1124</v>
      </c>
      <c r="H283" s="229" t="s">
        <v>1125</v>
      </c>
      <c r="I283" s="229" t="s">
        <v>541</v>
      </c>
      <c r="J283" s="230">
        <v>5560000</v>
      </c>
      <c r="K283" s="229" t="s">
        <v>347</v>
      </c>
      <c r="L283" s="229" t="s">
        <v>542</v>
      </c>
      <c r="M283" s="229" t="s">
        <v>347</v>
      </c>
      <c r="N283" s="229" t="s">
        <v>347</v>
      </c>
      <c r="O283" s="229" t="s">
        <v>404</v>
      </c>
      <c r="P283" s="229" t="s">
        <v>543</v>
      </c>
      <c r="Q283" s="229" t="s">
        <v>406</v>
      </c>
      <c r="R283" s="229" t="s">
        <v>347</v>
      </c>
      <c r="S283" s="229" t="s">
        <v>347</v>
      </c>
      <c r="T283" s="233">
        <v>100</v>
      </c>
      <c r="U283" s="229" t="s">
        <v>1248</v>
      </c>
      <c r="V283" s="229" t="s">
        <v>1249</v>
      </c>
      <c r="W283" s="229" t="s">
        <v>347</v>
      </c>
      <c r="X283" s="229" t="s">
        <v>347</v>
      </c>
      <c r="Y283" s="229">
        <f t="shared" si="8"/>
        <v>4</v>
      </c>
      <c r="Z283" s="220">
        <f t="shared" si="9"/>
        <v>5560000</v>
      </c>
    </row>
    <row r="284" spans="1:26">
      <c r="A284" s="228">
        <v>44680</v>
      </c>
      <c r="B284" s="229" t="s">
        <v>1250</v>
      </c>
      <c r="C284" s="229" t="s">
        <v>1251</v>
      </c>
      <c r="D284" s="229" t="s">
        <v>539</v>
      </c>
      <c r="E284" s="229" t="s">
        <v>1206</v>
      </c>
      <c r="F284" s="229" t="s">
        <v>1207</v>
      </c>
      <c r="G284" s="229" t="s">
        <v>1124</v>
      </c>
      <c r="H284" s="229" t="s">
        <v>1125</v>
      </c>
      <c r="I284" s="229" t="s">
        <v>541</v>
      </c>
      <c r="J284" s="230">
        <v>1050000</v>
      </c>
      <c r="K284" s="229" t="s">
        <v>347</v>
      </c>
      <c r="L284" s="229" t="s">
        <v>542</v>
      </c>
      <c r="M284" s="229" t="s">
        <v>347</v>
      </c>
      <c r="N284" s="229" t="s">
        <v>347</v>
      </c>
      <c r="O284" s="229" t="s">
        <v>404</v>
      </c>
      <c r="P284" s="229" t="s">
        <v>543</v>
      </c>
      <c r="Q284" s="229" t="s">
        <v>406</v>
      </c>
      <c r="R284" s="229" t="s">
        <v>347</v>
      </c>
      <c r="S284" s="229" t="s">
        <v>347</v>
      </c>
      <c r="T284" s="232">
        <v>1</v>
      </c>
      <c r="U284" s="229" t="s">
        <v>1225</v>
      </c>
      <c r="V284" s="229" t="s">
        <v>1252</v>
      </c>
      <c r="W284" s="229" t="s">
        <v>347</v>
      </c>
      <c r="X284" s="229" t="s">
        <v>347</v>
      </c>
      <c r="Y284" s="229">
        <f t="shared" si="8"/>
        <v>4</v>
      </c>
      <c r="Z284" s="220">
        <f t="shared" si="9"/>
        <v>1050000</v>
      </c>
    </row>
    <row r="285" spans="1:26">
      <c r="A285" s="228">
        <v>44680</v>
      </c>
      <c r="B285" s="229" t="s">
        <v>1250</v>
      </c>
      <c r="C285" s="229" t="s">
        <v>1251</v>
      </c>
      <c r="D285" s="229" t="s">
        <v>539</v>
      </c>
      <c r="E285" s="229" t="s">
        <v>1206</v>
      </c>
      <c r="F285" s="229" t="s">
        <v>1207</v>
      </c>
      <c r="G285" s="229" t="s">
        <v>1124</v>
      </c>
      <c r="H285" s="229" t="s">
        <v>1125</v>
      </c>
      <c r="I285" s="229" t="s">
        <v>541</v>
      </c>
      <c r="J285" s="230">
        <v>525000</v>
      </c>
      <c r="K285" s="229" t="s">
        <v>347</v>
      </c>
      <c r="L285" s="229" t="s">
        <v>542</v>
      </c>
      <c r="M285" s="229" t="s">
        <v>347</v>
      </c>
      <c r="N285" s="229" t="s">
        <v>347</v>
      </c>
      <c r="O285" s="229" t="s">
        <v>404</v>
      </c>
      <c r="P285" s="229" t="s">
        <v>543</v>
      </c>
      <c r="Q285" s="229" t="s">
        <v>406</v>
      </c>
      <c r="R285" s="229" t="s">
        <v>347</v>
      </c>
      <c r="S285" s="229" t="s">
        <v>347</v>
      </c>
      <c r="T285" s="232">
        <v>1</v>
      </c>
      <c r="U285" s="229" t="s">
        <v>544</v>
      </c>
      <c r="V285" s="229" t="s">
        <v>1252</v>
      </c>
      <c r="W285" s="229" t="s">
        <v>347</v>
      </c>
      <c r="X285" s="229" t="s">
        <v>347</v>
      </c>
      <c r="Y285" s="229">
        <f t="shared" si="8"/>
        <v>4</v>
      </c>
      <c r="Z285" s="220">
        <f t="shared" si="9"/>
        <v>525000</v>
      </c>
    </row>
    <row r="286" spans="1:26">
      <c r="A286" s="228">
        <v>44666</v>
      </c>
      <c r="B286" s="229" t="s">
        <v>1253</v>
      </c>
      <c r="C286" s="229" t="s">
        <v>1254</v>
      </c>
      <c r="D286" s="229" t="s">
        <v>1255</v>
      </c>
      <c r="E286" s="229" t="s">
        <v>1206</v>
      </c>
      <c r="F286" s="229" t="s">
        <v>1207</v>
      </c>
      <c r="G286" s="229" t="s">
        <v>1217</v>
      </c>
      <c r="H286" s="229" t="s">
        <v>948</v>
      </c>
      <c r="I286" s="229" t="s">
        <v>496</v>
      </c>
      <c r="J286" s="230">
        <v>3200000</v>
      </c>
      <c r="K286" s="229" t="s">
        <v>347</v>
      </c>
      <c r="L286" s="229" t="s">
        <v>403</v>
      </c>
      <c r="M286" s="229" t="s">
        <v>347</v>
      </c>
      <c r="N286" s="229" t="s">
        <v>347</v>
      </c>
      <c r="O286" s="229" t="s">
        <v>404</v>
      </c>
      <c r="P286" s="229" t="s">
        <v>405</v>
      </c>
      <c r="Q286" s="229" t="s">
        <v>406</v>
      </c>
      <c r="R286" s="229" t="s">
        <v>347</v>
      </c>
      <c r="S286" s="229" t="s">
        <v>347</v>
      </c>
      <c r="T286" s="231">
        <v>0</v>
      </c>
      <c r="U286" s="229" t="s">
        <v>347</v>
      </c>
      <c r="V286" s="229" t="s">
        <v>1256</v>
      </c>
      <c r="W286" s="229" t="s">
        <v>347</v>
      </c>
      <c r="X286" s="229" t="s">
        <v>347</v>
      </c>
      <c r="Y286" s="229">
        <f t="shared" si="8"/>
        <v>4</v>
      </c>
      <c r="Z286" s="220">
        <f t="shared" si="9"/>
        <v>3200000</v>
      </c>
    </row>
    <row r="287" spans="1:26">
      <c r="A287" s="228">
        <v>44681</v>
      </c>
      <c r="B287" s="229" t="s">
        <v>1176</v>
      </c>
      <c r="C287" s="229" t="s">
        <v>1177</v>
      </c>
      <c r="D287" s="229" t="s">
        <v>1178</v>
      </c>
      <c r="E287" s="229" t="s">
        <v>1206</v>
      </c>
      <c r="F287" s="229" t="s">
        <v>1207</v>
      </c>
      <c r="G287" s="229" t="s">
        <v>1179</v>
      </c>
      <c r="H287" s="229" t="s">
        <v>1180</v>
      </c>
      <c r="I287" s="229" t="s">
        <v>402</v>
      </c>
      <c r="J287" s="230">
        <v>12298460</v>
      </c>
      <c r="K287" s="229" t="s">
        <v>347</v>
      </c>
      <c r="L287" s="229" t="s">
        <v>403</v>
      </c>
      <c r="M287" s="229" t="s">
        <v>347</v>
      </c>
      <c r="N287" s="229" t="s">
        <v>347</v>
      </c>
      <c r="O287" s="229" t="s">
        <v>404</v>
      </c>
      <c r="P287" s="229" t="s">
        <v>405</v>
      </c>
      <c r="Q287" s="229" t="s">
        <v>406</v>
      </c>
      <c r="R287" s="229" t="s">
        <v>347</v>
      </c>
      <c r="S287" s="229" t="s">
        <v>347</v>
      </c>
      <c r="T287" s="231">
        <v>0</v>
      </c>
      <c r="U287" s="229" t="s">
        <v>347</v>
      </c>
      <c r="V287" s="229" t="s">
        <v>1181</v>
      </c>
      <c r="W287" s="229" t="s">
        <v>347</v>
      </c>
      <c r="X287" s="229" t="s">
        <v>347</v>
      </c>
      <c r="Y287" s="229">
        <f t="shared" si="8"/>
        <v>4</v>
      </c>
      <c r="Z287" s="220">
        <f t="shared" si="9"/>
        <v>12298460</v>
      </c>
    </row>
    <row r="288" spans="1:26">
      <c r="A288" s="228">
        <v>44681</v>
      </c>
      <c r="B288" s="229" t="s">
        <v>1176</v>
      </c>
      <c r="C288" s="229" t="s">
        <v>1177</v>
      </c>
      <c r="D288" s="229" t="s">
        <v>1178</v>
      </c>
      <c r="E288" s="229" t="s">
        <v>1206</v>
      </c>
      <c r="F288" s="229" t="s">
        <v>1207</v>
      </c>
      <c r="G288" s="229" t="s">
        <v>1182</v>
      </c>
      <c r="H288" s="229" t="s">
        <v>401</v>
      </c>
      <c r="I288" s="229" t="s">
        <v>402</v>
      </c>
      <c r="J288" s="230">
        <v>124992957</v>
      </c>
      <c r="K288" s="229" t="s">
        <v>347</v>
      </c>
      <c r="L288" s="229" t="s">
        <v>403</v>
      </c>
      <c r="M288" s="229" t="s">
        <v>347</v>
      </c>
      <c r="N288" s="229" t="s">
        <v>347</v>
      </c>
      <c r="O288" s="229" t="s">
        <v>404</v>
      </c>
      <c r="P288" s="229" t="s">
        <v>405</v>
      </c>
      <c r="Q288" s="229" t="s">
        <v>406</v>
      </c>
      <c r="R288" s="229" t="s">
        <v>347</v>
      </c>
      <c r="S288" s="229" t="s">
        <v>347</v>
      </c>
      <c r="T288" s="231">
        <v>0</v>
      </c>
      <c r="U288" s="229" t="s">
        <v>347</v>
      </c>
      <c r="V288" s="229" t="s">
        <v>1181</v>
      </c>
      <c r="W288" s="229" t="s">
        <v>347</v>
      </c>
      <c r="X288" s="229" t="s">
        <v>347</v>
      </c>
      <c r="Y288" s="229">
        <f t="shared" si="8"/>
        <v>4</v>
      </c>
      <c r="Z288" s="220">
        <f t="shared" si="9"/>
        <v>124992957</v>
      </c>
    </row>
    <row r="289" spans="1:26">
      <c r="A289" s="228">
        <v>44681</v>
      </c>
      <c r="B289" s="229" t="s">
        <v>1176</v>
      </c>
      <c r="C289" s="229" t="s">
        <v>1177</v>
      </c>
      <c r="D289" s="229" t="s">
        <v>1178</v>
      </c>
      <c r="E289" s="229" t="s">
        <v>1206</v>
      </c>
      <c r="F289" s="229" t="s">
        <v>1207</v>
      </c>
      <c r="G289" s="229" t="s">
        <v>1183</v>
      </c>
      <c r="H289" s="229" t="s">
        <v>1184</v>
      </c>
      <c r="I289" s="229" t="s">
        <v>402</v>
      </c>
      <c r="J289" s="230">
        <v>48646396</v>
      </c>
      <c r="K289" s="229" t="s">
        <v>347</v>
      </c>
      <c r="L289" s="229" t="s">
        <v>403</v>
      </c>
      <c r="M289" s="229" t="s">
        <v>347</v>
      </c>
      <c r="N289" s="229" t="s">
        <v>347</v>
      </c>
      <c r="O289" s="229" t="s">
        <v>404</v>
      </c>
      <c r="P289" s="229" t="s">
        <v>405</v>
      </c>
      <c r="Q289" s="229" t="s">
        <v>406</v>
      </c>
      <c r="R289" s="229" t="s">
        <v>347</v>
      </c>
      <c r="S289" s="229" t="s">
        <v>347</v>
      </c>
      <c r="T289" s="231">
        <v>0</v>
      </c>
      <c r="U289" s="229" t="s">
        <v>347</v>
      </c>
      <c r="V289" s="229" t="s">
        <v>1181</v>
      </c>
      <c r="W289" s="229" t="s">
        <v>347</v>
      </c>
      <c r="X289" s="229" t="s">
        <v>347</v>
      </c>
      <c r="Y289" s="229">
        <f t="shared" si="8"/>
        <v>4</v>
      </c>
      <c r="Z289" s="220">
        <f t="shared" si="9"/>
        <v>48646396</v>
      </c>
    </row>
    <row r="290" spans="1:26">
      <c r="A290" s="228">
        <v>44681</v>
      </c>
      <c r="B290" s="229" t="s">
        <v>1176</v>
      </c>
      <c r="C290" s="229" t="s">
        <v>1177</v>
      </c>
      <c r="D290" s="229" t="s">
        <v>1185</v>
      </c>
      <c r="E290" s="229" t="s">
        <v>1206</v>
      </c>
      <c r="F290" s="229" t="s">
        <v>1207</v>
      </c>
      <c r="G290" s="229" t="s">
        <v>1186</v>
      </c>
      <c r="H290" s="229" t="s">
        <v>408</v>
      </c>
      <c r="I290" s="229" t="s">
        <v>402</v>
      </c>
      <c r="J290" s="230">
        <v>2800000</v>
      </c>
      <c r="K290" s="229" t="s">
        <v>347</v>
      </c>
      <c r="L290" s="229" t="s">
        <v>403</v>
      </c>
      <c r="M290" s="229" t="s">
        <v>347</v>
      </c>
      <c r="N290" s="229" t="s">
        <v>347</v>
      </c>
      <c r="O290" s="229" t="s">
        <v>404</v>
      </c>
      <c r="P290" s="229" t="s">
        <v>405</v>
      </c>
      <c r="Q290" s="229" t="s">
        <v>406</v>
      </c>
      <c r="R290" s="229" t="s">
        <v>347</v>
      </c>
      <c r="S290" s="229" t="s">
        <v>347</v>
      </c>
      <c r="T290" s="231">
        <v>0</v>
      </c>
      <c r="U290" s="229" t="s">
        <v>347</v>
      </c>
      <c r="V290" s="229" t="s">
        <v>1181</v>
      </c>
      <c r="W290" s="229" t="s">
        <v>347</v>
      </c>
      <c r="X290" s="229" t="s">
        <v>347</v>
      </c>
      <c r="Y290" s="229">
        <f t="shared" si="8"/>
        <v>4</v>
      </c>
      <c r="Z290" s="220">
        <f t="shared" si="9"/>
        <v>2800000</v>
      </c>
    </row>
    <row r="291" spans="1:26">
      <c r="A291" s="228">
        <v>44681</v>
      </c>
      <c r="B291" s="229" t="s">
        <v>1188</v>
      </c>
      <c r="C291" s="229" t="s">
        <v>1189</v>
      </c>
      <c r="D291" s="229" t="s">
        <v>1190</v>
      </c>
      <c r="E291" s="229" t="s">
        <v>1206</v>
      </c>
      <c r="F291" s="229" t="s">
        <v>1207</v>
      </c>
      <c r="G291" s="229" t="s">
        <v>1191</v>
      </c>
      <c r="H291" s="229" t="s">
        <v>418</v>
      </c>
      <c r="I291" s="229" t="s">
        <v>419</v>
      </c>
      <c r="J291" s="230">
        <v>831000</v>
      </c>
      <c r="K291" s="229" t="s">
        <v>347</v>
      </c>
      <c r="L291" s="229" t="s">
        <v>403</v>
      </c>
      <c r="M291" s="229" t="s">
        <v>347</v>
      </c>
      <c r="N291" s="229" t="s">
        <v>347</v>
      </c>
      <c r="O291" s="229" t="s">
        <v>404</v>
      </c>
      <c r="P291" s="229" t="s">
        <v>405</v>
      </c>
      <c r="Q291" s="229" t="s">
        <v>406</v>
      </c>
      <c r="R291" s="229" t="s">
        <v>347</v>
      </c>
      <c r="S291" s="229" t="s">
        <v>347</v>
      </c>
      <c r="T291" s="231">
        <v>0</v>
      </c>
      <c r="U291" s="229" t="s">
        <v>347</v>
      </c>
      <c r="V291" s="229" t="s">
        <v>420</v>
      </c>
      <c r="W291" s="229" t="s">
        <v>347</v>
      </c>
      <c r="X291" s="229" t="s">
        <v>347</v>
      </c>
      <c r="Y291" s="229">
        <f t="shared" si="8"/>
        <v>4</v>
      </c>
      <c r="Z291" s="220">
        <f t="shared" si="9"/>
        <v>831000</v>
      </c>
    </row>
    <row r="292" spans="1:26">
      <c r="A292" s="228">
        <v>44681</v>
      </c>
      <c r="B292" s="229" t="s">
        <v>1188</v>
      </c>
      <c r="C292" s="229" t="s">
        <v>1189</v>
      </c>
      <c r="D292" s="229" t="s">
        <v>1192</v>
      </c>
      <c r="E292" s="229" t="s">
        <v>1206</v>
      </c>
      <c r="F292" s="229" t="s">
        <v>1207</v>
      </c>
      <c r="G292" s="229" t="s">
        <v>1191</v>
      </c>
      <c r="H292" s="229" t="s">
        <v>418</v>
      </c>
      <c r="I292" s="229" t="s">
        <v>419</v>
      </c>
      <c r="J292" s="230">
        <v>13408249</v>
      </c>
      <c r="K292" s="229" t="s">
        <v>347</v>
      </c>
      <c r="L292" s="229" t="s">
        <v>403</v>
      </c>
      <c r="M292" s="229" t="s">
        <v>347</v>
      </c>
      <c r="N292" s="229" t="s">
        <v>347</v>
      </c>
      <c r="O292" s="229" t="s">
        <v>404</v>
      </c>
      <c r="P292" s="229" t="s">
        <v>405</v>
      </c>
      <c r="Q292" s="229" t="s">
        <v>406</v>
      </c>
      <c r="R292" s="229" t="s">
        <v>347</v>
      </c>
      <c r="S292" s="229" t="s">
        <v>347</v>
      </c>
      <c r="T292" s="231">
        <v>0</v>
      </c>
      <c r="U292" s="229" t="s">
        <v>347</v>
      </c>
      <c r="V292" s="229" t="s">
        <v>420</v>
      </c>
      <c r="W292" s="229" t="s">
        <v>347</v>
      </c>
      <c r="X292" s="229" t="s">
        <v>347</v>
      </c>
      <c r="Y292" s="229">
        <f t="shared" si="8"/>
        <v>4</v>
      </c>
      <c r="Z292" s="220">
        <f t="shared" si="9"/>
        <v>13408249</v>
      </c>
    </row>
    <row r="293" spans="1:26">
      <c r="A293" s="228">
        <v>44681</v>
      </c>
      <c r="B293" s="229" t="s">
        <v>1188</v>
      </c>
      <c r="C293" s="229" t="s">
        <v>1189</v>
      </c>
      <c r="D293" s="229" t="s">
        <v>1193</v>
      </c>
      <c r="E293" s="229" t="s">
        <v>1206</v>
      </c>
      <c r="F293" s="229" t="s">
        <v>1207</v>
      </c>
      <c r="G293" s="229" t="s">
        <v>1194</v>
      </c>
      <c r="H293" s="229" t="s">
        <v>423</v>
      </c>
      <c r="I293" s="229" t="s">
        <v>419</v>
      </c>
      <c r="J293" s="230">
        <v>12335483</v>
      </c>
      <c r="K293" s="229" t="s">
        <v>347</v>
      </c>
      <c r="L293" s="229" t="s">
        <v>403</v>
      </c>
      <c r="M293" s="229" t="s">
        <v>347</v>
      </c>
      <c r="N293" s="229" t="s">
        <v>347</v>
      </c>
      <c r="O293" s="229" t="s">
        <v>404</v>
      </c>
      <c r="P293" s="229" t="s">
        <v>405</v>
      </c>
      <c r="Q293" s="229" t="s">
        <v>406</v>
      </c>
      <c r="R293" s="229" t="s">
        <v>347</v>
      </c>
      <c r="S293" s="229" t="s">
        <v>347</v>
      </c>
      <c r="T293" s="231">
        <v>0</v>
      </c>
      <c r="U293" s="229" t="s">
        <v>347</v>
      </c>
      <c r="V293" s="229" t="s">
        <v>420</v>
      </c>
      <c r="W293" s="229" t="s">
        <v>347</v>
      </c>
      <c r="X293" s="229" t="s">
        <v>347</v>
      </c>
      <c r="Y293" s="229">
        <f t="shared" si="8"/>
        <v>4</v>
      </c>
      <c r="Z293" s="220">
        <f t="shared" si="9"/>
        <v>12335483</v>
      </c>
    </row>
    <row r="294" spans="1:26">
      <c r="A294" s="228">
        <v>44681</v>
      </c>
      <c r="B294" s="229" t="s">
        <v>424</v>
      </c>
      <c r="C294" s="229" t="s">
        <v>425</v>
      </c>
      <c r="D294" s="229" t="s">
        <v>426</v>
      </c>
      <c r="E294" s="229" t="s">
        <v>1206</v>
      </c>
      <c r="F294" s="229" t="s">
        <v>1207</v>
      </c>
      <c r="G294" s="229" t="s">
        <v>1257</v>
      </c>
      <c r="H294" s="229" t="s">
        <v>746</v>
      </c>
      <c r="I294" s="229" t="s">
        <v>429</v>
      </c>
      <c r="J294" s="230">
        <v>2361111</v>
      </c>
      <c r="K294" s="229" t="s">
        <v>347</v>
      </c>
      <c r="L294" s="229" t="s">
        <v>430</v>
      </c>
      <c r="M294" s="229" t="s">
        <v>347</v>
      </c>
      <c r="N294" s="229" t="s">
        <v>347</v>
      </c>
      <c r="O294" s="229" t="s">
        <v>404</v>
      </c>
      <c r="P294" s="229" t="s">
        <v>405</v>
      </c>
      <c r="Q294" s="229" t="s">
        <v>406</v>
      </c>
      <c r="R294" s="229" t="s">
        <v>347</v>
      </c>
      <c r="S294" s="229" t="s">
        <v>347</v>
      </c>
      <c r="T294" s="231">
        <v>0</v>
      </c>
      <c r="U294" s="229" t="s">
        <v>347</v>
      </c>
      <c r="V294" s="229" t="s">
        <v>426</v>
      </c>
      <c r="W294" s="229" t="s">
        <v>347</v>
      </c>
      <c r="X294" s="229" t="s">
        <v>347</v>
      </c>
      <c r="Y294" s="229">
        <f t="shared" si="8"/>
        <v>4</v>
      </c>
      <c r="Z294" s="220">
        <f t="shared" si="9"/>
        <v>2361111</v>
      </c>
    </row>
    <row r="295" spans="1:26">
      <c r="A295" s="228">
        <v>44681</v>
      </c>
      <c r="B295" s="229" t="s">
        <v>424</v>
      </c>
      <c r="C295" s="229" t="s">
        <v>425</v>
      </c>
      <c r="D295" s="229" t="s">
        <v>426</v>
      </c>
      <c r="E295" s="229" t="s">
        <v>1206</v>
      </c>
      <c r="F295" s="229" t="s">
        <v>1207</v>
      </c>
      <c r="G295" s="229" t="s">
        <v>1258</v>
      </c>
      <c r="H295" s="229" t="s">
        <v>1259</v>
      </c>
      <c r="I295" s="229" t="s">
        <v>429</v>
      </c>
      <c r="J295" s="230">
        <v>1306819</v>
      </c>
      <c r="K295" s="229" t="s">
        <v>347</v>
      </c>
      <c r="L295" s="229" t="s">
        <v>430</v>
      </c>
      <c r="M295" s="229" t="s">
        <v>347</v>
      </c>
      <c r="N295" s="229" t="s">
        <v>347</v>
      </c>
      <c r="O295" s="229" t="s">
        <v>404</v>
      </c>
      <c r="P295" s="229" t="s">
        <v>405</v>
      </c>
      <c r="Q295" s="229" t="s">
        <v>406</v>
      </c>
      <c r="R295" s="229" t="s">
        <v>347</v>
      </c>
      <c r="S295" s="229" t="s">
        <v>347</v>
      </c>
      <c r="T295" s="231">
        <v>0</v>
      </c>
      <c r="U295" s="229" t="s">
        <v>347</v>
      </c>
      <c r="V295" s="229" t="s">
        <v>426</v>
      </c>
      <c r="W295" s="229" t="s">
        <v>347</v>
      </c>
      <c r="X295" s="229" t="s">
        <v>347</v>
      </c>
      <c r="Y295" s="229">
        <f t="shared" si="8"/>
        <v>4</v>
      </c>
      <c r="Z295" s="220">
        <f t="shared" si="9"/>
        <v>1306819</v>
      </c>
    </row>
    <row r="296" spans="1:26">
      <c r="A296" s="228">
        <v>44681</v>
      </c>
      <c r="B296" s="229" t="s">
        <v>1260</v>
      </c>
      <c r="C296" s="229" t="s">
        <v>1261</v>
      </c>
      <c r="D296" s="229" t="s">
        <v>1262</v>
      </c>
      <c r="E296" s="229" t="s">
        <v>1206</v>
      </c>
      <c r="F296" s="229" t="s">
        <v>1207</v>
      </c>
      <c r="G296" s="229" t="s">
        <v>1263</v>
      </c>
      <c r="H296" s="229" t="s">
        <v>820</v>
      </c>
      <c r="I296" s="229" t="s">
        <v>436</v>
      </c>
      <c r="J296" s="230">
        <v>1921033</v>
      </c>
      <c r="K296" s="229" t="s">
        <v>347</v>
      </c>
      <c r="L296" s="229" t="s">
        <v>403</v>
      </c>
      <c r="M296" s="229" t="s">
        <v>347</v>
      </c>
      <c r="N296" s="229" t="s">
        <v>347</v>
      </c>
      <c r="O296" s="229" t="s">
        <v>404</v>
      </c>
      <c r="P296" s="229" t="s">
        <v>405</v>
      </c>
      <c r="Q296" s="229" t="s">
        <v>406</v>
      </c>
      <c r="R296" s="229" t="s">
        <v>347</v>
      </c>
      <c r="S296" s="229" t="s">
        <v>347</v>
      </c>
      <c r="T296" s="231">
        <v>0</v>
      </c>
      <c r="U296" s="229" t="s">
        <v>347</v>
      </c>
      <c r="V296" s="229" t="s">
        <v>1264</v>
      </c>
      <c r="W296" s="229" t="s">
        <v>347</v>
      </c>
      <c r="X296" s="229" t="s">
        <v>347</v>
      </c>
      <c r="Y296" s="229">
        <f t="shared" si="8"/>
        <v>4</v>
      </c>
      <c r="Z296" s="220">
        <f t="shared" si="9"/>
        <v>1921033</v>
      </c>
    </row>
    <row r="297" spans="1:26">
      <c r="A297" s="228">
        <v>44681</v>
      </c>
      <c r="B297" s="229" t="s">
        <v>1265</v>
      </c>
      <c r="C297" s="229" t="s">
        <v>1266</v>
      </c>
      <c r="D297" s="229" t="s">
        <v>1267</v>
      </c>
      <c r="E297" s="229" t="s">
        <v>1206</v>
      </c>
      <c r="F297" s="229" t="s">
        <v>1207</v>
      </c>
      <c r="G297" s="229" t="s">
        <v>1268</v>
      </c>
      <c r="H297" s="229" t="s">
        <v>1269</v>
      </c>
      <c r="I297" s="229" t="s">
        <v>436</v>
      </c>
      <c r="J297" s="230">
        <v>750000</v>
      </c>
      <c r="K297" s="229" t="s">
        <v>347</v>
      </c>
      <c r="L297" s="229" t="s">
        <v>403</v>
      </c>
      <c r="M297" s="229" t="s">
        <v>347</v>
      </c>
      <c r="N297" s="229" t="s">
        <v>347</v>
      </c>
      <c r="O297" s="229" t="s">
        <v>404</v>
      </c>
      <c r="P297" s="229" t="s">
        <v>405</v>
      </c>
      <c r="Q297" s="229" t="s">
        <v>406</v>
      </c>
      <c r="R297" s="229" t="s">
        <v>347</v>
      </c>
      <c r="S297" s="229" t="s">
        <v>347</v>
      </c>
      <c r="T297" s="231">
        <v>0</v>
      </c>
      <c r="U297" s="229" t="s">
        <v>347</v>
      </c>
      <c r="V297" s="229" t="s">
        <v>1270</v>
      </c>
      <c r="W297" s="229" t="s">
        <v>347</v>
      </c>
      <c r="X297" s="229" t="s">
        <v>347</v>
      </c>
      <c r="Y297" s="229">
        <f t="shared" si="8"/>
        <v>4</v>
      </c>
      <c r="Z297" s="220">
        <f t="shared" si="9"/>
        <v>750000</v>
      </c>
    </row>
    <row r="298" spans="1:26">
      <c r="A298" s="228">
        <v>44681</v>
      </c>
      <c r="B298" s="229" t="s">
        <v>1271</v>
      </c>
      <c r="C298" s="229" t="s">
        <v>1272</v>
      </c>
      <c r="D298" s="229" t="s">
        <v>1273</v>
      </c>
      <c r="E298" s="229" t="s">
        <v>1206</v>
      </c>
      <c r="F298" s="229" t="s">
        <v>1207</v>
      </c>
      <c r="G298" s="229" t="s">
        <v>1268</v>
      </c>
      <c r="H298" s="229" t="s">
        <v>1269</v>
      </c>
      <c r="I298" s="229" t="s">
        <v>436</v>
      </c>
      <c r="J298" s="230">
        <v>1459742</v>
      </c>
      <c r="K298" s="229" t="s">
        <v>347</v>
      </c>
      <c r="L298" s="229" t="s">
        <v>403</v>
      </c>
      <c r="M298" s="229" t="s">
        <v>347</v>
      </c>
      <c r="N298" s="229" t="s">
        <v>347</v>
      </c>
      <c r="O298" s="229" t="s">
        <v>404</v>
      </c>
      <c r="P298" s="229" t="s">
        <v>405</v>
      </c>
      <c r="Q298" s="229" t="s">
        <v>406</v>
      </c>
      <c r="R298" s="229" t="s">
        <v>347</v>
      </c>
      <c r="S298" s="229" t="s">
        <v>347</v>
      </c>
      <c r="T298" s="231">
        <v>0</v>
      </c>
      <c r="U298" s="229" t="s">
        <v>347</v>
      </c>
      <c r="V298" s="229" t="s">
        <v>1274</v>
      </c>
      <c r="W298" s="229" t="s">
        <v>347</v>
      </c>
      <c r="X298" s="229" t="s">
        <v>347</v>
      </c>
      <c r="Y298" s="229">
        <f t="shared" si="8"/>
        <v>4</v>
      </c>
      <c r="Z298" s="220">
        <f t="shared" si="9"/>
        <v>1459742</v>
      </c>
    </row>
    <row r="299" spans="1:26">
      <c r="A299" s="228">
        <v>44681</v>
      </c>
      <c r="B299" s="229" t="s">
        <v>1275</v>
      </c>
      <c r="C299" s="229" t="s">
        <v>1276</v>
      </c>
      <c r="D299" s="229" t="s">
        <v>1277</v>
      </c>
      <c r="E299" s="229" t="s">
        <v>1206</v>
      </c>
      <c r="F299" s="229" t="s">
        <v>1207</v>
      </c>
      <c r="G299" s="229" t="s">
        <v>1179</v>
      </c>
      <c r="H299" s="229" t="s">
        <v>1180</v>
      </c>
      <c r="I299" s="229" t="s">
        <v>1182</v>
      </c>
      <c r="J299" s="230">
        <v>-12298460</v>
      </c>
      <c r="K299" s="229" t="s">
        <v>347</v>
      </c>
      <c r="L299" s="229" t="s">
        <v>403</v>
      </c>
      <c r="M299" s="229" t="s">
        <v>347</v>
      </c>
      <c r="N299" s="229" t="s">
        <v>347</v>
      </c>
      <c r="O299" s="229" t="s">
        <v>612</v>
      </c>
      <c r="P299" s="229" t="s">
        <v>405</v>
      </c>
      <c r="Q299" s="229" t="s">
        <v>406</v>
      </c>
      <c r="R299" s="229" t="s">
        <v>347</v>
      </c>
      <c r="S299" s="229" t="s">
        <v>347</v>
      </c>
      <c r="T299" s="231">
        <v>0</v>
      </c>
      <c r="U299" s="229" t="s">
        <v>347</v>
      </c>
      <c r="V299" s="229" t="s">
        <v>1277</v>
      </c>
      <c r="W299" s="229" t="s">
        <v>347</v>
      </c>
      <c r="X299" s="229" t="s">
        <v>347</v>
      </c>
      <c r="Y299" s="229">
        <f t="shared" si="8"/>
        <v>4</v>
      </c>
      <c r="Z299" s="220"/>
    </row>
    <row r="300" spans="1:26">
      <c r="A300" s="228">
        <v>44681</v>
      </c>
      <c r="B300" s="229" t="s">
        <v>1275</v>
      </c>
      <c r="C300" s="229" t="s">
        <v>1276</v>
      </c>
      <c r="D300" s="229" t="s">
        <v>1277</v>
      </c>
      <c r="E300" s="229" t="s">
        <v>1206</v>
      </c>
      <c r="F300" s="229" t="s">
        <v>1207</v>
      </c>
      <c r="G300" s="229" t="s">
        <v>1182</v>
      </c>
      <c r="H300" s="229" t="s">
        <v>401</v>
      </c>
      <c r="I300" s="229" t="s">
        <v>1182</v>
      </c>
      <c r="J300" s="230">
        <v>-124992957</v>
      </c>
      <c r="K300" s="229" t="s">
        <v>347</v>
      </c>
      <c r="L300" s="229" t="s">
        <v>403</v>
      </c>
      <c r="M300" s="229" t="s">
        <v>347</v>
      </c>
      <c r="N300" s="229" t="s">
        <v>347</v>
      </c>
      <c r="O300" s="229" t="s">
        <v>612</v>
      </c>
      <c r="P300" s="229" t="s">
        <v>405</v>
      </c>
      <c r="Q300" s="229" t="s">
        <v>406</v>
      </c>
      <c r="R300" s="229" t="s">
        <v>347</v>
      </c>
      <c r="S300" s="229" t="s">
        <v>347</v>
      </c>
      <c r="T300" s="231">
        <v>0</v>
      </c>
      <c r="U300" s="229" t="s">
        <v>347</v>
      </c>
      <c r="V300" s="229" t="s">
        <v>1277</v>
      </c>
      <c r="W300" s="229" t="s">
        <v>347</v>
      </c>
      <c r="X300" s="229" t="s">
        <v>347</v>
      </c>
      <c r="Y300" s="229">
        <f t="shared" si="8"/>
        <v>4</v>
      </c>
      <c r="Z300" s="220"/>
    </row>
    <row r="301" spans="1:26">
      <c r="A301" s="228">
        <v>44681</v>
      </c>
      <c r="B301" s="229" t="s">
        <v>1275</v>
      </c>
      <c r="C301" s="229" t="s">
        <v>1276</v>
      </c>
      <c r="D301" s="229" t="s">
        <v>1277</v>
      </c>
      <c r="E301" s="229" t="s">
        <v>1206</v>
      </c>
      <c r="F301" s="229" t="s">
        <v>1207</v>
      </c>
      <c r="G301" s="229" t="s">
        <v>1191</v>
      </c>
      <c r="H301" s="229" t="s">
        <v>418</v>
      </c>
      <c r="I301" s="229" t="s">
        <v>1182</v>
      </c>
      <c r="J301" s="230">
        <v>-14239249</v>
      </c>
      <c r="K301" s="229" t="s">
        <v>347</v>
      </c>
      <c r="L301" s="229" t="s">
        <v>403</v>
      </c>
      <c r="M301" s="229" t="s">
        <v>347</v>
      </c>
      <c r="N301" s="229" t="s">
        <v>347</v>
      </c>
      <c r="O301" s="229" t="s">
        <v>612</v>
      </c>
      <c r="P301" s="229" t="s">
        <v>405</v>
      </c>
      <c r="Q301" s="229" t="s">
        <v>406</v>
      </c>
      <c r="R301" s="229" t="s">
        <v>347</v>
      </c>
      <c r="S301" s="229" t="s">
        <v>347</v>
      </c>
      <c r="T301" s="231">
        <v>0</v>
      </c>
      <c r="U301" s="229" t="s">
        <v>347</v>
      </c>
      <c r="V301" s="229" t="s">
        <v>1277</v>
      </c>
      <c r="W301" s="229" t="s">
        <v>347</v>
      </c>
      <c r="X301" s="229" t="s">
        <v>347</v>
      </c>
      <c r="Y301" s="229">
        <f t="shared" si="8"/>
        <v>4</v>
      </c>
      <c r="Z301" s="220"/>
    </row>
    <row r="302" spans="1:26">
      <c r="A302" s="228">
        <v>44681</v>
      </c>
      <c r="B302" s="229" t="s">
        <v>1275</v>
      </c>
      <c r="C302" s="229" t="s">
        <v>1276</v>
      </c>
      <c r="D302" s="229" t="s">
        <v>1277</v>
      </c>
      <c r="E302" s="229" t="s">
        <v>1206</v>
      </c>
      <c r="F302" s="229" t="s">
        <v>1207</v>
      </c>
      <c r="G302" s="229" t="s">
        <v>1183</v>
      </c>
      <c r="H302" s="229" t="s">
        <v>1184</v>
      </c>
      <c r="I302" s="229" t="s">
        <v>1182</v>
      </c>
      <c r="J302" s="230">
        <v>-48646396</v>
      </c>
      <c r="K302" s="229" t="s">
        <v>347</v>
      </c>
      <c r="L302" s="229" t="s">
        <v>403</v>
      </c>
      <c r="M302" s="229" t="s">
        <v>347</v>
      </c>
      <c r="N302" s="229" t="s">
        <v>347</v>
      </c>
      <c r="O302" s="229" t="s">
        <v>612</v>
      </c>
      <c r="P302" s="229" t="s">
        <v>405</v>
      </c>
      <c r="Q302" s="229" t="s">
        <v>406</v>
      </c>
      <c r="R302" s="229" t="s">
        <v>347</v>
      </c>
      <c r="S302" s="229" t="s">
        <v>347</v>
      </c>
      <c r="T302" s="231">
        <v>0</v>
      </c>
      <c r="U302" s="229" t="s">
        <v>347</v>
      </c>
      <c r="V302" s="229" t="s">
        <v>1277</v>
      </c>
      <c r="W302" s="229" t="s">
        <v>347</v>
      </c>
      <c r="X302" s="229" t="s">
        <v>347</v>
      </c>
      <c r="Y302" s="229">
        <f t="shared" si="8"/>
        <v>4</v>
      </c>
      <c r="Z302" s="220"/>
    </row>
    <row r="303" spans="1:26">
      <c r="A303" s="228">
        <v>44681</v>
      </c>
      <c r="B303" s="229" t="s">
        <v>1275</v>
      </c>
      <c r="C303" s="229" t="s">
        <v>1276</v>
      </c>
      <c r="D303" s="229" t="s">
        <v>1277</v>
      </c>
      <c r="E303" s="229" t="s">
        <v>1206</v>
      </c>
      <c r="F303" s="229" t="s">
        <v>1207</v>
      </c>
      <c r="G303" s="229" t="s">
        <v>1186</v>
      </c>
      <c r="H303" s="229" t="s">
        <v>408</v>
      </c>
      <c r="I303" s="229" t="s">
        <v>1182</v>
      </c>
      <c r="J303" s="230">
        <v>-2800000</v>
      </c>
      <c r="K303" s="229" t="s">
        <v>347</v>
      </c>
      <c r="L303" s="229" t="s">
        <v>403</v>
      </c>
      <c r="M303" s="229" t="s">
        <v>347</v>
      </c>
      <c r="N303" s="229" t="s">
        <v>347</v>
      </c>
      <c r="O303" s="229" t="s">
        <v>612</v>
      </c>
      <c r="P303" s="229" t="s">
        <v>405</v>
      </c>
      <c r="Q303" s="229" t="s">
        <v>406</v>
      </c>
      <c r="R303" s="229" t="s">
        <v>347</v>
      </c>
      <c r="S303" s="229" t="s">
        <v>347</v>
      </c>
      <c r="T303" s="231">
        <v>0</v>
      </c>
      <c r="U303" s="229" t="s">
        <v>347</v>
      </c>
      <c r="V303" s="229" t="s">
        <v>1277</v>
      </c>
      <c r="W303" s="229" t="s">
        <v>347</v>
      </c>
      <c r="X303" s="229" t="s">
        <v>347</v>
      </c>
      <c r="Y303" s="229">
        <f t="shared" si="8"/>
        <v>4</v>
      </c>
      <c r="Z303" s="220"/>
    </row>
    <row r="304" spans="1:26">
      <c r="A304" s="228">
        <v>44681</v>
      </c>
      <c r="B304" s="229" t="s">
        <v>1275</v>
      </c>
      <c r="C304" s="229" t="s">
        <v>1276</v>
      </c>
      <c r="D304" s="229" t="s">
        <v>1277</v>
      </c>
      <c r="E304" s="229" t="s">
        <v>1206</v>
      </c>
      <c r="F304" s="229" t="s">
        <v>1207</v>
      </c>
      <c r="G304" s="229" t="s">
        <v>1194</v>
      </c>
      <c r="H304" s="229" t="s">
        <v>423</v>
      </c>
      <c r="I304" s="229" t="s">
        <v>1182</v>
      </c>
      <c r="J304" s="230">
        <v>-12335483</v>
      </c>
      <c r="K304" s="229" t="s">
        <v>347</v>
      </c>
      <c r="L304" s="229" t="s">
        <v>403</v>
      </c>
      <c r="M304" s="229" t="s">
        <v>347</v>
      </c>
      <c r="N304" s="229" t="s">
        <v>347</v>
      </c>
      <c r="O304" s="229" t="s">
        <v>612</v>
      </c>
      <c r="P304" s="229" t="s">
        <v>405</v>
      </c>
      <c r="Q304" s="229" t="s">
        <v>406</v>
      </c>
      <c r="R304" s="229" t="s">
        <v>347</v>
      </c>
      <c r="S304" s="229" t="s">
        <v>347</v>
      </c>
      <c r="T304" s="231">
        <v>0</v>
      </c>
      <c r="U304" s="229" t="s">
        <v>347</v>
      </c>
      <c r="V304" s="229" t="s">
        <v>1277</v>
      </c>
      <c r="W304" s="229" t="s">
        <v>347</v>
      </c>
      <c r="X304" s="229" t="s">
        <v>347</v>
      </c>
      <c r="Y304" s="229">
        <f t="shared" si="8"/>
        <v>4</v>
      </c>
      <c r="Z304" s="220"/>
    </row>
    <row r="305" spans="1:26">
      <c r="A305" s="228">
        <v>44681</v>
      </c>
      <c r="B305" s="229" t="s">
        <v>1275</v>
      </c>
      <c r="C305" s="229" t="s">
        <v>1276</v>
      </c>
      <c r="D305" s="229" t="s">
        <v>1277</v>
      </c>
      <c r="E305" s="229" t="s">
        <v>1206</v>
      </c>
      <c r="F305" s="229" t="s">
        <v>1207</v>
      </c>
      <c r="G305" s="229" t="s">
        <v>1237</v>
      </c>
      <c r="H305" s="229" t="s">
        <v>1238</v>
      </c>
      <c r="I305" s="229" t="s">
        <v>1182</v>
      </c>
      <c r="J305" s="230">
        <v>-1252910</v>
      </c>
      <c r="K305" s="229" t="s">
        <v>347</v>
      </c>
      <c r="L305" s="229" t="s">
        <v>403</v>
      </c>
      <c r="M305" s="229" t="s">
        <v>347</v>
      </c>
      <c r="N305" s="229" t="s">
        <v>347</v>
      </c>
      <c r="O305" s="229" t="s">
        <v>612</v>
      </c>
      <c r="P305" s="229" t="s">
        <v>405</v>
      </c>
      <c r="Q305" s="229" t="s">
        <v>406</v>
      </c>
      <c r="R305" s="229" t="s">
        <v>347</v>
      </c>
      <c r="S305" s="229" t="s">
        <v>347</v>
      </c>
      <c r="T305" s="231">
        <v>0</v>
      </c>
      <c r="U305" s="229" t="s">
        <v>347</v>
      </c>
      <c r="V305" s="229" t="s">
        <v>1277</v>
      </c>
      <c r="W305" s="229" t="s">
        <v>347</v>
      </c>
      <c r="X305" s="229" t="s">
        <v>347</v>
      </c>
      <c r="Y305" s="229">
        <f t="shared" si="8"/>
        <v>4</v>
      </c>
      <c r="Z305" s="220"/>
    </row>
    <row r="306" spans="1:26">
      <c r="A306" s="228">
        <v>44681</v>
      </c>
      <c r="B306" s="229" t="s">
        <v>1275</v>
      </c>
      <c r="C306" s="229" t="s">
        <v>1276</v>
      </c>
      <c r="D306" s="229" t="s">
        <v>1277</v>
      </c>
      <c r="E306" s="229" t="s">
        <v>1206</v>
      </c>
      <c r="F306" s="229" t="s">
        <v>1207</v>
      </c>
      <c r="G306" s="229" t="s">
        <v>1217</v>
      </c>
      <c r="H306" s="229" t="s">
        <v>948</v>
      </c>
      <c r="I306" s="229" t="s">
        <v>1182</v>
      </c>
      <c r="J306" s="230">
        <v>-3200000</v>
      </c>
      <c r="K306" s="229" t="s">
        <v>347</v>
      </c>
      <c r="L306" s="229" t="s">
        <v>403</v>
      </c>
      <c r="M306" s="229" t="s">
        <v>347</v>
      </c>
      <c r="N306" s="229" t="s">
        <v>347</v>
      </c>
      <c r="O306" s="229" t="s">
        <v>612</v>
      </c>
      <c r="P306" s="229" t="s">
        <v>405</v>
      </c>
      <c r="Q306" s="229" t="s">
        <v>406</v>
      </c>
      <c r="R306" s="229" t="s">
        <v>347</v>
      </c>
      <c r="S306" s="229" t="s">
        <v>347</v>
      </c>
      <c r="T306" s="231">
        <v>0</v>
      </c>
      <c r="U306" s="229" t="s">
        <v>347</v>
      </c>
      <c r="V306" s="229" t="s">
        <v>1277</v>
      </c>
      <c r="W306" s="229" t="s">
        <v>347</v>
      </c>
      <c r="X306" s="229" t="s">
        <v>347</v>
      </c>
      <c r="Y306" s="229">
        <f t="shared" si="8"/>
        <v>4</v>
      </c>
      <c r="Z306" s="220"/>
    </row>
    <row r="307" spans="1:26">
      <c r="A307" s="228">
        <v>44681</v>
      </c>
      <c r="B307" s="229" t="s">
        <v>1275</v>
      </c>
      <c r="C307" s="229" t="s">
        <v>1276</v>
      </c>
      <c r="D307" s="229" t="s">
        <v>1277</v>
      </c>
      <c r="E307" s="229" t="s">
        <v>1206</v>
      </c>
      <c r="F307" s="229" t="s">
        <v>1207</v>
      </c>
      <c r="G307" s="229" t="s">
        <v>1124</v>
      </c>
      <c r="H307" s="229" t="s">
        <v>1125</v>
      </c>
      <c r="I307" s="229" t="s">
        <v>1182</v>
      </c>
      <c r="J307" s="230">
        <v>-21819000</v>
      </c>
      <c r="K307" s="229" t="s">
        <v>347</v>
      </c>
      <c r="L307" s="229" t="s">
        <v>403</v>
      </c>
      <c r="M307" s="229" t="s">
        <v>347</v>
      </c>
      <c r="N307" s="229" t="s">
        <v>347</v>
      </c>
      <c r="O307" s="229" t="s">
        <v>612</v>
      </c>
      <c r="P307" s="229" t="s">
        <v>405</v>
      </c>
      <c r="Q307" s="229" t="s">
        <v>406</v>
      </c>
      <c r="R307" s="229" t="s">
        <v>347</v>
      </c>
      <c r="S307" s="229" t="s">
        <v>347</v>
      </c>
      <c r="T307" s="231">
        <v>0</v>
      </c>
      <c r="U307" s="229" t="s">
        <v>347</v>
      </c>
      <c r="V307" s="229" t="s">
        <v>1277</v>
      </c>
      <c r="W307" s="229" t="s">
        <v>347</v>
      </c>
      <c r="X307" s="229" t="s">
        <v>347</v>
      </c>
      <c r="Y307" s="229">
        <f t="shared" si="8"/>
        <v>4</v>
      </c>
      <c r="Z307" s="220"/>
    </row>
    <row r="308" spans="1:26">
      <c r="A308" s="228">
        <v>44681</v>
      </c>
      <c r="B308" s="229" t="s">
        <v>1275</v>
      </c>
      <c r="C308" s="229" t="s">
        <v>1276</v>
      </c>
      <c r="D308" s="229" t="s">
        <v>1277</v>
      </c>
      <c r="E308" s="229" t="s">
        <v>1206</v>
      </c>
      <c r="F308" s="229" t="s">
        <v>1207</v>
      </c>
      <c r="G308" s="229" t="s">
        <v>1257</v>
      </c>
      <c r="H308" s="229" t="s">
        <v>746</v>
      </c>
      <c r="I308" s="229" t="s">
        <v>1182</v>
      </c>
      <c r="J308" s="230">
        <v>-2361111</v>
      </c>
      <c r="K308" s="229" t="s">
        <v>347</v>
      </c>
      <c r="L308" s="229" t="s">
        <v>403</v>
      </c>
      <c r="M308" s="229" t="s">
        <v>347</v>
      </c>
      <c r="N308" s="229" t="s">
        <v>347</v>
      </c>
      <c r="O308" s="229" t="s">
        <v>612</v>
      </c>
      <c r="P308" s="229" t="s">
        <v>405</v>
      </c>
      <c r="Q308" s="229" t="s">
        <v>406</v>
      </c>
      <c r="R308" s="229" t="s">
        <v>347</v>
      </c>
      <c r="S308" s="229" t="s">
        <v>347</v>
      </c>
      <c r="T308" s="231">
        <v>0</v>
      </c>
      <c r="U308" s="229" t="s">
        <v>347</v>
      </c>
      <c r="V308" s="229" t="s">
        <v>1277</v>
      </c>
      <c r="W308" s="229" t="s">
        <v>347</v>
      </c>
      <c r="X308" s="229" t="s">
        <v>347</v>
      </c>
      <c r="Y308" s="229">
        <f t="shared" si="8"/>
        <v>4</v>
      </c>
      <c r="Z308" s="220"/>
    </row>
    <row r="309" spans="1:26">
      <c r="A309" s="228">
        <v>44681</v>
      </c>
      <c r="B309" s="229" t="s">
        <v>1275</v>
      </c>
      <c r="C309" s="229" t="s">
        <v>1276</v>
      </c>
      <c r="D309" s="229" t="s">
        <v>1277</v>
      </c>
      <c r="E309" s="229" t="s">
        <v>1206</v>
      </c>
      <c r="F309" s="229" t="s">
        <v>1207</v>
      </c>
      <c r="G309" s="229" t="s">
        <v>1258</v>
      </c>
      <c r="H309" s="229" t="s">
        <v>1259</v>
      </c>
      <c r="I309" s="229" t="s">
        <v>1182</v>
      </c>
      <c r="J309" s="230">
        <v>-1306819</v>
      </c>
      <c r="K309" s="229" t="s">
        <v>347</v>
      </c>
      <c r="L309" s="229" t="s">
        <v>403</v>
      </c>
      <c r="M309" s="229" t="s">
        <v>347</v>
      </c>
      <c r="N309" s="229" t="s">
        <v>347</v>
      </c>
      <c r="O309" s="229" t="s">
        <v>612</v>
      </c>
      <c r="P309" s="229" t="s">
        <v>405</v>
      </c>
      <c r="Q309" s="229" t="s">
        <v>406</v>
      </c>
      <c r="R309" s="229" t="s">
        <v>347</v>
      </c>
      <c r="S309" s="229" t="s">
        <v>347</v>
      </c>
      <c r="T309" s="231">
        <v>0</v>
      </c>
      <c r="U309" s="229" t="s">
        <v>347</v>
      </c>
      <c r="V309" s="229" t="s">
        <v>1277</v>
      </c>
      <c r="W309" s="229" t="s">
        <v>347</v>
      </c>
      <c r="X309" s="229" t="s">
        <v>347</v>
      </c>
      <c r="Y309" s="229">
        <f t="shared" si="8"/>
        <v>4</v>
      </c>
      <c r="Z309" s="220"/>
    </row>
    <row r="310" spans="1:26">
      <c r="A310" s="228">
        <v>44681</v>
      </c>
      <c r="B310" s="229" t="s">
        <v>1275</v>
      </c>
      <c r="C310" s="229" t="s">
        <v>1276</v>
      </c>
      <c r="D310" s="229" t="s">
        <v>1277</v>
      </c>
      <c r="E310" s="229" t="s">
        <v>1206</v>
      </c>
      <c r="F310" s="229" t="s">
        <v>1207</v>
      </c>
      <c r="G310" s="229" t="s">
        <v>1263</v>
      </c>
      <c r="H310" s="229" t="s">
        <v>820</v>
      </c>
      <c r="I310" s="229" t="s">
        <v>1182</v>
      </c>
      <c r="J310" s="230">
        <v>-1921033</v>
      </c>
      <c r="K310" s="229" t="s">
        <v>347</v>
      </c>
      <c r="L310" s="229" t="s">
        <v>403</v>
      </c>
      <c r="M310" s="229" t="s">
        <v>347</v>
      </c>
      <c r="N310" s="229" t="s">
        <v>347</v>
      </c>
      <c r="O310" s="229" t="s">
        <v>612</v>
      </c>
      <c r="P310" s="229" t="s">
        <v>405</v>
      </c>
      <c r="Q310" s="229" t="s">
        <v>406</v>
      </c>
      <c r="R310" s="229" t="s">
        <v>347</v>
      </c>
      <c r="S310" s="229" t="s">
        <v>347</v>
      </c>
      <c r="T310" s="231">
        <v>0</v>
      </c>
      <c r="U310" s="229" t="s">
        <v>347</v>
      </c>
      <c r="V310" s="229" t="s">
        <v>1277</v>
      </c>
      <c r="W310" s="229" t="s">
        <v>347</v>
      </c>
      <c r="X310" s="229" t="s">
        <v>347</v>
      </c>
      <c r="Y310" s="229">
        <f t="shared" si="8"/>
        <v>4</v>
      </c>
      <c r="Z310" s="220"/>
    </row>
    <row r="311" spans="1:26">
      <c r="A311" s="228">
        <v>44681</v>
      </c>
      <c r="B311" s="229" t="s">
        <v>1275</v>
      </c>
      <c r="C311" s="229" t="s">
        <v>1276</v>
      </c>
      <c r="D311" s="229" t="s">
        <v>1277</v>
      </c>
      <c r="E311" s="229" t="s">
        <v>1206</v>
      </c>
      <c r="F311" s="229" t="s">
        <v>1207</v>
      </c>
      <c r="G311" s="229" t="s">
        <v>1268</v>
      </c>
      <c r="H311" s="229" t="s">
        <v>1269</v>
      </c>
      <c r="I311" s="229" t="s">
        <v>1182</v>
      </c>
      <c r="J311" s="230">
        <v>-2209742</v>
      </c>
      <c r="K311" s="229" t="s">
        <v>347</v>
      </c>
      <c r="L311" s="229" t="s">
        <v>403</v>
      </c>
      <c r="M311" s="229" t="s">
        <v>347</v>
      </c>
      <c r="N311" s="229" t="s">
        <v>347</v>
      </c>
      <c r="O311" s="229" t="s">
        <v>612</v>
      </c>
      <c r="P311" s="229" t="s">
        <v>405</v>
      </c>
      <c r="Q311" s="229" t="s">
        <v>406</v>
      </c>
      <c r="R311" s="229" t="s">
        <v>347</v>
      </c>
      <c r="S311" s="229" t="s">
        <v>347</v>
      </c>
      <c r="T311" s="231">
        <v>0</v>
      </c>
      <c r="U311" s="229" t="s">
        <v>347</v>
      </c>
      <c r="V311" s="229" t="s">
        <v>1277</v>
      </c>
      <c r="W311" s="229" t="s">
        <v>347</v>
      </c>
      <c r="X311" s="229" t="s">
        <v>347</v>
      </c>
      <c r="Y311" s="229">
        <f t="shared" si="8"/>
        <v>4</v>
      </c>
      <c r="Z311" s="220"/>
    </row>
    <row r="312" spans="1:26">
      <c r="A312" s="228">
        <v>44659</v>
      </c>
      <c r="B312" s="229" t="s">
        <v>1278</v>
      </c>
      <c r="C312" s="229" t="s">
        <v>1279</v>
      </c>
      <c r="D312" s="229" t="s">
        <v>1280</v>
      </c>
      <c r="E312" s="229" t="s">
        <v>1281</v>
      </c>
      <c r="F312" s="229" t="s">
        <v>1282</v>
      </c>
      <c r="G312" s="229" t="s">
        <v>1217</v>
      </c>
      <c r="H312" s="229" t="s">
        <v>948</v>
      </c>
      <c r="I312" s="229" t="s">
        <v>949</v>
      </c>
      <c r="J312" s="230">
        <v>535200</v>
      </c>
      <c r="K312" s="229" t="s">
        <v>347</v>
      </c>
      <c r="L312" s="229" t="s">
        <v>542</v>
      </c>
      <c r="M312" s="229" t="s">
        <v>347</v>
      </c>
      <c r="N312" s="229" t="s">
        <v>347</v>
      </c>
      <c r="O312" s="229" t="s">
        <v>404</v>
      </c>
      <c r="P312" s="229" t="s">
        <v>950</v>
      </c>
      <c r="Q312" s="229" t="s">
        <v>406</v>
      </c>
      <c r="R312" s="229" t="s">
        <v>957</v>
      </c>
      <c r="S312" s="229" t="s">
        <v>958</v>
      </c>
      <c r="T312" s="233">
        <v>25</v>
      </c>
      <c r="U312" s="229" t="s">
        <v>551</v>
      </c>
      <c r="V312" s="229" t="s">
        <v>972</v>
      </c>
      <c r="W312" s="229" t="s">
        <v>347</v>
      </c>
      <c r="X312" s="229" t="s">
        <v>347</v>
      </c>
      <c r="Y312" s="229">
        <f t="shared" si="8"/>
        <v>4</v>
      </c>
      <c r="Z312" s="220">
        <f t="shared" si="9"/>
        <v>535200</v>
      </c>
    </row>
    <row r="313" spans="1:26">
      <c r="A313" s="228">
        <v>44652</v>
      </c>
      <c r="B313" s="229" t="s">
        <v>841</v>
      </c>
      <c r="C313" s="229" t="s">
        <v>842</v>
      </c>
      <c r="D313" s="229" t="s">
        <v>843</v>
      </c>
      <c r="E313" s="229" t="s">
        <v>1281</v>
      </c>
      <c r="F313" s="229" t="s">
        <v>1282</v>
      </c>
      <c r="G313" s="229" t="s">
        <v>894</v>
      </c>
      <c r="H313" s="229" t="s">
        <v>845</v>
      </c>
      <c r="I313" s="229" t="s">
        <v>455</v>
      </c>
      <c r="J313" s="230">
        <v>1026923</v>
      </c>
      <c r="K313" s="229" t="s">
        <v>347</v>
      </c>
      <c r="L313" s="229" t="s">
        <v>403</v>
      </c>
      <c r="M313" s="229" t="s">
        <v>347</v>
      </c>
      <c r="N313" s="229" t="s">
        <v>347</v>
      </c>
      <c r="O313" s="229" t="s">
        <v>404</v>
      </c>
      <c r="P313" s="229" t="s">
        <v>449</v>
      </c>
      <c r="Q313" s="229" t="s">
        <v>406</v>
      </c>
      <c r="R313" s="229" t="s">
        <v>347</v>
      </c>
      <c r="S313" s="229" t="s">
        <v>347</v>
      </c>
      <c r="T313" s="231">
        <v>0</v>
      </c>
      <c r="U313" s="229" t="s">
        <v>347</v>
      </c>
      <c r="V313" s="229" t="s">
        <v>843</v>
      </c>
      <c r="W313" s="229" t="s">
        <v>347</v>
      </c>
      <c r="X313" s="229" t="s">
        <v>347</v>
      </c>
      <c r="Y313" s="229">
        <f t="shared" si="8"/>
        <v>4</v>
      </c>
      <c r="Z313" s="220">
        <f t="shared" si="9"/>
        <v>1026923</v>
      </c>
    </row>
    <row r="314" spans="1:26">
      <c r="A314" s="228">
        <v>44652</v>
      </c>
      <c r="B314" s="229" t="s">
        <v>1283</v>
      </c>
      <c r="C314" s="229" t="s">
        <v>1284</v>
      </c>
      <c r="D314" s="229" t="s">
        <v>1285</v>
      </c>
      <c r="E314" s="229" t="s">
        <v>1281</v>
      </c>
      <c r="F314" s="229" t="s">
        <v>1282</v>
      </c>
      <c r="G314" s="229" t="s">
        <v>1286</v>
      </c>
      <c r="H314" s="229" t="s">
        <v>454</v>
      </c>
      <c r="I314" s="229" t="s">
        <v>496</v>
      </c>
      <c r="J314" s="230">
        <v>1490450</v>
      </c>
      <c r="K314" s="229" t="s">
        <v>347</v>
      </c>
      <c r="L314" s="229" t="s">
        <v>403</v>
      </c>
      <c r="M314" s="229" t="s">
        <v>347</v>
      </c>
      <c r="N314" s="229" t="s">
        <v>347</v>
      </c>
      <c r="O314" s="229" t="s">
        <v>404</v>
      </c>
      <c r="P314" s="229" t="s">
        <v>449</v>
      </c>
      <c r="Q314" s="229" t="s">
        <v>406</v>
      </c>
      <c r="R314" s="229" t="s">
        <v>347</v>
      </c>
      <c r="S314" s="229" t="s">
        <v>347</v>
      </c>
      <c r="T314" s="231">
        <v>0</v>
      </c>
      <c r="U314" s="229" t="s">
        <v>347</v>
      </c>
      <c r="V314" s="229" t="s">
        <v>1287</v>
      </c>
      <c r="W314" s="229" t="s">
        <v>347</v>
      </c>
      <c r="X314" s="229" t="s">
        <v>347</v>
      </c>
      <c r="Y314" s="229">
        <f t="shared" si="8"/>
        <v>4</v>
      </c>
      <c r="Z314" s="220">
        <f t="shared" si="9"/>
        <v>1490450</v>
      </c>
    </row>
    <row r="315" spans="1:26">
      <c r="A315" s="228">
        <v>44666</v>
      </c>
      <c r="B315" s="229" t="s">
        <v>1288</v>
      </c>
      <c r="C315" s="229" t="s">
        <v>1289</v>
      </c>
      <c r="D315" s="229" t="s">
        <v>1290</v>
      </c>
      <c r="E315" s="229" t="s">
        <v>1281</v>
      </c>
      <c r="F315" s="229" t="s">
        <v>1282</v>
      </c>
      <c r="G315" s="229" t="s">
        <v>1124</v>
      </c>
      <c r="H315" s="229" t="s">
        <v>1125</v>
      </c>
      <c r="I315" s="229" t="s">
        <v>541</v>
      </c>
      <c r="J315" s="230">
        <v>3000000</v>
      </c>
      <c r="K315" s="229" t="s">
        <v>347</v>
      </c>
      <c r="L315" s="229" t="s">
        <v>542</v>
      </c>
      <c r="M315" s="229" t="s">
        <v>347</v>
      </c>
      <c r="N315" s="229" t="s">
        <v>347</v>
      </c>
      <c r="O315" s="229" t="s">
        <v>404</v>
      </c>
      <c r="P315" s="229" t="s">
        <v>1208</v>
      </c>
      <c r="Q315" s="229" t="s">
        <v>406</v>
      </c>
      <c r="R315" s="229" t="s">
        <v>347</v>
      </c>
      <c r="S315" s="229" t="s">
        <v>347</v>
      </c>
      <c r="T315" s="232">
        <v>20</v>
      </c>
      <c r="U315" s="229" t="s">
        <v>544</v>
      </c>
      <c r="V315" s="229" t="s">
        <v>1213</v>
      </c>
      <c r="W315" s="229" t="s">
        <v>347</v>
      </c>
      <c r="X315" s="229" t="s">
        <v>347</v>
      </c>
      <c r="Y315" s="229">
        <f t="shared" si="8"/>
        <v>4</v>
      </c>
      <c r="Z315" s="220">
        <f t="shared" si="9"/>
        <v>3000000</v>
      </c>
    </row>
    <row r="316" spans="1:26">
      <c r="A316" s="228">
        <v>44652</v>
      </c>
      <c r="B316" s="229" t="s">
        <v>959</v>
      </c>
      <c r="C316" s="229" t="s">
        <v>960</v>
      </c>
      <c r="D316" s="229" t="s">
        <v>502</v>
      </c>
      <c r="E316" s="229" t="s">
        <v>1281</v>
      </c>
      <c r="F316" s="229" t="s">
        <v>1282</v>
      </c>
      <c r="G316" s="229" t="s">
        <v>1291</v>
      </c>
      <c r="H316" s="229" t="s">
        <v>1292</v>
      </c>
      <c r="I316" s="229" t="s">
        <v>505</v>
      </c>
      <c r="J316" s="230">
        <v>3420000</v>
      </c>
      <c r="K316" s="229" t="s">
        <v>347</v>
      </c>
      <c r="L316" s="229" t="s">
        <v>403</v>
      </c>
      <c r="M316" s="229" t="s">
        <v>347</v>
      </c>
      <c r="N316" s="229" t="s">
        <v>347</v>
      </c>
      <c r="O316" s="229" t="s">
        <v>404</v>
      </c>
      <c r="P316" s="229" t="s">
        <v>405</v>
      </c>
      <c r="Q316" s="229" t="s">
        <v>406</v>
      </c>
      <c r="R316" s="229" t="s">
        <v>347</v>
      </c>
      <c r="S316" s="229" t="s">
        <v>347</v>
      </c>
      <c r="T316" s="231">
        <v>0</v>
      </c>
      <c r="U316" s="229" t="s">
        <v>347</v>
      </c>
      <c r="V316" s="229" t="s">
        <v>502</v>
      </c>
      <c r="W316" s="229" t="s">
        <v>347</v>
      </c>
      <c r="X316" s="229" t="s">
        <v>347</v>
      </c>
      <c r="Y316" s="229">
        <f t="shared" si="8"/>
        <v>4</v>
      </c>
      <c r="Z316" s="220">
        <f t="shared" si="9"/>
        <v>3420000</v>
      </c>
    </row>
    <row r="317" spans="1:26">
      <c r="A317" s="228">
        <v>44653</v>
      </c>
      <c r="B317" s="229" t="s">
        <v>1293</v>
      </c>
      <c r="C317" s="229" t="s">
        <v>1294</v>
      </c>
      <c r="D317" s="229" t="s">
        <v>502</v>
      </c>
      <c r="E317" s="229" t="s">
        <v>1281</v>
      </c>
      <c r="F317" s="229" t="s">
        <v>1282</v>
      </c>
      <c r="G317" s="229" t="s">
        <v>1291</v>
      </c>
      <c r="H317" s="229" t="s">
        <v>1292</v>
      </c>
      <c r="I317" s="229" t="s">
        <v>505</v>
      </c>
      <c r="J317" s="230">
        <v>6156000</v>
      </c>
      <c r="K317" s="229" t="s">
        <v>347</v>
      </c>
      <c r="L317" s="229" t="s">
        <v>403</v>
      </c>
      <c r="M317" s="229" t="s">
        <v>347</v>
      </c>
      <c r="N317" s="229" t="s">
        <v>347</v>
      </c>
      <c r="O317" s="229" t="s">
        <v>404</v>
      </c>
      <c r="P317" s="229" t="s">
        <v>405</v>
      </c>
      <c r="Q317" s="229" t="s">
        <v>406</v>
      </c>
      <c r="R317" s="229" t="s">
        <v>347</v>
      </c>
      <c r="S317" s="229" t="s">
        <v>347</v>
      </c>
      <c r="T317" s="231">
        <v>0</v>
      </c>
      <c r="U317" s="229" t="s">
        <v>347</v>
      </c>
      <c r="V317" s="229" t="s">
        <v>502</v>
      </c>
      <c r="W317" s="229" t="s">
        <v>347</v>
      </c>
      <c r="X317" s="229" t="s">
        <v>347</v>
      </c>
      <c r="Y317" s="229">
        <f t="shared" si="8"/>
        <v>4</v>
      </c>
      <c r="Z317" s="220">
        <f t="shared" si="9"/>
        <v>6156000</v>
      </c>
    </row>
    <row r="318" spans="1:26">
      <c r="A318" s="228">
        <v>44655</v>
      </c>
      <c r="B318" s="229" t="s">
        <v>963</v>
      </c>
      <c r="C318" s="229" t="s">
        <v>964</v>
      </c>
      <c r="D318" s="229" t="s">
        <v>502</v>
      </c>
      <c r="E318" s="229" t="s">
        <v>1281</v>
      </c>
      <c r="F318" s="229" t="s">
        <v>1282</v>
      </c>
      <c r="G318" s="229" t="s">
        <v>1291</v>
      </c>
      <c r="H318" s="229" t="s">
        <v>1292</v>
      </c>
      <c r="I318" s="229" t="s">
        <v>505</v>
      </c>
      <c r="J318" s="230">
        <v>12996000</v>
      </c>
      <c r="K318" s="229" t="s">
        <v>347</v>
      </c>
      <c r="L318" s="229" t="s">
        <v>403</v>
      </c>
      <c r="M318" s="229" t="s">
        <v>347</v>
      </c>
      <c r="N318" s="229" t="s">
        <v>347</v>
      </c>
      <c r="O318" s="229" t="s">
        <v>404</v>
      </c>
      <c r="P318" s="229" t="s">
        <v>405</v>
      </c>
      <c r="Q318" s="229" t="s">
        <v>406</v>
      </c>
      <c r="R318" s="229" t="s">
        <v>347</v>
      </c>
      <c r="S318" s="229" t="s">
        <v>347</v>
      </c>
      <c r="T318" s="231">
        <v>0</v>
      </c>
      <c r="U318" s="229" t="s">
        <v>347</v>
      </c>
      <c r="V318" s="229" t="s">
        <v>502</v>
      </c>
      <c r="W318" s="229" t="s">
        <v>347</v>
      </c>
      <c r="X318" s="229" t="s">
        <v>347</v>
      </c>
      <c r="Y318" s="229">
        <f t="shared" si="8"/>
        <v>4</v>
      </c>
      <c r="Z318" s="220">
        <f t="shared" si="9"/>
        <v>12996000</v>
      </c>
    </row>
    <row r="319" spans="1:26">
      <c r="A319" s="228">
        <v>44656</v>
      </c>
      <c r="B319" s="229" t="s">
        <v>1295</v>
      </c>
      <c r="C319" s="229" t="s">
        <v>1296</v>
      </c>
      <c r="D319" s="229" t="s">
        <v>502</v>
      </c>
      <c r="E319" s="229" t="s">
        <v>1281</v>
      </c>
      <c r="F319" s="229" t="s">
        <v>1282</v>
      </c>
      <c r="G319" s="229" t="s">
        <v>1291</v>
      </c>
      <c r="H319" s="229" t="s">
        <v>1292</v>
      </c>
      <c r="I319" s="229" t="s">
        <v>505</v>
      </c>
      <c r="J319" s="230">
        <v>4788000</v>
      </c>
      <c r="K319" s="229" t="s">
        <v>347</v>
      </c>
      <c r="L319" s="229" t="s">
        <v>403</v>
      </c>
      <c r="M319" s="229" t="s">
        <v>347</v>
      </c>
      <c r="N319" s="229" t="s">
        <v>347</v>
      </c>
      <c r="O319" s="229" t="s">
        <v>404</v>
      </c>
      <c r="P319" s="229" t="s">
        <v>405</v>
      </c>
      <c r="Q319" s="229" t="s">
        <v>406</v>
      </c>
      <c r="R319" s="229" t="s">
        <v>347</v>
      </c>
      <c r="S319" s="229" t="s">
        <v>347</v>
      </c>
      <c r="T319" s="231">
        <v>0</v>
      </c>
      <c r="U319" s="229" t="s">
        <v>347</v>
      </c>
      <c r="V319" s="229" t="s">
        <v>502</v>
      </c>
      <c r="W319" s="229" t="s">
        <v>347</v>
      </c>
      <c r="X319" s="229" t="s">
        <v>347</v>
      </c>
      <c r="Y319" s="229">
        <f t="shared" si="8"/>
        <v>4</v>
      </c>
      <c r="Z319" s="220">
        <f t="shared" si="9"/>
        <v>4788000</v>
      </c>
    </row>
    <row r="320" spans="1:26">
      <c r="A320" s="228">
        <v>44658</v>
      </c>
      <c r="B320" s="229" t="s">
        <v>508</v>
      </c>
      <c r="C320" s="229" t="s">
        <v>509</v>
      </c>
      <c r="D320" s="229" t="s">
        <v>502</v>
      </c>
      <c r="E320" s="229" t="s">
        <v>1281</v>
      </c>
      <c r="F320" s="229" t="s">
        <v>1282</v>
      </c>
      <c r="G320" s="229" t="s">
        <v>1291</v>
      </c>
      <c r="H320" s="229" t="s">
        <v>1292</v>
      </c>
      <c r="I320" s="229" t="s">
        <v>505</v>
      </c>
      <c r="J320" s="230">
        <v>6156000</v>
      </c>
      <c r="K320" s="229" t="s">
        <v>347</v>
      </c>
      <c r="L320" s="229" t="s">
        <v>403</v>
      </c>
      <c r="M320" s="229" t="s">
        <v>347</v>
      </c>
      <c r="N320" s="229" t="s">
        <v>347</v>
      </c>
      <c r="O320" s="229" t="s">
        <v>404</v>
      </c>
      <c r="P320" s="229" t="s">
        <v>405</v>
      </c>
      <c r="Q320" s="229" t="s">
        <v>406</v>
      </c>
      <c r="R320" s="229" t="s">
        <v>347</v>
      </c>
      <c r="S320" s="229" t="s">
        <v>347</v>
      </c>
      <c r="T320" s="231">
        <v>0</v>
      </c>
      <c r="U320" s="229" t="s">
        <v>347</v>
      </c>
      <c r="V320" s="229" t="s">
        <v>502</v>
      </c>
      <c r="W320" s="229" t="s">
        <v>347</v>
      </c>
      <c r="X320" s="229" t="s">
        <v>347</v>
      </c>
      <c r="Y320" s="229">
        <f t="shared" si="8"/>
        <v>4</v>
      </c>
      <c r="Z320" s="220">
        <f t="shared" si="9"/>
        <v>6156000</v>
      </c>
    </row>
    <row r="321" spans="1:26">
      <c r="A321" s="228">
        <v>44659</v>
      </c>
      <c r="B321" s="229" t="s">
        <v>1297</v>
      </c>
      <c r="C321" s="229" t="s">
        <v>1298</v>
      </c>
      <c r="D321" s="229" t="s">
        <v>502</v>
      </c>
      <c r="E321" s="229" t="s">
        <v>1281</v>
      </c>
      <c r="F321" s="229" t="s">
        <v>1282</v>
      </c>
      <c r="G321" s="229" t="s">
        <v>1291</v>
      </c>
      <c r="H321" s="229" t="s">
        <v>1292</v>
      </c>
      <c r="I321" s="229" t="s">
        <v>505</v>
      </c>
      <c r="J321" s="230">
        <v>7524000</v>
      </c>
      <c r="K321" s="229" t="s">
        <v>347</v>
      </c>
      <c r="L321" s="229" t="s">
        <v>403</v>
      </c>
      <c r="M321" s="229" t="s">
        <v>347</v>
      </c>
      <c r="N321" s="229" t="s">
        <v>347</v>
      </c>
      <c r="O321" s="229" t="s">
        <v>404</v>
      </c>
      <c r="P321" s="229" t="s">
        <v>405</v>
      </c>
      <c r="Q321" s="229" t="s">
        <v>406</v>
      </c>
      <c r="R321" s="229" t="s">
        <v>347</v>
      </c>
      <c r="S321" s="229" t="s">
        <v>347</v>
      </c>
      <c r="T321" s="231">
        <v>0</v>
      </c>
      <c r="U321" s="229" t="s">
        <v>347</v>
      </c>
      <c r="V321" s="229" t="s">
        <v>502</v>
      </c>
      <c r="W321" s="229" t="s">
        <v>347</v>
      </c>
      <c r="X321" s="229" t="s">
        <v>347</v>
      </c>
      <c r="Y321" s="229">
        <f t="shared" si="8"/>
        <v>4</v>
      </c>
      <c r="Z321" s="220">
        <f t="shared" si="9"/>
        <v>7524000</v>
      </c>
    </row>
    <row r="322" spans="1:26">
      <c r="A322" s="228">
        <v>44660</v>
      </c>
      <c r="B322" s="229" t="s">
        <v>965</v>
      </c>
      <c r="C322" s="229" t="s">
        <v>966</v>
      </c>
      <c r="D322" s="229" t="s">
        <v>502</v>
      </c>
      <c r="E322" s="229" t="s">
        <v>1281</v>
      </c>
      <c r="F322" s="229" t="s">
        <v>1282</v>
      </c>
      <c r="G322" s="229" t="s">
        <v>1291</v>
      </c>
      <c r="H322" s="229" t="s">
        <v>1292</v>
      </c>
      <c r="I322" s="229" t="s">
        <v>505</v>
      </c>
      <c r="J322" s="230">
        <v>2736000</v>
      </c>
      <c r="K322" s="229" t="s">
        <v>347</v>
      </c>
      <c r="L322" s="229" t="s">
        <v>403</v>
      </c>
      <c r="M322" s="229" t="s">
        <v>347</v>
      </c>
      <c r="N322" s="229" t="s">
        <v>347</v>
      </c>
      <c r="O322" s="229" t="s">
        <v>404</v>
      </c>
      <c r="P322" s="229" t="s">
        <v>405</v>
      </c>
      <c r="Q322" s="229" t="s">
        <v>406</v>
      </c>
      <c r="R322" s="229" t="s">
        <v>347</v>
      </c>
      <c r="S322" s="229" t="s">
        <v>347</v>
      </c>
      <c r="T322" s="231">
        <v>0</v>
      </c>
      <c r="U322" s="229" t="s">
        <v>347</v>
      </c>
      <c r="V322" s="229" t="s">
        <v>502</v>
      </c>
      <c r="W322" s="229" t="s">
        <v>347</v>
      </c>
      <c r="X322" s="229" t="s">
        <v>347</v>
      </c>
      <c r="Y322" s="229">
        <f t="shared" si="8"/>
        <v>4</v>
      </c>
      <c r="Z322" s="220">
        <f t="shared" si="9"/>
        <v>2736000</v>
      </c>
    </row>
    <row r="323" spans="1:26">
      <c r="A323" s="228">
        <v>44663</v>
      </c>
      <c r="B323" s="229" t="s">
        <v>1299</v>
      </c>
      <c r="C323" s="229" t="s">
        <v>1300</v>
      </c>
      <c r="D323" s="229" t="s">
        <v>502</v>
      </c>
      <c r="E323" s="229" t="s">
        <v>1281</v>
      </c>
      <c r="F323" s="229" t="s">
        <v>1282</v>
      </c>
      <c r="G323" s="229" t="s">
        <v>1291</v>
      </c>
      <c r="H323" s="229" t="s">
        <v>1292</v>
      </c>
      <c r="I323" s="229" t="s">
        <v>505</v>
      </c>
      <c r="J323" s="230">
        <v>7314000</v>
      </c>
      <c r="K323" s="229" t="s">
        <v>347</v>
      </c>
      <c r="L323" s="229" t="s">
        <v>403</v>
      </c>
      <c r="M323" s="229" t="s">
        <v>347</v>
      </c>
      <c r="N323" s="229" t="s">
        <v>347</v>
      </c>
      <c r="O323" s="229" t="s">
        <v>404</v>
      </c>
      <c r="P323" s="229" t="s">
        <v>405</v>
      </c>
      <c r="Q323" s="229" t="s">
        <v>406</v>
      </c>
      <c r="R323" s="229" t="s">
        <v>347</v>
      </c>
      <c r="S323" s="229" t="s">
        <v>347</v>
      </c>
      <c r="T323" s="231">
        <v>0</v>
      </c>
      <c r="U323" s="229" t="s">
        <v>347</v>
      </c>
      <c r="V323" s="229" t="s">
        <v>502</v>
      </c>
      <c r="W323" s="229" t="s">
        <v>347</v>
      </c>
      <c r="X323" s="229" t="s">
        <v>347</v>
      </c>
      <c r="Y323" s="229">
        <f t="shared" si="8"/>
        <v>4</v>
      </c>
      <c r="Z323" s="220">
        <f t="shared" si="9"/>
        <v>7314000</v>
      </c>
    </row>
    <row r="324" spans="1:26">
      <c r="A324" s="228">
        <v>44664</v>
      </c>
      <c r="B324" s="229" t="s">
        <v>1301</v>
      </c>
      <c r="C324" s="229" t="s">
        <v>1302</v>
      </c>
      <c r="D324" s="229" t="s">
        <v>502</v>
      </c>
      <c r="E324" s="229" t="s">
        <v>1281</v>
      </c>
      <c r="F324" s="229" t="s">
        <v>1282</v>
      </c>
      <c r="G324" s="229" t="s">
        <v>1291</v>
      </c>
      <c r="H324" s="229" t="s">
        <v>1292</v>
      </c>
      <c r="I324" s="229" t="s">
        <v>505</v>
      </c>
      <c r="J324" s="230">
        <v>3989454</v>
      </c>
      <c r="K324" s="229" t="s">
        <v>347</v>
      </c>
      <c r="L324" s="229" t="s">
        <v>403</v>
      </c>
      <c r="M324" s="229" t="s">
        <v>347</v>
      </c>
      <c r="N324" s="229" t="s">
        <v>347</v>
      </c>
      <c r="O324" s="229" t="s">
        <v>404</v>
      </c>
      <c r="P324" s="229" t="s">
        <v>405</v>
      </c>
      <c r="Q324" s="229" t="s">
        <v>406</v>
      </c>
      <c r="R324" s="229" t="s">
        <v>347</v>
      </c>
      <c r="S324" s="229" t="s">
        <v>347</v>
      </c>
      <c r="T324" s="231">
        <v>0</v>
      </c>
      <c r="U324" s="229" t="s">
        <v>347</v>
      </c>
      <c r="V324" s="229" t="s">
        <v>502</v>
      </c>
      <c r="W324" s="229" t="s">
        <v>347</v>
      </c>
      <c r="X324" s="229" t="s">
        <v>347</v>
      </c>
      <c r="Y324" s="229">
        <f t="shared" ref="Y324:Y387" si="10">MONTH(A$3)</f>
        <v>4</v>
      </c>
      <c r="Z324" s="220">
        <f t="shared" si="9"/>
        <v>3989454</v>
      </c>
    </row>
    <row r="325" spans="1:26">
      <c r="A325" s="228">
        <v>44665</v>
      </c>
      <c r="B325" s="229" t="s">
        <v>1303</v>
      </c>
      <c r="C325" s="229" t="s">
        <v>1304</v>
      </c>
      <c r="D325" s="229" t="s">
        <v>502</v>
      </c>
      <c r="E325" s="229" t="s">
        <v>1281</v>
      </c>
      <c r="F325" s="229" t="s">
        <v>1282</v>
      </c>
      <c r="G325" s="229" t="s">
        <v>1291</v>
      </c>
      <c r="H325" s="229" t="s">
        <v>1292</v>
      </c>
      <c r="I325" s="229" t="s">
        <v>505</v>
      </c>
      <c r="J325" s="230">
        <v>3989454</v>
      </c>
      <c r="K325" s="229" t="s">
        <v>347</v>
      </c>
      <c r="L325" s="229" t="s">
        <v>403</v>
      </c>
      <c r="M325" s="229" t="s">
        <v>347</v>
      </c>
      <c r="N325" s="229" t="s">
        <v>347</v>
      </c>
      <c r="O325" s="229" t="s">
        <v>404</v>
      </c>
      <c r="P325" s="229" t="s">
        <v>405</v>
      </c>
      <c r="Q325" s="229" t="s">
        <v>406</v>
      </c>
      <c r="R325" s="229" t="s">
        <v>347</v>
      </c>
      <c r="S325" s="229" t="s">
        <v>347</v>
      </c>
      <c r="T325" s="231">
        <v>0</v>
      </c>
      <c r="U325" s="229" t="s">
        <v>347</v>
      </c>
      <c r="V325" s="229" t="s">
        <v>502</v>
      </c>
      <c r="W325" s="229" t="s">
        <v>347</v>
      </c>
      <c r="X325" s="229" t="s">
        <v>347</v>
      </c>
      <c r="Y325" s="229">
        <f t="shared" si="10"/>
        <v>4</v>
      </c>
      <c r="Z325" s="220">
        <f t="shared" si="9"/>
        <v>3989454</v>
      </c>
    </row>
    <row r="326" spans="1:26">
      <c r="A326" s="228">
        <v>44666</v>
      </c>
      <c r="B326" s="229" t="s">
        <v>1305</v>
      </c>
      <c r="C326" s="229" t="s">
        <v>1306</v>
      </c>
      <c r="D326" s="229" t="s">
        <v>502</v>
      </c>
      <c r="E326" s="229" t="s">
        <v>1281</v>
      </c>
      <c r="F326" s="229" t="s">
        <v>1282</v>
      </c>
      <c r="G326" s="229" t="s">
        <v>1291</v>
      </c>
      <c r="H326" s="229" t="s">
        <v>1292</v>
      </c>
      <c r="I326" s="229" t="s">
        <v>505</v>
      </c>
      <c r="J326" s="230">
        <v>4654364</v>
      </c>
      <c r="K326" s="229" t="s">
        <v>347</v>
      </c>
      <c r="L326" s="229" t="s">
        <v>403</v>
      </c>
      <c r="M326" s="229" t="s">
        <v>347</v>
      </c>
      <c r="N326" s="229" t="s">
        <v>347</v>
      </c>
      <c r="O326" s="229" t="s">
        <v>404</v>
      </c>
      <c r="P326" s="229" t="s">
        <v>405</v>
      </c>
      <c r="Q326" s="229" t="s">
        <v>406</v>
      </c>
      <c r="R326" s="229" t="s">
        <v>347</v>
      </c>
      <c r="S326" s="229" t="s">
        <v>347</v>
      </c>
      <c r="T326" s="231">
        <v>0</v>
      </c>
      <c r="U326" s="229" t="s">
        <v>347</v>
      </c>
      <c r="V326" s="229" t="s">
        <v>502</v>
      </c>
      <c r="W326" s="229" t="s">
        <v>347</v>
      </c>
      <c r="X326" s="229" t="s">
        <v>347</v>
      </c>
      <c r="Y326" s="229">
        <f t="shared" si="10"/>
        <v>4</v>
      </c>
      <c r="Z326" s="220">
        <f t="shared" si="9"/>
        <v>4654364</v>
      </c>
    </row>
    <row r="327" spans="1:26">
      <c r="A327" s="228">
        <v>44667</v>
      </c>
      <c r="B327" s="229" t="s">
        <v>967</v>
      </c>
      <c r="C327" s="229" t="s">
        <v>968</v>
      </c>
      <c r="D327" s="229" t="s">
        <v>502</v>
      </c>
      <c r="E327" s="229" t="s">
        <v>1281</v>
      </c>
      <c r="F327" s="229" t="s">
        <v>1282</v>
      </c>
      <c r="G327" s="229" t="s">
        <v>1291</v>
      </c>
      <c r="H327" s="229" t="s">
        <v>1292</v>
      </c>
      <c r="I327" s="229" t="s">
        <v>505</v>
      </c>
      <c r="J327" s="230">
        <v>3989455</v>
      </c>
      <c r="K327" s="229" t="s">
        <v>347</v>
      </c>
      <c r="L327" s="229" t="s">
        <v>403</v>
      </c>
      <c r="M327" s="229" t="s">
        <v>347</v>
      </c>
      <c r="N327" s="229" t="s">
        <v>347</v>
      </c>
      <c r="O327" s="229" t="s">
        <v>404</v>
      </c>
      <c r="P327" s="229" t="s">
        <v>405</v>
      </c>
      <c r="Q327" s="229" t="s">
        <v>406</v>
      </c>
      <c r="R327" s="229" t="s">
        <v>347</v>
      </c>
      <c r="S327" s="229" t="s">
        <v>347</v>
      </c>
      <c r="T327" s="231">
        <v>0</v>
      </c>
      <c r="U327" s="229" t="s">
        <v>347</v>
      </c>
      <c r="V327" s="229" t="s">
        <v>502</v>
      </c>
      <c r="W327" s="229" t="s">
        <v>347</v>
      </c>
      <c r="X327" s="229" t="s">
        <v>347</v>
      </c>
      <c r="Y327" s="229">
        <f t="shared" si="10"/>
        <v>4</v>
      </c>
      <c r="Z327" s="220">
        <f t="shared" si="9"/>
        <v>3989455</v>
      </c>
    </row>
    <row r="328" spans="1:26">
      <c r="A328" s="228">
        <v>44669</v>
      </c>
      <c r="B328" s="229" t="s">
        <v>1307</v>
      </c>
      <c r="C328" s="229" t="s">
        <v>1308</v>
      </c>
      <c r="D328" s="229" t="s">
        <v>502</v>
      </c>
      <c r="E328" s="229" t="s">
        <v>1281</v>
      </c>
      <c r="F328" s="229" t="s">
        <v>1282</v>
      </c>
      <c r="G328" s="229" t="s">
        <v>1291</v>
      </c>
      <c r="H328" s="229" t="s">
        <v>1292</v>
      </c>
      <c r="I328" s="229" t="s">
        <v>505</v>
      </c>
      <c r="J328" s="230">
        <v>5984182</v>
      </c>
      <c r="K328" s="229" t="s">
        <v>347</v>
      </c>
      <c r="L328" s="229" t="s">
        <v>403</v>
      </c>
      <c r="M328" s="229" t="s">
        <v>347</v>
      </c>
      <c r="N328" s="229" t="s">
        <v>347</v>
      </c>
      <c r="O328" s="229" t="s">
        <v>404</v>
      </c>
      <c r="P328" s="229" t="s">
        <v>405</v>
      </c>
      <c r="Q328" s="229" t="s">
        <v>406</v>
      </c>
      <c r="R328" s="229" t="s">
        <v>347</v>
      </c>
      <c r="S328" s="229" t="s">
        <v>347</v>
      </c>
      <c r="T328" s="231">
        <v>0</v>
      </c>
      <c r="U328" s="229" t="s">
        <v>347</v>
      </c>
      <c r="V328" s="229" t="s">
        <v>502</v>
      </c>
      <c r="W328" s="229" t="s">
        <v>347</v>
      </c>
      <c r="X328" s="229" t="s">
        <v>347</v>
      </c>
      <c r="Y328" s="229">
        <f t="shared" si="10"/>
        <v>4</v>
      </c>
      <c r="Z328" s="220">
        <f t="shared" si="9"/>
        <v>5984182</v>
      </c>
    </row>
    <row r="329" spans="1:26">
      <c r="A329" s="228">
        <v>44670</v>
      </c>
      <c r="B329" s="229" t="s">
        <v>1309</v>
      </c>
      <c r="C329" s="229" t="s">
        <v>1310</v>
      </c>
      <c r="D329" s="229" t="s">
        <v>502</v>
      </c>
      <c r="E329" s="229" t="s">
        <v>1281</v>
      </c>
      <c r="F329" s="229" t="s">
        <v>1282</v>
      </c>
      <c r="G329" s="229" t="s">
        <v>1291</v>
      </c>
      <c r="H329" s="229" t="s">
        <v>1292</v>
      </c>
      <c r="I329" s="229" t="s">
        <v>505</v>
      </c>
      <c r="J329" s="230">
        <v>6649091</v>
      </c>
      <c r="K329" s="229" t="s">
        <v>347</v>
      </c>
      <c r="L329" s="229" t="s">
        <v>403</v>
      </c>
      <c r="M329" s="229" t="s">
        <v>347</v>
      </c>
      <c r="N329" s="229" t="s">
        <v>347</v>
      </c>
      <c r="O329" s="229" t="s">
        <v>404</v>
      </c>
      <c r="P329" s="229" t="s">
        <v>405</v>
      </c>
      <c r="Q329" s="229" t="s">
        <v>406</v>
      </c>
      <c r="R329" s="229" t="s">
        <v>347</v>
      </c>
      <c r="S329" s="229" t="s">
        <v>347</v>
      </c>
      <c r="T329" s="231">
        <v>0</v>
      </c>
      <c r="U329" s="229" t="s">
        <v>347</v>
      </c>
      <c r="V329" s="229" t="s">
        <v>502</v>
      </c>
      <c r="W329" s="229" t="s">
        <v>347</v>
      </c>
      <c r="X329" s="229" t="s">
        <v>347</v>
      </c>
      <c r="Y329" s="229">
        <f t="shared" si="10"/>
        <v>4</v>
      </c>
      <c r="Z329" s="220">
        <f t="shared" si="9"/>
        <v>6649091</v>
      </c>
    </row>
    <row r="330" spans="1:26">
      <c r="A330" s="228">
        <v>44671</v>
      </c>
      <c r="B330" s="229" t="s">
        <v>1311</v>
      </c>
      <c r="C330" s="229" t="s">
        <v>1312</v>
      </c>
      <c r="D330" s="229" t="s">
        <v>502</v>
      </c>
      <c r="E330" s="229" t="s">
        <v>1281</v>
      </c>
      <c r="F330" s="229" t="s">
        <v>1282</v>
      </c>
      <c r="G330" s="229" t="s">
        <v>1291</v>
      </c>
      <c r="H330" s="229" t="s">
        <v>1292</v>
      </c>
      <c r="I330" s="229" t="s">
        <v>505</v>
      </c>
      <c r="J330" s="230">
        <v>4654364</v>
      </c>
      <c r="K330" s="229" t="s">
        <v>347</v>
      </c>
      <c r="L330" s="229" t="s">
        <v>403</v>
      </c>
      <c r="M330" s="229" t="s">
        <v>347</v>
      </c>
      <c r="N330" s="229" t="s">
        <v>347</v>
      </c>
      <c r="O330" s="229" t="s">
        <v>404</v>
      </c>
      <c r="P330" s="229" t="s">
        <v>405</v>
      </c>
      <c r="Q330" s="229" t="s">
        <v>406</v>
      </c>
      <c r="R330" s="229" t="s">
        <v>347</v>
      </c>
      <c r="S330" s="229" t="s">
        <v>347</v>
      </c>
      <c r="T330" s="231">
        <v>0</v>
      </c>
      <c r="U330" s="229" t="s">
        <v>347</v>
      </c>
      <c r="V330" s="229" t="s">
        <v>502</v>
      </c>
      <c r="W330" s="229" t="s">
        <v>347</v>
      </c>
      <c r="X330" s="229" t="s">
        <v>347</v>
      </c>
      <c r="Y330" s="229">
        <f t="shared" si="10"/>
        <v>4</v>
      </c>
      <c r="Z330" s="220">
        <f t="shared" si="9"/>
        <v>4654364</v>
      </c>
    </row>
    <row r="331" spans="1:26">
      <c r="A331" s="228">
        <v>44672</v>
      </c>
      <c r="B331" s="229" t="s">
        <v>1313</v>
      </c>
      <c r="C331" s="229" t="s">
        <v>1314</v>
      </c>
      <c r="D331" s="229" t="s">
        <v>502</v>
      </c>
      <c r="E331" s="229" t="s">
        <v>1281</v>
      </c>
      <c r="F331" s="229" t="s">
        <v>1282</v>
      </c>
      <c r="G331" s="229" t="s">
        <v>1291</v>
      </c>
      <c r="H331" s="229" t="s">
        <v>1292</v>
      </c>
      <c r="I331" s="229" t="s">
        <v>505</v>
      </c>
      <c r="J331" s="230">
        <v>3456818</v>
      </c>
      <c r="K331" s="229" t="s">
        <v>347</v>
      </c>
      <c r="L331" s="229" t="s">
        <v>403</v>
      </c>
      <c r="M331" s="229" t="s">
        <v>347</v>
      </c>
      <c r="N331" s="229" t="s">
        <v>347</v>
      </c>
      <c r="O331" s="229" t="s">
        <v>404</v>
      </c>
      <c r="P331" s="229" t="s">
        <v>405</v>
      </c>
      <c r="Q331" s="229" t="s">
        <v>406</v>
      </c>
      <c r="R331" s="229" t="s">
        <v>347</v>
      </c>
      <c r="S331" s="229" t="s">
        <v>347</v>
      </c>
      <c r="T331" s="231">
        <v>0</v>
      </c>
      <c r="U331" s="229" t="s">
        <v>347</v>
      </c>
      <c r="V331" s="229" t="s">
        <v>502</v>
      </c>
      <c r="W331" s="229" t="s">
        <v>347</v>
      </c>
      <c r="X331" s="229" t="s">
        <v>347</v>
      </c>
      <c r="Y331" s="229">
        <f t="shared" si="10"/>
        <v>4</v>
      </c>
      <c r="Z331" s="220">
        <f t="shared" si="9"/>
        <v>3456818</v>
      </c>
    </row>
    <row r="332" spans="1:26">
      <c r="A332" s="228">
        <v>44658</v>
      </c>
      <c r="B332" s="229" t="s">
        <v>516</v>
      </c>
      <c r="C332" s="229" t="s">
        <v>517</v>
      </c>
      <c r="D332" s="229" t="s">
        <v>518</v>
      </c>
      <c r="E332" s="229" t="s">
        <v>1281</v>
      </c>
      <c r="F332" s="229" t="s">
        <v>1282</v>
      </c>
      <c r="G332" s="229" t="s">
        <v>1315</v>
      </c>
      <c r="H332" s="229" t="s">
        <v>1316</v>
      </c>
      <c r="I332" s="229" t="s">
        <v>521</v>
      </c>
      <c r="J332" s="230">
        <v>495085602</v>
      </c>
      <c r="K332" s="229" t="s">
        <v>347</v>
      </c>
      <c r="L332" s="229" t="s">
        <v>403</v>
      </c>
      <c r="M332" s="229" t="s">
        <v>347</v>
      </c>
      <c r="N332" s="229" t="s">
        <v>347</v>
      </c>
      <c r="O332" s="229" t="s">
        <v>404</v>
      </c>
      <c r="P332" s="229" t="s">
        <v>405</v>
      </c>
      <c r="Q332" s="229" t="s">
        <v>406</v>
      </c>
      <c r="R332" s="229" t="s">
        <v>347</v>
      </c>
      <c r="S332" s="229" t="s">
        <v>347</v>
      </c>
      <c r="T332" s="231">
        <v>0</v>
      </c>
      <c r="U332" s="229" t="s">
        <v>347</v>
      </c>
      <c r="V332" s="229" t="s">
        <v>522</v>
      </c>
      <c r="W332" s="229" t="s">
        <v>347</v>
      </c>
      <c r="X332" s="229" t="s">
        <v>347</v>
      </c>
      <c r="Y332" s="229">
        <f t="shared" si="10"/>
        <v>4</v>
      </c>
      <c r="Z332" s="220"/>
    </row>
    <row r="333" spans="1:26">
      <c r="A333" s="228">
        <v>44658</v>
      </c>
      <c r="B333" s="229" t="s">
        <v>516</v>
      </c>
      <c r="C333" s="229" t="s">
        <v>517</v>
      </c>
      <c r="D333" s="229" t="s">
        <v>518</v>
      </c>
      <c r="E333" s="229" t="s">
        <v>1281</v>
      </c>
      <c r="F333" s="229" t="s">
        <v>1282</v>
      </c>
      <c r="G333" s="229" t="s">
        <v>1317</v>
      </c>
      <c r="H333" s="229" t="s">
        <v>520</v>
      </c>
      <c r="I333" s="229" t="s">
        <v>521</v>
      </c>
      <c r="J333" s="230">
        <v>12897661</v>
      </c>
      <c r="K333" s="229" t="s">
        <v>347</v>
      </c>
      <c r="L333" s="229" t="s">
        <v>403</v>
      </c>
      <c r="M333" s="229" t="s">
        <v>347</v>
      </c>
      <c r="N333" s="229" t="s">
        <v>347</v>
      </c>
      <c r="O333" s="229" t="s">
        <v>404</v>
      </c>
      <c r="P333" s="229" t="s">
        <v>405</v>
      </c>
      <c r="Q333" s="229" t="s">
        <v>406</v>
      </c>
      <c r="R333" s="229" t="s">
        <v>347</v>
      </c>
      <c r="S333" s="229" t="s">
        <v>347</v>
      </c>
      <c r="T333" s="231">
        <v>0</v>
      </c>
      <c r="U333" s="229" t="s">
        <v>347</v>
      </c>
      <c r="V333" s="229" t="s">
        <v>522</v>
      </c>
      <c r="W333" s="229" t="s">
        <v>347</v>
      </c>
      <c r="X333" s="229" t="s">
        <v>347</v>
      </c>
      <c r="Y333" s="229">
        <f t="shared" si="10"/>
        <v>4</v>
      </c>
      <c r="Z333" s="220">
        <f t="shared" si="9"/>
        <v>12897661</v>
      </c>
    </row>
    <row r="334" spans="1:26">
      <c r="A334" s="228">
        <v>44668</v>
      </c>
      <c r="B334" s="229" t="s">
        <v>523</v>
      </c>
      <c r="C334" s="229" t="s">
        <v>524</v>
      </c>
      <c r="D334" s="229" t="s">
        <v>525</v>
      </c>
      <c r="E334" s="229" t="s">
        <v>1281</v>
      </c>
      <c r="F334" s="229" t="s">
        <v>1282</v>
      </c>
      <c r="G334" s="229" t="s">
        <v>1315</v>
      </c>
      <c r="H334" s="229" t="s">
        <v>1316</v>
      </c>
      <c r="I334" s="229" t="s">
        <v>521</v>
      </c>
      <c r="J334" s="230">
        <v>319478861</v>
      </c>
      <c r="K334" s="229" t="s">
        <v>347</v>
      </c>
      <c r="L334" s="229" t="s">
        <v>403</v>
      </c>
      <c r="M334" s="229" t="s">
        <v>347</v>
      </c>
      <c r="N334" s="229" t="s">
        <v>347</v>
      </c>
      <c r="O334" s="229" t="s">
        <v>404</v>
      </c>
      <c r="P334" s="229" t="s">
        <v>405</v>
      </c>
      <c r="Q334" s="229" t="s">
        <v>406</v>
      </c>
      <c r="R334" s="229" t="s">
        <v>347</v>
      </c>
      <c r="S334" s="229" t="s">
        <v>347</v>
      </c>
      <c r="T334" s="231">
        <v>0</v>
      </c>
      <c r="U334" s="229" t="s">
        <v>347</v>
      </c>
      <c r="V334" s="229" t="s">
        <v>526</v>
      </c>
      <c r="W334" s="229" t="s">
        <v>347</v>
      </c>
      <c r="X334" s="229" t="s">
        <v>347</v>
      </c>
      <c r="Y334" s="229">
        <f t="shared" si="10"/>
        <v>4</v>
      </c>
      <c r="Z334" s="220"/>
    </row>
    <row r="335" spans="1:26">
      <c r="A335" s="228">
        <v>44668</v>
      </c>
      <c r="B335" s="229" t="s">
        <v>523</v>
      </c>
      <c r="C335" s="229" t="s">
        <v>524</v>
      </c>
      <c r="D335" s="229" t="s">
        <v>525</v>
      </c>
      <c r="E335" s="229" t="s">
        <v>1281</v>
      </c>
      <c r="F335" s="229" t="s">
        <v>1282</v>
      </c>
      <c r="G335" s="229" t="s">
        <v>1317</v>
      </c>
      <c r="H335" s="229" t="s">
        <v>520</v>
      </c>
      <c r="I335" s="229" t="s">
        <v>521</v>
      </c>
      <c r="J335" s="230">
        <v>29959717</v>
      </c>
      <c r="K335" s="229" t="s">
        <v>347</v>
      </c>
      <c r="L335" s="229" t="s">
        <v>403</v>
      </c>
      <c r="M335" s="229" t="s">
        <v>347</v>
      </c>
      <c r="N335" s="229" t="s">
        <v>347</v>
      </c>
      <c r="O335" s="229" t="s">
        <v>404</v>
      </c>
      <c r="P335" s="229" t="s">
        <v>405</v>
      </c>
      <c r="Q335" s="229" t="s">
        <v>406</v>
      </c>
      <c r="R335" s="229" t="s">
        <v>347</v>
      </c>
      <c r="S335" s="229" t="s">
        <v>347</v>
      </c>
      <c r="T335" s="231">
        <v>0</v>
      </c>
      <c r="U335" s="229" t="s">
        <v>347</v>
      </c>
      <c r="V335" s="229" t="s">
        <v>526</v>
      </c>
      <c r="W335" s="229" t="s">
        <v>347</v>
      </c>
      <c r="X335" s="229" t="s">
        <v>347</v>
      </c>
      <c r="Y335" s="229">
        <f t="shared" si="10"/>
        <v>4</v>
      </c>
      <c r="Z335" s="220">
        <f t="shared" ref="Z335:Z375" si="11">J335</f>
        <v>29959717</v>
      </c>
    </row>
    <row r="336" spans="1:26">
      <c r="A336" s="228">
        <v>44678</v>
      </c>
      <c r="B336" s="229" t="s">
        <v>527</v>
      </c>
      <c r="C336" s="229" t="s">
        <v>528</v>
      </c>
      <c r="D336" s="229" t="s">
        <v>529</v>
      </c>
      <c r="E336" s="229" t="s">
        <v>1281</v>
      </c>
      <c r="F336" s="229" t="s">
        <v>1282</v>
      </c>
      <c r="G336" s="229" t="s">
        <v>1315</v>
      </c>
      <c r="H336" s="229" t="s">
        <v>1316</v>
      </c>
      <c r="I336" s="229" t="s">
        <v>521</v>
      </c>
      <c r="J336" s="230">
        <v>404940950</v>
      </c>
      <c r="K336" s="229" t="s">
        <v>347</v>
      </c>
      <c r="L336" s="229" t="s">
        <v>403</v>
      </c>
      <c r="M336" s="229" t="s">
        <v>347</v>
      </c>
      <c r="N336" s="229" t="s">
        <v>347</v>
      </c>
      <c r="O336" s="229" t="s">
        <v>404</v>
      </c>
      <c r="P336" s="229" t="s">
        <v>405</v>
      </c>
      <c r="Q336" s="229" t="s">
        <v>406</v>
      </c>
      <c r="R336" s="229" t="s">
        <v>347</v>
      </c>
      <c r="S336" s="229" t="s">
        <v>347</v>
      </c>
      <c r="T336" s="231">
        <v>0</v>
      </c>
      <c r="U336" s="229" t="s">
        <v>347</v>
      </c>
      <c r="V336" s="229" t="s">
        <v>530</v>
      </c>
      <c r="W336" s="229" t="s">
        <v>347</v>
      </c>
      <c r="X336" s="229" t="s">
        <v>347</v>
      </c>
      <c r="Y336" s="229">
        <f t="shared" si="10"/>
        <v>4</v>
      </c>
      <c r="Z336" s="220"/>
    </row>
    <row r="337" spans="1:26">
      <c r="A337" s="228">
        <v>44678</v>
      </c>
      <c r="B337" s="229" t="s">
        <v>527</v>
      </c>
      <c r="C337" s="229" t="s">
        <v>528</v>
      </c>
      <c r="D337" s="229" t="s">
        <v>529</v>
      </c>
      <c r="E337" s="229" t="s">
        <v>1281</v>
      </c>
      <c r="F337" s="229" t="s">
        <v>1282</v>
      </c>
      <c r="G337" s="229" t="s">
        <v>1317</v>
      </c>
      <c r="H337" s="229" t="s">
        <v>520</v>
      </c>
      <c r="I337" s="229" t="s">
        <v>521</v>
      </c>
      <c r="J337" s="230">
        <v>25697909</v>
      </c>
      <c r="K337" s="229" t="s">
        <v>347</v>
      </c>
      <c r="L337" s="229" t="s">
        <v>403</v>
      </c>
      <c r="M337" s="229" t="s">
        <v>347</v>
      </c>
      <c r="N337" s="229" t="s">
        <v>347</v>
      </c>
      <c r="O337" s="229" t="s">
        <v>404</v>
      </c>
      <c r="P337" s="229" t="s">
        <v>405</v>
      </c>
      <c r="Q337" s="229" t="s">
        <v>406</v>
      </c>
      <c r="R337" s="229" t="s">
        <v>347</v>
      </c>
      <c r="S337" s="229" t="s">
        <v>347</v>
      </c>
      <c r="T337" s="231">
        <v>0</v>
      </c>
      <c r="U337" s="229" t="s">
        <v>347</v>
      </c>
      <c r="V337" s="229" t="s">
        <v>530</v>
      </c>
      <c r="W337" s="229" t="s">
        <v>347</v>
      </c>
      <c r="X337" s="229" t="s">
        <v>347</v>
      </c>
      <c r="Y337" s="229">
        <f t="shared" si="10"/>
        <v>4</v>
      </c>
      <c r="Z337" s="220">
        <f t="shared" si="11"/>
        <v>25697909</v>
      </c>
    </row>
    <row r="338" spans="1:26">
      <c r="A338" s="228">
        <v>44657</v>
      </c>
      <c r="B338" s="229" t="s">
        <v>1318</v>
      </c>
      <c r="C338" s="229" t="s">
        <v>1319</v>
      </c>
      <c r="D338" s="229" t="s">
        <v>1320</v>
      </c>
      <c r="E338" s="229" t="s">
        <v>1281</v>
      </c>
      <c r="F338" s="229" t="s">
        <v>1282</v>
      </c>
      <c r="G338" s="229" t="s">
        <v>1321</v>
      </c>
      <c r="H338" s="229" t="s">
        <v>948</v>
      </c>
      <c r="I338" s="229" t="s">
        <v>1322</v>
      </c>
      <c r="J338" s="230">
        <v>6260600</v>
      </c>
      <c r="K338" s="229" t="s">
        <v>347</v>
      </c>
      <c r="L338" s="229" t="s">
        <v>403</v>
      </c>
      <c r="M338" s="229" t="s">
        <v>347</v>
      </c>
      <c r="N338" s="229" t="s">
        <v>347</v>
      </c>
      <c r="O338" s="229" t="s">
        <v>404</v>
      </c>
      <c r="P338" s="229" t="s">
        <v>405</v>
      </c>
      <c r="Q338" s="229" t="s">
        <v>406</v>
      </c>
      <c r="R338" s="229" t="s">
        <v>347</v>
      </c>
      <c r="S338" s="229" t="s">
        <v>347</v>
      </c>
      <c r="T338" s="231">
        <v>0</v>
      </c>
      <c r="U338" s="229" t="s">
        <v>347</v>
      </c>
      <c r="V338" s="229" t="s">
        <v>1323</v>
      </c>
      <c r="W338" s="229" t="s">
        <v>347</v>
      </c>
      <c r="X338" s="229" t="s">
        <v>347</v>
      </c>
      <c r="Y338" s="229">
        <f t="shared" si="10"/>
        <v>4</v>
      </c>
      <c r="Z338" s="220">
        <f t="shared" si="11"/>
        <v>6260600</v>
      </c>
    </row>
    <row r="339" spans="1:26">
      <c r="A339" s="228">
        <v>44673</v>
      </c>
      <c r="B339" s="229" t="s">
        <v>973</v>
      </c>
      <c r="C339" s="229" t="s">
        <v>974</v>
      </c>
      <c r="D339" s="229" t="s">
        <v>502</v>
      </c>
      <c r="E339" s="229" t="s">
        <v>1281</v>
      </c>
      <c r="F339" s="229" t="s">
        <v>1282</v>
      </c>
      <c r="G339" s="229" t="s">
        <v>1291</v>
      </c>
      <c r="H339" s="229" t="s">
        <v>1292</v>
      </c>
      <c r="I339" s="229" t="s">
        <v>505</v>
      </c>
      <c r="J339" s="230">
        <v>5530909</v>
      </c>
      <c r="K339" s="229" t="s">
        <v>347</v>
      </c>
      <c r="L339" s="229" t="s">
        <v>403</v>
      </c>
      <c r="M339" s="229" t="s">
        <v>347</v>
      </c>
      <c r="N339" s="229" t="s">
        <v>347</v>
      </c>
      <c r="O339" s="229" t="s">
        <v>404</v>
      </c>
      <c r="P339" s="229" t="s">
        <v>405</v>
      </c>
      <c r="Q339" s="229" t="s">
        <v>406</v>
      </c>
      <c r="R339" s="229" t="s">
        <v>347</v>
      </c>
      <c r="S339" s="229" t="s">
        <v>347</v>
      </c>
      <c r="T339" s="231">
        <v>0</v>
      </c>
      <c r="U339" s="229" t="s">
        <v>347</v>
      </c>
      <c r="V339" s="229" t="s">
        <v>502</v>
      </c>
      <c r="W339" s="229" t="s">
        <v>347</v>
      </c>
      <c r="X339" s="229" t="s">
        <v>347</v>
      </c>
      <c r="Y339" s="229">
        <f t="shared" si="10"/>
        <v>4</v>
      </c>
      <c r="Z339" s="220">
        <f t="shared" si="11"/>
        <v>5530909</v>
      </c>
    </row>
    <row r="340" spans="1:26">
      <c r="A340" s="228">
        <v>44674</v>
      </c>
      <c r="B340" s="229" t="s">
        <v>1324</v>
      </c>
      <c r="C340" s="229" t="s">
        <v>1325</v>
      </c>
      <c r="D340" s="229" t="s">
        <v>502</v>
      </c>
      <c r="E340" s="229" t="s">
        <v>1281</v>
      </c>
      <c r="F340" s="229" t="s">
        <v>1282</v>
      </c>
      <c r="G340" s="229" t="s">
        <v>1291</v>
      </c>
      <c r="H340" s="229" t="s">
        <v>1292</v>
      </c>
      <c r="I340" s="229" t="s">
        <v>505</v>
      </c>
      <c r="J340" s="230">
        <v>4839546</v>
      </c>
      <c r="K340" s="229" t="s">
        <v>347</v>
      </c>
      <c r="L340" s="229" t="s">
        <v>403</v>
      </c>
      <c r="M340" s="229" t="s">
        <v>347</v>
      </c>
      <c r="N340" s="229" t="s">
        <v>347</v>
      </c>
      <c r="O340" s="229" t="s">
        <v>404</v>
      </c>
      <c r="P340" s="229" t="s">
        <v>405</v>
      </c>
      <c r="Q340" s="229" t="s">
        <v>406</v>
      </c>
      <c r="R340" s="229" t="s">
        <v>347</v>
      </c>
      <c r="S340" s="229" t="s">
        <v>347</v>
      </c>
      <c r="T340" s="231">
        <v>0</v>
      </c>
      <c r="U340" s="229" t="s">
        <v>347</v>
      </c>
      <c r="V340" s="229" t="s">
        <v>502</v>
      </c>
      <c r="W340" s="229" t="s">
        <v>347</v>
      </c>
      <c r="X340" s="229" t="s">
        <v>347</v>
      </c>
      <c r="Y340" s="229">
        <f t="shared" si="10"/>
        <v>4</v>
      </c>
      <c r="Z340" s="220">
        <f t="shared" si="11"/>
        <v>4839546</v>
      </c>
    </row>
    <row r="341" spans="1:26">
      <c r="A341" s="228">
        <v>44676</v>
      </c>
      <c r="B341" s="229" t="s">
        <v>1326</v>
      </c>
      <c r="C341" s="229" t="s">
        <v>1327</v>
      </c>
      <c r="D341" s="229" t="s">
        <v>539</v>
      </c>
      <c r="E341" s="229" t="s">
        <v>1281</v>
      </c>
      <c r="F341" s="229" t="s">
        <v>1282</v>
      </c>
      <c r="G341" s="229" t="s">
        <v>1124</v>
      </c>
      <c r="H341" s="229" t="s">
        <v>1125</v>
      </c>
      <c r="I341" s="229" t="s">
        <v>541</v>
      </c>
      <c r="J341" s="230">
        <v>6672529</v>
      </c>
      <c r="K341" s="229" t="s">
        <v>347</v>
      </c>
      <c r="L341" s="229" t="s">
        <v>542</v>
      </c>
      <c r="M341" s="229" t="s">
        <v>347</v>
      </c>
      <c r="N341" s="229" t="s">
        <v>347</v>
      </c>
      <c r="O341" s="229" t="s">
        <v>404</v>
      </c>
      <c r="P341" s="229" t="s">
        <v>543</v>
      </c>
      <c r="Q341" s="229" t="s">
        <v>406</v>
      </c>
      <c r="R341" s="229" t="s">
        <v>347</v>
      </c>
      <c r="S341" s="229" t="s">
        <v>347</v>
      </c>
      <c r="T341" s="232">
        <v>29</v>
      </c>
      <c r="U341" s="229" t="s">
        <v>544</v>
      </c>
      <c r="V341" s="229" t="s">
        <v>1328</v>
      </c>
      <c r="W341" s="229" t="s">
        <v>347</v>
      </c>
      <c r="X341" s="229" t="s">
        <v>347</v>
      </c>
      <c r="Y341" s="229">
        <f t="shared" si="10"/>
        <v>4</v>
      </c>
      <c r="Z341" s="220">
        <f t="shared" si="11"/>
        <v>6672529</v>
      </c>
    </row>
    <row r="342" spans="1:26">
      <c r="A342" s="228">
        <v>44676</v>
      </c>
      <c r="B342" s="229" t="s">
        <v>1329</v>
      </c>
      <c r="C342" s="229" t="s">
        <v>1330</v>
      </c>
      <c r="D342" s="229" t="s">
        <v>1331</v>
      </c>
      <c r="E342" s="229" t="s">
        <v>1281</v>
      </c>
      <c r="F342" s="229" t="s">
        <v>1282</v>
      </c>
      <c r="G342" s="229" t="s">
        <v>894</v>
      </c>
      <c r="H342" s="229" t="s">
        <v>845</v>
      </c>
      <c r="I342" s="229" t="s">
        <v>455</v>
      </c>
      <c r="J342" s="230">
        <v>207692</v>
      </c>
      <c r="K342" s="229" t="s">
        <v>347</v>
      </c>
      <c r="L342" s="229" t="s">
        <v>403</v>
      </c>
      <c r="M342" s="229" t="s">
        <v>347</v>
      </c>
      <c r="N342" s="229" t="s">
        <v>347</v>
      </c>
      <c r="O342" s="229" t="s">
        <v>404</v>
      </c>
      <c r="P342" s="229" t="s">
        <v>405</v>
      </c>
      <c r="Q342" s="229" t="s">
        <v>406</v>
      </c>
      <c r="R342" s="229" t="s">
        <v>347</v>
      </c>
      <c r="S342" s="229" t="s">
        <v>347</v>
      </c>
      <c r="T342" s="231">
        <v>0</v>
      </c>
      <c r="U342" s="229" t="s">
        <v>347</v>
      </c>
      <c r="V342" s="229" t="s">
        <v>843</v>
      </c>
      <c r="W342" s="229" t="s">
        <v>347</v>
      </c>
      <c r="X342" s="229" t="s">
        <v>347</v>
      </c>
      <c r="Y342" s="229">
        <f t="shared" si="10"/>
        <v>4</v>
      </c>
      <c r="Z342" s="220">
        <f t="shared" si="11"/>
        <v>207692</v>
      </c>
    </row>
    <row r="343" spans="1:26">
      <c r="A343" s="228">
        <v>44676</v>
      </c>
      <c r="B343" s="229" t="s">
        <v>1329</v>
      </c>
      <c r="C343" s="229" t="s">
        <v>1330</v>
      </c>
      <c r="D343" s="229" t="s">
        <v>843</v>
      </c>
      <c r="E343" s="229" t="s">
        <v>1281</v>
      </c>
      <c r="F343" s="229" t="s">
        <v>1282</v>
      </c>
      <c r="G343" s="229" t="s">
        <v>894</v>
      </c>
      <c r="H343" s="229" t="s">
        <v>845</v>
      </c>
      <c r="I343" s="229" t="s">
        <v>455</v>
      </c>
      <c r="J343" s="230">
        <v>973846</v>
      </c>
      <c r="K343" s="229" t="s">
        <v>347</v>
      </c>
      <c r="L343" s="229" t="s">
        <v>403</v>
      </c>
      <c r="M343" s="229" t="s">
        <v>347</v>
      </c>
      <c r="N343" s="229" t="s">
        <v>347</v>
      </c>
      <c r="O343" s="229" t="s">
        <v>404</v>
      </c>
      <c r="P343" s="229" t="s">
        <v>405</v>
      </c>
      <c r="Q343" s="229" t="s">
        <v>406</v>
      </c>
      <c r="R343" s="229" t="s">
        <v>347</v>
      </c>
      <c r="S343" s="229" t="s">
        <v>347</v>
      </c>
      <c r="T343" s="231">
        <v>0</v>
      </c>
      <c r="U343" s="229" t="s">
        <v>347</v>
      </c>
      <c r="V343" s="229" t="s">
        <v>843</v>
      </c>
      <c r="W343" s="229" t="s">
        <v>347</v>
      </c>
      <c r="X343" s="229" t="s">
        <v>347</v>
      </c>
      <c r="Y343" s="229">
        <f t="shared" si="10"/>
        <v>4</v>
      </c>
      <c r="Z343" s="220">
        <f t="shared" si="11"/>
        <v>973846</v>
      </c>
    </row>
    <row r="344" spans="1:26">
      <c r="A344" s="228">
        <v>44656</v>
      </c>
      <c r="B344" s="229" t="s">
        <v>1332</v>
      </c>
      <c r="C344" s="229" t="s">
        <v>1333</v>
      </c>
      <c r="D344" s="229" t="s">
        <v>1334</v>
      </c>
      <c r="E344" s="229" t="s">
        <v>1281</v>
      </c>
      <c r="F344" s="229" t="s">
        <v>1282</v>
      </c>
      <c r="G344" s="229" t="s">
        <v>1335</v>
      </c>
      <c r="H344" s="229" t="s">
        <v>1336</v>
      </c>
      <c r="I344" s="229" t="s">
        <v>496</v>
      </c>
      <c r="J344" s="230">
        <v>6052000</v>
      </c>
      <c r="K344" s="229" t="s">
        <v>347</v>
      </c>
      <c r="L344" s="229" t="s">
        <v>403</v>
      </c>
      <c r="M344" s="229" t="s">
        <v>347</v>
      </c>
      <c r="N344" s="229" t="s">
        <v>347</v>
      </c>
      <c r="O344" s="229" t="s">
        <v>404</v>
      </c>
      <c r="P344" s="229" t="s">
        <v>405</v>
      </c>
      <c r="Q344" s="229" t="s">
        <v>406</v>
      </c>
      <c r="R344" s="229" t="s">
        <v>347</v>
      </c>
      <c r="S344" s="229" t="s">
        <v>347</v>
      </c>
      <c r="T344" s="231">
        <v>0</v>
      </c>
      <c r="U344" s="229" t="s">
        <v>347</v>
      </c>
      <c r="V344" s="229" t="s">
        <v>1334</v>
      </c>
      <c r="W344" s="229" t="s">
        <v>347</v>
      </c>
      <c r="X344" s="229" t="s">
        <v>347</v>
      </c>
      <c r="Y344" s="229">
        <f t="shared" si="10"/>
        <v>4</v>
      </c>
      <c r="Z344" s="220">
        <f t="shared" si="11"/>
        <v>6052000</v>
      </c>
    </row>
    <row r="345" spans="1:26">
      <c r="A345" s="228">
        <v>44678</v>
      </c>
      <c r="B345" s="229" t="s">
        <v>1337</v>
      </c>
      <c r="C345" s="229" t="s">
        <v>1338</v>
      </c>
      <c r="D345" s="229" t="s">
        <v>1339</v>
      </c>
      <c r="E345" s="229" t="s">
        <v>1281</v>
      </c>
      <c r="F345" s="229" t="s">
        <v>1282</v>
      </c>
      <c r="G345" s="229" t="s">
        <v>1286</v>
      </c>
      <c r="H345" s="229" t="s">
        <v>454</v>
      </c>
      <c r="I345" s="229" t="s">
        <v>496</v>
      </c>
      <c r="J345" s="230">
        <v>5277644</v>
      </c>
      <c r="K345" s="229" t="s">
        <v>347</v>
      </c>
      <c r="L345" s="229" t="s">
        <v>403</v>
      </c>
      <c r="M345" s="229" t="s">
        <v>347</v>
      </c>
      <c r="N345" s="229" t="s">
        <v>347</v>
      </c>
      <c r="O345" s="229" t="s">
        <v>404</v>
      </c>
      <c r="P345" s="229" t="s">
        <v>405</v>
      </c>
      <c r="Q345" s="229" t="s">
        <v>406</v>
      </c>
      <c r="R345" s="229" t="s">
        <v>347</v>
      </c>
      <c r="S345" s="229" t="s">
        <v>347</v>
      </c>
      <c r="T345" s="231">
        <v>0</v>
      </c>
      <c r="U345" s="229" t="s">
        <v>347</v>
      </c>
      <c r="V345" s="229" t="s">
        <v>1340</v>
      </c>
      <c r="W345" s="229" t="s">
        <v>347</v>
      </c>
      <c r="X345" s="229" t="s">
        <v>347</v>
      </c>
      <c r="Y345" s="229">
        <f t="shared" si="10"/>
        <v>4</v>
      </c>
      <c r="Z345" s="220">
        <f t="shared" si="11"/>
        <v>5277644</v>
      </c>
    </row>
    <row r="346" spans="1:26">
      <c r="A346" s="228">
        <v>44680</v>
      </c>
      <c r="B346" s="229" t="s">
        <v>1341</v>
      </c>
      <c r="C346" s="229" t="s">
        <v>1342</v>
      </c>
      <c r="D346" s="229" t="s">
        <v>1343</v>
      </c>
      <c r="E346" s="229" t="s">
        <v>1281</v>
      </c>
      <c r="F346" s="229" t="s">
        <v>1282</v>
      </c>
      <c r="G346" s="229" t="s">
        <v>1344</v>
      </c>
      <c r="H346" s="229" t="s">
        <v>1345</v>
      </c>
      <c r="I346" s="229" t="s">
        <v>1346</v>
      </c>
      <c r="J346" s="230">
        <v>-238000</v>
      </c>
      <c r="K346" s="229" t="s">
        <v>347</v>
      </c>
      <c r="L346" s="229" t="s">
        <v>403</v>
      </c>
      <c r="M346" s="229" t="s">
        <v>347</v>
      </c>
      <c r="N346" s="229" t="s">
        <v>347</v>
      </c>
      <c r="O346" s="229" t="s">
        <v>612</v>
      </c>
      <c r="P346" s="229" t="s">
        <v>405</v>
      </c>
      <c r="Q346" s="229" t="s">
        <v>406</v>
      </c>
      <c r="R346" s="229" t="s">
        <v>347</v>
      </c>
      <c r="S346" s="229" t="s">
        <v>347</v>
      </c>
      <c r="T346" s="231">
        <v>0</v>
      </c>
      <c r="U346" s="229" t="s">
        <v>347</v>
      </c>
      <c r="V346" s="229" t="s">
        <v>1343</v>
      </c>
      <c r="W346" s="229" t="s">
        <v>347</v>
      </c>
      <c r="X346" s="229" t="s">
        <v>347</v>
      </c>
      <c r="Y346" s="229">
        <f t="shared" si="10"/>
        <v>4</v>
      </c>
      <c r="Z346" s="220">
        <f t="shared" si="11"/>
        <v>-238000</v>
      </c>
    </row>
    <row r="347" spans="1:26">
      <c r="A347" s="228">
        <v>44664</v>
      </c>
      <c r="B347" s="229" t="s">
        <v>1347</v>
      </c>
      <c r="C347" s="229" t="s">
        <v>1348</v>
      </c>
      <c r="D347" s="229" t="s">
        <v>347</v>
      </c>
      <c r="E347" s="229" t="s">
        <v>1281</v>
      </c>
      <c r="F347" s="229" t="s">
        <v>1282</v>
      </c>
      <c r="G347" s="229" t="s">
        <v>1124</v>
      </c>
      <c r="H347" s="229" t="s">
        <v>1125</v>
      </c>
      <c r="I347" s="229" t="s">
        <v>541</v>
      </c>
      <c r="J347" s="230">
        <v>-30546</v>
      </c>
      <c r="K347" s="229" t="s">
        <v>347</v>
      </c>
      <c r="L347" s="229" t="s">
        <v>1131</v>
      </c>
      <c r="M347" s="229" t="s">
        <v>347</v>
      </c>
      <c r="N347" s="229" t="s">
        <v>347</v>
      </c>
      <c r="O347" s="229" t="s">
        <v>612</v>
      </c>
      <c r="P347" s="229" t="s">
        <v>950</v>
      </c>
      <c r="Q347" s="229" t="s">
        <v>406</v>
      </c>
      <c r="R347" s="229" t="s">
        <v>347</v>
      </c>
      <c r="S347" s="229" t="s">
        <v>347</v>
      </c>
      <c r="T347" s="231">
        <v>0</v>
      </c>
      <c r="U347" s="229" t="s">
        <v>544</v>
      </c>
      <c r="V347" s="229" t="s">
        <v>1349</v>
      </c>
      <c r="W347" s="229" t="s">
        <v>347</v>
      </c>
      <c r="X347" s="229" t="s">
        <v>347</v>
      </c>
      <c r="Y347" s="229">
        <f t="shared" si="10"/>
        <v>4</v>
      </c>
      <c r="Z347" s="220">
        <f t="shared" si="11"/>
        <v>-30546</v>
      </c>
    </row>
    <row r="348" spans="1:26">
      <c r="A348" s="228">
        <v>44680</v>
      </c>
      <c r="B348" s="229" t="s">
        <v>1350</v>
      </c>
      <c r="C348" s="229" t="s">
        <v>1351</v>
      </c>
      <c r="D348" s="229" t="s">
        <v>1352</v>
      </c>
      <c r="E348" s="229" t="s">
        <v>1281</v>
      </c>
      <c r="F348" s="229" t="s">
        <v>1282</v>
      </c>
      <c r="G348" s="229" t="s">
        <v>1286</v>
      </c>
      <c r="H348" s="229" t="s">
        <v>454</v>
      </c>
      <c r="I348" s="229" t="s">
        <v>496</v>
      </c>
      <c r="J348" s="230">
        <v>2983449</v>
      </c>
      <c r="K348" s="229" t="s">
        <v>347</v>
      </c>
      <c r="L348" s="229" t="s">
        <v>403</v>
      </c>
      <c r="M348" s="229" t="s">
        <v>347</v>
      </c>
      <c r="N348" s="229" t="s">
        <v>347</v>
      </c>
      <c r="O348" s="229" t="s">
        <v>404</v>
      </c>
      <c r="P348" s="229" t="s">
        <v>405</v>
      </c>
      <c r="Q348" s="229" t="s">
        <v>406</v>
      </c>
      <c r="R348" s="229" t="s">
        <v>347</v>
      </c>
      <c r="S348" s="229" t="s">
        <v>347</v>
      </c>
      <c r="T348" s="231">
        <v>0</v>
      </c>
      <c r="U348" s="229" t="s">
        <v>347</v>
      </c>
      <c r="V348" s="229" t="s">
        <v>1353</v>
      </c>
      <c r="W348" s="229" t="s">
        <v>347</v>
      </c>
      <c r="X348" s="229" t="s">
        <v>347</v>
      </c>
      <c r="Y348" s="229">
        <f t="shared" si="10"/>
        <v>4</v>
      </c>
      <c r="Z348" s="220">
        <f t="shared" si="11"/>
        <v>2983449</v>
      </c>
    </row>
    <row r="349" spans="1:26">
      <c r="A349" s="228">
        <v>44657</v>
      </c>
      <c r="B349" s="229" t="s">
        <v>1354</v>
      </c>
      <c r="C349" s="229" t="s">
        <v>1355</v>
      </c>
      <c r="D349" s="229" t="s">
        <v>1356</v>
      </c>
      <c r="E349" s="229" t="s">
        <v>1281</v>
      </c>
      <c r="F349" s="229" t="s">
        <v>1282</v>
      </c>
      <c r="G349" s="229" t="s">
        <v>1357</v>
      </c>
      <c r="H349" s="229" t="s">
        <v>1358</v>
      </c>
      <c r="I349" s="229" t="s">
        <v>496</v>
      </c>
      <c r="J349" s="230">
        <v>1940000</v>
      </c>
      <c r="K349" s="229" t="s">
        <v>347</v>
      </c>
      <c r="L349" s="229" t="s">
        <v>403</v>
      </c>
      <c r="M349" s="229" t="s">
        <v>347</v>
      </c>
      <c r="N349" s="229" t="s">
        <v>347</v>
      </c>
      <c r="O349" s="229" t="s">
        <v>404</v>
      </c>
      <c r="P349" s="229" t="s">
        <v>405</v>
      </c>
      <c r="Q349" s="229" t="s">
        <v>406</v>
      </c>
      <c r="R349" s="229" t="s">
        <v>347</v>
      </c>
      <c r="S349" s="229" t="s">
        <v>347</v>
      </c>
      <c r="T349" s="231">
        <v>0</v>
      </c>
      <c r="U349" s="229" t="s">
        <v>347</v>
      </c>
      <c r="V349" s="229" t="s">
        <v>1356</v>
      </c>
      <c r="W349" s="229" t="s">
        <v>347</v>
      </c>
      <c r="X349" s="229" t="s">
        <v>347</v>
      </c>
      <c r="Y349" s="229">
        <f t="shared" si="10"/>
        <v>4</v>
      </c>
      <c r="Z349" s="220">
        <f t="shared" si="11"/>
        <v>1940000</v>
      </c>
    </row>
    <row r="350" spans="1:26">
      <c r="A350" s="228">
        <v>44657</v>
      </c>
      <c r="B350" s="229" t="s">
        <v>1359</v>
      </c>
      <c r="C350" s="229" t="s">
        <v>1360</v>
      </c>
      <c r="D350" s="229" t="s">
        <v>1361</v>
      </c>
      <c r="E350" s="229" t="s">
        <v>1281</v>
      </c>
      <c r="F350" s="229" t="s">
        <v>1282</v>
      </c>
      <c r="G350" s="229" t="s">
        <v>1124</v>
      </c>
      <c r="H350" s="229" t="s">
        <v>1125</v>
      </c>
      <c r="I350" s="229" t="s">
        <v>496</v>
      </c>
      <c r="J350" s="230">
        <v>2617000</v>
      </c>
      <c r="K350" s="229" t="s">
        <v>347</v>
      </c>
      <c r="L350" s="229" t="s">
        <v>403</v>
      </c>
      <c r="M350" s="229" t="s">
        <v>347</v>
      </c>
      <c r="N350" s="229" t="s">
        <v>347</v>
      </c>
      <c r="O350" s="229" t="s">
        <v>404</v>
      </c>
      <c r="P350" s="229" t="s">
        <v>405</v>
      </c>
      <c r="Q350" s="229" t="s">
        <v>406</v>
      </c>
      <c r="R350" s="229" t="s">
        <v>347</v>
      </c>
      <c r="S350" s="229" t="s">
        <v>347</v>
      </c>
      <c r="T350" s="231">
        <v>0</v>
      </c>
      <c r="U350" s="229" t="s">
        <v>347</v>
      </c>
      <c r="V350" s="229" t="s">
        <v>1361</v>
      </c>
      <c r="W350" s="229" t="s">
        <v>347</v>
      </c>
      <c r="X350" s="229" t="s">
        <v>347</v>
      </c>
      <c r="Y350" s="229">
        <f t="shared" si="10"/>
        <v>4</v>
      </c>
      <c r="Z350" s="220">
        <f t="shared" si="11"/>
        <v>2617000</v>
      </c>
    </row>
    <row r="351" spans="1:26">
      <c r="A351" s="228">
        <v>44676</v>
      </c>
      <c r="B351" s="229" t="s">
        <v>1063</v>
      </c>
      <c r="C351" s="229" t="s">
        <v>1064</v>
      </c>
      <c r="D351" s="229" t="s">
        <v>1065</v>
      </c>
      <c r="E351" s="229" t="s">
        <v>1281</v>
      </c>
      <c r="F351" s="229" t="s">
        <v>1282</v>
      </c>
      <c r="G351" s="229" t="s">
        <v>1291</v>
      </c>
      <c r="H351" s="229" t="s">
        <v>1292</v>
      </c>
      <c r="I351" s="229" t="s">
        <v>505</v>
      </c>
      <c r="J351" s="230">
        <v>8296364</v>
      </c>
      <c r="K351" s="229" t="s">
        <v>347</v>
      </c>
      <c r="L351" s="229" t="s">
        <v>403</v>
      </c>
      <c r="M351" s="229" t="s">
        <v>347</v>
      </c>
      <c r="N351" s="229" t="s">
        <v>347</v>
      </c>
      <c r="O351" s="229" t="s">
        <v>404</v>
      </c>
      <c r="P351" s="229" t="s">
        <v>405</v>
      </c>
      <c r="Q351" s="229" t="s">
        <v>406</v>
      </c>
      <c r="R351" s="229" t="s">
        <v>347</v>
      </c>
      <c r="S351" s="229" t="s">
        <v>347</v>
      </c>
      <c r="T351" s="231">
        <v>0</v>
      </c>
      <c r="U351" s="229" t="s">
        <v>347</v>
      </c>
      <c r="V351" s="229" t="s">
        <v>1066</v>
      </c>
      <c r="W351" s="229" t="s">
        <v>347</v>
      </c>
      <c r="X351" s="229" t="s">
        <v>347</v>
      </c>
      <c r="Y351" s="229">
        <f t="shared" si="10"/>
        <v>4</v>
      </c>
      <c r="Z351" s="220">
        <f t="shared" si="11"/>
        <v>8296364</v>
      </c>
    </row>
    <row r="352" spans="1:26">
      <c r="A352" s="228">
        <v>44677</v>
      </c>
      <c r="B352" s="229" t="s">
        <v>1362</v>
      </c>
      <c r="C352" s="229" t="s">
        <v>1363</v>
      </c>
      <c r="D352" s="229" t="s">
        <v>1065</v>
      </c>
      <c r="E352" s="229" t="s">
        <v>1281</v>
      </c>
      <c r="F352" s="229" t="s">
        <v>1282</v>
      </c>
      <c r="G352" s="229" t="s">
        <v>1291</v>
      </c>
      <c r="H352" s="229" t="s">
        <v>1292</v>
      </c>
      <c r="I352" s="229" t="s">
        <v>505</v>
      </c>
      <c r="J352" s="230">
        <v>5530909</v>
      </c>
      <c r="K352" s="229" t="s">
        <v>347</v>
      </c>
      <c r="L352" s="229" t="s">
        <v>403</v>
      </c>
      <c r="M352" s="229" t="s">
        <v>347</v>
      </c>
      <c r="N352" s="229" t="s">
        <v>347</v>
      </c>
      <c r="O352" s="229" t="s">
        <v>404</v>
      </c>
      <c r="P352" s="229" t="s">
        <v>405</v>
      </c>
      <c r="Q352" s="229" t="s">
        <v>406</v>
      </c>
      <c r="R352" s="229" t="s">
        <v>347</v>
      </c>
      <c r="S352" s="229" t="s">
        <v>347</v>
      </c>
      <c r="T352" s="231">
        <v>0</v>
      </c>
      <c r="U352" s="229" t="s">
        <v>347</v>
      </c>
      <c r="V352" s="229" t="s">
        <v>1065</v>
      </c>
      <c r="W352" s="229" t="s">
        <v>347</v>
      </c>
      <c r="X352" s="229" t="s">
        <v>347</v>
      </c>
      <c r="Y352" s="229">
        <f t="shared" si="10"/>
        <v>4</v>
      </c>
      <c r="Z352" s="220">
        <f t="shared" si="11"/>
        <v>5530909</v>
      </c>
    </row>
    <row r="353" spans="1:26">
      <c r="A353" s="228">
        <v>44678</v>
      </c>
      <c r="B353" s="229" t="s">
        <v>1364</v>
      </c>
      <c r="C353" s="229" t="s">
        <v>1365</v>
      </c>
      <c r="D353" s="229" t="s">
        <v>1065</v>
      </c>
      <c r="E353" s="229" t="s">
        <v>1281</v>
      </c>
      <c r="F353" s="229" t="s">
        <v>1282</v>
      </c>
      <c r="G353" s="229" t="s">
        <v>1291</v>
      </c>
      <c r="H353" s="229" t="s">
        <v>1292</v>
      </c>
      <c r="I353" s="229" t="s">
        <v>505</v>
      </c>
      <c r="J353" s="230">
        <v>3456818</v>
      </c>
      <c r="K353" s="229" t="s">
        <v>347</v>
      </c>
      <c r="L353" s="229" t="s">
        <v>403</v>
      </c>
      <c r="M353" s="229" t="s">
        <v>347</v>
      </c>
      <c r="N353" s="229" t="s">
        <v>347</v>
      </c>
      <c r="O353" s="229" t="s">
        <v>404</v>
      </c>
      <c r="P353" s="229" t="s">
        <v>405</v>
      </c>
      <c r="Q353" s="229" t="s">
        <v>406</v>
      </c>
      <c r="R353" s="229" t="s">
        <v>347</v>
      </c>
      <c r="S353" s="229" t="s">
        <v>347</v>
      </c>
      <c r="T353" s="231">
        <v>0</v>
      </c>
      <c r="U353" s="229" t="s">
        <v>347</v>
      </c>
      <c r="V353" s="229" t="s">
        <v>1065</v>
      </c>
      <c r="W353" s="229" t="s">
        <v>347</v>
      </c>
      <c r="X353" s="229" t="s">
        <v>347</v>
      </c>
      <c r="Y353" s="229">
        <f t="shared" si="10"/>
        <v>4</v>
      </c>
      <c r="Z353" s="220">
        <f t="shared" si="11"/>
        <v>3456818</v>
      </c>
    </row>
    <row r="354" spans="1:26">
      <c r="A354" s="228">
        <v>44679</v>
      </c>
      <c r="B354" s="229" t="s">
        <v>1366</v>
      </c>
      <c r="C354" s="229" t="s">
        <v>1367</v>
      </c>
      <c r="D354" s="229" t="s">
        <v>1065</v>
      </c>
      <c r="E354" s="229" t="s">
        <v>1281</v>
      </c>
      <c r="F354" s="229" t="s">
        <v>1282</v>
      </c>
      <c r="G354" s="229" t="s">
        <v>1291</v>
      </c>
      <c r="H354" s="229" t="s">
        <v>1292</v>
      </c>
      <c r="I354" s="229" t="s">
        <v>505</v>
      </c>
      <c r="J354" s="230">
        <v>4148182</v>
      </c>
      <c r="K354" s="229" t="s">
        <v>347</v>
      </c>
      <c r="L354" s="229" t="s">
        <v>403</v>
      </c>
      <c r="M354" s="229" t="s">
        <v>347</v>
      </c>
      <c r="N354" s="229" t="s">
        <v>347</v>
      </c>
      <c r="O354" s="229" t="s">
        <v>404</v>
      </c>
      <c r="P354" s="229" t="s">
        <v>405</v>
      </c>
      <c r="Q354" s="229" t="s">
        <v>406</v>
      </c>
      <c r="R354" s="229" t="s">
        <v>347</v>
      </c>
      <c r="S354" s="229" t="s">
        <v>347</v>
      </c>
      <c r="T354" s="231">
        <v>0</v>
      </c>
      <c r="U354" s="229" t="s">
        <v>347</v>
      </c>
      <c r="V354" s="229" t="s">
        <v>1065</v>
      </c>
      <c r="W354" s="229" t="s">
        <v>347</v>
      </c>
      <c r="X354" s="229" t="s">
        <v>347</v>
      </c>
      <c r="Y354" s="229">
        <f t="shared" si="10"/>
        <v>4</v>
      </c>
      <c r="Z354" s="220">
        <f t="shared" si="11"/>
        <v>4148182</v>
      </c>
    </row>
    <row r="355" spans="1:26">
      <c r="A355" s="228">
        <v>44680</v>
      </c>
      <c r="B355" s="229" t="s">
        <v>1368</v>
      </c>
      <c r="C355" s="229" t="s">
        <v>1369</v>
      </c>
      <c r="D355" s="229" t="s">
        <v>1065</v>
      </c>
      <c r="E355" s="229" t="s">
        <v>1281</v>
      </c>
      <c r="F355" s="229" t="s">
        <v>1282</v>
      </c>
      <c r="G355" s="229" t="s">
        <v>1291</v>
      </c>
      <c r="H355" s="229" t="s">
        <v>1292</v>
      </c>
      <c r="I355" s="229" t="s">
        <v>505</v>
      </c>
      <c r="J355" s="230">
        <v>6222273</v>
      </c>
      <c r="K355" s="229" t="s">
        <v>347</v>
      </c>
      <c r="L355" s="229" t="s">
        <v>403</v>
      </c>
      <c r="M355" s="229" t="s">
        <v>347</v>
      </c>
      <c r="N355" s="229" t="s">
        <v>347</v>
      </c>
      <c r="O355" s="229" t="s">
        <v>404</v>
      </c>
      <c r="P355" s="229" t="s">
        <v>405</v>
      </c>
      <c r="Q355" s="229" t="s">
        <v>406</v>
      </c>
      <c r="R355" s="229" t="s">
        <v>347</v>
      </c>
      <c r="S355" s="229" t="s">
        <v>347</v>
      </c>
      <c r="T355" s="231">
        <v>0</v>
      </c>
      <c r="U355" s="229" t="s">
        <v>347</v>
      </c>
      <c r="V355" s="229" t="s">
        <v>1065</v>
      </c>
      <c r="W355" s="229" t="s">
        <v>347</v>
      </c>
      <c r="X355" s="229" t="s">
        <v>347</v>
      </c>
      <c r="Y355" s="229">
        <f t="shared" si="10"/>
        <v>4</v>
      </c>
      <c r="Z355" s="220">
        <f t="shared" si="11"/>
        <v>6222273</v>
      </c>
    </row>
    <row r="356" spans="1:26">
      <c r="A356" s="228">
        <v>44680</v>
      </c>
      <c r="B356" s="229" t="s">
        <v>705</v>
      </c>
      <c r="C356" s="229" t="s">
        <v>706</v>
      </c>
      <c r="D356" s="229" t="s">
        <v>707</v>
      </c>
      <c r="E356" s="229" t="s">
        <v>1281</v>
      </c>
      <c r="F356" s="229" t="s">
        <v>1282</v>
      </c>
      <c r="G356" s="229" t="s">
        <v>768</v>
      </c>
      <c r="H356" s="229" t="s">
        <v>709</v>
      </c>
      <c r="I356" s="229" t="s">
        <v>710</v>
      </c>
      <c r="J356" s="230">
        <v>25000000</v>
      </c>
      <c r="K356" s="229" t="s">
        <v>347</v>
      </c>
      <c r="L356" s="229" t="s">
        <v>403</v>
      </c>
      <c r="M356" s="229" t="s">
        <v>347</v>
      </c>
      <c r="N356" s="229" t="s">
        <v>347</v>
      </c>
      <c r="O356" s="229" t="s">
        <v>404</v>
      </c>
      <c r="P356" s="229" t="s">
        <v>405</v>
      </c>
      <c r="Q356" s="229" t="s">
        <v>406</v>
      </c>
      <c r="R356" s="229" t="s">
        <v>347</v>
      </c>
      <c r="S356" s="229" t="s">
        <v>347</v>
      </c>
      <c r="T356" s="231">
        <v>0</v>
      </c>
      <c r="U356" s="229" t="s">
        <v>347</v>
      </c>
      <c r="V356" s="229" t="s">
        <v>707</v>
      </c>
      <c r="W356" s="229" t="s">
        <v>347</v>
      </c>
      <c r="X356" s="229" t="s">
        <v>347</v>
      </c>
      <c r="Y356" s="229">
        <f t="shared" si="10"/>
        <v>4</v>
      </c>
      <c r="Z356" s="220"/>
    </row>
    <row r="357" spans="1:26">
      <c r="A357" s="228">
        <v>44659</v>
      </c>
      <c r="B357" s="229" t="s">
        <v>891</v>
      </c>
      <c r="C357" s="229" t="s">
        <v>892</v>
      </c>
      <c r="D357" s="229" t="s">
        <v>893</v>
      </c>
      <c r="E357" s="229" t="s">
        <v>1281</v>
      </c>
      <c r="F357" s="229" t="s">
        <v>1282</v>
      </c>
      <c r="G357" s="229" t="s">
        <v>894</v>
      </c>
      <c r="H357" s="229" t="s">
        <v>845</v>
      </c>
      <c r="I357" s="229" t="s">
        <v>455</v>
      </c>
      <c r="J357" s="230">
        <v>1026923</v>
      </c>
      <c r="K357" s="229" t="s">
        <v>608</v>
      </c>
      <c r="L357" s="229" t="s">
        <v>403</v>
      </c>
      <c r="M357" s="229" t="s">
        <v>895</v>
      </c>
      <c r="N357" s="229" t="s">
        <v>347</v>
      </c>
      <c r="O357" s="229" t="s">
        <v>404</v>
      </c>
      <c r="P357" s="229" t="s">
        <v>736</v>
      </c>
      <c r="Q357" s="229" t="s">
        <v>406</v>
      </c>
      <c r="R357" s="229" t="s">
        <v>347</v>
      </c>
      <c r="S357" s="229" t="s">
        <v>347</v>
      </c>
      <c r="T357" s="231">
        <v>0</v>
      </c>
      <c r="U357" s="229" t="s">
        <v>347</v>
      </c>
      <c r="V357" s="229" t="s">
        <v>896</v>
      </c>
      <c r="W357" s="229" t="s">
        <v>347</v>
      </c>
      <c r="X357" s="229" t="s">
        <v>347</v>
      </c>
      <c r="Y357" s="229">
        <f t="shared" si="10"/>
        <v>4</v>
      </c>
      <c r="Z357" s="220"/>
    </row>
    <row r="358" spans="1:26">
      <c r="A358" s="228">
        <v>44659</v>
      </c>
      <c r="B358" s="229" t="s">
        <v>895</v>
      </c>
      <c r="C358" s="229" t="s">
        <v>897</v>
      </c>
      <c r="D358" s="229" t="s">
        <v>893</v>
      </c>
      <c r="E358" s="229" t="s">
        <v>1281</v>
      </c>
      <c r="F358" s="229" t="s">
        <v>1282</v>
      </c>
      <c r="G358" s="229" t="s">
        <v>894</v>
      </c>
      <c r="H358" s="229" t="s">
        <v>845</v>
      </c>
      <c r="I358" s="229" t="s">
        <v>455</v>
      </c>
      <c r="J358" s="230">
        <v>-1026923</v>
      </c>
      <c r="K358" s="229" t="s">
        <v>347</v>
      </c>
      <c r="L358" s="229" t="s">
        <v>403</v>
      </c>
      <c r="M358" s="229" t="s">
        <v>891</v>
      </c>
      <c r="N358" s="229" t="s">
        <v>608</v>
      </c>
      <c r="O358" s="229" t="s">
        <v>612</v>
      </c>
      <c r="P358" s="229" t="s">
        <v>736</v>
      </c>
      <c r="Q358" s="229" t="s">
        <v>406</v>
      </c>
      <c r="R358" s="229" t="s">
        <v>347</v>
      </c>
      <c r="S358" s="229" t="s">
        <v>347</v>
      </c>
      <c r="T358" s="231">
        <v>0</v>
      </c>
      <c r="U358" s="229" t="s">
        <v>347</v>
      </c>
      <c r="V358" s="229" t="s">
        <v>896</v>
      </c>
      <c r="W358" s="229" t="s">
        <v>347</v>
      </c>
      <c r="X358" s="229" t="s">
        <v>347</v>
      </c>
      <c r="Y358" s="229">
        <f t="shared" si="10"/>
        <v>4</v>
      </c>
      <c r="Z358" s="220"/>
    </row>
    <row r="359" spans="1:26">
      <c r="A359" s="228">
        <v>44655</v>
      </c>
      <c r="B359" s="229" t="s">
        <v>1370</v>
      </c>
      <c r="C359" s="229" t="s">
        <v>1371</v>
      </c>
      <c r="D359" s="229" t="s">
        <v>1372</v>
      </c>
      <c r="E359" s="229" t="s">
        <v>1281</v>
      </c>
      <c r="F359" s="229" t="s">
        <v>1282</v>
      </c>
      <c r="G359" s="229" t="s">
        <v>1124</v>
      </c>
      <c r="H359" s="229" t="s">
        <v>1125</v>
      </c>
      <c r="I359" s="229" t="s">
        <v>496</v>
      </c>
      <c r="J359" s="230">
        <v>1650000</v>
      </c>
      <c r="K359" s="229" t="s">
        <v>347</v>
      </c>
      <c r="L359" s="229" t="s">
        <v>403</v>
      </c>
      <c r="M359" s="229" t="s">
        <v>347</v>
      </c>
      <c r="N359" s="229" t="s">
        <v>347</v>
      </c>
      <c r="O359" s="229" t="s">
        <v>404</v>
      </c>
      <c r="P359" s="229" t="s">
        <v>405</v>
      </c>
      <c r="Q359" s="229" t="s">
        <v>406</v>
      </c>
      <c r="R359" s="229" t="s">
        <v>347</v>
      </c>
      <c r="S359" s="229" t="s">
        <v>347</v>
      </c>
      <c r="T359" s="231">
        <v>0</v>
      </c>
      <c r="U359" s="229" t="s">
        <v>347</v>
      </c>
      <c r="V359" s="229" t="s">
        <v>1372</v>
      </c>
      <c r="W359" s="229" t="s">
        <v>347</v>
      </c>
      <c r="X359" s="229" t="s">
        <v>347</v>
      </c>
      <c r="Y359" s="229">
        <f t="shared" si="10"/>
        <v>4</v>
      </c>
      <c r="Z359" s="220">
        <f t="shared" si="11"/>
        <v>1650000</v>
      </c>
    </row>
    <row r="360" spans="1:26">
      <c r="A360" s="228">
        <v>44681</v>
      </c>
      <c r="B360" s="229" t="s">
        <v>1176</v>
      </c>
      <c r="C360" s="229" t="s">
        <v>1177</v>
      </c>
      <c r="D360" s="229" t="s">
        <v>1178</v>
      </c>
      <c r="E360" s="229" t="s">
        <v>1281</v>
      </c>
      <c r="F360" s="229" t="s">
        <v>1282</v>
      </c>
      <c r="G360" s="229" t="s">
        <v>1187</v>
      </c>
      <c r="H360" s="229" t="s">
        <v>410</v>
      </c>
      <c r="I360" s="229" t="s">
        <v>402</v>
      </c>
      <c r="J360" s="230">
        <v>300000</v>
      </c>
      <c r="K360" s="229" t="s">
        <v>347</v>
      </c>
      <c r="L360" s="229" t="s">
        <v>403</v>
      </c>
      <c r="M360" s="229" t="s">
        <v>347</v>
      </c>
      <c r="N360" s="229" t="s">
        <v>347</v>
      </c>
      <c r="O360" s="229" t="s">
        <v>404</v>
      </c>
      <c r="P360" s="229" t="s">
        <v>405</v>
      </c>
      <c r="Q360" s="229" t="s">
        <v>406</v>
      </c>
      <c r="R360" s="229" t="s">
        <v>347</v>
      </c>
      <c r="S360" s="229" t="s">
        <v>347</v>
      </c>
      <c r="T360" s="231">
        <v>0</v>
      </c>
      <c r="U360" s="229" t="s">
        <v>347</v>
      </c>
      <c r="V360" s="229" t="s">
        <v>1181</v>
      </c>
      <c r="W360" s="229" t="s">
        <v>347</v>
      </c>
      <c r="X360" s="229" t="s">
        <v>347</v>
      </c>
      <c r="Y360" s="229">
        <f t="shared" si="10"/>
        <v>4</v>
      </c>
      <c r="Z360" s="220">
        <f t="shared" si="11"/>
        <v>300000</v>
      </c>
    </row>
    <row r="361" spans="1:26">
      <c r="A361" s="228">
        <v>44681</v>
      </c>
      <c r="B361" s="229" t="s">
        <v>411</v>
      </c>
      <c r="C361" s="229" t="s">
        <v>412</v>
      </c>
      <c r="D361" s="229" t="s">
        <v>413</v>
      </c>
      <c r="E361" s="229" t="s">
        <v>1281</v>
      </c>
      <c r="F361" s="229" t="s">
        <v>1282</v>
      </c>
      <c r="G361" s="229" t="s">
        <v>1179</v>
      </c>
      <c r="H361" s="229" t="s">
        <v>1180</v>
      </c>
      <c r="I361" s="229" t="s">
        <v>402</v>
      </c>
      <c r="J361" s="230">
        <v>1504616</v>
      </c>
      <c r="K361" s="229" t="s">
        <v>347</v>
      </c>
      <c r="L361" s="229" t="s">
        <v>403</v>
      </c>
      <c r="M361" s="229" t="s">
        <v>347</v>
      </c>
      <c r="N361" s="229" t="s">
        <v>347</v>
      </c>
      <c r="O361" s="229" t="s">
        <v>404</v>
      </c>
      <c r="P361" s="229" t="s">
        <v>405</v>
      </c>
      <c r="Q361" s="229" t="s">
        <v>406</v>
      </c>
      <c r="R361" s="229" t="s">
        <v>347</v>
      </c>
      <c r="S361" s="229" t="s">
        <v>347</v>
      </c>
      <c r="T361" s="231">
        <v>0</v>
      </c>
      <c r="U361" s="229" t="s">
        <v>347</v>
      </c>
      <c r="V361" s="229" t="s">
        <v>413</v>
      </c>
      <c r="W361" s="229" t="s">
        <v>347</v>
      </c>
      <c r="X361" s="229" t="s">
        <v>347</v>
      </c>
      <c r="Y361" s="229">
        <f t="shared" si="10"/>
        <v>4</v>
      </c>
      <c r="Z361" s="220">
        <f t="shared" si="11"/>
        <v>1504616</v>
      </c>
    </row>
    <row r="362" spans="1:26">
      <c r="A362" s="228">
        <v>44681</v>
      </c>
      <c r="B362" s="229" t="s">
        <v>411</v>
      </c>
      <c r="C362" s="229" t="s">
        <v>412</v>
      </c>
      <c r="D362" s="229" t="s">
        <v>413</v>
      </c>
      <c r="E362" s="229" t="s">
        <v>1281</v>
      </c>
      <c r="F362" s="229" t="s">
        <v>1282</v>
      </c>
      <c r="G362" s="229" t="s">
        <v>1182</v>
      </c>
      <c r="H362" s="229" t="s">
        <v>401</v>
      </c>
      <c r="I362" s="229" t="s">
        <v>402</v>
      </c>
      <c r="J362" s="230">
        <v>21226922</v>
      </c>
      <c r="K362" s="229" t="s">
        <v>347</v>
      </c>
      <c r="L362" s="229" t="s">
        <v>403</v>
      </c>
      <c r="M362" s="229" t="s">
        <v>347</v>
      </c>
      <c r="N362" s="229" t="s">
        <v>347</v>
      </c>
      <c r="O362" s="229" t="s">
        <v>404</v>
      </c>
      <c r="P362" s="229" t="s">
        <v>405</v>
      </c>
      <c r="Q362" s="229" t="s">
        <v>406</v>
      </c>
      <c r="R362" s="229" t="s">
        <v>347</v>
      </c>
      <c r="S362" s="229" t="s">
        <v>347</v>
      </c>
      <c r="T362" s="231">
        <v>0</v>
      </c>
      <c r="U362" s="229" t="s">
        <v>347</v>
      </c>
      <c r="V362" s="229" t="s">
        <v>413</v>
      </c>
      <c r="W362" s="229" t="s">
        <v>347</v>
      </c>
      <c r="X362" s="229" t="s">
        <v>347</v>
      </c>
      <c r="Y362" s="229">
        <f t="shared" si="10"/>
        <v>4</v>
      </c>
      <c r="Z362" s="220">
        <f t="shared" si="11"/>
        <v>21226922</v>
      </c>
    </row>
    <row r="363" spans="1:26">
      <c r="A363" s="228">
        <v>44681</v>
      </c>
      <c r="B363" s="229" t="s">
        <v>411</v>
      </c>
      <c r="C363" s="229" t="s">
        <v>412</v>
      </c>
      <c r="D363" s="229" t="s">
        <v>413</v>
      </c>
      <c r="E363" s="229" t="s">
        <v>1281</v>
      </c>
      <c r="F363" s="229" t="s">
        <v>1282</v>
      </c>
      <c r="G363" s="229" t="s">
        <v>1183</v>
      </c>
      <c r="H363" s="229" t="s">
        <v>1184</v>
      </c>
      <c r="I363" s="229" t="s">
        <v>402</v>
      </c>
      <c r="J363" s="230">
        <v>10933038</v>
      </c>
      <c r="K363" s="229" t="s">
        <v>347</v>
      </c>
      <c r="L363" s="229" t="s">
        <v>403</v>
      </c>
      <c r="M363" s="229" t="s">
        <v>347</v>
      </c>
      <c r="N363" s="229" t="s">
        <v>347</v>
      </c>
      <c r="O363" s="229" t="s">
        <v>404</v>
      </c>
      <c r="P363" s="229" t="s">
        <v>405</v>
      </c>
      <c r="Q363" s="229" t="s">
        <v>406</v>
      </c>
      <c r="R363" s="229" t="s">
        <v>347</v>
      </c>
      <c r="S363" s="229" t="s">
        <v>347</v>
      </c>
      <c r="T363" s="231">
        <v>0</v>
      </c>
      <c r="U363" s="229" t="s">
        <v>347</v>
      </c>
      <c r="V363" s="229" t="s">
        <v>413</v>
      </c>
      <c r="W363" s="229" t="s">
        <v>347</v>
      </c>
      <c r="X363" s="229" t="s">
        <v>347</v>
      </c>
      <c r="Y363" s="229">
        <f t="shared" si="10"/>
        <v>4</v>
      </c>
      <c r="Z363" s="220">
        <f t="shared" si="11"/>
        <v>10933038</v>
      </c>
    </row>
    <row r="364" spans="1:26">
      <c r="A364" s="228">
        <v>44681</v>
      </c>
      <c r="B364" s="229" t="s">
        <v>726</v>
      </c>
      <c r="C364" s="229" t="s">
        <v>727</v>
      </c>
      <c r="D364" s="229" t="s">
        <v>728</v>
      </c>
      <c r="E364" s="229" t="s">
        <v>1281</v>
      </c>
      <c r="F364" s="229" t="s">
        <v>1282</v>
      </c>
      <c r="G364" s="229" t="s">
        <v>1373</v>
      </c>
      <c r="H364" s="229" t="s">
        <v>730</v>
      </c>
      <c r="I364" s="229" t="s">
        <v>731</v>
      </c>
      <c r="J364" s="230">
        <v>65737540</v>
      </c>
      <c r="K364" s="229" t="s">
        <v>347</v>
      </c>
      <c r="L364" s="229" t="s">
        <v>403</v>
      </c>
      <c r="M364" s="229" t="s">
        <v>347</v>
      </c>
      <c r="N364" s="229" t="s">
        <v>347</v>
      </c>
      <c r="O364" s="229" t="s">
        <v>404</v>
      </c>
      <c r="P364" s="229" t="s">
        <v>405</v>
      </c>
      <c r="Q364" s="229" t="s">
        <v>406</v>
      </c>
      <c r="R364" s="229" t="s">
        <v>347</v>
      </c>
      <c r="S364" s="229" t="s">
        <v>347</v>
      </c>
      <c r="T364" s="231">
        <v>0</v>
      </c>
      <c r="U364" s="229" t="s">
        <v>347</v>
      </c>
      <c r="V364" s="229" t="s">
        <v>728</v>
      </c>
      <c r="W364" s="229" t="s">
        <v>347</v>
      </c>
      <c r="X364" s="229" t="s">
        <v>347</v>
      </c>
      <c r="Y364" s="229">
        <f t="shared" si="10"/>
        <v>4</v>
      </c>
      <c r="Z364" s="220">
        <f t="shared" si="11"/>
        <v>65737540</v>
      </c>
    </row>
    <row r="365" spans="1:26">
      <c r="A365" s="228">
        <v>44681</v>
      </c>
      <c r="B365" s="229" t="s">
        <v>1374</v>
      </c>
      <c r="C365" s="229" t="s">
        <v>1375</v>
      </c>
      <c r="D365" s="229" t="s">
        <v>1376</v>
      </c>
      <c r="E365" s="229" t="s">
        <v>1281</v>
      </c>
      <c r="F365" s="229" t="s">
        <v>1282</v>
      </c>
      <c r="G365" s="229" t="s">
        <v>1315</v>
      </c>
      <c r="H365" s="229" t="s">
        <v>1316</v>
      </c>
      <c r="I365" s="229" t="s">
        <v>1315</v>
      </c>
      <c r="J365" s="230">
        <v>-1219505413</v>
      </c>
      <c r="K365" s="229" t="s">
        <v>347</v>
      </c>
      <c r="L365" s="229" t="s">
        <v>403</v>
      </c>
      <c r="M365" s="229" t="s">
        <v>347</v>
      </c>
      <c r="N365" s="229" t="s">
        <v>347</v>
      </c>
      <c r="O365" s="229" t="s">
        <v>612</v>
      </c>
      <c r="P365" s="229" t="s">
        <v>405</v>
      </c>
      <c r="Q365" s="229" t="s">
        <v>406</v>
      </c>
      <c r="R365" s="229" t="s">
        <v>347</v>
      </c>
      <c r="S365" s="229" t="s">
        <v>347</v>
      </c>
      <c r="T365" s="231">
        <v>0</v>
      </c>
      <c r="U365" s="229" t="s">
        <v>347</v>
      </c>
      <c r="V365" s="229" t="s">
        <v>1376</v>
      </c>
      <c r="W365" s="229" t="s">
        <v>347</v>
      </c>
      <c r="X365" s="229" t="s">
        <v>347</v>
      </c>
      <c r="Y365" s="229">
        <f t="shared" si="10"/>
        <v>4</v>
      </c>
      <c r="Z365" s="220"/>
    </row>
    <row r="366" spans="1:26">
      <c r="A366" s="228">
        <v>44681</v>
      </c>
      <c r="B366" s="229" t="s">
        <v>1374</v>
      </c>
      <c r="C366" s="229" t="s">
        <v>1375</v>
      </c>
      <c r="D366" s="229" t="s">
        <v>1377</v>
      </c>
      <c r="E366" s="229" t="s">
        <v>1281</v>
      </c>
      <c r="F366" s="229" t="s">
        <v>1282</v>
      </c>
      <c r="G366" s="229" t="s">
        <v>1317</v>
      </c>
      <c r="H366" s="229" t="s">
        <v>520</v>
      </c>
      <c r="I366" s="229" t="s">
        <v>1315</v>
      </c>
      <c r="J366" s="230">
        <v>-68555287</v>
      </c>
      <c r="K366" s="229" t="s">
        <v>347</v>
      </c>
      <c r="L366" s="229" t="s">
        <v>403</v>
      </c>
      <c r="M366" s="229" t="s">
        <v>347</v>
      </c>
      <c r="N366" s="229" t="s">
        <v>347</v>
      </c>
      <c r="O366" s="229" t="s">
        <v>612</v>
      </c>
      <c r="P366" s="229" t="s">
        <v>405</v>
      </c>
      <c r="Q366" s="229" t="s">
        <v>406</v>
      </c>
      <c r="R366" s="229" t="s">
        <v>347</v>
      </c>
      <c r="S366" s="229" t="s">
        <v>347</v>
      </c>
      <c r="T366" s="231">
        <v>0</v>
      </c>
      <c r="U366" s="229" t="s">
        <v>347</v>
      </c>
      <c r="V366" s="229" t="s">
        <v>1376</v>
      </c>
      <c r="W366" s="229" t="s">
        <v>347</v>
      </c>
      <c r="X366" s="229" t="s">
        <v>347</v>
      </c>
      <c r="Y366" s="229">
        <f t="shared" si="10"/>
        <v>4</v>
      </c>
      <c r="Z366" s="220"/>
    </row>
    <row r="367" spans="1:26">
      <c r="A367" s="228">
        <v>44681</v>
      </c>
      <c r="B367" s="229" t="s">
        <v>424</v>
      </c>
      <c r="C367" s="229" t="s">
        <v>425</v>
      </c>
      <c r="D367" s="229" t="s">
        <v>426</v>
      </c>
      <c r="E367" s="229" t="s">
        <v>1281</v>
      </c>
      <c r="F367" s="229" t="s">
        <v>1282</v>
      </c>
      <c r="G367" s="229" t="s">
        <v>738</v>
      </c>
      <c r="H367" s="229" t="s">
        <v>441</v>
      </c>
      <c r="I367" s="229" t="s">
        <v>429</v>
      </c>
      <c r="J367" s="230">
        <v>15685822</v>
      </c>
      <c r="K367" s="229" t="s">
        <v>347</v>
      </c>
      <c r="L367" s="229" t="s">
        <v>430</v>
      </c>
      <c r="M367" s="229" t="s">
        <v>347</v>
      </c>
      <c r="N367" s="229" t="s">
        <v>347</v>
      </c>
      <c r="O367" s="229" t="s">
        <v>404</v>
      </c>
      <c r="P367" s="229" t="s">
        <v>405</v>
      </c>
      <c r="Q367" s="229" t="s">
        <v>406</v>
      </c>
      <c r="R367" s="229" t="s">
        <v>347</v>
      </c>
      <c r="S367" s="229" t="s">
        <v>347</v>
      </c>
      <c r="T367" s="231">
        <v>0</v>
      </c>
      <c r="U367" s="229" t="s">
        <v>347</v>
      </c>
      <c r="V367" s="229" t="s">
        <v>426</v>
      </c>
      <c r="W367" s="229" t="s">
        <v>347</v>
      </c>
      <c r="X367" s="229" t="s">
        <v>347</v>
      </c>
      <c r="Y367" s="229">
        <f t="shared" si="10"/>
        <v>4</v>
      </c>
      <c r="Z367" s="220">
        <f t="shared" si="11"/>
        <v>15685822</v>
      </c>
    </row>
    <row r="368" spans="1:26">
      <c r="A368" s="228">
        <v>44681</v>
      </c>
      <c r="B368" s="229" t="s">
        <v>424</v>
      </c>
      <c r="C368" s="229" t="s">
        <v>425</v>
      </c>
      <c r="D368" s="229" t="s">
        <v>426</v>
      </c>
      <c r="E368" s="229" t="s">
        <v>1281</v>
      </c>
      <c r="F368" s="229" t="s">
        <v>1282</v>
      </c>
      <c r="G368" s="229" t="s">
        <v>1378</v>
      </c>
      <c r="H368" s="229" t="s">
        <v>740</v>
      </c>
      <c r="I368" s="229" t="s">
        <v>429</v>
      </c>
      <c r="J368" s="230">
        <v>98969055</v>
      </c>
      <c r="K368" s="229" t="s">
        <v>347</v>
      </c>
      <c r="L368" s="229" t="s">
        <v>430</v>
      </c>
      <c r="M368" s="229" t="s">
        <v>347</v>
      </c>
      <c r="N368" s="229" t="s">
        <v>347</v>
      </c>
      <c r="O368" s="229" t="s">
        <v>404</v>
      </c>
      <c r="P368" s="229" t="s">
        <v>405</v>
      </c>
      <c r="Q368" s="229" t="s">
        <v>406</v>
      </c>
      <c r="R368" s="229" t="s">
        <v>347</v>
      </c>
      <c r="S368" s="229" t="s">
        <v>347</v>
      </c>
      <c r="T368" s="231">
        <v>0</v>
      </c>
      <c r="U368" s="229" t="s">
        <v>347</v>
      </c>
      <c r="V368" s="229" t="s">
        <v>426</v>
      </c>
      <c r="W368" s="229" t="s">
        <v>347</v>
      </c>
      <c r="X368" s="229" t="s">
        <v>347</v>
      </c>
      <c r="Y368" s="229">
        <f t="shared" si="10"/>
        <v>4</v>
      </c>
      <c r="Z368" s="220">
        <f t="shared" si="11"/>
        <v>98969055</v>
      </c>
    </row>
    <row r="369" spans="1:26">
      <c r="A369" s="228">
        <v>44681</v>
      </c>
      <c r="B369" s="229" t="s">
        <v>424</v>
      </c>
      <c r="C369" s="229" t="s">
        <v>425</v>
      </c>
      <c r="D369" s="229" t="s">
        <v>426</v>
      </c>
      <c r="E369" s="229" t="s">
        <v>1281</v>
      </c>
      <c r="F369" s="229" t="s">
        <v>1282</v>
      </c>
      <c r="G369" s="229" t="s">
        <v>1379</v>
      </c>
      <c r="H369" s="229" t="s">
        <v>1380</v>
      </c>
      <c r="I369" s="229" t="s">
        <v>429</v>
      </c>
      <c r="J369" s="230">
        <v>3680555</v>
      </c>
      <c r="K369" s="229" t="s">
        <v>347</v>
      </c>
      <c r="L369" s="229" t="s">
        <v>430</v>
      </c>
      <c r="M369" s="229" t="s">
        <v>347</v>
      </c>
      <c r="N369" s="229" t="s">
        <v>347</v>
      </c>
      <c r="O369" s="229" t="s">
        <v>404</v>
      </c>
      <c r="P369" s="229" t="s">
        <v>405</v>
      </c>
      <c r="Q369" s="229" t="s">
        <v>406</v>
      </c>
      <c r="R369" s="229" t="s">
        <v>347</v>
      </c>
      <c r="S369" s="229" t="s">
        <v>347</v>
      </c>
      <c r="T369" s="231">
        <v>0</v>
      </c>
      <c r="U369" s="229" t="s">
        <v>347</v>
      </c>
      <c r="V369" s="229" t="s">
        <v>426</v>
      </c>
      <c r="W369" s="229" t="s">
        <v>347</v>
      </c>
      <c r="X369" s="229" t="s">
        <v>347</v>
      </c>
      <c r="Y369" s="229">
        <f t="shared" si="10"/>
        <v>4</v>
      </c>
      <c r="Z369" s="220">
        <f t="shared" si="11"/>
        <v>3680555</v>
      </c>
    </row>
    <row r="370" spans="1:26">
      <c r="A370" s="228">
        <v>44681</v>
      </c>
      <c r="B370" s="229" t="s">
        <v>424</v>
      </c>
      <c r="C370" s="229" t="s">
        <v>425</v>
      </c>
      <c r="D370" s="229" t="s">
        <v>426</v>
      </c>
      <c r="E370" s="229" t="s">
        <v>1281</v>
      </c>
      <c r="F370" s="229" t="s">
        <v>1282</v>
      </c>
      <c r="G370" s="229" t="s">
        <v>1381</v>
      </c>
      <c r="H370" s="229" t="s">
        <v>744</v>
      </c>
      <c r="I370" s="229" t="s">
        <v>429</v>
      </c>
      <c r="J370" s="230">
        <v>2055834</v>
      </c>
      <c r="K370" s="229" t="s">
        <v>347</v>
      </c>
      <c r="L370" s="229" t="s">
        <v>430</v>
      </c>
      <c r="M370" s="229" t="s">
        <v>347</v>
      </c>
      <c r="N370" s="229" t="s">
        <v>347</v>
      </c>
      <c r="O370" s="229" t="s">
        <v>404</v>
      </c>
      <c r="P370" s="229" t="s">
        <v>405</v>
      </c>
      <c r="Q370" s="229" t="s">
        <v>406</v>
      </c>
      <c r="R370" s="229" t="s">
        <v>347</v>
      </c>
      <c r="S370" s="229" t="s">
        <v>347</v>
      </c>
      <c r="T370" s="231">
        <v>0</v>
      </c>
      <c r="U370" s="229" t="s">
        <v>347</v>
      </c>
      <c r="V370" s="229" t="s">
        <v>426</v>
      </c>
      <c r="W370" s="229" t="s">
        <v>347</v>
      </c>
      <c r="X370" s="229" t="s">
        <v>347</v>
      </c>
      <c r="Y370" s="229">
        <f t="shared" si="10"/>
        <v>4</v>
      </c>
      <c r="Z370" s="220">
        <f t="shared" si="11"/>
        <v>2055834</v>
      </c>
    </row>
    <row r="371" spans="1:26">
      <c r="A371" s="228">
        <v>44681</v>
      </c>
      <c r="B371" s="229" t="s">
        <v>424</v>
      </c>
      <c r="C371" s="229" t="s">
        <v>425</v>
      </c>
      <c r="D371" s="229" t="s">
        <v>426</v>
      </c>
      <c r="E371" s="229" t="s">
        <v>1281</v>
      </c>
      <c r="F371" s="229" t="s">
        <v>1282</v>
      </c>
      <c r="G371" s="229" t="s">
        <v>1257</v>
      </c>
      <c r="H371" s="229" t="s">
        <v>746</v>
      </c>
      <c r="I371" s="229" t="s">
        <v>429</v>
      </c>
      <c r="J371" s="230">
        <v>45103615</v>
      </c>
      <c r="K371" s="229" t="s">
        <v>347</v>
      </c>
      <c r="L371" s="229" t="s">
        <v>430</v>
      </c>
      <c r="M371" s="229" t="s">
        <v>347</v>
      </c>
      <c r="N371" s="229" t="s">
        <v>347</v>
      </c>
      <c r="O371" s="229" t="s">
        <v>404</v>
      </c>
      <c r="P371" s="229" t="s">
        <v>405</v>
      </c>
      <c r="Q371" s="229" t="s">
        <v>406</v>
      </c>
      <c r="R371" s="229" t="s">
        <v>347</v>
      </c>
      <c r="S371" s="229" t="s">
        <v>347</v>
      </c>
      <c r="T371" s="231">
        <v>0</v>
      </c>
      <c r="U371" s="229" t="s">
        <v>347</v>
      </c>
      <c r="V371" s="229" t="s">
        <v>426</v>
      </c>
      <c r="W371" s="229" t="s">
        <v>347</v>
      </c>
      <c r="X371" s="229" t="s">
        <v>347</v>
      </c>
      <c r="Y371" s="229">
        <f t="shared" si="10"/>
        <v>4</v>
      </c>
      <c r="Z371" s="220">
        <f t="shared" si="11"/>
        <v>45103615</v>
      </c>
    </row>
    <row r="372" spans="1:26">
      <c r="A372" s="228">
        <v>44681</v>
      </c>
      <c r="B372" s="229" t="s">
        <v>424</v>
      </c>
      <c r="C372" s="229" t="s">
        <v>425</v>
      </c>
      <c r="D372" s="229" t="s">
        <v>426</v>
      </c>
      <c r="E372" s="229" t="s">
        <v>1281</v>
      </c>
      <c r="F372" s="229" t="s">
        <v>1282</v>
      </c>
      <c r="G372" s="229" t="s">
        <v>1258</v>
      </c>
      <c r="H372" s="229" t="s">
        <v>1259</v>
      </c>
      <c r="I372" s="229" t="s">
        <v>429</v>
      </c>
      <c r="J372" s="230">
        <v>259995945</v>
      </c>
      <c r="K372" s="229" t="s">
        <v>347</v>
      </c>
      <c r="L372" s="229" t="s">
        <v>430</v>
      </c>
      <c r="M372" s="229" t="s">
        <v>347</v>
      </c>
      <c r="N372" s="229" t="s">
        <v>347</v>
      </c>
      <c r="O372" s="229" t="s">
        <v>404</v>
      </c>
      <c r="P372" s="229" t="s">
        <v>405</v>
      </c>
      <c r="Q372" s="229" t="s">
        <v>406</v>
      </c>
      <c r="R372" s="229" t="s">
        <v>347</v>
      </c>
      <c r="S372" s="229" t="s">
        <v>347</v>
      </c>
      <c r="T372" s="231">
        <v>0</v>
      </c>
      <c r="U372" s="229" t="s">
        <v>347</v>
      </c>
      <c r="V372" s="229" t="s">
        <v>426</v>
      </c>
      <c r="W372" s="229" t="s">
        <v>347</v>
      </c>
      <c r="X372" s="229" t="s">
        <v>347</v>
      </c>
      <c r="Y372" s="229">
        <f t="shared" si="10"/>
        <v>4</v>
      </c>
      <c r="Z372" s="220">
        <f t="shared" si="11"/>
        <v>259995945</v>
      </c>
    </row>
    <row r="373" spans="1:26">
      <c r="A373" s="228">
        <v>44681</v>
      </c>
      <c r="B373" s="229" t="s">
        <v>424</v>
      </c>
      <c r="C373" s="229" t="s">
        <v>425</v>
      </c>
      <c r="D373" s="229" t="s">
        <v>426</v>
      </c>
      <c r="E373" s="229" t="s">
        <v>1281</v>
      </c>
      <c r="F373" s="229" t="s">
        <v>1282</v>
      </c>
      <c r="G373" s="229" t="s">
        <v>1382</v>
      </c>
      <c r="H373" s="229" t="s">
        <v>748</v>
      </c>
      <c r="I373" s="229" t="s">
        <v>429</v>
      </c>
      <c r="J373" s="230">
        <v>16920125</v>
      </c>
      <c r="K373" s="229" t="s">
        <v>347</v>
      </c>
      <c r="L373" s="229" t="s">
        <v>430</v>
      </c>
      <c r="M373" s="229" t="s">
        <v>347</v>
      </c>
      <c r="N373" s="229" t="s">
        <v>347</v>
      </c>
      <c r="O373" s="229" t="s">
        <v>404</v>
      </c>
      <c r="P373" s="229" t="s">
        <v>405</v>
      </c>
      <c r="Q373" s="229" t="s">
        <v>406</v>
      </c>
      <c r="R373" s="229" t="s">
        <v>347</v>
      </c>
      <c r="S373" s="229" t="s">
        <v>347</v>
      </c>
      <c r="T373" s="231">
        <v>0</v>
      </c>
      <c r="U373" s="229" t="s">
        <v>347</v>
      </c>
      <c r="V373" s="229" t="s">
        <v>426</v>
      </c>
      <c r="W373" s="229" t="s">
        <v>347</v>
      </c>
      <c r="X373" s="229" t="s">
        <v>347</v>
      </c>
      <c r="Y373" s="229">
        <f t="shared" si="10"/>
        <v>4</v>
      </c>
      <c r="Z373" s="220">
        <f t="shared" si="11"/>
        <v>16920125</v>
      </c>
    </row>
    <row r="374" spans="1:26">
      <c r="A374" s="228">
        <v>44681</v>
      </c>
      <c r="B374" s="229" t="s">
        <v>424</v>
      </c>
      <c r="C374" s="229" t="s">
        <v>425</v>
      </c>
      <c r="D374" s="229" t="s">
        <v>426</v>
      </c>
      <c r="E374" s="229" t="s">
        <v>1281</v>
      </c>
      <c r="F374" s="229" t="s">
        <v>1282</v>
      </c>
      <c r="G374" s="229" t="s">
        <v>1383</v>
      </c>
      <c r="H374" s="229" t="s">
        <v>1384</v>
      </c>
      <c r="I374" s="229" t="s">
        <v>429</v>
      </c>
      <c r="J374" s="230">
        <v>41719360</v>
      </c>
      <c r="K374" s="229" t="s">
        <v>347</v>
      </c>
      <c r="L374" s="229" t="s">
        <v>430</v>
      </c>
      <c r="M374" s="229" t="s">
        <v>347</v>
      </c>
      <c r="N374" s="229" t="s">
        <v>347</v>
      </c>
      <c r="O374" s="229" t="s">
        <v>404</v>
      </c>
      <c r="P374" s="229" t="s">
        <v>405</v>
      </c>
      <c r="Q374" s="229" t="s">
        <v>406</v>
      </c>
      <c r="R374" s="229" t="s">
        <v>347</v>
      </c>
      <c r="S374" s="229" t="s">
        <v>347</v>
      </c>
      <c r="T374" s="231">
        <v>0</v>
      </c>
      <c r="U374" s="229" t="s">
        <v>347</v>
      </c>
      <c r="V374" s="229" t="s">
        <v>426</v>
      </c>
      <c r="W374" s="229" t="s">
        <v>347</v>
      </c>
      <c r="X374" s="229" t="s">
        <v>347</v>
      </c>
      <c r="Y374" s="229">
        <f t="shared" si="10"/>
        <v>4</v>
      </c>
      <c r="Z374" s="220">
        <f t="shared" si="11"/>
        <v>41719360</v>
      </c>
    </row>
    <row r="375" spans="1:26">
      <c r="A375" s="228">
        <v>44681</v>
      </c>
      <c r="B375" s="229" t="s">
        <v>424</v>
      </c>
      <c r="C375" s="229" t="s">
        <v>425</v>
      </c>
      <c r="D375" s="229" t="s">
        <v>426</v>
      </c>
      <c r="E375" s="229" t="s">
        <v>1281</v>
      </c>
      <c r="F375" s="229" t="s">
        <v>1282</v>
      </c>
      <c r="G375" s="229" t="s">
        <v>1385</v>
      </c>
      <c r="H375" s="229" t="s">
        <v>1386</v>
      </c>
      <c r="I375" s="229" t="s">
        <v>429</v>
      </c>
      <c r="J375" s="230">
        <v>4586667</v>
      </c>
      <c r="K375" s="229" t="s">
        <v>347</v>
      </c>
      <c r="L375" s="229" t="s">
        <v>430</v>
      </c>
      <c r="M375" s="229" t="s">
        <v>347</v>
      </c>
      <c r="N375" s="229" t="s">
        <v>347</v>
      </c>
      <c r="O375" s="229" t="s">
        <v>404</v>
      </c>
      <c r="P375" s="229" t="s">
        <v>405</v>
      </c>
      <c r="Q375" s="229" t="s">
        <v>406</v>
      </c>
      <c r="R375" s="229" t="s">
        <v>347</v>
      </c>
      <c r="S375" s="229" t="s">
        <v>347</v>
      </c>
      <c r="T375" s="231">
        <v>0</v>
      </c>
      <c r="U375" s="229" t="s">
        <v>347</v>
      </c>
      <c r="V375" s="229" t="s">
        <v>426</v>
      </c>
      <c r="W375" s="229" t="s">
        <v>347</v>
      </c>
      <c r="X375" s="229" t="s">
        <v>347</v>
      </c>
      <c r="Y375" s="229">
        <f t="shared" si="10"/>
        <v>4</v>
      </c>
      <c r="Z375" s="220">
        <f t="shared" si="11"/>
        <v>4586667</v>
      </c>
    </row>
    <row r="376" spans="1:26">
      <c r="A376" s="228">
        <v>44681</v>
      </c>
      <c r="B376" s="229" t="s">
        <v>1387</v>
      </c>
      <c r="C376" s="229" t="s">
        <v>1388</v>
      </c>
      <c r="D376" s="229" t="s">
        <v>1389</v>
      </c>
      <c r="E376" s="229" t="s">
        <v>1281</v>
      </c>
      <c r="F376" s="229" t="s">
        <v>1282</v>
      </c>
      <c r="G376" s="229" t="s">
        <v>708</v>
      </c>
      <c r="H376" s="229" t="s">
        <v>709</v>
      </c>
      <c r="I376" s="229" t="s">
        <v>1378</v>
      </c>
      <c r="J376" s="230">
        <v>-8471250</v>
      </c>
      <c r="K376" s="229" t="s">
        <v>347</v>
      </c>
      <c r="L376" s="229" t="s">
        <v>403</v>
      </c>
      <c r="M376" s="229" t="s">
        <v>347</v>
      </c>
      <c r="N376" s="229" t="s">
        <v>347</v>
      </c>
      <c r="O376" s="229" t="s">
        <v>612</v>
      </c>
      <c r="P376" s="229" t="s">
        <v>405</v>
      </c>
      <c r="Q376" s="229" t="s">
        <v>406</v>
      </c>
      <c r="R376" s="229" t="s">
        <v>347</v>
      </c>
      <c r="S376" s="229" t="s">
        <v>347</v>
      </c>
      <c r="T376" s="231">
        <v>0</v>
      </c>
      <c r="U376" s="229" t="s">
        <v>347</v>
      </c>
      <c r="V376" s="229" t="s">
        <v>1389</v>
      </c>
      <c r="W376" s="229" t="s">
        <v>347</v>
      </c>
      <c r="X376" s="229" t="s">
        <v>347</v>
      </c>
      <c r="Y376" s="229">
        <f t="shared" si="10"/>
        <v>4</v>
      </c>
      <c r="Z376" s="220"/>
    </row>
    <row r="377" spans="1:26">
      <c r="A377" s="228">
        <v>44681</v>
      </c>
      <c r="B377" s="229" t="s">
        <v>1387</v>
      </c>
      <c r="C377" s="229" t="s">
        <v>1388</v>
      </c>
      <c r="D377" s="229" t="s">
        <v>1389</v>
      </c>
      <c r="E377" s="229" t="s">
        <v>1281</v>
      </c>
      <c r="F377" s="229" t="s">
        <v>1282</v>
      </c>
      <c r="G377" s="229" t="s">
        <v>1378</v>
      </c>
      <c r="H377" s="229" t="s">
        <v>740</v>
      </c>
      <c r="I377" s="229" t="s">
        <v>1378</v>
      </c>
      <c r="J377" s="230">
        <v>-8907215</v>
      </c>
      <c r="K377" s="229" t="s">
        <v>347</v>
      </c>
      <c r="L377" s="229" t="s">
        <v>403</v>
      </c>
      <c r="M377" s="229" t="s">
        <v>347</v>
      </c>
      <c r="N377" s="229" t="s">
        <v>347</v>
      </c>
      <c r="O377" s="229" t="s">
        <v>612</v>
      </c>
      <c r="P377" s="229" t="s">
        <v>405</v>
      </c>
      <c r="Q377" s="229" t="s">
        <v>406</v>
      </c>
      <c r="R377" s="229" t="s">
        <v>347</v>
      </c>
      <c r="S377" s="229" t="s">
        <v>347</v>
      </c>
      <c r="T377" s="231">
        <v>0</v>
      </c>
      <c r="U377" s="229" t="s">
        <v>347</v>
      </c>
      <c r="V377" s="229" t="s">
        <v>1389</v>
      </c>
      <c r="W377" s="229" t="s">
        <v>347</v>
      </c>
      <c r="X377" s="229" t="s">
        <v>347</v>
      </c>
      <c r="Y377" s="229">
        <f t="shared" si="10"/>
        <v>4</v>
      </c>
      <c r="Z377" s="220"/>
    </row>
    <row r="378" spans="1:26">
      <c r="A378" s="228">
        <v>44681</v>
      </c>
      <c r="B378" s="229" t="s">
        <v>1390</v>
      </c>
      <c r="C378" s="229" t="s">
        <v>1391</v>
      </c>
      <c r="D378" s="229" t="s">
        <v>1392</v>
      </c>
      <c r="E378" s="229" t="s">
        <v>1281</v>
      </c>
      <c r="F378" s="229" t="s">
        <v>1282</v>
      </c>
      <c r="G378" s="229" t="s">
        <v>708</v>
      </c>
      <c r="H378" s="229" t="s">
        <v>709</v>
      </c>
      <c r="I378" s="229" t="s">
        <v>1378</v>
      </c>
      <c r="J378" s="230">
        <v>-4706250</v>
      </c>
      <c r="K378" s="229" t="s">
        <v>347</v>
      </c>
      <c r="L378" s="229" t="s">
        <v>403</v>
      </c>
      <c r="M378" s="229" t="s">
        <v>347</v>
      </c>
      <c r="N378" s="229" t="s">
        <v>347</v>
      </c>
      <c r="O378" s="229" t="s">
        <v>612</v>
      </c>
      <c r="P378" s="229" t="s">
        <v>405</v>
      </c>
      <c r="Q378" s="229" t="s">
        <v>406</v>
      </c>
      <c r="R378" s="229" t="s">
        <v>347</v>
      </c>
      <c r="S378" s="229" t="s">
        <v>347</v>
      </c>
      <c r="T378" s="231">
        <v>0</v>
      </c>
      <c r="U378" s="229" t="s">
        <v>347</v>
      </c>
      <c r="V378" s="229" t="s">
        <v>1392</v>
      </c>
      <c r="W378" s="229" t="s">
        <v>347</v>
      </c>
      <c r="X378" s="229" t="s">
        <v>347</v>
      </c>
      <c r="Y378" s="229">
        <f t="shared" si="10"/>
        <v>4</v>
      </c>
      <c r="Z378" s="220"/>
    </row>
    <row r="379" spans="1:26">
      <c r="A379" s="228">
        <v>44681</v>
      </c>
      <c r="B379" s="229" t="s">
        <v>1390</v>
      </c>
      <c r="C379" s="229" t="s">
        <v>1391</v>
      </c>
      <c r="D379" s="229" t="s">
        <v>1392</v>
      </c>
      <c r="E379" s="229" t="s">
        <v>1281</v>
      </c>
      <c r="F379" s="229" t="s">
        <v>1282</v>
      </c>
      <c r="G379" s="229" t="s">
        <v>1378</v>
      </c>
      <c r="H379" s="229" t="s">
        <v>740</v>
      </c>
      <c r="I379" s="229" t="s">
        <v>1378</v>
      </c>
      <c r="J379" s="230">
        <v>-4948453</v>
      </c>
      <c r="K379" s="229" t="s">
        <v>347</v>
      </c>
      <c r="L379" s="229" t="s">
        <v>403</v>
      </c>
      <c r="M379" s="229" t="s">
        <v>347</v>
      </c>
      <c r="N379" s="229" t="s">
        <v>347</v>
      </c>
      <c r="O379" s="229" t="s">
        <v>612</v>
      </c>
      <c r="P379" s="229" t="s">
        <v>405</v>
      </c>
      <c r="Q379" s="229" t="s">
        <v>406</v>
      </c>
      <c r="R379" s="229" t="s">
        <v>347</v>
      </c>
      <c r="S379" s="229" t="s">
        <v>347</v>
      </c>
      <c r="T379" s="231">
        <v>0</v>
      </c>
      <c r="U379" s="229" t="s">
        <v>347</v>
      </c>
      <c r="V379" s="229" t="s">
        <v>1392</v>
      </c>
      <c r="W379" s="229" t="s">
        <v>347</v>
      </c>
      <c r="X379" s="229" t="s">
        <v>347</v>
      </c>
      <c r="Y379" s="229">
        <f t="shared" si="10"/>
        <v>4</v>
      </c>
      <c r="Z379" s="220"/>
    </row>
    <row r="380" spans="1:26">
      <c r="A380" s="228">
        <v>44681</v>
      </c>
      <c r="B380" s="229" t="s">
        <v>347</v>
      </c>
      <c r="C380" s="229" t="s">
        <v>1393</v>
      </c>
      <c r="D380" s="229" t="s">
        <v>1394</v>
      </c>
      <c r="E380" s="229" t="s">
        <v>1281</v>
      </c>
      <c r="F380" s="229" t="s">
        <v>1282</v>
      </c>
      <c r="G380" s="229" t="s">
        <v>1179</v>
      </c>
      <c r="H380" s="229" t="s">
        <v>1180</v>
      </c>
      <c r="I380" s="229" t="s">
        <v>347</v>
      </c>
      <c r="J380" s="230">
        <v>-632623</v>
      </c>
      <c r="K380" s="229" t="s">
        <v>608</v>
      </c>
      <c r="L380" s="229" t="s">
        <v>1395</v>
      </c>
      <c r="M380" s="229" t="s">
        <v>347</v>
      </c>
      <c r="N380" s="229" t="s">
        <v>347</v>
      </c>
      <c r="O380" s="229" t="s">
        <v>612</v>
      </c>
      <c r="P380" s="229" t="s">
        <v>405</v>
      </c>
      <c r="Q380" s="229" t="s">
        <v>406</v>
      </c>
      <c r="R380" s="229" t="s">
        <v>347</v>
      </c>
      <c r="S380" s="229" t="s">
        <v>347</v>
      </c>
      <c r="T380" s="231">
        <v>0</v>
      </c>
      <c r="U380" s="229" t="s">
        <v>347</v>
      </c>
      <c r="V380" s="229" t="s">
        <v>1396</v>
      </c>
      <c r="W380" s="229" t="s">
        <v>347</v>
      </c>
      <c r="X380" s="229" t="s">
        <v>347</v>
      </c>
      <c r="Y380" s="229">
        <f t="shared" si="10"/>
        <v>4</v>
      </c>
      <c r="Z380" s="220"/>
    </row>
    <row r="381" spans="1:26">
      <c r="A381" s="228">
        <v>44681</v>
      </c>
      <c r="B381" s="229" t="s">
        <v>347</v>
      </c>
      <c r="C381" s="229" t="s">
        <v>1393</v>
      </c>
      <c r="D381" s="229" t="s">
        <v>1394</v>
      </c>
      <c r="E381" s="229" t="s">
        <v>1281</v>
      </c>
      <c r="F381" s="229" t="s">
        <v>1282</v>
      </c>
      <c r="G381" s="229" t="s">
        <v>1179</v>
      </c>
      <c r="H381" s="229" t="s">
        <v>1180</v>
      </c>
      <c r="I381" s="229" t="s">
        <v>347</v>
      </c>
      <c r="J381" s="230">
        <v>-102587</v>
      </c>
      <c r="K381" s="229" t="s">
        <v>608</v>
      </c>
      <c r="L381" s="229" t="s">
        <v>1395</v>
      </c>
      <c r="M381" s="229" t="s">
        <v>347</v>
      </c>
      <c r="N381" s="229" t="s">
        <v>347</v>
      </c>
      <c r="O381" s="229" t="s">
        <v>612</v>
      </c>
      <c r="P381" s="229" t="s">
        <v>405</v>
      </c>
      <c r="Q381" s="229" t="s">
        <v>406</v>
      </c>
      <c r="R381" s="229" t="s">
        <v>347</v>
      </c>
      <c r="S381" s="229" t="s">
        <v>347</v>
      </c>
      <c r="T381" s="231">
        <v>0</v>
      </c>
      <c r="U381" s="229" t="s">
        <v>347</v>
      </c>
      <c r="V381" s="229" t="s">
        <v>1396</v>
      </c>
      <c r="W381" s="229" t="s">
        <v>347</v>
      </c>
      <c r="X381" s="229" t="s">
        <v>347</v>
      </c>
      <c r="Y381" s="229">
        <f t="shared" si="10"/>
        <v>4</v>
      </c>
      <c r="Z381" s="220"/>
    </row>
    <row r="382" spans="1:26">
      <c r="A382" s="228">
        <v>44681</v>
      </c>
      <c r="B382" s="229" t="s">
        <v>347</v>
      </c>
      <c r="C382" s="229" t="s">
        <v>1393</v>
      </c>
      <c r="D382" s="229" t="s">
        <v>1394</v>
      </c>
      <c r="E382" s="229" t="s">
        <v>1281</v>
      </c>
      <c r="F382" s="229" t="s">
        <v>1282</v>
      </c>
      <c r="G382" s="229" t="s">
        <v>1179</v>
      </c>
      <c r="H382" s="229" t="s">
        <v>1180</v>
      </c>
      <c r="I382" s="229" t="s">
        <v>347</v>
      </c>
      <c r="J382" s="230">
        <v>-718112</v>
      </c>
      <c r="K382" s="229" t="s">
        <v>608</v>
      </c>
      <c r="L382" s="229" t="s">
        <v>1395</v>
      </c>
      <c r="M382" s="229" t="s">
        <v>347</v>
      </c>
      <c r="N382" s="229" t="s">
        <v>347</v>
      </c>
      <c r="O382" s="229" t="s">
        <v>612</v>
      </c>
      <c r="P382" s="229" t="s">
        <v>405</v>
      </c>
      <c r="Q382" s="229" t="s">
        <v>406</v>
      </c>
      <c r="R382" s="229" t="s">
        <v>347</v>
      </c>
      <c r="S382" s="229" t="s">
        <v>347</v>
      </c>
      <c r="T382" s="231">
        <v>0</v>
      </c>
      <c r="U382" s="229" t="s">
        <v>347</v>
      </c>
      <c r="V382" s="229" t="s">
        <v>1396</v>
      </c>
      <c r="W382" s="229" t="s">
        <v>347</v>
      </c>
      <c r="X382" s="229" t="s">
        <v>347</v>
      </c>
      <c r="Y382" s="229">
        <f t="shared" si="10"/>
        <v>4</v>
      </c>
      <c r="Z382" s="220"/>
    </row>
    <row r="383" spans="1:26">
      <c r="A383" s="228">
        <v>44681</v>
      </c>
      <c r="B383" s="229" t="s">
        <v>347</v>
      </c>
      <c r="C383" s="229" t="s">
        <v>1393</v>
      </c>
      <c r="D383" s="229" t="s">
        <v>1394</v>
      </c>
      <c r="E383" s="229" t="s">
        <v>1281</v>
      </c>
      <c r="F383" s="229" t="s">
        <v>1282</v>
      </c>
      <c r="G383" s="229" t="s">
        <v>1179</v>
      </c>
      <c r="H383" s="229" t="s">
        <v>1180</v>
      </c>
      <c r="I383" s="229" t="s">
        <v>347</v>
      </c>
      <c r="J383" s="230">
        <v>-51294</v>
      </c>
      <c r="K383" s="229" t="s">
        <v>608</v>
      </c>
      <c r="L383" s="229" t="s">
        <v>1395</v>
      </c>
      <c r="M383" s="229" t="s">
        <v>347</v>
      </c>
      <c r="N383" s="229" t="s">
        <v>347</v>
      </c>
      <c r="O383" s="229" t="s">
        <v>612</v>
      </c>
      <c r="P383" s="229" t="s">
        <v>405</v>
      </c>
      <c r="Q383" s="229" t="s">
        <v>406</v>
      </c>
      <c r="R383" s="229" t="s">
        <v>347</v>
      </c>
      <c r="S383" s="229" t="s">
        <v>347</v>
      </c>
      <c r="T383" s="231">
        <v>0</v>
      </c>
      <c r="U383" s="229" t="s">
        <v>347</v>
      </c>
      <c r="V383" s="229" t="s">
        <v>1396</v>
      </c>
      <c r="W383" s="229" t="s">
        <v>347</v>
      </c>
      <c r="X383" s="229" t="s">
        <v>347</v>
      </c>
      <c r="Y383" s="229">
        <f t="shared" si="10"/>
        <v>4</v>
      </c>
      <c r="Z383" s="220"/>
    </row>
    <row r="384" spans="1:26">
      <c r="A384" s="228">
        <v>44681</v>
      </c>
      <c r="B384" s="229" t="s">
        <v>347</v>
      </c>
      <c r="C384" s="229" t="s">
        <v>1393</v>
      </c>
      <c r="D384" s="229" t="s">
        <v>1394</v>
      </c>
      <c r="E384" s="229" t="s">
        <v>1281</v>
      </c>
      <c r="F384" s="229" t="s">
        <v>1282</v>
      </c>
      <c r="G384" s="229" t="s">
        <v>1182</v>
      </c>
      <c r="H384" s="229" t="s">
        <v>401</v>
      </c>
      <c r="I384" s="229" t="s">
        <v>347</v>
      </c>
      <c r="J384" s="230">
        <v>-8924956</v>
      </c>
      <c r="K384" s="229" t="s">
        <v>608</v>
      </c>
      <c r="L384" s="229" t="s">
        <v>1395</v>
      </c>
      <c r="M384" s="229" t="s">
        <v>347</v>
      </c>
      <c r="N384" s="229" t="s">
        <v>347</v>
      </c>
      <c r="O384" s="229" t="s">
        <v>612</v>
      </c>
      <c r="P384" s="229" t="s">
        <v>405</v>
      </c>
      <c r="Q384" s="229" t="s">
        <v>406</v>
      </c>
      <c r="R384" s="229" t="s">
        <v>347</v>
      </c>
      <c r="S384" s="229" t="s">
        <v>347</v>
      </c>
      <c r="T384" s="231">
        <v>0</v>
      </c>
      <c r="U384" s="229" t="s">
        <v>347</v>
      </c>
      <c r="V384" s="229" t="s">
        <v>1396</v>
      </c>
      <c r="W384" s="229" t="s">
        <v>347</v>
      </c>
      <c r="X384" s="229" t="s">
        <v>347</v>
      </c>
      <c r="Y384" s="229">
        <f t="shared" si="10"/>
        <v>4</v>
      </c>
      <c r="Z384" s="220"/>
    </row>
    <row r="385" spans="1:26">
      <c r="A385" s="228">
        <v>44681</v>
      </c>
      <c r="B385" s="229" t="s">
        <v>347</v>
      </c>
      <c r="C385" s="229" t="s">
        <v>1393</v>
      </c>
      <c r="D385" s="229" t="s">
        <v>1394</v>
      </c>
      <c r="E385" s="229" t="s">
        <v>1281</v>
      </c>
      <c r="F385" s="229" t="s">
        <v>1282</v>
      </c>
      <c r="G385" s="229" t="s">
        <v>1182</v>
      </c>
      <c r="H385" s="229" t="s">
        <v>401</v>
      </c>
      <c r="I385" s="229" t="s">
        <v>347</v>
      </c>
      <c r="J385" s="230">
        <v>-1447290</v>
      </c>
      <c r="K385" s="229" t="s">
        <v>608</v>
      </c>
      <c r="L385" s="229" t="s">
        <v>1395</v>
      </c>
      <c r="M385" s="229" t="s">
        <v>347</v>
      </c>
      <c r="N385" s="229" t="s">
        <v>347</v>
      </c>
      <c r="O385" s="229" t="s">
        <v>612</v>
      </c>
      <c r="P385" s="229" t="s">
        <v>405</v>
      </c>
      <c r="Q385" s="229" t="s">
        <v>406</v>
      </c>
      <c r="R385" s="229" t="s">
        <v>347</v>
      </c>
      <c r="S385" s="229" t="s">
        <v>347</v>
      </c>
      <c r="T385" s="231">
        <v>0</v>
      </c>
      <c r="U385" s="229" t="s">
        <v>347</v>
      </c>
      <c r="V385" s="229" t="s">
        <v>1396</v>
      </c>
      <c r="W385" s="229" t="s">
        <v>347</v>
      </c>
      <c r="X385" s="229" t="s">
        <v>347</v>
      </c>
      <c r="Y385" s="229">
        <f t="shared" si="10"/>
        <v>4</v>
      </c>
      <c r="Z385" s="220"/>
    </row>
    <row r="386" spans="1:26">
      <c r="A386" s="228">
        <v>44681</v>
      </c>
      <c r="B386" s="229" t="s">
        <v>347</v>
      </c>
      <c r="C386" s="229" t="s">
        <v>1393</v>
      </c>
      <c r="D386" s="229" t="s">
        <v>1394</v>
      </c>
      <c r="E386" s="229" t="s">
        <v>1281</v>
      </c>
      <c r="F386" s="229" t="s">
        <v>1282</v>
      </c>
      <c r="G386" s="229" t="s">
        <v>1182</v>
      </c>
      <c r="H386" s="229" t="s">
        <v>401</v>
      </c>
      <c r="I386" s="229" t="s">
        <v>347</v>
      </c>
      <c r="J386" s="230">
        <v>-10131031</v>
      </c>
      <c r="K386" s="229" t="s">
        <v>608</v>
      </c>
      <c r="L386" s="229" t="s">
        <v>1395</v>
      </c>
      <c r="M386" s="229" t="s">
        <v>347</v>
      </c>
      <c r="N386" s="229" t="s">
        <v>347</v>
      </c>
      <c r="O386" s="229" t="s">
        <v>612</v>
      </c>
      <c r="P386" s="229" t="s">
        <v>405</v>
      </c>
      <c r="Q386" s="229" t="s">
        <v>406</v>
      </c>
      <c r="R386" s="229" t="s">
        <v>347</v>
      </c>
      <c r="S386" s="229" t="s">
        <v>347</v>
      </c>
      <c r="T386" s="231">
        <v>0</v>
      </c>
      <c r="U386" s="229" t="s">
        <v>347</v>
      </c>
      <c r="V386" s="229" t="s">
        <v>1396</v>
      </c>
      <c r="W386" s="229" t="s">
        <v>347</v>
      </c>
      <c r="X386" s="229" t="s">
        <v>347</v>
      </c>
      <c r="Y386" s="229">
        <f t="shared" si="10"/>
        <v>4</v>
      </c>
      <c r="Z386" s="220"/>
    </row>
    <row r="387" spans="1:26">
      <c r="A387" s="228">
        <v>44681</v>
      </c>
      <c r="B387" s="229" t="s">
        <v>347</v>
      </c>
      <c r="C387" s="229" t="s">
        <v>1393</v>
      </c>
      <c r="D387" s="229" t="s">
        <v>1394</v>
      </c>
      <c r="E387" s="229" t="s">
        <v>1281</v>
      </c>
      <c r="F387" s="229" t="s">
        <v>1282</v>
      </c>
      <c r="G387" s="229" t="s">
        <v>1182</v>
      </c>
      <c r="H387" s="229" t="s">
        <v>401</v>
      </c>
      <c r="I387" s="229" t="s">
        <v>347</v>
      </c>
      <c r="J387" s="230">
        <v>-723645</v>
      </c>
      <c r="K387" s="229" t="s">
        <v>608</v>
      </c>
      <c r="L387" s="229" t="s">
        <v>1395</v>
      </c>
      <c r="M387" s="229" t="s">
        <v>347</v>
      </c>
      <c r="N387" s="229" t="s">
        <v>347</v>
      </c>
      <c r="O387" s="229" t="s">
        <v>612</v>
      </c>
      <c r="P387" s="229" t="s">
        <v>405</v>
      </c>
      <c r="Q387" s="229" t="s">
        <v>406</v>
      </c>
      <c r="R387" s="229" t="s">
        <v>347</v>
      </c>
      <c r="S387" s="229" t="s">
        <v>347</v>
      </c>
      <c r="T387" s="231">
        <v>0</v>
      </c>
      <c r="U387" s="229" t="s">
        <v>347</v>
      </c>
      <c r="V387" s="229" t="s">
        <v>1396</v>
      </c>
      <c r="W387" s="229" t="s">
        <v>347</v>
      </c>
      <c r="X387" s="229" t="s">
        <v>347</v>
      </c>
      <c r="Y387" s="229">
        <f t="shared" si="10"/>
        <v>4</v>
      </c>
      <c r="Z387" s="220"/>
    </row>
    <row r="388" spans="1:26">
      <c r="A388" s="228">
        <v>44681</v>
      </c>
      <c r="B388" s="229" t="s">
        <v>347</v>
      </c>
      <c r="C388" s="229" t="s">
        <v>1393</v>
      </c>
      <c r="D388" s="229" t="s">
        <v>1394</v>
      </c>
      <c r="E388" s="229" t="s">
        <v>1281</v>
      </c>
      <c r="F388" s="229" t="s">
        <v>1282</v>
      </c>
      <c r="G388" s="229" t="s">
        <v>1183</v>
      </c>
      <c r="H388" s="229" t="s">
        <v>1184</v>
      </c>
      <c r="I388" s="229" t="s">
        <v>347</v>
      </c>
      <c r="J388" s="230">
        <v>-4596846</v>
      </c>
      <c r="K388" s="229" t="s">
        <v>608</v>
      </c>
      <c r="L388" s="229" t="s">
        <v>1395</v>
      </c>
      <c r="M388" s="229" t="s">
        <v>347</v>
      </c>
      <c r="N388" s="229" t="s">
        <v>347</v>
      </c>
      <c r="O388" s="229" t="s">
        <v>612</v>
      </c>
      <c r="P388" s="229" t="s">
        <v>405</v>
      </c>
      <c r="Q388" s="229" t="s">
        <v>406</v>
      </c>
      <c r="R388" s="229" t="s">
        <v>347</v>
      </c>
      <c r="S388" s="229" t="s">
        <v>347</v>
      </c>
      <c r="T388" s="231">
        <v>0</v>
      </c>
      <c r="U388" s="229" t="s">
        <v>347</v>
      </c>
      <c r="V388" s="229" t="s">
        <v>1396</v>
      </c>
      <c r="W388" s="229" t="s">
        <v>347</v>
      </c>
      <c r="X388" s="229" t="s">
        <v>347</v>
      </c>
      <c r="Y388" s="229">
        <f t="shared" ref="Y388:Y451" si="12">MONTH(A$3)</f>
        <v>4</v>
      </c>
      <c r="Z388" s="220"/>
    </row>
    <row r="389" spans="1:26">
      <c r="A389" s="228">
        <v>44681</v>
      </c>
      <c r="B389" s="229" t="s">
        <v>347</v>
      </c>
      <c r="C389" s="229" t="s">
        <v>1393</v>
      </c>
      <c r="D389" s="229" t="s">
        <v>1394</v>
      </c>
      <c r="E389" s="229" t="s">
        <v>1281</v>
      </c>
      <c r="F389" s="229" t="s">
        <v>1282</v>
      </c>
      <c r="G389" s="229" t="s">
        <v>1183</v>
      </c>
      <c r="H389" s="229" t="s">
        <v>1184</v>
      </c>
      <c r="I389" s="229" t="s">
        <v>347</v>
      </c>
      <c r="J389" s="230">
        <v>-745434</v>
      </c>
      <c r="K389" s="229" t="s">
        <v>608</v>
      </c>
      <c r="L389" s="229" t="s">
        <v>1395</v>
      </c>
      <c r="M389" s="229" t="s">
        <v>347</v>
      </c>
      <c r="N389" s="229" t="s">
        <v>347</v>
      </c>
      <c r="O389" s="229" t="s">
        <v>612</v>
      </c>
      <c r="P389" s="229" t="s">
        <v>405</v>
      </c>
      <c r="Q389" s="229" t="s">
        <v>406</v>
      </c>
      <c r="R389" s="229" t="s">
        <v>347</v>
      </c>
      <c r="S389" s="229" t="s">
        <v>347</v>
      </c>
      <c r="T389" s="231">
        <v>0</v>
      </c>
      <c r="U389" s="229" t="s">
        <v>347</v>
      </c>
      <c r="V389" s="229" t="s">
        <v>1396</v>
      </c>
      <c r="W389" s="229" t="s">
        <v>347</v>
      </c>
      <c r="X389" s="229" t="s">
        <v>347</v>
      </c>
      <c r="Y389" s="229">
        <f t="shared" si="12"/>
        <v>4</v>
      </c>
      <c r="Z389" s="220"/>
    </row>
    <row r="390" spans="1:26">
      <c r="A390" s="228">
        <v>44681</v>
      </c>
      <c r="B390" s="229" t="s">
        <v>347</v>
      </c>
      <c r="C390" s="229" t="s">
        <v>1393</v>
      </c>
      <c r="D390" s="229" t="s">
        <v>1394</v>
      </c>
      <c r="E390" s="229" t="s">
        <v>1281</v>
      </c>
      <c r="F390" s="229" t="s">
        <v>1282</v>
      </c>
      <c r="G390" s="229" t="s">
        <v>1183</v>
      </c>
      <c r="H390" s="229" t="s">
        <v>1184</v>
      </c>
      <c r="I390" s="229" t="s">
        <v>347</v>
      </c>
      <c r="J390" s="230">
        <v>-5218041</v>
      </c>
      <c r="K390" s="229" t="s">
        <v>608</v>
      </c>
      <c r="L390" s="229" t="s">
        <v>1395</v>
      </c>
      <c r="M390" s="229" t="s">
        <v>347</v>
      </c>
      <c r="N390" s="229" t="s">
        <v>347</v>
      </c>
      <c r="O390" s="229" t="s">
        <v>612</v>
      </c>
      <c r="P390" s="229" t="s">
        <v>405</v>
      </c>
      <c r="Q390" s="229" t="s">
        <v>406</v>
      </c>
      <c r="R390" s="229" t="s">
        <v>347</v>
      </c>
      <c r="S390" s="229" t="s">
        <v>347</v>
      </c>
      <c r="T390" s="231">
        <v>0</v>
      </c>
      <c r="U390" s="229" t="s">
        <v>347</v>
      </c>
      <c r="V390" s="229" t="s">
        <v>1396</v>
      </c>
      <c r="W390" s="229" t="s">
        <v>347</v>
      </c>
      <c r="X390" s="229" t="s">
        <v>347</v>
      </c>
      <c r="Y390" s="229">
        <f t="shared" si="12"/>
        <v>4</v>
      </c>
      <c r="Z390" s="220"/>
    </row>
    <row r="391" spans="1:26">
      <c r="A391" s="228">
        <v>44681</v>
      </c>
      <c r="B391" s="229" t="s">
        <v>347</v>
      </c>
      <c r="C391" s="229" t="s">
        <v>1393</v>
      </c>
      <c r="D391" s="229" t="s">
        <v>1394</v>
      </c>
      <c r="E391" s="229" t="s">
        <v>1281</v>
      </c>
      <c r="F391" s="229" t="s">
        <v>1282</v>
      </c>
      <c r="G391" s="229" t="s">
        <v>1183</v>
      </c>
      <c r="H391" s="229" t="s">
        <v>1184</v>
      </c>
      <c r="I391" s="229" t="s">
        <v>347</v>
      </c>
      <c r="J391" s="230">
        <v>-372717</v>
      </c>
      <c r="K391" s="229" t="s">
        <v>608</v>
      </c>
      <c r="L391" s="229" t="s">
        <v>1395</v>
      </c>
      <c r="M391" s="229" t="s">
        <v>347</v>
      </c>
      <c r="N391" s="229" t="s">
        <v>347</v>
      </c>
      <c r="O391" s="229" t="s">
        <v>612</v>
      </c>
      <c r="P391" s="229" t="s">
        <v>405</v>
      </c>
      <c r="Q391" s="229" t="s">
        <v>406</v>
      </c>
      <c r="R391" s="229" t="s">
        <v>347</v>
      </c>
      <c r="S391" s="229" t="s">
        <v>347</v>
      </c>
      <c r="T391" s="231">
        <v>0</v>
      </c>
      <c r="U391" s="229" t="s">
        <v>347</v>
      </c>
      <c r="V391" s="229" t="s">
        <v>1396</v>
      </c>
      <c r="W391" s="229" t="s">
        <v>347</v>
      </c>
      <c r="X391" s="229" t="s">
        <v>347</v>
      </c>
      <c r="Y391" s="229">
        <f t="shared" si="12"/>
        <v>4</v>
      </c>
      <c r="Z391" s="220"/>
    </row>
    <row r="392" spans="1:26">
      <c r="A392" s="228">
        <v>44681</v>
      </c>
      <c r="B392" s="229" t="s">
        <v>347</v>
      </c>
      <c r="C392" s="229" t="s">
        <v>1393</v>
      </c>
      <c r="D392" s="229" t="s">
        <v>1394</v>
      </c>
      <c r="E392" s="229" t="s">
        <v>1281</v>
      </c>
      <c r="F392" s="229" t="s">
        <v>1282</v>
      </c>
      <c r="G392" s="229" t="s">
        <v>1344</v>
      </c>
      <c r="H392" s="229" t="s">
        <v>1345</v>
      </c>
      <c r="I392" s="229" t="s">
        <v>347</v>
      </c>
      <c r="J392" s="230">
        <v>100068</v>
      </c>
      <c r="K392" s="229" t="s">
        <v>608</v>
      </c>
      <c r="L392" s="229" t="s">
        <v>1395</v>
      </c>
      <c r="M392" s="229" t="s">
        <v>347</v>
      </c>
      <c r="N392" s="229" t="s">
        <v>347</v>
      </c>
      <c r="O392" s="229" t="s">
        <v>612</v>
      </c>
      <c r="P392" s="229" t="s">
        <v>405</v>
      </c>
      <c r="Q392" s="229" t="s">
        <v>406</v>
      </c>
      <c r="R392" s="229" t="s">
        <v>347</v>
      </c>
      <c r="S392" s="229" t="s">
        <v>347</v>
      </c>
      <c r="T392" s="231">
        <v>0</v>
      </c>
      <c r="U392" s="229" t="s">
        <v>347</v>
      </c>
      <c r="V392" s="229" t="s">
        <v>1396</v>
      </c>
      <c r="W392" s="229" t="s">
        <v>347</v>
      </c>
      <c r="X392" s="229" t="s">
        <v>347</v>
      </c>
      <c r="Y392" s="229">
        <f t="shared" si="12"/>
        <v>4</v>
      </c>
      <c r="Z392" s="220"/>
    </row>
    <row r="393" spans="1:26">
      <c r="A393" s="228">
        <v>44681</v>
      </c>
      <c r="B393" s="229" t="s">
        <v>347</v>
      </c>
      <c r="C393" s="229" t="s">
        <v>1393</v>
      </c>
      <c r="D393" s="229" t="s">
        <v>1394</v>
      </c>
      <c r="E393" s="229" t="s">
        <v>1281</v>
      </c>
      <c r="F393" s="229" t="s">
        <v>1282</v>
      </c>
      <c r="G393" s="229" t="s">
        <v>1344</v>
      </c>
      <c r="H393" s="229" t="s">
        <v>1345</v>
      </c>
      <c r="I393" s="229" t="s">
        <v>347</v>
      </c>
      <c r="J393" s="230">
        <v>16227</v>
      </c>
      <c r="K393" s="229" t="s">
        <v>608</v>
      </c>
      <c r="L393" s="229" t="s">
        <v>1395</v>
      </c>
      <c r="M393" s="229" t="s">
        <v>347</v>
      </c>
      <c r="N393" s="229" t="s">
        <v>347</v>
      </c>
      <c r="O393" s="229" t="s">
        <v>612</v>
      </c>
      <c r="P393" s="229" t="s">
        <v>405</v>
      </c>
      <c r="Q393" s="229" t="s">
        <v>406</v>
      </c>
      <c r="R393" s="229" t="s">
        <v>347</v>
      </c>
      <c r="S393" s="229" t="s">
        <v>347</v>
      </c>
      <c r="T393" s="231">
        <v>0</v>
      </c>
      <c r="U393" s="229" t="s">
        <v>347</v>
      </c>
      <c r="V393" s="229" t="s">
        <v>1396</v>
      </c>
      <c r="W393" s="229" t="s">
        <v>347</v>
      </c>
      <c r="X393" s="229" t="s">
        <v>347</v>
      </c>
      <c r="Y393" s="229">
        <f t="shared" si="12"/>
        <v>4</v>
      </c>
      <c r="Z393" s="220"/>
    </row>
    <row r="394" spans="1:26">
      <c r="A394" s="228">
        <v>44681</v>
      </c>
      <c r="B394" s="229" t="s">
        <v>347</v>
      </c>
      <c r="C394" s="229" t="s">
        <v>1393</v>
      </c>
      <c r="D394" s="229" t="s">
        <v>1394</v>
      </c>
      <c r="E394" s="229" t="s">
        <v>1281</v>
      </c>
      <c r="F394" s="229" t="s">
        <v>1282</v>
      </c>
      <c r="G394" s="229" t="s">
        <v>1344</v>
      </c>
      <c r="H394" s="229" t="s">
        <v>1345</v>
      </c>
      <c r="I394" s="229" t="s">
        <v>347</v>
      </c>
      <c r="J394" s="230">
        <v>113591</v>
      </c>
      <c r="K394" s="229" t="s">
        <v>608</v>
      </c>
      <c r="L394" s="229" t="s">
        <v>1395</v>
      </c>
      <c r="M394" s="229" t="s">
        <v>347</v>
      </c>
      <c r="N394" s="229" t="s">
        <v>347</v>
      </c>
      <c r="O394" s="229" t="s">
        <v>612</v>
      </c>
      <c r="P394" s="229" t="s">
        <v>405</v>
      </c>
      <c r="Q394" s="229" t="s">
        <v>406</v>
      </c>
      <c r="R394" s="229" t="s">
        <v>347</v>
      </c>
      <c r="S394" s="229" t="s">
        <v>347</v>
      </c>
      <c r="T394" s="231">
        <v>0</v>
      </c>
      <c r="U394" s="229" t="s">
        <v>347</v>
      </c>
      <c r="V394" s="229" t="s">
        <v>1396</v>
      </c>
      <c r="W394" s="229" t="s">
        <v>347</v>
      </c>
      <c r="X394" s="229" t="s">
        <v>347</v>
      </c>
      <c r="Y394" s="229">
        <f t="shared" si="12"/>
        <v>4</v>
      </c>
      <c r="Z394" s="220"/>
    </row>
    <row r="395" spans="1:26">
      <c r="A395" s="228">
        <v>44681</v>
      </c>
      <c r="B395" s="229" t="s">
        <v>347</v>
      </c>
      <c r="C395" s="229" t="s">
        <v>1393</v>
      </c>
      <c r="D395" s="229" t="s">
        <v>1394</v>
      </c>
      <c r="E395" s="229" t="s">
        <v>1281</v>
      </c>
      <c r="F395" s="229" t="s">
        <v>1282</v>
      </c>
      <c r="G395" s="229" t="s">
        <v>1344</v>
      </c>
      <c r="H395" s="229" t="s">
        <v>1345</v>
      </c>
      <c r="I395" s="229" t="s">
        <v>347</v>
      </c>
      <c r="J395" s="230">
        <v>8114</v>
      </c>
      <c r="K395" s="229" t="s">
        <v>608</v>
      </c>
      <c r="L395" s="229" t="s">
        <v>1395</v>
      </c>
      <c r="M395" s="229" t="s">
        <v>347</v>
      </c>
      <c r="N395" s="229" t="s">
        <v>347</v>
      </c>
      <c r="O395" s="229" t="s">
        <v>612</v>
      </c>
      <c r="P395" s="229" t="s">
        <v>405</v>
      </c>
      <c r="Q395" s="229" t="s">
        <v>406</v>
      </c>
      <c r="R395" s="229" t="s">
        <v>347</v>
      </c>
      <c r="S395" s="229" t="s">
        <v>347</v>
      </c>
      <c r="T395" s="231">
        <v>0</v>
      </c>
      <c r="U395" s="229" t="s">
        <v>347</v>
      </c>
      <c r="V395" s="229" t="s">
        <v>1396</v>
      </c>
      <c r="W395" s="229" t="s">
        <v>347</v>
      </c>
      <c r="X395" s="229" t="s">
        <v>347</v>
      </c>
      <c r="Y395" s="229">
        <f t="shared" si="12"/>
        <v>4</v>
      </c>
      <c r="Z395" s="220"/>
    </row>
    <row r="396" spans="1:26">
      <c r="A396" s="228">
        <v>44681</v>
      </c>
      <c r="B396" s="229" t="s">
        <v>347</v>
      </c>
      <c r="C396" s="229" t="s">
        <v>1393</v>
      </c>
      <c r="D396" s="229" t="s">
        <v>1394</v>
      </c>
      <c r="E396" s="229" t="s">
        <v>1281</v>
      </c>
      <c r="F396" s="229" t="s">
        <v>1282</v>
      </c>
      <c r="G396" s="229" t="s">
        <v>708</v>
      </c>
      <c r="H396" s="229" t="s">
        <v>709</v>
      </c>
      <c r="I396" s="229" t="s">
        <v>347</v>
      </c>
      <c r="J396" s="230">
        <v>-34034744</v>
      </c>
      <c r="K396" s="229" t="s">
        <v>608</v>
      </c>
      <c r="L396" s="229" t="s">
        <v>1395</v>
      </c>
      <c r="M396" s="229" t="s">
        <v>347</v>
      </c>
      <c r="N396" s="229" t="s">
        <v>347</v>
      </c>
      <c r="O396" s="229" t="s">
        <v>612</v>
      </c>
      <c r="P396" s="229" t="s">
        <v>405</v>
      </c>
      <c r="Q396" s="229" t="s">
        <v>406</v>
      </c>
      <c r="R396" s="229" t="s">
        <v>347</v>
      </c>
      <c r="S396" s="229" t="s">
        <v>347</v>
      </c>
      <c r="T396" s="231">
        <v>0</v>
      </c>
      <c r="U396" s="229" t="s">
        <v>347</v>
      </c>
      <c r="V396" s="229" t="s">
        <v>1396</v>
      </c>
      <c r="W396" s="229" t="s">
        <v>347</v>
      </c>
      <c r="X396" s="229" t="s">
        <v>347</v>
      </c>
      <c r="Y396" s="229">
        <f t="shared" si="12"/>
        <v>4</v>
      </c>
      <c r="Z396" s="220"/>
    </row>
    <row r="397" spans="1:26">
      <c r="A397" s="228">
        <v>44681</v>
      </c>
      <c r="B397" s="229" t="s">
        <v>347</v>
      </c>
      <c r="C397" s="229" t="s">
        <v>1393</v>
      </c>
      <c r="D397" s="229" t="s">
        <v>1394</v>
      </c>
      <c r="E397" s="229" t="s">
        <v>1281</v>
      </c>
      <c r="F397" s="229" t="s">
        <v>1282</v>
      </c>
      <c r="G397" s="229" t="s">
        <v>708</v>
      </c>
      <c r="H397" s="229" t="s">
        <v>709</v>
      </c>
      <c r="I397" s="229" t="s">
        <v>347</v>
      </c>
      <c r="J397" s="230">
        <v>-5519148</v>
      </c>
      <c r="K397" s="229" t="s">
        <v>608</v>
      </c>
      <c r="L397" s="229" t="s">
        <v>1395</v>
      </c>
      <c r="M397" s="229" t="s">
        <v>347</v>
      </c>
      <c r="N397" s="229" t="s">
        <v>347</v>
      </c>
      <c r="O397" s="229" t="s">
        <v>612</v>
      </c>
      <c r="P397" s="229" t="s">
        <v>405</v>
      </c>
      <c r="Q397" s="229" t="s">
        <v>406</v>
      </c>
      <c r="R397" s="229" t="s">
        <v>347</v>
      </c>
      <c r="S397" s="229" t="s">
        <v>347</v>
      </c>
      <c r="T397" s="231">
        <v>0</v>
      </c>
      <c r="U397" s="229" t="s">
        <v>347</v>
      </c>
      <c r="V397" s="229" t="s">
        <v>1396</v>
      </c>
      <c r="W397" s="229" t="s">
        <v>347</v>
      </c>
      <c r="X397" s="229" t="s">
        <v>347</v>
      </c>
      <c r="Y397" s="229">
        <f t="shared" si="12"/>
        <v>4</v>
      </c>
      <c r="Z397" s="220"/>
    </row>
    <row r="398" spans="1:26">
      <c r="A398" s="228">
        <v>44681</v>
      </c>
      <c r="B398" s="229" t="s">
        <v>347</v>
      </c>
      <c r="C398" s="229" t="s">
        <v>1393</v>
      </c>
      <c r="D398" s="229" t="s">
        <v>1394</v>
      </c>
      <c r="E398" s="229" t="s">
        <v>1281</v>
      </c>
      <c r="F398" s="229" t="s">
        <v>1282</v>
      </c>
      <c r="G398" s="229" t="s">
        <v>708</v>
      </c>
      <c r="H398" s="229" t="s">
        <v>709</v>
      </c>
      <c r="I398" s="229" t="s">
        <v>347</v>
      </c>
      <c r="J398" s="230">
        <v>-38634034</v>
      </c>
      <c r="K398" s="229" t="s">
        <v>608</v>
      </c>
      <c r="L398" s="229" t="s">
        <v>1395</v>
      </c>
      <c r="M398" s="229" t="s">
        <v>347</v>
      </c>
      <c r="N398" s="229" t="s">
        <v>347</v>
      </c>
      <c r="O398" s="229" t="s">
        <v>612</v>
      </c>
      <c r="P398" s="229" t="s">
        <v>405</v>
      </c>
      <c r="Q398" s="229" t="s">
        <v>406</v>
      </c>
      <c r="R398" s="229" t="s">
        <v>347</v>
      </c>
      <c r="S398" s="229" t="s">
        <v>347</v>
      </c>
      <c r="T398" s="231">
        <v>0</v>
      </c>
      <c r="U398" s="229" t="s">
        <v>347</v>
      </c>
      <c r="V398" s="229" t="s">
        <v>1396</v>
      </c>
      <c r="W398" s="229" t="s">
        <v>347</v>
      </c>
      <c r="X398" s="229" t="s">
        <v>347</v>
      </c>
      <c r="Y398" s="229">
        <f t="shared" si="12"/>
        <v>4</v>
      </c>
      <c r="Z398" s="220"/>
    </row>
    <row r="399" spans="1:26">
      <c r="A399" s="228">
        <v>44681</v>
      </c>
      <c r="B399" s="229" t="s">
        <v>347</v>
      </c>
      <c r="C399" s="229" t="s">
        <v>1393</v>
      </c>
      <c r="D399" s="229" t="s">
        <v>1394</v>
      </c>
      <c r="E399" s="229" t="s">
        <v>1281</v>
      </c>
      <c r="F399" s="229" t="s">
        <v>1282</v>
      </c>
      <c r="G399" s="229" t="s">
        <v>708</v>
      </c>
      <c r="H399" s="229" t="s">
        <v>709</v>
      </c>
      <c r="I399" s="229" t="s">
        <v>347</v>
      </c>
      <c r="J399" s="230">
        <v>-2759574</v>
      </c>
      <c r="K399" s="229" t="s">
        <v>608</v>
      </c>
      <c r="L399" s="229" t="s">
        <v>1395</v>
      </c>
      <c r="M399" s="229" t="s">
        <v>347</v>
      </c>
      <c r="N399" s="229" t="s">
        <v>347</v>
      </c>
      <c r="O399" s="229" t="s">
        <v>612</v>
      </c>
      <c r="P399" s="229" t="s">
        <v>405</v>
      </c>
      <c r="Q399" s="229" t="s">
        <v>406</v>
      </c>
      <c r="R399" s="229" t="s">
        <v>347</v>
      </c>
      <c r="S399" s="229" t="s">
        <v>347</v>
      </c>
      <c r="T399" s="231">
        <v>0</v>
      </c>
      <c r="U399" s="229" t="s">
        <v>347</v>
      </c>
      <c r="V399" s="229" t="s">
        <v>1396</v>
      </c>
      <c r="W399" s="229" t="s">
        <v>347</v>
      </c>
      <c r="X399" s="229" t="s">
        <v>347</v>
      </c>
      <c r="Y399" s="229">
        <f t="shared" si="12"/>
        <v>4</v>
      </c>
      <c r="Z399" s="220"/>
    </row>
    <row r="400" spans="1:26">
      <c r="A400" s="228">
        <v>44681</v>
      </c>
      <c r="B400" s="229" t="s">
        <v>347</v>
      </c>
      <c r="C400" s="229" t="s">
        <v>1393</v>
      </c>
      <c r="D400" s="229" t="s">
        <v>1394</v>
      </c>
      <c r="E400" s="229" t="s">
        <v>1281</v>
      </c>
      <c r="F400" s="229" t="s">
        <v>1282</v>
      </c>
      <c r="G400" s="229" t="s">
        <v>1373</v>
      </c>
      <c r="H400" s="229" t="s">
        <v>730</v>
      </c>
      <c r="I400" s="229" t="s">
        <v>347</v>
      </c>
      <c r="J400" s="230">
        <v>-27639648</v>
      </c>
      <c r="K400" s="229" t="s">
        <v>608</v>
      </c>
      <c r="L400" s="229" t="s">
        <v>1395</v>
      </c>
      <c r="M400" s="229" t="s">
        <v>347</v>
      </c>
      <c r="N400" s="229" t="s">
        <v>347</v>
      </c>
      <c r="O400" s="229" t="s">
        <v>612</v>
      </c>
      <c r="P400" s="229" t="s">
        <v>405</v>
      </c>
      <c r="Q400" s="229" t="s">
        <v>406</v>
      </c>
      <c r="R400" s="229" t="s">
        <v>347</v>
      </c>
      <c r="S400" s="229" t="s">
        <v>347</v>
      </c>
      <c r="T400" s="231">
        <v>0</v>
      </c>
      <c r="U400" s="229" t="s">
        <v>347</v>
      </c>
      <c r="V400" s="229" t="s">
        <v>1396</v>
      </c>
      <c r="W400" s="229" t="s">
        <v>347</v>
      </c>
      <c r="X400" s="229" t="s">
        <v>347</v>
      </c>
      <c r="Y400" s="229">
        <f t="shared" si="12"/>
        <v>4</v>
      </c>
      <c r="Z400" s="220"/>
    </row>
    <row r="401" spans="1:26">
      <c r="A401" s="228">
        <v>44681</v>
      </c>
      <c r="B401" s="229" t="s">
        <v>347</v>
      </c>
      <c r="C401" s="229" t="s">
        <v>1393</v>
      </c>
      <c r="D401" s="229" t="s">
        <v>1394</v>
      </c>
      <c r="E401" s="229" t="s">
        <v>1281</v>
      </c>
      <c r="F401" s="229" t="s">
        <v>1282</v>
      </c>
      <c r="G401" s="229" t="s">
        <v>1373</v>
      </c>
      <c r="H401" s="229" t="s">
        <v>730</v>
      </c>
      <c r="I401" s="229" t="s">
        <v>347</v>
      </c>
      <c r="J401" s="230">
        <v>-4482105</v>
      </c>
      <c r="K401" s="229" t="s">
        <v>608</v>
      </c>
      <c r="L401" s="229" t="s">
        <v>1395</v>
      </c>
      <c r="M401" s="229" t="s">
        <v>347</v>
      </c>
      <c r="N401" s="229" t="s">
        <v>347</v>
      </c>
      <c r="O401" s="229" t="s">
        <v>612</v>
      </c>
      <c r="P401" s="229" t="s">
        <v>405</v>
      </c>
      <c r="Q401" s="229" t="s">
        <v>406</v>
      </c>
      <c r="R401" s="229" t="s">
        <v>347</v>
      </c>
      <c r="S401" s="229" t="s">
        <v>347</v>
      </c>
      <c r="T401" s="231">
        <v>0</v>
      </c>
      <c r="U401" s="229" t="s">
        <v>347</v>
      </c>
      <c r="V401" s="229" t="s">
        <v>1396</v>
      </c>
      <c r="W401" s="229" t="s">
        <v>347</v>
      </c>
      <c r="X401" s="229" t="s">
        <v>347</v>
      </c>
      <c r="Y401" s="229">
        <f t="shared" si="12"/>
        <v>4</v>
      </c>
      <c r="Z401" s="220"/>
    </row>
    <row r="402" spans="1:26">
      <c r="A402" s="228">
        <v>44681</v>
      </c>
      <c r="B402" s="229" t="s">
        <v>347</v>
      </c>
      <c r="C402" s="229" t="s">
        <v>1393</v>
      </c>
      <c r="D402" s="229" t="s">
        <v>1394</v>
      </c>
      <c r="E402" s="229" t="s">
        <v>1281</v>
      </c>
      <c r="F402" s="229" t="s">
        <v>1282</v>
      </c>
      <c r="G402" s="229" t="s">
        <v>1373</v>
      </c>
      <c r="H402" s="229" t="s">
        <v>730</v>
      </c>
      <c r="I402" s="229" t="s">
        <v>347</v>
      </c>
      <c r="J402" s="230">
        <v>-31374735</v>
      </c>
      <c r="K402" s="229" t="s">
        <v>608</v>
      </c>
      <c r="L402" s="229" t="s">
        <v>1395</v>
      </c>
      <c r="M402" s="229" t="s">
        <v>347</v>
      </c>
      <c r="N402" s="229" t="s">
        <v>347</v>
      </c>
      <c r="O402" s="229" t="s">
        <v>612</v>
      </c>
      <c r="P402" s="229" t="s">
        <v>405</v>
      </c>
      <c r="Q402" s="229" t="s">
        <v>406</v>
      </c>
      <c r="R402" s="229" t="s">
        <v>347</v>
      </c>
      <c r="S402" s="229" t="s">
        <v>347</v>
      </c>
      <c r="T402" s="231">
        <v>0</v>
      </c>
      <c r="U402" s="229" t="s">
        <v>347</v>
      </c>
      <c r="V402" s="229" t="s">
        <v>1396</v>
      </c>
      <c r="W402" s="229" t="s">
        <v>347</v>
      </c>
      <c r="X402" s="229" t="s">
        <v>347</v>
      </c>
      <c r="Y402" s="229">
        <f t="shared" si="12"/>
        <v>4</v>
      </c>
      <c r="Z402" s="220"/>
    </row>
    <row r="403" spans="1:26">
      <c r="A403" s="228">
        <v>44681</v>
      </c>
      <c r="B403" s="229" t="s">
        <v>347</v>
      </c>
      <c r="C403" s="229" t="s">
        <v>1393</v>
      </c>
      <c r="D403" s="229" t="s">
        <v>1394</v>
      </c>
      <c r="E403" s="229" t="s">
        <v>1281</v>
      </c>
      <c r="F403" s="229" t="s">
        <v>1282</v>
      </c>
      <c r="G403" s="229" t="s">
        <v>1373</v>
      </c>
      <c r="H403" s="229" t="s">
        <v>730</v>
      </c>
      <c r="I403" s="229" t="s">
        <v>347</v>
      </c>
      <c r="J403" s="230">
        <v>-2241052</v>
      </c>
      <c r="K403" s="229" t="s">
        <v>608</v>
      </c>
      <c r="L403" s="229" t="s">
        <v>1395</v>
      </c>
      <c r="M403" s="229" t="s">
        <v>347</v>
      </c>
      <c r="N403" s="229" t="s">
        <v>347</v>
      </c>
      <c r="O403" s="229" t="s">
        <v>612</v>
      </c>
      <c r="P403" s="229" t="s">
        <v>405</v>
      </c>
      <c r="Q403" s="229" t="s">
        <v>406</v>
      </c>
      <c r="R403" s="229" t="s">
        <v>347</v>
      </c>
      <c r="S403" s="229" t="s">
        <v>347</v>
      </c>
      <c r="T403" s="231">
        <v>0</v>
      </c>
      <c r="U403" s="229" t="s">
        <v>347</v>
      </c>
      <c r="V403" s="229" t="s">
        <v>1396</v>
      </c>
      <c r="W403" s="229" t="s">
        <v>347</v>
      </c>
      <c r="X403" s="229" t="s">
        <v>347</v>
      </c>
      <c r="Y403" s="229">
        <f t="shared" si="12"/>
        <v>4</v>
      </c>
      <c r="Z403" s="220"/>
    </row>
    <row r="404" spans="1:26">
      <c r="A404" s="228">
        <v>44681</v>
      </c>
      <c r="B404" s="229" t="s">
        <v>347</v>
      </c>
      <c r="C404" s="229" t="s">
        <v>1393</v>
      </c>
      <c r="D404" s="229" t="s">
        <v>1394</v>
      </c>
      <c r="E404" s="229" t="s">
        <v>1281</v>
      </c>
      <c r="F404" s="229" t="s">
        <v>1282</v>
      </c>
      <c r="G404" s="229" t="s">
        <v>894</v>
      </c>
      <c r="H404" s="229" t="s">
        <v>845</v>
      </c>
      <c r="I404" s="229" t="s">
        <v>347</v>
      </c>
      <c r="J404" s="230">
        <v>-928557</v>
      </c>
      <c r="K404" s="229" t="s">
        <v>608</v>
      </c>
      <c r="L404" s="229" t="s">
        <v>1395</v>
      </c>
      <c r="M404" s="229" t="s">
        <v>347</v>
      </c>
      <c r="N404" s="229" t="s">
        <v>347</v>
      </c>
      <c r="O404" s="229" t="s">
        <v>612</v>
      </c>
      <c r="P404" s="229" t="s">
        <v>405</v>
      </c>
      <c r="Q404" s="229" t="s">
        <v>406</v>
      </c>
      <c r="R404" s="229" t="s">
        <v>347</v>
      </c>
      <c r="S404" s="229" t="s">
        <v>347</v>
      </c>
      <c r="T404" s="231">
        <v>0</v>
      </c>
      <c r="U404" s="229" t="s">
        <v>347</v>
      </c>
      <c r="V404" s="229" t="s">
        <v>1396</v>
      </c>
      <c r="W404" s="229" t="s">
        <v>347</v>
      </c>
      <c r="X404" s="229" t="s">
        <v>347</v>
      </c>
      <c r="Y404" s="229">
        <f t="shared" si="12"/>
        <v>4</v>
      </c>
      <c r="Z404" s="220"/>
    </row>
    <row r="405" spans="1:26">
      <c r="A405" s="228">
        <v>44681</v>
      </c>
      <c r="B405" s="229" t="s">
        <v>347</v>
      </c>
      <c r="C405" s="229" t="s">
        <v>1393</v>
      </c>
      <c r="D405" s="229" t="s">
        <v>1394</v>
      </c>
      <c r="E405" s="229" t="s">
        <v>1281</v>
      </c>
      <c r="F405" s="229" t="s">
        <v>1282</v>
      </c>
      <c r="G405" s="229" t="s">
        <v>894</v>
      </c>
      <c r="H405" s="229" t="s">
        <v>845</v>
      </c>
      <c r="I405" s="229" t="s">
        <v>347</v>
      </c>
      <c r="J405" s="230">
        <v>-150577</v>
      </c>
      <c r="K405" s="229" t="s">
        <v>608</v>
      </c>
      <c r="L405" s="229" t="s">
        <v>1395</v>
      </c>
      <c r="M405" s="229" t="s">
        <v>347</v>
      </c>
      <c r="N405" s="229" t="s">
        <v>347</v>
      </c>
      <c r="O405" s="229" t="s">
        <v>612</v>
      </c>
      <c r="P405" s="229" t="s">
        <v>405</v>
      </c>
      <c r="Q405" s="229" t="s">
        <v>406</v>
      </c>
      <c r="R405" s="229" t="s">
        <v>347</v>
      </c>
      <c r="S405" s="229" t="s">
        <v>347</v>
      </c>
      <c r="T405" s="231">
        <v>0</v>
      </c>
      <c r="U405" s="229" t="s">
        <v>347</v>
      </c>
      <c r="V405" s="229" t="s">
        <v>1396</v>
      </c>
      <c r="W405" s="229" t="s">
        <v>347</v>
      </c>
      <c r="X405" s="229" t="s">
        <v>347</v>
      </c>
      <c r="Y405" s="229">
        <f t="shared" si="12"/>
        <v>4</v>
      </c>
      <c r="Z405" s="220"/>
    </row>
    <row r="406" spans="1:26">
      <c r="A406" s="228">
        <v>44681</v>
      </c>
      <c r="B406" s="229" t="s">
        <v>347</v>
      </c>
      <c r="C406" s="229" t="s">
        <v>1393</v>
      </c>
      <c r="D406" s="229" t="s">
        <v>1394</v>
      </c>
      <c r="E406" s="229" t="s">
        <v>1281</v>
      </c>
      <c r="F406" s="229" t="s">
        <v>1282</v>
      </c>
      <c r="G406" s="229" t="s">
        <v>894</v>
      </c>
      <c r="H406" s="229" t="s">
        <v>845</v>
      </c>
      <c r="I406" s="229" t="s">
        <v>347</v>
      </c>
      <c r="J406" s="230">
        <v>-1054038</v>
      </c>
      <c r="K406" s="229" t="s">
        <v>608</v>
      </c>
      <c r="L406" s="229" t="s">
        <v>1395</v>
      </c>
      <c r="M406" s="229" t="s">
        <v>347</v>
      </c>
      <c r="N406" s="229" t="s">
        <v>347</v>
      </c>
      <c r="O406" s="229" t="s">
        <v>612</v>
      </c>
      <c r="P406" s="229" t="s">
        <v>405</v>
      </c>
      <c r="Q406" s="229" t="s">
        <v>406</v>
      </c>
      <c r="R406" s="229" t="s">
        <v>347</v>
      </c>
      <c r="S406" s="229" t="s">
        <v>347</v>
      </c>
      <c r="T406" s="231">
        <v>0</v>
      </c>
      <c r="U406" s="229" t="s">
        <v>347</v>
      </c>
      <c r="V406" s="229" t="s">
        <v>1396</v>
      </c>
      <c r="W406" s="229" t="s">
        <v>347</v>
      </c>
      <c r="X406" s="229" t="s">
        <v>347</v>
      </c>
      <c r="Y406" s="229">
        <f t="shared" si="12"/>
        <v>4</v>
      </c>
      <c r="Z406" s="220"/>
    </row>
    <row r="407" spans="1:26">
      <c r="A407" s="228">
        <v>44681</v>
      </c>
      <c r="B407" s="229" t="s">
        <v>347</v>
      </c>
      <c r="C407" s="229" t="s">
        <v>1393</v>
      </c>
      <c r="D407" s="229" t="s">
        <v>1394</v>
      </c>
      <c r="E407" s="229" t="s">
        <v>1281</v>
      </c>
      <c r="F407" s="229" t="s">
        <v>1282</v>
      </c>
      <c r="G407" s="229" t="s">
        <v>894</v>
      </c>
      <c r="H407" s="229" t="s">
        <v>845</v>
      </c>
      <c r="I407" s="229" t="s">
        <v>347</v>
      </c>
      <c r="J407" s="230">
        <v>-75289</v>
      </c>
      <c r="K407" s="229" t="s">
        <v>608</v>
      </c>
      <c r="L407" s="229" t="s">
        <v>1395</v>
      </c>
      <c r="M407" s="229" t="s">
        <v>347</v>
      </c>
      <c r="N407" s="229" t="s">
        <v>347</v>
      </c>
      <c r="O407" s="229" t="s">
        <v>612</v>
      </c>
      <c r="P407" s="229" t="s">
        <v>405</v>
      </c>
      <c r="Q407" s="229" t="s">
        <v>406</v>
      </c>
      <c r="R407" s="229" t="s">
        <v>347</v>
      </c>
      <c r="S407" s="229" t="s">
        <v>347</v>
      </c>
      <c r="T407" s="231">
        <v>0</v>
      </c>
      <c r="U407" s="229" t="s">
        <v>347</v>
      </c>
      <c r="V407" s="229" t="s">
        <v>1396</v>
      </c>
      <c r="W407" s="229" t="s">
        <v>347</v>
      </c>
      <c r="X407" s="229" t="s">
        <v>347</v>
      </c>
      <c r="Y407" s="229">
        <f t="shared" si="12"/>
        <v>4</v>
      </c>
      <c r="Z407" s="220"/>
    </row>
    <row r="408" spans="1:26">
      <c r="A408" s="228">
        <v>44681</v>
      </c>
      <c r="B408" s="229" t="s">
        <v>347</v>
      </c>
      <c r="C408" s="229" t="s">
        <v>1393</v>
      </c>
      <c r="D408" s="229" t="s">
        <v>1394</v>
      </c>
      <c r="E408" s="229" t="s">
        <v>1281</v>
      </c>
      <c r="F408" s="229" t="s">
        <v>1282</v>
      </c>
      <c r="G408" s="229" t="s">
        <v>1129</v>
      </c>
      <c r="H408" s="229" t="s">
        <v>1130</v>
      </c>
      <c r="I408" s="229" t="s">
        <v>347</v>
      </c>
      <c r="J408" s="230">
        <v>-311</v>
      </c>
      <c r="K408" s="229" t="s">
        <v>608</v>
      </c>
      <c r="L408" s="229" t="s">
        <v>1395</v>
      </c>
      <c r="M408" s="229" t="s">
        <v>347</v>
      </c>
      <c r="N408" s="229" t="s">
        <v>347</v>
      </c>
      <c r="O408" s="229" t="s">
        <v>612</v>
      </c>
      <c r="P408" s="229" t="s">
        <v>405</v>
      </c>
      <c r="Q408" s="229" t="s">
        <v>406</v>
      </c>
      <c r="R408" s="229" t="s">
        <v>347</v>
      </c>
      <c r="S408" s="229" t="s">
        <v>347</v>
      </c>
      <c r="T408" s="231">
        <v>0</v>
      </c>
      <c r="U408" s="229" t="s">
        <v>347</v>
      </c>
      <c r="V408" s="229" t="s">
        <v>1396</v>
      </c>
      <c r="W408" s="229" t="s">
        <v>347</v>
      </c>
      <c r="X408" s="229" t="s">
        <v>347</v>
      </c>
      <c r="Y408" s="229">
        <f t="shared" si="12"/>
        <v>4</v>
      </c>
      <c r="Z408" s="220"/>
    </row>
    <row r="409" spans="1:26">
      <c r="A409" s="228">
        <v>44681</v>
      </c>
      <c r="B409" s="229" t="s">
        <v>347</v>
      </c>
      <c r="C409" s="229" t="s">
        <v>1393</v>
      </c>
      <c r="D409" s="229" t="s">
        <v>1394</v>
      </c>
      <c r="E409" s="229" t="s">
        <v>1281</v>
      </c>
      <c r="F409" s="229" t="s">
        <v>1282</v>
      </c>
      <c r="G409" s="229" t="s">
        <v>1129</v>
      </c>
      <c r="H409" s="229" t="s">
        <v>1130</v>
      </c>
      <c r="I409" s="229" t="s">
        <v>347</v>
      </c>
      <c r="J409" s="230">
        <v>-50</v>
      </c>
      <c r="K409" s="229" t="s">
        <v>608</v>
      </c>
      <c r="L409" s="229" t="s">
        <v>1395</v>
      </c>
      <c r="M409" s="229" t="s">
        <v>347</v>
      </c>
      <c r="N409" s="229" t="s">
        <v>347</v>
      </c>
      <c r="O409" s="229" t="s">
        <v>612</v>
      </c>
      <c r="P409" s="229" t="s">
        <v>405</v>
      </c>
      <c r="Q409" s="229" t="s">
        <v>406</v>
      </c>
      <c r="R409" s="229" t="s">
        <v>347</v>
      </c>
      <c r="S409" s="229" t="s">
        <v>347</v>
      </c>
      <c r="T409" s="231">
        <v>0</v>
      </c>
      <c r="U409" s="229" t="s">
        <v>347</v>
      </c>
      <c r="V409" s="229" t="s">
        <v>1396</v>
      </c>
      <c r="W409" s="229" t="s">
        <v>347</v>
      </c>
      <c r="X409" s="229" t="s">
        <v>347</v>
      </c>
      <c r="Y409" s="229">
        <f t="shared" si="12"/>
        <v>4</v>
      </c>
      <c r="Z409" s="220"/>
    </row>
    <row r="410" spans="1:26">
      <c r="A410" s="228">
        <v>44681</v>
      </c>
      <c r="B410" s="229" t="s">
        <v>347</v>
      </c>
      <c r="C410" s="229" t="s">
        <v>1393</v>
      </c>
      <c r="D410" s="229" t="s">
        <v>1394</v>
      </c>
      <c r="E410" s="229" t="s">
        <v>1281</v>
      </c>
      <c r="F410" s="229" t="s">
        <v>1282</v>
      </c>
      <c r="G410" s="229" t="s">
        <v>1129</v>
      </c>
      <c r="H410" s="229" t="s">
        <v>1130</v>
      </c>
      <c r="I410" s="229" t="s">
        <v>347</v>
      </c>
      <c r="J410" s="230">
        <v>-353</v>
      </c>
      <c r="K410" s="229" t="s">
        <v>608</v>
      </c>
      <c r="L410" s="229" t="s">
        <v>1395</v>
      </c>
      <c r="M410" s="229" t="s">
        <v>347</v>
      </c>
      <c r="N410" s="229" t="s">
        <v>347</v>
      </c>
      <c r="O410" s="229" t="s">
        <v>612</v>
      </c>
      <c r="P410" s="229" t="s">
        <v>405</v>
      </c>
      <c r="Q410" s="229" t="s">
        <v>406</v>
      </c>
      <c r="R410" s="229" t="s">
        <v>347</v>
      </c>
      <c r="S410" s="229" t="s">
        <v>347</v>
      </c>
      <c r="T410" s="231">
        <v>0</v>
      </c>
      <c r="U410" s="229" t="s">
        <v>347</v>
      </c>
      <c r="V410" s="229" t="s">
        <v>1396</v>
      </c>
      <c r="W410" s="229" t="s">
        <v>347</v>
      </c>
      <c r="X410" s="229" t="s">
        <v>347</v>
      </c>
      <c r="Y410" s="229">
        <f t="shared" si="12"/>
        <v>4</v>
      </c>
      <c r="Z410" s="220"/>
    </row>
    <row r="411" spans="1:26">
      <c r="A411" s="228">
        <v>44681</v>
      </c>
      <c r="B411" s="229" t="s">
        <v>347</v>
      </c>
      <c r="C411" s="229" t="s">
        <v>1393</v>
      </c>
      <c r="D411" s="229" t="s">
        <v>1394</v>
      </c>
      <c r="E411" s="229" t="s">
        <v>1281</v>
      </c>
      <c r="F411" s="229" t="s">
        <v>1282</v>
      </c>
      <c r="G411" s="229" t="s">
        <v>1129</v>
      </c>
      <c r="H411" s="229" t="s">
        <v>1130</v>
      </c>
      <c r="I411" s="229" t="s">
        <v>347</v>
      </c>
      <c r="J411" s="230">
        <v>-26</v>
      </c>
      <c r="K411" s="229" t="s">
        <v>608</v>
      </c>
      <c r="L411" s="229" t="s">
        <v>1395</v>
      </c>
      <c r="M411" s="229" t="s">
        <v>347</v>
      </c>
      <c r="N411" s="229" t="s">
        <v>347</v>
      </c>
      <c r="O411" s="229" t="s">
        <v>612</v>
      </c>
      <c r="P411" s="229" t="s">
        <v>405</v>
      </c>
      <c r="Q411" s="229" t="s">
        <v>406</v>
      </c>
      <c r="R411" s="229" t="s">
        <v>347</v>
      </c>
      <c r="S411" s="229" t="s">
        <v>347</v>
      </c>
      <c r="T411" s="231">
        <v>0</v>
      </c>
      <c r="U411" s="229" t="s">
        <v>347</v>
      </c>
      <c r="V411" s="229" t="s">
        <v>1396</v>
      </c>
      <c r="W411" s="229" t="s">
        <v>347</v>
      </c>
      <c r="X411" s="229" t="s">
        <v>347</v>
      </c>
      <c r="Y411" s="229">
        <f t="shared" si="12"/>
        <v>4</v>
      </c>
      <c r="Z411" s="220"/>
    </row>
    <row r="412" spans="1:26">
      <c r="A412" s="228">
        <v>44681</v>
      </c>
      <c r="B412" s="229" t="s">
        <v>347</v>
      </c>
      <c r="C412" s="229" t="s">
        <v>1393</v>
      </c>
      <c r="D412" s="229" t="s">
        <v>1394</v>
      </c>
      <c r="E412" s="229" t="s">
        <v>1281</v>
      </c>
      <c r="F412" s="229" t="s">
        <v>1282</v>
      </c>
      <c r="G412" s="229" t="s">
        <v>1291</v>
      </c>
      <c r="H412" s="229" t="s">
        <v>1292</v>
      </c>
      <c r="I412" s="229" t="s">
        <v>347</v>
      </c>
      <c r="J412" s="230">
        <v>-53180009</v>
      </c>
      <c r="K412" s="229" t="s">
        <v>608</v>
      </c>
      <c r="L412" s="229" t="s">
        <v>1395</v>
      </c>
      <c r="M412" s="229" t="s">
        <v>347</v>
      </c>
      <c r="N412" s="229" t="s">
        <v>347</v>
      </c>
      <c r="O412" s="229" t="s">
        <v>612</v>
      </c>
      <c r="P412" s="229" t="s">
        <v>405</v>
      </c>
      <c r="Q412" s="229" t="s">
        <v>406</v>
      </c>
      <c r="R412" s="229" t="s">
        <v>347</v>
      </c>
      <c r="S412" s="229" t="s">
        <v>347</v>
      </c>
      <c r="T412" s="231">
        <v>0</v>
      </c>
      <c r="U412" s="229" t="s">
        <v>347</v>
      </c>
      <c r="V412" s="229" t="s">
        <v>1396</v>
      </c>
      <c r="W412" s="229" t="s">
        <v>347</v>
      </c>
      <c r="X412" s="229" t="s">
        <v>347</v>
      </c>
      <c r="Y412" s="229">
        <f t="shared" si="12"/>
        <v>4</v>
      </c>
      <c r="Z412" s="220"/>
    </row>
    <row r="413" spans="1:26">
      <c r="A413" s="228">
        <v>44681</v>
      </c>
      <c r="B413" s="229" t="s">
        <v>347</v>
      </c>
      <c r="C413" s="229" t="s">
        <v>1393</v>
      </c>
      <c r="D413" s="229" t="s">
        <v>1394</v>
      </c>
      <c r="E413" s="229" t="s">
        <v>1281</v>
      </c>
      <c r="F413" s="229" t="s">
        <v>1282</v>
      </c>
      <c r="G413" s="229" t="s">
        <v>1291</v>
      </c>
      <c r="H413" s="229" t="s">
        <v>1292</v>
      </c>
      <c r="I413" s="229" t="s">
        <v>347</v>
      </c>
      <c r="J413" s="230">
        <v>-8623785</v>
      </c>
      <c r="K413" s="229" t="s">
        <v>608</v>
      </c>
      <c r="L413" s="229" t="s">
        <v>1395</v>
      </c>
      <c r="M413" s="229" t="s">
        <v>347</v>
      </c>
      <c r="N413" s="229" t="s">
        <v>347</v>
      </c>
      <c r="O413" s="229" t="s">
        <v>612</v>
      </c>
      <c r="P413" s="229" t="s">
        <v>405</v>
      </c>
      <c r="Q413" s="229" t="s">
        <v>406</v>
      </c>
      <c r="R413" s="229" t="s">
        <v>347</v>
      </c>
      <c r="S413" s="229" t="s">
        <v>347</v>
      </c>
      <c r="T413" s="231">
        <v>0</v>
      </c>
      <c r="U413" s="229" t="s">
        <v>347</v>
      </c>
      <c r="V413" s="229" t="s">
        <v>1396</v>
      </c>
      <c r="W413" s="229" t="s">
        <v>347</v>
      </c>
      <c r="X413" s="229" t="s">
        <v>347</v>
      </c>
      <c r="Y413" s="229">
        <f t="shared" si="12"/>
        <v>4</v>
      </c>
      <c r="Z413" s="220"/>
    </row>
    <row r="414" spans="1:26">
      <c r="A414" s="228">
        <v>44681</v>
      </c>
      <c r="B414" s="229" t="s">
        <v>347</v>
      </c>
      <c r="C414" s="229" t="s">
        <v>1393</v>
      </c>
      <c r="D414" s="229" t="s">
        <v>1394</v>
      </c>
      <c r="E414" s="229" t="s">
        <v>1281</v>
      </c>
      <c r="F414" s="229" t="s">
        <v>1282</v>
      </c>
      <c r="G414" s="229" t="s">
        <v>1291</v>
      </c>
      <c r="H414" s="229" t="s">
        <v>1292</v>
      </c>
      <c r="I414" s="229" t="s">
        <v>347</v>
      </c>
      <c r="J414" s="230">
        <v>-60366496</v>
      </c>
      <c r="K414" s="229" t="s">
        <v>608</v>
      </c>
      <c r="L414" s="229" t="s">
        <v>1395</v>
      </c>
      <c r="M414" s="229" t="s">
        <v>347</v>
      </c>
      <c r="N414" s="229" t="s">
        <v>347</v>
      </c>
      <c r="O414" s="229" t="s">
        <v>612</v>
      </c>
      <c r="P414" s="229" t="s">
        <v>405</v>
      </c>
      <c r="Q414" s="229" t="s">
        <v>406</v>
      </c>
      <c r="R414" s="229" t="s">
        <v>347</v>
      </c>
      <c r="S414" s="229" t="s">
        <v>347</v>
      </c>
      <c r="T414" s="231">
        <v>0</v>
      </c>
      <c r="U414" s="229" t="s">
        <v>347</v>
      </c>
      <c r="V414" s="229" t="s">
        <v>1396</v>
      </c>
      <c r="W414" s="229" t="s">
        <v>347</v>
      </c>
      <c r="X414" s="229" t="s">
        <v>347</v>
      </c>
      <c r="Y414" s="229">
        <f t="shared" si="12"/>
        <v>4</v>
      </c>
      <c r="Z414" s="220"/>
    </row>
    <row r="415" spans="1:26">
      <c r="A415" s="228">
        <v>44681</v>
      </c>
      <c r="B415" s="229" t="s">
        <v>347</v>
      </c>
      <c r="C415" s="229" t="s">
        <v>1393</v>
      </c>
      <c r="D415" s="229" t="s">
        <v>1394</v>
      </c>
      <c r="E415" s="229" t="s">
        <v>1281</v>
      </c>
      <c r="F415" s="229" t="s">
        <v>1282</v>
      </c>
      <c r="G415" s="229" t="s">
        <v>1291</v>
      </c>
      <c r="H415" s="229" t="s">
        <v>1292</v>
      </c>
      <c r="I415" s="229" t="s">
        <v>347</v>
      </c>
      <c r="J415" s="230">
        <v>-4311893</v>
      </c>
      <c r="K415" s="229" t="s">
        <v>608</v>
      </c>
      <c r="L415" s="229" t="s">
        <v>1395</v>
      </c>
      <c r="M415" s="229" t="s">
        <v>347</v>
      </c>
      <c r="N415" s="229" t="s">
        <v>347</v>
      </c>
      <c r="O415" s="229" t="s">
        <v>612</v>
      </c>
      <c r="P415" s="229" t="s">
        <v>405</v>
      </c>
      <c r="Q415" s="229" t="s">
        <v>406</v>
      </c>
      <c r="R415" s="229" t="s">
        <v>347</v>
      </c>
      <c r="S415" s="229" t="s">
        <v>347</v>
      </c>
      <c r="T415" s="231">
        <v>0</v>
      </c>
      <c r="U415" s="229" t="s">
        <v>347</v>
      </c>
      <c r="V415" s="229" t="s">
        <v>1396</v>
      </c>
      <c r="W415" s="229" t="s">
        <v>347</v>
      </c>
      <c r="X415" s="229" t="s">
        <v>347</v>
      </c>
      <c r="Y415" s="229">
        <f t="shared" si="12"/>
        <v>4</v>
      </c>
      <c r="Z415" s="220"/>
    </row>
    <row r="416" spans="1:26">
      <c r="A416" s="228">
        <v>44681</v>
      </c>
      <c r="B416" s="229" t="s">
        <v>347</v>
      </c>
      <c r="C416" s="229" t="s">
        <v>1393</v>
      </c>
      <c r="D416" s="229" t="s">
        <v>1394</v>
      </c>
      <c r="E416" s="229" t="s">
        <v>1281</v>
      </c>
      <c r="F416" s="229" t="s">
        <v>1282</v>
      </c>
      <c r="G416" s="229" t="s">
        <v>1217</v>
      </c>
      <c r="H416" s="229" t="s">
        <v>948</v>
      </c>
      <c r="I416" s="229" t="s">
        <v>347</v>
      </c>
      <c r="J416" s="230">
        <v>-917201</v>
      </c>
      <c r="K416" s="229" t="s">
        <v>608</v>
      </c>
      <c r="L416" s="229" t="s">
        <v>1395</v>
      </c>
      <c r="M416" s="229" t="s">
        <v>347</v>
      </c>
      <c r="N416" s="229" t="s">
        <v>347</v>
      </c>
      <c r="O416" s="229" t="s">
        <v>612</v>
      </c>
      <c r="P416" s="229" t="s">
        <v>405</v>
      </c>
      <c r="Q416" s="229" t="s">
        <v>406</v>
      </c>
      <c r="R416" s="229" t="s">
        <v>347</v>
      </c>
      <c r="S416" s="229" t="s">
        <v>347</v>
      </c>
      <c r="T416" s="231">
        <v>0</v>
      </c>
      <c r="U416" s="229" t="s">
        <v>347</v>
      </c>
      <c r="V416" s="229" t="s">
        <v>1396</v>
      </c>
      <c r="W416" s="229" t="s">
        <v>347</v>
      </c>
      <c r="X416" s="229" t="s">
        <v>347</v>
      </c>
      <c r="Y416" s="229">
        <f t="shared" si="12"/>
        <v>4</v>
      </c>
      <c r="Z416" s="220"/>
    </row>
    <row r="417" spans="1:26">
      <c r="A417" s="228">
        <v>44681</v>
      </c>
      <c r="B417" s="229" t="s">
        <v>347</v>
      </c>
      <c r="C417" s="229" t="s">
        <v>1393</v>
      </c>
      <c r="D417" s="229" t="s">
        <v>1394</v>
      </c>
      <c r="E417" s="229" t="s">
        <v>1281</v>
      </c>
      <c r="F417" s="229" t="s">
        <v>1282</v>
      </c>
      <c r="G417" s="229" t="s">
        <v>1217</v>
      </c>
      <c r="H417" s="229" t="s">
        <v>948</v>
      </c>
      <c r="I417" s="229" t="s">
        <v>347</v>
      </c>
      <c r="J417" s="230">
        <v>-148735</v>
      </c>
      <c r="K417" s="229" t="s">
        <v>608</v>
      </c>
      <c r="L417" s="229" t="s">
        <v>1395</v>
      </c>
      <c r="M417" s="229" t="s">
        <v>347</v>
      </c>
      <c r="N417" s="229" t="s">
        <v>347</v>
      </c>
      <c r="O417" s="229" t="s">
        <v>612</v>
      </c>
      <c r="P417" s="229" t="s">
        <v>405</v>
      </c>
      <c r="Q417" s="229" t="s">
        <v>406</v>
      </c>
      <c r="R417" s="229" t="s">
        <v>347</v>
      </c>
      <c r="S417" s="229" t="s">
        <v>347</v>
      </c>
      <c r="T417" s="231">
        <v>0</v>
      </c>
      <c r="U417" s="229" t="s">
        <v>347</v>
      </c>
      <c r="V417" s="229" t="s">
        <v>1396</v>
      </c>
      <c r="W417" s="229" t="s">
        <v>347</v>
      </c>
      <c r="X417" s="229" t="s">
        <v>347</v>
      </c>
      <c r="Y417" s="229">
        <f t="shared" si="12"/>
        <v>4</v>
      </c>
      <c r="Z417" s="220"/>
    </row>
    <row r="418" spans="1:26">
      <c r="A418" s="228">
        <v>44681</v>
      </c>
      <c r="B418" s="229" t="s">
        <v>347</v>
      </c>
      <c r="C418" s="229" t="s">
        <v>1393</v>
      </c>
      <c r="D418" s="229" t="s">
        <v>1394</v>
      </c>
      <c r="E418" s="229" t="s">
        <v>1281</v>
      </c>
      <c r="F418" s="229" t="s">
        <v>1282</v>
      </c>
      <c r="G418" s="229" t="s">
        <v>1217</v>
      </c>
      <c r="H418" s="229" t="s">
        <v>948</v>
      </c>
      <c r="I418" s="229" t="s">
        <v>347</v>
      </c>
      <c r="J418" s="230">
        <v>-1041147</v>
      </c>
      <c r="K418" s="229" t="s">
        <v>608</v>
      </c>
      <c r="L418" s="229" t="s">
        <v>1395</v>
      </c>
      <c r="M418" s="229" t="s">
        <v>347</v>
      </c>
      <c r="N418" s="229" t="s">
        <v>347</v>
      </c>
      <c r="O418" s="229" t="s">
        <v>612</v>
      </c>
      <c r="P418" s="229" t="s">
        <v>405</v>
      </c>
      <c r="Q418" s="229" t="s">
        <v>406</v>
      </c>
      <c r="R418" s="229" t="s">
        <v>347</v>
      </c>
      <c r="S418" s="229" t="s">
        <v>347</v>
      </c>
      <c r="T418" s="231">
        <v>0</v>
      </c>
      <c r="U418" s="229" t="s">
        <v>347</v>
      </c>
      <c r="V418" s="229" t="s">
        <v>1396</v>
      </c>
      <c r="W418" s="229" t="s">
        <v>347</v>
      </c>
      <c r="X418" s="229" t="s">
        <v>347</v>
      </c>
      <c r="Y418" s="229">
        <f t="shared" si="12"/>
        <v>4</v>
      </c>
      <c r="Z418" s="220"/>
    </row>
    <row r="419" spans="1:26">
      <c r="A419" s="228">
        <v>44681</v>
      </c>
      <c r="B419" s="229" t="s">
        <v>347</v>
      </c>
      <c r="C419" s="229" t="s">
        <v>1393</v>
      </c>
      <c r="D419" s="229" t="s">
        <v>1394</v>
      </c>
      <c r="E419" s="229" t="s">
        <v>1281</v>
      </c>
      <c r="F419" s="229" t="s">
        <v>1282</v>
      </c>
      <c r="G419" s="229" t="s">
        <v>1217</v>
      </c>
      <c r="H419" s="229" t="s">
        <v>948</v>
      </c>
      <c r="I419" s="229" t="s">
        <v>347</v>
      </c>
      <c r="J419" s="230">
        <v>-74367</v>
      </c>
      <c r="K419" s="229" t="s">
        <v>608</v>
      </c>
      <c r="L419" s="229" t="s">
        <v>1395</v>
      </c>
      <c r="M419" s="229" t="s">
        <v>347</v>
      </c>
      <c r="N419" s="229" t="s">
        <v>347</v>
      </c>
      <c r="O419" s="229" t="s">
        <v>612</v>
      </c>
      <c r="P419" s="229" t="s">
        <v>405</v>
      </c>
      <c r="Q419" s="229" t="s">
        <v>406</v>
      </c>
      <c r="R419" s="229" t="s">
        <v>347</v>
      </c>
      <c r="S419" s="229" t="s">
        <v>347</v>
      </c>
      <c r="T419" s="231">
        <v>0</v>
      </c>
      <c r="U419" s="229" t="s">
        <v>347</v>
      </c>
      <c r="V419" s="229" t="s">
        <v>1396</v>
      </c>
      <c r="W419" s="229" t="s">
        <v>347</v>
      </c>
      <c r="X419" s="229" t="s">
        <v>347</v>
      </c>
      <c r="Y419" s="229">
        <f t="shared" si="12"/>
        <v>4</v>
      </c>
      <c r="Z419" s="220"/>
    </row>
    <row r="420" spans="1:26">
      <c r="A420" s="228">
        <v>44681</v>
      </c>
      <c r="B420" s="229" t="s">
        <v>347</v>
      </c>
      <c r="C420" s="229" t="s">
        <v>1393</v>
      </c>
      <c r="D420" s="229" t="s">
        <v>1394</v>
      </c>
      <c r="E420" s="229" t="s">
        <v>1281</v>
      </c>
      <c r="F420" s="229" t="s">
        <v>1282</v>
      </c>
      <c r="G420" s="229" t="s">
        <v>1124</v>
      </c>
      <c r="H420" s="229" t="s">
        <v>1125</v>
      </c>
      <c r="I420" s="229" t="s">
        <v>347</v>
      </c>
      <c r="J420" s="230">
        <v>-9673807</v>
      </c>
      <c r="K420" s="229" t="s">
        <v>608</v>
      </c>
      <c r="L420" s="229" t="s">
        <v>1395</v>
      </c>
      <c r="M420" s="229" t="s">
        <v>347</v>
      </c>
      <c r="N420" s="229" t="s">
        <v>347</v>
      </c>
      <c r="O420" s="229" t="s">
        <v>612</v>
      </c>
      <c r="P420" s="229" t="s">
        <v>405</v>
      </c>
      <c r="Q420" s="229" t="s">
        <v>406</v>
      </c>
      <c r="R420" s="229" t="s">
        <v>347</v>
      </c>
      <c r="S420" s="229" t="s">
        <v>347</v>
      </c>
      <c r="T420" s="231">
        <v>0</v>
      </c>
      <c r="U420" s="229" t="s">
        <v>347</v>
      </c>
      <c r="V420" s="229" t="s">
        <v>1396</v>
      </c>
      <c r="W420" s="229" t="s">
        <v>347</v>
      </c>
      <c r="X420" s="229" t="s">
        <v>347</v>
      </c>
      <c r="Y420" s="229">
        <f t="shared" si="12"/>
        <v>4</v>
      </c>
      <c r="Z420" s="220"/>
    </row>
    <row r="421" spans="1:26">
      <c r="A421" s="228">
        <v>44681</v>
      </c>
      <c r="B421" s="229" t="s">
        <v>347</v>
      </c>
      <c r="C421" s="229" t="s">
        <v>1393</v>
      </c>
      <c r="D421" s="229" t="s">
        <v>1394</v>
      </c>
      <c r="E421" s="229" t="s">
        <v>1281</v>
      </c>
      <c r="F421" s="229" t="s">
        <v>1282</v>
      </c>
      <c r="G421" s="229" t="s">
        <v>1124</v>
      </c>
      <c r="H421" s="229" t="s">
        <v>1125</v>
      </c>
      <c r="I421" s="229" t="s">
        <v>347</v>
      </c>
      <c r="J421" s="230">
        <v>-1568726</v>
      </c>
      <c r="K421" s="229" t="s">
        <v>608</v>
      </c>
      <c r="L421" s="229" t="s">
        <v>1395</v>
      </c>
      <c r="M421" s="229" t="s">
        <v>347</v>
      </c>
      <c r="N421" s="229" t="s">
        <v>347</v>
      </c>
      <c r="O421" s="229" t="s">
        <v>612</v>
      </c>
      <c r="P421" s="229" t="s">
        <v>405</v>
      </c>
      <c r="Q421" s="229" t="s">
        <v>406</v>
      </c>
      <c r="R421" s="229" t="s">
        <v>347</v>
      </c>
      <c r="S421" s="229" t="s">
        <v>347</v>
      </c>
      <c r="T421" s="231">
        <v>0</v>
      </c>
      <c r="U421" s="229" t="s">
        <v>347</v>
      </c>
      <c r="V421" s="229" t="s">
        <v>1396</v>
      </c>
      <c r="W421" s="229" t="s">
        <v>347</v>
      </c>
      <c r="X421" s="229" t="s">
        <v>347</v>
      </c>
      <c r="Y421" s="229">
        <f t="shared" si="12"/>
        <v>4</v>
      </c>
      <c r="Z421" s="220"/>
    </row>
    <row r="422" spans="1:26">
      <c r="A422" s="228">
        <v>44681</v>
      </c>
      <c r="B422" s="229" t="s">
        <v>347</v>
      </c>
      <c r="C422" s="229" t="s">
        <v>1393</v>
      </c>
      <c r="D422" s="229" t="s">
        <v>1394</v>
      </c>
      <c r="E422" s="229" t="s">
        <v>1281</v>
      </c>
      <c r="F422" s="229" t="s">
        <v>1282</v>
      </c>
      <c r="G422" s="229" t="s">
        <v>1124</v>
      </c>
      <c r="H422" s="229" t="s">
        <v>1125</v>
      </c>
      <c r="I422" s="229" t="s">
        <v>347</v>
      </c>
      <c r="J422" s="230">
        <v>-10981079</v>
      </c>
      <c r="K422" s="229" t="s">
        <v>608</v>
      </c>
      <c r="L422" s="229" t="s">
        <v>1395</v>
      </c>
      <c r="M422" s="229" t="s">
        <v>347</v>
      </c>
      <c r="N422" s="229" t="s">
        <v>347</v>
      </c>
      <c r="O422" s="229" t="s">
        <v>612</v>
      </c>
      <c r="P422" s="229" t="s">
        <v>405</v>
      </c>
      <c r="Q422" s="229" t="s">
        <v>406</v>
      </c>
      <c r="R422" s="229" t="s">
        <v>347</v>
      </c>
      <c r="S422" s="229" t="s">
        <v>347</v>
      </c>
      <c r="T422" s="231">
        <v>0</v>
      </c>
      <c r="U422" s="229" t="s">
        <v>347</v>
      </c>
      <c r="V422" s="229" t="s">
        <v>1396</v>
      </c>
      <c r="W422" s="229" t="s">
        <v>347</v>
      </c>
      <c r="X422" s="229" t="s">
        <v>347</v>
      </c>
      <c r="Y422" s="229">
        <f t="shared" si="12"/>
        <v>4</v>
      </c>
      <c r="Z422" s="220"/>
    </row>
    <row r="423" spans="1:26">
      <c r="A423" s="228">
        <v>44681</v>
      </c>
      <c r="B423" s="229" t="s">
        <v>347</v>
      </c>
      <c r="C423" s="229" t="s">
        <v>1393</v>
      </c>
      <c r="D423" s="229" t="s">
        <v>1394</v>
      </c>
      <c r="E423" s="229" t="s">
        <v>1281</v>
      </c>
      <c r="F423" s="229" t="s">
        <v>1282</v>
      </c>
      <c r="G423" s="229" t="s">
        <v>1124</v>
      </c>
      <c r="H423" s="229" t="s">
        <v>1125</v>
      </c>
      <c r="I423" s="229" t="s">
        <v>347</v>
      </c>
      <c r="J423" s="230">
        <v>-784362</v>
      </c>
      <c r="K423" s="229" t="s">
        <v>608</v>
      </c>
      <c r="L423" s="229" t="s">
        <v>1395</v>
      </c>
      <c r="M423" s="229" t="s">
        <v>347</v>
      </c>
      <c r="N423" s="229" t="s">
        <v>347</v>
      </c>
      <c r="O423" s="229" t="s">
        <v>612</v>
      </c>
      <c r="P423" s="229" t="s">
        <v>405</v>
      </c>
      <c r="Q423" s="229" t="s">
        <v>406</v>
      </c>
      <c r="R423" s="229" t="s">
        <v>347</v>
      </c>
      <c r="S423" s="229" t="s">
        <v>347</v>
      </c>
      <c r="T423" s="231">
        <v>0</v>
      </c>
      <c r="U423" s="229" t="s">
        <v>347</v>
      </c>
      <c r="V423" s="229" t="s">
        <v>1396</v>
      </c>
      <c r="W423" s="229" t="s">
        <v>347</v>
      </c>
      <c r="X423" s="229" t="s">
        <v>347</v>
      </c>
      <c r="Y423" s="229">
        <f t="shared" si="12"/>
        <v>4</v>
      </c>
      <c r="Z423" s="220"/>
    </row>
    <row r="424" spans="1:26">
      <c r="A424" s="228">
        <v>44681</v>
      </c>
      <c r="B424" s="229" t="s">
        <v>347</v>
      </c>
      <c r="C424" s="229" t="s">
        <v>1393</v>
      </c>
      <c r="D424" s="229" t="s">
        <v>1394</v>
      </c>
      <c r="E424" s="229" t="s">
        <v>1281</v>
      </c>
      <c r="F424" s="229" t="s">
        <v>1282</v>
      </c>
      <c r="G424" s="229" t="s">
        <v>1397</v>
      </c>
      <c r="H424" s="229" t="s">
        <v>1398</v>
      </c>
      <c r="I424" s="229" t="s">
        <v>347</v>
      </c>
      <c r="J424" s="230">
        <v>-1332378</v>
      </c>
      <c r="K424" s="229" t="s">
        <v>608</v>
      </c>
      <c r="L424" s="229" t="s">
        <v>1395</v>
      </c>
      <c r="M424" s="229" t="s">
        <v>347</v>
      </c>
      <c r="N424" s="229" t="s">
        <v>347</v>
      </c>
      <c r="O424" s="229" t="s">
        <v>612</v>
      </c>
      <c r="P424" s="229" t="s">
        <v>405</v>
      </c>
      <c r="Q424" s="229" t="s">
        <v>406</v>
      </c>
      <c r="R424" s="229" t="s">
        <v>347</v>
      </c>
      <c r="S424" s="229" t="s">
        <v>347</v>
      </c>
      <c r="T424" s="231">
        <v>0</v>
      </c>
      <c r="U424" s="229" t="s">
        <v>347</v>
      </c>
      <c r="V424" s="229" t="s">
        <v>1396</v>
      </c>
      <c r="W424" s="229" t="s">
        <v>347</v>
      </c>
      <c r="X424" s="229" t="s">
        <v>347</v>
      </c>
      <c r="Y424" s="229">
        <f t="shared" si="12"/>
        <v>4</v>
      </c>
      <c r="Z424" s="220"/>
    </row>
    <row r="425" spans="1:26">
      <c r="A425" s="228">
        <v>44681</v>
      </c>
      <c r="B425" s="229" t="s">
        <v>347</v>
      </c>
      <c r="C425" s="229" t="s">
        <v>1393</v>
      </c>
      <c r="D425" s="229" t="s">
        <v>1394</v>
      </c>
      <c r="E425" s="229" t="s">
        <v>1281</v>
      </c>
      <c r="F425" s="229" t="s">
        <v>1282</v>
      </c>
      <c r="G425" s="229" t="s">
        <v>1397</v>
      </c>
      <c r="H425" s="229" t="s">
        <v>1398</v>
      </c>
      <c r="I425" s="229" t="s">
        <v>347</v>
      </c>
      <c r="J425" s="230">
        <v>-216061</v>
      </c>
      <c r="K425" s="229" t="s">
        <v>608</v>
      </c>
      <c r="L425" s="229" t="s">
        <v>1395</v>
      </c>
      <c r="M425" s="229" t="s">
        <v>347</v>
      </c>
      <c r="N425" s="229" t="s">
        <v>347</v>
      </c>
      <c r="O425" s="229" t="s">
        <v>612</v>
      </c>
      <c r="P425" s="229" t="s">
        <v>405</v>
      </c>
      <c r="Q425" s="229" t="s">
        <v>406</v>
      </c>
      <c r="R425" s="229" t="s">
        <v>347</v>
      </c>
      <c r="S425" s="229" t="s">
        <v>347</v>
      </c>
      <c r="T425" s="231">
        <v>0</v>
      </c>
      <c r="U425" s="229" t="s">
        <v>347</v>
      </c>
      <c r="V425" s="229" t="s">
        <v>1396</v>
      </c>
      <c r="W425" s="229" t="s">
        <v>347</v>
      </c>
      <c r="X425" s="229" t="s">
        <v>347</v>
      </c>
      <c r="Y425" s="229">
        <f t="shared" si="12"/>
        <v>4</v>
      </c>
      <c r="Z425" s="220"/>
    </row>
    <row r="426" spans="1:26">
      <c r="A426" s="228">
        <v>44681</v>
      </c>
      <c r="B426" s="229" t="s">
        <v>347</v>
      </c>
      <c r="C426" s="229" t="s">
        <v>1393</v>
      </c>
      <c r="D426" s="229" t="s">
        <v>1394</v>
      </c>
      <c r="E426" s="229" t="s">
        <v>1281</v>
      </c>
      <c r="F426" s="229" t="s">
        <v>1282</v>
      </c>
      <c r="G426" s="229" t="s">
        <v>1397</v>
      </c>
      <c r="H426" s="229" t="s">
        <v>1398</v>
      </c>
      <c r="I426" s="229" t="s">
        <v>347</v>
      </c>
      <c r="J426" s="230">
        <v>-1512430</v>
      </c>
      <c r="K426" s="229" t="s">
        <v>608</v>
      </c>
      <c r="L426" s="229" t="s">
        <v>1395</v>
      </c>
      <c r="M426" s="229" t="s">
        <v>347</v>
      </c>
      <c r="N426" s="229" t="s">
        <v>347</v>
      </c>
      <c r="O426" s="229" t="s">
        <v>612</v>
      </c>
      <c r="P426" s="229" t="s">
        <v>405</v>
      </c>
      <c r="Q426" s="229" t="s">
        <v>406</v>
      </c>
      <c r="R426" s="229" t="s">
        <v>347</v>
      </c>
      <c r="S426" s="229" t="s">
        <v>347</v>
      </c>
      <c r="T426" s="231">
        <v>0</v>
      </c>
      <c r="U426" s="229" t="s">
        <v>347</v>
      </c>
      <c r="V426" s="229" t="s">
        <v>1396</v>
      </c>
      <c r="W426" s="229" t="s">
        <v>347</v>
      </c>
      <c r="X426" s="229" t="s">
        <v>347</v>
      </c>
      <c r="Y426" s="229">
        <f t="shared" si="12"/>
        <v>4</v>
      </c>
      <c r="Z426" s="220"/>
    </row>
    <row r="427" spans="1:26">
      <c r="A427" s="228">
        <v>44681</v>
      </c>
      <c r="B427" s="229" t="s">
        <v>347</v>
      </c>
      <c r="C427" s="229" t="s">
        <v>1393</v>
      </c>
      <c r="D427" s="229" t="s">
        <v>1394</v>
      </c>
      <c r="E427" s="229" t="s">
        <v>1281</v>
      </c>
      <c r="F427" s="229" t="s">
        <v>1282</v>
      </c>
      <c r="G427" s="229" t="s">
        <v>1397</v>
      </c>
      <c r="H427" s="229" t="s">
        <v>1398</v>
      </c>
      <c r="I427" s="229" t="s">
        <v>347</v>
      </c>
      <c r="J427" s="230">
        <v>-108031</v>
      </c>
      <c r="K427" s="229" t="s">
        <v>608</v>
      </c>
      <c r="L427" s="229" t="s">
        <v>1395</v>
      </c>
      <c r="M427" s="229" t="s">
        <v>347</v>
      </c>
      <c r="N427" s="229" t="s">
        <v>347</v>
      </c>
      <c r="O427" s="229" t="s">
        <v>612</v>
      </c>
      <c r="P427" s="229" t="s">
        <v>405</v>
      </c>
      <c r="Q427" s="229" t="s">
        <v>406</v>
      </c>
      <c r="R427" s="229" t="s">
        <v>347</v>
      </c>
      <c r="S427" s="229" t="s">
        <v>347</v>
      </c>
      <c r="T427" s="231">
        <v>0</v>
      </c>
      <c r="U427" s="229" t="s">
        <v>347</v>
      </c>
      <c r="V427" s="229" t="s">
        <v>1396</v>
      </c>
      <c r="W427" s="229" t="s">
        <v>347</v>
      </c>
      <c r="X427" s="229" t="s">
        <v>347</v>
      </c>
      <c r="Y427" s="229">
        <f t="shared" si="12"/>
        <v>4</v>
      </c>
      <c r="Z427" s="220"/>
    </row>
    <row r="428" spans="1:26">
      <c r="A428" s="228">
        <v>44681</v>
      </c>
      <c r="B428" s="229" t="s">
        <v>347</v>
      </c>
      <c r="C428" s="229" t="s">
        <v>1393</v>
      </c>
      <c r="D428" s="229" t="s">
        <v>1394</v>
      </c>
      <c r="E428" s="229" t="s">
        <v>1281</v>
      </c>
      <c r="F428" s="229" t="s">
        <v>1282</v>
      </c>
      <c r="G428" s="229" t="s">
        <v>738</v>
      </c>
      <c r="H428" s="229" t="s">
        <v>441</v>
      </c>
      <c r="I428" s="229" t="s">
        <v>347</v>
      </c>
      <c r="J428" s="230">
        <v>-6708465</v>
      </c>
      <c r="K428" s="229" t="s">
        <v>608</v>
      </c>
      <c r="L428" s="229" t="s">
        <v>1395</v>
      </c>
      <c r="M428" s="229" t="s">
        <v>347</v>
      </c>
      <c r="N428" s="229" t="s">
        <v>347</v>
      </c>
      <c r="O428" s="229" t="s">
        <v>612</v>
      </c>
      <c r="P428" s="229" t="s">
        <v>405</v>
      </c>
      <c r="Q428" s="229" t="s">
        <v>406</v>
      </c>
      <c r="R428" s="229" t="s">
        <v>347</v>
      </c>
      <c r="S428" s="229" t="s">
        <v>347</v>
      </c>
      <c r="T428" s="231">
        <v>0</v>
      </c>
      <c r="U428" s="229" t="s">
        <v>347</v>
      </c>
      <c r="V428" s="229" t="s">
        <v>1396</v>
      </c>
      <c r="W428" s="229" t="s">
        <v>347</v>
      </c>
      <c r="X428" s="229" t="s">
        <v>347</v>
      </c>
      <c r="Y428" s="229">
        <f t="shared" si="12"/>
        <v>4</v>
      </c>
      <c r="Z428" s="220"/>
    </row>
    <row r="429" spans="1:26">
      <c r="A429" s="228">
        <v>44681</v>
      </c>
      <c r="B429" s="229" t="s">
        <v>347</v>
      </c>
      <c r="C429" s="229" t="s">
        <v>1393</v>
      </c>
      <c r="D429" s="229" t="s">
        <v>1394</v>
      </c>
      <c r="E429" s="229" t="s">
        <v>1281</v>
      </c>
      <c r="F429" s="229" t="s">
        <v>1282</v>
      </c>
      <c r="G429" s="229" t="s">
        <v>738</v>
      </c>
      <c r="H429" s="229" t="s">
        <v>441</v>
      </c>
      <c r="I429" s="229" t="s">
        <v>347</v>
      </c>
      <c r="J429" s="230">
        <v>-1087859</v>
      </c>
      <c r="K429" s="229" t="s">
        <v>608</v>
      </c>
      <c r="L429" s="229" t="s">
        <v>1395</v>
      </c>
      <c r="M429" s="229" t="s">
        <v>347</v>
      </c>
      <c r="N429" s="229" t="s">
        <v>347</v>
      </c>
      <c r="O429" s="229" t="s">
        <v>612</v>
      </c>
      <c r="P429" s="229" t="s">
        <v>405</v>
      </c>
      <c r="Q429" s="229" t="s">
        <v>406</v>
      </c>
      <c r="R429" s="229" t="s">
        <v>347</v>
      </c>
      <c r="S429" s="229" t="s">
        <v>347</v>
      </c>
      <c r="T429" s="231">
        <v>0</v>
      </c>
      <c r="U429" s="229" t="s">
        <v>347</v>
      </c>
      <c r="V429" s="229" t="s">
        <v>1396</v>
      </c>
      <c r="W429" s="229" t="s">
        <v>347</v>
      </c>
      <c r="X429" s="229" t="s">
        <v>347</v>
      </c>
      <c r="Y429" s="229">
        <f t="shared" si="12"/>
        <v>4</v>
      </c>
      <c r="Z429" s="220"/>
    </row>
    <row r="430" spans="1:26">
      <c r="A430" s="228">
        <v>44681</v>
      </c>
      <c r="B430" s="229" t="s">
        <v>347</v>
      </c>
      <c r="C430" s="229" t="s">
        <v>1393</v>
      </c>
      <c r="D430" s="229" t="s">
        <v>1394</v>
      </c>
      <c r="E430" s="229" t="s">
        <v>1281</v>
      </c>
      <c r="F430" s="229" t="s">
        <v>1282</v>
      </c>
      <c r="G430" s="229" t="s">
        <v>738</v>
      </c>
      <c r="H430" s="229" t="s">
        <v>441</v>
      </c>
      <c r="I430" s="229" t="s">
        <v>347</v>
      </c>
      <c r="J430" s="230">
        <v>-7615014</v>
      </c>
      <c r="K430" s="229" t="s">
        <v>608</v>
      </c>
      <c r="L430" s="229" t="s">
        <v>1395</v>
      </c>
      <c r="M430" s="229" t="s">
        <v>347</v>
      </c>
      <c r="N430" s="229" t="s">
        <v>347</v>
      </c>
      <c r="O430" s="229" t="s">
        <v>612</v>
      </c>
      <c r="P430" s="229" t="s">
        <v>405</v>
      </c>
      <c r="Q430" s="229" t="s">
        <v>406</v>
      </c>
      <c r="R430" s="229" t="s">
        <v>347</v>
      </c>
      <c r="S430" s="229" t="s">
        <v>347</v>
      </c>
      <c r="T430" s="231">
        <v>0</v>
      </c>
      <c r="U430" s="229" t="s">
        <v>347</v>
      </c>
      <c r="V430" s="229" t="s">
        <v>1396</v>
      </c>
      <c r="W430" s="229" t="s">
        <v>347</v>
      </c>
      <c r="X430" s="229" t="s">
        <v>347</v>
      </c>
      <c r="Y430" s="229">
        <f t="shared" si="12"/>
        <v>4</v>
      </c>
      <c r="Z430" s="220"/>
    </row>
    <row r="431" spans="1:26">
      <c r="A431" s="228">
        <v>44681</v>
      </c>
      <c r="B431" s="229" t="s">
        <v>347</v>
      </c>
      <c r="C431" s="229" t="s">
        <v>1393</v>
      </c>
      <c r="D431" s="229" t="s">
        <v>1394</v>
      </c>
      <c r="E431" s="229" t="s">
        <v>1281</v>
      </c>
      <c r="F431" s="229" t="s">
        <v>1282</v>
      </c>
      <c r="G431" s="229" t="s">
        <v>738</v>
      </c>
      <c r="H431" s="229" t="s">
        <v>441</v>
      </c>
      <c r="I431" s="229" t="s">
        <v>347</v>
      </c>
      <c r="J431" s="230">
        <v>-543929</v>
      </c>
      <c r="K431" s="229" t="s">
        <v>608</v>
      </c>
      <c r="L431" s="229" t="s">
        <v>1395</v>
      </c>
      <c r="M431" s="229" t="s">
        <v>347</v>
      </c>
      <c r="N431" s="229" t="s">
        <v>347</v>
      </c>
      <c r="O431" s="229" t="s">
        <v>612</v>
      </c>
      <c r="P431" s="229" t="s">
        <v>405</v>
      </c>
      <c r="Q431" s="229" t="s">
        <v>406</v>
      </c>
      <c r="R431" s="229" t="s">
        <v>347</v>
      </c>
      <c r="S431" s="229" t="s">
        <v>347</v>
      </c>
      <c r="T431" s="231">
        <v>0</v>
      </c>
      <c r="U431" s="229" t="s">
        <v>347</v>
      </c>
      <c r="V431" s="229" t="s">
        <v>1396</v>
      </c>
      <c r="W431" s="229" t="s">
        <v>347</v>
      </c>
      <c r="X431" s="229" t="s">
        <v>347</v>
      </c>
      <c r="Y431" s="229">
        <f t="shared" si="12"/>
        <v>4</v>
      </c>
      <c r="Z431" s="220"/>
    </row>
    <row r="432" spans="1:26">
      <c r="A432" s="228">
        <v>44681</v>
      </c>
      <c r="B432" s="229" t="s">
        <v>347</v>
      </c>
      <c r="C432" s="229" t="s">
        <v>1393</v>
      </c>
      <c r="D432" s="229" t="s">
        <v>1394</v>
      </c>
      <c r="E432" s="229" t="s">
        <v>1281</v>
      </c>
      <c r="F432" s="229" t="s">
        <v>1282</v>
      </c>
      <c r="G432" s="229" t="s">
        <v>1399</v>
      </c>
      <c r="H432" s="229" t="s">
        <v>820</v>
      </c>
      <c r="I432" s="229" t="s">
        <v>347</v>
      </c>
      <c r="J432" s="230">
        <v>-1036701</v>
      </c>
      <c r="K432" s="229" t="s">
        <v>608</v>
      </c>
      <c r="L432" s="229" t="s">
        <v>1395</v>
      </c>
      <c r="M432" s="229" t="s">
        <v>347</v>
      </c>
      <c r="N432" s="229" t="s">
        <v>347</v>
      </c>
      <c r="O432" s="229" t="s">
        <v>612</v>
      </c>
      <c r="P432" s="229" t="s">
        <v>405</v>
      </c>
      <c r="Q432" s="229" t="s">
        <v>406</v>
      </c>
      <c r="R432" s="229" t="s">
        <v>347</v>
      </c>
      <c r="S432" s="229" t="s">
        <v>347</v>
      </c>
      <c r="T432" s="231">
        <v>0</v>
      </c>
      <c r="U432" s="229" t="s">
        <v>347</v>
      </c>
      <c r="V432" s="229" t="s">
        <v>1396</v>
      </c>
      <c r="W432" s="229" t="s">
        <v>347</v>
      </c>
      <c r="X432" s="229" t="s">
        <v>347</v>
      </c>
      <c r="Y432" s="229">
        <f t="shared" si="12"/>
        <v>4</v>
      </c>
      <c r="Z432" s="220"/>
    </row>
    <row r="433" spans="1:26">
      <c r="A433" s="228">
        <v>44681</v>
      </c>
      <c r="B433" s="229" t="s">
        <v>347</v>
      </c>
      <c r="C433" s="229" t="s">
        <v>1393</v>
      </c>
      <c r="D433" s="229" t="s">
        <v>1394</v>
      </c>
      <c r="E433" s="229" t="s">
        <v>1281</v>
      </c>
      <c r="F433" s="229" t="s">
        <v>1282</v>
      </c>
      <c r="G433" s="229" t="s">
        <v>1399</v>
      </c>
      <c r="H433" s="229" t="s">
        <v>820</v>
      </c>
      <c r="I433" s="229" t="s">
        <v>347</v>
      </c>
      <c r="J433" s="230">
        <v>-168114</v>
      </c>
      <c r="K433" s="229" t="s">
        <v>608</v>
      </c>
      <c r="L433" s="229" t="s">
        <v>1395</v>
      </c>
      <c r="M433" s="229" t="s">
        <v>347</v>
      </c>
      <c r="N433" s="229" t="s">
        <v>347</v>
      </c>
      <c r="O433" s="229" t="s">
        <v>612</v>
      </c>
      <c r="P433" s="229" t="s">
        <v>405</v>
      </c>
      <c r="Q433" s="229" t="s">
        <v>406</v>
      </c>
      <c r="R433" s="229" t="s">
        <v>347</v>
      </c>
      <c r="S433" s="229" t="s">
        <v>347</v>
      </c>
      <c r="T433" s="231">
        <v>0</v>
      </c>
      <c r="U433" s="229" t="s">
        <v>347</v>
      </c>
      <c r="V433" s="229" t="s">
        <v>1396</v>
      </c>
      <c r="W433" s="229" t="s">
        <v>347</v>
      </c>
      <c r="X433" s="229" t="s">
        <v>347</v>
      </c>
      <c r="Y433" s="229">
        <f t="shared" si="12"/>
        <v>4</v>
      </c>
      <c r="Z433" s="220"/>
    </row>
    <row r="434" spans="1:26">
      <c r="A434" s="228">
        <v>44681</v>
      </c>
      <c r="B434" s="229" t="s">
        <v>347</v>
      </c>
      <c r="C434" s="229" t="s">
        <v>1393</v>
      </c>
      <c r="D434" s="229" t="s">
        <v>1394</v>
      </c>
      <c r="E434" s="229" t="s">
        <v>1281</v>
      </c>
      <c r="F434" s="229" t="s">
        <v>1282</v>
      </c>
      <c r="G434" s="229" t="s">
        <v>1399</v>
      </c>
      <c r="H434" s="229" t="s">
        <v>820</v>
      </c>
      <c r="I434" s="229" t="s">
        <v>347</v>
      </c>
      <c r="J434" s="230">
        <v>-1176796</v>
      </c>
      <c r="K434" s="229" t="s">
        <v>608</v>
      </c>
      <c r="L434" s="229" t="s">
        <v>1395</v>
      </c>
      <c r="M434" s="229" t="s">
        <v>347</v>
      </c>
      <c r="N434" s="229" t="s">
        <v>347</v>
      </c>
      <c r="O434" s="229" t="s">
        <v>612</v>
      </c>
      <c r="P434" s="229" t="s">
        <v>405</v>
      </c>
      <c r="Q434" s="229" t="s">
        <v>406</v>
      </c>
      <c r="R434" s="229" t="s">
        <v>347</v>
      </c>
      <c r="S434" s="229" t="s">
        <v>347</v>
      </c>
      <c r="T434" s="231">
        <v>0</v>
      </c>
      <c r="U434" s="229" t="s">
        <v>347</v>
      </c>
      <c r="V434" s="229" t="s">
        <v>1396</v>
      </c>
      <c r="W434" s="229" t="s">
        <v>347</v>
      </c>
      <c r="X434" s="229" t="s">
        <v>347</v>
      </c>
      <c r="Y434" s="229">
        <f t="shared" si="12"/>
        <v>4</v>
      </c>
      <c r="Z434" s="220"/>
    </row>
    <row r="435" spans="1:26">
      <c r="A435" s="228">
        <v>44681</v>
      </c>
      <c r="B435" s="229" t="s">
        <v>347</v>
      </c>
      <c r="C435" s="229" t="s">
        <v>1393</v>
      </c>
      <c r="D435" s="229" t="s">
        <v>1394</v>
      </c>
      <c r="E435" s="229" t="s">
        <v>1281</v>
      </c>
      <c r="F435" s="229" t="s">
        <v>1282</v>
      </c>
      <c r="G435" s="229" t="s">
        <v>1399</v>
      </c>
      <c r="H435" s="229" t="s">
        <v>820</v>
      </c>
      <c r="I435" s="229" t="s">
        <v>347</v>
      </c>
      <c r="J435" s="230">
        <v>-84056</v>
      </c>
      <c r="K435" s="229" t="s">
        <v>608</v>
      </c>
      <c r="L435" s="229" t="s">
        <v>1395</v>
      </c>
      <c r="M435" s="229" t="s">
        <v>347</v>
      </c>
      <c r="N435" s="229" t="s">
        <v>347</v>
      </c>
      <c r="O435" s="229" t="s">
        <v>612</v>
      </c>
      <c r="P435" s="229" t="s">
        <v>405</v>
      </c>
      <c r="Q435" s="229" t="s">
        <v>406</v>
      </c>
      <c r="R435" s="229" t="s">
        <v>347</v>
      </c>
      <c r="S435" s="229" t="s">
        <v>347</v>
      </c>
      <c r="T435" s="231">
        <v>0</v>
      </c>
      <c r="U435" s="229" t="s">
        <v>347</v>
      </c>
      <c r="V435" s="229" t="s">
        <v>1396</v>
      </c>
      <c r="W435" s="229" t="s">
        <v>347</v>
      </c>
      <c r="X435" s="229" t="s">
        <v>347</v>
      </c>
      <c r="Y435" s="229">
        <f t="shared" si="12"/>
        <v>4</v>
      </c>
      <c r="Z435" s="220"/>
    </row>
    <row r="436" spans="1:26">
      <c r="A436" s="228">
        <v>44681</v>
      </c>
      <c r="B436" s="229" t="s">
        <v>347</v>
      </c>
      <c r="C436" s="229" t="s">
        <v>1393</v>
      </c>
      <c r="D436" s="229" t="s">
        <v>1394</v>
      </c>
      <c r="E436" s="229" t="s">
        <v>1281</v>
      </c>
      <c r="F436" s="229" t="s">
        <v>1282</v>
      </c>
      <c r="G436" s="229" t="s">
        <v>1357</v>
      </c>
      <c r="H436" s="229" t="s">
        <v>1358</v>
      </c>
      <c r="I436" s="229" t="s">
        <v>347</v>
      </c>
      <c r="J436" s="230">
        <v>-1918534</v>
      </c>
      <c r="K436" s="229" t="s">
        <v>608</v>
      </c>
      <c r="L436" s="229" t="s">
        <v>1395</v>
      </c>
      <c r="M436" s="229" t="s">
        <v>347</v>
      </c>
      <c r="N436" s="229" t="s">
        <v>347</v>
      </c>
      <c r="O436" s="229" t="s">
        <v>612</v>
      </c>
      <c r="P436" s="229" t="s">
        <v>405</v>
      </c>
      <c r="Q436" s="229" t="s">
        <v>406</v>
      </c>
      <c r="R436" s="229" t="s">
        <v>347</v>
      </c>
      <c r="S436" s="229" t="s">
        <v>347</v>
      </c>
      <c r="T436" s="231">
        <v>0</v>
      </c>
      <c r="U436" s="229" t="s">
        <v>347</v>
      </c>
      <c r="V436" s="229" t="s">
        <v>1396</v>
      </c>
      <c r="W436" s="229" t="s">
        <v>347</v>
      </c>
      <c r="X436" s="229" t="s">
        <v>347</v>
      </c>
      <c r="Y436" s="229">
        <f t="shared" si="12"/>
        <v>4</v>
      </c>
      <c r="Z436" s="220"/>
    </row>
    <row r="437" spans="1:26">
      <c r="A437" s="228">
        <v>44681</v>
      </c>
      <c r="B437" s="229" t="s">
        <v>347</v>
      </c>
      <c r="C437" s="229" t="s">
        <v>1393</v>
      </c>
      <c r="D437" s="229" t="s">
        <v>1394</v>
      </c>
      <c r="E437" s="229" t="s">
        <v>1281</v>
      </c>
      <c r="F437" s="229" t="s">
        <v>1282</v>
      </c>
      <c r="G437" s="229" t="s">
        <v>1357</v>
      </c>
      <c r="H437" s="229" t="s">
        <v>1358</v>
      </c>
      <c r="I437" s="229" t="s">
        <v>347</v>
      </c>
      <c r="J437" s="230">
        <v>-311114</v>
      </c>
      <c r="K437" s="229" t="s">
        <v>608</v>
      </c>
      <c r="L437" s="229" t="s">
        <v>1395</v>
      </c>
      <c r="M437" s="229" t="s">
        <v>347</v>
      </c>
      <c r="N437" s="229" t="s">
        <v>347</v>
      </c>
      <c r="O437" s="229" t="s">
        <v>612</v>
      </c>
      <c r="P437" s="229" t="s">
        <v>405</v>
      </c>
      <c r="Q437" s="229" t="s">
        <v>406</v>
      </c>
      <c r="R437" s="229" t="s">
        <v>347</v>
      </c>
      <c r="S437" s="229" t="s">
        <v>347</v>
      </c>
      <c r="T437" s="231">
        <v>0</v>
      </c>
      <c r="U437" s="229" t="s">
        <v>347</v>
      </c>
      <c r="V437" s="229" t="s">
        <v>1396</v>
      </c>
      <c r="W437" s="229" t="s">
        <v>347</v>
      </c>
      <c r="X437" s="229" t="s">
        <v>347</v>
      </c>
      <c r="Y437" s="229">
        <f t="shared" si="12"/>
        <v>4</v>
      </c>
      <c r="Z437" s="220"/>
    </row>
    <row r="438" spans="1:26">
      <c r="A438" s="228">
        <v>44681</v>
      </c>
      <c r="B438" s="229" t="s">
        <v>347</v>
      </c>
      <c r="C438" s="229" t="s">
        <v>1393</v>
      </c>
      <c r="D438" s="229" t="s">
        <v>1394</v>
      </c>
      <c r="E438" s="229" t="s">
        <v>1281</v>
      </c>
      <c r="F438" s="229" t="s">
        <v>1282</v>
      </c>
      <c r="G438" s="229" t="s">
        <v>1357</v>
      </c>
      <c r="H438" s="229" t="s">
        <v>1358</v>
      </c>
      <c r="I438" s="229" t="s">
        <v>347</v>
      </c>
      <c r="J438" s="230">
        <v>-2177795</v>
      </c>
      <c r="K438" s="229" t="s">
        <v>608</v>
      </c>
      <c r="L438" s="229" t="s">
        <v>1395</v>
      </c>
      <c r="M438" s="229" t="s">
        <v>347</v>
      </c>
      <c r="N438" s="229" t="s">
        <v>347</v>
      </c>
      <c r="O438" s="229" t="s">
        <v>612</v>
      </c>
      <c r="P438" s="229" t="s">
        <v>405</v>
      </c>
      <c r="Q438" s="229" t="s">
        <v>406</v>
      </c>
      <c r="R438" s="229" t="s">
        <v>347</v>
      </c>
      <c r="S438" s="229" t="s">
        <v>347</v>
      </c>
      <c r="T438" s="231">
        <v>0</v>
      </c>
      <c r="U438" s="229" t="s">
        <v>347</v>
      </c>
      <c r="V438" s="229" t="s">
        <v>1396</v>
      </c>
      <c r="W438" s="229" t="s">
        <v>347</v>
      </c>
      <c r="X438" s="229" t="s">
        <v>347</v>
      </c>
      <c r="Y438" s="229">
        <f t="shared" si="12"/>
        <v>4</v>
      </c>
      <c r="Z438" s="220"/>
    </row>
    <row r="439" spans="1:26">
      <c r="A439" s="228">
        <v>44681</v>
      </c>
      <c r="B439" s="229" t="s">
        <v>347</v>
      </c>
      <c r="C439" s="229" t="s">
        <v>1393</v>
      </c>
      <c r="D439" s="229" t="s">
        <v>1394</v>
      </c>
      <c r="E439" s="229" t="s">
        <v>1281</v>
      </c>
      <c r="F439" s="229" t="s">
        <v>1282</v>
      </c>
      <c r="G439" s="229" t="s">
        <v>1357</v>
      </c>
      <c r="H439" s="229" t="s">
        <v>1358</v>
      </c>
      <c r="I439" s="229" t="s">
        <v>347</v>
      </c>
      <c r="J439" s="230">
        <v>-155557</v>
      </c>
      <c r="K439" s="229" t="s">
        <v>608</v>
      </c>
      <c r="L439" s="229" t="s">
        <v>1395</v>
      </c>
      <c r="M439" s="229" t="s">
        <v>347</v>
      </c>
      <c r="N439" s="229" t="s">
        <v>347</v>
      </c>
      <c r="O439" s="229" t="s">
        <v>612</v>
      </c>
      <c r="P439" s="229" t="s">
        <v>405</v>
      </c>
      <c r="Q439" s="229" t="s">
        <v>406</v>
      </c>
      <c r="R439" s="229" t="s">
        <v>347</v>
      </c>
      <c r="S439" s="229" t="s">
        <v>347</v>
      </c>
      <c r="T439" s="231">
        <v>0</v>
      </c>
      <c r="U439" s="229" t="s">
        <v>347</v>
      </c>
      <c r="V439" s="229" t="s">
        <v>1396</v>
      </c>
      <c r="W439" s="229" t="s">
        <v>347</v>
      </c>
      <c r="X439" s="229" t="s">
        <v>347</v>
      </c>
      <c r="Y439" s="229">
        <f t="shared" si="12"/>
        <v>4</v>
      </c>
      <c r="Z439" s="220"/>
    </row>
    <row r="440" spans="1:26">
      <c r="A440" s="228">
        <v>44681</v>
      </c>
      <c r="B440" s="229" t="s">
        <v>347</v>
      </c>
      <c r="C440" s="229" t="s">
        <v>1393</v>
      </c>
      <c r="D440" s="229" t="s">
        <v>1394</v>
      </c>
      <c r="E440" s="229" t="s">
        <v>1281</v>
      </c>
      <c r="F440" s="229" t="s">
        <v>1282</v>
      </c>
      <c r="G440" s="229" t="s">
        <v>1378</v>
      </c>
      <c r="H440" s="229" t="s">
        <v>740</v>
      </c>
      <c r="I440" s="229" t="s">
        <v>347</v>
      </c>
      <c r="J440" s="230">
        <v>-35786310</v>
      </c>
      <c r="K440" s="229" t="s">
        <v>608</v>
      </c>
      <c r="L440" s="229" t="s">
        <v>1395</v>
      </c>
      <c r="M440" s="229" t="s">
        <v>347</v>
      </c>
      <c r="N440" s="229" t="s">
        <v>347</v>
      </c>
      <c r="O440" s="229" t="s">
        <v>612</v>
      </c>
      <c r="P440" s="229" t="s">
        <v>405</v>
      </c>
      <c r="Q440" s="229" t="s">
        <v>406</v>
      </c>
      <c r="R440" s="229" t="s">
        <v>347</v>
      </c>
      <c r="S440" s="229" t="s">
        <v>347</v>
      </c>
      <c r="T440" s="231">
        <v>0</v>
      </c>
      <c r="U440" s="229" t="s">
        <v>347</v>
      </c>
      <c r="V440" s="229" t="s">
        <v>1396</v>
      </c>
      <c r="W440" s="229" t="s">
        <v>347</v>
      </c>
      <c r="X440" s="229" t="s">
        <v>347</v>
      </c>
      <c r="Y440" s="229">
        <f t="shared" si="12"/>
        <v>4</v>
      </c>
      <c r="Z440" s="220"/>
    </row>
    <row r="441" spans="1:26">
      <c r="A441" s="228">
        <v>44681</v>
      </c>
      <c r="B441" s="229" t="s">
        <v>347</v>
      </c>
      <c r="C441" s="229" t="s">
        <v>1393</v>
      </c>
      <c r="D441" s="229" t="s">
        <v>1394</v>
      </c>
      <c r="E441" s="229" t="s">
        <v>1281</v>
      </c>
      <c r="F441" s="229" t="s">
        <v>1282</v>
      </c>
      <c r="G441" s="229" t="s">
        <v>1378</v>
      </c>
      <c r="H441" s="229" t="s">
        <v>740</v>
      </c>
      <c r="I441" s="229" t="s">
        <v>347</v>
      </c>
      <c r="J441" s="230">
        <v>-5803185</v>
      </c>
      <c r="K441" s="229" t="s">
        <v>608</v>
      </c>
      <c r="L441" s="229" t="s">
        <v>1395</v>
      </c>
      <c r="M441" s="229" t="s">
        <v>347</v>
      </c>
      <c r="N441" s="229" t="s">
        <v>347</v>
      </c>
      <c r="O441" s="229" t="s">
        <v>612</v>
      </c>
      <c r="P441" s="229" t="s">
        <v>405</v>
      </c>
      <c r="Q441" s="229" t="s">
        <v>406</v>
      </c>
      <c r="R441" s="229" t="s">
        <v>347</v>
      </c>
      <c r="S441" s="229" t="s">
        <v>347</v>
      </c>
      <c r="T441" s="231">
        <v>0</v>
      </c>
      <c r="U441" s="229" t="s">
        <v>347</v>
      </c>
      <c r="V441" s="229" t="s">
        <v>1396</v>
      </c>
      <c r="W441" s="229" t="s">
        <v>347</v>
      </c>
      <c r="X441" s="229" t="s">
        <v>347</v>
      </c>
      <c r="Y441" s="229">
        <f t="shared" si="12"/>
        <v>4</v>
      </c>
      <c r="Z441" s="220"/>
    </row>
    <row r="442" spans="1:26">
      <c r="A442" s="228">
        <v>44681</v>
      </c>
      <c r="B442" s="229" t="s">
        <v>347</v>
      </c>
      <c r="C442" s="229" t="s">
        <v>1393</v>
      </c>
      <c r="D442" s="229" t="s">
        <v>1394</v>
      </c>
      <c r="E442" s="229" t="s">
        <v>1281</v>
      </c>
      <c r="F442" s="229" t="s">
        <v>1282</v>
      </c>
      <c r="G442" s="229" t="s">
        <v>1378</v>
      </c>
      <c r="H442" s="229" t="s">
        <v>740</v>
      </c>
      <c r="I442" s="229" t="s">
        <v>347</v>
      </c>
      <c r="J442" s="230">
        <v>-40622298</v>
      </c>
      <c r="K442" s="229" t="s">
        <v>608</v>
      </c>
      <c r="L442" s="229" t="s">
        <v>1395</v>
      </c>
      <c r="M442" s="229" t="s">
        <v>347</v>
      </c>
      <c r="N442" s="229" t="s">
        <v>347</v>
      </c>
      <c r="O442" s="229" t="s">
        <v>612</v>
      </c>
      <c r="P442" s="229" t="s">
        <v>405</v>
      </c>
      <c r="Q442" s="229" t="s">
        <v>406</v>
      </c>
      <c r="R442" s="229" t="s">
        <v>347</v>
      </c>
      <c r="S442" s="229" t="s">
        <v>347</v>
      </c>
      <c r="T442" s="231">
        <v>0</v>
      </c>
      <c r="U442" s="229" t="s">
        <v>347</v>
      </c>
      <c r="V442" s="229" t="s">
        <v>1396</v>
      </c>
      <c r="W442" s="229" t="s">
        <v>347</v>
      </c>
      <c r="X442" s="229" t="s">
        <v>347</v>
      </c>
      <c r="Y442" s="229">
        <f t="shared" si="12"/>
        <v>4</v>
      </c>
      <c r="Z442" s="220"/>
    </row>
    <row r="443" spans="1:26">
      <c r="A443" s="228">
        <v>44681</v>
      </c>
      <c r="B443" s="229" t="s">
        <v>347</v>
      </c>
      <c r="C443" s="229" t="s">
        <v>1393</v>
      </c>
      <c r="D443" s="229" t="s">
        <v>1394</v>
      </c>
      <c r="E443" s="229" t="s">
        <v>1281</v>
      </c>
      <c r="F443" s="229" t="s">
        <v>1282</v>
      </c>
      <c r="G443" s="229" t="s">
        <v>1378</v>
      </c>
      <c r="H443" s="229" t="s">
        <v>740</v>
      </c>
      <c r="I443" s="229" t="s">
        <v>347</v>
      </c>
      <c r="J443" s="230">
        <v>-2901594</v>
      </c>
      <c r="K443" s="229" t="s">
        <v>608</v>
      </c>
      <c r="L443" s="229" t="s">
        <v>1395</v>
      </c>
      <c r="M443" s="229" t="s">
        <v>347</v>
      </c>
      <c r="N443" s="229" t="s">
        <v>347</v>
      </c>
      <c r="O443" s="229" t="s">
        <v>612</v>
      </c>
      <c r="P443" s="229" t="s">
        <v>405</v>
      </c>
      <c r="Q443" s="229" t="s">
        <v>406</v>
      </c>
      <c r="R443" s="229" t="s">
        <v>347</v>
      </c>
      <c r="S443" s="229" t="s">
        <v>347</v>
      </c>
      <c r="T443" s="231">
        <v>0</v>
      </c>
      <c r="U443" s="229" t="s">
        <v>347</v>
      </c>
      <c r="V443" s="229" t="s">
        <v>1396</v>
      </c>
      <c r="W443" s="229" t="s">
        <v>347</v>
      </c>
      <c r="X443" s="229" t="s">
        <v>347</v>
      </c>
      <c r="Y443" s="229">
        <f t="shared" si="12"/>
        <v>4</v>
      </c>
      <c r="Z443" s="220"/>
    </row>
    <row r="444" spans="1:26">
      <c r="A444" s="228">
        <v>44681</v>
      </c>
      <c r="B444" s="229" t="s">
        <v>347</v>
      </c>
      <c r="C444" s="229" t="s">
        <v>1393</v>
      </c>
      <c r="D444" s="229" t="s">
        <v>1394</v>
      </c>
      <c r="E444" s="229" t="s">
        <v>1281</v>
      </c>
      <c r="F444" s="229" t="s">
        <v>1282</v>
      </c>
      <c r="G444" s="229" t="s">
        <v>1379</v>
      </c>
      <c r="H444" s="229" t="s">
        <v>1380</v>
      </c>
      <c r="I444" s="229" t="s">
        <v>347</v>
      </c>
      <c r="J444" s="230">
        <v>-1547506</v>
      </c>
      <c r="K444" s="229" t="s">
        <v>608</v>
      </c>
      <c r="L444" s="229" t="s">
        <v>1395</v>
      </c>
      <c r="M444" s="229" t="s">
        <v>347</v>
      </c>
      <c r="N444" s="229" t="s">
        <v>347</v>
      </c>
      <c r="O444" s="229" t="s">
        <v>612</v>
      </c>
      <c r="P444" s="229" t="s">
        <v>405</v>
      </c>
      <c r="Q444" s="229" t="s">
        <v>406</v>
      </c>
      <c r="R444" s="229" t="s">
        <v>347</v>
      </c>
      <c r="S444" s="229" t="s">
        <v>347</v>
      </c>
      <c r="T444" s="231">
        <v>0</v>
      </c>
      <c r="U444" s="229" t="s">
        <v>347</v>
      </c>
      <c r="V444" s="229" t="s">
        <v>1396</v>
      </c>
      <c r="W444" s="229" t="s">
        <v>347</v>
      </c>
      <c r="X444" s="229" t="s">
        <v>347</v>
      </c>
      <c r="Y444" s="229">
        <f t="shared" si="12"/>
        <v>4</v>
      </c>
      <c r="Z444" s="220"/>
    </row>
    <row r="445" spans="1:26">
      <c r="A445" s="228">
        <v>44681</v>
      </c>
      <c r="B445" s="229" t="s">
        <v>347</v>
      </c>
      <c r="C445" s="229" t="s">
        <v>1393</v>
      </c>
      <c r="D445" s="229" t="s">
        <v>1394</v>
      </c>
      <c r="E445" s="229" t="s">
        <v>1281</v>
      </c>
      <c r="F445" s="229" t="s">
        <v>1282</v>
      </c>
      <c r="G445" s="229" t="s">
        <v>1379</v>
      </c>
      <c r="H445" s="229" t="s">
        <v>1380</v>
      </c>
      <c r="I445" s="229" t="s">
        <v>347</v>
      </c>
      <c r="J445" s="230">
        <v>-250947</v>
      </c>
      <c r="K445" s="229" t="s">
        <v>608</v>
      </c>
      <c r="L445" s="229" t="s">
        <v>1395</v>
      </c>
      <c r="M445" s="229" t="s">
        <v>347</v>
      </c>
      <c r="N445" s="229" t="s">
        <v>347</v>
      </c>
      <c r="O445" s="229" t="s">
        <v>612</v>
      </c>
      <c r="P445" s="229" t="s">
        <v>405</v>
      </c>
      <c r="Q445" s="229" t="s">
        <v>406</v>
      </c>
      <c r="R445" s="229" t="s">
        <v>347</v>
      </c>
      <c r="S445" s="229" t="s">
        <v>347</v>
      </c>
      <c r="T445" s="231">
        <v>0</v>
      </c>
      <c r="U445" s="229" t="s">
        <v>347</v>
      </c>
      <c r="V445" s="229" t="s">
        <v>1396</v>
      </c>
      <c r="W445" s="229" t="s">
        <v>347</v>
      </c>
      <c r="X445" s="229" t="s">
        <v>347</v>
      </c>
      <c r="Y445" s="229">
        <f t="shared" si="12"/>
        <v>4</v>
      </c>
      <c r="Z445" s="220"/>
    </row>
    <row r="446" spans="1:26">
      <c r="A446" s="228">
        <v>44681</v>
      </c>
      <c r="B446" s="229" t="s">
        <v>347</v>
      </c>
      <c r="C446" s="229" t="s">
        <v>1393</v>
      </c>
      <c r="D446" s="229" t="s">
        <v>1394</v>
      </c>
      <c r="E446" s="229" t="s">
        <v>1281</v>
      </c>
      <c r="F446" s="229" t="s">
        <v>1282</v>
      </c>
      <c r="G446" s="229" t="s">
        <v>1379</v>
      </c>
      <c r="H446" s="229" t="s">
        <v>1380</v>
      </c>
      <c r="I446" s="229" t="s">
        <v>347</v>
      </c>
      <c r="J446" s="230">
        <v>-1756629</v>
      </c>
      <c r="K446" s="229" t="s">
        <v>608</v>
      </c>
      <c r="L446" s="229" t="s">
        <v>1395</v>
      </c>
      <c r="M446" s="229" t="s">
        <v>347</v>
      </c>
      <c r="N446" s="229" t="s">
        <v>347</v>
      </c>
      <c r="O446" s="229" t="s">
        <v>612</v>
      </c>
      <c r="P446" s="229" t="s">
        <v>405</v>
      </c>
      <c r="Q446" s="229" t="s">
        <v>406</v>
      </c>
      <c r="R446" s="229" t="s">
        <v>347</v>
      </c>
      <c r="S446" s="229" t="s">
        <v>347</v>
      </c>
      <c r="T446" s="231">
        <v>0</v>
      </c>
      <c r="U446" s="229" t="s">
        <v>347</v>
      </c>
      <c r="V446" s="229" t="s">
        <v>1396</v>
      </c>
      <c r="W446" s="229" t="s">
        <v>347</v>
      </c>
      <c r="X446" s="229" t="s">
        <v>347</v>
      </c>
      <c r="Y446" s="229">
        <f t="shared" si="12"/>
        <v>4</v>
      </c>
      <c r="Z446" s="220"/>
    </row>
    <row r="447" spans="1:26">
      <c r="A447" s="228">
        <v>44681</v>
      </c>
      <c r="B447" s="229" t="s">
        <v>347</v>
      </c>
      <c r="C447" s="229" t="s">
        <v>1393</v>
      </c>
      <c r="D447" s="229" t="s">
        <v>1394</v>
      </c>
      <c r="E447" s="229" t="s">
        <v>1281</v>
      </c>
      <c r="F447" s="229" t="s">
        <v>1282</v>
      </c>
      <c r="G447" s="229" t="s">
        <v>1379</v>
      </c>
      <c r="H447" s="229" t="s">
        <v>1380</v>
      </c>
      <c r="I447" s="229" t="s">
        <v>347</v>
      </c>
      <c r="J447" s="230">
        <v>-125473</v>
      </c>
      <c r="K447" s="229" t="s">
        <v>608</v>
      </c>
      <c r="L447" s="229" t="s">
        <v>1395</v>
      </c>
      <c r="M447" s="229" t="s">
        <v>347</v>
      </c>
      <c r="N447" s="229" t="s">
        <v>347</v>
      </c>
      <c r="O447" s="229" t="s">
        <v>612</v>
      </c>
      <c r="P447" s="229" t="s">
        <v>405</v>
      </c>
      <c r="Q447" s="229" t="s">
        <v>406</v>
      </c>
      <c r="R447" s="229" t="s">
        <v>347</v>
      </c>
      <c r="S447" s="229" t="s">
        <v>347</v>
      </c>
      <c r="T447" s="231">
        <v>0</v>
      </c>
      <c r="U447" s="229" t="s">
        <v>347</v>
      </c>
      <c r="V447" s="229" t="s">
        <v>1396</v>
      </c>
      <c r="W447" s="229" t="s">
        <v>347</v>
      </c>
      <c r="X447" s="229" t="s">
        <v>347</v>
      </c>
      <c r="Y447" s="229">
        <f t="shared" si="12"/>
        <v>4</v>
      </c>
      <c r="Z447" s="220"/>
    </row>
    <row r="448" spans="1:26">
      <c r="A448" s="228">
        <v>44681</v>
      </c>
      <c r="B448" s="229" t="s">
        <v>347</v>
      </c>
      <c r="C448" s="229" t="s">
        <v>1393</v>
      </c>
      <c r="D448" s="229" t="s">
        <v>1394</v>
      </c>
      <c r="E448" s="229" t="s">
        <v>1281</v>
      </c>
      <c r="F448" s="229" t="s">
        <v>1282</v>
      </c>
      <c r="G448" s="229" t="s">
        <v>1381</v>
      </c>
      <c r="H448" s="229" t="s">
        <v>744</v>
      </c>
      <c r="I448" s="229" t="s">
        <v>347</v>
      </c>
      <c r="J448" s="230">
        <v>-864385</v>
      </c>
      <c r="K448" s="229" t="s">
        <v>608</v>
      </c>
      <c r="L448" s="229" t="s">
        <v>1395</v>
      </c>
      <c r="M448" s="229" t="s">
        <v>347</v>
      </c>
      <c r="N448" s="229" t="s">
        <v>347</v>
      </c>
      <c r="O448" s="229" t="s">
        <v>612</v>
      </c>
      <c r="P448" s="229" t="s">
        <v>405</v>
      </c>
      <c r="Q448" s="229" t="s">
        <v>406</v>
      </c>
      <c r="R448" s="229" t="s">
        <v>347</v>
      </c>
      <c r="S448" s="229" t="s">
        <v>347</v>
      </c>
      <c r="T448" s="231">
        <v>0</v>
      </c>
      <c r="U448" s="229" t="s">
        <v>347</v>
      </c>
      <c r="V448" s="229" t="s">
        <v>1396</v>
      </c>
      <c r="W448" s="229" t="s">
        <v>347</v>
      </c>
      <c r="X448" s="229" t="s">
        <v>347</v>
      </c>
      <c r="Y448" s="229">
        <f t="shared" si="12"/>
        <v>4</v>
      </c>
      <c r="Z448" s="220"/>
    </row>
    <row r="449" spans="1:26">
      <c r="A449" s="228">
        <v>44681</v>
      </c>
      <c r="B449" s="229" t="s">
        <v>347</v>
      </c>
      <c r="C449" s="229" t="s">
        <v>1393</v>
      </c>
      <c r="D449" s="229" t="s">
        <v>1394</v>
      </c>
      <c r="E449" s="229" t="s">
        <v>1281</v>
      </c>
      <c r="F449" s="229" t="s">
        <v>1282</v>
      </c>
      <c r="G449" s="229" t="s">
        <v>1381</v>
      </c>
      <c r="H449" s="229" t="s">
        <v>744</v>
      </c>
      <c r="I449" s="229" t="s">
        <v>347</v>
      </c>
      <c r="J449" s="230">
        <v>-140171</v>
      </c>
      <c r="K449" s="229" t="s">
        <v>608</v>
      </c>
      <c r="L449" s="229" t="s">
        <v>1395</v>
      </c>
      <c r="M449" s="229" t="s">
        <v>347</v>
      </c>
      <c r="N449" s="229" t="s">
        <v>347</v>
      </c>
      <c r="O449" s="229" t="s">
        <v>612</v>
      </c>
      <c r="P449" s="229" t="s">
        <v>405</v>
      </c>
      <c r="Q449" s="229" t="s">
        <v>406</v>
      </c>
      <c r="R449" s="229" t="s">
        <v>347</v>
      </c>
      <c r="S449" s="229" t="s">
        <v>347</v>
      </c>
      <c r="T449" s="231">
        <v>0</v>
      </c>
      <c r="U449" s="229" t="s">
        <v>347</v>
      </c>
      <c r="V449" s="229" t="s">
        <v>1396</v>
      </c>
      <c r="W449" s="229" t="s">
        <v>347</v>
      </c>
      <c r="X449" s="229" t="s">
        <v>347</v>
      </c>
      <c r="Y449" s="229">
        <f t="shared" si="12"/>
        <v>4</v>
      </c>
      <c r="Z449" s="220"/>
    </row>
    <row r="450" spans="1:26">
      <c r="A450" s="228">
        <v>44681</v>
      </c>
      <c r="B450" s="229" t="s">
        <v>347</v>
      </c>
      <c r="C450" s="229" t="s">
        <v>1393</v>
      </c>
      <c r="D450" s="229" t="s">
        <v>1394</v>
      </c>
      <c r="E450" s="229" t="s">
        <v>1281</v>
      </c>
      <c r="F450" s="229" t="s">
        <v>1282</v>
      </c>
      <c r="G450" s="229" t="s">
        <v>1381</v>
      </c>
      <c r="H450" s="229" t="s">
        <v>744</v>
      </c>
      <c r="I450" s="229" t="s">
        <v>347</v>
      </c>
      <c r="J450" s="230">
        <v>-981194</v>
      </c>
      <c r="K450" s="229" t="s">
        <v>608</v>
      </c>
      <c r="L450" s="229" t="s">
        <v>1395</v>
      </c>
      <c r="M450" s="229" t="s">
        <v>347</v>
      </c>
      <c r="N450" s="229" t="s">
        <v>347</v>
      </c>
      <c r="O450" s="229" t="s">
        <v>612</v>
      </c>
      <c r="P450" s="229" t="s">
        <v>405</v>
      </c>
      <c r="Q450" s="229" t="s">
        <v>406</v>
      </c>
      <c r="R450" s="229" t="s">
        <v>347</v>
      </c>
      <c r="S450" s="229" t="s">
        <v>347</v>
      </c>
      <c r="T450" s="231">
        <v>0</v>
      </c>
      <c r="U450" s="229" t="s">
        <v>347</v>
      </c>
      <c r="V450" s="229" t="s">
        <v>1396</v>
      </c>
      <c r="W450" s="229" t="s">
        <v>347</v>
      </c>
      <c r="X450" s="229" t="s">
        <v>347</v>
      </c>
      <c r="Y450" s="229">
        <f t="shared" si="12"/>
        <v>4</v>
      </c>
      <c r="Z450" s="220"/>
    </row>
    <row r="451" spans="1:26">
      <c r="A451" s="228">
        <v>44681</v>
      </c>
      <c r="B451" s="229" t="s">
        <v>347</v>
      </c>
      <c r="C451" s="229" t="s">
        <v>1393</v>
      </c>
      <c r="D451" s="229" t="s">
        <v>1394</v>
      </c>
      <c r="E451" s="229" t="s">
        <v>1281</v>
      </c>
      <c r="F451" s="229" t="s">
        <v>1282</v>
      </c>
      <c r="G451" s="229" t="s">
        <v>1381</v>
      </c>
      <c r="H451" s="229" t="s">
        <v>744</v>
      </c>
      <c r="I451" s="229" t="s">
        <v>347</v>
      </c>
      <c r="J451" s="230">
        <v>-70084</v>
      </c>
      <c r="K451" s="229" t="s">
        <v>608</v>
      </c>
      <c r="L451" s="229" t="s">
        <v>1395</v>
      </c>
      <c r="M451" s="229" t="s">
        <v>347</v>
      </c>
      <c r="N451" s="229" t="s">
        <v>347</v>
      </c>
      <c r="O451" s="229" t="s">
        <v>612</v>
      </c>
      <c r="P451" s="229" t="s">
        <v>405</v>
      </c>
      <c r="Q451" s="229" t="s">
        <v>406</v>
      </c>
      <c r="R451" s="229" t="s">
        <v>347</v>
      </c>
      <c r="S451" s="229" t="s">
        <v>347</v>
      </c>
      <c r="T451" s="231">
        <v>0</v>
      </c>
      <c r="U451" s="229" t="s">
        <v>347</v>
      </c>
      <c r="V451" s="229" t="s">
        <v>1396</v>
      </c>
      <c r="W451" s="229" t="s">
        <v>347</v>
      </c>
      <c r="X451" s="229" t="s">
        <v>347</v>
      </c>
      <c r="Y451" s="229">
        <f t="shared" si="12"/>
        <v>4</v>
      </c>
      <c r="Z451" s="220"/>
    </row>
    <row r="452" spans="1:26">
      <c r="A452" s="228">
        <v>44681</v>
      </c>
      <c r="B452" s="229" t="s">
        <v>347</v>
      </c>
      <c r="C452" s="229" t="s">
        <v>1393</v>
      </c>
      <c r="D452" s="229" t="s">
        <v>1394</v>
      </c>
      <c r="E452" s="229" t="s">
        <v>1281</v>
      </c>
      <c r="F452" s="229" t="s">
        <v>1282</v>
      </c>
      <c r="G452" s="229" t="s">
        <v>1257</v>
      </c>
      <c r="H452" s="229" t="s">
        <v>746</v>
      </c>
      <c r="I452" s="229" t="s">
        <v>347</v>
      </c>
      <c r="J452" s="230">
        <v>-18964020</v>
      </c>
      <c r="K452" s="229" t="s">
        <v>608</v>
      </c>
      <c r="L452" s="229" t="s">
        <v>1395</v>
      </c>
      <c r="M452" s="229" t="s">
        <v>347</v>
      </c>
      <c r="N452" s="229" t="s">
        <v>347</v>
      </c>
      <c r="O452" s="229" t="s">
        <v>612</v>
      </c>
      <c r="P452" s="229" t="s">
        <v>405</v>
      </c>
      <c r="Q452" s="229" t="s">
        <v>406</v>
      </c>
      <c r="R452" s="229" t="s">
        <v>347</v>
      </c>
      <c r="S452" s="229" t="s">
        <v>347</v>
      </c>
      <c r="T452" s="231">
        <v>0</v>
      </c>
      <c r="U452" s="229" t="s">
        <v>347</v>
      </c>
      <c r="V452" s="229" t="s">
        <v>1396</v>
      </c>
      <c r="W452" s="229" t="s">
        <v>347</v>
      </c>
      <c r="X452" s="229" t="s">
        <v>347</v>
      </c>
      <c r="Y452" s="229">
        <f t="shared" ref="Y452:Y515" si="13">MONTH(A$3)</f>
        <v>4</v>
      </c>
      <c r="Z452" s="220"/>
    </row>
    <row r="453" spans="1:26">
      <c r="A453" s="228">
        <v>44681</v>
      </c>
      <c r="B453" s="229" t="s">
        <v>347</v>
      </c>
      <c r="C453" s="229" t="s">
        <v>1393</v>
      </c>
      <c r="D453" s="229" t="s">
        <v>1394</v>
      </c>
      <c r="E453" s="229" t="s">
        <v>1281</v>
      </c>
      <c r="F453" s="229" t="s">
        <v>1282</v>
      </c>
      <c r="G453" s="229" t="s">
        <v>1257</v>
      </c>
      <c r="H453" s="229" t="s">
        <v>746</v>
      </c>
      <c r="I453" s="229" t="s">
        <v>347</v>
      </c>
      <c r="J453" s="230">
        <v>-3075246</v>
      </c>
      <c r="K453" s="229" t="s">
        <v>608</v>
      </c>
      <c r="L453" s="229" t="s">
        <v>1395</v>
      </c>
      <c r="M453" s="229" t="s">
        <v>347</v>
      </c>
      <c r="N453" s="229" t="s">
        <v>347</v>
      </c>
      <c r="O453" s="229" t="s">
        <v>612</v>
      </c>
      <c r="P453" s="229" t="s">
        <v>405</v>
      </c>
      <c r="Q453" s="229" t="s">
        <v>406</v>
      </c>
      <c r="R453" s="229" t="s">
        <v>347</v>
      </c>
      <c r="S453" s="229" t="s">
        <v>347</v>
      </c>
      <c r="T453" s="231">
        <v>0</v>
      </c>
      <c r="U453" s="229" t="s">
        <v>347</v>
      </c>
      <c r="V453" s="229" t="s">
        <v>1396</v>
      </c>
      <c r="W453" s="229" t="s">
        <v>347</v>
      </c>
      <c r="X453" s="229" t="s">
        <v>347</v>
      </c>
      <c r="Y453" s="229">
        <f t="shared" si="13"/>
        <v>4</v>
      </c>
      <c r="Z453" s="220"/>
    </row>
    <row r="454" spans="1:26">
      <c r="A454" s="228">
        <v>44681</v>
      </c>
      <c r="B454" s="229" t="s">
        <v>347</v>
      </c>
      <c r="C454" s="229" t="s">
        <v>1393</v>
      </c>
      <c r="D454" s="229" t="s">
        <v>1394</v>
      </c>
      <c r="E454" s="229" t="s">
        <v>1281</v>
      </c>
      <c r="F454" s="229" t="s">
        <v>1282</v>
      </c>
      <c r="G454" s="229" t="s">
        <v>1257</v>
      </c>
      <c r="H454" s="229" t="s">
        <v>746</v>
      </c>
      <c r="I454" s="229" t="s">
        <v>347</v>
      </c>
      <c r="J454" s="230">
        <v>-21526725</v>
      </c>
      <c r="K454" s="229" t="s">
        <v>608</v>
      </c>
      <c r="L454" s="229" t="s">
        <v>1395</v>
      </c>
      <c r="M454" s="229" t="s">
        <v>347</v>
      </c>
      <c r="N454" s="229" t="s">
        <v>347</v>
      </c>
      <c r="O454" s="229" t="s">
        <v>612</v>
      </c>
      <c r="P454" s="229" t="s">
        <v>405</v>
      </c>
      <c r="Q454" s="229" t="s">
        <v>406</v>
      </c>
      <c r="R454" s="229" t="s">
        <v>347</v>
      </c>
      <c r="S454" s="229" t="s">
        <v>347</v>
      </c>
      <c r="T454" s="231">
        <v>0</v>
      </c>
      <c r="U454" s="229" t="s">
        <v>347</v>
      </c>
      <c r="V454" s="229" t="s">
        <v>1396</v>
      </c>
      <c r="W454" s="229" t="s">
        <v>347</v>
      </c>
      <c r="X454" s="229" t="s">
        <v>347</v>
      </c>
      <c r="Y454" s="229">
        <f t="shared" si="13"/>
        <v>4</v>
      </c>
      <c r="Z454" s="220"/>
    </row>
    <row r="455" spans="1:26">
      <c r="A455" s="228">
        <v>44681</v>
      </c>
      <c r="B455" s="229" t="s">
        <v>347</v>
      </c>
      <c r="C455" s="229" t="s">
        <v>1393</v>
      </c>
      <c r="D455" s="229" t="s">
        <v>1394</v>
      </c>
      <c r="E455" s="229" t="s">
        <v>1281</v>
      </c>
      <c r="F455" s="229" t="s">
        <v>1282</v>
      </c>
      <c r="G455" s="229" t="s">
        <v>1257</v>
      </c>
      <c r="H455" s="229" t="s">
        <v>746</v>
      </c>
      <c r="I455" s="229" t="s">
        <v>347</v>
      </c>
      <c r="J455" s="230">
        <v>-1537624</v>
      </c>
      <c r="K455" s="229" t="s">
        <v>608</v>
      </c>
      <c r="L455" s="229" t="s">
        <v>1395</v>
      </c>
      <c r="M455" s="229" t="s">
        <v>347</v>
      </c>
      <c r="N455" s="229" t="s">
        <v>347</v>
      </c>
      <c r="O455" s="229" t="s">
        <v>612</v>
      </c>
      <c r="P455" s="229" t="s">
        <v>405</v>
      </c>
      <c r="Q455" s="229" t="s">
        <v>406</v>
      </c>
      <c r="R455" s="229" t="s">
        <v>347</v>
      </c>
      <c r="S455" s="229" t="s">
        <v>347</v>
      </c>
      <c r="T455" s="231">
        <v>0</v>
      </c>
      <c r="U455" s="229" t="s">
        <v>347</v>
      </c>
      <c r="V455" s="229" t="s">
        <v>1396</v>
      </c>
      <c r="W455" s="229" t="s">
        <v>347</v>
      </c>
      <c r="X455" s="229" t="s">
        <v>347</v>
      </c>
      <c r="Y455" s="229">
        <f t="shared" si="13"/>
        <v>4</v>
      </c>
      <c r="Z455" s="220"/>
    </row>
    <row r="456" spans="1:26">
      <c r="A456" s="228">
        <v>44681</v>
      </c>
      <c r="B456" s="229" t="s">
        <v>347</v>
      </c>
      <c r="C456" s="229" t="s">
        <v>1393</v>
      </c>
      <c r="D456" s="229" t="s">
        <v>1394</v>
      </c>
      <c r="E456" s="229" t="s">
        <v>1281</v>
      </c>
      <c r="F456" s="229" t="s">
        <v>1282</v>
      </c>
      <c r="G456" s="229" t="s">
        <v>1258</v>
      </c>
      <c r="H456" s="229" t="s">
        <v>1259</v>
      </c>
      <c r="I456" s="229" t="s">
        <v>347</v>
      </c>
      <c r="J456" s="230">
        <v>-109316477</v>
      </c>
      <c r="K456" s="229" t="s">
        <v>608</v>
      </c>
      <c r="L456" s="229" t="s">
        <v>1395</v>
      </c>
      <c r="M456" s="229" t="s">
        <v>347</v>
      </c>
      <c r="N456" s="229" t="s">
        <v>347</v>
      </c>
      <c r="O456" s="229" t="s">
        <v>612</v>
      </c>
      <c r="P456" s="229" t="s">
        <v>405</v>
      </c>
      <c r="Q456" s="229" t="s">
        <v>406</v>
      </c>
      <c r="R456" s="229" t="s">
        <v>347</v>
      </c>
      <c r="S456" s="229" t="s">
        <v>347</v>
      </c>
      <c r="T456" s="231">
        <v>0</v>
      </c>
      <c r="U456" s="229" t="s">
        <v>347</v>
      </c>
      <c r="V456" s="229" t="s">
        <v>1396</v>
      </c>
      <c r="W456" s="229" t="s">
        <v>347</v>
      </c>
      <c r="X456" s="229" t="s">
        <v>347</v>
      </c>
      <c r="Y456" s="229">
        <f t="shared" si="13"/>
        <v>4</v>
      </c>
      <c r="Z456" s="220"/>
    </row>
    <row r="457" spans="1:26">
      <c r="A457" s="228">
        <v>44681</v>
      </c>
      <c r="B457" s="229" t="s">
        <v>347</v>
      </c>
      <c r="C457" s="229" t="s">
        <v>1393</v>
      </c>
      <c r="D457" s="229" t="s">
        <v>1394</v>
      </c>
      <c r="E457" s="229" t="s">
        <v>1281</v>
      </c>
      <c r="F457" s="229" t="s">
        <v>1282</v>
      </c>
      <c r="G457" s="229" t="s">
        <v>1258</v>
      </c>
      <c r="H457" s="229" t="s">
        <v>1259</v>
      </c>
      <c r="I457" s="229" t="s">
        <v>347</v>
      </c>
      <c r="J457" s="230">
        <v>-17726996</v>
      </c>
      <c r="K457" s="229" t="s">
        <v>608</v>
      </c>
      <c r="L457" s="229" t="s">
        <v>1395</v>
      </c>
      <c r="M457" s="229" t="s">
        <v>347</v>
      </c>
      <c r="N457" s="229" t="s">
        <v>347</v>
      </c>
      <c r="O457" s="229" t="s">
        <v>612</v>
      </c>
      <c r="P457" s="229" t="s">
        <v>405</v>
      </c>
      <c r="Q457" s="229" t="s">
        <v>406</v>
      </c>
      <c r="R457" s="229" t="s">
        <v>347</v>
      </c>
      <c r="S457" s="229" t="s">
        <v>347</v>
      </c>
      <c r="T457" s="231">
        <v>0</v>
      </c>
      <c r="U457" s="229" t="s">
        <v>347</v>
      </c>
      <c r="V457" s="229" t="s">
        <v>1396</v>
      </c>
      <c r="W457" s="229" t="s">
        <v>347</v>
      </c>
      <c r="X457" s="229" t="s">
        <v>347</v>
      </c>
      <c r="Y457" s="229">
        <f t="shared" si="13"/>
        <v>4</v>
      </c>
      <c r="Z457" s="220"/>
    </row>
    <row r="458" spans="1:26">
      <c r="A458" s="228">
        <v>44681</v>
      </c>
      <c r="B458" s="229" t="s">
        <v>347</v>
      </c>
      <c r="C458" s="229" t="s">
        <v>1393</v>
      </c>
      <c r="D458" s="229" t="s">
        <v>1394</v>
      </c>
      <c r="E458" s="229" t="s">
        <v>1281</v>
      </c>
      <c r="F458" s="229" t="s">
        <v>1282</v>
      </c>
      <c r="G458" s="229" t="s">
        <v>1258</v>
      </c>
      <c r="H458" s="229" t="s">
        <v>1259</v>
      </c>
      <c r="I458" s="229" t="s">
        <v>347</v>
      </c>
      <c r="J458" s="230">
        <v>-124088974</v>
      </c>
      <c r="K458" s="229" t="s">
        <v>608</v>
      </c>
      <c r="L458" s="229" t="s">
        <v>1395</v>
      </c>
      <c r="M458" s="229" t="s">
        <v>347</v>
      </c>
      <c r="N458" s="229" t="s">
        <v>347</v>
      </c>
      <c r="O458" s="229" t="s">
        <v>612</v>
      </c>
      <c r="P458" s="229" t="s">
        <v>405</v>
      </c>
      <c r="Q458" s="229" t="s">
        <v>406</v>
      </c>
      <c r="R458" s="229" t="s">
        <v>347</v>
      </c>
      <c r="S458" s="229" t="s">
        <v>347</v>
      </c>
      <c r="T458" s="231">
        <v>0</v>
      </c>
      <c r="U458" s="229" t="s">
        <v>347</v>
      </c>
      <c r="V458" s="229" t="s">
        <v>1396</v>
      </c>
      <c r="W458" s="229" t="s">
        <v>347</v>
      </c>
      <c r="X458" s="229" t="s">
        <v>347</v>
      </c>
      <c r="Y458" s="229">
        <f t="shared" si="13"/>
        <v>4</v>
      </c>
      <c r="Z458" s="220"/>
    </row>
    <row r="459" spans="1:26">
      <c r="A459" s="228">
        <v>44681</v>
      </c>
      <c r="B459" s="229" t="s">
        <v>347</v>
      </c>
      <c r="C459" s="229" t="s">
        <v>1393</v>
      </c>
      <c r="D459" s="229" t="s">
        <v>1394</v>
      </c>
      <c r="E459" s="229" t="s">
        <v>1281</v>
      </c>
      <c r="F459" s="229" t="s">
        <v>1282</v>
      </c>
      <c r="G459" s="229" t="s">
        <v>1258</v>
      </c>
      <c r="H459" s="229" t="s">
        <v>1259</v>
      </c>
      <c r="I459" s="229" t="s">
        <v>347</v>
      </c>
      <c r="J459" s="230">
        <v>-8863498</v>
      </c>
      <c r="K459" s="229" t="s">
        <v>608</v>
      </c>
      <c r="L459" s="229" t="s">
        <v>1395</v>
      </c>
      <c r="M459" s="229" t="s">
        <v>347</v>
      </c>
      <c r="N459" s="229" t="s">
        <v>347</v>
      </c>
      <c r="O459" s="229" t="s">
        <v>612</v>
      </c>
      <c r="P459" s="229" t="s">
        <v>405</v>
      </c>
      <c r="Q459" s="229" t="s">
        <v>406</v>
      </c>
      <c r="R459" s="229" t="s">
        <v>347</v>
      </c>
      <c r="S459" s="229" t="s">
        <v>347</v>
      </c>
      <c r="T459" s="231">
        <v>0</v>
      </c>
      <c r="U459" s="229" t="s">
        <v>347</v>
      </c>
      <c r="V459" s="229" t="s">
        <v>1396</v>
      </c>
      <c r="W459" s="229" t="s">
        <v>347</v>
      </c>
      <c r="X459" s="229" t="s">
        <v>347</v>
      </c>
      <c r="Y459" s="229">
        <f t="shared" si="13"/>
        <v>4</v>
      </c>
      <c r="Z459" s="220"/>
    </row>
    <row r="460" spans="1:26">
      <c r="A460" s="228">
        <v>44681</v>
      </c>
      <c r="B460" s="229" t="s">
        <v>347</v>
      </c>
      <c r="C460" s="229" t="s">
        <v>1393</v>
      </c>
      <c r="D460" s="229" t="s">
        <v>1394</v>
      </c>
      <c r="E460" s="229" t="s">
        <v>1281</v>
      </c>
      <c r="F460" s="229" t="s">
        <v>1282</v>
      </c>
      <c r="G460" s="229" t="s">
        <v>1382</v>
      </c>
      <c r="H460" s="229" t="s">
        <v>748</v>
      </c>
      <c r="I460" s="229" t="s">
        <v>347</v>
      </c>
      <c r="J460" s="230">
        <v>-7114143</v>
      </c>
      <c r="K460" s="229" t="s">
        <v>608</v>
      </c>
      <c r="L460" s="229" t="s">
        <v>1395</v>
      </c>
      <c r="M460" s="229" t="s">
        <v>347</v>
      </c>
      <c r="N460" s="229" t="s">
        <v>347</v>
      </c>
      <c r="O460" s="229" t="s">
        <v>612</v>
      </c>
      <c r="P460" s="229" t="s">
        <v>405</v>
      </c>
      <c r="Q460" s="229" t="s">
        <v>406</v>
      </c>
      <c r="R460" s="229" t="s">
        <v>347</v>
      </c>
      <c r="S460" s="229" t="s">
        <v>347</v>
      </c>
      <c r="T460" s="231">
        <v>0</v>
      </c>
      <c r="U460" s="229" t="s">
        <v>347</v>
      </c>
      <c r="V460" s="229" t="s">
        <v>1396</v>
      </c>
      <c r="W460" s="229" t="s">
        <v>347</v>
      </c>
      <c r="X460" s="229" t="s">
        <v>347</v>
      </c>
      <c r="Y460" s="229">
        <f t="shared" si="13"/>
        <v>4</v>
      </c>
      <c r="Z460" s="220"/>
    </row>
    <row r="461" spans="1:26">
      <c r="A461" s="228">
        <v>44681</v>
      </c>
      <c r="B461" s="229" t="s">
        <v>347</v>
      </c>
      <c r="C461" s="229" t="s">
        <v>1393</v>
      </c>
      <c r="D461" s="229" t="s">
        <v>1394</v>
      </c>
      <c r="E461" s="229" t="s">
        <v>1281</v>
      </c>
      <c r="F461" s="229" t="s">
        <v>1282</v>
      </c>
      <c r="G461" s="229" t="s">
        <v>1382</v>
      </c>
      <c r="H461" s="229" t="s">
        <v>748</v>
      </c>
      <c r="I461" s="229" t="s">
        <v>347</v>
      </c>
      <c r="J461" s="230">
        <v>-1153645</v>
      </c>
      <c r="K461" s="229" t="s">
        <v>608</v>
      </c>
      <c r="L461" s="229" t="s">
        <v>1395</v>
      </c>
      <c r="M461" s="229" t="s">
        <v>347</v>
      </c>
      <c r="N461" s="229" t="s">
        <v>347</v>
      </c>
      <c r="O461" s="229" t="s">
        <v>612</v>
      </c>
      <c r="P461" s="229" t="s">
        <v>405</v>
      </c>
      <c r="Q461" s="229" t="s">
        <v>406</v>
      </c>
      <c r="R461" s="229" t="s">
        <v>347</v>
      </c>
      <c r="S461" s="229" t="s">
        <v>347</v>
      </c>
      <c r="T461" s="231">
        <v>0</v>
      </c>
      <c r="U461" s="229" t="s">
        <v>347</v>
      </c>
      <c r="V461" s="229" t="s">
        <v>1396</v>
      </c>
      <c r="W461" s="229" t="s">
        <v>347</v>
      </c>
      <c r="X461" s="229" t="s">
        <v>347</v>
      </c>
      <c r="Y461" s="229">
        <f t="shared" si="13"/>
        <v>4</v>
      </c>
      <c r="Z461" s="220"/>
    </row>
    <row r="462" spans="1:26">
      <c r="A462" s="228">
        <v>44681</v>
      </c>
      <c r="B462" s="229" t="s">
        <v>347</v>
      </c>
      <c r="C462" s="229" t="s">
        <v>1393</v>
      </c>
      <c r="D462" s="229" t="s">
        <v>1394</v>
      </c>
      <c r="E462" s="229" t="s">
        <v>1281</v>
      </c>
      <c r="F462" s="229" t="s">
        <v>1282</v>
      </c>
      <c r="G462" s="229" t="s">
        <v>1382</v>
      </c>
      <c r="H462" s="229" t="s">
        <v>748</v>
      </c>
      <c r="I462" s="229" t="s">
        <v>347</v>
      </c>
      <c r="J462" s="230">
        <v>-8075514</v>
      </c>
      <c r="K462" s="229" t="s">
        <v>608</v>
      </c>
      <c r="L462" s="229" t="s">
        <v>1395</v>
      </c>
      <c r="M462" s="229" t="s">
        <v>347</v>
      </c>
      <c r="N462" s="229" t="s">
        <v>347</v>
      </c>
      <c r="O462" s="229" t="s">
        <v>612</v>
      </c>
      <c r="P462" s="229" t="s">
        <v>405</v>
      </c>
      <c r="Q462" s="229" t="s">
        <v>406</v>
      </c>
      <c r="R462" s="229" t="s">
        <v>347</v>
      </c>
      <c r="S462" s="229" t="s">
        <v>347</v>
      </c>
      <c r="T462" s="231">
        <v>0</v>
      </c>
      <c r="U462" s="229" t="s">
        <v>347</v>
      </c>
      <c r="V462" s="229" t="s">
        <v>1396</v>
      </c>
      <c r="W462" s="229" t="s">
        <v>347</v>
      </c>
      <c r="X462" s="229" t="s">
        <v>347</v>
      </c>
      <c r="Y462" s="229">
        <f t="shared" si="13"/>
        <v>4</v>
      </c>
      <c r="Z462" s="220"/>
    </row>
    <row r="463" spans="1:26">
      <c r="A463" s="228">
        <v>44681</v>
      </c>
      <c r="B463" s="229" t="s">
        <v>347</v>
      </c>
      <c r="C463" s="229" t="s">
        <v>1393</v>
      </c>
      <c r="D463" s="229" t="s">
        <v>1394</v>
      </c>
      <c r="E463" s="229" t="s">
        <v>1281</v>
      </c>
      <c r="F463" s="229" t="s">
        <v>1282</v>
      </c>
      <c r="G463" s="229" t="s">
        <v>1382</v>
      </c>
      <c r="H463" s="229" t="s">
        <v>748</v>
      </c>
      <c r="I463" s="229" t="s">
        <v>347</v>
      </c>
      <c r="J463" s="230">
        <v>-576823</v>
      </c>
      <c r="K463" s="229" t="s">
        <v>608</v>
      </c>
      <c r="L463" s="229" t="s">
        <v>1395</v>
      </c>
      <c r="M463" s="229" t="s">
        <v>347</v>
      </c>
      <c r="N463" s="229" t="s">
        <v>347</v>
      </c>
      <c r="O463" s="229" t="s">
        <v>612</v>
      </c>
      <c r="P463" s="229" t="s">
        <v>405</v>
      </c>
      <c r="Q463" s="229" t="s">
        <v>406</v>
      </c>
      <c r="R463" s="229" t="s">
        <v>347</v>
      </c>
      <c r="S463" s="229" t="s">
        <v>347</v>
      </c>
      <c r="T463" s="231">
        <v>0</v>
      </c>
      <c r="U463" s="229" t="s">
        <v>347</v>
      </c>
      <c r="V463" s="229" t="s">
        <v>1396</v>
      </c>
      <c r="W463" s="229" t="s">
        <v>347</v>
      </c>
      <c r="X463" s="229" t="s">
        <v>347</v>
      </c>
      <c r="Y463" s="229">
        <f t="shared" si="13"/>
        <v>4</v>
      </c>
      <c r="Z463" s="220"/>
    </row>
    <row r="464" spans="1:26">
      <c r="A464" s="228">
        <v>44681</v>
      </c>
      <c r="B464" s="229" t="s">
        <v>347</v>
      </c>
      <c r="C464" s="229" t="s">
        <v>1393</v>
      </c>
      <c r="D464" s="229" t="s">
        <v>1394</v>
      </c>
      <c r="E464" s="229" t="s">
        <v>1281</v>
      </c>
      <c r="F464" s="229" t="s">
        <v>1282</v>
      </c>
      <c r="G464" s="229" t="s">
        <v>1383</v>
      </c>
      <c r="H464" s="229" t="s">
        <v>1384</v>
      </c>
      <c r="I464" s="229" t="s">
        <v>347</v>
      </c>
      <c r="J464" s="230">
        <v>-17541095</v>
      </c>
      <c r="K464" s="229" t="s">
        <v>608</v>
      </c>
      <c r="L464" s="229" t="s">
        <v>1395</v>
      </c>
      <c r="M464" s="229" t="s">
        <v>347</v>
      </c>
      <c r="N464" s="229" t="s">
        <v>347</v>
      </c>
      <c r="O464" s="229" t="s">
        <v>612</v>
      </c>
      <c r="P464" s="229" t="s">
        <v>405</v>
      </c>
      <c r="Q464" s="229" t="s">
        <v>406</v>
      </c>
      <c r="R464" s="229" t="s">
        <v>347</v>
      </c>
      <c r="S464" s="229" t="s">
        <v>347</v>
      </c>
      <c r="T464" s="231">
        <v>0</v>
      </c>
      <c r="U464" s="229" t="s">
        <v>347</v>
      </c>
      <c r="V464" s="229" t="s">
        <v>1396</v>
      </c>
      <c r="W464" s="229" t="s">
        <v>347</v>
      </c>
      <c r="X464" s="229" t="s">
        <v>347</v>
      </c>
      <c r="Y464" s="229">
        <f t="shared" si="13"/>
        <v>4</v>
      </c>
      <c r="Z464" s="220"/>
    </row>
    <row r="465" spans="1:26">
      <c r="A465" s="228">
        <v>44681</v>
      </c>
      <c r="B465" s="229" t="s">
        <v>347</v>
      </c>
      <c r="C465" s="229" t="s">
        <v>1393</v>
      </c>
      <c r="D465" s="229" t="s">
        <v>1394</v>
      </c>
      <c r="E465" s="229" t="s">
        <v>1281</v>
      </c>
      <c r="F465" s="229" t="s">
        <v>1282</v>
      </c>
      <c r="G465" s="229" t="s">
        <v>1383</v>
      </c>
      <c r="H465" s="229" t="s">
        <v>1384</v>
      </c>
      <c r="I465" s="229" t="s">
        <v>347</v>
      </c>
      <c r="J465" s="230">
        <v>-2844502</v>
      </c>
      <c r="K465" s="229" t="s">
        <v>608</v>
      </c>
      <c r="L465" s="229" t="s">
        <v>1395</v>
      </c>
      <c r="M465" s="229" t="s">
        <v>347</v>
      </c>
      <c r="N465" s="229" t="s">
        <v>347</v>
      </c>
      <c r="O465" s="229" t="s">
        <v>612</v>
      </c>
      <c r="P465" s="229" t="s">
        <v>405</v>
      </c>
      <c r="Q465" s="229" t="s">
        <v>406</v>
      </c>
      <c r="R465" s="229" t="s">
        <v>347</v>
      </c>
      <c r="S465" s="229" t="s">
        <v>347</v>
      </c>
      <c r="T465" s="231">
        <v>0</v>
      </c>
      <c r="U465" s="229" t="s">
        <v>347</v>
      </c>
      <c r="V465" s="229" t="s">
        <v>1396</v>
      </c>
      <c r="W465" s="229" t="s">
        <v>347</v>
      </c>
      <c r="X465" s="229" t="s">
        <v>347</v>
      </c>
      <c r="Y465" s="229">
        <f t="shared" si="13"/>
        <v>4</v>
      </c>
      <c r="Z465" s="220"/>
    </row>
    <row r="466" spans="1:26">
      <c r="A466" s="228">
        <v>44681</v>
      </c>
      <c r="B466" s="229" t="s">
        <v>347</v>
      </c>
      <c r="C466" s="229" t="s">
        <v>1393</v>
      </c>
      <c r="D466" s="229" t="s">
        <v>1394</v>
      </c>
      <c r="E466" s="229" t="s">
        <v>1281</v>
      </c>
      <c r="F466" s="229" t="s">
        <v>1282</v>
      </c>
      <c r="G466" s="229" t="s">
        <v>1383</v>
      </c>
      <c r="H466" s="229" t="s">
        <v>1384</v>
      </c>
      <c r="I466" s="229" t="s">
        <v>347</v>
      </c>
      <c r="J466" s="230">
        <v>-19911513</v>
      </c>
      <c r="K466" s="229" t="s">
        <v>608</v>
      </c>
      <c r="L466" s="229" t="s">
        <v>1395</v>
      </c>
      <c r="M466" s="229" t="s">
        <v>347</v>
      </c>
      <c r="N466" s="229" t="s">
        <v>347</v>
      </c>
      <c r="O466" s="229" t="s">
        <v>612</v>
      </c>
      <c r="P466" s="229" t="s">
        <v>405</v>
      </c>
      <c r="Q466" s="229" t="s">
        <v>406</v>
      </c>
      <c r="R466" s="229" t="s">
        <v>347</v>
      </c>
      <c r="S466" s="229" t="s">
        <v>347</v>
      </c>
      <c r="T466" s="231">
        <v>0</v>
      </c>
      <c r="U466" s="229" t="s">
        <v>347</v>
      </c>
      <c r="V466" s="229" t="s">
        <v>1396</v>
      </c>
      <c r="W466" s="229" t="s">
        <v>347</v>
      </c>
      <c r="X466" s="229" t="s">
        <v>347</v>
      </c>
      <c r="Y466" s="229">
        <f t="shared" si="13"/>
        <v>4</v>
      </c>
      <c r="Z466" s="220"/>
    </row>
    <row r="467" spans="1:26">
      <c r="A467" s="228">
        <v>44681</v>
      </c>
      <c r="B467" s="229" t="s">
        <v>347</v>
      </c>
      <c r="C467" s="229" t="s">
        <v>1393</v>
      </c>
      <c r="D467" s="229" t="s">
        <v>1394</v>
      </c>
      <c r="E467" s="229" t="s">
        <v>1281</v>
      </c>
      <c r="F467" s="229" t="s">
        <v>1282</v>
      </c>
      <c r="G467" s="229" t="s">
        <v>1383</v>
      </c>
      <c r="H467" s="229" t="s">
        <v>1384</v>
      </c>
      <c r="I467" s="229" t="s">
        <v>347</v>
      </c>
      <c r="J467" s="230">
        <v>-1422250</v>
      </c>
      <c r="K467" s="229" t="s">
        <v>608</v>
      </c>
      <c r="L467" s="229" t="s">
        <v>1395</v>
      </c>
      <c r="M467" s="229" t="s">
        <v>347</v>
      </c>
      <c r="N467" s="229" t="s">
        <v>347</v>
      </c>
      <c r="O467" s="229" t="s">
        <v>612</v>
      </c>
      <c r="P467" s="229" t="s">
        <v>405</v>
      </c>
      <c r="Q467" s="229" t="s">
        <v>406</v>
      </c>
      <c r="R467" s="229" t="s">
        <v>347</v>
      </c>
      <c r="S467" s="229" t="s">
        <v>347</v>
      </c>
      <c r="T467" s="231">
        <v>0</v>
      </c>
      <c r="U467" s="229" t="s">
        <v>347</v>
      </c>
      <c r="V467" s="229" t="s">
        <v>1396</v>
      </c>
      <c r="W467" s="229" t="s">
        <v>347</v>
      </c>
      <c r="X467" s="229" t="s">
        <v>347</v>
      </c>
      <c r="Y467" s="229">
        <f t="shared" si="13"/>
        <v>4</v>
      </c>
      <c r="Z467" s="220"/>
    </row>
    <row r="468" spans="1:26">
      <c r="A468" s="228">
        <v>44681</v>
      </c>
      <c r="B468" s="229" t="s">
        <v>347</v>
      </c>
      <c r="C468" s="229" t="s">
        <v>1393</v>
      </c>
      <c r="D468" s="229" t="s">
        <v>1394</v>
      </c>
      <c r="E468" s="229" t="s">
        <v>1281</v>
      </c>
      <c r="F468" s="229" t="s">
        <v>1282</v>
      </c>
      <c r="G468" s="229" t="s">
        <v>1385</v>
      </c>
      <c r="H468" s="229" t="s">
        <v>1386</v>
      </c>
      <c r="I468" s="229" t="s">
        <v>347</v>
      </c>
      <c r="J468" s="230">
        <v>-1928485</v>
      </c>
      <c r="K468" s="229" t="s">
        <v>608</v>
      </c>
      <c r="L468" s="229" t="s">
        <v>1395</v>
      </c>
      <c r="M468" s="229" t="s">
        <v>347</v>
      </c>
      <c r="N468" s="229" t="s">
        <v>347</v>
      </c>
      <c r="O468" s="229" t="s">
        <v>612</v>
      </c>
      <c r="P468" s="229" t="s">
        <v>405</v>
      </c>
      <c r="Q468" s="229" t="s">
        <v>406</v>
      </c>
      <c r="R468" s="229" t="s">
        <v>347</v>
      </c>
      <c r="S468" s="229" t="s">
        <v>347</v>
      </c>
      <c r="T468" s="231">
        <v>0</v>
      </c>
      <c r="U468" s="229" t="s">
        <v>347</v>
      </c>
      <c r="V468" s="229" t="s">
        <v>1396</v>
      </c>
      <c r="W468" s="229" t="s">
        <v>347</v>
      </c>
      <c r="X468" s="229" t="s">
        <v>347</v>
      </c>
      <c r="Y468" s="229">
        <f t="shared" si="13"/>
        <v>4</v>
      </c>
      <c r="Z468" s="220"/>
    </row>
    <row r="469" spans="1:26">
      <c r="A469" s="228">
        <v>44681</v>
      </c>
      <c r="B469" s="229" t="s">
        <v>347</v>
      </c>
      <c r="C469" s="229" t="s">
        <v>1393</v>
      </c>
      <c r="D469" s="229" t="s">
        <v>1394</v>
      </c>
      <c r="E469" s="229" t="s">
        <v>1281</v>
      </c>
      <c r="F469" s="229" t="s">
        <v>1282</v>
      </c>
      <c r="G469" s="229" t="s">
        <v>1385</v>
      </c>
      <c r="H469" s="229" t="s">
        <v>1386</v>
      </c>
      <c r="I469" s="229" t="s">
        <v>347</v>
      </c>
      <c r="J469" s="230">
        <v>-312727</v>
      </c>
      <c r="K469" s="229" t="s">
        <v>608</v>
      </c>
      <c r="L469" s="229" t="s">
        <v>1395</v>
      </c>
      <c r="M469" s="229" t="s">
        <v>347</v>
      </c>
      <c r="N469" s="229" t="s">
        <v>347</v>
      </c>
      <c r="O469" s="229" t="s">
        <v>612</v>
      </c>
      <c r="P469" s="229" t="s">
        <v>405</v>
      </c>
      <c r="Q469" s="229" t="s">
        <v>406</v>
      </c>
      <c r="R469" s="229" t="s">
        <v>347</v>
      </c>
      <c r="S469" s="229" t="s">
        <v>347</v>
      </c>
      <c r="T469" s="231">
        <v>0</v>
      </c>
      <c r="U469" s="229" t="s">
        <v>347</v>
      </c>
      <c r="V469" s="229" t="s">
        <v>1396</v>
      </c>
      <c r="W469" s="229" t="s">
        <v>347</v>
      </c>
      <c r="X469" s="229" t="s">
        <v>347</v>
      </c>
      <c r="Y469" s="229">
        <f t="shared" si="13"/>
        <v>4</v>
      </c>
      <c r="Z469" s="220"/>
    </row>
    <row r="470" spans="1:26">
      <c r="A470" s="228">
        <v>44681</v>
      </c>
      <c r="B470" s="229" t="s">
        <v>347</v>
      </c>
      <c r="C470" s="229" t="s">
        <v>1393</v>
      </c>
      <c r="D470" s="229" t="s">
        <v>1394</v>
      </c>
      <c r="E470" s="229" t="s">
        <v>1281</v>
      </c>
      <c r="F470" s="229" t="s">
        <v>1282</v>
      </c>
      <c r="G470" s="229" t="s">
        <v>1385</v>
      </c>
      <c r="H470" s="229" t="s">
        <v>1386</v>
      </c>
      <c r="I470" s="229" t="s">
        <v>347</v>
      </c>
      <c r="J470" s="230">
        <v>-2189091</v>
      </c>
      <c r="K470" s="229" t="s">
        <v>608</v>
      </c>
      <c r="L470" s="229" t="s">
        <v>1395</v>
      </c>
      <c r="M470" s="229" t="s">
        <v>347</v>
      </c>
      <c r="N470" s="229" t="s">
        <v>347</v>
      </c>
      <c r="O470" s="229" t="s">
        <v>612</v>
      </c>
      <c r="P470" s="229" t="s">
        <v>405</v>
      </c>
      <c r="Q470" s="229" t="s">
        <v>406</v>
      </c>
      <c r="R470" s="229" t="s">
        <v>347</v>
      </c>
      <c r="S470" s="229" t="s">
        <v>347</v>
      </c>
      <c r="T470" s="231">
        <v>0</v>
      </c>
      <c r="U470" s="229" t="s">
        <v>347</v>
      </c>
      <c r="V470" s="229" t="s">
        <v>1396</v>
      </c>
      <c r="W470" s="229" t="s">
        <v>347</v>
      </c>
      <c r="X470" s="229" t="s">
        <v>347</v>
      </c>
      <c r="Y470" s="229">
        <f t="shared" si="13"/>
        <v>4</v>
      </c>
      <c r="Z470" s="220"/>
    </row>
    <row r="471" spans="1:26">
      <c r="A471" s="228">
        <v>44681</v>
      </c>
      <c r="B471" s="229" t="s">
        <v>347</v>
      </c>
      <c r="C471" s="229" t="s">
        <v>1393</v>
      </c>
      <c r="D471" s="229" t="s">
        <v>1394</v>
      </c>
      <c r="E471" s="229" t="s">
        <v>1281</v>
      </c>
      <c r="F471" s="229" t="s">
        <v>1282</v>
      </c>
      <c r="G471" s="229" t="s">
        <v>1385</v>
      </c>
      <c r="H471" s="229" t="s">
        <v>1386</v>
      </c>
      <c r="I471" s="229" t="s">
        <v>347</v>
      </c>
      <c r="J471" s="230">
        <v>-156364</v>
      </c>
      <c r="K471" s="229" t="s">
        <v>608</v>
      </c>
      <c r="L471" s="229" t="s">
        <v>1395</v>
      </c>
      <c r="M471" s="229" t="s">
        <v>347</v>
      </c>
      <c r="N471" s="229" t="s">
        <v>347</v>
      </c>
      <c r="O471" s="229" t="s">
        <v>612</v>
      </c>
      <c r="P471" s="229" t="s">
        <v>405</v>
      </c>
      <c r="Q471" s="229" t="s">
        <v>406</v>
      </c>
      <c r="R471" s="229" t="s">
        <v>347</v>
      </c>
      <c r="S471" s="229" t="s">
        <v>347</v>
      </c>
      <c r="T471" s="231">
        <v>0</v>
      </c>
      <c r="U471" s="229" t="s">
        <v>347</v>
      </c>
      <c r="V471" s="229" t="s">
        <v>1396</v>
      </c>
      <c r="W471" s="229" t="s">
        <v>347</v>
      </c>
      <c r="X471" s="229" t="s">
        <v>347</v>
      </c>
      <c r="Y471" s="229">
        <f t="shared" si="13"/>
        <v>4</v>
      </c>
      <c r="Z471" s="220"/>
    </row>
    <row r="472" spans="1:26">
      <c r="A472" s="228">
        <v>44681</v>
      </c>
      <c r="B472" s="229" t="s">
        <v>347</v>
      </c>
      <c r="C472" s="229" t="s">
        <v>1393</v>
      </c>
      <c r="D472" s="229" t="s">
        <v>1394</v>
      </c>
      <c r="E472" s="229" t="s">
        <v>1281</v>
      </c>
      <c r="F472" s="229" t="s">
        <v>1282</v>
      </c>
      <c r="G472" s="229" t="s">
        <v>1263</v>
      </c>
      <c r="H472" s="229" t="s">
        <v>820</v>
      </c>
      <c r="I472" s="229" t="s">
        <v>347</v>
      </c>
      <c r="J472" s="230">
        <v>-2929720</v>
      </c>
      <c r="K472" s="229" t="s">
        <v>608</v>
      </c>
      <c r="L472" s="229" t="s">
        <v>1395</v>
      </c>
      <c r="M472" s="229" t="s">
        <v>347</v>
      </c>
      <c r="N472" s="229" t="s">
        <v>347</v>
      </c>
      <c r="O472" s="229" t="s">
        <v>612</v>
      </c>
      <c r="P472" s="229" t="s">
        <v>405</v>
      </c>
      <c r="Q472" s="229" t="s">
        <v>406</v>
      </c>
      <c r="R472" s="229" t="s">
        <v>347</v>
      </c>
      <c r="S472" s="229" t="s">
        <v>347</v>
      </c>
      <c r="T472" s="231">
        <v>0</v>
      </c>
      <c r="U472" s="229" t="s">
        <v>347</v>
      </c>
      <c r="V472" s="229" t="s">
        <v>1396</v>
      </c>
      <c r="W472" s="229" t="s">
        <v>347</v>
      </c>
      <c r="X472" s="229" t="s">
        <v>347</v>
      </c>
      <c r="Y472" s="229">
        <f t="shared" si="13"/>
        <v>4</v>
      </c>
      <c r="Z472" s="220"/>
    </row>
    <row r="473" spans="1:26">
      <c r="A473" s="228">
        <v>44681</v>
      </c>
      <c r="B473" s="229" t="s">
        <v>347</v>
      </c>
      <c r="C473" s="229" t="s">
        <v>1393</v>
      </c>
      <c r="D473" s="229" t="s">
        <v>1394</v>
      </c>
      <c r="E473" s="229" t="s">
        <v>1281</v>
      </c>
      <c r="F473" s="229" t="s">
        <v>1282</v>
      </c>
      <c r="G473" s="229" t="s">
        <v>1263</v>
      </c>
      <c r="H473" s="229" t="s">
        <v>820</v>
      </c>
      <c r="I473" s="229" t="s">
        <v>347</v>
      </c>
      <c r="J473" s="230">
        <v>-475090</v>
      </c>
      <c r="K473" s="229" t="s">
        <v>608</v>
      </c>
      <c r="L473" s="229" t="s">
        <v>1395</v>
      </c>
      <c r="M473" s="229" t="s">
        <v>347</v>
      </c>
      <c r="N473" s="229" t="s">
        <v>347</v>
      </c>
      <c r="O473" s="229" t="s">
        <v>612</v>
      </c>
      <c r="P473" s="229" t="s">
        <v>405</v>
      </c>
      <c r="Q473" s="229" t="s">
        <v>406</v>
      </c>
      <c r="R473" s="229" t="s">
        <v>347</v>
      </c>
      <c r="S473" s="229" t="s">
        <v>347</v>
      </c>
      <c r="T473" s="231">
        <v>0</v>
      </c>
      <c r="U473" s="229" t="s">
        <v>347</v>
      </c>
      <c r="V473" s="229" t="s">
        <v>1396</v>
      </c>
      <c r="W473" s="229" t="s">
        <v>347</v>
      </c>
      <c r="X473" s="229" t="s">
        <v>347</v>
      </c>
      <c r="Y473" s="229">
        <f t="shared" si="13"/>
        <v>4</v>
      </c>
      <c r="Z473" s="220"/>
    </row>
    <row r="474" spans="1:26">
      <c r="A474" s="228">
        <v>44681</v>
      </c>
      <c r="B474" s="229" t="s">
        <v>347</v>
      </c>
      <c r="C474" s="229" t="s">
        <v>1393</v>
      </c>
      <c r="D474" s="229" t="s">
        <v>1394</v>
      </c>
      <c r="E474" s="229" t="s">
        <v>1281</v>
      </c>
      <c r="F474" s="229" t="s">
        <v>1282</v>
      </c>
      <c r="G474" s="229" t="s">
        <v>1263</v>
      </c>
      <c r="H474" s="229" t="s">
        <v>820</v>
      </c>
      <c r="I474" s="229" t="s">
        <v>347</v>
      </c>
      <c r="J474" s="230">
        <v>-3325628</v>
      </c>
      <c r="K474" s="229" t="s">
        <v>608</v>
      </c>
      <c r="L474" s="229" t="s">
        <v>1395</v>
      </c>
      <c r="M474" s="229" t="s">
        <v>347</v>
      </c>
      <c r="N474" s="229" t="s">
        <v>347</v>
      </c>
      <c r="O474" s="229" t="s">
        <v>612</v>
      </c>
      <c r="P474" s="229" t="s">
        <v>405</v>
      </c>
      <c r="Q474" s="229" t="s">
        <v>406</v>
      </c>
      <c r="R474" s="229" t="s">
        <v>347</v>
      </c>
      <c r="S474" s="229" t="s">
        <v>347</v>
      </c>
      <c r="T474" s="231">
        <v>0</v>
      </c>
      <c r="U474" s="229" t="s">
        <v>347</v>
      </c>
      <c r="V474" s="229" t="s">
        <v>1396</v>
      </c>
      <c r="W474" s="229" t="s">
        <v>347</v>
      </c>
      <c r="X474" s="229" t="s">
        <v>347</v>
      </c>
      <c r="Y474" s="229">
        <f t="shared" si="13"/>
        <v>4</v>
      </c>
      <c r="Z474" s="220"/>
    </row>
    <row r="475" spans="1:26">
      <c r="A475" s="228">
        <v>44681</v>
      </c>
      <c r="B475" s="229" t="s">
        <v>347</v>
      </c>
      <c r="C475" s="229" t="s">
        <v>1393</v>
      </c>
      <c r="D475" s="229" t="s">
        <v>1394</v>
      </c>
      <c r="E475" s="229" t="s">
        <v>1281</v>
      </c>
      <c r="F475" s="229" t="s">
        <v>1282</v>
      </c>
      <c r="G475" s="229" t="s">
        <v>1263</v>
      </c>
      <c r="H475" s="229" t="s">
        <v>820</v>
      </c>
      <c r="I475" s="229" t="s">
        <v>347</v>
      </c>
      <c r="J475" s="230">
        <v>-237545</v>
      </c>
      <c r="K475" s="229" t="s">
        <v>608</v>
      </c>
      <c r="L475" s="229" t="s">
        <v>1395</v>
      </c>
      <c r="M475" s="229" t="s">
        <v>347</v>
      </c>
      <c r="N475" s="229" t="s">
        <v>347</v>
      </c>
      <c r="O475" s="229" t="s">
        <v>612</v>
      </c>
      <c r="P475" s="229" t="s">
        <v>405</v>
      </c>
      <c r="Q475" s="229" t="s">
        <v>406</v>
      </c>
      <c r="R475" s="229" t="s">
        <v>347</v>
      </c>
      <c r="S475" s="229" t="s">
        <v>347</v>
      </c>
      <c r="T475" s="231">
        <v>0</v>
      </c>
      <c r="U475" s="229" t="s">
        <v>347</v>
      </c>
      <c r="V475" s="229" t="s">
        <v>1396</v>
      </c>
      <c r="W475" s="229" t="s">
        <v>347</v>
      </c>
      <c r="X475" s="229" t="s">
        <v>347</v>
      </c>
      <c r="Y475" s="229">
        <f t="shared" si="13"/>
        <v>4</v>
      </c>
      <c r="Z475" s="220"/>
    </row>
    <row r="476" spans="1:26">
      <c r="A476" s="228">
        <v>44681</v>
      </c>
      <c r="B476" s="229" t="s">
        <v>347</v>
      </c>
      <c r="C476" s="229" t="s">
        <v>1393</v>
      </c>
      <c r="D476" s="229" t="s">
        <v>1394</v>
      </c>
      <c r="E476" s="229" t="s">
        <v>1281</v>
      </c>
      <c r="F476" s="229" t="s">
        <v>1282</v>
      </c>
      <c r="G476" s="229" t="s">
        <v>1187</v>
      </c>
      <c r="H476" s="229" t="s">
        <v>410</v>
      </c>
      <c r="I476" s="229" t="s">
        <v>347</v>
      </c>
      <c r="J476" s="230">
        <v>-126136</v>
      </c>
      <c r="K476" s="229" t="s">
        <v>608</v>
      </c>
      <c r="L476" s="229" t="s">
        <v>1395</v>
      </c>
      <c r="M476" s="229" t="s">
        <v>347</v>
      </c>
      <c r="N476" s="229" t="s">
        <v>347</v>
      </c>
      <c r="O476" s="229" t="s">
        <v>612</v>
      </c>
      <c r="P476" s="229" t="s">
        <v>405</v>
      </c>
      <c r="Q476" s="229" t="s">
        <v>406</v>
      </c>
      <c r="R476" s="229" t="s">
        <v>347</v>
      </c>
      <c r="S476" s="229" t="s">
        <v>347</v>
      </c>
      <c r="T476" s="231">
        <v>0</v>
      </c>
      <c r="U476" s="229" t="s">
        <v>347</v>
      </c>
      <c r="V476" s="229" t="s">
        <v>1396</v>
      </c>
      <c r="W476" s="229" t="s">
        <v>347</v>
      </c>
      <c r="X476" s="229" t="s">
        <v>347</v>
      </c>
      <c r="Y476" s="229">
        <f t="shared" si="13"/>
        <v>4</v>
      </c>
      <c r="Z476" s="220"/>
    </row>
    <row r="477" spans="1:26">
      <c r="A477" s="228">
        <v>44681</v>
      </c>
      <c r="B477" s="229" t="s">
        <v>347</v>
      </c>
      <c r="C477" s="229" t="s">
        <v>1393</v>
      </c>
      <c r="D477" s="229" t="s">
        <v>1394</v>
      </c>
      <c r="E477" s="229" t="s">
        <v>1281</v>
      </c>
      <c r="F477" s="229" t="s">
        <v>1282</v>
      </c>
      <c r="G477" s="229" t="s">
        <v>1187</v>
      </c>
      <c r="H477" s="229" t="s">
        <v>410</v>
      </c>
      <c r="I477" s="229" t="s">
        <v>347</v>
      </c>
      <c r="J477" s="230">
        <v>-20455</v>
      </c>
      <c r="K477" s="229" t="s">
        <v>608</v>
      </c>
      <c r="L477" s="229" t="s">
        <v>1395</v>
      </c>
      <c r="M477" s="229" t="s">
        <v>347</v>
      </c>
      <c r="N477" s="229" t="s">
        <v>347</v>
      </c>
      <c r="O477" s="229" t="s">
        <v>612</v>
      </c>
      <c r="P477" s="229" t="s">
        <v>405</v>
      </c>
      <c r="Q477" s="229" t="s">
        <v>406</v>
      </c>
      <c r="R477" s="229" t="s">
        <v>347</v>
      </c>
      <c r="S477" s="229" t="s">
        <v>347</v>
      </c>
      <c r="T477" s="231">
        <v>0</v>
      </c>
      <c r="U477" s="229" t="s">
        <v>347</v>
      </c>
      <c r="V477" s="229" t="s">
        <v>1396</v>
      </c>
      <c r="W477" s="229" t="s">
        <v>347</v>
      </c>
      <c r="X477" s="229" t="s">
        <v>347</v>
      </c>
      <c r="Y477" s="229">
        <f t="shared" si="13"/>
        <v>4</v>
      </c>
      <c r="Z477" s="220"/>
    </row>
    <row r="478" spans="1:26">
      <c r="A478" s="228">
        <v>44681</v>
      </c>
      <c r="B478" s="229" t="s">
        <v>347</v>
      </c>
      <c r="C478" s="229" t="s">
        <v>1393</v>
      </c>
      <c r="D478" s="229" t="s">
        <v>1394</v>
      </c>
      <c r="E478" s="229" t="s">
        <v>1281</v>
      </c>
      <c r="F478" s="229" t="s">
        <v>1282</v>
      </c>
      <c r="G478" s="229" t="s">
        <v>1187</v>
      </c>
      <c r="H478" s="229" t="s">
        <v>410</v>
      </c>
      <c r="I478" s="229" t="s">
        <v>347</v>
      </c>
      <c r="J478" s="230">
        <v>-143182</v>
      </c>
      <c r="K478" s="229" t="s">
        <v>608</v>
      </c>
      <c r="L478" s="229" t="s">
        <v>1395</v>
      </c>
      <c r="M478" s="229" t="s">
        <v>347</v>
      </c>
      <c r="N478" s="229" t="s">
        <v>347</v>
      </c>
      <c r="O478" s="229" t="s">
        <v>612</v>
      </c>
      <c r="P478" s="229" t="s">
        <v>405</v>
      </c>
      <c r="Q478" s="229" t="s">
        <v>406</v>
      </c>
      <c r="R478" s="229" t="s">
        <v>347</v>
      </c>
      <c r="S478" s="229" t="s">
        <v>347</v>
      </c>
      <c r="T478" s="231">
        <v>0</v>
      </c>
      <c r="U478" s="229" t="s">
        <v>347</v>
      </c>
      <c r="V478" s="229" t="s">
        <v>1396</v>
      </c>
      <c r="W478" s="229" t="s">
        <v>347</v>
      </c>
      <c r="X478" s="229" t="s">
        <v>347</v>
      </c>
      <c r="Y478" s="229">
        <f t="shared" si="13"/>
        <v>4</v>
      </c>
      <c r="Z478" s="220"/>
    </row>
    <row r="479" spans="1:26">
      <c r="A479" s="228">
        <v>44681</v>
      </c>
      <c r="B479" s="229" t="s">
        <v>347</v>
      </c>
      <c r="C479" s="229" t="s">
        <v>1393</v>
      </c>
      <c r="D479" s="229" t="s">
        <v>1394</v>
      </c>
      <c r="E479" s="229" t="s">
        <v>1281</v>
      </c>
      <c r="F479" s="229" t="s">
        <v>1282</v>
      </c>
      <c r="G479" s="229" t="s">
        <v>1187</v>
      </c>
      <c r="H479" s="229" t="s">
        <v>410</v>
      </c>
      <c r="I479" s="229" t="s">
        <v>347</v>
      </c>
      <c r="J479" s="230">
        <v>-10227</v>
      </c>
      <c r="K479" s="229" t="s">
        <v>608</v>
      </c>
      <c r="L479" s="229" t="s">
        <v>1395</v>
      </c>
      <c r="M479" s="229" t="s">
        <v>347</v>
      </c>
      <c r="N479" s="229" t="s">
        <v>347</v>
      </c>
      <c r="O479" s="229" t="s">
        <v>612</v>
      </c>
      <c r="P479" s="229" t="s">
        <v>405</v>
      </c>
      <c r="Q479" s="229" t="s">
        <v>406</v>
      </c>
      <c r="R479" s="229" t="s">
        <v>347</v>
      </c>
      <c r="S479" s="229" t="s">
        <v>347</v>
      </c>
      <c r="T479" s="231">
        <v>0</v>
      </c>
      <c r="U479" s="229" t="s">
        <v>347</v>
      </c>
      <c r="V479" s="229" t="s">
        <v>1396</v>
      </c>
      <c r="W479" s="229" t="s">
        <v>347</v>
      </c>
      <c r="X479" s="229" t="s">
        <v>347</v>
      </c>
      <c r="Y479" s="229">
        <f t="shared" si="13"/>
        <v>4</v>
      </c>
      <c r="Z479" s="220"/>
    </row>
    <row r="480" spans="1:26">
      <c r="A480" s="228">
        <v>44681</v>
      </c>
      <c r="B480" s="229" t="s">
        <v>347</v>
      </c>
      <c r="C480" s="229" t="s">
        <v>1393</v>
      </c>
      <c r="D480" s="229" t="s">
        <v>1394</v>
      </c>
      <c r="E480" s="229" t="s">
        <v>1281</v>
      </c>
      <c r="F480" s="229" t="s">
        <v>1282</v>
      </c>
      <c r="G480" s="229" t="s">
        <v>1268</v>
      </c>
      <c r="H480" s="229" t="s">
        <v>1269</v>
      </c>
      <c r="I480" s="229" t="s">
        <v>347</v>
      </c>
      <c r="J480" s="230">
        <v>-784673</v>
      </c>
      <c r="K480" s="229" t="s">
        <v>608</v>
      </c>
      <c r="L480" s="229" t="s">
        <v>1395</v>
      </c>
      <c r="M480" s="229" t="s">
        <v>347</v>
      </c>
      <c r="N480" s="229" t="s">
        <v>347</v>
      </c>
      <c r="O480" s="229" t="s">
        <v>612</v>
      </c>
      <c r="P480" s="229" t="s">
        <v>405</v>
      </c>
      <c r="Q480" s="229" t="s">
        <v>406</v>
      </c>
      <c r="R480" s="229" t="s">
        <v>347</v>
      </c>
      <c r="S480" s="229" t="s">
        <v>347</v>
      </c>
      <c r="T480" s="231">
        <v>0</v>
      </c>
      <c r="U480" s="229" t="s">
        <v>347</v>
      </c>
      <c r="V480" s="229" t="s">
        <v>1396</v>
      </c>
      <c r="W480" s="229" t="s">
        <v>347</v>
      </c>
      <c r="X480" s="229" t="s">
        <v>347</v>
      </c>
      <c r="Y480" s="229">
        <f t="shared" si="13"/>
        <v>4</v>
      </c>
      <c r="Z480" s="220"/>
    </row>
    <row r="481" spans="1:26">
      <c r="A481" s="228">
        <v>44681</v>
      </c>
      <c r="B481" s="229" t="s">
        <v>347</v>
      </c>
      <c r="C481" s="229" t="s">
        <v>1393</v>
      </c>
      <c r="D481" s="229" t="s">
        <v>1394</v>
      </c>
      <c r="E481" s="229" t="s">
        <v>1281</v>
      </c>
      <c r="F481" s="229" t="s">
        <v>1282</v>
      </c>
      <c r="G481" s="229" t="s">
        <v>1268</v>
      </c>
      <c r="H481" s="229" t="s">
        <v>1269</v>
      </c>
      <c r="I481" s="229" t="s">
        <v>347</v>
      </c>
      <c r="J481" s="230">
        <v>-127244</v>
      </c>
      <c r="K481" s="229" t="s">
        <v>608</v>
      </c>
      <c r="L481" s="229" t="s">
        <v>1395</v>
      </c>
      <c r="M481" s="229" t="s">
        <v>347</v>
      </c>
      <c r="N481" s="229" t="s">
        <v>347</v>
      </c>
      <c r="O481" s="229" t="s">
        <v>612</v>
      </c>
      <c r="P481" s="229" t="s">
        <v>405</v>
      </c>
      <c r="Q481" s="229" t="s">
        <v>406</v>
      </c>
      <c r="R481" s="229" t="s">
        <v>347</v>
      </c>
      <c r="S481" s="229" t="s">
        <v>347</v>
      </c>
      <c r="T481" s="231">
        <v>0</v>
      </c>
      <c r="U481" s="229" t="s">
        <v>347</v>
      </c>
      <c r="V481" s="229" t="s">
        <v>1396</v>
      </c>
      <c r="W481" s="229" t="s">
        <v>347</v>
      </c>
      <c r="X481" s="229" t="s">
        <v>347</v>
      </c>
      <c r="Y481" s="229">
        <f t="shared" si="13"/>
        <v>4</v>
      </c>
      <c r="Z481" s="220"/>
    </row>
    <row r="482" spans="1:26">
      <c r="A482" s="228">
        <v>44681</v>
      </c>
      <c r="B482" s="229" t="s">
        <v>347</v>
      </c>
      <c r="C482" s="229" t="s">
        <v>1393</v>
      </c>
      <c r="D482" s="229" t="s">
        <v>1394</v>
      </c>
      <c r="E482" s="229" t="s">
        <v>1281</v>
      </c>
      <c r="F482" s="229" t="s">
        <v>1282</v>
      </c>
      <c r="G482" s="229" t="s">
        <v>1268</v>
      </c>
      <c r="H482" s="229" t="s">
        <v>1269</v>
      </c>
      <c r="I482" s="229" t="s">
        <v>347</v>
      </c>
      <c r="J482" s="230">
        <v>-890710</v>
      </c>
      <c r="K482" s="229" t="s">
        <v>608</v>
      </c>
      <c r="L482" s="229" t="s">
        <v>1395</v>
      </c>
      <c r="M482" s="229" t="s">
        <v>347</v>
      </c>
      <c r="N482" s="229" t="s">
        <v>347</v>
      </c>
      <c r="O482" s="229" t="s">
        <v>612</v>
      </c>
      <c r="P482" s="229" t="s">
        <v>405</v>
      </c>
      <c r="Q482" s="229" t="s">
        <v>406</v>
      </c>
      <c r="R482" s="229" t="s">
        <v>347</v>
      </c>
      <c r="S482" s="229" t="s">
        <v>347</v>
      </c>
      <c r="T482" s="231">
        <v>0</v>
      </c>
      <c r="U482" s="229" t="s">
        <v>347</v>
      </c>
      <c r="V482" s="229" t="s">
        <v>1396</v>
      </c>
      <c r="W482" s="229" t="s">
        <v>347</v>
      </c>
      <c r="X482" s="229" t="s">
        <v>347</v>
      </c>
      <c r="Y482" s="229">
        <f t="shared" si="13"/>
        <v>4</v>
      </c>
      <c r="Z482" s="220"/>
    </row>
    <row r="483" spans="1:26">
      <c r="A483" s="228">
        <v>44681</v>
      </c>
      <c r="B483" s="229" t="s">
        <v>347</v>
      </c>
      <c r="C483" s="229" t="s">
        <v>1393</v>
      </c>
      <c r="D483" s="229" t="s">
        <v>1394</v>
      </c>
      <c r="E483" s="229" t="s">
        <v>1281</v>
      </c>
      <c r="F483" s="229" t="s">
        <v>1282</v>
      </c>
      <c r="G483" s="229" t="s">
        <v>1268</v>
      </c>
      <c r="H483" s="229" t="s">
        <v>1269</v>
      </c>
      <c r="I483" s="229" t="s">
        <v>347</v>
      </c>
      <c r="J483" s="230">
        <v>-63623</v>
      </c>
      <c r="K483" s="229" t="s">
        <v>608</v>
      </c>
      <c r="L483" s="229" t="s">
        <v>1395</v>
      </c>
      <c r="M483" s="229" t="s">
        <v>347</v>
      </c>
      <c r="N483" s="229" t="s">
        <v>347</v>
      </c>
      <c r="O483" s="229" t="s">
        <v>612</v>
      </c>
      <c r="P483" s="229" t="s">
        <v>405</v>
      </c>
      <c r="Q483" s="229" t="s">
        <v>406</v>
      </c>
      <c r="R483" s="229" t="s">
        <v>347</v>
      </c>
      <c r="S483" s="229" t="s">
        <v>347</v>
      </c>
      <c r="T483" s="231">
        <v>0</v>
      </c>
      <c r="U483" s="229" t="s">
        <v>347</v>
      </c>
      <c r="V483" s="229" t="s">
        <v>1396</v>
      </c>
      <c r="W483" s="229" t="s">
        <v>347</v>
      </c>
      <c r="X483" s="229" t="s">
        <v>347</v>
      </c>
      <c r="Y483" s="229">
        <f t="shared" si="13"/>
        <v>4</v>
      </c>
      <c r="Z483" s="220"/>
    </row>
    <row r="484" spans="1:26">
      <c r="A484" s="228">
        <v>44681</v>
      </c>
      <c r="B484" s="229" t="s">
        <v>347</v>
      </c>
      <c r="C484" s="229" t="s">
        <v>1393</v>
      </c>
      <c r="D484" s="229" t="s">
        <v>1394</v>
      </c>
      <c r="E484" s="229" t="s">
        <v>1281</v>
      </c>
      <c r="F484" s="229" t="s">
        <v>1282</v>
      </c>
      <c r="G484" s="229" t="s">
        <v>1286</v>
      </c>
      <c r="H484" s="229" t="s">
        <v>454</v>
      </c>
      <c r="I484" s="229" t="s">
        <v>347</v>
      </c>
      <c r="J484" s="230">
        <v>-22267221</v>
      </c>
      <c r="K484" s="229" t="s">
        <v>608</v>
      </c>
      <c r="L484" s="229" t="s">
        <v>1395</v>
      </c>
      <c r="M484" s="229" t="s">
        <v>347</v>
      </c>
      <c r="N484" s="229" t="s">
        <v>347</v>
      </c>
      <c r="O484" s="229" t="s">
        <v>612</v>
      </c>
      <c r="P484" s="229" t="s">
        <v>405</v>
      </c>
      <c r="Q484" s="229" t="s">
        <v>406</v>
      </c>
      <c r="R484" s="229" t="s">
        <v>347</v>
      </c>
      <c r="S484" s="229" t="s">
        <v>347</v>
      </c>
      <c r="T484" s="231">
        <v>0</v>
      </c>
      <c r="U484" s="229" t="s">
        <v>347</v>
      </c>
      <c r="V484" s="229" t="s">
        <v>1396</v>
      </c>
      <c r="W484" s="229" t="s">
        <v>347</v>
      </c>
      <c r="X484" s="229" t="s">
        <v>347</v>
      </c>
      <c r="Y484" s="229">
        <f t="shared" si="13"/>
        <v>4</v>
      </c>
      <c r="Z484" s="220"/>
    </row>
    <row r="485" spans="1:26">
      <c r="A485" s="228">
        <v>44681</v>
      </c>
      <c r="B485" s="229" t="s">
        <v>347</v>
      </c>
      <c r="C485" s="229" t="s">
        <v>1393</v>
      </c>
      <c r="D485" s="229" t="s">
        <v>1394</v>
      </c>
      <c r="E485" s="229" t="s">
        <v>1281</v>
      </c>
      <c r="F485" s="229" t="s">
        <v>1282</v>
      </c>
      <c r="G485" s="229" t="s">
        <v>1286</v>
      </c>
      <c r="H485" s="229" t="s">
        <v>454</v>
      </c>
      <c r="I485" s="229" t="s">
        <v>347</v>
      </c>
      <c r="J485" s="230">
        <v>-3610901</v>
      </c>
      <c r="K485" s="229" t="s">
        <v>608</v>
      </c>
      <c r="L485" s="229" t="s">
        <v>1395</v>
      </c>
      <c r="M485" s="229" t="s">
        <v>347</v>
      </c>
      <c r="N485" s="229" t="s">
        <v>347</v>
      </c>
      <c r="O485" s="229" t="s">
        <v>612</v>
      </c>
      <c r="P485" s="229" t="s">
        <v>405</v>
      </c>
      <c r="Q485" s="229" t="s">
        <v>406</v>
      </c>
      <c r="R485" s="229" t="s">
        <v>347</v>
      </c>
      <c r="S485" s="229" t="s">
        <v>347</v>
      </c>
      <c r="T485" s="231">
        <v>0</v>
      </c>
      <c r="U485" s="229" t="s">
        <v>347</v>
      </c>
      <c r="V485" s="229" t="s">
        <v>1396</v>
      </c>
      <c r="W485" s="229" t="s">
        <v>347</v>
      </c>
      <c r="X485" s="229" t="s">
        <v>347</v>
      </c>
      <c r="Y485" s="229">
        <f t="shared" si="13"/>
        <v>4</v>
      </c>
      <c r="Z485" s="220"/>
    </row>
    <row r="486" spans="1:26">
      <c r="A486" s="228">
        <v>44681</v>
      </c>
      <c r="B486" s="229" t="s">
        <v>347</v>
      </c>
      <c r="C486" s="229" t="s">
        <v>1393</v>
      </c>
      <c r="D486" s="229" t="s">
        <v>1394</v>
      </c>
      <c r="E486" s="229" t="s">
        <v>1281</v>
      </c>
      <c r="F486" s="229" t="s">
        <v>1282</v>
      </c>
      <c r="G486" s="229" t="s">
        <v>1286</v>
      </c>
      <c r="H486" s="229" t="s">
        <v>454</v>
      </c>
      <c r="I486" s="229" t="s">
        <v>347</v>
      </c>
      <c r="J486" s="230">
        <v>-25276305</v>
      </c>
      <c r="K486" s="229" t="s">
        <v>608</v>
      </c>
      <c r="L486" s="229" t="s">
        <v>1395</v>
      </c>
      <c r="M486" s="229" t="s">
        <v>347</v>
      </c>
      <c r="N486" s="229" t="s">
        <v>347</v>
      </c>
      <c r="O486" s="229" t="s">
        <v>612</v>
      </c>
      <c r="P486" s="229" t="s">
        <v>405</v>
      </c>
      <c r="Q486" s="229" t="s">
        <v>406</v>
      </c>
      <c r="R486" s="229" t="s">
        <v>347</v>
      </c>
      <c r="S486" s="229" t="s">
        <v>347</v>
      </c>
      <c r="T486" s="231">
        <v>0</v>
      </c>
      <c r="U486" s="229" t="s">
        <v>347</v>
      </c>
      <c r="V486" s="229" t="s">
        <v>1396</v>
      </c>
      <c r="W486" s="229" t="s">
        <v>347</v>
      </c>
      <c r="X486" s="229" t="s">
        <v>347</v>
      </c>
      <c r="Y486" s="229">
        <f t="shared" si="13"/>
        <v>4</v>
      </c>
      <c r="Z486" s="220"/>
    </row>
    <row r="487" spans="1:26">
      <c r="A487" s="228">
        <v>44681</v>
      </c>
      <c r="B487" s="229" t="s">
        <v>347</v>
      </c>
      <c r="C487" s="229" t="s">
        <v>1393</v>
      </c>
      <c r="D487" s="229" t="s">
        <v>1394</v>
      </c>
      <c r="E487" s="229" t="s">
        <v>1281</v>
      </c>
      <c r="F487" s="229" t="s">
        <v>1282</v>
      </c>
      <c r="G487" s="229" t="s">
        <v>1286</v>
      </c>
      <c r="H487" s="229" t="s">
        <v>454</v>
      </c>
      <c r="I487" s="229" t="s">
        <v>347</v>
      </c>
      <c r="J487" s="230">
        <v>-1805450</v>
      </c>
      <c r="K487" s="229" t="s">
        <v>608</v>
      </c>
      <c r="L487" s="229" t="s">
        <v>1395</v>
      </c>
      <c r="M487" s="229" t="s">
        <v>347</v>
      </c>
      <c r="N487" s="229" t="s">
        <v>347</v>
      </c>
      <c r="O487" s="229" t="s">
        <v>612</v>
      </c>
      <c r="P487" s="229" t="s">
        <v>405</v>
      </c>
      <c r="Q487" s="229" t="s">
        <v>406</v>
      </c>
      <c r="R487" s="229" t="s">
        <v>347</v>
      </c>
      <c r="S487" s="229" t="s">
        <v>347</v>
      </c>
      <c r="T487" s="231">
        <v>0</v>
      </c>
      <c r="U487" s="229" t="s">
        <v>347</v>
      </c>
      <c r="V487" s="229" t="s">
        <v>1396</v>
      </c>
      <c r="W487" s="229" t="s">
        <v>347</v>
      </c>
      <c r="X487" s="229" t="s">
        <v>347</v>
      </c>
      <c r="Y487" s="229">
        <f t="shared" si="13"/>
        <v>4</v>
      </c>
      <c r="Z487" s="220"/>
    </row>
    <row r="488" spans="1:26">
      <c r="A488" s="228">
        <v>44681</v>
      </c>
      <c r="B488" s="229" t="s">
        <v>347</v>
      </c>
      <c r="C488" s="229" t="s">
        <v>1393</v>
      </c>
      <c r="D488" s="229" t="s">
        <v>1394</v>
      </c>
      <c r="E488" s="229" t="s">
        <v>1281</v>
      </c>
      <c r="F488" s="229" t="s">
        <v>1282</v>
      </c>
      <c r="G488" s="229" t="s">
        <v>494</v>
      </c>
      <c r="H488" s="229" t="s">
        <v>495</v>
      </c>
      <c r="I488" s="229" t="s">
        <v>347</v>
      </c>
      <c r="J488" s="230">
        <v>-8903905</v>
      </c>
      <c r="K488" s="229" t="s">
        <v>608</v>
      </c>
      <c r="L488" s="229" t="s">
        <v>1395</v>
      </c>
      <c r="M488" s="229" t="s">
        <v>347</v>
      </c>
      <c r="N488" s="229" t="s">
        <v>347</v>
      </c>
      <c r="O488" s="229" t="s">
        <v>612</v>
      </c>
      <c r="P488" s="229" t="s">
        <v>405</v>
      </c>
      <c r="Q488" s="229" t="s">
        <v>406</v>
      </c>
      <c r="R488" s="229" t="s">
        <v>347</v>
      </c>
      <c r="S488" s="229" t="s">
        <v>347</v>
      </c>
      <c r="T488" s="231">
        <v>0</v>
      </c>
      <c r="U488" s="229" t="s">
        <v>347</v>
      </c>
      <c r="V488" s="229" t="s">
        <v>1396</v>
      </c>
      <c r="W488" s="229" t="s">
        <v>347</v>
      </c>
      <c r="X488" s="229" t="s">
        <v>347</v>
      </c>
      <c r="Y488" s="229">
        <f t="shared" si="13"/>
        <v>4</v>
      </c>
      <c r="Z488" s="220"/>
    </row>
    <row r="489" spans="1:26">
      <c r="A489" s="228">
        <v>44681</v>
      </c>
      <c r="B489" s="229" t="s">
        <v>347</v>
      </c>
      <c r="C489" s="229" t="s">
        <v>1393</v>
      </c>
      <c r="D489" s="229" t="s">
        <v>1394</v>
      </c>
      <c r="E489" s="229" t="s">
        <v>1281</v>
      </c>
      <c r="F489" s="229" t="s">
        <v>1282</v>
      </c>
      <c r="G489" s="229" t="s">
        <v>494</v>
      </c>
      <c r="H489" s="229" t="s">
        <v>495</v>
      </c>
      <c r="I489" s="229" t="s">
        <v>347</v>
      </c>
      <c r="J489" s="230">
        <v>-1443876</v>
      </c>
      <c r="K489" s="229" t="s">
        <v>608</v>
      </c>
      <c r="L489" s="229" t="s">
        <v>1395</v>
      </c>
      <c r="M489" s="229" t="s">
        <v>347</v>
      </c>
      <c r="N489" s="229" t="s">
        <v>347</v>
      </c>
      <c r="O489" s="229" t="s">
        <v>612</v>
      </c>
      <c r="P489" s="229" t="s">
        <v>405</v>
      </c>
      <c r="Q489" s="229" t="s">
        <v>406</v>
      </c>
      <c r="R489" s="229" t="s">
        <v>347</v>
      </c>
      <c r="S489" s="229" t="s">
        <v>347</v>
      </c>
      <c r="T489" s="231">
        <v>0</v>
      </c>
      <c r="U489" s="229" t="s">
        <v>347</v>
      </c>
      <c r="V489" s="229" t="s">
        <v>1396</v>
      </c>
      <c r="W489" s="229" t="s">
        <v>347</v>
      </c>
      <c r="X489" s="229" t="s">
        <v>347</v>
      </c>
      <c r="Y489" s="229">
        <f t="shared" si="13"/>
        <v>4</v>
      </c>
      <c r="Z489" s="220"/>
    </row>
    <row r="490" spans="1:26">
      <c r="A490" s="228">
        <v>44681</v>
      </c>
      <c r="B490" s="229" t="s">
        <v>347</v>
      </c>
      <c r="C490" s="229" t="s">
        <v>1393</v>
      </c>
      <c r="D490" s="229" t="s">
        <v>1394</v>
      </c>
      <c r="E490" s="229" t="s">
        <v>1281</v>
      </c>
      <c r="F490" s="229" t="s">
        <v>1282</v>
      </c>
      <c r="G490" s="229" t="s">
        <v>494</v>
      </c>
      <c r="H490" s="229" t="s">
        <v>495</v>
      </c>
      <c r="I490" s="229" t="s">
        <v>347</v>
      </c>
      <c r="J490" s="230">
        <v>-10107135</v>
      </c>
      <c r="K490" s="229" t="s">
        <v>608</v>
      </c>
      <c r="L490" s="229" t="s">
        <v>1395</v>
      </c>
      <c r="M490" s="229" t="s">
        <v>347</v>
      </c>
      <c r="N490" s="229" t="s">
        <v>347</v>
      </c>
      <c r="O490" s="229" t="s">
        <v>612</v>
      </c>
      <c r="P490" s="229" t="s">
        <v>405</v>
      </c>
      <c r="Q490" s="229" t="s">
        <v>406</v>
      </c>
      <c r="R490" s="229" t="s">
        <v>347</v>
      </c>
      <c r="S490" s="229" t="s">
        <v>347</v>
      </c>
      <c r="T490" s="231">
        <v>0</v>
      </c>
      <c r="U490" s="229" t="s">
        <v>347</v>
      </c>
      <c r="V490" s="229" t="s">
        <v>1396</v>
      </c>
      <c r="W490" s="229" t="s">
        <v>347</v>
      </c>
      <c r="X490" s="229" t="s">
        <v>347</v>
      </c>
      <c r="Y490" s="229">
        <f t="shared" si="13"/>
        <v>4</v>
      </c>
      <c r="Z490" s="220"/>
    </row>
    <row r="491" spans="1:26">
      <c r="A491" s="228">
        <v>44681</v>
      </c>
      <c r="B491" s="229" t="s">
        <v>347</v>
      </c>
      <c r="C491" s="229" t="s">
        <v>1393</v>
      </c>
      <c r="D491" s="229" t="s">
        <v>1394</v>
      </c>
      <c r="E491" s="229" t="s">
        <v>1281</v>
      </c>
      <c r="F491" s="229" t="s">
        <v>1282</v>
      </c>
      <c r="G491" s="229" t="s">
        <v>494</v>
      </c>
      <c r="H491" s="229" t="s">
        <v>495</v>
      </c>
      <c r="I491" s="229" t="s">
        <v>347</v>
      </c>
      <c r="J491" s="230">
        <v>-721939</v>
      </c>
      <c r="K491" s="229" t="s">
        <v>608</v>
      </c>
      <c r="L491" s="229" t="s">
        <v>1395</v>
      </c>
      <c r="M491" s="229" t="s">
        <v>347</v>
      </c>
      <c r="N491" s="229" t="s">
        <v>347</v>
      </c>
      <c r="O491" s="229" t="s">
        <v>612</v>
      </c>
      <c r="P491" s="229" t="s">
        <v>405</v>
      </c>
      <c r="Q491" s="229" t="s">
        <v>406</v>
      </c>
      <c r="R491" s="229" t="s">
        <v>347</v>
      </c>
      <c r="S491" s="229" t="s">
        <v>347</v>
      </c>
      <c r="T491" s="231">
        <v>0</v>
      </c>
      <c r="U491" s="229" t="s">
        <v>347</v>
      </c>
      <c r="V491" s="229" t="s">
        <v>1396</v>
      </c>
      <c r="W491" s="229" t="s">
        <v>347</v>
      </c>
      <c r="X491" s="229" t="s">
        <v>347</v>
      </c>
      <c r="Y491" s="229">
        <f t="shared" si="13"/>
        <v>4</v>
      </c>
      <c r="Z491" s="220"/>
    </row>
    <row r="492" spans="1:26">
      <c r="A492" s="228">
        <v>44681</v>
      </c>
      <c r="B492" s="229" t="s">
        <v>347</v>
      </c>
      <c r="C492" s="229" t="s">
        <v>1393</v>
      </c>
      <c r="D492" s="229" t="s">
        <v>1394</v>
      </c>
      <c r="E492" s="229" t="s">
        <v>1281</v>
      </c>
      <c r="F492" s="229" t="s">
        <v>1282</v>
      </c>
      <c r="G492" s="229" t="s">
        <v>1335</v>
      </c>
      <c r="H492" s="229" t="s">
        <v>1336</v>
      </c>
      <c r="I492" s="229" t="s">
        <v>347</v>
      </c>
      <c r="J492" s="230">
        <v>-2544591</v>
      </c>
      <c r="K492" s="229" t="s">
        <v>608</v>
      </c>
      <c r="L492" s="229" t="s">
        <v>1395</v>
      </c>
      <c r="M492" s="229" t="s">
        <v>347</v>
      </c>
      <c r="N492" s="229" t="s">
        <v>347</v>
      </c>
      <c r="O492" s="229" t="s">
        <v>612</v>
      </c>
      <c r="P492" s="229" t="s">
        <v>405</v>
      </c>
      <c r="Q492" s="229" t="s">
        <v>406</v>
      </c>
      <c r="R492" s="229" t="s">
        <v>347</v>
      </c>
      <c r="S492" s="229" t="s">
        <v>347</v>
      </c>
      <c r="T492" s="231">
        <v>0</v>
      </c>
      <c r="U492" s="229" t="s">
        <v>347</v>
      </c>
      <c r="V492" s="229" t="s">
        <v>1396</v>
      </c>
      <c r="W492" s="229" t="s">
        <v>347</v>
      </c>
      <c r="X492" s="229" t="s">
        <v>347</v>
      </c>
      <c r="Y492" s="229">
        <f t="shared" si="13"/>
        <v>4</v>
      </c>
      <c r="Z492" s="220"/>
    </row>
    <row r="493" spans="1:26">
      <c r="A493" s="228">
        <v>44681</v>
      </c>
      <c r="B493" s="229" t="s">
        <v>347</v>
      </c>
      <c r="C493" s="229" t="s">
        <v>1393</v>
      </c>
      <c r="D493" s="229" t="s">
        <v>1394</v>
      </c>
      <c r="E493" s="229" t="s">
        <v>1281</v>
      </c>
      <c r="F493" s="229" t="s">
        <v>1282</v>
      </c>
      <c r="G493" s="229" t="s">
        <v>1335</v>
      </c>
      <c r="H493" s="229" t="s">
        <v>1336</v>
      </c>
      <c r="I493" s="229" t="s">
        <v>347</v>
      </c>
      <c r="J493" s="230">
        <v>-412636</v>
      </c>
      <c r="K493" s="229" t="s">
        <v>608</v>
      </c>
      <c r="L493" s="229" t="s">
        <v>1395</v>
      </c>
      <c r="M493" s="229" t="s">
        <v>347</v>
      </c>
      <c r="N493" s="229" t="s">
        <v>347</v>
      </c>
      <c r="O493" s="229" t="s">
        <v>612</v>
      </c>
      <c r="P493" s="229" t="s">
        <v>405</v>
      </c>
      <c r="Q493" s="229" t="s">
        <v>406</v>
      </c>
      <c r="R493" s="229" t="s">
        <v>347</v>
      </c>
      <c r="S493" s="229" t="s">
        <v>347</v>
      </c>
      <c r="T493" s="231">
        <v>0</v>
      </c>
      <c r="U493" s="229" t="s">
        <v>347</v>
      </c>
      <c r="V493" s="229" t="s">
        <v>1396</v>
      </c>
      <c r="W493" s="229" t="s">
        <v>347</v>
      </c>
      <c r="X493" s="229" t="s">
        <v>347</v>
      </c>
      <c r="Y493" s="229">
        <f t="shared" si="13"/>
        <v>4</v>
      </c>
      <c r="Z493" s="220"/>
    </row>
    <row r="494" spans="1:26">
      <c r="A494" s="228">
        <v>44681</v>
      </c>
      <c r="B494" s="229" t="s">
        <v>347</v>
      </c>
      <c r="C494" s="229" t="s">
        <v>1393</v>
      </c>
      <c r="D494" s="229" t="s">
        <v>1394</v>
      </c>
      <c r="E494" s="229" t="s">
        <v>1281</v>
      </c>
      <c r="F494" s="229" t="s">
        <v>1282</v>
      </c>
      <c r="G494" s="229" t="s">
        <v>1335</v>
      </c>
      <c r="H494" s="229" t="s">
        <v>1336</v>
      </c>
      <c r="I494" s="229" t="s">
        <v>347</v>
      </c>
      <c r="J494" s="230">
        <v>-2888455</v>
      </c>
      <c r="K494" s="229" t="s">
        <v>608</v>
      </c>
      <c r="L494" s="229" t="s">
        <v>1395</v>
      </c>
      <c r="M494" s="229" t="s">
        <v>347</v>
      </c>
      <c r="N494" s="229" t="s">
        <v>347</v>
      </c>
      <c r="O494" s="229" t="s">
        <v>612</v>
      </c>
      <c r="P494" s="229" t="s">
        <v>405</v>
      </c>
      <c r="Q494" s="229" t="s">
        <v>406</v>
      </c>
      <c r="R494" s="229" t="s">
        <v>347</v>
      </c>
      <c r="S494" s="229" t="s">
        <v>347</v>
      </c>
      <c r="T494" s="231">
        <v>0</v>
      </c>
      <c r="U494" s="229" t="s">
        <v>347</v>
      </c>
      <c r="V494" s="229" t="s">
        <v>1396</v>
      </c>
      <c r="W494" s="229" t="s">
        <v>347</v>
      </c>
      <c r="X494" s="229" t="s">
        <v>347</v>
      </c>
      <c r="Y494" s="229">
        <f t="shared" si="13"/>
        <v>4</v>
      </c>
      <c r="Z494" s="220"/>
    </row>
    <row r="495" spans="1:26">
      <c r="A495" s="228">
        <v>44681</v>
      </c>
      <c r="B495" s="229" t="s">
        <v>347</v>
      </c>
      <c r="C495" s="229" t="s">
        <v>1393</v>
      </c>
      <c r="D495" s="229" t="s">
        <v>1394</v>
      </c>
      <c r="E495" s="229" t="s">
        <v>1281</v>
      </c>
      <c r="F495" s="229" t="s">
        <v>1282</v>
      </c>
      <c r="G495" s="229" t="s">
        <v>1335</v>
      </c>
      <c r="H495" s="229" t="s">
        <v>1336</v>
      </c>
      <c r="I495" s="229" t="s">
        <v>347</v>
      </c>
      <c r="J495" s="230">
        <v>-206318</v>
      </c>
      <c r="K495" s="229" t="s">
        <v>608</v>
      </c>
      <c r="L495" s="229" t="s">
        <v>1395</v>
      </c>
      <c r="M495" s="229" t="s">
        <v>347</v>
      </c>
      <c r="N495" s="229" t="s">
        <v>347</v>
      </c>
      <c r="O495" s="229" t="s">
        <v>612</v>
      </c>
      <c r="P495" s="229" t="s">
        <v>405</v>
      </c>
      <c r="Q495" s="229" t="s">
        <v>406</v>
      </c>
      <c r="R495" s="229" t="s">
        <v>347</v>
      </c>
      <c r="S495" s="229" t="s">
        <v>347</v>
      </c>
      <c r="T495" s="231">
        <v>0</v>
      </c>
      <c r="U495" s="229" t="s">
        <v>347</v>
      </c>
      <c r="V495" s="229" t="s">
        <v>1396</v>
      </c>
      <c r="W495" s="229" t="s">
        <v>347</v>
      </c>
      <c r="X495" s="229" t="s">
        <v>347</v>
      </c>
      <c r="Y495" s="229">
        <f t="shared" si="13"/>
        <v>4</v>
      </c>
      <c r="Z495" s="220"/>
    </row>
    <row r="496" spans="1:26">
      <c r="A496" s="228">
        <v>44681</v>
      </c>
      <c r="B496" s="229" t="s">
        <v>347</v>
      </c>
      <c r="C496" s="229" t="s">
        <v>1393</v>
      </c>
      <c r="D496" s="229" t="s">
        <v>1394</v>
      </c>
      <c r="E496" s="229" t="s">
        <v>1281</v>
      </c>
      <c r="F496" s="229" t="s">
        <v>1282</v>
      </c>
      <c r="G496" s="229" t="s">
        <v>1321</v>
      </c>
      <c r="H496" s="229" t="s">
        <v>948</v>
      </c>
      <c r="I496" s="229" t="s">
        <v>347</v>
      </c>
      <c r="J496" s="230">
        <v>-2632298</v>
      </c>
      <c r="K496" s="229" t="s">
        <v>608</v>
      </c>
      <c r="L496" s="229" t="s">
        <v>1395</v>
      </c>
      <c r="M496" s="229" t="s">
        <v>347</v>
      </c>
      <c r="N496" s="229" t="s">
        <v>347</v>
      </c>
      <c r="O496" s="229" t="s">
        <v>612</v>
      </c>
      <c r="P496" s="229" t="s">
        <v>405</v>
      </c>
      <c r="Q496" s="229" t="s">
        <v>406</v>
      </c>
      <c r="R496" s="229" t="s">
        <v>347</v>
      </c>
      <c r="S496" s="229" t="s">
        <v>347</v>
      </c>
      <c r="T496" s="231">
        <v>0</v>
      </c>
      <c r="U496" s="229" t="s">
        <v>347</v>
      </c>
      <c r="V496" s="229" t="s">
        <v>1396</v>
      </c>
      <c r="W496" s="229" t="s">
        <v>347</v>
      </c>
      <c r="X496" s="229" t="s">
        <v>347</v>
      </c>
      <c r="Y496" s="229">
        <f t="shared" si="13"/>
        <v>4</v>
      </c>
      <c r="Z496" s="220"/>
    </row>
    <row r="497" spans="1:26">
      <c r="A497" s="228">
        <v>44681</v>
      </c>
      <c r="B497" s="229" t="s">
        <v>347</v>
      </c>
      <c r="C497" s="229" t="s">
        <v>1393</v>
      </c>
      <c r="D497" s="229" t="s">
        <v>1394</v>
      </c>
      <c r="E497" s="229" t="s">
        <v>1281</v>
      </c>
      <c r="F497" s="229" t="s">
        <v>1282</v>
      </c>
      <c r="G497" s="229" t="s">
        <v>1321</v>
      </c>
      <c r="H497" s="229" t="s">
        <v>948</v>
      </c>
      <c r="I497" s="229" t="s">
        <v>347</v>
      </c>
      <c r="J497" s="230">
        <v>-426859</v>
      </c>
      <c r="K497" s="229" t="s">
        <v>608</v>
      </c>
      <c r="L497" s="229" t="s">
        <v>1395</v>
      </c>
      <c r="M497" s="229" t="s">
        <v>347</v>
      </c>
      <c r="N497" s="229" t="s">
        <v>347</v>
      </c>
      <c r="O497" s="229" t="s">
        <v>612</v>
      </c>
      <c r="P497" s="229" t="s">
        <v>405</v>
      </c>
      <c r="Q497" s="229" t="s">
        <v>406</v>
      </c>
      <c r="R497" s="229" t="s">
        <v>347</v>
      </c>
      <c r="S497" s="229" t="s">
        <v>347</v>
      </c>
      <c r="T497" s="231">
        <v>0</v>
      </c>
      <c r="U497" s="229" t="s">
        <v>347</v>
      </c>
      <c r="V497" s="229" t="s">
        <v>1396</v>
      </c>
      <c r="W497" s="229" t="s">
        <v>347</v>
      </c>
      <c r="X497" s="229" t="s">
        <v>347</v>
      </c>
      <c r="Y497" s="229">
        <f t="shared" si="13"/>
        <v>4</v>
      </c>
      <c r="Z497" s="220"/>
    </row>
    <row r="498" spans="1:26">
      <c r="A498" s="228">
        <v>44681</v>
      </c>
      <c r="B498" s="229" t="s">
        <v>347</v>
      </c>
      <c r="C498" s="229" t="s">
        <v>1393</v>
      </c>
      <c r="D498" s="229" t="s">
        <v>1394</v>
      </c>
      <c r="E498" s="229" t="s">
        <v>1281</v>
      </c>
      <c r="F498" s="229" t="s">
        <v>1282</v>
      </c>
      <c r="G498" s="229" t="s">
        <v>1321</v>
      </c>
      <c r="H498" s="229" t="s">
        <v>948</v>
      </c>
      <c r="I498" s="229" t="s">
        <v>347</v>
      </c>
      <c r="J498" s="230">
        <v>-2988014</v>
      </c>
      <c r="K498" s="229" t="s">
        <v>608</v>
      </c>
      <c r="L498" s="229" t="s">
        <v>1395</v>
      </c>
      <c r="M498" s="229" t="s">
        <v>347</v>
      </c>
      <c r="N498" s="229" t="s">
        <v>347</v>
      </c>
      <c r="O498" s="229" t="s">
        <v>612</v>
      </c>
      <c r="P498" s="229" t="s">
        <v>405</v>
      </c>
      <c r="Q498" s="229" t="s">
        <v>406</v>
      </c>
      <c r="R498" s="229" t="s">
        <v>347</v>
      </c>
      <c r="S498" s="229" t="s">
        <v>347</v>
      </c>
      <c r="T498" s="231">
        <v>0</v>
      </c>
      <c r="U498" s="229" t="s">
        <v>347</v>
      </c>
      <c r="V498" s="229" t="s">
        <v>1396</v>
      </c>
      <c r="W498" s="229" t="s">
        <v>347</v>
      </c>
      <c r="X498" s="229" t="s">
        <v>347</v>
      </c>
      <c r="Y498" s="229">
        <f t="shared" si="13"/>
        <v>4</v>
      </c>
      <c r="Z498" s="220"/>
    </row>
    <row r="499" spans="1:26">
      <c r="A499" s="228">
        <v>44681</v>
      </c>
      <c r="B499" s="229" t="s">
        <v>347</v>
      </c>
      <c r="C499" s="229" t="s">
        <v>1393</v>
      </c>
      <c r="D499" s="229" t="s">
        <v>1394</v>
      </c>
      <c r="E499" s="229" t="s">
        <v>1281</v>
      </c>
      <c r="F499" s="229" t="s">
        <v>1282</v>
      </c>
      <c r="G499" s="229" t="s">
        <v>1321</v>
      </c>
      <c r="H499" s="229" t="s">
        <v>948</v>
      </c>
      <c r="I499" s="229" t="s">
        <v>347</v>
      </c>
      <c r="J499" s="230">
        <v>-213429</v>
      </c>
      <c r="K499" s="229" t="s">
        <v>608</v>
      </c>
      <c r="L499" s="229" t="s">
        <v>1395</v>
      </c>
      <c r="M499" s="229" t="s">
        <v>347</v>
      </c>
      <c r="N499" s="229" t="s">
        <v>347</v>
      </c>
      <c r="O499" s="229" t="s">
        <v>612</v>
      </c>
      <c r="P499" s="229" t="s">
        <v>405</v>
      </c>
      <c r="Q499" s="229" t="s">
        <v>406</v>
      </c>
      <c r="R499" s="229" t="s">
        <v>347</v>
      </c>
      <c r="S499" s="229" t="s">
        <v>347</v>
      </c>
      <c r="T499" s="231">
        <v>0</v>
      </c>
      <c r="U499" s="229" t="s">
        <v>347</v>
      </c>
      <c r="V499" s="229" t="s">
        <v>1396</v>
      </c>
      <c r="W499" s="229" t="s">
        <v>347</v>
      </c>
      <c r="X499" s="229" t="s">
        <v>347</v>
      </c>
      <c r="Y499" s="229">
        <f t="shared" si="13"/>
        <v>4</v>
      </c>
      <c r="Z499" s="220"/>
    </row>
    <row r="500" spans="1:26">
      <c r="A500" s="228">
        <v>44655</v>
      </c>
      <c r="B500" s="229" t="s">
        <v>1400</v>
      </c>
      <c r="C500" s="229" t="s">
        <v>1401</v>
      </c>
      <c r="D500" s="229" t="s">
        <v>1402</v>
      </c>
      <c r="E500" s="229" t="s">
        <v>1281</v>
      </c>
      <c r="F500" s="229" t="s">
        <v>1282</v>
      </c>
      <c r="G500" s="229" t="s">
        <v>1397</v>
      </c>
      <c r="H500" s="229" t="s">
        <v>1398</v>
      </c>
      <c r="I500" s="229" t="s">
        <v>496</v>
      </c>
      <c r="J500" s="230">
        <v>2730150</v>
      </c>
      <c r="K500" s="229" t="s">
        <v>347</v>
      </c>
      <c r="L500" s="229" t="s">
        <v>403</v>
      </c>
      <c r="M500" s="229" t="s">
        <v>347</v>
      </c>
      <c r="N500" s="229" t="s">
        <v>347</v>
      </c>
      <c r="O500" s="229" t="s">
        <v>404</v>
      </c>
      <c r="P500" s="229" t="s">
        <v>405</v>
      </c>
      <c r="Q500" s="229" t="s">
        <v>406</v>
      </c>
      <c r="R500" s="229" t="s">
        <v>347</v>
      </c>
      <c r="S500" s="229" t="s">
        <v>347</v>
      </c>
      <c r="T500" s="231">
        <v>0</v>
      </c>
      <c r="U500" s="229" t="s">
        <v>347</v>
      </c>
      <c r="V500" s="229" t="s">
        <v>1402</v>
      </c>
      <c r="W500" s="229" t="s">
        <v>347</v>
      </c>
      <c r="X500" s="229" t="s">
        <v>347</v>
      </c>
      <c r="Y500" s="229">
        <f t="shared" si="13"/>
        <v>4</v>
      </c>
      <c r="Z500" s="220">
        <f t="shared" ref="Z500:Z517" si="14">J500</f>
        <v>2730150</v>
      </c>
    </row>
    <row r="501" spans="1:26">
      <c r="A501" s="228">
        <v>44665</v>
      </c>
      <c r="B501" s="229" t="s">
        <v>1403</v>
      </c>
      <c r="C501" s="229" t="s">
        <v>1404</v>
      </c>
      <c r="D501" s="229" t="s">
        <v>1405</v>
      </c>
      <c r="E501" s="229" t="s">
        <v>1281</v>
      </c>
      <c r="F501" s="229" t="s">
        <v>1282</v>
      </c>
      <c r="G501" s="229" t="s">
        <v>1357</v>
      </c>
      <c r="H501" s="229" t="s">
        <v>1358</v>
      </c>
      <c r="I501" s="229" t="s">
        <v>496</v>
      </c>
      <c r="J501" s="230">
        <v>2623000</v>
      </c>
      <c r="K501" s="229" t="s">
        <v>347</v>
      </c>
      <c r="L501" s="229" t="s">
        <v>403</v>
      </c>
      <c r="M501" s="229" t="s">
        <v>347</v>
      </c>
      <c r="N501" s="229" t="s">
        <v>347</v>
      </c>
      <c r="O501" s="229" t="s">
        <v>404</v>
      </c>
      <c r="P501" s="229" t="s">
        <v>405</v>
      </c>
      <c r="Q501" s="229" t="s">
        <v>406</v>
      </c>
      <c r="R501" s="229" t="s">
        <v>347</v>
      </c>
      <c r="S501" s="229" t="s">
        <v>347</v>
      </c>
      <c r="T501" s="231">
        <v>0</v>
      </c>
      <c r="U501" s="229" t="s">
        <v>347</v>
      </c>
      <c r="V501" s="229" t="s">
        <v>1405</v>
      </c>
      <c r="W501" s="229" t="s">
        <v>347</v>
      </c>
      <c r="X501" s="229" t="s">
        <v>347</v>
      </c>
      <c r="Y501" s="229">
        <f t="shared" si="13"/>
        <v>4</v>
      </c>
      <c r="Z501" s="220">
        <f t="shared" si="14"/>
        <v>2623000</v>
      </c>
    </row>
    <row r="502" spans="1:26">
      <c r="A502" s="228">
        <v>44680</v>
      </c>
      <c r="B502" s="229" t="s">
        <v>765</v>
      </c>
      <c r="C502" s="229" t="s">
        <v>766</v>
      </c>
      <c r="D502" s="229" t="s">
        <v>767</v>
      </c>
      <c r="E502" s="229" t="s">
        <v>1281</v>
      </c>
      <c r="F502" s="229" t="s">
        <v>1282</v>
      </c>
      <c r="G502" s="229" t="s">
        <v>768</v>
      </c>
      <c r="H502" s="229" t="s">
        <v>709</v>
      </c>
      <c r="I502" s="229" t="s">
        <v>768</v>
      </c>
      <c r="J502" s="230">
        <v>-25000000</v>
      </c>
      <c r="K502" s="229" t="s">
        <v>347</v>
      </c>
      <c r="L502" s="229" t="s">
        <v>403</v>
      </c>
      <c r="M502" s="229" t="s">
        <v>347</v>
      </c>
      <c r="N502" s="229" t="s">
        <v>347</v>
      </c>
      <c r="O502" s="229" t="s">
        <v>612</v>
      </c>
      <c r="P502" s="229" t="s">
        <v>405</v>
      </c>
      <c r="Q502" s="229" t="s">
        <v>406</v>
      </c>
      <c r="R502" s="229" t="s">
        <v>347</v>
      </c>
      <c r="S502" s="229" t="s">
        <v>347</v>
      </c>
      <c r="T502" s="231">
        <v>0</v>
      </c>
      <c r="U502" s="229" t="s">
        <v>347</v>
      </c>
      <c r="V502" s="229" t="s">
        <v>767</v>
      </c>
      <c r="W502" s="229" t="s">
        <v>347</v>
      </c>
      <c r="X502" s="229" t="s">
        <v>347</v>
      </c>
      <c r="Y502" s="229">
        <f t="shared" si="13"/>
        <v>4</v>
      </c>
      <c r="Z502" s="234"/>
    </row>
    <row r="503" spans="1:26">
      <c r="A503" s="228">
        <v>44680</v>
      </c>
      <c r="B503" s="229" t="s">
        <v>769</v>
      </c>
      <c r="C503" s="229" t="s">
        <v>770</v>
      </c>
      <c r="D503" s="229" t="s">
        <v>767</v>
      </c>
      <c r="E503" s="229" t="s">
        <v>1281</v>
      </c>
      <c r="F503" s="229" t="s">
        <v>1282</v>
      </c>
      <c r="G503" s="229" t="s">
        <v>708</v>
      </c>
      <c r="H503" s="229" t="s">
        <v>709</v>
      </c>
      <c r="I503" s="229" t="s">
        <v>708</v>
      </c>
      <c r="J503" s="230">
        <v>94125000</v>
      </c>
      <c r="K503" s="229" t="s">
        <v>347</v>
      </c>
      <c r="L503" s="229" t="s">
        <v>403</v>
      </c>
      <c r="M503" s="229" t="s">
        <v>347</v>
      </c>
      <c r="N503" s="229" t="s">
        <v>347</v>
      </c>
      <c r="O503" s="229" t="s">
        <v>404</v>
      </c>
      <c r="P503" s="229" t="s">
        <v>405</v>
      </c>
      <c r="Q503" s="229" t="s">
        <v>406</v>
      </c>
      <c r="R503" s="229" t="s">
        <v>347</v>
      </c>
      <c r="S503" s="229" t="s">
        <v>347</v>
      </c>
      <c r="T503" s="231">
        <v>0</v>
      </c>
      <c r="U503" s="229" t="s">
        <v>347</v>
      </c>
      <c r="V503" s="229" t="s">
        <v>767</v>
      </c>
      <c r="W503" s="229" t="s">
        <v>347</v>
      </c>
      <c r="X503" s="229" t="s">
        <v>347</v>
      </c>
      <c r="Y503" s="229">
        <f t="shared" si="13"/>
        <v>4</v>
      </c>
      <c r="Z503" s="234">
        <f t="shared" si="14"/>
        <v>94125000</v>
      </c>
    </row>
    <row r="504" spans="1:26">
      <c r="A504" s="228">
        <v>44657</v>
      </c>
      <c r="B504" s="229" t="s">
        <v>771</v>
      </c>
      <c r="C504" s="229" t="s">
        <v>772</v>
      </c>
      <c r="D504" s="229" t="s">
        <v>767</v>
      </c>
      <c r="E504" s="229" t="s">
        <v>1281</v>
      </c>
      <c r="F504" s="229" t="s">
        <v>1282</v>
      </c>
      <c r="G504" s="229" t="s">
        <v>494</v>
      </c>
      <c r="H504" s="229" t="s">
        <v>495</v>
      </c>
      <c r="I504" s="229" t="s">
        <v>494</v>
      </c>
      <c r="J504" s="230">
        <v>21176855</v>
      </c>
      <c r="K504" s="229" t="s">
        <v>347</v>
      </c>
      <c r="L504" s="229" t="s">
        <v>403</v>
      </c>
      <c r="M504" s="229" t="s">
        <v>347</v>
      </c>
      <c r="N504" s="229" t="s">
        <v>347</v>
      </c>
      <c r="O504" s="229" t="s">
        <v>404</v>
      </c>
      <c r="P504" s="229" t="s">
        <v>405</v>
      </c>
      <c r="Q504" s="229" t="s">
        <v>406</v>
      </c>
      <c r="R504" s="229" t="s">
        <v>347</v>
      </c>
      <c r="S504" s="229" t="s">
        <v>347</v>
      </c>
      <c r="T504" s="231">
        <v>0</v>
      </c>
      <c r="U504" s="229" t="s">
        <v>347</v>
      </c>
      <c r="V504" s="229" t="s">
        <v>767</v>
      </c>
      <c r="W504" s="229" t="s">
        <v>347</v>
      </c>
      <c r="X504" s="229" t="s">
        <v>347</v>
      </c>
      <c r="Y504" s="229">
        <f t="shared" si="13"/>
        <v>4</v>
      </c>
      <c r="Z504" s="234">
        <f t="shared" si="14"/>
        <v>21176855</v>
      </c>
    </row>
    <row r="505" spans="1:26">
      <c r="A505" s="228">
        <v>44680</v>
      </c>
      <c r="B505" s="229" t="s">
        <v>1139</v>
      </c>
      <c r="C505" s="229" t="s">
        <v>1140</v>
      </c>
      <c r="D505" s="229" t="s">
        <v>767</v>
      </c>
      <c r="E505" s="229" t="s">
        <v>1281</v>
      </c>
      <c r="F505" s="229" t="s">
        <v>1282</v>
      </c>
      <c r="G505" s="229" t="s">
        <v>1129</v>
      </c>
      <c r="H505" s="229" t="s">
        <v>1130</v>
      </c>
      <c r="I505" s="229" t="s">
        <v>1124</v>
      </c>
      <c r="J505" s="230">
        <v>740</v>
      </c>
      <c r="K505" s="229" t="s">
        <v>347</v>
      </c>
      <c r="L505" s="229" t="s">
        <v>403</v>
      </c>
      <c r="M505" s="229" t="s">
        <v>347</v>
      </c>
      <c r="N505" s="229" t="s">
        <v>347</v>
      </c>
      <c r="O505" s="229" t="s">
        <v>404</v>
      </c>
      <c r="P505" s="229" t="s">
        <v>405</v>
      </c>
      <c r="Q505" s="229" t="s">
        <v>406</v>
      </c>
      <c r="R505" s="229" t="s">
        <v>347</v>
      </c>
      <c r="S505" s="229" t="s">
        <v>347</v>
      </c>
      <c r="T505" s="231">
        <v>0</v>
      </c>
      <c r="U505" s="229" t="s">
        <v>347</v>
      </c>
      <c r="V505" s="229" t="s">
        <v>767</v>
      </c>
      <c r="W505" s="229" t="s">
        <v>347</v>
      </c>
      <c r="X505" s="229" t="s">
        <v>347</v>
      </c>
      <c r="Y505" s="229">
        <f t="shared" si="13"/>
        <v>4</v>
      </c>
      <c r="Z505" s="234">
        <f t="shared" si="14"/>
        <v>740</v>
      </c>
    </row>
    <row r="506" spans="1:26">
      <c r="A506" s="228">
        <v>44680</v>
      </c>
      <c r="B506" s="229" t="s">
        <v>1139</v>
      </c>
      <c r="C506" s="229" t="s">
        <v>1140</v>
      </c>
      <c r="D506" s="229" t="s">
        <v>767</v>
      </c>
      <c r="E506" s="229" t="s">
        <v>1281</v>
      </c>
      <c r="F506" s="229" t="s">
        <v>1282</v>
      </c>
      <c r="G506" s="229" t="s">
        <v>1124</v>
      </c>
      <c r="H506" s="229" t="s">
        <v>1125</v>
      </c>
      <c r="I506" s="229" t="s">
        <v>1124</v>
      </c>
      <c r="J506" s="230">
        <v>6197940</v>
      </c>
      <c r="K506" s="229" t="s">
        <v>347</v>
      </c>
      <c r="L506" s="229" t="s">
        <v>403</v>
      </c>
      <c r="M506" s="229" t="s">
        <v>347</v>
      </c>
      <c r="N506" s="229" t="s">
        <v>347</v>
      </c>
      <c r="O506" s="229" t="s">
        <v>404</v>
      </c>
      <c r="P506" s="229" t="s">
        <v>405</v>
      </c>
      <c r="Q506" s="229" t="s">
        <v>406</v>
      </c>
      <c r="R506" s="229" t="s">
        <v>347</v>
      </c>
      <c r="S506" s="229" t="s">
        <v>347</v>
      </c>
      <c r="T506" s="231">
        <v>0</v>
      </c>
      <c r="U506" s="229" t="s">
        <v>347</v>
      </c>
      <c r="V506" s="229" t="s">
        <v>767</v>
      </c>
      <c r="W506" s="229" t="s">
        <v>347</v>
      </c>
      <c r="X506" s="229" t="s">
        <v>347</v>
      </c>
      <c r="Y506" s="229">
        <f t="shared" si="13"/>
        <v>4</v>
      </c>
      <c r="Z506" s="234">
        <f t="shared" si="14"/>
        <v>6197940</v>
      </c>
    </row>
    <row r="507" spans="1:26">
      <c r="A507" s="228">
        <v>44681</v>
      </c>
      <c r="B507" s="229" t="s">
        <v>1406</v>
      </c>
      <c r="C507" s="229" t="s">
        <v>1407</v>
      </c>
      <c r="D507" s="229" t="s">
        <v>1408</v>
      </c>
      <c r="E507" s="229" t="s">
        <v>1281</v>
      </c>
      <c r="F507" s="229" t="s">
        <v>1282</v>
      </c>
      <c r="G507" s="229" t="s">
        <v>1286</v>
      </c>
      <c r="H507" s="229" t="s">
        <v>454</v>
      </c>
      <c r="I507" s="229" t="s">
        <v>436</v>
      </c>
      <c r="J507" s="230">
        <v>41666667</v>
      </c>
      <c r="K507" s="229" t="s">
        <v>347</v>
      </c>
      <c r="L507" s="229" t="s">
        <v>403</v>
      </c>
      <c r="M507" s="229" t="s">
        <v>347</v>
      </c>
      <c r="N507" s="229" t="s">
        <v>347</v>
      </c>
      <c r="O507" s="229" t="s">
        <v>404</v>
      </c>
      <c r="P507" s="229" t="s">
        <v>405</v>
      </c>
      <c r="Q507" s="229" t="s">
        <v>406</v>
      </c>
      <c r="R507" s="229" t="s">
        <v>347</v>
      </c>
      <c r="S507" s="229" t="s">
        <v>347</v>
      </c>
      <c r="T507" s="231">
        <v>0</v>
      </c>
      <c r="U507" s="229" t="s">
        <v>347</v>
      </c>
      <c r="V507" s="229" t="s">
        <v>1409</v>
      </c>
      <c r="W507" s="229" t="s">
        <v>347</v>
      </c>
      <c r="X507" s="229" t="s">
        <v>347</v>
      </c>
      <c r="Y507" s="229">
        <f t="shared" si="13"/>
        <v>4</v>
      </c>
      <c r="Z507" s="220">
        <f t="shared" si="14"/>
        <v>41666667</v>
      </c>
    </row>
    <row r="508" spans="1:26">
      <c r="A508" s="228">
        <v>44681</v>
      </c>
      <c r="B508" s="229" t="s">
        <v>1410</v>
      </c>
      <c r="C508" s="229" t="s">
        <v>1411</v>
      </c>
      <c r="D508" s="229" t="s">
        <v>1412</v>
      </c>
      <c r="E508" s="229" t="s">
        <v>1281</v>
      </c>
      <c r="F508" s="229" t="s">
        <v>1282</v>
      </c>
      <c r="G508" s="229" t="s">
        <v>1263</v>
      </c>
      <c r="H508" s="229" t="s">
        <v>820</v>
      </c>
      <c r="I508" s="229" t="s">
        <v>436</v>
      </c>
      <c r="J508" s="230">
        <v>6967983</v>
      </c>
      <c r="K508" s="229" t="s">
        <v>347</v>
      </c>
      <c r="L508" s="229" t="s">
        <v>403</v>
      </c>
      <c r="M508" s="229" t="s">
        <v>347</v>
      </c>
      <c r="N508" s="229" t="s">
        <v>347</v>
      </c>
      <c r="O508" s="229" t="s">
        <v>404</v>
      </c>
      <c r="P508" s="229" t="s">
        <v>405</v>
      </c>
      <c r="Q508" s="229" t="s">
        <v>406</v>
      </c>
      <c r="R508" s="229" t="s">
        <v>347</v>
      </c>
      <c r="S508" s="229" t="s">
        <v>347</v>
      </c>
      <c r="T508" s="231">
        <v>0</v>
      </c>
      <c r="U508" s="229" t="s">
        <v>347</v>
      </c>
      <c r="V508" s="229" t="s">
        <v>1413</v>
      </c>
      <c r="W508" s="229" t="s">
        <v>347</v>
      </c>
      <c r="X508" s="229" t="s">
        <v>347</v>
      </c>
      <c r="Y508" s="229">
        <f t="shared" si="13"/>
        <v>4</v>
      </c>
      <c r="Z508" s="220">
        <f t="shared" si="14"/>
        <v>6967983</v>
      </c>
    </row>
    <row r="509" spans="1:26">
      <c r="A509" s="228">
        <v>44681</v>
      </c>
      <c r="B509" s="229" t="s">
        <v>1414</v>
      </c>
      <c r="C509" s="229" t="s">
        <v>1415</v>
      </c>
      <c r="D509" s="229" t="s">
        <v>1416</v>
      </c>
      <c r="E509" s="229" t="s">
        <v>1281</v>
      </c>
      <c r="F509" s="229" t="s">
        <v>1282</v>
      </c>
      <c r="G509" s="229" t="s">
        <v>1286</v>
      </c>
      <c r="H509" s="229" t="s">
        <v>454</v>
      </c>
      <c r="I509" s="229" t="s">
        <v>436</v>
      </c>
      <c r="J509" s="230">
        <v>1541667</v>
      </c>
      <c r="K509" s="229" t="s">
        <v>347</v>
      </c>
      <c r="L509" s="229" t="s">
        <v>403</v>
      </c>
      <c r="M509" s="229" t="s">
        <v>347</v>
      </c>
      <c r="N509" s="229" t="s">
        <v>347</v>
      </c>
      <c r="O509" s="229" t="s">
        <v>404</v>
      </c>
      <c r="P509" s="229" t="s">
        <v>405</v>
      </c>
      <c r="Q509" s="229" t="s">
        <v>406</v>
      </c>
      <c r="R509" s="229" t="s">
        <v>347</v>
      </c>
      <c r="S509" s="229" t="s">
        <v>347</v>
      </c>
      <c r="T509" s="231">
        <v>0</v>
      </c>
      <c r="U509" s="229" t="s">
        <v>347</v>
      </c>
      <c r="V509" s="229" t="s">
        <v>1417</v>
      </c>
      <c r="W509" s="229" t="s">
        <v>347</v>
      </c>
      <c r="X509" s="229" t="s">
        <v>347</v>
      </c>
      <c r="Y509" s="229">
        <f t="shared" si="13"/>
        <v>4</v>
      </c>
      <c r="Z509" s="220">
        <f t="shared" si="14"/>
        <v>1541667</v>
      </c>
    </row>
    <row r="510" spans="1:26">
      <c r="A510" s="228">
        <v>44681</v>
      </c>
      <c r="B510" s="229" t="s">
        <v>1418</v>
      </c>
      <c r="C510" s="229" t="s">
        <v>1419</v>
      </c>
      <c r="D510" s="229" t="s">
        <v>1420</v>
      </c>
      <c r="E510" s="229" t="s">
        <v>1281</v>
      </c>
      <c r="F510" s="229" t="s">
        <v>1282</v>
      </c>
      <c r="G510" s="229" t="s">
        <v>1399</v>
      </c>
      <c r="H510" s="229" t="s">
        <v>820</v>
      </c>
      <c r="I510" s="229" t="s">
        <v>436</v>
      </c>
      <c r="J510" s="230">
        <v>2465667</v>
      </c>
      <c r="K510" s="229" t="s">
        <v>347</v>
      </c>
      <c r="L510" s="229" t="s">
        <v>403</v>
      </c>
      <c r="M510" s="229" t="s">
        <v>347</v>
      </c>
      <c r="N510" s="229" t="s">
        <v>347</v>
      </c>
      <c r="O510" s="229" t="s">
        <v>404</v>
      </c>
      <c r="P510" s="229" t="s">
        <v>405</v>
      </c>
      <c r="Q510" s="229" t="s">
        <v>406</v>
      </c>
      <c r="R510" s="229" t="s">
        <v>347</v>
      </c>
      <c r="S510" s="229" t="s">
        <v>347</v>
      </c>
      <c r="T510" s="231">
        <v>0</v>
      </c>
      <c r="U510" s="229" t="s">
        <v>347</v>
      </c>
      <c r="V510" s="229" t="s">
        <v>1421</v>
      </c>
      <c r="W510" s="229" t="s">
        <v>347</v>
      </c>
      <c r="X510" s="229" t="s">
        <v>347</v>
      </c>
      <c r="Y510" s="229">
        <f t="shared" si="13"/>
        <v>4</v>
      </c>
      <c r="Z510" s="220">
        <f t="shared" si="14"/>
        <v>2465667</v>
      </c>
    </row>
    <row r="511" spans="1:26">
      <c r="A511" s="228">
        <v>44681</v>
      </c>
      <c r="B511" s="229" t="s">
        <v>1422</v>
      </c>
      <c r="C511" s="229" t="s">
        <v>1423</v>
      </c>
      <c r="D511" s="229" t="s">
        <v>1424</v>
      </c>
      <c r="E511" s="229" t="s">
        <v>1281</v>
      </c>
      <c r="F511" s="229" t="s">
        <v>1282</v>
      </c>
      <c r="G511" s="229" t="s">
        <v>1268</v>
      </c>
      <c r="H511" s="229" t="s">
        <v>1269</v>
      </c>
      <c r="I511" s="229" t="s">
        <v>436</v>
      </c>
      <c r="J511" s="230">
        <v>1866250</v>
      </c>
      <c r="K511" s="229" t="s">
        <v>347</v>
      </c>
      <c r="L511" s="229" t="s">
        <v>403</v>
      </c>
      <c r="M511" s="229" t="s">
        <v>347</v>
      </c>
      <c r="N511" s="229" t="s">
        <v>347</v>
      </c>
      <c r="O511" s="229" t="s">
        <v>404</v>
      </c>
      <c r="P511" s="229" t="s">
        <v>405</v>
      </c>
      <c r="Q511" s="229" t="s">
        <v>406</v>
      </c>
      <c r="R511" s="229" t="s">
        <v>347</v>
      </c>
      <c r="S511" s="229" t="s">
        <v>347</v>
      </c>
      <c r="T511" s="231">
        <v>0</v>
      </c>
      <c r="U511" s="229" t="s">
        <v>347</v>
      </c>
      <c r="V511" s="229" t="s">
        <v>1425</v>
      </c>
      <c r="W511" s="229" t="s">
        <v>347</v>
      </c>
      <c r="X511" s="229" t="s">
        <v>347</v>
      </c>
      <c r="Y511" s="229">
        <f t="shared" si="13"/>
        <v>4</v>
      </c>
      <c r="Z511" s="220">
        <f t="shared" si="14"/>
        <v>1866250</v>
      </c>
    </row>
    <row r="512" spans="1:26">
      <c r="A512" s="228">
        <v>44681</v>
      </c>
      <c r="B512" s="229" t="s">
        <v>1426</v>
      </c>
      <c r="C512" s="229" t="s">
        <v>1427</v>
      </c>
      <c r="D512" s="229" t="s">
        <v>1428</v>
      </c>
      <c r="E512" s="229" t="s">
        <v>1281</v>
      </c>
      <c r="F512" s="229" t="s">
        <v>1282</v>
      </c>
      <c r="G512" s="229" t="s">
        <v>1124</v>
      </c>
      <c r="H512" s="229" t="s">
        <v>1125</v>
      </c>
      <c r="I512" s="229" t="s">
        <v>1429</v>
      </c>
      <c r="J512" s="230">
        <v>821167</v>
      </c>
      <c r="K512" s="229" t="s">
        <v>347</v>
      </c>
      <c r="L512" s="229" t="s">
        <v>403</v>
      </c>
      <c r="M512" s="229" t="s">
        <v>347</v>
      </c>
      <c r="N512" s="229" t="s">
        <v>347</v>
      </c>
      <c r="O512" s="229" t="s">
        <v>404</v>
      </c>
      <c r="P512" s="229" t="s">
        <v>405</v>
      </c>
      <c r="Q512" s="229" t="s">
        <v>406</v>
      </c>
      <c r="R512" s="229" t="s">
        <v>347</v>
      </c>
      <c r="S512" s="229" t="s">
        <v>347</v>
      </c>
      <c r="T512" s="231">
        <v>0</v>
      </c>
      <c r="U512" s="229" t="s">
        <v>347</v>
      </c>
      <c r="V512" s="229" t="s">
        <v>1428</v>
      </c>
      <c r="W512" s="229" t="s">
        <v>347</v>
      </c>
      <c r="X512" s="229" t="s">
        <v>347</v>
      </c>
      <c r="Y512" s="229">
        <f t="shared" si="13"/>
        <v>4</v>
      </c>
      <c r="Z512" s="220">
        <f t="shared" si="14"/>
        <v>821167</v>
      </c>
    </row>
    <row r="513" spans="1:26">
      <c r="A513" s="228">
        <v>44681</v>
      </c>
      <c r="B513" s="229" t="s">
        <v>1430</v>
      </c>
      <c r="C513" s="229" t="s">
        <v>1431</v>
      </c>
      <c r="D513" s="229" t="s">
        <v>1432</v>
      </c>
      <c r="E513" s="229" t="s">
        <v>1281</v>
      </c>
      <c r="F513" s="229" t="s">
        <v>1282</v>
      </c>
      <c r="G513" s="229" t="s">
        <v>1124</v>
      </c>
      <c r="H513" s="229" t="s">
        <v>1125</v>
      </c>
      <c r="I513" s="229" t="s">
        <v>1429</v>
      </c>
      <c r="J513" s="230">
        <v>796884</v>
      </c>
      <c r="K513" s="229" t="s">
        <v>347</v>
      </c>
      <c r="L513" s="229" t="s">
        <v>403</v>
      </c>
      <c r="M513" s="229" t="s">
        <v>347</v>
      </c>
      <c r="N513" s="229" t="s">
        <v>347</v>
      </c>
      <c r="O513" s="229" t="s">
        <v>404</v>
      </c>
      <c r="P513" s="229" t="s">
        <v>405</v>
      </c>
      <c r="Q513" s="229" t="s">
        <v>406</v>
      </c>
      <c r="R513" s="229" t="s">
        <v>347</v>
      </c>
      <c r="S513" s="229" t="s">
        <v>347</v>
      </c>
      <c r="T513" s="231">
        <v>0</v>
      </c>
      <c r="U513" s="229" t="s">
        <v>347</v>
      </c>
      <c r="V513" s="229" t="s">
        <v>1432</v>
      </c>
      <c r="W513" s="229" t="s">
        <v>347</v>
      </c>
      <c r="X513" s="229" t="s">
        <v>347</v>
      </c>
      <c r="Y513" s="229">
        <f t="shared" si="13"/>
        <v>4</v>
      </c>
      <c r="Z513" s="220">
        <f t="shared" si="14"/>
        <v>796884</v>
      </c>
    </row>
    <row r="514" spans="1:26">
      <c r="A514" s="228">
        <v>44681</v>
      </c>
      <c r="B514" s="229" t="s">
        <v>1433</v>
      </c>
      <c r="C514" s="229" t="s">
        <v>1434</v>
      </c>
      <c r="D514" s="229" t="s">
        <v>1435</v>
      </c>
      <c r="E514" s="229" t="s">
        <v>1281</v>
      </c>
      <c r="F514" s="229" t="s">
        <v>1282</v>
      </c>
      <c r="G514" s="229" t="s">
        <v>1124</v>
      </c>
      <c r="H514" s="229" t="s">
        <v>1125</v>
      </c>
      <c r="I514" s="229" t="s">
        <v>1429</v>
      </c>
      <c r="J514" s="230">
        <v>1283000</v>
      </c>
      <c r="K514" s="229" t="s">
        <v>347</v>
      </c>
      <c r="L514" s="229" t="s">
        <v>403</v>
      </c>
      <c r="M514" s="229" t="s">
        <v>347</v>
      </c>
      <c r="N514" s="229" t="s">
        <v>347</v>
      </c>
      <c r="O514" s="229" t="s">
        <v>404</v>
      </c>
      <c r="P514" s="229" t="s">
        <v>405</v>
      </c>
      <c r="Q514" s="229" t="s">
        <v>406</v>
      </c>
      <c r="R514" s="229" t="s">
        <v>347</v>
      </c>
      <c r="S514" s="229" t="s">
        <v>347</v>
      </c>
      <c r="T514" s="231">
        <v>0</v>
      </c>
      <c r="U514" s="229" t="s">
        <v>347</v>
      </c>
      <c r="V514" s="229" t="s">
        <v>1435</v>
      </c>
      <c r="W514" s="229" t="s">
        <v>347</v>
      </c>
      <c r="X514" s="229" t="s">
        <v>347</v>
      </c>
      <c r="Y514" s="229">
        <f t="shared" si="13"/>
        <v>4</v>
      </c>
      <c r="Z514" s="220">
        <f t="shared" si="14"/>
        <v>1283000</v>
      </c>
    </row>
    <row r="515" spans="1:26">
      <c r="A515" s="228">
        <v>44681</v>
      </c>
      <c r="B515" s="229" t="s">
        <v>1436</v>
      </c>
      <c r="C515" s="229" t="s">
        <v>1437</v>
      </c>
      <c r="D515" s="229" t="s">
        <v>1438</v>
      </c>
      <c r="E515" s="229" t="s">
        <v>1281</v>
      </c>
      <c r="F515" s="229" t="s">
        <v>1282</v>
      </c>
      <c r="G515" s="229" t="s">
        <v>1217</v>
      </c>
      <c r="H515" s="229" t="s">
        <v>948</v>
      </c>
      <c r="I515" s="229" t="s">
        <v>1429</v>
      </c>
      <c r="J515" s="230">
        <v>1646250</v>
      </c>
      <c r="K515" s="229" t="s">
        <v>347</v>
      </c>
      <c r="L515" s="229" t="s">
        <v>403</v>
      </c>
      <c r="M515" s="229" t="s">
        <v>347</v>
      </c>
      <c r="N515" s="229" t="s">
        <v>347</v>
      </c>
      <c r="O515" s="229" t="s">
        <v>404</v>
      </c>
      <c r="P515" s="229" t="s">
        <v>405</v>
      </c>
      <c r="Q515" s="229" t="s">
        <v>406</v>
      </c>
      <c r="R515" s="229" t="s">
        <v>347</v>
      </c>
      <c r="S515" s="229" t="s">
        <v>347</v>
      </c>
      <c r="T515" s="231">
        <v>0</v>
      </c>
      <c r="U515" s="229" t="s">
        <v>347</v>
      </c>
      <c r="V515" s="229" t="s">
        <v>1439</v>
      </c>
      <c r="W515" s="229" t="s">
        <v>347</v>
      </c>
      <c r="X515" s="229" t="s">
        <v>347</v>
      </c>
      <c r="Y515" s="229">
        <f t="shared" si="13"/>
        <v>4</v>
      </c>
      <c r="Z515" s="220">
        <f t="shared" si="14"/>
        <v>1646250</v>
      </c>
    </row>
    <row r="516" spans="1:26">
      <c r="A516" s="228">
        <v>44681</v>
      </c>
      <c r="B516" s="229" t="s">
        <v>1440</v>
      </c>
      <c r="C516" s="229" t="s">
        <v>1441</v>
      </c>
      <c r="D516" s="229" t="s">
        <v>1435</v>
      </c>
      <c r="E516" s="229" t="s">
        <v>1281</v>
      </c>
      <c r="F516" s="229" t="s">
        <v>1282</v>
      </c>
      <c r="G516" s="229" t="s">
        <v>1397</v>
      </c>
      <c r="H516" s="229" t="s">
        <v>1398</v>
      </c>
      <c r="I516" s="229" t="s">
        <v>1429</v>
      </c>
      <c r="J516" s="230">
        <v>438750</v>
      </c>
      <c r="K516" s="229" t="s">
        <v>347</v>
      </c>
      <c r="L516" s="229" t="s">
        <v>403</v>
      </c>
      <c r="M516" s="229" t="s">
        <v>347</v>
      </c>
      <c r="N516" s="229" t="s">
        <v>347</v>
      </c>
      <c r="O516" s="229" t="s">
        <v>404</v>
      </c>
      <c r="P516" s="229" t="s">
        <v>405</v>
      </c>
      <c r="Q516" s="229" t="s">
        <v>406</v>
      </c>
      <c r="R516" s="229" t="s">
        <v>347</v>
      </c>
      <c r="S516" s="229" t="s">
        <v>347</v>
      </c>
      <c r="T516" s="231">
        <v>0</v>
      </c>
      <c r="U516" s="229" t="s">
        <v>347</v>
      </c>
      <c r="V516" s="229" t="s">
        <v>1435</v>
      </c>
      <c r="W516" s="229" t="s">
        <v>347</v>
      </c>
      <c r="X516" s="229" t="s">
        <v>347</v>
      </c>
      <c r="Y516" s="229">
        <f t="shared" ref="Y516:Y579" si="15">MONTH(A$3)</f>
        <v>4</v>
      </c>
      <c r="Z516" s="220">
        <f t="shared" si="14"/>
        <v>438750</v>
      </c>
    </row>
    <row r="517" spans="1:26">
      <c r="A517" s="228">
        <v>44681</v>
      </c>
      <c r="B517" s="229" t="s">
        <v>823</v>
      </c>
      <c r="C517" s="229" t="s">
        <v>824</v>
      </c>
      <c r="D517" s="229" t="s">
        <v>767</v>
      </c>
      <c r="E517" s="229" t="s">
        <v>1281</v>
      </c>
      <c r="F517" s="229" t="s">
        <v>1282</v>
      </c>
      <c r="G517" s="229" t="s">
        <v>738</v>
      </c>
      <c r="H517" s="229" t="s">
        <v>441</v>
      </c>
      <c r="I517" s="229" t="s">
        <v>738</v>
      </c>
      <c r="J517" s="230">
        <v>269445</v>
      </c>
      <c r="K517" s="229" t="s">
        <v>347</v>
      </c>
      <c r="L517" s="229" t="s">
        <v>403</v>
      </c>
      <c r="M517" s="229" t="s">
        <v>347</v>
      </c>
      <c r="N517" s="229" t="s">
        <v>347</v>
      </c>
      <c r="O517" s="229" t="s">
        <v>404</v>
      </c>
      <c r="P517" s="229" t="s">
        <v>405</v>
      </c>
      <c r="Q517" s="229" t="s">
        <v>406</v>
      </c>
      <c r="R517" s="229" t="s">
        <v>347</v>
      </c>
      <c r="S517" s="229" t="s">
        <v>347</v>
      </c>
      <c r="T517" s="231">
        <v>0</v>
      </c>
      <c r="U517" s="229" t="s">
        <v>347</v>
      </c>
      <c r="V517" s="229" t="s">
        <v>767</v>
      </c>
      <c r="W517" s="229" t="s">
        <v>347</v>
      </c>
      <c r="X517" s="229" t="s">
        <v>347</v>
      </c>
      <c r="Y517" s="229">
        <f t="shared" si="15"/>
        <v>4</v>
      </c>
      <c r="Z517" s="234">
        <f t="shared" si="14"/>
        <v>269445</v>
      </c>
    </row>
    <row r="518" spans="1:26">
      <c r="A518" s="228">
        <v>44681</v>
      </c>
      <c r="B518" s="229" t="s">
        <v>1393</v>
      </c>
      <c r="C518" s="229" t="s">
        <v>1442</v>
      </c>
      <c r="D518" s="229" t="s">
        <v>1394</v>
      </c>
      <c r="E518" s="229" t="s">
        <v>1281</v>
      </c>
      <c r="F518" s="229" t="s">
        <v>1282</v>
      </c>
      <c r="G518" s="229" t="s">
        <v>1179</v>
      </c>
      <c r="H518" s="229" t="s">
        <v>1180</v>
      </c>
      <c r="I518" s="229" t="s">
        <v>347</v>
      </c>
      <c r="J518" s="230">
        <v>632623</v>
      </c>
      <c r="K518" s="229" t="s">
        <v>347</v>
      </c>
      <c r="L518" s="229" t="s">
        <v>1395</v>
      </c>
      <c r="M518" s="229" t="s">
        <v>347</v>
      </c>
      <c r="N518" s="229" t="s">
        <v>608</v>
      </c>
      <c r="O518" s="229" t="s">
        <v>612</v>
      </c>
      <c r="P518" s="229" t="s">
        <v>405</v>
      </c>
      <c r="Q518" s="229" t="s">
        <v>406</v>
      </c>
      <c r="R518" s="229" t="s">
        <v>347</v>
      </c>
      <c r="S518" s="229" t="s">
        <v>347</v>
      </c>
      <c r="T518" s="231">
        <v>0</v>
      </c>
      <c r="U518" s="229" t="s">
        <v>347</v>
      </c>
      <c r="V518" s="229" t="s">
        <v>1396</v>
      </c>
      <c r="W518" s="229" t="s">
        <v>347</v>
      </c>
      <c r="X518" s="229" t="s">
        <v>347</v>
      </c>
      <c r="Y518" s="229">
        <f t="shared" si="15"/>
        <v>4</v>
      </c>
      <c r="Z518" s="220"/>
    </row>
    <row r="519" spans="1:26">
      <c r="A519" s="228">
        <v>44681</v>
      </c>
      <c r="B519" s="229" t="s">
        <v>1393</v>
      </c>
      <c r="C519" s="229" t="s">
        <v>1442</v>
      </c>
      <c r="D519" s="229" t="s">
        <v>1394</v>
      </c>
      <c r="E519" s="229" t="s">
        <v>1281</v>
      </c>
      <c r="F519" s="229" t="s">
        <v>1282</v>
      </c>
      <c r="G519" s="229" t="s">
        <v>1179</v>
      </c>
      <c r="H519" s="229" t="s">
        <v>1180</v>
      </c>
      <c r="I519" s="229" t="s">
        <v>347</v>
      </c>
      <c r="J519" s="230">
        <v>102587</v>
      </c>
      <c r="K519" s="229" t="s">
        <v>347</v>
      </c>
      <c r="L519" s="229" t="s">
        <v>1395</v>
      </c>
      <c r="M519" s="229" t="s">
        <v>347</v>
      </c>
      <c r="N519" s="229" t="s">
        <v>608</v>
      </c>
      <c r="O519" s="229" t="s">
        <v>612</v>
      </c>
      <c r="P519" s="229" t="s">
        <v>405</v>
      </c>
      <c r="Q519" s="229" t="s">
        <v>406</v>
      </c>
      <c r="R519" s="229" t="s">
        <v>347</v>
      </c>
      <c r="S519" s="229" t="s">
        <v>347</v>
      </c>
      <c r="T519" s="231">
        <v>0</v>
      </c>
      <c r="U519" s="229" t="s">
        <v>347</v>
      </c>
      <c r="V519" s="229" t="s">
        <v>1396</v>
      </c>
      <c r="W519" s="229" t="s">
        <v>347</v>
      </c>
      <c r="X519" s="229" t="s">
        <v>347</v>
      </c>
      <c r="Y519" s="229">
        <f t="shared" si="15"/>
        <v>4</v>
      </c>
      <c r="Z519" s="220"/>
    </row>
    <row r="520" spans="1:26">
      <c r="A520" s="228">
        <v>44681</v>
      </c>
      <c r="B520" s="229" t="s">
        <v>1393</v>
      </c>
      <c r="C520" s="229" t="s">
        <v>1442</v>
      </c>
      <c r="D520" s="229" t="s">
        <v>1394</v>
      </c>
      <c r="E520" s="229" t="s">
        <v>1281</v>
      </c>
      <c r="F520" s="229" t="s">
        <v>1282</v>
      </c>
      <c r="G520" s="229" t="s">
        <v>1179</v>
      </c>
      <c r="H520" s="229" t="s">
        <v>1180</v>
      </c>
      <c r="I520" s="229" t="s">
        <v>347</v>
      </c>
      <c r="J520" s="230">
        <v>718112</v>
      </c>
      <c r="K520" s="229" t="s">
        <v>347</v>
      </c>
      <c r="L520" s="229" t="s">
        <v>1395</v>
      </c>
      <c r="M520" s="229" t="s">
        <v>347</v>
      </c>
      <c r="N520" s="229" t="s">
        <v>608</v>
      </c>
      <c r="O520" s="229" t="s">
        <v>612</v>
      </c>
      <c r="P520" s="229" t="s">
        <v>405</v>
      </c>
      <c r="Q520" s="229" t="s">
        <v>406</v>
      </c>
      <c r="R520" s="229" t="s">
        <v>347</v>
      </c>
      <c r="S520" s="229" t="s">
        <v>347</v>
      </c>
      <c r="T520" s="231">
        <v>0</v>
      </c>
      <c r="U520" s="229" t="s">
        <v>347</v>
      </c>
      <c r="V520" s="229" t="s">
        <v>1396</v>
      </c>
      <c r="W520" s="229" t="s">
        <v>347</v>
      </c>
      <c r="X520" s="229" t="s">
        <v>347</v>
      </c>
      <c r="Y520" s="229">
        <f t="shared" si="15"/>
        <v>4</v>
      </c>
      <c r="Z520" s="220"/>
    </row>
    <row r="521" spans="1:26">
      <c r="A521" s="228">
        <v>44681</v>
      </c>
      <c r="B521" s="229" t="s">
        <v>1393</v>
      </c>
      <c r="C521" s="229" t="s">
        <v>1442</v>
      </c>
      <c r="D521" s="229" t="s">
        <v>1394</v>
      </c>
      <c r="E521" s="229" t="s">
        <v>1281</v>
      </c>
      <c r="F521" s="229" t="s">
        <v>1282</v>
      </c>
      <c r="G521" s="229" t="s">
        <v>1179</v>
      </c>
      <c r="H521" s="229" t="s">
        <v>1180</v>
      </c>
      <c r="I521" s="229" t="s">
        <v>347</v>
      </c>
      <c r="J521" s="230">
        <v>51294</v>
      </c>
      <c r="K521" s="229" t="s">
        <v>347</v>
      </c>
      <c r="L521" s="229" t="s">
        <v>1395</v>
      </c>
      <c r="M521" s="229" t="s">
        <v>347</v>
      </c>
      <c r="N521" s="229" t="s">
        <v>608</v>
      </c>
      <c r="O521" s="229" t="s">
        <v>612</v>
      </c>
      <c r="P521" s="229" t="s">
        <v>405</v>
      </c>
      <c r="Q521" s="229" t="s">
        <v>406</v>
      </c>
      <c r="R521" s="229" t="s">
        <v>347</v>
      </c>
      <c r="S521" s="229" t="s">
        <v>347</v>
      </c>
      <c r="T521" s="231">
        <v>0</v>
      </c>
      <c r="U521" s="229" t="s">
        <v>347</v>
      </c>
      <c r="V521" s="229" t="s">
        <v>1396</v>
      </c>
      <c r="W521" s="229" t="s">
        <v>347</v>
      </c>
      <c r="X521" s="229" t="s">
        <v>347</v>
      </c>
      <c r="Y521" s="229">
        <f t="shared" si="15"/>
        <v>4</v>
      </c>
      <c r="Z521" s="220"/>
    </row>
    <row r="522" spans="1:26">
      <c r="A522" s="228">
        <v>44681</v>
      </c>
      <c r="B522" s="229" t="s">
        <v>1393</v>
      </c>
      <c r="C522" s="229" t="s">
        <v>1442</v>
      </c>
      <c r="D522" s="229" t="s">
        <v>1394</v>
      </c>
      <c r="E522" s="229" t="s">
        <v>1281</v>
      </c>
      <c r="F522" s="229" t="s">
        <v>1282</v>
      </c>
      <c r="G522" s="229" t="s">
        <v>1182</v>
      </c>
      <c r="H522" s="229" t="s">
        <v>401</v>
      </c>
      <c r="I522" s="229" t="s">
        <v>347</v>
      </c>
      <c r="J522" s="230">
        <v>8924956</v>
      </c>
      <c r="K522" s="229" t="s">
        <v>347</v>
      </c>
      <c r="L522" s="229" t="s">
        <v>1395</v>
      </c>
      <c r="M522" s="229" t="s">
        <v>347</v>
      </c>
      <c r="N522" s="229" t="s">
        <v>608</v>
      </c>
      <c r="O522" s="229" t="s">
        <v>612</v>
      </c>
      <c r="P522" s="229" t="s">
        <v>405</v>
      </c>
      <c r="Q522" s="229" t="s">
        <v>406</v>
      </c>
      <c r="R522" s="229" t="s">
        <v>347</v>
      </c>
      <c r="S522" s="229" t="s">
        <v>347</v>
      </c>
      <c r="T522" s="231">
        <v>0</v>
      </c>
      <c r="U522" s="229" t="s">
        <v>347</v>
      </c>
      <c r="V522" s="229" t="s">
        <v>1396</v>
      </c>
      <c r="W522" s="229" t="s">
        <v>347</v>
      </c>
      <c r="X522" s="229" t="s">
        <v>347</v>
      </c>
      <c r="Y522" s="229">
        <f t="shared" si="15"/>
        <v>4</v>
      </c>
      <c r="Z522" s="220"/>
    </row>
    <row r="523" spans="1:26">
      <c r="A523" s="228">
        <v>44681</v>
      </c>
      <c r="B523" s="229" t="s">
        <v>1393</v>
      </c>
      <c r="C523" s="229" t="s">
        <v>1442</v>
      </c>
      <c r="D523" s="229" t="s">
        <v>1394</v>
      </c>
      <c r="E523" s="229" t="s">
        <v>1281</v>
      </c>
      <c r="F523" s="229" t="s">
        <v>1282</v>
      </c>
      <c r="G523" s="229" t="s">
        <v>1182</v>
      </c>
      <c r="H523" s="229" t="s">
        <v>401</v>
      </c>
      <c r="I523" s="229" t="s">
        <v>347</v>
      </c>
      <c r="J523" s="230">
        <v>1447290</v>
      </c>
      <c r="K523" s="229" t="s">
        <v>347</v>
      </c>
      <c r="L523" s="229" t="s">
        <v>1395</v>
      </c>
      <c r="M523" s="229" t="s">
        <v>347</v>
      </c>
      <c r="N523" s="229" t="s">
        <v>608</v>
      </c>
      <c r="O523" s="229" t="s">
        <v>612</v>
      </c>
      <c r="P523" s="229" t="s">
        <v>405</v>
      </c>
      <c r="Q523" s="229" t="s">
        <v>406</v>
      </c>
      <c r="R523" s="229" t="s">
        <v>347</v>
      </c>
      <c r="S523" s="229" t="s">
        <v>347</v>
      </c>
      <c r="T523" s="231">
        <v>0</v>
      </c>
      <c r="U523" s="229" t="s">
        <v>347</v>
      </c>
      <c r="V523" s="229" t="s">
        <v>1396</v>
      </c>
      <c r="W523" s="229" t="s">
        <v>347</v>
      </c>
      <c r="X523" s="229" t="s">
        <v>347</v>
      </c>
      <c r="Y523" s="229">
        <f t="shared" si="15"/>
        <v>4</v>
      </c>
      <c r="Z523" s="220"/>
    </row>
    <row r="524" spans="1:26">
      <c r="A524" s="228">
        <v>44681</v>
      </c>
      <c r="B524" s="229" t="s">
        <v>1393</v>
      </c>
      <c r="C524" s="229" t="s">
        <v>1442</v>
      </c>
      <c r="D524" s="229" t="s">
        <v>1394</v>
      </c>
      <c r="E524" s="229" t="s">
        <v>1281</v>
      </c>
      <c r="F524" s="229" t="s">
        <v>1282</v>
      </c>
      <c r="G524" s="229" t="s">
        <v>1182</v>
      </c>
      <c r="H524" s="229" t="s">
        <v>401</v>
      </c>
      <c r="I524" s="229" t="s">
        <v>347</v>
      </c>
      <c r="J524" s="230">
        <v>10131031</v>
      </c>
      <c r="K524" s="229" t="s">
        <v>347</v>
      </c>
      <c r="L524" s="229" t="s">
        <v>1395</v>
      </c>
      <c r="M524" s="229" t="s">
        <v>347</v>
      </c>
      <c r="N524" s="229" t="s">
        <v>608</v>
      </c>
      <c r="O524" s="229" t="s">
        <v>612</v>
      </c>
      <c r="P524" s="229" t="s">
        <v>405</v>
      </c>
      <c r="Q524" s="229" t="s">
        <v>406</v>
      </c>
      <c r="R524" s="229" t="s">
        <v>347</v>
      </c>
      <c r="S524" s="229" t="s">
        <v>347</v>
      </c>
      <c r="T524" s="231">
        <v>0</v>
      </c>
      <c r="U524" s="229" t="s">
        <v>347</v>
      </c>
      <c r="V524" s="229" t="s">
        <v>1396</v>
      </c>
      <c r="W524" s="229" t="s">
        <v>347</v>
      </c>
      <c r="X524" s="229" t="s">
        <v>347</v>
      </c>
      <c r="Y524" s="229">
        <f t="shared" si="15"/>
        <v>4</v>
      </c>
      <c r="Z524" s="220"/>
    </row>
    <row r="525" spans="1:26">
      <c r="A525" s="228">
        <v>44681</v>
      </c>
      <c r="B525" s="229" t="s">
        <v>1393</v>
      </c>
      <c r="C525" s="229" t="s">
        <v>1442</v>
      </c>
      <c r="D525" s="229" t="s">
        <v>1394</v>
      </c>
      <c r="E525" s="229" t="s">
        <v>1281</v>
      </c>
      <c r="F525" s="229" t="s">
        <v>1282</v>
      </c>
      <c r="G525" s="229" t="s">
        <v>1182</v>
      </c>
      <c r="H525" s="229" t="s">
        <v>401</v>
      </c>
      <c r="I525" s="229" t="s">
        <v>347</v>
      </c>
      <c r="J525" s="230">
        <v>723645</v>
      </c>
      <c r="K525" s="229" t="s">
        <v>347</v>
      </c>
      <c r="L525" s="229" t="s">
        <v>1395</v>
      </c>
      <c r="M525" s="229" t="s">
        <v>347</v>
      </c>
      <c r="N525" s="229" t="s">
        <v>608</v>
      </c>
      <c r="O525" s="229" t="s">
        <v>612</v>
      </c>
      <c r="P525" s="229" t="s">
        <v>405</v>
      </c>
      <c r="Q525" s="229" t="s">
        <v>406</v>
      </c>
      <c r="R525" s="229" t="s">
        <v>347</v>
      </c>
      <c r="S525" s="229" t="s">
        <v>347</v>
      </c>
      <c r="T525" s="231">
        <v>0</v>
      </c>
      <c r="U525" s="229" t="s">
        <v>347</v>
      </c>
      <c r="V525" s="229" t="s">
        <v>1396</v>
      </c>
      <c r="W525" s="229" t="s">
        <v>347</v>
      </c>
      <c r="X525" s="229" t="s">
        <v>347</v>
      </c>
      <c r="Y525" s="229">
        <f t="shared" si="15"/>
        <v>4</v>
      </c>
      <c r="Z525" s="220"/>
    </row>
    <row r="526" spans="1:26">
      <c r="A526" s="228">
        <v>44681</v>
      </c>
      <c r="B526" s="229" t="s">
        <v>1393</v>
      </c>
      <c r="C526" s="229" t="s">
        <v>1442</v>
      </c>
      <c r="D526" s="229" t="s">
        <v>1394</v>
      </c>
      <c r="E526" s="229" t="s">
        <v>1281</v>
      </c>
      <c r="F526" s="229" t="s">
        <v>1282</v>
      </c>
      <c r="G526" s="229" t="s">
        <v>1183</v>
      </c>
      <c r="H526" s="229" t="s">
        <v>1184</v>
      </c>
      <c r="I526" s="229" t="s">
        <v>347</v>
      </c>
      <c r="J526" s="230">
        <v>4596846</v>
      </c>
      <c r="K526" s="229" t="s">
        <v>347</v>
      </c>
      <c r="L526" s="229" t="s">
        <v>1395</v>
      </c>
      <c r="M526" s="229" t="s">
        <v>347</v>
      </c>
      <c r="N526" s="229" t="s">
        <v>608</v>
      </c>
      <c r="O526" s="229" t="s">
        <v>612</v>
      </c>
      <c r="P526" s="229" t="s">
        <v>405</v>
      </c>
      <c r="Q526" s="229" t="s">
        <v>406</v>
      </c>
      <c r="R526" s="229" t="s">
        <v>347</v>
      </c>
      <c r="S526" s="229" t="s">
        <v>347</v>
      </c>
      <c r="T526" s="231">
        <v>0</v>
      </c>
      <c r="U526" s="229" t="s">
        <v>347</v>
      </c>
      <c r="V526" s="229" t="s">
        <v>1396</v>
      </c>
      <c r="W526" s="229" t="s">
        <v>347</v>
      </c>
      <c r="X526" s="229" t="s">
        <v>347</v>
      </c>
      <c r="Y526" s="229">
        <f t="shared" si="15"/>
        <v>4</v>
      </c>
      <c r="Z526" s="220"/>
    </row>
    <row r="527" spans="1:26">
      <c r="A527" s="228">
        <v>44681</v>
      </c>
      <c r="B527" s="229" t="s">
        <v>1393</v>
      </c>
      <c r="C527" s="229" t="s">
        <v>1442</v>
      </c>
      <c r="D527" s="229" t="s">
        <v>1394</v>
      </c>
      <c r="E527" s="229" t="s">
        <v>1281</v>
      </c>
      <c r="F527" s="229" t="s">
        <v>1282</v>
      </c>
      <c r="G527" s="229" t="s">
        <v>1183</v>
      </c>
      <c r="H527" s="229" t="s">
        <v>1184</v>
      </c>
      <c r="I527" s="229" t="s">
        <v>347</v>
      </c>
      <c r="J527" s="230">
        <v>745434</v>
      </c>
      <c r="K527" s="229" t="s">
        <v>347</v>
      </c>
      <c r="L527" s="229" t="s">
        <v>1395</v>
      </c>
      <c r="M527" s="229" t="s">
        <v>347</v>
      </c>
      <c r="N527" s="229" t="s">
        <v>608</v>
      </c>
      <c r="O527" s="229" t="s">
        <v>612</v>
      </c>
      <c r="P527" s="229" t="s">
        <v>405</v>
      </c>
      <c r="Q527" s="229" t="s">
        <v>406</v>
      </c>
      <c r="R527" s="229" t="s">
        <v>347</v>
      </c>
      <c r="S527" s="229" t="s">
        <v>347</v>
      </c>
      <c r="T527" s="231">
        <v>0</v>
      </c>
      <c r="U527" s="229" t="s">
        <v>347</v>
      </c>
      <c r="V527" s="229" t="s">
        <v>1396</v>
      </c>
      <c r="W527" s="229" t="s">
        <v>347</v>
      </c>
      <c r="X527" s="229" t="s">
        <v>347</v>
      </c>
      <c r="Y527" s="229">
        <f t="shared" si="15"/>
        <v>4</v>
      </c>
      <c r="Z527" s="220"/>
    </row>
    <row r="528" spans="1:26">
      <c r="A528" s="228">
        <v>44681</v>
      </c>
      <c r="B528" s="229" t="s">
        <v>1393</v>
      </c>
      <c r="C528" s="229" t="s">
        <v>1442</v>
      </c>
      <c r="D528" s="229" t="s">
        <v>1394</v>
      </c>
      <c r="E528" s="229" t="s">
        <v>1281</v>
      </c>
      <c r="F528" s="229" t="s">
        <v>1282</v>
      </c>
      <c r="G528" s="229" t="s">
        <v>1183</v>
      </c>
      <c r="H528" s="229" t="s">
        <v>1184</v>
      </c>
      <c r="I528" s="229" t="s">
        <v>347</v>
      </c>
      <c r="J528" s="230">
        <v>5218041</v>
      </c>
      <c r="K528" s="229" t="s">
        <v>347</v>
      </c>
      <c r="L528" s="229" t="s">
        <v>1395</v>
      </c>
      <c r="M528" s="229" t="s">
        <v>347</v>
      </c>
      <c r="N528" s="229" t="s">
        <v>608</v>
      </c>
      <c r="O528" s="229" t="s">
        <v>612</v>
      </c>
      <c r="P528" s="229" t="s">
        <v>405</v>
      </c>
      <c r="Q528" s="229" t="s">
        <v>406</v>
      </c>
      <c r="R528" s="229" t="s">
        <v>347</v>
      </c>
      <c r="S528" s="229" t="s">
        <v>347</v>
      </c>
      <c r="T528" s="231">
        <v>0</v>
      </c>
      <c r="U528" s="229" t="s">
        <v>347</v>
      </c>
      <c r="V528" s="229" t="s">
        <v>1396</v>
      </c>
      <c r="W528" s="229" t="s">
        <v>347</v>
      </c>
      <c r="X528" s="229" t="s">
        <v>347</v>
      </c>
      <c r="Y528" s="229">
        <f t="shared" si="15"/>
        <v>4</v>
      </c>
      <c r="Z528" s="220"/>
    </row>
    <row r="529" spans="1:26">
      <c r="A529" s="228">
        <v>44681</v>
      </c>
      <c r="B529" s="229" t="s">
        <v>1393</v>
      </c>
      <c r="C529" s="229" t="s">
        <v>1442</v>
      </c>
      <c r="D529" s="229" t="s">
        <v>1394</v>
      </c>
      <c r="E529" s="229" t="s">
        <v>1281</v>
      </c>
      <c r="F529" s="229" t="s">
        <v>1282</v>
      </c>
      <c r="G529" s="229" t="s">
        <v>1183</v>
      </c>
      <c r="H529" s="229" t="s">
        <v>1184</v>
      </c>
      <c r="I529" s="229" t="s">
        <v>347</v>
      </c>
      <c r="J529" s="230">
        <v>372717</v>
      </c>
      <c r="K529" s="229" t="s">
        <v>347</v>
      </c>
      <c r="L529" s="229" t="s">
        <v>1395</v>
      </c>
      <c r="M529" s="229" t="s">
        <v>347</v>
      </c>
      <c r="N529" s="229" t="s">
        <v>608</v>
      </c>
      <c r="O529" s="229" t="s">
        <v>612</v>
      </c>
      <c r="P529" s="229" t="s">
        <v>405</v>
      </c>
      <c r="Q529" s="229" t="s">
        <v>406</v>
      </c>
      <c r="R529" s="229" t="s">
        <v>347</v>
      </c>
      <c r="S529" s="229" t="s">
        <v>347</v>
      </c>
      <c r="T529" s="231">
        <v>0</v>
      </c>
      <c r="U529" s="229" t="s">
        <v>347</v>
      </c>
      <c r="V529" s="229" t="s">
        <v>1396</v>
      </c>
      <c r="W529" s="229" t="s">
        <v>347</v>
      </c>
      <c r="X529" s="229" t="s">
        <v>347</v>
      </c>
      <c r="Y529" s="229">
        <f t="shared" si="15"/>
        <v>4</v>
      </c>
      <c r="Z529" s="220"/>
    </row>
    <row r="530" spans="1:26">
      <c r="A530" s="228">
        <v>44681</v>
      </c>
      <c r="B530" s="229" t="s">
        <v>1393</v>
      </c>
      <c r="C530" s="229" t="s">
        <v>1442</v>
      </c>
      <c r="D530" s="229" t="s">
        <v>1394</v>
      </c>
      <c r="E530" s="229" t="s">
        <v>1281</v>
      </c>
      <c r="F530" s="229" t="s">
        <v>1282</v>
      </c>
      <c r="G530" s="229" t="s">
        <v>1344</v>
      </c>
      <c r="H530" s="229" t="s">
        <v>1345</v>
      </c>
      <c r="I530" s="229" t="s">
        <v>347</v>
      </c>
      <c r="J530" s="230">
        <v>-100068</v>
      </c>
      <c r="K530" s="229" t="s">
        <v>347</v>
      </c>
      <c r="L530" s="229" t="s">
        <v>1395</v>
      </c>
      <c r="M530" s="229" t="s">
        <v>347</v>
      </c>
      <c r="N530" s="229" t="s">
        <v>608</v>
      </c>
      <c r="O530" s="229" t="s">
        <v>612</v>
      </c>
      <c r="P530" s="229" t="s">
        <v>405</v>
      </c>
      <c r="Q530" s="229" t="s">
        <v>406</v>
      </c>
      <c r="R530" s="229" t="s">
        <v>347</v>
      </c>
      <c r="S530" s="229" t="s">
        <v>347</v>
      </c>
      <c r="T530" s="231">
        <v>0</v>
      </c>
      <c r="U530" s="229" t="s">
        <v>347</v>
      </c>
      <c r="V530" s="229" t="s">
        <v>1396</v>
      </c>
      <c r="W530" s="229" t="s">
        <v>347</v>
      </c>
      <c r="X530" s="229" t="s">
        <v>347</v>
      </c>
      <c r="Y530" s="229">
        <f t="shared" si="15"/>
        <v>4</v>
      </c>
      <c r="Z530" s="220"/>
    </row>
    <row r="531" spans="1:26">
      <c r="A531" s="228">
        <v>44681</v>
      </c>
      <c r="B531" s="229" t="s">
        <v>1393</v>
      </c>
      <c r="C531" s="229" t="s">
        <v>1442</v>
      </c>
      <c r="D531" s="229" t="s">
        <v>1394</v>
      </c>
      <c r="E531" s="229" t="s">
        <v>1281</v>
      </c>
      <c r="F531" s="229" t="s">
        <v>1282</v>
      </c>
      <c r="G531" s="229" t="s">
        <v>1344</v>
      </c>
      <c r="H531" s="229" t="s">
        <v>1345</v>
      </c>
      <c r="I531" s="229" t="s">
        <v>347</v>
      </c>
      <c r="J531" s="230">
        <v>-16227</v>
      </c>
      <c r="K531" s="229" t="s">
        <v>347</v>
      </c>
      <c r="L531" s="229" t="s">
        <v>1395</v>
      </c>
      <c r="M531" s="229" t="s">
        <v>347</v>
      </c>
      <c r="N531" s="229" t="s">
        <v>608</v>
      </c>
      <c r="O531" s="229" t="s">
        <v>612</v>
      </c>
      <c r="P531" s="229" t="s">
        <v>405</v>
      </c>
      <c r="Q531" s="229" t="s">
        <v>406</v>
      </c>
      <c r="R531" s="229" t="s">
        <v>347</v>
      </c>
      <c r="S531" s="229" t="s">
        <v>347</v>
      </c>
      <c r="T531" s="231">
        <v>0</v>
      </c>
      <c r="U531" s="229" t="s">
        <v>347</v>
      </c>
      <c r="V531" s="229" t="s">
        <v>1396</v>
      </c>
      <c r="W531" s="229" t="s">
        <v>347</v>
      </c>
      <c r="X531" s="229" t="s">
        <v>347</v>
      </c>
      <c r="Y531" s="229">
        <f t="shared" si="15"/>
        <v>4</v>
      </c>
      <c r="Z531" s="220"/>
    </row>
    <row r="532" spans="1:26">
      <c r="A532" s="228">
        <v>44681</v>
      </c>
      <c r="B532" s="229" t="s">
        <v>1393</v>
      </c>
      <c r="C532" s="229" t="s">
        <v>1442</v>
      </c>
      <c r="D532" s="229" t="s">
        <v>1394</v>
      </c>
      <c r="E532" s="229" t="s">
        <v>1281</v>
      </c>
      <c r="F532" s="229" t="s">
        <v>1282</v>
      </c>
      <c r="G532" s="229" t="s">
        <v>1344</v>
      </c>
      <c r="H532" s="229" t="s">
        <v>1345</v>
      </c>
      <c r="I532" s="229" t="s">
        <v>347</v>
      </c>
      <c r="J532" s="230">
        <v>-113591</v>
      </c>
      <c r="K532" s="229" t="s">
        <v>347</v>
      </c>
      <c r="L532" s="229" t="s">
        <v>1395</v>
      </c>
      <c r="M532" s="229" t="s">
        <v>347</v>
      </c>
      <c r="N532" s="229" t="s">
        <v>608</v>
      </c>
      <c r="O532" s="229" t="s">
        <v>612</v>
      </c>
      <c r="P532" s="229" t="s">
        <v>405</v>
      </c>
      <c r="Q532" s="229" t="s">
        <v>406</v>
      </c>
      <c r="R532" s="229" t="s">
        <v>347</v>
      </c>
      <c r="S532" s="229" t="s">
        <v>347</v>
      </c>
      <c r="T532" s="231">
        <v>0</v>
      </c>
      <c r="U532" s="229" t="s">
        <v>347</v>
      </c>
      <c r="V532" s="229" t="s">
        <v>1396</v>
      </c>
      <c r="W532" s="229" t="s">
        <v>347</v>
      </c>
      <c r="X532" s="229" t="s">
        <v>347</v>
      </c>
      <c r="Y532" s="229">
        <f t="shared" si="15"/>
        <v>4</v>
      </c>
      <c r="Z532" s="220"/>
    </row>
    <row r="533" spans="1:26">
      <c r="A533" s="228">
        <v>44681</v>
      </c>
      <c r="B533" s="229" t="s">
        <v>1393</v>
      </c>
      <c r="C533" s="229" t="s">
        <v>1442</v>
      </c>
      <c r="D533" s="229" t="s">
        <v>1394</v>
      </c>
      <c r="E533" s="229" t="s">
        <v>1281</v>
      </c>
      <c r="F533" s="229" t="s">
        <v>1282</v>
      </c>
      <c r="G533" s="229" t="s">
        <v>1344</v>
      </c>
      <c r="H533" s="229" t="s">
        <v>1345</v>
      </c>
      <c r="I533" s="229" t="s">
        <v>347</v>
      </c>
      <c r="J533" s="230">
        <v>-8114</v>
      </c>
      <c r="K533" s="229" t="s">
        <v>347</v>
      </c>
      <c r="L533" s="229" t="s">
        <v>1395</v>
      </c>
      <c r="M533" s="229" t="s">
        <v>347</v>
      </c>
      <c r="N533" s="229" t="s">
        <v>608</v>
      </c>
      <c r="O533" s="229" t="s">
        <v>612</v>
      </c>
      <c r="P533" s="229" t="s">
        <v>405</v>
      </c>
      <c r="Q533" s="229" t="s">
        <v>406</v>
      </c>
      <c r="R533" s="229" t="s">
        <v>347</v>
      </c>
      <c r="S533" s="229" t="s">
        <v>347</v>
      </c>
      <c r="T533" s="231">
        <v>0</v>
      </c>
      <c r="U533" s="229" t="s">
        <v>347</v>
      </c>
      <c r="V533" s="229" t="s">
        <v>1396</v>
      </c>
      <c r="W533" s="229" t="s">
        <v>347</v>
      </c>
      <c r="X533" s="229" t="s">
        <v>347</v>
      </c>
      <c r="Y533" s="229">
        <f t="shared" si="15"/>
        <v>4</v>
      </c>
      <c r="Z533" s="220"/>
    </row>
    <row r="534" spans="1:26">
      <c r="A534" s="228">
        <v>44681</v>
      </c>
      <c r="B534" s="229" t="s">
        <v>1393</v>
      </c>
      <c r="C534" s="229" t="s">
        <v>1442</v>
      </c>
      <c r="D534" s="229" t="s">
        <v>1394</v>
      </c>
      <c r="E534" s="229" t="s">
        <v>1281</v>
      </c>
      <c r="F534" s="229" t="s">
        <v>1282</v>
      </c>
      <c r="G534" s="229" t="s">
        <v>708</v>
      </c>
      <c r="H534" s="229" t="s">
        <v>709</v>
      </c>
      <c r="I534" s="229" t="s">
        <v>347</v>
      </c>
      <c r="J534" s="230">
        <v>34034744</v>
      </c>
      <c r="K534" s="229" t="s">
        <v>347</v>
      </c>
      <c r="L534" s="229" t="s">
        <v>1395</v>
      </c>
      <c r="M534" s="229" t="s">
        <v>347</v>
      </c>
      <c r="N534" s="229" t="s">
        <v>608</v>
      </c>
      <c r="O534" s="229" t="s">
        <v>612</v>
      </c>
      <c r="P534" s="229" t="s">
        <v>405</v>
      </c>
      <c r="Q534" s="229" t="s">
        <v>406</v>
      </c>
      <c r="R534" s="229" t="s">
        <v>347</v>
      </c>
      <c r="S534" s="229" t="s">
        <v>347</v>
      </c>
      <c r="T534" s="231">
        <v>0</v>
      </c>
      <c r="U534" s="229" t="s">
        <v>347</v>
      </c>
      <c r="V534" s="229" t="s">
        <v>1396</v>
      </c>
      <c r="W534" s="229" t="s">
        <v>347</v>
      </c>
      <c r="X534" s="229" t="s">
        <v>347</v>
      </c>
      <c r="Y534" s="229">
        <f t="shared" si="15"/>
        <v>4</v>
      </c>
      <c r="Z534" s="220"/>
    </row>
    <row r="535" spans="1:26">
      <c r="A535" s="228">
        <v>44681</v>
      </c>
      <c r="B535" s="229" t="s">
        <v>1393</v>
      </c>
      <c r="C535" s="229" t="s">
        <v>1442</v>
      </c>
      <c r="D535" s="229" t="s">
        <v>1394</v>
      </c>
      <c r="E535" s="229" t="s">
        <v>1281</v>
      </c>
      <c r="F535" s="229" t="s">
        <v>1282</v>
      </c>
      <c r="G535" s="229" t="s">
        <v>708</v>
      </c>
      <c r="H535" s="229" t="s">
        <v>709</v>
      </c>
      <c r="I535" s="229" t="s">
        <v>347</v>
      </c>
      <c r="J535" s="230">
        <v>5519148</v>
      </c>
      <c r="K535" s="229" t="s">
        <v>347</v>
      </c>
      <c r="L535" s="229" t="s">
        <v>1395</v>
      </c>
      <c r="M535" s="229" t="s">
        <v>347</v>
      </c>
      <c r="N535" s="229" t="s">
        <v>608</v>
      </c>
      <c r="O535" s="229" t="s">
        <v>612</v>
      </c>
      <c r="P535" s="229" t="s">
        <v>405</v>
      </c>
      <c r="Q535" s="229" t="s">
        <v>406</v>
      </c>
      <c r="R535" s="229" t="s">
        <v>347</v>
      </c>
      <c r="S535" s="229" t="s">
        <v>347</v>
      </c>
      <c r="T535" s="231">
        <v>0</v>
      </c>
      <c r="U535" s="229" t="s">
        <v>347</v>
      </c>
      <c r="V535" s="229" t="s">
        <v>1396</v>
      </c>
      <c r="W535" s="229" t="s">
        <v>347</v>
      </c>
      <c r="X535" s="229" t="s">
        <v>347</v>
      </c>
      <c r="Y535" s="229">
        <f t="shared" si="15"/>
        <v>4</v>
      </c>
      <c r="Z535" s="220"/>
    </row>
    <row r="536" spans="1:26">
      <c r="A536" s="228">
        <v>44681</v>
      </c>
      <c r="B536" s="229" t="s">
        <v>1393</v>
      </c>
      <c r="C536" s="229" t="s">
        <v>1442</v>
      </c>
      <c r="D536" s="229" t="s">
        <v>1394</v>
      </c>
      <c r="E536" s="229" t="s">
        <v>1281</v>
      </c>
      <c r="F536" s="229" t="s">
        <v>1282</v>
      </c>
      <c r="G536" s="229" t="s">
        <v>708</v>
      </c>
      <c r="H536" s="229" t="s">
        <v>709</v>
      </c>
      <c r="I536" s="229" t="s">
        <v>347</v>
      </c>
      <c r="J536" s="230">
        <v>38634034</v>
      </c>
      <c r="K536" s="229" t="s">
        <v>347</v>
      </c>
      <c r="L536" s="229" t="s">
        <v>1395</v>
      </c>
      <c r="M536" s="229" t="s">
        <v>347</v>
      </c>
      <c r="N536" s="229" t="s">
        <v>608</v>
      </c>
      <c r="O536" s="229" t="s">
        <v>612</v>
      </c>
      <c r="P536" s="229" t="s">
        <v>405</v>
      </c>
      <c r="Q536" s="229" t="s">
        <v>406</v>
      </c>
      <c r="R536" s="229" t="s">
        <v>347</v>
      </c>
      <c r="S536" s="229" t="s">
        <v>347</v>
      </c>
      <c r="T536" s="231">
        <v>0</v>
      </c>
      <c r="U536" s="229" t="s">
        <v>347</v>
      </c>
      <c r="V536" s="229" t="s">
        <v>1396</v>
      </c>
      <c r="W536" s="229" t="s">
        <v>347</v>
      </c>
      <c r="X536" s="229" t="s">
        <v>347</v>
      </c>
      <c r="Y536" s="229">
        <f t="shared" si="15"/>
        <v>4</v>
      </c>
      <c r="Z536" s="220"/>
    </row>
    <row r="537" spans="1:26">
      <c r="A537" s="228">
        <v>44681</v>
      </c>
      <c r="B537" s="229" t="s">
        <v>1393</v>
      </c>
      <c r="C537" s="229" t="s">
        <v>1442</v>
      </c>
      <c r="D537" s="229" t="s">
        <v>1394</v>
      </c>
      <c r="E537" s="229" t="s">
        <v>1281</v>
      </c>
      <c r="F537" s="229" t="s">
        <v>1282</v>
      </c>
      <c r="G537" s="229" t="s">
        <v>708</v>
      </c>
      <c r="H537" s="229" t="s">
        <v>709</v>
      </c>
      <c r="I537" s="229" t="s">
        <v>347</v>
      </c>
      <c r="J537" s="230">
        <v>2759574</v>
      </c>
      <c r="K537" s="229" t="s">
        <v>347</v>
      </c>
      <c r="L537" s="229" t="s">
        <v>1395</v>
      </c>
      <c r="M537" s="229" t="s">
        <v>347</v>
      </c>
      <c r="N537" s="229" t="s">
        <v>608</v>
      </c>
      <c r="O537" s="229" t="s">
        <v>612</v>
      </c>
      <c r="P537" s="229" t="s">
        <v>405</v>
      </c>
      <c r="Q537" s="229" t="s">
        <v>406</v>
      </c>
      <c r="R537" s="229" t="s">
        <v>347</v>
      </c>
      <c r="S537" s="229" t="s">
        <v>347</v>
      </c>
      <c r="T537" s="231">
        <v>0</v>
      </c>
      <c r="U537" s="229" t="s">
        <v>347</v>
      </c>
      <c r="V537" s="229" t="s">
        <v>1396</v>
      </c>
      <c r="W537" s="229" t="s">
        <v>347</v>
      </c>
      <c r="X537" s="229" t="s">
        <v>347</v>
      </c>
      <c r="Y537" s="229">
        <f t="shared" si="15"/>
        <v>4</v>
      </c>
      <c r="Z537" s="220"/>
    </row>
    <row r="538" spans="1:26">
      <c r="A538" s="228">
        <v>44681</v>
      </c>
      <c r="B538" s="229" t="s">
        <v>1393</v>
      </c>
      <c r="C538" s="229" t="s">
        <v>1442</v>
      </c>
      <c r="D538" s="229" t="s">
        <v>1394</v>
      </c>
      <c r="E538" s="229" t="s">
        <v>1281</v>
      </c>
      <c r="F538" s="229" t="s">
        <v>1282</v>
      </c>
      <c r="G538" s="229" t="s">
        <v>1373</v>
      </c>
      <c r="H538" s="229" t="s">
        <v>730</v>
      </c>
      <c r="I538" s="229" t="s">
        <v>347</v>
      </c>
      <c r="J538" s="230">
        <v>27639648</v>
      </c>
      <c r="K538" s="229" t="s">
        <v>347</v>
      </c>
      <c r="L538" s="229" t="s">
        <v>1395</v>
      </c>
      <c r="M538" s="229" t="s">
        <v>347</v>
      </c>
      <c r="N538" s="229" t="s">
        <v>608</v>
      </c>
      <c r="O538" s="229" t="s">
        <v>612</v>
      </c>
      <c r="P538" s="229" t="s">
        <v>405</v>
      </c>
      <c r="Q538" s="229" t="s">
        <v>406</v>
      </c>
      <c r="R538" s="229" t="s">
        <v>347</v>
      </c>
      <c r="S538" s="229" t="s">
        <v>347</v>
      </c>
      <c r="T538" s="231">
        <v>0</v>
      </c>
      <c r="U538" s="229" t="s">
        <v>347</v>
      </c>
      <c r="V538" s="229" t="s">
        <v>1396</v>
      </c>
      <c r="W538" s="229" t="s">
        <v>347</v>
      </c>
      <c r="X538" s="229" t="s">
        <v>347</v>
      </c>
      <c r="Y538" s="229">
        <f t="shared" si="15"/>
        <v>4</v>
      </c>
      <c r="Z538" s="220"/>
    </row>
    <row r="539" spans="1:26">
      <c r="A539" s="228">
        <v>44681</v>
      </c>
      <c r="B539" s="229" t="s">
        <v>1393</v>
      </c>
      <c r="C539" s="229" t="s">
        <v>1442</v>
      </c>
      <c r="D539" s="229" t="s">
        <v>1394</v>
      </c>
      <c r="E539" s="229" t="s">
        <v>1281</v>
      </c>
      <c r="F539" s="229" t="s">
        <v>1282</v>
      </c>
      <c r="G539" s="229" t="s">
        <v>1373</v>
      </c>
      <c r="H539" s="229" t="s">
        <v>730</v>
      </c>
      <c r="I539" s="229" t="s">
        <v>347</v>
      </c>
      <c r="J539" s="230">
        <v>4482105</v>
      </c>
      <c r="K539" s="229" t="s">
        <v>347</v>
      </c>
      <c r="L539" s="229" t="s">
        <v>1395</v>
      </c>
      <c r="M539" s="229" t="s">
        <v>347</v>
      </c>
      <c r="N539" s="229" t="s">
        <v>608</v>
      </c>
      <c r="O539" s="229" t="s">
        <v>612</v>
      </c>
      <c r="P539" s="229" t="s">
        <v>405</v>
      </c>
      <c r="Q539" s="229" t="s">
        <v>406</v>
      </c>
      <c r="R539" s="229" t="s">
        <v>347</v>
      </c>
      <c r="S539" s="229" t="s">
        <v>347</v>
      </c>
      <c r="T539" s="231">
        <v>0</v>
      </c>
      <c r="U539" s="229" t="s">
        <v>347</v>
      </c>
      <c r="V539" s="229" t="s">
        <v>1396</v>
      </c>
      <c r="W539" s="229" t="s">
        <v>347</v>
      </c>
      <c r="X539" s="229" t="s">
        <v>347</v>
      </c>
      <c r="Y539" s="229">
        <f t="shared" si="15"/>
        <v>4</v>
      </c>
      <c r="Z539" s="220"/>
    </row>
    <row r="540" spans="1:26">
      <c r="A540" s="228">
        <v>44681</v>
      </c>
      <c r="B540" s="229" t="s">
        <v>1393</v>
      </c>
      <c r="C540" s="229" t="s">
        <v>1442</v>
      </c>
      <c r="D540" s="229" t="s">
        <v>1394</v>
      </c>
      <c r="E540" s="229" t="s">
        <v>1281</v>
      </c>
      <c r="F540" s="229" t="s">
        <v>1282</v>
      </c>
      <c r="G540" s="229" t="s">
        <v>1373</v>
      </c>
      <c r="H540" s="229" t="s">
        <v>730</v>
      </c>
      <c r="I540" s="229" t="s">
        <v>347</v>
      </c>
      <c r="J540" s="230">
        <v>31374735</v>
      </c>
      <c r="K540" s="229" t="s">
        <v>347</v>
      </c>
      <c r="L540" s="229" t="s">
        <v>1395</v>
      </c>
      <c r="M540" s="229" t="s">
        <v>347</v>
      </c>
      <c r="N540" s="229" t="s">
        <v>608</v>
      </c>
      <c r="O540" s="229" t="s">
        <v>612</v>
      </c>
      <c r="P540" s="229" t="s">
        <v>405</v>
      </c>
      <c r="Q540" s="229" t="s">
        <v>406</v>
      </c>
      <c r="R540" s="229" t="s">
        <v>347</v>
      </c>
      <c r="S540" s="229" t="s">
        <v>347</v>
      </c>
      <c r="T540" s="231">
        <v>0</v>
      </c>
      <c r="U540" s="229" t="s">
        <v>347</v>
      </c>
      <c r="V540" s="229" t="s">
        <v>1396</v>
      </c>
      <c r="W540" s="229" t="s">
        <v>347</v>
      </c>
      <c r="X540" s="229" t="s">
        <v>347</v>
      </c>
      <c r="Y540" s="229">
        <f t="shared" si="15"/>
        <v>4</v>
      </c>
      <c r="Z540" s="220"/>
    </row>
    <row r="541" spans="1:26">
      <c r="A541" s="228">
        <v>44681</v>
      </c>
      <c r="B541" s="229" t="s">
        <v>1393</v>
      </c>
      <c r="C541" s="229" t="s">
        <v>1442</v>
      </c>
      <c r="D541" s="229" t="s">
        <v>1394</v>
      </c>
      <c r="E541" s="229" t="s">
        <v>1281</v>
      </c>
      <c r="F541" s="229" t="s">
        <v>1282</v>
      </c>
      <c r="G541" s="229" t="s">
        <v>1373</v>
      </c>
      <c r="H541" s="229" t="s">
        <v>730</v>
      </c>
      <c r="I541" s="229" t="s">
        <v>347</v>
      </c>
      <c r="J541" s="230">
        <v>2241052</v>
      </c>
      <c r="K541" s="229" t="s">
        <v>347</v>
      </c>
      <c r="L541" s="229" t="s">
        <v>1395</v>
      </c>
      <c r="M541" s="229" t="s">
        <v>347</v>
      </c>
      <c r="N541" s="229" t="s">
        <v>608</v>
      </c>
      <c r="O541" s="229" t="s">
        <v>612</v>
      </c>
      <c r="P541" s="229" t="s">
        <v>405</v>
      </c>
      <c r="Q541" s="229" t="s">
        <v>406</v>
      </c>
      <c r="R541" s="229" t="s">
        <v>347</v>
      </c>
      <c r="S541" s="229" t="s">
        <v>347</v>
      </c>
      <c r="T541" s="231">
        <v>0</v>
      </c>
      <c r="U541" s="229" t="s">
        <v>347</v>
      </c>
      <c r="V541" s="229" t="s">
        <v>1396</v>
      </c>
      <c r="W541" s="229" t="s">
        <v>347</v>
      </c>
      <c r="X541" s="229" t="s">
        <v>347</v>
      </c>
      <c r="Y541" s="229">
        <f t="shared" si="15"/>
        <v>4</v>
      </c>
      <c r="Z541" s="220"/>
    </row>
    <row r="542" spans="1:26">
      <c r="A542" s="228">
        <v>44681</v>
      </c>
      <c r="B542" s="229" t="s">
        <v>1393</v>
      </c>
      <c r="C542" s="229" t="s">
        <v>1442</v>
      </c>
      <c r="D542" s="229" t="s">
        <v>1394</v>
      </c>
      <c r="E542" s="229" t="s">
        <v>1281</v>
      </c>
      <c r="F542" s="229" t="s">
        <v>1282</v>
      </c>
      <c r="G542" s="229" t="s">
        <v>894</v>
      </c>
      <c r="H542" s="229" t="s">
        <v>845</v>
      </c>
      <c r="I542" s="229" t="s">
        <v>347</v>
      </c>
      <c r="J542" s="230">
        <v>928557</v>
      </c>
      <c r="K542" s="229" t="s">
        <v>347</v>
      </c>
      <c r="L542" s="229" t="s">
        <v>1395</v>
      </c>
      <c r="M542" s="229" t="s">
        <v>347</v>
      </c>
      <c r="N542" s="229" t="s">
        <v>608</v>
      </c>
      <c r="O542" s="229" t="s">
        <v>612</v>
      </c>
      <c r="P542" s="229" t="s">
        <v>405</v>
      </c>
      <c r="Q542" s="229" t="s">
        <v>406</v>
      </c>
      <c r="R542" s="229" t="s">
        <v>347</v>
      </c>
      <c r="S542" s="229" t="s">
        <v>347</v>
      </c>
      <c r="T542" s="231">
        <v>0</v>
      </c>
      <c r="U542" s="229" t="s">
        <v>347</v>
      </c>
      <c r="V542" s="229" t="s">
        <v>1396</v>
      </c>
      <c r="W542" s="229" t="s">
        <v>347</v>
      </c>
      <c r="X542" s="229" t="s">
        <v>347</v>
      </c>
      <c r="Y542" s="229">
        <f t="shared" si="15"/>
        <v>4</v>
      </c>
      <c r="Z542" s="220"/>
    </row>
    <row r="543" spans="1:26">
      <c r="A543" s="228">
        <v>44681</v>
      </c>
      <c r="B543" s="229" t="s">
        <v>1393</v>
      </c>
      <c r="C543" s="229" t="s">
        <v>1442</v>
      </c>
      <c r="D543" s="229" t="s">
        <v>1394</v>
      </c>
      <c r="E543" s="229" t="s">
        <v>1281</v>
      </c>
      <c r="F543" s="229" t="s">
        <v>1282</v>
      </c>
      <c r="G543" s="229" t="s">
        <v>894</v>
      </c>
      <c r="H543" s="229" t="s">
        <v>845</v>
      </c>
      <c r="I543" s="229" t="s">
        <v>347</v>
      </c>
      <c r="J543" s="230">
        <v>150577</v>
      </c>
      <c r="K543" s="229" t="s">
        <v>347</v>
      </c>
      <c r="L543" s="229" t="s">
        <v>1395</v>
      </c>
      <c r="M543" s="229" t="s">
        <v>347</v>
      </c>
      <c r="N543" s="229" t="s">
        <v>608</v>
      </c>
      <c r="O543" s="229" t="s">
        <v>612</v>
      </c>
      <c r="P543" s="229" t="s">
        <v>405</v>
      </c>
      <c r="Q543" s="229" t="s">
        <v>406</v>
      </c>
      <c r="R543" s="229" t="s">
        <v>347</v>
      </c>
      <c r="S543" s="229" t="s">
        <v>347</v>
      </c>
      <c r="T543" s="231">
        <v>0</v>
      </c>
      <c r="U543" s="229" t="s">
        <v>347</v>
      </c>
      <c r="V543" s="229" t="s">
        <v>1396</v>
      </c>
      <c r="W543" s="229" t="s">
        <v>347</v>
      </c>
      <c r="X543" s="229" t="s">
        <v>347</v>
      </c>
      <c r="Y543" s="229">
        <f t="shared" si="15"/>
        <v>4</v>
      </c>
      <c r="Z543" s="220"/>
    </row>
    <row r="544" spans="1:26">
      <c r="A544" s="228">
        <v>44681</v>
      </c>
      <c r="B544" s="229" t="s">
        <v>1393</v>
      </c>
      <c r="C544" s="229" t="s">
        <v>1442</v>
      </c>
      <c r="D544" s="229" t="s">
        <v>1394</v>
      </c>
      <c r="E544" s="229" t="s">
        <v>1281</v>
      </c>
      <c r="F544" s="229" t="s">
        <v>1282</v>
      </c>
      <c r="G544" s="229" t="s">
        <v>894</v>
      </c>
      <c r="H544" s="229" t="s">
        <v>845</v>
      </c>
      <c r="I544" s="229" t="s">
        <v>347</v>
      </c>
      <c r="J544" s="230">
        <v>1054038</v>
      </c>
      <c r="K544" s="229" t="s">
        <v>347</v>
      </c>
      <c r="L544" s="229" t="s">
        <v>1395</v>
      </c>
      <c r="M544" s="229" t="s">
        <v>347</v>
      </c>
      <c r="N544" s="229" t="s">
        <v>608</v>
      </c>
      <c r="O544" s="229" t="s">
        <v>612</v>
      </c>
      <c r="P544" s="229" t="s">
        <v>405</v>
      </c>
      <c r="Q544" s="229" t="s">
        <v>406</v>
      </c>
      <c r="R544" s="229" t="s">
        <v>347</v>
      </c>
      <c r="S544" s="229" t="s">
        <v>347</v>
      </c>
      <c r="T544" s="231">
        <v>0</v>
      </c>
      <c r="U544" s="229" t="s">
        <v>347</v>
      </c>
      <c r="V544" s="229" t="s">
        <v>1396</v>
      </c>
      <c r="W544" s="229" t="s">
        <v>347</v>
      </c>
      <c r="X544" s="229" t="s">
        <v>347</v>
      </c>
      <c r="Y544" s="229">
        <f t="shared" si="15"/>
        <v>4</v>
      </c>
      <c r="Z544" s="220"/>
    </row>
    <row r="545" spans="1:26">
      <c r="A545" s="228">
        <v>44681</v>
      </c>
      <c r="B545" s="229" t="s">
        <v>1393</v>
      </c>
      <c r="C545" s="229" t="s">
        <v>1442</v>
      </c>
      <c r="D545" s="229" t="s">
        <v>1394</v>
      </c>
      <c r="E545" s="229" t="s">
        <v>1281</v>
      </c>
      <c r="F545" s="229" t="s">
        <v>1282</v>
      </c>
      <c r="G545" s="229" t="s">
        <v>894</v>
      </c>
      <c r="H545" s="229" t="s">
        <v>845</v>
      </c>
      <c r="I545" s="229" t="s">
        <v>347</v>
      </c>
      <c r="J545" s="230">
        <v>75289</v>
      </c>
      <c r="K545" s="229" t="s">
        <v>347</v>
      </c>
      <c r="L545" s="229" t="s">
        <v>1395</v>
      </c>
      <c r="M545" s="229" t="s">
        <v>347</v>
      </c>
      <c r="N545" s="229" t="s">
        <v>608</v>
      </c>
      <c r="O545" s="229" t="s">
        <v>612</v>
      </c>
      <c r="P545" s="229" t="s">
        <v>405</v>
      </c>
      <c r="Q545" s="229" t="s">
        <v>406</v>
      </c>
      <c r="R545" s="229" t="s">
        <v>347</v>
      </c>
      <c r="S545" s="229" t="s">
        <v>347</v>
      </c>
      <c r="T545" s="231">
        <v>0</v>
      </c>
      <c r="U545" s="229" t="s">
        <v>347</v>
      </c>
      <c r="V545" s="229" t="s">
        <v>1396</v>
      </c>
      <c r="W545" s="229" t="s">
        <v>347</v>
      </c>
      <c r="X545" s="229" t="s">
        <v>347</v>
      </c>
      <c r="Y545" s="229">
        <f t="shared" si="15"/>
        <v>4</v>
      </c>
      <c r="Z545" s="220"/>
    </row>
    <row r="546" spans="1:26">
      <c r="A546" s="228">
        <v>44681</v>
      </c>
      <c r="B546" s="229" t="s">
        <v>1393</v>
      </c>
      <c r="C546" s="229" t="s">
        <v>1442</v>
      </c>
      <c r="D546" s="229" t="s">
        <v>1394</v>
      </c>
      <c r="E546" s="229" t="s">
        <v>1281</v>
      </c>
      <c r="F546" s="229" t="s">
        <v>1282</v>
      </c>
      <c r="G546" s="229" t="s">
        <v>1129</v>
      </c>
      <c r="H546" s="229" t="s">
        <v>1130</v>
      </c>
      <c r="I546" s="229" t="s">
        <v>347</v>
      </c>
      <c r="J546" s="230">
        <v>311</v>
      </c>
      <c r="K546" s="229" t="s">
        <v>347</v>
      </c>
      <c r="L546" s="229" t="s">
        <v>1395</v>
      </c>
      <c r="M546" s="229" t="s">
        <v>347</v>
      </c>
      <c r="N546" s="229" t="s">
        <v>608</v>
      </c>
      <c r="O546" s="229" t="s">
        <v>612</v>
      </c>
      <c r="P546" s="229" t="s">
        <v>405</v>
      </c>
      <c r="Q546" s="229" t="s">
        <v>406</v>
      </c>
      <c r="R546" s="229" t="s">
        <v>347</v>
      </c>
      <c r="S546" s="229" t="s">
        <v>347</v>
      </c>
      <c r="T546" s="231">
        <v>0</v>
      </c>
      <c r="U546" s="229" t="s">
        <v>347</v>
      </c>
      <c r="V546" s="229" t="s">
        <v>1396</v>
      </c>
      <c r="W546" s="229" t="s">
        <v>347</v>
      </c>
      <c r="X546" s="229" t="s">
        <v>347</v>
      </c>
      <c r="Y546" s="229">
        <f t="shared" si="15"/>
        <v>4</v>
      </c>
      <c r="Z546" s="220"/>
    </row>
    <row r="547" spans="1:26">
      <c r="A547" s="228">
        <v>44681</v>
      </c>
      <c r="B547" s="229" t="s">
        <v>1393</v>
      </c>
      <c r="C547" s="229" t="s">
        <v>1442</v>
      </c>
      <c r="D547" s="229" t="s">
        <v>1394</v>
      </c>
      <c r="E547" s="229" t="s">
        <v>1281</v>
      </c>
      <c r="F547" s="229" t="s">
        <v>1282</v>
      </c>
      <c r="G547" s="229" t="s">
        <v>1129</v>
      </c>
      <c r="H547" s="229" t="s">
        <v>1130</v>
      </c>
      <c r="I547" s="229" t="s">
        <v>347</v>
      </c>
      <c r="J547" s="230">
        <v>50</v>
      </c>
      <c r="K547" s="229" t="s">
        <v>347</v>
      </c>
      <c r="L547" s="229" t="s">
        <v>1395</v>
      </c>
      <c r="M547" s="229" t="s">
        <v>347</v>
      </c>
      <c r="N547" s="229" t="s">
        <v>608</v>
      </c>
      <c r="O547" s="229" t="s">
        <v>612</v>
      </c>
      <c r="P547" s="229" t="s">
        <v>405</v>
      </c>
      <c r="Q547" s="229" t="s">
        <v>406</v>
      </c>
      <c r="R547" s="229" t="s">
        <v>347</v>
      </c>
      <c r="S547" s="229" t="s">
        <v>347</v>
      </c>
      <c r="T547" s="231">
        <v>0</v>
      </c>
      <c r="U547" s="229" t="s">
        <v>347</v>
      </c>
      <c r="V547" s="229" t="s">
        <v>1396</v>
      </c>
      <c r="W547" s="229" t="s">
        <v>347</v>
      </c>
      <c r="X547" s="229" t="s">
        <v>347</v>
      </c>
      <c r="Y547" s="229">
        <f t="shared" si="15"/>
        <v>4</v>
      </c>
      <c r="Z547" s="220"/>
    </row>
    <row r="548" spans="1:26">
      <c r="A548" s="228">
        <v>44681</v>
      </c>
      <c r="B548" s="229" t="s">
        <v>1393</v>
      </c>
      <c r="C548" s="229" t="s">
        <v>1442</v>
      </c>
      <c r="D548" s="229" t="s">
        <v>1394</v>
      </c>
      <c r="E548" s="229" t="s">
        <v>1281</v>
      </c>
      <c r="F548" s="229" t="s">
        <v>1282</v>
      </c>
      <c r="G548" s="229" t="s">
        <v>1129</v>
      </c>
      <c r="H548" s="229" t="s">
        <v>1130</v>
      </c>
      <c r="I548" s="229" t="s">
        <v>347</v>
      </c>
      <c r="J548" s="230">
        <v>353</v>
      </c>
      <c r="K548" s="229" t="s">
        <v>347</v>
      </c>
      <c r="L548" s="229" t="s">
        <v>1395</v>
      </c>
      <c r="M548" s="229" t="s">
        <v>347</v>
      </c>
      <c r="N548" s="229" t="s">
        <v>608</v>
      </c>
      <c r="O548" s="229" t="s">
        <v>612</v>
      </c>
      <c r="P548" s="229" t="s">
        <v>405</v>
      </c>
      <c r="Q548" s="229" t="s">
        <v>406</v>
      </c>
      <c r="R548" s="229" t="s">
        <v>347</v>
      </c>
      <c r="S548" s="229" t="s">
        <v>347</v>
      </c>
      <c r="T548" s="231">
        <v>0</v>
      </c>
      <c r="U548" s="229" t="s">
        <v>347</v>
      </c>
      <c r="V548" s="229" t="s">
        <v>1396</v>
      </c>
      <c r="W548" s="229" t="s">
        <v>347</v>
      </c>
      <c r="X548" s="229" t="s">
        <v>347</v>
      </c>
      <c r="Y548" s="229">
        <f t="shared" si="15"/>
        <v>4</v>
      </c>
      <c r="Z548" s="220"/>
    </row>
    <row r="549" spans="1:26">
      <c r="A549" s="228">
        <v>44681</v>
      </c>
      <c r="B549" s="229" t="s">
        <v>1393</v>
      </c>
      <c r="C549" s="229" t="s">
        <v>1442</v>
      </c>
      <c r="D549" s="229" t="s">
        <v>1394</v>
      </c>
      <c r="E549" s="229" t="s">
        <v>1281</v>
      </c>
      <c r="F549" s="229" t="s">
        <v>1282</v>
      </c>
      <c r="G549" s="229" t="s">
        <v>1129</v>
      </c>
      <c r="H549" s="229" t="s">
        <v>1130</v>
      </c>
      <c r="I549" s="229" t="s">
        <v>347</v>
      </c>
      <c r="J549" s="230">
        <v>26</v>
      </c>
      <c r="K549" s="229" t="s">
        <v>347</v>
      </c>
      <c r="L549" s="229" t="s">
        <v>1395</v>
      </c>
      <c r="M549" s="229" t="s">
        <v>347</v>
      </c>
      <c r="N549" s="229" t="s">
        <v>608</v>
      </c>
      <c r="O549" s="229" t="s">
        <v>612</v>
      </c>
      <c r="P549" s="229" t="s">
        <v>405</v>
      </c>
      <c r="Q549" s="229" t="s">
        <v>406</v>
      </c>
      <c r="R549" s="229" t="s">
        <v>347</v>
      </c>
      <c r="S549" s="229" t="s">
        <v>347</v>
      </c>
      <c r="T549" s="231">
        <v>0</v>
      </c>
      <c r="U549" s="229" t="s">
        <v>347</v>
      </c>
      <c r="V549" s="229" t="s">
        <v>1396</v>
      </c>
      <c r="W549" s="229" t="s">
        <v>347</v>
      </c>
      <c r="X549" s="229" t="s">
        <v>347</v>
      </c>
      <c r="Y549" s="229">
        <f t="shared" si="15"/>
        <v>4</v>
      </c>
      <c r="Z549" s="220"/>
    </row>
    <row r="550" spans="1:26">
      <c r="A550" s="228">
        <v>44681</v>
      </c>
      <c r="B550" s="229" t="s">
        <v>1393</v>
      </c>
      <c r="C550" s="229" t="s">
        <v>1442</v>
      </c>
      <c r="D550" s="229" t="s">
        <v>1394</v>
      </c>
      <c r="E550" s="229" t="s">
        <v>1281</v>
      </c>
      <c r="F550" s="229" t="s">
        <v>1282</v>
      </c>
      <c r="G550" s="229" t="s">
        <v>1291</v>
      </c>
      <c r="H550" s="229" t="s">
        <v>1292</v>
      </c>
      <c r="I550" s="229" t="s">
        <v>347</v>
      </c>
      <c r="J550" s="230">
        <v>53180009</v>
      </c>
      <c r="K550" s="229" t="s">
        <v>347</v>
      </c>
      <c r="L550" s="229" t="s">
        <v>1395</v>
      </c>
      <c r="M550" s="229" t="s">
        <v>347</v>
      </c>
      <c r="N550" s="229" t="s">
        <v>608</v>
      </c>
      <c r="O550" s="229" t="s">
        <v>612</v>
      </c>
      <c r="P550" s="229" t="s">
        <v>405</v>
      </c>
      <c r="Q550" s="229" t="s">
        <v>406</v>
      </c>
      <c r="R550" s="229" t="s">
        <v>347</v>
      </c>
      <c r="S550" s="229" t="s">
        <v>347</v>
      </c>
      <c r="T550" s="231">
        <v>0</v>
      </c>
      <c r="U550" s="229" t="s">
        <v>347</v>
      </c>
      <c r="V550" s="229" t="s">
        <v>1396</v>
      </c>
      <c r="W550" s="229" t="s">
        <v>347</v>
      </c>
      <c r="X550" s="229" t="s">
        <v>347</v>
      </c>
      <c r="Y550" s="229">
        <f t="shared" si="15"/>
        <v>4</v>
      </c>
      <c r="Z550" s="220"/>
    </row>
    <row r="551" spans="1:26">
      <c r="A551" s="228">
        <v>44681</v>
      </c>
      <c r="B551" s="229" t="s">
        <v>1393</v>
      </c>
      <c r="C551" s="229" t="s">
        <v>1442</v>
      </c>
      <c r="D551" s="229" t="s">
        <v>1394</v>
      </c>
      <c r="E551" s="229" t="s">
        <v>1281</v>
      </c>
      <c r="F551" s="229" t="s">
        <v>1282</v>
      </c>
      <c r="G551" s="229" t="s">
        <v>1291</v>
      </c>
      <c r="H551" s="229" t="s">
        <v>1292</v>
      </c>
      <c r="I551" s="229" t="s">
        <v>347</v>
      </c>
      <c r="J551" s="230">
        <v>8623785</v>
      </c>
      <c r="K551" s="229" t="s">
        <v>347</v>
      </c>
      <c r="L551" s="229" t="s">
        <v>1395</v>
      </c>
      <c r="M551" s="229" t="s">
        <v>347</v>
      </c>
      <c r="N551" s="229" t="s">
        <v>608</v>
      </c>
      <c r="O551" s="229" t="s">
        <v>612</v>
      </c>
      <c r="P551" s="229" t="s">
        <v>405</v>
      </c>
      <c r="Q551" s="229" t="s">
        <v>406</v>
      </c>
      <c r="R551" s="229" t="s">
        <v>347</v>
      </c>
      <c r="S551" s="229" t="s">
        <v>347</v>
      </c>
      <c r="T551" s="231">
        <v>0</v>
      </c>
      <c r="U551" s="229" t="s">
        <v>347</v>
      </c>
      <c r="V551" s="229" t="s">
        <v>1396</v>
      </c>
      <c r="W551" s="229" t="s">
        <v>347</v>
      </c>
      <c r="X551" s="229" t="s">
        <v>347</v>
      </c>
      <c r="Y551" s="229">
        <f t="shared" si="15"/>
        <v>4</v>
      </c>
      <c r="Z551" s="220"/>
    </row>
    <row r="552" spans="1:26">
      <c r="A552" s="228">
        <v>44681</v>
      </c>
      <c r="B552" s="229" t="s">
        <v>1393</v>
      </c>
      <c r="C552" s="229" t="s">
        <v>1442</v>
      </c>
      <c r="D552" s="229" t="s">
        <v>1394</v>
      </c>
      <c r="E552" s="229" t="s">
        <v>1281</v>
      </c>
      <c r="F552" s="229" t="s">
        <v>1282</v>
      </c>
      <c r="G552" s="229" t="s">
        <v>1291</v>
      </c>
      <c r="H552" s="229" t="s">
        <v>1292</v>
      </c>
      <c r="I552" s="229" t="s">
        <v>347</v>
      </c>
      <c r="J552" s="230">
        <v>60366496</v>
      </c>
      <c r="K552" s="229" t="s">
        <v>347</v>
      </c>
      <c r="L552" s="229" t="s">
        <v>1395</v>
      </c>
      <c r="M552" s="229" t="s">
        <v>347</v>
      </c>
      <c r="N552" s="229" t="s">
        <v>608</v>
      </c>
      <c r="O552" s="229" t="s">
        <v>612</v>
      </c>
      <c r="P552" s="229" t="s">
        <v>405</v>
      </c>
      <c r="Q552" s="229" t="s">
        <v>406</v>
      </c>
      <c r="R552" s="229" t="s">
        <v>347</v>
      </c>
      <c r="S552" s="229" t="s">
        <v>347</v>
      </c>
      <c r="T552" s="231">
        <v>0</v>
      </c>
      <c r="U552" s="229" t="s">
        <v>347</v>
      </c>
      <c r="V552" s="229" t="s">
        <v>1396</v>
      </c>
      <c r="W552" s="229" t="s">
        <v>347</v>
      </c>
      <c r="X552" s="229" t="s">
        <v>347</v>
      </c>
      <c r="Y552" s="229">
        <f t="shared" si="15"/>
        <v>4</v>
      </c>
      <c r="Z552" s="220"/>
    </row>
    <row r="553" spans="1:26">
      <c r="A553" s="228">
        <v>44681</v>
      </c>
      <c r="B553" s="229" t="s">
        <v>1393</v>
      </c>
      <c r="C553" s="229" t="s">
        <v>1442</v>
      </c>
      <c r="D553" s="229" t="s">
        <v>1394</v>
      </c>
      <c r="E553" s="229" t="s">
        <v>1281</v>
      </c>
      <c r="F553" s="229" t="s">
        <v>1282</v>
      </c>
      <c r="G553" s="229" t="s">
        <v>1291</v>
      </c>
      <c r="H553" s="229" t="s">
        <v>1292</v>
      </c>
      <c r="I553" s="229" t="s">
        <v>347</v>
      </c>
      <c r="J553" s="230">
        <v>4311893</v>
      </c>
      <c r="K553" s="229" t="s">
        <v>347</v>
      </c>
      <c r="L553" s="229" t="s">
        <v>1395</v>
      </c>
      <c r="M553" s="229" t="s">
        <v>347</v>
      </c>
      <c r="N553" s="229" t="s">
        <v>608</v>
      </c>
      <c r="O553" s="229" t="s">
        <v>612</v>
      </c>
      <c r="P553" s="229" t="s">
        <v>405</v>
      </c>
      <c r="Q553" s="229" t="s">
        <v>406</v>
      </c>
      <c r="R553" s="229" t="s">
        <v>347</v>
      </c>
      <c r="S553" s="229" t="s">
        <v>347</v>
      </c>
      <c r="T553" s="231">
        <v>0</v>
      </c>
      <c r="U553" s="229" t="s">
        <v>347</v>
      </c>
      <c r="V553" s="229" t="s">
        <v>1396</v>
      </c>
      <c r="W553" s="229" t="s">
        <v>347</v>
      </c>
      <c r="X553" s="229" t="s">
        <v>347</v>
      </c>
      <c r="Y553" s="229">
        <f t="shared" si="15"/>
        <v>4</v>
      </c>
      <c r="Z553" s="220"/>
    </row>
    <row r="554" spans="1:26">
      <c r="A554" s="228">
        <v>44681</v>
      </c>
      <c r="B554" s="229" t="s">
        <v>1393</v>
      </c>
      <c r="C554" s="229" t="s">
        <v>1442</v>
      </c>
      <c r="D554" s="229" t="s">
        <v>1394</v>
      </c>
      <c r="E554" s="229" t="s">
        <v>1281</v>
      </c>
      <c r="F554" s="229" t="s">
        <v>1282</v>
      </c>
      <c r="G554" s="229" t="s">
        <v>1217</v>
      </c>
      <c r="H554" s="229" t="s">
        <v>948</v>
      </c>
      <c r="I554" s="229" t="s">
        <v>347</v>
      </c>
      <c r="J554" s="230">
        <v>917201</v>
      </c>
      <c r="K554" s="229" t="s">
        <v>347</v>
      </c>
      <c r="L554" s="229" t="s">
        <v>1395</v>
      </c>
      <c r="M554" s="229" t="s">
        <v>347</v>
      </c>
      <c r="N554" s="229" t="s">
        <v>608</v>
      </c>
      <c r="O554" s="229" t="s">
        <v>612</v>
      </c>
      <c r="P554" s="229" t="s">
        <v>405</v>
      </c>
      <c r="Q554" s="229" t="s">
        <v>406</v>
      </c>
      <c r="R554" s="229" t="s">
        <v>347</v>
      </c>
      <c r="S554" s="229" t="s">
        <v>347</v>
      </c>
      <c r="T554" s="231">
        <v>0</v>
      </c>
      <c r="U554" s="229" t="s">
        <v>347</v>
      </c>
      <c r="V554" s="229" t="s">
        <v>1396</v>
      </c>
      <c r="W554" s="229" t="s">
        <v>347</v>
      </c>
      <c r="X554" s="229" t="s">
        <v>347</v>
      </c>
      <c r="Y554" s="229">
        <f t="shared" si="15"/>
        <v>4</v>
      </c>
      <c r="Z554" s="220"/>
    </row>
    <row r="555" spans="1:26">
      <c r="A555" s="228">
        <v>44681</v>
      </c>
      <c r="B555" s="229" t="s">
        <v>1393</v>
      </c>
      <c r="C555" s="229" t="s">
        <v>1442</v>
      </c>
      <c r="D555" s="229" t="s">
        <v>1394</v>
      </c>
      <c r="E555" s="229" t="s">
        <v>1281</v>
      </c>
      <c r="F555" s="229" t="s">
        <v>1282</v>
      </c>
      <c r="G555" s="229" t="s">
        <v>1217</v>
      </c>
      <c r="H555" s="229" t="s">
        <v>948</v>
      </c>
      <c r="I555" s="229" t="s">
        <v>347</v>
      </c>
      <c r="J555" s="230">
        <v>148735</v>
      </c>
      <c r="K555" s="229" t="s">
        <v>347</v>
      </c>
      <c r="L555" s="229" t="s">
        <v>1395</v>
      </c>
      <c r="M555" s="229" t="s">
        <v>347</v>
      </c>
      <c r="N555" s="229" t="s">
        <v>608</v>
      </c>
      <c r="O555" s="229" t="s">
        <v>612</v>
      </c>
      <c r="P555" s="229" t="s">
        <v>405</v>
      </c>
      <c r="Q555" s="229" t="s">
        <v>406</v>
      </c>
      <c r="R555" s="229" t="s">
        <v>347</v>
      </c>
      <c r="S555" s="229" t="s">
        <v>347</v>
      </c>
      <c r="T555" s="231">
        <v>0</v>
      </c>
      <c r="U555" s="229" t="s">
        <v>347</v>
      </c>
      <c r="V555" s="229" t="s">
        <v>1396</v>
      </c>
      <c r="W555" s="229" t="s">
        <v>347</v>
      </c>
      <c r="X555" s="229" t="s">
        <v>347</v>
      </c>
      <c r="Y555" s="229">
        <f t="shared" si="15"/>
        <v>4</v>
      </c>
      <c r="Z555" s="220"/>
    </row>
    <row r="556" spans="1:26">
      <c r="A556" s="228">
        <v>44681</v>
      </c>
      <c r="B556" s="229" t="s">
        <v>1393</v>
      </c>
      <c r="C556" s="229" t="s">
        <v>1442</v>
      </c>
      <c r="D556" s="229" t="s">
        <v>1394</v>
      </c>
      <c r="E556" s="229" t="s">
        <v>1281</v>
      </c>
      <c r="F556" s="229" t="s">
        <v>1282</v>
      </c>
      <c r="G556" s="229" t="s">
        <v>1217</v>
      </c>
      <c r="H556" s="229" t="s">
        <v>948</v>
      </c>
      <c r="I556" s="229" t="s">
        <v>347</v>
      </c>
      <c r="J556" s="230">
        <v>1041147</v>
      </c>
      <c r="K556" s="229" t="s">
        <v>347</v>
      </c>
      <c r="L556" s="229" t="s">
        <v>1395</v>
      </c>
      <c r="M556" s="229" t="s">
        <v>347</v>
      </c>
      <c r="N556" s="229" t="s">
        <v>608</v>
      </c>
      <c r="O556" s="229" t="s">
        <v>612</v>
      </c>
      <c r="P556" s="229" t="s">
        <v>405</v>
      </c>
      <c r="Q556" s="229" t="s">
        <v>406</v>
      </c>
      <c r="R556" s="229" t="s">
        <v>347</v>
      </c>
      <c r="S556" s="229" t="s">
        <v>347</v>
      </c>
      <c r="T556" s="231">
        <v>0</v>
      </c>
      <c r="U556" s="229" t="s">
        <v>347</v>
      </c>
      <c r="V556" s="229" t="s">
        <v>1396</v>
      </c>
      <c r="W556" s="229" t="s">
        <v>347</v>
      </c>
      <c r="X556" s="229" t="s">
        <v>347</v>
      </c>
      <c r="Y556" s="229">
        <f t="shared" si="15"/>
        <v>4</v>
      </c>
      <c r="Z556" s="220"/>
    </row>
    <row r="557" spans="1:26">
      <c r="A557" s="228">
        <v>44681</v>
      </c>
      <c r="B557" s="229" t="s">
        <v>1393</v>
      </c>
      <c r="C557" s="229" t="s">
        <v>1442</v>
      </c>
      <c r="D557" s="229" t="s">
        <v>1394</v>
      </c>
      <c r="E557" s="229" t="s">
        <v>1281</v>
      </c>
      <c r="F557" s="229" t="s">
        <v>1282</v>
      </c>
      <c r="G557" s="229" t="s">
        <v>1217</v>
      </c>
      <c r="H557" s="229" t="s">
        <v>948</v>
      </c>
      <c r="I557" s="229" t="s">
        <v>347</v>
      </c>
      <c r="J557" s="230">
        <v>74367</v>
      </c>
      <c r="K557" s="229" t="s">
        <v>347</v>
      </c>
      <c r="L557" s="229" t="s">
        <v>1395</v>
      </c>
      <c r="M557" s="229" t="s">
        <v>347</v>
      </c>
      <c r="N557" s="229" t="s">
        <v>608</v>
      </c>
      <c r="O557" s="229" t="s">
        <v>612</v>
      </c>
      <c r="P557" s="229" t="s">
        <v>405</v>
      </c>
      <c r="Q557" s="229" t="s">
        <v>406</v>
      </c>
      <c r="R557" s="229" t="s">
        <v>347</v>
      </c>
      <c r="S557" s="229" t="s">
        <v>347</v>
      </c>
      <c r="T557" s="231">
        <v>0</v>
      </c>
      <c r="U557" s="229" t="s">
        <v>347</v>
      </c>
      <c r="V557" s="229" t="s">
        <v>1396</v>
      </c>
      <c r="W557" s="229" t="s">
        <v>347</v>
      </c>
      <c r="X557" s="229" t="s">
        <v>347</v>
      </c>
      <c r="Y557" s="229">
        <f t="shared" si="15"/>
        <v>4</v>
      </c>
      <c r="Z557" s="220"/>
    </row>
    <row r="558" spans="1:26">
      <c r="A558" s="228">
        <v>44681</v>
      </c>
      <c r="B558" s="229" t="s">
        <v>1393</v>
      </c>
      <c r="C558" s="229" t="s">
        <v>1442</v>
      </c>
      <c r="D558" s="229" t="s">
        <v>1394</v>
      </c>
      <c r="E558" s="229" t="s">
        <v>1281</v>
      </c>
      <c r="F558" s="229" t="s">
        <v>1282</v>
      </c>
      <c r="G558" s="229" t="s">
        <v>1124</v>
      </c>
      <c r="H558" s="229" t="s">
        <v>1125</v>
      </c>
      <c r="I558" s="229" t="s">
        <v>347</v>
      </c>
      <c r="J558" s="230">
        <v>9673807</v>
      </c>
      <c r="K558" s="229" t="s">
        <v>347</v>
      </c>
      <c r="L558" s="229" t="s">
        <v>1395</v>
      </c>
      <c r="M558" s="229" t="s">
        <v>347</v>
      </c>
      <c r="N558" s="229" t="s">
        <v>608</v>
      </c>
      <c r="O558" s="229" t="s">
        <v>612</v>
      </c>
      <c r="P558" s="229" t="s">
        <v>405</v>
      </c>
      <c r="Q558" s="229" t="s">
        <v>406</v>
      </c>
      <c r="R558" s="229" t="s">
        <v>347</v>
      </c>
      <c r="S558" s="229" t="s">
        <v>347</v>
      </c>
      <c r="T558" s="231">
        <v>0</v>
      </c>
      <c r="U558" s="229" t="s">
        <v>347</v>
      </c>
      <c r="V558" s="229" t="s">
        <v>1396</v>
      </c>
      <c r="W558" s="229" t="s">
        <v>347</v>
      </c>
      <c r="X558" s="229" t="s">
        <v>347</v>
      </c>
      <c r="Y558" s="229">
        <f t="shared" si="15"/>
        <v>4</v>
      </c>
      <c r="Z558" s="220"/>
    </row>
    <row r="559" spans="1:26">
      <c r="A559" s="228">
        <v>44681</v>
      </c>
      <c r="B559" s="229" t="s">
        <v>1393</v>
      </c>
      <c r="C559" s="229" t="s">
        <v>1442</v>
      </c>
      <c r="D559" s="229" t="s">
        <v>1394</v>
      </c>
      <c r="E559" s="229" t="s">
        <v>1281</v>
      </c>
      <c r="F559" s="229" t="s">
        <v>1282</v>
      </c>
      <c r="G559" s="229" t="s">
        <v>1124</v>
      </c>
      <c r="H559" s="229" t="s">
        <v>1125</v>
      </c>
      <c r="I559" s="229" t="s">
        <v>347</v>
      </c>
      <c r="J559" s="230">
        <v>1568726</v>
      </c>
      <c r="K559" s="229" t="s">
        <v>347</v>
      </c>
      <c r="L559" s="229" t="s">
        <v>1395</v>
      </c>
      <c r="M559" s="229" t="s">
        <v>347</v>
      </c>
      <c r="N559" s="229" t="s">
        <v>608</v>
      </c>
      <c r="O559" s="229" t="s">
        <v>612</v>
      </c>
      <c r="P559" s="229" t="s">
        <v>405</v>
      </c>
      <c r="Q559" s="229" t="s">
        <v>406</v>
      </c>
      <c r="R559" s="229" t="s">
        <v>347</v>
      </c>
      <c r="S559" s="229" t="s">
        <v>347</v>
      </c>
      <c r="T559" s="231">
        <v>0</v>
      </c>
      <c r="U559" s="229" t="s">
        <v>347</v>
      </c>
      <c r="V559" s="229" t="s">
        <v>1396</v>
      </c>
      <c r="W559" s="229" t="s">
        <v>347</v>
      </c>
      <c r="X559" s="229" t="s">
        <v>347</v>
      </c>
      <c r="Y559" s="229">
        <f t="shared" si="15"/>
        <v>4</v>
      </c>
      <c r="Z559" s="220"/>
    </row>
    <row r="560" spans="1:26">
      <c r="A560" s="228">
        <v>44681</v>
      </c>
      <c r="B560" s="229" t="s">
        <v>1393</v>
      </c>
      <c r="C560" s="229" t="s">
        <v>1442</v>
      </c>
      <c r="D560" s="229" t="s">
        <v>1394</v>
      </c>
      <c r="E560" s="229" t="s">
        <v>1281</v>
      </c>
      <c r="F560" s="229" t="s">
        <v>1282</v>
      </c>
      <c r="G560" s="229" t="s">
        <v>1124</v>
      </c>
      <c r="H560" s="229" t="s">
        <v>1125</v>
      </c>
      <c r="I560" s="229" t="s">
        <v>347</v>
      </c>
      <c r="J560" s="230">
        <v>10981079</v>
      </c>
      <c r="K560" s="229" t="s">
        <v>347</v>
      </c>
      <c r="L560" s="229" t="s">
        <v>1395</v>
      </c>
      <c r="M560" s="229" t="s">
        <v>347</v>
      </c>
      <c r="N560" s="229" t="s">
        <v>608</v>
      </c>
      <c r="O560" s="229" t="s">
        <v>612</v>
      </c>
      <c r="P560" s="229" t="s">
        <v>405</v>
      </c>
      <c r="Q560" s="229" t="s">
        <v>406</v>
      </c>
      <c r="R560" s="229" t="s">
        <v>347</v>
      </c>
      <c r="S560" s="229" t="s">
        <v>347</v>
      </c>
      <c r="T560" s="231">
        <v>0</v>
      </c>
      <c r="U560" s="229" t="s">
        <v>347</v>
      </c>
      <c r="V560" s="229" t="s">
        <v>1396</v>
      </c>
      <c r="W560" s="229" t="s">
        <v>347</v>
      </c>
      <c r="X560" s="229" t="s">
        <v>347</v>
      </c>
      <c r="Y560" s="229">
        <f t="shared" si="15"/>
        <v>4</v>
      </c>
      <c r="Z560" s="220"/>
    </row>
    <row r="561" spans="1:26">
      <c r="A561" s="228">
        <v>44681</v>
      </c>
      <c r="B561" s="229" t="s">
        <v>1393</v>
      </c>
      <c r="C561" s="229" t="s">
        <v>1442</v>
      </c>
      <c r="D561" s="229" t="s">
        <v>1394</v>
      </c>
      <c r="E561" s="229" t="s">
        <v>1281</v>
      </c>
      <c r="F561" s="229" t="s">
        <v>1282</v>
      </c>
      <c r="G561" s="229" t="s">
        <v>1124</v>
      </c>
      <c r="H561" s="229" t="s">
        <v>1125</v>
      </c>
      <c r="I561" s="229" t="s">
        <v>347</v>
      </c>
      <c r="J561" s="230">
        <v>784362</v>
      </c>
      <c r="K561" s="229" t="s">
        <v>347</v>
      </c>
      <c r="L561" s="229" t="s">
        <v>1395</v>
      </c>
      <c r="M561" s="229" t="s">
        <v>347</v>
      </c>
      <c r="N561" s="229" t="s">
        <v>608</v>
      </c>
      <c r="O561" s="229" t="s">
        <v>612</v>
      </c>
      <c r="P561" s="229" t="s">
        <v>405</v>
      </c>
      <c r="Q561" s="229" t="s">
        <v>406</v>
      </c>
      <c r="R561" s="229" t="s">
        <v>347</v>
      </c>
      <c r="S561" s="229" t="s">
        <v>347</v>
      </c>
      <c r="T561" s="231">
        <v>0</v>
      </c>
      <c r="U561" s="229" t="s">
        <v>347</v>
      </c>
      <c r="V561" s="229" t="s">
        <v>1396</v>
      </c>
      <c r="W561" s="229" t="s">
        <v>347</v>
      </c>
      <c r="X561" s="229" t="s">
        <v>347</v>
      </c>
      <c r="Y561" s="229">
        <f t="shared" si="15"/>
        <v>4</v>
      </c>
      <c r="Z561" s="220"/>
    </row>
    <row r="562" spans="1:26">
      <c r="A562" s="228">
        <v>44681</v>
      </c>
      <c r="B562" s="229" t="s">
        <v>1393</v>
      </c>
      <c r="C562" s="229" t="s">
        <v>1442</v>
      </c>
      <c r="D562" s="229" t="s">
        <v>1394</v>
      </c>
      <c r="E562" s="229" t="s">
        <v>1281</v>
      </c>
      <c r="F562" s="229" t="s">
        <v>1282</v>
      </c>
      <c r="G562" s="229" t="s">
        <v>1397</v>
      </c>
      <c r="H562" s="229" t="s">
        <v>1398</v>
      </c>
      <c r="I562" s="229" t="s">
        <v>347</v>
      </c>
      <c r="J562" s="230">
        <v>1332378</v>
      </c>
      <c r="K562" s="229" t="s">
        <v>347</v>
      </c>
      <c r="L562" s="229" t="s">
        <v>1395</v>
      </c>
      <c r="M562" s="229" t="s">
        <v>347</v>
      </c>
      <c r="N562" s="229" t="s">
        <v>608</v>
      </c>
      <c r="O562" s="229" t="s">
        <v>612</v>
      </c>
      <c r="P562" s="229" t="s">
        <v>405</v>
      </c>
      <c r="Q562" s="229" t="s">
        <v>406</v>
      </c>
      <c r="R562" s="229" t="s">
        <v>347</v>
      </c>
      <c r="S562" s="229" t="s">
        <v>347</v>
      </c>
      <c r="T562" s="231">
        <v>0</v>
      </c>
      <c r="U562" s="229" t="s">
        <v>347</v>
      </c>
      <c r="V562" s="229" t="s">
        <v>1396</v>
      </c>
      <c r="W562" s="229" t="s">
        <v>347</v>
      </c>
      <c r="X562" s="229" t="s">
        <v>347</v>
      </c>
      <c r="Y562" s="229">
        <f t="shared" si="15"/>
        <v>4</v>
      </c>
      <c r="Z562" s="220"/>
    </row>
    <row r="563" spans="1:26">
      <c r="A563" s="228">
        <v>44681</v>
      </c>
      <c r="B563" s="229" t="s">
        <v>1393</v>
      </c>
      <c r="C563" s="229" t="s">
        <v>1442</v>
      </c>
      <c r="D563" s="229" t="s">
        <v>1394</v>
      </c>
      <c r="E563" s="229" t="s">
        <v>1281</v>
      </c>
      <c r="F563" s="229" t="s">
        <v>1282</v>
      </c>
      <c r="G563" s="229" t="s">
        <v>1397</v>
      </c>
      <c r="H563" s="229" t="s">
        <v>1398</v>
      </c>
      <c r="I563" s="229" t="s">
        <v>347</v>
      </c>
      <c r="J563" s="230">
        <v>216061</v>
      </c>
      <c r="K563" s="229" t="s">
        <v>347</v>
      </c>
      <c r="L563" s="229" t="s">
        <v>1395</v>
      </c>
      <c r="M563" s="229" t="s">
        <v>347</v>
      </c>
      <c r="N563" s="229" t="s">
        <v>608</v>
      </c>
      <c r="O563" s="229" t="s">
        <v>612</v>
      </c>
      <c r="P563" s="229" t="s">
        <v>405</v>
      </c>
      <c r="Q563" s="229" t="s">
        <v>406</v>
      </c>
      <c r="R563" s="229" t="s">
        <v>347</v>
      </c>
      <c r="S563" s="229" t="s">
        <v>347</v>
      </c>
      <c r="T563" s="231">
        <v>0</v>
      </c>
      <c r="U563" s="229" t="s">
        <v>347</v>
      </c>
      <c r="V563" s="229" t="s">
        <v>1396</v>
      </c>
      <c r="W563" s="229" t="s">
        <v>347</v>
      </c>
      <c r="X563" s="229" t="s">
        <v>347</v>
      </c>
      <c r="Y563" s="229">
        <f t="shared" si="15"/>
        <v>4</v>
      </c>
      <c r="Z563" s="220"/>
    </row>
    <row r="564" spans="1:26">
      <c r="A564" s="228">
        <v>44681</v>
      </c>
      <c r="B564" s="229" t="s">
        <v>1393</v>
      </c>
      <c r="C564" s="229" t="s">
        <v>1442</v>
      </c>
      <c r="D564" s="229" t="s">
        <v>1394</v>
      </c>
      <c r="E564" s="229" t="s">
        <v>1281</v>
      </c>
      <c r="F564" s="229" t="s">
        <v>1282</v>
      </c>
      <c r="G564" s="229" t="s">
        <v>1397</v>
      </c>
      <c r="H564" s="229" t="s">
        <v>1398</v>
      </c>
      <c r="I564" s="229" t="s">
        <v>347</v>
      </c>
      <c r="J564" s="230">
        <v>1512430</v>
      </c>
      <c r="K564" s="229" t="s">
        <v>347</v>
      </c>
      <c r="L564" s="229" t="s">
        <v>1395</v>
      </c>
      <c r="M564" s="229" t="s">
        <v>347</v>
      </c>
      <c r="N564" s="229" t="s">
        <v>608</v>
      </c>
      <c r="O564" s="229" t="s">
        <v>612</v>
      </c>
      <c r="P564" s="229" t="s">
        <v>405</v>
      </c>
      <c r="Q564" s="229" t="s">
        <v>406</v>
      </c>
      <c r="R564" s="229" t="s">
        <v>347</v>
      </c>
      <c r="S564" s="229" t="s">
        <v>347</v>
      </c>
      <c r="T564" s="231">
        <v>0</v>
      </c>
      <c r="U564" s="229" t="s">
        <v>347</v>
      </c>
      <c r="V564" s="229" t="s">
        <v>1396</v>
      </c>
      <c r="W564" s="229" t="s">
        <v>347</v>
      </c>
      <c r="X564" s="229" t="s">
        <v>347</v>
      </c>
      <c r="Y564" s="229">
        <f t="shared" si="15"/>
        <v>4</v>
      </c>
      <c r="Z564" s="220"/>
    </row>
    <row r="565" spans="1:26">
      <c r="A565" s="228">
        <v>44681</v>
      </c>
      <c r="B565" s="229" t="s">
        <v>1393</v>
      </c>
      <c r="C565" s="229" t="s">
        <v>1442</v>
      </c>
      <c r="D565" s="229" t="s">
        <v>1394</v>
      </c>
      <c r="E565" s="229" t="s">
        <v>1281</v>
      </c>
      <c r="F565" s="229" t="s">
        <v>1282</v>
      </c>
      <c r="G565" s="229" t="s">
        <v>1397</v>
      </c>
      <c r="H565" s="229" t="s">
        <v>1398</v>
      </c>
      <c r="I565" s="229" t="s">
        <v>347</v>
      </c>
      <c r="J565" s="230">
        <v>108031</v>
      </c>
      <c r="K565" s="229" t="s">
        <v>347</v>
      </c>
      <c r="L565" s="229" t="s">
        <v>1395</v>
      </c>
      <c r="M565" s="229" t="s">
        <v>347</v>
      </c>
      <c r="N565" s="229" t="s">
        <v>608</v>
      </c>
      <c r="O565" s="229" t="s">
        <v>612</v>
      </c>
      <c r="P565" s="229" t="s">
        <v>405</v>
      </c>
      <c r="Q565" s="229" t="s">
        <v>406</v>
      </c>
      <c r="R565" s="229" t="s">
        <v>347</v>
      </c>
      <c r="S565" s="229" t="s">
        <v>347</v>
      </c>
      <c r="T565" s="231">
        <v>0</v>
      </c>
      <c r="U565" s="229" t="s">
        <v>347</v>
      </c>
      <c r="V565" s="229" t="s">
        <v>1396</v>
      </c>
      <c r="W565" s="229" t="s">
        <v>347</v>
      </c>
      <c r="X565" s="229" t="s">
        <v>347</v>
      </c>
      <c r="Y565" s="229">
        <f t="shared" si="15"/>
        <v>4</v>
      </c>
      <c r="Z565" s="220"/>
    </row>
    <row r="566" spans="1:26">
      <c r="A566" s="228">
        <v>44681</v>
      </c>
      <c r="B566" s="229" t="s">
        <v>1393</v>
      </c>
      <c r="C566" s="229" t="s">
        <v>1442</v>
      </c>
      <c r="D566" s="229" t="s">
        <v>1394</v>
      </c>
      <c r="E566" s="229" t="s">
        <v>1281</v>
      </c>
      <c r="F566" s="229" t="s">
        <v>1282</v>
      </c>
      <c r="G566" s="229" t="s">
        <v>738</v>
      </c>
      <c r="H566" s="229" t="s">
        <v>441</v>
      </c>
      <c r="I566" s="229" t="s">
        <v>347</v>
      </c>
      <c r="J566" s="230">
        <v>6708465</v>
      </c>
      <c r="K566" s="229" t="s">
        <v>347</v>
      </c>
      <c r="L566" s="229" t="s">
        <v>1395</v>
      </c>
      <c r="M566" s="229" t="s">
        <v>347</v>
      </c>
      <c r="N566" s="229" t="s">
        <v>608</v>
      </c>
      <c r="O566" s="229" t="s">
        <v>612</v>
      </c>
      <c r="P566" s="229" t="s">
        <v>405</v>
      </c>
      <c r="Q566" s="229" t="s">
        <v>406</v>
      </c>
      <c r="R566" s="229" t="s">
        <v>347</v>
      </c>
      <c r="S566" s="229" t="s">
        <v>347</v>
      </c>
      <c r="T566" s="231">
        <v>0</v>
      </c>
      <c r="U566" s="229" t="s">
        <v>347</v>
      </c>
      <c r="V566" s="229" t="s">
        <v>1396</v>
      </c>
      <c r="W566" s="229" t="s">
        <v>347</v>
      </c>
      <c r="X566" s="229" t="s">
        <v>347</v>
      </c>
      <c r="Y566" s="229">
        <f t="shared" si="15"/>
        <v>4</v>
      </c>
      <c r="Z566" s="220"/>
    </row>
    <row r="567" spans="1:26">
      <c r="A567" s="228">
        <v>44681</v>
      </c>
      <c r="B567" s="229" t="s">
        <v>1393</v>
      </c>
      <c r="C567" s="229" t="s">
        <v>1442</v>
      </c>
      <c r="D567" s="229" t="s">
        <v>1394</v>
      </c>
      <c r="E567" s="229" t="s">
        <v>1281</v>
      </c>
      <c r="F567" s="229" t="s">
        <v>1282</v>
      </c>
      <c r="G567" s="229" t="s">
        <v>738</v>
      </c>
      <c r="H567" s="229" t="s">
        <v>441</v>
      </c>
      <c r="I567" s="229" t="s">
        <v>347</v>
      </c>
      <c r="J567" s="230">
        <v>1087859</v>
      </c>
      <c r="K567" s="229" t="s">
        <v>347</v>
      </c>
      <c r="L567" s="229" t="s">
        <v>1395</v>
      </c>
      <c r="M567" s="229" t="s">
        <v>347</v>
      </c>
      <c r="N567" s="229" t="s">
        <v>608</v>
      </c>
      <c r="O567" s="229" t="s">
        <v>612</v>
      </c>
      <c r="P567" s="229" t="s">
        <v>405</v>
      </c>
      <c r="Q567" s="229" t="s">
        <v>406</v>
      </c>
      <c r="R567" s="229" t="s">
        <v>347</v>
      </c>
      <c r="S567" s="229" t="s">
        <v>347</v>
      </c>
      <c r="T567" s="231">
        <v>0</v>
      </c>
      <c r="U567" s="229" t="s">
        <v>347</v>
      </c>
      <c r="V567" s="229" t="s">
        <v>1396</v>
      </c>
      <c r="W567" s="229" t="s">
        <v>347</v>
      </c>
      <c r="X567" s="229" t="s">
        <v>347</v>
      </c>
      <c r="Y567" s="229">
        <f t="shared" si="15"/>
        <v>4</v>
      </c>
      <c r="Z567" s="220"/>
    </row>
    <row r="568" spans="1:26">
      <c r="A568" s="228">
        <v>44681</v>
      </c>
      <c r="B568" s="229" t="s">
        <v>1393</v>
      </c>
      <c r="C568" s="229" t="s">
        <v>1442</v>
      </c>
      <c r="D568" s="229" t="s">
        <v>1394</v>
      </c>
      <c r="E568" s="229" t="s">
        <v>1281</v>
      </c>
      <c r="F568" s="229" t="s">
        <v>1282</v>
      </c>
      <c r="G568" s="229" t="s">
        <v>738</v>
      </c>
      <c r="H568" s="229" t="s">
        <v>441</v>
      </c>
      <c r="I568" s="229" t="s">
        <v>347</v>
      </c>
      <c r="J568" s="230">
        <v>7615014</v>
      </c>
      <c r="K568" s="229" t="s">
        <v>347</v>
      </c>
      <c r="L568" s="229" t="s">
        <v>1395</v>
      </c>
      <c r="M568" s="229" t="s">
        <v>347</v>
      </c>
      <c r="N568" s="229" t="s">
        <v>608</v>
      </c>
      <c r="O568" s="229" t="s">
        <v>612</v>
      </c>
      <c r="P568" s="229" t="s">
        <v>405</v>
      </c>
      <c r="Q568" s="229" t="s">
        <v>406</v>
      </c>
      <c r="R568" s="229" t="s">
        <v>347</v>
      </c>
      <c r="S568" s="229" t="s">
        <v>347</v>
      </c>
      <c r="T568" s="231">
        <v>0</v>
      </c>
      <c r="U568" s="229" t="s">
        <v>347</v>
      </c>
      <c r="V568" s="229" t="s">
        <v>1396</v>
      </c>
      <c r="W568" s="229" t="s">
        <v>347</v>
      </c>
      <c r="X568" s="229" t="s">
        <v>347</v>
      </c>
      <c r="Y568" s="229">
        <f t="shared" si="15"/>
        <v>4</v>
      </c>
      <c r="Z568" s="220"/>
    </row>
    <row r="569" spans="1:26">
      <c r="A569" s="228">
        <v>44681</v>
      </c>
      <c r="B569" s="229" t="s">
        <v>1393</v>
      </c>
      <c r="C569" s="229" t="s">
        <v>1442</v>
      </c>
      <c r="D569" s="229" t="s">
        <v>1394</v>
      </c>
      <c r="E569" s="229" t="s">
        <v>1281</v>
      </c>
      <c r="F569" s="229" t="s">
        <v>1282</v>
      </c>
      <c r="G569" s="229" t="s">
        <v>738</v>
      </c>
      <c r="H569" s="229" t="s">
        <v>441</v>
      </c>
      <c r="I569" s="229" t="s">
        <v>347</v>
      </c>
      <c r="J569" s="230">
        <v>543929</v>
      </c>
      <c r="K569" s="229" t="s">
        <v>347</v>
      </c>
      <c r="L569" s="229" t="s">
        <v>1395</v>
      </c>
      <c r="M569" s="229" t="s">
        <v>347</v>
      </c>
      <c r="N569" s="229" t="s">
        <v>608</v>
      </c>
      <c r="O569" s="229" t="s">
        <v>612</v>
      </c>
      <c r="P569" s="229" t="s">
        <v>405</v>
      </c>
      <c r="Q569" s="229" t="s">
        <v>406</v>
      </c>
      <c r="R569" s="229" t="s">
        <v>347</v>
      </c>
      <c r="S569" s="229" t="s">
        <v>347</v>
      </c>
      <c r="T569" s="231">
        <v>0</v>
      </c>
      <c r="U569" s="229" t="s">
        <v>347</v>
      </c>
      <c r="V569" s="229" t="s">
        <v>1396</v>
      </c>
      <c r="W569" s="229" t="s">
        <v>347</v>
      </c>
      <c r="X569" s="229" t="s">
        <v>347</v>
      </c>
      <c r="Y569" s="229">
        <f t="shared" si="15"/>
        <v>4</v>
      </c>
      <c r="Z569" s="220"/>
    </row>
    <row r="570" spans="1:26">
      <c r="A570" s="228">
        <v>44681</v>
      </c>
      <c r="B570" s="229" t="s">
        <v>1393</v>
      </c>
      <c r="C570" s="229" t="s">
        <v>1442</v>
      </c>
      <c r="D570" s="229" t="s">
        <v>1394</v>
      </c>
      <c r="E570" s="229" t="s">
        <v>1281</v>
      </c>
      <c r="F570" s="229" t="s">
        <v>1282</v>
      </c>
      <c r="G570" s="229" t="s">
        <v>1399</v>
      </c>
      <c r="H570" s="229" t="s">
        <v>820</v>
      </c>
      <c r="I570" s="229" t="s">
        <v>347</v>
      </c>
      <c r="J570" s="230">
        <v>1036701</v>
      </c>
      <c r="K570" s="229" t="s">
        <v>347</v>
      </c>
      <c r="L570" s="229" t="s">
        <v>1395</v>
      </c>
      <c r="M570" s="229" t="s">
        <v>347</v>
      </c>
      <c r="N570" s="229" t="s">
        <v>608</v>
      </c>
      <c r="O570" s="229" t="s">
        <v>612</v>
      </c>
      <c r="P570" s="229" t="s">
        <v>405</v>
      </c>
      <c r="Q570" s="229" t="s">
        <v>406</v>
      </c>
      <c r="R570" s="229" t="s">
        <v>347</v>
      </c>
      <c r="S570" s="229" t="s">
        <v>347</v>
      </c>
      <c r="T570" s="231">
        <v>0</v>
      </c>
      <c r="U570" s="229" t="s">
        <v>347</v>
      </c>
      <c r="V570" s="229" t="s">
        <v>1396</v>
      </c>
      <c r="W570" s="229" t="s">
        <v>347</v>
      </c>
      <c r="X570" s="229" t="s">
        <v>347</v>
      </c>
      <c r="Y570" s="229">
        <f t="shared" si="15"/>
        <v>4</v>
      </c>
      <c r="Z570" s="220"/>
    </row>
    <row r="571" spans="1:26">
      <c r="A571" s="228">
        <v>44681</v>
      </c>
      <c r="B571" s="229" t="s">
        <v>1393</v>
      </c>
      <c r="C571" s="229" t="s">
        <v>1442</v>
      </c>
      <c r="D571" s="229" t="s">
        <v>1394</v>
      </c>
      <c r="E571" s="229" t="s">
        <v>1281</v>
      </c>
      <c r="F571" s="229" t="s">
        <v>1282</v>
      </c>
      <c r="G571" s="229" t="s">
        <v>1399</v>
      </c>
      <c r="H571" s="229" t="s">
        <v>820</v>
      </c>
      <c r="I571" s="229" t="s">
        <v>347</v>
      </c>
      <c r="J571" s="230">
        <v>168114</v>
      </c>
      <c r="K571" s="229" t="s">
        <v>347</v>
      </c>
      <c r="L571" s="229" t="s">
        <v>1395</v>
      </c>
      <c r="M571" s="229" t="s">
        <v>347</v>
      </c>
      <c r="N571" s="229" t="s">
        <v>608</v>
      </c>
      <c r="O571" s="229" t="s">
        <v>612</v>
      </c>
      <c r="P571" s="229" t="s">
        <v>405</v>
      </c>
      <c r="Q571" s="229" t="s">
        <v>406</v>
      </c>
      <c r="R571" s="229" t="s">
        <v>347</v>
      </c>
      <c r="S571" s="229" t="s">
        <v>347</v>
      </c>
      <c r="T571" s="231">
        <v>0</v>
      </c>
      <c r="U571" s="229" t="s">
        <v>347</v>
      </c>
      <c r="V571" s="229" t="s">
        <v>1396</v>
      </c>
      <c r="W571" s="229" t="s">
        <v>347</v>
      </c>
      <c r="X571" s="229" t="s">
        <v>347</v>
      </c>
      <c r="Y571" s="229">
        <f t="shared" si="15"/>
        <v>4</v>
      </c>
      <c r="Z571" s="220"/>
    </row>
    <row r="572" spans="1:26">
      <c r="A572" s="228">
        <v>44681</v>
      </c>
      <c r="B572" s="229" t="s">
        <v>1393</v>
      </c>
      <c r="C572" s="229" t="s">
        <v>1442</v>
      </c>
      <c r="D572" s="229" t="s">
        <v>1394</v>
      </c>
      <c r="E572" s="229" t="s">
        <v>1281</v>
      </c>
      <c r="F572" s="229" t="s">
        <v>1282</v>
      </c>
      <c r="G572" s="229" t="s">
        <v>1399</v>
      </c>
      <c r="H572" s="229" t="s">
        <v>820</v>
      </c>
      <c r="I572" s="229" t="s">
        <v>347</v>
      </c>
      <c r="J572" s="230">
        <v>1176796</v>
      </c>
      <c r="K572" s="229" t="s">
        <v>347</v>
      </c>
      <c r="L572" s="229" t="s">
        <v>1395</v>
      </c>
      <c r="M572" s="229" t="s">
        <v>347</v>
      </c>
      <c r="N572" s="229" t="s">
        <v>608</v>
      </c>
      <c r="O572" s="229" t="s">
        <v>612</v>
      </c>
      <c r="P572" s="229" t="s">
        <v>405</v>
      </c>
      <c r="Q572" s="229" t="s">
        <v>406</v>
      </c>
      <c r="R572" s="229" t="s">
        <v>347</v>
      </c>
      <c r="S572" s="229" t="s">
        <v>347</v>
      </c>
      <c r="T572" s="231">
        <v>0</v>
      </c>
      <c r="U572" s="229" t="s">
        <v>347</v>
      </c>
      <c r="V572" s="229" t="s">
        <v>1396</v>
      </c>
      <c r="W572" s="229" t="s">
        <v>347</v>
      </c>
      <c r="X572" s="229" t="s">
        <v>347</v>
      </c>
      <c r="Y572" s="229">
        <f t="shared" si="15"/>
        <v>4</v>
      </c>
      <c r="Z572" s="220"/>
    </row>
    <row r="573" spans="1:26">
      <c r="A573" s="228">
        <v>44681</v>
      </c>
      <c r="B573" s="229" t="s">
        <v>1393</v>
      </c>
      <c r="C573" s="229" t="s">
        <v>1442</v>
      </c>
      <c r="D573" s="229" t="s">
        <v>1394</v>
      </c>
      <c r="E573" s="229" t="s">
        <v>1281</v>
      </c>
      <c r="F573" s="229" t="s">
        <v>1282</v>
      </c>
      <c r="G573" s="229" t="s">
        <v>1399</v>
      </c>
      <c r="H573" s="229" t="s">
        <v>820</v>
      </c>
      <c r="I573" s="229" t="s">
        <v>347</v>
      </c>
      <c r="J573" s="230">
        <v>84056</v>
      </c>
      <c r="K573" s="229" t="s">
        <v>347</v>
      </c>
      <c r="L573" s="229" t="s">
        <v>1395</v>
      </c>
      <c r="M573" s="229" t="s">
        <v>347</v>
      </c>
      <c r="N573" s="229" t="s">
        <v>608</v>
      </c>
      <c r="O573" s="229" t="s">
        <v>612</v>
      </c>
      <c r="P573" s="229" t="s">
        <v>405</v>
      </c>
      <c r="Q573" s="229" t="s">
        <v>406</v>
      </c>
      <c r="R573" s="229" t="s">
        <v>347</v>
      </c>
      <c r="S573" s="229" t="s">
        <v>347</v>
      </c>
      <c r="T573" s="231">
        <v>0</v>
      </c>
      <c r="U573" s="229" t="s">
        <v>347</v>
      </c>
      <c r="V573" s="229" t="s">
        <v>1396</v>
      </c>
      <c r="W573" s="229" t="s">
        <v>347</v>
      </c>
      <c r="X573" s="229" t="s">
        <v>347</v>
      </c>
      <c r="Y573" s="229">
        <f t="shared" si="15"/>
        <v>4</v>
      </c>
      <c r="Z573" s="220"/>
    </row>
    <row r="574" spans="1:26">
      <c r="A574" s="228">
        <v>44681</v>
      </c>
      <c r="B574" s="229" t="s">
        <v>1393</v>
      </c>
      <c r="C574" s="229" t="s">
        <v>1442</v>
      </c>
      <c r="D574" s="229" t="s">
        <v>1394</v>
      </c>
      <c r="E574" s="229" t="s">
        <v>1281</v>
      </c>
      <c r="F574" s="229" t="s">
        <v>1282</v>
      </c>
      <c r="G574" s="229" t="s">
        <v>1357</v>
      </c>
      <c r="H574" s="229" t="s">
        <v>1358</v>
      </c>
      <c r="I574" s="229" t="s">
        <v>347</v>
      </c>
      <c r="J574" s="230">
        <v>1918534</v>
      </c>
      <c r="K574" s="229" t="s">
        <v>347</v>
      </c>
      <c r="L574" s="229" t="s">
        <v>1395</v>
      </c>
      <c r="M574" s="229" t="s">
        <v>347</v>
      </c>
      <c r="N574" s="229" t="s">
        <v>608</v>
      </c>
      <c r="O574" s="229" t="s">
        <v>612</v>
      </c>
      <c r="P574" s="229" t="s">
        <v>405</v>
      </c>
      <c r="Q574" s="229" t="s">
        <v>406</v>
      </c>
      <c r="R574" s="229" t="s">
        <v>347</v>
      </c>
      <c r="S574" s="229" t="s">
        <v>347</v>
      </c>
      <c r="T574" s="231">
        <v>0</v>
      </c>
      <c r="U574" s="229" t="s">
        <v>347</v>
      </c>
      <c r="V574" s="229" t="s">
        <v>1396</v>
      </c>
      <c r="W574" s="229" t="s">
        <v>347</v>
      </c>
      <c r="X574" s="229" t="s">
        <v>347</v>
      </c>
      <c r="Y574" s="229">
        <f t="shared" si="15"/>
        <v>4</v>
      </c>
      <c r="Z574" s="220"/>
    </row>
    <row r="575" spans="1:26">
      <c r="A575" s="228">
        <v>44681</v>
      </c>
      <c r="B575" s="229" t="s">
        <v>1393</v>
      </c>
      <c r="C575" s="229" t="s">
        <v>1442</v>
      </c>
      <c r="D575" s="229" t="s">
        <v>1394</v>
      </c>
      <c r="E575" s="229" t="s">
        <v>1281</v>
      </c>
      <c r="F575" s="229" t="s">
        <v>1282</v>
      </c>
      <c r="G575" s="229" t="s">
        <v>1357</v>
      </c>
      <c r="H575" s="229" t="s">
        <v>1358</v>
      </c>
      <c r="I575" s="229" t="s">
        <v>347</v>
      </c>
      <c r="J575" s="230">
        <v>311114</v>
      </c>
      <c r="K575" s="229" t="s">
        <v>347</v>
      </c>
      <c r="L575" s="229" t="s">
        <v>1395</v>
      </c>
      <c r="M575" s="229" t="s">
        <v>347</v>
      </c>
      <c r="N575" s="229" t="s">
        <v>608</v>
      </c>
      <c r="O575" s="229" t="s">
        <v>612</v>
      </c>
      <c r="P575" s="229" t="s">
        <v>405</v>
      </c>
      <c r="Q575" s="229" t="s">
        <v>406</v>
      </c>
      <c r="R575" s="229" t="s">
        <v>347</v>
      </c>
      <c r="S575" s="229" t="s">
        <v>347</v>
      </c>
      <c r="T575" s="231">
        <v>0</v>
      </c>
      <c r="U575" s="229" t="s">
        <v>347</v>
      </c>
      <c r="V575" s="229" t="s">
        <v>1396</v>
      </c>
      <c r="W575" s="229" t="s">
        <v>347</v>
      </c>
      <c r="X575" s="229" t="s">
        <v>347</v>
      </c>
      <c r="Y575" s="229">
        <f t="shared" si="15"/>
        <v>4</v>
      </c>
      <c r="Z575" s="220"/>
    </row>
    <row r="576" spans="1:26">
      <c r="A576" s="228">
        <v>44681</v>
      </c>
      <c r="B576" s="229" t="s">
        <v>1393</v>
      </c>
      <c r="C576" s="229" t="s">
        <v>1442</v>
      </c>
      <c r="D576" s="229" t="s">
        <v>1394</v>
      </c>
      <c r="E576" s="229" t="s">
        <v>1281</v>
      </c>
      <c r="F576" s="229" t="s">
        <v>1282</v>
      </c>
      <c r="G576" s="229" t="s">
        <v>1357</v>
      </c>
      <c r="H576" s="229" t="s">
        <v>1358</v>
      </c>
      <c r="I576" s="229" t="s">
        <v>347</v>
      </c>
      <c r="J576" s="230">
        <v>2177795</v>
      </c>
      <c r="K576" s="229" t="s">
        <v>347</v>
      </c>
      <c r="L576" s="229" t="s">
        <v>1395</v>
      </c>
      <c r="M576" s="229" t="s">
        <v>347</v>
      </c>
      <c r="N576" s="229" t="s">
        <v>608</v>
      </c>
      <c r="O576" s="229" t="s">
        <v>612</v>
      </c>
      <c r="P576" s="229" t="s">
        <v>405</v>
      </c>
      <c r="Q576" s="229" t="s">
        <v>406</v>
      </c>
      <c r="R576" s="229" t="s">
        <v>347</v>
      </c>
      <c r="S576" s="229" t="s">
        <v>347</v>
      </c>
      <c r="T576" s="231">
        <v>0</v>
      </c>
      <c r="U576" s="229" t="s">
        <v>347</v>
      </c>
      <c r="V576" s="229" t="s">
        <v>1396</v>
      </c>
      <c r="W576" s="229" t="s">
        <v>347</v>
      </c>
      <c r="X576" s="229" t="s">
        <v>347</v>
      </c>
      <c r="Y576" s="229">
        <f t="shared" si="15"/>
        <v>4</v>
      </c>
      <c r="Z576" s="220"/>
    </row>
    <row r="577" spans="1:26">
      <c r="A577" s="228">
        <v>44681</v>
      </c>
      <c r="B577" s="229" t="s">
        <v>1393</v>
      </c>
      <c r="C577" s="229" t="s">
        <v>1442</v>
      </c>
      <c r="D577" s="229" t="s">
        <v>1394</v>
      </c>
      <c r="E577" s="229" t="s">
        <v>1281</v>
      </c>
      <c r="F577" s="229" t="s">
        <v>1282</v>
      </c>
      <c r="G577" s="229" t="s">
        <v>1357</v>
      </c>
      <c r="H577" s="229" t="s">
        <v>1358</v>
      </c>
      <c r="I577" s="229" t="s">
        <v>347</v>
      </c>
      <c r="J577" s="230">
        <v>155557</v>
      </c>
      <c r="K577" s="229" t="s">
        <v>347</v>
      </c>
      <c r="L577" s="229" t="s">
        <v>1395</v>
      </c>
      <c r="M577" s="229" t="s">
        <v>347</v>
      </c>
      <c r="N577" s="229" t="s">
        <v>608</v>
      </c>
      <c r="O577" s="229" t="s">
        <v>612</v>
      </c>
      <c r="P577" s="229" t="s">
        <v>405</v>
      </c>
      <c r="Q577" s="229" t="s">
        <v>406</v>
      </c>
      <c r="R577" s="229" t="s">
        <v>347</v>
      </c>
      <c r="S577" s="229" t="s">
        <v>347</v>
      </c>
      <c r="T577" s="231">
        <v>0</v>
      </c>
      <c r="U577" s="229" t="s">
        <v>347</v>
      </c>
      <c r="V577" s="229" t="s">
        <v>1396</v>
      </c>
      <c r="W577" s="229" t="s">
        <v>347</v>
      </c>
      <c r="X577" s="229" t="s">
        <v>347</v>
      </c>
      <c r="Y577" s="229">
        <f t="shared" si="15"/>
        <v>4</v>
      </c>
      <c r="Z577" s="220"/>
    </row>
    <row r="578" spans="1:26">
      <c r="A578" s="228">
        <v>44681</v>
      </c>
      <c r="B578" s="229" t="s">
        <v>1393</v>
      </c>
      <c r="C578" s="229" t="s">
        <v>1442</v>
      </c>
      <c r="D578" s="229" t="s">
        <v>1394</v>
      </c>
      <c r="E578" s="229" t="s">
        <v>1281</v>
      </c>
      <c r="F578" s="229" t="s">
        <v>1282</v>
      </c>
      <c r="G578" s="229" t="s">
        <v>1378</v>
      </c>
      <c r="H578" s="229" t="s">
        <v>740</v>
      </c>
      <c r="I578" s="229" t="s">
        <v>347</v>
      </c>
      <c r="J578" s="230">
        <v>35786310</v>
      </c>
      <c r="K578" s="229" t="s">
        <v>347</v>
      </c>
      <c r="L578" s="229" t="s">
        <v>1395</v>
      </c>
      <c r="M578" s="229" t="s">
        <v>347</v>
      </c>
      <c r="N578" s="229" t="s">
        <v>608</v>
      </c>
      <c r="O578" s="229" t="s">
        <v>612</v>
      </c>
      <c r="P578" s="229" t="s">
        <v>405</v>
      </c>
      <c r="Q578" s="229" t="s">
        <v>406</v>
      </c>
      <c r="R578" s="229" t="s">
        <v>347</v>
      </c>
      <c r="S578" s="229" t="s">
        <v>347</v>
      </c>
      <c r="T578" s="231">
        <v>0</v>
      </c>
      <c r="U578" s="229" t="s">
        <v>347</v>
      </c>
      <c r="V578" s="229" t="s">
        <v>1396</v>
      </c>
      <c r="W578" s="229" t="s">
        <v>347</v>
      </c>
      <c r="X578" s="229" t="s">
        <v>347</v>
      </c>
      <c r="Y578" s="229">
        <f t="shared" si="15"/>
        <v>4</v>
      </c>
      <c r="Z578" s="220"/>
    </row>
    <row r="579" spans="1:26">
      <c r="A579" s="228">
        <v>44681</v>
      </c>
      <c r="B579" s="229" t="s">
        <v>1393</v>
      </c>
      <c r="C579" s="229" t="s">
        <v>1442</v>
      </c>
      <c r="D579" s="229" t="s">
        <v>1394</v>
      </c>
      <c r="E579" s="229" t="s">
        <v>1281</v>
      </c>
      <c r="F579" s="229" t="s">
        <v>1282</v>
      </c>
      <c r="G579" s="229" t="s">
        <v>1378</v>
      </c>
      <c r="H579" s="229" t="s">
        <v>740</v>
      </c>
      <c r="I579" s="229" t="s">
        <v>347</v>
      </c>
      <c r="J579" s="230">
        <v>5803185</v>
      </c>
      <c r="K579" s="229" t="s">
        <v>347</v>
      </c>
      <c r="L579" s="229" t="s">
        <v>1395</v>
      </c>
      <c r="M579" s="229" t="s">
        <v>347</v>
      </c>
      <c r="N579" s="229" t="s">
        <v>608</v>
      </c>
      <c r="O579" s="229" t="s">
        <v>612</v>
      </c>
      <c r="P579" s="229" t="s">
        <v>405</v>
      </c>
      <c r="Q579" s="229" t="s">
        <v>406</v>
      </c>
      <c r="R579" s="229" t="s">
        <v>347</v>
      </c>
      <c r="S579" s="229" t="s">
        <v>347</v>
      </c>
      <c r="T579" s="231">
        <v>0</v>
      </c>
      <c r="U579" s="229" t="s">
        <v>347</v>
      </c>
      <c r="V579" s="229" t="s">
        <v>1396</v>
      </c>
      <c r="W579" s="229" t="s">
        <v>347</v>
      </c>
      <c r="X579" s="229" t="s">
        <v>347</v>
      </c>
      <c r="Y579" s="229">
        <f t="shared" si="15"/>
        <v>4</v>
      </c>
      <c r="Z579" s="220"/>
    </row>
    <row r="580" spans="1:26">
      <c r="A580" s="228">
        <v>44681</v>
      </c>
      <c r="B580" s="229" t="s">
        <v>1393</v>
      </c>
      <c r="C580" s="229" t="s">
        <v>1442</v>
      </c>
      <c r="D580" s="229" t="s">
        <v>1394</v>
      </c>
      <c r="E580" s="229" t="s">
        <v>1281</v>
      </c>
      <c r="F580" s="229" t="s">
        <v>1282</v>
      </c>
      <c r="G580" s="229" t="s">
        <v>1378</v>
      </c>
      <c r="H580" s="229" t="s">
        <v>740</v>
      </c>
      <c r="I580" s="229" t="s">
        <v>347</v>
      </c>
      <c r="J580" s="230">
        <v>40622298</v>
      </c>
      <c r="K580" s="229" t="s">
        <v>347</v>
      </c>
      <c r="L580" s="229" t="s">
        <v>1395</v>
      </c>
      <c r="M580" s="229" t="s">
        <v>347</v>
      </c>
      <c r="N580" s="229" t="s">
        <v>608</v>
      </c>
      <c r="O580" s="229" t="s">
        <v>612</v>
      </c>
      <c r="P580" s="229" t="s">
        <v>405</v>
      </c>
      <c r="Q580" s="229" t="s">
        <v>406</v>
      </c>
      <c r="R580" s="229" t="s">
        <v>347</v>
      </c>
      <c r="S580" s="229" t="s">
        <v>347</v>
      </c>
      <c r="T580" s="231">
        <v>0</v>
      </c>
      <c r="U580" s="229" t="s">
        <v>347</v>
      </c>
      <c r="V580" s="229" t="s">
        <v>1396</v>
      </c>
      <c r="W580" s="229" t="s">
        <v>347</v>
      </c>
      <c r="X580" s="229" t="s">
        <v>347</v>
      </c>
      <c r="Y580" s="229">
        <f t="shared" ref="Y580:Y643" si="16">MONTH(A$3)</f>
        <v>4</v>
      </c>
      <c r="Z580" s="220"/>
    </row>
    <row r="581" spans="1:26">
      <c r="A581" s="228">
        <v>44681</v>
      </c>
      <c r="B581" s="229" t="s">
        <v>1393</v>
      </c>
      <c r="C581" s="229" t="s">
        <v>1442</v>
      </c>
      <c r="D581" s="229" t="s">
        <v>1394</v>
      </c>
      <c r="E581" s="229" t="s">
        <v>1281</v>
      </c>
      <c r="F581" s="229" t="s">
        <v>1282</v>
      </c>
      <c r="G581" s="229" t="s">
        <v>1378</v>
      </c>
      <c r="H581" s="229" t="s">
        <v>740</v>
      </c>
      <c r="I581" s="229" t="s">
        <v>347</v>
      </c>
      <c r="J581" s="230">
        <v>2901594</v>
      </c>
      <c r="K581" s="229" t="s">
        <v>347</v>
      </c>
      <c r="L581" s="229" t="s">
        <v>1395</v>
      </c>
      <c r="M581" s="229" t="s">
        <v>347</v>
      </c>
      <c r="N581" s="229" t="s">
        <v>608</v>
      </c>
      <c r="O581" s="229" t="s">
        <v>612</v>
      </c>
      <c r="P581" s="229" t="s">
        <v>405</v>
      </c>
      <c r="Q581" s="229" t="s">
        <v>406</v>
      </c>
      <c r="R581" s="229" t="s">
        <v>347</v>
      </c>
      <c r="S581" s="229" t="s">
        <v>347</v>
      </c>
      <c r="T581" s="231">
        <v>0</v>
      </c>
      <c r="U581" s="229" t="s">
        <v>347</v>
      </c>
      <c r="V581" s="229" t="s">
        <v>1396</v>
      </c>
      <c r="W581" s="229" t="s">
        <v>347</v>
      </c>
      <c r="X581" s="229" t="s">
        <v>347</v>
      </c>
      <c r="Y581" s="229">
        <f t="shared" si="16"/>
        <v>4</v>
      </c>
      <c r="Z581" s="220"/>
    </row>
    <row r="582" spans="1:26">
      <c r="A582" s="228">
        <v>44681</v>
      </c>
      <c r="B582" s="229" t="s">
        <v>1393</v>
      </c>
      <c r="C582" s="229" t="s">
        <v>1442</v>
      </c>
      <c r="D582" s="229" t="s">
        <v>1394</v>
      </c>
      <c r="E582" s="229" t="s">
        <v>1281</v>
      </c>
      <c r="F582" s="229" t="s">
        <v>1282</v>
      </c>
      <c r="G582" s="229" t="s">
        <v>1379</v>
      </c>
      <c r="H582" s="229" t="s">
        <v>1380</v>
      </c>
      <c r="I582" s="229" t="s">
        <v>347</v>
      </c>
      <c r="J582" s="230">
        <v>1547506</v>
      </c>
      <c r="K582" s="229" t="s">
        <v>347</v>
      </c>
      <c r="L582" s="229" t="s">
        <v>1395</v>
      </c>
      <c r="M582" s="229" t="s">
        <v>347</v>
      </c>
      <c r="N582" s="229" t="s">
        <v>608</v>
      </c>
      <c r="O582" s="229" t="s">
        <v>612</v>
      </c>
      <c r="P582" s="229" t="s">
        <v>405</v>
      </c>
      <c r="Q582" s="229" t="s">
        <v>406</v>
      </c>
      <c r="R582" s="229" t="s">
        <v>347</v>
      </c>
      <c r="S582" s="229" t="s">
        <v>347</v>
      </c>
      <c r="T582" s="231">
        <v>0</v>
      </c>
      <c r="U582" s="229" t="s">
        <v>347</v>
      </c>
      <c r="V582" s="229" t="s">
        <v>1396</v>
      </c>
      <c r="W582" s="229" t="s">
        <v>347</v>
      </c>
      <c r="X582" s="229" t="s">
        <v>347</v>
      </c>
      <c r="Y582" s="229">
        <f t="shared" si="16"/>
        <v>4</v>
      </c>
      <c r="Z582" s="220"/>
    </row>
    <row r="583" spans="1:26">
      <c r="A583" s="228">
        <v>44681</v>
      </c>
      <c r="B583" s="229" t="s">
        <v>1393</v>
      </c>
      <c r="C583" s="229" t="s">
        <v>1442</v>
      </c>
      <c r="D583" s="229" t="s">
        <v>1394</v>
      </c>
      <c r="E583" s="229" t="s">
        <v>1281</v>
      </c>
      <c r="F583" s="229" t="s">
        <v>1282</v>
      </c>
      <c r="G583" s="229" t="s">
        <v>1379</v>
      </c>
      <c r="H583" s="229" t="s">
        <v>1380</v>
      </c>
      <c r="I583" s="229" t="s">
        <v>347</v>
      </c>
      <c r="J583" s="230">
        <v>250947</v>
      </c>
      <c r="K583" s="229" t="s">
        <v>347</v>
      </c>
      <c r="L583" s="229" t="s">
        <v>1395</v>
      </c>
      <c r="M583" s="229" t="s">
        <v>347</v>
      </c>
      <c r="N583" s="229" t="s">
        <v>608</v>
      </c>
      <c r="O583" s="229" t="s">
        <v>612</v>
      </c>
      <c r="P583" s="229" t="s">
        <v>405</v>
      </c>
      <c r="Q583" s="229" t="s">
        <v>406</v>
      </c>
      <c r="R583" s="229" t="s">
        <v>347</v>
      </c>
      <c r="S583" s="229" t="s">
        <v>347</v>
      </c>
      <c r="T583" s="231">
        <v>0</v>
      </c>
      <c r="U583" s="229" t="s">
        <v>347</v>
      </c>
      <c r="V583" s="229" t="s">
        <v>1396</v>
      </c>
      <c r="W583" s="229" t="s">
        <v>347</v>
      </c>
      <c r="X583" s="229" t="s">
        <v>347</v>
      </c>
      <c r="Y583" s="229">
        <f t="shared" si="16"/>
        <v>4</v>
      </c>
      <c r="Z583" s="220"/>
    </row>
    <row r="584" spans="1:26">
      <c r="A584" s="228">
        <v>44681</v>
      </c>
      <c r="B584" s="229" t="s">
        <v>1393</v>
      </c>
      <c r="C584" s="229" t="s">
        <v>1442</v>
      </c>
      <c r="D584" s="229" t="s">
        <v>1394</v>
      </c>
      <c r="E584" s="229" t="s">
        <v>1281</v>
      </c>
      <c r="F584" s="229" t="s">
        <v>1282</v>
      </c>
      <c r="G584" s="229" t="s">
        <v>1379</v>
      </c>
      <c r="H584" s="229" t="s">
        <v>1380</v>
      </c>
      <c r="I584" s="229" t="s">
        <v>347</v>
      </c>
      <c r="J584" s="230">
        <v>1756629</v>
      </c>
      <c r="K584" s="229" t="s">
        <v>347</v>
      </c>
      <c r="L584" s="229" t="s">
        <v>1395</v>
      </c>
      <c r="M584" s="229" t="s">
        <v>347</v>
      </c>
      <c r="N584" s="229" t="s">
        <v>608</v>
      </c>
      <c r="O584" s="229" t="s">
        <v>612</v>
      </c>
      <c r="P584" s="229" t="s">
        <v>405</v>
      </c>
      <c r="Q584" s="229" t="s">
        <v>406</v>
      </c>
      <c r="R584" s="229" t="s">
        <v>347</v>
      </c>
      <c r="S584" s="229" t="s">
        <v>347</v>
      </c>
      <c r="T584" s="231">
        <v>0</v>
      </c>
      <c r="U584" s="229" t="s">
        <v>347</v>
      </c>
      <c r="V584" s="229" t="s">
        <v>1396</v>
      </c>
      <c r="W584" s="229" t="s">
        <v>347</v>
      </c>
      <c r="X584" s="229" t="s">
        <v>347</v>
      </c>
      <c r="Y584" s="229">
        <f t="shared" si="16"/>
        <v>4</v>
      </c>
      <c r="Z584" s="220"/>
    </row>
    <row r="585" spans="1:26">
      <c r="A585" s="228">
        <v>44681</v>
      </c>
      <c r="B585" s="229" t="s">
        <v>1393</v>
      </c>
      <c r="C585" s="229" t="s">
        <v>1442</v>
      </c>
      <c r="D585" s="229" t="s">
        <v>1394</v>
      </c>
      <c r="E585" s="229" t="s">
        <v>1281</v>
      </c>
      <c r="F585" s="229" t="s">
        <v>1282</v>
      </c>
      <c r="G585" s="229" t="s">
        <v>1379</v>
      </c>
      <c r="H585" s="229" t="s">
        <v>1380</v>
      </c>
      <c r="I585" s="229" t="s">
        <v>347</v>
      </c>
      <c r="J585" s="230">
        <v>125473</v>
      </c>
      <c r="K585" s="229" t="s">
        <v>347</v>
      </c>
      <c r="L585" s="229" t="s">
        <v>1395</v>
      </c>
      <c r="M585" s="229" t="s">
        <v>347</v>
      </c>
      <c r="N585" s="229" t="s">
        <v>608</v>
      </c>
      <c r="O585" s="229" t="s">
        <v>612</v>
      </c>
      <c r="P585" s="229" t="s">
        <v>405</v>
      </c>
      <c r="Q585" s="229" t="s">
        <v>406</v>
      </c>
      <c r="R585" s="229" t="s">
        <v>347</v>
      </c>
      <c r="S585" s="229" t="s">
        <v>347</v>
      </c>
      <c r="T585" s="231">
        <v>0</v>
      </c>
      <c r="U585" s="229" t="s">
        <v>347</v>
      </c>
      <c r="V585" s="229" t="s">
        <v>1396</v>
      </c>
      <c r="W585" s="229" t="s">
        <v>347</v>
      </c>
      <c r="X585" s="229" t="s">
        <v>347</v>
      </c>
      <c r="Y585" s="229">
        <f t="shared" si="16"/>
        <v>4</v>
      </c>
      <c r="Z585" s="220"/>
    </row>
    <row r="586" spans="1:26">
      <c r="A586" s="228">
        <v>44681</v>
      </c>
      <c r="B586" s="229" t="s">
        <v>1393</v>
      </c>
      <c r="C586" s="229" t="s">
        <v>1442</v>
      </c>
      <c r="D586" s="229" t="s">
        <v>1394</v>
      </c>
      <c r="E586" s="229" t="s">
        <v>1281</v>
      </c>
      <c r="F586" s="229" t="s">
        <v>1282</v>
      </c>
      <c r="G586" s="229" t="s">
        <v>1381</v>
      </c>
      <c r="H586" s="229" t="s">
        <v>744</v>
      </c>
      <c r="I586" s="229" t="s">
        <v>347</v>
      </c>
      <c r="J586" s="230">
        <v>864385</v>
      </c>
      <c r="K586" s="229" t="s">
        <v>347</v>
      </c>
      <c r="L586" s="229" t="s">
        <v>1395</v>
      </c>
      <c r="M586" s="229" t="s">
        <v>347</v>
      </c>
      <c r="N586" s="229" t="s">
        <v>608</v>
      </c>
      <c r="O586" s="229" t="s">
        <v>612</v>
      </c>
      <c r="P586" s="229" t="s">
        <v>405</v>
      </c>
      <c r="Q586" s="229" t="s">
        <v>406</v>
      </c>
      <c r="R586" s="229" t="s">
        <v>347</v>
      </c>
      <c r="S586" s="229" t="s">
        <v>347</v>
      </c>
      <c r="T586" s="231">
        <v>0</v>
      </c>
      <c r="U586" s="229" t="s">
        <v>347</v>
      </c>
      <c r="V586" s="229" t="s">
        <v>1396</v>
      </c>
      <c r="W586" s="229" t="s">
        <v>347</v>
      </c>
      <c r="X586" s="229" t="s">
        <v>347</v>
      </c>
      <c r="Y586" s="229">
        <f t="shared" si="16"/>
        <v>4</v>
      </c>
      <c r="Z586" s="220"/>
    </row>
    <row r="587" spans="1:26">
      <c r="A587" s="228">
        <v>44681</v>
      </c>
      <c r="B587" s="229" t="s">
        <v>1393</v>
      </c>
      <c r="C587" s="229" t="s">
        <v>1442</v>
      </c>
      <c r="D587" s="229" t="s">
        <v>1394</v>
      </c>
      <c r="E587" s="229" t="s">
        <v>1281</v>
      </c>
      <c r="F587" s="229" t="s">
        <v>1282</v>
      </c>
      <c r="G587" s="229" t="s">
        <v>1381</v>
      </c>
      <c r="H587" s="229" t="s">
        <v>744</v>
      </c>
      <c r="I587" s="229" t="s">
        <v>347</v>
      </c>
      <c r="J587" s="230">
        <v>140171</v>
      </c>
      <c r="K587" s="229" t="s">
        <v>347</v>
      </c>
      <c r="L587" s="229" t="s">
        <v>1395</v>
      </c>
      <c r="M587" s="229" t="s">
        <v>347</v>
      </c>
      <c r="N587" s="229" t="s">
        <v>608</v>
      </c>
      <c r="O587" s="229" t="s">
        <v>612</v>
      </c>
      <c r="P587" s="229" t="s">
        <v>405</v>
      </c>
      <c r="Q587" s="229" t="s">
        <v>406</v>
      </c>
      <c r="R587" s="229" t="s">
        <v>347</v>
      </c>
      <c r="S587" s="229" t="s">
        <v>347</v>
      </c>
      <c r="T587" s="231">
        <v>0</v>
      </c>
      <c r="U587" s="229" t="s">
        <v>347</v>
      </c>
      <c r="V587" s="229" t="s">
        <v>1396</v>
      </c>
      <c r="W587" s="229" t="s">
        <v>347</v>
      </c>
      <c r="X587" s="229" t="s">
        <v>347</v>
      </c>
      <c r="Y587" s="229">
        <f t="shared" si="16"/>
        <v>4</v>
      </c>
      <c r="Z587" s="220"/>
    </row>
    <row r="588" spans="1:26">
      <c r="A588" s="228">
        <v>44681</v>
      </c>
      <c r="B588" s="229" t="s">
        <v>1393</v>
      </c>
      <c r="C588" s="229" t="s">
        <v>1442</v>
      </c>
      <c r="D588" s="229" t="s">
        <v>1394</v>
      </c>
      <c r="E588" s="229" t="s">
        <v>1281</v>
      </c>
      <c r="F588" s="229" t="s">
        <v>1282</v>
      </c>
      <c r="G588" s="229" t="s">
        <v>1381</v>
      </c>
      <c r="H588" s="229" t="s">
        <v>744</v>
      </c>
      <c r="I588" s="229" t="s">
        <v>347</v>
      </c>
      <c r="J588" s="230">
        <v>981194</v>
      </c>
      <c r="K588" s="229" t="s">
        <v>347</v>
      </c>
      <c r="L588" s="229" t="s">
        <v>1395</v>
      </c>
      <c r="M588" s="229" t="s">
        <v>347</v>
      </c>
      <c r="N588" s="229" t="s">
        <v>608</v>
      </c>
      <c r="O588" s="229" t="s">
        <v>612</v>
      </c>
      <c r="P588" s="229" t="s">
        <v>405</v>
      </c>
      <c r="Q588" s="229" t="s">
        <v>406</v>
      </c>
      <c r="R588" s="229" t="s">
        <v>347</v>
      </c>
      <c r="S588" s="229" t="s">
        <v>347</v>
      </c>
      <c r="T588" s="231">
        <v>0</v>
      </c>
      <c r="U588" s="229" t="s">
        <v>347</v>
      </c>
      <c r="V588" s="229" t="s">
        <v>1396</v>
      </c>
      <c r="W588" s="229" t="s">
        <v>347</v>
      </c>
      <c r="X588" s="229" t="s">
        <v>347</v>
      </c>
      <c r="Y588" s="229">
        <f t="shared" si="16"/>
        <v>4</v>
      </c>
      <c r="Z588" s="220"/>
    </row>
    <row r="589" spans="1:26">
      <c r="A589" s="228">
        <v>44681</v>
      </c>
      <c r="B589" s="229" t="s">
        <v>1393</v>
      </c>
      <c r="C589" s="229" t="s">
        <v>1442</v>
      </c>
      <c r="D589" s="229" t="s">
        <v>1394</v>
      </c>
      <c r="E589" s="229" t="s">
        <v>1281</v>
      </c>
      <c r="F589" s="229" t="s">
        <v>1282</v>
      </c>
      <c r="G589" s="229" t="s">
        <v>1381</v>
      </c>
      <c r="H589" s="229" t="s">
        <v>744</v>
      </c>
      <c r="I589" s="229" t="s">
        <v>347</v>
      </c>
      <c r="J589" s="230">
        <v>70084</v>
      </c>
      <c r="K589" s="229" t="s">
        <v>347</v>
      </c>
      <c r="L589" s="229" t="s">
        <v>1395</v>
      </c>
      <c r="M589" s="229" t="s">
        <v>347</v>
      </c>
      <c r="N589" s="229" t="s">
        <v>608</v>
      </c>
      <c r="O589" s="229" t="s">
        <v>612</v>
      </c>
      <c r="P589" s="229" t="s">
        <v>405</v>
      </c>
      <c r="Q589" s="229" t="s">
        <v>406</v>
      </c>
      <c r="R589" s="229" t="s">
        <v>347</v>
      </c>
      <c r="S589" s="229" t="s">
        <v>347</v>
      </c>
      <c r="T589" s="231">
        <v>0</v>
      </c>
      <c r="U589" s="229" t="s">
        <v>347</v>
      </c>
      <c r="V589" s="229" t="s">
        <v>1396</v>
      </c>
      <c r="W589" s="229" t="s">
        <v>347</v>
      </c>
      <c r="X589" s="229" t="s">
        <v>347</v>
      </c>
      <c r="Y589" s="229">
        <f t="shared" si="16"/>
        <v>4</v>
      </c>
      <c r="Z589" s="220"/>
    </row>
    <row r="590" spans="1:26">
      <c r="A590" s="228">
        <v>44681</v>
      </c>
      <c r="B590" s="229" t="s">
        <v>1393</v>
      </c>
      <c r="C590" s="229" t="s">
        <v>1442</v>
      </c>
      <c r="D590" s="229" t="s">
        <v>1394</v>
      </c>
      <c r="E590" s="229" t="s">
        <v>1281</v>
      </c>
      <c r="F590" s="229" t="s">
        <v>1282</v>
      </c>
      <c r="G590" s="229" t="s">
        <v>1257</v>
      </c>
      <c r="H590" s="229" t="s">
        <v>746</v>
      </c>
      <c r="I590" s="229" t="s">
        <v>347</v>
      </c>
      <c r="J590" s="230">
        <v>18964020</v>
      </c>
      <c r="K590" s="229" t="s">
        <v>347</v>
      </c>
      <c r="L590" s="229" t="s">
        <v>1395</v>
      </c>
      <c r="M590" s="229" t="s">
        <v>347</v>
      </c>
      <c r="N590" s="229" t="s">
        <v>608</v>
      </c>
      <c r="O590" s="229" t="s">
        <v>612</v>
      </c>
      <c r="P590" s="229" t="s">
        <v>405</v>
      </c>
      <c r="Q590" s="229" t="s">
        <v>406</v>
      </c>
      <c r="R590" s="229" t="s">
        <v>347</v>
      </c>
      <c r="S590" s="229" t="s">
        <v>347</v>
      </c>
      <c r="T590" s="231">
        <v>0</v>
      </c>
      <c r="U590" s="229" t="s">
        <v>347</v>
      </c>
      <c r="V590" s="229" t="s">
        <v>1396</v>
      </c>
      <c r="W590" s="229" t="s">
        <v>347</v>
      </c>
      <c r="X590" s="229" t="s">
        <v>347</v>
      </c>
      <c r="Y590" s="229">
        <f t="shared" si="16"/>
        <v>4</v>
      </c>
      <c r="Z590" s="220"/>
    </row>
    <row r="591" spans="1:26">
      <c r="A591" s="228">
        <v>44681</v>
      </c>
      <c r="B591" s="229" t="s">
        <v>1393</v>
      </c>
      <c r="C591" s="229" t="s">
        <v>1442</v>
      </c>
      <c r="D591" s="229" t="s">
        <v>1394</v>
      </c>
      <c r="E591" s="229" t="s">
        <v>1281</v>
      </c>
      <c r="F591" s="229" t="s">
        <v>1282</v>
      </c>
      <c r="G591" s="229" t="s">
        <v>1257</v>
      </c>
      <c r="H591" s="229" t="s">
        <v>746</v>
      </c>
      <c r="I591" s="229" t="s">
        <v>347</v>
      </c>
      <c r="J591" s="230">
        <v>3075246</v>
      </c>
      <c r="K591" s="229" t="s">
        <v>347</v>
      </c>
      <c r="L591" s="229" t="s">
        <v>1395</v>
      </c>
      <c r="M591" s="229" t="s">
        <v>347</v>
      </c>
      <c r="N591" s="229" t="s">
        <v>608</v>
      </c>
      <c r="O591" s="229" t="s">
        <v>612</v>
      </c>
      <c r="P591" s="229" t="s">
        <v>405</v>
      </c>
      <c r="Q591" s="229" t="s">
        <v>406</v>
      </c>
      <c r="R591" s="229" t="s">
        <v>347</v>
      </c>
      <c r="S591" s="229" t="s">
        <v>347</v>
      </c>
      <c r="T591" s="231">
        <v>0</v>
      </c>
      <c r="U591" s="229" t="s">
        <v>347</v>
      </c>
      <c r="V591" s="229" t="s">
        <v>1396</v>
      </c>
      <c r="W591" s="229" t="s">
        <v>347</v>
      </c>
      <c r="X591" s="229" t="s">
        <v>347</v>
      </c>
      <c r="Y591" s="229">
        <f t="shared" si="16"/>
        <v>4</v>
      </c>
      <c r="Z591" s="220"/>
    </row>
    <row r="592" spans="1:26">
      <c r="A592" s="228">
        <v>44681</v>
      </c>
      <c r="B592" s="229" t="s">
        <v>1393</v>
      </c>
      <c r="C592" s="229" t="s">
        <v>1442</v>
      </c>
      <c r="D592" s="229" t="s">
        <v>1394</v>
      </c>
      <c r="E592" s="229" t="s">
        <v>1281</v>
      </c>
      <c r="F592" s="229" t="s">
        <v>1282</v>
      </c>
      <c r="G592" s="229" t="s">
        <v>1257</v>
      </c>
      <c r="H592" s="229" t="s">
        <v>746</v>
      </c>
      <c r="I592" s="229" t="s">
        <v>347</v>
      </c>
      <c r="J592" s="230">
        <v>21526725</v>
      </c>
      <c r="K592" s="229" t="s">
        <v>347</v>
      </c>
      <c r="L592" s="229" t="s">
        <v>1395</v>
      </c>
      <c r="M592" s="229" t="s">
        <v>347</v>
      </c>
      <c r="N592" s="229" t="s">
        <v>608</v>
      </c>
      <c r="O592" s="229" t="s">
        <v>612</v>
      </c>
      <c r="P592" s="229" t="s">
        <v>405</v>
      </c>
      <c r="Q592" s="229" t="s">
        <v>406</v>
      </c>
      <c r="R592" s="229" t="s">
        <v>347</v>
      </c>
      <c r="S592" s="229" t="s">
        <v>347</v>
      </c>
      <c r="T592" s="231">
        <v>0</v>
      </c>
      <c r="U592" s="229" t="s">
        <v>347</v>
      </c>
      <c r="V592" s="229" t="s">
        <v>1396</v>
      </c>
      <c r="W592" s="229" t="s">
        <v>347</v>
      </c>
      <c r="X592" s="229" t="s">
        <v>347</v>
      </c>
      <c r="Y592" s="229">
        <f t="shared" si="16"/>
        <v>4</v>
      </c>
      <c r="Z592" s="220"/>
    </row>
    <row r="593" spans="1:26">
      <c r="A593" s="228">
        <v>44681</v>
      </c>
      <c r="B593" s="229" t="s">
        <v>1393</v>
      </c>
      <c r="C593" s="229" t="s">
        <v>1442</v>
      </c>
      <c r="D593" s="229" t="s">
        <v>1394</v>
      </c>
      <c r="E593" s="229" t="s">
        <v>1281</v>
      </c>
      <c r="F593" s="229" t="s">
        <v>1282</v>
      </c>
      <c r="G593" s="229" t="s">
        <v>1257</v>
      </c>
      <c r="H593" s="229" t="s">
        <v>746</v>
      </c>
      <c r="I593" s="229" t="s">
        <v>347</v>
      </c>
      <c r="J593" s="230">
        <v>1537624</v>
      </c>
      <c r="K593" s="229" t="s">
        <v>347</v>
      </c>
      <c r="L593" s="229" t="s">
        <v>1395</v>
      </c>
      <c r="M593" s="229" t="s">
        <v>347</v>
      </c>
      <c r="N593" s="229" t="s">
        <v>608</v>
      </c>
      <c r="O593" s="229" t="s">
        <v>612</v>
      </c>
      <c r="P593" s="229" t="s">
        <v>405</v>
      </c>
      <c r="Q593" s="229" t="s">
        <v>406</v>
      </c>
      <c r="R593" s="229" t="s">
        <v>347</v>
      </c>
      <c r="S593" s="229" t="s">
        <v>347</v>
      </c>
      <c r="T593" s="231">
        <v>0</v>
      </c>
      <c r="U593" s="229" t="s">
        <v>347</v>
      </c>
      <c r="V593" s="229" t="s">
        <v>1396</v>
      </c>
      <c r="W593" s="229" t="s">
        <v>347</v>
      </c>
      <c r="X593" s="229" t="s">
        <v>347</v>
      </c>
      <c r="Y593" s="229">
        <f t="shared" si="16"/>
        <v>4</v>
      </c>
      <c r="Z593" s="220"/>
    </row>
    <row r="594" spans="1:26">
      <c r="A594" s="228">
        <v>44681</v>
      </c>
      <c r="B594" s="229" t="s">
        <v>1393</v>
      </c>
      <c r="C594" s="229" t="s">
        <v>1442</v>
      </c>
      <c r="D594" s="229" t="s">
        <v>1394</v>
      </c>
      <c r="E594" s="229" t="s">
        <v>1281</v>
      </c>
      <c r="F594" s="229" t="s">
        <v>1282</v>
      </c>
      <c r="G594" s="229" t="s">
        <v>1258</v>
      </c>
      <c r="H594" s="229" t="s">
        <v>1259</v>
      </c>
      <c r="I594" s="229" t="s">
        <v>347</v>
      </c>
      <c r="J594" s="230">
        <v>109316477</v>
      </c>
      <c r="K594" s="229" t="s">
        <v>347</v>
      </c>
      <c r="L594" s="229" t="s">
        <v>1395</v>
      </c>
      <c r="M594" s="229" t="s">
        <v>347</v>
      </c>
      <c r="N594" s="229" t="s">
        <v>608</v>
      </c>
      <c r="O594" s="229" t="s">
        <v>612</v>
      </c>
      <c r="P594" s="229" t="s">
        <v>405</v>
      </c>
      <c r="Q594" s="229" t="s">
        <v>406</v>
      </c>
      <c r="R594" s="229" t="s">
        <v>347</v>
      </c>
      <c r="S594" s="229" t="s">
        <v>347</v>
      </c>
      <c r="T594" s="231">
        <v>0</v>
      </c>
      <c r="U594" s="229" t="s">
        <v>347</v>
      </c>
      <c r="V594" s="229" t="s">
        <v>1396</v>
      </c>
      <c r="W594" s="229" t="s">
        <v>347</v>
      </c>
      <c r="X594" s="229" t="s">
        <v>347</v>
      </c>
      <c r="Y594" s="229">
        <f t="shared" si="16"/>
        <v>4</v>
      </c>
      <c r="Z594" s="220"/>
    </row>
    <row r="595" spans="1:26">
      <c r="A595" s="228">
        <v>44681</v>
      </c>
      <c r="B595" s="229" t="s">
        <v>1393</v>
      </c>
      <c r="C595" s="229" t="s">
        <v>1442</v>
      </c>
      <c r="D595" s="229" t="s">
        <v>1394</v>
      </c>
      <c r="E595" s="229" t="s">
        <v>1281</v>
      </c>
      <c r="F595" s="229" t="s">
        <v>1282</v>
      </c>
      <c r="G595" s="229" t="s">
        <v>1258</v>
      </c>
      <c r="H595" s="229" t="s">
        <v>1259</v>
      </c>
      <c r="I595" s="229" t="s">
        <v>347</v>
      </c>
      <c r="J595" s="230">
        <v>17726996</v>
      </c>
      <c r="K595" s="229" t="s">
        <v>347</v>
      </c>
      <c r="L595" s="229" t="s">
        <v>1395</v>
      </c>
      <c r="M595" s="229" t="s">
        <v>347</v>
      </c>
      <c r="N595" s="229" t="s">
        <v>608</v>
      </c>
      <c r="O595" s="229" t="s">
        <v>612</v>
      </c>
      <c r="P595" s="229" t="s">
        <v>405</v>
      </c>
      <c r="Q595" s="229" t="s">
        <v>406</v>
      </c>
      <c r="R595" s="229" t="s">
        <v>347</v>
      </c>
      <c r="S595" s="229" t="s">
        <v>347</v>
      </c>
      <c r="T595" s="231">
        <v>0</v>
      </c>
      <c r="U595" s="229" t="s">
        <v>347</v>
      </c>
      <c r="V595" s="229" t="s">
        <v>1396</v>
      </c>
      <c r="W595" s="229" t="s">
        <v>347</v>
      </c>
      <c r="X595" s="229" t="s">
        <v>347</v>
      </c>
      <c r="Y595" s="229">
        <f t="shared" si="16"/>
        <v>4</v>
      </c>
      <c r="Z595" s="220"/>
    </row>
    <row r="596" spans="1:26">
      <c r="A596" s="228">
        <v>44681</v>
      </c>
      <c r="B596" s="229" t="s">
        <v>1393</v>
      </c>
      <c r="C596" s="229" t="s">
        <v>1442</v>
      </c>
      <c r="D596" s="229" t="s">
        <v>1394</v>
      </c>
      <c r="E596" s="229" t="s">
        <v>1281</v>
      </c>
      <c r="F596" s="229" t="s">
        <v>1282</v>
      </c>
      <c r="G596" s="229" t="s">
        <v>1258</v>
      </c>
      <c r="H596" s="229" t="s">
        <v>1259</v>
      </c>
      <c r="I596" s="229" t="s">
        <v>347</v>
      </c>
      <c r="J596" s="230">
        <v>124088974</v>
      </c>
      <c r="K596" s="229" t="s">
        <v>347</v>
      </c>
      <c r="L596" s="229" t="s">
        <v>1395</v>
      </c>
      <c r="M596" s="229" t="s">
        <v>347</v>
      </c>
      <c r="N596" s="229" t="s">
        <v>608</v>
      </c>
      <c r="O596" s="229" t="s">
        <v>612</v>
      </c>
      <c r="P596" s="229" t="s">
        <v>405</v>
      </c>
      <c r="Q596" s="229" t="s">
        <v>406</v>
      </c>
      <c r="R596" s="229" t="s">
        <v>347</v>
      </c>
      <c r="S596" s="229" t="s">
        <v>347</v>
      </c>
      <c r="T596" s="231">
        <v>0</v>
      </c>
      <c r="U596" s="229" t="s">
        <v>347</v>
      </c>
      <c r="V596" s="229" t="s">
        <v>1396</v>
      </c>
      <c r="W596" s="229" t="s">
        <v>347</v>
      </c>
      <c r="X596" s="229" t="s">
        <v>347</v>
      </c>
      <c r="Y596" s="229">
        <f t="shared" si="16"/>
        <v>4</v>
      </c>
      <c r="Z596" s="220"/>
    </row>
    <row r="597" spans="1:26">
      <c r="A597" s="228">
        <v>44681</v>
      </c>
      <c r="B597" s="229" t="s">
        <v>1393</v>
      </c>
      <c r="C597" s="229" t="s">
        <v>1442</v>
      </c>
      <c r="D597" s="229" t="s">
        <v>1394</v>
      </c>
      <c r="E597" s="229" t="s">
        <v>1281</v>
      </c>
      <c r="F597" s="229" t="s">
        <v>1282</v>
      </c>
      <c r="G597" s="229" t="s">
        <v>1258</v>
      </c>
      <c r="H597" s="229" t="s">
        <v>1259</v>
      </c>
      <c r="I597" s="229" t="s">
        <v>347</v>
      </c>
      <c r="J597" s="230">
        <v>8863498</v>
      </c>
      <c r="K597" s="229" t="s">
        <v>347</v>
      </c>
      <c r="L597" s="229" t="s">
        <v>1395</v>
      </c>
      <c r="M597" s="229" t="s">
        <v>347</v>
      </c>
      <c r="N597" s="229" t="s">
        <v>608</v>
      </c>
      <c r="O597" s="229" t="s">
        <v>612</v>
      </c>
      <c r="P597" s="229" t="s">
        <v>405</v>
      </c>
      <c r="Q597" s="229" t="s">
        <v>406</v>
      </c>
      <c r="R597" s="229" t="s">
        <v>347</v>
      </c>
      <c r="S597" s="229" t="s">
        <v>347</v>
      </c>
      <c r="T597" s="231">
        <v>0</v>
      </c>
      <c r="U597" s="229" t="s">
        <v>347</v>
      </c>
      <c r="V597" s="229" t="s">
        <v>1396</v>
      </c>
      <c r="W597" s="229" t="s">
        <v>347</v>
      </c>
      <c r="X597" s="229" t="s">
        <v>347</v>
      </c>
      <c r="Y597" s="229">
        <f t="shared" si="16"/>
        <v>4</v>
      </c>
      <c r="Z597" s="220"/>
    </row>
    <row r="598" spans="1:26">
      <c r="A598" s="228">
        <v>44681</v>
      </c>
      <c r="B598" s="229" t="s">
        <v>1393</v>
      </c>
      <c r="C598" s="229" t="s">
        <v>1442</v>
      </c>
      <c r="D598" s="229" t="s">
        <v>1394</v>
      </c>
      <c r="E598" s="229" t="s">
        <v>1281</v>
      </c>
      <c r="F598" s="229" t="s">
        <v>1282</v>
      </c>
      <c r="G598" s="229" t="s">
        <v>1382</v>
      </c>
      <c r="H598" s="229" t="s">
        <v>748</v>
      </c>
      <c r="I598" s="229" t="s">
        <v>347</v>
      </c>
      <c r="J598" s="230">
        <v>7114143</v>
      </c>
      <c r="K598" s="229" t="s">
        <v>347</v>
      </c>
      <c r="L598" s="229" t="s">
        <v>1395</v>
      </c>
      <c r="M598" s="229" t="s">
        <v>347</v>
      </c>
      <c r="N598" s="229" t="s">
        <v>608</v>
      </c>
      <c r="O598" s="229" t="s">
        <v>612</v>
      </c>
      <c r="P598" s="229" t="s">
        <v>405</v>
      </c>
      <c r="Q598" s="229" t="s">
        <v>406</v>
      </c>
      <c r="R598" s="229" t="s">
        <v>347</v>
      </c>
      <c r="S598" s="229" t="s">
        <v>347</v>
      </c>
      <c r="T598" s="231">
        <v>0</v>
      </c>
      <c r="U598" s="229" t="s">
        <v>347</v>
      </c>
      <c r="V598" s="229" t="s">
        <v>1396</v>
      </c>
      <c r="W598" s="229" t="s">
        <v>347</v>
      </c>
      <c r="X598" s="229" t="s">
        <v>347</v>
      </c>
      <c r="Y598" s="229">
        <f t="shared" si="16"/>
        <v>4</v>
      </c>
      <c r="Z598" s="220"/>
    </row>
    <row r="599" spans="1:26">
      <c r="A599" s="228">
        <v>44681</v>
      </c>
      <c r="B599" s="229" t="s">
        <v>1393</v>
      </c>
      <c r="C599" s="229" t="s">
        <v>1442</v>
      </c>
      <c r="D599" s="229" t="s">
        <v>1394</v>
      </c>
      <c r="E599" s="229" t="s">
        <v>1281</v>
      </c>
      <c r="F599" s="229" t="s">
        <v>1282</v>
      </c>
      <c r="G599" s="229" t="s">
        <v>1382</v>
      </c>
      <c r="H599" s="229" t="s">
        <v>748</v>
      </c>
      <c r="I599" s="229" t="s">
        <v>347</v>
      </c>
      <c r="J599" s="230">
        <v>1153645</v>
      </c>
      <c r="K599" s="229" t="s">
        <v>347</v>
      </c>
      <c r="L599" s="229" t="s">
        <v>1395</v>
      </c>
      <c r="M599" s="229" t="s">
        <v>347</v>
      </c>
      <c r="N599" s="229" t="s">
        <v>608</v>
      </c>
      <c r="O599" s="229" t="s">
        <v>612</v>
      </c>
      <c r="P599" s="229" t="s">
        <v>405</v>
      </c>
      <c r="Q599" s="229" t="s">
        <v>406</v>
      </c>
      <c r="R599" s="229" t="s">
        <v>347</v>
      </c>
      <c r="S599" s="229" t="s">
        <v>347</v>
      </c>
      <c r="T599" s="231">
        <v>0</v>
      </c>
      <c r="U599" s="229" t="s">
        <v>347</v>
      </c>
      <c r="V599" s="229" t="s">
        <v>1396</v>
      </c>
      <c r="W599" s="229" t="s">
        <v>347</v>
      </c>
      <c r="X599" s="229" t="s">
        <v>347</v>
      </c>
      <c r="Y599" s="229">
        <f t="shared" si="16"/>
        <v>4</v>
      </c>
      <c r="Z599" s="220"/>
    </row>
    <row r="600" spans="1:26">
      <c r="A600" s="228">
        <v>44681</v>
      </c>
      <c r="B600" s="229" t="s">
        <v>1393</v>
      </c>
      <c r="C600" s="229" t="s">
        <v>1442</v>
      </c>
      <c r="D600" s="229" t="s">
        <v>1394</v>
      </c>
      <c r="E600" s="229" t="s">
        <v>1281</v>
      </c>
      <c r="F600" s="229" t="s">
        <v>1282</v>
      </c>
      <c r="G600" s="229" t="s">
        <v>1382</v>
      </c>
      <c r="H600" s="229" t="s">
        <v>748</v>
      </c>
      <c r="I600" s="229" t="s">
        <v>347</v>
      </c>
      <c r="J600" s="230">
        <v>8075514</v>
      </c>
      <c r="K600" s="229" t="s">
        <v>347</v>
      </c>
      <c r="L600" s="229" t="s">
        <v>1395</v>
      </c>
      <c r="M600" s="229" t="s">
        <v>347</v>
      </c>
      <c r="N600" s="229" t="s">
        <v>608</v>
      </c>
      <c r="O600" s="229" t="s">
        <v>612</v>
      </c>
      <c r="P600" s="229" t="s">
        <v>405</v>
      </c>
      <c r="Q600" s="229" t="s">
        <v>406</v>
      </c>
      <c r="R600" s="229" t="s">
        <v>347</v>
      </c>
      <c r="S600" s="229" t="s">
        <v>347</v>
      </c>
      <c r="T600" s="231">
        <v>0</v>
      </c>
      <c r="U600" s="229" t="s">
        <v>347</v>
      </c>
      <c r="V600" s="229" t="s">
        <v>1396</v>
      </c>
      <c r="W600" s="229" t="s">
        <v>347</v>
      </c>
      <c r="X600" s="229" t="s">
        <v>347</v>
      </c>
      <c r="Y600" s="229">
        <f t="shared" si="16"/>
        <v>4</v>
      </c>
      <c r="Z600" s="220"/>
    </row>
    <row r="601" spans="1:26">
      <c r="A601" s="228">
        <v>44681</v>
      </c>
      <c r="B601" s="229" t="s">
        <v>1393</v>
      </c>
      <c r="C601" s="229" t="s">
        <v>1442</v>
      </c>
      <c r="D601" s="229" t="s">
        <v>1394</v>
      </c>
      <c r="E601" s="229" t="s">
        <v>1281</v>
      </c>
      <c r="F601" s="229" t="s">
        <v>1282</v>
      </c>
      <c r="G601" s="229" t="s">
        <v>1382</v>
      </c>
      <c r="H601" s="229" t="s">
        <v>748</v>
      </c>
      <c r="I601" s="229" t="s">
        <v>347</v>
      </c>
      <c r="J601" s="230">
        <v>576823</v>
      </c>
      <c r="K601" s="229" t="s">
        <v>347</v>
      </c>
      <c r="L601" s="229" t="s">
        <v>1395</v>
      </c>
      <c r="M601" s="229" t="s">
        <v>347</v>
      </c>
      <c r="N601" s="229" t="s">
        <v>608</v>
      </c>
      <c r="O601" s="229" t="s">
        <v>612</v>
      </c>
      <c r="P601" s="229" t="s">
        <v>405</v>
      </c>
      <c r="Q601" s="229" t="s">
        <v>406</v>
      </c>
      <c r="R601" s="229" t="s">
        <v>347</v>
      </c>
      <c r="S601" s="229" t="s">
        <v>347</v>
      </c>
      <c r="T601" s="231">
        <v>0</v>
      </c>
      <c r="U601" s="229" t="s">
        <v>347</v>
      </c>
      <c r="V601" s="229" t="s">
        <v>1396</v>
      </c>
      <c r="W601" s="229" t="s">
        <v>347</v>
      </c>
      <c r="X601" s="229" t="s">
        <v>347</v>
      </c>
      <c r="Y601" s="229">
        <f t="shared" si="16"/>
        <v>4</v>
      </c>
      <c r="Z601" s="220"/>
    </row>
    <row r="602" spans="1:26">
      <c r="A602" s="228">
        <v>44681</v>
      </c>
      <c r="B602" s="229" t="s">
        <v>1393</v>
      </c>
      <c r="C602" s="229" t="s">
        <v>1442</v>
      </c>
      <c r="D602" s="229" t="s">
        <v>1394</v>
      </c>
      <c r="E602" s="229" t="s">
        <v>1281</v>
      </c>
      <c r="F602" s="229" t="s">
        <v>1282</v>
      </c>
      <c r="G602" s="229" t="s">
        <v>1383</v>
      </c>
      <c r="H602" s="229" t="s">
        <v>1384</v>
      </c>
      <c r="I602" s="229" t="s">
        <v>347</v>
      </c>
      <c r="J602" s="230">
        <v>17541095</v>
      </c>
      <c r="K602" s="229" t="s">
        <v>347</v>
      </c>
      <c r="L602" s="229" t="s">
        <v>1395</v>
      </c>
      <c r="M602" s="229" t="s">
        <v>347</v>
      </c>
      <c r="N602" s="229" t="s">
        <v>608</v>
      </c>
      <c r="O602" s="229" t="s">
        <v>612</v>
      </c>
      <c r="P602" s="229" t="s">
        <v>405</v>
      </c>
      <c r="Q602" s="229" t="s">
        <v>406</v>
      </c>
      <c r="R602" s="229" t="s">
        <v>347</v>
      </c>
      <c r="S602" s="229" t="s">
        <v>347</v>
      </c>
      <c r="T602" s="231">
        <v>0</v>
      </c>
      <c r="U602" s="229" t="s">
        <v>347</v>
      </c>
      <c r="V602" s="229" t="s">
        <v>1396</v>
      </c>
      <c r="W602" s="229" t="s">
        <v>347</v>
      </c>
      <c r="X602" s="229" t="s">
        <v>347</v>
      </c>
      <c r="Y602" s="229">
        <f t="shared" si="16"/>
        <v>4</v>
      </c>
      <c r="Z602" s="220"/>
    </row>
    <row r="603" spans="1:26">
      <c r="A603" s="228">
        <v>44681</v>
      </c>
      <c r="B603" s="229" t="s">
        <v>1393</v>
      </c>
      <c r="C603" s="229" t="s">
        <v>1442</v>
      </c>
      <c r="D603" s="229" t="s">
        <v>1394</v>
      </c>
      <c r="E603" s="229" t="s">
        <v>1281</v>
      </c>
      <c r="F603" s="229" t="s">
        <v>1282</v>
      </c>
      <c r="G603" s="229" t="s">
        <v>1383</v>
      </c>
      <c r="H603" s="229" t="s">
        <v>1384</v>
      </c>
      <c r="I603" s="229" t="s">
        <v>347</v>
      </c>
      <c r="J603" s="230">
        <v>2844502</v>
      </c>
      <c r="K603" s="229" t="s">
        <v>347</v>
      </c>
      <c r="L603" s="229" t="s">
        <v>1395</v>
      </c>
      <c r="M603" s="229" t="s">
        <v>347</v>
      </c>
      <c r="N603" s="229" t="s">
        <v>608</v>
      </c>
      <c r="O603" s="229" t="s">
        <v>612</v>
      </c>
      <c r="P603" s="229" t="s">
        <v>405</v>
      </c>
      <c r="Q603" s="229" t="s">
        <v>406</v>
      </c>
      <c r="R603" s="229" t="s">
        <v>347</v>
      </c>
      <c r="S603" s="229" t="s">
        <v>347</v>
      </c>
      <c r="T603" s="231">
        <v>0</v>
      </c>
      <c r="U603" s="229" t="s">
        <v>347</v>
      </c>
      <c r="V603" s="229" t="s">
        <v>1396</v>
      </c>
      <c r="W603" s="229" t="s">
        <v>347</v>
      </c>
      <c r="X603" s="229" t="s">
        <v>347</v>
      </c>
      <c r="Y603" s="229">
        <f t="shared" si="16"/>
        <v>4</v>
      </c>
      <c r="Z603" s="220"/>
    </row>
    <row r="604" spans="1:26">
      <c r="A604" s="228">
        <v>44681</v>
      </c>
      <c r="B604" s="229" t="s">
        <v>1393</v>
      </c>
      <c r="C604" s="229" t="s">
        <v>1442</v>
      </c>
      <c r="D604" s="229" t="s">
        <v>1394</v>
      </c>
      <c r="E604" s="229" t="s">
        <v>1281</v>
      </c>
      <c r="F604" s="229" t="s">
        <v>1282</v>
      </c>
      <c r="G604" s="229" t="s">
        <v>1383</v>
      </c>
      <c r="H604" s="229" t="s">
        <v>1384</v>
      </c>
      <c r="I604" s="229" t="s">
        <v>347</v>
      </c>
      <c r="J604" s="230">
        <v>19911513</v>
      </c>
      <c r="K604" s="229" t="s">
        <v>347</v>
      </c>
      <c r="L604" s="229" t="s">
        <v>1395</v>
      </c>
      <c r="M604" s="229" t="s">
        <v>347</v>
      </c>
      <c r="N604" s="229" t="s">
        <v>608</v>
      </c>
      <c r="O604" s="229" t="s">
        <v>612</v>
      </c>
      <c r="P604" s="229" t="s">
        <v>405</v>
      </c>
      <c r="Q604" s="229" t="s">
        <v>406</v>
      </c>
      <c r="R604" s="229" t="s">
        <v>347</v>
      </c>
      <c r="S604" s="229" t="s">
        <v>347</v>
      </c>
      <c r="T604" s="231">
        <v>0</v>
      </c>
      <c r="U604" s="229" t="s">
        <v>347</v>
      </c>
      <c r="V604" s="229" t="s">
        <v>1396</v>
      </c>
      <c r="W604" s="229" t="s">
        <v>347</v>
      </c>
      <c r="X604" s="229" t="s">
        <v>347</v>
      </c>
      <c r="Y604" s="229">
        <f t="shared" si="16"/>
        <v>4</v>
      </c>
      <c r="Z604" s="220"/>
    </row>
    <row r="605" spans="1:26">
      <c r="A605" s="228">
        <v>44681</v>
      </c>
      <c r="B605" s="229" t="s">
        <v>1393</v>
      </c>
      <c r="C605" s="229" t="s">
        <v>1442</v>
      </c>
      <c r="D605" s="229" t="s">
        <v>1394</v>
      </c>
      <c r="E605" s="229" t="s">
        <v>1281</v>
      </c>
      <c r="F605" s="229" t="s">
        <v>1282</v>
      </c>
      <c r="G605" s="229" t="s">
        <v>1383</v>
      </c>
      <c r="H605" s="229" t="s">
        <v>1384</v>
      </c>
      <c r="I605" s="229" t="s">
        <v>347</v>
      </c>
      <c r="J605" s="230">
        <v>1422250</v>
      </c>
      <c r="K605" s="229" t="s">
        <v>347</v>
      </c>
      <c r="L605" s="229" t="s">
        <v>1395</v>
      </c>
      <c r="M605" s="229" t="s">
        <v>347</v>
      </c>
      <c r="N605" s="229" t="s">
        <v>608</v>
      </c>
      <c r="O605" s="229" t="s">
        <v>612</v>
      </c>
      <c r="P605" s="229" t="s">
        <v>405</v>
      </c>
      <c r="Q605" s="229" t="s">
        <v>406</v>
      </c>
      <c r="R605" s="229" t="s">
        <v>347</v>
      </c>
      <c r="S605" s="229" t="s">
        <v>347</v>
      </c>
      <c r="T605" s="231">
        <v>0</v>
      </c>
      <c r="U605" s="229" t="s">
        <v>347</v>
      </c>
      <c r="V605" s="229" t="s">
        <v>1396</v>
      </c>
      <c r="W605" s="229" t="s">
        <v>347</v>
      </c>
      <c r="X605" s="229" t="s">
        <v>347</v>
      </c>
      <c r="Y605" s="229">
        <f t="shared" si="16"/>
        <v>4</v>
      </c>
      <c r="Z605" s="220"/>
    </row>
    <row r="606" spans="1:26">
      <c r="A606" s="228">
        <v>44681</v>
      </c>
      <c r="B606" s="229" t="s">
        <v>1393</v>
      </c>
      <c r="C606" s="229" t="s">
        <v>1442</v>
      </c>
      <c r="D606" s="229" t="s">
        <v>1394</v>
      </c>
      <c r="E606" s="229" t="s">
        <v>1281</v>
      </c>
      <c r="F606" s="229" t="s">
        <v>1282</v>
      </c>
      <c r="G606" s="229" t="s">
        <v>1385</v>
      </c>
      <c r="H606" s="229" t="s">
        <v>1386</v>
      </c>
      <c r="I606" s="229" t="s">
        <v>347</v>
      </c>
      <c r="J606" s="230">
        <v>1928485</v>
      </c>
      <c r="K606" s="229" t="s">
        <v>347</v>
      </c>
      <c r="L606" s="229" t="s">
        <v>1395</v>
      </c>
      <c r="M606" s="229" t="s">
        <v>347</v>
      </c>
      <c r="N606" s="229" t="s">
        <v>608</v>
      </c>
      <c r="O606" s="229" t="s">
        <v>612</v>
      </c>
      <c r="P606" s="229" t="s">
        <v>405</v>
      </c>
      <c r="Q606" s="229" t="s">
        <v>406</v>
      </c>
      <c r="R606" s="229" t="s">
        <v>347</v>
      </c>
      <c r="S606" s="229" t="s">
        <v>347</v>
      </c>
      <c r="T606" s="231">
        <v>0</v>
      </c>
      <c r="U606" s="229" t="s">
        <v>347</v>
      </c>
      <c r="V606" s="229" t="s">
        <v>1396</v>
      </c>
      <c r="W606" s="229" t="s">
        <v>347</v>
      </c>
      <c r="X606" s="229" t="s">
        <v>347</v>
      </c>
      <c r="Y606" s="229">
        <f t="shared" si="16"/>
        <v>4</v>
      </c>
      <c r="Z606" s="220"/>
    </row>
    <row r="607" spans="1:26">
      <c r="A607" s="228">
        <v>44681</v>
      </c>
      <c r="B607" s="229" t="s">
        <v>1393</v>
      </c>
      <c r="C607" s="229" t="s">
        <v>1442</v>
      </c>
      <c r="D607" s="229" t="s">
        <v>1394</v>
      </c>
      <c r="E607" s="229" t="s">
        <v>1281</v>
      </c>
      <c r="F607" s="229" t="s">
        <v>1282</v>
      </c>
      <c r="G607" s="229" t="s">
        <v>1385</v>
      </c>
      <c r="H607" s="229" t="s">
        <v>1386</v>
      </c>
      <c r="I607" s="229" t="s">
        <v>347</v>
      </c>
      <c r="J607" s="230">
        <v>312727</v>
      </c>
      <c r="K607" s="229" t="s">
        <v>347</v>
      </c>
      <c r="L607" s="229" t="s">
        <v>1395</v>
      </c>
      <c r="M607" s="229" t="s">
        <v>347</v>
      </c>
      <c r="N607" s="229" t="s">
        <v>608</v>
      </c>
      <c r="O607" s="229" t="s">
        <v>612</v>
      </c>
      <c r="P607" s="229" t="s">
        <v>405</v>
      </c>
      <c r="Q607" s="229" t="s">
        <v>406</v>
      </c>
      <c r="R607" s="229" t="s">
        <v>347</v>
      </c>
      <c r="S607" s="229" t="s">
        <v>347</v>
      </c>
      <c r="T607" s="231">
        <v>0</v>
      </c>
      <c r="U607" s="229" t="s">
        <v>347</v>
      </c>
      <c r="V607" s="229" t="s">
        <v>1396</v>
      </c>
      <c r="W607" s="229" t="s">
        <v>347</v>
      </c>
      <c r="X607" s="229" t="s">
        <v>347</v>
      </c>
      <c r="Y607" s="229">
        <f t="shared" si="16"/>
        <v>4</v>
      </c>
      <c r="Z607" s="220"/>
    </row>
    <row r="608" spans="1:26">
      <c r="A608" s="228">
        <v>44681</v>
      </c>
      <c r="B608" s="229" t="s">
        <v>1393</v>
      </c>
      <c r="C608" s="229" t="s">
        <v>1442</v>
      </c>
      <c r="D608" s="229" t="s">
        <v>1394</v>
      </c>
      <c r="E608" s="229" t="s">
        <v>1281</v>
      </c>
      <c r="F608" s="229" t="s">
        <v>1282</v>
      </c>
      <c r="G608" s="229" t="s">
        <v>1385</v>
      </c>
      <c r="H608" s="229" t="s">
        <v>1386</v>
      </c>
      <c r="I608" s="229" t="s">
        <v>347</v>
      </c>
      <c r="J608" s="230">
        <v>2189091</v>
      </c>
      <c r="K608" s="229" t="s">
        <v>347</v>
      </c>
      <c r="L608" s="229" t="s">
        <v>1395</v>
      </c>
      <c r="M608" s="229" t="s">
        <v>347</v>
      </c>
      <c r="N608" s="229" t="s">
        <v>608</v>
      </c>
      <c r="O608" s="229" t="s">
        <v>612</v>
      </c>
      <c r="P608" s="229" t="s">
        <v>405</v>
      </c>
      <c r="Q608" s="229" t="s">
        <v>406</v>
      </c>
      <c r="R608" s="229" t="s">
        <v>347</v>
      </c>
      <c r="S608" s="229" t="s">
        <v>347</v>
      </c>
      <c r="T608" s="231">
        <v>0</v>
      </c>
      <c r="U608" s="229" t="s">
        <v>347</v>
      </c>
      <c r="V608" s="229" t="s">
        <v>1396</v>
      </c>
      <c r="W608" s="229" t="s">
        <v>347</v>
      </c>
      <c r="X608" s="229" t="s">
        <v>347</v>
      </c>
      <c r="Y608" s="229">
        <f t="shared" si="16"/>
        <v>4</v>
      </c>
      <c r="Z608" s="220"/>
    </row>
    <row r="609" spans="1:26">
      <c r="A609" s="228">
        <v>44681</v>
      </c>
      <c r="B609" s="229" t="s">
        <v>1393</v>
      </c>
      <c r="C609" s="229" t="s">
        <v>1442</v>
      </c>
      <c r="D609" s="229" t="s">
        <v>1394</v>
      </c>
      <c r="E609" s="229" t="s">
        <v>1281</v>
      </c>
      <c r="F609" s="229" t="s">
        <v>1282</v>
      </c>
      <c r="G609" s="229" t="s">
        <v>1385</v>
      </c>
      <c r="H609" s="229" t="s">
        <v>1386</v>
      </c>
      <c r="I609" s="229" t="s">
        <v>347</v>
      </c>
      <c r="J609" s="230">
        <v>156364</v>
      </c>
      <c r="K609" s="229" t="s">
        <v>347</v>
      </c>
      <c r="L609" s="229" t="s">
        <v>1395</v>
      </c>
      <c r="M609" s="229" t="s">
        <v>347</v>
      </c>
      <c r="N609" s="229" t="s">
        <v>608</v>
      </c>
      <c r="O609" s="229" t="s">
        <v>612</v>
      </c>
      <c r="P609" s="229" t="s">
        <v>405</v>
      </c>
      <c r="Q609" s="229" t="s">
        <v>406</v>
      </c>
      <c r="R609" s="229" t="s">
        <v>347</v>
      </c>
      <c r="S609" s="229" t="s">
        <v>347</v>
      </c>
      <c r="T609" s="231">
        <v>0</v>
      </c>
      <c r="U609" s="229" t="s">
        <v>347</v>
      </c>
      <c r="V609" s="229" t="s">
        <v>1396</v>
      </c>
      <c r="W609" s="229" t="s">
        <v>347</v>
      </c>
      <c r="X609" s="229" t="s">
        <v>347</v>
      </c>
      <c r="Y609" s="229">
        <f t="shared" si="16"/>
        <v>4</v>
      </c>
      <c r="Z609" s="220"/>
    </row>
    <row r="610" spans="1:26">
      <c r="A610" s="228">
        <v>44681</v>
      </c>
      <c r="B610" s="229" t="s">
        <v>1393</v>
      </c>
      <c r="C610" s="229" t="s">
        <v>1442</v>
      </c>
      <c r="D610" s="229" t="s">
        <v>1394</v>
      </c>
      <c r="E610" s="229" t="s">
        <v>1281</v>
      </c>
      <c r="F610" s="229" t="s">
        <v>1282</v>
      </c>
      <c r="G610" s="229" t="s">
        <v>1263</v>
      </c>
      <c r="H610" s="229" t="s">
        <v>820</v>
      </c>
      <c r="I610" s="229" t="s">
        <v>347</v>
      </c>
      <c r="J610" s="230">
        <v>2929720</v>
      </c>
      <c r="K610" s="229" t="s">
        <v>347</v>
      </c>
      <c r="L610" s="229" t="s">
        <v>1395</v>
      </c>
      <c r="M610" s="229" t="s">
        <v>347</v>
      </c>
      <c r="N610" s="229" t="s">
        <v>608</v>
      </c>
      <c r="O610" s="229" t="s">
        <v>612</v>
      </c>
      <c r="P610" s="229" t="s">
        <v>405</v>
      </c>
      <c r="Q610" s="229" t="s">
        <v>406</v>
      </c>
      <c r="R610" s="229" t="s">
        <v>347</v>
      </c>
      <c r="S610" s="229" t="s">
        <v>347</v>
      </c>
      <c r="T610" s="231">
        <v>0</v>
      </c>
      <c r="U610" s="229" t="s">
        <v>347</v>
      </c>
      <c r="V610" s="229" t="s">
        <v>1396</v>
      </c>
      <c r="W610" s="229" t="s">
        <v>347</v>
      </c>
      <c r="X610" s="229" t="s">
        <v>347</v>
      </c>
      <c r="Y610" s="229">
        <f t="shared" si="16"/>
        <v>4</v>
      </c>
      <c r="Z610" s="220"/>
    </row>
    <row r="611" spans="1:26">
      <c r="A611" s="228">
        <v>44681</v>
      </c>
      <c r="B611" s="229" t="s">
        <v>1393</v>
      </c>
      <c r="C611" s="229" t="s">
        <v>1442</v>
      </c>
      <c r="D611" s="229" t="s">
        <v>1394</v>
      </c>
      <c r="E611" s="229" t="s">
        <v>1281</v>
      </c>
      <c r="F611" s="229" t="s">
        <v>1282</v>
      </c>
      <c r="G611" s="229" t="s">
        <v>1263</v>
      </c>
      <c r="H611" s="229" t="s">
        <v>820</v>
      </c>
      <c r="I611" s="229" t="s">
        <v>347</v>
      </c>
      <c r="J611" s="230">
        <v>475090</v>
      </c>
      <c r="K611" s="229" t="s">
        <v>347</v>
      </c>
      <c r="L611" s="229" t="s">
        <v>1395</v>
      </c>
      <c r="M611" s="229" t="s">
        <v>347</v>
      </c>
      <c r="N611" s="229" t="s">
        <v>608</v>
      </c>
      <c r="O611" s="229" t="s">
        <v>612</v>
      </c>
      <c r="P611" s="229" t="s">
        <v>405</v>
      </c>
      <c r="Q611" s="229" t="s">
        <v>406</v>
      </c>
      <c r="R611" s="229" t="s">
        <v>347</v>
      </c>
      <c r="S611" s="229" t="s">
        <v>347</v>
      </c>
      <c r="T611" s="231">
        <v>0</v>
      </c>
      <c r="U611" s="229" t="s">
        <v>347</v>
      </c>
      <c r="V611" s="229" t="s">
        <v>1396</v>
      </c>
      <c r="W611" s="229" t="s">
        <v>347</v>
      </c>
      <c r="X611" s="229" t="s">
        <v>347</v>
      </c>
      <c r="Y611" s="229">
        <f t="shared" si="16"/>
        <v>4</v>
      </c>
      <c r="Z611" s="220"/>
    </row>
    <row r="612" spans="1:26">
      <c r="A612" s="228">
        <v>44681</v>
      </c>
      <c r="B612" s="229" t="s">
        <v>1393</v>
      </c>
      <c r="C612" s="229" t="s">
        <v>1442</v>
      </c>
      <c r="D612" s="229" t="s">
        <v>1394</v>
      </c>
      <c r="E612" s="229" t="s">
        <v>1281</v>
      </c>
      <c r="F612" s="229" t="s">
        <v>1282</v>
      </c>
      <c r="G612" s="229" t="s">
        <v>1263</v>
      </c>
      <c r="H612" s="229" t="s">
        <v>820</v>
      </c>
      <c r="I612" s="229" t="s">
        <v>347</v>
      </c>
      <c r="J612" s="230">
        <v>3325628</v>
      </c>
      <c r="K612" s="229" t="s">
        <v>347</v>
      </c>
      <c r="L612" s="229" t="s">
        <v>1395</v>
      </c>
      <c r="M612" s="229" t="s">
        <v>347</v>
      </c>
      <c r="N612" s="229" t="s">
        <v>608</v>
      </c>
      <c r="O612" s="229" t="s">
        <v>612</v>
      </c>
      <c r="P612" s="229" t="s">
        <v>405</v>
      </c>
      <c r="Q612" s="229" t="s">
        <v>406</v>
      </c>
      <c r="R612" s="229" t="s">
        <v>347</v>
      </c>
      <c r="S612" s="229" t="s">
        <v>347</v>
      </c>
      <c r="T612" s="231">
        <v>0</v>
      </c>
      <c r="U612" s="229" t="s">
        <v>347</v>
      </c>
      <c r="V612" s="229" t="s">
        <v>1396</v>
      </c>
      <c r="W612" s="229" t="s">
        <v>347</v>
      </c>
      <c r="X612" s="229" t="s">
        <v>347</v>
      </c>
      <c r="Y612" s="229">
        <f t="shared" si="16"/>
        <v>4</v>
      </c>
      <c r="Z612" s="220"/>
    </row>
    <row r="613" spans="1:26">
      <c r="A613" s="228">
        <v>44681</v>
      </c>
      <c r="B613" s="229" t="s">
        <v>1393</v>
      </c>
      <c r="C613" s="229" t="s">
        <v>1442</v>
      </c>
      <c r="D613" s="229" t="s">
        <v>1394</v>
      </c>
      <c r="E613" s="229" t="s">
        <v>1281</v>
      </c>
      <c r="F613" s="229" t="s">
        <v>1282</v>
      </c>
      <c r="G613" s="229" t="s">
        <v>1263</v>
      </c>
      <c r="H613" s="229" t="s">
        <v>820</v>
      </c>
      <c r="I613" s="229" t="s">
        <v>347</v>
      </c>
      <c r="J613" s="230">
        <v>237545</v>
      </c>
      <c r="K613" s="229" t="s">
        <v>347</v>
      </c>
      <c r="L613" s="229" t="s">
        <v>1395</v>
      </c>
      <c r="M613" s="229" t="s">
        <v>347</v>
      </c>
      <c r="N613" s="229" t="s">
        <v>608</v>
      </c>
      <c r="O613" s="229" t="s">
        <v>612</v>
      </c>
      <c r="P613" s="229" t="s">
        <v>405</v>
      </c>
      <c r="Q613" s="229" t="s">
        <v>406</v>
      </c>
      <c r="R613" s="229" t="s">
        <v>347</v>
      </c>
      <c r="S613" s="229" t="s">
        <v>347</v>
      </c>
      <c r="T613" s="231">
        <v>0</v>
      </c>
      <c r="U613" s="229" t="s">
        <v>347</v>
      </c>
      <c r="V613" s="229" t="s">
        <v>1396</v>
      </c>
      <c r="W613" s="229" t="s">
        <v>347</v>
      </c>
      <c r="X613" s="229" t="s">
        <v>347</v>
      </c>
      <c r="Y613" s="229">
        <f t="shared" si="16"/>
        <v>4</v>
      </c>
      <c r="Z613" s="220"/>
    </row>
    <row r="614" spans="1:26">
      <c r="A614" s="228">
        <v>44681</v>
      </c>
      <c r="B614" s="229" t="s">
        <v>1393</v>
      </c>
      <c r="C614" s="229" t="s">
        <v>1442</v>
      </c>
      <c r="D614" s="229" t="s">
        <v>1394</v>
      </c>
      <c r="E614" s="229" t="s">
        <v>1281</v>
      </c>
      <c r="F614" s="229" t="s">
        <v>1282</v>
      </c>
      <c r="G614" s="229" t="s">
        <v>1187</v>
      </c>
      <c r="H614" s="229" t="s">
        <v>410</v>
      </c>
      <c r="I614" s="229" t="s">
        <v>347</v>
      </c>
      <c r="J614" s="230">
        <v>126136</v>
      </c>
      <c r="K614" s="229" t="s">
        <v>347</v>
      </c>
      <c r="L614" s="229" t="s">
        <v>1395</v>
      </c>
      <c r="M614" s="229" t="s">
        <v>347</v>
      </c>
      <c r="N614" s="229" t="s">
        <v>608</v>
      </c>
      <c r="O614" s="229" t="s">
        <v>612</v>
      </c>
      <c r="P614" s="229" t="s">
        <v>405</v>
      </c>
      <c r="Q614" s="229" t="s">
        <v>406</v>
      </c>
      <c r="R614" s="229" t="s">
        <v>347</v>
      </c>
      <c r="S614" s="229" t="s">
        <v>347</v>
      </c>
      <c r="T614" s="231">
        <v>0</v>
      </c>
      <c r="U614" s="229" t="s">
        <v>347</v>
      </c>
      <c r="V614" s="229" t="s">
        <v>1396</v>
      </c>
      <c r="W614" s="229" t="s">
        <v>347</v>
      </c>
      <c r="X614" s="229" t="s">
        <v>347</v>
      </c>
      <c r="Y614" s="229">
        <f t="shared" si="16"/>
        <v>4</v>
      </c>
      <c r="Z614" s="220"/>
    </row>
    <row r="615" spans="1:26">
      <c r="A615" s="228">
        <v>44681</v>
      </c>
      <c r="B615" s="229" t="s">
        <v>1393</v>
      </c>
      <c r="C615" s="229" t="s">
        <v>1442</v>
      </c>
      <c r="D615" s="229" t="s">
        <v>1394</v>
      </c>
      <c r="E615" s="229" t="s">
        <v>1281</v>
      </c>
      <c r="F615" s="229" t="s">
        <v>1282</v>
      </c>
      <c r="G615" s="229" t="s">
        <v>1187</v>
      </c>
      <c r="H615" s="229" t="s">
        <v>410</v>
      </c>
      <c r="I615" s="229" t="s">
        <v>347</v>
      </c>
      <c r="J615" s="230">
        <v>20455</v>
      </c>
      <c r="K615" s="229" t="s">
        <v>347</v>
      </c>
      <c r="L615" s="229" t="s">
        <v>1395</v>
      </c>
      <c r="M615" s="229" t="s">
        <v>347</v>
      </c>
      <c r="N615" s="229" t="s">
        <v>608</v>
      </c>
      <c r="O615" s="229" t="s">
        <v>612</v>
      </c>
      <c r="P615" s="229" t="s">
        <v>405</v>
      </c>
      <c r="Q615" s="229" t="s">
        <v>406</v>
      </c>
      <c r="R615" s="229" t="s">
        <v>347</v>
      </c>
      <c r="S615" s="229" t="s">
        <v>347</v>
      </c>
      <c r="T615" s="231">
        <v>0</v>
      </c>
      <c r="U615" s="229" t="s">
        <v>347</v>
      </c>
      <c r="V615" s="229" t="s">
        <v>1396</v>
      </c>
      <c r="W615" s="229" t="s">
        <v>347</v>
      </c>
      <c r="X615" s="229" t="s">
        <v>347</v>
      </c>
      <c r="Y615" s="229">
        <f t="shared" si="16"/>
        <v>4</v>
      </c>
      <c r="Z615" s="220"/>
    </row>
    <row r="616" spans="1:26">
      <c r="A616" s="228">
        <v>44681</v>
      </c>
      <c r="B616" s="229" t="s">
        <v>1393</v>
      </c>
      <c r="C616" s="229" t="s">
        <v>1442</v>
      </c>
      <c r="D616" s="229" t="s">
        <v>1394</v>
      </c>
      <c r="E616" s="229" t="s">
        <v>1281</v>
      </c>
      <c r="F616" s="229" t="s">
        <v>1282</v>
      </c>
      <c r="G616" s="229" t="s">
        <v>1187</v>
      </c>
      <c r="H616" s="229" t="s">
        <v>410</v>
      </c>
      <c r="I616" s="229" t="s">
        <v>347</v>
      </c>
      <c r="J616" s="230">
        <v>143182</v>
      </c>
      <c r="K616" s="229" t="s">
        <v>347</v>
      </c>
      <c r="L616" s="229" t="s">
        <v>1395</v>
      </c>
      <c r="M616" s="229" t="s">
        <v>347</v>
      </c>
      <c r="N616" s="229" t="s">
        <v>608</v>
      </c>
      <c r="O616" s="229" t="s">
        <v>612</v>
      </c>
      <c r="P616" s="229" t="s">
        <v>405</v>
      </c>
      <c r="Q616" s="229" t="s">
        <v>406</v>
      </c>
      <c r="R616" s="229" t="s">
        <v>347</v>
      </c>
      <c r="S616" s="229" t="s">
        <v>347</v>
      </c>
      <c r="T616" s="231">
        <v>0</v>
      </c>
      <c r="U616" s="229" t="s">
        <v>347</v>
      </c>
      <c r="V616" s="229" t="s">
        <v>1396</v>
      </c>
      <c r="W616" s="229" t="s">
        <v>347</v>
      </c>
      <c r="X616" s="229" t="s">
        <v>347</v>
      </c>
      <c r="Y616" s="229">
        <f t="shared" si="16"/>
        <v>4</v>
      </c>
      <c r="Z616" s="220"/>
    </row>
    <row r="617" spans="1:26">
      <c r="A617" s="228">
        <v>44681</v>
      </c>
      <c r="B617" s="229" t="s">
        <v>1393</v>
      </c>
      <c r="C617" s="229" t="s">
        <v>1442</v>
      </c>
      <c r="D617" s="229" t="s">
        <v>1394</v>
      </c>
      <c r="E617" s="229" t="s">
        <v>1281</v>
      </c>
      <c r="F617" s="229" t="s">
        <v>1282</v>
      </c>
      <c r="G617" s="229" t="s">
        <v>1187</v>
      </c>
      <c r="H617" s="229" t="s">
        <v>410</v>
      </c>
      <c r="I617" s="229" t="s">
        <v>347</v>
      </c>
      <c r="J617" s="230">
        <v>10227</v>
      </c>
      <c r="K617" s="229" t="s">
        <v>347</v>
      </c>
      <c r="L617" s="229" t="s">
        <v>1395</v>
      </c>
      <c r="M617" s="229" t="s">
        <v>347</v>
      </c>
      <c r="N617" s="229" t="s">
        <v>608</v>
      </c>
      <c r="O617" s="229" t="s">
        <v>612</v>
      </c>
      <c r="P617" s="229" t="s">
        <v>405</v>
      </c>
      <c r="Q617" s="229" t="s">
        <v>406</v>
      </c>
      <c r="R617" s="229" t="s">
        <v>347</v>
      </c>
      <c r="S617" s="229" t="s">
        <v>347</v>
      </c>
      <c r="T617" s="231">
        <v>0</v>
      </c>
      <c r="U617" s="229" t="s">
        <v>347</v>
      </c>
      <c r="V617" s="229" t="s">
        <v>1396</v>
      </c>
      <c r="W617" s="229" t="s">
        <v>347</v>
      </c>
      <c r="X617" s="229" t="s">
        <v>347</v>
      </c>
      <c r="Y617" s="229">
        <f t="shared" si="16"/>
        <v>4</v>
      </c>
      <c r="Z617" s="220"/>
    </row>
    <row r="618" spans="1:26">
      <c r="A618" s="228">
        <v>44681</v>
      </c>
      <c r="B618" s="229" t="s">
        <v>1393</v>
      </c>
      <c r="C618" s="229" t="s">
        <v>1442</v>
      </c>
      <c r="D618" s="229" t="s">
        <v>1394</v>
      </c>
      <c r="E618" s="229" t="s">
        <v>1281</v>
      </c>
      <c r="F618" s="229" t="s">
        <v>1282</v>
      </c>
      <c r="G618" s="229" t="s">
        <v>1268</v>
      </c>
      <c r="H618" s="229" t="s">
        <v>1269</v>
      </c>
      <c r="I618" s="229" t="s">
        <v>347</v>
      </c>
      <c r="J618" s="230">
        <v>784673</v>
      </c>
      <c r="K618" s="229" t="s">
        <v>347</v>
      </c>
      <c r="L618" s="229" t="s">
        <v>1395</v>
      </c>
      <c r="M618" s="229" t="s">
        <v>347</v>
      </c>
      <c r="N618" s="229" t="s">
        <v>608</v>
      </c>
      <c r="O618" s="229" t="s">
        <v>612</v>
      </c>
      <c r="P618" s="229" t="s">
        <v>405</v>
      </c>
      <c r="Q618" s="229" t="s">
        <v>406</v>
      </c>
      <c r="R618" s="229" t="s">
        <v>347</v>
      </c>
      <c r="S618" s="229" t="s">
        <v>347</v>
      </c>
      <c r="T618" s="231">
        <v>0</v>
      </c>
      <c r="U618" s="229" t="s">
        <v>347</v>
      </c>
      <c r="V618" s="229" t="s">
        <v>1396</v>
      </c>
      <c r="W618" s="229" t="s">
        <v>347</v>
      </c>
      <c r="X618" s="229" t="s">
        <v>347</v>
      </c>
      <c r="Y618" s="229">
        <f t="shared" si="16"/>
        <v>4</v>
      </c>
      <c r="Z618" s="220"/>
    </row>
    <row r="619" spans="1:26">
      <c r="A619" s="228">
        <v>44681</v>
      </c>
      <c r="B619" s="229" t="s">
        <v>1393</v>
      </c>
      <c r="C619" s="229" t="s">
        <v>1442</v>
      </c>
      <c r="D619" s="229" t="s">
        <v>1394</v>
      </c>
      <c r="E619" s="229" t="s">
        <v>1281</v>
      </c>
      <c r="F619" s="229" t="s">
        <v>1282</v>
      </c>
      <c r="G619" s="229" t="s">
        <v>1268</v>
      </c>
      <c r="H619" s="229" t="s">
        <v>1269</v>
      </c>
      <c r="I619" s="229" t="s">
        <v>347</v>
      </c>
      <c r="J619" s="230">
        <v>127244</v>
      </c>
      <c r="K619" s="229" t="s">
        <v>347</v>
      </c>
      <c r="L619" s="229" t="s">
        <v>1395</v>
      </c>
      <c r="M619" s="229" t="s">
        <v>347</v>
      </c>
      <c r="N619" s="229" t="s">
        <v>608</v>
      </c>
      <c r="O619" s="229" t="s">
        <v>612</v>
      </c>
      <c r="P619" s="229" t="s">
        <v>405</v>
      </c>
      <c r="Q619" s="229" t="s">
        <v>406</v>
      </c>
      <c r="R619" s="229" t="s">
        <v>347</v>
      </c>
      <c r="S619" s="229" t="s">
        <v>347</v>
      </c>
      <c r="T619" s="231">
        <v>0</v>
      </c>
      <c r="U619" s="229" t="s">
        <v>347</v>
      </c>
      <c r="V619" s="229" t="s">
        <v>1396</v>
      </c>
      <c r="W619" s="229" t="s">
        <v>347</v>
      </c>
      <c r="X619" s="229" t="s">
        <v>347</v>
      </c>
      <c r="Y619" s="229">
        <f t="shared" si="16"/>
        <v>4</v>
      </c>
      <c r="Z619" s="220"/>
    </row>
    <row r="620" spans="1:26">
      <c r="A620" s="228">
        <v>44681</v>
      </c>
      <c r="B620" s="229" t="s">
        <v>1393</v>
      </c>
      <c r="C620" s="229" t="s">
        <v>1442</v>
      </c>
      <c r="D620" s="229" t="s">
        <v>1394</v>
      </c>
      <c r="E620" s="229" t="s">
        <v>1281</v>
      </c>
      <c r="F620" s="229" t="s">
        <v>1282</v>
      </c>
      <c r="G620" s="229" t="s">
        <v>1268</v>
      </c>
      <c r="H620" s="229" t="s">
        <v>1269</v>
      </c>
      <c r="I620" s="229" t="s">
        <v>347</v>
      </c>
      <c r="J620" s="230">
        <v>890710</v>
      </c>
      <c r="K620" s="229" t="s">
        <v>347</v>
      </c>
      <c r="L620" s="229" t="s">
        <v>1395</v>
      </c>
      <c r="M620" s="229" t="s">
        <v>347</v>
      </c>
      <c r="N620" s="229" t="s">
        <v>608</v>
      </c>
      <c r="O620" s="229" t="s">
        <v>612</v>
      </c>
      <c r="P620" s="229" t="s">
        <v>405</v>
      </c>
      <c r="Q620" s="229" t="s">
        <v>406</v>
      </c>
      <c r="R620" s="229" t="s">
        <v>347</v>
      </c>
      <c r="S620" s="229" t="s">
        <v>347</v>
      </c>
      <c r="T620" s="231">
        <v>0</v>
      </c>
      <c r="U620" s="229" t="s">
        <v>347</v>
      </c>
      <c r="V620" s="229" t="s">
        <v>1396</v>
      </c>
      <c r="W620" s="229" t="s">
        <v>347</v>
      </c>
      <c r="X620" s="229" t="s">
        <v>347</v>
      </c>
      <c r="Y620" s="229">
        <f t="shared" si="16"/>
        <v>4</v>
      </c>
      <c r="Z620" s="220"/>
    </row>
    <row r="621" spans="1:26">
      <c r="A621" s="228">
        <v>44681</v>
      </c>
      <c r="B621" s="229" t="s">
        <v>1393</v>
      </c>
      <c r="C621" s="229" t="s">
        <v>1442</v>
      </c>
      <c r="D621" s="229" t="s">
        <v>1394</v>
      </c>
      <c r="E621" s="229" t="s">
        <v>1281</v>
      </c>
      <c r="F621" s="229" t="s">
        <v>1282</v>
      </c>
      <c r="G621" s="229" t="s">
        <v>1268</v>
      </c>
      <c r="H621" s="229" t="s">
        <v>1269</v>
      </c>
      <c r="I621" s="229" t="s">
        <v>347</v>
      </c>
      <c r="J621" s="230">
        <v>63623</v>
      </c>
      <c r="K621" s="229" t="s">
        <v>347</v>
      </c>
      <c r="L621" s="229" t="s">
        <v>1395</v>
      </c>
      <c r="M621" s="229" t="s">
        <v>347</v>
      </c>
      <c r="N621" s="229" t="s">
        <v>608</v>
      </c>
      <c r="O621" s="229" t="s">
        <v>612</v>
      </c>
      <c r="P621" s="229" t="s">
        <v>405</v>
      </c>
      <c r="Q621" s="229" t="s">
        <v>406</v>
      </c>
      <c r="R621" s="229" t="s">
        <v>347</v>
      </c>
      <c r="S621" s="229" t="s">
        <v>347</v>
      </c>
      <c r="T621" s="231">
        <v>0</v>
      </c>
      <c r="U621" s="229" t="s">
        <v>347</v>
      </c>
      <c r="V621" s="229" t="s">
        <v>1396</v>
      </c>
      <c r="W621" s="229" t="s">
        <v>347</v>
      </c>
      <c r="X621" s="229" t="s">
        <v>347</v>
      </c>
      <c r="Y621" s="229">
        <f t="shared" si="16"/>
        <v>4</v>
      </c>
      <c r="Z621" s="220"/>
    </row>
    <row r="622" spans="1:26">
      <c r="A622" s="228">
        <v>44681</v>
      </c>
      <c r="B622" s="229" t="s">
        <v>1393</v>
      </c>
      <c r="C622" s="229" t="s">
        <v>1442</v>
      </c>
      <c r="D622" s="229" t="s">
        <v>1394</v>
      </c>
      <c r="E622" s="229" t="s">
        <v>1281</v>
      </c>
      <c r="F622" s="229" t="s">
        <v>1282</v>
      </c>
      <c r="G622" s="229" t="s">
        <v>1286</v>
      </c>
      <c r="H622" s="229" t="s">
        <v>454</v>
      </c>
      <c r="I622" s="229" t="s">
        <v>347</v>
      </c>
      <c r="J622" s="230">
        <v>22267221</v>
      </c>
      <c r="K622" s="229" t="s">
        <v>347</v>
      </c>
      <c r="L622" s="229" t="s">
        <v>1395</v>
      </c>
      <c r="M622" s="229" t="s">
        <v>347</v>
      </c>
      <c r="N622" s="229" t="s">
        <v>608</v>
      </c>
      <c r="O622" s="229" t="s">
        <v>612</v>
      </c>
      <c r="P622" s="229" t="s">
        <v>405</v>
      </c>
      <c r="Q622" s="229" t="s">
        <v>406</v>
      </c>
      <c r="R622" s="229" t="s">
        <v>347</v>
      </c>
      <c r="S622" s="229" t="s">
        <v>347</v>
      </c>
      <c r="T622" s="231">
        <v>0</v>
      </c>
      <c r="U622" s="229" t="s">
        <v>347</v>
      </c>
      <c r="V622" s="229" t="s">
        <v>1396</v>
      </c>
      <c r="W622" s="229" t="s">
        <v>347</v>
      </c>
      <c r="X622" s="229" t="s">
        <v>347</v>
      </c>
      <c r="Y622" s="229">
        <f t="shared" si="16"/>
        <v>4</v>
      </c>
      <c r="Z622" s="220"/>
    </row>
    <row r="623" spans="1:26">
      <c r="A623" s="228">
        <v>44681</v>
      </c>
      <c r="B623" s="229" t="s">
        <v>1393</v>
      </c>
      <c r="C623" s="229" t="s">
        <v>1442</v>
      </c>
      <c r="D623" s="229" t="s">
        <v>1394</v>
      </c>
      <c r="E623" s="229" t="s">
        <v>1281</v>
      </c>
      <c r="F623" s="229" t="s">
        <v>1282</v>
      </c>
      <c r="G623" s="229" t="s">
        <v>1286</v>
      </c>
      <c r="H623" s="229" t="s">
        <v>454</v>
      </c>
      <c r="I623" s="229" t="s">
        <v>347</v>
      </c>
      <c r="J623" s="230">
        <v>3610901</v>
      </c>
      <c r="K623" s="229" t="s">
        <v>347</v>
      </c>
      <c r="L623" s="229" t="s">
        <v>1395</v>
      </c>
      <c r="M623" s="229" t="s">
        <v>347</v>
      </c>
      <c r="N623" s="229" t="s">
        <v>608</v>
      </c>
      <c r="O623" s="229" t="s">
        <v>612</v>
      </c>
      <c r="P623" s="229" t="s">
        <v>405</v>
      </c>
      <c r="Q623" s="229" t="s">
        <v>406</v>
      </c>
      <c r="R623" s="229" t="s">
        <v>347</v>
      </c>
      <c r="S623" s="229" t="s">
        <v>347</v>
      </c>
      <c r="T623" s="231">
        <v>0</v>
      </c>
      <c r="U623" s="229" t="s">
        <v>347</v>
      </c>
      <c r="V623" s="229" t="s">
        <v>1396</v>
      </c>
      <c r="W623" s="229" t="s">
        <v>347</v>
      </c>
      <c r="X623" s="229" t="s">
        <v>347</v>
      </c>
      <c r="Y623" s="229">
        <f t="shared" si="16"/>
        <v>4</v>
      </c>
      <c r="Z623" s="220"/>
    </row>
    <row r="624" spans="1:26">
      <c r="A624" s="228">
        <v>44681</v>
      </c>
      <c r="B624" s="229" t="s">
        <v>1393</v>
      </c>
      <c r="C624" s="229" t="s">
        <v>1442</v>
      </c>
      <c r="D624" s="229" t="s">
        <v>1394</v>
      </c>
      <c r="E624" s="229" t="s">
        <v>1281</v>
      </c>
      <c r="F624" s="229" t="s">
        <v>1282</v>
      </c>
      <c r="G624" s="229" t="s">
        <v>1286</v>
      </c>
      <c r="H624" s="229" t="s">
        <v>454</v>
      </c>
      <c r="I624" s="229" t="s">
        <v>347</v>
      </c>
      <c r="J624" s="230">
        <v>25276305</v>
      </c>
      <c r="K624" s="229" t="s">
        <v>347</v>
      </c>
      <c r="L624" s="229" t="s">
        <v>1395</v>
      </c>
      <c r="M624" s="229" t="s">
        <v>347</v>
      </c>
      <c r="N624" s="229" t="s">
        <v>608</v>
      </c>
      <c r="O624" s="229" t="s">
        <v>612</v>
      </c>
      <c r="P624" s="229" t="s">
        <v>405</v>
      </c>
      <c r="Q624" s="229" t="s">
        <v>406</v>
      </c>
      <c r="R624" s="229" t="s">
        <v>347</v>
      </c>
      <c r="S624" s="229" t="s">
        <v>347</v>
      </c>
      <c r="T624" s="231">
        <v>0</v>
      </c>
      <c r="U624" s="229" t="s">
        <v>347</v>
      </c>
      <c r="V624" s="229" t="s">
        <v>1396</v>
      </c>
      <c r="W624" s="229" t="s">
        <v>347</v>
      </c>
      <c r="X624" s="229" t="s">
        <v>347</v>
      </c>
      <c r="Y624" s="229">
        <f t="shared" si="16"/>
        <v>4</v>
      </c>
      <c r="Z624" s="220"/>
    </row>
    <row r="625" spans="1:26">
      <c r="A625" s="228">
        <v>44681</v>
      </c>
      <c r="B625" s="229" t="s">
        <v>1393</v>
      </c>
      <c r="C625" s="229" t="s">
        <v>1442</v>
      </c>
      <c r="D625" s="229" t="s">
        <v>1394</v>
      </c>
      <c r="E625" s="229" t="s">
        <v>1281</v>
      </c>
      <c r="F625" s="229" t="s">
        <v>1282</v>
      </c>
      <c r="G625" s="229" t="s">
        <v>1286</v>
      </c>
      <c r="H625" s="229" t="s">
        <v>454</v>
      </c>
      <c r="I625" s="229" t="s">
        <v>347</v>
      </c>
      <c r="J625" s="230">
        <v>1805450</v>
      </c>
      <c r="K625" s="229" t="s">
        <v>347</v>
      </c>
      <c r="L625" s="229" t="s">
        <v>1395</v>
      </c>
      <c r="M625" s="229" t="s">
        <v>347</v>
      </c>
      <c r="N625" s="229" t="s">
        <v>608</v>
      </c>
      <c r="O625" s="229" t="s">
        <v>612</v>
      </c>
      <c r="P625" s="229" t="s">
        <v>405</v>
      </c>
      <c r="Q625" s="229" t="s">
        <v>406</v>
      </c>
      <c r="R625" s="229" t="s">
        <v>347</v>
      </c>
      <c r="S625" s="229" t="s">
        <v>347</v>
      </c>
      <c r="T625" s="231">
        <v>0</v>
      </c>
      <c r="U625" s="229" t="s">
        <v>347</v>
      </c>
      <c r="V625" s="229" t="s">
        <v>1396</v>
      </c>
      <c r="W625" s="229" t="s">
        <v>347</v>
      </c>
      <c r="X625" s="229" t="s">
        <v>347</v>
      </c>
      <c r="Y625" s="229">
        <f t="shared" si="16"/>
        <v>4</v>
      </c>
      <c r="Z625" s="220"/>
    </row>
    <row r="626" spans="1:26">
      <c r="A626" s="228">
        <v>44681</v>
      </c>
      <c r="B626" s="229" t="s">
        <v>1393</v>
      </c>
      <c r="C626" s="229" t="s">
        <v>1442</v>
      </c>
      <c r="D626" s="229" t="s">
        <v>1394</v>
      </c>
      <c r="E626" s="229" t="s">
        <v>1281</v>
      </c>
      <c r="F626" s="229" t="s">
        <v>1282</v>
      </c>
      <c r="G626" s="229" t="s">
        <v>494</v>
      </c>
      <c r="H626" s="229" t="s">
        <v>495</v>
      </c>
      <c r="I626" s="229" t="s">
        <v>347</v>
      </c>
      <c r="J626" s="230">
        <v>8903905</v>
      </c>
      <c r="K626" s="229" t="s">
        <v>347</v>
      </c>
      <c r="L626" s="229" t="s">
        <v>1395</v>
      </c>
      <c r="M626" s="229" t="s">
        <v>347</v>
      </c>
      <c r="N626" s="229" t="s">
        <v>608</v>
      </c>
      <c r="O626" s="229" t="s">
        <v>612</v>
      </c>
      <c r="P626" s="229" t="s">
        <v>405</v>
      </c>
      <c r="Q626" s="229" t="s">
        <v>406</v>
      </c>
      <c r="R626" s="229" t="s">
        <v>347</v>
      </c>
      <c r="S626" s="229" t="s">
        <v>347</v>
      </c>
      <c r="T626" s="231">
        <v>0</v>
      </c>
      <c r="U626" s="229" t="s">
        <v>347</v>
      </c>
      <c r="V626" s="229" t="s">
        <v>1396</v>
      </c>
      <c r="W626" s="229" t="s">
        <v>347</v>
      </c>
      <c r="X626" s="229" t="s">
        <v>347</v>
      </c>
      <c r="Y626" s="229">
        <f t="shared" si="16"/>
        <v>4</v>
      </c>
      <c r="Z626" s="220"/>
    </row>
    <row r="627" spans="1:26">
      <c r="A627" s="228">
        <v>44681</v>
      </c>
      <c r="B627" s="229" t="s">
        <v>1393</v>
      </c>
      <c r="C627" s="229" t="s">
        <v>1442</v>
      </c>
      <c r="D627" s="229" t="s">
        <v>1394</v>
      </c>
      <c r="E627" s="229" t="s">
        <v>1281</v>
      </c>
      <c r="F627" s="229" t="s">
        <v>1282</v>
      </c>
      <c r="G627" s="229" t="s">
        <v>494</v>
      </c>
      <c r="H627" s="229" t="s">
        <v>495</v>
      </c>
      <c r="I627" s="229" t="s">
        <v>347</v>
      </c>
      <c r="J627" s="230">
        <v>1443876</v>
      </c>
      <c r="K627" s="229" t="s">
        <v>347</v>
      </c>
      <c r="L627" s="229" t="s">
        <v>1395</v>
      </c>
      <c r="M627" s="229" t="s">
        <v>347</v>
      </c>
      <c r="N627" s="229" t="s">
        <v>608</v>
      </c>
      <c r="O627" s="229" t="s">
        <v>612</v>
      </c>
      <c r="P627" s="229" t="s">
        <v>405</v>
      </c>
      <c r="Q627" s="229" t="s">
        <v>406</v>
      </c>
      <c r="R627" s="229" t="s">
        <v>347</v>
      </c>
      <c r="S627" s="229" t="s">
        <v>347</v>
      </c>
      <c r="T627" s="231">
        <v>0</v>
      </c>
      <c r="U627" s="229" t="s">
        <v>347</v>
      </c>
      <c r="V627" s="229" t="s">
        <v>1396</v>
      </c>
      <c r="W627" s="229" t="s">
        <v>347</v>
      </c>
      <c r="X627" s="229" t="s">
        <v>347</v>
      </c>
      <c r="Y627" s="229">
        <f t="shared" si="16"/>
        <v>4</v>
      </c>
      <c r="Z627" s="220"/>
    </row>
    <row r="628" spans="1:26">
      <c r="A628" s="228">
        <v>44681</v>
      </c>
      <c r="B628" s="229" t="s">
        <v>1393</v>
      </c>
      <c r="C628" s="229" t="s">
        <v>1442</v>
      </c>
      <c r="D628" s="229" t="s">
        <v>1394</v>
      </c>
      <c r="E628" s="229" t="s">
        <v>1281</v>
      </c>
      <c r="F628" s="229" t="s">
        <v>1282</v>
      </c>
      <c r="G628" s="229" t="s">
        <v>494</v>
      </c>
      <c r="H628" s="229" t="s">
        <v>495</v>
      </c>
      <c r="I628" s="229" t="s">
        <v>347</v>
      </c>
      <c r="J628" s="230">
        <v>10107135</v>
      </c>
      <c r="K628" s="229" t="s">
        <v>347</v>
      </c>
      <c r="L628" s="229" t="s">
        <v>1395</v>
      </c>
      <c r="M628" s="229" t="s">
        <v>347</v>
      </c>
      <c r="N628" s="229" t="s">
        <v>608</v>
      </c>
      <c r="O628" s="229" t="s">
        <v>612</v>
      </c>
      <c r="P628" s="229" t="s">
        <v>405</v>
      </c>
      <c r="Q628" s="229" t="s">
        <v>406</v>
      </c>
      <c r="R628" s="229" t="s">
        <v>347</v>
      </c>
      <c r="S628" s="229" t="s">
        <v>347</v>
      </c>
      <c r="T628" s="231">
        <v>0</v>
      </c>
      <c r="U628" s="229" t="s">
        <v>347</v>
      </c>
      <c r="V628" s="229" t="s">
        <v>1396</v>
      </c>
      <c r="W628" s="229" t="s">
        <v>347</v>
      </c>
      <c r="X628" s="229" t="s">
        <v>347</v>
      </c>
      <c r="Y628" s="229">
        <f t="shared" si="16"/>
        <v>4</v>
      </c>
      <c r="Z628" s="220"/>
    </row>
    <row r="629" spans="1:26">
      <c r="A629" s="228">
        <v>44681</v>
      </c>
      <c r="B629" s="229" t="s">
        <v>1393</v>
      </c>
      <c r="C629" s="229" t="s">
        <v>1442</v>
      </c>
      <c r="D629" s="229" t="s">
        <v>1394</v>
      </c>
      <c r="E629" s="229" t="s">
        <v>1281</v>
      </c>
      <c r="F629" s="229" t="s">
        <v>1282</v>
      </c>
      <c r="G629" s="229" t="s">
        <v>494</v>
      </c>
      <c r="H629" s="229" t="s">
        <v>495</v>
      </c>
      <c r="I629" s="229" t="s">
        <v>347</v>
      </c>
      <c r="J629" s="230">
        <v>721939</v>
      </c>
      <c r="K629" s="229" t="s">
        <v>347</v>
      </c>
      <c r="L629" s="229" t="s">
        <v>1395</v>
      </c>
      <c r="M629" s="229" t="s">
        <v>347</v>
      </c>
      <c r="N629" s="229" t="s">
        <v>608</v>
      </c>
      <c r="O629" s="229" t="s">
        <v>612</v>
      </c>
      <c r="P629" s="229" t="s">
        <v>405</v>
      </c>
      <c r="Q629" s="229" t="s">
        <v>406</v>
      </c>
      <c r="R629" s="229" t="s">
        <v>347</v>
      </c>
      <c r="S629" s="229" t="s">
        <v>347</v>
      </c>
      <c r="T629" s="231">
        <v>0</v>
      </c>
      <c r="U629" s="229" t="s">
        <v>347</v>
      </c>
      <c r="V629" s="229" t="s">
        <v>1396</v>
      </c>
      <c r="W629" s="229" t="s">
        <v>347</v>
      </c>
      <c r="X629" s="229" t="s">
        <v>347</v>
      </c>
      <c r="Y629" s="229">
        <f t="shared" si="16"/>
        <v>4</v>
      </c>
      <c r="Z629" s="220"/>
    </row>
    <row r="630" spans="1:26">
      <c r="A630" s="228">
        <v>44681</v>
      </c>
      <c r="B630" s="229" t="s">
        <v>1393</v>
      </c>
      <c r="C630" s="229" t="s">
        <v>1442</v>
      </c>
      <c r="D630" s="229" t="s">
        <v>1394</v>
      </c>
      <c r="E630" s="229" t="s">
        <v>1281</v>
      </c>
      <c r="F630" s="229" t="s">
        <v>1282</v>
      </c>
      <c r="G630" s="229" t="s">
        <v>1335</v>
      </c>
      <c r="H630" s="229" t="s">
        <v>1336</v>
      </c>
      <c r="I630" s="229" t="s">
        <v>347</v>
      </c>
      <c r="J630" s="230">
        <v>2544591</v>
      </c>
      <c r="K630" s="229" t="s">
        <v>347</v>
      </c>
      <c r="L630" s="229" t="s">
        <v>1395</v>
      </c>
      <c r="M630" s="229" t="s">
        <v>347</v>
      </c>
      <c r="N630" s="229" t="s">
        <v>608</v>
      </c>
      <c r="O630" s="229" t="s">
        <v>612</v>
      </c>
      <c r="P630" s="229" t="s">
        <v>405</v>
      </c>
      <c r="Q630" s="229" t="s">
        <v>406</v>
      </c>
      <c r="R630" s="229" t="s">
        <v>347</v>
      </c>
      <c r="S630" s="229" t="s">
        <v>347</v>
      </c>
      <c r="T630" s="231">
        <v>0</v>
      </c>
      <c r="U630" s="229" t="s">
        <v>347</v>
      </c>
      <c r="V630" s="229" t="s">
        <v>1396</v>
      </c>
      <c r="W630" s="229" t="s">
        <v>347</v>
      </c>
      <c r="X630" s="229" t="s">
        <v>347</v>
      </c>
      <c r="Y630" s="229">
        <f t="shared" si="16"/>
        <v>4</v>
      </c>
      <c r="Z630" s="220"/>
    </row>
    <row r="631" spans="1:26">
      <c r="A631" s="228">
        <v>44681</v>
      </c>
      <c r="B631" s="229" t="s">
        <v>1393</v>
      </c>
      <c r="C631" s="229" t="s">
        <v>1442</v>
      </c>
      <c r="D631" s="229" t="s">
        <v>1394</v>
      </c>
      <c r="E631" s="229" t="s">
        <v>1281</v>
      </c>
      <c r="F631" s="229" t="s">
        <v>1282</v>
      </c>
      <c r="G631" s="229" t="s">
        <v>1335</v>
      </c>
      <c r="H631" s="229" t="s">
        <v>1336</v>
      </c>
      <c r="I631" s="229" t="s">
        <v>347</v>
      </c>
      <c r="J631" s="230">
        <v>412636</v>
      </c>
      <c r="K631" s="229" t="s">
        <v>347</v>
      </c>
      <c r="L631" s="229" t="s">
        <v>1395</v>
      </c>
      <c r="M631" s="229" t="s">
        <v>347</v>
      </c>
      <c r="N631" s="229" t="s">
        <v>608</v>
      </c>
      <c r="O631" s="229" t="s">
        <v>612</v>
      </c>
      <c r="P631" s="229" t="s">
        <v>405</v>
      </c>
      <c r="Q631" s="229" t="s">
        <v>406</v>
      </c>
      <c r="R631" s="229" t="s">
        <v>347</v>
      </c>
      <c r="S631" s="229" t="s">
        <v>347</v>
      </c>
      <c r="T631" s="231">
        <v>0</v>
      </c>
      <c r="U631" s="229" t="s">
        <v>347</v>
      </c>
      <c r="V631" s="229" t="s">
        <v>1396</v>
      </c>
      <c r="W631" s="229" t="s">
        <v>347</v>
      </c>
      <c r="X631" s="229" t="s">
        <v>347</v>
      </c>
      <c r="Y631" s="229">
        <f t="shared" si="16"/>
        <v>4</v>
      </c>
      <c r="Z631" s="220"/>
    </row>
    <row r="632" spans="1:26">
      <c r="A632" s="228">
        <v>44681</v>
      </c>
      <c r="B632" s="229" t="s">
        <v>1393</v>
      </c>
      <c r="C632" s="229" t="s">
        <v>1442</v>
      </c>
      <c r="D632" s="229" t="s">
        <v>1394</v>
      </c>
      <c r="E632" s="229" t="s">
        <v>1281</v>
      </c>
      <c r="F632" s="229" t="s">
        <v>1282</v>
      </c>
      <c r="G632" s="229" t="s">
        <v>1335</v>
      </c>
      <c r="H632" s="229" t="s">
        <v>1336</v>
      </c>
      <c r="I632" s="229" t="s">
        <v>347</v>
      </c>
      <c r="J632" s="230">
        <v>2888455</v>
      </c>
      <c r="K632" s="229" t="s">
        <v>347</v>
      </c>
      <c r="L632" s="229" t="s">
        <v>1395</v>
      </c>
      <c r="M632" s="229" t="s">
        <v>347</v>
      </c>
      <c r="N632" s="229" t="s">
        <v>608</v>
      </c>
      <c r="O632" s="229" t="s">
        <v>612</v>
      </c>
      <c r="P632" s="229" t="s">
        <v>405</v>
      </c>
      <c r="Q632" s="229" t="s">
        <v>406</v>
      </c>
      <c r="R632" s="229" t="s">
        <v>347</v>
      </c>
      <c r="S632" s="229" t="s">
        <v>347</v>
      </c>
      <c r="T632" s="231">
        <v>0</v>
      </c>
      <c r="U632" s="229" t="s">
        <v>347</v>
      </c>
      <c r="V632" s="229" t="s">
        <v>1396</v>
      </c>
      <c r="W632" s="229" t="s">
        <v>347</v>
      </c>
      <c r="X632" s="229" t="s">
        <v>347</v>
      </c>
      <c r="Y632" s="229">
        <f t="shared" si="16"/>
        <v>4</v>
      </c>
      <c r="Z632" s="220"/>
    </row>
    <row r="633" spans="1:26">
      <c r="A633" s="228">
        <v>44681</v>
      </c>
      <c r="B633" s="229" t="s">
        <v>1393</v>
      </c>
      <c r="C633" s="229" t="s">
        <v>1442</v>
      </c>
      <c r="D633" s="229" t="s">
        <v>1394</v>
      </c>
      <c r="E633" s="229" t="s">
        <v>1281</v>
      </c>
      <c r="F633" s="229" t="s">
        <v>1282</v>
      </c>
      <c r="G633" s="229" t="s">
        <v>1335</v>
      </c>
      <c r="H633" s="229" t="s">
        <v>1336</v>
      </c>
      <c r="I633" s="229" t="s">
        <v>347</v>
      </c>
      <c r="J633" s="230">
        <v>206318</v>
      </c>
      <c r="K633" s="229" t="s">
        <v>347</v>
      </c>
      <c r="L633" s="229" t="s">
        <v>1395</v>
      </c>
      <c r="M633" s="229" t="s">
        <v>347</v>
      </c>
      <c r="N633" s="229" t="s">
        <v>608</v>
      </c>
      <c r="O633" s="229" t="s">
        <v>612</v>
      </c>
      <c r="P633" s="229" t="s">
        <v>405</v>
      </c>
      <c r="Q633" s="229" t="s">
        <v>406</v>
      </c>
      <c r="R633" s="229" t="s">
        <v>347</v>
      </c>
      <c r="S633" s="229" t="s">
        <v>347</v>
      </c>
      <c r="T633" s="231">
        <v>0</v>
      </c>
      <c r="U633" s="229" t="s">
        <v>347</v>
      </c>
      <c r="V633" s="229" t="s">
        <v>1396</v>
      </c>
      <c r="W633" s="229" t="s">
        <v>347</v>
      </c>
      <c r="X633" s="229" t="s">
        <v>347</v>
      </c>
      <c r="Y633" s="229">
        <f t="shared" si="16"/>
        <v>4</v>
      </c>
      <c r="Z633" s="220"/>
    </row>
    <row r="634" spans="1:26">
      <c r="A634" s="228">
        <v>44681</v>
      </c>
      <c r="B634" s="229" t="s">
        <v>1393</v>
      </c>
      <c r="C634" s="229" t="s">
        <v>1442</v>
      </c>
      <c r="D634" s="229" t="s">
        <v>1394</v>
      </c>
      <c r="E634" s="229" t="s">
        <v>1281</v>
      </c>
      <c r="F634" s="229" t="s">
        <v>1282</v>
      </c>
      <c r="G634" s="229" t="s">
        <v>1321</v>
      </c>
      <c r="H634" s="229" t="s">
        <v>948</v>
      </c>
      <c r="I634" s="229" t="s">
        <v>347</v>
      </c>
      <c r="J634" s="230">
        <v>2632298</v>
      </c>
      <c r="K634" s="229" t="s">
        <v>347</v>
      </c>
      <c r="L634" s="229" t="s">
        <v>1395</v>
      </c>
      <c r="M634" s="229" t="s">
        <v>347</v>
      </c>
      <c r="N634" s="229" t="s">
        <v>608</v>
      </c>
      <c r="O634" s="229" t="s">
        <v>612</v>
      </c>
      <c r="P634" s="229" t="s">
        <v>405</v>
      </c>
      <c r="Q634" s="229" t="s">
        <v>406</v>
      </c>
      <c r="R634" s="229" t="s">
        <v>347</v>
      </c>
      <c r="S634" s="229" t="s">
        <v>347</v>
      </c>
      <c r="T634" s="231">
        <v>0</v>
      </c>
      <c r="U634" s="229" t="s">
        <v>347</v>
      </c>
      <c r="V634" s="229" t="s">
        <v>1396</v>
      </c>
      <c r="W634" s="229" t="s">
        <v>347</v>
      </c>
      <c r="X634" s="229" t="s">
        <v>347</v>
      </c>
      <c r="Y634" s="229">
        <f t="shared" si="16"/>
        <v>4</v>
      </c>
      <c r="Z634" s="220"/>
    </row>
    <row r="635" spans="1:26">
      <c r="A635" s="228">
        <v>44681</v>
      </c>
      <c r="B635" s="229" t="s">
        <v>1393</v>
      </c>
      <c r="C635" s="229" t="s">
        <v>1442</v>
      </c>
      <c r="D635" s="229" t="s">
        <v>1394</v>
      </c>
      <c r="E635" s="229" t="s">
        <v>1281</v>
      </c>
      <c r="F635" s="229" t="s">
        <v>1282</v>
      </c>
      <c r="G635" s="229" t="s">
        <v>1321</v>
      </c>
      <c r="H635" s="229" t="s">
        <v>948</v>
      </c>
      <c r="I635" s="229" t="s">
        <v>347</v>
      </c>
      <c r="J635" s="230">
        <v>426859</v>
      </c>
      <c r="K635" s="229" t="s">
        <v>347</v>
      </c>
      <c r="L635" s="229" t="s">
        <v>1395</v>
      </c>
      <c r="M635" s="229" t="s">
        <v>347</v>
      </c>
      <c r="N635" s="229" t="s">
        <v>608</v>
      </c>
      <c r="O635" s="229" t="s">
        <v>612</v>
      </c>
      <c r="P635" s="229" t="s">
        <v>405</v>
      </c>
      <c r="Q635" s="229" t="s">
        <v>406</v>
      </c>
      <c r="R635" s="229" t="s">
        <v>347</v>
      </c>
      <c r="S635" s="229" t="s">
        <v>347</v>
      </c>
      <c r="T635" s="231">
        <v>0</v>
      </c>
      <c r="U635" s="229" t="s">
        <v>347</v>
      </c>
      <c r="V635" s="229" t="s">
        <v>1396</v>
      </c>
      <c r="W635" s="229" t="s">
        <v>347</v>
      </c>
      <c r="X635" s="229" t="s">
        <v>347</v>
      </c>
      <c r="Y635" s="229">
        <f t="shared" si="16"/>
        <v>4</v>
      </c>
      <c r="Z635" s="220"/>
    </row>
    <row r="636" spans="1:26">
      <c r="A636" s="228">
        <v>44681</v>
      </c>
      <c r="B636" s="229" t="s">
        <v>1393</v>
      </c>
      <c r="C636" s="229" t="s">
        <v>1442</v>
      </c>
      <c r="D636" s="229" t="s">
        <v>1394</v>
      </c>
      <c r="E636" s="229" t="s">
        <v>1281</v>
      </c>
      <c r="F636" s="229" t="s">
        <v>1282</v>
      </c>
      <c r="G636" s="229" t="s">
        <v>1321</v>
      </c>
      <c r="H636" s="229" t="s">
        <v>948</v>
      </c>
      <c r="I636" s="229" t="s">
        <v>347</v>
      </c>
      <c r="J636" s="230">
        <v>2988014</v>
      </c>
      <c r="K636" s="229" t="s">
        <v>347</v>
      </c>
      <c r="L636" s="229" t="s">
        <v>1395</v>
      </c>
      <c r="M636" s="229" t="s">
        <v>347</v>
      </c>
      <c r="N636" s="229" t="s">
        <v>608</v>
      </c>
      <c r="O636" s="229" t="s">
        <v>612</v>
      </c>
      <c r="P636" s="229" t="s">
        <v>405</v>
      </c>
      <c r="Q636" s="229" t="s">
        <v>406</v>
      </c>
      <c r="R636" s="229" t="s">
        <v>347</v>
      </c>
      <c r="S636" s="229" t="s">
        <v>347</v>
      </c>
      <c r="T636" s="231">
        <v>0</v>
      </c>
      <c r="U636" s="229" t="s">
        <v>347</v>
      </c>
      <c r="V636" s="229" t="s">
        <v>1396</v>
      </c>
      <c r="W636" s="229" t="s">
        <v>347</v>
      </c>
      <c r="X636" s="229" t="s">
        <v>347</v>
      </c>
      <c r="Y636" s="229">
        <f t="shared" si="16"/>
        <v>4</v>
      </c>
      <c r="Z636" s="220"/>
    </row>
    <row r="637" spans="1:26">
      <c r="A637" s="228">
        <v>44681</v>
      </c>
      <c r="B637" s="229" t="s">
        <v>1393</v>
      </c>
      <c r="C637" s="229" t="s">
        <v>1442</v>
      </c>
      <c r="D637" s="229" t="s">
        <v>1394</v>
      </c>
      <c r="E637" s="229" t="s">
        <v>1281</v>
      </c>
      <c r="F637" s="229" t="s">
        <v>1282</v>
      </c>
      <c r="G637" s="229" t="s">
        <v>1321</v>
      </c>
      <c r="H637" s="229" t="s">
        <v>948</v>
      </c>
      <c r="I637" s="229" t="s">
        <v>347</v>
      </c>
      <c r="J637" s="230">
        <v>213429</v>
      </c>
      <c r="K637" s="229" t="s">
        <v>347</v>
      </c>
      <c r="L637" s="229" t="s">
        <v>1395</v>
      </c>
      <c r="M637" s="229" t="s">
        <v>347</v>
      </c>
      <c r="N637" s="229" t="s">
        <v>608</v>
      </c>
      <c r="O637" s="229" t="s">
        <v>612</v>
      </c>
      <c r="P637" s="229" t="s">
        <v>405</v>
      </c>
      <c r="Q637" s="229" t="s">
        <v>406</v>
      </c>
      <c r="R637" s="229" t="s">
        <v>347</v>
      </c>
      <c r="S637" s="229" t="s">
        <v>347</v>
      </c>
      <c r="T637" s="231">
        <v>0</v>
      </c>
      <c r="U637" s="229" t="s">
        <v>347</v>
      </c>
      <c r="V637" s="229" t="s">
        <v>1396</v>
      </c>
      <c r="W637" s="229" t="s">
        <v>347</v>
      </c>
      <c r="X637" s="229" t="s">
        <v>347</v>
      </c>
      <c r="Y637" s="229">
        <f t="shared" si="16"/>
        <v>4</v>
      </c>
      <c r="Z637" s="220"/>
    </row>
    <row r="638" spans="1:26">
      <c r="A638" s="228">
        <v>44681</v>
      </c>
      <c r="B638" s="229" t="s">
        <v>1143</v>
      </c>
      <c r="C638" s="229" t="s">
        <v>1144</v>
      </c>
      <c r="D638" s="229" t="s">
        <v>1145</v>
      </c>
      <c r="E638" s="229" t="s">
        <v>1281</v>
      </c>
      <c r="F638" s="229" t="s">
        <v>1282</v>
      </c>
      <c r="G638" s="229" t="s">
        <v>1124</v>
      </c>
      <c r="H638" s="229" t="s">
        <v>1125</v>
      </c>
      <c r="I638" s="229" t="s">
        <v>1124</v>
      </c>
      <c r="J638" s="230">
        <v>280000</v>
      </c>
      <c r="K638" s="229" t="s">
        <v>347</v>
      </c>
      <c r="L638" s="229" t="s">
        <v>403</v>
      </c>
      <c r="M638" s="229" t="s">
        <v>347</v>
      </c>
      <c r="N638" s="229" t="s">
        <v>347</v>
      </c>
      <c r="O638" s="229" t="s">
        <v>404</v>
      </c>
      <c r="P638" s="229" t="s">
        <v>405</v>
      </c>
      <c r="Q638" s="229" t="s">
        <v>406</v>
      </c>
      <c r="R638" s="229" t="s">
        <v>347</v>
      </c>
      <c r="S638" s="229" t="s">
        <v>347</v>
      </c>
      <c r="T638" s="231">
        <v>0</v>
      </c>
      <c r="U638" s="229" t="s">
        <v>347</v>
      </c>
      <c r="V638" s="229" t="s">
        <v>1145</v>
      </c>
      <c r="W638" s="229" t="s">
        <v>347</v>
      </c>
      <c r="X638" s="229" t="s">
        <v>347</v>
      </c>
      <c r="Y638" s="229">
        <f t="shared" si="16"/>
        <v>4</v>
      </c>
      <c r="Z638" s="220"/>
    </row>
    <row r="639" spans="1:26">
      <c r="A639" s="228">
        <v>44681</v>
      </c>
      <c r="B639" s="229" t="s">
        <v>1200</v>
      </c>
      <c r="C639" s="229" t="s">
        <v>1201</v>
      </c>
      <c r="D639" s="229" t="s">
        <v>1202</v>
      </c>
      <c r="E639" s="229" t="s">
        <v>1281</v>
      </c>
      <c r="F639" s="229" t="s">
        <v>1282</v>
      </c>
      <c r="G639" s="229" t="s">
        <v>1179</v>
      </c>
      <c r="H639" s="229" t="s">
        <v>1180</v>
      </c>
      <c r="I639" s="229" t="s">
        <v>1182</v>
      </c>
      <c r="J639" s="230">
        <v>14518461</v>
      </c>
      <c r="K639" s="229" t="s">
        <v>347</v>
      </c>
      <c r="L639" s="229" t="s">
        <v>403</v>
      </c>
      <c r="M639" s="229" t="s">
        <v>347</v>
      </c>
      <c r="N639" s="229" t="s">
        <v>347</v>
      </c>
      <c r="O639" s="229" t="s">
        <v>404</v>
      </c>
      <c r="P639" s="229" t="s">
        <v>405</v>
      </c>
      <c r="Q639" s="229" t="s">
        <v>406</v>
      </c>
      <c r="R639" s="229" t="s">
        <v>347</v>
      </c>
      <c r="S639" s="229" t="s">
        <v>347</v>
      </c>
      <c r="T639" s="231">
        <v>0</v>
      </c>
      <c r="U639" s="229" t="s">
        <v>347</v>
      </c>
      <c r="V639" s="229" t="s">
        <v>1202</v>
      </c>
      <c r="W639" s="229" t="s">
        <v>347</v>
      </c>
      <c r="X639" s="229" t="s">
        <v>347</v>
      </c>
      <c r="Y639" s="229">
        <f t="shared" si="16"/>
        <v>4</v>
      </c>
      <c r="Z639" s="220"/>
    </row>
    <row r="640" spans="1:26">
      <c r="A640" s="228">
        <v>44681</v>
      </c>
      <c r="B640" s="229" t="s">
        <v>1200</v>
      </c>
      <c r="C640" s="229" t="s">
        <v>1201</v>
      </c>
      <c r="D640" s="229" t="s">
        <v>1202</v>
      </c>
      <c r="E640" s="229" t="s">
        <v>1281</v>
      </c>
      <c r="F640" s="229" t="s">
        <v>1282</v>
      </c>
      <c r="G640" s="229" t="s">
        <v>1182</v>
      </c>
      <c r="H640" s="229" t="s">
        <v>401</v>
      </c>
      <c r="I640" s="229" t="s">
        <v>1182</v>
      </c>
      <c r="J640" s="230">
        <v>261145521</v>
      </c>
      <c r="K640" s="229" t="s">
        <v>347</v>
      </c>
      <c r="L640" s="229" t="s">
        <v>403</v>
      </c>
      <c r="M640" s="229" t="s">
        <v>347</v>
      </c>
      <c r="N640" s="229" t="s">
        <v>347</v>
      </c>
      <c r="O640" s="229" t="s">
        <v>404</v>
      </c>
      <c r="P640" s="229" t="s">
        <v>405</v>
      </c>
      <c r="Q640" s="229" t="s">
        <v>406</v>
      </c>
      <c r="R640" s="229" t="s">
        <v>347</v>
      </c>
      <c r="S640" s="229" t="s">
        <v>347</v>
      </c>
      <c r="T640" s="231">
        <v>0</v>
      </c>
      <c r="U640" s="229" t="s">
        <v>347</v>
      </c>
      <c r="V640" s="229" t="s">
        <v>1202</v>
      </c>
      <c r="W640" s="229" t="s">
        <v>347</v>
      </c>
      <c r="X640" s="229" t="s">
        <v>347</v>
      </c>
      <c r="Y640" s="229">
        <f t="shared" si="16"/>
        <v>4</v>
      </c>
      <c r="Z640" s="220"/>
    </row>
    <row r="641" spans="1:26">
      <c r="A641" s="228">
        <v>44681</v>
      </c>
      <c r="B641" s="229" t="s">
        <v>1200</v>
      </c>
      <c r="C641" s="229" t="s">
        <v>1201</v>
      </c>
      <c r="D641" s="229" t="s">
        <v>1202</v>
      </c>
      <c r="E641" s="229" t="s">
        <v>1281</v>
      </c>
      <c r="F641" s="229" t="s">
        <v>1282</v>
      </c>
      <c r="G641" s="229" t="s">
        <v>1191</v>
      </c>
      <c r="H641" s="229" t="s">
        <v>418</v>
      </c>
      <c r="I641" s="229" t="s">
        <v>1182</v>
      </c>
      <c r="J641" s="230">
        <v>24358917</v>
      </c>
      <c r="K641" s="229" t="s">
        <v>347</v>
      </c>
      <c r="L641" s="229" t="s">
        <v>403</v>
      </c>
      <c r="M641" s="229" t="s">
        <v>347</v>
      </c>
      <c r="N641" s="229" t="s">
        <v>347</v>
      </c>
      <c r="O641" s="229" t="s">
        <v>404</v>
      </c>
      <c r="P641" s="229" t="s">
        <v>405</v>
      </c>
      <c r="Q641" s="229" t="s">
        <v>406</v>
      </c>
      <c r="R641" s="229" t="s">
        <v>347</v>
      </c>
      <c r="S641" s="229" t="s">
        <v>347</v>
      </c>
      <c r="T641" s="231">
        <v>0</v>
      </c>
      <c r="U641" s="229" t="s">
        <v>347</v>
      </c>
      <c r="V641" s="229" t="s">
        <v>1202</v>
      </c>
      <c r="W641" s="229" t="s">
        <v>347</v>
      </c>
      <c r="X641" s="229" t="s">
        <v>347</v>
      </c>
      <c r="Y641" s="229">
        <f t="shared" si="16"/>
        <v>4</v>
      </c>
      <c r="Z641" s="220"/>
    </row>
    <row r="642" spans="1:26">
      <c r="A642" s="228">
        <v>44681</v>
      </c>
      <c r="B642" s="229" t="s">
        <v>1200</v>
      </c>
      <c r="C642" s="229" t="s">
        <v>1201</v>
      </c>
      <c r="D642" s="229" t="s">
        <v>1202</v>
      </c>
      <c r="E642" s="229" t="s">
        <v>1281</v>
      </c>
      <c r="F642" s="229" t="s">
        <v>1282</v>
      </c>
      <c r="G642" s="229" t="s">
        <v>1183</v>
      </c>
      <c r="H642" s="229" t="s">
        <v>1184</v>
      </c>
      <c r="I642" s="229" t="s">
        <v>1182</v>
      </c>
      <c r="J642" s="230">
        <v>98334840</v>
      </c>
      <c r="K642" s="229" t="s">
        <v>347</v>
      </c>
      <c r="L642" s="229" t="s">
        <v>403</v>
      </c>
      <c r="M642" s="229" t="s">
        <v>347</v>
      </c>
      <c r="N642" s="229" t="s">
        <v>347</v>
      </c>
      <c r="O642" s="229" t="s">
        <v>404</v>
      </c>
      <c r="P642" s="229" t="s">
        <v>405</v>
      </c>
      <c r="Q642" s="229" t="s">
        <v>406</v>
      </c>
      <c r="R642" s="229" t="s">
        <v>347</v>
      </c>
      <c r="S642" s="229" t="s">
        <v>347</v>
      </c>
      <c r="T642" s="231">
        <v>0</v>
      </c>
      <c r="U642" s="229" t="s">
        <v>347</v>
      </c>
      <c r="V642" s="229" t="s">
        <v>1202</v>
      </c>
      <c r="W642" s="229" t="s">
        <v>347</v>
      </c>
      <c r="X642" s="229" t="s">
        <v>347</v>
      </c>
      <c r="Y642" s="229">
        <f t="shared" si="16"/>
        <v>4</v>
      </c>
      <c r="Z642" s="220"/>
    </row>
    <row r="643" spans="1:26">
      <c r="A643" s="228">
        <v>44681</v>
      </c>
      <c r="B643" s="229" t="s">
        <v>1200</v>
      </c>
      <c r="C643" s="229" t="s">
        <v>1201</v>
      </c>
      <c r="D643" s="229" t="s">
        <v>1202</v>
      </c>
      <c r="E643" s="229" t="s">
        <v>1281</v>
      </c>
      <c r="F643" s="229" t="s">
        <v>1282</v>
      </c>
      <c r="G643" s="229" t="s">
        <v>1186</v>
      </c>
      <c r="H643" s="229" t="s">
        <v>408</v>
      </c>
      <c r="I643" s="229" t="s">
        <v>1182</v>
      </c>
      <c r="J643" s="230">
        <v>4000000</v>
      </c>
      <c r="K643" s="229" t="s">
        <v>347</v>
      </c>
      <c r="L643" s="229" t="s">
        <v>403</v>
      </c>
      <c r="M643" s="229" t="s">
        <v>347</v>
      </c>
      <c r="N643" s="229" t="s">
        <v>347</v>
      </c>
      <c r="O643" s="229" t="s">
        <v>404</v>
      </c>
      <c r="P643" s="229" t="s">
        <v>405</v>
      </c>
      <c r="Q643" s="229" t="s">
        <v>406</v>
      </c>
      <c r="R643" s="229" t="s">
        <v>347</v>
      </c>
      <c r="S643" s="229" t="s">
        <v>347</v>
      </c>
      <c r="T643" s="231">
        <v>0</v>
      </c>
      <c r="U643" s="229" t="s">
        <v>347</v>
      </c>
      <c r="V643" s="229" t="s">
        <v>1202</v>
      </c>
      <c r="W643" s="229" t="s">
        <v>347</v>
      </c>
      <c r="X643" s="229" t="s">
        <v>347</v>
      </c>
      <c r="Y643" s="229">
        <f t="shared" si="16"/>
        <v>4</v>
      </c>
      <c r="Z643" s="220"/>
    </row>
    <row r="644" spans="1:26">
      <c r="A644" s="228">
        <v>44681</v>
      </c>
      <c r="B644" s="229" t="s">
        <v>1200</v>
      </c>
      <c r="C644" s="229" t="s">
        <v>1201</v>
      </c>
      <c r="D644" s="229" t="s">
        <v>1202</v>
      </c>
      <c r="E644" s="229" t="s">
        <v>1281</v>
      </c>
      <c r="F644" s="229" t="s">
        <v>1282</v>
      </c>
      <c r="G644" s="229" t="s">
        <v>1194</v>
      </c>
      <c r="H644" s="229" t="s">
        <v>423</v>
      </c>
      <c r="I644" s="229" t="s">
        <v>1182</v>
      </c>
      <c r="J644" s="230">
        <v>21881013</v>
      </c>
      <c r="K644" s="229" t="s">
        <v>347</v>
      </c>
      <c r="L644" s="229" t="s">
        <v>403</v>
      </c>
      <c r="M644" s="229" t="s">
        <v>347</v>
      </c>
      <c r="N644" s="229" t="s">
        <v>347</v>
      </c>
      <c r="O644" s="229" t="s">
        <v>404</v>
      </c>
      <c r="P644" s="229" t="s">
        <v>405</v>
      </c>
      <c r="Q644" s="229" t="s">
        <v>406</v>
      </c>
      <c r="R644" s="229" t="s">
        <v>347</v>
      </c>
      <c r="S644" s="229" t="s">
        <v>347</v>
      </c>
      <c r="T644" s="231">
        <v>0</v>
      </c>
      <c r="U644" s="229" t="s">
        <v>347</v>
      </c>
      <c r="V644" s="229" t="s">
        <v>1202</v>
      </c>
      <c r="W644" s="229" t="s">
        <v>347</v>
      </c>
      <c r="X644" s="229" t="s">
        <v>347</v>
      </c>
      <c r="Y644" s="229">
        <f t="shared" ref="Y644:Y707" si="17">MONTH(A$3)</f>
        <v>4</v>
      </c>
      <c r="Z644" s="220"/>
    </row>
    <row r="645" spans="1:26">
      <c r="A645" s="228">
        <v>44681</v>
      </c>
      <c r="B645" s="229" t="s">
        <v>1200</v>
      </c>
      <c r="C645" s="229" t="s">
        <v>1201</v>
      </c>
      <c r="D645" s="229" t="s">
        <v>1202</v>
      </c>
      <c r="E645" s="229" t="s">
        <v>1281</v>
      </c>
      <c r="F645" s="229" t="s">
        <v>1282</v>
      </c>
      <c r="G645" s="229" t="s">
        <v>1124</v>
      </c>
      <c r="H645" s="229" t="s">
        <v>1125</v>
      </c>
      <c r="I645" s="229" t="s">
        <v>1182</v>
      </c>
      <c r="J645" s="230">
        <v>15988000</v>
      </c>
      <c r="K645" s="229" t="s">
        <v>347</v>
      </c>
      <c r="L645" s="229" t="s">
        <v>403</v>
      </c>
      <c r="M645" s="229" t="s">
        <v>347</v>
      </c>
      <c r="N645" s="229" t="s">
        <v>347</v>
      </c>
      <c r="O645" s="229" t="s">
        <v>404</v>
      </c>
      <c r="P645" s="229" t="s">
        <v>405</v>
      </c>
      <c r="Q645" s="229" t="s">
        <v>406</v>
      </c>
      <c r="R645" s="229" t="s">
        <v>347</v>
      </c>
      <c r="S645" s="229" t="s">
        <v>347</v>
      </c>
      <c r="T645" s="231">
        <v>0</v>
      </c>
      <c r="U645" s="229" t="s">
        <v>347</v>
      </c>
      <c r="V645" s="229" t="s">
        <v>1202</v>
      </c>
      <c r="W645" s="229" t="s">
        <v>347</v>
      </c>
      <c r="X645" s="229" t="s">
        <v>347</v>
      </c>
      <c r="Y645" s="229">
        <f t="shared" si="17"/>
        <v>4</v>
      </c>
      <c r="Z645" s="220"/>
    </row>
    <row r="646" spans="1:26">
      <c r="A646" s="228">
        <v>44681</v>
      </c>
      <c r="B646" s="229" t="s">
        <v>1200</v>
      </c>
      <c r="C646" s="229" t="s">
        <v>1201</v>
      </c>
      <c r="D646" s="229" t="s">
        <v>1202</v>
      </c>
      <c r="E646" s="229" t="s">
        <v>1281</v>
      </c>
      <c r="F646" s="229" t="s">
        <v>1282</v>
      </c>
      <c r="G646" s="229" t="s">
        <v>738</v>
      </c>
      <c r="H646" s="229" t="s">
        <v>441</v>
      </c>
      <c r="I646" s="229" t="s">
        <v>1182</v>
      </c>
      <c r="J646" s="230">
        <v>1884305</v>
      </c>
      <c r="K646" s="229" t="s">
        <v>347</v>
      </c>
      <c r="L646" s="229" t="s">
        <v>403</v>
      </c>
      <c r="M646" s="229" t="s">
        <v>347</v>
      </c>
      <c r="N646" s="229" t="s">
        <v>347</v>
      </c>
      <c r="O646" s="229" t="s">
        <v>404</v>
      </c>
      <c r="P646" s="229" t="s">
        <v>405</v>
      </c>
      <c r="Q646" s="229" t="s">
        <v>406</v>
      </c>
      <c r="R646" s="229" t="s">
        <v>347</v>
      </c>
      <c r="S646" s="229" t="s">
        <v>347</v>
      </c>
      <c r="T646" s="231">
        <v>0</v>
      </c>
      <c r="U646" s="229" t="s">
        <v>347</v>
      </c>
      <c r="V646" s="229" t="s">
        <v>1202</v>
      </c>
      <c r="W646" s="229" t="s">
        <v>347</v>
      </c>
      <c r="X646" s="229" t="s">
        <v>347</v>
      </c>
      <c r="Y646" s="229">
        <f t="shared" si="17"/>
        <v>4</v>
      </c>
      <c r="Z646" s="220"/>
    </row>
    <row r="647" spans="1:26">
      <c r="A647" s="228">
        <v>44681</v>
      </c>
      <c r="B647" s="229" t="s">
        <v>1200</v>
      </c>
      <c r="C647" s="229" t="s">
        <v>1201</v>
      </c>
      <c r="D647" s="229" t="s">
        <v>1202</v>
      </c>
      <c r="E647" s="229" t="s">
        <v>1281</v>
      </c>
      <c r="F647" s="229" t="s">
        <v>1282</v>
      </c>
      <c r="G647" s="229" t="s">
        <v>1159</v>
      </c>
      <c r="H647" s="229" t="s">
        <v>1160</v>
      </c>
      <c r="I647" s="229" t="s">
        <v>1182</v>
      </c>
      <c r="J647" s="230">
        <v>2420400</v>
      </c>
      <c r="K647" s="229" t="s">
        <v>347</v>
      </c>
      <c r="L647" s="229" t="s">
        <v>403</v>
      </c>
      <c r="M647" s="229" t="s">
        <v>347</v>
      </c>
      <c r="N647" s="229" t="s">
        <v>347</v>
      </c>
      <c r="O647" s="229" t="s">
        <v>404</v>
      </c>
      <c r="P647" s="229" t="s">
        <v>405</v>
      </c>
      <c r="Q647" s="229" t="s">
        <v>406</v>
      </c>
      <c r="R647" s="229" t="s">
        <v>347</v>
      </c>
      <c r="S647" s="229" t="s">
        <v>347</v>
      </c>
      <c r="T647" s="231">
        <v>0</v>
      </c>
      <c r="U647" s="229" t="s">
        <v>347</v>
      </c>
      <c r="V647" s="229" t="s">
        <v>1202</v>
      </c>
      <c r="W647" s="229" t="s">
        <v>347</v>
      </c>
      <c r="X647" s="229" t="s">
        <v>347</v>
      </c>
      <c r="Y647" s="229">
        <f t="shared" si="17"/>
        <v>4</v>
      </c>
      <c r="Z647" s="220"/>
    </row>
    <row r="648" spans="1:26">
      <c r="A648" s="228">
        <v>44681</v>
      </c>
      <c r="B648" s="229" t="s">
        <v>1200</v>
      </c>
      <c r="C648" s="229" t="s">
        <v>1201</v>
      </c>
      <c r="D648" s="229" t="s">
        <v>1202</v>
      </c>
      <c r="E648" s="229" t="s">
        <v>1281</v>
      </c>
      <c r="F648" s="229" t="s">
        <v>1282</v>
      </c>
      <c r="G648" s="229" t="s">
        <v>1187</v>
      </c>
      <c r="H648" s="229" t="s">
        <v>410</v>
      </c>
      <c r="I648" s="229" t="s">
        <v>1182</v>
      </c>
      <c r="J648" s="230">
        <v>600000</v>
      </c>
      <c r="K648" s="229" t="s">
        <v>347</v>
      </c>
      <c r="L648" s="229" t="s">
        <v>403</v>
      </c>
      <c r="M648" s="229" t="s">
        <v>347</v>
      </c>
      <c r="N648" s="229" t="s">
        <v>347</v>
      </c>
      <c r="O648" s="229" t="s">
        <v>404</v>
      </c>
      <c r="P648" s="229" t="s">
        <v>405</v>
      </c>
      <c r="Q648" s="229" t="s">
        <v>406</v>
      </c>
      <c r="R648" s="229" t="s">
        <v>347</v>
      </c>
      <c r="S648" s="229" t="s">
        <v>347</v>
      </c>
      <c r="T648" s="231">
        <v>0</v>
      </c>
      <c r="U648" s="229" t="s">
        <v>347</v>
      </c>
      <c r="V648" s="229" t="s">
        <v>1202</v>
      </c>
      <c r="W648" s="229" t="s">
        <v>347</v>
      </c>
      <c r="X648" s="229" t="s">
        <v>347</v>
      </c>
      <c r="Y648" s="229">
        <f t="shared" si="17"/>
        <v>4</v>
      </c>
      <c r="Z648" s="220"/>
    </row>
    <row r="649" spans="1:26">
      <c r="A649" s="228">
        <v>44681</v>
      </c>
      <c r="B649" s="229" t="s">
        <v>1200</v>
      </c>
      <c r="C649" s="229" t="s">
        <v>1201</v>
      </c>
      <c r="D649" s="229" t="s">
        <v>1202</v>
      </c>
      <c r="E649" s="229" t="s">
        <v>1281</v>
      </c>
      <c r="F649" s="229" t="s">
        <v>1282</v>
      </c>
      <c r="G649" s="229" t="s">
        <v>1198</v>
      </c>
      <c r="H649" s="229" t="s">
        <v>607</v>
      </c>
      <c r="I649" s="229" t="s">
        <v>1182</v>
      </c>
      <c r="J649" s="230">
        <v>4375000</v>
      </c>
      <c r="K649" s="229" t="s">
        <v>347</v>
      </c>
      <c r="L649" s="229" t="s">
        <v>403</v>
      </c>
      <c r="M649" s="229" t="s">
        <v>347</v>
      </c>
      <c r="N649" s="229" t="s">
        <v>347</v>
      </c>
      <c r="O649" s="229" t="s">
        <v>404</v>
      </c>
      <c r="P649" s="229" t="s">
        <v>405</v>
      </c>
      <c r="Q649" s="229" t="s">
        <v>406</v>
      </c>
      <c r="R649" s="229" t="s">
        <v>347</v>
      </c>
      <c r="S649" s="229" t="s">
        <v>347</v>
      </c>
      <c r="T649" s="231">
        <v>0</v>
      </c>
      <c r="U649" s="229" t="s">
        <v>347</v>
      </c>
      <c r="V649" s="229" t="s">
        <v>1202</v>
      </c>
      <c r="W649" s="229" t="s">
        <v>347</v>
      </c>
      <c r="X649" s="229" t="s">
        <v>347</v>
      </c>
      <c r="Y649" s="229">
        <f t="shared" si="17"/>
        <v>4</v>
      </c>
      <c r="Z649" s="220"/>
    </row>
    <row r="650" spans="1:26">
      <c r="A650" s="228">
        <v>44681</v>
      </c>
      <c r="B650" s="229" t="s">
        <v>1275</v>
      </c>
      <c r="C650" s="229" t="s">
        <v>1276</v>
      </c>
      <c r="D650" s="229" t="s">
        <v>1277</v>
      </c>
      <c r="E650" s="229" t="s">
        <v>1281</v>
      </c>
      <c r="F650" s="229" t="s">
        <v>1282</v>
      </c>
      <c r="G650" s="229" t="s">
        <v>1179</v>
      </c>
      <c r="H650" s="229" t="s">
        <v>1180</v>
      </c>
      <c r="I650" s="229" t="s">
        <v>1182</v>
      </c>
      <c r="J650" s="230">
        <v>12298460</v>
      </c>
      <c r="K650" s="229" t="s">
        <v>347</v>
      </c>
      <c r="L650" s="229" t="s">
        <v>403</v>
      </c>
      <c r="M650" s="229" t="s">
        <v>347</v>
      </c>
      <c r="N650" s="229" t="s">
        <v>347</v>
      </c>
      <c r="O650" s="229" t="s">
        <v>404</v>
      </c>
      <c r="P650" s="229" t="s">
        <v>405</v>
      </c>
      <c r="Q650" s="229" t="s">
        <v>406</v>
      </c>
      <c r="R650" s="229" t="s">
        <v>347</v>
      </c>
      <c r="S650" s="229" t="s">
        <v>347</v>
      </c>
      <c r="T650" s="231">
        <v>0</v>
      </c>
      <c r="U650" s="229" t="s">
        <v>347</v>
      </c>
      <c r="V650" s="229" t="s">
        <v>1277</v>
      </c>
      <c r="W650" s="229" t="s">
        <v>347</v>
      </c>
      <c r="X650" s="229" t="s">
        <v>347</v>
      </c>
      <c r="Y650" s="229">
        <f t="shared" si="17"/>
        <v>4</v>
      </c>
      <c r="Z650" s="220"/>
    </row>
    <row r="651" spans="1:26">
      <c r="A651" s="228">
        <v>44681</v>
      </c>
      <c r="B651" s="229" t="s">
        <v>1275</v>
      </c>
      <c r="C651" s="229" t="s">
        <v>1276</v>
      </c>
      <c r="D651" s="229" t="s">
        <v>1277</v>
      </c>
      <c r="E651" s="229" t="s">
        <v>1281</v>
      </c>
      <c r="F651" s="229" t="s">
        <v>1282</v>
      </c>
      <c r="G651" s="229" t="s">
        <v>1182</v>
      </c>
      <c r="H651" s="229" t="s">
        <v>401</v>
      </c>
      <c r="I651" s="229" t="s">
        <v>1182</v>
      </c>
      <c r="J651" s="230">
        <v>124992957</v>
      </c>
      <c r="K651" s="229" t="s">
        <v>347</v>
      </c>
      <c r="L651" s="229" t="s">
        <v>403</v>
      </c>
      <c r="M651" s="229" t="s">
        <v>347</v>
      </c>
      <c r="N651" s="229" t="s">
        <v>347</v>
      </c>
      <c r="O651" s="229" t="s">
        <v>404</v>
      </c>
      <c r="P651" s="229" t="s">
        <v>405</v>
      </c>
      <c r="Q651" s="229" t="s">
        <v>406</v>
      </c>
      <c r="R651" s="229" t="s">
        <v>347</v>
      </c>
      <c r="S651" s="229" t="s">
        <v>347</v>
      </c>
      <c r="T651" s="231">
        <v>0</v>
      </c>
      <c r="U651" s="229" t="s">
        <v>347</v>
      </c>
      <c r="V651" s="229" t="s">
        <v>1277</v>
      </c>
      <c r="W651" s="229" t="s">
        <v>347</v>
      </c>
      <c r="X651" s="229" t="s">
        <v>347</v>
      </c>
      <c r="Y651" s="229">
        <f t="shared" si="17"/>
        <v>4</v>
      </c>
      <c r="Z651" s="220"/>
    </row>
    <row r="652" spans="1:26">
      <c r="A652" s="228">
        <v>44681</v>
      </c>
      <c r="B652" s="229" t="s">
        <v>1275</v>
      </c>
      <c r="C652" s="229" t="s">
        <v>1276</v>
      </c>
      <c r="D652" s="229" t="s">
        <v>1277</v>
      </c>
      <c r="E652" s="229" t="s">
        <v>1281</v>
      </c>
      <c r="F652" s="229" t="s">
        <v>1282</v>
      </c>
      <c r="G652" s="229" t="s">
        <v>1191</v>
      </c>
      <c r="H652" s="229" t="s">
        <v>418</v>
      </c>
      <c r="I652" s="229" t="s">
        <v>1182</v>
      </c>
      <c r="J652" s="230">
        <v>14239249</v>
      </c>
      <c r="K652" s="229" t="s">
        <v>347</v>
      </c>
      <c r="L652" s="229" t="s">
        <v>403</v>
      </c>
      <c r="M652" s="229" t="s">
        <v>347</v>
      </c>
      <c r="N652" s="229" t="s">
        <v>347</v>
      </c>
      <c r="O652" s="229" t="s">
        <v>404</v>
      </c>
      <c r="P652" s="229" t="s">
        <v>405</v>
      </c>
      <c r="Q652" s="229" t="s">
        <v>406</v>
      </c>
      <c r="R652" s="229" t="s">
        <v>347</v>
      </c>
      <c r="S652" s="229" t="s">
        <v>347</v>
      </c>
      <c r="T652" s="231">
        <v>0</v>
      </c>
      <c r="U652" s="229" t="s">
        <v>347</v>
      </c>
      <c r="V652" s="229" t="s">
        <v>1277</v>
      </c>
      <c r="W652" s="229" t="s">
        <v>347</v>
      </c>
      <c r="X652" s="229" t="s">
        <v>347</v>
      </c>
      <c r="Y652" s="229">
        <f t="shared" si="17"/>
        <v>4</v>
      </c>
      <c r="Z652" s="220"/>
    </row>
    <row r="653" spans="1:26">
      <c r="A653" s="228">
        <v>44681</v>
      </c>
      <c r="B653" s="229" t="s">
        <v>1275</v>
      </c>
      <c r="C653" s="229" t="s">
        <v>1276</v>
      </c>
      <c r="D653" s="229" t="s">
        <v>1277</v>
      </c>
      <c r="E653" s="229" t="s">
        <v>1281</v>
      </c>
      <c r="F653" s="229" t="s">
        <v>1282</v>
      </c>
      <c r="G653" s="229" t="s">
        <v>1183</v>
      </c>
      <c r="H653" s="229" t="s">
        <v>1184</v>
      </c>
      <c r="I653" s="229" t="s">
        <v>1182</v>
      </c>
      <c r="J653" s="230">
        <v>48646396</v>
      </c>
      <c r="K653" s="229" t="s">
        <v>347</v>
      </c>
      <c r="L653" s="229" t="s">
        <v>403</v>
      </c>
      <c r="M653" s="229" t="s">
        <v>347</v>
      </c>
      <c r="N653" s="229" t="s">
        <v>347</v>
      </c>
      <c r="O653" s="229" t="s">
        <v>404</v>
      </c>
      <c r="P653" s="229" t="s">
        <v>405</v>
      </c>
      <c r="Q653" s="229" t="s">
        <v>406</v>
      </c>
      <c r="R653" s="229" t="s">
        <v>347</v>
      </c>
      <c r="S653" s="229" t="s">
        <v>347</v>
      </c>
      <c r="T653" s="231">
        <v>0</v>
      </c>
      <c r="U653" s="229" t="s">
        <v>347</v>
      </c>
      <c r="V653" s="229" t="s">
        <v>1277</v>
      </c>
      <c r="W653" s="229" t="s">
        <v>347</v>
      </c>
      <c r="X653" s="229" t="s">
        <v>347</v>
      </c>
      <c r="Y653" s="229">
        <f t="shared" si="17"/>
        <v>4</v>
      </c>
      <c r="Z653" s="220"/>
    </row>
    <row r="654" spans="1:26">
      <c r="A654" s="228">
        <v>44681</v>
      </c>
      <c r="B654" s="229" t="s">
        <v>1275</v>
      </c>
      <c r="C654" s="229" t="s">
        <v>1276</v>
      </c>
      <c r="D654" s="229" t="s">
        <v>1277</v>
      </c>
      <c r="E654" s="229" t="s">
        <v>1281</v>
      </c>
      <c r="F654" s="229" t="s">
        <v>1282</v>
      </c>
      <c r="G654" s="229" t="s">
        <v>1186</v>
      </c>
      <c r="H654" s="229" t="s">
        <v>408</v>
      </c>
      <c r="I654" s="229" t="s">
        <v>1182</v>
      </c>
      <c r="J654" s="230">
        <v>2800000</v>
      </c>
      <c r="K654" s="229" t="s">
        <v>347</v>
      </c>
      <c r="L654" s="229" t="s">
        <v>403</v>
      </c>
      <c r="M654" s="229" t="s">
        <v>347</v>
      </c>
      <c r="N654" s="229" t="s">
        <v>347</v>
      </c>
      <c r="O654" s="229" t="s">
        <v>404</v>
      </c>
      <c r="P654" s="229" t="s">
        <v>405</v>
      </c>
      <c r="Q654" s="229" t="s">
        <v>406</v>
      </c>
      <c r="R654" s="229" t="s">
        <v>347</v>
      </c>
      <c r="S654" s="229" t="s">
        <v>347</v>
      </c>
      <c r="T654" s="231">
        <v>0</v>
      </c>
      <c r="U654" s="229" t="s">
        <v>347</v>
      </c>
      <c r="V654" s="229" t="s">
        <v>1277</v>
      </c>
      <c r="W654" s="229" t="s">
        <v>347</v>
      </c>
      <c r="X654" s="229" t="s">
        <v>347</v>
      </c>
      <c r="Y654" s="229">
        <f t="shared" si="17"/>
        <v>4</v>
      </c>
      <c r="Z654" s="220"/>
    </row>
    <row r="655" spans="1:26">
      <c r="A655" s="228">
        <v>44681</v>
      </c>
      <c r="B655" s="229" t="s">
        <v>1275</v>
      </c>
      <c r="C655" s="229" t="s">
        <v>1276</v>
      </c>
      <c r="D655" s="229" t="s">
        <v>1277</v>
      </c>
      <c r="E655" s="229" t="s">
        <v>1281</v>
      </c>
      <c r="F655" s="229" t="s">
        <v>1282</v>
      </c>
      <c r="G655" s="229" t="s">
        <v>1194</v>
      </c>
      <c r="H655" s="229" t="s">
        <v>423</v>
      </c>
      <c r="I655" s="229" t="s">
        <v>1182</v>
      </c>
      <c r="J655" s="230">
        <v>12335483</v>
      </c>
      <c r="K655" s="229" t="s">
        <v>347</v>
      </c>
      <c r="L655" s="229" t="s">
        <v>403</v>
      </c>
      <c r="M655" s="229" t="s">
        <v>347</v>
      </c>
      <c r="N655" s="229" t="s">
        <v>347</v>
      </c>
      <c r="O655" s="229" t="s">
        <v>404</v>
      </c>
      <c r="P655" s="229" t="s">
        <v>405</v>
      </c>
      <c r="Q655" s="229" t="s">
        <v>406</v>
      </c>
      <c r="R655" s="229" t="s">
        <v>347</v>
      </c>
      <c r="S655" s="229" t="s">
        <v>347</v>
      </c>
      <c r="T655" s="231">
        <v>0</v>
      </c>
      <c r="U655" s="229" t="s">
        <v>347</v>
      </c>
      <c r="V655" s="229" t="s">
        <v>1277</v>
      </c>
      <c r="W655" s="229" t="s">
        <v>347</v>
      </c>
      <c r="X655" s="229" t="s">
        <v>347</v>
      </c>
      <c r="Y655" s="229">
        <f t="shared" si="17"/>
        <v>4</v>
      </c>
      <c r="Z655" s="220"/>
    </row>
    <row r="656" spans="1:26">
      <c r="A656" s="228">
        <v>44681</v>
      </c>
      <c r="B656" s="229" t="s">
        <v>1275</v>
      </c>
      <c r="C656" s="229" t="s">
        <v>1276</v>
      </c>
      <c r="D656" s="229" t="s">
        <v>1277</v>
      </c>
      <c r="E656" s="229" t="s">
        <v>1281</v>
      </c>
      <c r="F656" s="229" t="s">
        <v>1282</v>
      </c>
      <c r="G656" s="229" t="s">
        <v>1237</v>
      </c>
      <c r="H656" s="229" t="s">
        <v>1238</v>
      </c>
      <c r="I656" s="229" t="s">
        <v>1182</v>
      </c>
      <c r="J656" s="230">
        <v>1252910</v>
      </c>
      <c r="K656" s="229" t="s">
        <v>347</v>
      </c>
      <c r="L656" s="229" t="s">
        <v>403</v>
      </c>
      <c r="M656" s="229" t="s">
        <v>347</v>
      </c>
      <c r="N656" s="229" t="s">
        <v>347</v>
      </c>
      <c r="O656" s="229" t="s">
        <v>404</v>
      </c>
      <c r="P656" s="229" t="s">
        <v>405</v>
      </c>
      <c r="Q656" s="229" t="s">
        <v>406</v>
      </c>
      <c r="R656" s="229" t="s">
        <v>347</v>
      </c>
      <c r="S656" s="229" t="s">
        <v>347</v>
      </c>
      <c r="T656" s="231">
        <v>0</v>
      </c>
      <c r="U656" s="229" t="s">
        <v>347</v>
      </c>
      <c r="V656" s="229" t="s">
        <v>1277</v>
      </c>
      <c r="W656" s="229" t="s">
        <v>347</v>
      </c>
      <c r="X656" s="229" t="s">
        <v>347</v>
      </c>
      <c r="Y656" s="229">
        <f t="shared" si="17"/>
        <v>4</v>
      </c>
      <c r="Z656" s="220"/>
    </row>
    <row r="657" spans="1:26">
      <c r="A657" s="228">
        <v>44681</v>
      </c>
      <c r="B657" s="229" t="s">
        <v>1275</v>
      </c>
      <c r="C657" s="229" t="s">
        <v>1276</v>
      </c>
      <c r="D657" s="229" t="s">
        <v>1277</v>
      </c>
      <c r="E657" s="229" t="s">
        <v>1281</v>
      </c>
      <c r="F657" s="229" t="s">
        <v>1282</v>
      </c>
      <c r="G657" s="229" t="s">
        <v>1217</v>
      </c>
      <c r="H657" s="229" t="s">
        <v>948</v>
      </c>
      <c r="I657" s="229" t="s">
        <v>1182</v>
      </c>
      <c r="J657" s="230">
        <v>3200000</v>
      </c>
      <c r="K657" s="229" t="s">
        <v>347</v>
      </c>
      <c r="L657" s="229" t="s">
        <v>403</v>
      </c>
      <c r="M657" s="229" t="s">
        <v>347</v>
      </c>
      <c r="N657" s="229" t="s">
        <v>347</v>
      </c>
      <c r="O657" s="229" t="s">
        <v>404</v>
      </c>
      <c r="P657" s="229" t="s">
        <v>405</v>
      </c>
      <c r="Q657" s="229" t="s">
        <v>406</v>
      </c>
      <c r="R657" s="229" t="s">
        <v>347</v>
      </c>
      <c r="S657" s="229" t="s">
        <v>347</v>
      </c>
      <c r="T657" s="231">
        <v>0</v>
      </c>
      <c r="U657" s="229" t="s">
        <v>347</v>
      </c>
      <c r="V657" s="229" t="s">
        <v>1277</v>
      </c>
      <c r="W657" s="229" t="s">
        <v>347</v>
      </c>
      <c r="X657" s="229" t="s">
        <v>347</v>
      </c>
      <c r="Y657" s="229">
        <f t="shared" si="17"/>
        <v>4</v>
      </c>
      <c r="Z657" s="220"/>
    </row>
    <row r="658" spans="1:26">
      <c r="A658" s="228">
        <v>44681</v>
      </c>
      <c r="B658" s="229" t="s">
        <v>1275</v>
      </c>
      <c r="C658" s="229" t="s">
        <v>1276</v>
      </c>
      <c r="D658" s="229" t="s">
        <v>1277</v>
      </c>
      <c r="E658" s="229" t="s">
        <v>1281</v>
      </c>
      <c r="F658" s="229" t="s">
        <v>1282</v>
      </c>
      <c r="G658" s="229" t="s">
        <v>1124</v>
      </c>
      <c r="H658" s="229" t="s">
        <v>1125</v>
      </c>
      <c r="I658" s="229" t="s">
        <v>1182</v>
      </c>
      <c r="J658" s="230">
        <v>21819000</v>
      </c>
      <c r="K658" s="229" t="s">
        <v>347</v>
      </c>
      <c r="L658" s="229" t="s">
        <v>403</v>
      </c>
      <c r="M658" s="229" t="s">
        <v>347</v>
      </c>
      <c r="N658" s="229" t="s">
        <v>347</v>
      </c>
      <c r="O658" s="229" t="s">
        <v>404</v>
      </c>
      <c r="P658" s="229" t="s">
        <v>405</v>
      </c>
      <c r="Q658" s="229" t="s">
        <v>406</v>
      </c>
      <c r="R658" s="229" t="s">
        <v>347</v>
      </c>
      <c r="S658" s="229" t="s">
        <v>347</v>
      </c>
      <c r="T658" s="231">
        <v>0</v>
      </c>
      <c r="U658" s="229" t="s">
        <v>347</v>
      </c>
      <c r="V658" s="229" t="s">
        <v>1277</v>
      </c>
      <c r="W658" s="229" t="s">
        <v>347</v>
      </c>
      <c r="X658" s="229" t="s">
        <v>347</v>
      </c>
      <c r="Y658" s="229">
        <f t="shared" si="17"/>
        <v>4</v>
      </c>
      <c r="Z658" s="220"/>
    </row>
    <row r="659" spans="1:26">
      <c r="A659" s="228">
        <v>44681</v>
      </c>
      <c r="B659" s="229" t="s">
        <v>1275</v>
      </c>
      <c r="C659" s="229" t="s">
        <v>1276</v>
      </c>
      <c r="D659" s="229" t="s">
        <v>1277</v>
      </c>
      <c r="E659" s="229" t="s">
        <v>1281</v>
      </c>
      <c r="F659" s="229" t="s">
        <v>1282</v>
      </c>
      <c r="G659" s="229" t="s">
        <v>1257</v>
      </c>
      <c r="H659" s="229" t="s">
        <v>746</v>
      </c>
      <c r="I659" s="229" t="s">
        <v>1182</v>
      </c>
      <c r="J659" s="230">
        <v>2361111</v>
      </c>
      <c r="K659" s="229" t="s">
        <v>347</v>
      </c>
      <c r="L659" s="229" t="s">
        <v>403</v>
      </c>
      <c r="M659" s="229" t="s">
        <v>347</v>
      </c>
      <c r="N659" s="229" t="s">
        <v>347</v>
      </c>
      <c r="O659" s="229" t="s">
        <v>404</v>
      </c>
      <c r="P659" s="229" t="s">
        <v>405</v>
      </c>
      <c r="Q659" s="229" t="s">
        <v>406</v>
      </c>
      <c r="R659" s="229" t="s">
        <v>347</v>
      </c>
      <c r="S659" s="229" t="s">
        <v>347</v>
      </c>
      <c r="T659" s="231">
        <v>0</v>
      </c>
      <c r="U659" s="229" t="s">
        <v>347</v>
      </c>
      <c r="V659" s="229" t="s">
        <v>1277</v>
      </c>
      <c r="W659" s="229" t="s">
        <v>347</v>
      </c>
      <c r="X659" s="229" t="s">
        <v>347</v>
      </c>
      <c r="Y659" s="229">
        <f t="shared" si="17"/>
        <v>4</v>
      </c>
      <c r="Z659" s="220"/>
    </row>
    <row r="660" spans="1:26">
      <c r="A660" s="228">
        <v>44681</v>
      </c>
      <c r="B660" s="229" t="s">
        <v>1275</v>
      </c>
      <c r="C660" s="229" t="s">
        <v>1276</v>
      </c>
      <c r="D660" s="229" t="s">
        <v>1277</v>
      </c>
      <c r="E660" s="229" t="s">
        <v>1281</v>
      </c>
      <c r="F660" s="229" t="s">
        <v>1282</v>
      </c>
      <c r="G660" s="229" t="s">
        <v>1258</v>
      </c>
      <c r="H660" s="229" t="s">
        <v>1259</v>
      </c>
      <c r="I660" s="229" t="s">
        <v>1182</v>
      </c>
      <c r="J660" s="230">
        <v>1306819</v>
      </c>
      <c r="K660" s="229" t="s">
        <v>347</v>
      </c>
      <c r="L660" s="229" t="s">
        <v>403</v>
      </c>
      <c r="M660" s="229" t="s">
        <v>347</v>
      </c>
      <c r="N660" s="229" t="s">
        <v>347</v>
      </c>
      <c r="O660" s="229" t="s">
        <v>404</v>
      </c>
      <c r="P660" s="229" t="s">
        <v>405</v>
      </c>
      <c r="Q660" s="229" t="s">
        <v>406</v>
      </c>
      <c r="R660" s="229" t="s">
        <v>347</v>
      </c>
      <c r="S660" s="229" t="s">
        <v>347</v>
      </c>
      <c r="T660" s="231">
        <v>0</v>
      </c>
      <c r="U660" s="229" t="s">
        <v>347</v>
      </c>
      <c r="V660" s="229" t="s">
        <v>1277</v>
      </c>
      <c r="W660" s="229" t="s">
        <v>347</v>
      </c>
      <c r="X660" s="229" t="s">
        <v>347</v>
      </c>
      <c r="Y660" s="229">
        <f t="shared" si="17"/>
        <v>4</v>
      </c>
      <c r="Z660" s="220"/>
    </row>
    <row r="661" spans="1:26">
      <c r="A661" s="228">
        <v>44681</v>
      </c>
      <c r="B661" s="229" t="s">
        <v>1275</v>
      </c>
      <c r="C661" s="229" t="s">
        <v>1276</v>
      </c>
      <c r="D661" s="229" t="s">
        <v>1277</v>
      </c>
      <c r="E661" s="229" t="s">
        <v>1281</v>
      </c>
      <c r="F661" s="229" t="s">
        <v>1282</v>
      </c>
      <c r="G661" s="229" t="s">
        <v>1263</v>
      </c>
      <c r="H661" s="229" t="s">
        <v>820</v>
      </c>
      <c r="I661" s="229" t="s">
        <v>1182</v>
      </c>
      <c r="J661" s="230">
        <v>1921033</v>
      </c>
      <c r="K661" s="229" t="s">
        <v>347</v>
      </c>
      <c r="L661" s="229" t="s">
        <v>403</v>
      </c>
      <c r="M661" s="229" t="s">
        <v>347</v>
      </c>
      <c r="N661" s="229" t="s">
        <v>347</v>
      </c>
      <c r="O661" s="229" t="s">
        <v>404</v>
      </c>
      <c r="P661" s="229" t="s">
        <v>405</v>
      </c>
      <c r="Q661" s="229" t="s">
        <v>406</v>
      </c>
      <c r="R661" s="229" t="s">
        <v>347</v>
      </c>
      <c r="S661" s="229" t="s">
        <v>347</v>
      </c>
      <c r="T661" s="231">
        <v>0</v>
      </c>
      <c r="U661" s="229" t="s">
        <v>347</v>
      </c>
      <c r="V661" s="229" t="s">
        <v>1277</v>
      </c>
      <c r="W661" s="229" t="s">
        <v>347</v>
      </c>
      <c r="X661" s="229" t="s">
        <v>347</v>
      </c>
      <c r="Y661" s="229">
        <f t="shared" si="17"/>
        <v>4</v>
      </c>
      <c r="Z661" s="220"/>
    </row>
    <row r="662" spans="1:26">
      <c r="A662" s="228">
        <v>44681</v>
      </c>
      <c r="B662" s="229" t="s">
        <v>1275</v>
      </c>
      <c r="C662" s="229" t="s">
        <v>1276</v>
      </c>
      <c r="D662" s="229" t="s">
        <v>1277</v>
      </c>
      <c r="E662" s="229" t="s">
        <v>1281</v>
      </c>
      <c r="F662" s="229" t="s">
        <v>1282</v>
      </c>
      <c r="G662" s="229" t="s">
        <v>1268</v>
      </c>
      <c r="H662" s="229" t="s">
        <v>1269</v>
      </c>
      <c r="I662" s="229" t="s">
        <v>1182</v>
      </c>
      <c r="J662" s="230">
        <v>2209742</v>
      </c>
      <c r="K662" s="229" t="s">
        <v>347</v>
      </c>
      <c r="L662" s="229" t="s">
        <v>403</v>
      </c>
      <c r="M662" s="229" t="s">
        <v>347</v>
      </c>
      <c r="N662" s="229" t="s">
        <v>347</v>
      </c>
      <c r="O662" s="229" t="s">
        <v>404</v>
      </c>
      <c r="P662" s="229" t="s">
        <v>405</v>
      </c>
      <c r="Q662" s="229" t="s">
        <v>406</v>
      </c>
      <c r="R662" s="229" t="s">
        <v>347</v>
      </c>
      <c r="S662" s="229" t="s">
        <v>347</v>
      </c>
      <c r="T662" s="231">
        <v>0</v>
      </c>
      <c r="U662" s="229" t="s">
        <v>347</v>
      </c>
      <c r="V662" s="229" t="s">
        <v>1277</v>
      </c>
      <c r="W662" s="229" t="s">
        <v>347</v>
      </c>
      <c r="X662" s="229" t="s">
        <v>347</v>
      </c>
      <c r="Y662" s="229">
        <f t="shared" si="17"/>
        <v>4</v>
      </c>
      <c r="Z662" s="220"/>
    </row>
    <row r="663" spans="1:26">
      <c r="A663" s="228">
        <v>44681</v>
      </c>
      <c r="B663" s="229" t="s">
        <v>347</v>
      </c>
      <c r="C663" s="229" t="s">
        <v>1443</v>
      </c>
      <c r="D663" s="229" t="s">
        <v>1394</v>
      </c>
      <c r="E663" s="229" t="s">
        <v>1281</v>
      </c>
      <c r="F663" s="229" t="s">
        <v>1282</v>
      </c>
      <c r="G663" s="229" t="s">
        <v>1179</v>
      </c>
      <c r="H663" s="229" t="s">
        <v>1180</v>
      </c>
      <c r="I663" s="229" t="s">
        <v>347</v>
      </c>
      <c r="J663" s="230">
        <v>-11907919</v>
      </c>
      <c r="K663" s="229" t="s">
        <v>347</v>
      </c>
      <c r="L663" s="229" t="s">
        <v>1395</v>
      </c>
      <c r="M663" s="229" t="s">
        <v>347</v>
      </c>
      <c r="N663" s="229" t="s">
        <v>347</v>
      </c>
      <c r="O663" s="229" t="s">
        <v>612</v>
      </c>
      <c r="P663" s="229" t="s">
        <v>405</v>
      </c>
      <c r="Q663" s="229" t="s">
        <v>406</v>
      </c>
      <c r="R663" s="229" t="s">
        <v>347</v>
      </c>
      <c r="S663" s="229" t="s">
        <v>347</v>
      </c>
      <c r="T663" s="231">
        <v>0</v>
      </c>
      <c r="U663" s="229" t="s">
        <v>347</v>
      </c>
      <c r="V663" s="229" t="s">
        <v>1396</v>
      </c>
      <c r="W663" s="229" t="s">
        <v>347</v>
      </c>
      <c r="X663" s="229" t="s">
        <v>347</v>
      </c>
      <c r="Y663" s="229">
        <f t="shared" si="17"/>
        <v>4</v>
      </c>
      <c r="Z663" s="220"/>
    </row>
    <row r="664" spans="1:26">
      <c r="A664" s="228">
        <v>44681</v>
      </c>
      <c r="B664" s="229" t="s">
        <v>347</v>
      </c>
      <c r="C664" s="229" t="s">
        <v>1443</v>
      </c>
      <c r="D664" s="229" t="s">
        <v>1394</v>
      </c>
      <c r="E664" s="229" t="s">
        <v>1281</v>
      </c>
      <c r="F664" s="229" t="s">
        <v>1282</v>
      </c>
      <c r="G664" s="229" t="s">
        <v>1179</v>
      </c>
      <c r="H664" s="229" t="s">
        <v>1180</v>
      </c>
      <c r="I664" s="229" t="s">
        <v>347</v>
      </c>
      <c r="J664" s="230">
        <v>-1931014</v>
      </c>
      <c r="K664" s="229" t="s">
        <v>347</v>
      </c>
      <c r="L664" s="229" t="s">
        <v>1395</v>
      </c>
      <c r="M664" s="229" t="s">
        <v>347</v>
      </c>
      <c r="N664" s="229" t="s">
        <v>347</v>
      </c>
      <c r="O664" s="229" t="s">
        <v>612</v>
      </c>
      <c r="P664" s="229" t="s">
        <v>405</v>
      </c>
      <c r="Q664" s="229" t="s">
        <v>406</v>
      </c>
      <c r="R664" s="229" t="s">
        <v>347</v>
      </c>
      <c r="S664" s="229" t="s">
        <v>347</v>
      </c>
      <c r="T664" s="231">
        <v>0</v>
      </c>
      <c r="U664" s="229" t="s">
        <v>347</v>
      </c>
      <c r="V664" s="229" t="s">
        <v>1396</v>
      </c>
      <c r="W664" s="229" t="s">
        <v>347</v>
      </c>
      <c r="X664" s="229" t="s">
        <v>347</v>
      </c>
      <c r="Y664" s="229">
        <f t="shared" si="17"/>
        <v>4</v>
      </c>
      <c r="Z664" s="220"/>
    </row>
    <row r="665" spans="1:26">
      <c r="A665" s="228">
        <v>44681</v>
      </c>
      <c r="B665" s="229" t="s">
        <v>347</v>
      </c>
      <c r="C665" s="229" t="s">
        <v>1443</v>
      </c>
      <c r="D665" s="229" t="s">
        <v>1394</v>
      </c>
      <c r="E665" s="229" t="s">
        <v>1281</v>
      </c>
      <c r="F665" s="229" t="s">
        <v>1282</v>
      </c>
      <c r="G665" s="229" t="s">
        <v>1179</v>
      </c>
      <c r="H665" s="229" t="s">
        <v>1180</v>
      </c>
      <c r="I665" s="229" t="s">
        <v>347</v>
      </c>
      <c r="J665" s="230">
        <v>-13517097</v>
      </c>
      <c r="K665" s="229" t="s">
        <v>347</v>
      </c>
      <c r="L665" s="229" t="s">
        <v>1395</v>
      </c>
      <c r="M665" s="229" t="s">
        <v>347</v>
      </c>
      <c r="N665" s="229" t="s">
        <v>347</v>
      </c>
      <c r="O665" s="229" t="s">
        <v>612</v>
      </c>
      <c r="P665" s="229" t="s">
        <v>405</v>
      </c>
      <c r="Q665" s="229" t="s">
        <v>406</v>
      </c>
      <c r="R665" s="229" t="s">
        <v>347</v>
      </c>
      <c r="S665" s="229" t="s">
        <v>347</v>
      </c>
      <c r="T665" s="231">
        <v>0</v>
      </c>
      <c r="U665" s="229" t="s">
        <v>347</v>
      </c>
      <c r="V665" s="229" t="s">
        <v>1396</v>
      </c>
      <c r="W665" s="229" t="s">
        <v>347</v>
      </c>
      <c r="X665" s="229" t="s">
        <v>347</v>
      </c>
      <c r="Y665" s="229">
        <f t="shared" si="17"/>
        <v>4</v>
      </c>
      <c r="Z665" s="220"/>
    </row>
    <row r="666" spans="1:26">
      <c r="A666" s="228">
        <v>44681</v>
      </c>
      <c r="B666" s="229" t="s">
        <v>347</v>
      </c>
      <c r="C666" s="229" t="s">
        <v>1443</v>
      </c>
      <c r="D666" s="229" t="s">
        <v>1394</v>
      </c>
      <c r="E666" s="229" t="s">
        <v>1281</v>
      </c>
      <c r="F666" s="229" t="s">
        <v>1282</v>
      </c>
      <c r="G666" s="229" t="s">
        <v>1179</v>
      </c>
      <c r="H666" s="229" t="s">
        <v>1180</v>
      </c>
      <c r="I666" s="229" t="s">
        <v>347</v>
      </c>
      <c r="J666" s="230">
        <v>-965507</v>
      </c>
      <c r="K666" s="229" t="s">
        <v>347</v>
      </c>
      <c r="L666" s="229" t="s">
        <v>1395</v>
      </c>
      <c r="M666" s="229" t="s">
        <v>347</v>
      </c>
      <c r="N666" s="229" t="s">
        <v>347</v>
      </c>
      <c r="O666" s="229" t="s">
        <v>612</v>
      </c>
      <c r="P666" s="229" t="s">
        <v>405</v>
      </c>
      <c r="Q666" s="229" t="s">
        <v>406</v>
      </c>
      <c r="R666" s="229" t="s">
        <v>347</v>
      </c>
      <c r="S666" s="229" t="s">
        <v>347</v>
      </c>
      <c r="T666" s="231">
        <v>0</v>
      </c>
      <c r="U666" s="229" t="s">
        <v>347</v>
      </c>
      <c r="V666" s="229" t="s">
        <v>1396</v>
      </c>
      <c r="W666" s="229" t="s">
        <v>347</v>
      </c>
      <c r="X666" s="229" t="s">
        <v>347</v>
      </c>
      <c r="Y666" s="229">
        <f t="shared" si="17"/>
        <v>4</v>
      </c>
      <c r="Z666" s="220"/>
    </row>
    <row r="667" spans="1:26">
      <c r="A667" s="228">
        <v>44681</v>
      </c>
      <c r="B667" s="229" t="s">
        <v>347</v>
      </c>
      <c r="C667" s="229" t="s">
        <v>1443</v>
      </c>
      <c r="D667" s="229" t="s">
        <v>1394</v>
      </c>
      <c r="E667" s="229" t="s">
        <v>1281</v>
      </c>
      <c r="F667" s="229" t="s">
        <v>1282</v>
      </c>
      <c r="G667" s="229" t="s">
        <v>1182</v>
      </c>
      <c r="H667" s="229" t="s">
        <v>401</v>
      </c>
      <c r="I667" s="229" t="s">
        <v>347</v>
      </c>
      <c r="J667" s="230">
        <v>-171278634</v>
      </c>
      <c r="K667" s="229" t="s">
        <v>347</v>
      </c>
      <c r="L667" s="229" t="s">
        <v>1395</v>
      </c>
      <c r="M667" s="229" t="s">
        <v>347</v>
      </c>
      <c r="N667" s="229" t="s">
        <v>347</v>
      </c>
      <c r="O667" s="229" t="s">
        <v>612</v>
      </c>
      <c r="P667" s="229" t="s">
        <v>405</v>
      </c>
      <c r="Q667" s="229" t="s">
        <v>406</v>
      </c>
      <c r="R667" s="229" t="s">
        <v>347</v>
      </c>
      <c r="S667" s="229" t="s">
        <v>347</v>
      </c>
      <c r="T667" s="231">
        <v>0</v>
      </c>
      <c r="U667" s="229" t="s">
        <v>347</v>
      </c>
      <c r="V667" s="229" t="s">
        <v>1396</v>
      </c>
      <c r="W667" s="229" t="s">
        <v>347</v>
      </c>
      <c r="X667" s="229" t="s">
        <v>347</v>
      </c>
      <c r="Y667" s="229">
        <f t="shared" si="17"/>
        <v>4</v>
      </c>
      <c r="Z667" s="220"/>
    </row>
    <row r="668" spans="1:26">
      <c r="A668" s="228">
        <v>44681</v>
      </c>
      <c r="B668" s="229" t="s">
        <v>347</v>
      </c>
      <c r="C668" s="229" t="s">
        <v>1443</v>
      </c>
      <c r="D668" s="229" t="s">
        <v>1394</v>
      </c>
      <c r="E668" s="229" t="s">
        <v>1281</v>
      </c>
      <c r="F668" s="229" t="s">
        <v>1282</v>
      </c>
      <c r="G668" s="229" t="s">
        <v>1182</v>
      </c>
      <c r="H668" s="229" t="s">
        <v>401</v>
      </c>
      <c r="I668" s="229" t="s">
        <v>347</v>
      </c>
      <c r="J668" s="230">
        <v>-27774914</v>
      </c>
      <c r="K668" s="229" t="s">
        <v>347</v>
      </c>
      <c r="L668" s="229" t="s">
        <v>1395</v>
      </c>
      <c r="M668" s="229" t="s">
        <v>347</v>
      </c>
      <c r="N668" s="229" t="s">
        <v>347</v>
      </c>
      <c r="O668" s="229" t="s">
        <v>612</v>
      </c>
      <c r="P668" s="229" t="s">
        <v>405</v>
      </c>
      <c r="Q668" s="229" t="s">
        <v>406</v>
      </c>
      <c r="R668" s="229" t="s">
        <v>347</v>
      </c>
      <c r="S668" s="229" t="s">
        <v>347</v>
      </c>
      <c r="T668" s="231">
        <v>0</v>
      </c>
      <c r="U668" s="229" t="s">
        <v>347</v>
      </c>
      <c r="V668" s="229" t="s">
        <v>1396</v>
      </c>
      <c r="W668" s="229" t="s">
        <v>347</v>
      </c>
      <c r="X668" s="229" t="s">
        <v>347</v>
      </c>
      <c r="Y668" s="229">
        <f t="shared" si="17"/>
        <v>4</v>
      </c>
      <c r="Z668" s="220"/>
    </row>
    <row r="669" spans="1:26">
      <c r="A669" s="228">
        <v>44681</v>
      </c>
      <c r="B669" s="229" t="s">
        <v>347</v>
      </c>
      <c r="C669" s="229" t="s">
        <v>1443</v>
      </c>
      <c r="D669" s="229" t="s">
        <v>1394</v>
      </c>
      <c r="E669" s="229" t="s">
        <v>1281</v>
      </c>
      <c r="F669" s="229" t="s">
        <v>1282</v>
      </c>
      <c r="G669" s="229" t="s">
        <v>1182</v>
      </c>
      <c r="H669" s="229" t="s">
        <v>401</v>
      </c>
      <c r="I669" s="229" t="s">
        <v>347</v>
      </c>
      <c r="J669" s="230">
        <v>-194424395</v>
      </c>
      <c r="K669" s="229" t="s">
        <v>347</v>
      </c>
      <c r="L669" s="229" t="s">
        <v>1395</v>
      </c>
      <c r="M669" s="229" t="s">
        <v>347</v>
      </c>
      <c r="N669" s="229" t="s">
        <v>347</v>
      </c>
      <c r="O669" s="229" t="s">
        <v>612</v>
      </c>
      <c r="P669" s="229" t="s">
        <v>405</v>
      </c>
      <c r="Q669" s="229" t="s">
        <v>406</v>
      </c>
      <c r="R669" s="229" t="s">
        <v>347</v>
      </c>
      <c r="S669" s="229" t="s">
        <v>347</v>
      </c>
      <c r="T669" s="231">
        <v>0</v>
      </c>
      <c r="U669" s="229" t="s">
        <v>347</v>
      </c>
      <c r="V669" s="229" t="s">
        <v>1396</v>
      </c>
      <c r="W669" s="229" t="s">
        <v>347</v>
      </c>
      <c r="X669" s="229" t="s">
        <v>347</v>
      </c>
      <c r="Y669" s="229">
        <f t="shared" si="17"/>
        <v>4</v>
      </c>
      <c r="Z669" s="220"/>
    </row>
    <row r="670" spans="1:26">
      <c r="A670" s="228">
        <v>44681</v>
      </c>
      <c r="B670" s="229" t="s">
        <v>347</v>
      </c>
      <c r="C670" s="229" t="s">
        <v>1443</v>
      </c>
      <c r="D670" s="229" t="s">
        <v>1394</v>
      </c>
      <c r="E670" s="229" t="s">
        <v>1281</v>
      </c>
      <c r="F670" s="229" t="s">
        <v>1282</v>
      </c>
      <c r="G670" s="229" t="s">
        <v>1182</v>
      </c>
      <c r="H670" s="229" t="s">
        <v>401</v>
      </c>
      <c r="I670" s="229" t="s">
        <v>347</v>
      </c>
      <c r="J670" s="230">
        <v>-13887457</v>
      </c>
      <c r="K670" s="229" t="s">
        <v>347</v>
      </c>
      <c r="L670" s="229" t="s">
        <v>1395</v>
      </c>
      <c r="M670" s="229" t="s">
        <v>347</v>
      </c>
      <c r="N670" s="229" t="s">
        <v>347</v>
      </c>
      <c r="O670" s="229" t="s">
        <v>612</v>
      </c>
      <c r="P670" s="229" t="s">
        <v>405</v>
      </c>
      <c r="Q670" s="229" t="s">
        <v>406</v>
      </c>
      <c r="R670" s="229" t="s">
        <v>347</v>
      </c>
      <c r="S670" s="229" t="s">
        <v>347</v>
      </c>
      <c r="T670" s="231">
        <v>0</v>
      </c>
      <c r="U670" s="229" t="s">
        <v>347</v>
      </c>
      <c r="V670" s="229" t="s">
        <v>1396</v>
      </c>
      <c r="W670" s="229" t="s">
        <v>347</v>
      </c>
      <c r="X670" s="229" t="s">
        <v>347</v>
      </c>
      <c r="Y670" s="229">
        <f t="shared" si="17"/>
        <v>4</v>
      </c>
      <c r="Z670" s="220"/>
    </row>
    <row r="671" spans="1:26">
      <c r="A671" s="228">
        <v>44681</v>
      </c>
      <c r="B671" s="229" t="s">
        <v>347</v>
      </c>
      <c r="C671" s="229" t="s">
        <v>1443</v>
      </c>
      <c r="D671" s="229" t="s">
        <v>1394</v>
      </c>
      <c r="E671" s="229" t="s">
        <v>1281</v>
      </c>
      <c r="F671" s="229" t="s">
        <v>1282</v>
      </c>
      <c r="G671" s="229" t="s">
        <v>1191</v>
      </c>
      <c r="H671" s="229" t="s">
        <v>418</v>
      </c>
      <c r="I671" s="229" t="s">
        <v>347</v>
      </c>
      <c r="J671" s="230">
        <v>-16228774</v>
      </c>
      <c r="K671" s="229" t="s">
        <v>347</v>
      </c>
      <c r="L671" s="229" t="s">
        <v>1395</v>
      </c>
      <c r="M671" s="229" t="s">
        <v>347</v>
      </c>
      <c r="N671" s="229" t="s">
        <v>347</v>
      </c>
      <c r="O671" s="229" t="s">
        <v>612</v>
      </c>
      <c r="P671" s="229" t="s">
        <v>405</v>
      </c>
      <c r="Q671" s="229" t="s">
        <v>406</v>
      </c>
      <c r="R671" s="229" t="s">
        <v>347</v>
      </c>
      <c r="S671" s="229" t="s">
        <v>347</v>
      </c>
      <c r="T671" s="231">
        <v>0</v>
      </c>
      <c r="U671" s="229" t="s">
        <v>347</v>
      </c>
      <c r="V671" s="229" t="s">
        <v>1396</v>
      </c>
      <c r="W671" s="229" t="s">
        <v>347</v>
      </c>
      <c r="X671" s="229" t="s">
        <v>347</v>
      </c>
      <c r="Y671" s="229">
        <f t="shared" si="17"/>
        <v>4</v>
      </c>
      <c r="Z671" s="220"/>
    </row>
    <row r="672" spans="1:26">
      <c r="A672" s="228">
        <v>44681</v>
      </c>
      <c r="B672" s="229" t="s">
        <v>347</v>
      </c>
      <c r="C672" s="229" t="s">
        <v>1443</v>
      </c>
      <c r="D672" s="229" t="s">
        <v>1394</v>
      </c>
      <c r="E672" s="229" t="s">
        <v>1281</v>
      </c>
      <c r="F672" s="229" t="s">
        <v>1282</v>
      </c>
      <c r="G672" s="229" t="s">
        <v>1191</v>
      </c>
      <c r="H672" s="229" t="s">
        <v>418</v>
      </c>
      <c r="I672" s="229" t="s">
        <v>347</v>
      </c>
      <c r="J672" s="230">
        <v>-2631693</v>
      </c>
      <c r="K672" s="229" t="s">
        <v>347</v>
      </c>
      <c r="L672" s="229" t="s">
        <v>1395</v>
      </c>
      <c r="M672" s="229" t="s">
        <v>347</v>
      </c>
      <c r="N672" s="229" t="s">
        <v>347</v>
      </c>
      <c r="O672" s="229" t="s">
        <v>612</v>
      </c>
      <c r="P672" s="229" t="s">
        <v>405</v>
      </c>
      <c r="Q672" s="229" t="s">
        <v>406</v>
      </c>
      <c r="R672" s="229" t="s">
        <v>347</v>
      </c>
      <c r="S672" s="229" t="s">
        <v>347</v>
      </c>
      <c r="T672" s="231">
        <v>0</v>
      </c>
      <c r="U672" s="229" t="s">
        <v>347</v>
      </c>
      <c r="V672" s="229" t="s">
        <v>1396</v>
      </c>
      <c r="W672" s="229" t="s">
        <v>347</v>
      </c>
      <c r="X672" s="229" t="s">
        <v>347</v>
      </c>
      <c r="Y672" s="229">
        <f t="shared" si="17"/>
        <v>4</v>
      </c>
      <c r="Z672" s="220"/>
    </row>
    <row r="673" spans="1:26">
      <c r="A673" s="228">
        <v>44681</v>
      </c>
      <c r="B673" s="229" t="s">
        <v>347</v>
      </c>
      <c r="C673" s="229" t="s">
        <v>1443</v>
      </c>
      <c r="D673" s="229" t="s">
        <v>1394</v>
      </c>
      <c r="E673" s="229" t="s">
        <v>1281</v>
      </c>
      <c r="F673" s="229" t="s">
        <v>1282</v>
      </c>
      <c r="G673" s="229" t="s">
        <v>1191</v>
      </c>
      <c r="H673" s="229" t="s">
        <v>418</v>
      </c>
      <c r="I673" s="229" t="s">
        <v>347</v>
      </c>
      <c r="J673" s="230">
        <v>-18421852</v>
      </c>
      <c r="K673" s="229" t="s">
        <v>347</v>
      </c>
      <c r="L673" s="229" t="s">
        <v>1395</v>
      </c>
      <c r="M673" s="229" t="s">
        <v>347</v>
      </c>
      <c r="N673" s="229" t="s">
        <v>347</v>
      </c>
      <c r="O673" s="229" t="s">
        <v>612</v>
      </c>
      <c r="P673" s="229" t="s">
        <v>405</v>
      </c>
      <c r="Q673" s="229" t="s">
        <v>406</v>
      </c>
      <c r="R673" s="229" t="s">
        <v>347</v>
      </c>
      <c r="S673" s="229" t="s">
        <v>347</v>
      </c>
      <c r="T673" s="231">
        <v>0</v>
      </c>
      <c r="U673" s="229" t="s">
        <v>347</v>
      </c>
      <c r="V673" s="229" t="s">
        <v>1396</v>
      </c>
      <c r="W673" s="229" t="s">
        <v>347</v>
      </c>
      <c r="X673" s="229" t="s">
        <v>347</v>
      </c>
      <c r="Y673" s="229">
        <f t="shared" si="17"/>
        <v>4</v>
      </c>
      <c r="Z673" s="220"/>
    </row>
    <row r="674" spans="1:26">
      <c r="A674" s="228">
        <v>44681</v>
      </c>
      <c r="B674" s="229" t="s">
        <v>347</v>
      </c>
      <c r="C674" s="229" t="s">
        <v>1443</v>
      </c>
      <c r="D674" s="229" t="s">
        <v>1394</v>
      </c>
      <c r="E674" s="229" t="s">
        <v>1281</v>
      </c>
      <c r="F674" s="229" t="s">
        <v>1282</v>
      </c>
      <c r="G674" s="229" t="s">
        <v>1191</v>
      </c>
      <c r="H674" s="229" t="s">
        <v>418</v>
      </c>
      <c r="I674" s="229" t="s">
        <v>347</v>
      </c>
      <c r="J674" s="230">
        <v>-1315847</v>
      </c>
      <c r="K674" s="229" t="s">
        <v>347</v>
      </c>
      <c r="L674" s="229" t="s">
        <v>1395</v>
      </c>
      <c r="M674" s="229" t="s">
        <v>347</v>
      </c>
      <c r="N674" s="229" t="s">
        <v>347</v>
      </c>
      <c r="O674" s="229" t="s">
        <v>612</v>
      </c>
      <c r="P674" s="229" t="s">
        <v>405</v>
      </c>
      <c r="Q674" s="229" t="s">
        <v>406</v>
      </c>
      <c r="R674" s="229" t="s">
        <v>347</v>
      </c>
      <c r="S674" s="229" t="s">
        <v>347</v>
      </c>
      <c r="T674" s="231">
        <v>0</v>
      </c>
      <c r="U674" s="229" t="s">
        <v>347</v>
      </c>
      <c r="V674" s="229" t="s">
        <v>1396</v>
      </c>
      <c r="W674" s="229" t="s">
        <v>347</v>
      </c>
      <c r="X674" s="229" t="s">
        <v>347</v>
      </c>
      <c r="Y674" s="229">
        <f t="shared" si="17"/>
        <v>4</v>
      </c>
      <c r="Z674" s="220"/>
    </row>
    <row r="675" spans="1:26">
      <c r="A675" s="228">
        <v>44681</v>
      </c>
      <c r="B675" s="229" t="s">
        <v>347</v>
      </c>
      <c r="C675" s="229" t="s">
        <v>1443</v>
      </c>
      <c r="D675" s="229" t="s">
        <v>1394</v>
      </c>
      <c r="E675" s="229" t="s">
        <v>1281</v>
      </c>
      <c r="F675" s="229" t="s">
        <v>1282</v>
      </c>
      <c r="G675" s="229" t="s">
        <v>1183</v>
      </c>
      <c r="H675" s="229" t="s">
        <v>1184</v>
      </c>
      <c r="I675" s="229" t="s">
        <v>347</v>
      </c>
      <c r="J675" s="230">
        <v>-66395774</v>
      </c>
      <c r="K675" s="229" t="s">
        <v>347</v>
      </c>
      <c r="L675" s="229" t="s">
        <v>1395</v>
      </c>
      <c r="M675" s="229" t="s">
        <v>347</v>
      </c>
      <c r="N675" s="229" t="s">
        <v>347</v>
      </c>
      <c r="O675" s="229" t="s">
        <v>612</v>
      </c>
      <c r="P675" s="229" t="s">
        <v>405</v>
      </c>
      <c r="Q675" s="229" t="s">
        <v>406</v>
      </c>
      <c r="R675" s="229" t="s">
        <v>347</v>
      </c>
      <c r="S675" s="229" t="s">
        <v>347</v>
      </c>
      <c r="T675" s="231">
        <v>0</v>
      </c>
      <c r="U675" s="229" t="s">
        <v>347</v>
      </c>
      <c r="V675" s="229" t="s">
        <v>1396</v>
      </c>
      <c r="W675" s="229" t="s">
        <v>347</v>
      </c>
      <c r="X675" s="229" t="s">
        <v>347</v>
      </c>
      <c r="Y675" s="229">
        <f t="shared" si="17"/>
        <v>4</v>
      </c>
      <c r="Z675" s="220"/>
    </row>
    <row r="676" spans="1:26">
      <c r="A676" s="228">
        <v>44681</v>
      </c>
      <c r="B676" s="229" t="s">
        <v>347</v>
      </c>
      <c r="C676" s="229" t="s">
        <v>1443</v>
      </c>
      <c r="D676" s="229" t="s">
        <v>1394</v>
      </c>
      <c r="E676" s="229" t="s">
        <v>1281</v>
      </c>
      <c r="F676" s="229" t="s">
        <v>1282</v>
      </c>
      <c r="G676" s="229" t="s">
        <v>1183</v>
      </c>
      <c r="H676" s="229" t="s">
        <v>1184</v>
      </c>
      <c r="I676" s="229" t="s">
        <v>347</v>
      </c>
      <c r="J676" s="230">
        <v>-10766882</v>
      </c>
      <c r="K676" s="229" t="s">
        <v>347</v>
      </c>
      <c r="L676" s="229" t="s">
        <v>1395</v>
      </c>
      <c r="M676" s="229" t="s">
        <v>347</v>
      </c>
      <c r="N676" s="229" t="s">
        <v>347</v>
      </c>
      <c r="O676" s="229" t="s">
        <v>612</v>
      </c>
      <c r="P676" s="229" t="s">
        <v>405</v>
      </c>
      <c r="Q676" s="229" t="s">
        <v>406</v>
      </c>
      <c r="R676" s="229" t="s">
        <v>347</v>
      </c>
      <c r="S676" s="229" t="s">
        <v>347</v>
      </c>
      <c r="T676" s="231">
        <v>0</v>
      </c>
      <c r="U676" s="229" t="s">
        <v>347</v>
      </c>
      <c r="V676" s="229" t="s">
        <v>1396</v>
      </c>
      <c r="W676" s="229" t="s">
        <v>347</v>
      </c>
      <c r="X676" s="229" t="s">
        <v>347</v>
      </c>
      <c r="Y676" s="229">
        <f t="shared" si="17"/>
        <v>4</v>
      </c>
      <c r="Z676" s="220"/>
    </row>
    <row r="677" spans="1:26">
      <c r="A677" s="228">
        <v>44681</v>
      </c>
      <c r="B677" s="229" t="s">
        <v>347</v>
      </c>
      <c r="C677" s="229" t="s">
        <v>1443</v>
      </c>
      <c r="D677" s="229" t="s">
        <v>1394</v>
      </c>
      <c r="E677" s="229" t="s">
        <v>1281</v>
      </c>
      <c r="F677" s="229" t="s">
        <v>1282</v>
      </c>
      <c r="G677" s="229" t="s">
        <v>1183</v>
      </c>
      <c r="H677" s="229" t="s">
        <v>1184</v>
      </c>
      <c r="I677" s="229" t="s">
        <v>347</v>
      </c>
      <c r="J677" s="230">
        <v>-75368176</v>
      </c>
      <c r="K677" s="229" t="s">
        <v>347</v>
      </c>
      <c r="L677" s="229" t="s">
        <v>1395</v>
      </c>
      <c r="M677" s="229" t="s">
        <v>347</v>
      </c>
      <c r="N677" s="229" t="s">
        <v>347</v>
      </c>
      <c r="O677" s="229" t="s">
        <v>612</v>
      </c>
      <c r="P677" s="229" t="s">
        <v>405</v>
      </c>
      <c r="Q677" s="229" t="s">
        <v>406</v>
      </c>
      <c r="R677" s="229" t="s">
        <v>347</v>
      </c>
      <c r="S677" s="229" t="s">
        <v>347</v>
      </c>
      <c r="T677" s="231">
        <v>0</v>
      </c>
      <c r="U677" s="229" t="s">
        <v>347</v>
      </c>
      <c r="V677" s="229" t="s">
        <v>1396</v>
      </c>
      <c r="W677" s="229" t="s">
        <v>347</v>
      </c>
      <c r="X677" s="229" t="s">
        <v>347</v>
      </c>
      <c r="Y677" s="229">
        <f t="shared" si="17"/>
        <v>4</v>
      </c>
      <c r="Z677" s="220"/>
    </row>
    <row r="678" spans="1:26">
      <c r="A678" s="228">
        <v>44681</v>
      </c>
      <c r="B678" s="229" t="s">
        <v>347</v>
      </c>
      <c r="C678" s="229" t="s">
        <v>1443</v>
      </c>
      <c r="D678" s="229" t="s">
        <v>1394</v>
      </c>
      <c r="E678" s="229" t="s">
        <v>1281</v>
      </c>
      <c r="F678" s="229" t="s">
        <v>1282</v>
      </c>
      <c r="G678" s="229" t="s">
        <v>1183</v>
      </c>
      <c r="H678" s="229" t="s">
        <v>1184</v>
      </c>
      <c r="I678" s="229" t="s">
        <v>347</v>
      </c>
      <c r="J678" s="230">
        <v>-5383442</v>
      </c>
      <c r="K678" s="229" t="s">
        <v>347</v>
      </c>
      <c r="L678" s="229" t="s">
        <v>1395</v>
      </c>
      <c r="M678" s="229" t="s">
        <v>347</v>
      </c>
      <c r="N678" s="229" t="s">
        <v>347</v>
      </c>
      <c r="O678" s="229" t="s">
        <v>612</v>
      </c>
      <c r="P678" s="229" t="s">
        <v>405</v>
      </c>
      <c r="Q678" s="229" t="s">
        <v>406</v>
      </c>
      <c r="R678" s="229" t="s">
        <v>347</v>
      </c>
      <c r="S678" s="229" t="s">
        <v>347</v>
      </c>
      <c r="T678" s="231">
        <v>0</v>
      </c>
      <c r="U678" s="229" t="s">
        <v>347</v>
      </c>
      <c r="V678" s="229" t="s">
        <v>1396</v>
      </c>
      <c r="W678" s="229" t="s">
        <v>347</v>
      </c>
      <c r="X678" s="229" t="s">
        <v>347</v>
      </c>
      <c r="Y678" s="229">
        <f t="shared" si="17"/>
        <v>4</v>
      </c>
      <c r="Z678" s="220"/>
    </row>
    <row r="679" spans="1:26">
      <c r="A679" s="228">
        <v>44681</v>
      </c>
      <c r="B679" s="229" t="s">
        <v>347</v>
      </c>
      <c r="C679" s="229" t="s">
        <v>1443</v>
      </c>
      <c r="D679" s="229" t="s">
        <v>1394</v>
      </c>
      <c r="E679" s="229" t="s">
        <v>1281</v>
      </c>
      <c r="F679" s="229" t="s">
        <v>1282</v>
      </c>
      <c r="G679" s="229" t="s">
        <v>1186</v>
      </c>
      <c r="H679" s="229" t="s">
        <v>408</v>
      </c>
      <c r="I679" s="229" t="s">
        <v>347</v>
      </c>
      <c r="J679" s="230">
        <v>-2859091</v>
      </c>
      <c r="K679" s="229" t="s">
        <v>347</v>
      </c>
      <c r="L679" s="229" t="s">
        <v>1395</v>
      </c>
      <c r="M679" s="229" t="s">
        <v>347</v>
      </c>
      <c r="N679" s="229" t="s">
        <v>347</v>
      </c>
      <c r="O679" s="229" t="s">
        <v>612</v>
      </c>
      <c r="P679" s="229" t="s">
        <v>405</v>
      </c>
      <c r="Q679" s="229" t="s">
        <v>406</v>
      </c>
      <c r="R679" s="229" t="s">
        <v>347</v>
      </c>
      <c r="S679" s="229" t="s">
        <v>347</v>
      </c>
      <c r="T679" s="231">
        <v>0</v>
      </c>
      <c r="U679" s="229" t="s">
        <v>347</v>
      </c>
      <c r="V679" s="229" t="s">
        <v>1396</v>
      </c>
      <c r="W679" s="229" t="s">
        <v>347</v>
      </c>
      <c r="X679" s="229" t="s">
        <v>347</v>
      </c>
      <c r="Y679" s="229">
        <f t="shared" si="17"/>
        <v>4</v>
      </c>
      <c r="Z679" s="220"/>
    </row>
    <row r="680" spans="1:26">
      <c r="A680" s="228">
        <v>44681</v>
      </c>
      <c r="B680" s="229" t="s">
        <v>347</v>
      </c>
      <c r="C680" s="229" t="s">
        <v>1443</v>
      </c>
      <c r="D680" s="229" t="s">
        <v>1394</v>
      </c>
      <c r="E680" s="229" t="s">
        <v>1281</v>
      </c>
      <c r="F680" s="229" t="s">
        <v>1282</v>
      </c>
      <c r="G680" s="229" t="s">
        <v>1186</v>
      </c>
      <c r="H680" s="229" t="s">
        <v>408</v>
      </c>
      <c r="I680" s="229" t="s">
        <v>347</v>
      </c>
      <c r="J680" s="230">
        <v>-463636</v>
      </c>
      <c r="K680" s="229" t="s">
        <v>347</v>
      </c>
      <c r="L680" s="229" t="s">
        <v>1395</v>
      </c>
      <c r="M680" s="229" t="s">
        <v>347</v>
      </c>
      <c r="N680" s="229" t="s">
        <v>347</v>
      </c>
      <c r="O680" s="229" t="s">
        <v>612</v>
      </c>
      <c r="P680" s="229" t="s">
        <v>405</v>
      </c>
      <c r="Q680" s="229" t="s">
        <v>406</v>
      </c>
      <c r="R680" s="229" t="s">
        <v>347</v>
      </c>
      <c r="S680" s="229" t="s">
        <v>347</v>
      </c>
      <c r="T680" s="231">
        <v>0</v>
      </c>
      <c r="U680" s="229" t="s">
        <v>347</v>
      </c>
      <c r="V680" s="229" t="s">
        <v>1396</v>
      </c>
      <c r="W680" s="229" t="s">
        <v>347</v>
      </c>
      <c r="X680" s="229" t="s">
        <v>347</v>
      </c>
      <c r="Y680" s="229">
        <f t="shared" si="17"/>
        <v>4</v>
      </c>
      <c r="Z680" s="220"/>
    </row>
    <row r="681" spans="1:26">
      <c r="A681" s="228">
        <v>44681</v>
      </c>
      <c r="B681" s="229" t="s">
        <v>347</v>
      </c>
      <c r="C681" s="229" t="s">
        <v>1443</v>
      </c>
      <c r="D681" s="229" t="s">
        <v>1394</v>
      </c>
      <c r="E681" s="229" t="s">
        <v>1281</v>
      </c>
      <c r="F681" s="229" t="s">
        <v>1282</v>
      </c>
      <c r="G681" s="229" t="s">
        <v>1186</v>
      </c>
      <c r="H681" s="229" t="s">
        <v>408</v>
      </c>
      <c r="I681" s="229" t="s">
        <v>347</v>
      </c>
      <c r="J681" s="230">
        <v>-3245455</v>
      </c>
      <c r="K681" s="229" t="s">
        <v>347</v>
      </c>
      <c r="L681" s="229" t="s">
        <v>1395</v>
      </c>
      <c r="M681" s="229" t="s">
        <v>347</v>
      </c>
      <c r="N681" s="229" t="s">
        <v>347</v>
      </c>
      <c r="O681" s="229" t="s">
        <v>612</v>
      </c>
      <c r="P681" s="229" t="s">
        <v>405</v>
      </c>
      <c r="Q681" s="229" t="s">
        <v>406</v>
      </c>
      <c r="R681" s="229" t="s">
        <v>347</v>
      </c>
      <c r="S681" s="229" t="s">
        <v>347</v>
      </c>
      <c r="T681" s="231">
        <v>0</v>
      </c>
      <c r="U681" s="229" t="s">
        <v>347</v>
      </c>
      <c r="V681" s="229" t="s">
        <v>1396</v>
      </c>
      <c r="W681" s="229" t="s">
        <v>347</v>
      </c>
      <c r="X681" s="229" t="s">
        <v>347</v>
      </c>
      <c r="Y681" s="229">
        <f t="shared" si="17"/>
        <v>4</v>
      </c>
      <c r="Z681" s="220"/>
    </row>
    <row r="682" spans="1:26">
      <c r="A682" s="228">
        <v>44681</v>
      </c>
      <c r="B682" s="229" t="s">
        <v>347</v>
      </c>
      <c r="C682" s="229" t="s">
        <v>1443</v>
      </c>
      <c r="D682" s="229" t="s">
        <v>1394</v>
      </c>
      <c r="E682" s="229" t="s">
        <v>1281</v>
      </c>
      <c r="F682" s="229" t="s">
        <v>1282</v>
      </c>
      <c r="G682" s="229" t="s">
        <v>1186</v>
      </c>
      <c r="H682" s="229" t="s">
        <v>408</v>
      </c>
      <c r="I682" s="229" t="s">
        <v>347</v>
      </c>
      <c r="J682" s="230">
        <v>-231818</v>
      </c>
      <c r="K682" s="229" t="s">
        <v>347</v>
      </c>
      <c r="L682" s="229" t="s">
        <v>1395</v>
      </c>
      <c r="M682" s="229" t="s">
        <v>347</v>
      </c>
      <c r="N682" s="229" t="s">
        <v>347</v>
      </c>
      <c r="O682" s="229" t="s">
        <v>612</v>
      </c>
      <c r="P682" s="229" t="s">
        <v>405</v>
      </c>
      <c r="Q682" s="229" t="s">
        <v>406</v>
      </c>
      <c r="R682" s="229" t="s">
        <v>347</v>
      </c>
      <c r="S682" s="229" t="s">
        <v>347</v>
      </c>
      <c r="T682" s="231">
        <v>0</v>
      </c>
      <c r="U682" s="229" t="s">
        <v>347</v>
      </c>
      <c r="V682" s="229" t="s">
        <v>1396</v>
      </c>
      <c r="W682" s="229" t="s">
        <v>347</v>
      </c>
      <c r="X682" s="229" t="s">
        <v>347</v>
      </c>
      <c r="Y682" s="229">
        <f t="shared" si="17"/>
        <v>4</v>
      </c>
      <c r="Z682" s="220"/>
    </row>
    <row r="683" spans="1:26">
      <c r="A683" s="228">
        <v>44681</v>
      </c>
      <c r="B683" s="229" t="s">
        <v>347</v>
      </c>
      <c r="C683" s="229" t="s">
        <v>1443</v>
      </c>
      <c r="D683" s="229" t="s">
        <v>1394</v>
      </c>
      <c r="E683" s="229" t="s">
        <v>1281</v>
      </c>
      <c r="F683" s="229" t="s">
        <v>1282</v>
      </c>
      <c r="G683" s="229" t="s">
        <v>1194</v>
      </c>
      <c r="H683" s="229" t="s">
        <v>423</v>
      </c>
      <c r="I683" s="229" t="s">
        <v>347</v>
      </c>
      <c r="J683" s="230">
        <v>-14386481</v>
      </c>
      <c r="K683" s="229" t="s">
        <v>347</v>
      </c>
      <c r="L683" s="229" t="s">
        <v>1395</v>
      </c>
      <c r="M683" s="229" t="s">
        <v>347</v>
      </c>
      <c r="N683" s="229" t="s">
        <v>347</v>
      </c>
      <c r="O683" s="229" t="s">
        <v>612</v>
      </c>
      <c r="P683" s="229" t="s">
        <v>405</v>
      </c>
      <c r="Q683" s="229" t="s">
        <v>406</v>
      </c>
      <c r="R683" s="229" t="s">
        <v>347</v>
      </c>
      <c r="S683" s="229" t="s">
        <v>347</v>
      </c>
      <c r="T683" s="231">
        <v>0</v>
      </c>
      <c r="U683" s="229" t="s">
        <v>347</v>
      </c>
      <c r="V683" s="229" t="s">
        <v>1396</v>
      </c>
      <c r="W683" s="229" t="s">
        <v>347</v>
      </c>
      <c r="X683" s="229" t="s">
        <v>347</v>
      </c>
      <c r="Y683" s="229">
        <f t="shared" si="17"/>
        <v>4</v>
      </c>
      <c r="Z683" s="220"/>
    </row>
    <row r="684" spans="1:26">
      <c r="A684" s="228">
        <v>44681</v>
      </c>
      <c r="B684" s="229" t="s">
        <v>347</v>
      </c>
      <c r="C684" s="229" t="s">
        <v>1443</v>
      </c>
      <c r="D684" s="229" t="s">
        <v>1394</v>
      </c>
      <c r="E684" s="229" t="s">
        <v>1281</v>
      </c>
      <c r="F684" s="229" t="s">
        <v>1282</v>
      </c>
      <c r="G684" s="229" t="s">
        <v>1194</v>
      </c>
      <c r="H684" s="229" t="s">
        <v>423</v>
      </c>
      <c r="I684" s="229" t="s">
        <v>347</v>
      </c>
      <c r="J684" s="230">
        <v>-2332943</v>
      </c>
      <c r="K684" s="229" t="s">
        <v>347</v>
      </c>
      <c r="L684" s="229" t="s">
        <v>1395</v>
      </c>
      <c r="M684" s="229" t="s">
        <v>347</v>
      </c>
      <c r="N684" s="229" t="s">
        <v>347</v>
      </c>
      <c r="O684" s="229" t="s">
        <v>612</v>
      </c>
      <c r="P684" s="229" t="s">
        <v>405</v>
      </c>
      <c r="Q684" s="229" t="s">
        <v>406</v>
      </c>
      <c r="R684" s="229" t="s">
        <v>347</v>
      </c>
      <c r="S684" s="229" t="s">
        <v>347</v>
      </c>
      <c r="T684" s="231">
        <v>0</v>
      </c>
      <c r="U684" s="229" t="s">
        <v>347</v>
      </c>
      <c r="V684" s="229" t="s">
        <v>1396</v>
      </c>
      <c r="W684" s="229" t="s">
        <v>347</v>
      </c>
      <c r="X684" s="229" t="s">
        <v>347</v>
      </c>
      <c r="Y684" s="229">
        <f t="shared" si="17"/>
        <v>4</v>
      </c>
      <c r="Z684" s="220"/>
    </row>
    <row r="685" spans="1:26">
      <c r="A685" s="228">
        <v>44681</v>
      </c>
      <c r="B685" s="229" t="s">
        <v>347</v>
      </c>
      <c r="C685" s="229" t="s">
        <v>1443</v>
      </c>
      <c r="D685" s="229" t="s">
        <v>1394</v>
      </c>
      <c r="E685" s="229" t="s">
        <v>1281</v>
      </c>
      <c r="F685" s="229" t="s">
        <v>1282</v>
      </c>
      <c r="G685" s="229" t="s">
        <v>1194</v>
      </c>
      <c r="H685" s="229" t="s">
        <v>423</v>
      </c>
      <c r="I685" s="229" t="s">
        <v>347</v>
      </c>
      <c r="J685" s="230">
        <v>-16330600</v>
      </c>
      <c r="K685" s="229" t="s">
        <v>347</v>
      </c>
      <c r="L685" s="229" t="s">
        <v>1395</v>
      </c>
      <c r="M685" s="229" t="s">
        <v>347</v>
      </c>
      <c r="N685" s="229" t="s">
        <v>347</v>
      </c>
      <c r="O685" s="229" t="s">
        <v>612</v>
      </c>
      <c r="P685" s="229" t="s">
        <v>405</v>
      </c>
      <c r="Q685" s="229" t="s">
        <v>406</v>
      </c>
      <c r="R685" s="229" t="s">
        <v>347</v>
      </c>
      <c r="S685" s="229" t="s">
        <v>347</v>
      </c>
      <c r="T685" s="231">
        <v>0</v>
      </c>
      <c r="U685" s="229" t="s">
        <v>347</v>
      </c>
      <c r="V685" s="229" t="s">
        <v>1396</v>
      </c>
      <c r="W685" s="229" t="s">
        <v>347</v>
      </c>
      <c r="X685" s="229" t="s">
        <v>347</v>
      </c>
      <c r="Y685" s="229">
        <f t="shared" si="17"/>
        <v>4</v>
      </c>
      <c r="Z685" s="220"/>
    </row>
    <row r="686" spans="1:26">
      <c r="A686" s="228">
        <v>44681</v>
      </c>
      <c r="B686" s="229" t="s">
        <v>347</v>
      </c>
      <c r="C686" s="229" t="s">
        <v>1443</v>
      </c>
      <c r="D686" s="229" t="s">
        <v>1394</v>
      </c>
      <c r="E686" s="229" t="s">
        <v>1281</v>
      </c>
      <c r="F686" s="229" t="s">
        <v>1282</v>
      </c>
      <c r="G686" s="229" t="s">
        <v>1194</v>
      </c>
      <c r="H686" s="229" t="s">
        <v>423</v>
      </c>
      <c r="I686" s="229" t="s">
        <v>347</v>
      </c>
      <c r="J686" s="230">
        <v>-1166472</v>
      </c>
      <c r="K686" s="229" t="s">
        <v>347</v>
      </c>
      <c r="L686" s="229" t="s">
        <v>1395</v>
      </c>
      <c r="M686" s="229" t="s">
        <v>347</v>
      </c>
      <c r="N686" s="229" t="s">
        <v>347</v>
      </c>
      <c r="O686" s="229" t="s">
        <v>612</v>
      </c>
      <c r="P686" s="229" t="s">
        <v>405</v>
      </c>
      <c r="Q686" s="229" t="s">
        <v>406</v>
      </c>
      <c r="R686" s="229" t="s">
        <v>347</v>
      </c>
      <c r="S686" s="229" t="s">
        <v>347</v>
      </c>
      <c r="T686" s="231">
        <v>0</v>
      </c>
      <c r="U686" s="229" t="s">
        <v>347</v>
      </c>
      <c r="V686" s="229" t="s">
        <v>1396</v>
      </c>
      <c r="W686" s="229" t="s">
        <v>347</v>
      </c>
      <c r="X686" s="229" t="s">
        <v>347</v>
      </c>
      <c r="Y686" s="229">
        <f t="shared" si="17"/>
        <v>4</v>
      </c>
      <c r="Z686" s="220"/>
    </row>
    <row r="687" spans="1:26">
      <c r="A687" s="228">
        <v>44681</v>
      </c>
      <c r="B687" s="229" t="s">
        <v>347</v>
      </c>
      <c r="C687" s="229" t="s">
        <v>1443</v>
      </c>
      <c r="D687" s="229" t="s">
        <v>1394</v>
      </c>
      <c r="E687" s="229" t="s">
        <v>1281</v>
      </c>
      <c r="F687" s="229" t="s">
        <v>1282</v>
      </c>
      <c r="G687" s="229" t="s">
        <v>1344</v>
      </c>
      <c r="H687" s="229" t="s">
        <v>1345</v>
      </c>
      <c r="I687" s="229" t="s">
        <v>347</v>
      </c>
      <c r="J687" s="230">
        <v>100068</v>
      </c>
      <c r="K687" s="229" t="s">
        <v>347</v>
      </c>
      <c r="L687" s="229" t="s">
        <v>1395</v>
      </c>
      <c r="M687" s="229" t="s">
        <v>347</v>
      </c>
      <c r="N687" s="229" t="s">
        <v>347</v>
      </c>
      <c r="O687" s="229" t="s">
        <v>612</v>
      </c>
      <c r="P687" s="229" t="s">
        <v>405</v>
      </c>
      <c r="Q687" s="229" t="s">
        <v>406</v>
      </c>
      <c r="R687" s="229" t="s">
        <v>347</v>
      </c>
      <c r="S687" s="229" t="s">
        <v>347</v>
      </c>
      <c r="T687" s="231">
        <v>0</v>
      </c>
      <c r="U687" s="229" t="s">
        <v>347</v>
      </c>
      <c r="V687" s="229" t="s">
        <v>1396</v>
      </c>
      <c r="W687" s="229" t="s">
        <v>347</v>
      </c>
      <c r="X687" s="229" t="s">
        <v>347</v>
      </c>
      <c r="Y687" s="229">
        <f t="shared" si="17"/>
        <v>4</v>
      </c>
      <c r="Z687" s="220"/>
    </row>
    <row r="688" spans="1:26">
      <c r="A688" s="228">
        <v>44681</v>
      </c>
      <c r="B688" s="229" t="s">
        <v>347</v>
      </c>
      <c r="C688" s="229" t="s">
        <v>1443</v>
      </c>
      <c r="D688" s="229" t="s">
        <v>1394</v>
      </c>
      <c r="E688" s="229" t="s">
        <v>1281</v>
      </c>
      <c r="F688" s="229" t="s">
        <v>1282</v>
      </c>
      <c r="G688" s="229" t="s">
        <v>1344</v>
      </c>
      <c r="H688" s="229" t="s">
        <v>1345</v>
      </c>
      <c r="I688" s="229" t="s">
        <v>347</v>
      </c>
      <c r="J688" s="230">
        <v>16227</v>
      </c>
      <c r="K688" s="229" t="s">
        <v>347</v>
      </c>
      <c r="L688" s="229" t="s">
        <v>1395</v>
      </c>
      <c r="M688" s="229" t="s">
        <v>347</v>
      </c>
      <c r="N688" s="229" t="s">
        <v>347</v>
      </c>
      <c r="O688" s="229" t="s">
        <v>612</v>
      </c>
      <c r="P688" s="229" t="s">
        <v>405</v>
      </c>
      <c r="Q688" s="229" t="s">
        <v>406</v>
      </c>
      <c r="R688" s="229" t="s">
        <v>347</v>
      </c>
      <c r="S688" s="229" t="s">
        <v>347</v>
      </c>
      <c r="T688" s="231">
        <v>0</v>
      </c>
      <c r="U688" s="229" t="s">
        <v>347</v>
      </c>
      <c r="V688" s="229" t="s">
        <v>1396</v>
      </c>
      <c r="W688" s="229" t="s">
        <v>347</v>
      </c>
      <c r="X688" s="229" t="s">
        <v>347</v>
      </c>
      <c r="Y688" s="229">
        <f t="shared" si="17"/>
        <v>4</v>
      </c>
      <c r="Z688" s="220"/>
    </row>
    <row r="689" spans="1:26">
      <c r="A689" s="228">
        <v>44681</v>
      </c>
      <c r="B689" s="229" t="s">
        <v>347</v>
      </c>
      <c r="C689" s="229" t="s">
        <v>1443</v>
      </c>
      <c r="D689" s="229" t="s">
        <v>1394</v>
      </c>
      <c r="E689" s="229" t="s">
        <v>1281</v>
      </c>
      <c r="F689" s="229" t="s">
        <v>1282</v>
      </c>
      <c r="G689" s="229" t="s">
        <v>1344</v>
      </c>
      <c r="H689" s="229" t="s">
        <v>1345</v>
      </c>
      <c r="I689" s="229" t="s">
        <v>347</v>
      </c>
      <c r="J689" s="230">
        <v>113591</v>
      </c>
      <c r="K689" s="229" t="s">
        <v>347</v>
      </c>
      <c r="L689" s="229" t="s">
        <v>1395</v>
      </c>
      <c r="M689" s="229" t="s">
        <v>347</v>
      </c>
      <c r="N689" s="229" t="s">
        <v>347</v>
      </c>
      <c r="O689" s="229" t="s">
        <v>612</v>
      </c>
      <c r="P689" s="229" t="s">
        <v>405</v>
      </c>
      <c r="Q689" s="229" t="s">
        <v>406</v>
      </c>
      <c r="R689" s="229" t="s">
        <v>347</v>
      </c>
      <c r="S689" s="229" t="s">
        <v>347</v>
      </c>
      <c r="T689" s="231">
        <v>0</v>
      </c>
      <c r="U689" s="229" t="s">
        <v>347</v>
      </c>
      <c r="V689" s="229" t="s">
        <v>1396</v>
      </c>
      <c r="W689" s="229" t="s">
        <v>347</v>
      </c>
      <c r="X689" s="229" t="s">
        <v>347</v>
      </c>
      <c r="Y689" s="229">
        <f t="shared" si="17"/>
        <v>4</v>
      </c>
      <c r="Z689" s="220"/>
    </row>
    <row r="690" spans="1:26">
      <c r="A690" s="228">
        <v>44681</v>
      </c>
      <c r="B690" s="229" t="s">
        <v>347</v>
      </c>
      <c r="C690" s="229" t="s">
        <v>1443</v>
      </c>
      <c r="D690" s="229" t="s">
        <v>1394</v>
      </c>
      <c r="E690" s="229" t="s">
        <v>1281</v>
      </c>
      <c r="F690" s="229" t="s">
        <v>1282</v>
      </c>
      <c r="G690" s="229" t="s">
        <v>1344</v>
      </c>
      <c r="H690" s="229" t="s">
        <v>1345</v>
      </c>
      <c r="I690" s="229" t="s">
        <v>347</v>
      </c>
      <c r="J690" s="230">
        <v>8114</v>
      </c>
      <c r="K690" s="229" t="s">
        <v>347</v>
      </c>
      <c r="L690" s="229" t="s">
        <v>1395</v>
      </c>
      <c r="M690" s="229" t="s">
        <v>347</v>
      </c>
      <c r="N690" s="229" t="s">
        <v>347</v>
      </c>
      <c r="O690" s="229" t="s">
        <v>612</v>
      </c>
      <c r="P690" s="229" t="s">
        <v>405</v>
      </c>
      <c r="Q690" s="229" t="s">
        <v>406</v>
      </c>
      <c r="R690" s="229" t="s">
        <v>347</v>
      </c>
      <c r="S690" s="229" t="s">
        <v>347</v>
      </c>
      <c r="T690" s="231">
        <v>0</v>
      </c>
      <c r="U690" s="229" t="s">
        <v>347</v>
      </c>
      <c r="V690" s="229" t="s">
        <v>1396</v>
      </c>
      <c r="W690" s="229" t="s">
        <v>347</v>
      </c>
      <c r="X690" s="229" t="s">
        <v>347</v>
      </c>
      <c r="Y690" s="229">
        <f t="shared" si="17"/>
        <v>4</v>
      </c>
      <c r="Z690" s="220"/>
    </row>
    <row r="691" spans="1:26">
      <c r="A691" s="228">
        <v>44681</v>
      </c>
      <c r="B691" s="229" t="s">
        <v>347</v>
      </c>
      <c r="C691" s="229" t="s">
        <v>1443</v>
      </c>
      <c r="D691" s="229" t="s">
        <v>1394</v>
      </c>
      <c r="E691" s="229" t="s">
        <v>1281</v>
      </c>
      <c r="F691" s="229" t="s">
        <v>1282</v>
      </c>
      <c r="G691" s="229" t="s">
        <v>708</v>
      </c>
      <c r="H691" s="229" t="s">
        <v>709</v>
      </c>
      <c r="I691" s="229" t="s">
        <v>347</v>
      </c>
      <c r="J691" s="230">
        <v>-34034744</v>
      </c>
      <c r="K691" s="229" t="s">
        <v>347</v>
      </c>
      <c r="L691" s="229" t="s">
        <v>1395</v>
      </c>
      <c r="M691" s="229" t="s">
        <v>347</v>
      </c>
      <c r="N691" s="229" t="s">
        <v>347</v>
      </c>
      <c r="O691" s="229" t="s">
        <v>612</v>
      </c>
      <c r="P691" s="229" t="s">
        <v>405</v>
      </c>
      <c r="Q691" s="229" t="s">
        <v>406</v>
      </c>
      <c r="R691" s="229" t="s">
        <v>347</v>
      </c>
      <c r="S691" s="229" t="s">
        <v>347</v>
      </c>
      <c r="T691" s="231">
        <v>0</v>
      </c>
      <c r="U691" s="229" t="s">
        <v>347</v>
      </c>
      <c r="V691" s="229" t="s">
        <v>1396</v>
      </c>
      <c r="W691" s="229" t="s">
        <v>347</v>
      </c>
      <c r="X691" s="229" t="s">
        <v>347</v>
      </c>
      <c r="Y691" s="229">
        <f t="shared" si="17"/>
        <v>4</v>
      </c>
      <c r="Z691" s="220"/>
    </row>
    <row r="692" spans="1:26">
      <c r="A692" s="228">
        <v>44681</v>
      </c>
      <c r="B692" s="229" t="s">
        <v>347</v>
      </c>
      <c r="C692" s="229" t="s">
        <v>1443</v>
      </c>
      <c r="D692" s="229" t="s">
        <v>1394</v>
      </c>
      <c r="E692" s="229" t="s">
        <v>1281</v>
      </c>
      <c r="F692" s="229" t="s">
        <v>1282</v>
      </c>
      <c r="G692" s="229" t="s">
        <v>708</v>
      </c>
      <c r="H692" s="229" t="s">
        <v>709</v>
      </c>
      <c r="I692" s="229" t="s">
        <v>347</v>
      </c>
      <c r="J692" s="230">
        <v>-5519148</v>
      </c>
      <c r="K692" s="229" t="s">
        <v>347</v>
      </c>
      <c r="L692" s="229" t="s">
        <v>1395</v>
      </c>
      <c r="M692" s="229" t="s">
        <v>347</v>
      </c>
      <c r="N692" s="229" t="s">
        <v>347</v>
      </c>
      <c r="O692" s="229" t="s">
        <v>612</v>
      </c>
      <c r="P692" s="229" t="s">
        <v>405</v>
      </c>
      <c r="Q692" s="229" t="s">
        <v>406</v>
      </c>
      <c r="R692" s="229" t="s">
        <v>347</v>
      </c>
      <c r="S692" s="229" t="s">
        <v>347</v>
      </c>
      <c r="T692" s="231">
        <v>0</v>
      </c>
      <c r="U692" s="229" t="s">
        <v>347</v>
      </c>
      <c r="V692" s="229" t="s">
        <v>1396</v>
      </c>
      <c r="W692" s="229" t="s">
        <v>347</v>
      </c>
      <c r="X692" s="229" t="s">
        <v>347</v>
      </c>
      <c r="Y692" s="229">
        <f t="shared" si="17"/>
        <v>4</v>
      </c>
      <c r="Z692" s="220"/>
    </row>
    <row r="693" spans="1:26">
      <c r="A693" s="228">
        <v>44681</v>
      </c>
      <c r="B693" s="229" t="s">
        <v>347</v>
      </c>
      <c r="C693" s="229" t="s">
        <v>1443</v>
      </c>
      <c r="D693" s="229" t="s">
        <v>1394</v>
      </c>
      <c r="E693" s="229" t="s">
        <v>1281</v>
      </c>
      <c r="F693" s="229" t="s">
        <v>1282</v>
      </c>
      <c r="G693" s="229" t="s">
        <v>708</v>
      </c>
      <c r="H693" s="229" t="s">
        <v>709</v>
      </c>
      <c r="I693" s="229" t="s">
        <v>347</v>
      </c>
      <c r="J693" s="230">
        <v>-38634034</v>
      </c>
      <c r="K693" s="229" t="s">
        <v>347</v>
      </c>
      <c r="L693" s="229" t="s">
        <v>1395</v>
      </c>
      <c r="M693" s="229" t="s">
        <v>347</v>
      </c>
      <c r="N693" s="229" t="s">
        <v>347</v>
      </c>
      <c r="O693" s="229" t="s">
        <v>612</v>
      </c>
      <c r="P693" s="229" t="s">
        <v>405</v>
      </c>
      <c r="Q693" s="229" t="s">
        <v>406</v>
      </c>
      <c r="R693" s="229" t="s">
        <v>347</v>
      </c>
      <c r="S693" s="229" t="s">
        <v>347</v>
      </c>
      <c r="T693" s="231">
        <v>0</v>
      </c>
      <c r="U693" s="229" t="s">
        <v>347</v>
      </c>
      <c r="V693" s="229" t="s">
        <v>1396</v>
      </c>
      <c r="W693" s="229" t="s">
        <v>347</v>
      </c>
      <c r="X693" s="229" t="s">
        <v>347</v>
      </c>
      <c r="Y693" s="229">
        <f t="shared" si="17"/>
        <v>4</v>
      </c>
      <c r="Z693" s="220"/>
    </row>
    <row r="694" spans="1:26">
      <c r="A694" s="228">
        <v>44681</v>
      </c>
      <c r="B694" s="229" t="s">
        <v>347</v>
      </c>
      <c r="C694" s="229" t="s">
        <v>1443</v>
      </c>
      <c r="D694" s="229" t="s">
        <v>1394</v>
      </c>
      <c r="E694" s="229" t="s">
        <v>1281</v>
      </c>
      <c r="F694" s="229" t="s">
        <v>1282</v>
      </c>
      <c r="G694" s="229" t="s">
        <v>708</v>
      </c>
      <c r="H694" s="229" t="s">
        <v>709</v>
      </c>
      <c r="I694" s="229" t="s">
        <v>347</v>
      </c>
      <c r="J694" s="230">
        <v>-2759574</v>
      </c>
      <c r="K694" s="229" t="s">
        <v>347</v>
      </c>
      <c r="L694" s="229" t="s">
        <v>1395</v>
      </c>
      <c r="M694" s="229" t="s">
        <v>347</v>
      </c>
      <c r="N694" s="229" t="s">
        <v>347</v>
      </c>
      <c r="O694" s="229" t="s">
        <v>612</v>
      </c>
      <c r="P694" s="229" t="s">
        <v>405</v>
      </c>
      <c r="Q694" s="229" t="s">
        <v>406</v>
      </c>
      <c r="R694" s="229" t="s">
        <v>347</v>
      </c>
      <c r="S694" s="229" t="s">
        <v>347</v>
      </c>
      <c r="T694" s="231">
        <v>0</v>
      </c>
      <c r="U694" s="229" t="s">
        <v>347</v>
      </c>
      <c r="V694" s="229" t="s">
        <v>1396</v>
      </c>
      <c r="W694" s="229" t="s">
        <v>347</v>
      </c>
      <c r="X694" s="229" t="s">
        <v>347</v>
      </c>
      <c r="Y694" s="229">
        <f t="shared" si="17"/>
        <v>4</v>
      </c>
      <c r="Z694" s="220"/>
    </row>
    <row r="695" spans="1:26">
      <c r="A695" s="228">
        <v>44681</v>
      </c>
      <c r="B695" s="229" t="s">
        <v>347</v>
      </c>
      <c r="C695" s="229" t="s">
        <v>1443</v>
      </c>
      <c r="D695" s="229" t="s">
        <v>1394</v>
      </c>
      <c r="E695" s="229" t="s">
        <v>1281</v>
      </c>
      <c r="F695" s="229" t="s">
        <v>1282</v>
      </c>
      <c r="G695" s="229" t="s">
        <v>1373</v>
      </c>
      <c r="H695" s="229" t="s">
        <v>730</v>
      </c>
      <c r="I695" s="229" t="s">
        <v>347</v>
      </c>
      <c r="J695" s="230">
        <v>-27639648</v>
      </c>
      <c r="K695" s="229" t="s">
        <v>347</v>
      </c>
      <c r="L695" s="229" t="s">
        <v>1395</v>
      </c>
      <c r="M695" s="229" t="s">
        <v>347</v>
      </c>
      <c r="N695" s="229" t="s">
        <v>347</v>
      </c>
      <c r="O695" s="229" t="s">
        <v>612</v>
      </c>
      <c r="P695" s="229" t="s">
        <v>405</v>
      </c>
      <c r="Q695" s="229" t="s">
        <v>406</v>
      </c>
      <c r="R695" s="229" t="s">
        <v>347</v>
      </c>
      <c r="S695" s="229" t="s">
        <v>347</v>
      </c>
      <c r="T695" s="231">
        <v>0</v>
      </c>
      <c r="U695" s="229" t="s">
        <v>347</v>
      </c>
      <c r="V695" s="229" t="s">
        <v>1396</v>
      </c>
      <c r="W695" s="229" t="s">
        <v>347</v>
      </c>
      <c r="X695" s="229" t="s">
        <v>347</v>
      </c>
      <c r="Y695" s="229">
        <f t="shared" si="17"/>
        <v>4</v>
      </c>
      <c r="Z695" s="220"/>
    </row>
    <row r="696" spans="1:26">
      <c r="A696" s="228">
        <v>44681</v>
      </c>
      <c r="B696" s="229" t="s">
        <v>347</v>
      </c>
      <c r="C696" s="229" t="s">
        <v>1443</v>
      </c>
      <c r="D696" s="229" t="s">
        <v>1394</v>
      </c>
      <c r="E696" s="229" t="s">
        <v>1281</v>
      </c>
      <c r="F696" s="229" t="s">
        <v>1282</v>
      </c>
      <c r="G696" s="229" t="s">
        <v>1373</v>
      </c>
      <c r="H696" s="229" t="s">
        <v>730</v>
      </c>
      <c r="I696" s="229" t="s">
        <v>347</v>
      </c>
      <c r="J696" s="230">
        <v>-4482105</v>
      </c>
      <c r="K696" s="229" t="s">
        <v>347</v>
      </c>
      <c r="L696" s="229" t="s">
        <v>1395</v>
      </c>
      <c r="M696" s="229" t="s">
        <v>347</v>
      </c>
      <c r="N696" s="229" t="s">
        <v>347</v>
      </c>
      <c r="O696" s="229" t="s">
        <v>612</v>
      </c>
      <c r="P696" s="229" t="s">
        <v>405</v>
      </c>
      <c r="Q696" s="229" t="s">
        <v>406</v>
      </c>
      <c r="R696" s="229" t="s">
        <v>347</v>
      </c>
      <c r="S696" s="229" t="s">
        <v>347</v>
      </c>
      <c r="T696" s="231">
        <v>0</v>
      </c>
      <c r="U696" s="229" t="s">
        <v>347</v>
      </c>
      <c r="V696" s="229" t="s">
        <v>1396</v>
      </c>
      <c r="W696" s="229" t="s">
        <v>347</v>
      </c>
      <c r="X696" s="229" t="s">
        <v>347</v>
      </c>
      <c r="Y696" s="229">
        <f t="shared" si="17"/>
        <v>4</v>
      </c>
      <c r="Z696" s="220"/>
    </row>
    <row r="697" spans="1:26">
      <c r="A697" s="228">
        <v>44681</v>
      </c>
      <c r="B697" s="229" t="s">
        <v>347</v>
      </c>
      <c r="C697" s="229" t="s">
        <v>1443</v>
      </c>
      <c r="D697" s="229" t="s">
        <v>1394</v>
      </c>
      <c r="E697" s="229" t="s">
        <v>1281</v>
      </c>
      <c r="F697" s="229" t="s">
        <v>1282</v>
      </c>
      <c r="G697" s="229" t="s">
        <v>1373</v>
      </c>
      <c r="H697" s="229" t="s">
        <v>730</v>
      </c>
      <c r="I697" s="229" t="s">
        <v>347</v>
      </c>
      <c r="J697" s="230">
        <v>-31374735</v>
      </c>
      <c r="K697" s="229" t="s">
        <v>347</v>
      </c>
      <c r="L697" s="229" t="s">
        <v>1395</v>
      </c>
      <c r="M697" s="229" t="s">
        <v>347</v>
      </c>
      <c r="N697" s="229" t="s">
        <v>347</v>
      </c>
      <c r="O697" s="229" t="s">
        <v>612</v>
      </c>
      <c r="P697" s="229" t="s">
        <v>405</v>
      </c>
      <c r="Q697" s="229" t="s">
        <v>406</v>
      </c>
      <c r="R697" s="229" t="s">
        <v>347</v>
      </c>
      <c r="S697" s="229" t="s">
        <v>347</v>
      </c>
      <c r="T697" s="231">
        <v>0</v>
      </c>
      <c r="U697" s="229" t="s">
        <v>347</v>
      </c>
      <c r="V697" s="229" t="s">
        <v>1396</v>
      </c>
      <c r="W697" s="229" t="s">
        <v>347</v>
      </c>
      <c r="X697" s="229" t="s">
        <v>347</v>
      </c>
      <c r="Y697" s="229">
        <f t="shared" si="17"/>
        <v>4</v>
      </c>
      <c r="Z697" s="220"/>
    </row>
    <row r="698" spans="1:26">
      <c r="A698" s="228">
        <v>44681</v>
      </c>
      <c r="B698" s="229" t="s">
        <v>347</v>
      </c>
      <c r="C698" s="229" t="s">
        <v>1443</v>
      </c>
      <c r="D698" s="229" t="s">
        <v>1394</v>
      </c>
      <c r="E698" s="229" t="s">
        <v>1281</v>
      </c>
      <c r="F698" s="229" t="s">
        <v>1282</v>
      </c>
      <c r="G698" s="229" t="s">
        <v>1373</v>
      </c>
      <c r="H698" s="229" t="s">
        <v>730</v>
      </c>
      <c r="I698" s="229" t="s">
        <v>347</v>
      </c>
      <c r="J698" s="230">
        <v>-2241052</v>
      </c>
      <c r="K698" s="229" t="s">
        <v>347</v>
      </c>
      <c r="L698" s="229" t="s">
        <v>1395</v>
      </c>
      <c r="M698" s="229" t="s">
        <v>347</v>
      </c>
      <c r="N698" s="229" t="s">
        <v>347</v>
      </c>
      <c r="O698" s="229" t="s">
        <v>612</v>
      </c>
      <c r="P698" s="229" t="s">
        <v>405</v>
      </c>
      <c r="Q698" s="229" t="s">
        <v>406</v>
      </c>
      <c r="R698" s="229" t="s">
        <v>347</v>
      </c>
      <c r="S698" s="229" t="s">
        <v>347</v>
      </c>
      <c r="T698" s="231">
        <v>0</v>
      </c>
      <c r="U698" s="229" t="s">
        <v>347</v>
      </c>
      <c r="V698" s="229" t="s">
        <v>1396</v>
      </c>
      <c r="W698" s="229" t="s">
        <v>347</v>
      </c>
      <c r="X698" s="229" t="s">
        <v>347</v>
      </c>
      <c r="Y698" s="229">
        <f t="shared" si="17"/>
        <v>4</v>
      </c>
      <c r="Z698" s="220"/>
    </row>
    <row r="699" spans="1:26">
      <c r="A699" s="228">
        <v>44681</v>
      </c>
      <c r="B699" s="229" t="s">
        <v>347</v>
      </c>
      <c r="C699" s="229" t="s">
        <v>1443</v>
      </c>
      <c r="D699" s="229" t="s">
        <v>1394</v>
      </c>
      <c r="E699" s="229" t="s">
        <v>1281</v>
      </c>
      <c r="F699" s="229" t="s">
        <v>1282</v>
      </c>
      <c r="G699" s="229" t="s">
        <v>894</v>
      </c>
      <c r="H699" s="229" t="s">
        <v>845</v>
      </c>
      <c r="I699" s="229" t="s">
        <v>347</v>
      </c>
      <c r="J699" s="230">
        <v>-928557</v>
      </c>
      <c r="K699" s="229" t="s">
        <v>347</v>
      </c>
      <c r="L699" s="229" t="s">
        <v>1395</v>
      </c>
      <c r="M699" s="229" t="s">
        <v>347</v>
      </c>
      <c r="N699" s="229" t="s">
        <v>347</v>
      </c>
      <c r="O699" s="229" t="s">
        <v>612</v>
      </c>
      <c r="P699" s="229" t="s">
        <v>405</v>
      </c>
      <c r="Q699" s="229" t="s">
        <v>406</v>
      </c>
      <c r="R699" s="229" t="s">
        <v>347</v>
      </c>
      <c r="S699" s="229" t="s">
        <v>347</v>
      </c>
      <c r="T699" s="231">
        <v>0</v>
      </c>
      <c r="U699" s="229" t="s">
        <v>347</v>
      </c>
      <c r="V699" s="229" t="s">
        <v>1396</v>
      </c>
      <c r="W699" s="229" t="s">
        <v>347</v>
      </c>
      <c r="X699" s="229" t="s">
        <v>347</v>
      </c>
      <c r="Y699" s="229">
        <f t="shared" si="17"/>
        <v>4</v>
      </c>
      <c r="Z699" s="220"/>
    </row>
    <row r="700" spans="1:26">
      <c r="A700" s="228">
        <v>44681</v>
      </c>
      <c r="B700" s="229" t="s">
        <v>347</v>
      </c>
      <c r="C700" s="229" t="s">
        <v>1443</v>
      </c>
      <c r="D700" s="229" t="s">
        <v>1394</v>
      </c>
      <c r="E700" s="229" t="s">
        <v>1281</v>
      </c>
      <c r="F700" s="229" t="s">
        <v>1282</v>
      </c>
      <c r="G700" s="229" t="s">
        <v>894</v>
      </c>
      <c r="H700" s="229" t="s">
        <v>845</v>
      </c>
      <c r="I700" s="229" t="s">
        <v>347</v>
      </c>
      <c r="J700" s="230">
        <v>-150577</v>
      </c>
      <c r="K700" s="229" t="s">
        <v>347</v>
      </c>
      <c r="L700" s="229" t="s">
        <v>1395</v>
      </c>
      <c r="M700" s="229" t="s">
        <v>347</v>
      </c>
      <c r="N700" s="229" t="s">
        <v>347</v>
      </c>
      <c r="O700" s="229" t="s">
        <v>612</v>
      </c>
      <c r="P700" s="229" t="s">
        <v>405</v>
      </c>
      <c r="Q700" s="229" t="s">
        <v>406</v>
      </c>
      <c r="R700" s="229" t="s">
        <v>347</v>
      </c>
      <c r="S700" s="229" t="s">
        <v>347</v>
      </c>
      <c r="T700" s="231">
        <v>0</v>
      </c>
      <c r="U700" s="229" t="s">
        <v>347</v>
      </c>
      <c r="V700" s="229" t="s">
        <v>1396</v>
      </c>
      <c r="W700" s="229" t="s">
        <v>347</v>
      </c>
      <c r="X700" s="229" t="s">
        <v>347</v>
      </c>
      <c r="Y700" s="229">
        <f t="shared" si="17"/>
        <v>4</v>
      </c>
      <c r="Z700" s="220"/>
    </row>
    <row r="701" spans="1:26">
      <c r="A701" s="228">
        <v>44681</v>
      </c>
      <c r="B701" s="229" t="s">
        <v>347</v>
      </c>
      <c r="C701" s="229" t="s">
        <v>1443</v>
      </c>
      <c r="D701" s="229" t="s">
        <v>1394</v>
      </c>
      <c r="E701" s="229" t="s">
        <v>1281</v>
      </c>
      <c r="F701" s="229" t="s">
        <v>1282</v>
      </c>
      <c r="G701" s="229" t="s">
        <v>894</v>
      </c>
      <c r="H701" s="229" t="s">
        <v>845</v>
      </c>
      <c r="I701" s="229" t="s">
        <v>347</v>
      </c>
      <c r="J701" s="230">
        <v>-1054038</v>
      </c>
      <c r="K701" s="229" t="s">
        <v>347</v>
      </c>
      <c r="L701" s="229" t="s">
        <v>1395</v>
      </c>
      <c r="M701" s="229" t="s">
        <v>347</v>
      </c>
      <c r="N701" s="229" t="s">
        <v>347</v>
      </c>
      <c r="O701" s="229" t="s">
        <v>612</v>
      </c>
      <c r="P701" s="229" t="s">
        <v>405</v>
      </c>
      <c r="Q701" s="229" t="s">
        <v>406</v>
      </c>
      <c r="R701" s="229" t="s">
        <v>347</v>
      </c>
      <c r="S701" s="229" t="s">
        <v>347</v>
      </c>
      <c r="T701" s="231">
        <v>0</v>
      </c>
      <c r="U701" s="229" t="s">
        <v>347</v>
      </c>
      <c r="V701" s="229" t="s">
        <v>1396</v>
      </c>
      <c r="W701" s="229" t="s">
        <v>347</v>
      </c>
      <c r="X701" s="229" t="s">
        <v>347</v>
      </c>
      <c r="Y701" s="229">
        <f t="shared" si="17"/>
        <v>4</v>
      </c>
      <c r="Z701" s="220"/>
    </row>
    <row r="702" spans="1:26">
      <c r="A702" s="228">
        <v>44681</v>
      </c>
      <c r="B702" s="229" t="s">
        <v>347</v>
      </c>
      <c r="C702" s="229" t="s">
        <v>1443</v>
      </c>
      <c r="D702" s="229" t="s">
        <v>1394</v>
      </c>
      <c r="E702" s="229" t="s">
        <v>1281</v>
      </c>
      <c r="F702" s="229" t="s">
        <v>1282</v>
      </c>
      <c r="G702" s="229" t="s">
        <v>894</v>
      </c>
      <c r="H702" s="229" t="s">
        <v>845</v>
      </c>
      <c r="I702" s="229" t="s">
        <v>347</v>
      </c>
      <c r="J702" s="230">
        <v>-75289</v>
      </c>
      <c r="K702" s="229" t="s">
        <v>347</v>
      </c>
      <c r="L702" s="229" t="s">
        <v>1395</v>
      </c>
      <c r="M702" s="229" t="s">
        <v>347</v>
      </c>
      <c r="N702" s="229" t="s">
        <v>347</v>
      </c>
      <c r="O702" s="229" t="s">
        <v>612</v>
      </c>
      <c r="P702" s="229" t="s">
        <v>405</v>
      </c>
      <c r="Q702" s="229" t="s">
        <v>406</v>
      </c>
      <c r="R702" s="229" t="s">
        <v>347</v>
      </c>
      <c r="S702" s="229" t="s">
        <v>347</v>
      </c>
      <c r="T702" s="231">
        <v>0</v>
      </c>
      <c r="U702" s="229" t="s">
        <v>347</v>
      </c>
      <c r="V702" s="229" t="s">
        <v>1396</v>
      </c>
      <c r="W702" s="229" t="s">
        <v>347</v>
      </c>
      <c r="X702" s="229" t="s">
        <v>347</v>
      </c>
      <c r="Y702" s="229">
        <f t="shared" si="17"/>
        <v>4</v>
      </c>
      <c r="Z702" s="220"/>
    </row>
    <row r="703" spans="1:26">
      <c r="A703" s="228">
        <v>44681</v>
      </c>
      <c r="B703" s="229" t="s">
        <v>347</v>
      </c>
      <c r="C703" s="229" t="s">
        <v>1443</v>
      </c>
      <c r="D703" s="229" t="s">
        <v>1394</v>
      </c>
      <c r="E703" s="229" t="s">
        <v>1281</v>
      </c>
      <c r="F703" s="229" t="s">
        <v>1282</v>
      </c>
      <c r="G703" s="229" t="s">
        <v>1237</v>
      </c>
      <c r="H703" s="229" t="s">
        <v>1238</v>
      </c>
      <c r="I703" s="229" t="s">
        <v>347</v>
      </c>
      <c r="J703" s="230">
        <v>-526792</v>
      </c>
      <c r="K703" s="229" t="s">
        <v>347</v>
      </c>
      <c r="L703" s="229" t="s">
        <v>1395</v>
      </c>
      <c r="M703" s="229" t="s">
        <v>347</v>
      </c>
      <c r="N703" s="229" t="s">
        <v>347</v>
      </c>
      <c r="O703" s="229" t="s">
        <v>612</v>
      </c>
      <c r="P703" s="229" t="s">
        <v>405</v>
      </c>
      <c r="Q703" s="229" t="s">
        <v>406</v>
      </c>
      <c r="R703" s="229" t="s">
        <v>347</v>
      </c>
      <c r="S703" s="229" t="s">
        <v>347</v>
      </c>
      <c r="T703" s="231">
        <v>0</v>
      </c>
      <c r="U703" s="229" t="s">
        <v>347</v>
      </c>
      <c r="V703" s="229" t="s">
        <v>1396</v>
      </c>
      <c r="W703" s="229" t="s">
        <v>347</v>
      </c>
      <c r="X703" s="229" t="s">
        <v>347</v>
      </c>
      <c r="Y703" s="229">
        <f t="shared" si="17"/>
        <v>4</v>
      </c>
      <c r="Z703" s="220"/>
    </row>
    <row r="704" spans="1:26">
      <c r="A704" s="228">
        <v>44681</v>
      </c>
      <c r="B704" s="229" t="s">
        <v>347</v>
      </c>
      <c r="C704" s="229" t="s">
        <v>1443</v>
      </c>
      <c r="D704" s="229" t="s">
        <v>1394</v>
      </c>
      <c r="E704" s="229" t="s">
        <v>1281</v>
      </c>
      <c r="F704" s="229" t="s">
        <v>1282</v>
      </c>
      <c r="G704" s="229" t="s">
        <v>1237</v>
      </c>
      <c r="H704" s="229" t="s">
        <v>1238</v>
      </c>
      <c r="I704" s="229" t="s">
        <v>347</v>
      </c>
      <c r="J704" s="230">
        <v>-85426</v>
      </c>
      <c r="K704" s="229" t="s">
        <v>347</v>
      </c>
      <c r="L704" s="229" t="s">
        <v>1395</v>
      </c>
      <c r="M704" s="229" t="s">
        <v>347</v>
      </c>
      <c r="N704" s="229" t="s">
        <v>347</v>
      </c>
      <c r="O704" s="229" t="s">
        <v>612</v>
      </c>
      <c r="P704" s="229" t="s">
        <v>405</v>
      </c>
      <c r="Q704" s="229" t="s">
        <v>406</v>
      </c>
      <c r="R704" s="229" t="s">
        <v>347</v>
      </c>
      <c r="S704" s="229" t="s">
        <v>347</v>
      </c>
      <c r="T704" s="231">
        <v>0</v>
      </c>
      <c r="U704" s="229" t="s">
        <v>347</v>
      </c>
      <c r="V704" s="229" t="s">
        <v>1396</v>
      </c>
      <c r="W704" s="229" t="s">
        <v>347</v>
      </c>
      <c r="X704" s="229" t="s">
        <v>347</v>
      </c>
      <c r="Y704" s="229">
        <f t="shared" si="17"/>
        <v>4</v>
      </c>
      <c r="Z704" s="220"/>
    </row>
    <row r="705" spans="1:26">
      <c r="A705" s="228">
        <v>44681</v>
      </c>
      <c r="B705" s="229" t="s">
        <v>347</v>
      </c>
      <c r="C705" s="229" t="s">
        <v>1443</v>
      </c>
      <c r="D705" s="229" t="s">
        <v>1394</v>
      </c>
      <c r="E705" s="229" t="s">
        <v>1281</v>
      </c>
      <c r="F705" s="229" t="s">
        <v>1282</v>
      </c>
      <c r="G705" s="229" t="s">
        <v>1237</v>
      </c>
      <c r="H705" s="229" t="s">
        <v>1238</v>
      </c>
      <c r="I705" s="229" t="s">
        <v>347</v>
      </c>
      <c r="J705" s="230">
        <v>-597980</v>
      </c>
      <c r="K705" s="229" t="s">
        <v>347</v>
      </c>
      <c r="L705" s="229" t="s">
        <v>1395</v>
      </c>
      <c r="M705" s="229" t="s">
        <v>347</v>
      </c>
      <c r="N705" s="229" t="s">
        <v>347</v>
      </c>
      <c r="O705" s="229" t="s">
        <v>612</v>
      </c>
      <c r="P705" s="229" t="s">
        <v>405</v>
      </c>
      <c r="Q705" s="229" t="s">
        <v>406</v>
      </c>
      <c r="R705" s="229" t="s">
        <v>347</v>
      </c>
      <c r="S705" s="229" t="s">
        <v>347</v>
      </c>
      <c r="T705" s="231">
        <v>0</v>
      </c>
      <c r="U705" s="229" t="s">
        <v>347</v>
      </c>
      <c r="V705" s="229" t="s">
        <v>1396</v>
      </c>
      <c r="W705" s="229" t="s">
        <v>347</v>
      </c>
      <c r="X705" s="229" t="s">
        <v>347</v>
      </c>
      <c r="Y705" s="229">
        <f t="shared" si="17"/>
        <v>4</v>
      </c>
      <c r="Z705" s="220"/>
    </row>
    <row r="706" spans="1:26">
      <c r="A706" s="228">
        <v>44681</v>
      </c>
      <c r="B706" s="229" t="s">
        <v>347</v>
      </c>
      <c r="C706" s="229" t="s">
        <v>1443</v>
      </c>
      <c r="D706" s="229" t="s">
        <v>1394</v>
      </c>
      <c r="E706" s="229" t="s">
        <v>1281</v>
      </c>
      <c r="F706" s="229" t="s">
        <v>1282</v>
      </c>
      <c r="G706" s="229" t="s">
        <v>1237</v>
      </c>
      <c r="H706" s="229" t="s">
        <v>1238</v>
      </c>
      <c r="I706" s="229" t="s">
        <v>347</v>
      </c>
      <c r="J706" s="230">
        <v>-42712</v>
      </c>
      <c r="K706" s="229" t="s">
        <v>347</v>
      </c>
      <c r="L706" s="229" t="s">
        <v>1395</v>
      </c>
      <c r="M706" s="229" t="s">
        <v>347</v>
      </c>
      <c r="N706" s="229" t="s">
        <v>347</v>
      </c>
      <c r="O706" s="229" t="s">
        <v>612</v>
      </c>
      <c r="P706" s="229" t="s">
        <v>405</v>
      </c>
      <c r="Q706" s="229" t="s">
        <v>406</v>
      </c>
      <c r="R706" s="229" t="s">
        <v>347</v>
      </c>
      <c r="S706" s="229" t="s">
        <v>347</v>
      </c>
      <c r="T706" s="231">
        <v>0</v>
      </c>
      <c r="U706" s="229" t="s">
        <v>347</v>
      </c>
      <c r="V706" s="229" t="s">
        <v>1396</v>
      </c>
      <c r="W706" s="229" t="s">
        <v>347</v>
      </c>
      <c r="X706" s="229" t="s">
        <v>347</v>
      </c>
      <c r="Y706" s="229">
        <f t="shared" si="17"/>
        <v>4</v>
      </c>
      <c r="Z706" s="220"/>
    </row>
    <row r="707" spans="1:26">
      <c r="A707" s="228">
        <v>44681</v>
      </c>
      <c r="B707" s="229" t="s">
        <v>347</v>
      </c>
      <c r="C707" s="229" t="s">
        <v>1443</v>
      </c>
      <c r="D707" s="229" t="s">
        <v>1394</v>
      </c>
      <c r="E707" s="229" t="s">
        <v>1281</v>
      </c>
      <c r="F707" s="229" t="s">
        <v>1282</v>
      </c>
      <c r="G707" s="229" t="s">
        <v>1129</v>
      </c>
      <c r="H707" s="229" t="s">
        <v>1130</v>
      </c>
      <c r="I707" s="229" t="s">
        <v>347</v>
      </c>
      <c r="J707" s="230">
        <v>-311</v>
      </c>
      <c r="K707" s="229" t="s">
        <v>347</v>
      </c>
      <c r="L707" s="229" t="s">
        <v>1395</v>
      </c>
      <c r="M707" s="229" t="s">
        <v>347</v>
      </c>
      <c r="N707" s="229" t="s">
        <v>347</v>
      </c>
      <c r="O707" s="229" t="s">
        <v>612</v>
      </c>
      <c r="P707" s="229" t="s">
        <v>405</v>
      </c>
      <c r="Q707" s="229" t="s">
        <v>406</v>
      </c>
      <c r="R707" s="229" t="s">
        <v>347</v>
      </c>
      <c r="S707" s="229" t="s">
        <v>347</v>
      </c>
      <c r="T707" s="231">
        <v>0</v>
      </c>
      <c r="U707" s="229" t="s">
        <v>347</v>
      </c>
      <c r="V707" s="229" t="s">
        <v>1396</v>
      </c>
      <c r="W707" s="229" t="s">
        <v>347</v>
      </c>
      <c r="X707" s="229" t="s">
        <v>347</v>
      </c>
      <c r="Y707" s="229">
        <f t="shared" si="17"/>
        <v>4</v>
      </c>
      <c r="Z707" s="220"/>
    </row>
    <row r="708" spans="1:26">
      <c r="A708" s="228">
        <v>44681</v>
      </c>
      <c r="B708" s="229" t="s">
        <v>347</v>
      </c>
      <c r="C708" s="229" t="s">
        <v>1443</v>
      </c>
      <c r="D708" s="229" t="s">
        <v>1394</v>
      </c>
      <c r="E708" s="229" t="s">
        <v>1281</v>
      </c>
      <c r="F708" s="229" t="s">
        <v>1282</v>
      </c>
      <c r="G708" s="229" t="s">
        <v>1129</v>
      </c>
      <c r="H708" s="229" t="s">
        <v>1130</v>
      </c>
      <c r="I708" s="229" t="s">
        <v>347</v>
      </c>
      <c r="J708" s="230">
        <v>-50</v>
      </c>
      <c r="K708" s="229" t="s">
        <v>347</v>
      </c>
      <c r="L708" s="229" t="s">
        <v>1395</v>
      </c>
      <c r="M708" s="229" t="s">
        <v>347</v>
      </c>
      <c r="N708" s="229" t="s">
        <v>347</v>
      </c>
      <c r="O708" s="229" t="s">
        <v>612</v>
      </c>
      <c r="P708" s="229" t="s">
        <v>405</v>
      </c>
      <c r="Q708" s="229" t="s">
        <v>406</v>
      </c>
      <c r="R708" s="229" t="s">
        <v>347</v>
      </c>
      <c r="S708" s="229" t="s">
        <v>347</v>
      </c>
      <c r="T708" s="231">
        <v>0</v>
      </c>
      <c r="U708" s="229" t="s">
        <v>347</v>
      </c>
      <c r="V708" s="229" t="s">
        <v>1396</v>
      </c>
      <c r="W708" s="229" t="s">
        <v>347</v>
      </c>
      <c r="X708" s="229" t="s">
        <v>347</v>
      </c>
      <c r="Y708" s="229">
        <f t="shared" ref="Y708:Y771" si="18">MONTH(A$3)</f>
        <v>4</v>
      </c>
      <c r="Z708" s="220"/>
    </row>
    <row r="709" spans="1:26">
      <c r="A709" s="228">
        <v>44681</v>
      </c>
      <c r="B709" s="229" t="s">
        <v>347</v>
      </c>
      <c r="C709" s="229" t="s">
        <v>1443</v>
      </c>
      <c r="D709" s="229" t="s">
        <v>1394</v>
      </c>
      <c r="E709" s="229" t="s">
        <v>1281</v>
      </c>
      <c r="F709" s="229" t="s">
        <v>1282</v>
      </c>
      <c r="G709" s="229" t="s">
        <v>1129</v>
      </c>
      <c r="H709" s="229" t="s">
        <v>1130</v>
      </c>
      <c r="I709" s="229" t="s">
        <v>347</v>
      </c>
      <c r="J709" s="230">
        <v>-353</v>
      </c>
      <c r="K709" s="229" t="s">
        <v>347</v>
      </c>
      <c r="L709" s="229" t="s">
        <v>1395</v>
      </c>
      <c r="M709" s="229" t="s">
        <v>347</v>
      </c>
      <c r="N709" s="229" t="s">
        <v>347</v>
      </c>
      <c r="O709" s="229" t="s">
        <v>612</v>
      </c>
      <c r="P709" s="229" t="s">
        <v>405</v>
      </c>
      <c r="Q709" s="229" t="s">
        <v>406</v>
      </c>
      <c r="R709" s="229" t="s">
        <v>347</v>
      </c>
      <c r="S709" s="229" t="s">
        <v>347</v>
      </c>
      <c r="T709" s="231">
        <v>0</v>
      </c>
      <c r="U709" s="229" t="s">
        <v>347</v>
      </c>
      <c r="V709" s="229" t="s">
        <v>1396</v>
      </c>
      <c r="W709" s="229" t="s">
        <v>347</v>
      </c>
      <c r="X709" s="229" t="s">
        <v>347</v>
      </c>
      <c r="Y709" s="229">
        <f t="shared" si="18"/>
        <v>4</v>
      </c>
      <c r="Z709" s="220"/>
    </row>
    <row r="710" spans="1:26">
      <c r="A710" s="228">
        <v>44681</v>
      </c>
      <c r="B710" s="229" t="s">
        <v>347</v>
      </c>
      <c r="C710" s="229" t="s">
        <v>1443</v>
      </c>
      <c r="D710" s="229" t="s">
        <v>1394</v>
      </c>
      <c r="E710" s="229" t="s">
        <v>1281</v>
      </c>
      <c r="F710" s="229" t="s">
        <v>1282</v>
      </c>
      <c r="G710" s="229" t="s">
        <v>1129</v>
      </c>
      <c r="H710" s="229" t="s">
        <v>1130</v>
      </c>
      <c r="I710" s="229" t="s">
        <v>347</v>
      </c>
      <c r="J710" s="230">
        <v>-26</v>
      </c>
      <c r="K710" s="229" t="s">
        <v>347</v>
      </c>
      <c r="L710" s="229" t="s">
        <v>1395</v>
      </c>
      <c r="M710" s="229" t="s">
        <v>347</v>
      </c>
      <c r="N710" s="229" t="s">
        <v>347</v>
      </c>
      <c r="O710" s="229" t="s">
        <v>612</v>
      </c>
      <c r="P710" s="229" t="s">
        <v>405</v>
      </c>
      <c r="Q710" s="229" t="s">
        <v>406</v>
      </c>
      <c r="R710" s="229" t="s">
        <v>347</v>
      </c>
      <c r="S710" s="229" t="s">
        <v>347</v>
      </c>
      <c r="T710" s="231">
        <v>0</v>
      </c>
      <c r="U710" s="229" t="s">
        <v>347</v>
      </c>
      <c r="V710" s="229" t="s">
        <v>1396</v>
      </c>
      <c r="W710" s="229" t="s">
        <v>347</v>
      </c>
      <c r="X710" s="229" t="s">
        <v>347</v>
      </c>
      <c r="Y710" s="229">
        <f t="shared" si="18"/>
        <v>4</v>
      </c>
      <c r="Z710" s="220"/>
    </row>
    <row r="711" spans="1:26">
      <c r="A711" s="228">
        <v>44681</v>
      </c>
      <c r="B711" s="229" t="s">
        <v>347</v>
      </c>
      <c r="C711" s="229" t="s">
        <v>1443</v>
      </c>
      <c r="D711" s="229" t="s">
        <v>1394</v>
      </c>
      <c r="E711" s="229" t="s">
        <v>1281</v>
      </c>
      <c r="F711" s="229" t="s">
        <v>1282</v>
      </c>
      <c r="G711" s="229" t="s">
        <v>1291</v>
      </c>
      <c r="H711" s="229" t="s">
        <v>1292</v>
      </c>
      <c r="I711" s="229" t="s">
        <v>347</v>
      </c>
      <c r="J711" s="230">
        <v>-53180009</v>
      </c>
      <c r="K711" s="229" t="s">
        <v>347</v>
      </c>
      <c r="L711" s="229" t="s">
        <v>1395</v>
      </c>
      <c r="M711" s="229" t="s">
        <v>347</v>
      </c>
      <c r="N711" s="229" t="s">
        <v>347</v>
      </c>
      <c r="O711" s="229" t="s">
        <v>612</v>
      </c>
      <c r="P711" s="229" t="s">
        <v>405</v>
      </c>
      <c r="Q711" s="229" t="s">
        <v>406</v>
      </c>
      <c r="R711" s="229" t="s">
        <v>347</v>
      </c>
      <c r="S711" s="229" t="s">
        <v>347</v>
      </c>
      <c r="T711" s="231">
        <v>0</v>
      </c>
      <c r="U711" s="229" t="s">
        <v>347</v>
      </c>
      <c r="V711" s="229" t="s">
        <v>1396</v>
      </c>
      <c r="W711" s="229" t="s">
        <v>347</v>
      </c>
      <c r="X711" s="229" t="s">
        <v>347</v>
      </c>
      <c r="Y711" s="229">
        <f t="shared" si="18"/>
        <v>4</v>
      </c>
      <c r="Z711" s="220"/>
    </row>
    <row r="712" spans="1:26">
      <c r="A712" s="228">
        <v>44681</v>
      </c>
      <c r="B712" s="229" t="s">
        <v>347</v>
      </c>
      <c r="C712" s="229" t="s">
        <v>1443</v>
      </c>
      <c r="D712" s="229" t="s">
        <v>1394</v>
      </c>
      <c r="E712" s="229" t="s">
        <v>1281</v>
      </c>
      <c r="F712" s="229" t="s">
        <v>1282</v>
      </c>
      <c r="G712" s="229" t="s">
        <v>1291</v>
      </c>
      <c r="H712" s="229" t="s">
        <v>1292</v>
      </c>
      <c r="I712" s="229" t="s">
        <v>347</v>
      </c>
      <c r="J712" s="230">
        <v>-8623785</v>
      </c>
      <c r="K712" s="229" t="s">
        <v>347</v>
      </c>
      <c r="L712" s="229" t="s">
        <v>1395</v>
      </c>
      <c r="M712" s="229" t="s">
        <v>347</v>
      </c>
      <c r="N712" s="229" t="s">
        <v>347</v>
      </c>
      <c r="O712" s="229" t="s">
        <v>612</v>
      </c>
      <c r="P712" s="229" t="s">
        <v>405</v>
      </c>
      <c r="Q712" s="229" t="s">
        <v>406</v>
      </c>
      <c r="R712" s="229" t="s">
        <v>347</v>
      </c>
      <c r="S712" s="229" t="s">
        <v>347</v>
      </c>
      <c r="T712" s="231">
        <v>0</v>
      </c>
      <c r="U712" s="229" t="s">
        <v>347</v>
      </c>
      <c r="V712" s="229" t="s">
        <v>1396</v>
      </c>
      <c r="W712" s="229" t="s">
        <v>347</v>
      </c>
      <c r="X712" s="229" t="s">
        <v>347</v>
      </c>
      <c r="Y712" s="229">
        <f t="shared" si="18"/>
        <v>4</v>
      </c>
      <c r="Z712" s="220"/>
    </row>
    <row r="713" spans="1:26">
      <c r="A713" s="228">
        <v>44681</v>
      </c>
      <c r="B713" s="229" t="s">
        <v>347</v>
      </c>
      <c r="C713" s="229" t="s">
        <v>1443</v>
      </c>
      <c r="D713" s="229" t="s">
        <v>1394</v>
      </c>
      <c r="E713" s="229" t="s">
        <v>1281</v>
      </c>
      <c r="F713" s="229" t="s">
        <v>1282</v>
      </c>
      <c r="G713" s="229" t="s">
        <v>1291</v>
      </c>
      <c r="H713" s="229" t="s">
        <v>1292</v>
      </c>
      <c r="I713" s="229" t="s">
        <v>347</v>
      </c>
      <c r="J713" s="230">
        <v>-60366496</v>
      </c>
      <c r="K713" s="229" t="s">
        <v>347</v>
      </c>
      <c r="L713" s="229" t="s">
        <v>1395</v>
      </c>
      <c r="M713" s="229" t="s">
        <v>347</v>
      </c>
      <c r="N713" s="229" t="s">
        <v>347</v>
      </c>
      <c r="O713" s="229" t="s">
        <v>612</v>
      </c>
      <c r="P713" s="229" t="s">
        <v>405</v>
      </c>
      <c r="Q713" s="229" t="s">
        <v>406</v>
      </c>
      <c r="R713" s="229" t="s">
        <v>347</v>
      </c>
      <c r="S713" s="229" t="s">
        <v>347</v>
      </c>
      <c r="T713" s="231">
        <v>0</v>
      </c>
      <c r="U713" s="229" t="s">
        <v>347</v>
      </c>
      <c r="V713" s="229" t="s">
        <v>1396</v>
      </c>
      <c r="W713" s="229" t="s">
        <v>347</v>
      </c>
      <c r="X713" s="229" t="s">
        <v>347</v>
      </c>
      <c r="Y713" s="229">
        <f t="shared" si="18"/>
        <v>4</v>
      </c>
      <c r="Z713" s="220"/>
    </row>
    <row r="714" spans="1:26">
      <c r="A714" s="228">
        <v>44681</v>
      </c>
      <c r="B714" s="229" t="s">
        <v>347</v>
      </c>
      <c r="C714" s="229" t="s">
        <v>1443</v>
      </c>
      <c r="D714" s="229" t="s">
        <v>1394</v>
      </c>
      <c r="E714" s="229" t="s">
        <v>1281</v>
      </c>
      <c r="F714" s="229" t="s">
        <v>1282</v>
      </c>
      <c r="G714" s="229" t="s">
        <v>1291</v>
      </c>
      <c r="H714" s="229" t="s">
        <v>1292</v>
      </c>
      <c r="I714" s="229" t="s">
        <v>347</v>
      </c>
      <c r="J714" s="230">
        <v>-4311893</v>
      </c>
      <c r="K714" s="229" t="s">
        <v>347</v>
      </c>
      <c r="L714" s="229" t="s">
        <v>1395</v>
      </c>
      <c r="M714" s="229" t="s">
        <v>347</v>
      </c>
      <c r="N714" s="229" t="s">
        <v>347</v>
      </c>
      <c r="O714" s="229" t="s">
        <v>612</v>
      </c>
      <c r="P714" s="229" t="s">
        <v>405</v>
      </c>
      <c r="Q714" s="229" t="s">
        <v>406</v>
      </c>
      <c r="R714" s="229" t="s">
        <v>347</v>
      </c>
      <c r="S714" s="229" t="s">
        <v>347</v>
      </c>
      <c r="T714" s="231">
        <v>0</v>
      </c>
      <c r="U714" s="229" t="s">
        <v>347</v>
      </c>
      <c r="V714" s="229" t="s">
        <v>1396</v>
      </c>
      <c r="W714" s="229" t="s">
        <v>347</v>
      </c>
      <c r="X714" s="229" t="s">
        <v>347</v>
      </c>
      <c r="Y714" s="229">
        <f t="shared" si="18"/>
        <v>4</v>
      </c>
      <c r="Z714" s="220"/>
    </row>
    <row r="715" spans="1:26">
      <c r="A715" s="228">
        <v>44681</v>
      </c>
      <c r="B715" s="229" t="s">
        <v>347</v>
      </c>
      <c r="C715" s="229" t="s">
        <v>1443</v>
      </c>
      <c r="D715" s="229" t="s">
        <v>1394</v>
      </c>
      <c r="E715" s="229" t="s">
        <v>1281</v>
      </c>
      <c r="F715" s="229" t="s">
        <v>1282</v>
      </c>
      <c r="G715" s="229" t="s">
        <v>1217</v>
      </c>
      <c r="H715" s="229" t="s">
        <v>948</v>
      </c>
      <c r="I715" s="229" t="s">
        <v>347</v>
      </c>
      <c r="J715" s="230">
        <v>-2262655</v>
      </c>
      <c r="K715" s="229" t="s">
        <v>347</v>
      </c>
      <c r="L715" s="229" t="s">
        <v>1395</v>
      </c>
      <c r="M715" s="229" t="s">
        <v>347</v>
      </c>
      <c r="N715" s="229" t="s">
        <v>347</v>
      </c>
      <c r="O715" s="229" t="s">
        <v>612</v>
      </c>
      <c r="P715" s="229" t="s">
        <v>405</v>
      </c>
      <c r="Q715" s="229" t="s">
        <v>406</v>
      </c>
      <c r="R715" s="229" t="s">
        <v>347</v>
      </c>
      <c r="S715" s="229" t="s">
        <v>347</v>
      </c>
      <c r="T715" s="231">
        <v>0</v>
      </c>
      <c r="U715" s="229" t="s">
        <v>347</v>
      </c>
      <c r="V715" s="229" t="s">
        <v>1396</v>
      </c>
      <c r="W715" s="229" t="s">
        <v>347</v>
      </c>
      <c r="X715" s="229" t="s">
        <v>347</v>
      </c>
      <c r="Y715" s="229">
        <f t="shared" si="18"/>
        <v>4</v>
      </c>
      <c r="Z715" s="220"/>
    </row>
    <row r="716" spans="1:26">
      <c r="A716" s="228">
        <v>44681</v>
      </c>
      <c r="B716" s="229" t="s">
        <v>347</v>
      </c>
      <c r="C716" s="229" t="s">
        <v>1443</v>
      </c>
      <c r="D716" s="229" t="s">
        <v>1394</v>
      </c>
      <c r="E716" s="229" t="s">
        <v>1281</v>
      </c>
      <c r="F716" s="229" t="s">
        <v>1282</v>
      </c>
      <c r="G716" s="229" t="s">
        <v>1217</v>
      </c>
      <c r="H716" s="229" t="s">
        <v>948</v>
      </c>
      <c r="I716" s="229" t="s">
        <v>347</v>
      </c>
      <c r="J716" s="230">
        <v>-366917</v>
      </c>
      <c r="K716" s="229" t="s">
        <v>347</v>
      </c>
      <c r="L716" s="229" t="s">
        <v>1395</v>
      </c>
      <c r="M716" s="229" t="s">
        <v>347</v>
      </c>
      <c r="N716" s="229" t="s">
        <v>347</v>
      </c>
      <c r="O716" s="229" t="s">
        <v>612</v>
      </c>
      <c r="P716" s="229" t="s">
        <v>405</v>
      </c>
      <c r="Q716" s="229" t="s">
        <v>406</v>
      </c>
      <c r="R716" s="229" t="s">
        <v>347</v>
      </c>
      <c r="S716" s="229" t="s">
        <v>347</v>
      </c>
      <c r="T716" s="231">
        <v>0</v>
      </c>
      <c r="U716" s="229" t="s">
        <v>347</v>
      </c>
      <c r="V716" s="229" t="s">
        <v>1396</v>
      </c>
      <c r="W716" s="229" t="s">
        <v>347</v>
      </c>
      <c r="X716" s="229" t="s">
        <v>347</v>
      </c>
      <c r="Y716" s="229">
        <f t="shared" si="18"/>
        <v>4</v>
      </c>
      <c r="Z716" s="220"/>
    </row>
    <row r="717" spans="1:26">
      <c r="A717" s="228">
        <v>44681</v>
      </c>
      <c r="B717" s="229" t="s">
        <v>347</v>
      </c>
      <c r="C717" s="229" t="s">
        <v>1443</v>
      </c>
      <c r="D717" s="229" t="s">
        <v>1394</v>
      </c>
      <c r="E717" s="229" t="s">
        <v>1281</v>
      </c>
      <c r="F717" s="229" t="s">
        <v>1282</v>
      </c>
      <c r="G717" s="229" t="s">
        <v>1217</v>
      </c>
      <c r="H717" s="229" t="s">
        <v>948</v>
      </c>
      <c r="I717" s="229" t="s">
        <v>347</v>
      </c>
      <c r="J717" s="230">
        <v>-2568419</v>
      </c>
      <c r="K717" s="229" t="s">
        <v>347</v>
      </c>
      <c r="L717" s="229" t="s">
        <v>1395</v>
      </c>
      <c r="M717" s="229" t="s">
        <v>347</v>
      </c>
      <c r="N717" s="229" t="s">
        <v>347</v>
      </c>
      <c r="O717" s="229" t="s">
        <v>612</v>
      </c>
      <c r="P717" s="229" t="s">
        <v>405</v>
      </c>
      <c r="Q717" s="229" t="s">
        <v>406</v>
      </c>
      <c r="R717" s="229" t="s">
        <v>347</v>
      </c>
      <c r="S717" s="229" t="s">
        <v>347</v>
      </c>
      <c r="T717" s="231">
        <v>0</v>
      </c>
      <c r="U717" s="229" t="s">
        <v>347</v>
      </c>
      <c r="V717" s="229" t="s">
        <v>1396</v>
      </c>
      <c r="W717" s="229" t="s">
        <v>347</v>
      </c>
      <c r="X717" s="229" t="s">
        <v>347</v>
      </c>
      <c r="Y717" s="229">
        <f t="shared" si="18"/>
        <v>4</v>
      </c>
      <c r="Z717" s="220"/>
    </row>
    <row r="718" spans="1:26">
      <c r="A718" s="228">
        <v>44681</v>
      </c>
      <c r="B718" s="229" t="s">
        <v>347</v>
      </c>
      <c r="C718" s="229" t="s">
        <v>1443</v>
      </c>
      <c r="D718" s="229" t="s">
        <v>1394</v>
      </c>
      <c r="E718" s="229" t="s">
        <v>1281</v>
      </c>
      <c r="F718" s="229" t="s">
        <v>1282</v>
      </c>
      <c r="G718" s="229" t="s">
        <v>1217</v>
      </c>
      <c r="H718" s="229" t="s">
        <v>948</v>
      </c>
      <c r="I718" s="229" t="s">
        <v>347</v>
      </c>
      <c r="J718" s="230">
        <v>-183459</v>
      </c>
      <c r="K718" s="229" t="s">
        <v>347</v>
      </c>
      <c r="L718" s="229" t="s">
        <v>1395</v>
      </c>
      <c r="M718" s="229" t="s">
        <v>347</v>
      </c>
      <c r="N718" s="229" t="s">
        <v>347</v>
      </c>
      <c r="O718" s="229" t="s">
        <v>612</v>
      </c>
      <c r="P718" s="229" t="s">
        <v>405</v>
      </c>
      <c r="Q718" s="229" t="s">
        <v>406</v>
      </c>
      <c r="R718" s="229" t="s">
        <v>347</v>
      </c>
      <c r="S718" s="229" t="s">
        <v>347</v>
      </c>
      <c r="T718" s="231">
        <v>0</v>
      </c>
      <c r="U718" s="229" t="s">
        <v>347</v>
      </c>
      <c r="V718" s="229" t="s">
        <v>1396</v>
      </c>
      <c r="W718" s="229" t="s">
        <v>347</v>
      </c>
      <c r="X718" s="229" t="s">
        <v>347</v>
      </c>
      <c r="Y718" s="229">
        <f t="shared" si="18"/>
        <v>4</v>
      </c>
      <c r="Z718" s="220"/>
    </row>
    <row r="719" spans="1:26">
      <c r="A719" s="228">
        <v>44681</v>
      </c>
      <c r="B719" s="229" t="s">
        <v>347</v>
      </c>
      <c r="C719" s="229" t="s">
        <v>1443</v>
      </c>
      <c r="D719" s="229" t="s">
        <v>1394</v>
      </c>
      <c r="E719" s="229" t="s">
        <v>1281</v>
      </c>
      <c r="F719" s="229" t="s">
        <v>1282</v>
      </c>
      <c r="G719" s="229" t="s">
        <v>1124</v>
      </c>
      <c r="H719" s="229" t="s">
        <v>1125</v>
      </c>
      <c r="I719" s="229" t="s">
        <v>347</v>
      </c>
      <c r="J719" s="230">
        <v>-25687660</v>
      </c>
      <c r="K719" s="229" t="s">
        <v>347</v>
      </c>
      <c r="L719" s="229" t="s">
        <v>1395</v>
      </c>
      <c r="M719" s="229" t="s">
        <v>347</v>
      </c>
      <c r="N719" s="229" t="s">
        <v>347</v>
      </c>
      <c r="O719" s="229" t="s">
        <v>612</v>
      </c>
      <c r="P719" s="229" t="s">
        <v>405</v>
      </c>
      <c r="Q719" s="229" t="s">
        <v>406</v>
      </c>
      <c r="R719" s="229" t="s">
        <v>347</v>
      </c>
      <c r="S719" s="229" t="s">
        <v>347</v>
      </c>
      <c r="T719" s="231">
        <v>0</v>
      </c>
      <c r="U719" s="229" t="s">
        <v>347</v>
      </c>
      <c r="V719" s="229" t="s">
        <v>1396</v>
      </c>
      <c r="W719" s="229" t="s">
        <v>347</v>
      </c>
      <c r="X719" s="229" t="s">
        <v>347</v>
      </c>
      <c r="Y719" s="229">
        <f t="shared" si="18"/>
        <v>4</v>
      </c>
      <c r="Z719" s="220"/>
    </row>
    <row r="720" spans="1:26">
      <c r="A720" s="228">
        <v>44681</v>
      </c>
      <c r="B720" s="229" t="s">
        <v>347</v>
      </c>
      <c r="C720" s="229" t="s">
        <v>1443</v>
      </c>
      <c r="D720" s="229" t="s">
        <v>1394</v>
      </c>
      <c r="E720" s="229" t="s">
        <v>1281</v>
      </c>
      <c r="F720" s="229" t="s">
        <v>1282</v>
      </c>
      <c r="G720" s="229" t="s">
        <v>1124</v>
      </c>
      <c r="H720" s="229" t="s">
        <v>1125</v>
      </c>
      <c r="I720" s="229" t="s">
        <v>347</v>
      </c>
      <c r="J720" s="230">
        <v>-4165566</v>
      </c>
      <c r="K720" s="229" t="s">
        <v>347</v>
      </c>
      <c r="L720" s="229" t="s">
        <v>1395</v>
      </c>
      <c r="M720" s="229" t="s">
        <v>347</v>
      </c>
      <c r="N720" s="229" t="s">
        <v>347</v>
      </c>
      <c r="O720" s="229" t="s">
        <v>612</v>
      </c>
      <c r="P720" s="229" t="s">
        <v>405</v>
      </c>
      <c r="Q720" s="229" t="s">
        <v>406</v>
      </c>
      <c r="R720" s="229" t="s">
        <v>347</v>
      </c>
      <c r="S720" s="229" t="s">
        <v>347</v>
      </c>
      <c r="T720" s="231">
        <v>0</v>
      </c>
      <c r="U720" s="229" t="s">
        <v>347</v>
      </c>
      <c r="V720" s="229" t="s">
        <v>1396</v>
      </c>
      <c r="W720" s="229" t="s">
        <v>347</v>
      </c>
      <c r="X720" s="229" t="s">
        <v>347</v>
      </c>
      <c r="Y720" s="229">
        <f t="shared" si="18"/>
        <v>4</v>
      </c>
      <c r="Z720" s="220"/>
    </row>
    <row r="721" spans="1:26">
      <c r="A721" s="228">
        <v>44681</v>
      </c>
      <c r="B721" s="229" t="s">
        <v>347</v>
      </c>
      <c r="C721" s="229" t="s">
        <v>1443</v>
      </c>
      <c r="D721" s="229" t="s">
        <v>1394</v>
      </c>
      <c r="E721" s="229" t="s">
        <v>1281</v>
      </c>
      <c r="F721" s="229" t="s">
        <v>1282</v>
      </c>
      <c r="G721" s="229" t="s">
        <v>1124</v>
      </c>
      <c r="H721" s="229" t="s">
        <v>1125</v>
      </c>
      <c r="I721" s="229" t="s">
        <v>347</v>
      </c>
      <c r="J721" s="230">
        <v>-29158965</v>
      </c>
      <c r="K721" s="229" t="s">
        <v>347</v>
      </c>
      <c r="L721" s="229" t="s">
        <v>1395</v>
      </c>
      <c r="M721" s="229" t="s">
        <v>347</v>
      </c>
      <c r="N721" s="229" t="s">
        <v>347</v>
      </c>
      <c r="O721" s="229" t="s">
        <v>612</v>
      </c>
      <c r="P721" s="229" t="s">
        <v>405</v>
      </c>
      <c r="Q721" s="229" t="s">
        <v>406</v>
      </c>
      <c r="R721" s="229" t="s">
        <v>347</v>
      </c>
      <c r="S721" s="229" t="s">
        <v>347</v>
      </c>
      <c r="T721" s="231">
        <v>0</v>
      </c>
      <c r="U721" s="229" t="s">
        <v>347</v>
      </c>
      <c r="V721" s="229" t="s">
        <v>1396</v>
      </c>
      <c r="W721" s="229" t="s">
        <v>347</v>
      </c>
      <c r="X721" s="229" t="s">
        <v>347</v>
      </c>
      <c r="Y721" s="229">
        <f t="shared" si="18"/>
        <v>4</v>
      </c>
      <c r="Z721" s="220"/>
    </row>
    <row r="722" spans="1:26">
      <c r="A722" s="228">
        <v>44681</v>
      </c>
      <c r="B722" s="229" t="s">
        <v>347</v>
      </c>
      <c r="C722" s="229" t="s">
        <v>1443</v>
      </c>
      <c r="D722" s="229" t="s">
        <v>1394</v>
      </c>
      <c r="E722" s="229" t="s">
        <v>1281</v>
      </c>
      <c r="F722" s="229" t="s">
        <v>1282</v>
      </c>
      <c r="G722" s="229" t="s">
        <v>1124</v>
      </c>
      <c r="H722" s="229" t="s">
        <v>1125</v>
      </c>
      <c r="I722" s="229" t="s">
        <v>347</v>
      </c>
      <c r="J722" s="230">
        <v>-2082783</v>
      </c>
      <c r="K722" s="229" t="s">
        <v>347</v>
      </c>
      <c r="L722" s="229" t="s">
        <v>1395</v>
      </c>
      <c r="M722" s="229" t="s">
        <v>347</v>
      </c>
      <c r="N722" s="229" t="s">
        <v>347</v>
      </c>
      <c r="O722" s="229" t="s">
        <v>612</v>
      </c>
      <c r="P722" s="229" t="s">
        <v>405</v>
      </c>
      <c r="Q722" s="229" t="s">
        <v>406</v>
      </c>
      <c r="R722" s="229" t="s">
        <v>347</v>
      </c>
      <c r="S722" s="229" t="s">
        <v>347</v>
      </c>
      <c r="T722" s="231">
        <v>0</v>
      </c>
      <c r="U722" s="229" t="s">
        <v>347</v>
      </c>
      <c r="V722" s="229" t="s">
        <v>1396</v>
      </c>
      <c r="W722" s="229" t="s">
        <v>347</v>
      </c>
      <c r="X722" s="229" t="s">
        <v>347</v>
      </c>
      <c r="Y722" s="229">
        <f t="shared" si="18"/>
        <v>4</v>
      </c>
      <c r="Z722" s="220"/>
    </row>
    <row r="723" spans="1:26">
      <c r="A723" s="228">
        <v>44681</v>
      </c>
      <c r="B723" s="229" t="s">
        <v>347</v>
      </c>
      <c r="C723" s="229" t="s">
        <v>1443</v>
      </c>
      <c r="D723" s="229" t="s">
        <v>1394</v>
      </c>
      <c r="E723" s="229" t="s">
        <v>1281</v>
      </c>
      <c r="F723" s="229" t="s">
        <v>1282</v>
      </c>
      <c r="G723" s="229" t="s">
        <v>1397</v>
      </c>
      <c r="H723" s="229" t="s">
        <v>1398</v>
      </c>
      <c r="I723" s="229" t="s">
        <v>347</v>
      </c>
      <c r="J723" s="230">
        <v>-1332378</v>
      </c>
      <c r="K723" s="229" t="s">
        <v>347</v>
      </c>
      <c r="L723" s="229" t="s">
        <v>1395</v>
      </c>
      <c r="M723" s="229" t="s">
        <v>347</v>
      </c>
      <c r="N723" s="229" t="s">
        <v>347</v>
      </c>
      <c r="O723" s="229" t="s">
        <v>612</v>
      </c>
      <c r="P723" s="229" t="s">
        <v>405</v>
      </c>
      <c r="Q723" s="229" t="s">
        <v>406</v>
      </c>
      <c r="R723" s="229" t="s">
        <v>347</v>
      </c>
      <c r="S723" s="229" t="s">
        <v>347</v>
      </c>
      <c r="T723" s="231">
        <v>0</v>
      </c>
      <c r="U723" s="229" t="s">
        <v>347</v>
      </c>
      <c r="V723" s="229" t="s">
        <v>1396</v>
      </c>
      <c r="W723" s="229" t="s">
        <v>347</v>
      </c>
      <c r="X723" s="229" t="s">
        <v>347</v>
      </c>
      <c r="Y723" s="229">
        <f t="shared" si="18"/>
        <v>4</v>
      </c>
      <c r="Z723" s="220"/>
    </row>
    <row r="724" spans="1:26">
      <c r="A724" s="228">
        <v>44681</v>
      </c>
      <c r="B724" s="229" t="s">
        <v>347</v>
      </c>
      <c r="C724" s="229" t="s">
        <v>1443</v>
      </c>
      <c r="D724" s="229" t="s">
        <v>1394</v>
      </c>
      <c r="E724" s="229" t="s">
        <v>1281</v>
      </c>
      <c r="F724" s="229" t="s">
        <v>1282</v>
      </c>
      <c r="G724" s="229" t="s">
        <v>1397</v>
      </c>
      <c r="H724" s="229" t="s">
        <v>1398</v>
      </c>
      <c r="I724" s="229" t="s">
        <v>347</v>
      </c>
      <c r="J724" s="230">
        <v>-216061</v>
      </c>
      <c r="K724" s="229" t="s">
        <v>347</v>
      </c>
      <c r="L724" s="229" t="s">
        <v>1395</v>
      </c>
      <c r="M724" s="229" t="s">
        <v>347</v>
      </c>
      <c r="N724" s="229" t="s">
        <v>347</v>
      </c>
      <c r="O724" s="229" t="s">
        <v>612</v>
      </c>
      <c r="P724" s="229" t="s">
        <v>405</v>
      </c>
      <c r="Q724" s="229" t="s">
        <v>406</v>
      </c>
      <c r="R724" s="229" t="s">
        <v>347</v>
      </c>
      <c r="S724" s="229" t="s">
        <v>347</v>
      </c>
      <c r="T724" s="231">
        <v>0</v>
      </c>
      <c r="U724" s="229" t="s">
        <v>347</v>
      </c>
      <c r="V724" s="229" t="s">
        <v>1396</v>
      </c>
      <c r="W724" s="229" t="s">
        <v>347</v>
      </c>
      <c r="X724" s="229" t="s">
        <v>347</v>
      </c>
      <c r="Y724" s="229">
        <f t="shared" si="18"/>
        <v>4</v>
      </c>
      <c r="Z724" s="220"/>
    </row>
    <row r="725" spans="1:26">
      <c r="A725" s="228">
        <v>44681</v>
      </c>
      <c r="B725" s="229" t="s">
        <v>347</v>
      </c>
      <c r="C725" s="229" t="s">
        <v>1443</v>
      </c>
      <c r="D725" s="229" t="s">
        <v>1394</v>
      </c>
      <c r="E725" s="229" t="s">
        <v>1281</v>
      </c>
      <c r="F725" s="229" t="s">
        <v>1282</v>
      </c>
      <c r="G725" s="229" t="s">
        <v>1397</v>
      </c>
      <c r="H725" s="229" t="s">
        <v>1398</v>
      </c>
      <c r="I725" s="229" t="s">
        <v>347</v>
      </c>
      <c r="J725" s="230">
        <v>-1512430</v>
      </c>
      <c r="K725" s="229" t="s">
        <v>347</v>
      </c>
      <c r="L725" s="229" t="s">
        <v>1395</v>
      </c>
      <c r="M725" s="229" t="s">
        <v>347</v>
      </c>
      <c r="N725" s="229" t="s">
        <v>347</v>
      </c>
      <c r="O725" s="229" t="s">
        <v>612</v>
      </c>
      <c r="P725" s="229" t="s">
        <v>405</v>
      </c>
      <c r="Q725" s="229" t="s">
        <v>406</v>
      </c>
      <c r="R725" s="229" t="s">
        <v>347</v>
      </c>
      <c r="S725" s="229" t="s">
        <v>347</v>
      </c>
      <c r="T725" s="231">
        <v>0</v>
      </c>
      <c r="U725" s="229" t="s">
        <v>347</v>
      </c>
      <c r="V725" s="229" t="s">
        <v>1396</v>
      </c>
      <c r="W725" s="229" t="s">
        <v>347</v>
      </c>
      <c r="X725" s="229" t="s">
        <v>347</v>
      </c>
      <c r="Y725" s="229">
        <f t="shared" si="18"/>
        <v>4</v>
      </c>
      <c r="Z725" s="220"/>
    </row>
    <row r="726" spans="1:26">
      <c r="A726" s="228">
        <v>44681</v>
      </c>
      <c r="B726" s="229" t="s">
        <v>347</v>
      </c>
      <c r="C726" s="229" t="s">
        <v>1443</v>
      </c>
      <c r="D726" s="229" t="s">
        <v>1394</v>
      </c>
      <c r="E726" s="229" t="s">
        <v>1281</v>
      </c>
      <c r="F726" s="229" t="s">
        <v>1282</v>
      </c>
      <c r="G726" s="229" t="s">
        <v>1397</v>
      </c>
      <c r="H726" s="229" t="s">
        <v>1398</v>
      </c>
      <c r="I726" s="229" t="s">
        <v>347</v>
      </c>
      <c r="J726" s="230">
        <v>-108031</v>
      </c>
      <c r="K726" s="229" t="s">
        <v>347</v>
      </c>
      <c r="L726" s="229" t="s">
        <v>1395</v>
      </c>
      <c r="M726" s="229" t="s">
        <v>347</v>
      </c>
      <c r="N726" s="229" t="s">
        <v>347</v>
      </c>
      <c r="O726" s="229" t="s">
        <v>612</v>
      </c>
      <c r="P726" s="229" t="s">
        <v>405</v>
      </c>
      <c r="Q726" s="229" t="s">
        <v>406</v>
      </c>
      <c r="R726" s="229" t="s">
        <v>347</v>
      </c>
      <c r="S726" s="229" t="s">
        <v>347</v>
      </c>
      <c r="T726" s="231">
        <v>0</v>
      </c>
      <c r="U726" s="229" t="s">
        <v>347</v>
      </c>
      <c r="V726" s="229" t="s">
        <v>1396</v>
      </c>
      <c r="W726" s="229" t="s">
        <v>347</v>
      </c>
      <c r="X726" s="229" t="s">
        <v>347</v>
      </c>
      <c r="Y726" s="229">
        <f t="shared" si="18"/>
        <v>4</v>
      </c>
      <c r="Z726" s="220"/>
    </row>
    <row r="727" spans="1:26">
      <c r="A727" s="228">
        <v>44681</v>
      </c>
      <c r="B727" s="229" t="s">
        <v>347</v>
      </c>
      <c r="C727" s="229" t="s">
        <v>1443</v>
      </c>
      <c r="D727" s="229" t="s">
        <v>1394</v>
      </c>
      <c r="E727" s="229" t="s">
        <v>1281</v>
      </c>
      <c r="F727" s="229" t="s">
        <v>1282</v>
      </c>
      <c r="G727" s="229" t="s">
        <v>738</v>
      </c>
      <c r="H727" s="229" t="s">
        <v>441</v>
      </c>
      <c r="I727" s="229" t="s">
        <v>347</v>
      </c>
      <c r="J727" s="230">
        <v>-7500729</v>
      </c>
      <c r="K727" s="229" t="s">
        <v>347</v>
      </c>
      <c r="L727" s="229" t="s">
        <v>1395</v>
      </c>
      <c r="M727" s="229" t="s">
        <v>347</v>
      </c>
      <c r="N727" s="229" t="s">
        <v>347</v>
      </c>
      <c r="O727" s="229" t="s">
        <v>612</v>
      </c>
      <c r="P727" s="229" t="s">
        <v>405</v>
      </c>
      <c r="Q727" s="229" t="s">
        <v>406</v>
      </c>
      <c r="R727" s="229" t="s">
        <v>347</v>
      </c>
      <c r="S727" s="229" t="s">
        <v>347</v>
      </c>
      <c r="T727" s="231">
        <v>0</v>
      </c>
      <c r="U727" s="229" t="s">
        <v>347</v>
      </c>
      <c r="V727" s="229" t="s">
        <v>1396</v>
      </c>
      <c r="W727" s="229" t="s">
        <v>347</v>
      </c>
      <c r="X727" s="229" t="s">
        <v>347</v>
      </c>
      <c r="Y727" s="229">
        <f t="shared" si="18"/>
        <v>4</v>
      </c>
      <c r="Z727" s="220"/>
    </row>
    <row r="728" spans="1:26">
      <c r="A728" s="228">
        <v>44681</v>
      </c>
      <c r="B728" s="229" t="s">
        <v>347</v>
      </c>
      <c r="C728" s="229" t="s">
        <v>1443</v>
      </c>
      <c r="D728" s="229" t="s">
        <v>1394</v>
      </c>
      <c r="E728" s="229" t="s">
        <v>1281</v>
      </c>
      <c r="F728" s="229" t="s">
        <v>1282</v>
      </c>
      <c r="G728" s="229" t="s">
        <v>738</v>
      </c>
      <c r="H728" s="229" t="s">
        <v>441</v>
      </c>
      <c r="I728" s="229" t="s">
        <v>347</v>
      </c>
      <c r="J728" s="230">
        <v>-1216334</v>
      </c>
      <c r="K728" s="229" t="s">
        <v>347</v>
      </c>
      <c r="L728" s="229" t="s">
        <v>1395</v>
      </c>
      <c r="M728" s="229" t="s">
        <v>347</v>
      </c>
      <c r="N728" s="229" t="s">
        <v>347</v>
      </c>
      <c r="O728" s="229" t="s">
        <v>612</v>
      </c>
      <c r="P728" s="229" t="s">
        <v>405</v>
      </c>
      <c r="Q728" s="229" t="s">
        <v>406</v>
      </c>
      <c r="R728" s="229" t="s">
        <v>347</v>
      </c>
      <c r="S728" s="229" t="s">
        <v>347</v>
      </c>
      <c r="T728" s="231">
        <v>0</v>
      </c>
      <c r="U728" s="229" t="s">
        <v>347</v>
      </c>
      <c r="V728" s="229" t="s">
        <v>1396</v>
      </c>
      <c r="W728" s="229" t="s">
        <v>347</v>
      </c>
      <c r="X728" s="229" t="s">
        <v>347</v>
      </c>
      <c r="Y728" s="229">
        <f t="shared" si="18"/>
        <v>4</v>
      </c>
      <c r="Z728" s="220"/>
    </row>
    <row r="729" spans="1:26">
      <c r="A729" s="228">
        <v>44681</v>
      </c>
      <c r="B729" s="229" t="s">
        <v>347</v>
      </c>
      <c r="C729" s="229" t="s">
        <v>1443</v>
      </c>
      <c r="D729" s="229" t="s">
        <v>1394</v>
      </c>
      <c r="E729" s="229" t="s">
        <v>1281</v>
      </c>
      <c r="F729" s="229" t="s">
        <v>1282</v>
      </c>
      <c r="G729" s="229" t="s">
        <v>738</v>
      </c>
      <c r="H729" s="229" t="s">
        <v>441</v>
      </c>
      <c r="I729" s="229" t="s">
        <v>347</v>
      </c>
      <c r="J729" s="230">
        <v>-8514341</v>
      </c>
      <c r="K729" s="229" t="s">
        <v>347</v>
      </c>
      <c r="L729" s="229" t="s">
        <v>1395</v>
      </c>
      <c r="M729" s="229" t="s">
        <v>347</v>
      </c>
      <c r="N729" s="229" t="s">
        <v>347</v>
      </c>
      <c r="O729" s="229" t="s">
        <v>612</v>
      </c>
      <c r="P729" s="229" t="s">
        <v>405</v>
      </c>
      <c r="Q729" s="229" t="s">
        <v>406</v>
      </c>
      <c r="R729" s="229" t="s">
        <v>347</v>
      </c>
      <c r="S729" s="229" t="s">
        <v>347</v>
      </c>
      <c r="T729" s="231">
        <v>0</v>
      </c>
      <c r="U729" s="229" t="s">
        <v>347</v>
      </c>
      <c r="V729" s="229" t="s">
        <v>1396</v>
      </c>
      <c r="W729" s="229" t="s">
        <v>347</v>
      </c>
      <c r="X729" s="229" t="s">
        <v>347</v>
      </c>
      <c r="Y729" s="229">
        <f t="shared" si="18"/>
        <v>4</v>
      </c>
      <c r="Z729" s="220"/>
    </row>
    <row r="730" spans="1:26">
      <c r="A730" s="228">
        <v>44681</v>
      </c>
      <c r="B730" s="229" t="s">
        <v>347</v>
      </c>
      <c r="C730" s="229" t="s">
        <v>1443</v>
      </c>
      <c r="D730" s="229" t="s">
        <v>1394</v>
      </c>
      <c r="E730" s="229" t="s">
        <v>1281</v>
      </c>
      <c r="F730" s="229" t="s">
        <v>1282</v>
      </c>
      <c r="G730" s="229" t="s">
        <v>738</v>
      </c>
      <c r="H730" s="229" t="s">
        <v>441</v>
      </c>
      <c r="I730" s="229" t="s">
        <v>347</v>
      </c>
      <c r="J730" s="230">
        <v>-608168</v>
      </c>
      <c r="K730" s="229" t="s">
        <v>347</v>
      </c>
      <c r="L730" s="229" t="s">
        <v>1395</v>
      </c>
      <c r="M730" s="229" t="s">
        <v>347</v>
      </c>
      <c r="N730" s="229" t="s">
        <v>347</v>
      </c>
      <c r="O730" s="229" t="s">
        <v>612</v>
      </c>
      <c r="P730" s="229" t="s">
        <v>405</v>
      </c>
      <c r="Q730" s="229" t="s">
        <v>406</v>
      </c>
      <c r="R730" s="229" t="s">
        <v>347</v>
      </c>
      <c r="S730" s="229" t="s">
        <v>347</v>
      </c>
      <c r="T730" s="231">
        <v>0</v>
      </c>
      <c r="U730" s="229" t="s">
        <v>347</v>
      </c>
      <c r="V730" s="229" t="s">
        <v>1396</v>
      </c>
      <c r="W730" s="229" t="s">
        <v>347</v>
      </c>
      <c r="X730" s="229" t="s">
        <v>347</v>
      </c>
      <c r="Y730" s="229">
        <f t="shared" si="18"/>
        <v>4</v>
      </c>
      <c r="Z730" s="220"/>
    </row>
    <row r="731" spans="1:26">
      <c r="A731" s="228">
        <v>44681</v>
      </c>
      <c r="B731" s="229" t="s">
        <v>347</v>
      </c>
      <c r="C731" s="229" t="s">
        <v>1443</v>
      </c>
      <c r="D731" s="229" t="s">
        <v>1394</v>
      </c>
      <c r="E731" s="229" t="s">
        <v>1281</v>
      </c>
      <c r="F731" s="229" t="s">
        <v>1282</v>
      </c>
      <c r="G731" s="229" t="s">
        <v>1399</v>
      </c>
      <c r="H731" s="229" t="s">
        <v>820</v>
      </c>
      <c r="I731" s="229" t="s">
        <v>347</v>
      </c>
      <c r="J731" s="230">
        <v>-1036701</v>
      </c>
      <c r="K731" s="229" t="s">
        <v>347</v>
      </c>
      <c r="L731" s="229" t="s">
        <v>1395</v>
      </c>
      <c r="M731" s="229" t="s">
        <v>347</v>
      </c>
      <c r="N731" s="229" t="s">
        <v>347</v>
      </c>
      <c r="O731" s="229" t="s">
        <v>612</v>
      </c>
      <c r="P731" s="229" t="s">
        <v>405</v>
      </c>
      <c r="Q731" s="229" t="s">
        <v>406</v>
      </c>
      <c r="R731" s="229" t="s">
        <v>347</v>
      </c>
      <c r="S731" s="229" t="s">
        <v>347</v>
      </c>
      <c r="T731" s="231">
        <v>0</v>
      </c>
      <c r="U731" s="229" t="s">
        <v>347</v>
      </c>
      <c r="V731" s="229" t="s">
        <v>1396</v>
      </c>
      <c r="W731" s="229" t="s">
        <v>347</v>
      </c>
      <c r="X731" s="229" t="s">
        <v>347</v>
      </c>
      <c r="Y731" s="229">
        <f t="shared" si="18"/>
        <v>4</v>
      </c>
      <c r="Z731" s="220"/>
    </row>
    <row r="732" spans="1:26">
      <c r="A732" s="228">
        <v>44681</v>
      </c>
      <c r="B732" s="229" t="s">
        <v>347</v>
      </c>
      <c r="C732" s="229" t="s">
        <v>1443</v>
      </c>
      <c r="D732" s="229" t="s">
        <v>1394</v>
      </c>
      <c r="E732" s="229" t="s">
        <v>1281</v>
      </c>
      <c r="F732" s="229" t="s">
        <v>1282</v>
      </c>
      <c r="G732" s="229" t="s">
        <v>1399</v>
      </c>
      <c r="H732" s="229" t="s">
        <v>820</v>
      </c>
      <c r="I732" s="229" t="s">
        <v>347</v>
      </c>
      <c r="J732" s="230">
        <v>-168114</v>
      </c>
      <c r="K732" s="229" t="s">
        <v>347</v>
      </c>
      <c r="L732" s="229" t="s">
        <v>1395</v>
      </c>
      <c r="M732" s="229" t="s">
        <v>347</v>
      </c>
      <c r="N732" s="229" t="s">
        <v>347</v>
      </c>
      <c r="O732" s="229" t="s">
        <v>612</v>
      </c>
      <c r="P732" s="229" t="s">
        <v>405</v>
      </c>
      <c r="Q732" s="229" t="s">
        <v>406</v>
      </c>
      <c r="R732" s="229" t="s">
        <v>347</v>
      </c>
      <c r="S732" s="229" t="s">
        <v>347</v>
      </c>
      <c r="T732" s="231">
        <v>0</v>
      </c>
      <c r="U732" s="229" t="s">
        <v>347</v>
      </c>
      <c r="V732" s="229" t="s">
        <v>1396</v>
      </c>
      <c r="W732" s="229" t="s">
        <v>347</v>
      </c>
      <c r="X732" s="229" t="s">
        <v>347</v>
      </c>
      <c r="Y732" s="229">
        <f t="shared" si="18"/>
        <v>4</v>
      </c>
      <c r="Z732" s="220"/>
    </row>
    <row r="733" spans="1:26">
      <c r="A733" s="228">
        <v>44681</v>
      </c>
      <c r="B733" s="229" t="s">
        <v>347</v>
      </c>
      <c r="C733" s="229" t="s">
        <v>1443</v>
      </c>
      <c r="D733" s="229" t="s">
        <v>1394</v>
      </c>
      <c r="E733" s="229" t="s">
        <v>1281</v>
      </c>
      <c r="F733" s="229" t="s">
        <v>1282</v>
      </c>
      <c r="G733" s="229" t="s">
        <v>1399</v>
      </c>
      <c r="H733" s="229" t="s">
        <v>820</v>
      </c>
      <c r="I733" s="229" t="s">
        <v>347</v>
      </c>
      <c r="J733" s="230">
        <v>-1176796</v>
      </c>
      <c r="K733" s="229" t="s">
        <v>347</v>
      </c>
      <c r="L733" s="229" t="s">
        <v>1395</v>
      </c>
      <c r="M733" s="229" t="s">
        <v>347</v>
      </c>
      <c r="N733" s="229" t="s">
        <v>347</v>
      </c>
      <c r="O733" s="229" t="s">
        <v>612</v>
      </c>
      <c r="P733" s="229" t="s">
        <v>405</v>
      </c>
      <c r="Q733" s="229" t="s">
        <v>406</v>
      </c>
      <c r="R733" s="229" t="s">
        <v>347</v>
      </c>
      <c r="S733" s="229" t="s">
        <v>347</v>
      </c>
      <c r="T733" s="231">
        <v>0</v>
      </c>
      <c r="U733" s="229" t="s">
        <v>347</v>
      </c>
      <c r="V733" s="229" t="s">
        <v>1396</v>
      </c>
      <c r="W733" s="229" t="s">
        <v>347</v>
      </c>
      <c r="X733" s="229" t="s">
        <v>347</v>
      </c>
      <c r="Y733" s="229">
        <f t="shared" si="18"/>
        <v>4</v>
      </c>
      <c r="Z733" s="220"/>
    </row>
    <row r="734" spans="1:26">
      <c r="A734" s="228">
        <v>44681</v>
      </c>
      <c r="B734" s="229" t="s">
        <v>347</v>
      </c>
      <c r="C734" s="229" t="s">
        <v>1443</v>
      </c>
      <c r="D734" s="229" t="s">
        <v>1394</v>
      </c>
      <c r="E734" s="229" t="s">
        <v>1281</v>
      </c>
      <c r="F734" s="229" t="s">
        <v>1282</v>
      </c>
      <c r="G734" s="229" t="s">
        <v>1399</v>
      </c>
      <c r="H734" s="229" t="s">
        <v>820</v>
      </c>
      <c r="I734" s="229" t="s">
        <v>347</v>
      </c>
      <c r="J734" s="230">
        <v>-84056</v>
      </c>
      <c r="K734" s="229" t="s">
        <v>347</v>
      </c>
      <c r="L734" s="229" t="s">
        <v>1395</v>
      </c>
      <c r="M734" s="229" t="s">
        <v>347</v>
      </c>
      <c r="N734" s="229" t="s">
        <v>347</v>
      </c>
      <c r="O734" s="229" t="s">
        <v>612</v>
      </c>
      <c r="P734" s="229" t="s">
        <v>405</v>
      </c>
      <c r="Q734" s="229" t="s">
        <v>406</v>
      </c>
      <c r="R734" s="229" t="s">
        <v>347</v>
      </c>
      <c r="S734" s="229" t="s">
        <v>347</v>
      </c>
      <c r="T734" s="231">
        <v>0</v>
      </c>
      <c r="U734" s="229" t="s">
        <v>347</v>
      </c>
      <c r="V734" s="229" t="s">
        <v>1396</v>
      </c>
      <c r="W734" s="229" t="s">
        <v>347</v>
      </c>
      <c r="X734" s="229" t="s">
        <v>347</v>
      </c>
      <c r="Y734" s="229">
        <f t="shared" si="18"/>
        <v>4</v>
      </c>
      <c r="Z734" s="220"/>
    </row>
    <row r="735" spans="1:26">
      <c r="A735" s="228">
        <v>44681</v>
      </c>
      <c r="B735" s="229" t="s">
        <v>347</v>
      </c>
      <c r="C735" s="229" t="s">
        <v>1443</v>
      </c>
      <c r="D735" s="229" t="s">
        <v>1394</v>
      </c>
      <c r="E735" s="229" t="s">
        <v>1281</v>
      </c>
      <c r="F735" s="229" t="s">
        <v>1282</v>
      </c>
      <c r="G735" s="229" t="s">
        <v>1357</v>
      </c>
      <c r="H735" s="229" t="s">
        <v>1358</v>
      </c>
      <c r="I735" s="229" t="s">
        <v>347</v>
      </c>
      <c r="J735" s="230">
        <v>-1918534</v>
      </c>
      <c r="K735" s="229" t="s">
        <v>347</v>
      </c>
      <c r="L735" s="229" t="s">
        <v>1395</v>
      </c>
      <c r="M735" s="229" t="s">
        <v>347</v>
      </c>
      <c r="N735" s="229" t="s">
        <v>347</v>
      </c>
      <c r="O735" s="229" t="s">
        <v>612</v>
      </c>
      <c r="P735" s="229" t="s">
        <v>405</v>
      </c>
      <c r="Q735" s="229" t="s">
        <v>406</v>
      </c>
      <c r="R735" s="229" t="s">
        <v>347</v>
      </c>
      <c r="S735" s="229" t="s">
        <v>347</v>
      </c>
      <c r="T735" s="231">
        <v>0</v>
      </c>
      <c r="U735" s="229" t="s">
        <v>347</v>
      </c>
      <c r="V735" s="229" t="s">
        <v>1396</v>
      </c>
      <c r="W735" s="229" t="s">
        <v>347</v>
      </c>
      <c r="X735" s="229" t="s">
        <v>347</v>
      </c>
      <c r="Y735" s="229">
        <f t="shared" si="18"/>
        <v>4</v>
      </c>
      <c r="Z735" s="220"/>
    </row>
    <row r="736" spans="1:26">
      <c r="A736" s="228">
        <v>44681</v>
      </c>
      <c r="B736" s="229" t="s">
        <v>347</v>
      </c>
      <c r="C736" s="229" t="s">
        <v>1443</v>
      </c>
      <c r="D736" s="229" t="s">
        <v>1394</v>
      </c>
      <c r="E736" s="229" t="s">
        <v>1281</v>
      </c>
      <c r="F736" s="229" t="s">
        <v>1282</v>
      </c>
      <c r="G736" s="229" t="s">
        <v>1357</v>
      </c>
      <c r="H736" s="229" t="s">
        <v>1358</v>
      </c>
      <c r="I736" s="229" t="s">
        <v>347</v>
      </c>
      <c r="J736" s="230">
        <v>-311114</v>
      </c>
      <c r="K736" s="229" t="s">
        <v>347</v>
      </c>
      <c r="L736" s="229" t="s">
        <v>1395</v>
      </c>
      <c r="M736" s="229" t="s">
        <v>347</v>
      </c>
      <c r="N736" s="229" t="s">
        <v>347</v>
      </c>
      <c r="O736" s="229" t="s">
        <v>612</v>
      </c>
      <c r="P736" s="229" t="s">
        <v>405</v>
      </c>
      <c r="Q736" s="229" t="s">
        <v>406</v>
      </c>
      <c r="R736" s="229" t="s">
        <v>347</v>
      </c>
      <c r="S736" s="229" t="s">
        <v>347</v>
      </c>
      <c r="T736" s="231">
        <v>0</v>
      </c>
      <c r="U736" s="229" t="s">
        <v>347</v>
      </c>
      <c r="V736" s="229" t="s">
        <v>1396</v>
      </c>
      <c r="W736" s="229" t="s">
        <v>347</v>
      </c>
      <c r="X736" s="229" t="s">
        <v>347</v>
      </c>
      <c r="Y736" s="229">
        <f t="shared" si="18"/>
        <v>4</v>
      </c>
      <c r="Z736" s="220"/>
    </row>
    <row r="737" spans="1:26">
      <c r="A737" s="228">
        <v>44681</v>
      </c>
      <c r="B737" s="229" t="s">
        <v>347</v>
      </c>
      <c r="C737" s="229" t="s">
        <v>1443</v>
      </c>
      <c r="D737" s="229" t="s">
        <v>1394</v>
      </c>
      <c r="E737" s="229" t="s">
        <v>1281</v>
      </c>
      <c r="F737" s="229" t="s">
        <v>1282</v>
      </c>
      <c r="G737" s="229" t="s">
        <v>1357</v>
      </c>
      <c r="H737" s="229" t="s">
        <v>1358</v>
      </c>
      <c r="I737" s="229" t="s">
        <v>347</v>
      </c>
      <c r="J737" s="230">
        <v>-2177795</v>
      </c>
      <c r="K737" s="229" t="s">
        <v>347</v>
      </c>
      <c r="L737" s="229" t="s">
        <v>1395</v>
      </c>
      <c r="M737" s="229" t="s">
        <v>347</v>
      </c>
      <c r="N737" s="229" t="s">
        <v>347</v>
      </c>
      <c r="O737" s="229" t="s">
        <v>612</v>
      </c>
      <c r="P737" s="229" t="s">
        <v>405</v>
      </c>
      <c r="Q737" s="229" t="s">
        <v>406</v>
      </c>
      <c r="R737" s="229" t="s">
        <v>347</v>
      </c>
      <c r="S737" s="229" t="s">
        <v>347</v>
      </c>
      <c r="T737" s="231">
        <v>0</v>
      </c>
      <c r="U737" s="229" t="s">
        <v>347</v>
      </c>
      <c r="V737" s="229" t="s">
        <v>1396</v>
      </c>
      <c r="W737" s="229" t="s">
        <v>347</v>
      </c>
      <c r="X737" s="229" t="s">
        <v>347</v>
      </c>
      <c r="Y737" s="229">
        <f t="shared" si="18"/>
        <v>4</v>
      </c>
      <c r="Z737" s="220"/>
    </row>
    <row r="738" spans="1:26">
      <c r="A738" s="228">
        <v>44681</v>
      </c>
      <c r="B738" s="229" t="s">
        <v>347</v>
      </c>
      <c r="C738" s="229" t="s">
        <v>1443</v>
      </c>
      <c r="D738" s="229" t="s">
        <v>1394</v>
      </c>
      <c r="E738" s="229" t="s">
        <v>1281</v>
      </c>
      <c r="F738" s="229" t="s">
        <v>1282</v>
      </c>
      <c r="G738" s="229" t="s">
        <v>1357</v>
      </c>
      <c r="H738" s="229" t="s">
        <v>1358</v>
      </c>
      <c r="I738" s="229" t="s">
        <v>347</v>
      </c>
      <c r="J738" s="230">
        <v>-155557</v>
      </c>
      <c r="K738" s="229" t="s">
        <v>347</v>
      </c>
      <c r="L738" s="229" t="s">
        <v>1395</v>
      </c>
      <c r="M738" s="229" t="s">
        <v>347</v>
      </c>
      <c r="N738" s="229" t="s">
        <v>347</v>
      </c>
      <c r="O738" s="229" t="s">
        <v>612</v>
      </c>
      <c r="P738" s="229" t="s">
        <v>405</v>
      </c>
      <c r="Q738" s="229" t="s">
        <v>406</v>
      </c>
      <c r="R738" s="229" t="s">
        <v>347</v>
      </c>
      <c r="S738" s="229" t="s">
        <v>347</v>
      </c>
      <c r="T738" s="231">
        <v>0</v>
      </c>
      <c r="U738" s="229" t="s">
        <v>347</v>
      </c>
      <c r="V738" s="229" t="s">
        <v>1396</v>
      </c>
      <c r="W738" s="229" t="s">
        <v>347</v>
      </c>
      <c r="X738" s="229" t="s">
        <v>347</v>
      </c>
      <c r="Y738" s="229">
        <f t="shared" si="18"/>
        <v>4</v>
      </c>
      <c r="Z738" s="220"/>
    </row>
    <row r="739" spans="1:26">
      <c r="A739" s="228">
        <v>44681</v>
      </c>
      <c r="B739" s="229" t="s">
        <v>347</v>
      </c>
      <c r="C739" s="229" t="s">
        <v>1443</v>
      </c>
      <c r="D739" s="229" t="s">
        <v>1394</v>
      </c>
      <c r="E739" s="229" t="s">
        <v>1281</v>
      </c>
      <c r="F739" s="229" t="s">
        <v>1282</v>
      </c>
      <c r="G739" s="229" t="s">
        <v>1159</v>
      </c>
      <c r="H739" s="229" t="s">
        <v>1160</v>
      </c>
      <c r="I739" s="229" t="s">
        <v>347</v>
      </c>
      <c r="J739" s="230">
        <v>-1017668</v>
      </c>
      <c r="K739" s="229" t="s">
        <v>347</v>
      </c>
      <c r="L739" s="229" t="s">
        <v>1395</v>
      </c>
      <c r="M739" s="229" t="s">
        <v>347</v>
      </c>
      <c r="N739" s="229" t="s">
        <v>347</v>
      </c>
      <c r="O739" s="229" t="s">
        <v>612</v>
      </c>
      <c r="P739" s="229" t="s">
        <v>405</v>
      </c>
      <c r="Q739" s="229" t="s">
        <v>406</v>
      </c>
      <c r="R739" s="229" t="s">
        <v>347</v>
      </c>
      <c r="S739" s="229" t="s">
        <v>347</v>
      </c>
      <c r="T739" s="231">
        <v>0</v>
      </c>
      <c r="U739" s="229" t="s">
        <v>347</v>
      </c>
      <c r="V739" s="229" t="s">
        <v>1396</v>
      </c>
      <c r="W739" s="229" t="s">
        <v>347</v>
      </c>
      <c r="X739" s="229" t="s">
        <v>347</v>
      </c>
      <c r="Y739" s="229">
        <f t="shared" si="18"/>
        <v>4</v>
      </c>
      <c r="Z739" s="220"/>
    </row>
    <row r="740" spans="1:26">
      <c r="A740" s="228">
        <v>44681</v>
      </c>
      <c r="B740" s="229" t="s">
        <v>347</v>
      </c>
      <c r="C740" s="229" t="s">
        <v>1443</v>
      </c>
      <c r="D740" s="229" t="s">
        <v>1394</v>
      </c>
      <c r="E740" s="229" t="s">
        <v>1281</v>
      </c>
      <c r="F740" s="229" t="s">
        <v>1282</v>
      </c>
      <c r="G740" s="229" t="s">
        <v>1159</v>
      </c>
      <c r="H740" s="229" t="s">
        <v>1160</v>
      </c>
      <c r="I740" s="229" t="s">
        <v>347</v>
      </c>
      <c r="J740" s="230">
        <v>-165027</v>
      </c>
      <c r="K740" s="229" t="s">
        <v>347</v>
      </c>
      <c r="L740" s="229" t="s">
        <v>1395</v>
      </c>
      <c r="M740" s="229" t="s">
        <v>347</v>
      </c>
      <c r="N740" s="229" t="s">
        <v>347</v>
      </c>
      <c r="O740" s="229" t="s">
        <v>612</v>
      </c>
      <c r="P740" s="229" t="s">
        <v>405</v>
      </c>
      <c r="Q740" s="229" t="s">
        <v>406</v>
      </c>
      <c r="R740" s="229" t="s">
        <v>347</v>
      </c>
      <c r="S740" s="229" t="s">
        <v>347</v>
      </c>
      <c r="T740" s="231">
        <v>0</v>
      </c>
      <c r="U740" s="229" t="s">
        <v>347</v>
      </c>
      <c r="V740" s="229" t="s">
        <v>1396</v>
      </c>
      <c r="W740" s="229" t="s">
        <v>347</v>
      </c>
      <c r="X740" s="229" t="s">
        <v>347</v>
      </c>
      <c r="Y740" s="229">
        <f t="shared" si="18"/>
        <v>4</v>
      </c>
      <c r="Z740" s="220"/>
    </row>
    <row r="741" spans="1:26">
      <c r="A741" s="228">
        <v>44681</v>
      </c>
      <c r="B741" s="229" t="s">
        <v>347</v>
      </c>
      <c r="C741" s="229" t="s">
        <v>1443</v>
      </c>
      <c r="D741" s="229" t="s">
        <v>1394</v>
      </c>
      <c r="E741" s="229" t="s">
        <v>1281</v>
      </c>
      <c r="F741" s="229" t="s">
        <v>1282</v>
      </c>
      <c r="G741" s="229" t="s">
        <v>1159</v>
      </c>
      <c r="H741" s="229" t="s">
        <v>1160</v>
      </c>
      <c r="I741" s="229" t="s">
        <v>347</v>
      </c>
      <c r="J741" s="230">
        <v>-1155191</v>
      </c>
      <c r="K741" s="229" t="s">
        <v>347</v>
      </c>
      <c r="L741" s="229" t="s">
        <v>1395</v>
      </c>
      <c r="M741" s="229" t="s">
        <v>347</v>
      </c>
      <c r="N741" s="229" t="s">
        <v>347</v>
      </c>
      <c r="O741" s="229" t="s">
        <v>612</v>
      </c>
      <c r="P741" s="229" t="s">
        <v>405</v>
      </c>
      <c r="Q741" s="229" t="s">
        <v>406</v>
      </c>
      <c r="R741" s="229" t="s">
        <v>347</v>
      </c>
      <c r="S741" s="229" t="s">
        <v>347</v>
      </c>
      <c r="T741" s="231">
        <v>0</v>
      </c>
      <c r="U741" s="229" t="s">
        <v>347</v>
      </c>
      <c r="V741" s="229" t="s">
        <v>1396</v>
      </c>
      <c r="W741" s="229" t="s">
        <v>347</v>
      </c>
      <c r="X741" s="229" t="s">
        <v>347</v>
      </c>
      <c r="Y741" s="229">
        <f t="shared" si="18"/>
        <v>4</v>
      </c>
      <c r="Z741" s="220"/>
    </row>
    <row r="742" spans="1:26">
      <c r="A742" s="228">
        <v>44681</v>
      </c>
      <c r="B742" s="229" t="s">
        <v>347</v>
      </c>
      <c r="C742" s="229" t="s">
        <v>1443</v>
      </c>
      <c r="D742" s="229" t="s">
        <v>1394</v>
      </c>
      <c r="E742" s="229" t="s">
        <v>1281</v>
      </c>
      <c r="F742" s="229" t="s">
        <v>1282</v>
      </c>
      <c r="G742" s="229" t="s">
        <v>1159</v>
      </c>
      <c r="H742" s="229" t="s">
        <v>1160</v>
      </c>
      <c r="I742" s="229" t="s">
        <v>347</v>
      </c>
      <c r="J742" s="230">
        <v>-82514</v>
      </c>
      <c r="K742" s="229" t="s">
        <v>347</v>
      </c>
      <c r="L742" s="229" t="s">
        <v>1395</v>
      </c>
      <c r="M742" s="229" t="s">
        <v>347</v>
      </c>
      <c r="N742" s="229" t="s">
        <v>347</v>
      </c>
      <c r="O742" s="229" t="s">
        <v>612</v>
      </c>
      <c r="P742" s="229" t="s">
        <v>405</v>
      </c>
      <c r="Q742" s="229" t="s">
        <v>406</v>
      </c>
      <c r="R742" s="229" t="s">
        <v>347</v>
      </c>
      <c r="S742" s="229" t="s">
        <v>347</v>
      </c>
      <c r="T742" s="231">
        <v>0</v>
      </c>
      <c r="U742" s="229" t="s">
        <v>347</v>
      </c>
      <c r="V742" s="229" t="s">
        <v>1396</v>
      </c>
      <c r="W742" s="229" t="s">
        <v>347</v>
      </c>
      <c r="X742" s="229" t="s">
        <v>347</v>
      </c>
      <c r="Y742" s="229">
        <f t="shared" si="18"/>
        <v>4</v>
      </c>
      <c r="Z742" s="220"/>
    </row>
    <row r="743" spans="1:26">
      <c r="A743" s="228">
        <v>44681</v>
      </c>
      <c r="B743" s="229" t="s">
        <v>347</v>
      </c>
      <c r="C743" s="229" t="s">
        <v>1443</v>
      </c>
      <c r="D743" s="229" t="s">
        <v>1394</v>
      </c>
      <c r="E743" s="229" t="s">
        <v>1281</v>
      </c>
      <c r="F743" s="229" t="s">
        <v>1282</v>
      </c>
      <c r="G743" s="229" t="s">
        <v>1378</v>
      </c>
      <c r="H743" s="229" t="s">
        <v>740</v>
      </c>
      <c r="I743" s="229" t="s">
        <v>347</v>
      </c>
      <c r="J743" s="230">
        <v>-35786310</v>
      </c>
      <c r="K743" s="229" t="s">
        <v>347</v>
      </c>
      <c r="L743" s="229" t="s">
        <v>1395</v>
      </c>
      <c r="M743" s="229" t="s">
        <v>347</v>
      </c>
      <c r="N743" s="229" t="s">
        <v>347</v>
      </c>
      <c r="O743" s="229" t="s">
        <v>612</v>
      </c>
      <c r="P743" s="229" t="s">
        <v>405</v>
      </c>
      <c r="Q743" s="229" t="s">
        <v>406</v>
      </c>
      <c r="R743" s="229" t="s">
        <v>347</v>
      </c>
      <c r="S743" s="229" t="s">
        <v>347</v>
      </c>
      <c r="T743" s="231">
        <v>0</v>
      </c>
      <c r="U743" s="229" t="s">
        <v>347</v>
      </c>
      <c r="V743" s="229" t="s">
        <v>1396</v>
      </c>
      <c r="W743" s="229" t="s">
        <v>347</v>
      </c>
      <c r="X743" s="229" t="s">
        <v>347</v>
      </c>
      <c r="Y743" s="229">
        <f t="shared" si="18"/>
        <v>4</v>
      </c>
      <c r="Z743" s="220"/>
    </row>
    <row r="744" spans="1:26">
      <c r="A744" s="228">
        <v>44681</v>
      </c>
      <c r="B744" s="229" t="s">
        <v>347</v>
      </c>
      <c r="C744" s="229" t="s">
        <v>1443</v>
      </c>
      <c r="D744" s="229" t="s">
        <v>1394</v>
      </c>
      <c r="E744" s="229" t="s">
        <v>1281</v>
      </c>
      <c r="F744" s="229" t="s">
        <v>1282</v>
      </c>
      <c r="G744" s="229" t="s">
        <v>1378</v>
      </c>
      <c r="H744" s="229" t="s">
        <v>740</v>
      </c>
      <c r="I744" s="229" t="s">
        <v>347</v>
      </c>
      <c r="J744" s="230">
        <v>-5803185</v>
      </c>
      <c r="K744" s="229" t="s">
        <v>347</v>
      </c>
      <c r="L744" s="229" t="s">
        <v>1395</v>
      </c>
      <c r="M744" s="229" t="s">
        <v>347</v>
      </c>
      <c r="N744" s="229" t="s">
        <v>347</v>
      </c>
      <c r="O744" s="229" t="s">
        <v>612</v>
      </c>
      <c r="P744" s="229" t="s">
        <v>405</v>
      </c>
      <c r="Q744" s="229" t="s">
        <v>406</v>
      </c>
      <c r="R744" s="229" t="s">
        <v>347</v>
      </c>
      <c r="S744" s="229" t="s">
        <v>347</v>
      </c>
      <c r="T744" s="231">
        <v>0</v>
      </c>
      <c r="U744" s="229" t="s">
        <v>347</v>
      </c>
      <c r="V744" s="229" t="s">
        <v>1396</v>
      </c>
      <c r="W744" s="229" t="s">
        <v>347</v>
      </c>
      <c r="X744" s="229" t="s">
        <v>347</v>
      </c>
      <c r="Y744" s="229">
        <f t="shared" si="18"/>
        <v>4</v>
      </c>
      <c r="Z744" s="220"/>
    </row>
    <row r="745" spans="1:26">
      <c r="A745" s="228">
        <v>44681</v>
      </c>
      <c r="B745" s="229" t="s">
        <v>347</v>
      </c>
      <c r="C745" s="229" t="s">
        <v>1443</v>
      </c>
      <c r="D745" s="229" t="s">
        <v>1394</v>
      </c>
      <c r="E745" s="229" t="s">
        <v>1281</v>
      </c>
      <c r="F745" s="229" t="s">
        <v>1282</v>
      </c>
      <c r="G745" s="229" t="s">
        <v>1378</v>
      </c>
      <c r="H745" s="229" t="s">
        <v>740</v>
      </c>
      <c r="I745" s="229" t="s">
        <v>347</v>
      </c>
      <c r="J745" s="230">
        <v>-40622298</v>
      </c>
      <c r="K745" s="229" t="s">
        <v>347</v>
      </c>
      <c r="L745" s="229" t="s">
        <v>1395</v>
      </c>
      <c r="M745" s="229" t="s">
        <v>347</v>
      </c>
      <c r="N745" s="229" t="s">
        <v>347</v>
      </c>
      <c r="O745" s="229" t="s">
        <v>612</v>
      </c>
      <c r="P745" s="229" t="s">
        <v>405</v>
      </c>
      <c r="Q745" s="229" t="s">
        <v>406</v>
      </c>
      <c r="R745" s="229" t="s">
        <v>347</v>
      </c>
      <c r="S745" s="229" t="s">
        <v>347</v>
      </c>
      <c r="T745" s="231">
        <v>0</v>
      </c>
      <c r="U745" s="229" t="s">
        <v>347</v>
      </c>
      <c r="V745" s="229" t="s">
        <v>1396</v>
      </c>
      <c r="W745" s="229" t="s">
        <v>347</v>
      </c>
      <c r="X745" s="229" t="s">
        <v>347</v>
      </c>
      <c r="Y745" s="229">
        <f t="shared" si="18"/>
        <v>4</v>
      </c>
      <c r="Z745" s="220"/>
    </row>
    <row r="746" spans="1:26">
      <c r="A746" s="228">
        <v>44681</v>
      </c>
      <c r="B746" s="229" t="s">
        <v>347</v>
      </c>
      <c r="C746" s="229" t="s">
        <v>1443</v>
      </c>
      <c r="D746" s="229" t="s">
        <v>1394</v>
      </c>
      <c r="E746" s="229" t="s">
        <v>1281</v>
      </c>
      <c r="F746" s="229" t="s">
        <v>1282</v>
      </c>
      <c r="G746" s="229" t="s">
        <v>1378</v>
      </c>
      <c r="H746" s="229" t="s">
        <v>740</v>
      </c>
      <c r="I746" s="229" t="s">
        <v>347</v>
      </c>
      <c r="J746" s="230">
        <v>-2901594</v>
      </c>
      <c r="K746" s="229" t="s">
        <v>347</v>
      </c>
      <c r="L746" s="229" t="s">
        <v>1395</v>
      </c>
      <c r="M746" s="229" t="s">
        <v>347</v>
      </c>
      <c r="N746" s="229" t="s">
        <v>347</v>
      </c>
      <c r="O746" s="229" t="s">
        <v>612</v>
      </c>
      <c r="P746" s="229" t="s">
        <v>405</v>
      </c>
      <c r="Q746" s="229" t="s">
        <v>406</v>
      </c>
      <c r="R746" s="229" t="s">
        <v>347</v>
      </c>
      <c r="S746" s="229" t="s">
        <v>347</v>
      </c>
      <c r="T746" s="231">
        <v>0</v>
      </c>
      <c r="U746" s="229" t="s">
        <v>347</v>
      </c>
      <c r="V746" s="229" t="s">
        <v>1396</v>
      </c>
      <c r="W746" s="229" t="s">
        <v>347</v>
      </c>
      <c r="X746" s="229" t="s">
        <v>347</v>
      </c>
      <c r="Y746" s="229">
        <f t="shared" si="18"/>
        <v>4</v>
      </c>
      <c r="Z746" s="220"/>
    </row>
    <row r="747" spans="1:26">
      <c r="A747" s="228">
        <v>44681</v>
      </c>
      <c r="B747" s="229" t="s">
        <v>347</v>
      </c>
      <c r="C747" s="229" t="s">
        <v>1443</v>
      </c>
      <c r="D747" s="229" t="s">
        <v>1394</v>
      </c>
      <c r="E747" s="229" t="s">
        <v>1281</v>
      </c>
      <c r="F747" s="229" t="s">
        <v>1282</v>
      </c>
      <c r="G747" s="229" t="s">
        <v>1379</v>
      </c>
      <c r="H747" s="229" t="s">
        <v>1380</v>
      </c>
      <c r="I747" s="229" t="s">
        <v>347</v>
      </c>
      <c r="J747" s="230">
        <v>-1547506</v>
      </c>
      <c r="K747" s="229" t="s">
        <v>347</v>
      </c>
      <c r="L747" s="229" t="s">
        <v>1395</v>
      </c>
      <c r="M747" s="229" t="s">
        <v>347</v>
      </c>
      <c r="N747" s="229" t="s">
        <v>347</v>
      </c>
      <c r="O747" s="229" t="s">
        <v>612</v>
      </c>
      <c r="P747" s="229" t="s">
        <v>405</v>
      </c>
      <c r="Q747" s="229" t="s">
        <v>406</v>
      </c>
      <c r="R747" s="229" t="s">
        <v>347</v>
      </c>
      <c r="S747" s="229" t="s">
        <v>347</v>
      </c>
      <c r="T747" s="231">
        <v>0</v>
      </c>
      <c r="U747" s="229" t="s">
        <v>347</v>
      </c>
      <c r="V747" s="229" t="s">
        <v>1396</v>
      </c>
      <c r="W747" s="229" t="s">
        <v>347</v>
      </c>
      <c r="X747" s="229" t="s">
        <v>347</v>
      </c>
      <c r="Y747" s="229">
        <f t="shared" si="18"/>
        <v>4</v>
      </c>
      <c r="Z747" s="220"/>
    </row>
    <row r="748" spans="1:26">
      <c r="A748" s="228">
        <v>44681</v>
      </c>
      <c r="B748" s="229" t="s">
        <v>347</v>
      </c>
      <c r="C748" s="229" t="s">
        <v>1443</v>
      </c>
      <c r="D748" s="229" t="s">
        <v>1394</v>
      </c>
      <c r="E748" s="229" t="s">
        <v>1281</v>
      </c>
      <c r="F748" s="229" t="s">
        <v>1282</v>
      </c>
      <c r="G748" s="229" t="s">
        <v>1379</v>
      </c>
      <c r="H748" s="229" t="s">
        <v>1380</v>
      </c>
      <c r="I748" s="229" t="s">
        <v>347</v>
      </c>
      <c r="J748" s="230">
        <v>-250947</v>
      </c>
      <c r="K748" s="229" t="s">
        <v>347</v>
      </c>
      <c r="L748" s="229" t="s">
        <v>1395</v>
      </c>
      <c r="M748" s="229" t="s">
        <v>347</v>
      </c>
      <c r="N748" s="229" t="s">
        <v>347</v>
      </c>
      <c r="O748" s="229" t="s">
        <v>612</v>
      </c>
      <c r="P748" s="229" t="s">
        <v>405</v>
      </c>
      <c r="Q748" s="229" t="s">
        <v>406</v>
      </c>
      <c r="R748" s="229" t="s">
        <v>347</v>
      </c>
      <c r="S748" s="229" t="s">
        <v>347</v>
      </c>
      <c r="T748" s="231">
        <v>0</v>
      </c>
      <c r="U748" s="229" t="s">
        <v>347</v>
      </c>
      <c r="V748" s="229" t="s">
        <v>1396</v>
      </c>
      <c r="W748" s="229" t="s">
        <v>347</v>
      </c>
      <c r="X748" s="229" t="s">
        <v>347</v>
      </c>
      <c r="Y748" s="229">
        <f t="shared" si="18"/>
        <v>4</v>
      </c>
      <c r="Z748" s="220"/>
    </row>
    <row r="749" spans="1:26">
      <c r="A749" s="228">
        <v>44681</v>
      </c>
      <c r="B749" s="229" t="s">
        <v>347</v>
      </c>
      <c r="C749" s="229" t="s">
        <v>1443</v>
      </c>
      <c r="D749" s="229" t="s">
        <v>1394</v>
      </c>
      <c r="E749" s="229" t="s">
        <v>1281</v>
      </c>
      <c r="F749" s="229" t="s">
        <v>1282</v>
      </c>
      <c r="G749" s="229" t="s">
        <v>1379</v>
      </c>
      <c r="H749" s="229" t="s">
        <v>1380</v>
      </c>
      <c r="I749" s="229" t="s">
        <v>347</v>
      </c>
      <c r="J749" s="230">
        <v>-1756629</v>
      </c>
      <c r="K749" s="229" t="s">
        <v>347</v>
      </c>
      <c r="L749" s="229" t="s">
        <v>1395</v>
      </c>
      <c r="M749" s="229" t="s">
        <v>347</v>
      </c>
      <c r="N749" s="229" t="s">
        <v>347</v>
      </c>
      <c r="O749" s="229" t="s">
        <v>612</v>
      </c>
      <c r="P749" s="229" t="s">
        <v>405</v>
      </c>
      <c r="Q749" s="229" t="s">
        <v>406</v>
      </c>
      <c r="R749" s="229" t="s">
        <v>347</v>
      </c>
      <c r="S749" s="229" t="s">
        <v>347</v>
      </c>
      <c r="T749" s="231">
        <v>0</v>
      </c>
      <c r="U749" s="229" t="s">
        <v>347</v>
      </c>
      <c r="V749" s="229" t="s">
        <v>1396</v>
      </c>
      <c r="W749" s="229" t="s">
        <v>347</v>
      </c>
      <c r="X749" s="229" t="s">
        <v>347</v>
      </c>
      <c r="Y749" s="229">
        <f t="shared" si="18"/>
        <v>4</v>
      </c>
      <c r="Z749" s="220"/>
    </row>
    <row r="750" spans="1:26">
      <c r="A750" s="228">
        <v>44681</v>
      </c>
      <c r="B750" s="229" t="s">
        <v>347</v>
      </c>
      <c r="C750" s="229" t="s">
        <v>1443</v>
      </c>
      <c r="D750" s="229" t="s">
        <v>1394</v>
      </c>
      <c r="E750" s="229" t="s">
        <v>1281</v>
      </c>
      <c r="F750" s="229" t="s">
        <v>1282</v>
      </c>
      <c r="G750" s="229" t="s">
        <v>1379</v>
      </c>
      <c r="H750" s="229" t="s">
        <v>1380</v>
      </c>
      <c r="I750" s="229" t="s">
        <v>347</v>
      </c>
      <c r="J750" s="230">
        <v>-125473</v>
      </c>
      <c r="K750" s="229" t="s">
        <v>347</v>
      </c>
      <c r="L750" s="229" t="s">
        <v>1395</v>
      </c>
      <c r="M750" s="229" t="s">
        <v>347</v>
      </c>
      <c r="N750" s="229" t="s">
        <v>347</v>
      </c>
      <c r="O750" s="229" t="s">
        <v>612</v>
      </c>
      <c r="P750" s="229" t="s">
        <v>405</v>
      </c>
      <c r="Q750" s="229" t="s">
        <v>406</v>
      </c>
      <c r="R750" s="229" t="s">
        <v>347</v>
      </c>
      <c r="S750" s="229" t="s">
        <v>347</v>
      </c>
      <c r="T750" s="231">
        <v>0</v>
      </c>
      <c r="U750" s="229" t="s">
        <v>347</v>
      </c>
      <c r="V750" s="229" t="s">
        <v>1396</v>
      </c>
      <c r="W750" s="229" t="s">
        <v>347</v>
      </c>
      <c r="X750" s="229" t="s">
        <v>347</v>
      </c>
      <c r="Y750" s="229">
        <f t="shared" si="18"/>
        <v>4</v>
      </c>
      <c r="Z750" s="220"/>
    </row>
    <row r="751" spans="1:26">
      <c r="A751" s="228">
        <v>44681</v>
      </c>
      <c r="B751" s="229" t="s">
        <v>347</v>
      </c>
      <c r="C751" s="229" t="s">
        <v>1443</v>
      </c>
      <c r="D751" s="229" t="s">
        <v>1394</v>
      </c>
      <c r="E751" s="229" t="s">
        <v>1281</v>
      </c>
      <c r="F751" s="229" t="s">
        <v>1282</v>
      </c>
      <c r="G751" s="229" t="s">
        <v>1381</v>
      </c>
      <c r="H751" s="229" t="s">
        <v>744</v>
      </c>
      <c r="I751" s="229" t="s">
        <v>347</v>
      </c>
      <c r="J751" s="230">
        <v>-864385</v>
      </c>
      <c r="K751" s="229" t="s">
        <v>347</v>
      </c>
      <c r="L751" s="229" t="s">
        <v>1395</v>
      </c>
      <c r="M751" s="229" t="s">
        <v>347</v>
      </c>
      <c r="N751" s="229" t="s">
        <v>347</v>
      </c>
      <c r="O751" s="229" t="s">
        <v>612</v>
      </c>
      <c r="P751" s="229" t="s">
        <v>405</v>
      </c>
      <c r="Q751" s="229" t="s">
        <v>406</v>
      </c>
      <c r="R751" s="229" t="s">
        <v>347</v>
      </c>
      <c r="S751" s="229" t="s">
        <v>347</v>
      </c>
      <c r="T751" s="231">
        <v>0</v>
      </c>
      <c r="U751" s="229" t="s">
        <v>347</v>
      </c>
      <c r="V751" s="229" t="s">
        <v>1396</v>
      </c>
      <c r="W751" s="229" t="s">
        <v>347</v>
      </c>
      <c r="X751" s="229" t="s">
        <v>347</v>
      </c>
      <c r="Y751" s="229">
        <f t="shared" si="18"/>
        <v>4</v>
      </c>
      <c r="Z751" s="220"/>
    </row>
    <row r="752" spans="1:26">
      <c r="A752" s="228">
        <v>44681</v>
      </c>
      <c r="B752" s="229" t="s">
        <v>347</v>
      </c>
      <c r="C752" s="229" t="s">
        <v>1443</v>
      </c>
      <c r="D752" s="229" t="s">
        <v>1394</v>
      </c>
      <c r="E752" s="229" t="s">
        <v>1281</v>
      </c>
      <c r="F752" s="229" t="s">
        <v>1282</v>
      </c>
      <c r="G752" s="229" t="s">
        <v>1381</v>
      </c>
      <c r="H752" s="229" t="s">
        <v>744</v>
      </c>
      <c r="I752" s="229" t="s">
        <v>347</v>
      </c>
      <c r="J752" s="230">
        <v>-140171</v>
      </c>
      <c r="K752" s="229" t="s">
        <v>347</v>
      </c>
      <c r="L752" s="229" t="s">
        <v>1395</v>
      </c>
      <c r="M752" s="229" t="s">
        <v>347</v>
      </c>
      <c r="N752" s="229" t="s">
        <v>347</v>
      </c>
      <c r="O752" s="229" t="s">
        <v>612</v>
      </c>
      <c r="P752" s="229" t="s">
        <v>405</v>
      </c>
      <c r="Q752" s="229" t="s">
        <v>406</v>
      </c>
      <c r="R752" s="229" t="s">
        <v>347</v>
      </c>
      <c r="S752" s="229" t="s">
        <v>347</v>
      </c>
      <c r="T752" s="231">
        <v>0</v>
      </c>
      <c r="U752" s="229" t="s">
        <v>347</v>
      </c>
      <c r="V752" s="229" t="s">
        <v>1396</v>
      </c>
      <c r="W752" s="229" t="s">
        <v>347</v>
      </c>
      <c r="X752" s="229" t="s">
        <v>347</v>
      </c>
      <c r="Y752" s="229">
        <f t="shared" si="18"/>
        <v>4</v>
      </c>
      <c r="Z752" s="220"/>
    </row>
    <row r="753" spans="1:26">
      <c r="A753" s="228">
        <v>44681</v>
      </c>
      <c r="B753" s="229" t="s">
        <v>347</v>
      </c>
      <c r="C753" s="229" t="s">
        <v>1443</v>
      </c>
      <c r="D753" s="229" t="s">
        <v>1394</v>
      </c>
      <c r="E753" s="229" t="s">
        <v>1281</v>
      </c>
      <c r="F753" s="229" t="s">
        <v>1282</v>
      </c>
      <c r="G753" s="229" t="s">
        <v>1381</v>
      </c>
      <c r="H753" s="229" t="s">
        <v>744</v>
      </c>
      <c r="I753" s="229" t="s">
        <v>347</v>
      </c>
      <c r="J753" s="230">
        <v>-981194</v>
      </c>
      <c r="K753" s="229" t="s">
        <v>347</v>
      </c>
      <c r="L753" s="229" t="s">
        <v>1395</v>
      </c>
      <c r="M753" s="229" t="s">
        <v>347</v>
      </c>
      <c r="N753" s="229" t="s">
        <v>347</v>
      </c>
      <c r="O753" s="229" t="s">
        <v>612</v>
      </c>
      <c r="P753" s="229" t="s">
        <v>405</v>
      </c>
      <c r="Q753" s="229" t="s">
        <v>406</v>
      </c>
      <c r="R753" s="229" t="s">
        <v>347</v>
      </c>
      <c r="S753" s="229" t="s">
        <v>347</v>
      </c>
      <c r="T753" s="231">
        <v>0</v>
      </c>
      <c r="U753" s="229" t="s">
        <v>347</v>
      </c>
      <c r="V753" s="229" t="s">
        <v>1396</v>
      </c>
      <c r="W753" s="229" t="s">
        <v>347</v>
      </c>
      <c r="X753" s="229" t="s">
        <v>347</v>
      </c>
      <c r="Y753" s="229">
        <f t="shared" si="18"/>
        <v>4</v>
      </c>
      <c r="Z753" s="220"/>
    </row>
    <row r="754" spans="1:26">
      <c r="A754" s="228">
        <v>44681</v>
      </c>
      <c r="B754" s="229" t="s">
        <v>347</v>
      </c>
      <c r="C754" s="229" t="s">
        <v>1443</v>
      </c>
      <c r="D754" s="229" t="s">
        <v>1394</v>
      </c>
      <c r="E754" s="229" t="s">
        <v>1281</v>
      </c>
      <c r="F754" s="229" t="s">
        <v>1282</v>
      </c>
      <c r="G754" s="229" t="s">
        <v>1381</v>
      </c>
      <c r="H754" s="229" t="s">
        <v>744</v>
      </c>
      <c r="I754" s="229" t="s">
        <v>347</v>
      </c>
      <c r="J754" s="230">
        <v>-70084</v>
      </c>
      <c r="K754" s="229" t="s">
        <v>347</v>
      </c>
      <c r="L754" s="229" t="s">
        <v>1395</v>
      </c>
      <c r="M754" s="229" t="s">
        <v>347</v>
      </c>
      <c r="N754" s="229" t="s">
        <v>347</v>
      </c>
      <c r="O754" s="229" t="s">
        <v>612</v>
      </c>
      <c r="P754" s="229" t="s">
        <v>405</v>
      </c>
      <c r="Q754" s="229" t="s">
        <v>406</v>
      </c>
      <c r="R754" s="229" t="s">
        <v>347</v>
      </c>
      <c r="S754" s="229" t="s">
        <v>347</v>
      </c>
      <c r="T754" s="231">
        <v>0</v>
      </c>
      <c r="U754" s="229" t="s">
        <v>347</v>
      </c>
      <c r="V754" s="229" t="s">
        <v>1396</v>
      </c>
      <c r="W754" s="229" t="s">
        <v>347</v>
      </c>
      <c r="X754" s="229" t="s">
        <v>347</v>
      </c>
      <c r="Y754" s="229">
        <f t="shared" si="18"/>
        <v>4</v>
      </c>
      <c r="Z754" s="220"/>
    </row>
    <row r="755" spans="1:26">
      <c r="A755" s="228">
        <v>44681</v>
      </c>
      <c r="B755" s="229" t="s">
        <v>347</v>
      </c>
      <c r="C755" s="229" t="s">
        <v>1443</v>
      </c>
      <c r="D755" s="229" t="s">
        <v>1394</v>
      </c>
      <c r="E755" s="229" t="s">
        <v>1281</v>
      </c>
      <c r="F755" s="229" t="s">
        <v>1282</v>
      </c>
      <c r="G755" s="229" t="s">
        <v>1257</v>
      </c>
      <c r="H755" s="229" t="s">
        <v>746</v>
      </c>
      <c r="I755" s="229" t="s">
        <v>347</v>
      </c>
      <c r="J755" s="230">
        <v>-19956760</v>
      </c>
      <c r="K755" s="229" t="s">
        <v>347</v>
      </c>
      <c r="L755" s="229" t="s">
        <v>1395</v>
      </c>
      <c r="M755" s="229" t="s">
        <v>347</v>
      </c>
      <c r="N755" s="229" t="s">
        <v>347</v>
      </c>
      <c r="O755" s="229" t="s">
        <v>612</v>
      </c>
      <c r="P755" s="229" t="s">
        <v>405</v>
      </c>
      <c r="Q755" s="229" t="s">
        <v>406</v>
      </c>
      <c r="R755" s="229" t="s">
        <v>347</v>
      </c>
      <c r="S755" s="229" t="s">
        <v>347</v>
      </c>
      <c r="T755" s="231">
        <v>0</v>
      </c>
      <c r="U755" s="229" t="s">
        <v>347</v>
      </c>
      <c r="V755" s="229" t="s">
        <v>1396</v>
      </c>
      <c r="W755" s="229" t="s">
        <v>347</v>
      </c>
      <c r="X755" s="229" t="s">
        <v>347</v>
      </c>
      <c r="Y755" s="229">
        <f t="shared" si="18"/>
        <v>4</v>
      </c>
      <c r="Z755" s="220"/>
    </row>
    <row r="756" spans="1:26">
      <c r="A756" s="228">
        <v>44681</v>
      </c>
      <c r="B756" s="229" t="s">
        <v>347</v>
      </c>
      <c r="C756" s="229" t="s">
        <v>1443</v>
      </c>
      <c r="D756" s="229" t="s">
        <v>1394</v>
      </c>
      <c r="E756" s="229" t="s">
        <v>1281</v>
      </c>
      <c r="F756" s="229" t="s">
        <v>1282</v>
      </c>
      <c r="G756" s="229" t="s">
        <v>1257</v>
      </c>
      <c r="H756" s="229" t="s">
        <v>746</v>
      </c>
      <c r="I756" s="229" t="s">
        <v>347</v>
      </c>
      <c r="J756" s="230">
        <v>-3236231</v>
      </c>
      <c r="K756" s="229" t="s">
        <v>347</v>
      </c>
      <c r="L756" s="229" t="s">
        <v>1395</v>
      </c>
      <c r="M756" s="229" t="s">
        <v>347</v>
      </c>
      <c r="N756" s="229" t="s">
        <v>347</v>
      </c>
      <c r="O756" s="229" t="s">
        <v>612</v>
      </c>
      <c r="P756" s="229" t="s">
        <v>405</v>
      </c>
      <c r="Q756" s="229" t="s">
        <v>406</v>
      </c>
      <c r="R756" s="229" t="s">
        <v>347</v>
      </c>
      <c r="S756" s="229" t="s">
        <v>347</v>
      </c>
      <c r="T756" s="231">
        <v>0</v>
      </c>
      <c r="U756" s="229" t="s">
        <v>347</v>
      </c>
      <c r="V756" s="229" t="s">
        <v>1396</v>
      </c>
      <c r="W756" s="229" t="s">
        <v>347</v>
      </c>
      <c r="X756" s="229" t="s">
        <v>347</v>
      </c>
      <c r="Y756" s="229">
        <f t="shared" si="18"/>
        <v>4</v>
      </c>
      <c r="Z756" s="220"/>
    </row>
    <row r="757" spans="1:26">
      <c r="A757" s="228">
        <v>44681</v>
      </c>
      <c r="B757" s="229" t="s">
        <v>347</v>
      </c>
      <c r="C757" s="229" t="s">
        <v>1443</v>
      </c>
      <c r="D757" s="229" t="s">
        <v>1394</v>
      </c>
      <c r="E757" s="229" t="s">
        <v>1281</v>
      </c>
      <c r="F757" s="229" t="s">
        <v>1282</v>
      </c>
      <c r="G757" s="229" t="s">
        <v>1257</v>
      </c>
      <c r="H757" s="229" t="s">
        <v>746</v>
      </c>
      <c r="I757" s="229" t="s">
        <v>347</v>
      </c>
      <c r="J757" s="230">
        <v>-22653619</v>
      </c>
      <c r="K757" s="229" t="s">
        <v>347</v>
      </c>
      <c r="L757" s="229" t="s">
        <v>1395</v>
      </c>
      <c r="M757" s="229" t="s">
        <v>347</v>
      </c>
      <c r="N757" s="229" t="s">
        <v>347</v>
      </c>
      <c r="O757" s="229" t="s">
        <v>612</v>
      </c>
      <c r="P757" s="229" t="s">
        <v>405</v>
      </c>
      <c r="Q757" s="229" t="s">
        <v>406</v>
      </c>
      <c r="R757" s="229" t="s">
        <v>347</v>
      </c>
      <c r="S757" s="229" t="s">
        <v>347</v>
      </c>
      <c r="T757" s="231">
        <v>0</v>
      </c>
      <c r="U757" s="229" t="s">
        <v>347</v>
      </c>
      <c r="V757" s="229" t="s">
        <v>1396</v>
      </c>
      <c r="W757" s="229" t="s">
        <v>347</v>
      </c>
      <c r="X757" s="229" t="s">
        <v>347</v>
      </c>
      <c r="Y757" s="229">
        <f t="shared" si="18"/>
        <v>4</v>
      </c>
      <c r="Z757" s="220"/>
    </row>
    <row r="758" spans="1:26">
      <c r="A758" s="228">
        <v>44681</v>
      </c>
      <c r="B758" s="229" t="s">
        <v>347</v>
      </c>
      <c r="C758" s="229" t="s">
        <v>1443</v>
      </c>
      <c r="D758" s="229" t="s">
        <v>1394</v>
      </c>
      <c r="E758" s="229" t="s">
        <v>1281</v>
      </c>
      <c r="F758" s="229" t="s">
        <v>1282</v>
      </c>
      <c r="G758" s="229" t="s">
        <v>1257</v>
      </c>
      <c r="H758" s="229" t="s">
        <v>746</v>
      </c>
      <c r="I758" s="229" t="s">
        <v>347</v>
      </c>
      <c r="J758" s="230">
        <v>-1618116</v>
      </c>
      <c r="K758" s="229" t="s">
        <v>347</v>
      </c>
      <c r="L758" s="229" t="s">
        <v>1395</v>
      </c>
      <c r="M758" s="229" t="s">
        <v>347</v>
      </c>
      <c r="N758" s="229" t="s">
        <v>347</v>
      </c>
      <c r="O758" s="229" t="s">
        <v>612</v>
      </c>
      <c r="P758" s="229" t="s">
        <v>405</v>
      </c>
      <c r="Q758" s="229" t="s">
        <v>406</v>
      </c>
      <c r="R758" s="229" t="s">
        <v>347</v>
      </c>
      <c r="S758" s="229" t="s">
        <v>347</v>
      </c>
      <c r="T758" s="231">
        <v>0</v>
      </c>
      <c r="U758" s="229" t="s">
        <v>347</v>
      </c>
      <c r="V758" s="229" t="s">
        <v>1396</v>
      </c>
      <c r="W758" s="229" t="s">
        <v>347</v>
      </c>
      <c r="X758" s="229" t="s">
        <v>347</v>
      </c>
      <c r="Y758" s="229">
        <f t="shared" si="18"/>
        <v>4</v>
      </c>
      <c r="Z758" s="220"/>
    </row>
    <row r="759" spans="1:26">
      <c r="A759" s="228">
        <v>44681</v>
      </c>
      <c r="B759" s="229" t="s">
        <v>347</v>
      </c>
      <c r="C759" s="229" t="s">
        <v>1443</v>
      </c>
      <c r="D759" s="229" t="s">
        <v>1394</v>
      </c>
      <c r="E759" s="229" t="s">
        <v>1281</v>
      </c>
      <c r="F759" s="229" t="s">
        <v>1282</v>
      </c>
      <c r="G759" s="229" t="s">
        <v>1258</v>
      </c>
      <c r="H759" s="229" t="s">
        <v>1259</v>
      </c>
      <c r="I759" s="229" t="s">
        <v>347</v>
      </c>
      <c r="J759" s="230">
        <v>-109865935</v>
      </c>
      <c r="K759" s="229" t="s">
        <v>347</v>
      </c>
      <c r="L759" s="229" t="s">
        <v>1395</v>
      </c>
      <c r="M759" s="229" t="s">
        <v>347</v>
      </c>
      <c r="N759" s="229" t="s">
        <v>347</v>
      </c>
      <c r="O759" s="229" t="s">
        <v>612</v>
      </c>
      <c r="P759" s="229" t="s">
        <v>405</v>
      </c>
      <c r="Q759" s="229" t="s">
        <v>406</v>
      </c>
      <c r="R759" s="229" t="s">
        <v>347</v>
      </c>
      <c r="S759" s="229" t="s">
        <v>347</v>
      </c>
      <c r="T759" s="231">
        <v>0</v>
      </c>
      <c r="U759" s="229" t="s">
        <v>347</v>
      </c>
      <c r="V759" s="229" t="s">
        <v>1396</v>
      </c>
      <c r="W759" s="229" t="s">
        <v>347</v>
      </c>
      <c r="X759" s="229" t="s">
        <v>347</v>
      </c>
      <c r="Y759" s="229">
        <f t="shared" si="18"/>
        <v>4</v>
      </c>
      <c r="Z759" s="220"/>
    </row>
    <row r="760" spans="1:26">
      <c r="A760" s="228">
        <v>44681</v>
      </c>
      <c r="B760" s="229" t="s">
        <v>347</v>
      </c>
      <c r="C760" s="229" t="s">
        <v>1443</v>
      </c>
      <c r="D760" s="229" t="s">
        <v>1394</v>
      </c>
      <c r="E760" s="229" t="s">
        <v>1281</v>
      </c>
      <c r="F760" s="229" t="s">
        <v>1282</v>
      </c>
      <c r="G760" s="229" t="s">
        <v>1258</v>
      </c>
      <c r="H760" s="229" t="s">
        <v>1259</v>
      </c>
      <c r="I760" s="229" t="s">
        <v>347</v>
      </c>
      <c r="J760" s="230">
        <v>-17816098</v>
      </c>
      <c r="K760" s="229" t="s">
        <v>347</v>
      </c>
      <c r="L760" s="229" t="s">
        <v>1395</v>
      </c>
      <c r="M760" s="229" t="s">
        <v>347</v>
      </c>
      <c r="N760" s="229" t="s">
        <v>347</v>
      </c>
      <c r="O760" s="229" t="s">
        <v>612</v>
      </c>
      <c r="P760" s="229" t="s">
        <v>405</v>
      </c>
      <c r="Q760" s="229" t="s">
        <v>406</v>
      </c>
      <c r="R760" s="229" t="s">
        <v>347</v>
      </c>
      <c r="S760" s="229" t="s">
        <v>347</v>
      </c>
      <c r="T760" s="231">
        <v>0</v>
      </c>
      <c r="U760" s="229" t="s">
        <v>347</v>
      </c>
      <c r="V760" s="229" t="s">
        <v>1396</v>
      </c>
      <c r="W760" s="229" t="s">
        <v>347</v>
      </c>
      <c r="X760" s="229" t="s">
        <v>347</v>
      </c>
      <c r="Y760" s="229">
        <f t="shared" si="18"/>
        <v>4</v>
      </c>
      <c r="Z760" s="220"/>
    </row>
    <row r="761" spans="1:26">
      <c r="A761" s="228">
        <v>44681</v>
      </c>
      <c r="B761" s="229" t="s">
        <v>347</v>
      </c>
      <c r="C761" s="229" t="s">
        <v>1443</v>
      </c>
      <c r="D761" s="229" t="s">
        <v>1394</v>
      </c>
      <c r="E761" s="229" t="s">
        <v>1281</v>
      </c>
      <c r="F761" s="229" t="s">
        <v>1282</v>
      </c>
      <c r="G761" s="229" t="s">
        <v>1258</v>
      </c>
      <c r="H761" s="229" t="s">
        <v>1259</v>
      </c>
      <c r="I761" s="229" t="s">
        <v>347</v>
      </c>
      <c r="J761" s="230">
        <v>-124712683</v>
      </c>
      <c r="K761" s="229" t="s">
        <v>347</v>
      </c>
      <c r="L761" s="229" t="s">
        <v>1395</v>
      </c>
      <c r="M761" s="229" t="s">
        <v>347</v>
      </c>
      <c r="N761" s="229" t="s">
        <v>347</v>
      </c>
      <c r="O761" s="229" t="s">
        <v>612</v>
      </c>
      <c r="P761" s="229" t="s">
        <v>405</v>
      </c>
      <c r="Q761" s="229" t="s">
        <v>406</v>
      </c>
      <c r="R761" s="229" t="s">
        <v>347</v>
      </c>
      <c r="S761" s="229" t="s">
        <v>347</v>
      </c>
      <c r="T761" s="231">
        <v>0</v>
      </c>
      <c r="U761" s="229" t="s">
        <v>347</v>
      </c>
      <c r="V761" s="229" t="s">
        <v>1396</v>
      </c>
      <c r="W761" s="229" t="s">
        <v>347</v>
      </c>
      <c r="X761" s="229" t="s">
        <v>347</v>
      </c>
      <c r="Y761" s="229">
        <f t="shared" si="18"/>
        <v>4</v>
      </c>
      <c r="Z761" s="220"/>
    </row>
    <row r="762" spans="1:26">
      <c r="A762" s="228">
        <v>44681</v>
      </c>
      <c r="B762" s="229" t="s">
        <v>347</v>
      </c>
      <c r="C762" s="229" t="s">
        <v>1443</v>
      </c>
      <c r="D762" s="229" t="s">
        <v>1394</v>
      </c>
      <c r="E762" s="229" t="s">
        <v>1281</v>
      </c>
      <c r="F762" s="229" t="s">
        <v>1282</v>
      </c>
      <c r="G762" s="229" t="s">
        <v>1258</v>
      </c>
      <c r="H762" s="229" t="s">
        <v>1259</v>
      </c>
      <c r="I762" s="229" t="s">
        <v>347</v>
      </c>
      <c r="J762" s="230">
        <v>-8908048</v>
      </c>
      <c r="K762" s="229" t="s">
        <v>347</v>
      </c>
      <c r="L762" s="229" t="s">
        <v>1395</v>
      </c>
      <c r="M762" s="229" t="s">
        <v>347</v>
      </c>
      <c r="N762" s="229" t="s">
        <v>347</v>
      </c>
      <c r="O762" s="229" t="s">
        <v>612</v>
      </c>
      <c r="P762" s="229" t="s">
        <v>405</v>
      </c>
      <c r="Q762" s="229" t="s">
        <v>406</v>
      </c>
      <c r="R762" s="229" t="s">
        <v>347</v>
      </c>
      <c r="S762" s="229" t="s">
        <v>347</v>
      </c>
      <c r="T762" s="231">
        <v>0</v>
      </c>
      <c r="U762" s="229" t="s">
        <v>347</v>
      </c>
      <c r="V762" s="229" t="s">
        <v>1396</v>
      </c>
      <c r="W762" s="229" t="s">
        <v>347</v>
      </c>
      <c r="X762" s="229" t="s">
        <v>347</v>
      </c>
      <c r="Y762" s="229">
        <f t="shared" si="18"/>
        <v>4</v>
      </c>
      <c r="Z762" s="220"/>
    </row>
    <row r="763" spans="1:26">
      <c r="A763" s="228">
        <v>44681</v>
      </c>
      <c r="B763" s="229" t="s">
        <v>347</v>
      </c>
      <c r="C763" s="229" t="s">
        <v>1443</v>
      </c>
      <c r="D763" s="229" t="s">
        <v>1394</v>
      </c>
      <c r="E763" s="229" t="s">
        <v>1281</v>
      </c>
      <c r="F763" s="229" t="s">
        <v>1282</v>
      </c>
      <c r="G763" s="229" t="s">
        <v>1382</v>
      </c>
      <c r="H763" s="229" t="s">
        <v>748</v>
      </c>
      <c r="I763" s="229" t="s">
        <v>347</v>
      </c>
      <c r="J763" s="230">
        <v>-7114143</v>
      </c>
      <c r="K763" s="229" t="s">
        <v>347</v>
      </c>
      <c r="L763" s="229" t="s">
        <v>1395</v>
      </c>
      <c r="M763" s="229" t="s">
        <v>347</v>
      </c>
      <c r="N763" s="229" t="s">
        <v>347</v>
      </c>
      <c r="O763" s="229" t="s">
        <v>612</v>
      </c>
      <c r="P763" s="229" t="s">
        <v>405</v>
      </c>
      <c r="Q763" s="229" t="s">
        <v>406</v>
      </c>
      <c r="R763" s="229" t="s">
        <v>347</v>
      </c>
      <c r="S763" s="229" t="s">
        <v>347</v>
      </c>
      <c r="T763" s="231">
        <v>0</v>
      </c>
      <c r="U763" s="229" t="s">
        <v>347</v>
      </c>
      <c r="V763" s="229" t="s">
        <v>1396</v>
      </c>
      <c r="W763" s="229" t="s">
        <v>347</v>
      </c>
      <c r="X763" s="229" t="s">
        <v>347</v>
      </c>
      <c r="Y763" s="229">
        <f t="shared" si="18"/>
        <v>4</v>
      </c>
      <c r="Z763" s="220"/>
    </row>
    <row r="764" spans="1:26">
      <c r="A764" s="228">
        <v>44681</v>
      </c>
      <c r="B764" s="229" t="s">
        <v>347</v>
      </c>
      <c r="C764" s="229" t="s">
        <v>1443</v>
      </c>
      <c r="D764" s="229" t="s">
        <v>1394</v>
      </c>
      <c r="E764" s="229" t="s">
        <v>1281</v>
      </c>
      <c r="F764" s="229" t="s">
        <v>1282</v>
      </c>
      <c r="G764" s="229" t="s">
        <v>1382</v>
      </c>
      <c r="H764" s="229" t="s">
        <v>748</v>
      </c>
      <c r="I764" s="229" t="s">
        <v>347</v>
      </c>
      <c r="J764" s="230">
        <v>-1153645</v>
      </c>
      <c r="K764" s="229" t="s">
        <v>347</v>
      </c>
      <c r="L764" s="229" t="s">
        <v>1395</v>
      </c>
      <c r="M764" s="229" t="s">
        <v>347</v>
      </c>
      <c r="N764" s="229" t="s">
        <v>347</v>
      </c>
      <c r="O764" s="229" t="s">
        <v>612</v>
      </c>
      <c r="P764" s="229" t="s">
        <v>405</v>
      </c>
      <c r="Q764" s="229" t="s">
        <v>406</v>
      </c>
      <c r="R764" s="229" t="s">
        <v>347</v>
      </c>
      <c r="S764" s="229" t="s">
        <v>347</v>
      </c>
      <c r="T764" s="231">
        <v>0</v>
      </c>
      <c r="U764" s="229" t="s">
        <v>347</v>
      </c>
      <c r="V764" s="229" t="s">
        <v>1396</v>
      </c>
      <c r="W764" s="229" t="s">
        <v>347</v>
      </c>
      <c r="X764" s="229" t="s">
        <v>347</v>
      </c>
      <c r="Y764" s="229">
        <f t="shared" si="18"/>
        <v>4</v>
      </c>
      <c r="Z764" s="220"/>
    </row>
    <row r="765" spans="1:26">
      <c r="A765" s="228">
        <v>44681</v>
      </c>
      <c r="B765" s="229" t="s">
        <v>347</v>
      </c>
      <c r="C765" s="229" t="s">
        <v>1443</v>
      </c>
      <c r="D765" s="229" t="s">
        <v>1394</v>
      </c>
      <c r="E765" s="229" t="s">
        <v>1281</v>
      </c>
      <c r="F765" s="229" t="s">
        <v>1282</v>
      </c>
      <c r="G765" s="229" t="s">
        <v>1382</v>
      </c>
      <c r="H765" s="229" t="s">
        <v>748</v>
      </c>
      <c r="I765" s="229" t="s">
        <v>347</v>
      </c>
      <c r="J765" s="230">
        <v>-8075514</v>
      </c>
      <c r="K765" s="229" t="s">
        <v>347</v>
      </c>
      <c r="L765" s="229" t="s">
        <v>1395</v>
      </c>
      <c r="M765" s="229" t="s">
        <v>347</v>
      </c>
      <c r="N765" s="229" t="s">
        <v>347</v>
      </c>
      <c r="O765" s="229" t="s">
        <v>612</v>
      </c>
      <c r="P765" s="229" t="s">
        <v>405</v>
      </c>
      <c r="Q765" s="229" t="s">
        <v>406</v>
      </c>
      <c r="R765" s="229" t="s">
        <v>347</v>
      </c>
      <c r="S765" s="229" t="s">
        <v>347</v>
      </c>
      <c r="T765" s="231">
        <v>0</v>
      </c>
      <c r="U765" s="229" t="s">
        <v>347</v>
      </c>
      <c r="V765" s="229" t="s">
        <v>1396</v>
      </c>
      <c r="W765" s="229" t="s">
        <v>347</v>
      </c>
      <c r="X765" s="229" t="s">
        <v>347</v>
      </c>
      <c r="Y765" s="229">
        <f t="shared" si="18"/>
        <v>4</v>
      </c>
      <c r="Z765" s="220"/>
    </row>
    <row r="766" spans="1:26">
      <c r="A766" s="228">
        <v>44681</v>
      </c>
      <c r="B766" s="229" t="s">
        <v>347</v>
      </c>
      <c r="C766" s="229" t="s">
        <v>1443</v>
      </c>
      <c r="D766" s="229" t="s">
        <v>1394</v>
      </c>
      <c r="E766" s="229" t="s">
        <v>1281</v>
      </c>
      <c r="F766" s="229" t="s">
        <v>1282</v>
      </c>
      <c r="G766" s="229" t="s">
        <v>1382</v>
      </c>
      <c r="H766" s="229" t="s">
        <v>748</v>
      </c>
      <c r="I766" s="229" t="s">
        <v>347</v>
      </c>
      <c r="J766" s="230">
        <v>-576823</v>
      </c>
      <c r="K766" s="229" t="s">
        <v>347</v>
      </c>
      <c r="L766" s="229" t="s">
        <v>1395</v>
      </c>
      <c r="M766" s="229" t="s">
        <v>347</v>
      </c>
      <c r="N766" s="229" t="s">
        <v>347</v>
      </c>
      <c r="O766" s="229" t="s">
        <v>612</v>
      </c>
      <c r="P766" s="229" t="s">
        <v>405</v>
      </c>
      <c r="Q766" s="229" t="s">
        <v>406</v>
      </c>
      <c r="R766" s="229" t="s">
        <v>347</v>
      </c>
      <c r="S766" s="229" t="s">
        <v>347</v>
      </c>
      <c r="T766" s="231">
        <v>0</v>
      </c>
      <c r="U766" s="229" t="s">
        <v>347</v>
      </c>
      <c r="V766" s="229" t="s">
        <v>1396</v>
      </c>
      <c r="W766" s="229" t="s">
        <v>347</v>
      </c>
      <c r="X766" s="229" t="s">
        <v>347</v>
      </c>
      <c r="Y766" s="229">
        <f t="shared" si="18"/>
        <v>4</v>
      </c>
      <c r="Z766" s="220"/>
    </row>
    <row r="767" spans="1:26">
      <c r="A767" s="228">
        <v>44681</v>
      </c>
      <c r="B767" s="229" t="s">
        <v>347</v>
      </c>
      <c r="C767" s="229" t="s">
        <v>1443</v>
      </c>
      <c r="D767" s="229" t="s">
        <v>1394</v>
      </c>
      <c r="E767" s="229" t="s">
        <v>1281</v>
      </c>
      <c r="F767" s="229" t="s">
        <v>1282</v>
      </c>
      <c r="G767" s="229" t="s">
        <v>1383</v>
      </c>
      <c r="H767" s="229" t="s">
        <v>1384</v>
      </c>
      <c r="I767" s="229" t="s">
        <v>347</v>
      </c>
      <c r="J767" s="230">
        <v>-17541095</v>
      </c>
      <c r="K767" s="229" t="s">
        <v>347</v>
      </c>
      <c r="L767" s="229" t="s">
        <v>1395</v>
      </c>
      <c r="M767" s="229" t="s">
        <v>347</v>
      </c>
      <c r="N767" s="229" t="s">
        <v>347</v>
      </c>
      <c r="O767" s="229" t="s">
        <v>612</v>
      </c>
      <c r="P767" s="229" t="s">
        <v>405</v>
      </c>
      <c r="Q767" s="229" t="s">
        <v>406</v>
      </c>
      <c r="R767" s="229" t="s">
        <v>347</v>
      </c>
      <c r="S767" s="229" t="s">
        <v>347</v>
      </c>
      <c r="T767" s="231">
        <v>0</v>
      </c>
      <c r="U767" s="229" t="s">
        <v>347</v>
      </c>
      <c r="V767" s="229" t="s">
        <v>1396</v>
      </c>
      <c r="W767" s="229" t="s">
        <v>347</v>
      </c>
      <c r="X767" s="229" t="s">
        <v>347</v>
      </c>
      <c r="Y767" s="229">
        <f t="shared" si="18"/>
        <v>4</v>
      </c>
      <c r="Z767" s="220"/>
    </row>
    <row r="768" spans="1:26">
      <c r="A768" s="228">
        <v>44681</v>
      </c>
      <c r="B768" s="229" t="s">
        <v>347</v>
      </c>
      <c r="C768" s="229" t="s">
        <v>1443</v>
      </c>
      <c r="D768" s="229" t="s">
        <v>1394</v>
      </c>
      <c r="E768" s="229" t="s">
        <v>1281</v>
      </c>
      <c r="F768" s="229" t="s">
        <v>1282</v>
      </c>
      <c r="G768" s="229" t="s">
        <v>1383</v>
      </c>
      <c r="H768" s="229" t="s">
        <v>1384</v>
      </c>
      <c r="I768" s="229" t="s">
        <v>347</v>
      </c>
      <c r="J768" s="230">
        <v>-2844502</v>
      </c>
      <c r="K768" s="229" t="s">
        <v>347</v>
      </c>
      <c r="L768" s="229" t="s">
        <v>1395</v>
      </c>
      <c r="M768" s="229" t="s">
        <v>347</v>
      </c>
      <c r="N768" s="229" t="s">
        <v>347</v>
      </c>
      <c r="O768" s="229" t="s">
        <v>612</v>
      </c>
      <c r="P768" s="229" t="s">
        <v>405</v>
      </c>
      <c r="Q768" s="229" t="s">
        <v>406</v>
      </c>
      <c r="R768" s="229" t="s">
        <v>347</v>
      </c>
      <c r="S768" s="229" t="s">
        <v>347</v>
      </c>
      <c r="T768" s="231">
        <v>0</v>
      </c>
      <c r="U768" s="229" t="s">
        <v>347</v>
      </c>
      <c r="V768" s="229" t="s">
        <v>1396</v>
      </c>
      <c r="W768" s="229" t="s">
        <v>347</v>
      </c>
      <c r="X768" s="229" t="s">
        <v>347</v>
      </c>
      <c r="Y768" s="229">
        <f t="shared" si="18"/>
        <v>4</v>
      </c>
      <c r="Z768" s="220"/>
    </row>
    <row r="769" spans="1:26">
      <c r="A769" s="228">
        <v>44681</v>
      </c>
      <c r="B769" s="229" t="s">
        <v>347</v>
      </c>
      <c r="C769" s="229" t="s">
        <v>1443</v>
      </c>
      <c r="D769" s="229" t="s">
        <v>1394</v>
      </c>
      <c r="E769" s="229" t="s">
        <v>1281</v>
      </c>
      <c r="F769" s="229" t="s">
        <v>1282</v>
      </c>
      <c r="G769" s="229" t="s">
        <v>1383</v>
      </c>
      <c r="H769" s="229" t="s">
        <v>1384</v>
      </c>
      <c r="I769" s="229" t="s">
        <v>347</v>
      </c>
      <c r="J769" s="230">
        <v>-19911513</v>
      </c>
      <c r="K769" s="229" t="s">
        <v>347</v>
      </c>
      <c r="L769" s="229" t="s">
        <v>1395</v>
      </c>
      <c r="M769" s="229" t="s">
        <v>347</v>
      </c>
      <c r="N769" s="229" t="s">
        <v>347</v>
      </c>
      <c r="O769" s="229" t="s">
        <v>612</v>
      </c>
      <c r="P769" s="229" t="s">
        <v>405</v>
      </c>
      <c r="Q769" s="229" t="s">
        <v>406</v>
      </c>
      <c r="R769" s="229" t="s">
        <v>347</v>
      </c>
      <c r="S769" s="229" t="s">
        <v>347</v>
      </c>
      <c r="T769" s="231">
        <v>0</v>
      </c>
      <c r="U769" s="229" t="s">
        <v>347</v>
      </c>
      <c r="V769" s="229" t="s">
        <v>1396</v>
      </c>
      <c r="W769" s="229" t="s">
        <v>347</v>
      </c>
      <c r="X769" s="229" t="s">
        <v>347</v>
      </c>
      <c r="Y769" s="229">
        <f t="shared" si="18"/>
        <v>4</v>
      </c>
      <c r="Z769" s="220"/>
    </row>
    <row r="770" spans="1:26">
      <c r="A770" s="228">
        <v>44681</v>
      </c>
      <c r="B770" s="229" t="s">
        <v>347</v>
      </c>
      <c r="C770" s="229" t="s">
        <v>1443</v>
      </c>
      <c r="D770" s="229" t="s">
        <v>1394</v>
      </c>
      <c r="E770" s="229" t="s">
        <v>1281</v>
      </c>
      <c r="F770" s="229" t="s">
        <v>1282</v>
      </c>
      <c r="G770" s="229" t="s">
        <v>1383</v>
      </c>
      <c r="H770" s="229" t="s">
        <v>1384</v>
      </c>
      <c r="I770" s="229" t="s">
        <v>347</v>
      </c>
      <c r="J770" s="230">
        <v>-1422250</v>
      </c>
      <c r="K770" s="229" t="s">
        <v>347</v>
      </c>
      <c r="L770" s="229" t="s">
        <v>1395</v>
      </c>
      <c r="M770" s="229" t="s">
        <v>347</v>
      </c>
      <c r="N770" s="229" t="s">
        <v>347</v>
      </c>
      <c r="O770" s="229" t="s">
        <v>612</v>
      </c>
      <c r="P770" s="229" t="s">
        <v>405</v>
      </c>
      <c r="Q770" s="229" t="s">
        <v>406</v>
      </c>
      <c r="R770" s="229" t="s">
        <v>347</v>
      </c>
      <c r="S770" s="229" t="s">
        <v>347</v>
      </c>
      <c r="T770" s="231">
        <v>0</v>
      </c>
      <c r="U770" s="229" t="s">
        <v>347</v>
      </c>
      <c r="V770" s="229" t="s">
        <v>1396</v>
      </c>
      <c r="W770" s="229" t="s">
        <v>347</v>
      </c>
      <c r="X770" s="229" t="s">
        <v>347</v>
      </c>
      <c r="Y770" s="229">
        <f t="shared" si="18"/>
        <v>4</v>
      </c>
      <c r="Z770" s="220"/>
    </row>
    <row r="771" spans="1:26">
      <c r="A771" s="228">
        <v>44681</v>
      </c>
      <c r="B771" s="229" t="s">
        <v>347</v>
      </c>
      <c r="C771" s="229" t="s">
        <v>1443</v>
      </c>
      <c r="D771" s="229" t="s">
        <v>1394</v>
      </c>
      <c r="E771" s="229" t="s">
        <v>1281</v>
      </c>
      <c r="F771" s="229" t="s">
        <v>1282</v>
      </c>
      <c r="G771" s="229" t="s">
        <v>1385</v>
      </c>
      <c r="H771" s="229" t="s">
        <v>1386</v>
      </c>
      <c r="I771" s="229" t="s">
        <v>347</v>
      </c>
      <c r="J771" s="230">
        <v>-1928485</v>
      </c>
      <c r="K771" s="229" t="s">
        <v>347</v>
      </c>
      <c r="L771" s="229" t="s">
        <v>1395</v>
      </c>
      <c r="M771" s="229" t="s">
        <v>347</v>
      </c>
      <c r="N771" s="229" t="s">
        <v>347</v>
      </c>
      <c r="O771" s="229" t="s">
        <v>612</v>
      </c>
      <c r="P771" s="229" t="s">
        <v>405</v>
      </c>
      <c r="Q771" s="229" t="s">
        <v>406</v>
      </c>
      <c r="R771" s="229" t="s">
        <v>347</v>
      </c>
      <c r="S771" s="229" t="s">
        <v>347</v>
      </c>
      <c r="T771" s="231">
        <v>0</v>
      </c>
      <c r="U771" s="229" t="s">
        <v>347</v>
      </c>
      <c r="V771" s="229" t="s">
        <v>1396</v>
      </c>
      <c r="W771" s="229" t="s">
        <v>347</v>
      </c>
      <c r="X771" s="229" t="s">
        <v>347</v>
      </c>
      <c r="Y771" s="229">
        <f t="shared" si="18"/>
        <v>4</v>
      </c>
      <c r="Z771" s="220"/>
    </row>
    <row r="772" spans="1:26">
      <c r="A772" s="228">
        <v>44681</v>
      </c>
      <c r="B772" s="229" t="s">
        <v>347</v>
      </c>
      <c r="C772" s="229" t="s">
        <v>1443</v>
      </c>
      <c r="D772" s="229" t="s">
        <v>1394</v>
      </c>
      <c r="E772" s="229" t="s">
        <v>1281</v>
      </c>
      <c r="F772" s="229" t="s">
        <v>1282</v>
      </c>
      <c r="G772" s="229" t="s">
        <v>1385</v>
      </c>
      <c r="H772" s="229" t="s">
        <v>1386</v>
      </c>
      <c r="I772" s="229" t="s">
        <v>347</v>
      </c>
      <c r="J772" s="230">
        <v>-312727</v>
      </c>
      <c r="K772" s="229" t="s">
        <v>347</v>
      </c>
      <c r="L772" s="229" t="s">
        <v>1395</v>
      </c>
      <c r="M772" s="229" t="s">
        <v>347</v>
      </c>
      <c r="N772" s="229" t="s">
        <v>347</v>
      </c>
      <c r="O772" s="229" t="s">
        <v>612</v>
      </c>
      <c r="P772" s="229" t="s">
        <v>405</v>
      </c>
      <c r="Q772" s="229" t="s">
        <v>406</v>
      </c>
      <c r="R772" s="229" t="s">
        <v>347</v>
      </c>
      <c r="S772" s="229" t="s">
        <v>347</v>
      </c>
      <c r="T772" s="231">
        <v>0</v>
      </c>
      <c r="U772" s="229" t="s">
        <v>347</v>
      </c>
      <c r="V772" s="229" t="s">
        <v>1396</v>
      </c>
      <c r="W772" s="229" t="s">
        <v>347</v>
      </c>
      <c r="X772" s="229" t="s">
        <v>347</v>
      </c>
      <c r="Y772" s="229">
        <f t="shared" ref="Y772:Y835" si="19">MONTH(A$3)</f>
        <v>4</v>
      </c>
      <c r="Z772" s="220"/>
    </row>
    <row r="773" spans="1:26">
      <c r="A773" s="228">
        <v>44681</v>
      </c>
      <c r="B773" s="229" t="s">
        <v>347</v>
      </c>
      <c r="C773" s="229" t="s">
        <v>1443</v>
      </c>
      <c r="D773" s="229" t="s">
        <v>1394</v>
      </c>
      <c r="E773" s="229" t="s">
        <v>1281</v>
      </c>
      <c r="F773" s="229" t="s">
        <v>1282</v>
      </c>
      <c r="G773" s="229" t="s">
        <v>1385</v>
      </c>
      <c r="H773" s="229" t="s">
        <v>1386</v>
      </c>
      <c r="I773" s="229" t="s">
        <v>347</v>
      </c>
      <c r="J773" s="230">
        <v>-2189091</v>
      </c>
      <c r="K773" s="229" t="s">
        <v>347</v>
      </c>
      <c r="L773" s="229" t="s">
        <v>1395</v>
      </c>
      <c r="M773" s="229" t="s">
        <v>347</v>
      </c>
      <c r="N773" s="229" t="s">
        <v>347</v>
      </c>
      <c r="O773" s="229" t="s">
        <v>612</v>
      </c>
      <c r="P773" s="229" t="s">
        <v>405</v>
      </c>
      <c r="Q773" s="229" t="s">
        <v>406</v>
      </c>
      <c r="R773" s="229" t="s">
        <v>347</v>
      </c>
      <c r="S773" s="229" t="s">
        <v>347</v>
      </c>
      <c r="T773" s="231">
        <v>0</v>
      </c>
      <c r="U773" s="229" t="s">
        <v>347</v>
      </c>
      <c r="V773" s="229" t="s">
        <v>1396</v>
      </c>
      <c r="W773" s="229" t="s">
        <v>347</v>
      </c>
      <c r="X773" s="229" t="s">
        <v>347</v>
      </c>
      <c r="Y773" s="229">
        <f t="shared" si="19"/>
        <v>4</v>
      </c>
      <c r="Z773" s="220"/>
    </row>
    <row r="774" spans="1:26">
      <c r="A774" s="228">
        <v>44681</v>
      </c>
      <c r="B774" s="229" t="s">
        <v>347</v>
      </c>
      <c r="C774" s="229" t="s">
        <v>1443</v>
      </c>
      <c r="D774" s="229" t="s">
        <v>1394</v>
      </c>
      <c r="E774" s="229" t="s">
        <v>1281</v>
      </c>
      <c r="F774" s="229" t="s">
        <v>1282</v>
      </c>
      <c r="G774" s="229" t="s">
        <v>1385</v>
      </c>
      <c r="H774" s="229" t="s">
        <v>1386</v>
      </c>
      <c r="I774" s="229" t="s">
        <v>347</v>
      </c>
      <c r="J774" s="230">
        <v>-156364</v>
      </c>
      <c r="K774" s="229" t="s">
        <v>347</v>
      </c>
      <c r="L774" s="229" t="s">
        <v>1395</v>
      </c>
      <c r="M774" s="229" t="s">
        <v>347</v>
      </c>
      <c r="N774" s="229" t="s">
        <v>347</v>
      </c>
      <c r="O774" s="229" t="s">
        <v>612</v>
      </c>
      <c r="P774" s="229" t="s">
        <v>405</v>
      </c>
      <c r="Q774" s="229" t="s">
        <v>406</v>
      </c>
      <c r="R774" s="229" t="s">
        <v>347</v>
      </c>
      <c r="S774" s="229" t="s">
        <v>347</v>
      </c>
      <c r="T774" s="231">
        <v>0</v>
      </c>
      <c r="U774" s="229" t="s">
        <v>347</v>
      </c>
      <c r="V774" s="229" t="s">
        <v>1396</v>
      </c>
      <c r="W774" s="229" t="s">
        <v>347</v>
      </c>
      <c r="X774" s="229" t="s">
        <v>347</v>
      </c>
      <c r="Y774" s="229">
        <f t="shared" si="19"/>
        <v>4</v>
      </c>
      <c r="Z774" s="220"/>
    </row>
    <row r="775" spans="1:26">
      <c r="A775" s="228">
        <v>44681</v>
      </c>
      <c r="B775" s="229" t="s">
        <v>347</v>
      </c>
      <c r="C775" s="229" t="s">
        <v>1443</v>
      </c>
      <c r="D775" s="229" t="s">
        <v>1394</v>
      </c>
      <c r="E775" s="229" t="s">
        <v>1281</v>
      </c>
      <c r="F775" s="229" t="s">
        <v>1282</v>
      </c>
      <c r="G775" s="229" t="s">
        <v>1263</v>
      </c>
      <c r="H775" s="229" t="s">
        <v>820</v>
      </c>
      <c r="I775" s="229" t="s">
        <v>347</v>
      </c>
      <c r="J775" s="230">
        <v>-3737427</v>
      </c>
      <c r="K775" s="229" t="s">
        <v>347</v>
      </c>
      <c r="L775" s="229" t="s">
        <v>1395</v>
      </c>
      <c r="M775" s="229" t="s">
        <v>347</v>
      </c>
      <c r="N775" s="229" t="s">
        <v>347</v>
      </c>
      <c r="O775" s="229" t="s">
        <v>612</v>
      </c>
      <c r="P775" s="229" t="s">
        <v>405</v>
      </c>
      <c r="Q775" s="229" t="s">
        <v>406</v>
      </c>
      <c r="R775" s="229" t="s">
        <v>347</v>
      </c>
      <c r="S775" s="229" t="s">
        <v>347</v>
      </c>
      <c r="T775" s="231">
        <v>0</v>
      </c>
      <c r="U775" s="229" t="s">
        <v>347</v>
      </c>
      <c r="V775" s="229" t="s">
        <v>1396</v>
      </c>
      <c r="W775" s="229" t="s">
        <v>347</v>
      </c>
      <c r="X775" s="229" t="s">
        <v>347</v>
      </c>
      <c r="Y775" s="229">
        <f t="shared" si="19"/>
        <v>4</v>
      </c>
      <c r="Z775" s="220"/>
    </row>
    <row r="776" spans="1:26">
      <c r="A776" s="228">
        <v>44681</v>
      </c>
      <c r="B776" s="229" t="s">
        <v>347</v>
      </c>
      <c r="C776" s="229" t="s">
        <v>1443</v>
      </c>
      <c r="D776" s="229" t="s">
        <v>1394</v>
      </c>
      <c r="E776" s="229" t="s">
        <v>1281</v>
      </c>
      <c r="F776" s="229" t="s">
        <v>1282</v>
      </c>
      <c r="G776" s="229" t="s">
        <v>1263</v>
      </c>
      <c r="H776" s="229" t="s">
        <v>820</v>
      </c>
      <c r="I776" s="229" t="s">
        <v>347</v>
      </c>
      <c r="J776" s="230">
        <v>-606069</v>
      </c>
      <c r="K776" s="229" t="s">
        <v>347</v>
      </c>
      <c r="L776" s="229" t="s">
        <v>1395</v>
      </c>
      <c r="M776" s="229" t="s">
        <v>347</v>
      </c>
      <c r="N776" s="229" t="s">
        <v>347</v>
      </c>
      <c r="O776" s="229" t="s">
        <v>612</v>
      </c>
      <c r="P776" s="229" t="s">
        <v>405</v>
      </c>
      <c r="Q776" s="229" t="s">
        <v>406</v>
      </c>
      <c r="R776" s="229" t="s">
        <v>347</v>
      </c>
      <c r="S776" s="229" t="s">
        <v>347</v>
      </c>
      <c r="T776" s="231">
        <v>0</v>
      </c>
      <c r="U776" s="229" t="s">
        <v>347</v>
      </c>
      <c r="V776" s="229" t="s">
        <v>1396</v>
      </c>
      <c r="W776" s="229" t="s">
        <v>347</v>
      </c>
      <c r="X776" s="229" t="s">
        <v>347</v>
      </c>
      <c r="Y776" s="229">
        <f t="shared" si="19"/>
        <v>4</v>
      </c>
      <c r="Z776" s="220"/>
    </row>
    <row r="777" spans="1:26">
      <c r="A777" s="228">
        <v>44681</v>
      </c>
      <c r="B777" s="229" t="s">
        <v>347</v>
      </c>
      <c r="C777" s="229" t="s">
        <v>1443</v>
      </c>
      <c r="D777" s="229" t="s">
        <v>1394</v>
      </c>
      <c r="E777" s="229" t="s">
        <v>1281</v>
      </c>
      <c r="F777" s="229" t="s">
        <v>1282</v>
      </c>
      <c r="G777" s="229" t="s">
        <v>1263</v>
      </c>
      <c r="H777" s="229" t="s">
        <v>820</v>
      </c>
      <c r="I777" s="229" t="s">
        <v>347</v>
      </c>
      <c r="J777" s="230">
        <v>-4242485</v>
      </c>
      <c r="K777" s="229" t="s">
        <v>347</v>
      </c>
      <c r="L777" s="229" t="s">
        <v>1395</v>
      </c>
      <c r="M777" s="229" t="s">
        <v>347</v>
      </c>
      <c r="N777" s="229" t="s">
        <v>347</v>
      </c>
      <c r="O777" s="229" t="s">
        <v>612</v>
      </c>
      <c r="P777" s="229" t="s">
        <v>405</v>
      </c>
      <c r="Q777" s="229" t="s">
        <v>406</v>
      </c>
      <c r="R777" s="229" t="s">
        <v>347</v>
      </c>
      <c r="S777" s="229" t="s">
        <v>347</v>
      </c>
      <c r="T777" s="231">
        <v>0</v>
      </c>
      <c r="U777" s="229" t="s">
        <v>347</v>
      </c>
      <c r="V777" s="229" t="s">
        <v>1396</v>
      </c>
      <c r="W777" s="229" t="s">
        <v>347</v>
      </c>
      <c r="X777" s="229" t="s">
        <v>347</v>
      </c>
      <c r="Y777" s="229">
        <f t="shared" si="19"/>
        <v>4</v>
      </c>
      <c r="Z777" s="220"/>
    </row>
    <row r="778" spans="1:26">
      <c r="A778" s="228">
        <v>44681</v>
      </c>
      <c r="B778" s="229" t="s">
        <v>347</v>
      </c>
      <c r="C778" s="229" t="s">
        <v>1443</v>
      </c>
      <c r="D778" s="229" t="s">
        <v>1394</v>
      </c>
      <c r="E778" s="229" t="s">
        <v>1281</v>
      </c>
      <c r="F778" s="229" t="s">
        <v>1282</v>
      </c>
      <c r="G778" s="229" t="s">
        <v>1263</v>
      </c>
      <c r="H778" s="229" t="s">
        <v>820</v>
      </c>
      <c r="I778" s="229" t="s">
        <v>347</v>
      </c>
      <c r="J778" s="230">
        <v>-303035</v>
      </c>
      <c r="K778" s="229" t="s">
        <v>347</v>
      </c>
      <c r="L778" s="229" t="s">
        <v>1395</v>
      </c>
      <c r="M778" s="229" t="s">
        <v>347</v>
      </c>
      <c r="N778" s="229" t="s">
        <v>347</v>
      </c>
      <c r="O778" s="229" t="s">
        <v>612</v>
      </c>
      <c r="P778" s="229" t="s">
        <v>405</v>
      </c>
      <c r="Q778" s="229" t="s">
        <v>406</v>
      </c>
      <c r="R778" s="229" t="s">
        <v>347</v>
      </c>
      <c r="S778" s="229" t="s">
        <v>347</v>
      </c>
      <c r="T778" s="231">
        <v>0</v>
      </c>
      <c r="U778" s="229" t="s">
        <v>347</v>
      </c>
      <c r="V778" s="229" t="s">
        <v>1396</v>
      </c>
      <c r="W778" s="229" t="s">
        <v>347</v>
      </c>
      <c r="X778" s="229" t="s">
        <v>347</v>
      </c>
      <c r="Y778" s="229">
        <f t="shared" si="19"/>
        <v>4</v>
      </c>
      <c r="Z778" s="220"/>
    </row>
    <row r="779" spans="1:26">
      <c r="A779" s="228">
        <v>44681</v>
      </c>
      <c r="B779" s="229" t="s">
        <v>347</v>
      </c>
      <c r="C779" s="229" t="s">
        <v>1443</v>
      </c>
      <c r="D779" s="229" t="s">
        <v>1394</v>
      </c>
      <c r="E779" s="229" t="s">
        <v>1281</v>
      </c>
      <c r="F779" s="229" t="s">
        <v>1282</v>
      </c>
      <c r="G779" s="229" t="s">
        <v>1187</v>
      </c>
      <c r="H779" s="229" t="s">
        <v>410</v>
      </c>
      <c r="I779" s="229" t="s">
        <v>347</v>
      </c>
      <c r="J779" s="230">
        <v>-378409</v>
      </c>
      <c r="K779" s="229" t="s">
        <v>347</v>
      </c>
      <c r="L779" s="229" t="s">
        <v>1395</v>
      </c>
      <c r="M779" s="229" t="s">
        <v>347</v>
      </c>
      <c r="N779" s="229" t="s">
        <v>347</v>
      </c>
      <c r="O779" s="229" t="s">
        <v>612</v>
      </c>
      <c r="P779" s="229" t="s">
        <v>405</v>
      </c>
      <c r="Q779" s="229" t="s">
        <v>406</v>
      </c>
      <c r="R779" s="229" t="s">
        <v>347</v>
      </c>
      <c r="S779" s="229" t="s">
        <v>347</v>
      </c>
      <c r="T779" s="231">
        <v>0</v>
      </c>
      <c r="U779" s="229" t="s">
        <v>347</v>
      </c>
      <c r="V779" s="229" t="s">
        <v>1396</v>
      </c>
      <c r="W779" s="229" t="s">
        <v>347</v>
      </c>
      <c r="X779" s="229" t="s">
        <v>347</v>
      </c>
      <c r="Y779" s="229">
        <f t="shared" si="19"/>
        <v>4</v>
      </c>
      <c r="Z779" s="220"/>
    </row>
    <row r="780" spans="1:26">
      <c r="A780" s="228">
        <v>44681</v>
      </c>
      <c r="B780" s="229" t="s">
        <v>347</v>
      </c>
      <c r="C780" s="229" t="s">
        <v>1443</v>
      </c>
      <c r="D780" s="229" t="s">
        <v>1394</v>
      </c>
      <c r="E780" s="229" t="s">
        <v>1281</v>
      </c>
      <c r="F780" s="229" t="s">
        <v>1282</v>
      </c>
      <c r="G780" s="229" t="s">
        <v>1187</v>
      </c>
      <c r="H780" s="229" t="s">
        <v>410</v>
      </c>
      <c r="I780" s="229" t="s">
        <v>347</v>
      </c>
      <c r="J780" s="230">
        <v>-61364</v>
      </c>
      <c r="K780" s="229" t="s">
        <v>347</v>
      </c>
      <c r="L780" s="229" t="s">
        <v>1395</v>
      </c>
      <c r="M780" s="229" t="s">
        <v>347</v>
      </c>
      <c r="N780" s="229" t="s">
        <v>347</v>
      </c>
      <c r="O780" s="229" t="s">
        <v>612</v>
      </c>
      <c r="P780" s="229" t="s">
        <v>405</v>
      </c>
      <c r="Q780" s="229" t="s">
        <v>406</v>
      </c>
      <c r="R780" s="229" t="s">
        <v>347</v>
      </c>
      <c r="S780" s="229" t="s">
        <v>347</v>
      </c>
      <c r="T780" s="231">
        <v>0</v>
      </c>
      <c r="U780" s="229" t="s">
        <v>347</v>
      </c>
      <c r="V780" s="229" t="s">
        <v>1396</v>
      </c>
      <c r="W780" s="229" t="s">
        <v>347</v>
      </c>
      <c r="X780" s="229" t="s">
        <v>347</v>
      </c>
      <c r="Y780" s="229">
        <f t="shared" si="19"/>
        <v>4</v>
      </c>
      <c r="Z780" s="220"/>
    </row>
    <row r="781" spans="1:26">
      <c r="A781" s="228">
        <v>44681</v>
      </c>
      <c r="B781" s="229" t="s">
        <v>347</v>
      </c>
      <c r="C781" s="229" t="s">
        <v>1443</v>
      </c>
      <c r="D781" s="229" t="s">
        <v>1394</v>
      </c>
      <c r="E781" s="229" t="s">
        <v>1281</v>
      </c>
      <c r="F781" s="229" t="s">
        <v>1282</v>
      </c>
      <c r="G781" s="229" t="s">
        <v>1187</v>
      </c>
      <c r="H781" s="229" t="s">
        <v>410</v>
      </c>
      <c r="I781" s="229" t="s">
        <v>347</v>
      </c>
      <c r="J781" s="230">
        <v>-429545</v>
      </c>
      <c r="K781" s="229" t="s">
        <v>347</v>
      </c>
      <c r="L781" s="229" t="s">
        <v>1395</v>
      </c>
      <c r="M781" s="229" t="s">
        <v>347</v>
      </c>
      <c r="N781" s="229" t="s">
        <v>347</v>
      </c>
      <c r="O781" s="229" t="s">
        <v>612</v>
      </c>
      <c r="P781" s="229" t="s">
        <v>405</v>
      </c>
      <c r="Q781" s="229" t="s">
        <v>406</v>
      </c>
      <c r="R781" s="229" t="s">
        <v>347</v>
      </c>
      <c r="S781" s="229" t="s">
        <v>347</v>
      </c>
      <c r="T781" s="231">
        <v>0</v>
      </c>
      <c r="U781" s="229" t="s">
        <v>347</v>
      </c>
      <c r="V781" s="229" t="s">
        <v>1396</v>
      </c>
      <c r="W781" s="229" t="s">
        <v>347</v>
      </c>
      <c r="X781" s="229" t="s">
        <v>347</v>
      </c>
      <c r="Y781" s="229">
        <f t="shared" si="19"/>
        <v>4</v>
      </c>
      <c r="Z781" s="220"/>
    </row>
    <row r="782" spans="1:26">
      <c r="A782" s="228">
        <v>44681</v>
      </c>
      <c r="B782" s="229" t="s">
        <v>347</v>
      </c>
      <c r="C782" s="229" t="s">
        <v>1443</v>
      </c>
      <c r="D782" s="229" t="s">
        <v>1394</v>
      </c>
      <c r="E782" s="229" t="s">
        <v>1281</v>
      </c>
      <c r="F782" s="229" t="s">
        <v>1282</v>
      </c>
      <c r="G782" s="229" t="s">
        <v>1187</v>
      </c>
      <c r="H782" s="229" t="s">
        <v>410</v>
      </c>
      <c r="I782" s="229" t="s">
        <v>347</v>
      </c>
      <c r="J782" s="230">
        <v>-30682</v>
      </c>
      <c r="K782" s="229" t="s">
        <v>347</v>
      </c>
      <c r="L782" s="229" t="s">
        <v>1395</v>
      </c>
      <c r="M782" s="229" t="s">
        <v>347</v>
      </c>
      <c r="N782" s="229" t="s">
        <v>347</v>
      </c>
      <c r="O782" s="229" t="s">
        <v>612</v>
      </c>
      <c r="P782" s="229" t="s">
        <v>405</v>
      </c>
      <c r="Q782" s="229" t="s">
        <v>406</v>
      </c>
      <c r="R782" s="229" t="s">
        <v>347</v>
      </c>
      <c r="S782" s="229" t="s">
        <v>347</v>
      </c>
      <c r="T782" s="231">
        <v>0</v>
      </c>
      <c r="U782" s="229" t="s">
        <v>347</v>
      </c>
      <c r="V782" s="229" t="s">
        <v>1396</v>
      </c>
      <c r="W782" s="229" t="s">
        <v>347</v>
      </c>
      <c r="X782" s="229" t="s">
        <v>347</v>
      </c>
      <c r="Y782" s="229">
        <f t="shared" si="19"/>
        <v>4</v>
      </c>
      <c r="Z782" s="220"/>
    </row>
    <row r="783" spans="1:26">
      <c r="A783" s="228">
        <v>44681</v>
      </c>
      <c r="B783" s="229" t="s">
        <v>347</v>
      </c>
      <c r="C783" s="229" t="s">
        <v>1443</v>
      </c>
      <c r="D783" s="229" t="s">
        <v>1394</v>
      </c>
      <c r="E783" s="229" t="s">
        <v>1281</v>
      </c>
      <c r="F783" s="229" t="s">
        <v>1282</v>
      </c>
      <c r="G783" s="229" t="s">
        <v>1268</v>
      </c>
      <c r="H783" s="229" t="s">
        <v>1269</v>
      </c>
      <c r="I783" s="229" t="s">
        <v>347</v>
      </c>
      <c r="J783" s="230">
        <v>-1713769</v>
      </c>
      <c r="K783" s="229" t="s">
        <v>347</v>
      </c>
      <c r="L783" s="229" t="s">
        <v>1395</v>
      </c>
      <c r="M783" s="229" t="s">
        <v>347</v>
      </c>
      <c r="N783" s="229" t="s">
        <v>347</v>
      </c>
      <c r="O783" s="229" t="s">
        <v>612</v>
      </c>
      <c r="P783" s="229" t="s">
        <v>405</v>
      </c>
      <c r="Q783" s="229" t="s">
        <v>406</v>
      </c>
      <c r="R783" s="229" t="s">
        <v>347</v>
      </c>
      <c r="S783" s="229" t="s">
        <v>347</v>
      </c>
      <c r="T783" s="231">
        <v>0</v>
      </c>
      <c r="U783" s="229" t="s">
        <v>347</v>
      </c>
      <c r="V783" s="229" t="s">
        <v>1396</v>
      </c>
      <c r="W783" s="229" t="s">
        <v>347</v>
      </c>
      <c r="X783" s="229" t="s">
        <v>347</v>
      </c>
      <c r="Y783" s="229">
        <f t="shared" si="19"/>
        <v>4</v>
      </c>
      <c r="Z783" s="220"/>
    </row>
    <row r="784" spans="1:26">
      <c r="A784" s="228">
        <v>44681</v>
      </c>
      <c r="B784" s="229" t="s">
        <v>347</v>
      </c>
      <c r="C784" s="229" t="s">
        <v>1443</v>
      </c>
      <c r="D784" s="229" t="s">
        <v>1394</v>
      </c>
      <c r="E784" s="229" t="s">
        <v>1281</v>
      </c>
      <c r="F784" s="229" t="s">
        <v>1282</v>
      </c>
      <c r="G784" s="229" t="s">
        <v>1268</v>
      </c>
      <c r="H784" s="229" t="s">
        <v>1269</v>
      </c>
      <c r="I784" s="229" t="s">
        <v>347</v>
      </c>
      <c r="J784" s="230">
        <v>-277909</v>
      </c>
      <c r="K784" s="229" t="s">
        <v>347</v>
      </c>
      <c r="L784" s="229" t="s">
        <v>1395</v>
      </c>
      <c r="M784" s="229" t="s">
        <v>347</v>
      </c>
      <c r="N784" s="229" t="s">
        <v>347</v>
      </c>
      <c r="O784" s="229" t="s">
        <v>612</v>
      </c>
      <c r="P784" s="229" t="s">
        <v>405</v>
      </c>
      <c r="Q784" s="229" t="s">
        <v>406</v>
      </c>
      <c r="R784" s="229" t="s">
        <v>347</v>
      </c>
      <c r="S784" s="229" t="s">
        <v>347</v>
      </c>
      <c r="T784" s="231">
        <v>0</v>
      </c>
      <c r="U784" s="229" t="s">
        <v>347</v>
      </c>
      <c r="V784" s="229" t="s">
        <v>1396</v>
      </c>
      <c r="W784" s="229" t="s">
        <v>347</v>
      </c>
      <c r="X784" s="229" t="s">
        <v>347</v>
      </c>
      <c r="Y784" s="229">
        <f t="shared" si="19"/>
        <v>4</v>
      </c>
      <c r="Z784" s="220"/>
    </row>
    <row r="785" spans="1:26">
      <c r="A785" s="228">
        <v>44681</v>
      </c>
      <c r="B785" s="229" t="s">
        <v>347</v>
      </c>
      <c r="C785" s="229" t="s">
        <v>1443</v>
      </c>
      <c r="D785" s="229" t="s">
        <v>1394</v>
      </c>
      <c r="E785" s="229" t="s">
        <v>1281</v>
      </c>
      <c r="F785" s="229" t="s">
        <v>1282</v>
      </c>
      <c r="G785" s="229" t="s">
        <v>1268</v>
      </c>
      <c r="H785" s="229" t="s">
        <v>1269</v>
      </c>
      <c r="I785" s="229" t="s">
        <v>347</v>
      </c>
      <c r="J785" s="230">
        <v>-1945360</v>
      </c>
      <c r="K785" s="229" t="s">
        <v>347</v>
      </c>
      <c r="L785" s="229" t="s">
        <v>1395</v>
      </c>
      <c r="M785" s="229" t="s">
        <v>347</v>
      </c>
      <c r="N785" s="229" t="s">
        <v>347</v>
      </c>
      <c r="O785" s="229" t="s">
        <v>612</v>
      </c>
      <c r="P785" s="229" t="s">
        <v>405</v>
      </c>
      <c r="Q785" s="229" t="s">
        <v>406</v>
      </c>
      <c r="R785" s="229" t="s">
        <v>347</v>
      </c>
      <c r="S785" s="229" t="s">
        <v>347</v>
      </c>
      <c r="T785" s="231">
        <v>0</v>
      </c>
      <c r="U785" s="229" t="s">
        <v>347</v>
      </c>
      <c r="V785" s="229" t="s">
        <v>1396</v>
      </c>
      <c r="W785" s="229" t="s">
        <v>347</v>
      </c>
      <c r="X785" s="229" t="s">
        <v>347</v>
      </c>
      <c r="Y785" s="229">
        <f t="shared" si="19"/>
        <v>4</v>
      </c>
      <c r="Z785" s="220"/>
    </row>
    <row r="786" spans="1:26">
      <c r="A786" s="228">
        <v>44681</v>
      </c>
      <c r="B786" s="229" t="s">
        <v>347</v>
      </c>
      <c r="C786" s="229" t="s">
        <v>1443</v>
      </c>
      <c r="D786" s="229" t="s">
        <v>1394</v>
      </c>
      <c r="E786" s="229" t="s">
        <v>1281</v>
      </c>
      <c r="F786" s="229" t="s">
        <v>1282</v>
      </c>
      <c r="G786" s="229" t="s">
        <v>1268</v>
      </c>
      <c r="H786" s="229" t="s">
        <v>1269</v>
      </c>
      <c r="I786" s="229" t="s">
        <v>347</v>
      </c>
      <c r="J786" s="230">
        <v>-138954</v>
      </c>
      <c r="K786" s="229" t="s">
        <v>347</v>
      </c>
      <c r="L786" s="229" t="s">
        <v>1395</v>
      </c>
      <c r="M786" s="229" t="s">
        <v>347</v>
      </c>
      <c r="N786" s="229" t="s">
        <v>347</v>
      </c>
      <c r="O786" s="229" t="s">
        <v>612</v>
      </c>
      <c r="P786" s="229" t="s">
        <v>405</v>
      </c>
      <c r="Q786" s="229" t="s">
        <v>406</v>
      </c>
      <c r="R786" s="229" t="s">
        <v>347</v>
      </c>
      <c r="S786" s="229" t="s">
        <v>347</v>
      </c>
      <c r="T786" s="231">
        <v>0</v>
      </c>
      <c r="U786" s="229" t="s">
        <v>347</v>
      </c>
      <c r="V786" s="229" t="s">
        <v>1396</v>
      </c>
      <c r="W786" s="229" t="s">
        <v>347</v>
      </c>
      <c r="X786" s="229" t="s">
        <v>347</v>
      </c>
      <c r="Y786" s="229">
        <f t="shared" si="19"/>
        <v>4</v>
      </c>
      <c r="Z786" s="220"/>
    </row>
    <row r="787" spans="1:26">
      <c r="A787" s="228">
        <v>44681</v>
      </c>
      <c r="B787" s="229" t="s">
        <v>347</v>
      </c>
      <c r="C787" s="229" t="s">
        <v>1443</v>
      </c>
      <c r="D787" s="229" t="s">
        <v>1394</v>
      </c>
      <c r="E787" s="229" t="s">
        <v>1281</v>
      </c>
      <c r="F787" s="229" t="s">
        <v>1282</v>
      </c>
      <c r="G787" s="229" t="s">
        <v>1286</v>
      </c>
      <c r="H787" s="229" t="s">
        <v>454</v>
      </c>
      <c r="I787" s="229" t="s">
        <v>347</v>
      </c>
      <c r="J787" s="230">
        <v>-22267221</v>
      </c>
      <c r="K787" s="229" t="s">
        <v>347</v>
      </c>
      <c r="L787" s="229" t="s">
        <v>1395</v>
      </c>
      <c r="M787" s="229" t="s">
        <v>347</v>
      </c>
      <c r="N787" s="229" t="s">
        <v>347</v>
      </c>
      <c r="O787" s="229" t="s">
        <v>612</v>
      </c>
      <c r="P787" s="229" t="s">
        <v>405</v>
      </c>
      <c r="Q787" s="229" t="s">
        <v>406</v>
      </c>
      <c r="R787" s="229" t="s">
        <v>347</v>
      </c>
      <c r="S787" s="229" t="s">
        <v>347</v>
      </c>
      <c r="T787" s="231">
        <v>0</v>
      </c>
      <c r="U787" s="229" t="s">
        <v>347</v>
      </c>
      <c r="V787" s="229" t="s">
        <v>1396</v>
      </c>
      <c r="W787" s="229" t="s">
        <v>347</v>
      </c>
      <c r="X787" s="229" t="s">
        <v>347</v>
      </c>
      <c r="Y787" s="229">
        <f t="shared" si="19"/>
        <v>4</v>
      </c>
      <c r="Z787" s="220"/>
    </row>
    <row r="788" spans="1:26">
      <c r="A788" s="228">
        <v>44681</v>
      </c>
      <c r="B788" s="229" t="s">
        <v>347</v>
      </c>
      <c r="C788" s="229" t="s">
        <v>1443</v>
      </c>
      <c r="D788" s="229" t="s">
        <v>1394</v>
      </c>
      <c r="E788" s="229" t="s">
        <v>1281</v>
      </c>
      <c r="F788" s="229" t="s">
        <v>1282</v>
      </c>
      <c r="G788" s="229" t="s">
        <v>1286</v>
      </c>
      <c r="H788" s="229" t="s">
        <v>454</v>
      </c>
      <c r="I788" s="229" t="s">
        <v>347</v>
      </c>
      <c r="J788" s="230">
        <v>-3610901</v>
      </c>
      <c r="K788" s="229" t="s">
        <v>347</v>
      </c>
      <c r="L788" s="229" t="s">
        <v>1395</v>
      </c>
      <c r="M788" s="229" t="s">
        <v>347</v>
      </c>
      <c r="N788" s="229" t="s">
        <v>347</v>
      </c>
      <c r="O788" s="229" t="s">
        <v>612</v>
      </c>
      <c r="P788" s="229" t="s">
        <v>405</v>
      </c>
      <c r="Q788" s="229" t="s">
        <v>406</v>
      </c>
      <c r="R788" s="229" t="s">
        <v>347</v>
      </c>
      <c r="S788" s="229" t="s">
        <v>347</v>
      </c>
      <c r="T788" s="231">
        <v>0</v>
      </c>
      <c r="U788" s="229" t="s">
        <v>347</v>
      </c>
      <c r="V788" s="229" t="s">
        <v>1396</v>
      </c>
      <c r="W788" s="229" t="s">
        <v>347</v>
      </c>
      <c r="X788" s="229" t="s">
        <v>347</v>
      </c>
      <c r="Y788" s="229">
        <f t="shared" si="19"/>
        <v>4</v>
      </c>
      <c r="Z788" s="220"/>
    </row>
    <row r="789" spans="1:26">
      <c r="A789" s="228">
        <v>44681</v>
      </c>
      <c r="B789" s="229" t="s">
        <v>347</v>
      </c>
      <c r="C789" s="229" t="s">
        <v>1443</v>
      </c>
      <c r="D789" s="229" t="s">
        <v>1394</v>
      </c>
      <c r="E789" s="229" t="s">
        <v>1281</v>
      </c>
      <c r="F789" s="229" t="s">
        <v>1282</v>
      </c>
      <c r="G789" s="229" t="s">
        <v>1286</v>
      </c>
      <c r="H789" s="229" t="s">
        <v>454</v>
      </c>
      <c r="I789" s="229" t="s">
        <v>347</v>
      </c>
      <c r="J789" s="230">
        <v>-25276305</v>
      </c>
      <c r="K789" s="229" t="s">
        <v>347</v>
      </c>
      <c r="L789" s="229" t="s">
        <v>1395</v>
      </c>
      <c r="M789" s="229" t="s">
        <v>347</v>
      </c>
      <c r="N789" s="229" t="s">
        <v>347</v>
      </c>
      <c r="O789" s="229" t="s">
        <v>612</v>
      </c>
      <c r="P789" s="229" t="s">
        <v>405</v>
      </c>
      <c r="Q789" s="229" t="s">
        <v>406</v>
      </c>
      <c r="R789" s="229" t="s">
        <v>347</v>
      </c>
      <c r="S789" s="229" t="s">
        <v>347</v>
      </c>
      <c r="T789" s="231">
        <v>0</v>
      </c>
      <c r="U789" s="229" t="s">
        <v>347</v>
      </c>
      <c r="V789" s="229" t="s">
        <v>1396</v>
      </c>
      <c r="W789" s="229" t="s">
        <v>347</v>
      </c>
      <c r="X789" s="229" t="s">
        <v>347</v>
      </c>
      <c r="Y789" s="229">
        <f t="shared" si="19"/>
        <v>4</v>
      </c>
      <c r="Z789" s="220"/>
    </row>
    <row r="790" spans="1:26">
      <c r="A790" s="228">
        <v>44681</v>
      </c>
      <c r="B790" s="229" t="s">
        <v>347</v>
      </c>
      <c r="C790" s="229" t="s">
        <v>1443</v>
      </c>
      <c r="D790" s="229" t="s">
        <v>1394</v>
      </c>
      <c r="E790" s="229" t="s">
        <v>1281</v>
      </c>
      <c r="F790" s="229" t="s">
        <v>1282</v>
      </c>
      <c r="G790" s="229" t="s">
        <v>1286</v>
      </c>
      <c r="H790" s="229" t="s">
        <v>454</v>
      </c>
      <c r="I790" s="229" t="s">
        <v>347</v>
      </c>
      <c r="J790" s="230">
        <v>-1805450</v>
      </c>
      <c r="K790" s="229" t="s">
        <v>347</v>
      </c>
      <c r="L790" s="229" t="s">
        <v>1395</v>
      </c>
      <c r="M790" s="229" t="s">
        <v>347</v>
      </c>
      <c r="N790" s="229" t="s">
        <v>347</v>
      </c>
      <c r="O790" s="229" t="s">
        <v>612</v>
      </c>
      <c r="P790" s="229" t="s">
        <v>405</v>
      </c>
      <c r="Q790" s="229" t="s">
        <v>406</v>
      </c>
      <c r="R790" s="229" t="s">
        <v>347</v>
      </c>
      <c r="S790" s="229" t="s">
        <v>347</v>
      </c>
      <c r="T790" s="231">
        <v>0</v>
      </c>
      <c r="U790" s="229" t="s">
        <v>347</v>
      </c>
      <c r="V790" s="229" t="s">
        <v>1396</v>
      </c>
      <c r="W790" s="229" t="s">
        <v>347</v>
      </c>
      <c r="X790" s="229" t="s">
        <v>347</v>
      </c>
      <c r="Y790" s="229">
        <f t="shared" si="19"/>
        <v>4</v>
      </c>
      <c r="Z790" s="220"/>
    </row>
    <row r="791" spans="1:26">
      <c r="A791" s="228">
        <v>44681</v>
      </c>
      <c r="B791" s="229" t="s">
        <v>347</v>
      </c>
      <c r="C791" s="229" t="s">
        <v>1443</v>
      </c>
      <c r="D791" s="229" t="s">
        <v>1394</v>
      </c>
      <c r="E791" s="229" t="s">
        <v>1281</v>
      </c>
      <c r="F791" s="229" t="s">
        <v>1282</v>
      </c>
      <c r="G791" s="229" t="s">
        <v>1198</v>
      </c>
      <c r="H791" s="229" t="s">
        <v>607</v>
      </c>
      <c r="I791" s="229" t="s">
        <v>347</v>
      </c>
      <c r="J791" s="230">
        <v>-1839489</v>
      </c>
      <c r="K791" s="229" t="s">
        <v>347</v>
      </c>
      <c r="L791" s="229" t="s">
        <v>1395</v>
      </c>
      <c r="M791" s="229" t="s">
        <v>347</v>
      </c>
      <c r="N791" s="229" t="s">
        <v>347</v>
      </c>
      <c r="O791" s="229" t="s">
        <v>612</v>
      </c>
      <c r="P791" s="229" t="s">
        <v>405</v>
      </c>
      <c r="Q791" s="229" t="s">
        <v>406</v>
      </c>
      <c r="R791" s="229" t="s">
        <v>347</v>
      </c>
      <c r="S791" s="229" t="s">
        <v>347</v>
      </c>
      <c r="T791" s="231">
        <v>0</v>
      </c>
      <c r="U791" s="229" t="s">
        <v>347</v>
      </c>
      <c r="V791" s="229" t="s">
        <v>1396</v>
      </c>
      <c r="W791" s="229" t="s">
        <v>347</v>
      </c>
      <c r="X791" s="229" t="s">
        <v>347</v>
      </c>
      <c r="Y791" s="229">
        <f t="shared" si="19"/>
        <v>4</v>
      </c>
      <c r="Z791" s="220"/>
    </row>
    <row r="792" spans="1:26">
      <c r="A792" s="228">
        <v>44681</v>
      </c>
      <c r="B792" s="229" t="s">
        <v>347</v>
      </c>
      <c r="C792" s="229" t="s">
        <v>1443</v>
      </c>
      <c r="D792" s="229" t="s">
        <v>1394</v>
      </c>
      <c r="E792" s="229" t="s">
        <v>1281</v>
      </c>
      <c r="F792" s="229" t="s">
        <v>1282</v>
      </c>
      <c r="G792" s="229" t="s">
        <v>1198</v>
      </c>
      <c r="H792" s="229" t="s">
        <v>607</v>
      </c>
      <c r="I792" s="229" t="s">
        <v>347</v>
      </c>
      <c r="J792" s="230">
        <v>-298295</v>
      </c>
      <c r="K792" s="229" t="s">
        <v>347</v>
      </c>
      <c r="L792" s="229" t="s">
        <v>1395</v>
      </c>
      <c r="M792" s="229" t="s">
        <v>347</v>
      </c>
      <c r="N792" s="229" t="s">
        <v>347</v>
      </c>
      <c r="O792" s="229" t="s">
        <v>612</v>
      </c>
      <c r="P792" s="229" t="s">
        <v>405</v>
      </c>
      <c r="Q792" s="229" t="s">
        <v>406</v>
      </c>
      <c r="R792" s="229" t="s">
        <v>347</v>
      </c>
      <c r="S792" s="229" t="s">
        <v>347</v>
      </c>
      <c r="T792" s="231">
        <v>0</v>
      </c>
      <c r="U792" s="229" t="s">
        <v>347</v>
      </c>
      <c r="V792" s="229" t="s">
        <v>1396</v>
      </c>
      <c r="W792" s="229" t="s">
        <v>347</v>
      </c>
      <c r="X792" s="229" t="s">
        <v>347</v>
      </c>
      <c r="Y792" s="229">
        <f t="shared" si="19"/>
        <v>4</v>
      </c>
      <c r="Z792" s="220"/>
    </row>
    <row r="793" spans="1:26">
      <c r="A793" s="228">
        <v>44681</v>
      </c>
      <c r="B793" s="229" t="s">
        <v>347</v>
      </c>
      <c r="C793" s="229" t="s">
        <v>1443</v>
      </c>
      <c r="D793" s="229" t="s">
        <v>1394</v>
      </c>
      <c r="E793" s="229" t="s">
        <v>1281</v>
      </c>
      <c r="F793" s="229" t="s">
        <v>1282</v>
      </c>
      <c r="G793" s="229" t="s">
        <v>1198</v>
      </c>
      <c r="H793" s="229" t="s">
        <v>607</v>
      </c>
      <c r="I793" s="229" t="s">
        <v>347</v>
      </c>
      <c r="J793" s="230">
        <v>-2088068</v>
      </c>
      <c r="K793" s="229" t="s">
        <v>347</v>
      </c>
      <c r="L793" s="229" t="s">
        <v>1395</v>
      </c>
      <c r="M793" s="229" t="s">
        <v>347</v>
      </c>
      <c r="N793" s="229" t="s">
        <v>347</v>
      </c>
      <c r="O793" s="229" t="s">
        <v>612</v>
      </c>
      <c r="P793" s="229" t="s">
        <v>405</v>
      </c>
      <c r="Q793" s="229" t="s">
        <v>406</v>
      </c>
      <c r="R793" s="229" t="s">
        <v>347</v>
      </c>
      <c r="S793" s="229" t="s">
        <v>347</v>
      </c>
      <c r="T793" s="231">
        <v>0</v>
      </c>
      <c r="U793" s="229" t="s">
        <v>347</v>
      </c>
      <c r="V793" s="229" t="s">
        <v>1396</v>
      </c>
      <c r="W793" s="229" t="s">
        <v>347</v>
      </c>
      <c r="X793" s="229" t="s">
        <v>347</v>
      </c>
      <c r="Y793" s="229">
        <f t="shared" si="19"/>
        <v>4</v>
      </c>
      <c r="Z793" s="220"/>
    </row>
    <row r="794" spans="1:26">
      <c r="A794" s="228">
        <v>44681</v>
      </c>
      <c r="B794" s="229" t="s">
        <v>347</v>
      </c>
      <c r="C794" s="229" t="s">
        <v>1443</v>
      </c>
      <c r="D794" s="229" t="s">
        <v>1394</v>
      </c>
      <c r="E794" s="229" t="s">
        <v>1281</v>
      </c>
      <c r="F794" s="229" t="s">
        <v>1282</v>
      </c>
      <c r="G794" s="229" t="s">
        <v>1198</v>
      </c>
      <c r="H794" s="229" t="s">
        <v>607</v>
      </c>
      <c r="I794" s="229" t="s">
        <v>347</v>
      </c>
      <c r="J794" s="230">
        <v>-149148</v>
      </c>
      <c r="K794" s="229" t="s">
        <v>347</v>
      </c>
      <c r="L794" s="229" t="s">
        <v>1395</v>
      </c>
      <c r="M794" s="229" t="s">
        <v>347</v>
      </c>
      <c r="N794" s="229" t="s">
        <v>347</v>
      </c>
      <c r="O794" s="229" t="s">
        <v>612</v>
      </c>
      <c r="P794" s="229" t="s">
        <v>405</v>
      </c>
      <c r="Q794" s="229" t="s">
        <v>406</v>
      </c>
      <c r="R794" s="229" t="s">
        <v>347</v>
      </c>
      <c r="S794" s="229" t="s">
        <v>347</v>
      </c>
      <c r="T794" s="231">
        <v>0</v>
      </c>
      <c r="U794" s="229" t="s">
        <v>347</v>
      </c>
      <c r="V794" s="229" t="s">
        <v>1396</v>
      </c>
      <c r="W794" s="229" t="s">
        <v>347</v>
      </c>
      <c r="X794" s="229" t="s">
        <v>347</v>
      </c>
      <c r="Y794" s="229">
        <f t="shared" si="19"/>
        <v>4</v>
      </c>
      <c r="Z794" s="220"/>
    </row>
    <row r="795" spans="1:26">
      <c r="A795" s="228">
        <v>44681</v>
      </c>
      <c r="B795" s="229" t="s">
        <v>347</v>
      </c>
      <c r="C795" s="229" t="s">
        <v>1443</v>
      </c>
      <c r="D795" s="229" t="s">
        <v>1394</v>
      </c>
      <c r="E795" s="229" t="s">
        <v>1281</v>
      </c>
      <c r="F795" s="229" t="s">
        <v>1282</v>
      </c>
      <c r="G795" s="229" t="s">
        <v>494</v>
      </c>
      <c r="H795" s="229" t="s">
        <v>495</v>
      </c>
      <c r="I795" s="229" t="s">
        <v>347</v>
      </c>
      <c r="J795" s="230">
        <v>-8903905</v>
      </c>
      <c r="K795" s="229" t="s">
        <v>347</v>
      </c>
      <c r="L795" s="229" t="s">
        <v>1395</v>
      </c>
      <c r="M795" s="229" t="s">
        <v>347</v>
      </c>
      <c r="N795" s="229" t="s">
        <v>347</v>
      </c>
      <c r="O795" s="229" t="s">
        <v>612</v>
      </c>
      <c r="P795" s="229" t="s">
        <v>405</v>
      </c>
      <c r="Q795" s="229" t="s">
        <v>406</v>
      </c>
      <c r="R795" s="229" t="s">
        <v>347</v>
      </c>
      <c r="S795" s="229" t="s">
        <v>347</v>
      </c>
      <c r="T795" s="231">
        <v>0</v>
      </c>
      <c r="U795" s="229" t="s">
        <v>347</v>
      </c>
      <c r="V795" s="229" t="s">
        <v>1396</v>
      </c>
      <c r="W795" s="229" t="s">
        <v>347</v>
      </c>
      <c r="X795" s="229" t="s">
        <v>347</v>
      </c>
      <c r="Y795" s="229">
        <f t="shared" si="19"/>
        <v>4</v>
      </c>
      <c r="Z795" s="220"/>
    </row>
    <row r="796" spans="1:26">
      <c r="A796" s="228">
        <v>44681</v>
      </c>
      <c r="B796" s="229" t="s">
        <v>347</v>
      </c>
      <c r="C796" s="229" t="s">
        <v>1443</v>
      </c>
      <c r="D796" s="229" t="s">
        <v>1394</v>
      </c>
      <c r="E796" s="229" t="s">
        <v>1281</v>
      </c>
      <c r="F796" s="229" t="s">
        <v>1282</v>
      </c>
      <c r="G796" s="229" t="s">
        <v>494</v>
      </c>
      <c r="H796" s="229" t="s">
        <v>495</v>
      </c>
      <c r="I796" s="229" t="s">
        <v>347</v>
      </c>
      <c r="J796" s="230">
        <v>-1443876</v>
      </c>
      <c r="K796" s="229" t="s">
        <v>347</v>
      </c>
      <c r="L796" s="229" t="s">
        <v>1395</v>
      </c>
      <c r="M796" s="229" t="s">
        <v>347</v>
      </c>
      <c r="N796" s="229" t="s">
        <v>347</v>
      </c>
      <c r="O796" s="229" t="s">
        <v>612</v>
      </c>
      <c r="P796" s="229" t="s">
        <v>405</v>
      </c>
      <c r="Q796" s="229" t="s">
        <v>406</v>
      </c>
      <c r="R796" s="229" t="s">
        <v>347</v>
      </c>
      <c r="S796" s="229" t="s">
        <v>347</v>
      </c>
      <c r="T796" s="231">
        <v>0</v>
      </c>
      <c r="U796" s="229" t="s">
        <v>347</v>
      </c>
      <c r="V796" s="229" t="s">
        <v>1396</v>
      </c>
      <c r="W796" s="229" t="s">
        <v>347</v>
      </c>
      <c r="X796" s="229" t="s">
        <v>347</v>
      </c>
      <c r="Y796" s="229">
        <f t="shared" si="19"/>
        <v>4</v>
      </c>
      <c r="Z796" s="220"/>
    </row>
    <row r="797" spans="1:26">
      <c r="A797" s="228">
        <v>44681</v>
      </c>
      <c r="B797" s="229" t="s">
        <v>347</v>
      </c>
      <c r="C797" s="229" t="s">
        <v>1443</v>
      </c>
      <c r="D797" s="229" t="s">
        <v>1394</v>
      </c>
      <c r="E797" s="229" t="s">
        <v>1281</v>
      </c>
      <c r="F797" s="229" t="s">
        <v>1282</v>
      </c>
      <c r="G797" s="229" t="s">
        <v>494</v>
      </c>
      <c r="H797" s="229" t="s">
        <v>495</v>
      </c>
      <c r="I797" s="229" t="s">
        <v>347</v>
      </c>
      <c r="J797" s="230">
        <v>-10107135</v>
      </c>
      <c r="K797" s="229" t="s">
        <v>347</v>
      </c>
      <c r="L797" s="229" t="s">
        <v>1395</v>
      </c>
      <c r="M797" s="229" t="s">
        <v>347</v>
      </c>
      <c r="N797" s="229" t="s">
        <v>347</v>
      </c>
      <c r="O797" s="229" t="s">
        <v>612</v>
      </c>
      <c r="P797" s="229" t="s">
        <v>405</v>
      </c>
      <c r="Q797" s="229" t="s">
        <v>406</v>
      </c>
      <c r="R797" s="229" t="s">
        <v>347</v>
      </c>
      <c r="S797" s="229" t="s">
        <v>347</v>
      </c>
      <c r="T797" s="231">
        <v>0</v>
      </c>
      <c r="U797" s="229" t="s">
        <v>347</v>
      </c>
      <c r="V797" s="229" t="s">
        <v>1396</v>
      </c>
      <c r="W797" s="229" t="s">
        <v>347</v>
      </c>
      <c r="X797" s="229" t="s">
        <v>347</v>
      </c>
      <c r="Y797" s="229">
        <f t="shared" si="19"/>
        <v>4</v>
      </c>
      <c r="Z797" s="220"/>
    </row>
    <row r="798" spans="1:26">
      <c r="A798" s="228">
        <v>44681</v>
      </c>
      <c r="B798" s="229" t="s">
        <v>347</v>
      </c>
      <c r="C798" s="229" t="s">
        <v>1443</v>
      </c>
      <c r="D798" s="229" t="s">
        <v>1394</v>
      </c>
      <c r="E798" s="229" t="s">
        <v>1281</v>
      </c>
      <c r="F798" s="229" t="s">
        <v>1282</v>
      </c>
      <c r="G798" s="229" t="s">
        <v>494</v>
      </c>
      <c r="H798" s="229" t="s">
        <v>495</v>
      </c>
      <c r="I798" s="229" t="s">
        <v>347</v>
      </c>
      <c r="J798" s="230">
        <v>-721939</v>
      </c>
      <c r="K798" s="229" t="s">
        <v>347</v>
      </c>
      <c r="L798" s="229" t="s">
        <v>1395</v>
      </c>
      <c r="M798" s="229" t="s">
        <v>347</v>
      </c>
      <c r="N798" s="229" t="s">
        <v>347</v>
      </c>
      <c r="O798" s="229" t="s">
        <v>612</v>
      </c>
      <c r="P798" s="229" t="s">
        <v>405</v>
      </c>
      <c r="Q798" s="229" t="s">
        <v>406</v>
      </c>
      <c r="R798" s="229" t="s">
        <v>347</v>
      </c>
      <c r="S798" s="229" t="s">
        <v>347</v>
      </c>
      <c r="T798" s="231">
        <v>0</v>
      </c>
      <c r="U798" s="229" t="s">
        <v>347</v>
      </c>
      <c r="V798" s="229" t="s">
        <v>1396</v>
      </c>
      <c r="W798" s="229" t="s">
        <v>347</v>
      </c>
      <c r="X798" s="229" t="s">
        <v>347</v>
      </c>
      <c r="Y798" s="229">
        <f t="shared" si="19"/>
        <v>4</v>
      </c>
      <c r="Z798" s="220"/>
    </row>
    <row r="799" spans="1:26">
      <c r="A799" s="228">
        <v>44681</v>
      </c>
      <c r="B799" s="229" t="s">
        <v>347</v>
      </c>
      <c r="C799" s="229" t="s">
        <v>1443</v>
      </c>
      <c r="D799" s="229" t="s">
        <v>1394</v>
      </c>
      <c r="E799" s="229" t="s">
        <v>1281</v>
      </c>
      <c r="F799" s="229" t="s">
        <v>1282</v>
      </c>
      <c r="G799" s="229" t="s">
        <v>1335</v>
      </c>
      <c r="H799" s="229" t="s">
        <v>1336</v>
      </c>
      <c r="I799" s="229" t="s">
        <v>347</v>
      </c>
      <c r="J799" s="230">
        <v>-2544591</v>
      </c>
      <c r="K799" s="229" t="s">
        <v>347</v>
      </c>
      <c r="L799" s="229" t="s">
        <v>1395</v>
      </c>
      <c r="M799" s="229" t="s">
        <v>347</v>
      </c>
      <c r="N799" s="229" t="s">
        <v>347</v>
      </c>
      <c r="O799" s="229" t="s">
        <v>612</v>
      </c>
      <c r="P799" s="229" t="s">
        <v>405</v>
      </c>
      <c r="Q799" s="229" t="s">
        <v>406</v>
      </c>
      <c r="R799" s="229" t="s">
        <v>347</v>
      </c>
      <c r="S799" s="229" t="s">
        <v>347</v>
      </c>
      <c r="T799" s="231">
        <v>0</v>
      </c>
      <c r="U799" s="229" t="s">
        <v>347</v>
      </c>
      <c r="V799" s="229" t="s">
        <v>1396</v>
      </c>
      <c r="W799" s="229" t="s">
        <v>347</v>
      </c>
      <c r="X799" s="229" t="s">
        <v>347</v>
      </c>
      <c r="Y799" s="229">
        <f t="shared" si="19"/>
        <v>4</v>
      </c>
      <c r="Z799" s="220"/>
    </row>
    <row r="800" spans="1:26">
      <c r="A800" s="228">
        <v>44681</v>
      </c>
      <c r="B800" s="229" t="s">
        <v>347</v>
      </c>
      <c r="C800" s="229" t="s">
        <v>1443</v>
      </c>
      <c r="D800" s="229" t="s">
        <v>1394</v>
      </c>
      <c r="E800" s="229" t="s">
        <v>1281</v>
      </c>
      <c r="F800" s="229" t="s">
        <v>1282</v>
      </c>
      <c r="G800" s="229" t="s">
        <v>1335</v>
      </c>
      <c r="H800" s="229" t="s">
        <v>1336</v>
      </c>
      <c r="I800" s="229" t="s">
        <v>347</v>
      </c>
      <c r="J800" s="230">
        <v>-412636</v>
      </c>
      <c r="K800" s="229" t="s">
        <v>347</v>
      </c>
      <c r="L800" s="229" t="s">
        <v>1395</v>
      </c>
      <c r="M800" s="229" t="s">
        <v>347</v>
      </c>
      <c r="N800" s="229" t="s">
        <v>347</v>
      </c>
      <c r="O800" s="229" t="s">
        <v>612</v>
      </c>
      <c r="P800" s="229" t="s">
        <v>405</v>
      </c>
      <c r="Q800" s="229" t="s">
        <v>406</v>
      </c>
      <c r="R800" s="229" t="s">
        <v>347</v>
      </c>
      <c r="S800" s="229" t="s">
        <v>347</v>
      </c>
      <c r="T800" s="231">
        <v>0</v>
      </c>
      <c r="U800" s="229" t="s">
        <v>347</v>
      </c>
      <c r="V800" s="229" t="s">
        <v>1396</v>
      </c>
      <c r="W800" s="229" t="s">
        <v>347</v>
      </c>
      <c r="X800" s="229" t="s">
        <v>347</v>
      </c>
      <c r="Y800" s="229">
        <f t="shared" si="19"/>
        <v>4</v>
      </c>
      <c r="Z800" s="220"/>
    </row>
    <row r="801" spans="1:26">
      <c r="A801" s="228">
        <v>44681</v>
      </c>
      <c r="B801" s="229" t="s">
        <v>347</v>
      </c>
      <c r="C801" s="229" t="s">
        <v>1443</v>
      </c>
      <c r="D801" s="229" t="s">
        <v>1394</v>
      </c>
      <c r="E801" s="229" t="s">
        <v>1281</v>
      </c>
      <c r="F801" s="229" t="s">
        <v>1282</v>
      </c>
      <c r="G801" s="229" t="s">
        <v>1335</v>
      </c>
      <c r="H801" s="229" t="s">
        <v>1336</v>
      </c>
      <c r="I801" s="229" t="s">
        <v>347</v>
      </c>
      <c r="J801" s="230">
        <v>-2888455</v>
      </c>
      <c r="K801" s="229" t="s">
        <v>347</v>
      </c>
      <c r="L801" s="229" t="s">
        <v>1395</v>
      </c>
      <c r="M801" s="229" t="s">
        <v>347</v>
      </c>
      <c r="N801" s="229" t="s">
        <v>347</v>
      </c>
      <c r="O801" s="229" t="s">
        <v>612</v>
      </c>
      <c r="P801" s="229" t="s">
        <v>405</v>
      </c>
      <c r="Q801" s="229" t="s">
        <v>406</v>
      </c>
      <c r="R801" s="229" t="s">
        <v>347</v>
      </c>
      <c r="S801" s="229" t="s">
        <v>347</v>
      </c>
      <c r="T801" s="231">
        <v>0</v>
      </c>
      <c r="U801" s="229" t="s">
        <v>347</v>
      </c>
      <c r="V801" s="229" t="s">
        <v>1396</v>
      </c>
      <c r="W801" s="229" t="s">
        <v>347</v>
      </c>
      <c r="X801" s="229" t="s">
        <v>347</v>
      </c>
      <c r="Y801" s="229">
        <f t="shared" si="19"/>
        <v>4</v>
      </c>
      <c r="Z801" s="220"/>
    </row>
    <row r="802" spans="1:26">
      <c r="A802" s="228">
        <v>44681</v>
      </c>
      <c r="B802" s="229" t="s">
        <v>347</v>
      </c>
      <c r="C802" s="229" t="s">
        <v>1443</v>
      </c>
      <c r="D802" s="229" t="s">
        <v>1394</v>
      </c>
      <c r="E802" s="229" t="s">
        <v>1281</v>
      </c>
      <c r="F802" s="229" t="s">
        <v>1282</v>
      </c>
      <c r="G802" s="229" t="s">
        <v>1335</v>
      </c>
      <c r="H802" s="229" t="s">
        <v>1336</v>
      </c>
      <c r="I802" s="229" t="s">
        <v>347</v>
      </c>
      <c r="J802" s="230">
        <v>-206318</v>
      </c>
      <c r="K802" s="229" t="s">
        <v>347</v>
      </c>
      <c r="L802" s="229" t="s">
        <v>1395</v>
      </c>
      <c r="M802" s="229" t="s">
        <v>347</v>
      </c>
      <c r="N802" s="229" t="s">
        <v>347</v>
      </c>
      <c r="O802" s="229" t="s">
        <v>612</v>
      </c>
      <c r="P802" s="229" t="s">
        <v>405</v>
      </c>
      <c r="Q802" s="229" t="s">
        <v>406</v>
      </c>
      <c r="R802" s="229" t="s">
        <v>347</v>
      </c>
      <c r="S802" s="229" t="s">
        <v>347</v>
      </c>
      <c r="T802" s="231">
        <v>0</v>
      </c>
      <c r="U802" s="229" t="s">
        <v>347</v>
      </c>
      <c r="V802" s="229" t="s">
        <v>1396</v>
      </c>
      <c r="W802" s="229" t="s">
        <v>347</v>
      </c>
      <c r="X802" s="229" t="s">
        <v>347</v>
      </c>
      <c r="Y802" s="229">
        <f t="shared" si="19"/>
        <v>4</v>
      </c>
      <c r="Z802" s="220"/>
    </row>
    <row r="803" spans="1:26">
      <c r="A803" s="228">
        <v>44681</v>
      </c>
      <c r="B803" s="229" t="s">
        <v>347</v>
      </c>
      <c r="C803" s="229" t="s">
        <v>1443</v>
      </c>
      <c r="D803" s="229" t="s">
        <v>1394</v>
      </c>
      <c r="E803" s="229" t="s">
        <v>1281</v>
      </c>
      <c r="F803" s="229" t="s">
        <v>1282</v>
      </c>
      <c r="G803" s="229" t="s">
        <v>1321</v>
      </c>
      <c r="H803" s="229" t="s">
        <v>948</v>
      </c>
      <c r="I803" s="229" t="s">
        <v>347</v>
      </c>
      <c r="J803" s="230">
        <v>-2632298</v>
      </c>
      <c r="K803" s="229" t="s">
        <v>347</v>
      </c>
      <c r="L803" s="229" t="s">
        <v>1395</v>
      </c>
      <c r="M803" s="229" t="s">
        <v>347</v>
      </c>
      <c r="N803" s="229" t="s">
        <v>347</v>
      </c>
      <c r="O803" s="229" t="s">
        <v>612</v>
      </c>
      <c r="P803" s="229" t="s">
        <v>405</v>
      </c>
      <c r="Q803" s="229" t="s">
        <v>406</v>
      </c>
      <c r="R803" s="229" t="s">
        <v>347</v>
      </c>
      <c r="S803" s="229" t="s">
        <v>347</v>
      </c>
      <c r="T803" s="231">
        <v>0</v>
      </c>
      <c r="U803" s="229" t="s">
        <v>347</v>
      </c>
      <c r="V803" s="229" t="s">
        <v>1396</v>
      </c>
      <c r="W803" s="229" t="s">
        <v>347</v>
      </c>
      <c r="X803" s="229" t="s">
        <v>347</v>
      </c>
      <c r="Y803" s="229">
        <f t="shared" si="19"/>
        <v>4</v>
      </c>
      <c r="Z803" s="220"/>
    </row>
    <row r="804" spans="1:26">
      <c r="A804" s="228">
        <v>44681</v>
      </c>
      <c r="B804" s="229" t="s">
        <v>347</v>
      </c>
      <c r="C804" s="229" t="s">
        <v>1443</v>
      </c>
      <c r="D804" s="229" t="s">
        <v>1394</v>
      </c>
      <c r="E804" s="229" t="s">
        <v>1281</v>
      </c>
      <c r="F804" s="229" t="s">
        <v>1282</v>
      </c>
      <c r="G804" s="229" t="s">
        <v>1321</v>
      </c>
      <c r="H804" s="229" t="s">
        <v>948</v>
      </c>
      <c r="I804" s="229" t="s">
        <v>347</v>
      </c>
      <c r="J804" s="230">
        <v>-426859</v>
      </c>
      <c r="K804" s="229" t="s">
        <v>347</v>
      </c>
      <c r="L804" s="229" t="s">
        <v>1395</v>
      </c>
      <c r="M804" s="229" t="s">
        <v>347</v>
      </c>
      <c r="N804" s="229" t="s">
        <v>347</v>
      </c>
      <c r="O804" s="229" t="s">
        <v>612</v>
      </c>
      <c r="P804" s="229" t="s">
        <v>405</v>
      </c>
      <c r="Q804" s="229" t="s">
        <v>406</v>
      </c>
      <c r="R804" s="229" t="s">
        <v>347</v>
      </c>
      <c r="S804" s="229" t="s">
        <v>347</v>
      </c>
      <c r="T804" s="231">
        <v>0</v>
      </c>
      <c r="U804" s="229" t="s">
        <v>347</v>
      </c>
      <c r="V804" s="229" t="s">
        <v>1396</v>
      </c>
      <c r="W804" s="229" t="s">
        <v>347</v>
      </c>
      <c r="X804" s="229" t="s">
        <v>347</v>
      </c>
      <c r="Y804" s="229">
        <f t="shared" si="19"/>
        <v>4</v>
      </c>
      <c r="Z804" s="220"/>
    </row>
    <row r="805" spans="1:26">
      <c r="A805" s="228">
        <v>44681</v>
      </c>
      <c r="B805" s="229" t="s">
        <v>347</v>
      </c>
      <c r="C805" s="229" t="s">
        <v>1443</v>
      </c>
      <c r="D805" s="229" t="s">
        <v>1394</v>
      </c>
      <c r="E805" s="229" t="s">
        <v>1281</v>
      </c>
      <c r="F805" s="229" t="s">
        <v>1282</v>
      </c>
      <c r="G805" s="229" t="s">
        <v>1321</v>
      </c>
      <c r="H805" s="229" t="s">
        <v>948</v>
      </c>
      <c r="I805" s="229" t="s">
        <v>347</v>
      </c>
      <c r="J805" s="230">
        <v>-2988014</v>
      </c>
      <c r="K805" s="229" t="s">
        <v>347</v>
      </c>
      <c r="L805" s="229" t="s">
        <v>1395</v>
      </c>
      <c r="M805" s="229" t="s">
        <v>347</v>
      </c>
      <c r="N805" s="229" t="s">
        <v>347</v>
      </c>
      <c r="O805" s="229" t="s">
        <v>612</v>
      </c>
      <c r="P805" s="229" t="s">
        <v>405</v>
      </c>
      <c r="Q805" s="229" t="s">
        <v>406</v>
      </c>
      <c r="R805" s="229" t="s">
        <v>347</v>
      </c>
      <c r="S805" s="229" t="s">
        <v>347</v>
      </c>
      <c r="T805" s="231">
        <v>0</v>
      </c>
      <c r="U805" s="229" t="s">
        <v>347</v>
      </c>
      <c r="V805" s="229" t="s">
        <v>1396</v>
      </c>
      <c r="W805" s="229" t="s">
        <v>347</v>
      </c>
      <c r="X805" s="229" t="s">
        <v>347</v>
      </c>
      <c r="Y805" s="229">
        <f t="shared" si="19"/>
        <v>4</v>
      </c>
      <c r="Z805" s="220"/>
    </row>
    <row r="806" spans="1:26">
      <c r="A806" s="228">
        <v>44681</v>
      </c>
      <c r="B806" s="229" t="s">
        <v>347</v>
      </c>
      <c r="C806" s="229" t="s">
        <v>1443</v>
      </c>
      <c r="D806" s="229" t="s">
        <v>1394</v>
      </c>
      <c r="E806" s="229" t="s">
        <v>1281</v>
      </c>
      <c r="F806" s="229" t="s">
        <v>1282</v>
      </c>
      <c r="G806" s="229" t="s">
        <v>1321</v>
      </c>
      <c r="H806" s="229" t="s">
        <v>948</v>
      </c>
      <c r="I806" s="229" t="s">
        <v>347</v>
      </c>
      <c r="J806" s="230">
        <v>-213429</v>
      </c>
      <c r="K806" s="229" t="s">
        <v>347</v>
      </c>
      <c r="L806" s="229" t="s">
        <v>1395</v>
      </c>
      <c r="M806" s="229" t="s">
        <v>347</v>
      </c>
      <c r="N806" s="229" t="s">
        <v>347</v>
      </c>
      <c r="O806" s="229" t="s">
        <v>612</v>
      </c>
      <c r="P806" s="229" t="s">
        <v>405</v>
      </c>
      <c r="Q806" s="229" t="s">
        <v>406</v>
      </c>
      <c r="R806" s="229" t="s">
        <v>347</v>
      </c>
      <c r="S806" s="229" t="s">
        <v>347</v>
      </c>
      <c r="T806" s="231">
        <v>0</v>
      </c>
      <c r="U806" s="229" t="s">
        <v>347</v>
      </c>
      <c r="V806" s="229" t="s">
        <v>1396</v>
      </c>
      <c r="W806" s="229" t="s">
        <v>347</v>
      </c>
      <c r="X806" s="229" t="s">
        <v>347</v>
      </c>
      <c r="Y806" s="229">
        <f t="shared" si="19"/>
        <v>4</v>
      </c>
      <c r="Z806" s="220"/>
    </row>
    <row r="807" spans="1:26">
      <c r="A807" s="228">
        <v>44666</v>
      </c>
      <c r="B807" s="229" t="s">
        <v>1444</v>
      </c>
      <c r="C807" s="229" t="s">
        <v>1445</v>
      </c>
      <c r="D807" s="229" t="s">
        <v>1446</v>
      </c>
      <c r="E807" s="229" t="s">
        <v>1447</v>
      </c>
      <c r="F807" s="229" t="s">
        <v>1448</v>
      </c>
      <c r="G807" s="229" t="s">
        <v>1124</v>
      </c>
      <c r="H807" s="229" t="s">
        <v>1125</v>
      </c>
      <c r="I807" s="229" t="s">
        <v>541</v>
      </c>
      <c r="J807" s="230">
        <v>5200000</v>
      </c>
      <c r="K807" s="229" t="s">
        <v>347</v>
      </c>
      <c r="L807" s="229" t="s">
        <v>542</v>
      </c>
      <c r="M807" s="229" t="s">
        <v>347</v>
      </c>
      <c r="N807" s="229" t="s">
        <v>347</v>
      </c>
      <c r="O807" s="229" t="s">
        <v>404</v>
      </c>
      <c r="P807" s="229" t="s">
        <v>1208</v>
      </c>
      <c r="Q807" s="229" t="s">
        <v>406</v>
      </c>
      <c r="R807" s="229" t="s">
        <v>347</v>
      </c>
      <c r="S807" s="229" t="s">
        <v>347</v>
      </c>
      <c r="T807" s="232">
        <v>8</v>
      </c>
      <c r="U807" s="229" t="s">
        <v>544</v>
      </c>
      <c r="V807" s="229" t="s">
        <v>1226</v>
      </c>
      <c r="W807" s="229" t="s">
        <v>347</v>
      </c>
      <c r="X807" s="229" t="s">
        <v>347</v>
      </c>
      <c r="Y807" s="229">
        <f t="shared" si="19"/>
        <v>4</v>
      </c>
      <c r="Z807" s="220">
        <f t="shared" ref="Z807:Z826" si="20">J807</f>
        <v>5200000</v>
      </c>
    </row>
    <row r="808" spans="1:26">
      <c r="A808" s="228">
        <v>44670</v>
      </c>
      <c r="B808" s="229" t="s">
        <v>1449</v>
      </c>
      <c r="C808" s="229" t="s">
        <v>1450</v>
      </c>
      <c r="D808" s="229" t="s">
        <v>347</v>
      </c>
      <c r="E808" s="229" t="s">
        <v>1447</v>
      </c>
      <c r="F808" s="229" t="s">
        <v>1448</v>
      </c>
      <c r="G808" s="229" t="s">
        <v>1129</v>
      </c>
      <c r="H808" s="229" t="s">
        <v>1130</v>
      </c>
      <c r="I808" s="229" t="s">
        <v>541</v>
      </c>
      <c r="J808" s="230">
        <v>-7273</v>
      </c>
      <c r="K808" s="229" t="s">
        <v>347</v>
      </c>
      <c r="L808" s="229" t="s">
        <v>1131</v>
      </c>
      <c r="M808" s="229" t="s">
        <v>347</v>
      </c>
      <c r="N808" s="229" t="s">
        <v>347</v>
      </c>
      <c r="O808" s="229" t="s">
        <v>612</v>
      </c>
      <c r="P808" s="229" t="s">
        <v>950</v>
      </c>
      <c r="Q808" s="229" t="s">
        <v>406</v>
      </c>
      <c r="R808" s="229" t="s">
        <v>347</v>
      </c>
      <c r="S808" s="229" t="s">
        <v>347</v>
      </c>
      <c r="T808" s="231">
        <v>0</v>
      </c>
      <c r="U808" s="229" t="s">
        <v>549</v>
      </c>
      <c r="V808" s="229" t="s">
        <v>1451</v>
      </c>
      <c r="W808" s="229" t="s">
        <v>347</v>
      </c>
      <c r="X808" s="229" t="s">
        <v>347</v>
      </c>
      <c r="Y808" s="229">
        <f t="shared" si="19"/>
        <v>4</v>
      </c>
      <c r="Z808" s="220">
        <f t="shared" si="20"/>
        <v>-7273</v>
      </c>
    </row>
    <row r="809" spans="1:26">
      <c r="A809" s="228">
        <v>44670</v>
      </c>
      <c r="B809" s="229" t="s">
        <v>1449</v>
      </c>
      <c r="C809" s="229" t="s">
        <v>1450</v>
      </c>
      <c r="D809" s="229" t="s">
        <v>347</v>
      </c>
      <c r="E809" s="229" t="s">
        <v>1447</v>
      </c>
      <c r="F809" s="229" t="s">
        <v>1448</v>
      </c>
      <c r="G809" s="229" t="s">
        <v>1129</v>
      </c>
      <c r="H809" s="229" t="s">
        <v>1130</v>
      </c>
      <c r="I809" s="229" t="s">
        <v>541</v>
      </c>
      <c r="J809" s="230">
        <v>-12369</v>
      </c>
      <c r="K809" s="229" t="s">
        <v>347</v>
      </c>
      <c r="L809" s="229" t="s">
        <v>1131</v>
      </c>
      <c r="M809" s="229" t="s">
        <v>347</v>
      </c>
      <c r="N809" s="229" t="s">
        <v>347</v>
      </c>
      <c r="O809" s="229" t="s">
        <v>612</v>
      </c>
      <c r="P809" s="229" t="s">
        <v>950</v>
      </c>
      <c r="Q809" s="229" t="s">
        <v>406</v>
      </c>
      <c r="R809" s="229" t="s">
        <v>347</v>
      </c>
      <c r="S809" s="229" t="s">
        <v>347</v>
      </c>
      <c r="T809" s="231">
        <v>0</v>
      </c>
      <c r="U809" s="229" t="s">
        <v>544</v>
      </c>
      <c r="V809" s="229" t="s">
        <v>1451</v>
      </c>
      <c r="W809" s="229" t="s">
        <v>347</v>
      </c>
      <c r="X809" s="229" t="s">
        <v>347</v>
      </c>
      <c r="Y809" s="229">
        <f t="shared" si="19"/>
        <v>4</v>
      </c>
      <c r="Z809" s="220">
        <f t="shared" si="20"/>
        <v>-12369</v>
      </c>
    </row>
    <row r="810" spans="1:26">
      <c r="A810" s="228">
        <v>44670</v>
      </c>
      <c r="B810" s="229" t="s">
        <v>1449</v>
      </c>
      <c r="C810" s="229" t="s">
        <v>1450</v>
      </c>
      <c r="D810" s="229" t="s">
        <v>347</v>
      </c>
      <c r="E810" s="229" t="s">
        <v>1447</v>
      </c>
      <c r="F810" s="229" t="s">
        <v>1448</v>
      </c>
      <c r="G810" s="229" t="s">
        <v>1129</v>
      </c>
      <c r="H810" s="229" t="s">
        <v>1130</v>
      </c>
      <c r="I810" s="229" t="s">
        <v>541</v>
      </c>
      <c r="J810" s="230">
        <v>-106797</v>
      </c>
      <c r="K810" s="229" t="s">
        <v>347</v>
      </c>
      <c r="L810" s="229" t="s">
        <v>1131</v>
      </c>
      <c r="M810" s="229" t="s">
        <v>347</v>
      </c>
      <c r="N810" s="229" t="s">
        <v>347</v>
      </c>
      <c r="O810" s="229" t="s">
        <v>612</v>
      </c>
      <c r="P810" s="229" t="s">
        <v>950</v>
      </c>
      <c r="Q810" s="229" t="s">
        <v>406</v>
      </c>
      <c r="R810" s="229" t="s">
        <v>347</v>
      </c>
      <c r="S810" s="229" t="s">
        <v>347</v>
      </c>
      <c r="T810" s="231">
        <v>0</v>
      </c>
      <c r="U810" s="229" t="s">
        <v>1248</v>
      </c>
      <c r="V810" s="229" t="s">
        <v>1451</v>
      </c>
      <c r="W810" s="229" t="s">
        <v>347</v>
      </c>
      <c r="X810" s="229" t="s">
        <v>347</v>
      </c>
      <c r="Y810" s="229">
        <f t="shared" si="19"/>
        <v>4</v>
      </c>
      <c r="Z810" s="220">
        <f t="shared" si="20"/>
        <v>-106797</v>
      </c>
    </row>
    <row r="811" spans="1:26">
      <c r="A811" s="228">
        <v>44678</v>
      </c>
      <c r="B811" s="229" t="s">
        <v>693</v>
      </c>
      <c r="C811" s="229" t="s">
        <v>694</v>
      </c>
      <c r="D811" s="229" t="s">
        <v>695</v>
      </c>
      <c r="E811" s="229" t="s">
        <v>1447</v>
      </c>
      <c r="F811" s="229" t="s">
        <v>1448</v>
      </c>
      <c r="G811" s="229" t="s">
        <v>1452</v>
      </c>
      <c r="H811" s="229" t="s">
        <v>1453</v>
      </c>
      <c r="I811" s="229" t="s">
        <v>696</v>
      </c>
      <c r="J811" s="230">
        <v>46396000</v>
      </c>
      <c r="K811" s="229" t="s">
        <v>347</v>
      </c>
      <c r="L811" s="229" t="s">
        <v>403</v>
      </c>
      <c r="M811" s="229" t="s">
        <v>347</v>
      </c>
      <c r="N811" s="229" t="s">
        <v>347</v>
      </c>
      <c r="O811" s="229" t="s">
        <v>404</v>
      </c>
      <c r="P811" s="229" t="s">
        <v>405</v>
      </c>
      <c r="Q811" s="229" t="s">
        <v>406</v>
      </c>
      <c r="R811" s="229" t="s">
        <v>347</v>
      </c>
      <c r="S811" s="229" t="s">
        <v>347</v>
      </c>
      <c r="T811" s="231">
        <v>0</v>
      </c>
      <c r="U811" s="229" t="s">
        <v>347</v>
      </c>
      <c r="V811" s="229" t="s">
        <v>697</v>
      </c>
      <c r="W811" s="229" t="s">
        <v>347</v>
      </c>
      <c r="X811" s="229" t="s">
        <v>347</v>
      </c>
      <c r="Y811" s="229">
        <f t="shared" si="19"/>
        <v>4</v>
      </c>
      <c r="Z811" s="220">
        <f t="shared" si="20"/>
        <v>46396000</v>
      </c>
    </row>
    <row r="812" spans="1:26">
      <c r="A812" s="228">
        <v>44680</v>
      </c>
      <c r="B812" s="229" t="s">
        <v>1454</v>
      </c>
      <c r="C812" s="229" t="s">
        <v>1455</v>
      </c>
      <c r="D812" s="229" t="s">
        <v>1456</v>
      </c>
      <c r="E812" s="229" t="s">
        <v>1447</v>
      </c>
      <c r="F812" s="229" t="s">
        <v>1448</v>
      </c>
      <c r="G812" s="229" t="s">
        <v>1457</v>
      </c>
      <c r="H812" s="229" t="s">
        <v>1458</v>
      </c>
      <c r="I812" s="229" t="s">
        <v>1459</v>
      </c>
      <c r="J812" s="230">
        <v>2887363</v>
      </c>
      <c r="K812" s="229" t="s">
        <v>347</v>
      </c>
      <c r="L812" s="229" t="s">
        <v>403</v>
      </c>
      <c r="M812" s="229" t="s">
        <v>347</v>
      </c>
      <c r="N812" s="229" t="s">
        <v>347</v>
      </c>
      <c r="O812" s="229" t="s">
        <v>404</v>
      </c>
      <c r="P812" s="229" t="s">
        <v>449</v>
      </c>
      <c r="Q812" s="229" t="s">
        <v>406</v>
      </c>
      <c r="R812" s="229" t="s">
        <v>347</v>
      </c>
      <c r="S812" s="229" t="s">
        <v>347</v>
      </c>
      <c r="T812" s="231">
        <v>0</v>
      </c>
      <c r="U812" s="229" t="s">
        <v>347</v>
      </c>
      <c r="V812" s="229" t="s">
        <v>1460</v>
      </c>
      <c r="W812" s="229" t="s">
        <v>347</v>
      </c>
      <c r="X812" s="229" t="s">
        <v>347</v>
      </c>
      <c r="Y812" s="229">
        <f t="shared" si="19"/>
        <v>4</v>
      </c>
      <c r="Z812" s="220">
        <f t="shared" si="20"/>
        <v>2887363</v>
      </c>
    </row>
    <row r="813" spans="1:26">
      <c r="A813" s="228">
        <v>44681</v>
      </c>
      <c r="B813" s="229" t="s">
        <v>1461</v>
      </c>
      <c r="C813" s="229" t="s">
        <v>1462</v>
      </c>
      <c r="D813" s="229" t="s">
        <v>1463</v>
      </c>
      <c r="E813" s="229" t="s">
        <v>1447</v>
      </c>
      <c r="F813" s="229" t="s">
        <v>1448</v>
      </c>
      <c r="G813" s="229" t="s">
        <v>1464</v>
      </c>
      <c r="H813" s="229" t="s">
        <v>1465</v>
      </c>
      <c r="I813" s="229" t="s">
        <v>402</v>
      </c>
      <c r="J813" s="230">
        <v>162301762</v>
      </c>
      <c r="K813" s="229" t="s">
        <v>347</v>
      </c>
      <c r="L813" s="229" t="s">
        <v>403</v>
      </c>
      <c r="M813" s="229" t="s">
        <v>347</v>
      </c>
      <c r="N813" s="229" t="s">
        <v>347</v>
      </c>
      <c r="O813" s="229" t="s">
        <v>404</v>
      </c>
      <c r="P813" s="229" t="s">
        <v>405</v>
      </c>
      <c r="Q813" s="229" t="s">
        <v>406</v>
      </c>
      <c r="R813" s="229" t="s">
        <v>347</v>
      </c>
      <c r="S813" s="229" t="s">
        <v>347</v>
      </c>
      <c r="T813" s="231">
        <v>0</v>
      </c>
      <c r="U813" s="229" t="s">
        <v>347</v>
      </c>
      <c r="V813" s="229" t="s">
        <v>1463</v>
      </c>
      <c r="W813" s="229" t="s">
        <v>347</v>
      </c>
      <c r="X813" s="229" t="s">
        <v>347</v>
      </c>
      <c r="Y813" s="229">
        <f t="shared" si="19"/>
        <v>4</v>
      </c>
      <c r="Z813" s="220">
        <f t="shared" si="20"/>
        <v>162301762</v>
      </c>
    </row>
    <row r="814" spans="1:26">
      <c r="A814" s="228">
        <v>44681</v>
      </c>
      <c r="B814" s="229" t="s">
        <v>1461</v>
      </c>
      <c r="C814" s="229" t="s">
        <v>1462</v>
      </c>
      <c r="D814" s="229" t="s">
        <v>1463</v>
      </c>
      <c r="E814" s="229" t="s">
        <v>1447</v>
      </c>
      <c r="F814" s="229" t="s">
        <v>1448</v>
      </c>
      <c r="G814" s="229" t="s">
        <v>1466</v>
      </c>
      <c r="H814" s="229" t="s">
        <v>1180</v>
      </c>
      <c r="I814" s="229" t="s">
        <v>402</v>
      </c>
      <c r="J814" s="230">
        <v>37260610</v>
      </c>
      <c r="K814" s="229" t="s">
        <v>347</v>
      </c>
      <c r="L814" s="229" t="s">
        <v>403</v>
      </c>
      <c r="M814" s="229" t="s">
        <v>347</v>
      </c>
      <c r="N814" s="229" t="s">
        <v>347</v>
      </c>
      <c r="O814" s="229" t="s">
        <v>404</v>
      </c>
      <c r="P814" s="229" t="s">
        <v>405</v>
      </c>
      <c r="Q814" s="229" t="s">
        <v>406</v>
      </c>
      <c r="R814" s="229" t="s">
        <v>347</v>
      </c>
      <c r="S814" s="229" t="s">
        <v>347</v>
      </c>
      <c r="T814" s="231">
        <v>0</v>
      </c>
      <c r="U814" s="229" t="s">
        <v>347</v>
      </c>
      <c r="V814" s="229" t="s">
        <v>1463</v>
      </c>
      <c r="W814" s="229" t="s">
        <v>347</v>
      </c>
      <c r="X814" s="229" t="s">
        <v>347</v>
      </c>
      <c r="Y814" s="229">
        <f t="shared" si="19"/>
        <v>4</v>
      </c>
      <c r="Z814" s="220">
        <f t="shared" si="20"/>
        <v>37260610</v>
      </c>
    </row>
    <row r="815" spans="1:26">
      <c r="A815" s="228">
        <v>44681</v>
      </c>
      <c r="B815" s="229" t="s">
        <v>1461</v>
      </c>
      <c r="C815" s="229" t="s">
        <v>1462</v>
      </c>
      <c r="D815" s="229" t="s">
        <v>1463</v>
      </c>
      <c r="E815" s="229" t="s">
        <v>1447</v>
      </c>
      <c r="F815" s="229" t="s">
        <v>1448</v>
      </c>
      <c r="G815" s="229" t="s">
        <v>1467</v>
      </c>
      <c r="H815" s="229" t="s">
        <v>1468</v>
      </c>
      <c r="I815" s="229" t="s">
        <v>402</v>
      </c>
      <c r="J815" s="230">
        <v>130802109</v>
      </c>
      <c r="K815" s="229" t="s">
        <v>347</v>
      </c>
      <c r="L815" s="229" t="s">
        <v>403</v>
      </c>
      <c r="M815" s="229" t="s">
        <v>347</v>
      </c>
      <c r="N815" s="229" t="s">
        <v>347</v>
      </c>
      <c r="O815" s="229" t="s">
        <v>404</v>
      </c>
      <c r="P815" s="229" t="s">
        <v>405</v>
      </c>
      <c r="Q815" s="229" t="s">
        <v>406</v>
      </c>
      <c r="R815" s="229" t="s">
        <v>347</v>
      </c>
      <c r="S815" s="229" t="s">
        <v>347</v>
      </c>
      <c r="T815" s="231">
        <v>0</v>
      </c>
      <c r="U815" s="229" t="s">
        <v>347</v>
      </c>
      <c r="V815" s="229" t="s">
        <v>1463</v>
      </c>
      <c r="W815" s="229" t="s">
        <v>347</v>
      </c>
      <c r="X815" s="229" t="s">
        <v>347</v>
      </c>
      <c r="Y815" s="229">
        <f t="shared" si="19"/>
        <v>4</v>
      </c>
      <c r="Z815" s="220">
        <f t="shared" si="20"/>
        <v>130802109</v>
      </c>
    </row>
    <row r="816" spans="1:26">
      <c r="A816" s="228">
        <v>44681</v>
      </c>
      <c r="B816" s="229" t="s">
        <v>1461</v>
      </c>
      <c r="C816" s="229" t="s">
        <v>1462</v>
      </c>
      <c r="D816" s="229" t="s">
        <v>1185</v>
      </c>
      <c r="E816" s="229" t="s">
        <v>1447</v>
      </c>
      <c r="F816" s="229" t="s">
        <v>1448</v>
      </c>
      <c r="G816" s="229" t="s">
        <v>1469</v>
      </c>
      <c r="H816" s="229" t="s">
        <v>408</v>
      </c>
      <c r="I816" s="229" t="s">
        <v>402</v>
      </c>
      <c r="J816" s="230">
        <v>6000000</v>
      </c>
      <c r="K816" s="229" t="s">
        <v>347</v>
      </c>
      <c r="L816" s="229" t="s">
        <v>403</v>
      </c>
      <c r="M816" s="229" t="s">
        <v>347</v>
      </c>
      <c r="N816" s="229" t="s">
        <v>347</v>
      </c>
      <c r="O816" s="229" t="s">
        <v>404</v>
      </c>
      <c r="P816" s="229" t="s">
        <v>405</v>
      </c>
      <c r="Q816" s="229" t="s">
        <v>406</v>
      </c>
      <c r="R816" s="229" t="s">
        <v>347</v>
      </c>
      <c r="S816" s="229" t="s">
        <v>347</v>
      </c>
      <c r="T816" s="231">
        <v>0</v>
      </c>
      <c r="U816" s="229" t="s">
        <v>347</v>
      </c>
      <c r="V816" s="229" t="s">
        <v>1463</v>
      </c>
      <c r="W816" s="229" t="s">
        <v>347</v>
      </c>
      <c r="X816" s="229" t="s">
        <v>347</v>
      </c>
      <c r="Y816" s="229">
        <f t="shared" si="19"/>
        <v>4</v>
      </c>
      <c r="Z816" s="220">
        <f t="shared" si="20"/>
        <v>6000000</v>
      </c>
    </row>
    <row r="817" spans="1:26">
      <c r="A817" s="228">
        <v>44681</v>
      </c>
      <c r="B817" s="229" t="s">
        <v>726</v>
      </c>
      <c r="C817" s="229" t="s">
        <v>727</v>
      </c>
      <c r="D817" s="229" t="s">
        <v>728</v>
      </c>
      <c r="E817" s="229" t="s">
        <v>1447</v>
      </c>
      <c r="F817" s="229" t="s">
        <v>1448</v>
      </c>
      <c r="G817" s="229" t="s">
        <v>1470</v>
      </c>
      <c r="H817" s="229" t="s">
        <v>730</v>
      </c>
      <c r="I817" s="229" t="s">
        <v>731</v>
      </c>
      <c r="J817" s="230">
        <v>23094852</v>
      </c>
      <c r="K817" s="229" t="s">
        <v>347</v>
      </c>
      <c r="L817" s="229" t="s">
        <v>403</v>
      </c>
      <c r="M817" s="229" t="s">
        <v>347</v>
      </c>
      <c r="N817" s="229" t="s">
        <v>347</v>
      </c>
      <c r="O817" s="229" t="s">
        <v>404</v>
      </c>
      <c r="P817" s="229" t="s">
        <v>405</v>
      </c>
      <c r="Q817" s="229" t="s">
        <v>406</v>
      </c>
      <c r="R817" s="229" t="s">
        <v>347</v>
      </c>
      <c r="S817" s="229" t="s">
        <v>347</v>
      </c>
      <c r="T817" s="231">
        <v>0</v>
      </c>
      <c r="U817" s="229" t="s">
        <v>347</v>
      </c>
      <c r="V817" s="229" t="s">
        <v>728</v>
      </c>
      <c r="W817" s="229" t="s">
        <v>347</v>
      </c>
      <c r="X817" s="229" t="s">
        <v>347</v>
      </c>
      <c r="Y817" s="229">
        <f t="shared" si="19"/>
        <v>4</v>
      </c>
      <c r="Z817" s="220">
        <f t="shared" si="20"/>
        <v>23094852</v>
      </c>
    </row>
    <row r="818" spans="1:26">
      <c r="A818" s="228">
        <v>44681</v>
      </c>
      <c r="B818" s="229" t="s">
        <v>1471</v>
      </c>
      <c r="C818" s="229" t="s">
        <v>1472</v>
      </c>
      <c r="D818" s="229" t="s">
        <v>1473</v>
      </c>
      <c r="E818" s="229" t="s">
        <v>1447</v>
      </c>
      <c r="F818" s="229" t="s">
        <v>1448</v>
      </c>
      <c r="G818" s="229" t="s">
        <v>1474</v>
      </c>
      <c r="H818" s="229" t="s">
        <v>418</v>
      </c>
      <c r="I818" s="229" t="s">
        <v>419</v>
      </c>
      <c r="J818" s="230">
        <v>14315825</v>
      </c>
      <c r="K818" s="229" t="s">
        <v>347</v>
      </c>
      <c r="L818" s="229" t="s">
        <v>403</v>
      </c>
      <c r="M818" s="229" t="s">
        <v>347</v>
      </c>
      <c r="N818" s="229" t="s">
        <v>347</v>
      </c>
      <c r="O818" s="229" t="s">
        <v>404</v>
      </c>
      <c r="P818" s="229" t="s">
        <v>405</v>
      </c>
      <c r="Q818" s="229" t="s">
        <v>406</v>
      </c>
      <c r="R818" s="229" t="s">
        <v>347</v>
      </c>
      <c r="S818" s="229" t="s">
        <v>347</v>
      </c>
      <c r="T818" s="231">
        <v>0</v>
      </c>
      <c r="U818" s="229" t="s">
        <v>347</v>
      </c>
      <c r="V818" s="229" t="s">
        <v>420</v>
      </c>
      <c r="W818" s="229" t="s">
        <v>347</v>
      </c>
      <c r="X818" s="229" t="s">
        <v>347</v>
      </c>
      <c r="Y818" s="229">
        <f t="shared" si="19"/>
        <v>4</v>
      </c>
      <c r="Z818" s="220">
        <f t="shared" si="20"/>
        <v>14315825</v>
      </c>
    </row>
    <row r="819" spans="1:26">
      <c r="A819" s="228">
        <v>44681</v>
      </c>
      <c r="B819" s="229" t="s">
        <v>1471</v>
      </c>
      <c r="C819" s="229" t="s">
        <v>1472</v>
      </c>
      <c r="D819" s="229" t="s">
        <v>1475</v>
      </c>
      <c r="E819" s="229" t="s">
        <v>1447</v>
      </c>
      <c r="F819" s="229" t="s">
        <v>1448</v>
      </c>
      <c r="G819" s="229" t="s">
        <v>1474</v>
      </c>
      <c r="H819" s="229" t="s">
        <v>418</v>
      </c>
      <c r="I819" s="229" t="s">
        <v>419</v>
      </c>
      <c r="J819" s="230">
        <v>1150500</v>
      </c>
      <c r="K819" s="229" t="s">
        <v>347</v>
      </c>
      <c r="L819" s="229" t="s">
        <v>403</v>
      </c>
      <c r="M819" s="229" t="s">
        <v>347</v>
      </c>
      <c r="N819" s="229" t="s">
        <v>347</v>
      </c>
      <c r="O819" s="229" t="s">
        <v>404</v>
      </c>
      <c r="P819" s="229" t="s">
        <v>405</v>
      </c>
      <c r="Q819" s="229" t="s">
        <v>406</v>
      </c>
      <c r="R819" s="229" t="s">
        <v>347</v>
      </c>
      <c r="S819" s="229" t="s">
        <v>347</v>
      </c>
      <c r="T819" s="231">
        <v>0</v>
      </c>
      <c r="U819" s="229" t="s">
        <v>347</v>
      </c>
      <c r="V819" s="229" t="s">
        <v>420</v>
      </c>
      <c r="W819" s="229" t="s">
        <v>347</v>
      </c>
      <c r="X819" s="229" t="s">
        <v>347</v>
      </c>
      <c r="Y819" s="229">
        <f t="shared" si="19"/>
        <v>4</v>
      </c>
      <c r="Z819" s="220">
        <f t="shared" si="20"/>
        <v>1150500</v>
      </c>
    </row>
    <row r="820" spans="1:26">
      <c r="A820" s="228">
        <v>44681</v>
      </c>
      <c r="B820" s="229" t="s">
        <v>1471</v>
      </c>
      <c r="C820" s="229" t="s">
        <v>1472</v>
      </c>
      <c r="D820" s="229" t="s">
        <v>1476</v>
      </c>
      <c r="E820" s="229" t="s">
        <v>1447</v>
      </c>
      <c r="F820" s="229" t="s">
        <v>1448</v>
      </c>
      <c r="G820" s="229" t="s">
        <v>1477</v>
      </c>
      <c r="H820" s="229" t="s">
        <v>423</v>
      </c>
      <c r="I820" s="229" t="s">
        <v>419</v>
      </c>
      <c r="J820" s="230">
        <v>5092401</v>
      </c>
      <c r="K820" s="229" t="s">
        <v>347</v>
      </c>
      <c r="L820" s="229" t="s">
        <v>403</v>
      </c>
      <c r="M820" s="229" t="s">
        <v>347</v>
      </c>
      <c r="N820" s="229" t="s">
        <v>347</v>
      </c>
      <c r="O820" s="229" t="s">
        <v>404</v>
      </c>
      <c r="P820" s="229" t="s">
        <v>405</v>
      </c>
      <c r="Q820" s="229" t="s">
        <v>406</v>
      </c>
      <c r="R820" s="229" t="s">
        <v>347</v>
      </c>
      <c r="S820" s="229" t="s">
        <v>347</v>
      </c>
      <c r="T820" s="231">
        <v>0</v>
      </c>
      <c r="U820" s="229" t="s">
        <v>347</v>
      </c>
      <c r="V820" s="229" t="s">
        <v>420</v>
      </c>
      <c r="W820" s="229" t="s">
        <v>347</v>
      </c>
      <c r="X820" s="229" t="s">
        <v>347</v>
      </c>
      <c r="Y820" s="229">
        <f t="shared" si="19"/>
        <v>4</v>
      </c>
      <c r="Z820" s="220">
        <f t="shared" si="20"/>
        <v>5092401</v>
      </c>
    </row>
    <row r="821" spans="1:26">
      <c r="A821" s="228">
        <v>44681</v>
      </c>
      <c r="B821" s="229" t="s">
        <v>1374</v>
      </c>
      <c r="C821" s="229" t="s">
        <v>1375</v>
      </c>
      <c r="D821" s="229" t="s">
        <v>1478</v>
      </c>
      <c r="E821" s="229" t="s">
        <v>1447</v>
      </c>
      <c r="F821" s="229" t="s">
        <v>1448</v>
      </c>
      <c r="G821" s="229" t="s">
        <v>1315</v>
      </c>
      <c r="H821" s="229" t="s">
        <v>1316</v>
      </c>
      <c r="I821" s="229" t="s">
        <v>1315</v>
      </c>
      <c r="J821" s="230">
        <v>269751297</v>
      </c>
      <c r="K821" s="229" t="s">
        <v>347</v>
      </c>
      <c r="L821" s="229" t="s">
        <v>403</v>
      </c>
      <c r="M821" s="229" t="s">
        <v>347</v>
      </c>
      <c r="N821" s="229" t="s">
        <v>347</v>
      </c>
      <c r="O821" s="229" t="s">
        <v>404</v>
      </c>
      <c r="P821" s="229" t="s">
        <v>405</v>
      </c>
      <c r="Q821" s="229" t="s">
        <v>406</v>
      </c>
      <c r="R821" s="229" t="s">
        <v>347</v>
      </c>
      <c r="S821" s="229" t="s">
        <v>347</v>
      </c>
      <c r="T821" s="231">
        <v>0</v>
      </c>
      <c r="U821" s="229" t="s">
        <v>347</v>
      </c>
      <c r="V821" s="229" t="s">
        <v>1376</v>
      </c>
      <c r="W821" s="229" t="s">
        <v>347</v>
      </c>
      <c r="X821" s="229" t="s">
        <v>347</v>
      </c>
      <c r="Y821" s="229">
        <f t="shared" si="19"/>
        <v>4</v>
      </c>
      <c r="Z821" s="220">
        <f t="shared" si="20"/>
        <v>269751297</v>
      </c>
    </row>
    <row r="822" spans="1:26">
      <c r="A822" s="228">
        <v>44681</v>
      </c>
      <c r="B822" s="229" t="s">
        <v>1374</v>
      </c>
      <c r="C822" s="229" t="s">
        <v>1375</v>
      </c>
      <c r="D822" s="229" t="s">
        <v>1479</v>
      </c>
      <c r="E822" s="229" t="s">
        <v>1447</v>
      </c>
      <c r="F822" s="229" t="s">
        <v>1448</v>
      </c>
      <c r="G822" s="229" t="s">
        <v>1317</v>
      </c>
      <c r="H822" s="229" t="s">
        <v>520</v>
      </c>
      <c r="I822" s="229" t="s">
        <v>1315</v>
      </c>
      <c r="J822" s="230">
        <v>20566586</v>
      </c>
      <c r="K822" s="229" t="s">
        <v>347</v>
      </c>
      <c r="L822" s="229" t="s">
        <v>403</v>
      </c>
      <c r="M822" s="229" t="s">
        <v>347</v>
      </c>
      <c r="N822" s="229" t="s">
        <v>347</v>
      </c>
      <c r="O822" s="229" t="s">
        <v>404</v>
      </c>
      <c r="P822" s="229" t="s">
        <v>405</v>
      </c>
      <c r="Q822" s="229" t="s">
        <v>406</v>
      </c>
      <c r="R822" s="229" t="s">
        <v>347</v>
      </c>
      <c r="S822" s="229" t="s">
        <v>347</v>
      </c>
      <c r="T822" s="231">
        <v>0</v>
      </c>
      <c r="U822" s="229" t="s">
        <v>347</v>
      </c>
      <c r="V822" s="229" t="s">
        <v>1376</v>
      </c>
      <c r="W822" s="229" t="s">
        <v>347</v>
      </c>
      <c r="X822" s="229" t="s">
        <v>347</v>
      </c>
      <c r="Y822" s="229">
        <f t="shared" si="19"/>
        <v>4</v>
      </c>
      <c r="Z822" s="220"/>
    </row>
    <row r="823" spans="1:26">
      <c r="A823" s="228">
        <v>44681</v>
      </c>
      <c r="B823" s="229" t="s">
        <v>424</v>
      </c>
      <c r="C823" s="229" t="s">
        <v>425</v>
      </c>
      <c r="D823" s="229" t="s">
        <v>426</v>
      </c>
      <c r="E823" s="229" t="s">
        <v>1447</v>
      </c>
      <c r="F823" s="229" t="s">
        <v>1448</v>
      </c>
      <c r="G823" s="229" t="s">
        <v>738</v>
      </c>
      <c r="H823" s="229" t="s">
        <v>441</v>
      </c>
      <c r="I823" s="229" t="s">
        <v>429</v>
      </c>
      <c r="J823" s="230">
        <v>2641666</v>
      </c>
      <c r="K823" s="229" t="s">
        <v>347</v>
      </c>
      <c r="L823" s="229" t="s">
        <v>430</v>
      </c>
      <c r="M823" s="229" t="s">
        <v>347</v>
      </c>
      <c r="N823" s="229" t="s">
        <v>347</v>
      </c>
      <c r="O823" s="229" t="s">
        <v>404</v>
      </c>
      <c r="P823" s="229" t="s">
        <v>405</v>
      </c>
      <c r="Q823" s="229" t="s">
        <v>406</v>
      </c>
      <c r="R823" s="229" t="s">
        <v>347</v>
      </c>
      <c r="S823" s="229" t="s">
        <v>347</v>
      </c>
      <c r="T823" s="231">
        <v>0</v>
      </c>
      <c r="U823" s="229" t="s">
        <v>347</v>
      </c>
      <c r="V823" s="229" t="s">
        <v>426</v>
      </c>
      <c r="W823" s="229" t="s">
        <v>347</v>
      </c>
      <c r="X823" s="229" t="s">
        <v>347</v>
      </c>
      <c r="Y823" s="229">
        <f t="shared" si="19"/>
        <v>4</v>
      </c>
      <c r="Z823" s="220">
        <f t="shared" si="20"/>
        <v>2641666</v>
      </c>
    </row>
    <row r="824" spans="1:26">
      <c r="A824" s="228">
        <v>44681</v>
      </c>
      <c r="B824" s="229" t="s">
        <v>424</v>
      </c>
      <c r="C824" s="229" t="s">
        <v>425</v>
      </c>
      <c r="D824" s="229" t="s">
        <v>426</v>
      </c>
      <c r="E824" s="229" t="s">
        <v>1447</v>
      </c>
      <c r="F824" s="229" t="s">
        <v>1448</v>
      </c>
      <c r="G824" s="229" t="s">
        <v>1379</v>
      </c>
      <c r="H824" s="229" t="s">
        <v>1380</v>
      </c>
      <c r="I824" s="229" t="s">
        <v>429</v>
      </c>
      <c r="J824" s="230">
        <v>696544816</v>
      </c>
      <c r="K824" s="229" t="s">
        <v>347</v>
      </c>
      <c r="L824" s="229" t="s">
        <v>430</v>
      </c>
      <c r="M824" s="229" t="s">
        <v>347</v>
      </c>
      <c r="N824" s="229" t="s">
        <v>347</v>
      </c>
      <c r="O824" s="229" t="s">
        <v>404</v>
      </c>
      <c r="P824" s="229" t="s">
        <v>405</v>
      </c>
      <c r="Q824" s="229" t="s">
        <v>406</v>
      </c>
      <c r="R824" s="229" t="s">
        <v>347</v>
      </c>
      <c r="S824" s="229" t="s">
        <v>347</v>
      </c>
      <c r="T824" s="231">
        <v>0</v>
      </c>
      <c r="U824" s="229" t="s">
        <v>347</v>
      </c>
      <c r="V824" s="229" t="s">
        <v>426</v>
      </c>
      <c r="W824" s="229" t="s">
        <v>347</v>
      </c>
      <c r="X824" s="229" t="s">
        <v>347</v>
      </c>
      <c r="Y824" s="229">
        <f t="shared" si="19"/>
        <v>4</v>
      </c>
      <c r="Z824" s="220">
        <f t="shared" si="20"/>
        <v>696544816</v>
      </c>
    </row>
    <row r="825" spans="1:26">
      <c r="A825" s="228">
        <v>44681</v>
      </c>
      <c r="B825" s="229" t="s">
        <v>424</v>
      </c>
      <c r="C825" s="229" t="s">
        <v>425</v>
      </c>
      <c r="D825" s="229" t="s">
        <v>426</v>
      </c>
      <c r="E825" s="229" t="s">
        <v>1447</v>
      </c>
      <c r="F825" s="229" t="s">
        <v>1448</v>
      </c>
      <c r="G825" s="229" t="s">
        <v>1257</v>
      </c>
      <c r="H825" s="229" t="s">
        <v>746</v>
      </c>
      <c r="I825" s="229" t="s">
        <v>429</v>
      </c>
      <c r="J825" s="230">
        <v>10583333</v>
      </c>
      <c r="K825" s="229" t="s">
        <v>347</v>
      </c>
      <c r="L825" s="229" t="s">
        <v>430</v>
      </c>
      <c r="M825" s="229" t="s">
        <v>347</v>
      </c>
      <c r="N825" s="229" t="s">
        <v>347</v>
      </c>
      <c r="O825" s="229" t="s">
        <v>404</v>
      </c>
      <c r="P825" s="229" t="s">
        <v>405</v>
      </c>
      <c r="Q825" s="229" t="s">
        <v>406</v>
      </c>
      <c r="R825" s="229" t="s">
        <v>347</v>
      </c>
      <c r="S825" s="229" t="s">
        <v>347</v>
      </c>
      <c r="T825" s="231">
        <v>0</v>
      </c>
      <c r="U825" s="229" t="s">
        <v>347</v>
      </c>
      <c r="V825" s="229" t="s">
        <v>426</v>
      </c>
      <c r="W825" s="229" t="s">
        <v>347</v>
      </c>
      <c r="X825" s="229" t="s">
        <v>347</v>
      </c>
      <c r="Y825" s="229">
        <f t="shared" si="19"/>
        <v>4</v>
      </c>
      <c r="Z825" s="220">
        <f t="shared" si="20"/>
        <v>10583333</v>
      </c>
    </row>
    <row r="826" spans="1:26">
      <c r="A826" s="228">
        <v>44681</v>
      </c>
      <c r="B826" s="229" t="s">
        <v>424</v>
      </c>
      <c r="C826" s="229" t="s">
        <v>425</v>
      </c>
      <c r="D826" s="229" t="s">
        <v>426</v>
      </c>
      <c r="E826" s="229" t="s">
        <v>1447</v>
      </c>
      <c r="F826" s="229" t="s">
        <v>1448</v>
      </c>
      <c r="G826" s="229" t="s">
        <v>1258</v>
      </c>
      <c r="H826" s="229" t="s">
        <v>1259</v>
      </c>
      <c r="I826" s="229" t="s">
        <v>429</v>
      </c>
      <c r="J826" s="230">
        <v>17858691</v>
      </c>
      <c r="K826" s="229" t="s">
        <v>347</v>
      </c>
      <c r="L826" s="229" t="s">
        <v>430</v>
      </c>
      <c r="M826" s="229" t="s">
        <v>347</v>
      </c>
      <c r="N826" s="229" t="s">
        <v>347</v>
      </c>
      <c r="O826" s="229" t="s">
        <v>404</v>
      </c>
      <c r="P826" s="229" t="s">
        <v>405</v>
      </c>
      <c r="Q826" s="229" t="s">
        <v>406</v>
      </c>
      <c r="R826" s="229" t="s">
        <v>347</v>
      </c>
      <c r="S826" s="229" t="s">
        <v>347</v>
      </c>
      <c r="T826" s="231">
        <v>0</v>
      </c>
      <c r="U826" s="229" t="s">
        <v>347</v>
      </c>
      <c r="V826" s="229" t="s">
        <v>426</v>
      </c>
      <c r="W826" s="229" t="s">
        <v>347</v>
      </c>
      <c r="X826" s="229" t="s">
        <v>347</v>
      </c>
      <c r="Y826" s="229">
        <f t="shared" si="19"/>
        <v>4</v>
      </c>
      <c r="Z826" s="220">
        <f t="shared" si="20"/>
        <v>17858691</v>
      </c>
    </row>
    <row r="827" spans="1:26">
      <c r="A827" s="228">
        <v>44681</v>
      </c>
      <c r="B827" s="229" t="s">
        <v>347</v>
      </c>
      <c r="C827" s="229" t="s">
        <v>1393</v>
      </c>
      <c r="D827" s="229" t="s">
        <v>1394</v>
      </c>
      <c r="E827" s="229" t="s">
        <v>1447</v>
      </c>
      <c r="F827" s="229" t="s">
        <v>1448</v>
      </c>
      <c r="G827" s="229" t="s">
        <v>1179</v>
      </c>
      <c r="H827" s="229" t="s">
        <v>1180</v>
      </c>
      <c r="I827" s="229" t="s">
        <v>347</v>
      </c>
      <c r="J827" s="230">
        <v>632623</v>
      </c>
      <c r="K827" s="229" t="s">
        <v>608</v>
      </c>
      <c r="L827" s="229" t="s">
        <v>1395</v>
      </c>
      <c r="M827" s="229" t="s">
        <v>347</v>
      </c>
      <c r="N827" s="229" t="s">
        <v>347</v>
      </c>
      <c r="O827" s="229" t="s">
        <v>404</v>
      </c>
      <c r="P827" s="229" t="s">
        <v>405</v>
      </c>
      <c r="Q827" s="229" t="s">
        <v>406</v>
      </c>
      <c r="R827" s="229" t="s">
        <v>347</v>
      </c>
      <c r="S827" s="229" t="s">
        <v>347</v>
      </c>
      <c r="T827" s="231">
        <v>0</v>
      </c>
      <c r="U827" s="229" t="s">
        <v>347</v>
      </c>
      <c r="V827" s="229" t="s">
        <v>1396</v>
      </c>
      <c r="W827" s="229" t="s">
        <v>347</v>
      </c>
      <c r="X827" s="229" t="s">
        <v>347</v>
      </c>
      <c r="Y827" s="229">
        <f t="shared" si="19"/>
        <v>4</v>
      </c>
      <c r="Z827" s="220"/>
    </row>
    <row r="828" spans="1:26">
      <c r="A828" s="228">
        <v>44681</v>
      </c>
      <c r="B828" s="229" t="s">
        <v>347</v>
      </c>
      <c r="C828" s="229" t="s">
        <v>1393</v>
      </c>
      <c r="D828" s="229" t="s">
        <v>1394</v>
      </c>
      <c r="E828" s="229" t="s">
        <v>1447</v>
      </c>
      <c r="F828" s="229" t="s">
        <v>1448</v>
      </c>
      <c r="G828" s="229" t="s">
        <v>1182</v>
      </c>
      <c r="H828" s="229" t="s">
        <v>401</v>
      </c>
      <c r="I828" s="229" t="s">
        <v>347</v>
      </c>
      <c r="J828" s="230">
        <v>8924956</v>
      </c>
      <c r="K828" s="229" t="s">
        <v>608</v>
      </c>
      <c r="L828" s="229" t="s">
        <v>1395</v>
      </c>
      <c r="M828" s="229" t="s">
        <v>347</v>
      </c>
      <c r="N828" s="229" t="s">
        <v>347</v>
      </c>
      <c r="O828" s="229" t="s">
        <v>404</v>
      </c>
      <c r="P828" s="229" t="s">
        <v>405</v>
      </c>
      <c r="Q828" s="229" t="s">
        <v>406</v>
      </c>
      <c r="R828" s="229" t="s">
        <v>347</v>
      </c>
      <c r="S828" s="229" t="s">
        <v>347</v>
      </c>
      <c r="T828" s="231">
        <v>0</v>
      </c>
      <c r="U828" s="229" t="s">
        <v>347</v>
      </c>
      <c r="V828" s="229" t="s">
        <v>1396</v>
      </c>
      <c r="W828" s="229" t="s">
        <v>347</v>
      </c>
      <c r="X828" s="229" t="s">
        <v>347</v>
      </c>
      <c r="Y828" s="229">
        <f t="shared" si="19"/>
        <v>4</v>
      </c>
      <c r="Z828" s="220"/>
    </row>
    <row r="829" spans="1:26">
      <c r="A829" s="228">
        <v>44681</v>
      </c>
      <c r="B829" s="229" t="s">
        <v>347</v>
      </c>
      <c r="C829" s="229" t="s">
        <v>1393</v>
      </c>
      <c r="D829" s="229" t="s">
        <v>1394</v>
      </c>
      <c r="E829" s="229" t="s">
        <v>1447</v>
      </c>
      <c r="F829" s="229" t="s">
        <v>1448</v>
      </c>
      <c r="G829" s="229" t="s">
        <v>1183</v>
      </c>
      <c r="H829" s="229" t="s">
        <v>1184</v>
      </c>
      <c r="I829" s="229" t="s">
        <v>347</v>
      </c>
      <c r="J829" s="230">
        <v>4596846</v>
      </c>
      <c r="K829" s="229" t="s">
        <v>608</v>
      </c>
      <c r="L829" s="229" t="s">
        <v>1395</v>
      </c>
      <c r="M829" s="229" t="s">
        <v>347</v>
      </c>
      <c r="N829" s="229" t="s">
        <v>347</v>
      </c>
      <c r="O829" s="229" t="s">
        <v>404</v>
      </c>
      <c r="P829" s="229" t="s">
        <v>405</v>
      </c>
      <c r="Q829" s="229" t="s">
        <v>406</v>
      </c>
      <c r="R829" s="229" t="s">
        <v>347</v>
      </c>
      <c r="S829" s="229" t="s">
        <v>347</v>
      </c>
      <c r="T829" s="231">
        <v>0</v>
      </c>
      <c r="U829" s="229" t="s">
        <v>347</v>
      </c>
      <c r="V829" s="229" t="s">
        <v>1396</v>
      </c>
      <c r="W829" s="229" t="s">
        <v>347</v>
      </c>
      <c r="X829" s="229" t="s">
        <v>347</v>
      </c>
      <c r="Y829" s="229">
        <f t="shared" si="19"/>
        <v>4</v>
      </c>
      <c r="Z829" s="220"/>
    </row>
    <row r="830" spans="1:26">
      <c r="A830" s="228">
        <v>44681</v>
      </c>
      <c r="B830" s="229" t="s">
        <v>347</v>
      </c>
      <c r="C830" s="229" t="s">
        <v>1393</v>
      </c>
      <c r="D830" s="229" t="s">
        <v>1394</v>
      </c>
      <c r="E830" s="229" t="s">
        <v>1447</v>
      </c>
      <c r="F830" s="229" t="s">
        <v>1448</v>
      </c>
      <c r="G830" s="229" t="s">
        <v>1344</v>
      </c>
      <c r="H830" s="229" t="s">
        <v>1345</v>
      </c>
      <c r="I830" s="229" t="s">
        <v>347</v>
      </c>
      <c r="J830" s="230">
        <v>-100068</v>
      </c>
      <c r="K830" s="229" t="s">
        <v>608</v>
      </c>
      <c r="L830" s="229" t="s">
        <v>1395</v>
      </c>
      <c r="M830" s="229" t="s">
        <v>347</v>
      </c>
      <c r="N830" s="229" t="s">
        <v>347</v>
      </c>
      <c r="O830" s="229" t="s">
        <v>404</v>
      </c>
      <c r="P830" s="229" t="s">
        <v>405</v>
      </c>
      <c r="Q830" s="229" t="s">
        <v>406</v>
      </c>
      <c r="R830" s="229" t="s">
        <v>347</v>
      </c>
      <c r="S830" s="229" t="s">
        <v>347</v>
      </c>
      <c r="T830" s="231">
        <v>0</v>
      </c>
      <c r="U830" s="229" t="s">
        <v>347</v>
      </c>
      <c r="V830" s="229" t="s">
        <v>1396</v>
      </c>
      <c r="W830" s="229" t="s">
        <v>347</v>
      </c>
      <c r="X830" s="229" t="s">
        <v>347</v>
      </c>
      <c r="Y830" s="229">
        <f t="shared" si="19"/>
        <v>4</v>
      </c>
      <c r="Z830" s="220"/>
    </row>
    <row r="831" spans="1:26">
      <c r="A831" s="228">
        <v>44681</v>
      </c>
      <c r="B831" s="229" t="s">
        <v>347</v>
      </c>
      <c r="C831" s="229" t="s">
        <v>1393</v>
      </c>
      <c r="D831" s="229" t="s">
        <v>1394</v>
      </c>
      <c r="E831" s="229" t="s">
        <v>1447</v>
      </c>
      <c r="F831" s="229" t="s">
        <v>1448</v>
      </c>
      <c r="G831" s="229" t="s">
        <v>708</v>
      </c>
      <c r="H831" s="229" t="s">
        <v>709</v>
      </c>
      <c r="I831" s="229" t="s">
        <v>347</v>
      </c>
      <c r="J831" s="230">
        <v>34034744</v>
      </c>
      <c r="K831" s="229" t="s">
        <v>608</v>
      </c>
      <c r="L831" s="229" t="s">
        <v>1395</v>
      </c>
      <c r="M831" s="229" t="s">
        <v>347</v>
      </c>
      <c r="N831" s="229" t="s">
        <v>347</v>
      </c>
      <c r="O831" s="229" t="s">
        <v>404</v>
      </c>
      <c r="P831" s="229" t="s">
        <v>405</v>
      </c>
      <c r="Q831" s="229" t="s">
        <v>406</v>
      </c>
      <c r="R831" s="229" t="s">
        <v>347</v>
      </c>
      <c r="S831" s="229" t="s">
        <v>347</v>
      </c>
      <c r="T831" s="231">
        <v>0</v>
      </c>
      <c r="U831" s="229" t="s">
        <v>347</v>
      </c>
      <c r="V831" s="229" t="s">
        <v>1396</v>
      </c>
      <c r="W831" s="229" t="s">
        <v>347</v>
      </c>
      <c r="X831" s="229" t="s">
        <v>347</v>
      </c>
      <c r="Y831" s="229">
        <f t="shared" si="19"/>
        <v>4</v>
      </c>
      <c r="Z831" s="220"/>
    </row>
    <row r="832" spans="1:26">
      <c r="A832" s="228">
        <v>44681</v>
      </c>
      <c r="B832" s="229" t="s">
        <v>347</v>
      </c>
      <c r="C832" s="229" t="s">
        <v>1393</v>
      </c>
      <c r="D832" s="229" t="s">
        <v>1394</v>
      </c>
      <c r="E832" s="229" t="s">
        <v>1447</v>
      </c>
      <c r="F832" s="229" t="s">
        <v>1448</v>
      </c>
      <c r="G832" s="229" t="s">
        <v>1373</v>
      </c>
      <c r="H832" s="229" t="s">
        <v>730</v>
      </c>
      <c r="I832" s="229" t="s">
        <v>347</v>
      </c>
      <c r="J832" s="230">
        <v>27639648</v>
      </c>
      <c r="K832" s="229" t="s">
        <v>608</v>
      </c>
      <c r="L832" s="229" t="s">
        <v>1395</v>
      </c>
      <c r="M832" s="229" t="s">
        <v>347</v>
      </c>
      <c r="N832" s="229" t="s">
        <v>347</v>
      </c>
      <c r="O832" s="229" t="s">
        <v>404</v>
      </c>
      <c r="P832" s="229" t="s">
        <v>405</v>
      </c>
      <c r="Q832" s="229" t="s">
        <v>406</v>
      </c>
      <c r="R832" s="229" t="s">
        <v>347</v>
      </c>
      <c r="S832" s="229" t="s">
        <v>347</v>
      </c>
      <c r="T832" s="231">
        <v>0</v>
      </c>
      <c r="U832" s="229" t="s">
        <v>347</v>
      </c>
      <c r="V832" s="229" t="s">
        <v>1396</v>
      </c>
      <c r="W832" s="229" t="s">
        <v>347</v>
      </c>
      <c r="X832" s="229" t="s">
        <v>347</v>
      </c>
      <c r="Y832" s="229">
        <f t="shared" si="19"/>
        <v>4</v>
      </c>
      <c r="Z832" s="220"/>
    </row>
    <row r="833" spans="1:26">
      <c r="A833" s="228">
        <v>44681</v>
      </c>
      <c r="B833" s="229" t="s">
        <v>347</v>
      </c>
      <c r="C833" s="229" t="s">
        <v>1393</v>
      </c>
      <c r="D833" s="229" t="s">
        <v>1394</v>
      </c>
      <c r="E833" s="229" t="s">
        <v>1447</v>
      </c>
      <c r="F833" s="229" t="s">
        <v>1448</v>
      </c>
      <c r="G833" s="229" t="s">
        <v>894</v>
      </c>
      <c r="H833" s="229" t="s">
        <v>845</v>
      </c>
      <c r="I833" s="229" t="s">
        <v>347</v>
      </c>
      <c r="J833" s="230">
        <v>928557</v>
      </c>
      <c r="K833" s="229" t="s">
        <v>608</v>
      </c>
      <c r="L833" s="229" t="s">
        <v>1395</v>
      </c>
      <c r="M833" s="229" t="s">
        <v>347</v>
      </c>
      <c r="N833" s="229" t="s">
        <v>347</v>
      </c>
      <c r="O833" s="229" t="s">
        <v>404</v>
      </c>
      <c r="P833" s="229" t="s">
        <v>405</v>
      </c>
      <c r="Q833" s="229" t="s">
        <v>406</v>
      </c>
      <c r="R833" s="229" t="s">
        <v>347</v>
      </c>
      <c r="S833" s="229" t="s">
        <v>347</v>
      </c>
      <c r="T833" s="231">
        <v>0</v>
      </c>
      <c r="U833" s="229" t="s">
        <v>347</v>
      </c>
      <c r="V833" s="229" t="s">
        <v>1396</v>
      </c>
      <c r="W833" s="229" t="s">
        <v>347</v>
      </c>
      <c r="X833" s="229" t="s">
        <v>347</v>
      </c>
      <c r="Y833" s="229">
        <f t="shared" si="19"/>
        <v>4</v>
      </c>
      <c r="Z833" s="220"/>
    </row>
    <row r="834" spans="1:26">
      <c r="A834" s="228">
        <v>44681</v>
      </c>
      <c r="B834" s="229" t="s">
        <v>347</v>
      </c>
      <c r="C834" s="229" t="s">
        <v>1393</v>
      </c>
      <c r="D834" s="229" t="s">
        <v>1394</v>
      </c>
      <c r="E834" s="229" t="s">
        <v>1447</v>
      </c>
      <c r="F834" s="229" t="s">
        <v>1448</v>
      </c>
      <c r="G834" s="229" t="s">
        <v>1129</v>
      </c>
      <c r="H834" s="229" t="s">
        <v>1130</v>
      </c>
      <c r="I834" s="229" t="s">
        <v>347</v>
      </c>
      <c r="J834" s="230">
        <v>311</v>
      </c>
      <c r="K834" s="229" t="s">
        <v>608</v>
      </c>
      <c r="L834" s="229" t="s">
        <v>1395</v>
      </c>
      <c r="M834" s="229" t="s">
        <v>347</v>
      </c>
      <c r="N834" s="229" t="s">
        <v>347</v>
      </c>
      <c r="O834" s="229" t="s">
        <v>404</v>
      </c>
      <c r="P834" s="229" t="s">
        <v>405</v>
      </c>
      <c r="Q834" s="229" t="s">
        <v>406</v>
      </c>
      <c r="R834" s="229" t="s">
        <v>347</v>
      </c>
      <c r="S834" s="229" t="s">
        <v>347</v>
      </c>
      <c r="T834" s="231">
        <v>0</v>
      </c>
      <c r="U834" s="229" t="s">
        <v>347</v>
      </c>
      <c r="V834" s="229" t="s">
        <v>1396</v>
      </c>
      <c r="W834" s="229" t="s">
        <v>347</v>
      </c>
      <c r="X834" s="229" t="s">
        <v>347</v>
      </c>
      <c r="Y834" s="229">
        <f t="shared" si="19"/>
        <v>4</v>
      </c>
      <c r="Z834" s="220"/>
    </row>
    <row r="835" spans="1:26">
      <c r="A835" s="228">
        <v>44681</v>
      </c>
      <c r="B835" s="229" t="s">
        <v>347</v>
      </c>
      <c r="C835" s="229" t="s">
        <v>1393</v>
      </c>
      <c r="D835" s="229" t="s">
        <v>1394</v>
      </c>
      <c r="E835" s="229" t="s">
        <v>1447</v>
      </c>
      <c r="F835" s="229" t="s">
        <v>1448</v>
      </c>
      <c r="G835" s="229" t="s">
        <v>1291</v>
      </c>
      <c r="H835" s="229" t="s">
        <v>1292</v>
      </c>
      <c r="I835" s="229" t="s">
        <v>347</v>
      </c>
      <c r="J835" s="230">
        <v>53180009</v>
      </c>
      <c r="K835" s="229" t="s">
        <v>608</v>
      </c>
      <c r="L835" s="229" t="s">
        <v>1395</v>
      </c>
      <c r="M835" s="229" t="s">
        <v>347</v>
      </c>
      <c r="N835" s="229" t="s">
        <v>347</v>
      </c>
      <c r="O835" s="229" t="s">
        <v>404</v>
      </c>
      <c r="P835" s="229" t="s">
        <v>405</v>
      </c>
      <c r="Q835" s="229" t="s">
        <v>406</v>
      </c>
      <c r="R835" s="229" t="s">
        <v>347</v>
      </c>
      <c r="S835" s="229" t="s">
        <v>347</v>
      </c>
      <c r="T835" s="231">
        <v>0</v>
      </c>
      <c r="U835" s="229" t="s">
        <v>347</v>
      </c>
      <c r="V835" s="229" t="s">
        <v>1396</v>
      </c>
      <c r="W835" s="229" t="s">
        <v>347</v>
      </c>
      <c r="X835" s="229" t="s">
        <v>347</v>
      </c>
      <c r="Y835" s="229">
        <f t="shared" si="19"/>
        <v>4</v>
      </c>
      <c r="Z835" s="220"/>
    </row>
    <row r="836" spans="1:26">
      <c r="A836" s="228">
        <v>44681</v>
      </c>
      <c r="B836" s="229" t="s">
        <v>347</v>
      </c>
      <c r="C836" s="229" t="s">
        <v>1393</v>
      </c>
      <c r="D836" s="229" t="s">
        <v>1394</v>
      </c>
      <c r="E836" s="229" t="s">
        <v>1447</v>
      </c>
      <c r="F836" s="229" t="s">
        <v>1448</v>
      </c>
      <c r="G836" s="229" t="s">
        <v>1217</v>
      </c>
      <c r="H836" s="229" t="s">
        <v>948</v>
      </c>
      <c r="I836" s="229" t="s">
        <v>347</v>
      </c>
      <c r="J836" s="230">
        <v>917201</v>
      </c>
      <c r="K836" s="229" t="s">
        <v>608</v>
      </c>
      <c r="L836" s="229" t="s">
        <v>1395</v>
      </c>
      <c r="M836" s="229" t="s">
        <v>347</v>
      </c>
      <c r="N836" s="229" t="s">
        <v>347</v>
      </c>
      <c r="O836" s="229" t="s">
        <v>404</v>
      </c>
      <c r="P836" s="229" t="s">
        <v>405</v>
      </c>
      <c r="Q836" s="229" t="s">
        <v>406</v>
      </c>
      <c r="R836" s="229" t="s">
        <v>347</v>
      </c>
      <c r="S836" s="229" t="s">
        <v>347</v>
      </c>
      <c r="T836" s="231">
        <v>0</v>
      </c>
      <c r="U836" s="229" t="s">
        <v>347</v>
      </c>
      <c r="V836" s="229" t="s">
        <v>1396</v>
      </c>
      <c r="W836" s="229" t="s">
        <v>347</v>
      </c>
      <c r="X836" s="229" t="s">
        <v>347</v>
      </c>
      <c r="Y836" s="229">
        <f t="shared" ref="Y836:Y899" si="21">MONTH(A$3)</f>
        <v>4</v>
      </c>
      <c r="Z836" s="220"/>
    </row>
    <row r="837" spans="1:26">
      <c r="A837" s="228">
        <v>44681</v>
      </c>
      <c r="B837" s="229" t="s">
        <v>347</v>
      </c>
      <c r="C837" s="229" t="s">
        <v>1393</v>
      </c>
      <c r="D837" s="229" t="s">
        <v>1394</v>
      </c>
      <c r="E837" s="229" t="s">
        <v>1447</v>
      </c>
      <c r="F837" s="229" t="s">
        <v>1448</v>
      </c>
      <c r="G837" s="229" t="s">
        <v>1124</v>
      </c>
      <c r="H837" s="229" t="s">
        <v>1125</v>
      </c>
      <c r="I837" s="229" t="s">
        <v>347</v>
      </c>
      <c r="J837" s="230">
        <v>9673807</v>
      </c>
      <c r="K837" s="229" t="s">
        <v>608</v>
      </c>
      <c r="L837" s="229" t="s">
        <v>1395</v>
      </c>
      <c r="M837" s="229" t="s">
        <v>347</v>
      </c>
      <c r="N837" s="229" t="s">
        <v>347</v>
      </c>
      <c r="O837" s="229" t="s">
        <v>404</v>
      </c>
      <c r="P837" s="229" t="s">
        <v>405</v>
      </c>
      <c r="Q837" s="229" t="s">
        <v>406</v>
      </c>
      <c r="R837" s="229" t="s">
        <v>347</v>
      </c>
      <c r="S837" s="229" t="s">
        <v>347</v>
      </c>
      <c r="T837" s="231">
        <v>0</v>
      </c>
      <c r="U837" s="229" t="s">
        <v>347</v>
      </c>
      <c r="V837" s="229" t="s">
        <v>1396</v>
      </c>
      <c r="W837" s="229" t="s">
        <v>347</v>
      </c>
      <c r="X837" s="229" t="s">
        <v>347</v>
      </c>
      <c r="Y837" s="229">
        <f t="shared" si="21"/>
        <v>4</v>
      </c>
      <c r="Z837" s="220"/>
    </row>
    <row r="838" spans="1:26">
      <c r="A838" s="228">
        <v>44681</v>
      </c>
      <c r="B838" s="229" t="s">
        <v>347</v>
      </c>
      <c r="C838" s="229" t="s">
        <v>1393</v>
      </c>
      <c r="D838" s="229" t="s">
        <v>1394</v>
      </c>
      <c r="E838" s="229" t="s">
        <v>1447</v>
      </c>
      <c r="F838" s="229" t="s">
        <v>1448</v>
      </c>
      <c r="G838" s="229" t="s">
        <v>1397</v>
      </c>
      <c r="H838" s="229" t="s">
        <v>1398</v>
      </c>
      <c r="I838" s="229" t="s">
        <v>347</v>
      </c>
      <c r="J838" s="230">
        <v>1332378</v>
      </c>
      <c r="K838" s="229" t="s">
        <v>608</v>
      </c>
      <c r="L838" s="229" t="s">
        <v>1395</v>
      </c>
      <c r="M838" s="229" t="s">
        <v>347</v>
      </c>
      <c r="N838" s="229" t="s">
        <v>347</v>
      </c>
      <c r="O838" s="229" t="s">
        <v>404</v>
      </c>
      <c r="P838" s="229" t="s">
        <v>405</v>
      </c>
      <c r="Q838" s="229" t="s">
        <v>406</v>
      </c>
      <c r="R838" s="229" t="s">
        <v>347</v>
      </c>
      <c r="S838" s="229" t="s">
        <v>347</v>
      </c>
      <c r="T838" s="231">
        <v>0</v>
      </c>
      <c r="U838" s="229" t="s">
        <v>347</v>
      </c>
      <c r="V838" s="229" t="s">
        <v>1396</v>
      </c>
      <c r="W838" s="229" t="s">
        <v>347</v>
      </c>
      <c r="X838" s="229" t="s">
        <v>347</v>
      </c>
      <c r="Y838" s="229">
        <f t="shared" si="21"/>
        <v>4</v>
      </c>
      <c r="Z838" s="220"/>
    </row>
    <row r="839" spans="1:26">
      <c r="A839" s="228">
        <v>44681</v>
      </c>
      <c r="B839" s="229" t="s">
        <v>347</v>
      </c>
      <c r="C839" s="229" t="s">
        <v>1393</v>
      </c>
      <c r="D839" s="229" t="s">
        <v>1394</v>
      </c>
      <c r="E839" s="229" t="s">
        <v>1447</v>
      </c>
      <c r="F839" s="229" t="s">
        <v>1448</v>
      </c>
      <c r="G839" s="229" t="s">
        <v>738</v>
      </c>
      <c r="H839" s="229" t="s">
        <v>441</v>
      </c>
      <c r="I839" s="229" t="s">
        <v>347</v>
      </c>
      <c r="J839" s="230">
        <v>6708465</v>
      </c>
      <c r="K839" s="229" t="s">
        <v>608</v>
      </c>
      <c r="L839" s="229" t="s">
        <v>1395</v>
      </c>
      <c r="M839" s="229" t="s">
        <v>347</v>
      </c>
      <c r="N839" s="229" t="s">
        <v>347</v>
      </c>
      <c r="O839" s="229" t="s">
        <v>404</v>
      </c>
      <c r="P839" s="229" t="s">
        <v>405</v>
      </c>
      <c r="Q839" s="229" t="s">
        <v>406</v>
      </c>
      <c r="R839" s="229" t="s">
        <v>347</v>
      </c>
      <c r="S839" s="229" t="s">
        <v>347</v>
      </c>
      <c r="T839" s="231">
        <v>0</v>
      </c>
      <c r="U839" s="229" t="s">
        <v>347</v>
      </c>
      <c r="V839" s="229" t="s">
        <v>1396</v>
      </c>
      <c r="W839" s="229" t="s">
        <v>347</v>
      </c>
      <c r="X839" s="229" t="s">
        <v>347</v>
      </c>
      <c r="Y839" s="229">
        <f t="shared" si="21"/>
        <v>4</v>
      </c>
      <c r="Z839" s="220"/>
    </row>
    <row r="840" spans="1:26">
      <c r="A840" s="228">
        <v>44681</v>
      </c>
      <c r="B840" s="229" t="s">
        <v>347</v>
      </c>
      <c r="C840" s="229" t="s">
        <v>1393</v>
      </c>
      <c r="D840" s="229" t="s">
        <v>1394</v>
      </c>
      <c r="E840" s="229" t="s">
        <v>1447</v>
      </c>
      <c r="F840" s="229" t="s">
        <v>1448</v>
      </c>
      <c r="G840" s="229" t="s">
        <v>1399</v>
      </c>
      <c r="H840" s="229" t="s">
        <v>820</v>
      </c>
      <c r="I840" s="229" t="s">
        <v>347</v>
      </c>
      <c r="J840" s="230">
        <v>1036701</v>
      </c>
      <c r="K840" s="229" t="s">
        <v>608</v>
      </c>
      <c r="L840" s="229" t="s">
        <v>1395</v>
      </c>
      <c r="M840" s="229" t="s">
        <v>347</v>
      </c>
      <c r="N840" s="229" t="s">
        <v>347</v>
      </c>
      <c r="O840" s="229" t="s">
        <v>404</v>
      </c>
      <c r="P840" s="229" t="s">
        <v>405</v>
      </c>
      <c r="Q840" s="229" t="s">
        <v>406</v>
      </c>
      <c r="R840" s="229" t="s">
        <v>347</v>
      </c>
      <c r="S840" s="229" t="s">
        <v>347</v>
      </c>
      <c r="T840" s="231">
        <v>0</v>
      </c>
      <c r="U840" s="229" t="s">
        <v>347</v>
      </c>
      <c r="V840" s="229" t="s">
        <v>1396</v>
      </c>
      <c r="W840" s="229" t="s">
        <v>347</v>
      </c>
      <c r="X840" s="229" t="s">
        <v>347</v>
      </c>
      <c r="Y840" s="229">
        <f t="shared" si="21"/>
        <v>4</v>
      </c>
      <c r="Z840" s="220"/>
    </row>
    <row r="841" spans="1:26">
      <c r="A841" s="228">
        <v>44681</v>
      </c>
      <c r="B841" s="229" t="s">
        <v>347</v>
      </c>
      <c r="C841" s="229" t="s">
        <v>1393</v>
      </c>
      <c r="D841" s="229" t="s">
        <v>1394</v>
      </c>
      <c r="E841" s="229" t="s">
        <v>1447</v>
      </c>
      <c r="F841" s="229" t="s">
        <v>1448</v>
      </c>
      <c r="G841" s="229" t="s">
        <v>1357</v>
      </c>
      <c r="H841" s="229" t="s">
        <v>1358</v>
      </c>
      <c r="I841" s="229" t="s">
        <v>347</v>
      </c>
      <c r="J841" s="230">
        <v>1918534</v>
      </c>
      <c r="K841" s="229" t="s">
        <v>608</v>
      </c>
      <c r="L841" s="229" t="s">
        <v>1395</v>
      </c>
      <c r="M841" s="229" t="s">
        <v>347</v>
      </c>
      <c r="N841" s="229" t="s">
        <v>347</v>
      </c>
      <c r="O841" s="229" t="s">
        <v>404</v>
      </c>
      <c r="P841" s="229" t="s">
        <v>405</v>
      </c>
      <c r="Q841" s="229" t="s">
        <v>406</v>
      </c>
      <c r="R841" s="229" t="s">
        <v>347</v>
      </c>
      <c r="S841" s="229" t="s">
        <v>347</v>
      </c>
      <c r="T841" s="231">
        <v>0</v>
      </c>
      <c r="U841" s="229" t="s">
        <v>347</v>
      </c>
      <c r="V841" s="229" t="s">
        <v>1396</v>
      </c>
      <c r="W841" s="229" t="s">
        <v>347</v>
      </c>
      <c r="X841" s="229" t="s">
        <v>347</v>
      </c>
      <c r="Y841" s="229">
        <f t="shared" si="21"/>
        <v>4</v>
      </c>
      <c r="Z841" s="220"/>
    </row>
    <row r="842" spans="1:26">
      <c r="A842" s="228">
        <v>44681</v>
      </c>
      <c r="B842" s="229" t="s">
        <v>347</v>
      </c>
      <c r="C842" s="229" t="s">
        <v>1393</v>
      </c>
      <c r="D842" s="229" t="s">
        <v>1394</v>
      </c>
      <c r="E842" s="229" t="s">
        <v>1447</v>
      </c>
      <c r="F842" s="229" t="s">
        <v>1448</v>
      </c>
      <c r="G842" s="229" t="s">
        <v>1378</v>
      </c>
      <c r="H842" s="229" t="s">
        <v>740</v>
      </c>
      <c r="I842" s="229" t="s">
        <v>347</v>
      </c>
      <c r="J842" s="230">
        <v>35786310</v>
      </c>
      <c r="K842" s="229" t="s">
        <v>608</v>
      </c>
      <c r="L842" s="229" t="s">
        <v>1395</v>
      </c>
      <c r="M842" s="229" t="s">
        <v>347</v>
      </c>
      <c r="N842" s="229" t="s">
        <v>347</v>
      </c>
      <c r="O842" s="229" t="s">
        <v>404</v>
      </c>
      <c r="P842" s="229" t="s">
        <v>405</v>
      </c>
      <c r="Q842" s="229" t="s">
        <v>406</v>
      </c>
      <c r="R842" s="229" t="s">
        <v>347</v>
      </c>
      <c r="S842" s="229" t="s">
        <v>347</v>
      </c>
      <c r="T842" s="231">
        <v>0</v>
      </c>
      <c r="U842" s="229" t="s">
        <v>347</v>
      </c>
      <c r="V842" s="229" t="s">
        <v>1396</v>
      </c>
      <c r="W842" s="229" t="s">
        <v>347</v>
      </c>
      <c r="X842" s="229" t="s">
        <v>347</v>
      </c>
      <c r="Y842" s="229">
        <f t="shared" si="21"/>
        <v>4</v>
      </c>
      <c r="Z842" s="220"/>
    </row>
    <row r="843" spans="1:26">
      <c r="A843" s="228">
        <v>44681</v>
      </c>
      <c r="B843" s="229" t="s">
        <v>347</v>
      </c>
      <c r="C843" s="229" t="s">
        <v>1393</v>
      </c>
      <c r="D843" s="229" t="s">
        <v>1394</v>
      </c>
      <c r="E843" s="229" t="s">
        <v>1447</v>
      </c>
      <c r="F843" s="229" t="s">
        <v>1448</v>
      </c>
      <c r="G843" s="229" t="s">
        <v>1379</v>
      </c>
      <c r="H843" s="229" t="s">
        <v>1380</v>
      </c>
      <c r="I843" s="229" t="s">
        <v>347</v>
      </c>
      <c r="J843" s="230">
        <v>1547506</v>
      </c>
      <c r="K843" s="229" t="s">
        <v>608</v>
      </c>
      <c r="L843" s="229" t="s">
        <v>1395</v>
      </c>
      <c r="M843" s="229" t="s">
        <v>347</v>
      </c>
      <c r="N843" s="229" t="s">
        <v>347</v>
      </c>
      <c r="O843" s="229" t="s">
        <v>404</v>
      </c>
      <c r="P843" s="229" t="s">
        <v>405</v>
      </c>
      <c r="Q843" s="229" t="s">
        <v>406</v>
      </c>
      <c r="R843" s="229" t="s">
        <v>347</v>
      </c>
      <c r="S843" s="229" t="s">
        <v>347</v>
      </c>
      <c r="T843" s="231">
        <v>0</v>
      </c>
      <c r="U843" s="229" t="s">
        <v>347</v>
      </c>
      <c r="V843" s="229" t="s">
        <v>1396</v>
      </c>
      <c r="W843" s="229" t="s">
        <v>347</v>
      </c>
      <c r="X843" s="229" t="s">
        <v>347</v>
      </c>
      <c r="Y843" s="229">
        <f t="shared" si="21"/>
        <v>4</v>
      </c>
      <c r="Z843" s="220"/>
    </row>
    <row r="844" spans="1:26">
      <c r="A844" s="228">
        <v>44681</v>
      </c>
      <c r="B844" s="229" t="s">
        <v>347</v>
      </c>
      <c r="C844" s="229" t="s">
        <v>1393</v>
      </c>
      <c r="D844" s="229" t="s">
        <v>1394</v>
      </c>
      <c r="E844" s="229" t="s">
        <v>1447</v>
      </c>
      <c r="F844" s="229" t="s">
        <v>1448</v>
      </c>
      <c r="G844" s="229" t="s">
        <v>1381</v>
      </c>
      <c r="H844" s="229" t="s">
        <v>744</v>
      </c>
      <c r="I844" s="229" t="s">
        <v>347</v>
      </c>
      <c r="J844" s="230">
        <v>864385</v>
      </c>
      <c r="K844" s="229" t="s">
        <v>608</v>
      </c>
      <c r="L844" s="229" t="s">
        <v>1395</v>
      </c>
      <c r="M844" s="229" t="s">
        <v>347</v>
      </c>
      <c r="N844" s="229" t="s">
        <v>347</v>
      </c>
      <c r="O844" s="229" t="s">
        <v>404</v>
      </c>
      <c r="P844" s="229" t="s">
        <v>405</v>
      </c>
      <c r="Q844" s="229" t="s">
        <v>406</v>
      </c>
      <c r="R844" s="229" t="s">
        <v>347</v>
      </c>
      <c r="S844" s="229" t="s">
        <v>347</v>
      </c>
      <c r="T844" s="231">
        <v>0</v>
      </c>
      <c r="U844" s="229" t="s">
        <v>347</v>
      </c>
      <c r="V844" s="229" t="s">
        <v>1396</v>
      </c>
      <c r="W844" s="229" t="s">
        <v>347</v>
      </c>
      <c r="X844" s="229" t="s">
        <v>347</v>
      </c>
      <c r="Y844" s="229">
        <f t="shared" si="21"/>
        <v>4</v>
      </c>
      <c r="Z844" s="220"/>
    </row>
    <row r="845" spans="1:26">
      <c r="A845" s="228">
        <v>44681</v>
      </c>
      <c r="B845" s="229" t="s">
        <v>347</v>
      </c>
      <c r="C845" s="229" t="s">
        <v>1393</v>
      </c>
      <c r="D845" s="229" t="s">
        <v>1394</v>
      </c>
      <c r="E845" s="229" t="s">
        <v>1447</v>
      </c>
      <c r="F845" s="229" t="s">
        <v>1448</v>
      </c>
      <c r="G845" s="229" t="s">
        <v>1257</v>
      </c>
      <c r="H845" s="229" t="s">
        <v>746</v>
      </c>
      <c r="I845" s="229" t="s">
        <v>347</v>
      </c>
      <c r="J845" s="230">
        <v>18964020</v>
      </c>
      <c r="K845" s="229" t="s">
        <v>608</v>
      </c>
      <c r="L845" s="229" t="s">
        <v>1395</v>
      </c>
      <c r="M845" s="229" t="s">
        <v>347</v>
      </c>
      <c r="N845" s="229" t="s">
        <v>347</v>
      </c>
      <c r="O845" s="229" t="s">
        <v>404</v>
      </c>
      <c r="P845" s="229" t="s">
        <v>405</v>
      </c>
      <c r="Q845" s="229" t="s">
        <v>406</v>
      </c>
      <c r="R845" s="229" t="s">
        <v>347</v>
      </c>
      <c r="S845" s="229" t="s">
        <v>347</v>
      </c>
      <c r="T845" s="231">
        <v>0</v>
      </c>
      <c r="U845" s="229" t="s">
        <v>347</v>
      </c>
      <c r="V845" s="229" t="s">
        <v>1396</v>
      </c>
      <c r="W845" s="229" t="s">
        <v>347</v>
      </c>
      <c r="X845" s="229" t="s">
        <v>347</v>
      </c>
      <c r="Y845" s="229">
        <f t="shared" si="21"/>
        <v>4</v>
      </c>
      <c r="Z845" s="220"/>
    </row>
    <row r="846" spans="1:26">
      <c r="A846" s="228">
        <v>44681</v>
      </c>
      <c r="B846" s="229" t="s">
        <v>347</v>
      </c>
      <c r="C846" s="229" t="s">
        <v>1393</v>
      </c>
      <c r="D846" s="229" t="s">
        <v>1394</v>
      </c>
      <c r="E846" s="229" t="s">
        <v>1447</v>
      </c>
      <c r="F846" s="229" t="s">
        <v>1448</v>
      </c>
      <c r="G846" s="229" t="s">
        <v>1258</v>
      </c>
      <c r="H846" s="229" t="s">
        <v>1259</v>
      </c>
      <c r="I846" s="229" t="s">
        <v>347</v>
      </c>
      <c r="J846" s="230">
        <v>109316477</v>
      </c>
      <c r="K846" s="229" t="s">
        <v>608</v>
      </c>
      <c r="L846" s="229" t="s">
        <v>1395</v>
      </c>
      <c r="M846" s="229" t="s">
        <v>347</v>
      </c>
      <c r="N846" s="229" t="s">
        <v>347</v>
      </c>
      <c r="O846" s="229" t="s">
        <v>404</v>
      </c>
      <c r="P846" s="229" t="s">
        <v>405</v>
      </c>
      <c r="Q846" s="229" t="s">
        <v>406</v>
      </c>
      <c r="R846" s="229" t="s">
        <v>347</v>
      </c>
      <c r="S846" s="229" t="s">
        <v>347</v>
      </c>
      <c r="T846" s="231">
        <v>0</v>
      </c>
      <c r="U846" s="229" t="s">
        <v>347</v>
      </c>
      <c r="V846" s="229" t="s">
        <v>1396</v>
      </c>
      <c r="W846" s="229" t="s">
        <v>347</v>
      </c>
      <c r="X846" s="229" t="s">
        <v>347</v>
      </c>
      <c r="Y846" s="229">
        <f t="shared" si="21"/>
        <v>4</v>
      </c>
      <c r="Z846" s="220"/>
    </row>
    <row r="847" spans="1:26">
      <c r="A847" s="228">
        <v>44681</v>
      </c>
      <c r="B847" s="229" t="s">
        <v>347</v>
      </c>
      <c r="C847" s="229" t="s">
        <v>1393</v>
      </c>
      <c r="D847" s="229" t="s">
        <v>1394</v>
      </c>
      <c r="E847" s="229" t="s">
        <v>1447</v>
      </c>
      <c r="F847" s="229" t="s">
        <v>1448</v>
      </c>
      <c r="G847" s="229" t="s">
        <v>1382</v>
      </c>
      <c r="H847" s="229" t="s">
        <v>748</v>
      </c>
      <c r="I847" s="229" t="s">
        <v>347</v>
      </c>
      <c r="J847" s="230">
        <v>7114143</v>
      </c>
      <c r="K847" s="229" t="s">
        <v>608</v>
      </c>
      <c r="L847" s="229" t="s">
        <v>1395</v>
      </c>
      <c r="M847" s="229" t="s">
        <v>347</v>
      </c>
      <c r="N847" s="229" t="s">
        <v>347</v>
      </c>
      <c r="O847" s="229" t="s">
        <v>404</v>
      </c>
      <c r="P847" s="229" t="s">
        <v>405</v>
      </c>
      <c r="Q847" s="229" t="s">
        <v>406</v>
      </c>
      <c r="R847" s="229" t="s">
        <v>347</v>
      </c>
      <c r="S847" s="229" t="s">
        <v>347</v>
      </c>
      <c r="T847" s="231">
        <v>0</v>
      </c>
      <c r="U847" s="229" t="s">
        <v>347</v>
      </c>
      <c r="V847" s="229" t="s">
        <v>1396</v>
      </c>
      <c r="W847" s="229" t="s">
        <v>347</v>
      </c>
      <c r="X847" s="229" t="s">
        <v>347</v>
      </c>
      <c r="Y847" s="229">
        <f t="shared" si="21"/>
        <v>4</v>
      </c>
      <c r="Z847" s="220"/>
    </row>
    <row r="848" spans="1:26">
      <c r="A848" s="228">
        <v>44681</v>
      </c>
      <c r="B848" s="229" t="s">
        <v>347</v>
      </c>
      <c r="C848" s="229" t="s">
        <v>1393</v>
      </c>
      <c r="D848" s="229" t="s">
        <v>1394</v>
      </c>
      <c r="E848" s="229" t="s">
        <v>1447</v>
      </c>
      <c r="F848" s="229" t="s">
        <v>1448</v>
      </c>
      <c r="G848" s="229" t="s">
        <v>1383</v>
      </c>
      <c r="H848" s="229" t="s">
        <v>1384</v>
      </c>
      <c r="I848" s="229" t="s">
        <v>347</v>
      </c>
      <c r="J848" s="230">
        <v>17541095</v>
      </c>
      <c r="K848" s="229" t="s">
        <v>608</v>
      </c>
      <c r="L848" s="229" t="s">
        <v>1395</v>
      </c>
      <c r="M848" s="229" t="s">
        <v>347</v>
      </c>
      <c r="N848" s="229" t="s">
        <v>347</v>
      </c>
      <c r="O848" s="229" t="s">
        <v>404</v>
      </c>
      <c r="P848" s="229" t="s">
        <v>405</v>
      </c>
      <c r="Q848" s="229" t="s">
        <v>406</v>
      </c>
      <c r="R848" s="229" t="s">
        <v>347</v>
      </c>
      <c r="S848" s="229" t="s">
        <v>347</v>
      </c>
      <c r="T848" s="231">
        <v>0</v>
      </c>
      <c r="U848" s="229" t="s">
        <v>347</v>
      </c>
      <c r="V848" s="229" t="s">
        <v>1396</v>
      </c>
      <c r="W848" s="229" t="s">
        <v>347</v>
      </c>
      <c r="X848" s="229" t="s">
        <v>347</v>
      </c>
      <c r="Y848" s="229">
        <f t="shared" si="21"/>
        <v>4</v>
      </c>
      <c r="Z848" s="220"/>
    </row>
    <row r="849" spans="1:26">
      <c r="A849" s="228">
        <v>44681</v>
      </c>
      <c r="B849" s="229" t="s">
        <v>347</v>
      </c>
      <c r="C849" s="229" t="s">
        <v>1393</v>
      </c>
      <c r="D849" s="229" t="s">
        <v>1394</v>
      </c>
      <c r="E849" s="229" t="s">
        <v>1447</v>
      </c>
      <c r="F849" s="229" t="s">
        <v>1448</v>
      </c>
      <c r="G849" s="229" t="s">
        <v>1385</v>
      </c>
      <c r="H849" s="229" t="s">
        <v>1386</v>
      </c>
      <c r="I849" s="229" t="s">
        <v>347</v>
      </c>
      <c r="J849" s="230">
        <v>1928485</v>
      </c>
      <c r="K849" s="229" t="s">
        <v>608</v>
      </c>
      <c r="L849" s="229" t="s">
        <v>1395</v>
      </c>
      <c r="M849" s="229" t="s">
        <v>347</v>
      </c>
      <c r="N849" s="229" t="s">
        <v>347</v>
      </c>
      <c r="O849" s="229" t="s">
        <v>404</v>
      </c>
      <c r="P849" s="229" t="s">
        <v>405</v>
      </c>
      <c r="Q849" s="229" t="s">
        <v>406</v>
      </c>
      <c r="R849" s="229" t="s">
        <v>347</v>
      </c>
      <c r="S849" s="229" t="s">
        <v>347</v>
      </c>
      <c r="T849" s="231">
        <v>0</v>
      </c>
      <c r="U849" s="229" t="s">
        <v>347</v>
      </c>
      <c r="V849" s="229" t="s">
        <v>1396</v>
      </c>
      <c r="W849" s="229" t="s">
        <v>347</v>
      </c>
      <c r="X849" s="229" t="s">
        <v>347</v>
      </c>
      <c r="Y849" s="229">
        <f t="shared" si="21"/>
        <v>4</v>
      </c>
      <c r="Z849" s="220"/>
    </row>
    <row r="850" spans="1:26">
      <c r="A850" s="228">
        <v>44681</v>
      </c>
      <c r="B850" s="229" t="s">
        <v>347</v>
      </c>
      <c r="C850" s="229" t="s">
        <v>1393</v>
      </c>
      <c r="D850" s="229" t="s">
        <v>1394</v>
      </c>
      <c r="E850" s="229" t="s">
        <v>1447</v>
      </c>
      <c r="F850" s="229" t="s">
        <v>1448</v>
      </c>
      <c r="G850" s="229" t="s">
        <v>1263</v>
      </c>
      <c r="H850" s="229" t="s">
        <v>820</v>
      </c>
      <c r="I850" s="229" t="s">
        <v>347</v>
      </c>
      <c r="J850" s="230">
        <v>2929720</v>
      </c>
      <c r="K850" s="229" t="s">
        <v>608</v>
      </c>
      <c r="L850" s="229" t="s">
        <v>1395</v>
      </c>
      <c r="M850" s="229" t="s">
        <v>347</v>
      </c>
      <c r="N850" s="229" t="s">
        <v>347</v>
      </c>
      <c r="O850" s="229" t="s">
        <v>404</v>
      </c>
      <c r="P850" s="229" t="s">
        <v>405</v>
      </c>
      <c r="Q850" s="229" t="s">
        <v>406</v>
      </c>
      <c r="R850" s="229" t="s">
        <v>347</v>
      </c>
      <c r="S850" s="229" t="s">
        <v>347</v>
      </c>
      <c r="T850" s="231">
        <v>0</v>
      </c>
      <c r="U850" s="229" t="s">
        <v>347</v>
      </c>
      <c r="V850" s="229" t="s">
        <v>1396</v>
      </c>
      <c r="W850" s="229" t="s">
        <v>347</v>
      </c>
      <c r="X850" s="229" t="s">
        <v>347</v>
      </c>
      <c r="Y850" s="229">
        <f t="shared" si="21"/>
        <v>4</v>
      </c>
      <c r="Z850" s="220"/>
    </row>
    <row r="851" spans="1:26">
      <c r="A851" s="228">
        <v>44681</v>
      </c>
      <c r="B851" s="229" t="s">
        <v>347</v>
      </c>
      <c r="C851" s="229" t="s">
        <v>1393</v>
      </c>
      <c r="D851" s="229" t="s">
        <v>1394</v>
      </c>
      <c r="E851" s="229" t="s">
        <v>1447</v>
      </c>
      <c r="F851" s="229" t="s">
        <v>1448</v>
      </c>
      <c r="G851" s="229" t="s">
        <v>1187</v>
      </c>
      <c r="H851" s="229" t="s">
        <v>410</v>
      </c>
      <c r="I851" s="229" t="s">
        <v>347</v>
      </c>
      <c r="J851" s="230">
        <v>126136</v>
      </c>
      <c r="K851" s="229" t="s">
        <v>608</v>
      </c>
      <c r="L851" s="229" t="s">
        <v>1395</v>
      </c>
      <c r="M851" s="229" t="s">
        <v>347</v>
      </c>
      <c r="N851" s="229" t="s">
        <v>347</v>
      </c>
      <c r="O851" s="229" t="s">
        <v>404</v>
      </c>
      <c r="P851" s="229" t="s">
        <v>405</v>
      </c>
      <c r="Q851" s="229" t="s">
        <v>406</v>
      </c>
      <c r="R851" s="229" t="s">
        <v>347</v>
      </c>
      <c r="S851" s="229" t="s">
        <v>347</v>
      </c>
      <c r="T851" s="231">
        <v>0</v>
      </c>
      <c r="U851" s="229" t="s">
        <v>347</v>
      </c>
      <c r="V851" s="229" t="s">
        <v>1396</v>
      </c>
      <c r="W851" s="229" t="s">
        <v>347</v>
      </c>
      <c r="X851" s="229" t="s">
        <v>347</v>
      </c>
      <c r="Y851" s="229">
        <f t="shared" si="21"/>
        <v>4</v>
      </c>
      <c r="Z851" s="220"/>
    </row>
    <row r="852" spans="1:26">
      <c r="A852" s="228">
        <v>44681</v>
      </c>
      <c r="B852" s="229" t="s">
        <v>347</v>
      </c>
      <c r="C852" s="229" t="s">
        <v>1393</v>
      </c>
      <c r="D852" s="229" t="s">
        <v>1394</v>
      </c>
      <c r="E852" s="229" t="s">
        <v>1447</v>
      </c>
      <c r="F852" s="229" t="s">
        <v>1448</v>
      </c>
      <c r="G852" s="229" t="s">
        <v>1268</v>
      </c>
      <c r="H852" s="229" t="s">
        <v>1269</v>
      </c>
      <c r="I852" s="229" t="s">
        <v>347</v>
      </c>
      <c r="J852" s="230">
        <v>784673</v>
      </c>
      <c r="K852" s="229" t="s">
        <v>608</v>
      </c>
      <c r="L852" s="229" t="s">
        <v>1395</v>
      </c>
      <c r="M852" s="229" t="s">
        <v>347</v>
      </c>
      <c r="N852" s="229" t="s">
        <v>347</v>
      </c>
      <c r="O852" s="229" t="s">
        <v>404</v>
      </c>
      <c r="P852" s="229" t="s">
        <v>405</v>
      </c>
      <c r="Q852" s="229" t="s">
        <v>406</v>
      </c>
      <c r="R852" s="229" t="s">
        <v>347</v>
      </c>
      <c r="S852" s="229" t="s">
        <v>347</v>
      </c>
      <c r="T852" s="231">
        <v>0</v>
      </c>
      <c r="U852" s="229" t="s">
        <v>347</v>
      </c>
      <c r="V852" s="229" t="s">
        <v>1396</v>
      </c>
      <c r="W852" s="229" t="s">
        <v>347</v>
      </c>
      <c r="X852" s="229" t="s">
        <v>347</v>
      </c>
      <c r="Y852" s="229">
        <f t="shared" si="21"/>
        <v>4</v>
      </c>
      <c r="Z852" s="220"/>
    </row>
    <row r="853" spans="1:26">
      <c r="A853" s="228">
        <v>44681</v>
      </c>
      <c r="B853" s="229" t="s">
        <v>347</v>
      </c>
      <c r="C853" s="229" t="s">
        <v>1393</v>
      </c>
      <c r="D853" s="229" t="s">
        <v>1394</v>
      </c>
      <c r="E853" s="229" t="s">
        <v>1447</v>
      </c>
      <c r="F853" s="229" t="s">
        <v>1448</v>
      </c>
      <c r="G853" s="229" t="s">
        <v>1286</v>
      </c>
      <c r="H853" s="229" t="s">
        <v>454</v>
      </c>
      <c r="I853" s="229" t="s">
        <v>347</v>
      </c>
      <c r="J853" s="230">
        <v>22267221</v>
      </c>
      <c r="K853" s="229" t="s">
        <v>608</v>
      </c>
      <c r="L853" s="229" t="s">
        <v>1395</v>
      </c>
      <c r="M853" s="229" t="s">
        <v>347</v>
      </c>
      <c r="N853" s="229" t="s">
        <v>347</v>
      </c>
      <c r="O853" s="229" t="s">
        <v>404</v>
      </c>
      <c r="P853" s="229" t="s">
        <v>405</v>
      </c>
      <c r="Q853" s="229" t="s">
        <v>406</v>
      </c>
      <c r="R853" s="229" t="s">
        <v>347</v>
      </c>
      <c r="S853" s="229" t="s">
        <v>347</v>
      </c>
      <c r="T853" s="231">
        <v>0</v>
      </c>
      <c r="U853" s="229" t="s">
        <v>347</v>
      </c>
      <c r="V853" s="229" t="s">
        <v>1396</v>
      </c>
      <c r="W853" s="229" t="s">
        <v>347</v>
      </c>
      <c r="X853" s="229" t="s">
        <v>347</v>
      </c>
      <c r="Y853" s="229">
        <f t="shared" si="21"/>
        <v>4</v>
      </c>
      <c r="Z853" s="220"/>
    </row>
    <row r="854" spans="1:26">
      <c r="A854" s="228">
        <v>44681</v>
      </c>
      <c r="B854" s="229" t="s">
        <v>347</v>
      </c>
      <c r="C854" s="229" t="s">
        <v>1393</v>
      </c>
      <c r="D854" s="229" t="s">
        <v>1394</v>
      </c>
      <c r="E854" s="229" t="s">
        <v>1447</v>
      </c>
      <c r="F854" s="229" t="s">
        <v>1448</v>
      </c>
      <c r="G854" s="229" t="s">
        <v>494</v>
      </c>
      <c r="H854" s="229" t="s">
        <v>495</v>
      </c>
      <c r="I854" s="229" t="s">
        <v>347</v>
      </c>
      <c r="J854" s="230">
        <v>8903905</v>
      </c>
      <c r="K854" s="229" t="s">
        <v>608</v>
      </c>
      <c r="L854" s="229" t="s">
        <v>1395</v>
      </c>
      <c r="M854" s="229" t="s">
        <v>347</v>
      </c>
      <c r="N854" s="229" t="s">
        <v>347</v>
      </c>
      <c r="O854" s="229" t="s">
        <v>404</v>
      </c>
      <c r="P854" s="229" t="s">
        <v>405</v>
      </c>
      <c r="Q854" s="229" t="s">
        <v>406</v>
      </c>
      <c r="R854" s="229" t="s">
        <v>347</v>
      </c>
      <c r="S854" s="229" t="s">
        <v>347</v>
      </c>
      <c r="T854" s="231">
        <v>0</v>
      </c>
      <c r="U854" s="229" t="s">
        <v>347</v>
      </c>
      <c r="V854" s="229" t="s">
        <v>1396</v>
      </c>
      <c r="W854" s="229" t="s">
        <v>347</v>
      </c>
      <c r="X854" s="229" t="s">
        <v>347</v>
      </c>
      <c r="Y854" s="229">
        <f t="shared" si="21"/>
        <v>4</v>
      </c>
      <c r="Z854" s="220"/>
    </row>
    <row r="855" spans="1:26">
      <c r="A855" s="228">
        <v>44681</v>
      </c>
      <c r="B855" s="229" t="s">
        <v>347</v>
      </c>
      <c r="C855" s="229" t="s">
        <v>1393</v>
      </c>
      <c r="D855" s="229" t="s">
        <v>1394</v>
      </c>
      <c r="E855" s="229" t="s">
        <v>1447</v>
      </c>
      <c r="F855" s="229" t="s">
        <v>1448</v>
      </c>
      <c r="G855" s="229" t="s">
        <v>1335</v>
      </c>
      <c r="H855" s="229" t="s">
        <v>1336</v>
      </c>
      <c r="I855" s="229" t="s">
        <v>347</v>
      </c>
      <c r="J855" s="230">
        <v>2544591</v>
      </c>
      <c r="K855" s="229" t="s">
        <v>608</v>
      </c>
      <c r="L855" s="229" t="s">
        <v>1395</v>
      </c>
      <c r="M855" s="229" t="s">
        <v>347</v>
      </c>
      <c r="N855" s="229" t="s">
        <v>347</v>
      </c>
      <c r="O855" s="229" t="s">
        <v>404</v>
      </c>
      <c r="P855" s="229" t="s">
        <v>405</v>
      </c>
      <c r="Q855" s="229" t="s">
        <v>406</v>
      </c>
      <c r="R855" s="229" t="s">
        <v>347</v>
      </c>
      <c r="S855" s="229" t="s">
        <v>347</v>
      </c>
      <c r="T855" s="231">
        <v>0</v>
      </c>
      <c r="U855" s="229" t="s">
        <v>347</v>
      </c>
      <c r="V855" s="229" t="s">
        <v>1396</v>
      </c>
      <c r="W855" s="229" t="s">
        <v>347</v>
      </c>
      <c r="X855" s="229" t="s">
        <v>347</v>
      </c>
      <c r="Y855" s="229">
        <f t="shared" si="21"/>
        <v>4</v>
      </c>
      <c r="Z855" s="220"/>
    </row>
    <row r="856" spans="1:26">
      <c r="A856" s="228">
        <v>44681</v>
      </c>
      <c r="B856" s="229" t="s">
        <v>347</v>
      </c>
      <c r="C856" s="229" t="s">
        <v>1393</v>
      </c>
      <c r="D856" s="229" t="s">
        <v>1394</v>
      </c>
      <c r="E856" s="229" t="s">
        <v>1447</v>
      </c>
      <c r="F856" s="229" t="s">
        <v>1448</v>
      </c>
      <c r="G856" s="229" t="s">
        <v>1321</v>
      </c>
      <c r="H856" s="229" t="s">
        <v>948</v>
      </c>
      <c r="I856" s="229" t="s">
        <v>347</v>
      </c>
      <c r="J856" s="230">
        <v>2632298</v>
      </c>
      <c r="K856" s="229" t="s">
        <v>608</v>
      </c>
      <c r="L856" s="229" t="s">
        <v>1395</v>
      </c>
      <c r="M856" s="229" t="s">
        <v>347</v>
      </c>
      <c r="N856" s="229" t="s">
        <v>347</v>
      </c>
      <c r="O856" s="229" t="s">
        <v>404</v>
      </c>
      <c r="P856" s="229" t="s">
        <v>405</v>
      </c>
      <c r="Q856" s="229" t="s">
        <v>406</v>
      </c>
      <c r="R856" s="229" t="s">
        <v>347</v>
      </c>
      <c r="S856" s="229" t="s">
        <v>347</v>
      </c>
      <c r="T856" s="231">
        <v>0</v>
      </c>
      <c r="U856" s="229" t="s">
        <v>347</v>
      </c>
      <c r="V856" s="229" t="s">
        <v>1396</v>
      </c>
      <c r="W856" s="229" t="s">
        <v>347</v>
      </c>
      <c r="X856" s="229" t="s">
        <v>347</v>
      </c>
      <c r="Y856" s="229">
        <f t="shared" si="21"/>
        <v>4</v>
      </c>
      <c r="Z856" s="220"/>
    </row>
    <row r="857" spans="1:26">
      <c r="A857" s="228">
        <v>44681</v>
      </c>
      <c r="B857" s="229" t="s">
        <v>1480</v>
      </c>
      <c r="C857" s="229" t="s">
        <v>1481</v>
      </c>
      <c r="D857" s="229" t="s">
        <v>1482</v>
      </c>
      <c r="E857" s="229" t="s">
        <v>1447</v>
      </c>
      <c r="F857" s="229" t="s">
        <v>1448</v>
      </c>
      <c r="G857" s="229" t="s">
        <v>1483</v>
      </c>
      <c r="H857" s="229" t="s">
        <v>1484</v>
      </c>
      <c r="I857" s="229" t="s">
        <v>436</v>
      </c>
      <c r="J857" s="230">
        <v>2628747</v>
      </c>
      <c r="K857" s="229" t="s">
        <v>347</v>
      </c>
      <c r="L857" s="229" t="s">
        <v>403</v>
      </c>
      <c r="M857" s="229" t="s">
        <v>347</v>
      </c>
      <c r="N857" s="229" t="s">
        <v>347</v>
      </c>
      <c r="O857" s="229" t="s">
        <v>404</v>
      </c>
      <c r="P857" s="229" t="s">
        <v>405</v>
      </c>
      <c r="Q857" s="229" t="s">
        <v>406</v>
      </c>
      <c r="R857" s="229" t="s">
        <v>347</v>
      </c>
      <c r="S857" s="229" t="s">
        <v>347</v>
      </c>
      <c r="T857" s="231">
        <v>0</v>
      </c>
      <c r="U857" s="229" t="s">
        <v>347</v>
      </c>
      <c r="V857" s="229" t="s">
        <v>1485</v>
      </c>
      <c r="W857" s="229" t="s">
        <v>347</v>
      </c>
      <c r="X857" s="229" t="s">
        <v>347</v>
      </c>
      <c r="Y857" s="229">
        <f t="shared" si="21"/>
        <v>4</v>
      </c>
      <c r="Z857" s="220">
        <f t="shared" ref="Z857:Z858" si="22">J857</f>
        <v>2628747</v>
      </c>
    </row>
    <row r="858" spans="1:26">
      <c r="A858" s="228">
        <v>44681</v>
      </c>
      <c r="B858" s="229" t="s">
        <v>1486</v>
      </c>
      <c r="C858" s="229" t="s">
        <v>1487</v>
      </c>
      <c r="D858" s="229" t="s">
        <v>1488</v>
      </c>
      <c r="E858" s="229" t="s">
        <v>1447</v>
      </c>
      <c r="F858" s="229" t="s">
        <v>1448</v>
      </c>
      <c r="G858" s="229" t="s">
        <v>1483</v>
      </c>
      <c r="H858" s="229" t="s">
        <v>1484</v>
      </c>
      <c r="I858" s="229" t="s">
        <v>436</v>
      </c>
      <c r="J858" s="230">
        <v>19623760</v>
      </c>
      <c r="K858" s="229" t="s">
        <v>347</v>
      </c>
      <c r="L858" s="229" t="s">
        <v>403</v>
      </c>
      <c r="M858" s="229" t="s">
        <v>347</v>
      </c>
      <c r="N858" s="229" t="s">
        <v>347</v>
      </c>
      <c r="O858" s="229" t="s">
        <v>404</v>
      </c>
      <c r="P858" s="229" t="s">
        <v>405</v>
      </c>
      <c r="Q858" s="229" t="s">
        <v>406</v>
      </c>
      <c r="R858" s="229" t="s">
        <v>347</v>
      </c>
      <c r="S858" s="229" t="s">
        <v>347</v>
      </c>
      <c r="T858" s="231">
        <v>0</v>
      </c>
      <c r="U858" s="229" t="s">
        <v>347</v>
      </c>
      <c r="V858" s="229" t="s">
        <v>1489</v>
      </c>
      <c r="W858" s="229" t="s">
        <v>347</v>
      </c>
      <c r="X858" s="229" t="s">
        <v>347</v>
      </c>
      <c r="Y858" s="229">
        <f t="shared" si="21"/>
        <v>4</v>
      </c>
      <c r="Z858" s="220">
        <f t="shared" si="22"/>
        <v>19623760</v>
      </c>
    </row>
    <row r="859" spans="1:26">
      <c r="A859" s="228">
        <v>44681</v>
      </c>
      <c r="B859" s="229" t="s">
        <v>1490</v>
      </c>
      <c r="C859" s="229" t="s">
        <v>1491</v>
      </c>
      <c r="D859" s="229" t="s">
        <v>1492</v>
      </c>
      <c r="E859" s="229" t="s">
        <v>1447</v>
      </c>
      <c r="F859" s="229" t="s">
        <v>1448</v>
      </c>
      <c r="G859" s="229" t="s">
        <v>1493</v>
      </c>
      <c r="H859" s="229" t="s">
        <v>1494</v>
      </c>
      <c r="I859" s="229" t="s">
        <v>1495</v>
      </c>
      <c r="J859" s="230">
        <v>583696500</v>
      </c>
      <c r="K859" s="229" t="s">
        <v>608</v>
      </c>
      <c r="L859" s="229" t="s">
        <v>403</v>
      </c>
      <c r="M859" s="229" t="s">
        <v>1496</v>
      </c>
      <c r="N859" s="229" t="s">
        <v>347</v>
      </c>
      <c r="O859" s="229" t="s">
        <v>404</v>
      </c>
      <c r="P859" s="229" t="s">
        <v>405</v>
      </c>
      <c r="Q859" s="229" t="s">
        <v>406</v>
      </c>
      <c r="R859" s="229" t="s">
        <v>347</v>
      </c>
      <c r="S859" s="229" t="s">
        <v>347</v>
      </c>
      <c r="T859" s="231">
        <v>0</v>
      </c>
      <c r="U859" s="229" t="s">
        <v>347</v>
      </c>
      <c r="V859" s="229" t="s">
        <v>1492</v>
      </c>
      <c r="W859" s="229" t="s">
        <v>347</v>
      </c>
      <c r="X859" s="229" t="s">
        <v>347</v>
      </c>
      <c r="Y859" s="229">
        <f t="shared" si="21"/>
        <v>4</v>
      </c>
      <c r="Z859" s="220"/>
    </row>
    <row r="860" spans="1:26">
      <c r="A860" s="228">
        <v>44681</v>
      </c>
      <c r="B860" s="229" t="s">
        <v>1496</v>
      </c>
      <c r="C860" s="229" t="s">
        <v>1497</v>
      </c>
      <c r="D860" s="229" t="s">
        <v>1492</v>
      </c>
      <c r="E860" s="229" t="s">
        <v>1447</v>
      </c>
      <c r="F860" s="229" t="s">
        <v>1448</v>
      </c>
      <c r="G860" s="229" t="s">
        <v>1493</v>
      </c>
      <c r="H860" s="229" t="s">
        <v>1494</v>
      </c>
      <c r="I860" s="229" t="s">
        <v>1495</v>
      </c>
      <c r="J860" s="230">
        <v>-583696500</v>
      </c>
      <c r="K860" s="229" t="s">
        <v>347</v>
      </c>
      <c r="L860" s="229" t="s">
        <v>403</v>
      </c>
      <c r="M860" s="229" t="s">
        <v>1490</v>
      </c>
      <c r="N860" s="229" t="s">
        <v>608</v>
      </c>
      <c r="O860" s="229" t="s">
        <v>612</v>
      </c>
      <c r="P860" s="229" t="s">
        <v>405</v>
      </c>
      <c r="Q860" s="229" t="s">
        <v>406</v>
      </c>
      <c r="R860" s="229" t="s">
        <v>347</v>
      </c>
      <c r="S860" s="229" t="s">
        <v>347</v>
      </c>
      <c r="T860" s="231">
        <v>0</v>
      </c>
      <c r="U860" s="229" t="s">
        <v>347</v>
      </c>
      <c r="V860" s="229" t="s">
        <v>1492</v>
      </c>
      <c r="W860" s="229" t="s">
        <v>347</v>
      </c>
      <c r="X860" s="229" t="s">
        <v>347</v>
      </c>
      <c r="Y860" s="229">
        <f t="shared" si="21"/>
        <v>4</v>
      </c>
      <c r="Z860" s="220"/>
    </row>
    <row r="861" spans="1:26">
      <c r="A861" s="228">
        <v>44681</v>
      </c>
      <c r="B861" s="229" t="s">
        <v>1498</v>
      </c>
      <c r="C861" s="229" t="s">
        <v>1499</v>
      </c>
      <c r="D861" s="229" t="s">
        <v>1492</v>
      </c>
      <c r="E861" s="229" t="s">
        <v>1447</v>
      </c>
      <c r="F861" s="229" t="s">
        <v>1448</v>
      </c>
      <c r="G861" s="229" t="s">
        <v>1493</v>
      </c>
      <c r="H861" s="229" t="s">
        <v>1494</v>
      </c>
      <c r="I861" s="229" t="s">
        <v>1495</v>
      </c>
      <c r="J861" s="230">
        <v>-583696500</v>
      </c>
      <c r="K861" s="229" t="s">
        <v>608</v>
      </c>
      <c r="L861" s="229" t="s">
        <v>403</v>
      </c>
      <c r="M861" s="229" t="s">
        <v>1500</v>
      </c>
      <c r="N861" s="229" t="s">
        <v>347</v>
      </c>
      <c r="O861" s="229" t="s">
        <v>612</v>
      </c>
      <c r="P861" s="229" t="s">
        <v>405</v>
      </c>
      <c r="Q861" s="229" t="s">
        <v>406</v>
      </c>
      <c r="R861" s="229" t="s">
        <v>347</v>
      </c>
      <c r="S861" s="229" t="s">
        <v>347</v>
      </c>
      <c r="T861" s="231">
        <v>0</v>
      </c>
      <c r="U861" s="229" t="s">
        <v>347</v>
      </c>
      <c r="V861" s="229" t="s">
        <v>1492</v>
      </c>
      <c r="W861" s="229" t="s">
        <v>347</v>
      </c>
      <c r="X861" s="229" t="s">
        <v>347</v>
      </c>
      <c r="Y861" s="229">
        <f t="shared" si="21"/>
        <v>4</v>
      </c>
      <c r="Z861" s="220"/>
    </row>
    <row r="862" spans="1:26">
      <c r="A862" s="228">
        <v>44681</v>
      </c>
      <c r="B862" s="229" t="s">
        <v>1500</v>
      </c>
      <c r="C862" s="229" t="s">
        <v>1501</v>
      </c>
      <c r="D862" s="229" t="s">
        <v>1492</v>
      </c>
      <c r="E862" s="229" t="s">
        <v>1447</v>
      </c>
      <c r="F862" s="229" t="s">
        <v>1448</v>
      </c>
      <c r="G862" s="229" t="s">
        <v>1493</v>
      </c>
      <c r="H862" s="229" t="s">
        <v>1494</v>
      </c>
      <c r="I862" s="229" t="s">
        <v>1495</v>
      </c>
      <c r="J862" s="230">
        <v>583696500</v>
      </c>
      <c r="K862" s="229" t="s">
        <v>347</v>
      </c>
      <c r="L862" s="229" t="s">
        <v>403</v>
      </c>
      <c r="M862" s="229" t="s">
        <v>1498</v>
      </c>
      <c r="N862" s="229" t="s">
        <v>608</v>
      </c>
      <c r="O862" s="229" t="s">
        <v>404</v>
      </c>
      <c r="P862" s="229" t="s">
        <v>405</v>
      </c>
      <c r="Q862" s="229" t="s">
        <v>406</v>
      </c>
      <c r="R862" s="229" t="s">
        <v>347</v>
      </c>
      <c r="S862" s="229" t="s">
        <v>347</v>
      </c>
      <c r="T862" s="231">
        <v>0</v>
      </c>
      <c r="U862" s="229" t="s">
        <v>347</v>
      </c>
      <c r="V862" s="229" t="s">
        <v>1492</v>
      </c>
      <c r="W862" s="229" t="s">
        <v>347</v>
      </c>
      <c r="X862" s="229" t="s">
        <v>347</v>
      </c>
      <c r="Y862" s="229">
        <f t="shared" si="21"/>
        <v>4</v>
      </c>
      <c r="Z862" s="220"/>
    </row>
    <row r="863" spans="1:26">
      <c r="A863" s="228">
        <v>44681</v>
      </c>
      <c r="B863" s="229" t="s">
        <v>1393</v>
      </c>
      <c r="C863" s="229" t="s">
        <v>1442</v>
      </c>
      <c r="D863" s="229" t="s">
        <v>1394</v>
      </c>
      <c r="E863" s="229" t="s">
        <v>1447</v>
      </c>
      <c r="F863" s="229" t="s">
        <v>1448</v>
      </c>
      <c r="G863" s="229" t="s">
        <v>1179</v>
      </c>
      <c r="H863" s="229" t="s">
        <v>1180</v>
      </c>
      <c r="I863" s="229" t="s">
        <v>347</v>
      </c>
      <c r="J863" s="230">
        <v>-632623</v>
      </c>
      <c r="K863" s="229" t="s">
        <v>347</v>
      </c>
      <c r="L863" s="229" t="s">
        <v>1395</v>
      </c>
      <c r="M863" s="229" t="s">
        <v>347</v>
      </c>
      <c r="N863" s="229" t="s">
        <v>608</v>
      </c>
      <c r="O863" s="229" t="s">
        <v>404</v>
      </c>
      <c r="P863" s="229" t="s">
        <v>405</v>
      </c>
      <c r="Q863" s="229" t="s">
        <v>406</v>
      </c>
      <c r="R863" s="229" t="s">
        <v>347</v>
      </c>
      <c r="S863" s="229" t="s">
        <v>347</v>
      </c>
      <c r="T863" s="231">
        <v>0</v>
      </c>
      <c r="U863" s="229" t="s">
        <v>347</v>
      </c>
      <c r="V863" s="229" t="s">
        <v>1396</v>
      </c>
      <c r="W863" s="229" t="s">
        <v>347</v>
      </c>
      <c r="X863" s="229" t="s">
        <v>347</v>
      </c>
      <c r="Y863" s="229">
        <f t="shared" si="21"/>
        <v>4</v>
      </c>
      <c r="Z863" s="220"/>
    </row>
    <row r="864" spans="1:26">
      <c r="A864" s="228">
        <v>44681</v>
      </c>
      <c r="B864" s="229" t="s">
        <v>1393</v>
      </c>
      <c r="C864" s="229" t="s">
        <v>1442</v>
      </c>
      <c r="D864" s="229" t="s">
        <v>1394</v>
      </c>
      <c r="E864" s="229" t="s">
        <v>1447</v>
      </c>
      <c r="F864" s="229" t="s">
        <v>1448</v>
      </c>
      <c r="G864" s="229" t="s">
        <v>1182</v>
      </c>
      <c r="H864" s="229" t="s">
        <v>401</v>
      </c>
      <c r="I864" s="229" t="s">
        <v>347</v>
      </c>
      <c r="J864" s="230">
        <v>-8924956</v>
      </c>
      <c r="K864" s="229" t="s">
        <v>347</v>
      </c>
      <c r="L864" s="229" t="s">
        <v>1395</v>
      </c>
      <c r="M864" s="229" t="s">
        <v>347</v>
      </c>
      <c r="N864" s="229" t="s">
        <v>608</v>
      </c>
      <c r="O864" s="229" t="s">
        <v>404</v>
      </c>
      <c r="P864" s="229" t="s">
        <v>405</v>
      </c>
      <c r="Q864" s="229" t="s">
        <v>406</v>
      </c>
      <c r="R864" s="229" t="s">
        <v>347</v>
      </c>
      <c r="S864" s="229" t="s">
        <v>347</v>
      </c>
      <c r="T864" s="231">
        <v>0</v>
      </c>
      <c r="U864" s="229" t="s">
        <v>347</v>
      </c>
      <c r="V864" s="229" t="s">
        <v>1396</v>
      </c>
      <c r="W864" s="229" t="s">
        <v>347</v>
      </c>
      <c r="X864" s="229" t="s">
        <v>347</v>
      </c>
      <c r="Y864" s="229">
        <f t="shared" si="21"/>
        <v>4</v>
      </c>
      <c r="Z864" s="220"/>
    </row>
    <row r="865" spans="1:26">
      <c r="A865" s="228">
        <v>44681</v>
      </c>
      <c r="B865" s="229" t="s">
        <v>1393</v>
      </c>
      <c r="C865" s="229" t="s">
        <v>1442</v>
      </c>
      <c r="D865" s="229" t="s">
        <v>1394</v>
      </c>
      <c r="E865" s="229" t="s">
        <v>1447</v>
      </c>
      <c r="F865" s="229" t="s">
        <v>1448</v>
      </c>
      <c r="G865" s="229" t="s">
        <v>1183</v>
      </c>
      <c r="H865" s="229" t="s">
        <v>1184</v>
      </c>
      <c r="I865" s="229" t="s">
        <v>347</v>
      </c>
      <c r="J865" s="230">
        <v>-4596846</v>
      </c>
      <c r="K865" s="229" t="s">
        <v>347</v>
      </c>
      <c r="L865" s="229" t="s">
        <v>1395</v>
      </c>
      <c r="M865" s="229" t="s">
        <v>347</v>
      </c>
      <c r="N865" s="229" t="s">
        <v>608</v>
      </c>
      <c r="O865" s="229" t="s">
        <v>404</v>
      </c>
      <c r="P865" s="229" t="s">
        <v>405</v>
      </c>
      <c r="Q865" s="229" t="s">
        <v>406</v>
      </c>
      <c r="R865" s="229" t="s">
        <v>347</v>
      </c>
      <c r="S865" s="229" t="s">
        <v>347</v>
      </c>
      <c r="T865" s="231">
        <v>0</v>
      </c>
      <c r="U865" s="229" t="s">
        <v>347</v>
      </c>
      <c r="V865" s="229" t="s">
        <v>1396</v>
      </c>
      <c r="W865" s="229" t="s">
        <v>347</v>
      </c>
      <c r="X865" s="229" t="s">
        <v>347</v>
      </c>
      <c r="Y865" s="229">
        <f t="shared" si="21"/>
        <v>4</v>
      </c>
      <c r="Z865" s="220"/>
    </row>
    <row r="866" spans="1:26">
      <c r="A866" s="228">
        <v>44681</v>
      </c>
      <c r="B866" s="229" t="s">
        <v>1393</v>
      </c>
      <c r="C866" s="229" t="s">
        <v>1442</v>
      </c>
      <c r="D866" s="229" t="s">
        <v>1394</v>
      </c>
      <c r="E866" s="229" t="s">
        <v>1447</v>
      </c>
      <c r="F866" s="229" t="s">
        <v>1448</v>
      </c>
      <c r="G866" s="229" t="s">
        <v>1344</v>
      </c>
      <c r="H866" s="229" t="s">
        <v>1345</v>
      </c>
      <c r="I866" s="229" t="s">
        <v>347</v>
      </c>
      <c r="J866" s="230">
        <v>100068</v>
      </c>
      <c r="K866" s="229" t="s">
        <v>347</v>
      </c>
      <c r="L866" s="229" t="s">
        <v>1395</v>
      </c>
      <c r="M866" s="229" t="s">
        <v>347</v>
      </c>
      <c r="N866" s="229" t="s">
        <v>608</v>
      </c>
      <c r="O866" s="229" t="s">
        <v>404</v>
      </c>
      <c r="P866" s="229" t="s">
        <v>405</v>
      </c>
      <c r="Q866" s="229" t="s">
        <v>406</v>
      </c>
      <c r="R866" s="229" t="s">
        <v>347</v>
      </c>
      <c r="S866" s="229" t="s">
        <v>347</v>
      </c>
      <c r="T866" s="231">
        <v>0</v>
      </c>
      <c r="U866" s="229" t="s">
        <v>347</v>
      </c>
      <c r="V866" s="229" t="s">
        <v>1396</v>
      </c>
      <c r="W866" s="229" t="s">
        <v>347</v>
      </c>
      <c r="X866" s="229" t="s">
        <v>347</v>
      </c>
      <c r="Y866" s="229">
        <f t="shared" si="21"/>
        <v>4</v>
      </c>
      <c r="Z866" s="220"/>
    </row>
    <row r="867" spans="1:26">
      <c r="A867" s="228">
        <v>44681</v>
      </c>
      <c r="B867" s="229" t="s">
        <v>1393</v>
      </c>
      <c r="C867" s="229" t="s">
        <v>1442</v>
      </c>
      <c r="D867" s="229" t="s">
        <v>1394</v>
      </c>
      <c r="E867" s="229" t="s">
        <v>1447</v>
      </c>
      <c r="F867" s="229" t="s">
        <v>1448</v>
      </c>
      <c r="G867" s="229" t="s">
        <v>708</v>
      </c>
      <c r="H867" s="229" t="s">
        <v>709</v>
      </c>
      <c r="I867" s="229" t="s">
        <v>347</v>
      </c>
      <c r="J867" s="230">
        <v>-34034744</v>
      </c>
      <c r="K867" s="229" t="s">
        <v>347</v>
      </c>
      <c r="L867" s="229" t="s">
        <v>1395</v>
      </c>
      <c r="M867" s="229" t="s">
        <v>347</v>
      </c>
      <c r="N867" s="229" t="s">
        <v>608</v>
      </c>
      <c r="O867" s="229" t="s">
        <v>404</v>
      </c>
      <c r="P867" s="229" t="s">
        <v>405</v>
      </c>
      <c r="Q867" s="229" t="s">
        <v>406</v>
      </c>
      <c r="R867" s="229" t="s">
        <v>347</v>
      </c>
      <c r="S867" s="229" t="s">
        <v>347</v>
      </c>
      <c r="T867" s="231">
        <v>0</v>
      </c>
      <c r="U867" s="229" t="s">
        <v>347</v>
      </c>
      <c r="V867" s="229" t="s">
        <v>1396</v>
      </c>
      <c r="W867" s="229" t="s">
        <v>347</v>
      </c>
      <c r="X867" s="229" t="s">
        <v>347</v>
      </c>
      <c r="Y867" s="229">
        <f t="shared" si="21"/>
        <v>4</v>
      </c>
      <c r="Z867" s="220"/>
    </row>
    <row r="868" spans="1:26">
      <c r="A868" s="228">
        <v>44681</v>
      </c>
      <c r="B868" s="229" t="s">
        <v>1393</v>
      </c>
      <c r="C868" s="229" t="s">
        <v>1442</v>
      </c>
      <c r="D868" s="229" t="s">
        <v>1394</v>
      </c>
      <c r="E868" s="229" t="s">
        <v>1447</v>
      </c>
      <c r="F868" s="229" t="s">
        <v>1448</v>
      </c>
      <c r="G868" s="229" t="s">
        <v>1373</v>
      </c>
      <c r="H868" s="229" t="s">
        <v>730</v>
      </c>
      <c r="I868" s="229" t="s">
        <v>347</v>
      </c>
      <c r="J868" s="230">
        <v>-27639648</v>
      </c>
      <c r="K868" s="229" t="s">
        <v>347</v>
      </c>
      <c r="L868" s="229" t="s">
        <v>1395</v>
      </c>
      <c r="M868" s="229" t="s">
        <v>347</v>
      </c>
      <c r="N868" s="229" t="s">
        <v>608</v>
      </c>
      <c r="O868" s="229" t="s">
        <v>404</v>
      </c>
      <c r="P868" s="229" t="s">
        <v>405</v>
      </c>
      <c r="Q868" s="229" t="s">
        <v>406</v>
      </c>
      <c r="R868" s="229" t="s">
        <v>347</v>
      </c>
      <c r="S868" s="229" t="s">
        <v>347</v>
      </c>
      <c r="T868" s="231">
        <v>0</v>
      </c>
      <c r="U868" s="229" t="s">
        <v>347</v>
      </c>
      <c r="V868" s="229" t="s">
        <v>1396</v>
      </c>
      <c r="W868" s="229" t="s">
        <v>347</v>
      </c>
      <c r="X868" s="229" t="s">
        <v>347</v>
      </c>
      <c r="Y868" s="229">
        <f t="shared" si="21"/>
        <v>4</v>
      </c>
      <c r="Z868" s="220"/>
    </row>
    <row r="869" spans="1:26">
      <c r="A869" s="228">
        <v>44681</v>
      </c>
      <c r="B869" s="229" t="s">
        <v>1393</v>
      </c>
      <c r="C869" s="229" t="s">
        <v>1442</v>
      </c>
      <c r="D869" s="229" t="s">
        <v>1394</v>
      </c>
      <c r="E869" s="229" t="s">
        <v>1447</v>
      </c>
      <c r="F869" s="229" t="s">
        <v>1448</v>
      </c>
      <c r="G869" s="229" t="s">
        <v>894</v>
      </c>
      <c r="H869" s="229" t="s">
        <v>845</v>
      </c>
      <c r="I869" s="229" t="s">
        <v>347</v>
      </c>
      <c r="J869" s="230">
        <v>-928557</v>
      </c>
      <c r="K869" s="229" t="s">
        <v>347</v>
      </c>
      <c r="L869" s="229" t="s">
        <v>1395</v>
      </c>
      <c r="M869" s="229" t="s">
        <v>347</v>
      </c>
      <c r="N869" s="229" t="s">
        <v>608</v>
      </c>
      <c r="O869" s="229" t="s">
        <v>404</v>
      </c>
      <c r="P869" s="229" t="s">
        <v>405</v>
      </c>
      <c r="Q869" s="229" t="s">
        <v>406</v>
      </c>
      <c r="R869" s="229" t="s">
        <v>347</v>
      </c>
      <c r="S869" s="229" t="s">
        <v>347</v>
      </c>
      <c r="T869" s="231">
        <v>0</v>
      </c>
      <c r="U869" s="229" t="s">
        <v>347</v>
      </c>
      <c r="V869" s="229" t="s">
        <v>1396</v>
      </c>
      <c r="W869" s="229" t="s">
        <v>347</v>
      </c>
      <c r="X869" s="229" t="s">
        <v>347</v>
      </c>
      <c r="Y869" s="229">
        <f t="shared" si="21"/>
        <v>4</v>
      </c>
      <c r="Z869" s="220"/>
    </row>
    <row r="870" spans="1:26">
      <c r="A870" s="228">
        <v>44681</v>
      </c>
      <c r="B870" s="229" t="s">
        <v>1393</v>
      </c>
      <c r="C870" s="229" t="s">
        <v>1442</v>
      </c>
      <c r="D870" s="229" t="s">
        <v>1394</v>
      </c>
      <c r="E870" s="229" t="s">
        <v>1447</v>
      </c>
      <c r="F870" s="229" t="s">
        <v>1448</v>
      </c>
      <c r="G870" s="229" t="s">
        <v>1129</v>
      </c>
      <c r="H870" s="229" t="s">
        <v>1130</v>
      </c>
      <c r="I870" s="229" t="s">
        <v>347</v>
      </c>
      <c r="J870" s="230">
        <v>-311</v>
      </c>
      <c r="K870" s="229" t="s">
        <v>347</v>
      </c>
      <c r="L870" s="229" t="s">
        <v>1395</v>
      </c>
      <c r="M870" s="229" t="s">
        <v>347</v>
      </c>
      <c r="N870" s="229" t="s">
        <v>608</v>
      </c>
      <c r="O870" s="229" t="s">
        <v>404</v>
      </c>
      <c r="P870" s="229" t="s">
        <v>405</v>
      </c>
      <c r="Q870" s="229" t="s">
        <v>406</v>
      </c>
      <c r="R870" s="229" t="s">
        <v>347</v>
      </c>
      <c r="S870" s="229" t="s">
        <v>347</v>
      </c>
      <c r="T870" s="231">
        <v>0</v>
      </c>
      <c r="U870" s="229" t="s">
        <v>347</v>
      </c>
      <c r="V870" s="229" t="s">
        <v>1396</v>
      </c>
      <c r="W870" s="229" t="s">
        <v>347</v>
      </c>
      <c r="X870" s="229" t="s">
        <v>347</v>
      </c>
      <c r="Y870" s="229">
        <f t="shared" si="21"/>
        <v>4</v>
      </c>
      <c r="Z870" s="220"/>
    </row>
    <row r="871" spans="1:26">
      <c r="A871" s="228">
        <v>44681</v>
      </c>
      <c r="B871" s="229" t="s">
        <v>1393</v>
      </c>
      <c r="C871" s="229" t="s">
        <v>1442</v>
      </c>
      <c r="D871" s="229" t="s">
        <v>1394</v>
      </c>
      <c r="E871" s="229" t="s">
        <v>1447</v>
      </c>
      <c r="F871" s="229" t="s">
        <v>1448</v>
      </c>
      <c r="G871" s="229" t="s">
        <v>1291</v>
      </c>
      <c r="H871" s="229" t="s">
        <v>1292</v>
      </c>
      <c r="I871" s="229" t="s">
        <v>347</v>
      </c>
      <c r="J871" s="230">
        <v>-53180009</v>
      </c>
      <c r="K871" s="229" t="s">
        <v>347</v>
      </c>
      <c r="L871" s="229" t="s">
        <v>1395</v>
      </c>
      <c r="M871" s="229" t="s">
        <v>347</v>
      </c>
      <c r="N871" s="229" t="s">
        <v>608</v>
      </c>
      <c r="O871" s="229" t="s">
        <v>404</v>
      </c>
      <c r="P871" s="229" t="s">
        <v>405</v>
      </c>
      <c r="Q871" s="229" t="s">
        <v>406</v>
      </c>
      <c r="R871" s="229" t="s">
        <v>347</v>
      </c>
      <c r="S871" s="229" t="s">
        <v>347</v>
      </c>
      <c r="T871" s="231">
        <v>0</v>
      </c>
      <c r="U871" s="229" t="s">
        <v>347</v>
      </c>
      <c r="V871" s="229" t="s">
        <v>1396</v>
      </c>
      <c r="W871" s="229" t="s">
        <v>347</v>
      </c>
      <c r="X871" s="229" t="s">
        <v>347</v>
      </c>
      <c r="Y871" s="229">
        <f t="shared" si="21"/>
        <v>4</v>
      </c>
      <c r="Z871" s="220"/>
    </row>
    <row r="872" spans="1:26">
      <c r="A872" s="228">
        <v>44681</v>
      </c>
      <c r="B872" s="229" t="s">
        <v>1393</v>
      </c>
      <c r="C872" s="229" t="s">
        <v>1442</v>
      </c>
      <c r="D872" s="229" t="s">
        <v>1394</v>
      </c>
      <c r="E872" s="229" t="s">
        <v>1447</v>
      </c>
      <c r="F872" s="229" t="s">
        <v>1448</v>
      </c>
      <c r="G872" s="229" t="s">
        <v>1217</v>
      </c>
      <c r="H872" s="229" t="s">
        <v>948</v>
      </c>
      <c r="I872" s="229" t="s">
        <v>347</v>
      </c>
      <c r="J872" s="230">
        <v>-917201</v>
      </c>
      <c r="K872" s="229" t="s">
        <v>347</v>
      </c>
      <c r="L872" s="229" t="s">
        <v>1395</v>
      </c>
      <c r="M872" s="229" t="s">
        <v>347</v>
      </c>
      <c r="N872" s="229" t="s">
        <v>608</v>
      </c>
      <c r="O872" s="229" t="s">
        <v>404</v>
      </c>
      <c r="P872" s="229" t="s">
        <v>405</v>
      </c>
      <c r="Q872" s="229" t="s">
        <v>406</v>
      </c>
      <c r="R872" s="229" t="s">
        <v>347</v>
      </c>
      <c r="S872" s="229" t="s">
        <v>347</v>
      </c>
      <c r="T872" s="231">
        <v>0</v>
      </c>
      <c r="U872" s="229" t="s">
        <v>347</v>
      </c>
      <c r="V872" s="229" t="s">
        <v>1396</v>
      </c>
      <c r="W872" s="229" t="s">
        <v>347</v>
      </c>
      <c r="X872" s="229" t="s">
        <v>347</v>
      </c>
      <c r="Y872" s="229">
        <f t="shared" si="21"/>
        <v>4</v>
      </c>
      <c r="Z872" s="220"/>
    </row>
    <row r="873" spans="1:26">
      <c r="A873" s="228">
        <v>44681</v>
      </c>
      <c r="B873" s="229" t="s">
        <v>1393</v>
      </c>
      <c r="C873" s="229" t="s">
        <v>1442</v>
      </c>
      <c r="D873" s="229" t="s">
        <v>1394</v>
      </c>
      <c r="E873" s="229" t="s">
        <v>1447</v>
      </c>
      <c r="F873" s="229" t="s">
        <v>1448</v>
      </c>
      <c r="G873" s="229" t="s">
        <v>1124</v>
      </c>
      <c r="H873" s="229" t="s">
        <v>1125</v>
      </c>
      <c r="I873" s="229" t="s">
        <v>347</v>
      </c>
      <c r="J873" s="230">
        <v>-9673807</v>
      </c>
      <c r="K873" s="229" t="s">
        <v>347</v>
      </c>
      <c r="L873" s="229" t="s">
        <v>1395</v>
      </c>
      <c r="M873" s="229" t="s">
        <v>347</v>
      </c>
      <c r="N873" s="229" t="s">
        <v>608</v>
      </c>
      <c r="O873" s="229" t="s">
        <v>404</v>
      </c>
      <c r="P873" s="229" t="s">
        <v>405</v>
      </c>
      <c r="Q873" s="229" t="s">
        <v>406</v>
      </c>
      <c r="R873" s="229" t="s">
        <v>347</v>
      </c>
      <c r="S873" s="229" t="s">
        <v>347</v>
      </c>
      <c r="T873" s="231">
        <v>0</v>
      </c>
      <c r="U873" s="229" t="s">
        <v>347</v>
      </c>
      <c r="V873" s="229" t="s">
        <v>1396</v>
      </c>
      <c r="W873" s="229" t="s">
        <v>347</v>
      </c>
      <c r="X873" s="229" t="s">
        <v>347</v>
      </c>
      <c r="Y873" s="229">
        <f t="shared" si="21"/>
        <v>4</v>
      </c>
      <c r="Z873" s="220"/>
    </row>
    <row r="874" spans="1:26">
      <c r="A874" s="228">
        <v>44681</v>
      </c>
      <c r="B874" s="229" t="s">
        <v>1393</v>
      </c>
      <c r="C874" s="229" t="s">
        <v>1442</v>
      </c>
      <c r="D874" s="229" t="s">
        <v>1394</v>
      </c>
      <c r="E874" s="229" t="s">
        <v>1447</v>
      </c>
      <c r="F874" s="229" t="s">
        <v>1448</v>
      </c>
      <c r="G874" s="229" t="s">
        <v>1397</v>
      </c>
      <c r="H874" s="229" t="s">
        <v>1398</v>
      </c>
      <c r="I874" s="229" t="s">
        <v>347</v>
      </c>
      <c r="J874" s="230">
        <v>-1332378</v>
      </c>
      <c r="K874" s="229" t="s">
        <v>347</v>
      </c>
      <c r="L874" s="229" t="s">
        <v>1395</v>
      </c>
      <c r="M874" s="229" t="s">
        <v>347</v>
      </c>
      <c r="N874" s="229" t="s">
        <v>608</v>
      </c>
      <c r="O874" s="229" t="s">
        <v>404</v>
      </c>
      <c r="P874" s="229" t="s">
        <v>405</v>
      </c>
      <c r="Q874" s="229" t="s">
        <v>406</v>
      </c>
      <c r="R874" s="229" t="s">
        <v>347</v>
      </c>
      <c r="S874" s="229" t="s">
        <v>347</v>
      </c>
      <c r="T874" s="231">
        <v>0</v>
      </c>
      <c r="U874" s="229" t="s">
        <v>347</v>
      </c>
      <c r="V874" s="229" t="s">
        <v>1396</v>
      </c>
      <c r="W874" s="229" t="s">
        <v>347</v>
      </c>
      <c r="X874" s="229" t="s">
        <v>347</v>
      </c>
      <c r="Y874" s="229">
        <f t="shared" si="21"/>
        <v>4</v>
      </c>
      <c r="Z874" s="220"/>
    </row>
    <row r="875" spans="1:26">
      <c r="A875" s="228">
        <v>44681</v>
      </c>
      <c r="B875" s="229" t="s">
        <v>1393</v>
      </c>
      <c r="C875" s="229" t="s">
        <v>1442</v>
      </c>
      <c r="D875" s="229" t="s">
        <v>1394</v>
      </c>
      <c r="E875" s="229" t="s">
        <v>1447</v>
      </c>
      <c r="F875" s="229" t="s">
        <v>1448</v>
      </c>
      <c r="G875" s="229" t="s">
        <v>738</v>
      </c>
      <c r="H875" s="229" t="s">
        <v>441</v>
      </c>
      <c r="I875" s="229" t="s">
        <v>347</v>
      </c>
      <c r="J875" s="230">
        <v>-6708465</v>
      </c>
      <c r="K875" s="229" t="s">
        <v>347</v>
      </c>
      <c r="L875" s="229" t="s">
        <v>1395</v>
      </c>
      <c r="M875" s="229" t="s">
        <v>347</v>
      </c>
      <c r="N875" s="229" t="s">
        <v>608</v>
      </c>
      <c r="O875" s="229" t="s">
        <v>404</v>
      </c>
      <c r="P875" s="229" t="s">
        <v>405</v>
      </c>
      <c r="Q875" s="229" t="s">
        <v>406</v>
      </c>
      <c r="R875" s="229" t="s">
        <v>347</v>
      </c>
      <c r="S875" s="229" t="s">
        <v>347</v>
      </c>
      <c r="T875" s="231">
        <v>0</v>
      </c>
      <c r="U875" s="229" t="s">
        <v>347</v>
      </c>
      <c r="V875" s="229" t="s">
        <v>1396</v>
      </c>
      <c r="W875" s="229" t="s">
        <v>347</v>
      </c>
      <c r="X875" s="229" t="s">
        <v>347</v>
      </c>
      <c r="Y875" s="229">
        <f t="shared" si="21"/>
        <v>4</v>
      </c>
      <c r="Z875" s="220"/>
    </row>
    <row r="876" spans="1:26">
      <c r="A876" s="228">
        <v>44681</v>
      </c>
      <c r="B876" s="229" t="s">
        <v>1393</v>
      </c>
      <c r="C876" s="229" t="s">
        <v>1442</v>
      </c>
      <c r="D876" s="229" t="s">
        <v>1394</v>
      </c>
      <c r="E876" s="229" t="s">
        <v>1447</v>
      </c>
      <c r="F876" s="229" t="s">
        <v>1448</v>
      </c>
      <c r="G876" s="229" t="s">
        <v>1399</v>
      </c>
      <c r="H876" s="229" t="s">
        <v>820</v>
      </c>
      <c r="I876" s="229" t="s">
        <v>347</v>
      </c>
      <c r="J876" s="230">
        <v>-1036701</v>
      </c>
      <c r="K876" s="229" t="s">
        <v>347</v>
      </c>
      <c r="L876" s="229" t="s">
        <v>1395</v>
      </c>
      <c r="M876" s="229" t="s">
        <v>347</v>
      </c>
      <c r="N876" s="229" t="s">
        <v>608</v>
      </c>
      <c r="O876" s="229" t="s">
        <v>404</v>
      </c>
      <c r="P876" s="229" t="s">
        <v>405</v>
      </c>
      <c r="Q876" s="229" t="s">
        <v>406</v>
      </c>
      <c r="R876" s="229" t="s">
        <v>347</v>
      </c>
      <c r="S876" s="229" t="s">
        <v>347</v>
      </c>
      <c r="T876" s="231">
        <v>0</v>
      </c>
      <c r="U876" s="229" t="s">
        <v>347</v>
      </c>
      <c r="V876" s="229" t="s">
        <v>1396</v>
      </c>
      <c r="W876" s="229" t="s">
        <v>347</v>
      </c>
      <c r="X876" s="229" t="s">
        <v>347</v>
      </c>
      <c r="Y876" s="229">
        <f t="shared" si="21"/>
        <v>4</v>
      </c>
      <c r="Z876" s="220"/>
    </row>
    <row r="877" spans="1:26">
      <c r="A877" s="228">
        <v>44681</v>
      </c>
      <c r="B877" s="229" t="s">
        <v>1393</v>
      </c>
      <c r="C877" s="229" t="s">
        <v>1442</v>
      </c>
      <c r="D877" s="229" t="s">
        <v>1394</v>
      </c>
      <c r="E877" s="229" t="s">
        <v>1447</v>
      </c>
      <c r="F877" s="229" t="s">
        <v>1448</v>
      </c>
      <c r="G877" s="229" t="s">
        <v>1357</v>
      </c>
      <c r="H877" s="229" t="s">
        <v>1358</v>
      </c>
      <c r="I877" s="229" t="s">
        <v>347</v>
      </c>
      <c r="J877" s="230">
        <v>-1918534</v>
      </c>
      <c r="K877" s="229" t="s">
        <v>347</v>
      </c>
      <c r="L877" s="229" t="s">
        <v>1395</v>
      </c>
      <c r="M877" s="229" t="s">
        <v>347</v>
      </c>
      <c r="N877" s="229" t="s">
        <v>608</v>
      </c>
      <c r="O877" s="229" t="s">
        <v>404</v>
      </c>
      <c r="P877" s="229" t="s">
        <v>405</v>
      </c>
      <c r="Q877" s="229" t="s">
        <v>406</v>
      </c>
      <c r="R877" s="229" t="s">
        <v>347</v>
      </c>
      <c r="S877" s="229" t="s">
        <v>347</v>
      </c>
      <c r="T877" s="231">
        <v>0</v>
      </c>
      <c r="U877" s="229" t="s">
        <v>347</v>
      </c>
      <c r="V877" s="229" t="s">
        <v>1396</v>
      </c>
      <c r="W877" s="229" t="s">
        <v>347</v>
      </c>
      <c r="X877" s="229" t="s">
        <v>347</v>
      </c>
      <c r="Y877" s="229">
        <f t="shared" si="21"/>
        <v>4</v>
      </c>
      <c r="Z877" s="220"/>
    </row>
    <row r="878" spans="1:26">
      <c r="A878" s="228">
        <v>44681</v>
      </c>
      <c r="B878" s="229" t="s">
        <v>1393</v>
      </c>
      <c r="C878" s="229" t="s">
        <v>1442</v>
      </c>
      <c r="D878" s="229" t="s">
        <v>1394</v>
      </c>
      <c r="E878" s="229" t="s">
        <v>1447</v>
      </c>
      <c r="F878" s="229" t="s">
        <v>1448</v>
      </c>
      <c r="G878" s="229" t="s">
        <v>1378</v>
      </c>
      <c r="H878" s="229" t="s">
        <v>740</v>
      </c>
      <c r="I878" s="229" t="s">
        <v>347</v>
      </c>
      <c r="J878" s="230">
        <v>-35786310</v>
      </c>
      <c r="K878" s="229" t="s">
        <v>347</v>
      </c>
      <c r="L878" s="229" t="s">
        <v>1395</v>
      </c>
      <c r="M878" s="229" t="s">
        <v>347</v>
      </c>
      <c r="N878" s="229" t="s">
        <v>608</v>
      </c>
      <c r="O878" s="229" t="s">
        <v>404</v>
      </c>
      <c r="P878" s="229" t="s">
        <v>405</v>
      </c>
      <c r="Q878" s="229" t="s">
        <v>406</v>
      </c>
      <c r="R878" s="229" t="s">
        <v>347</v>
      </c>
      <c r="S878" s="229" t="s">
        <v>347</v>
      </c>
      <c r="T878" s="231">
        <v>0</v>
      </c>
      <c r="U878" s="229" t="s">
        <v>347</v>
      </c>
      <c r="V878" s="229" t="s">
        <v>1396</v>
      </c>
      <c r="W878" s="229" t="s">
        <v>347</v>
      </c>
      <c r="X878" s="229" t="s">
        <v>347</v>
      </c>
      <c r="Y878" s="229">
        <f t="shared" si="21"/>
        <v>4</v>
      </c>
      <c r="Z878" s="220"/>
    </row>
    <row r="879" spans="1:26">
      <c r="A879" s="228">
        <v>44681</v>
      </c>
      <c r="B879" s="229" t="s">
        <v>1393</v>
      </c>
      <c r="C879" s="229" t="s">
        <v>1442</v>
      </c>
      <c r="D879" s="229" t="s">
        <v>1394</v>
      </c>
      <c r="E879" s="229" t="s">
        <v>1447</v>
      </c>
      <c r="F879" s="229" t="s">
        <v>1448</v>
      </c>
      <c r="G879" s="229" t="s">
        <v>1379</v>
      </c>
      <c r="H879" s="229" t="s">
        <v>1380</v>
      </c>
      <c r="I879" s="229" t="s">
        <v>347</v>
      </c>
      <c r="J879" s="230">
        <v>-1547506</v>
      </c>
      <c r="K879" s="229" t="s">
        <v>347</v>
      </c>
      <c r="L879" s="229" t="s">
        <v>1395</v>
      </c>
      <c r="M879" s="229" t="s">
        <v>347</v>
      </c>
      <c r="N879" s="229" t="s">
        <v>608</v>
      </c>
      <c r="O879" s="229" t="s">
        <v>404</v>
      </c>
      <c r="P879" s="229" t="s">
        <v>405</v>
      </c>
      <c r="Q879" s="229" t="s">
        <v>406</v>
      </c>
      <c r="R879" s="229" t="s">
        <v>347</v>
      </c>
      <c r="S879" s="229" t="s">
        <v>347</v>
      </c>
      <c r="T879" s="231">
        <v>0</v>
      </c>
      <c r="U879" s="229" t="s">
        <v>347</v>
      </c>
      <c r="V879" s="229" t="s">
        <v>1396</v>
      </c>
      <c r="W879" s="229" t="s">
        <v>347</v>
      </c>
      <c r="X879" s="229" t="s">
        <v>347</v>
      </c>
      <c r="Y879" s="229">
        <f t="shared" si="21"/>
        <v>4</v>
      </c>
      <c r="Z879" s="220"/>
    </row>
    <row r="880" spans="1:26">
      <c r="A880" s="228">
        <v>44681</v>
      </c>
      <c r="B880" s="229" t="s">
        <v>1393</v>
      </c>
      <c r="C880" s="229" t="s">
        <v>1442</v>
      </c>
      <c r="D880" s="229" t="s">
        <v>1394</v>
      </c>
      <c r="E880" s="229" t="s">
        <v>1447</v>
      </c>
      <c r="F880" s="229" t="s">
        <v>1448</v>
      </c>
      <c r="G880" s="229" t="s">
        <v>1381</v>
      </c>
      <c r="H880" s="229" t="s">
        <v>744</v>
      </c>
      <c r="I880" s="229" t="s">
        <v>347</v>
      </c>
      <c r="J880" s="230">
        <v>-864385</v>
      </c>
      <c r="K880" s="229" t="s">
        <v>347</v>
      </c>
      <c r="L880" s="229" t="s">
        <v>1395</v>
      </c>
      <c r="M880" s="229" t="s">
        <v>347</v>
      </c>
      <c r="N880" s="229" t="s">
        <v>608</v>
      </c>
      <c r="O880" s="229" t="s">
        <v>404</v>
      </c>
      <c r="P880" s="229" t="s">
        <v>405</v>
      </c>
      <c r="Q880" s="229" t="s">
        <v>406</v>
      </c>
      <c r="R880" s="229" t="s">
        <v>347</v>
      </c>
      <c r="S880" s="229" t="s">
        <v>347</v>
      </c>
      <c r="T880" s="231">
        <v>0</v>
      </c>
      <c r="U880" s="229" t="s">
        <v>347</v>
      </c>
      <c r="V880" s="229" t="s">
        <v>1396</v>
      </c>
      <c r="W880" s="229" t="s">
        <v>347</v>
      </c>
      <c r="X880" s="229" t="s">
        <v>347</v>
      </c>
      <c r="Y880" s="229">
        <f t="shared" si="21"/>
        <v>4</v>
      </c>
      <c r="Z880" s="220"/>
    </row>
    <row r="881" spans="1:26">
      <c r="A881" s="228">
        <v>44681</v>
      </c>
      <c r="B881" s="229" t="s">
        <v>1393</v>
      </c>
      <c r="C881" s="229" t="s">
        <v>1442</v>
      </c>
      <c r="D881" s="229" t="s">
        <v>1394</v>
      </c>
      <c r="E881" s="229" t="s">
        <v>1447</v>
      </c>
      <c r="F881" s="229" t="s">
        <v>1448</v>
      </c>
      <c r="G881" s="229" t="s">
        <v>1257</v>
      </c>
      <c r="H881" s="229" t="s">
        <v>746</v>
      </c>
      <c r="I881" s="229" t="s">
        <v>347</v>
      </c>
      <c r="J881" s="230">
        <v>-18964020</v>
      </c>
      <c r="K881" s="229" t="s">
        <v>347</v>
      </c>
      <c r="L881" s="229" t="s">
        <v>1395</v>
      </c>
      <c r="M881" s="229" t="s">
        <v>347</v>
      </c>
      <c r="N881" s="229" t="s">
        <v>608</v>
      </c>
      <c r="O881" s="229" t="s">
        <v>404</v>
      </c>
      <c r="P881" s="229" t="s">
        <v>405</v>
      </c>
      <c r="Q881" s="229" t="s">
        <v>406</v>
      </c>
      <c r="R881" s="229" t="s">
        <v>347</v>
      </c>
      <c r="S881" s="229" t="s">
        <v>347</v>
      </c>
      <c r="T881" s="231">
        <v>0</v>
      </c>
      <c r="U881" s="229" t="s">
        <v>347</v>
      </c>
      <c r="V881" s="229" t="s">
        <v>1396</v>
      </c>
      <c r="W881" s="229" t="s">
        <v>347</v>
      </c>
      <c r="X881" s="229" t="s">
        <v>347</v>
      </c>
      <c r="Y881" s="229">
        <f t="shared" si="21"/>
        <v>4</v>
      </c>
      <c r="Z881" s="220"/>
    </row>
    <row r="882" spans="1:26">
      <c r="A882" s="228">
        <v>44681</v>
      </c>
      <c r="B882" s="229" t="s">
        <v>1393</v>
      </c>
      <c r="C882" s="229" t="s">
        <v>1442</v>
      </c>
      <c r="D882" s="229" t="s">
        <v>1394</v>
      </c>
      <c r="E882" s="229" t="s">
        <v>1447</v>
      </c>
      <c r="F882" s="229" t="s">
        <v>1448</v>
      </c>
      <c r="G882" s="229" t="s">
        <v>1258</v>
      </c>
      <c r="H882" s="229" t="s">
        <v>1259</v>
      </c>
      <c r="I882" s="229" t="s">
        <v>347</v>
      </c>
      <c r="J882" s="230">
        <v>-109316477</v>
      </c>
      <c r="K882" s="229" t="s">
        <v>347</v>
      </c>
      <c r="L882" s="229" t="s">
        <v>1395</v>
      </c>
      <c r="M882" s="229" t="s">
        <v>347</v>
      </c>
      <c r="N882" s="229" t="s">
        <v>608</v>
      </c>
      <c r="O882" s="229" t="s">
        <v>404</v>
      </c>
      <c r="P882" s="229" t="s">
        <v>405</v>
      </c>
      <c r="Q882" s="229" t="s">
        <v>406</v>
      </c>
      <c r="R882" s="229" t="s">
        <v>347</v>
      </c>
      <c r="S882" s="229" t="s">
        <v>347</v>
      </c>
      <c r="T882" s="231">
        <v>0</v>
      </c>
      <c r="U882" s="229" t="s">
        <v>347</v>
      </c>
      <c r="V882" s="229" t="s">
        <v>1396</v>
      </c>
      <c r="W882" s="229" t="s">
        <v>347</v>
      </c>
      <c r="X882" s="229" t="s">
        <v>347</v>
      </c>
      <c r="Y882" s="229">
        <f t="shared" si="21"/>
        <v>4</v>
      </c>
      <c r="Z882" s="220"/>
    </row>
    <row r="883" spans="1:26">
      <c r="A883" s="228">
        <v>44681</v>
      </c>
      <c r="B883" s="229" t="s">
        <v>1393</v>
      </c>
      <c r="C883" s="229" t="s">
        <v>1442</v>
      </c>
      <c r="D883" s="229" t="s">
        <v>1394</v>
      </c>
      <c r="E883" s="229" t="s">
        <v>1447</v>
      </c>
      <c r="F883" s="229" t="s">
        <v>1448</v>
      </c>
      <c r="G883" s="229" t="s">
        <v>1382</v>
      </c>
      <c r="H883" s="229" t="s">
        <v>748</v>
      </c>
      <c r="I883" s="229" t="s">
        <v>347</v>
      </c>
      <c r="J883" s="230">
        <v>-7114143</v>
      </c>
      <c r="K883" s="229" t="s">
        <v>347</v>
      </c>
      <c r="L883" s="229" t="s">
        <v>1395</v>
      </c>
      <c r="M883" s="229" t="s">
        <v>347</v>
      </c>
      <c r="N883" s="229" t="s">
        <v>608</v>
      </c>
      <c r="O883" s="229" t="s">
        <v>404</v>
      </c>
      <c r="P883" s="229" t="s">
        <v>405</v>
      </c>
      <c r="Q883" s="229" t="s">
        <v>406</v>
      </c>
      <c r="R883" s="229" t="s">
        <v>347</v>
      </c>
      <c r="S883" s="229" t="s">
        <v>347</v>
      </c>
      <c r="T883" s="231">
        <v>0</v>
      </c>
      <c r="U883" s="229" t="s">
        <v>347</v>
      </c>
      <c r="V883" s="229" t="s">
        <v>1396</v>
      </c>
      <c r="W883" s="229" t="s">
        <v>347</v>
      </c>
      <c r="X883" s="229" t="s">
        <v>347</v>
      </c>
      <c r="Y883" s="229">
        <f t="shared" si="21"/>
        <v>4</v>
      </c>
      <c r="Z883" s="220"/>
    </row>
    <row r="884" spans="1:26">
      <c r="A884" s="228">
        <v>44681</v>
      </c>
      <c r="B884" s="229" t="s">
        <v>1393</v>
      </c>
      <c r="C884" s="229" t="s">
        <v>1442</v>
      </c>
      <c r="D884" s="229" t="s">
        <v>1394</v>
      </c>
      <c r="E884" s="229" t="s">
        <v>1447</v>
      </c>
      <c r="F884" s="229" t="s">
        <v>1448</v>
      </c>
      <c r="G884" s="229" t="s">
        <v>1383</v>
      </c>
      <c r="H884" s="229" t="s">
        <v>1384</v>
      </c>
      <c r="I884" s="229" t="s">
        <v>347</v>
      </c>
      <c r="J884" s="230">
        <v>-17541095</v>
      </c>
      <c r="K884" s="229" t="s">
        <v>347</v>
      </c>
      <c r="L884" s="229" t="s">
        <v>1395</v>
      </c>
      <c r="M884" s="229" t="s">
        <v>347</v>
      </c>
      <c r="N884" s="229" t="s">
        <v>608</v>
      </c>
      <c r="O884" s="229" t="s">
        <v>404</v>
      </c>
      <c r="P884" s="229" t="s">
        <v>405</v>
      </c>
      <c r="Q884" s="229" t="s">
        <v>406</v>
      </c>
      <c r="R884" s="229" t="s">
        <v>347</v>
      </c>
      <c r="S884" s="229" t="s">
        <v>347</v>
      </c>
      <c r="T884" s="231">
        <v>0</v>
      </c>
      <c r="U884" s="229" t="s">
        <v>347</v>
      </c>
      <c r="V884" s="229" t="s">
        <v>1396</v>
      </c>
      <c r="W884" s="229" t="s">
        <v>347</v>
      </c>
      <c r="X884" s="229" t="s">
        <v>347</v>
      </c>
      <c r="Y884" s="229">
        <f t="shared" si="21"/>
        <v>4</v>
      </c>
      <c r="Z884" s="220"/>
    </row>
    <row r="885" spans="1:26">
      <c r="A885" s="228">
        <v>44681</v>
      </c>
      <c r="B885" s="229" t="s">
        <v>1393</v>
      </c>
      <c r="C885" s="229" t="s">
        <v>1442</v>
      </c>
      <c r="D885" s="229" t="s">
        <v>1394</v>
      </c>
      <c r="E885" s="229" t="s">
        <v>1447</v>
      </c>
      <c r="F885" s="229" t="s">
        <v>1448</v>
      </c>
      <c r="G885" s="229" t="s">
        <v>1385</v>
      </c>
      <c r="H885" s="229" t="s">
        <v>1386</v>
      </c>
      <c r="I885" s="229" t="s">
        <v>347</v>
      </c>
      <c r="J885" s="230">
        <v>-1928485</v>
      </c>
      <c r="K885" s="229" t="s">
        <v>347</v>
      </c>
      <c r="L885" s="229" t="s">
        <v>1395</v>
      </c>
      <c r="M885" s="229" t="s">
        <v>347</v>
      </c>
      <c r="N885" s="229" t="s">
        <v>608</v>
      </c>
      <c r="O885" s="229" t="s">
        <v>404</v>
      </c>
      <c r="P885" s="229" t="s">
        <v>405</v>
      </c>
      <c r="Q885" s="229" t="s">
        <v>406</v>
      </c>
      <c r="R885" s="229" t="s">
        <v>347</v>
      </c>
      <c r="S885" s="229" t="s">
        <v>347</v>
      </c>
      <c r="T885" s="231">
        <v>0</v>
      </c>
      <c r="U885" s="229" t="s">
        <v>347</v>
      </c>
      <c r="V885" s="229" t="s">
        <v>1396</v>
      </c>
      <c r="W885" s="229" t="s">
        <v>347</v>
      </c>
      <c r="X885" s="229" t="s">
        <v>347</v>
      </c>
      <c r="Y885" s="229">
        <f t="shared" si="21"/>
        <v>4</v>
      </c>
      <c r="Z885" s="220"/>
    </row>
    <row r="886" spans="1:26">
      <c r="A886" s="228">
        <v>44681</v>
      </c>
      <c r="B886" s="229" t="s">
        <v>1393</v>
      </c>
      <c r="C886" s="229" t="s">
        <v>1442</v>
      </c>
      <c r="D886" s="229" t="s">
        <v>1394</v>
      </c>
      <c r="E886" s="229" t="s">
        <v>1447</v>
      </c>
      <c r="F886" s="229" t="s">
        <v>1448</v>
      </c>
      <c r="G886" s="229" t="s">
        <v>1263</v>
      </c>
      <c r="H886" s="229" t="s">
        <v>820</v>
      </c>
      <c r="I886" s="229" t="s">
        <v>347</v>
      </c>
      <c r="J886" s="230">
        <v>-2929720</v>
      </c>
      <c r="K886" s="229" t="s">
        <v>347</v>
      </c>
      <c r="L886" s="229" t="s">
        <v>1395</v>
      </c>
      <c r="M886" s="229" t="s">
        <v>347</v>
      </c>
      <c r="N886" s="229" t="s">
        <v>608</v>
      </c>
      <c r="O886" s="229" t="s">
        <v>404</v>
      </c>
      <c r="P886" s="229" t="s">
        <v>405</v>
      </c>
      <c r="Q886" s="229" t="s">
        <v>406</v>
      </c>
      <c r="R886" s="229" t="s">
        <v>347</v>
      </c>
      <c r="S886" s="229" t="s">
        <v>347</v>
      </c>
      <c r="T886" s="231">
        <v>0</v>
      </c>
      <c r="U886" s="229" t="s">
        <v>347</v>
      </c>
      <c r="V886" s="229" t="s">
        <v>1396</v>
      </c>
      <c r="W886" s="229" t="s">
        <v>347</v>
      </c>
      <c r="X886" s="229" t="s">
        <v>347</v>
      </c>
      <c r="Y886" s="229">
        <f t="shared" si="21"/>
        <v>4</v>
      </c>
      <c r="Z886" s="220"/>
    </row>
    <row r="887" spans="1:26">
      <c r="A887" s="228">
        <v>44681</v>
      </c>
      <c r="B887" s="229" t="s">
        <v>1393</v>
      </c>
      <c r="C887" s="229" t="s">
        <v>1442</v>
      </c>
      <c r="D887" s="229" t="s">
        <v>1394</v>
      </c>
      <c r="E887" s="229" t="s">
        <v>1447</v>
      </c>
      <c r="F887" s="229" t="s">
        <v>1448</v>
      </c>
      <c r="G887" s="229" t="s">
        <v>1187</v>
      </c>
      <c r="H887" s="229" t="s">
        <v>410</v>
      </c>
      <c r="I887" s="229" t="s">
        <v>347</v>
      </c>
      <c r="J887" s="230">
        <v>-126136</v>
      </c>
      <c r="K887" s="229" t="s">
        <v>347</v>
      </c>
      <c r="L887" s="229" t="s">
        <v>1395</v>
      </c>
      <c r="M887" s="229" t="s">
        <v>347</v>
      </c>
      <c r="N887" s="229" t="s">
        <v>608</v>
      </c>
      <c r="O887" s="229" t="s">
        <v>404</v>
      </c>
      <c r="P887" s="229" t="s">
        <v>405</v>
      </c>
      <c r="Q887" s="229" t="s">
        <v>406</v>
      </c>
      <c r="R887" s="229" t="s">
        <v>347</v>
      </c>
      <c r="S887" s="229" t="s">
        <v>347</v>
      </c>
      <c r="T887" s="231">
        <v>0</v>
      </c>
      <c r="U887" s="229" t="s">
        <v>347</v>
      </c>
      <c r="V887" s="229" t="s">
        <v>1396</v>
      </c>
      <c r="W887" s="229" t="s">
        <v>347</v>
      </c>
      <c r="X887" s="229" t="s">
        <v>347</v>
      </c>
      <c r="Y887" s="229">
        <f t="shared" si="21"/>
        <v>4</v>
      </c>
      <c r="Z887" s="220"/>
    </row>
    <row r="888" spans="1:26">
      <c r="A888" s="228">
        <v>44681</v>
      </c>
      <c r="B888" s="229" t="s">
        <v>1393</v>
      </c>
      <c r="C888" s="229" t="s">
        <v>1442</v>
      </c>
      <c r="D888" s="229" t="s">
        <v>1394</v>
      </c>
      <c r="E888" s="229" t="s">
        <v>1447</v>
      </c>
      <c r="F888" s="229" t="s">
        <v>1448</v>
      </c>
      <c r="G888" s="229" t="s">
        <v>1268</v>
      </c>
      <c r="H888" s="229" t="s">
        <v>1269</v>
      </c>
      <c r="I888" s="229" t="s">
        <v>347</v>
      </c>
      <c r="J888" s="230">
        <v>-784673</v>
      </c>
      <c r="K888" s="229" t="s">
        <v>347</v>
      </c>
      <c r="L888" s="229" t="s">
        <v>1395</v>
      </c>
      <c r="M888" s="229" t="s">
        <v>347</v>
      </c>
      <c r="N888" s="229" t="s">
        <v>608</v>
      </c>
      <c r="O888" s="229" t="s">
        <v>404</v>
      </c>
      <c r="P888" s="229" t="s">
        <v>405</v>
      </c>
      <c r="Q888" s="229" t="s">
        <v>406</v>
      </c>
      <c r="R888" s="229" t="s">
        <v>347</v>
      </c>
      <c r="S888" s="229" t="s">
        <v>347</v>
      </c>
      <c r="T888" s="231">
        <v>0</v>
      </c>
      <c r="U888" s="229" t="s">
        <v>347</v>
      </c>
      <c r="V888" s="229" t="s">
        <v>1396</v>
      </c>
      <c r="W888" s="229" t="s">
        <v>347</v>
      </c>
      <c r="X888" s="229" t="s">
        <v>347</v>
      </c>
      <c r="Y888" s="229">
        <f t="shared" si="21"/>
        <v>4</v>
      </c>
      <c r="Z888" s="220"/>
    </row>
    <row r="889" spans="1:26">
      <c r="A889" s="228">
        <v>44681</v>
      </c>
      <c r="B889" s="229" t="s">
        <v>1393</v>
      </c>
      <c r="C889" s="229" t="s">
        <v>1442</v>
      </c>
      <c r="D889" s="229" t="s">
        <v>1394</v>
      </c>
      <c r="E889" s="229" t="s">
        <v>1447</v>
      </c>
      <c r="F889" s="229" t="s">
        <v>1448</v>
      </c>
      <c r="G889" s="229" t="s">
        <v>1286</v>
      </c>
      <c r="H889" s="229" t="s">
        <v>454</v>
      </c>
      <c r="I889" s="229" t="s">
        <v>347</v>
      </c>
      <c r="J889" s="230">
        <v>-22267221</v>
      </c>
      <c r="K889" s="229" t="s">
        <v>347</v>
      </c>
      <c r="L889" s="229" t="s">
        <v>1395</v>
      </c>
      <c r="M889" s="229" t="s">
        <v>347</v>
      </c>
      <c r="N889" s="229" t="s">
        <v>608</v>
      </c>
      <c r="O889" s="229" t="s">
        <v>404</v>
      </c>
      <c r="P889" s="229" t="s">
        <v>405</v>
      </c>
      <c r="Q889" s="229" t="s">
        <v>406</v>
      </c>
      <c r="R889" s="229" t="s">
        <v>347</v>
      </c>
      <c r="S889" s="229" t="s">
        <v>347</v>
      </c>
      <c r="T889" s="231">
        <v>0</v>
      </c>
      <c r="U889" s="229" t="s">
        <v>347</v>
      </c>
      <c r="V889" s="229" t="s">
        <v>1396</v>
      </c>
      <c r="W889" s="229" t="s">
        <v>347</v>
      </c>
      <c r="X889" s="229" t="s">
        <v>347</v>
      </c>
      <c r="Y889" s="229">
        <f t="shared" si="21"/>
        <v>4</v>
      </c>
      <c r="Z889" s="220"/>
    </row>
    <row r="890" spans="1:26">
      <c r="A890" s="228">
        <v>44681</v>
      </c>
      <c r="B890" s="229" t="s">
        <v>1393</v>
      </c>
      <c r="C890" s="229" t="s">
        <v>1442</v>
      </c>
      <c r="D890" s="229" t="s">
        <v>1394</v>
      </c>
      <c r="E890" s="229" t="s">
        <v>1447</v>
      </c>
      <c r="F890" s="229" t="s">
        <v>1448</v>
      </c>
      <c r="G890" s="229" t="s">
        <v>494</v>
      </c>
      <c r="H890" s="229" t="s">
        <v>495</v>
      </c>
      <c r="I890" s="229" t="s">
        <v>347</v>
      </c>
      <c r="J890" s="230">
        <v>-8903905</v>
      </c>
      <c r="K890" s="229" t="s">
        <v>347</v>
      </c>
      <c r="L890" s="229" t="s">
        <v>1395</v>
      </c>
      <c r="M890" s="229" t="s">
        <v>347</v>
      </c>
      <c r="N890" s="229" t="s">
        <v>608</v>
      </c>
      <c r="O890" s="229" t="s">
        <v>404</v>
      </c>
      <c r="P890" s="229" t="s">
        <v>405</v>
      </c>
      <c r="Q890" s="229" t="s">
        <v>406</v>
      </c>
      <c r="R890" s="229" t="s">
        <v>347</v>
      </c>
      <c r="S890" s="229" t="s">
        <v>347</v>
      </c>
      <c r="T890" s="231">
        <v>0</v>
      </c>
      <c r="U890" s="229" t="s">
        <v>347</v>
      </c>
      <c r="V890" s="229" t="s">
        <v>1396</v>
      </c>
      <c r="W890" s="229" t="s">
        <v>347</v>
      </c>
      <c r="X890" s="229" t="s">
        <v>347</v>
      </c>
      <c r="Y890" s="229">
        <f t="shared" si="21"/>
        <v>4</v>
      </c>
      <c r="Z890" s="220"/>
    </row>
    <row r="891" spans="1:26">
      <c r="A891" s="228">
        <v>44681</v>
      </c>
      <c r="B891" s="229" t="s">
        <v>1393</v>
      </c>
      <c r="C891" s="229" t="s">
        <v>1442</v>
      </c>
      <c r="D891" s="229" t="s">
        <v>1394</v>
      </c>
      <c r="E891" s="229" t="s">
        <v>1447</v>
      </c>
      <c r="F891" s="229" t="s">
        <v>1448</v>
      </c>
      <c r="G891" s="229" t="s">
        <v>1335</v>
      </c>
      <c r="H891" s="229" t="s">
        <v>1336</v>
      </c>
      <c r="I891" s="229" t="s">
        <v>347</v>
      </c>
      <c r="J891" s="230">
        <v>-2544591</v>
      </c>
      <c r="K891" s="229" t="s">
        <v>347</v>
      </c>
      <c r="L891" s="229" t="s">
        <v>1395</v>
      </c>
      <c r="M891" s="229" t="s">
        <v>347</v>
      </c>
      <c r="N891" s="229" t="s">
        <v>608</v>
      </c>
      <c r="O891" s="229" t="s">
        <v>404</v>
      </c>
      <c r="P891" s="229" t="s">
        <v>405</v>
      </c>
      <c r="Q891" s="229" t="s">
        <v>406</v>
      </c>
      <c r="R891" s="229" t="s">
        <v>347</v>
      </c>
      <c r="S891" s="229" t="s">
        <v>347</v>
      </c>
      <c r="T891" s="231">
        <v>0</v>
      </c>
      <c r="U891" s="229" t="s">
        <v>347</v>
      </c>
      <c r="V891" s="229" t="s">
        <v>1396</v>
      </c>
      <c r="W891" s="229" t="s">
        <v>347</v>
      </c>
      <c r="X891" s="229" t="s">
        <v>347</v>
      </c>
      <c r="Y891" s="229">
        <f t="shared" si="21"/>
        <v>4</v>
      </c>
      <c r="Z891" s="220"/>
    </row>
    <row r="892" spans="1:26">
      <c r="A892" s="228">
        <v>44681</v>
      </c>
      <c r="B892" s="229" t="s">
        <v>1393</v>
      </c>
      <c r="C892" s="229" t="s">
        <v>1442</v>
      </c>
      <c r="D892" s="229" t="s">
        <v>1394</v>
      </c>
      <c r="E892" s="229" t="s">
        <v>1447</v>
      </c>
      <c r="F892" s="229" t="s">
        <v>1448</v>
      </c>
      <c r="G892" s="229" t="s">
        <v>1321</v>
      </c>
      <c r="H892" s="229" t="s">
        <v>948</v>
      </c>
      <c r="I892" s="229" t="s">
        <v>347</v>
      </c>
      <c r="J892" s="230">
        <v>-2632298</v>
      </c>
      <c r="K892" s="229" t="s">
        <v>347</v>
      </c>
      <c r="L892" s="229" t="s">
        <v>1395</v>
      </c>
      <c r="M892" s="229" t="s">
        <v>347</v>
      </c>
      <c r="N892" s="229" t="s">
        <v>608</v>
      </c>
      <c r="O892" s="229" t="s">
        <v>404</v>
      </c>
      <c r="P892" s="229" t="s">
        <v>405</v>
      </c>
      <c r="Q892" s="229" t="s">
        <v>406</v>
      </c>
      <c r="R892" s="229" t="s">
        <v>347</v>
      </c>
      <c r="S892" s="229" t="s">
        <v>347</v>
      </c>
      <c r="T892" s="231">
        <v>0</v>
      </c>
      <c r="U892" s="229" t="s">
        <v>347</v>
      </c>
      <c r="V892" s="229" t="s">
        <v>1396</v>
      </c>
      <c r="W892" s="229" t="s">
        <v>347</v>
      </c>
      <c r="X892" s="229" t="s">
        <v>347</v>
      </c>
      <c r="Y892" s="229">
        <f t="shared" si="21"/>
        <v>4</v>
      </c>
      <c r="Z892" s="220"/>
    </row>
    <row r="893" spans="1:26">
      <c r="A893" s="228">
        <v>44681</v>
      </c>
      <c r="B893" s="229" t="s">
        <v>347</v>
      </c>
      <c r="C893" s="229" t="s">
        <v>1443</v>
      </c>
      <c r="D893" s="229" t="s">
        <v>1394</v>
      </c>
      <c r="E893" s="229" t="s">
        <v>1447</v>
      </c>
      <c r="F893" s="229" t="s">
        <v>1448</v>
      </c>
      <c r="G893" s="229" t="s">
        <v>1179</v>
      </c>
      <c r="H893" s="229" t="s">
        <v>1180</v>
      </c>
      <c r="I893" s="229" t="s">
        <v>347</v>
      </c>
      <c r="J893" s="230">
        <v>11907919</v>
      </c>
      <c r="K893" s="229" t="s">
        <v>347</v>
      </c>
      <c r="L893" s="229" t="s">
        <v>1395</v>
      </c>
      <c r="M893" s="229" t="s">
        <v>347</v>
      </c>
      <c r="N893" s="229" t="s">
        <v>347</v>
      </c>
      <c r="O893" s="229" t="s">
        <v>404</v>
      </c>
      <c r="P893" s="229" t="s">
        <v>405</v>
      </c>
      <c r="Q893" s="229" t="s">
        <v>406</v>
      </c>
      <c r="R893" s="229" t="s">
        <v>347</v>
      </c>
      <c r="S893" s="229" t="s">
        <v>347</v>
      </c>
      <c r="T893" s="231">
        <v>0</v>
      </c>
      <c r="U893" s="229" t="s">
        <v>347</v>
      </c>
      <c r="V893" s="229" t="s">
        <v>1396</v>
      </c>
      <c r="W893" s="229" t="s">
        <v>347</v>
      </c>
      <c r="X893" s="229" t="s">
        <v>347</v>
      </c>
      <c r="Y893" s="229">
        <f t="shared" si="21"/>
        <v>4</v>
      </c>
      <c r="Z893" s="220"/>
    </row>
    <row r="894" spans="1:26">
      <c r="A894" s="228">
        <v>44681</v>
      </c>
      <c r="B894" s="229" t="s">
        <v>347</v>
      </c>
      <c r="C894" s="229" t="s">
        <v>1443</v>
      </c>
      <c r="D894" s="229" t="s">
        <v>1394</v>
      </c>
      <c r="E894" s="229" t="s">
        <v>1447</v>
      </c>
      <c r="F894" s="229" t="s">
        <v>1448</v>
      </c>
      <c r="G894" s="229" t="s">
        <v>1182</v>
      </c>
      <c r="H894" s="229" t="s">
        <v>401</v>
      </c>
      <c r="I894" s="229" t="s">
        <v>347</v>
      </c>
      <c r="J894" s="230">
        <v>171278634</v>
      </c>
      <c r="K894" s="229" t="s">
        <v>347</v>
      </c>
      <c r="L894" s="229" t="s">
        <v>1395</v>
      </c>
      <c r="M894" s="229" t="s">
        <v>347</v>
      </c>
      <c r="N894" s="229" t="s">
        <v>347</v>
      </c>
      <c r="O894" s="229" t="s">
        <v>404</v>
      </c>
      <c r="P894" s="229" t="s">
        <v>405</v>
      </c>
      <c r="Q894" s="229" t="s">
        <v>406</v>
      </c>
      <c r="R894" s="229" t="s">
        <v>347</v>
      </c>
      <c r="S894" s="229" t="s">
        <v>347</v>
      </c>
      <c r="T894" s="231">
        <v>0</v>
      </c>
      <c r="U894" s="229" t="s">
        <v>347</v>
      </c>
      <c r="V894" s="229" t="s">
        <v>1396</v>
      </c>
      <c r="W894" s="229" t="s">
        <v>347</v>
      </c>
      <c r="X894" s="229" t="s">
        <v>347</v>
      </c>
      <c r="Y894" s="229">
        <f t="shared" si="21"/>
        <v>4</v>
      </c>
      <c r="Z894" s="220"/>
    </row>
    <row r="895" spans="1:26">
      <c r="A895" s="228">
        <v>44681</v>
      </c>
      <c r="B895" s="229" t="s">
        <v>347</v>
      </c>
      <c r="C895" s="229" t="s">
        <v>1443</v>
      </c>
      <c r="D895" s="229" t="s">
        <v>1394</v>
      </c>
      <c r="E895" s="229" t="s">
        <v>1447</v>
      </c>
      <c r="F895" s="229" t="s">
        <v>1448</v>
      </c>
      <c r="G895" s="229" t="s">
        <v>1191</v>
      </c>
      <c r="H895" s="229" t="s">
        <v>418</v>
      </c>
      <c r="I895" s="229" t="s">
        <v>347</v>
      </c>
      <c r="J895" s="230">
        <v>16228774</v>
      </c>
      <c r="K895" s="229" t="s">
        <v>347</v>
      </c>
      <c r="L895" s="229" t="s">
        <v>1395</v>
      </c>
      <c r="M895" s="229" t="s">
        <v>347</v>
      </c>
      <c r="N895" s="229" t="s">
        <v>347</v>
      </c>
      <c r="O895" s="229" t="s">
        <v>404</v>
      </c>
      <c r="P895" s="229" t="s">
        <v>405</v>
      </c>
      <c r="Q895" s="229" t="s">
        <v>406</v>
      </c>
      <c r="R895" s="229" t="s">
        <v>347</v>
      </c>
      <c r="S895" s="229" t="s">
        <v>347</v>
      </c>
      <c r="T895" s="231">
        <v>0</v>
      </c>
      <c r="U895" s="229" t="s">
        <v>347</v>
      </c>
      <c r="V895" s="229" t="s">
        <v>1396</v>
      </c>
      <c r="W895" s="229" t="s">
        <v>347</v>
      </c>
      <c r="X895" s="229" t="s">
        <v>347</v>
      </c>
      <c r="Y895" s="229">
        <f t="shared" si="21"/>
        <v>4</v>
      </c>
      <c r="Z895" s="220"/>
    </row>
    <row r="896" spans="1:26">
      <c r="A896" s="228">
        <v>44681</v>
      </c>
      <c r="B896" s="229" t="s">
        <v>347</v>
      </c>
      <c r="C896" s="229" t="s">
        <v>1443</v>
      </c>
      <c r="D896" s="229" t="s">
        <v>1394</v>
      </c>
      <c r="E896" s="229" t="s">
        <v>1447</v>
      </c>
      <c r="F896" s="229" t="s">
        <v>1448</v>
      </c>
      <c r="G896" s="229" t="s">
        <v>1183</v>
      </c>
      <c r="H896" s="229" t="s">
        <v>1184</v>
      </c>
      <c r="I896" s="229" t="s">
        <v>347</v>
      </c>
      <c r="J896" s="230">
        <v>66395774</v>
      </c>
      <c r="K896" s="229" t="s">
        <v>347</v>
      </c>
      <c r="L896" s="229" t="s">
        <v>1395</v>
      </c>
      <c r="M896" s="229" t="s">
        <v>347</v>
      </c>
      <c r="N896" s="229" t="s">
        <v>347</v>
      </c>
      <c r="O896" s="229" t="s">
        <v>404</v>
      </c>
      <c r="P896" s="229" t="s">
        <v>405</v>
      </c>
      <c r="Q896" s="229" t="s">
        <v>406</v>
      </c>
      <c r="R896" s="229" t="s">
        <v>347</v>
      </c>
      <c r="S896" s="229" t="s">
        <v>347</v>
      </c>
      <c r="T896" s="231">
        <v>0</v>
      </c>
      <c r="U896" s="229" t="s">
        <v>347</v>
      </c>
      <c r="V896" s="229" t="s">
        <v>1396</v>
      </c>
      <c r="W896" s="229" t="s">
        <v>347</v>
      </c>
      <c r="X896" s="229" t="s">
        <v>347</v>
      </c>
      <c r="Y896" s="229">
        <f t="shared" si="21"/>
        <v>4</v>
      </c>
      <c r="Z896" s="220"/>
    </row>
    <row r="897" spans="1:26">
      <c r="A897" s="228">
        <v>44681</v>
      </c>
      <c r="B897" s="229" t="s">
        <v>347</v>
      </c>
      <c r="C897" s="229" t="s">
        <v>1443</v>
      </c>
      <c r="D897" s="229" t="s">
        <v>1394</v>
      </c>
      <c r="E897" s="229" t="s">
        <v>1447</v>
      </c>
      <c r="F897" s="229" t="s">
        <v>1448</v>
      </c>
      <c r="G897" s="229" t="s">
        <v>1186</v>
      </c>
      <c r="H897" s="229" t="s">
        <v>408</v>
      </c>
      <c r="I897" s="229" t="s">
        <v>347</v>
      </c>
      <c r="J897" s="230">
        <v>2859091</v>
      </c>
      <c r="K897" s="229" t="s">
        <v>347</v>
      </c>
      <c r="L897" s="229" t="s">
        <v>1395</v>
      </c>
      <c r="M897" s="229" t="s">
        <v>347</v>
      </c>
      <c r="N897" s="229" t="s">
        <v>347</v>
      </c>
      <c r="O897" s="229" t="s">
        <v>404</v>
      </c>
      <c r="P897" s="229" t="s">
        <v>405</v>
      </c>
      <c r="Q897" s="229" t="s">
        <v>406</v>
      </c>
      <c r="R897" s="229" t="s">
        <v>347</v>
      </c>
      <c r="S897" s="229" t="s">
        <v>347</v>
      </c>
      <c r="T897" s="231">
        <v>0</v>
      </c>
      <c r="U897" s="229" t="s">
        <v>347</v>
      </c>
      <c r="V897" s="229" t="s">
        <v>1396</v>
      </c>
      <c r="W897" s="229" t="s">
        <v>347</v>
      </c>
      <c r="X897" s="229" t="s">
        <v>347</v>
      </c>
      <c r="Y897" s="229">
        <f t="shared" si="21"/>
        <v>4</v>
      </c>
      <c r="Z897" s="220"/>
    </row>
    <row r="898" spans="1:26">
      <c r="A898" s="228">
        <v>44681</v>
      </c>
      <c r="B898" s="229" t="s">
        <v>347</v>
      </c>
      <c r="C898" s="229" t="s">
        <v>1443</v>
      </c>
      <c r="D898" s="229" t="s">
        <v>1394</v>
      </c>
      <c r="E898" s="229" t="s">
        <v>1447</v>
      </c>
      <c r="F898" s="229" t="s">
        <v>1448</v>
      </c>
      <c r="G898" s="229" t="s">
        <v>1194</v>
      </c>
      <c r="H898" s="229" t="s">
        <v>423</v>
      </c>
      <c r="I898" s="229" t="s">
        <v>347</v>
      </c>
      <c r="J898" s="230">
        <v>14386481</v>
      </c>
      <c r="K898" s="229" t="s">
        <v>347</v>
      </c>
      <c r="L898" s="229" t="s">
        <v>1395</v>
      </c>
      <c r="M898" s="229" t="s">
        <v>347</v>
      </c>
      <c r="N898" s="229" t="s">
        <v>347</v>
      </c>
      <c r="O898" s="229" t="s">
        <v>404</v>
      </c>
      <c r="P898" s="229" t="s">
        <v>405</v>
      </c>
      <c r="Q898" s="229" t="s">
        <v>406</v>
      </c>
      <c r="R898" s="229" t="s">
        <v>347</v>
      </c>
      <c r="S898" s="229" t="s">
        <v>347</v>
      </c>
      <c r="T898" s="231">
        <v>0</v>
      </c>
      <c r="U898" s="229" t="s">
        <v>347</v>
      </c>
      <c r="V898" s="229" t="s">
        <v>1396</v>
      </c>
      <c r="W898" s="229" t="s">
        <v>347</v>
      </c>
      <c r="X898" s="229" t="s">
        <v>347</v>
      </c>
      <c r="Y898" s="229">
        <f t="shared" si="21"/>
        <v>4</v>
      </c>
      <c r="Z898" s="220"/>
    </row>
    <row r="899" spans="1:26">
      <c r="A899" s="228">
        <v>44681</v>
      </c>
      <c r="B899" s="229" t="s">
        <v>347</v>
      </c>
      <c r="C899" s="229" t="s">
        <v>1443</v>
      </c>
      <c r="D899" s="229" t="s">
        <v>1394</v>
      </c>
      <c r="E899" s="229" t="s">
        <v>1447</v>
      </c>
      <c r="F899" s="229" t="s">
        <v>1448</v>
      </c>
      <c r="G899" s="229" t="s">
        <v>1344</v>
      </c>
      <c r="H899" s="229" t="s">
        <v>1345</v>
      </c>
      <c r="I899" s="229" t="s">
        <v>347</v>
      </c>
      <c r="J899" s="230">
        <v>-100068</v>
      </c>
      <c r="K899" s="229" t="s">
        <v>347</v>
      </c>
      <c r="L899" s="229" t="s">
        <v>1395</v>
      </c>
      <c r="M899" s="229" t="s">
        <v>347</v>
      </c>
      <c r="N899" s="229" t="s">
        <v>347</v>
      </c>
      <c r="O899" s="229" t="s">
        <v>404</v>
      </c>
      <c r="P899" s="229" t="s">
        <v>405</v>
      </c>
      <c r="Q899" s="229" t="s">
        <v>406</v>
      </c>
      <c r="R899" s="229" t="s">
        <v>347</v>
      </c>
      <c r="S899" s="229" t="s">
        <v>347</v>
      </c>
      <c r="T899" s="231">
        <v>0</v>
      </c>
      <c r="U899" s="229" t="s">
        <v>347</v>
      </c>
      <c r="V899" s="229" t="s">
        <v>1396</v>
      </c>
      <c r="W899" s="229" t="s">
        <v>347</v>
      </c>
      <c r="X899" s="229" t="s">
        <v>347</v>
      </c>
      <c r="Y899" s="229">
        <f t="shared" si="21"/>
        <v>4</v>
      </c>
      <c r="Z899" s="220"/>
    </row>
    <row r="900" spans="1:26">
      <c r="A900" s="228">
        <v>44681</v>
      </c>
      <c r="B900" s="229" t="s">
        <v>347</v>
      </c>
      <c r="C900" s="229" t="s">
        <v>1443</v>
      </c>
      <c r="D900" s="229" t="s">
        <v>1394</v>
      </c>
      <c r="E900" s="229" t="s">
        <v>1447</v>
      </c>
      <c r="F900" s="229" t="s">
        <v>1448</v>
      </c>
      <c r="G900" s="229" t="s">
        <v>708</v>
      </c>
      <c r="H900" s="229" t="s">
        <v>709</v>
      </c>
      <c r="I900" s="229" t="s">
        <v>347</v>
      </c>
      <c r="J900" s="230">
        <v>34034744</v>
      </c>
      <c r="K900" s="229" t="s">
        <v>347</v>
      </c>
      <c r="L900" s="229" t="s">
        <v>1395</v>
      </c>
      <c r="M900" s="229" t="s">
        <v>347</v>
      </c>
      <c r="N900" s="229" t="s">
        <v>347</v>
      </c>
      <c r="O900" s="229" t="s">
        <v>404</v>
      </c>
      <c r="P900" s="229" t="s">
        <v>405</v>
      </c>
      <c r="Q900" s="229" t="s">
        <v>406</v>
      </c>
      <c r="R900" s="229" t="s">
        <v>347</v>
      </c>
      <c r="S900" s="229" t="s">
        <v>347</v>
      </c>
      <c r="T900" s="231">
        <v>0</v>
      </c>
      <c r="U900" s="229" t="s">
        <v>347</v>
      </c>
      <c r="V900" s="229" t="s">
        <v>1396</v>
      </c>
      <c r="W900" s="229" t="s">
        <v>347</v>
      </c>
      <c r="X900" s="229" t="s">
        <v>347</v>
      </c>
      <c r="Y900" s="229">
        <f t="shared" ref="Y900:Y963" si="23">MONTH(A$3)</f>
        <v>4</v>
      </c>
      <c r="Z900" s="220"/>
    </row>
    <row r="901" spans="1:26">
      <c r="A901" s="228">
        <v>44681</v>
      </c>
      <c r="B901" s="229" t="s">
        <v>347</v>
      </c>
      <c r="C901" s="229" t="s">
        <v>1443</v>
      </c>
      <c r="D901" s="229" t="s">
        <v>1394</v>
      </c>
      <c r="E901" s="229" t="s">
        <v>1447</v>
      </c>
      <c r="F901" s="229" t="s">
        <v>1448</v>
      </c>
      <c r="G901" s="229" t="s">
        <v>1373</v>
      </c>
      <c r="H901" s="229" t="s">
        <v>730</v>
      </c>
      <c r="I901" s="229" t="s">
        <v>347</v>
      </c>
      <c r="J901" s="230">
        <v>27639648</v>
      </c>
      <c r="K901" s="229" t="s">
        <v>347</v>
      </c>
      <c r="L901" s="229" t="s">
        <v>1395</v>
      </c>
      <c r="M901" s="229" t="s">
        <v>347</v>
      </c>
      <c r="N901" s="229" t="s">
        <v>347</v>
      </c>
      <c r="O901" s="229" t="s">
        <v>404</v>
      </c>
      <c r="P901" s="229" t="s">
        <v>405</v>
      </c>
      <c r="Q901" s="229" t="s">
        <v>406</v>
      </c>
      <c r="R901" s="229" t="s">
        <v>347</v>
      </c>
      <c r="S901" s="229" t="s">
        <v>347</v>
      </c>
      <c r="T901" s="231">
        <v>0</v>
      </c>
      <c r="U901" s="229" t="s">
        <v>347</v>
      </c>
      <c r="V901" s="229" t="s">
        <v>1396</v>
      </c>
      <c r="W901" s="229" t="s">
        <v>347</v>
      </c>
      <c r="X901" s="229" t="s">
        <v>347</v>
      </c>
      <c r="Y901" s="229">
        <f t="shared" si="23"/>
        <v>4</v>
      </c>
      <c r="Z901" s="220"/>
    </row>
    <row r="902" spans="1:26">
      <c r="A902" s="228">
        <v>44681</v>
      </c>
      <c r="B902" s="229" t="s">
        <v>347</v>
      </c>
      <c r="C902" s="229" t="s">
        <v>1443</v>
      </c>
      <c r="D902" s="229" t="s">
        <v>1394</v>
      </c>
      <c r="E902" s="229" t="s">
        <v>1447</v>
      </c>
      <c r="F902" s="229" t="s">
        <v>1448</v>
      </c>
      <c r="G902" s="229" t="s">
        <v>894</v>
      </c>
      <c r="H902" s="229" t="s">
        <v>845</v>
      </c>
      <c r="I902" s="229" t="s">
        <v>347</v>
      </c>
      <c r="J902" s="230">
        <v>928557</v>
      </c>
      <c r="K902" s="229" t="s">
        <v>347</v>
      </c>
      <c r="L902" s="229" t="s">
        <v>1395</v>
      </c>
      <c r="M902" s="229" t="s">
        <v>347</v>
      </c>
      <c r="N902" s="229" t="s">
        <v>347</v>
      </c>
      <c r="O902" s="229" t="s">
        <v>404</v>
      </c>
      <c r="P902" s="229" t="s">
        <v>405</v>
      </c>
      <c r="Q902" s="229" t="s">
        <v>406</v>
      </c>
      <c r="R902" s="229" t="s">
        <v>347</v>
      </c>
      <c r="S902" s="229" t="s">
        <v>347</v>
      </c>
      <c r="T902" s="231">
        <v>0</v>
      </c>
      <c r="U902" s="229" t="s">
        <v>347</v>
      </c>
      <c r="V902" s="229" t="s">
        <v>1396</v>
      </c>
      <c r="W902" s="229" t="s">
        <v>347</v>
      </c>
      <c r="X902" s="229" t="s">
        <v>347</v>
      </c>
      <c r="Y902" s="229">
        <f t="shared" si="23"/>
        <v>4</v>
      </c>
      <c r="Z902" s="220"/>
    </row>
    <row r="903" spans="1:26">
      <c r="A903" s="228">
        <v>44681</v>
      </c>
      <c r="B903" s="229" t="s">
        <v>347</v>
      </c>
      <c r="C903" s="229" t="s">
        <v>1443</v>
      </c>
      <c r="D903" s="229" t="s">
        <v>1394</v>
      </c>
      <c r="E903" s="229" t="s">
        <v>1447</v>
      </c>
      <c r="F903" s="229" t="s">
        <v>1448</v>
      </c>
      <c r="G903" s="229" t="s">
        <v>1237</v>
      </c>
      <c r="H903" s="229" t="s">
        <v>1238</v>
      </c>
      <c r="I903" s="229" t="s">
        <v>347</v>
      </c>
      <c r="J903" s="230">
        <v>526792</v>
      </c>
      <c r="K903" s="229" t="s">
        <v>347</v>
      </c>
      <c r="L903" s="229" t="s">
        <v>1395</v>
      </c>
      <c r="M903" s="229" t="s">
        <v>347</v>
      </c>
      <c r="N903" s="229" t="s">
        <v>347</v>
      </c>
      <c r="O903" s="229" t="s">
        <v>404</v>
      </c>
      <c r="P903" s="229" t="s">
        <v>405</v>
      </c>
      <c r="Q903" s="229" t="s">
        <v>406</v>
      </c>
      <c r="R903" s="229" t="s">
        <v>347</v>
      </c>
      <c r="S903" s="229" t="s">
        <v>347</v>
      </c>
      <c r="T903" s="231">
        <v>0</v>
      </c>
      <c r="U903" s="229" t="s">
        <v>347</v>
      </c>
      <c r="V903" s="229" t="s">
        <v>1396</v>
      </c>
      <c r="W903" s="229" t="s">
        <v>347</v>
      </c>
      <c r="X903" s="229" t="s">
        <v>347</v>
      </c>
      <c r="Y903" s="229">
        <f t="shared" si="23"/>
        <v>4</v>
      </c>
      <c r="Z903" s="220"/>
    </row>
    <row r="904" spans="1:26">
      <c r="A904" s="228">
        <v>44681</v>
      </c>
      <c r="B904" s="229" t="s">
        <v>347</v>
      </c>
      <c r="C904" s="229" t="s">
        <v>1443</v>
      </c>
      <c r="D904" s="229" t="s">
        <v>1394</v>
      </c>
      <c r="E904" s="229" t="s">
        <v>1447</v>
      </c>
      <c r="F904" s="229" t="s">
        <v>1448</v>
      </c>
      <c r="G904" s="229" t="s">
        <v>1129</v>
      </c>
      <c r="H904" s="229" t="s">
        <v>1130</v>
      </c>
      <c r="I904" s="229" t="s">
        <v>347</v>
      </c>
      <c r="J904" s="230">
        <v>311</v>
      </c>
      <c r="K904" s="229" t="s">
        <v>347</v>
      </c>
      <c r="L904" s="229" t="s">
        <v>1395</v>
      </c>
      <c r="M904" s="229" t="s">
        <v>347</v>
      </c>
      <c r="N904" s="229" t="s">
        <v>347</v>
      </c>
      <c r="O904" s="229" t="s">
        <v>404</v>
      </c>
      <c r="P904" s="229" t="s">
        <v>405</v>
      </c>
      <c r="Q904" s="229" t="s">
        <v>406</v>
      </c>
      <c r="R904" s="229" t="s">
        <v>347</v>
      </c>
      <c r="S904" s="229" t="s">
        <v>347</v>
      </c>
      <c r="T904" s="231">
        <v>0</v>
      </c>
      <c r="U904" s="229" t="s">
        <v>347</v>
      </c>
      <c r="V904" s="229" t="s">
        <v>1396</v>
      </c>
      <c r="W904" s="229" t="s">
        <v>347</v>
      </c>
      <c r="X904" s="229" t="s">
        <v>347</v>
      </c>
      <c r="Y904" s="229">
        <f t="shared" si="23"/>
        <v>4</v>
      </c>
      <c r="Z904" s="220"/>
    </row>
    <row r="905" spans="1:26">
      <c r="A905" s="228">
        <v>44681</v>
      </c>
      <c r="B905" s="229" t="s">
        <v>347</v>
      </c>
      <c r="C905" s="229" t="s">
        <v>1443</v>
      </c>
      <c r="D905" s="229" t="s">
        <v>1394</v>
      </c>
      <c r="E905" s="229" t="s">
        <v>1447</v>
      </c>
      <c r="F905" s="229" t="s">
        <v>1448</v>
      </c>
      <c r="G905" s="229" t="s">
        <v>1291</v>
      </c>
      <c r="H905" s="229" t="s">
        <v>1292</v>
      </c>
      <c r="I905" s="229" t="s">
        <v>347</v>
      </c>
      <c r="J905" s="230">
        <v>53180009</v>
      </c>
      <c r="K905" s="229" t="s">
        <v>347</v>
      </c>
      <c r="L905" s="229" t="s">
        <v>1395</v>
      </c>
      <c r="M905" s="229" t="s">
        <v>347</v>
      </c>
      <c r="N905" s="229" t="s">
        <v>347</v>
      </c>
      <c r="O905" s="229" t="s">
        <v>404</v>
      </c>
      <c r="P905" s="229" t="s">
        <v>405</v>
      </c>
      <c r="Q905" s="229" t="s">
        <v>406</v>
      </c>
      <c r="R905" s="229" t="s">
        <v>347</v>
      </c>
      <c r="S905" s="229" t="s">
        <v>347</v>
      </c>
      <c r="T905" s="231">
        <v>0</v>
      </c>
      <c r="U905" s="229" t="s">
        <v>347</v>
      </c>
      <c r="V905" s="229" t="s">
        <v>1396</v>
      </c>
      <c r="W905" s="229" t="s">
        <v>347</v>
      </c>
      <c r="X905" s="229" t="s">
        <v>347</v>
      </c>
      <c r="Y905" s="229">
        <f t="shared" si="23"/>
        <v>4</v>
      </c>
      <c r="Z905" s="220"/>
    </row>
    <row r="906" spans="1:26">
      <c r="A906" s="228">
        <v>44681</v>
      </c>
      <c r="B906" s="229" t="s">
        <v>347</v>
      </c>
      <c r="C906" s="229" t="s">
        <v>1443</v>
      </c>
      <c r="D906" s="229" t="s">
        <v>1394</v>
      </c>
      <c r="E906" s="229" t="s">
        <v>1447</v>
      </c>
      <c r="F906" s="229" t="s">
        <v>1448</v>
      </c>
      <c r="G906" s="229" t="s">
        <v>1217</v>
      </c>
      <c r="H906" s="229" t="s">
        <v>948</v>
      </c>
      <c r="I906" s="229" t="s">
        <v>347</v>
      </c>
      <c r="J906" s="230">
        <v>2262655</v>
      </c>
      <c r="K906" s="229" t="s">
        <v>347</v>
      </c>
      <c r="L906" s="229" t="s">
        <v>1395</v>
      </c>
      <c r="M906" s="229" t="s">
        <v>347</v>
      </c>
      <c r="N906" s="229" t="s">
        <v>347</v>
      </c>
      <c r="O906" s="229" t="s">
        <v>404</v>
      </c>
      <c r="P906" s="229" t="s">
        <v>405</v>
      </c>
      <c r="Q906" s="229" t="s">
        <v>406</v>
      </c>
      <c r="R906" s="229" t="s">
        <v>347</v>
      </c>
      <c r="S906" s="229" t="s">
        <v>347</v>
      </c>
      <c r="T906" s="231">
        <v>0</v>
      </c>
      <c r="U906" s="229" t="s">
        <v>347</v>
      </c>
      <c r="V906" s="229" t="s">
        <v>1396</v>
      </c>
      <c r="W906" s="229" t="s">
        <v>347</v>
      </c>
      <c r="X906" s="229" t="s">
        <v>347</v>
      </c>
      <c r="Y906" s="229">
        <f t="shared" si="23"/>
        <v>4</v>
      </c>
      <c r="Z906" s="220"/>
    </row>
    <row r="907" spans="1:26">
      <c r="A907" s="228">
        <v>44681</v>
      </c>
      <c r="B907" s="229" t="s">
        <v>347</v>
      </c>
      <c r="C907" s="229" t="s">
        <v>1443</v>
      </c>
      <c r="D907" s="229" t="s">
        <v>1394</v>
      </c>
      <c r="E907" s="229" t="s">
        <v>1447</v>
      </c>
      <c r="F907" s="229" t="s">
        <v>1448</v>
      </c>
      <c r="G907" s="229" t="s">
        <v>1124</v>
      </c>
      <c r="H907" s="229" t="s">
        <v>1125</v>
      </c>
      <c r="I907" s="229" t="s">
        <v>347</v>
      </c>
      <c r="J907" s="230">
        <v>25687660</v>
      </c>
      <c r="K907" s="229" t="s">
        <v>347</v>
      </c>
      <c r="L907" s="229" t="s">
        <v>1395</v>
      </c>
      <c r="M907" s="229" t="s">
        <v>347</v>
      </c>
      <c r="N907" s="229" t="s">
        <v>347</v>
      </c>
      <c r="O907" s="229" t="s">
        <v>404</v>
      </c>
      <c r="P907" s="229" t="s">
        <v>405</v>
      </c>
      <c r="Q907" s="229" t="s">
        <v>406</v>
      </c>
      <c r="R907" s="229" t="s">
        <v>347</v>
      </c>
      <c r="S907" s="229" t="s">
        <v>347</v>
      </c>
      <c r="T907" s="231">
        <v>0</v>
      </c>
      <c r="U907" s="229" t="s">
        <v>347</v>
      </c>
      <c r="V907" s="229" t="s">
        <v>1396</v>
      </c>
      <c r="W907" s="229" t="s">
        <v>347</v>
      </c>
      <c r="X907" s="229" t="s">
        <v>347</v>
      </c>
      <c r="Y907" s="229">
        <f t="shared" si="23"/>
        <v>4</v>
      </c>
      <c r="Z907" s="220"/>
    </row>
    <row r="908" spans="1:26">
      <c r="A908" s="228">
        <v>44681</v>
      </c>
      <c r="B908" s="229" t="s">
        <v>347</v>
      </c>
      <c r="C908" s="229" t="s">
        <v>1443</v>
      </c>
      <c r="D908" s="229" t="s">
        <v>1394</v>
      </c>
      <c r="E908" s="229" t="s">
        <v>1447</v>
      </c>
      <c r="F908" s="229" t="s">
        <v>1448</v>
      </c>
      <c r="G908" s="229" t="s">
        <v>1397</v>
      </c>
      <c r="H908" s="229" t="s">
        <v>1398</v>
      </c>
      <c r="I908" s="229" t="s">
        <v>347</v>
      </c>
      <c r="J908" s="230">
        <v>1332378</v>
      </c>
      <c r="K908" s="229" t="s">
        <v>347</v>
      </c>
      <c r="L908" s="229" t="s">
        <v>1395</v>
      </c>
      <c r="M908" s="229" t="s">
        <v>347</v>
      </c>
      <c r="N908" s="229" t="s">
        <v>347</v>
      </c>
      <c r="O908" s="229" t="s">
        <v>404</v>
      </c>
      <c r="P908" s="229" t="s">
        <v>405</v>
      </c>
      <c r="Q908" s="229" t="s">
        <v>406</v>
      </c>
      <c r="R908" s="229" t="s">
        <v>347</v>
      </c>
      <c r="S908" s="229" t="s">
        <v>347</v>
      </c>
      <c r="T908" s="231">
        <v>0</v>
      </c>
      <c r="U908" s="229" t="s">
        <v>347</v>
      </c>
      <c r="V908" s="229" t="s">
        <v>1396</v>
      </c>
      <c r="W908" s="229" t="s">
        <v>347</v>
      </c>
      <c r="X908" s="229" t="s">
        <v>347</v>
      </c>
      <c r="Y908" s="229">
        <f t="shared" si="23"/>
        <v>4</v>
      </c>
      <c r="Z908" s="220"/>
    </row>
    <row r="909" spans="1:26">
      <c r="A909" s="228">
        <v>44681</v>
      </c>
      <c r="B909" s="229" t="s">
        <v>347</v>
      </c>
      <c r="C909" s="229" t="s">
        <v>1443</v>
      </c>
      <c r="D909" s="229" t="s">
        <v>1394</v>
      </c>
      <c r="E909" s="229" t="s">
        <v>1447</v>
      </c>
      <c r="F909" s="229" t="s">
        <v>1448</v>
      </c>
      <c r="G909" s="229" t="s">
        <v>738</v>
      </c>
      <c r="H909" s="229" t="s">
        <v>441</v>
      </c>
      <c r="I909" s="229" t="s">
        <v>347</v>
      </c>
      <c r="J909" s="230">
        <v>7500729</v>
      </c>
      <c r="K909" s="229" t="s">
        <v>347</v>
      </c>
      <c r="L909" s="229" t="s">
        <v>1395</v>
      </c>
      <c r="M909" s="229" t="s">
        <v>347</v>
      </c>
      <c r="N909" s="229" t="s">
        <v>347</v>
      </c>
      <c r="O909" s="229" t="s">
        <v>404</v>
      </c>
      <c r="P909" s="229" t="s">
        <v>405</v>
      </c>
      <c r="Q909" s="229" t="s">
        <v>406</v>
      </c>
      <c r="R909" s="229" t="s">
        <v>347</v>
      </c>
      <c r="S909" s="229" t="s">
        <v>347</v>
      </c>
      <c r="T909" s="231">
        <v>0</v>
      </c>
      <c r="U909" s="229" t="s">
        <v>347</v>
      </c>
      <c r="V909" s="229" t="s">
        <v>1396</v>
      </c>
      <c r="W909" s="229" t="s">
        <v>347</v>
      </c>
      <c r="X909" s="229" t="s">
        <v>347</v>
      </c>
      <c r="Y909" s="229">
        <f t="shared" si="23"/>
        <v>4</v>
      </c>
      <c r="Z909" s="220"/>
    </row>
    <row r="910" spans="1:26">
      <c r="A910" s="228">
        <v>44681</v>
      </c>
      <c r="B910" s="229" t="s">
        <v>347</v>
      </c>
      <c r="C910" s="229" t="s">
        <v>1443</v>
      </c>
      <c r="D910" s="229" t="s">
        <v>1394</v>
      </c>
      <c r="E910" s="229" t="s">
        <v>1447</v>
      </c>
      <c r="F910" s="229" t="s">
        <v>1448</v>
      </c>
      <c r="G910" s="229" t="s">
        <v>1399</v>
      </c>
      <c r="H910" s="229" t="s">
        <v>820</v>
      </c>
      <c r="I910" s="229" t="s">
        <v>347</v>
      </c>
      <c r="J910" s="230">
        <v>1036701</v>
      </c>
      <c r="K910" s="229" t="s">
        <v>347</v>
      </c>
      <c r="L910" s="229" t="s">
        <v>1395</v>
      </c>
      <c r="M910" s="229" t="s">
        <v>347</v>
      </c>
      <c r="N910" s="229" t="s">
        <v>347</v>
      </c>
      <c r="O910" s="229" t="s">
        <v>404</v>
      </c>
      <c r="P910" s="229" t="s">
        <v>405</v>
      </c>
      <c r="Q910" s="229" t="s">
        <v>406</v>
      </c>
      <c r="R910" s="229" t="s">
        <v>347</v>
      </c>
      <c r="S910" s="229" t="s">
        <v>347</v>
      </c>
      <c r="T910" s="231">
        <v>0</v>
      </c>
      <c r="U910" s="229" t="s">
        <v>347</v>
      </c>
      <c r="V910" s="229" t="s">
        <v>1396</v>
      </c>
      <c r="W910" s="229" t="s">
        <v>347</v>
      </c>
      <c r="X910" s="229" t="s">
        <v>347</v>
      </c>
      <c r="Y910" s="229">
        <f t="shared" si="23"/>
        <v>4</v>
      </c>
      <c r="Z910" s="220"/>
    </row>
    <row r="911" spans="1:26">
      <c r="A911" s="228">
        <v>44681</v>
      </c>
      <c r="B911" s="229" t="s">
        <v>347</v>
      </c>
      <c r="C911" s="229" t="s">
        <v>1443</v>
      </c>
      <c r="D911" s="229" t="s">
        <v>1394</v>
      </c>
      <c r="E911" s="229" t="s">
        <v>1447</v>
      </c>
      <c r="F911" s="229" t="s">
        <v>1448</v>
      </c>
      <c r="G911" s="229" t="s">
        <v>1357</v>
      </c>
      <c r="H911" s="229" t="s">
        <v>1358</v>
      </c>
      <c r="I911" s="229" t="s">
        <v>347</v>
      </c>
      <c r="J911" s="230">
        <v>1918534</v>
      </c>
      <c r="K911" s="229" t="s">
        <v>347</v>
      </c>
      <c r="L911" s="229" t="s">
        <v>1395</v>
      </c>
      <c r="M911" s="229" t="s">
        <v>347</v>
      </c>
      <c r="N911" s="229" t="s">
        <v>347</v>
      </c>
      <c r="O911" s="229" t="s">
        <v>404</v>
      </c>
      <c r="P911" s="229" t="s">
        <v>405</v>
      </c>
      <c r="Q911" s="229" t="s">
        <v>406</v>
      </c>
      <c r="R911" s="229" t="s">
        <v>347</v>
      </c>
      <c r="S911" s="229" t="s">
        <v>347</v>
      </c>
      <c r="T911" s="231">
        <v>0</v>
      </c>
      <c r="U911" s="229" t="s">
        <v>347</v>
      </c>
      <c r="V911" s="229" t="s">
        <v>1396</v>
      </c>
      <c r="W911" s="229" t="s">
        <v>347</v>
      </c>
      <c r="X911" s="229" t="s">
        <v>347</v>
      </c>
      <c r="Y911" s="229">
        <f t="shared" si="23"/>
        <v>4</v>
      </c>
      <c r="Z911" s="220"/>
    </row>
    <row r="912" spans="1:26">
      <c r="A912" s="228">
        <v>44681</v>
      </c>
      <c r="B912" s="229" t="s">
        <v>347</v>
      </c>
      <c r="C912" s="229" t="s">
        <v>1443</v>
      </c>
      <c r="D912" s="229" t="s">
        <v>1394</v>
      </c>
      <c r="E912" s="229" t="s">
        <v>1447</v>
      </c>
      <c r="F912" s="229" t="s">
        <v>1448</v>
      </c>
      <c r="G912" s="229" t="s">
        <v>1159</v>
      </c>
      <c r="H912" s="229" t="s">
        <v>1160</v>
      </c>
      <c r="I912" s="229" t="s">
        <v>347</v>
      </c>
      <c r="J912" s="230">
        <v>1017668</v>
      </c>
      <c r="K912" s="229" t="s">
        <v>347</v>
      </c>
      <c r="L912" s="229" t="s">
        <v>1395</v>
      </c>
      <c r="M912" s="229" t="s">
        <v>347</v>
      </c>
      <c r="N912" s="229" t="s">
        <v>347</v>
      </c>
      <c r="O912" s="229" t="s">
        <v>404</v>
      </c>
      <c r="P912" s="229" t="s">
        <v>405</v>
      </c>
      <c r="Q912" s="229" t="s">
        <v>406</v>
      </c>
      <c r="R912" s="229" t="s">
        <v>347</v>
      </c>
      <c r="S912" s="229" t="s">
        <v>347</v>
      </c>
      <c r="T912" s="231">
        <v>0</v>
      </c>
      <c r="U912" s="229" t="s">
        <v>347</v>
      </c>
      <c r="V912" s="229" t="s">
        <v>1396</v>
      </c>
      <c r="W912" s="229" t="s">
        <v>347</v>
      </c>
      <c r="X912" s="229" t="s">
        <v>347</v>
      </c>
      <c r="Y912" s="229">
        <f t="shared" si="23"/>
        <v>4</v>
      </c>
      <c r="Z912" s="220"/>
    </row>
    <row r="913" spans="1:26">
      <c r="A913" s="228">
        <v>44681</v>
      </c>
      <c r="B913" s="229" t="s">
        <v>347</v>
      </c>
      <c r="C913" s="229" t="s">
        <v>1443</v>
      </c>
      <c r="D913" s="229" t="s">
        <v>1394</v>
      </c>
      <c r="E913" s="229" t="s">
        <v>1447</v>
      </c>
      <c r="F913" s="229" t="s">
        <v>1448</v>
      </c>
      <c r="G913" s="229" t="s">
        <v>1378</v>
      </c>
      <c r="H913" s="229" t="s">
        <v>740</v>
      </c>
      <c r="I913" s="229" t="s">
        <v>347</v>
      </c>
      <c r="J913" s="230">
        <v>35786310</v>
      </c>
      <c r="K913" s="229" t="s">
        <v>347</v>
      </c>
      <c r="L913" s="229" t="s">
        <v>1395</v>
      </c>
      <c r="M913" s="229" t="s">
        <v>347</v>
      </c>
      <c r="N913" s="229" t="s">
        <v>347</v>
      </c>
      <c r="O913" s="229" t="s">
        <v>404</v>
      </c>
      <c r="P913" s="229" t="s">
        <v>405</v>
      </c>
      <c r="Q913" s="229" t="s">
        <v>406</v>
      </c>
      <c r="R913" s="229" t="s">
        <v>347</v>
      </c>
      <c r="S913" s="229" t="s">
        <v>347</v>
      </c>
      <c r="T913" s="231">
        <v>0</v>
      </c>
      <c r="U913" s="229" t="s">
        <v>347</v>
      </c>
      <c r="V913" s="229" t="s">
        <v>1396</v>
      </c>
      <c r="W913" s="229" t="s">
        <v>347</v>
      </c>
      <c r="X913" s="229" t="s">
        <v>347</v>
      </c>
      <c r="Y913" s="229">
        <f t="shared" si="23"/>
        <v>4</v>
      </c>
      <c r="Z913" s="220"/>
    </row>
    <row r="914" spans="1:26">
      <c r="A914" s="228">
        <v>44681</v>
      </c>
      <c r="B914" s="229" t="s">
        <v>347</v>
      </c>
      <c r="C914" s="229" t="s">
        <v>1443</v>
      </c>
      <c r="D914" s="229" t="s">
        <v>1394</v>
      </c>
      <c r="E914" s="229" t="s">
        <v>1447</v>
      </c>
      <c r="F914" s="229" t="s">
        <v>1448</v>
      </c>
      <c r="G914" s="229" t="s">
        <v>1379</v>
      </c>
      <c r="H914" s="229" t="s">
        <v>1380</v>
      </c>
      <c r="I914" s="229" t="s">
        <v>347</v>
      </c>
      <c r="J914" s="230">
        <v>1547506</v>
      </c>
      <c r="K914" s="229" t="s">
        <v>347</v>
      </c>
      <c r="L914" s="229" t="s">
        <v>1395</v>
      </c>
      <c r="M914" s="229" t="s">
        <v>347</v>
      </c>
      <c r="N914" s="229" t="s">
        <v>347</v>
      </c>
      <c r="O914" s="229" t="s">
        <v>404</v>
      </c>
      <c r="P914" s="229" t="s">
        <v>405</v>
      </c>
      <c r="Q914" s="229" t="s">
        <v>406</v>
      </c>
      <c r="R914" s="229" t="s">
        <v>347</v>
      </c>
      <c r="S914" s="229" t="s">
        <v>347</v>
      </c>
      <c r="T914" s="231">
        <v>0</v>
      </c>
      <c r="U914" s="229" t="s">
        <v>347</v>
      </c>
      <c r="V914" s="229" t="s">
        <v>1396</v>
      </c>
      <c r="W914" s="229" t="s">
        <v>347</v>
      </c>
      <c r="X914" s="229" t="s">
        <v>347</v>
      </c>
      <c r="Y914" s="229">
        <f t="shared" si="23"/>
        <v>4</v>
      </c>
      <c r="Z914" s="220"/>
    </row>
    <row r="915" spans="1:26">
      <c r="A915" s="228">
        <v>44681</v>
      </c>
      <c r="B915" s="229" t="s">
        <v>347</v>
      </c>
      <c r="C915" s="229" t="s">
        <v>1443</v>
      </c>
      <c r="D915" s="229" t="s">
        <v>1394</v>
      </c>
      <c r="E915" s="229" t="s">
        <v>1447</v>
      </c>
      <c r="F915" s="229" t="s">
        <v>1448</v>
      </c>
      <c r="G915" s="229" t="s">
        <v>1381</v>
      </c>
      <c r="H915" s="229" t="s">
        <v>744</v>
      </c>
      <c r="I915" s="229" t="s">
        <v>347</v>
      </c>
      <c r="J915" s="230">
        <v>864385</v>
      </c>
      <c r="K915" s="229" t="s">
        <v>347</v>
      </c>
      <c r="L915" s="229" t="s">
        <v>1395</v>
      </c>
      <c r="M915" s="229" t="s">
        <v>347</v>
      </c>
      <c r="N915" s="229" t="s">
        <v>347</v>
      </c>
      <c r="O915" s="229" t="s">
        <v>404</v>
      </c>
      <c r="P915" s="229" t="s">
        <v>405</v>
      </c>
      <c r="Q915" s="229" t="s">
        <v>406</v>
      </c>
      <c r="R915" s="229" t="s">
        <v>347</v>
      </c>
      <c r="S915" s="229" t="s">
        <v>347</v>
      </c>
      <c r="T915" s="231">
        <v>0</v>
      </c>
      <c r="U915" s="229" t="s">
        <v>347</v>
      </c>
      <c r="V915" s="229" t="s">
        <v>1396</v>
      </c>
      <c r="W915" s="229" t="s">
        <v>347</v>
      </c>
      <c r="X915" s="229" t="s">
        <v>347</v>
      </c>
      <c r="Y915" s="229">
        <f t="shared" si="23"/>
        <v>4</v>
      </c>
      <c r="Z915" s="220"/>
    </row>
    <row r="916" spans="1:26">
      <c r="A916" s="228">
        <v>44681</v>
      </c>
      <c r="B916" s="229" t="s">
        <v>347</v>
      </c>
      <c r="C916" s="229" t="s">
        <v>1443</v>
      </c>
      <c r="D916" s="229" t="s">
        <v>1394</v>
      </c>
      <c r="E916" s="229" t="s">
        <v>1447</v>
      </c>
      <c r="F916" s="229" t="s">
        <v>1448</v>
      </c>
      <c r="G916" s="229" t="s">
        <v>1257</v>
      </c>
      <c r="H916" s="229" t="s">
        <v>746</v>
      </c>
      <c r="I916" s="229" t="s">
        <v>347</v>
      </c>
      <c r="J916" s="230">
        <v>19956760</v>
      </c>
      <c r="K916" s="229" t="s">
        <v>347</v>
      </c>
      <c r="L916" s="229" t="s">
        <v>1395</v>
      </c>
      <c r="M916" s="229" t="s">
        <v>347</v>
      </c>
      <c r="N916" s="229" t="s">
        <v>347</v>
      </c>
      <c r="O916" s="229" t="s">
        <v>404</v>
      </c>
      <c r="P916" s="229" t="s">
        <v>405</v>
      </c>
      <c r="Q916" s="229" t="s">
        <v>406</v>
      </c>
      <c r="R916" s="229" t="s">
        <v>347</v>
      </c>
      <c r="S916" s="229" t="s">
        <v>347</v>
      </c>
      <c r="T916" s="231">
        <v>0</v>
      </c>
      <c r="U916" s="229" t="s">
        <v>347</v>
      </c>
      <c r="V916" s="229" t="s">
        <v>1396</v>
      </c>
      <c r="W916" s="229" t="s">
        <v>347</v>
      </c>
      <c r="X916" s="229" t="s">
        <v>347</v>
      </c>
      <c r="Y916" s="229">
        <f t="shared" si="23"/>
        <v>4</v>
      </c>
      <c r="Z916" s="220"/>
    </row>
    <row r="917" spans="1:26">
      <c r="A917" s="228">
        <v>44681</v>
      </c>
      <c r="B917" s="229" t="s">
        <v>347</v>
      </c>
      <c r="C917" s="229" t="s">
        <v>1443</v>
      </c>
      <c r="D917" s="229" t="s">
        <v>1394</v>
      </c>
      <c r="E917" s="229" t="s">
        <v>1447</v>
      </c>
      <c r="F917" s="229" t="s">
        <v>1448</v>
      </c>
      <c r="G917" s="229" t="s">
        <v>1258</v>
      </c>
      <c r="H917" s="229" t="s">
        <v>1259</v>
      </c>
      <c r="I917" s="229" t="s">
        <v>347</v>
      </c>
      <c r="J917" s="230">
        <v>109865935</v>
      </c>
      <c r="K917" s="229" t="s">
        <v>347</v>
      </c>
      <c r="L917" s="229" t="s">
        <v>1395</v>
      </c>
      <c r="M917" s="229" t="s">
        <v>347</v>
      </c>
      <c r="N917" s="229" t="s">
        <v>347</v>
      </c>
      <c r="O917" s="229" t="s">
        <v>404</v>
      </c>
      <c r="P917" s="229" t="s">
        <v>405</v>
      </c>
      <c r="Q917" s="229" t="s">
        <v>406</v>
      </c>
      <c r="R917" s="229" t="s">
        <v>347</v>
      </c>
      <c r="S917" s="229" t="s">
        <v>347</v>
      </c>
      <c r="T917" s="231">
        <v>0</v>
      </c>
      <c r="U917" s="229" t="s">
        <v>347</v>
      </c>
      <c r="V917" s="229" t="s">
        <v>1396</v>
      </c>
      <c r="W917" s="229" t="s">
        <v>347</v>
      </c>
      <c r="X917" s="229" t="s">
        <v>347</v>
      </c>
      <c r="Y917" s="229">
        <f t="shared" si="23"/>
        <v>4</v>
      </c>
      <c r="Z917" s="220"/>
    </row>
    <row r="918" spans="1:26">
      <c r="A918" s="228">
        <v>44681</v>
      </c>
      <c r="B918" s="229" t="s">
        <v>347</v>
      </c>
      <c r="C918" s="229" t="s">
        <v>1443</v>
      </c>
      <c r="D918" s="229" t="s">
        <v>1394</v>
      </c>
      <c r="E918" s="229" t="s">
        <v>1447</v>
      </c>
      <c r="F918" s="229" t="s">
        <v>1448</v>
      </c>
      <c r="G918" s="229" t="s">
        <v>1382</v>
      </c>
      <c r="H918" s="229" t="s">
        <v>748</v>
      </c>
      <c r="I918" s="229" t="s">
        <v>347</v>
      </c>
      <c r="J918" s="230">
        <v>7114143</v>
      </c>
      <c r="K918" s="229" t="s">
        <v>347</v>
      </c>
      <c r="L918" s="229" t="s">
        <v>1395</v>
      </c>
      <c r="M918" s="229" t="s">
        <v>347</v>
      </c>
      <c r="N918" s="229" t="s">
        <v>347</v>
      </c>
      <c r="O918" s="229" t="s">
        <v>404</v>
      </c>
      <c r="P918" s="229" t="s">
        <v>405</v>
      </c>
      <c r="Q918" s="229" t="s">
        <v>406</v>
      </c>
      <c r="R918" s="229" t="s">
        <v>347</v>
      </c>
      <c r="S918" s="229" t="s">
        <v>347</v>
      </c>
      <c r="T918" s="231">
        <v>0</v>
      </c>
      <c r="U918" s="229" t="s">
        <v>347</v>
      </c>
      <c r="V918" s="229" t="s">
        <v>1396</v>
      </c>
      <c r="W918" s="229" t="s">
        <v>347</v>
      </c>
      <c r="X918" s="229" t="s">
        <v>347</v>
      </c>
      <c r="Y918" s="229">
        <f t="shared" si="23"/>
        <v>4</v>
      </c>
      <c r="Z918" s="220"/>
    </row>
    <row r="919" spans="1:26">
      <c r="A919" s="228">
        <v>44681</v>
      </c>
      <c r="B919" s="229" t="s">
        <v>347</v>
      </c>
      <c r="C919" s="229" t="s">
        <v>1443</v>
      </c>
      <c r="D919" s="229" t="s">
        <v>1394</v>
      </c>
      <c r="E919" s="229" t="s">
        <v>1447</v>
      </c>
      <c r="F919" s="229" t="s">
        <v>1448</v>
      </c>
      <c r="G919" s="229" t="s">
        <v>1383</v>
      </c>
      <c r="H919" s="229" t="s">
        <v>1384</v>
      </c>
      <c r="I919" s="229" t="s">
        <v>347</v>
      </c>
      <c r="J919" s="230">
        <v>17541095</v>
      </c>
      <c r="K919" s="229" t="s">
        <v>347</v>
      </c>
      <c r="L919" s="229" t="s">
        <v>1395</v>
      </c>
      <c r="M919" s="229" t="s">
        <v>347</v>
      </c>
      <c r="N919" s="229" t="s">
        <v>347</v>
      </c>
      <c r="O919" s="229" t="s">
        <v>404</v>
      </c>
      <c r="P919" s="229" t="s">
        <v>405</v>
      </c>
      <c r="Q919" s="229" t="s">
        <v>406</v>
      </c>
      <c r="R919" s="229" t="s">
        <v>347</v>
      </c>
      <c r="S919" s="229" t="s">
        <v>347</v>
      </c>
      <c r="T919" s="231">
        <v>0</v>
      </c>
      <c r="U919" s="229" t="s">
        <v>347</v>
      </c>
      <c r="V919" s="229" t="s">
        <v>1396</v>
      </c>
      <c r="W919" s="229" t="s">
        <v>347</v>
      </c>
      <c r="X919" s="229" t="s">
        <v>347</v>
      </c>
      <c r="Y919" s="229">
        <f t="shared" si="23"/>
        <v>4</v>
      </c>
      <c r="Z919" s="220"/>
    </row>
    <row r="920" spans="1:26">
      <c r="A920" s="228">
        <v>44681</v>
      </c>
      <c r="B920" s="229" t="s">
        <v>347</v>
      </c>
      <c r="C920" s="229" t="s">
        <v>1443</v>
      </c>
      <c r="D920" s="229" t="s">
        <v>1394</v>
      </c>
      <c r="E920" s="229" t="s">
        <v>1447</v>
      </c>
      <c r="F920" s="229" t="s">
        <v>1448</v>
      </c>
      <c r="G920" s="229" t="s">
        <v>1385</v>
      </c>
      <c r="H920" s="229" t="s">
        <v>1386</v>
      </c>
      <c r="I920" s="229" t="s">
        <v>347</v>
      </c>
      <c r="J920" s="230">
        <v>1928485</v>
      </c>
      <c r="K920" s="229" t="s">
        <v>347</v>
      </c>
      <c r="L920" s="229" t="s">
        <v>1395</v>
      </c>
      <c r="M920" s="229" t="s">
        <v>347</v>
      </c>
      <c r="N920" s="229" t="s">
        <v>347</v>
      </c>
      <c r="O920" s="229" t="s">
        <v>404</v>
      </c>
      <c r="P920" s="229" t="s">
        <v>405</v>
      </c>
      <c r="Q920" s="229" t="s">
        <v>406</v>
      </c>
      <c r="R920" s="229" t="s">
        <v>347</v>
      </c>
      <c r="S920" s="229" t="s">
        <v>347</v>
      </c>
      <c r="T920" s="231">
        <v>0</v>
      </c>
      <c r="U920" s="229" t="s">
        <v>347</v>
      </c>
      <c r="V920" s="229" t="s">
        <v>1396</v>
      </c>
      <c r="W920" s="229" t="s">
        <v>347</v>
      </c>
      <c r="X920" s="229" t="s">
        <v>347</v>
      </c>
      <c r="Y920" s="229">
        <f t="shared" si="23"/>
        <v>4</v>
      </c>
      <c r="Z920" s="220"/>
    </row>
    <row r="921" spans="1:26">
      <c r="A921" s="228">
        <v>44681</v>
      </c>
      <c r="B921" s="229" t="s">
        <v>347</v>
      </c>
      <c r="C921" s="229" t="s">
        <v>1443</v>
      </c>
      <c r="D921" s="229" t="s">
        <v>1394</v>
      </c>
      <c r="E921" s="229" t="s">
        <v>1447</v>
      </c>
      <c r="F921" s="229" t="s">
        <v>1448</v>
      </c>
      <c r="G921" s="229" t="s">
        <v>1263</v>
      </c>
      <c r="H921" s="229" t="s">
        <v>820</v>
      </c>
      <c r="I921" s="229" t="s">
        <v>347</v>
      </c>
      <c r="J921" s="230">
        <v>3737427</v>
      </c>
      <c r="K921" s="229" t="s">
        <v>347</v>
      </c>
      <c r="L921" s="229" t="s">
        <v>1395</v>
      </c>
      <c r="M921" s="229" t="s">
        <v>347</v>
      </c>
      <c r="N921" s="229" t="s">
        <v>347</v>
      </c>
      <c r="O921" s="229" t="s">
        <v>404</v>
      </c>
      <c r="P921" s="229" t="s">
        <v>405</v>
      </c>
      <c r="Q921" s="229" t="s">
        <v>406</v>
      </c>
      <c r="R921" s="229" t="s">
        <v>347</v>
      </c>
      <c r="S921" s="229" t="s">
        <v>347</v>
      </c>
      <c r="T921" s="231">
        <v>0</v>
      </c>
      <c r="U921" s="229" t="s">
        <v>347</v>
      </c>
      <c r="V921" s="229" t="s">
        <v>1396</v>
      </c>
      <c r="W921" s="229" t="s">
        <v>347</v>
      </c>
      <c r="X921" s="229" t="s">
        <v>347</v>
      </c>
      <c r="Y921" s="229">
        <f t="shared" si="23"/>
        <v>4</v>
      </c>
      <c r="Z921" s="220"/>
    </row>
    <row r="922" spans="1:26">
      <c r="A922" s="228">
        <v>44681</v>
      </c>
      <c r="B922" s="229" t="s">
        <v>347</v>
      </c>
      <c r="C922" s="229" t="s">
        <v>1443</v>
      </c>
      <c r="D922" s="229" t="s">
        <v>1394</v>
      </c>
      <c r="E922" s="229" t="s">
        <v>1447</v>
      </c>
      <c r="F922" s="229" t="s">
        <v>1448</v>
      </c>
      <c r="G922" s="229" t="s">
        <v>1187</v>
      </c>
      <c r="H922" s="229" t="s">
        <v>410</v>
      </c>
      <c r="I922" s="229" t="s">
        <v>347</v>
      </c>
      <c r="J922" s="230">
        <v>378409</v>
      </c>
      <c r="K922" s="229" t="s">
        <v>347</v>
      </c>
      <c r="L922" s="229" t="s">
        <v>1395</v>
      </c>
      <c r="M922" s="229" t="s">
        <v>347</v>
      </c>
      <c r="N922" s="229" t="s">
        <v>347</v>
      </c>
      <c r="O922" s="229" t="s">
        <v>404</v>
      </c>
      <c r="P922" s="229" t="s">
        <v>405</v>
      </c>
      <c r="Q922" s="229" t="s">
        <v>406</v>
      </c>
      <c r="R922" s="229" t="s">
        <v>347</v>
      </c>
      <c r="S922" s="229" t="s">
        <v>347</v>
      </c>
      <c r="T922" s="231">
        <v>0</v>
      </c>
      <c r="U922" s="229" t="s">
        <v>347</v>
      </c>
      <c r="V922" s="229" t="s">
        <v>1396</v>
      </c>
      <c r="W922" s="229" t="s">
        <v>347</v>
      </c>
      <c r="X922" s="229" t="s">
        <v>347</v>
      </c>
      <c r="Y922" s="229">
        <f t="shared" si="23"/>
        <v>4</v>
      </c>
      <c r="Z922" s="220"/>
    </row>
    <row r="923" spans="1:26">
      <c r="A923" s="228">
        <v>44681</v>
      </c>
      <c r="B923" s="229" t="s">
        <v>347</v>
      </c>
      <c r="C923" s="229" t="s">
        <v>1443</v>
      </c>
      <c r="D923" s="229" t="s">
        <v>1394</v>
      </c>
      <c r="E923" s="229" t="s">
        <v>1447</v>
      </c>
      <c r="F923" s="229" t="s">
        <v>1448</v>
      </c>
      <c r="G923" s="229" t="s">
        <v>1268</v>
      </c>
      <c r="H923" s="229" t="s">
        <v>1269</v>
      </c>
      <c r="I923" s="229" t="s">
        <v>347</v>
      </c>
      <c r="J923" s="230">
        <v>1713769</v>
      </c>
      <c r="K923" s="229" t="s">
        <v>347</v>
      </c>
      <c r="L923" s="229" t="s">
        <v>1395</v>
      </c>
      <c r="M923" s="229" t="s">
        <v>347</v>
      </c>
      <c r="N923" s="229" t="s">
        <v>347</v>
      </c>
      <c r="O923" s="229" t="s">
        <v>404</v>
      </c>
      <c r="P923" s="229" t="s">
        <v>405</v>
      </c>
      <c r="Q923" s="229" t="s">
        <v>406</v>
      </c>
      <c r="R923" s="229" t="s">
        <v>347</v>
      </c>
      <c r="S923" s="229" t="s">
        <v>347</v>
      </c>
      <c r="T923" s="231">
        <v>0</v>
      </c>
      <c r="U923" s="229" t="s">
        <v>347</v>
      </c>
      <c r="V923" s="229" t="s">
        <v>1396</v>
      </c>
      <c r="W923" s="229" t="s">
        <v>347</v>
      </c>
      <c r="X923" s="229" t="s">
        <v>347</v>
      </c>
      <c r="Y923" s="229">
        <f t="shared" si="23"/>
        <v>4</v>
      </c>
      <c r="Z923" s="220"/>
    </row>
    <row r="924" spans="1:26">
      <c r="A924" s="228">
        <v>44681</v>
      </c>
      <c r="B924" s="229" t="s">
        <v>347</v>
      </c>
      <c r="C924" s="229" t="s">
        <v>1443</v>
      </c>
      <c r="D924" s="229" t="s">
        <v>1394</v>
      </c>
      <c r="E924" s="229" t="s">
        <v>1447</v>
      </c>
      <c r="F924" s="229" t="s">
        <v>1448</v>
      </c>
      <c r="G924" s="229" t="s">
        <v>1286</v>
      </c>
      <c r="H924" s="229" t="s">
        <v>454</v>
      </c>
      <c r="I924" s="229" t="s">
        <v>347</v>
      </c>
      <c r="J924" s="230">
        <v>22267221</v>
      </c>
      <c r="K924" s="229" t="s">
        <v>347</v>
      </c>
      <c r="L924" s="229" t="s">
        <v>1395</v>
      </c>
      <c r="M924" s="229" t="s">
        <v>347</v>
      </c>
      <c r="N924" s="229" t="s">
        <v>347</v>
      </c>
      <c r="O924" s="229" t="s">
        <v>404</v>
      </c>
      <c r="P924" s="229" t="s">
        <v>405</v>
      </c>
      <c r="Q924" s="229" t="s">
        <v>406</v>
      </c>
      <c r="R924" s="229" t="s">
        <v>347</v>
      </c>
      <c r="S924" s="229" t="s">
        <v>347</v>
      </c>
      <c r="T924" s="231">
        <v>0</v>
      </c>
      <c r="U924" s="229" t="s">
        <v>347</v>
      </c>
      <c r="V924" s="229" t="s">
        <v>1396</v>
      </c>
      <c r="W924" s="229" t="s">
        <v>347</v>
      </c>
      <c r="X924" s="229" t="s">
        <v>347</v>
      </c>
      <c r="Y924" s="229">
        <f t="shared" si="23"/>
        <v>4</v>
      </c>
      <c r="Z924" s="220"/>
    </row>
    <row r="925" spans="1:26">
      <c r="A925" s="228">
        <v>44681</v>
      </c>
      <c r="B925" s="229" t="s">
        <v>347</v>
      </c>
      <c r="C925" s="229" t="s">
        <v>1443</v>
      </c>
      <c r="D925" s="229" t="s">
        <v>1394</v>
      </c>
      <c r="E925" s="229" t="s">
        <v>1447</v>
      </c>
      <c r="F925" s="229" t="s">
        <v>1448</v>
      </c>
      <c r="G925" s="229" t="s">
        <v>1198</v>
      </c>
      <c r="H925" s="229" t="s">
        <v>607</v>
      </c>
      <c r="I925" s="229" t="s">
        <v>347</v>
      </c>
      <c r="J925" s="230">
        <v>1839489</v>
      </c>
      <c r="K925" s="229" t="s">
        <v>347</v>
      </c>
      <c r="L925" s="229" t="s">
        <v>1395</v>
      </c>
      <c r="M925" s="229" t="s">
        <v>347</v>
      </c>
      <c r="N925" s="229" t="s">
        <v>347</v>
      </c>
      <c r="O925" s="229" t="s">
        <v>404</v>
      </c>
      <c r="P925" s="229" t="s">
        <v>405</v>
      </c>
      <c r="Q925" s="229" t="s">
        <v>406</v>
      </c>
      <c r="R925" s="229" t="s">
        <v>347</v>
      </c>
      <c r="S925" s="229" t="s">
        <v>347</v>
      </c>
      <c r="T925" s="231">
        <v>0</v>
      </c>
      <c r="U925" s="229" t="s">
        <v>347</v>
      </c>
      <c r="V925" s="229" t="s">
        <v>1396</v>
      </c>
      <c r="W925" s="229" t="s">
        <v>347</v>
      </c>
      <c r="X925" s="229" t="s">
        <v>347</v>
      </c>
      <c r="Y925" s="229">
        <f t="shared" si="23"/>
        <v>4</v>
      </c>
      <c r="Z925" s="220"/>
    </row>
    <row r="926" spans="1:26">
      <c r="A926" s="228">
        <v>44681</v>
      </c>
      <c r="B926" s="229" t="s">
        <v>347</v>
      </c>
      <c r="C926" s="229" t="s">
        <v>1443</v>
      </c>
      <c r="D926" s="229" t="s">
        <v>1394</v>
      </c>
      <c r="E926" s="229" t="s">
        <v>1447</v>
      </c>
      <c r="F926" s="229" t="s">
        <v>1448</v>
      </c>
      <c r="G926" s="229" t="s">
        <v>494</v>
      </c>
      <c r="H926" s="229" t="s">
        <v>495</v>
      </c>
      <c r="I926" s="229" t="s">
        <v>347</v>
      </c>
      <c r="J926" s="230">
        <v>8903905</v>
      </c>
      <c r="K926" s="229" t="s">
        <v>347</v>
      </c>
      <c r="L926" s="229" t="s">
        <v>1395</v>
      </c>
      <c r="M926" s="229" t="s">
        <v>347</v>
      </c>
      <c r="N926" s="229" t="s">
        <v>347</v>
      </c>
      <c r="O926" s="229" t="s">
        <v>404</v>
      </c>
      <c r="P926" s="229" t="s">
        <v>405</v>
      </c>
      <c r="Q926" s="229" t="s">
        <v>406</v>
      </c>
      <c r="R926" s="229" t="s">
        <v>347</v>
      </c>
      <c r="S926" s="229" t="s">
        <v>347</v>
      </c>
      <c r="T926" s="231">
        <v>0</v>
      </c>
      <c r="U926" s="229" t="s">
        <v>347</v>
      </c>
      <c r="V926" s="229" t="s">
        <v>1396</v>
      </c>
      <c r="W926" s="229" t="s">
        <v>347</v>
      </c>
      <c r="X926" s="229" t="s">
        <v>347</v>
      </c>
      <c r="Y926" s="229">
        <f t="shared" si="23"/>
        <v>4</v>
      </c>
      <c r="Z926" s="220"/>
    </row>
    <row r="927" spans="1:26">
      <c r="A927" s="228">
        <v>44681</v>
      </c>
      <c r="B927" s="229" t="s">
        <v>347</v>
      </c>
      <c r="C927" s="229" t="s">
        <v>1443</v>
      </c>
      <c r="D927" s="229" t="s">
        <v>1394</v>
      </c>
      <c r="E927" s="229" t="s">
        <v>1447</v>
      </c>
      <c r="F927" s="229" t="s">
        <v>1448</v>
      </c>
      <c r="G927" s="229" t="s">
        <v>1335</v>
      </c>
      <c r="H927" s="229" t="s">
        <v>1336</v>
      </c>
      <c r="I927" s="229" t="s">
        <v>347</v>
      </c>
      <c r="J927" s="230">
        <v>2544591</v>
      </c>
      <c r="K927" s="229" t="s">
        <v>347</v>
      </c>
      <c r="L927" s="229" t="s">
        <v>1395</v>
      </c>
      <c r="M927" s="229" t="s">
        <v>347</v>
      </c>
      <c r="N927" s="229" t="s">
        <v>347</v>
      </c>
      <c r="O927" s="229" t="s">
        <v>404</v>
      </c>
      <c r="P927" s="229" t="s">
        <v>405</v>
      </c>
      <c r="Q927" s="229" t="s">
        <v>406</v>
      </c>
      <c r="R927" s="229" t="s">
        <v>347</v>
      </c>
      <c r="S927" s="229" t="s">
        <v>347</v>
      </c>
      <c r="T927" s="231">
        <v>0</v>
      </c>
      <c r="U927" s="229" t="s">
        <v>347</v>
      </c>
      <c r="V927" s="229" t="s">
        <v>1396</v>
      </c>
      <c r="W927" s="229" t="s">
        <v>347</v>
      </c>
      <c r="X927" s="229" t="s">
        <v>347</v>
      </c>
      <c r="Y927" s="229">
        <f t="shared" si="23"/>
        <v>4</v>
      </c>
      <c r="Z927" s="220"/>
    </row>
    <row r="928" spans="1:26">
      <c r="A928" s="228">
        <v>44681</v>
      </c>
      <c r="B928" s="229" t="s">
        <v>347</v>
      </c>
      <c r="C928" s="229" t="s">
        <v>1443</v>
      </c>
      <c r="D928" s="229" t="s">
        <v>1394</v>
      </c>
      <c r="E928" s="229" t="s">
        <v>1447</v>
      </c>
      <c r="F928" s="229" t="s">
        <v>1448</v>
      </c>
      <c r="G928" s="229" t="s">
        <v>1321</v>
      </c>
      <c r="H928" s="229" t="s">
        <v>948</v>
      </c>
      <c r="I928" s="229" t="s">
        <v>347</v>
      </c>
      <c r="J928" s="230">
        <v>2632298</v>
      </c>
      <c r="K928" s="229" t="s">
        <v>347</v>
      </c>
      <c r="L928" s="229" t="s">
        <v>1395</v>
      </c>
      <c r="M928" s="229" t="s">
        <v>347</v>
      </c>
      <c r="N928" s="229" t="s">
        <v>347</v>
      </c>
      <c r="O928" s="229" t="s">
        <v>404</v>
      </c>
      <c r="P928" s="229" t="s">
        <v>405</v>
      </c>
      <c r="Q928" s="229" t="s">
        <v>406</v>
      </c>
      <c r="R928" s="229" t="s">
        <v>347</v>
      </c>
      <c r="S928" s="229" t="s">
        <v>347</v>
      </c>
      <c r="T928" s="231">
        <v>0</v>
      </c>
      <c r="U928" s="229" t="s">
        <v>347</v>
      </c>
      <c r="V928" s="229" t="s">
        <v>1396</v>
      </c>
      <c r="W928" s="229" t="s">
        <v>347</v>
      </c>
      <c r="X928" s="229" t="s">
        <v>347</v>
      </c>
      <c r="Y928" s="229">
        <f t="shared" si="23"/>
        <v>4</v>
      </c>
      <c r="Z928" s="220"/>
    </row>
    <row r="929" spans="1:27">
      <c r="A929" s="228">
        <v>44663</v>
      </c>
      <c r="B929" s="229" t="s">
        <v>1502</v>
      </c>
      <c r="C929" s="229" t="s">
        <v>1503</v>
      </c>
      <c r="D929" s="229" t="s">
        <v>1504</v>
      </c>
      <c r="E929" s="229" t="s">
        <v>1505</v>
      </c>
      <c r="F929" s="229" t="s">
        <v>1506</v>
      </c>
      <c r="G929" s="229" t="s">
        <v>1507</v>
      </c>
      <c r="H929" s="229" t="s">
        <v>1508</v>
      </c>
      <c r="I929" s="229" t="s">
        <v>496</v>
      </c>
      <c r="J929" s="230">
        <v>4565506</v>
      </c>
      <c r="K929" s="229" t="s">
        <v>347</v>
      </c>
      <c r="L929" s="229" t="s">
        <v>403</v>
      </c>
      <c r="M929" s="229" t="s">
        <v>347</v>
      </c>
      <c r="N929" s="229" t="s">
        <v>347</v>
      </c>
      <c r="O929" s="229" t="s">
        <v>404</v>
      </c>
      <c r="P929" s="229" t="s">
        <v>463</v>
      </c>
      <c r="Q929" s="229" t="s">
        <v>406</v>
      </c>
      <c r="R929" s="229" t="s">
        <v>347</v>
      </c>
      <c r="S929" s="229" t="s">
        <v>347</v>
      </c>
      <c r="T929" s="231">
        <v>0</v>
      </c>
      <c r="U929" s="229" t="s">
        <v>347</v>
      </c>
      <c r="V929" s="229" t="s">
        <v>1504</v>
      </c>
      <c r="W929" s="229" t="s">
        <v>347</v>
      </c>
      <c r="X929" s="229" t="s">
        <v>347</v>
      </c>
      <c r="Y929" s="229">
        <f t="shared" si="23"/>
        <v>4</v>
      </c>
      <c r="Z929" s="220">
        <f t="shared" ref="Z929:Z946" si="24">J929</f>
        <v>4565506</v>
      </c>
    </row>
    <row r="930" spans="1:27">
      <c r="A930" s="228">
        <v>44681</v>
      </c>
      <c r="B930" s="229" t="s">
        <v>424</v>
      </c>
      <c r="C930" s="229" t="s">
        <v>425</v>
      </c>
      <c r="D930" s="229" t="s">
        <v>426</v>
      </c>
      <c r="E930" s="229" t="s">
        <v>1505</v>
      </c>
      <c r="F930" s="229" t="s">
        <v>1506</v>
      </c>
      <c r="G930" s="229" t="s">
        <v>1379</v>
      </c>
      <c r="H930" s="229" t="s">
        <v>1380</v>
      </c>
      <c r="I930" s="229" t="s">
        <v>429</v>
      </c>
      <c r="J930" s="230">
        <v>27228452</v>
      </c>
      <c r="K930" s="229" t="s">
        <v>347</v>
      </c>
      <c r="L930" s="229" t="s">
        <v>430</v>
      </c>
      <c r="M930" s="229" t="s">
        <v>347</v>
      </c>
      <c r="N930" s="229" t="s">
        <v>347</v>
      </c>
      <c r="O930" s="229" t="s">
        <v>404</v>
      </c>
      <c r="P930" s="229" t="s">
        <v>405</v>
      </c>
      <c r="Q930" s="229" t="s">
        <v>406</v>
      </c>
      <c r="R930" s="229" t="s">
        <v>347</v>
      </c>
      <c r="S930" s="229" t="s">
        <v>347</v>
      </c>
      <c r="T930" s="231">
        <v>0</v>
      </c>
      <c r="U930" s="229" t="s">
        <v>347</v>
      </c>
      <c r="V930" s="229" t="s">
        <v>426</v>
      </c>
      <c r="W930" s="229" t="s">
        <v>347</v>
      </c>
      <c r="X930" s="229" t="s">
        <v>347</v>
      </c>
      <c r="Y930" s="229">
        <f t="shared" si="23"/>
        <v>4</v>
      </c>
      <c r="Z930" s="220">
        <f t="shared" si="24"/>
        <v>27228452</v>
      </c>
    </row>
    <row r="931" spans="1:27">
      <c r="A931" s="228">
        <v>44681</v>
      </c>
      <c r="B931" s="229" t="s">
        <v>424</v>
      </c>
      <c r="C931" s="229" t="s">
        <v>425</v>
      </c>
      <c r="D931" s="229" t="s">
        <v>426</v>
      </c>
      <c r="E931" s="229" t="s">
        <v>1505</v>
      </c>
      <c r="F931" s="229" t="s">
        <v>1506</v>
      </c>
      <c r="G931" s="229" t="s">
        <v>1258</v>
      </c>
      <c r="H931" s="229" t="s">
        <v>1259</v>
      </c>
      <c r="I931" s="229" t="s">
        <v>429</v>
      </c>
      <c r="J931" s="230">
        <v>15661080</v>
      </c>
      <c r="K931" s="229" t="s">
        <v>347</v>
      </c>
      <c r="L931" s="229" t="s">
        <v>430</v>
      </c>
      <c r="M931" s="229" t="s">
        <v>347</v>
      </c>
      <c r="N931" s="229" t="s">
        <v>347</v>
      </c>
      <c r="O931" s="229" t="s">
        <v>404</v>
      </c>
      <c r="P931" s="229" t="s">
        <v>405</v>
      </c>
      <c r="Q931" s="229" t="s">
        <v>406</v>
      </c>
      <c r="R931" s="229" t="s">
        <v>347</v>
      </c>
      <c r="S931" s="229" t="s">
        <v>347</v>
      </c>
      <c r="T931" s="231">
        <v>0</v>
      </c>
      <c r="U931" s="229" t="s">
        <v>347</v>
      </c>
      <c r="V931" s="229" t="s">
        <v>426</v>
      </c>
      <c r="W931" s="229" t="s">
        <v>347</v>
      </c>
      <c r="X931" s="229" t="s">
        <v>347</v>
      </c>
      <c r="Y931" s="229">
        <f t="shared" si="23"/>
        <v>4</v>
      </c>
      <c r="Z931" s="220">
        <f t="shared" si="24"/>
        <v>15661080</v>
      </c>
    </row>
    <row r="932" spans="1:27">
      <c r="A932" s="228">
        <v>44681</v>
      </c>
      <c r="B932" s="229" t="s">
        <v>1509</v>
      </c>
      <c r="C932" s="229" t="s">
        <v>1510</v>
      </c>
      <c r="D932" s="229" t="s">
        <v>1511</v>
      </c>
      <c r="E932" s="229" t="s">
        <v>1505</v>
      </c>
      <c r="F932" s="229" t="s">
        <v>1506</v>
      </c>
      <c r="G932" s="229" t="s">
        <v>1507</v>
      </c>
      <c r="H932" s="229" t="s">
        <v>1508</v>
      </c>
      <c r="I932" s="229" t="s">
        <v>1512</v>
      </c>
      <c r="J932" s="230">
        <v>-4565506</v>
      </c>
      <c r="K932" s="229" t="s">
        <v>347</v>
      </c>
      <c r="L932" s="229" t="s">
        <v>403</v>
      </c>
      <c r="M932" s="229" t="s">
        <v>347</v>
      </c>
      <c r="N932" s="229" t="s">
        <v>347</v>
      </c>
      <c r="O932" s="229" t="s">
        <v>612</v>
      </c>
      <c r="P932" s="229" t="s">
        <v>405</v>
      </c>
      <c r="Q932" s="229" t="s">
        <v>406</v>
      </c>
      <c r="R932" s="229" t="s">
        <v>347</v>
      </c>
      <c r="S932" s="229" t="s">
        <v>347</v>
      </c>
      <c r="T932" s="231">
        <v>0</v>
      </c>
      <c r="U932" s="229" t="s">
        <v>347</v>
      </c>
      <c r="V932" s="229" t="s">
        <v>1511</v>
      </c>
      <c r="W932" s="229" t="s">
        <v>347</v>
      </c>
      <c r="X932" s="229" t="s">
        <v>347</v>
      </c>
      <c r="Y932" s="229">
        <f t="shared" si="23"/>
        <v>4</v>
      </c>
      <c r="Z932" s="235"/>
      <c r="AA932" s="236" t="s">
        <v>1513</v>
      </c>
    </row>
    <row r="933" spans="1:27">
      <c r="A933" s="228">
        <v>44681</v>
      </c>
      <c r="B933" s="229" t="s">
        <v>1509</v>
      </c>
      <c r="C933" s="229" t="s">
        <v>1510</v>
      </c>
      <c r="D933" s="229" t="s">
        <v>1511</v>
      </c>
      <c r="E933" s="229" t="s">
        <v>1505</v>
      </c>
      <c r="F933" s="229" t="s">
        <v>1506</v>
      </c>
      <c r="G933" s="229" t="s">
        <v>1379</v>
      </c>
      <c r="H933" s="229" t="s">
        <v>1380</v>
      </c>
      <c r="I933" s="229" t="s">
        <v>1512</v>
      </c>
      <c r="J933" s="230">
        <v>-27228452</v>
      </c>
      <c r="K933" s="229" t="s">
        <v>347</v>
      </c>
      <c r="L933" s="229" t="s">
        <v>403</v>
      </c>
      <c r="M933" s="229" t="s">
        <v>347</v>
      </c>
      <c r="N933" s="229" t="s">
        <v>347</v>
      </c>
      <c r="O933" s="229" t="s">
        <v>612</v>
      </c>
      <c r="P933" s="229" t="s">
        <v>405</v>
      </c>
      <c r="Q933" s="229" t="s">
        <v>406</v>
      </c>
      <c r="R933" s="229" t="s">
        <v>347</v>
      </c>
      <c r="S933" s="229" t="s">
        <v>347</v>
      </c>
      <c r="T933" s="231">
        <v>0</v>
      </c>
      <c r="U933" s="229" t="s">
        <v>347</v>
      </c>
      <c r="V933" s="229" t="s">
        <v>1511</v>
      </c>
      <c r="W933" s="229" t="s">
        <v>347</v>
      </c>
      <c r="X933" s="229" t="s">
        <v>347</v>
      </c>
      <c r="Y933" s="229">
        <f t="shared" si="23"/>
        <v>4</v>
      </c>
      <c r="Z933" s="235"/>
      <c r="AA933" s="236" t="s">
        <v>1513</v>
      </c>
    </row>
    <row r="934" spans="1:27">
      <c r="A934" s="228">
        <v>44681</v>
      </c>
      <c r="B934" s="229" t="s">
        <v>1509</v>
      </c>
      <c r="C934" s="229" t="s">
        <v>1510</v>
      </c>
      <c r="D934" s="229" t="s">
        <v>1511</v>
      </c>
      <c r="E934" s="229" t="s">
        <v>1505</v>
      </c>
      <c r="F934" s="229" t="s">
        <v>1506</v>
      </c>
      <c r="G934" s="229" t="s">
        <v>1258</v>
      </c>
      <c r="H934" s="229" t="s">
        <v>1259</v>
      </c>
      <c r="I934" s="229" t="s">
        <v>1512</v>
      </c>
      <c r="J934" s="230">
        <v>-15661080</v>
      </c>
      <c r="K934" s="229" t="s">
        <v>347</v>
      </c>
      <c r="L934" s="229" t="s">
        <v>403</v>
      </c>
      <c r="M934" s="229" t="s">
        <v>347</v>
      </c>
      <c r="N934" s="229" t="s">
        <v>347</v>
      </c>
      <c r="O934" s="229" t="s">
        <v>612</v>
      </c>
      <c r="P934" s="229" t="s">
        <v>405</v>
      </c>
      <c r="Q934" s="229" t="s">
        <v>406</v>
      </c>
      <c r="R934" s="229" t="s">
        <v>347</v>
      </c>
      <c r="S934" s="229" t="s">
        <v>347</v>
      </c>
      <c r="T934" s="231">
        <v>0</v>
      </c>
      <c r="U934" s="229" t="s">
        <v>347</v>
      </c>
      <c r="V934" s="229" t="s">
        <v>1511</v>
      </c>
      <c r="W934" s="229" t="s">
        <v>347</v>
      </c>
      <c r="X934" s="229" t="s">
        <v>347</v>
      </c>
      <c r="Y934" s="229">
        <f t="shared" si="23"/>
        <v>4</v>
      </c>
      <c r="Z934" s="235"/>
      <c r="AA934" s="236" t="s">
        <v>1513</v>
      </c>
    </row>
    <row r="935" spans="1:27">
      <c r="A935" s="228">
        <v>44681</v>
      </c>
      <c r="B935" s="229" t="s">
        <v>1461</v>
      </c>
      <c r="C935" s="229" t="s">
        <v>1462</v>
      </c>
      <c r="D935" s="229" t="s">
        <v>1463</v>
      </c>
      <c r="E935" s="229" t="s">
        <v>1514</v>
      </c>
      <c r="F935" s="229" t="s">
        <v>1515</v>
      </c>
      <c r="G935" s="229" t="s">
        <v>1464</v>
      </c>
      <c r="H935" s="229" t="s">
        <v>1465</v>
      </c>
      <c r="I935" s="229" t="s">
        <v>402</v>
      </c>
      <c r="J935" s="230">
        <v>21640235</v>
      </c>
      <c r="K935" s="229" t="s">
        <v>347</v>
      </c>
      <c r="L935" s="229" t="s">
        <v>403</v>
      </c>
      <c r="M935" s="229" t="s">
        <v>347</v>
      </c>
      <c r="N935" s="229" t="s">
        <v>347</v>
      </c>
      <c r="O935" s="229" t="s">
        <v>404</v>
      </c>
      <c r="P935" s="229" t="s">
        <v>405</v>
      </c>
      <c r="Q935" s="229" t="s">
        <v>406</v>
      </c>
      <c r="R935" s="229" t="s">
        <v>347</v>
      </c>
      <c r="S935" s="229" t="s">
        <v>347</v>
      </c>
      <c r="T935" s="231">
        <v>0</v>
      </c>
      <c r="U935" s="229" t="s">
        <v>347</v>
      </c>
      <c r="V935" s="229" t="s">
        <v>1463</v>
      </c>
      <c r="W935" s="229" t="s">
        <v>347</v>
      </c>
      <c r="X935" s="229" t="s">
        <v>347</v>
      </c>
      <c r="Y935" s="229">
        <f t="shared" si="23"/>
        <v>4</v>
      </c>
      <c r="Z935" s="220">
        <f t="shared" si="24"/>
        <v>21640235</v>
      </c>
    </row>
    <row r="936" spans="1:27">
      <c r="A936" s="228">
        <v>44681</v>
      </c>
      <c r="B936" s="229" t="s">
        <v>1461</v>
      </c>
      <c r="C936" s="229" t="s">
        <v>1462</v>
      </c>
      <c r="D936" s="229" t="s">
        <v>1463</v>
      </c>
      <c r="E936" s="229" t="s">
        <v>1514</v>
      </c>
      <c r="F936" s="229" t="s">
        <v>1515</v>
      </c>
      <c r="G936" s="229" t="s">
        <v>1466</v>
      </c>
      <c r="H936" s="229" t="s">
        <v>1180</v>
      </c>
      <c r="I936" s="229" t="s">
        <v>402</v>
      </c>
      <c r="J936" s="230">
        <v>4968081</v>
      </c>
      <c r="K936" s="229" t="s">
        <v>347</v>
      </c>
      <c r="L936" s="229" t="s">
        <v>403</v>
      </c>
      <c r="M936" s="229" t="s">
        <v>347</v>
      </c>
      <c r="N936" s="229" t="s">
        <v>347</v>
      </c>
      <c r="O936" s="229" t="s">
        <v>404</v>
      </c>
      <c r="P936" s="229" t="s">
        <v>405</v>
      </c>
      <c r="Q936" s="229" t="s">
        <v>406</v>
      </c>
      <c r="R936" s="229" t="s">
        <v>347</v>
      </c>
      <c r="S936" s="229" t="s">
        <v>347</v>
      </c>
      <c r="T936" s="231">
        <v>0</v>
      </c>
      <c r="U936" s="229" t="s">
        <v>347</v>
      </c>
      <c r="V936" s="229" t="s">
        <v>1463</v>
      </c>
      <c r="W936" s="229" t="s">
        <v>347</v>
      </c>
      <c r="X936" s="229" t="s">
        <v>347</v>
      </c>
      <c r="Y936" s="229">
        <f t="shared" si="23"/>
        <v>4</v>
      </c>
      <c r="Z936" s="220">
        <f t="shared" si="24"/>
        <v>4968081</v>
      </c>
    </row>
    <row r="937" spans="1:27">
      <c r="A937" s="228">
        <v>44681</v>
      </c>
      <c r="B937" s="229" t="s">
        <v>1461</v>
      </c>
      <c r="C937" s="229" t="s">
        <v>1462</v>
      </c>
      <c r="D937" s="229" t="s">
        <v>1463</v>
      </c>
      <c r="E937" s="229" t="s">
        <v>1514</v>
      </c>
      <c r="F937" s="229" t="s">
        <v>1515</v>
      </c>
      <c r="G937" s="229" t="s">
        <v>1467</v>
      </c>
      <c r="H937" s="229" t="s">
        <v>1468</v>
      </c>
      <c r="I937" s="229" t="s">
        <v>402</v>
      </c>
      <c r="J937" s="230">
        <v>17440281</v>
      </c>
      <c r="K937" s="229" t="s">
        <v>347</v>
      </c>
      <c r="L937" s="229" t="s">
        <v>403</v>
      </c>
      <c r="M937" s="229" t="s">
        <v>347</v>
      </c>
      <c r="N937" s="229" t="s">
        <v>347</v>
      </c>
      <c r="O937" s="229" t="s">
        <v>404</v>
      </c>
      <c r="P937" s="229" t="s">
        <v>405</v>
      </c>
      <c r="Q937" s="229" t="s">
        <v>406</v>
      </c>
      <c r="R937" s="229" t="s">
        <v>347</v>
      </c>
      <c r="S937" s="229" t="s">
        <v>347</v>
      </c>
      <c r="T937" s="231">
        <v>0</v>
      </c>
      <c r="U937" s="229" t="s">
        <v>347</v>
      </c>
      <c r="V937" s="229" t="s">
        <v>1463</v>
      </c>
      <c r="W937" s="229" t="s">
        <v>347</v>
      </c>
      <c r="X937" s="229" t="s">
        <v>347</v>
      </c>
      <c r="Y937" s="229">
        <f t="shared" si="23"/>
        <v>4</v>
      </c>
      <c r="Z937" s="220">
        <f t="shared" si="24"/>
        <v>17440281</v>
      </c>
    </row>
    <row r="938" spans="1:27">
      <c r="A938" s="228">
        <v>44681</v>
      </c>
      <c r="B938" s="229" t="s">
        <v>1461</v>
      </c>
      <c r="C938" s="229" t="s">
        <v>1462</v>
      </c>
      <c r="D938" s="229" t="s">
        <v>1185</v>
      </c>
      <c r="E938" s="229" t="s">
        <v>1514</v>
      </c>
      <c r="F938" s="229" t="s">
        <v>1515</v>
      </c>
      <c r="G938" s="229" t="s">
        <v>1469</v>
      </c>
      <c r="H938" s="229" t="s">
        <v>408</v>
      </c>
      <c r="I938" s="229" t="s">
        <v>402</v>
      </c>
      <c r="J938" s="230">
        <v>800000</v>
      </c>
      <c r="K938" s="229" t="s">
        <v>347</v>
      </c>
      <c r="L938" s="229" t="s">
        <v>403</v>
      </c>
      <c r="M938" s="229" t="s">
        <v>347</v>
      </c>
      <c r="N938" s="229" t="s">
        <v>347</v>
      </c>
      <c r="O938" s="229" t="s">
        <v>404</v>
      </c>
      <c r="P938" s="229" t="s">
        <v>405</v>
      </c>
      <c r="Q938" s="229" t="s">
        <v>406</v>
      </c>
      <c r="R938" s="229" t="s">
        <v>347</v>
      </c>
      <c r="S938" s="229" t="s">
        <v>347</v>
      </c>
      <c r="T938" s="231">
        <v>0</v>
      </c>
      <c r="U938" s="229" t="s">
        <v>347</v>
      </c>
      <c r="V938" s="229" t="s">
        <v>1463</v>
      </c>
      <c r="W938" s="229" t="s">
        <v>347</v>
      </c>
      <c r="X938" s="229" t="s">
        <v>347</v>
      </c>
      <c r="Y938" s="229">
        <f t="shared" si="23"/>
        <v>4</v>
      </c>
      <c r="Z938" s="220">
        <f t="shared" si="24"/>
        <v>800000</v>
      </c>
    </row>
    <row r="939" spans="1:27">
      <c r="A939" s="228">
        <v>44681</v>
      </c>
      <c r="B939" s="229" t="s">
        <v>726</v>
      </c>
      <c r="C939" s="229" t="s">
        <v>727</v>
      </c>
      <c r="D939" s="229" t="s">
        <v>728</v>
      </c>
      <c r="E939" s="229" t="s">
        <v>1514</v>
      </c>
      <c r="F939" s="229" t="s">
        <v>1515</v>
      </c>
      <c r="G939" s="229" t="s">
        <v>1470</v>
      </c>
      <c r="H939" s="229" t="s">
        <v>730</v>
      </c>
      <c r="I939" s="229" t="s">
        <v>731</v>
      </c>
      <c r="J939" s="230">
        <v>3079314</v>
      </c>
      <c r="K939" s="229" t="s">
        <v>347</v>
      </c>
      <c r="L939" s="229" t="s">
        <v>403</v>
      </c>
      <c r="M939" s="229" t="s">
        <v>347</v>
      </c>
      <c r="N939" s="229" t="s">
        <v>347</v>
      </c>
      <c r="O939" s="229" t="s">
        <v>404</v>
      </c>
      <c r="P939" s="229" t="s">
        <v>405</v>
      </c>
      <c r="Q939" s="229" t="s">
        <v>406</v>
      </c>
      <c r="R939" s="229" t="s">
        <v>347</v>
      </c>
      <c r="S939" s="229" t="s">
        <v>347</v>
      </c>
      <c r="T939" s="231">
        <v>0</v>
      </c>
      <c r="U939" s="229" t="s">
        <v>347</v>
      </c>
      <c r="V939" s="229" t="s">
        <v>728</v>
      </c>
      <c r="W939" s="229" t="s">
        <v>347</v>
      </c>
      <c r="X939" s="229" t="s">
        <v>347</v>
      </c>
      <c r="Y939" s="229">
        <f t="shared" si="23"/>
        <v>4</v>
      </c>
      <c r="Z939" s="220">
        <f t="shared" si="24"/>
        <v>3079314</v>
      </c>
    </row>
    <row r="940" spans="1:27">
      <c r="A940" s="228">
        <v>44681</v>
      </c>
      <c r="B940" s="229" t="s">
        <v>1471</v>
      </c>
      <c r="C940" s="229" t="s">
        <v>1472</v>
      </c>
      <c r="D940" s="229" t="s">
        <v>1473</v>
      </c>
      <c r="E940" s="229" t="s">
        <v>1514</v>
      </c>
      <c r="F940" s="229" t="s">
        <v>1515</v>
      </c>
      <c r="G940" s="229" t="s">
        <v>1474</v>
      </c>
      <c r="H940" s="229" t="s">
        <v>418</v>
      </c>
      <c r="I940" s="229" t="s">
        <v>419</v>
      </c>
      <c r="J940" s="230">
        <v>1908777</v>
      </c>
      <c r="K940" s="229" t="s">
        <v>347</v>
      </c>
      <c r="L940" s="229" t="s">
        <v>403</v>
      </c>
      <c r="M940" s="229" t="s">
        <v>347</v>
      </c>
      <c r="N940" s="229" t="s">
        <v>347</v>
      </c>
      <c r="O940" s="229" t="s">
        <v>404</v>
      </c>
      <c r="P940" s="229" t="s">
        <v>405</v>
      </c>
      <c r="Q940" s="229" t="s">
        <v>406</v>
      </c>
      <c r="R940" s="229" t="s">
        <v>347</v>
      </c>
      <c r="S940" s="229" t="s">
        <v>347</v>
      </c>
      <c r="T940" s="231">
        <v>0</v>
      </c>
      <c r="U940" s="229" t="s">
        <v>347</v>
      </c>
      <c r="V940" s="229" t="s">
        <v>420</v>
      </c>
      <c r="W940" s="229" t="s">
        <v>347</v>
      </c>
      <c r="X940" s="229" t="s">
        <v>347</v>
      </c>
      <c r="Y940" s="229">
        <f t="shared" si="23"/>
        <v>4</v>
      </c>
      <c r="Z940" s="220">
        <f t="shared" si="24"/>
        <v>1908777</v>
      </c>
    </row>
    <row r="941" spans="1:27">
      <c r="A941" s="228">
        <v>44681</v>
      </c>
      <c r="B941" s="229" t="s">
        <v>1471</v>
      </c>
      <c r="C941" s="229" t="s">
        <v>1472</v>
      </c>
      <c r="D941" s="229" t="s">
        <v>1475</v>
      </c>
      <c r="E941" s="229" t="s">
        <v>1514</v>
      </c>
      <c r="F941" s="229" t="s">
        <v>1515</v>
      </c>
      <c r="G941" s="229" t="s">
        <v>1474</v>
      </c>
      <c r="H941" s="229" t="s">
        <v>418</v>
      </c>
      <c r="I941" s="229" t="s">
        <v>419</v>
      </c>
      <c r="J941" s="230">
        <v>153400</v>
      </c>
      <c r="K941" s="229" t="s">
        <v>347</v>
      </c>
      <c r="L941" s="229" t="s">
        <v>403</v>
      </c>
      <c r="M941" s="229" t="s">
        <v>347</v>
      </c>
      <c r="N941" s="229" t="s">
        <v>347</v>
      </c>
      <c r="O941" s="229" t="s">
        <v>404</v>
      </c>
      <c r="P941" s="229" t="s">
        <v>405</v>
      </c>
      <c r="Q941" s="229" t="s">
        <v>406</v>
      </c>
      <c r="R941" s="229" t="s">
        <v>347</v>
      </c>
      <c r="S941" s="229" t="s">
        <v>347</v>
      </c>
      <c r="T941" s="231">
        <v>0</v>
      </c>
      <c r="U941" s="229" t="s">
        <v>347</v>
      </c>
      <c r="V941" s="229" t="s">
        <v>420</v>
      </c>
      <c r="W941" s="229" t="s">
        <v>347</v>
      </c>
      <c r="X941" s="229" t="s">
        <v>347</v>
      </c>
      <c r="Y941" s="229">
        <f t="shared" si="23"/>
        <v>4</v>
      </c>
      <c r="Z941" s="220">
        <f t="shared" si="24"/>
        <v>153400</v>
      </c>
    </row>
    <row r="942" spans="1:27">
      <c r="A942" s="228">
        <v>44681</v>
      </c>
      <c r="B942" s="229" t="s">
        <v>1471</v>
      </c>
      <c r="C942" s="229" t="s">
        <v>1472</v>
      </c>
      <c r="D942" s="229" t="s">
        <v>1476</v>
      </c>
      <c r="E942" s="229" t="s">
        <v>1514</v>
      </c>
      <c r="F942" s="229" t="s">
        <v>1515</v>
      </c>
      <c r="G942" s="229" t="s">
        <v>1477</v>
      </c>
      <c r="H942" s="229" t="s">
        <v>423</v>
      </c>
      <c r="I942" s="229" t="s">
        <v>419</v>
      </c>
      <c r="J942" s="230">
        <v>678987</v>
      </c>
      <c r="K942" s="229" t="s">
        <v>347</v>
      </c>
      <c r="L942" s="229" t="s">
        <v>403</v>
      </c>
      <c r="M942" s="229" t="s">
        <v>347</v>
      </c>
      <c r="N942" s="229" t="s">
        <v>347</v>
      </c>
      <c r="O942" s="229" t="s">
        <v>404</v>
      </c>
      <c r="P942" s="229" t="s">
        <v>405</v>
      </c>
      <c r="Q942" s="229" t="s">
        <v>406</v>
      </c>
      <c r="R942" s="229" t="s">
        <v>347</v>
      </c>
      <c r="S942" s="229" t="s">
        <v>347</v>
      </c>
      <c r="T942" s="231">
        <v>0</v>
      </c>
      <c r="U942" s="229" t="s">
        <v>347</v>
      </c>
      <c r="V942" s="229" t="s">
        <v>420</v>
      </c>
      <c r="W942" s="229" t="s">
        <v>347</v>
      </c>
      <c r="X942" s="229" t="s">
        <v>347</v>
      </c>
      <c r="Y942" s="229">
        <f t="shared" si="23"/>
        <v>4</v>
      </c>
      <c r="Z942" s="220">
        <f t="shared" si="24"/>
        <v>678987</v>
      </c>
    </row>
    <row r="943" spans="1:27">
      <c r="A943" s="228">
        <v>44681</v>
      </c>
      <c r="B943" s="229" t="s">
        <v>1374</v>
      </c>
      <c r="C943" s="229" t="s">
        <v>1375</v>
      </c>
      <c r="D943" s="229" t="s">
        <v>1516</v>
      </c>
      <c r="E943" s="229" t="s">
        <v>1514</v>
      </c>
      <c r="F943" s="229" t="s">
        <v>1515</v>
      </c>
      <c r="G943" s="229" t="s">
        <v>1315</v>
      </c>
      <c r="H943" s="229" t="s">
        <v>1316</v>
      </c>
      <c r="I943" s="229" t="s">
        <v>1315</v>
      </c>
      <c r="J943" s="230">
        <v>107089048</v>
      </c>
      <c r="K943" s="229" t="s">
        <v>347</v>
      </c>
      <c r="L943" s="229" t="s">
        <v>403</v>
      </c>
      <c r="M943" s="229" t="s">
        <v>347</v>
      </c>
      <c r="N943" s="229" t="s">
        <v>347</v>
      </c>
      <c r="O943" s="229" t="s">
        <v>404</v>
      </c>
      <c r="P943" s="229" t="s">
        <v>405</v>
      </c>
      <c r="Q943" s="229" t="s">
        <v>406</v>
      </c>
      <c r="R943" s="229" t="s">
        <v>347</v>
      </c>
      <c r="S943" s="229" t="s">
        <v>347</v>
      </c>
      <c r="T943" s="231">
        <v>0</v>
      </c>
      <c r="U943" s="229" t="s">
        <v>347</v>
      </c>
      <c r="V943" s="229" t="s">
        <v>1376</v>
      </c>
      <c r="W943" s="229" t="s">
        <v>347</v>
      </c>
      <c r="X943" s="229" t="s">
        <v>347</v>
      </c>
      <c r="Y943" s="229">
        <f t="shared" si="23"/>
        <v>4</v>
      </c>
      <c r="Z943" s="220">
        <f t="shared" si="24"/>
        <v>107089048</v>
      </c>
    </row>
    <row r="944" spans="1:27">
      <c r="A944" s="228">
        <v>44681</v>
      </c>
      <c r="B944" s="229" t="s">
        <v>1374</v>
      </c>
      <c r="C944" s="229" t="s">
        <v>1375</v>
      </c>
      <c r="D944" s="229" t="s">
        <v>1517</v>
      </c>
      <c r="E944" s="229" t="s">
        <v>1514</v>
      </c>
      <c r="F944" s="229" t="s">
        <v>1515</v>
      </c>
      <c r="G944" s="229" t="s">
        <v>1317</v>
      </c>
      <c r="H944" s="229" t="s">
        <v>520</v>
      </c>
      <c r="I944" s="229" t="s">
        <v>1315</v>
      </c>
      <c r="J944" s="230">
        <v>4113317</v>
      </c>
      <c r="K944" s="229" t="s">
        <v>347</v>
      </c>
      <c r="L944" s="229" t="s">
        <v>403</v>
      </c>
      <c r="M944" s="229" t="s">
        <v>347</v>
      </c>
      <c r="N944" s="229" t="s">
        <v>347</v>
      </c>
      <c r="O944" s="229" t="s">
        <v>404</v>
      </c>
      <c r="P944" s="229" t="s">
        <v>405</v>
      </c>
      <c r="Q944" s="229" t="s">
        <v>406</v>
      </c>
      <c r="R944" s="229" t="s">
        <v>347</v>
      </c>
      <c r="S944" s="229" t="s">
        <v>347</v>
      </c>
      <c r="T944" s="231">
        <v>0</v>
      </c>
      <c r="U944" s="229" t="s">
        <v>347</v>
      </c>
      <c r="V944" s="229" t="s">
        <v>1376</v>
      </c>
      <c r="W944" s="229" t="s">
        <v>347</v>
      </c>
      <c r="X944" s="229" t="s">
        <v>347</v>
      </c>
      <c r="Y944" s="229">
        <f t="shared" si="23"/>
        <v>4</v>
      </c>
      <c r="Z944" s="220"/>
    </row>
    <row r="945" spans="1:26">
      <c r="A945" s="228">
        <v>44681</v>
      </c>
      <c r="B945" s="229" t="s">
        <v>424</v>
      </c>
      <c r="C945" s="229" t="s">
        <v>425</v>
      </c>
      <c r="D945" s="229" t="s">
        <v>426</v>
      </c>
      <c r="E945" s="229" t="s">
        <v>1514</v>
      </c>
      <c r="F945" s="229" t="s">
        <v>1515</v>
      </c>
      <c r="G945" s="229" t="s">
        <v>1379</v>
      </c>
      <c r="H945" s="229" t="s">
        <v>1380</v>
      </c>
      <c r="I945" s="229" t="s">
        <v>429</v>
      </c>
      <c r="J945" s="230">
        <v>68808824</v>
      </c>
      <c r="K945" s="229" t="s">
        <v>347</v>
      </c>
      <c r="L945" s="229" t="s">
        <v>430</v>
      </c>
      <c r="M945" s="229" t="s">
        <v>347</v>
      </c>
      <c r="N945" s="229" t="s">
        <v>347</v>
      </c>
      <c r="O945" s="229" t="s">
        <v>404</v>
      </c>
      <c r="P945" s="229" t="s">
        <v>405</v>
      </c>
      <c r="Q945" s="229" t="s">
        <v>406</v>
      </c>
      <c r="R945" s="229" t="s">
        <v>347</v>
      </c>
      <c r="S945" s="229" t="s">
        <v>347</v>
      </c>
      <c r="T945" s="231">
        <v>0</v>
      </c>
      <c r="U945" s="229" t="s">
        <v>347</v>
      </c>
      <c r="V945" s="229" t="s">
        <v>426</v>
      </c>
      <c r="W945" s="229" t="s">
        <v>347</v>
      </c>
      <c r="X945" s="229" t="s">
        <v>347</v>
      </c>
      <c r="Y945" s="229">
        <f t="shared" si="23"/>
        <v>4</v>
      </c>
      <c r="Z945" s="220">
        <f t="shared" si="24"/>
        <v>68808824</v>
      </c>
    </row>
    <row r="946" spans="1:26">
      <c r="A946" s="228">
        <v>44681</v>
      </c>
      <c r="B946" s="229" t="s">
        <v>424</v>
      </c>
      <c r="C946" s="229" t="s">
        <v>425</v>
      </c>
      <c r="D946" s="229" t="s">
        <v>426</v>
      </c>
      <c r="E946" s="229" t="s">
        <v>1514</v>
      </c>
      <c r="F946" s="229" t="s">
        <v>1515</v>
      </c>
      <c r="G946" s="229" t="s">
        <v>1257</v>
      </c>
      <c r="H946" s="229" t="s">
        <v>746</v>
      </c>
      <c r="I946" s="229" t="s">
        <v>429</v>
      </c>
      <c r="J946" s="230">
        <v>2291667</v>
      </c>
      <c r="K946" s="229" t="s">
        <v>347</v>
      </c>
      <c r="L946" s="229" t="s">
        <v>430</v>
      </c>
      <c r="M946" s="229" t="s">
        <v>347</v>
      </c>
      <c r="N946" s="229" t="s">
        <v>347</v>
      </c>
      <c r="O946" s="229" t="s">
        <v>404</v>
      </c>
      <c r="P946" s="229" t="s">
        <v>405</v>
      </c>
      <c r="Q946" s="229" t="s">
        <v>406</v>
      </c>
      <c r="R946" s="229" t="s">
        <v>347</v>
      </c>
      <c r="S946" s="229" t="s">
        <v>347</v>
      </c>
      <c r="T946" s="231">
        <v>0</v>
      </c>
      <c r="U946" s="229" t="s">
        <v>347</v>
      </c>
      <c r="V946" s="229" t="s">
        <v>426</v>
      </c>
      <c r="W946" s="229" t="s">
        <v>347</v>
      </c>
      <c r="X946" s="229" t="s">
        <v>347</v>
      </c>
      <c r="Y946" s="229">
        <f t="shared" si="23"/>
        <v>4</v>
      </c>
      <c r="Z946" s="220">
        <f t="shared" si="24"/>
        <v>2291667</v>
      </c>
    </row>
    <row r="947" spans="1:26">
      <c r="A947" s="228">
        <v>44681</v>
      </c>
      <c r="B947" s="229" t="s">
        <v>347</v>
      </c>
      <c r="C947" s="229" t="s">
        <v>1393</v>
      </c>
      <c r="D947" s="229" t="s">
        <v>1394</v>
      </c>
      <c r="E947" s="229" t="s">
        <v>1514</v>
      </c>
      <c r="F947" s="229" t="s">
        <v>1515</v>
      </c>
      <c r="G947" s="229" t="s">
        <v>1179</v>
      </c>
      <c r="H947" s="229" t="s">
        <v>1180</v>
      </c>
      <c r="I947" s="229" t="s">
        <v>347</v>
      </c>
      <c r="J947" s="230">
        <v>102587</v>
      </c>
      <c r="K947" s="229" t="s">
        <v>608</v>
      </c>
      <c r="L947" s="229" t="s">
        <v>1395</v>
      </c>
      <c r="M947" s="229" t="s">
        <v>347</v>
      </c>
      <c r="N947" s="229" t="s">
        <v>347</v>
      </c>
      <c r="O947" s="229" t="s">
        <v>404</v>
      </c>
      <c r="P947" s="229" t="s">
        <v>405</v>
      </c>
      <c r="Q947" s="229" t="s">
        <v>406</v>
      </c>
      <c r="R947" s="229" t="s">
        <v>347</v>
      </c>
      <c r="S947" s="229" t="s">
        <v>347</v>
      </c>
      <c r="T947" s="231">
        <v>0</v>
      </c>
      <c r="U947" s="229" t="s">
        <v>347</v>
      </c>
      <c r="V947" s="229" t="s">
        <v>1396</v>
      </c>
      <c r="W947" s="229" t="s">
        <v>347</v>
      </c>
      <c r="X947" s="229" t="s">
        <v>347</v>
      </c>
      <c r="Y947" s="229">
        <f t="shared" si="23"/>
        <v>4</v>
      </c>
      <c r="Z947" s="220"/>
    </row>
    <row r="948" spans="1:26">
      <c r="A948" s="228">
        <v>44681</v>
      </c>
      <c r="B948" s="229" t="s">
        <v>347</v>
      </c>
      <c r="C948" s="229" t="s">
        <v>1393</v>
      </c>
      <c r="D948" s="229" t="s">
        <v>1394</v>
      </c>
      <c r="E948" s="229" t="s">
        <v>1514</v>
      </c>
      <c r="F948" s="229" t="s">
        <v>1515</v>
      </c>
      <c r="G948" s="229" t="s">
        <v>1182</v>
      </c>
      <c r="H948" s="229" t="s">
        <v>401</v>
      </c>
      <c r="I948" s="229" t="s">
        <v>347</v>
      </c>
      <c r="J948" s="230">
        <v>1447290</v>
      </c>
      <c r="K948" s="229" t="s">
        <v>608</v>
      </c>
      <c r="L948" s="229" t="s">
        <v>1395</v>
      </c>
      <c r="M948" s="229" t="s">
        <v>347</v>
      </c>
      <c r="N948" s="229" t="s">
        <v>347</v>
      </c>
      <c r="O948" s="229" t="s">
        <v>404</v>
      </c>
      <c r="P948" s="229" t="s">
        <v>405</v>
      </c>
      <c r="Q948" s="229" t="s">
        <v>406</v>
      </c>
      <c r="R948" s="229" t="s">
        <v>347</v>
      </c>
      <c r="S948" s="229" t="s">
        <v>347</v>
      </c>
      <c r="T948" s="231">
        <v>0</v>
      </c>
      <c r="U948" s="229" t="s">
        <v>347</v>
      </c>
      <c r="V948" s="229" t="s">
        <v>1396</v>
      </c>
      <c r="W948" s="229" t="s">
        <v>347</v>
      </c>
      <c r="X948" s="229" t="s">
        <v>347</v>
      </c>
      <c r="Y948" s="229">
        <f t="shared" si="23"/>
        <v>4</v>
      </c>
      <c r="Z948" s="220"/>
    </row>
    <row r="949" spans="1:26">
      <c r="A949" s="228">
        <v>44681</v>
      </c>
      <c r="B949" s="229" t="s">
        <v>347</v>
      </c>
      <c r="C949" s="229" t="s">
        <v>1393</v>
      </c>
      <c r="D949" s="229" t="s">
        <v>1394</v>
      </c>
      <c r="E949" s="229" t="s">
        <v>1514</v>
      </c>
      <c r="F949" s="229" t="s">
        <v>1515</v>
      </c>
      <c r="G949" s="229" t="s">
        <v>1183</v>
      </c>
      <c r="H949" s="229" t="s">
        <v>1184</v>
      </c>
      <c r="I949" s="229" t="s">
        <v>347</v>
      </c>
      <c r="J949" s="230">
        <v>745434</v>
      </c>
      <c r="K949" s="229" t="s">
        <v>608</v>
      </c>
      <c r="L949" s="229" t="s">
        <v>1395</v>
      </c>
      <c r="M949" s="229" t="s">
        <v>347</v>
      </c>
      <c r="N949" s="229" t="s">
        <v>347</v>
      </c>
      <c r="O949" s="229" t="s">
        <v>404</v>
      </c>
      <c r="P949" s="229" t="s">
        <v>405</v>
      </c>
      <c r="Q949" s="229" t="s">
        <v>406</v>
      </c>
      <c r="R949" s="229" t="s">
        <v>347</v>
      </c>
      <c r="S949" s="229" t="s">
        <v>347</v>
      </c>
      <c r="T949" s="231">
        <v>0</v>
      </c>
      <c r="U949" s="229" t="s">
        <v>347</v>
      </c>
      <c r="V949" s="229" t="s">
        <v>1396</v>
      </c>
      <c r="W949" s="229" t="s">
        <v>347</v>
      </c>
      <c r="X949" s="229" t="s">
        <v>347</v>
      </c>
      <c r="Y949" s="229">
        <f t="shared" si="23"/>
        <v>4</v>
      </c>
      <c r="Z949" s="220"/>
    </row>
    <row r="950" spans="1:26">
      <c r="A950" s="228">
        <v>44681</v>
      </c>
      <c r="B950" s="229" t="s">
        <v>347</v>
      </c>
      <c r="C950" s="229" t="s">
        <v>1393</v>
      </c>
      <c r="D950" s="229" t="s">
        <v>1394</v>
      </c>
      <c r="E950" s="229" t="s">
        <v>1514</v>
      </c>
      <c r="F950" s="229" t="s">
        <v>1515</v>
      </c>
      <c r="G950" s="229" t="s">
        <v>1344</v>
      </c>
      <c r="H950" s="229" t="s">
        <v>1345</v>
      </c>
      <c r="I950" s="229" t="s">
        <v>347</v>
      </c>
      <c r="J950" s="230">
        <v>-16227</v>
      </c>
      <c r="K950" s="229" t="s">
        <v>608</v>
      </c>
      <c r="L950" s="229" t="s">
        <v>1395</v>
      </c>
      <c r="M950" s="229" t="s">
        <v>347</v>
      </c>
      <c r="N950" s="229" t="s">
        <v>347</v>
      </c>
      <c r="O950" s="229" t="s">
        <v>404</v>
      </c>
      <c r="P950" s="229" t="s">
        <v>405</v>
      </c>
      <c r="Q950" s="229" t="s">
        <v>406</v>
      </c>
      <c r="R950" s="229" t="s">
        <v>347</v>
      </c>
      <c r="S950" s="229" t="s">
        <v>347</v>
      </c>
      <c r="T950" s="231">
        <v>0</v>
      </c>
      <c r="U950" s="229" t="s">
        <v>347</v>
      </c>
      <c r="V950" s="229" t="s">
        <v>1396</v>
      </c>
      <c r="W950" s="229" t="s">
        <v>347</v>
      </c>
      <c r="X950" s="229" t="s">
        <v>347</v>
      </c>
      <c r="Y950" s="229">
        <f t="shared" si="23"/>
        <v>4</v>
      </c>
      <c r="Z950" s="220"/>
    </row>
    <row r="951" spans="1:26">
      <c r="A951" s="228">
        <v>44681</v>
      </c>
      <c r="B951" s="229" t="s">
        <v>347</v>
      </c>
      <c r="C951" s="229" t="s">
        <v>1393</v>
      </c>
      <c r="D951" s="229" t="s">
        <v>1394</v>
      </c>
      <c r="E951" s="229" t="s">
        <v>1514</v>
      </c>
      <c r="F951" s="229" t="s">
        <v>1515</v>
      </c>
      <c r="G951" s="229" t="s">
        <v>708</v>
      </c>
      <c r="H951" s="229" t="s">
        <v>709</v>
      </c>
      <c r="I951" s="229" t="s">
        <v>347</v>
      </c>
      <c r="J951" s="230">
        <v>5519148</v>
      </c>
      <c r="K951" s="229" t="s">
        <v>608</v>
      </c>
      <c r="L951" s="229" t="s">
        <v>1395</v>
      </c>
      <c r="M951" s="229" t="s">
        <v>347</v>
      </c>
      <c r="N951" s="229" t="s">
        <v>347</v>
      </c>
      <c r="O951" s="229" t="s">
        <v>404</v>
      </c>
      <c r="P951" s="229" t="s">
        <v>405</v>
      </c>
      <c r="Q951" s="229" t="s">
        <v>406</v>
      </c>
      <c r="R951" s="229" t="s">
        <v>347</v>
      </c>
      <c r="S951" s="229" t="s">
        <v>347</v>
      </c>
      <c r="T951" s="231">
        <v>0</v>
      </c>
      <c r="U951" s="229" t="s">
        <v>347</v>
      </c>
      <c r="V951" s="229" t="s">
        <v>1396</v>
      </c>
      <c r="W951" s="229" t="s">
        <v>347</v>
      </c>
      <c r="X951" s="229" t="s">
        <v>347</v>
      </c>
      <c r="Y951" s="229">
        <f t="shared" si="23"/>
        <v>4</v>
      </c>
      <c r="Z951" s="220"/>
    </row>
    <row r="952" spans="1:26">
      <c r="A952" s="228">
        <v>44681</v>
      </c>
      <c r="B952" s="229" t="s">
        <v>347</v>
      </c>
      <c r="C952" s="229" t="s">
        <v>1393</v>
      </c>
      <c r="D952" s="229" t="s">
        <v>1394</v>
      </c>
      <c r="E952" s="229" t="s">
        <v>1514</v>
      </c>
      <c r="F952" s="229" t="s">
        <v>1515</v>
      </c>
      <c r="G952" s="229" t="s">
        <v>1373</v>
      </c>
      <c r="H952" s="229" t="s">
        <v>730</v>
      </c>
      <c r="I952" s="229" t="s">
        <v>347</v>
      </c>
      <c r="J952" s="230">
        <v>4482105</v>
      </c>
      <c r="K952" s="229" t="s">
        <v>608</v>
      </c>
      <c r="L952" s="229" t="s">
        <v>1395</v>
      </c>
      <c r="M952" s="229" t="s">
        <v>347</v>
      </c>
      <c r="N952" s="229" t="s">
        <v>347</v>
      </c>
      <c r="O952" s="229" t="s">
        <v>404</v>
      </c>
      <c r="P952" s="229" t="s">
        <v>405</v>
      </c>
      <c r="Q952" s="229" t="s">
        <v>406</v>
      </c>
      <c r="R952" s="229" t="s">
        <v>347</v>
      </c>
      <c r="S952" s="229" t="s">
        <v>347</v>
      </c>
      <c r="T952" s="231">
        <v>0</v>
      </c>
      <c r="U952" s="229" t="s">
        <v>347</v>
      </c>
      <c r="V952" s="229" t="s">
        <v>1396</v>
      </c>
      <c r="W952" s="229" t="s">
        <v>347</v>
      </c>
      <c r="X952" s="229" t="s">
        <v>347</v>
      </c>
      <c r="Y952" s="229">
        <f t="shared" si="23"/>
        <v>4</v>
      </c>
      <c r="Z952" s="220"/>
    </row>
    <row r="953" spans="1:26">
      <c r="A953" s="228">
        <v>44681</v>
      </c>
      <c r="B953" s="229" t="s">
        <v>347</v>
      </c>
      <c r="C953" s="229" t="s">
        <v>1393</v>
      </c>
      <c r="D953" s="229" t="s">
        <v>1394</v>
      </c>
      <c r="E953" s="229" t="s">
        <v>1514</v>
      </c>
      <c r="F953" s="229" t="s">
        <v>1515</v>
      </c>
      <c r="G953" s="229" t="s">
        <v>894</v>
      </c>
      <c r="H953" s="229" t="s">
        <v>845</v>
      </c>
      <c r="I953" s="229" t="s">
        <v>347</v>
      </c>
      <c r="J953" s="230">
        <v>150577</v>
      </c>
      <c r="K953" s="229" t="s">
        <v>608</v>
      </c>
      <c r="L953" s="229" t="s">
        <v>1395</v>
      </c>
      <c r="M953" s="229" t="s">
        <v>347</v>
      </c>
      <c r="N953" s="229" t="s">
        <v>347</v>
      </c>
      <c r="O953" s="229" t="s">
        <v>404</v>
      </c>
      <c r="P953" s="229" t="s">
        <v>405</v>
      </c>
      <c r="Q953" s="229" t="s">
        <v>406</v>
      </c>
      <c r="R953" s="229" t="s">
        <v>347</v>
      </c>
      <c r="S953" s="229" t="s">
        <v>347</v>
      </c>
      <c r="T953" s="231">
        <v>0</v>
      </c>
      <c r="U953" s="229" t="s">
        <v>347</v>
      </c>
      <c r="V953" s="229" t="s">
        <v>1396</v>
      </c>
      <c r="W953" s="229" t="s">
        <v>347</v>
      </c>
      <c r="X953" s="229" t="s">
        <v>347</v>
      </c>
      <c r="Y953" s="229">
        <f t="shared" si="23"/>
        <v>4</v>
      </c>
      <c r="Z953" s="220"/>
    </row>
    <row r="954" spans="1:26">
      <c r="A954" s="228">
        <v>44681</v>
      </c>
      <c r="B954" s="229" t="s">
        <v>347</v>
      </c>
      <c r="C954" s="229" t="s">
        <v>1393</v>
      </c>
      <c r="D954" s="229" t="s">
        <v>1394</v>
      </c>
      <c r="E954" s="229" t="s">
        <v>1514</v>
      </c>
      <c r="F954" s="229" t="s">
        <v>1515</v>
      </c>
      <c r="G954" s="229" t="s">
        <v>1129</v>
      </c>
      <c r="H954" s="229" t="s">
        <v>1130</v>
      </c>
      <c r="I954" s="229" t="s">
        <v>347</v>
      </c>
      <c r="J954" s="230">
        <v>50</v>
      </c>
      <c r="K954" s="229" t="s">
        <v>608</v>
      </c>
      <c r="L954" s="229" t="s">
        <v>1395</v>
      </c>
      <c r="M954" s="229" t="s">
        <v>347</v>
      </c>
      <c r="N954" s="229" t="s">
        <v>347</v>
      </c>
      <c r="O954" s="229" t="s">
        <v>404</v>
      </c>
      <c r="P954" s="229" t="s">
        <v>405</v>
      </c>
      <c r="Q954" s="229" t="s">
        <v>406</v>
      </c>
      <c r="R954" s="229" t="s">
        <v>347</v>
      </c>
      <c r="S954" s="229" t="s">
        <v>347</v>
      </c>
      <c r="T954" s="231">
        <v>0</v>
      </c>
      <c r="U954" s="229" t="s">
        <v>347</v>
      </c>
      <c r="V954" s="229" t="s">
        <v>1396</v>
      </c>
      <c r="W954" s="229" t="s">
        <v>347</v>
      </c>
      <c r="X954" s="229" t="s">
        <v>347</v>
      </c>
      <c r="Y954" s="229">
        <f t="shared" si="23"/>
        <v>4</v>
      </c>
      <c r="Z954" s="220"/>
    </row>
    <row r="955" spans="1:26">
      <c r="A955" s="228">
        <v>44681</v>
      </c>
      <c r="B955" s="229" t="s">
        <v>347</v>
      </c>
      <c r="C955" s="229" t="s">
        <v>1393</v>
      </c>
      <c r="D955" s="229" t="s">
        <v>1394</v>
      </c>
      <c r="E955" s="229" t="s">
        <v>1514</v>
      </c>
      <c r="F955" s="229" t="s">
        <v>1515</v>
      </c>
      <c r="G955" s="229" t="s">
        <v>1291</v>
      </c>
      <c r="H955" s="229" t="s">
        <v>1292</v>
      </c>
      <c r="I955" s="229" t="s">
        <v>347</v>
      </c>
      <c r="J955" s="230">
        <v>8623785</v>
      </c>
      <c r="K955" s="229" t="s">
        <v>608</v>
      </c>
      <c r="L955" s="229" t="s">
        <v>1395</v>
      </c>
      <c r="M955" s="229" t="s">
        <v>347</v>
      </c>
      <c r="N955" s="229" t="s">
        <v>347</v>
      </c>
      <c r="O955" s="229" t="s">
        <v>404</v>
      </c>
      <c r="P955" s="229" t="s">
        <v>405</v>
      </c>
      <c r="Q955" s="229" t="s">
        <v>406</v>
      </c>
      <c r="R955" s="229" t="s">
        <v>347</v>
      </c>
      <c r="S955" s="229" t="s">
        <v>347</v>
      </c>
      <c r="T955" s="231">
        <v>0</v>
      </c>
      <c r="U955" s="229" t="s">
        <v>347</v>
      </c>
      <c r="V955" s="229" t="s">
        <v>1396</v>
      </c>
      <c r="W955" s="229" t="s">
        <v>347</v>
      </c>
      <c r="X955" s="229" t="s">
        <v>347</v>
      </c>
      <c r="Y955" s="229">
        <f t="shared" si="23"/>
        <v>4</v>
      </c>
      <c r="Z955" s="220"/>
    </row>
    <row r="956" spans="1:26">
      <c r="A956" s="228">
        <v>44681</v>
      </c>
      <c r="B956" s="229" t="s">
        <v>347</v>
      </c>
      <c r="C956" s="229" t="s">
        <v>1393</v>
      </c>
      <c r="D956" s="229" t="s">
        <v>1394</v>
      </c>
      <c r="E956" s="229" t="s">
        <v>1514</v>
      </c>
      <c r="F956" s="229" t="s">
        <v>1515</v>
      </c>
      <c r="G956" s="229" t="s">
        <v>1217</v>
      </c>
      <c r="H956" s="229" t="s">
        <v>948</v>
      </c>
      <c r="I956" s="229" t="s">
        <v>347</v>
      </c>
      <c r="J956" s="230">
        <v>148735</v>
      </c>
      <c r="K956" s="229" t="s">
        <v>608</v>
      </c>
      <c r="L956" s="229" t="s">
        <v>1395</v>
      </c>
      <c r="M956" s="229" t="s">
        <v>347</v>
      </c>
      <c r="N956" s="229" t="s">
        <v>347</v>
      </c>
      <c r="O956" s="229" t="s">
        <v>404</v>
      </c>
      <c r="P956" s="229" t="s">
        <v>405</v>
      </c>
      <c r="Q956" s="229" t="s">
        <v>406</v>
      </c>
      <c r="R956" s="229" t="s">
        <v>347</v>
      </c>
      <c r="S956" s="229" t="s">
        <v>347</v>
      </c>
      <c r="T956" s="231">
        <v>0</v>
      </c>
      <c r="U956" s="229" t="s">
        <v>347</v>
      </c>
      <c r="V956" s="229" t="s">
        <v>1396</v>
      </c>
      <c r="W956" s="229" t="s">
        <v>347</v>
      </c>
      <c r="X956" s="229" t="s">
        <v>347</v>
      </c>
      <c r="Y956" s="229">
        <f t="shared" si="23"/>
        <v>4</v>
      </c>
      <c r="Z956" s="220"/>
    </row>
    <row r="957" spans="1:26">
      <c r="A957" s="228">
        <v>44681</v>
      </c>
      <c r="B957" s="229" t="s">
        <v>347</v>
      </c>
      <c r="C957" s="229" t="s">
        <v>1393</v>
      </c>
      <c r="D957" s="229" t="s">
        <v>1394</v>
      </c>
      <c r="E957" s="229" t="s">
        <v>1514</v>
      </c>
      <c r="F957" s="229" t="s">
        <v>1515</v>
      </c>
      <c r="G957" s="229" t="s">
        <v>1124</v>
      </c>
      <c r="H957" s="229" t="s">
        <v>1125</v>
      </c>
      <c r="I957" s="229" t="s">
        <v>347</v>
      </c>
      <c r="J957" s="230">
        <v>1568726</v>
      </c>
      <c r="K957" s="229" t="s">
        <v>608</v>
      </c>
      <c r="L957" s="229" t="s">
        <v>1395</v>
      </c>
      <c r="M957" s="229" t="s">
        <v>347</v>
      </c>
      <c r="N957" s="229" t="s">
        <v>347</v>
      </c>
      <c r="O957" s="229" t="s">
        <v>404</v>
      </c>
      <c r="P957" s="229" t="s">
        <v>405</v>
      </c>
      <c r="Q957" s="229" t="s">
        <v>406</v>
      </c>
      <c r="R957" s="229" t="s">
        <v>347</v>
      </c>
      <c r="S957" s="229" t="s">
        <v>347</v>
      </c>
      <c r="T957" s="231">
        <v>0</v>
      </c>
      <c r="U957" s="229" t="s">
        <v>347</v>
      </c>
      <c r="V957" s="229" t="s">
        <v>1396</v>
      </c>
      <c r="W957" s="229" t="s">
        <v>347</v>
      </c>
      <c r="X957" s="229" t="s">
        <v>347</v>
      </c>
      <c r="Y957" s="229">
        <f t="shared" si="23"/>
        <v>4</v>
      </c>
      <c r="Z957" s="220"/>
    </row>
    <row r="958" spans="1:26">
      <c r="A958" s="228">
        <v>44681</v>
      </c>
      <c r="B958" s="229" t="s">
        <v>347</v>
      </c>
      <c r="C958" s="229" t="s">
        <v>1393</v>
      </c>
      <c r="D958" s="229" t="s">
        <v>1394</v>
      </c>
      <c r="E958" s="229" t="s">
        <v>1514</v>
      </c>
      <c r="F958" s="229" t="s">
        <v>1515</v>
      </c>
      <c r="G958" s="229" t="s">
        <v>1397</v>
      </c>
      <c r="H958" s="229" t="s">
        <v>1398</v>
      </c>
      <c r="I958" s="229" t="s">
        <v>347</v>
      </c>
      <c r="J958" s="230">
        <v>216061</v>
      </c>
      <c r="K958" s="229" t="s">
        <v>608</v>
      </c>
      <c r="L958" s="229" t="s">
        <v>1395</v>
      </c>
      <c r="M958" s="229" t="s">
        <v>347</v>
      </c>
      <c r="N958" s="229" t="s">
        <v>347</v>
      </c>
      <c r="O958" s="229" t="s">
        <v>404</v>
      </c>
      <c r="P958" s="229" t="s">
        <v>405</v>
      </c>
      <c r="Q958" s="229" t="s">
        <v>406</v>
      </c>
      <c r="R958" s="229" t="s">
        <v>347</v>
      </c>
      <c r="S958" s="229" t="s">
        <v>347</v>
      </c>
      <c r="T958" s="231">
        <v>0</v>
      </c>
      <c r="U958" s="229" t="s">
        <v>347</v>
      </c>
      <c r="V958" s="229" t="s">
        <v>1396</v>
      </c>
      <c r="W958" s="229" t="s">
        <v>347</v>
      </c>
      <c r="X958" s="229" t="s">
        <v>347</v>
      </c>
      <c r="Y958" s="229">
        <f t="shared" si="23"/>
        <v>4</v>
      </c>
      <c r="Z958" s="220"/>
    </row>
    <row r="959" spans="1:26">
      <c r="A959" s="228">
        <v>44681</v>
      </c>
      <c r="B959" s="229" t="s">
        <v>347</v>
      </c>
      <c r="C959" s="229" t="s">
        <v>1393</v>
      </c>
      <c r="D959" s="229" t="s">
        <v>1394</v>
      </c>
      <c r="E959" s="229" t="s">
        <v>1514</v>
      </c>
      <c r="F959" s="229" t="s">
        <v>1515</v>
      </c>
      <c r="G959" s="229" t="s">
        <v>738</v>
      </c>
      <c r="H959" s="229" t="s">
        <v>441</v>
      </c>
      <c r="I959" s="229" t="s">
        <v>347</v>
      </c>
      <c r="J959" s="230">
        <v>1087859</v>
      </c>
      <c r="K959" s="229" t="s">
        <v>608</v>
      </c>
      <c r="L959" s="229" t="s">
        <v>1395</v>
      </c>
      <c r="M959" s="229" t="s">
        <v>347</v>
      </c>
      <c r="N959" s="229" t="s">
        <v>347</v>
      </c>
      <c r="O959" s="229" t="s">
        <v>404</v>
      </c>
      <c r="P959" s="229" t="s">
        <v>405</v>
      </c>
      <c r="Q959" s="229" t="s">
        <v>406</v>
      </c>
      <c r="R959" s="229" t="s">
        <v>347</v>
      </c>
      <c r="S959" s="229" t="s">
        <v>347</v>
      </c>
      <c r="T959" s="231">
        <v>0</v>
      </c>
      <c r="U959" s="229" t="s">
        <v>347</v>
      </c>
      <c r="V959" s="229" t="s">
        <v>1396</v>
      </c>
      <c r="W959" s="229" t="s">
        <v>347</v>
      </c>
      <c r="X959" s="229" t="s">
        <v>347</v>
      </c>
      <c r="Y959" s="229">
        <f t="shared" si="23"/>
        <v>4</v>
      </c>
      <c r="Z959" s="220"/>
    </row>
    <row r="960" spans="1:26">
      <c r="A960" s="228">
        <v>44681</v>
      </c>
      <c r="B960" s="229" t="s">
        <v>347</v>
      </c>
      <c r="C960" s="229" t="s">
        <v>1393</v>
      </c>
      <c r="D960" s="229" t="s">
        <v>1394</v>
      </c>
      <c r="E960" s="229" t="s">
        <v>1514</v>
      </c>
      <c r="F960" s="229" t="s">
        <v>1515</v>
      </c>
      <c r="G960" s="229" t="s">
        <v>1399</v>
      </c>
      <c r="H960" s="229" t="s">
        <v>820</v>
      </c>
      <c r="I960" s="229" t="s">
        <v>347</v>
      </c>
      <c r="J960" s="230">
        <v>168114</v>
      </c>
      <c r="K960" s="229" t="s">
        <v>608</v>
      </c>
      <c r="L960" s="229" t="s">
        <v>1395</v>
      </c>
      <c r="M960" s="229" t="s">
        <v>347</v>
      </c>
      <c r="N960" s="229" t="s">
        <v>347</v>
      </c>
      <c r="O960" s="229" t="s">
        <v>404</v>
      </c>
      <c r="P960" s="229" t="s">
        <v>405</v>
      </c>
      <c r="Q960" s="229" t="s">
        <v>406</v>
      </c>
      <c r="R960" s="229" t="s">
        <v>347</v>
      </c>
      <c r="S960" s="229" t="s">
        <v>347</v>
      </c>
      <c r="T960" s="231">
        <v>0</v>
      </c>
      <c r="U960" s="229" t="s">
        <v>347</v>
      </c>
      <c r="V960" s="229" t="s">
        <v>1396</v>
      </c>
      <c r="W960" s="229" t="s">
        <v>347</v>
      </c>
      <c r="X960" s="229" t="s">
        <v>347</v>
      </c>
      <c r="Y960" s="229">
        <f t="shared" si="23"/>
        <v>4</v>
      </c>
      <c r="Z960" s="220"/>
    </row>
    <row r="961" spans="1:26">
      <c r="A961" s="228">
        <v>44681</v>
      </c>
      <c r="B961" s="229" t="s">
        <v>347</v>
      </c>
      <c r="C961" s="229" t="s">
        <v>1393</v>
      </c>
      <c r="D961" s="229" t="s">
        <v>1394</v>
      </c>
      <c r="E961" s="229" t="s">
        <v>1514</v>
      </c>
      <c r="F961" s="229" t="s">
        <v>1515</v>
      </c>
      <c r="G961" s="229" t="s">
        <v>1357</v>
      </c>
      <c r="H961" s="229" t="s">
        <v>1358</v>
      </c>
      <c r="I961" s="229" t="s">
        <v>347</v>
      </c>
      <c r="J961" s="230">
        <v>311114</v>
      </c>
      <c r="K961" s="229" t="s">
        <v>608</v>
      </c>
      <c r="L961" s="229" t="s">
        <v>1395</v>
      </c>
      <c r="M961" s="229" t="s">
        <v>347</v>
      </c>
      <c r="N961" s="229" t="s">
        <v>347</v>
      </c>
      <c r="O961" s="229" t="s">
        <v>404</v>
      </c>
      <c r="P961" s="229" t="s">
        <v>405</v>
      </c>
      <c r="Q961" s="229" t="s">
        <v>406</v>
      </c>
      <c r="R961" s="229" t="s">
        <v>347</v>
      </c>
      <c r="S961" s="229" t="s">
        <v>347</v>
      </c>
      <c r="T961" s="231">
        <v>0</v>
      </c>
      <c r="U961" s="229" t="s">
        <v>347</v>
      </c>
      <c r="V961" s="229" t="s">
        <v>1396</v>
      </c>
      <c r="W961" s="229" t="s">
        <v>347</v>
      </c>
      <c r="X961" s="229" t="s">
        <v>347</v>
      </c>
      <c r="Y961" s="229">
        <f t="shared" si="23"/>
        <v>4</v>
      </c>
      <c r="Z961" s="220"/>
    </row>
    <row r="962" spans="1:26">
      <c r="A962" s="228">
        <v>44681</v>
      </c>
      <c r="B962" s="229" t="s">
        <v>347</v>
      </c>
      <c r="C962" s="229" t="s">
        <v>1393</v>
      </c>
      <c r="D962" s="229" t="s">
        <v>1394</v>
      </c>
      <c r="E962" s="229" t="s">
        <v>1514</v>
      </c>
      <c r="F962" s="229" t="s">
        <v>1515</v>
      </c>
      <c r="G962" s="229" t="s">
        <v>1378</v>
      </c>
      <c r="H962" s="229" t="s">
        <v>740</v>
      </c>
      <c r="I962" s="229" t="s">
        <v>347</v>
      </c>
      <c r="J962" s="230">
        <v>5803185</v>
      </c>
      <c r="K962" s="229" t="s">
        <v>608</v>
      </c>
      <c r="L962" s="229" t="s">
        <v>1395</v>
      </c>
      <c r="M962" s="229" t="s">
        <v>347</v>
      </c>
      <c r="N962" s="229" t="s">
        <v>347</v>
      </c>
      <c r="O962" s="229" t="s">
        <v>404</v>
      </c>
      <c r="P962" s="229" t="s">
        <v>405</v>
      </c>
      <c r="Q962" s="229" t="s">
        <v>406</v>
      </c>
      <c r="R962" s="229" t="s">
        <v>347</v>
      </c>
      <c r="S962" s="229" t="s">
        <v>347</v>
      </c>
      <c r="T962" s="231">
        <v>0</v>
      </c>
      <c r="U962" s="229" t="s">
        <v>347</v>
      </c>
      <c r="V962" s="229" t="s">
        <v>1396</v>
      </c>
      <c r="W962" s="229" t="s">
        <v>347</v>
      </c>
      <c r="X962" s="229" t="s">
        <v>347</v>
      </c>
      <c r="Y962" s="229">
        <f t="shared" si="23"/>
        <v>4</v>
      </c>
      <c r="Z962" s="220"/>
    </row>
    <row r="963" spans="1:26">
      <c r="A963" s="228">
        <v>44681</v>
      </c>
      <c r="B963" s="229" t="s">
        <v>347</v>
      </c>
      <c r="C963" s="229" t="s">
        <v>1393</v>
      </c>
      <c r="D963" s="229" t="s">
        <v>1394</v>
      </c>
      <c r="E963" s="229" t="s">
        <v>1514</v>
      </c>
      <c r="F963" s="229" t="s">
        <v>1515</v>
      </c>
      <c r="G963" s="229" t="s">
        <v>1379</v>
      </c>
      <c r="H963" s="229" t="s">
        <v>1380</v>
      </c>
      <c r="I963" s="229" t="s">
        <v>347</v>
      </c>
      <c r="J963" s="230">
        <v>250947</v>
      </c>
      <c r="K963" s="229" t="s">
        <v>608</v>
      </c>
      <c r="L963" s="229" t="s">
        <v>1395</v>
      </c>
      <c r="M963" s="229" t="s">
        <v>347</v>
      </c>
      <c r="N963" s="229" t="s">
        <v>347</v>
      </c>
      <c r="O963" s="229" t="s">
        <v>404</v>
      </c>
      <c r="P963" s="229" t="s">
        <v>405</v>
      </c>
      <c r="Q963" s="229" t="s">
        <v>406</v>
      </c>
      <c r="R963" s="229" t="s">
        <v>347</v>
      </c>
      <c r="S963" s="229" t="s">
        <v>347</v>
      </c>
      <c r="T963" s="231">
        <v>0</v>
      </c>
      <c r="U963" s="229" t="s">
        <v>347</v>
      </c>
      <c r="V963" s="229" t="s">
        <v>1396</v>
      </c>
      <c r="W963" s="229" t="s">
        <v>347</v>
      </c>
      <c r="X963" s="229" t="s">
        <v>347</v>
      </c>
      <c r="Y963" s="229">
        <f t="shared" si="23"/>
        <v>4</v>
      </c>
      <c r="Z963" s="220"/>
    </row>
    <row r="964" spans="1:26">
      <c r="A964" s="228">
        <v>44681</v>
      </c>
      <c r="B964" s="229" t="s">
        <v>347</v>
      </c>
      <c r="C964" s="229" t="s">
        <v>1393</v>
      </c>
      <c r="D964" s="229" t="s">
        <v>1394</v>
      </c>
      <c r="E964" s="229" t="s">
        <v>1514</v>
      </c>
      <c r="F964" s="229" t="s">
        <v>1515</v>
      </c>
      <c r="G964" s="229" t="s">
        <v>1381</v>
      </c>
      <c r="H964" s="229" t="s">
        <v>744</v>
      </c>
      <c r="I964" s="229" t="s">
        <v>347</v>
      </c>
      <c r="J964" s="230">
        <v>140171</v>
      </c>
      <c r="K964" s="229" t="s">
        <v>608</v>
      </c>
      <c r="L964" s="229" t="s">
        <v>1395</v>
      </c>
      <c r="M964" s="229" t="s">
        <v>347</v>
      </c>
      <c r="N964" s="229" t="s">
        <v>347</v>
      </c>
      <c r="O964" s="229" t="s">
        <v>404</v>
      </c>
      <c r="P964" s="229" t="s">
        <v>405</v>
      </c>
      <c r="Q964" s="229" t="s">
        <v>406</v>
      </c>
      <c r="R964" s="229" t="s">
        <v>347</v>
      </c>
      <c r="S964" s="229" t="s">
        <v>347</v>
      </c>
      <c r="T964" s="231">
        <v>0</v>
      </c>
      <c r="U964" s="229" t="s">
        <v>347</v>
      </c>
      <c r="V964" s="229" t="s">
        <v>1396</v>
      </c>
      <c r="W964" s="229" t="s">
        <v>347</v>
      </c>
      <c r="X964" s="229" t="s">
        <v>347</v>
      </c>
      <c r="Y964" s="229">
        <f t="shared" ref="Y964:Y1027" si="25">MONTH(A$3)</f>
        <v>4</v>
      </c>
      <c r="Z964" s="220"/>
    </row>
    <row r="965" spans="1:26">
      <c r="A965" s="228">
        <v>44681</v>
      </c>
      <c r="B965" s="229" t="s">
        <v>347</v>
      </c>
      <c r="C965" s="229" t="s">
        <v>1393</v>
      </c>
      <c r="D965" s="229" t="s">
        <v>1394</v>
      </c>
      <c r="E965" s="229" t="s">
        <v>1514</v>
      </c>
      <c r="F965" s="229" t="s">
        <v>1515</v>
      </c>
      <c r="G965" s="229" t="s">
        <v>1257</v>
      </c>
      <c r="H965" s="229" t="s">
        <v>746</v>
      </c>
      <c r="I965" s="229" t="s">
        <v>347</v>
      </c>
      <c r="J965" s="230">
        <v>3075246</v>
      </c>
      <c r="K965" s="229" t="s">
        <v>608</v>
      </c>
      <c r="L965" s="229" t="s">
        <v>1395</v>
      </c>
      <c r="M965" s="229" t="s">
        <v>347</v>
      </c>
      <c r="N965" s="229" t="s">
        <v>347</v>
      </c>
      <c r="O965" s="229" t="s">
        <v>404</v>
      </c>
      <c r="P965" s="229" t="s">
        <v>405</v>
      </c>
      <c r="Q965" s="229" t="s">
        <v>406</v>
      </c>
      <c r="R965" s="229" t="s">
        <v>347</v>
      </c>
      <c r="S965" s="229" t="s">
        <v>347</v>
      </c>
      <c r="T965" s="231">
        <v>0</v>
      </c>
      <c r="U965" s="229" t="s">
        <v>347</v>
      </c>
      <c r="V965" s="229" t="s">
        <v>1396</v>
      </c>
      <c r="W965" s="229" t="s">
        <v>347</v>
      </c>
      <c r="X965" s="229" t="s">
        <v>347</v>
      </c>
      <c r="Y965" s="229">
        <f t="shared" si="25"/>
        <v>4</v>
      </c>
      <c r="Z965" s="220"/>
    </row>
    <row r="966" spans="1:26">
      <c r="A966" s="228">
        <v>44681</v>
      </c>
      <c r="B966" s="229" t="s">
        <v>347</v>
      </c>
      <c r="C966" s="229" t="s">
        <v>1393</v>
      </c>
      <c r="D966" s="229" t="s">
        <v>1394</v>
      </c>
      <c r="E966" s="229" t="s">
        <v>1514</v>
      </c>
      <c r="F966" s="229" t="s">
        <v>1515</v>
      </c>
      <c r="G966" s="229" t="s">
        <v>1258</v>
      </c>
      <c r="H966" s="229" t="s">
        <v>1259</v>
      </c>
      <c r="I966" s="229" t="s">
        <v>347</v>
      </c>
      <c r="J966" s="230">
        <v>17726996</v>
      </c>
      <c r="K966" s="229" t="s">
        <v>608</v>
      </c>
      <c r="L966" s="229" t="s">
        <v>1395</v>
      </c>
      <c r="M966" s="229" t="s">
        <v>347</v>
      </c>
      <c r="N966" s="229" t="s">
        <v>347</v>
      </c>
      <c r="O966" s="229" t="s">
        <v>404</v>
      </c>
      <c r="P966" s="229" t="s">
        <v>405</v>
      </c>
      <c r="Q966" s="229" t="s">
        <v>406</v>
      </c>
      <c r="R966" s="229" t="s">
        <v>347</v>
      </c>
      <c r="S966" s="229" t="s">
        <v>347</v>
      </c>
      <c r="T966" s="231">
        <v>0</v>
      </c>
      <c r="U966" s="229" t="s">
        <v>347</v>
      </c>
      <c r="V966" s="229" t="s">
        <v>1396</v>
      </c>
      <c r="W966" s="229" t="s">
        <v>347</v>
      </c>
      <c r="X966" s="229" t="s">
        <v>347</v>
      </c>
      <c r="Y966" s="229">
        <f t="shared" si="25"/>
        <v>4</v>
      </c>
      <c r="Z966" s="220"/>
    </row>
    <row r="967" spans="1:26">
      <c r="A967" s="228">
        <v>44681</v>
      </c>
      <c r="B967" s="229" t="s">
        <v>347</v>
      </c>
      <c r="C967" s="229" t="s">
        <v>1393</v>
      </c>
      <c r="D967" s="229" t="s">
        <v>1394</v>
      </c>
      <c r="E967" s="229" t="s">
        <v>1514</v>
      </c>
      <c r="F967" s="229" t="s">
        <v>1515</v>
      </c>
      <c r="G967" s="229" t="s">
        <v>1382</v>
      </c>
      <c r="H967" s="229" t="s">
        <v>748</v>
      </c>
      <c r="I967" s="229" t="s">
        <v>347</v>
      </c>
      <c r="J967" s="230">
        <v>1153645</v>
      </c>
      <c r="K967" s="229" t="s">
        <v>608</v>
      </c>
      <c r="L967" s="229" t="s">
        <v>1395</v>
      </c>
      <c r="M967" s="229" t="s">
        <v>347</v>
      </c>
      <c r="N967" s="229" t="s">
        <v>347</v>
      </c>
      <c r="O967" s="229" t="s">
        <v>404</v>
      </c>
      <c r="P967" s="229" t="s">
        <v>405</v>
      </c>
      <c r="Q967" s="229" t="s">
        <v>406</v>
      </c>
      <c r="R967" s="229" t="s">
        <v>347</v>
      </c>
      <c r="S967" s="229" t="s">
        <v>347</v>
      </c>
      <c r="T967" s="231">
        <v>0</v>
      </c>
      <c r="U967" s="229" t="s">
        <v>347</v>
      </c>
      <c r="V967" s="229" t="s">
        <v>1396</v>
      </c>
      <c r="W967" s="229" t="s">
        <v>347</v>
      </c>
      <c r="X967" s="229" t="s">
        <v>347</v>
      </c>
      <c r="Y967" s="229">
        <f t="shared" si="25"/>
        <v>4</v>
      </c>
      <c r="Z967" s="220"/>
    </row>
    <row r="968" spans="1:26">
      <c r="A968" s="228">
        <v>44681</v>
      </c>
      <c r="B968" s="229" t="s">
        <v>347</v>
      </c>
      <c r="C968" s="229" t="s">
        <v>1393</v>
      </c>
      <c r="D968" s="229" t="s">
        <v>1394</v>
      </c>
      <c r="E968" s="229" t="s">
        <v>1514</v>
      </c>
      <c r="F968" s="229" t="s">
        <v>1515</v>
      </c>
      <c r="G968" s="229" t="s">
        <v>1383</v>
      </c>
      <c r="H968" s="229" t="s">
        <v>1384</v>
      </c>
      <c r="I968" s="229" t="s">
        <v>347</v>
      </c>
      <c r="J968" s="230">
        <v>2844502</v>
      </c>
      <c r="K968" s="229" t="s">
        <v>608</v>
      </c>
      <c r="L968" s="229" t="s">
        <v>1395</v>
      </c>
      <c r="M968" s="229" t="s">
        <v>347</v>
      </c>
      <c r="N968" s="229" t="s">
        <v>347</v>
      </c>
      <c r="O968" s="229" t="s">
        <v>404</v>
      </c>
      <c r="P968" s="229" t="s">
        <v>405</v>
      </c>
      <c r="Q968" s="229" t="s">
        <v>406</v>
      </c>
      <c r="R968" s="229" t="s">
        <v>347</v>
      </c>
      <c r="S968" s="229" t="s">
        <v>347</v>
      </c>
      <c r="T968" s="231">
        <v>0</v>
      </c>
      <c r="U968" s="229" t="s">
        <v>347</v>
      </c>
      <c r="V968" s="229" t="s">
        <v>1396</v>
      </c>
      <c r="W968" s="229" t="s">
        <v>347</v>
      </c>
      <c r="X968" s="229" t="s">
        <v>347</v>
      </c>
      <c r="Y968" s="229">
        <f t="shared" si="25"/>
        <v>4</v>
      </c>
      <c r="Z968" s="220"/>
    </row>
    <row r="969" spans="1:26">
      <c r="A969" s="228">
        <v>44681</v>
      </c>
      <c r="B969" s="229" t="s">
        <v>347</v>
      </c>
      <c r="C969" s="229" t="s">
        <v>1393</v>
      </c>
      <c r="D969" s="229" t="s">
        <v>1394</v>
      </c>
      <c r="E969" s="229" t="s">
        <v>1514</v>
      </c>
      <c r="F969" s="229" t="s">
        <v>1515</v>
      </c>
      <c r="G969" s="229" t="s">
        <v>1385</v>
      </c>
      <c r="H969" s="229" t="s">
        <v>1386</v>
      </c>
      <c r="I969" s="229" t="s">
        <v>347</v>
      </c>
      <c r="J969" s="230">
        <v>312727</v>
      </c>
      <c r="K969" s="229" t="s">
        <v>608</v>
      </c>
      <c r="L969" s="229" t="s">
        <v>1395</v>
      </c>
      <c r="M969" s="229" t="s">
        <v>347</v>
      </c>
      <c r="N969" s="229" t="s">
        <v>347</v>
      </c>
      <c r="O969" s="229" t="s">
        <v>404</v>
      </c>
      <c r="P969" s="229" t="s">
        <v>405</v>
      </c>
      <c r="Q969" s="229" t="s">
        <v>406</v>
      </c>
      <c r="R969" s="229" t="s">
        <v>347</v>
      </c>
      <c r="S969" s="229" t="s">
        <v>347</v>
      </c>
      <c r="T969" s="231">
        <v>0</v>
      </c>
      <c r="U969" s="229" t="s">
        <v>347</v>
      </c>
      <c r="V969" s="229" t="s">
        <v>1396</v>
      </c>
      <c r="W969" s="229" t="s">
        <v>347</v>
      </c>
      <c r="X969" s="229" t="s">
        <v>347</v>
      </c>
      <c r="Y969" s="229">
        <f t="shared" si="25"/>
        <v>4</v>
      </c>
      <c r="Z969" s="220"/>
    </row>
    <row r="970" spans="1:26">
      <c r="A970" s="228">
        <v>44681</v>
      </c>
      <c r="B970" s="229" t="s">
        <v>347</v>
      </c>
      <c r="C970" s="229" t="s">
        <v>1393</v>
      </c>
      <c r="D970" s="229" t="s">
        <v>1394</v>
      </c>
      <c r="E970" s="229" t="s">
        <v>1514</v>
      </c>
      <c r="F970" s="229" t="s">
        <v>1515</v>
      </c>
      <c r="G970" s="229" t="s">
        <v>1263</v>
      </c>
      <c r="H970" s="229" t="s">
        <v>820</v>
      </c>
      <c r="I970" s="229" t="s">
        <v>347</v>
      </c>
      <c r="J970" s="230">
        <v>475090</v>
      </c>
      <c r="K970" s="229" t="s">
        <v>608</v>
      </c>
      <c r="L970" s="229" t="s">
        <v>1395</v>
      </c>
      <c r="M970" s="229" t="s">
        <v>347</v>
      </c>
      <c r="N970" s="229" t="s">
        <v>347</v>
      </c>
      <c r="O970" s="229" t="s">
        <v>404</v>
      </c>
      <c r="P970" s="229" t="s">
        <v>405</v>
      </c>
      <c r="Q970" s="229" t="s">
        <v>406</v>
      </c>
      <c r="R970" s="229" t="s">
        <v>347</v>
      </c>
      <c r="S970" s="229" t="s">
        <v>347</v>
      </c>
      <c r="T970" s="231">
        <v>0</v>
      </c>
      <c r="U970" s="229" t="s">
        <v>347</v>
      </c>
      <c r="V970" s="229" t="s">
        <v>1396</v>
      </c>
      <c r="W970" s="229" t="s">
        <v>347</v>
      </c>
      <c r="X970" s="229" t="s">
        <v>347</v>
      </c>
      <c r="Y970" s="229">
        <f t="shared" si="25"/>
        <v>4</v>
      </c>
      <c r="Z970" s="220"/>
    </row>
    <row r="971" spans="1:26">
      <c r="A971" s="228">
        <v>44681</v>
      </c>
      <c r="B971" s="229" t="s">
        <v>347</v>
      </c>
      <c r="C971" s="229" t="s">
        <v>1393</v>
      </c>
      <c r="D971" s="229" t="s">
        <v>1394</v>
      </c>
      <c r="E971" s="229" t="s">
        <v>1514</v>
      </c>
      <c r="F971" s="229" t="s">
        <v>1515</v>
      </c>
      <c r="G971" s="229" t="s">
        <v>1187</v>
      </c>
      <c r="H971" s="229" t="s">
        <v>410</v>
      </c>
      <c r="I971" s="229" t="s">
        <v>347</v>
      </c>
      <c r="J971" s="230">
        <v>20455</v>
      </c>
      <c r="K971" s="229" t="s">
        <v>608</v>
      </c>
      <c r="L971" s="229" t="s">
        <v>1395</v>
      </c>
      <c r="M971" s="229" t="s">
        <v>347</v>
      </c>
      <c r="N971" s="229" t="s">
        <v>347</v>
      </c>
      <c r="O971" s="229" t="s">
        <v>404</v>
      </c>
      <c r="P971" s="229" t="s">
        <v>405</v>
      </c>
      <c r="Q971" s="229" t="s">
        <v>406</v>
      </c>
      <c r="R971" s="229" t="s">
        <v>347</v>
      </c>
      <c r="S971" s="229" t="s">
        <v>347</v>
      </c>
      <c r="T971" s="231">
        <v>0</v>
      </c>
      <c r="U971" s="229" t="s">
        <v>347</v>
      </c>
      <c r="V971" s="229" t="s">
        <v>1396</v>
      </c>
      <c r="W971" s="229" t="s">
        <v>347</v>
      </c>
      <c r="X971" s="229" t="s">
        <v>347</v>
      </c>
      <c r="Y971" s="229">
        <f t="shared" si="25"/>
        <v>4</v>
      </c>
      <c r="Z971" s="220"/>
    </row>
    <row r="972" spans="1:26">
      <c r="A972" s="228">
        <v>44681</v>
      </c>
      <c r="B972" s="229" t="s">
        <v>347</v>
      </c>
      <c r="C972" s="229" t="s">
        <v>1393</v>
      </c>
      <c r="D972" s="229" t="s">
        <v>1394</v>
      </c>
      <c r="E972" s="229" t="s">
        <v>1514</v>
      </c>
      <c r="F972" s="229" t="s">
        <v>1515</v>
      </c>
      <c r="G972" s="229" t="s">
        <v>1268</v>
      </c>
      <c r="H972" s="229" t="s">
        <v>1269</v>
      </c>
      <c r="I972" s="229" t="s">
        <v>347</v>
      </c>
      <c r="J972" s="230">
        <v>127244</v>
      </c>
      <c r="K972" s="229" t="s">
        <v>608</v>
      </c>
      <c r="L972" s="229" t="s">
        <v>1395</v>
      </c>
      <c r="M972" s="229" t="s">
        <v>347</v>
      </c>
      <c r="N972" s="229" t="s">
        <v>347</v>
      </c>
      <c r="O972" s="229" t="s">
        <v>404</v>
      </c>
      <c r="P972" s="229" t="s">
        <v>405</v>
      </c>
      <c r="Q972" s="229" t="s">
        <v>406</v>
      </c>
      <c r="R972" s="229" t="s">
        <v>347</v>
      </c>
      <c r="S972" s="229" t="s">
        <v>347</v>
      </c>
      <c r="T972" s="231">
        <v>0</v>
      </c>
      <c r="U972" s="229" t="s">
        <v>347</v>
      </c>
      <c r="V972" s="229" t="s">
        <v>1396</v>
      </c>
      <c r="W972" s="229" t="s">
        <v>347</v>
      </c>
      <c r="X972" s="229" t="s">
        <v>347</v>
      </c>
      <c r="Y972" s="229">
        <f t="shared" si="25"/>
        <v>4</v>
      </c>
      <c r="Z972" s="220"/>
    </row>
    <row r="973" spans="1:26">
      <c r="A973" s="228">
        <v>44681</v>
      </c>
      <c r="B973" s="229" t="s">
        <v>347</v>
      </c>
      <c r="C973" s="229" t="s">
        <v>1393</v>
      </c>
      <c r="D973" s="229" t="s">
        <v>1394</v>
      </c>
      <c r="E973" s="229" t="s">
        <v>1514</v>
      </c>
      <c r="F973" s="229" t="s">
        <v>1515</v>
      </c>
      <c r="G973" s="229" t="s">
        <v>1286</v>
      </c>
      <c r="H973" s="229" t="s">
        <v>454</v>
      </c>
      <c r="I973" s="229" t="s">
        <v>347</v>
      </c>
      <c r="J973" s="230">
        <v>3610901</v>
      </c>
      <c r="K973" s="229" t="s">
        <v>608</v>
      </c>
      <c r="L973" s="229" t="s">
        <v>1395</v>
      </c>
      <c r="M973" s="229" t="s">
        <v>347</v>
      </c>
      <c r="N973" s="229" t="s">
        <v>347</v>
      </c>
      <c r="O973" s="229" t="s">
        <v>404</v>
      </c>
      <c r="P973" s="229" t="s">
        <v>405</v>
      </c>
      <c r="Q973" s="229" t="s">
        <v>406</v>
      </c>
      <c r="R973" s="229" t="s">
        <v>347</v>
      </c>
      <c r="S973" s="229" t="s">
        <v>347</v>
      </c>
      <c r="T973" s="231">
        <v>0</v>
      </c>
      <c r="U973" s="229" t="s">
        <v>347</v>
      </c>
      <c r="V973" s="229" t="s">
        <v>1396</v>
      </c>
      <c r="W973" s="229" t="s">
        <v>347</v>
      </c>
      <c r="X973" s="229" t="s">
        <v>347</v>
      </c>
      <c r="Y973" s="229">
        <f t="shared" si="25"/>
        <v>4</v>
      </c>
      <c r="Z973" s="220"/>
    </row>
    <row r="974" spans="1:26">
      <c r="A974" s="228">
        <v>44681</v>
      </c>
      <c r="B974" s="229" t="s">
        <v>347</v>
      </c>
      <c r="C974" s="229" t="s">
        <v>1393</v>
      </c>
      <c r="D974" s="229" t="s">
        <v>1394</v>
      </c>
      <c r="E974" s="229" t="s">
        <v>1514</v>
      </c>
      <c r="F974" s="229" t="s">
        <v>1515</v>
      </c>
      <c r="G974" s="229" t="s">
        <v>494</v>
      </c>
      <c r="H974" s="229" t="s">
        <v>495</v>
      </c>
      <c r="I974" s="229" t="s">
        <v>347</v>
      </c>
      <c r="J974" s="230">
        <v>1443876</v>
      </c>
      <c r="K974" s="229" t="s">
        <v>608</v>
      </c>
      <c r="L974" s="229" t="s">
        <v>1395</v>
      </c>
      <c r="M974" s="229" t="s">
        <v>347</v>
      </c>
      <c r="N974" s="229" t="s">
        <v>347</v>
      </c>
      <c r="O974" s="229" t="s">
        <v>404</v>
      </c>
      <c r="P974" s="229" t="s">
        <v>405</v>
      </c>
      <c r="Q974" s="229" t="s">
        <v>406</v>
      </c>
      <c r="R974" s="229" t="s">
        <v>347</v>
      </c>
      <c r="S974" s="229" t="s">
        <v>347</v>
      </c>
      <c r="T974" s="231">
        <v>0</v>
      </c>
      <c r="U974" s="229" t="s">
        <v>347</v>
      </c>
      <c r="V974" s="229" t="s">
        <v>1396</v>
      </c>
      <c r="W974" s="229" t="s">
        <v>347</v>
      </c>
      <c r="X974" s="229" t="s">
        <v>347</v>
      </c>
      <c r="Y974" s="229">
        <f t="shared" si="25"/>
        <v>4</v>
      </c>
      <c r="Z974" s="220"/>
    </row>
    <row r="975" spans="1:26">
      <c r="A975" s="228">
        <v>44681</v>
      </c>
      <c r="B975" s="229" t="s">
        <v>347</v>
      </c>
      <c r="C975" s="229" t="s">
        <v>1393</v>
      </c>
      <c r="D975" s="229" t="s">
        <v>1394</v>
      </c>
      <c r="E975" s="229" t="s">
        <v>1514</v>
      </c>
      <c r="F975" s="229" t="s">
        <v>1515</v>
      </c>
      <c r="G975" s="229" t="s">
        <v>1335</v>
      </c>
      <c r="H975" s="229" t="s">
        <v>1336</v>
      </c>
      <c r="I975" s="229" t="s">
        <v>347</v>
      </c>
      <c r="J975" s="230">
        <v>412636</v>
      </c>
      <c r="K975" s="229" t="s">
        <v>608</v>
      </c>
      <c r="L975" s="229" t="s">
        <v>1395</v>
      </c>
      <c r="M975" s="229" t="s">
        <v>347</v>
      </c>
      <c r="N975" s="229" t="s">
        <v>347</v>
      </c>
      <c r="O975" s="229" t="s">
        <v>404</v>
      </c>
      <c r="P975" s="229" t="s">
        <v>405</v>
      </c>
      <c r="Q975" s="229" t="s">
        <v>406</v>
      </c>
      <c r="R975" s="229" t="s">
        <v>347</v>
      </c>
      <c r="S975" s="229" t="s">
        <v>347</v>
      </c>
      <c r="T975" s="231">
        <v>0</v>
      </c>
      <c r="U975" s="229" t="s">
        <v>347</v>
      </c>
      <c r="V975" s="229" t="s">
        <v>1396</v>
      </c>
      <c r="W975" s="229" t="s">
        <v>347</v>
      </c>
      <c r="X975" s="229" t="s">
        <v>347</v>
      </c>
      <c r="Y975" s="229">
        <f t="shared" si="25"/>
        <v>4</v>
      </c>
      <c r="Z975" s="220"/>
    </row>
    <row r="976" spans="1:26">
      <c r="A976" s="228">
        <v>44681</v>
      </c>
      <c r="B976" s="229" t="s">
        <v>347</v>
      </c>
      <c r="C976" s="229" t="s">
        <v>1393</v>
      </c>
      <c r="D976" s="229" t="s">
        <v>1394</v>
      </c>
      <c r="E976" s="229" t="s">
        <v>1514</v>
      </c>
      <c r="F976" s="229" t="s">
        <v>1515</v>
      </c>
      <c r="G976" s="229" t="s">
        <v>1321</v>
      </c>
      <c r="H976" s="229" t="s">
        <v>948</v>
      </c>
      <c r="I976" s="229" t="s">
        <v>347</v>
      </c>
      <c r="J976" s="230">
        <v>426859</v>
      </c>
      <c r="K976" s="229" t="s">
        <v>608</v>
      </c>
      <c r="L976" s="229" t="s">
        <v>1395</v>
      </c>
      <c r="M976" s="229" t="s">
        <v>347</v>
      </c>
      <c r="N976" s="229" t="s">
        <v>347</v>
      </c>
      <c r="O976" s="229" t="s">
        <v>404</v>
      </c>
      <c r="P976" s="229" t="s">
        <v>405</v>
      </c>
      <c r="Q976" s="229" t="s">
        <v>406</v>
      </c>
      <c r="R976" s="229" t="s">
        <v>347</v>
      </c>
      <c r="S976" s="229" t="s">
        <v>347</v>
      </c>
      <c r="T976" s="231">
        <v>0</v>
      </c>
      <c r="U976" s="229" t="s">
        <v>347</v>
      </c>
      <c r="V976" s="229" t="s">
        <v>1396</v>
      </c>
      <c r="W976" s="229" t="s">
        <v>347</v>
      </c>
      <c r="X976" s="229" t="s">
        <v>347</v>
      </c>
      <c r="Y976" s="229">
        <f t="shared" si="25"/>
        <v>4</v>
      </c>
      <c r="Z976" s="220"/>
    </row>
    <row r="977" spans="1:26">
      <c r="A977" s="228">
        <v>44681</v>
      </c>
      <c r="B977" s="229" t="s">
        <v>1393</v>
      </c>
      <c r="C977" s="229" t="s">
        <v>1442</v>
      </c>
      <c r="D977" s="229" t="s">
        <v>1394</v>
      </c>
      <c r="E977" s="229" t="s">
        <v>1514</v>
      </c>
      <c r="F977" s="229" t="s">
        <v>1515</v>
      </c>
      <c r="G977" s="229" t="s">
        <v>1179</v>
      </c>
      <c r="H977" s="229" t="s">
        <v>1180</v>
      </c>
      <c r="I977" s="229" t="s">
        <v>347</v>
      </c>
      <c r="J977" s="230">
        <v>-102587</v>
      </c>
      <c r="K977" s="229" t="s">
        <v>347</v>
      </c>
      <c r="L977" s="229" t="s">
        <v>1395</v>
      </c>
      <c r="M977" s="229" t="s">
        <v>347</v>
      </c>
      <c r="N977" s="229" t="s">
        <v>608</v>
      </c>
      <c r="O977" s="229" t="s">
        <v>404</v>
      </c>
      <c r="P977" s="229" t="s">
        <v>405</v>
      </c>
      <c r="Q977" s="229" t="s">
        <v>406</v>
      </c>
      <c r="R977" s="229" t="s">
        <v>347</v>
      </c>
      <c r="S977" s="229" t="s">
        <v>347</v>
      </c>
      <c r="T977" s="231">
        <v>0</v>
      </c>
      <c r="U977" s="229" t="s">
        <v>347</v>
      </c>
      <c r="V977" s="229" t="s">
        <v>1396</v>
      </c>
      <c r="W977" s="229" t="s">
        <v>347</v>
      </c>
      <c r="X977" s="229" t="s">
        <v>347</v>
      </c>
      <c r="Y977" s="229">
        <f t="shared" si="25"/>
        <v>4</v>
      </c>
      <c r="Z977" s="220"/>
    </row>
    <row r="978" spans="1:26">
      <c r="A978" s="228">
        <v>44681</v>
      </c>
      <c r="B978" s="229" t="s">
        <v>1393</v>
      </c>
      <c r="C978" s="229" t="s">
        <v>1442</v>
      </c>
      <c r="D978" s="229" t="s">
        <v>1394</v>
      </c>
      <c r="E978" s="229" t="s">
        <v>1514</v>
      </c>
      <c r="F978" s="229" t="s">
        <v>1515</v>
      </c>
      <c r="G978" s="229" t="s">
        <v>1182</v>
      </c>
      <c r="H978" s="229" t="s">
        <v>401</v>
      </c>
      <c r="I978" s="229" t="s">
        <v>347</v>
      </c>
      <c r="J978" s="230">
        <v>-1447290</v>
      </c>
      <c r="K978" s="229" t="s">
        <v>347</v>
      </c>
      <c r="L978" s="229" t="s">
        <v>1395</v>
      </c>
      <c r="M978" s="229" t="s">
        <v>347</v>
      </c>
      <c r="N978" s="229" t="s">
        <v>608</v>
      </c>
      <c r="O978" s="229" t="s">
        <v>404</v>
      </c>
      <c r="P978" s="229" t="s">
        <v>405</v>
      </c>
      <c r="Q978" s="229" t="s">
        <v>406</v>
      </c>
      <c r="R978" s="229" t="s">
        <v>347</v>
      </c>
      <c r="S978" s="229" t="s">
        <v>347</v>
      </c>
      <c r="T978" s="231">
        <v>0</v>
      </c>
      <c r="U978" s="229" t="s">
        <v>347</v>
      </c>
      <c r="V978" s="229" t="s">
        <v>1396</v>
      </c>
      <c r="W978" s="229" t="s">
        <v>347</v>
      </c>
      <c r="X978" s="229" t="s">
        <v>347</v>
      </c>
      <c r="Y978" s="229">
        <f t="shared" si="25"/>
        <v>4</v>
      </c>
      <c r="Z978" s="220"/>
    </row>
    <row r="979" spans="1:26">
      <c r="A979" s="228">
        <v>44681</v>
      </c>
      <c r="B979" s="229" t="s">
        <v>1393</v>
      </c>
      <c r="C979" s="229" t="s">
        <v>1442</v>
      </c>
      <c r="D979" s="229" t="s">
        <v>1394</v>
      </c>
      <c r="E979" s="229" t="s">
        <v>1514</v>
      </c>
      <c r="F979" s="229" t="s">
        <v>1515</v>
      </c>
      <c r="G979" s="229" t="s">
        <v>1183</v>
      </c>
      <c r="H979" s="229" t="s">
        <v>1184</v>
      </c>
      <c r="I979" s="229" t="s">
        <v>347</v>
      </c>
      <c r="J979" s="230">
        <v>-745434</v>
      </c>
      <c r="K979" s="229" t="s">
        <v>347</v>
      </c>
      <c r="L979" s="229" t="s">
        <v>1395</v>
      </c>
      <c r="M979" s="229" t="s">
        <v>347</v>
      </c>
      <c r="N979" s="229" t="s">
        <v>608</v>
      </c>
      <c r="O979" s="229" t="s">
        <v>404</v>
      </c>
      <c r="P979" s="229" t="s">
        <v>405</v>
      </c>
      <c r="Q979" s="229" t="s">
        <v>406</v>
      </c>
      <c r="R979" s="229" t="s">
        <v>347</v>
      </c>
      <c r="S979" s="229" t="s">
        <v>347</v>
      </c>
      <c r="T979" s="231">
        <v>0</v>
      </c>
      <c r="U979" s="229" t="s">
        <v>347</v>
      </c>
      <c r="V979" s="229" t="s">
        <v>1396</v>
      </c>
      <c r="W979" s="229" t="s">
        <v>347</v>
      </c>
      <c r="X979" s="229" t="s">
        <v>347</v>
      </c>
      <c r="Y979" s="229">
        <f t="shared" si="25"/>
        <v>4</v>
      </c>
      <c r="Z979" s="220"/>
    </row>
    <row r="980" spans="1:26">
      <c r="A980" s="228">
        <v>44681</v>
      </c>
      <c r="B980" s="229" t="s">
        <v>1393</v>
      </c>
      <c r="C980" s="229" t="s">
        <v>1442</v>
      </c>
      <c r="D980" s="229" t="s">
        <v>1394</v>
      </c>
      <c r="E980" s="229" t="s">
        <v>1514</v>
      </c>
      <c r="F980" s="229" t="s">
        <v>1515</v>
      </c>
      <c r="G980" s="229" t="s">
        <v>1344</v>
      </c>
      <c r="H980" s="229" t="s">
        <v>1345</v>
      </c>
      <c r="I980" s="229" t="s">
        <v>347</v>
      </c>
      <c r="J980" s="230">
        <v>16227</v>
      </c>
      <c r="K980" s="229" t="s">
        <v>347</v>
      </c>
      <c r="L980" s="229" t="s">
        <v>1395</v>
      </c>
      <c r="M980" s="229" t="s">
        <v>347</v>
      </c>
      <c r="N980" s="229" t="s">
        <v>608</v>
      </c>
      <c r="O980" s="229" t="s">
        <v>404</v>
      </c>
      <c r="P980" s="229" t="s">
        <v>405</v>
      </c>
      <c r="Q980" s="229" t="s">
        <v>406</v>
      </c>
      <c r="R980" s="229" t="s">
        <v>347</v>
      </c>
      <c r="S980" s="229" t="s">
        <v>347</v>
      </c>
      <c r="T980" s="231">
        <v>0</v>
      </c>
      <c r="U980" s="229" t="s">
        <v>347</v>
      </c>
      <c r="V980" s="229" t="s">
        <v>1396</v>
      </c>
      <c r="W980" s="229" t="s">
        <v>347</v>
      </c>
      <c r="X980" s="229" t="s">
        <v>347</v>
      </c>
      <c r="Y980" s="229">
        <f t="shared" si="25"/>
        <v>4</v>
      </c>
      <c r="Z980" s="220"/>
    </row>
    <row r="981" spans="1:26">
      <c r="A981" s="228">
        <v>44681</v>
      </c>
      <c r="B981" s="229" t="s">
        <v>1393</v>
      </c>
      <c r="C981" s="229" t="s">
        <v>1442</v>
      </c>
      <c r="D981" s="229" t="s">
        <v>1394</v>
      </c>
      <c r="E981" s="229" t="s">
        <v>1514</v>
      </c>
      <c r="F981" s="229" t="s">
        <v>1515</v>
      </c>
      <c r="G981" s="229" t="s">
        <v>708</v>
      </c>
      <c r="H981" s="229" t="s">
        <v>709</v>
      </c>
      <c r="I981" s="229" t="s">
        <v>347</v>
      </c>
      <c r="J981" s="230">
        <v>-5519148</v>
      </c>
      <c r="K981" s="229" t="s">
        <v>347</v>
      </c>
      <c r="L981" s="229" t="s">
        <v>1395</v>
      </c>
      <c r="M981" s="229" t="s">
        <v>347</v>
      </c>
      <c r="N981" s="229" t="s">
        <v>608</v>
      </c>
      <c r="O981" s="229" t="s">
        <v>404</v>
      </c>
      <c r="P981" s="229" t="s">
        <v>405</v>
      </c>
      <c r="Q981" s="229" t="s">
        <v>406</v>
      </c>
      <c r="R981" s="229" t="s">
        <v>347</v>
      </c>
      <c r="S981" s="229" t="s">
        <v>347</v>
      </c>
      <c r="T981" s="231">
        <v>0</v>
      </c>
      <c r="U981" s="229" t="s">
        <v>347</v>
      </c>
      <c r="V981" s="229" t="s">
        <v>1396</v>
      </c>
      <c r="W981" s="229" t="s">
        <v>347</v>
      </c>
      <c r="X981" s="229" t="s">
        <v>347</v>
      </c>
      <c r="Y981" s="229">
        <f t="shared" si="25"/>
        <v>4</v>
      </c>
      <c r="Z981" s="220"/>
    </row>
    <row r="982" spans="1:26">
      <c r="A982" s="228">
        <v>44681</v>
      </c>
      <c r="B982" s="229" t="s">
        <v>1393</v>
      </c>
      <c r="C982" s="229" t="s">
        <v>1442</v>
      </c>
      <c r="D982" s="229" t="s">
        <v>1394</v>
      </c>
      <c r="E982" s="229" t="s">
        <v>1514</v>
      </c>
      <c r="F982" s="229" t="s">
        <v>1515</v>
      </c>
      <c r="G982" s="229" t="s">
        <v>1373</v>
      </c>
      <c r="H982" s="229" t="s">
        <v>730</v>
      </c>
      <c r="I982" s="229" t="s">
        <v>347</v>
      </c>
      <c r="J982" s="230">
        <v>-4482105</v>
      </c>
      <c r="K982" s="229" t="s">
        <v>347</v>
      </c>
      <c r="L982" s="229" t="s">
        <v>1395</v>
      </c>
      <c r="M982" s="229" t="s">
        <v>347</v>
      </c>
      <c r="N982" s="229" t="s">
        <v>608</v>
      </c>
      <c r="O982" s="229" t="s">
        <v>404</v>
      </c>
      <c r="P982" s="229" t="s">
        <v>405</v>
      </c>
      <c r="Q982" s="229" t="s">
        <v>406</v>
      </c>
      <c r="R982" s="229" t="s">
        <v>347</v>
      </c>
      <c r="S982" s="229" t="s">
        <v>347</v>
      </c>
      <c r="T982" s="231">
        <v>0</v>
      </c>
      <c r="U982" s="229" t="s">
        <v>347</v>
      </c>
      <c r="V982" s="229" t="s">
        <v>1396</v>
      </c>
      <c r="W982" s="229" t="s">
        <v>347</v>
      </c>
      <c r="X982" s="229" t="s">
        <v>347</v>
      </c>
      <c r="Y982" s="229">
        <f t="shared" si="25"/>
        <v>4</v>
      </c>
      <c r="Z982" s="220"/>
    </row>
    <row r="983" spans="1:26">
      <c r="A983" s="228">
        <v>44681</v>
      </c>
      <c r="B983" s="229" t="s">
        <v>1393</v>
      </c>
      <c r="C983" s="229" t="s">
        <v>1442</v>
      </c>
      <c r="D983" s="229" t="s">
        <v>1394</v>
      </c>
      <c r="E983" s="229" t="s">
        <v>1514</v>
      </c>
      <c r="F983" s="229" t="s">
        <v>1515</v>
      </c>
      <c r="G983" s="229" t="s">
        <v>894</v>
      </c>
      <c r="H983" s="229" t="s">
        <v>845</v>
      </c>
      <c r="I983" s="229" t="s">
        <v>347</v>
      </c>
      <c r="J983" s="230">
        <v>-150577</v>
      </c>
      <c r="K983" s="229" t="s">
        <v>347</v>
      </c>
      <c r="L983" s="229" t="s">
        <v>1395</v>
      </c>
      <c r="M983" s="229" t="s">
        <v>347</v>
      </c>
      <c r="N983" s="229" t="s">
        <v>608</v>
      </c>
      <c r="O983" s="229" t="s">
        <v>404</v>
      </c>
      <c r="P983" s="229" t="s">
        <v>405</v>
      </c>
      <c r="Q983" s="229" t="s">
        <v>406</v>
      </c>
      <c r="R983" s="229" t="s">
        <v>347</v>
      </c>
      <c r="S983" s="229" t="s">
        <v>347</v>
      </c>
      <c r="T983" s="231">
        <v>0</v>
      </c>
      <c r="U983" s="229" t="s">
        <v>347</v>
      </c>
      <c r="V983" s="229" t="s">
        <v>1396</v>
      </c>
      <c r="W983" s="229" t="s">
        <v>347</v>
      </c>
      <c r="X983" s="229" t="s">
        <v>347</v>
      </c>
      <c r="Y983" s="229">
        <f t="shared" si="25"/>
        <v>4</v>
      </c>
      <c r="Z983" s="220"/>
    </row>
    <row r="984" spans="1:26">
      <c r="A984" s="228">
        <v>44681</v>
      </c>
      <c r="B984" s="229" t="s">
        <v>1393</v>
      </c>
      <c r="C984" s="229" t="s">
        <v>1442</v>
      </c>
      <c r="D984" s="229" t="s">
        <v>1394</v>
      </c>
      <c r="E984" s="229" t="s">
        <v>1514</v>
      </c>
      <c r="F984" s="229" t="s">
        <v>1515</v>
      </c>
      <c r="G984" s="229" t="s">
        <v>1129</v>
      </c>
      <c r="H984" s="229" t="s">
        <v>1130</v>
      </c>
      <c r="I984" s="229" t="s">
        <v>347</v>
      </c>
      <c r="J984" s="230">
        <v>-50</v>
      </c>
      <c r="K984" s="229" t="s">
        <v>347</v>
      </c>
      <c r="L984" s="229" t="s">
        <v>1395</v>
      </c>
      <c r="M984" s="229" t="s">
        <v>347</v>
      </c>
      <c r="N984" s="229" t="s">
        <v>608</v>
      </c>
      <c r="O984" s="229" t="s">
        <v>404</v>
      </c>
      <c r="P984" s="229" t="s">
        <v>405</v>
      </c>
      <c r="Q984" s="229" t="s">
        <v>406</v>
      </c>
      <c r="R984" s="229" t="s">
        <v>347</v>
      </c>
      <c r="S984" s="229" t="s">
        <v>347</v>
      </c>
      <c r="T984" s="231">
        <v>0</v>
      </c>
      <c r="U984" s="229" t="s">
        <v>347</v>
      </c>
      <c r="V984" s="229" t="s">
        <v>1396</v>
      </c>
      <c r="W984" s="229" t="s">
        <v>347</v>
      </c>
      <c r="X984" s="229" t="s">
        <v>347</v>
      </c>
      <c r="Y984" s="229">
        <f t="shared" si="25"/>
        <v>4</v>
      </c>
      <c r="Z984" s="220"/>
    </row>
    <row r="985" spans="1:26">
      <c r="A985" s="228">
        <v>44681</v>
      </c>
      <c r="B985" s="229" t="s">
        <v>1393</v>
      </c>
      <c r="C985" s="229" t="s">
        <v>1442</v>
      </c>
      <c r="D985" s="229" t="s">
        <v>1394</v>
      </c>
      <c r="E985" s="229" t="s">
        <v>1514</v>
      </c>
      <c r="F985" s="229" t="s">
        <v>1515</v>
      </c>
      <c r="G985" s="229" t="s">
        <v>1291</v>
      </c>
      <c r="H985" s="229" t="s">
        <v>1292</v>
      </c>
      <c r="I985" s="229" t="s">
        <v>347</v>
      </c>
      <c r="J985" s="230">
        <v>-8623785</v>
      </c>
      <c r="K985" s="229" t="s">
        <v>347</v>
      </c>
      <c r="L985" s="229" t="s">
        <v>1395</v>
      </c>
      <c r="M985" s="229" t="s">
        <v>347</v>
      </c>
      <c r="N985" s="229" t="s">
        <v>608</v>
      </c>
      <c r="O985" s="229" t="s">
        <v>404</v>
      </c>
      <c r="P985" s="229" t="s">
        <v>405</v>
      </c>
      <c r="Q985" s="229" t="s">
        <v>406</v>
      </c>
      <c r="R985" s="229" t="s">
        <v>347</v>
      </c>
      <c r="S985" s="229" t="s">
        <v>347</v>
      </c>
      <c r="T985" s="231">
        <v>0</v>
      </c>
      <c r="U985" s="229" t="s">
        <v>347</v>
      </c>
      <c r="V985" s="229" t="s">
        <v>1396</v>
      </c>
      <c r="W985" s="229" t="s">
        <v>347</v>
      </c>
      <c r="X985" s="229" t="s">
        <v>347</v>
      </c>
      <c r="Y985" s="229">
        <f t="shared" si="25"/>
        <v>4</v>
      </c>
      <c r="Z985" s="220"/>
    </row>
    <row r="986" spans="1:26">
      <c r="A986" s="228">
        <v>44681</v>
      </c>
      <c r="B986" s="229" t="s">
        <v>1393</v>
      </c>
      <c r="C986" s="229" t="s">
        <v>1442</v>
      </c>
      <c r="D986" s="229" t="s">
        <v>1394</v>
      </c>
      <c r="E986" s="229" t="s">
        <v>1514</v>
      </c>
      <c r="F986" s="229" t="s">
        <v>1515</v>
      </c>
      <c r="G986" s="229" t="s">
        <v>1217</v>
      </c>
      <c r="H986" s="229" t="s">
        <v>948</v>
      </c>
      <c r="I986" s="229" t="s">
        <v>347</v>
      </c>
      <c r="J986" s="230">
        <v>-148735</v>
      </c>
      <c r="K986" s="229" t="s">
        <v>347</v>
      </c>
      <c r="L986" s="229" t="s">
        <v>1395</v>
      </c>
      <c r="M986" s="229" t="s">
        <v>347</v>
      </c>
      <c r="N986" s="229" t="s">
        <v>608</v>
      </c>
      <c r="O986" s="229" t="s">
        <v>404</v>
      </c>
      <c r="P986" s="229" t="s">
        <v>405</v>
      </c>
      <c r="Q986" s="229" t="s">
        <v>406</v>
      </c>
      <c r="R986" s="229" t="s">
        <v>347</v>
      </c>
      <c r="S986" s="229" t="s">
        <v>347</v>
      </c>
      <c r="T986" s="231">
        <v>0</v>
      </c>
      <c r="U986" s="229" t="s">
        <v>347</v>
      </c>
      <c r="V986" s="229" t="s">
        <v>1396</v>
      </c>
      <c r="W986" s="229" t="s">
        <v>347</v>
      </c>
      <c r="X986" s="229" t="s">
        <v>347</v>
      </c>
      <c r="Y986" s="229">
        <f t="shared" si="25"/>
        <v>4</v>
      </c>
      <c r="Z986" s="220"/>
    </row>
    <row r="987" spans="1:26">
      <c r="A987" s="228">
        <v>44681</v>
      </c>
      <c r="B987" s="229" t="s">
        <v>1393</v>
      </c>
      <c r="C987" s="229" t="s">
        <v>1442</v>
      </c>
      <c r="D987" s="229" t="s">
        <v>1394</v>
      </c>
      <c r="E987" s="229" t="s">
        <v>1514</v>
      </c>
      <c r="F987" s="229" t="s">
        <v>1515</v>
      </c>
      <c r="G987" s="229" t="s">
        <v>1124</v>
      </c>
      <c r="H987" s="229" t="s">
        <v>1125</v>
      </c>
      <c r="I987" s="229" t="s">
        <v>347</v>
      </c>
      <c r="J987" s="230">
        <v>-1568726</v>
      </c>
      <c r="K987" s="229" t="s">
        <v>347</v>
      </c>
      <c r="L987" s="229" t="s">
        <v>1395</v>
      </c>
      <c r="M987" s="229" t="s">
        <v>347</v>
      </c>
      <c r="N987" s="229" t="s">
        <v>608</v>
      </c>
      <c r="O987" s="229" t="s">
        <v>404</v>
      </c>
      <c r="P987" s="229" t="s">
        <v>405</v>
      </c>
      <c r="Q987" s="229" t="s">
        <v>406</v>
      </c>
      <c r="R987" s="229" t="s">
        <v>347</v>
      </c>
      <c r="S987" s="229" t="s">
        <v>347</v>
      </c>
      <c r="T987" s="231">
        <v>0</v>
      </c>
      <c r="U987" s="229" t="s">
        <v>347</v>
      </c>
      <c r="V987" s="229" t="s">
        <v>1396</v>
      </c>
      <c r="W987" s="229" t="s">
        <v>347</v>
      </c>
      <c r="X987" s="229" t="s">
        <v>347</v>
      </c>
      <c r="Y987" s="229">
        <f t="shared" si="25"/>
        <v>4</v>
      </c>
      <c r="Z987" s="220"/>
    </row>
    <row r="988" spans="1:26">
      <c r="A988" s="228">
        <v>44681</v>
      </c>
      <c r="B988" s="229" t="s">
        <v>1393</v>
      </c>
      <c r="C988" s="229" t="s">
        <v>1442</v>
      </c>
      <c r="D988" s="229" t="s">
        <v>1394</v>
      </c>
      <c r="E988" s="229" t="s">
        <v>1514</v>
      </c>
      <c r="F988" s="229" t="s">
        <v>1515</v>
      </c>
      <c r="G988" s="229" t="s">
        <v>1397</v>
      </c>
      <c r="H988" s="229" t="s">
        <v>1398</v>
      </c>
      <c r="I988" s="229" t="s">
        <v>347</v>
      </c>
      <c r="J988" s="230">
        <v>-216061</v>
      </c>
      <c r="K988" s="229" t="s">
        <v>347</v>
      </c>
      <c r="L988" s="229" t="s">
        <v>1395</v>
      </c>
      <c r="M988" s="229" t="s">
        <v>347</v>
      </c>
      <c r="N988" s="229" t="s">
        <v>608</v>
      </c>
      <c r="O988" s="229" t="s">
        <v>404</v>
      </c>
      <c r="P988" s="229" t="s">
        <v>405</v>
      </c>
      <c r="Q988" s="229" t="s">
        <v>406</v>
      </c>
      <c r="R988" s="229" t="s">
        <v>347</v>
      </c>
      <c r="S988" s="229" t="s">
        <v>347</v>
      </c>
      <c r="T988" s="231">
        <v>0</v>
      </c>
      <c r="U988" s="229" t="s">
        <v>347</v>
      </c>
      <c r="V988" s="229" t="s">
        <v>1396</v>
      </c>
      <c r="W988" s="229" t="s">
        <v>347</v>
      </c>
      <c r="X988" s="229" t="s">
        <v>347</v>
      </c>
      <c r="Y988" s="229">
        <f t="shared" si="25"/>
        <v>4</v>
      </c>
      <c r="Z988" s="220"/>
    </row>
    <row r="989" spans="1:26">
      <c r="A989" s="228">
        <v>44681</v>
      </c>
      <c r="B989" s="229" t="s">
        <v>1393</v>
      </c>
      <c r="C989" s="229" t="s">
        <v>1442</v>
      </c>
      <c r="D989" s="229" t="s">
        <v>1394</v>
      </c>
      <c r="E989" s="229" t="s">
        <v>1514</v>
      </c>
      <c r="F989" s="229" t="s">
        <v>1515</v>
      </c>
      <c r="G989" s="229" t="s">
        <v>738</v>
      </c>
      <c r="H989" s="229" t="s">
        <v>441</v>
      </c>
      <c r="I989" s="229" t="s">
        <v>347</v>
      </c>
      <c r="J989" s="230">
        <v>-1087859</v>
      </c>
      <c r="K989" s="229" t="s">
        <v>347</v>
      </c>
      <c r="L989" s="229" t="s">
        <v>1395</v>
      </c>
      <c r="M989" s="229" t="s">
        <v>347</v>
      </c>
      <c r="N989" s="229" t="s">
        <v>608</v>
      </c>
      <c r="O989" s="229" t="s">
        <v>404</v>
      </c>
      <c r="P989" s="229" t="s">
        <v>405</v>
      </c>
      <c r="Q989" s="229" t="s">
        <v>406</v>
      </c>
      <c r="R989" s="229" t="s">
        <v>347</v>
      </c>
      <c r="S989" s="229" t="s">
        <v>347</v>
      </c>
      <c r="T989" s="231">
        <v>0</v>
      </c>
      <c r="U989" s="229" t="s">
        <v>347</v>
      </c>
      <c r="V989" s="229" t="s">
        <v>1396</v>
      </c>
      <c r="W989" s="229" t="s">
        <v>347</v>
      </c>
      <c r="X989" s="229" t="s">
        <v>347</v>
      </c>
      <c r="Y989" s="229">
        <f t="shared" si="25"/>
        <v>4</v>
      </c>
      <c r="Z989" s="220"/>
    </row>
    <row r="990" spans="1:26">
      <c r="A990" s="228">
        <v>44681</v>
      </c>
      <c r="B990" s="229" t="s">
        <v>1393</v>
      </c>
      <c r="C990" s="229" t="s">
        <v>1442</v>
      </c>
      <c r="D990" s="229" t="s">
        <v>1394</v>
      </c>
      <c r="E990" s="229" t="s">
        <v>1514</v>
      </c>
      <c r="F990" s="229" t="s">
        <v>1515</v>
      </c>
      <c r="G990" s="229" t="s">
        <v>1399</v>
      </c>
      <c r="H990" s="229" t="s">
        <v>820</v>
      </c>
      <c r="I990" s="229" t="s">
        <v>347</v>
      </c>
      <c r="J990" s="230">
        <v>-168114</v>
      </c>
      <c r="K990" s="229" t="s">
        <v>347</v>
      </c>
      <c r="L990" s="229" t="s">
        <v>1395</v>
      </c>
      <c r="M990" s="229" t="s">
        <v>347</v>
      </c>
      <c r="N990" s="229" t="s">
        <v>608</v>
      </c>
      <c r="O990" s="229" t="s">
        <v>404</v>
      </c>
      <c r="P990" s="229" t="s">
        <v>405</v>
      </c>
      <c r="Q990" s="229" t="s">
        <v>406</v>
      </c>
      <c r="R990" s="229" t="s">
        <v>347</v>
      </c>
      <c r="S990" s="229" t="s">
        <v>347</v>
      </c>
      <c r="T990" s="231">
        <v>0</v>
      </c>
      <c r="U990" s="229" t="s">
        <v>347</v>
      </c>
      <c r="V990" s="229" t="s">
        <v>1396</v>
      </c>
      <c r="W990" s="229" t="s">
        <v>347</v>
      </c>
      <c r="X990" s="229" t="s">
        <v>347</v>
      </c>
      <c r="Y990" s="229">
        <f t="shared" si="25"/>
        <v>4</v>
      </c>
      <c r="Z990" s="220"/>
    </row>
    <row r="991" spans="1:26">
      <c r="A991" s="228">
        <v>44681</v>
      </c>
      <c r="B991" s="229" t="s">
        <v>1393</v>
      </c>
      <c r="C991" s="229" t="s">
        <v>1442</v>
      </c>
      <c r="D991" s="229" t="s">
        <v>1394</v>
      </c>
      <c r="E991" s="229" t="s">
        <v>1514</v>
      </c>
      <c r="F991" s="229" t="s">
        <v>1515</v>
      </c>
      <c r="G991" s="229" t="s">
        <v>1357</v>
      </c>
      <c r="H991" s="229" t="s">
        <v>1358</v>
      </c>
      <c r="I991" s="229" t="s">
        <v>347</v>
      </c>
      <c r="J991" s="230">
        <v>-311114</v>
      </c>
      <c r="K991" s="229" t="s">
        <v>347</v>
      </c>
      <c r="L991" s="229" t="s">
        <v>1395</v>
      </c>
      <c r="M991" s="229" t="s">
        <v>347</v>
      </c>
      <c r="N991" s="229" t="s">
        <v>608</v>
      </c>
      <c r="O991" s="229" t="s">
        <v>404</v>
      </c>
      <c r="P991" s="229" t="s">
        <v>405</v>
      </c>
      <c r="Q991" s="229" t="s">
        <v>406</v>
      </c>
      <c r="R991" s="229" t="s">
        <v>347</v>
      </c>
      <c r="S991" s="229" t="s">
        <v>347</v>
      </c>
      <c r="T991" s="231">
        <v>0</v>
      </c>
      <c r="U991" s="229" t="s">
        <v>347</v>
      </c>
      <c r="V991" s="229" t="s">
        <v>1396</v>
      </c>
      <c r="W991" s="229" t="s">
        <v>347</v>
      </c>
      <c r="X991" s="229" t="s">
        <v>347</v>
      </c>
      <c r="Y991" s="229">
        <f t="shared" si="25"/>
        <v>4</v>
      </c>
      <c r="Z991" s="220"/>
    </row>
    <row r="992" spans="1:26">
      <c r="A992" s="228">
        <v>44681</v>
      </c>
      <c r="B992" s="229" t="s">
        <v>1393</v>
      </c>
      <c r="C992" s="229" t="s">
        <v>1442</v>
      </c>
      <c r="D992" s="229" t="s">
        <v>1394</v>
      </c>
      <c r="E992" s="229" t="s">
        <v>1514</v>
      </c>
      <c r="F992" s="229" t="s">
        <v>1515</v>
      </c>
      <c r="G992" s="229" t="s">
        <v>1378</v>
      </c>
      <c r="H992" s="229" t="s">
        <v>740</v>
      </c>
      <c r="I992" s="229" t="s">
        <v>347</v>
      </c>
      <c r="J992" s="230">
        <v>-5803185</v>
      </c>
      <c r="K992" s="229" t="s">
        <v>347</v>
      </c>
      <c r="L992" s="229" t="s">
        <v>1395</v>
      </c>
      <c r="M992" s="229" t="s">
        <v>347</v>
      </c>
      <c r="N992" s="229" t="s">
        <v>608</v>
      </c>
      <c r="O992" s="229" t="s">
        <v>404</v>
      </c>
      <c r="P992" s="229" t="s">
        <v>405</v>
      </c>
      <c r="Q992" s="229" t="s">
        <v>406</v>
      </c>
      <c r="R992" s="229" t="s">
        <v>347</v>
      </c>
      <c r="S992" s="229" t="s">
        <v>347</v>
      </c>
      <c r="T992" s="231">
        <v>0</v>
      </c>
      <c r="U992" s="229" t="s">
        <v>347</v>
      </c>
      <c r="V992" s="229" t="s">
        <v>1396</v>
      </c>
      <c r="W992" s="229" t="s">
        <v>347</v>
      </c>
      <c r="X992" s="229" t="s">
        <v>347</v>
      </c>
      <c r="Y992" s="229">
        <f t="shared" si="25"/>
        <v>4</v>
      </c>
      <c r="Z992" s="220"/>
    </row>
    <row r="993" spans="1:26">
      <c r="A993" s="228">
        <v>44681</v>
      </c>
      <c r="B993" s="229" t="s">
        <v>1393</v>
      </c>
      <c r="C993" s="229" t="s">
        <v>1442</v>
      </c>
      <c r="D993" s="229" t="s">
        <v>1394</v>
      </c>
      <c r="E993" s="229" t="s">
        <v>1514</v>
      </c>
      <c r="F993" s="229" t="s">
        <v>1515</v>
      </c>
      <c r="G993" s="229" t="s">
        <v>1379</v>
      </c>
      <c r="H993" s="229" t="s">
        <v>1380</v>
      </c>
      <c r="I993" s="229" t="s">
        <v>347</v>
      </c>
      <c r="J993" s="230">
        <v>-250947</v>
      </c>
      <c r="K993" s="229" t="s">
        <v>347</v>
      </c>
      <c r="L993" s="229" t="s">
        <v>1395</v>
      </c>
      <c r="M993" s="229" t="s">
        <v>347</v>
      </c>
      <c r="N993" s="229" t="s">
        <v>608</v>
      </c>
      <c r="O993" s="229" t="s">
        <v>404</v>
      </c>
      <c r="P993" s="229" t="s">
        <v>405</v>
      </c>
      <c r="Q993" s="229" t="s">
        <v>406</v>
      </c>
      <c r="R993" s="229" t="s">
        <v>347</v>
      </c>
      <c r="S993" s="229" t="s">
        <v>347</v>
      </c>
      <c r="T993" s="231">
        <v>0</v>
      </c>
      <c r="U993" s="229" t="s">
        <v>347</v>
      </c>
      <c r="V993" s="229" t="s">
        <v>1396</v>
      </c>
      <c r="W993" s="229" t="s">
        <v>347</v>
      </c>
      <c r="X993" s="229" t="s">
        <v>347</v>
      </c>
      <c r="Y993" s="229">
        <f t="shared" si="25"/>
        <v>4</v>
      </c>
      <c r="Z993" s="220"/>
    </row>
    <row r="994" spans="1:26">
      <c r="A994" s="228">
        <v>44681</v>
      </c>
      <c r="B994" s="229" t="s">
        <v>1393</v>
      </c>
      <c r="C994" s="229" t="s">
        <v>1442</v>
      </c>
      <c r="D994" s="229" t="s">
        <v>1394</v>
      </c>
      <c r="E994" s="229" t="s">
        <v>1514</v>
      </c>
      <c r="F994" s="229" t="s">
        <v>1515</v>
      </c>
      <c r="G994" s="229" t="s">
        <v>1381</v>
      </c>
      <c r="H994" s="229" t="s">
        <v>744</v>
      </c>
      <c r="I994" s="229" t="s">
        <v>347</v>
      </c>
      <c r="J994" s="230">
        <v>-140171</v>
      </c>
      <c r="K994" s="229" t="s">
        <v>347</v>
      </c>
      <c r="L994" s="229" t="s">
        <v>1395</v>
      </c>
      <c r="M994" s="229" t="s">
        <v>347</v>
      </c>
      <c r="N994" s="229" t="s">
        <v>608</v>
      </c>
      <c r="O994" s="229" t="s">
        <v>404</v>
      </c>
      <c r="P994" s="229" t="s">
        <v>405</v>
      </c>
      <c r="Q994" s="229" t="s">
        <v>406</v>
      </c>
      <c r="R994" s="229" t="s">
        <v>347</v>
      </c>
      <c r="S994" s="229" t="s">
        <v>347</v>
      </c>
      <c r="T994" s="231">
        <v>0</v>
      </c>
      <c r="U994" s="229" t="s">
        <v>347</v>
      </c>
      <c r="V994" s="229" t="s">
        <v>1396</v>
      </c>
      <c r="W994" s="229" t="s">
        <v>347</v>
      </c>
      <c r="X994" s="229" t="s">
        <v>347</v>
      </c>
      <c r="Y994" s="229">
        <f t="shared" si="25"/>
        <v>4</v>
      </c>
      <c r="Z994" s="220"/>
    </row>
    <row r="995" spans="1:26">
      <c r="A995" s="228">
        <v>44681</v>
      </c>
      <c r="B995" s="229" t="s">
        <v>1393</v>
      </c>
      <c r="C995" s="229" t="s">
        <v>1442</v>
      </c>
      <c r="D995" s="229" t="s">
        <v>1394</v>
      </c>
      <c r="E995" s="229" t="s">
        <v>1514</v>
      </c>
      <c r="F995" s="229" t="s">
        <v>1515</v>
      </c>
      <c r="G995" s="229" t="s">
        <v>1257</v>
      </c>
      <c r="H995" s="229" t="s">
        <v>746</v>
      </c>
      <c r="I995" s="229" t="s">
        <v>347</v>
      </c>
      <c r="J995" s="230">
        <v>-3075246</v>
      </c>
      <c r="K995" s="229" t="s">
        <v>347</v>
      </c>
      <c r="L995" s="229" t="s">
        <v>1395</v>
      </c>
      <c r="M995" s="229" t="s">
        <v>347</v>
      </c>
      <c r="N995" s="229" t="s">
        <v>608</v>
      </c>
      <c r="O995" s="229" t="s">
        <v>404</v>
      </c>
      <c r="P995" s="229" t="s">
        <v>405</v>
      </c>
      <c r="Q995" s="229" t="s">
        <v>406</v>
      </c>
      <c r="R995" s="229" t="s">
        <v>347</v>
      </c>
      <c r="S995" s="229" t="s">
        <v>347</v>
      </c>
      <c r="T995" s="231">
        <v>0</v>
      </c>
      <c r="U995" s="229" t="s">
        <v>347</v>
      </c>
      <c r="V995" s="229" t="s">
        <v>1396</v>
      </c>
      <c r="W995" s="229" t="s">
        <v>347</v>
      </c>
      <c r="X995" s="229" t="s">
        <v>347</v>
      </c>
      <c r="Y995" s="229">
        <f t="shared" si="25"/>
        <v>4</v>
      </c>
      <c r="Z995" s="220"/>
    </row>
    <row r="996" spans="1:26">
      <c r="A996" s="228">
        <v>44681</v>
      </c>
      <c r="B996" s="229" t="s">
        <v>1393</v>
      </c>
      <c r="C996" s="229" t="s">
        <v>1442</v>
      </c>
      <c r="D996" s="229" t="s">
        <v>1394</v>
      </c>
      <c r="E996" s="229" t="s">
        <v>1514</v>
      </c>
      <c r="F996" s="229" t="s">
        <v>1515</v>
      </c>
      <c r="G996" s="229" t="s">
        <v>1258</v>
      </c>
      <c r="H996" s="229" t="s">
        <v>1259</v>
      </c>
      <c r="I996" s="229" t="s">
        <v>347</v>
      </c>
      <c r="J996" s="230">
        <v>-17726996</v>
      </c>
      <c r="K996" s="229" t="s">
        <v>347</v>
      </c>
      <c r="L996" s="229" t="s">
        <v>1395</v>
      </c>
      <c r="M996" s="229" t="s">
        <v>347</v>
      </c>
      <c r="N996" s="229" t="s">
        <v>608</v>
      </c>
      <c r="O996" s="229" t="s">
        <v>404</v>
      </c>
      <c r="P996" s="229" t="s">
        <v>405</v>
      </c>
      <c r="Q996" s="229" t="s">
        <v>406</v>
      </c>
      <c r="R996" s="229" t="s">
        <v>347</v>
      </c>
      <c r="S996" s="229" t="s">
        <v>347</v>
      </c>
      <c r="T996" s="231">
        <v>0</v>
      </c>
      <c r="U996" s="229" t="s">
        <v>347</v>
      </c>
      <c r="V996" s="229" t="s">
        <v>1396</v>
      </c>
      <c r="W996" s="229" t="s">
        <v>347</v>
      </c>
      <c r="X996" s="229" t="s">
        <v>347</v>
      </c>
      <c r="Y996" s="229">
        <f t="shared" si="25"/>
        <v>4</v>
      </c>
      <c r="Z996" s="220"/>
    </row>
    <row r="997" spans="1:26">
      <c r="A997" s="228">
        <v>44681</v>
      </c>
      <c r="B997" s="229" t="s">
        <v>1393</v>
      </c>
      <c r="C997" s="229" t="s">
        <v>1442</v>
      </c>
      <c r="D997" s="229" t="s">
        <v>1394</v>
      </c>
      <c r="E997" s="229" t="s">
        <v>1514</v>
      </c>
      <c r="F997" s="229" t="s">
        <v>1515</v>
      </c>
      <c r="G997" s="229" t="s">
        <v>1382</v>
      </c>
      <c r="H997" s="229" t="s">
        <v>748</v>
      </c>
      <c r="I997" s="229" t="s">
        <v>347</v>
      </c>
      <c r="J997" s="230">
        <v>-1153645</v>
      </c>
      <c r="K997" s="229" t="s">
        <v>347</v>
      </c>
      <c r="L997" s="229" t="s">
        <v>1395</v>
      </c>
      <c r="M997" s="229" t="s">
        <v>347</v>
      </c>
      <c r="N997" s="229" t="s">
        <v>608</v>
      </c>
      <c r="O997" s="229" t="s">
        <v>404</v>
      </c>
      <c r="P997" s="229" t="s">
        <v>405</v>
      </c>
      <c r="Q997" s="229" t="s">
        <v>406</v>
      </c>
      <c r="R997" s="229" t="s">
        <v>347</v>
      </c>
      <c r="S997" s="229" t="s">
        <v>347</v>
      </c>
      <c r="T997" s="231">
        <v>0</v>
      </c>
      <c r="U997" s="229" t="s">
        <v>347</v>
      </c>
      <c r="V997" s="229" t="s">
        <v>1396</v>
      </c>
      <c r="W997" s="229" t="s">
        <v>347</v>
      </c>
      <c r="X997" s="229" t="s">
        <v>347</v>
      </c>
      <c r="Y997" s="229">
        <f t="shared" si="25"/>
        <v>4</v>
      </c>
      <c r="Z997" s="220"/>
    </row>
    <row r="998" spans="1:26">
      <c r="A998" s="228">
        <v>44681</v>
      </c>
      <c r="B998" s="229" t="s">
        <v>1393</v>
      </c>
      <c r="C998" s="229" t="s">
        <v>1442</v>
      </c>
      <c r="D998" s="229" t="s">
        <v>1394</v>
      </c>
      <c r="E998" s="229" t="s">
        <v>1514</v>
      </c>
      <c r="F998" s="229" t="s">
        <v>1515</v>
      </c>
      <c r="G998" s="229" t="s">
        <v>1383</v>
      </c>
      <c r="H998" s="229" t="s">
        <v>1384</v>
      </c>
      <c r="I998" s="229" t="s">
        <v>347</v>
      </c>
      <c r="J998" s="230">
        <v>-2844502</v>
      </c>
      <c r="K998" s="229" t="s">
        <v>347</v>
      </c>
      <c r="L998" s="229" t="s">
        <v>1395</v>
      </c>
      <c r="M998" s="229" t="s">
        <v>347</v>
      </c>
      <c r="N998" s="229" t="s">
        <v>608</v>
      </c>
      <c r="O998" s="229" t="s">
        <v>404</v>
      </c>
      <c r="P998" s="229" t="s">
        <v>405</v>
      </c>
      <c r="Q998" s="229" t="s">
        <v>406</v>
      </c>
      <c r="R998" s="229" t="s">
        <v>347</v>
      </c>
      <c r="S998" s="229" t="s">
        <v>347</v>
      </c>
      <c r="T998" s="231">
        <v>0</v>
      </c>
      <c r="U998" s="229" t="s">
        <v>347</v>
      </c>
      <c r="V998" s="229" t="s">
        <v>1396</v>
      </c>
      <c r="W998" s="229" t="s">
        <v>347</v>
      </c>
      <c r="X998" s="229" t="s">
        <v>347</v>
      </c>
      <c r="Y998" s="229">
        <f t="shared" si="25"/>
        <v>4</v>
      </c>
      <c r="Z998" s="220"/>
    </row>
    <row r="999" spans="1:26">
      <c r="A999" s="228">
        <v>44681</v>
      </c>
      <c r="B999" s="229" t="s">
        <v>1393</v>
      </c>
      <c r="C999" s="229" t="s">
        <v>1442</v>
      </c>
      <c r="D999" s="229" t="s">
        <v>1394</v>
      </c>
      <c r="E999" s="229" t="s">
        <v>1514</v>
      </c>
      <c r="F999" s="229" t="s">
        <v>1515</v>
      </c>
      <c r="G999" s="229" t="s">
        <v>1385</v>
      </c>
      <c r="H999" s="229" t="s">
        <v>1386</v>
      </c>
      <c r="I999" s="229" t="s">
        <v>347</v>
      </c>
      <c r="J999" s="230">
        <v>-312727</v>
      </c>
      <c r="K999" s="229" t="s">
        <v>347</v>
      </c>
      <c r="L999" s="229" t="s">
        <v>1395</v>
      </c>
      <c r="M999" s="229" t="s">
        <v>347</v>
      </c>
      <c r="N999" s="229" t="s">
        <v>608</v>
      </c>
      <c r="O999" s="229" t="s">
        <v>404</v>
      </c>
      <c r="P999" s="229" t="s">
        <v>405</v>
      </c>
      <c r="Q999" s="229" t="s">
        <v>406</v>
      </c>
      <c r="R999" s="229" t="s">
        <v>347</v>
      </c>
      <c r="S999" s="229" t="s">
        <v>347</v>
      </c>
      <c r="T999" s="231">
        <v>0</v>
      </c>
      <c r="U999" s="229" t="s">
        <v>347</v>
      </c>
      <c r="V999" s="229" t="s">
        <v>1396</v>
      </c>
      <c r="W999" s="229" t="s">
        <v>347</v>
      </c>
      <c r="X999" s="229" t="s">
        <v>347</v>
      </c>
      <c r="Y999" s="229">
        <f t="shared" si="25"/>
        <v>4</v>
      </c>
      <c r="Z999" s="220"/>
    </row>
    <row r="1000" spans="1:26">
      <c r="A1000" s="228">
        <v>44681</v>
      </c>
      <c r="B1000" s="229" t="s">
        <v>1393</v>
      </c>
      <c r="C1000" s="229" t="s">
        <v>1442</v>
      </c>
      <c r="D1000" s="229" t="s">
        <v>1394</v>
      </c>
      <c r="E1000" s="229" t="s">
        <v>1514</v>
      </c>
      <c r="F1000" s="229" t="s">
        <v>1515</v>
      </c>
      <c r="G1000" s="229" t="s">
        <v>1263</v>
      </c>
      <c r="H1000" s="229" t="s">
        <v>820</v>
      </c>
      <c r="I1000" s="229" t="s">
        <v>347</v>
      </c>
      <c r="J1000" s="230">
        <v>-475090</v>
      </c>
      <c r="K1000" s="229" t="s">
        <v>347</v>
      </c>
      <c r="L1000" s="229" t="s">
        <v>1395</v>
      </c>
      <c r="M1000" s="229" t="s">
        <v>347</v>
      </c>
      <c r="N1000" s="229" t="s">
        <v>608</v>
      </c>
      <c r="O1000" s="229" t="s">
        <v>404</v>
      </c>
      <c r="P1000" s="229" t="s">
        <v>405</v>
      </c>
      <c r="Q1000" s="229" t="s">
        <v>406</v>
      </c>
      <c r="R1000" s="229" t="s">
        <v>347</v>
      </c>
      <c r="S1000" s="229" t="s">
        <v>347</v>
      </c>
      <c r="T1000" s="231">
        <v>0</v>
      </c>
      <c r="U1000" s="229" t="s">
        <v>347</v>
      </c>
      <c r="V1000" s="229" t="s">
        <v>1396</v>
      </c>
      <c r="W1000" s="229" t="s">
        <v>347</v>
      </c>
      <c r="X1000" s="229" t="s">
        <v>347</v>
      </c>
      <c r="Y1000" s="229">
        <f t="shared" si="25"/>
        <v>4</v>
      </c>
      <c r="Z1000" s="220"/>
    </row>
    <row r="1001" spans="1:26">
      <c r="A1001" s="228">
        <v>44681</v>
      </c>
      <c r="B1001" s="229" t="s">
        <v>1393</v>
      </c>
      <c r="C1001" s="229" t="s">
        <v>1442</v>
      </c>
      <c r="D1001" s="229" t="s">
        <v>1394</v>
      </c>
      <c r="E1001" s="229" t="s">
        <v>1514</v>
      </c>
      <c r="F1001" s="229" t="s">
        <v>1515</v>
      </c>
      <c r="G1001" s="229" t="s">
        <v>1187</v>
      </c>
      <c r="H1001" s="229" t="s">
        <v>410</v>
      </c>
      <c r="I1001" s="229" t="s">
        <v>347</v>
      </c>
      <c r="J1001" s="230">
        <v>-20455</v>
      </c>
      <c r="K1001" s="229" t="s">
        <v>347</v>
      </c>
      <c r="L1001" s="229" t="s">
        <v>1395</v>
      </c>
      <c r="M1001" s="229" t="s">
        <v>347</v>
      </c>
      <c r="N1001" s="229" t="s">
        <v>608</v>
      </c>
      <c r="O1001" s="229" t="s">
        <v>404</v>
      </c>
      <c r="P1001" s="229" t="s">
        <v>405</v>
      </c>
      <c r="Q1001" s="229" t="s">
        <v>406</v>
      </c>
      <c r="R1001" s="229" t="s">
        <v>347</v>
      </c>
      <c r="S1001" s="229" t="s">
        <v>347</v>
      </c>
      <c r="T1001" s="231">
        <v>0</v>
      </c>
      <c r="U1001" s="229" t="s">
        <v>347</v>
      </c>
      <c r="V1001" s="229" t="s">
        <v>1396</v>
      </c>
      <c r="W1001" s="229" t="s">
        <v>347</v>
      </c>
      <c r="X1001" s="229" t="s">
        <v>347</v>
      </c>
      <c r="Y1001" s="229">
        <f t="shared" si="25"/>
        <v>4</v>
      </c>
      <c r="Z1001" s="220"/>
    </row>
    <row r="1002" spans="1:26">
      <c r="A1002" s="228">
        <v>44681</v>
      </c>
      <c r="B1002" s="229" t="s">
        <v>1393</v>
      </c>
      <c r="C1002" s="229" t="s">
        <v>1442</v>
      </c>
      <c r="D1002" s="229" t="s">
        <v>1394</v>
      </c>
      <c r="E1002" s="229" t="s">
        <v>1514</v>
      </c>
      <c r="F1002" s="229" t="s">
        <v>1515</v>
      </c>
      <c r="G1002" s="229" t="s">
        <v>1268</v>
      </c>
      <c r="H1002" s="229" t="s">
        <v>1269</v>
      </c>
      <c r="I1002" s="229" t="s">
        <v>347</v>
      </c>
      <c r="J1002" s="230">
        <v>-127244</v>
      </c>
      <c r="K1002" s="229" t="s">
        <v>347</v>
      </c>
      <c r="L1002" s="229" t="s">
        <v>1395</v>
      </c>
      <c r="M1002" s="229" t="s">
        <v>347</v>
      </c>
      <c r="N1002" s="229" t="s">
        <v>608</v>
      </c>
      <c r="O1002" s="229" t="s">
        <v>404</v>
      </c>
      <c r="P1002" s="229" t="s">
        <v>405</v>
      </c>
      <c r="Q1002" s="229" t="s">
        <v>406</v>
      </c>
      <c r="R1002" s="229" t="s">
        <v>347</v>
      </c>
      <c r="S1002" s="229" t="s">
        <v>347</v>
      </c>
      <c r="T1002" s="231">
        <v>0</v>
      </c>
      <c r="U1002" s="229" t="s">
        <v>347</v>
      </c>
      <c r="V1002" s="229" t="s">
        <v>1396</v>
      </c>
      <c r="W1002" s="229" t="s">
        <v>347</v>
      </c>
      <c r="X1002" s="229" t="s">
        <v>347</v>
      </c>
      <c r="Y1002" s="229">
        <f t="shared" si="25"/>
        <v>4</v>
      </c>
      <c r="Z1002" s="220"/>
    </row>
    <row r="1003" spans="1:26">
      <c r="A1003" s="228">
        <v>44681</v>
      </c>
      <c r="B1003" s="229" t="s">
        <v>1393</v>
      </c>
      <c r="C1003" s="229" t="s">
        <v>1442</v>
      </c>
      <c r="D1003" s="229" t="s">
        <v>1394</v>
      </c>
      <c r="E1003" s="229" t="s">
        <v>1514</v>
      </c>
      <c r="F1003" s="229" t="s">
        <v>1515</v>
      </c>
      <c r="G1003" s="229" t="s">
        <v>1286</v>
      </c>
      <c r="H1003" s="229" t="s">
        <v>454</v>
      </c>
      <c r="I1003" s="229" t="s">
        <v>347</v>
      </c>
      <c r="J1003" s="230">
        <v>-3610901</v>
      </c>
      <c r="K1003" s="229" t="s">
        <v>347</v>
      </c>
      <c r="L1003" s="229" t="s">
        <v>1395</v>
      </c>
      <c r="M1003" s="229" t="s">
        <v>347</v>
      </c>
      <c r="N1003" s="229" t="s">
        <v>608</v>
      </c>
      <c r="O1003" s="229" t="s">
        <v>404</v>
      </c>
      <c r="P1003" s="229" t="s">
        <v>405</v>
      </c>
      <c r="Q1003" s="229" t="s">
        <v>406</v>
      </c>
      <c r="R1003" s="229" t="s">
        <v>347</v>
      </c>
      <c r="S1003" s="229" t="s">
        <v>347</v>
      </c>
      <c r="T1003" s="231">
        <v>0</v>
      </c>
      <c r="U1003" s="229" t="s">
        <v>347</v>
      </c>
      <c r="V1003" s="229" t="s">
        <v>1396</v>
      </c>
      <c r="W1003" s="229" t="s">
        <v>347</v>
      </c>
      <c r="X1003" s="229" t="s">
        <v>347</v>
      </c>
      <c r="Y1003" s="229">
        <f t="shared" si="25"/>
        <v>4</v>
      </c>
      <c r="Z1003" s="220"/>
    </row>
    <row r="1004" spans="1:26">
      <c r="A1004" s="228">
        <v>44681</v>
      </c>
      <c r="B1004" s="229" t="s">
        <v>1393</v>
      </c>
      <c r="C1004" s="229" t="s">
        <v>1442</v>
      </c>
      <c r="D1004" s="229" t="s">
        <v>1394</v>
      </c>
      <c r="E1004" s="229" t="s">
        <v>1514</v>
      </c>
      <c r="F1004" s="229" t="s">
        <v>1515</v>
      </c>
      <c r="G1004" s="229" t="s">
        <v>494</v>
      </c>
      <c r="H1004" s="229" t="s">
        <v>495</v>
      </c>
      <c r="I1004" s="229" t="s">
        <v>347</v>
      </c>
      <c r="J1004" s="230">
        <v>-1443876</v>
      </c>
      <c r="K1004" s="229" t="s">
        <v>347</v>
      </c>
      <c r="L1004" s="229" t="s">
        <v>1395</v>
      </c>
      <c r="M1004" s="229" t="s">
        <v>347</v>
      </c>
      <c r="N1004" s="229" t="s">
        <v>608</v>
      </c>
      <c r="O1004" s="229" t="s">
        <v>404</v>
      </c>
      <c r="P1004" s="229" t="s">
        <v>405</v>
      </c>
      <c r="Q1004" s="229" t="s">
        <v>406</v>
      </c>
      <c r="R1004" s="229" t="s">
        <v>347</v>
      </c>
      <c r="S1004" s="229" t="s">
        <v>347</v>
      </c>
      <c r="T1004" s="231">
        <v>0</v>
      </c>
      <c r="U1004" s="229" t="s">
        <v>347</v>
      </c>
      <c r="V1004" s="229" t="s">
        <v>1396</v>
      </c>
      <c r="W1004" s="229" t="s">
        <v>347</v>
      </c>
      <c r="X1004" s="229" t="s">
        <v>347</v>
      </c>
      <c r="Y1004" s="229">
        <f t="shared" si="25"/>
        <v>4</v>
      </c>
      <c r="Z1004" s="220"/>
    </row>
    <row r="1005" spans="1:26">
      <c r="A1005" s="228">
        <v>44681</v>
      </c>
      <c r="B1005" s="229" t="s">
        <v>1393</v>
      </c>
      <c r="C1005" s="229" t="s">
        <v>1442</v>
      </c>
      <c r="D1005" s="229" t="s">
        <v>1394</v>
      </c>
      <c r="E1005" s="229" t="s">
        <v>1514</v>
      </c>
      <c r="F1005" s="229" t="s">
        <v>1515</v>
      </c>
      <c r="G1005" s="229" t="s">
        <v>1335</v>
      </c>
      <c r="H1005" s="229" t="s">
        <v>1336</v>
      </c>
      <c r="I1005" s="229" t="s">
        <v>347</v>
      </c>
      <c r="J1005" s="230">
        <v>-412636</v>
      </c>
      <c r="K1005" s="229" t="s">
        <v>347</v>
      </c>
      <c r="L1005" s="229" t="s">
        <v>1395</v>
      </c>
      <c r="M1005" s="229" t="s">
        <v>347</v>
      </c>
      <c r="N1005" s="229" t="s">
        <v>608</v>
      </c>
      <c r="O1005" s="229" t="s">
        <v>404</v>
      </c>
      <c r="P1005" s="229" t="s">
        <v>405</v>
      </c>
      <c r="Q1005" s="229" t="s">
        <v>406</v>
      </c>
      <c r="R1005" s="229" t="s">
        <v>347</v>
      </c>
      <c r="S1005" s="229" t="s">
        <v>347</v>
      </c>
      <c r="T1005" s="231">
        <v>0</v>
      </c>
      <c r="U1005" s="229" t="s">
        <v>347</v>
      </c>
      <c r="V1005" s="229" t="s">
        <v>1396</v>
      </c>
      <c r="W1005" s="229" t="s">
        <v>347</v>
      </c>
      <c r="X1005" s="229" t="s">
        <v>347</v>
      </c>
      <c r="Y1005" s="229">
        <f t="shared" si="25"/>
        <v>4</v>
      </c>
      <c r="Z1005" s="220"/>
    </row>
    <row r="1006" spans="1:26">
      <c r="A1006" s="228">
        <v>44681</v>
      </c>
      <c r="B1006" s="229" t="s">
        <v>1393</v>
      </c>
      <c r="C1006" s="229" t="s">
        <v>1442</v>
      </c>
      <c r="D1006" s="229" t="s">
        <v>1394</v>
      </c>
      <c r="E1006" s="229" t="s">
        <v>1514</v>
      </c>
      <c r="F1006" s="229" t="s">
        <v>1515</v>
      </c>
      <c r="G1006" s="229" t="s">
        <v>1321</v>
      </c>
      <c r="H1006" s="229" t="s">
        <v>948</v>
      </c>
      <c r="I1006" s="229" t="s">
        <v>347</v>
      </c>
      <c r="J1006" s="230">
        <v>-426859</v>
      </c>
      <c r="K1006" s="229" t="s">
        <v>347</v>
      </c>
      <c r="L1006" s="229" t="s">
        <v>1395</v>
      </c>
      <c r="M1006" s="229" t="s">
        <v>347</v>
      </c>
      <c r="N1006" s="229" t="s">
        <v>608</v>
      </c>
      <c r="O1006" s="229" t="s">
        <v>404</v>
      </c>
      <c r="P1006" s="229" t="s">
        <v>405</v>
      </c>
      <c r="Q1006" s="229" t="s">
        <v>406</v>
      </c>
      <c r="R1006" s="229" t="s">
        <v>347</v>
      </c>
      <c r="S1006" s="229" t="s">
        <v>347</v>
      </c>
      <c r="T1006" s="231">
        <v>0</v>
      </c>
      <c r="U1006" s="229" t="s">
        <v>347</v>
      </c>
      <c r="V1006" s="229" t="s">
        <v>1396</v>
      </c>
      <c r="W1006" s="229" t="s">
        <v>347</v>
      </c>
      <c r="X1006" s="229" t="s">
        <v>347</v>
      </c>
      <c r="Y1006" s="229">
        <f t="shared" si="25"/>
        <v>4</v>
      </c>
      <c r="Z1006" s="220"/>
    </row>
    <row r="1007" spans="1:26">
      <c r="A1007" s="228">
        <v>44681</v>
      </c>
      <c r="B1007" s="229" t="s">
        <v>347</v>
      </c>
      <c r="C1007" s="229" t="s">
        <v>1443</v>
      </c>
      <c r="D1007" s="229" t="s">
        <v>1394</v>
      </c>
      <c r="E1007" s="229" t="s">
        <v>1514</v>
      </c>
      <c r="F1007" s="229" t="s">
        <v>1515</v>
      </c>
      <c r="G1007" s="229" t="s">
        <v>1179</v>
      </c>
      <c r="H1007" s="229" t="s">
        <v>1180</v>
      </c>
      <c r="I1007" s="229" t="s">
        <v>347</v>
      </c>
      <c r="J1007" s="230">
        <v>1931014</v>
      </c>
      <c r="K1007" s="229" t="s">
        <v>347</v>
      </c>
      <c r="L1007" s="229" t="s">
        <v>1395</v>
      </c>
      <c r="M1007" s="229" t="s">
        <v>347</v>
      </c>
      <c r="N1007" s="229" t="s">
        <v>347</v>
      </c>
      <c r="O1007" s="229" t="s">
        <v>404</v>
      </c>
      <c r="P1007" s="229" t="s">
        <v>405</v>
      </c>
      <c r="Q1007" s="229" t="s">
        <v>406</v>
      </c>
      <c r="R1007" s="229" t="s">
        <v>347</v>
      </c>
      <c r="S1007" s="229" t="s">
        <v>347</v>
      </c>
      <c r="T1007" s="231">
        <v>0</v>
      </c>
      <c r="U1007" s="229" t="s">
        <v>347</v>
      </c>
      <c r="V1007" s="229" t="s">
        <v>1396</v>
      </c>
      <c r="W1007" s="229" t="s">
        <v>347</v>
      </c>
      <c r="X1007" s="229" t="s">
        <v>347</v>
      </c>
      <c r="Y1007" s="229">
        <f t="shared" si="25"/>
        <v>4</v>
      </c>
      <c r="Z1007" s="220"/>
    </row>
    <row r="1008" spans="1:26">
      <c r="A1008" s="228">
        <v>44681</v>
      </c>
      <c r="B1008" s="229" t="s">
        <v>347</v>
      </c>
      <c r="C1008" s="229" t="s">
        <v>1443</v>
      </c>
      <c r="D1008" s="229" t="s">
        <v>1394</v>
      </c>
      <c r="E1008" s="229" t="s">
        <v>1514</v>
      </c>
      <c r="F1008" s="229" t="s">
        <v>1515</v>
      </c>
      <c r="G1008" s="229" t="s">
        <v>1182</v>
      </c>
      <c r="H1008" s="229" t="s">
        <v>401</v>
      </c>
      <c r="I1008" s="229" t="s">
        <v>347</v>
      </c>
      <c r="J1008" s="230">
        <v>27774914</v>
      </c>
      <c r="K1008" s="229" t="s">
        <v>347</v>
      </c>
      <c r="L1008" s="229" t="s">
        <v>1395</v>
      </c>
      <c r="M1008" s="229" t="s">
        <v>347</v>
      </c>
      <c r="N1008" s="229" t="s">
        <v>347</v>
      </c>
      <c r="O1008" s="229" t="s">
        <v>404</v>
      </c>
      <c r="P1008" s="229" t="s">
        <v>405</v>
      </c>
      <c r="Q1008" s="229" t="s">
        <v>406</v>
      </c>
      <c r="R1008" s="229" t="s">
        <v>347</v>
      </c>
      <c r="S1008" s="229" t="s">
        <v>347</v>
      </c>
      <c r="T1008" s="231">
        <v>0</v>
      </c>
      <c r="U1008" s="229" t="s">
        <v>347</v>
      </c>
      <c r="V1008" s="229" t="s">
        <v>1396</v>
      </c>
      <c r="W1008" s="229" t="s">
        <v>347</v>
      </c>
      <c r="X1008" s="229" t="s">
        <v>347</v>
      </c>
      <c r="Y1008" s="229">
        <f t="shared" si="25"/>
        <v>4</v>
      </c>
      <c r="Z1008" s="220"/>
    </row>
    <row r="1009" spans="1:26">
      <c r="A1009" s="228">
        <v>44681</v>
      </c>
      <c r="B1009" s="229" t="s">
        <v>347</v>
      </c>
      <c r="C1009" s="229" t="s">
        <v>1443</v>
      </c>
      <c r="D1009" s="229" t="s">
        <v>1394</v>
      </c>
      <c r="E1009" s="229" t="s">
        <v>1514</v>
      </c>
      <c r="F1009" s="229" t="s">
        <v>1515</v>
      </c>
      <c r="G1009" s="229" t="s">
        <v>1191</v>
      </c>
      <c r="H1009" s="229" t="s">
        <v>418</v>
      </c>
      <c r="I1009" s="229" t="s">
        <v>347</v>
      </c>
      <c r="J1009" s="230">
        <v>2631693</v>
      </c>
      <c r="K1009" s="229" t="s">
        <v>347</v>
      </c>
      <c r="L1009" s="229" t="s">
        <v>1395</v>
      </c>
      <c r="M1009" s="229" t="s">
        <v>347</v>
      </c>
      <c r="N1009" s="229" t="s">
        <v>347</v>
      </c>
      <c r="O1009" s="229" t="s">
        <v>404</v>
      </c>
      <c r="P1009" s="229" t="s">
        <v>405</v>
      </c>
      <c r="Q1009" s="229" t="s">
        <v>406</v>
      </c>
      <c r="R1009" s="229" t="s">
        <v>347</v>
      </c>
      <c r="S1009" s="229" t="s">
        <v>347</v>
      </c>
      <c r="T1009" s="231">
        <v>0</v>
      </c>
      <c r="U1009" s="229" t="s">
        <v>347</v>
      </c>
      <c r="V1009" s="229" t="s">
        <v>1396</v>
      </c>
      <c r="W1009" s="229" t="s">
        <v>347</v>
      </c>
      <c r="X1009" s="229" t="s">
        <v>347</v>
      </c>
      <c r="Y1009" s="229">
        <f t="shared" si="25"/>
        <v>4</v>
      </c>
      <c r="Z1009" s="220"/>
    </row>
    <row r="1010" spans="1:26">
      <c r="A1010" s="228">
        <v>44681</v>
      </c>
      <c r="B1010" s="229" t="s">
        <v>347</v>
      </c>
      <c r="C1010" s="229" t="s">
        <v>1443</v>
      </c>
      <c r="D1010" s="229" t="s">
        <v>1394</v>
      </c>
      <c r="E1010" s="229" t="s">
        <v>1514</v>
      </c>
      <c r="F1010" s="229" t="s">
        <v>1515</v>
      </c>
      <c r="G1010" s="229" t="s">
        <v>1183</v>
      </c>
      <c r="H1010" s="229" t="s">
        <v>1184</v>
      </c>
      <c r="I1010" s="229" t="s">
        <v>347</v>
      </c>
      <c r="J1010" s="230">
        <v>10766882</v>
      </c>
      <c r="K1010" s="229" t="s">
        <v>347</v>
      </c>
      <c r="L1010" s="229" t="s">
        <v>1395</v>
      </c>
      <c r="M1010" s="229" t="s">
        <v>347</v>
      </c>
      <c r="N1010" s="229" t="s">
        <v>347</v>
      </c>
      <c r="O1010" s="229" t="s">
        <v>404</v>
      </c>
      <c r="P1010" s="229" t="s">
        <v>405</v>
      </c>
      <c r="Q1010" s="229" t="s">
        <v>406</v>
      </c>
      <c r="R1010" s="229" t="s">
        <v>347</v>
      </c>
      <c r="S1010" s="229" t="s">
        <v>347</v>
      </c>
      <c r="T1010" s="231">
        <v>0</v>
      </c>
      <c r="U1010" s="229" t="s">
        <v>347</v>
      </c>
      <c r="V1010" s="229" t="s">
        <v>1396</v>
      </c>
      <c r="W1010" s="229" t="s">
        <v>347</v>
      </c>
      <c r="X1010" s="229" t="s">
        <v>347</v>
      </c>
      <c r="Y1010" s="229">
        <f t="shared" si="25"/>
        <v>4</v>
      </c>
      <c r="Z1010" s="220"/>
    </row>
    <row r="1011" spans="1:26">
      <c r="A1011" s="228">
        <v>44681</v>
      </c>
      <c r="B1011" s="229" t="s">
        <v>347</v>
      </c>
      <c r="C1011" s="229" t="s">
        <v>1443</v>
      </c>
      <c r="D1011" s="229" t="s">
        <v>1394</v>
      </c>
      <c r="E1011" s="229" t="s">
        <v>1514</v>
      </c>
      <c r="F1011" s="229" t="s">
        <v>1515</v>
      </c>
      <c r="G1011" s="229" t="s">
        <v>1186</v>
      </c>
      <c r="H1011" s="229" t="s">
        <v>408</v>
      </c>
      <c r="I1011" s="229" t="s">
        <v>347</v>
      </c>
      <c r="J1011" s="230">
        <v>463636</v>
      </c>
      <c r="K1011" s="229" t="s">
        <v>347</v>
      </c>
      <c r="L1011" s="229" t="s">
        <v>1395</v>
      </c>
      <c r="M1011" s="229" t="s">
        <v>347</v>
      </c>
      <c r="N1011" s="229" t="s">
        <v>347</v>
      </c>
      <c r="O1011" s="229" t="s">
        <v>404</v>
      </c>
      <c r="P1011" s="229" t="s">
        <v>405</v>
      </c>
      <c r="Q1011" s="229" t="s">
        <v>406</v>
      </c>
      <c r="R1011" s="229" t="s">
        <v>347</v>
      </c>
      <c r="S1011" s="229" t="s">
        <v>347</v>
      </c>
      <c r="T1011" s="231">
        <v>0</v>
      </c>
      <c r="U1011" s="229" t="s">
        <v>347</v>
      </c>
      <c r="V1011" s="229" t="s">
        <v>1396</v>
      </c>
      <c r="W1011" s="229" t="s">
        <v>347</v>
      </c>
      <c r="X1011" s="229" t="s">
        <v>347</v>
      </c>
      <c r="Y1011" s="229">
        <f t="shared" si="25"/>
        <v>4</v>
      </c>
      <c r="Z1011" s="220"/>
    </row>
    <row r="1012" spans="1:26">
      <c r="A1012" s="228">
        <v>44681</v>
      </c>
      <c r="B1012" s="229" t="s">
        <v>347</v>
      </c>
      <c r="C1012" s="229" t="s">
        <v>1443</v>
      </c>
      <c r="D1012" s="229" t="s">
        <v>1394</v>
      </c>
      <c r="E1012" s="229" t="s">
        <v>1514</v>
      </c>
      <c r="F1012" s="229" t="s">
        <v>1515</v>
      </c>
      <c r="G1012" s="229" t="s">
        <v>1194</v>
      </c>
      <c r="H1012" s="229" t="s">
        <v>423</v>
      </c>
      <c r="I1012" s="229" t="s">
        <v>347</v>
      </c>
      <c r="J1012" s="230">
        <v>2332943</v>
      </c>
      <c r="K1012" s="229" t="s">
        <v>347</v>
      </c>
      <c r="L1012" s="229" t="s">
        <v>1395</v>
      </c>
      <c r="M1012" s="229" t="s">
        <v>347</v>
      </c>
      <c r="N1012" s="229" t="s">
        <v>347</v>
      </c>
      <c r="O1012" s="229" t="s">
        <v>404</v>
      </c>
      <c r="P1012" s="229" t="s">
        <v>405</v>
      </c>
      <c r="Q1012" s="229" t="s">
        <v>406</v>
      </c>
      <c r="R1012" s="229" t="s">
        <v>347</v>
      </c>
      <c r="S1012" s="229" t="s">
        <v>347</v>
      </c>
      <c r="T1012" s="231">
        <v>0</v>
      </c>
      <c r="U1012" s="229" t="s">
        <v>347</v>
      </c>
      <c r="V1012" s="229" t="s">
        <v>1396</v>
      </c>
      <c r="W1012" s="229" t="s">
        <v>347</v>
      </c>
      <c r="X1012" s="229" t="s">
        <v>347</v>
      </c>
      <c r="Y1012" s="229">
        <f t="shared" si="25"/>
        <v>4</v>
      </c>
      <c r="Z1012" s="220"/>
    </row>
    <row r="1013" spans="1:26">
      <c r="A1013" s="228">
        <v>44681</v>
      </c>
      <c r="B1013" s="229" t="s">
        <v>347</v>
      </c>
      <c r="C1013" s="229" t="s">
        <v>1443</v>
      </c>
      <c r="D1013" s="229" t="s">
        <v>1394</v>
      </c>
      <c r="E1013" s="229" t="s">
        <v>1514</v>
      </c>
      <c r="F1013" s="229" t="s">
        <v>1515</v>
      </c>
      <c r="G1013" s="229" t="s">
        <v>1344</v>
      </c>
      <c r="H1013" s="229" t="s">
        <v>1345</v>
      </c>
      <c r="I1013" s="229" t="s">
        <v>347</v>
      </c>
      <c r="J1013" s="230">
        <v>-16227</v>
      </c>
      <c r="K1013" s="229" t="s">
        <v>347</v>
      </c>
      <c r="L1013" s="229" t="s">
        <v>1395</v>
      </c>
      <c r="M1013" s="229" t="s">
        <v>347</v>
      </c>
      <c r="N1013" s="229" t="s">
        <v>347</v>
      </c>
      <c r="O1013" s="229" t="s">
        <v>404</v>
      </c>
      <c r="P1013" s="229" t="s">
        <v>405</v>
      </c>
      <c r="Q1013" s="229" t="s">
        <v>406</v>
      </c>
      <c r="R1013" s="229" t="s">
        <v>347</v>
      </c>
      <c r="S1013" s="229" t="s">
        <v>347</v>
      </c>
      <c r="T1013" s="231">
        <v>0</v>
      </c>
      <c r="U1013" s="229" t="s">
        <v>347</v>
      </c>
      <c r="V1013" s="229" t="s">
        <v>1396</v>
      </c>
      <c r="W1013" s="229" t="s">
        <v>347</v>
      </c>
      <c r="X1013" s="229" t="s">
        <v>347</v>
      </c>
      <c r="Y1013" s="229">
        <f t="shared" si="25"/>
        <v>4</v>
      </c>
      <c r="Z1013" s="220"/>
    </row>
    <row r="1014" spans="1:26">
      <c r="A1014" s="228">
        <v>44681</v>
      </c>
      <c r="B1014" s="229" t="s">
        <v>347</v>
      </c>
      <c r="C1014" s="229" t="s">
        <v>1443</v>
      </c>
      <c r="D1014" s="229" t="s">
        <v>1394</v>
      </c>
      <c r="E1014" s="229" t="s">
        <v>1514</v>
      </c>
      <c r="F1014" s="229" t="s">
        <v>1515</v>
      </c>
      <c r="G1014" s="229" t="s">
        <v>708</v>
      </c>
      <c r="H1014" s="229" t="s">
        <v>709</v>
      </c>
      <c r="I1014" s="229" t="s">
        <v>347</v>
      </c>
      <c r="J1014" s="230">
        <v>5519148</v>
      </c>
      <c r="K1014" s="229" t="s">
        <v>347</v>
      </c>
      <c r="L1014" s="229" t="s">
        <v>1395</v>
      </c>
      <c r="M1014" s="229" t="s">
        <v>347</v>
      </c>
      <c r="N1014" s="229" t="s">
        <v>347</v>
      </c>
      <c r="O1014" s="229" t="s">
        <v>404</v>
      </c>
      <c r="P1014" s="229" t="s">
        <v>405</v>
      </c>
      <c r="Q1014" s="229" t="s">
        <v>406</v>
      </c>
      <c r="R1014" s="229" t="s">
        <v>347</v>
      </c>
      <c r="S1014" s="229" t="s">
        <v>347</v>
      </c>
      <c r="T1014" s="231">
        <v>0</v>
      </c>
      <c r="U1014" s="229" t="s">
        <v>347</v>
      </c>
      <c r="V1014" s="229" t="s">
        <v>1396</v>
      </c>
      <c r="W1014" s="229" t="s">
        <v>347</v>
      </c>
      <c r="X1014" s="229" t="s">
        <v>347</v>
      </c>
      <c r="Y1014" s="229">
        <f t="shared" si="25"/>
        <v>4</v>
      </c>
      <c r="Z1014" s="220"/>
    </row>
    <row r="1015" spans="1:26">
      <c r="A1015" s="228">
        <v>44681</v>
      </c>
      <c r="B1015" s="229" t="s">
        <v>347</v>
      </c>
      <c r="C1015" s="229" t="s">
        <v>1443</v>
      </c>
      <c r="D1015" s="229" t="s">
        <v>1394</v>
      </c>
      <c r="E1015" s="229" t="s">
        <v>1514</v>
      </c>
      <c r="F1015" s="229" t="s">
        <v>1515</v>
      </c>
      <c r="G1015" s="229" t="s">
        <v>1373</v>
      </c>
      <c r="H1015" s="229" t="s">
        <v>730</v>
      </c>
      <c r="I1015" s="229" t="s">
        <v>347</v>
      </c>
      <c r="J1015" s="230">
        <v>4482105</v>
      </c>
      <c r="K1015" s="229" t="s">
        <v>347</v>
      </c>
      <c r="L1015" s="229" t="s">
        <v>1395</v>
      </c>
      <c r="M1015" s="229" t="s">
        <v>347</v>
      </c>
      <c r="N1015" s="229" t="s">
        <v>347</v>
      </c>
      <c r="O1015" s="229" t="s">
        <v>404</v>
      </c>
      <c r="P1015" s="229" t="s">
        <v>405</v>
      </c>
      <c r="Q1015" s="229" t="s">
        <v>406</v>
      </c>
      <c r="R1015" s="229" t="s">
        <v>347</v>
      </c>
      <c r="S1015" s="229" t="s">
        <v>347</v>
      </c>
      <c r="T1015" s="231">
        <v>0</v>
      </c>
      <c r="U1015" s="229" t="s">
        <v>347</v>
      </c>
      <c r="V1015" s="229" t="s">
        <v>1396</v>
      </c>
      <c r="W1015" s="229" t="s">
        <v>347</v>
      </c>
      <c r="X1015" s="229" t="s">
        <v>347</v>
      </c>
      <c r="Y1015" s="229">
        <f t="shared" si="25"/>
        <v>4</v>
      </c>
      <c r="Z1015" s="220"/>
    </row>
    <row r="1016" spans="1:26">
      <c r="A1016" s="228">
        <v>44681</v>
      </c>
      <c r="B1016" s="229" t="s">
        <v>347</v>
      </c>
      <c r="C1016" s="229" t="s">
        <v>1443</v>
      </c>
      <c r="D1016" s="229" t="s">
        <v>1394</v>
      </c>
      <c r="E1016" s="229" t="s">
        <v>1514</v>
      </c>
      <c r="F1016" s="229" t="s">
        <v>1515</v>
      </c>
      <c r="G1016" s="229" t="s">
        <v>894</v>
      </c>
      <c r="H1016" s="229" t="s">
        <v>845</v>
      </c>
      <c r="I1016" s="229" t="s">
        <v>347</v>
      </c>
      <c r="J1016" s="230">
        <v>150577</v>
      </c>
      <c r="K1016" s="229" t="s">
        <v>347</v>
      </c>
      <c r="L1016" s="229" t="s">
        <v>1395</v>
      </c>
      <c r="M1016" s="229" t="s">
        <v>347</v>
      </c>
      <c r="N1016" s="229" t="s">
        <v>347</v>
      </c>
      <c r="O1016" s="229" t="s">
        <v>404</v>
      </c>
      <c r="P1016" s="229" t="s">
        <v>405</v>
      </c>
      <c r="Q1016" s="229" t="s">
        <v>406</v>
      </c>
      <c r="R1016" s="229" t="s">
        <v>347</v>
      </c>
      <c r="S1016" s="229" t="s">
        <v>347</v>
      </c>
      <c r="T1016" s="231">
        <v>0</v>
      </c>
      <c r="U1016" s="229" t="s">
        <v>347</v>
      </c>
      <c r="V1016" s="229" t="s">
        <v>1396</v>
      </c>
      <c r="W1016" s="229" t="s">
        <v>347</v>
      </c>
      <c r="X1016" s="229" t="s">
        <v>347</v>
      </c>
      <c r="Y1016" s="229">
        <f t="shared" si="25"/>
        <v>4</v>
      </c>
      <c r="Z1016" s="220"/>
    </row>
    <row r="1017" spans="1:26">
      <c r="A1017" s="228">
        <v>44681</v>
      </c>
      <c r="B1017" s="229" t="s">
        <v>347</v>
      </c>
      <c r="C1017" s="229" t="s">
        <v>1443</v>
      </c>
      <c r="D1017" s="229" t="s">
        <v>1394</v>
      </c>
      <c r="E1017" s="229" t="s">
        <v>1514</v>
      </c>
      <c r="F1017" s="229" t="s">
        <v>1515</v>
      </c>
      <c r="G1017" s="229" t="s">
        <v>1237</v>
      </c>
      <c r="H1017" s="229" t="s">
        <v>1238</v>
      </c>
      <c r="I1017" s="229" t="s">
        <v>347</v>
      </c>
      <c r="J1017" s="230">
        <v>85426</v>
      </c>
      <c r="K1017" s="229" t="s">
        <v>347</v>
      </c>
      <c r="L1017" s="229" t="s">
        <v>1395</v>
      </c>
      <c r="M1017" s="229" t="s">
        <v>347</v>
      </c>
      <c r="N1017" s="229" t="s">
        <v>347</v>
      </c>
      <c r="O1017" s="229" t="s">
        <v>404</v>
      </c>
      <c r="P1017" s="229" t="s">
        <v>405</v>
      </c>
      <c r="Q1017" s="229" t="s">
        <v>406</v>
      </c>
      <c r="R1017" s="229" t="s">
        <v>347</v>
      </c>
      <c r="S1017" s="229" t="s">
        <v>347</v>
      </c>
      <c r="T1017" s="231">
        <v>0</v>
      </c>
      <c r="U1017" s="229" t="s">
        <v>347</v>
      </c>
      <c r="V1017" s="229" t="s">
        <v>1396</v>
      </c>
      <c r="W1017" s="229" t="s">
        <v>347</v>
      </c>
      <c r="X1017" s="229" t="s">
        <v>347</v>
      </c>
      <c r="Y1017" s="229">
        <f t="shared" si="25"/>
        <v>4</v>
      </c>
      <c r="Z1017" s="220"/>
    </row>
    <row r="1018" spans="1:26">
      <c r="A1018" s="228">
        <v>44681</v>
      </c>
      <c r="B1018" s="229" t="s">
        <v>347</v>
      </c>
      <c r="C1018" s="229" t="s">
        <v>1443</v>
      </c>
      <c r="D1018" s="229" t="s">
        <v>1394</v>
      </c>
      <c r="E1018" s="229" t="s">
        <v>1514</v>
      </c>
      <c r="F1018" s="229" t="s">
        <v>1515</v>
      </c>
      <c r="G1018" s="229" t="s">
        <v>1129</v>
      </c>
      <c r="H1018" s="229" t="s">
        <v>1130</v>
      </c>
      <c r="I1018" s="229" t="s">
        <v>347</v>
      </c>
      <c r="J1018" s="230">
        <v>50</v>
      </c>
      <c r="K1018" s="229" t="s">
        <v>347</v>
      </c>
      <c r="L1018" s="229" t="s">
        <v>1395</v>
      </c>
      <c r="M1018" s="229" t="s">
        <v>347</v>
      </c>
      <c r="N1018" s="229" t="s">
        <v>347</v>
      </c>
      <c r="O1018" s="229" t="s">
        <v>404</v>
      </c>
      <c r="P1018" s="229" t="s">
        <v>405</v>
      </c>
      <c r="Q1018" s="229" t="s">
        <v>406</v>
      </c>
      <c r="R1018" s="229" t="s">
        <v>347</v>
      </c>
      <c r="S1018" s="229" t="s">
        <v>347</v>
      </c>
      <c r="T1018" s="231">
        <v>0</v>
      </c>
      <c r="U1018" s="229" t="s">
        <v>347</v>
      </c>
      <c r="V1018" s="229" t="s">
        <v>1396</v>
      </c>
      <c r="W1018" s="229" t="s">
        <v>347</v>
      </c>
      <c r="X1018" s="229" t="s">
        <v>347</v>
      </c>
      <c r="Y1018" s="229">
        <f t="shared" si="25"/>
        <v>4</v>
      </c>
      <c r="Z1018" s="220"/>
    </row>
    <row r="1019" spans="1:26">
      <c r="A1019" s="228">
        <v>44681</v>
      </c>
      <c r="B1019" s="229" t="s">
        <v>347</v>
      </c>
      <c r="C1019" s="229" t="s">
        <v>1443</v>
      </c>
      <c r="D1019" s="229" t="s">
        <v>1394</v>
      </c>
      <c r="E1019" s="229" t="s">
        <v>1514</v>
      </c>
      <c r="F1019" s="229" t="s">
        <v>1515</v>
      </c>
      <c r="G1019" s="229" t="s">
        <v>1291</v>
      </c>
      <c r="H1019" s="229" t="s">
        <v>1292</v>
      </c>
      <c r="I1019" s="229" t="s">
        <v>347</v>
      </c>
      <c r="J1019" s="230">
        <v>8623785</v>
      </c>
      <c r="K1019" s="229" t="s">
        <v>347</v>
      </c>
      <c r="L1019" s="229" t="s">
        <v>1395</v>
      </c>
      <c r="M1019" s="229" t="s">
        <v>347</v>
      </c>
      <c r="N1019" s="229" t="s">
        <v>347</v>
      </c>
      <c r="O1019" s="229" t="s">
        <v>404</v>
      </c>
      <c r="P1019" s="229" t="s">
        <v>405</v>
      </c>
      <c r="Q1019" s="229" t="s">
        <v>406</v>
      </c>
      <c r="R1019" s="229" t="s">
        <v>347</v>
      </c>
      <c r="S1019" s="229" t="s">
        <v>347</v>
      </c>
      <c r="T1019" s="231">
        <v>0</v>
      </c>
      <c r="U1019" s="229" t="s">
        <v>347</v>
      </c>
      <c r="V1019" s="229" t="s">
        <v>1396</v>
      </c>
      <c r="W1019" s="229" t="s">
        <v>347</v>
      </c>
      <c r="X1019" s="229" t="s">
        <v>347</v>
      </c>
      <c r="Y1019" s="229">
        <f t="shared" si="25"/>
        <v>4</v>
      </c>
      <c r="Z1019" s="220"/>
    </row>
    <row r="1020" spans="1:26">
      <c r="A1020" s="228">
        <v>44681</v>
      </c>
      <c r="B1020" s="229" t="s">
        <v>347</v>
      </c>
      <c r="C1020" s="229" t="s">
        <v>1443</v>
      </c>
      <c r="D1020" s="229" t="s">
        <v>1394</v>
      </c>
      <c r="E1020" s="229" t="s">
        <v>1514</v>
      </c>
      <c r="F1020" s="229" t="s">
        <v>1515</v>
      </c>
      <c r="G1020" s="229" t="s">
        <v>1217</v>
      </c>
      <c r="H1020" s="229" t="s">
        <v>948</v>
      </c>
      <c r="I1020" s="229" t="s">
        <v>347</v>
      </c>
      <c r="J1020" s="230">
        <v>366917</v>
      </c>
      <c r="K1020" s="229" t="s">
        <v>347</v>
      </c>
      <c r="L1020" s="229" t="s">
        <v>1395</v>
      </c>
      <c r="M1020" s="229" t="s">
        <v>347</v>
      </c>
      <c r="N1020" s="229" t="s">
        <v>347</v>
      </c>
      <c r="O1020" s="229" t="s">
        <v>404</v>
      </c>
      <c r="P1020" s="229" t="s">
        <v>405</v>
      </c>
      <c r="Q1020" s="229" t="s">
        <v>406</v>
      </c>
      <c r="R1020" s="229" t="s">
        <v>347</v>
      </c>
      <c r="S1020" s="229" t="s">
        <v>347</v>
      </c>
      <c r="T1020" s="231">
        <v>0</v>
      </c>
      <c r="U1020" s="229" t="s">
        <v>347</v>
      </c>
      <c r="V1020" s="229" t="s">
        <v>1396</v>
      </c>
      <c r="W1020" s="229" t="s">
        <v>347</v>
      </c>
      <c r="X1020" s="229" t="s">
        <v>347</v>
      </c>
      <c r="Y1020" s="229">
        <f t="shared" si="25"/>
        <v>4</v>
      </c>
      <c r="Z1020" s="220"/>
    </row>
    <row r="1021" spans="1:26">
      <c r="A1021" s="228">
        <v>44681</v>
      </c>
      <c r="B1021" s="229" t="s">
        <v>347</v>
      </c>
      <c r="C1021" s="229" t="s">
        <v>1443</v>
      </c>
      <c r="D1021" s="229" t="s">
        <v>1394</v>
      </c>
      <c r="E1021" s="229" t="s">
        <v>1514</v>
      </c>
      <c r="F1021" s="229" t="s">
        <v>1515</v>
      </c>
      <c r="G1021" s="229" t="s">
        <v>1124</v>
      </c>
      <c r="H1021" s="229" t="s">
        <v>1125</v>
      </c>
      <c r="I1021" s="229" t="s">
        <v>347</v>
      </c>
      <c r="J1021" s="230">
        <v>4165566</v>
      </c>
      <c r="K1021" s="229" t="s">
        <v>347</v>
      </c>
      <c r="L1021" s="229" t="s">
        <v>1395</v>
      </c>
      <c r="M1021" s="229" t="s">
        <v>347</v>
      </c>
      <c r="N1021" s="229" t="s">
        <v>347</v>
      </c>
      <c r="O1021" s="229" t="s">
        <v>404</v>
      </c>
      <c r="P1021" s="229" t="s">
        <v>405</v>
      </c>
      <c r="Q1021" s="229" t="s">
        <v>406</v>
      </c>
      <c r="R1021" s="229" t="s">
        <v>347</v>
      </c>
      <c r="S1021" s="229" t="s">
        <v>347</v>
      </c>
      <c r="T1021" s="231">
        <v>0</v>
      </c>
      <c r="U1021" s="229" t="s">
        <v>347</v>
      </c>
      <c r="V1021" s="229" t="s">
        <v>1396</v>
      </c>
      <c r="W1021" s="229" t="s">
        <v>347</v>
      </c>
      <c r="X1021" s="229" t="s">
        <v>347</v>
      </c>
      <c r="Y1021" s="229">
        <f t="shared" si="25"/>
        <v>4</v>
      </c>
      <c r="Z1021" s="220"/>
    </row>
    <row r="1022" spans="1:26">
      <c r="A1022" s="228">
        <v>44681</v>
      </c>
      <c r="B1022" s="229" t="s">
        <v>347</v>
      </c>
      <c r="C1022" s="229" t="s">
        <v>1443</v>
      </c>
      <c r="D1022" s="229" t="s">
        <v>1394</v>
      </c>
      <c r="E1022" s="229" t="s">
        <v>1514</v>
      </c>
      <c r="F1022" s="229" t="s">
        <v>1515</v>
      </c>
      <c r="G1022" s="229" t="s">
        <v>1397</v>
      </c>
      <c r="H1022" s="229" t="s">
        <v>1398</v>
      </c>
      <c r="I1022" s="229" t="s">
        <v>347</v>
      </c>
      <c r="J1022" s="230">
        <v>216061</v>
      </c>
      <c r="K1022" s="229" t="s">
        <v>347</v>
      </c>
      <c r="L1022" s="229" t="s">
        <v>1395</v>
      </c>
      <c r="M1022" s="229" t="s">
        <v>347</v>
      </c>
      <c r="N1022" s="229" t="s">
        <v>347</v>
      </c>
      <c r="O1022" s="229" t="s">
        <v>404</v>
      </c>
      <c r="P1022" s="229" t="s">
        <v>405</v>
      </c>
      <c r="Q1022" s="229" t="s">
        <v>406</v>
      </c>
      <c r="R1022" s="229" t="s">
        <v>347</v>
      </c>
      <c r="S1022" s="229" t="s">
        <v>347</v>
      </c>
      <c r="T1022" s="231">
        <v>0</v>
      </c>
      <c r="U1022" s="229" t="s">
        <v>347</v>
      </c>
      <c r="V1022" s="229" t="s">
        <v>1396</v>
      </c>
      <c r="W1022" s="229" t="s">
        <v>347</v>
      </c>
      <c r="X1022" s="229" t="s">
        <v>347</v>
      </c>
      <c r="Y1022" s="229">
        <f t="shared" si="25"/>
        <v>4</v>
      </c>
      <c r="Z1022" s="220"/>
    </row>
    <row r="1023" spans="1:26">
      <c r="A1023" s="228">
        <v>44681</v>
      </c>
      <c r="B1023" s="229" t="s">
        <v>347</v>
      </c>
      <c r="C1023" s="229" t="s">
        <v>1443</v>
      </c>
      <c r="D1023" s="229" t="s">
        <v>1394</v>
      </c>
      <c r="E1023" s="229" t="s">
        <v>1514</v>
      </c>
      <c r="F1023" s="229" t="s">
        <v>1515</v>
      </c>
      <c r="G1023" s="229" t="s">
        <v>738</v>
      </c>
      <c r="H1023" s="229" t="s">
        <v>441</v>
      </c>
      <c r="I1023" s="229" t="s">
        <v>347</v>
      </c>
      <c r="J1023" s="230">
        <v>1216334</v>
      </c>
      <c r="K1023" s="229" t="s">
        <v>347</v>
      </c>
      <c r="L1023" s="229" t="s">
        <v>1395</v>
      </c>
      <c r="M1023" s="229" t="s">
        <v>347</v>
      </c>
      <c r="N1023" s="229" t="s">
        <v>347</v>
      </c>
      <c r="O1023" s="229" t="s">
        <v>404</v>
      </c>
      <c r="P1023" s="229" t="s">
        <v>405</v>
      </c>
      <c r="Q1023" s="229" t="s">
        <v>406</v>
      </c>
      <c r="R1023" s="229" t="s">
        <v>347</v>
      </c>
      <c r="S1023" s="229" t="s">
        <v>347</v>
      </c>
      <c r="T1023" s="231">
        <v>0</v>
      </c>
      <c r="U1023" s="229" t="s">
        <v>347</v>
      </c>
      <c r="V1023" s="229" t="s">
        <v>1396</v>
      </c>
      <c r="W1023" s="229" t="s">
        <v>347</v>
      </c>
      <c r="X1023" s="229" t="s">
        <v>347</v>
      </c>
      <c r="Y1023" s="229">
        <f t="shared" si="25"/>
        <v>4</v>
      </c>
      <c r="Z1023" s="220"/>
    </row>
    <row r="1024" spans="1:26">
      <c r="A1024" s="228">
        <v>44681</v>
      </c>
      <c r="B1024" s="229" t="s">
        <v>347</v>
      </c>
      <c r="C1024" s="229" t="s">
        <v>1443</v>
      </c>
      <c r="D1024" s="229" t="s">
        <v>1394</v>
      </c>
      <c r="E1024" s="229" t="s">
        <v>1514</v>
      </c>
      <c r="F1024" s="229" t="s">
        <v>1515</v>
      </c>
      <c r="G1024" s="229" t="s">
        <v>1399</v>
      </c>
      <c r="H1024" s="229" t="s">
        <v>820</v>
      </c>
      <c r="I1024" s="229" t="s">
        <v>347</v>
      </c>
      <c r="J1024" s="230">
        <v>168114</v>
      </c>
      <c r="K1024" s="229" t="s">
        <v>347</v>
      </c>
      <c r="L1024" s="229" t="s">
        <v>1395</v>
      </c>
      <c r="M1024" s="229" t="s">
        <v>347</v>
      </c>
      <c r="N1024" s="229" t="s">
        <v>347</v>
      </c>
      <c r="O1024" s="229" t="s">
        <v>404</v>
      </c>
      <c r="P1024" s="229" t="s">
        <v>405</v>
      </c>
      <c r="Q1024" s="229" t="s">
        <v>406</v>
      </c>
      <c r="R1024" s="229" t="s">
        <v>347</v>
      </c>
      <c r="S1024" s="229" t="s">
        <v>347</v>
      </c>
      <c r="T1024" s="231">
        <v>0</v>
      </c>
      <c r="U1024" s="229" t="s">
        <v>347</v>
      </c>
      <c r="V1024" s="229" t="s">
        <v>1396</v>
      </c>
      <c r="W1024" s="229" t="s">
        <v>347</v>
      </c>
      <c r="X1024" s="229" t="s">
        <v>347</v>
      </c>
      <c r="Y1024" s="229">
        <f t="shared" si="25"/>
        <v>4</v>
      </c>
      <c r="Z1024" s="220"/>
    </row>
    <row r="1025" spans="1:26">
      <c r="A1025" s="228">
        <v>44681</v>
      </c>
      <c r="B1025" s="229" t="s">
        <v>347</v>
      </c>
      <c r="C1025" s="229" t="s">
        <v>1443</v>
      </c>
      <c r="D1025" s="229" t="s">
        <v>1394</v>
      </c>
      <c r="E1025" s="229" t="s">
        <v>1514</v>
      </c>
      <c r="F1025" s="229" t="s">
        <v>1515</v>
      </c>
      <c r="G1025" s="229" t="s">
        <v>1357</v>
      </c>
      <c r="H1025" s="229" t="s">
        <v>1358</v>
      </c>
      <c r="I1025" s="229" t="s">
        <v>347</v>
      </c>
      <c r="J1025" s="230">
        <v>311114</v>
      </c>
      <c r="K1025" s="229" t="s">
        <v>347</v>
      </c>
      <c r="L1025" s="229" t="s">
        <v>1395</v>
      </c>
      <c r="M1025" s="229" t="s">
        <v>347</v>
      </c>
      <c r="N1025" s="229" t="s">
        <v>347</v>
      </c>
      <c r="O1025" s="229" t="s">
        <v>404</v>
      </c>
      <c r="P1025" s="229" t="s">
        <v>405</v>
      </c>
      <c r="Q1025" s="229" t="s">
        <v>406</v>
      </c>
      <c r="R1025" s="229" t="s">
        <v>347</v>
      </c>
      <c r="S1025" s="229" t="s">
        <v>347</v>
      </c>
      <c r="T1025" s="231">
        <v>0</v>
      </c>
      <c r="U1025" s="229" t="s">
        <v>347</v>
      </c>
      <c r="V1025" s="229" t="s">
        <v>1396</v>
      </c>
      <c r="W1025" s="229" t="s">
        <v>347</v>
      </c>
      <c r="X1025" s="229" t="s">
        <v>347</v>
      </c>
      <c r="Y1025" s="229">
        <f t="shared" si="25"/>
        <v>4</v>
      </c>
      <c r="Z1025" s="220"/>
    </row>
    <row r="1026" spans="1:26">
      <c r="A1026" s="228">
        <v>44681</v>
      </c>
      <c r="B1026" s="229" t="s">
        <v>347</v>
      </c>
      <c r="C1026" s="229" t="s">
        <v>1443</v>
      </c>
      <c r="D1026" s="229" t="s">
        <v>1394</v>
      </c>
      <c r="E1026" s="229" t="s">
        <v>1514</v>
      </c>
      <c r="F1026" s="229" t="s">
        <v>1515</v>
      </c>
      <c r="G1026" s="229" t="s">
        <v>1159</v>
      </c>
      <c r="H1026" s="229" t="s">
        <v>1160</v>
      </c>
      <c r="I1026" s="229" t="s">
        <v>347</v>
      </c>
      <c r="J1026" s="230">
        <v>165027</v>
      </c>
      <c r="K1026" s="229" t="s">
        <v>347</v>
      </c>
      <c r="L1026" s="229" t="s">
        <v>1395</v>
      </c>
      <c r="M1026" s="229" t="s">
        <v>347</v>
      </c>
      <c r="N1026" s="229" t="s">
        <v>347</v>
      </c>
      <c r="O1026" s="229" t="s">
        <v>404</v>
      </c>
      <c r="P1026" s="229" t="s">
        <v>405</v>
      </c>
      <c r="Q1026" s="229" t="s">
        <v>406</v>
      </c>
      <c r="R1026" s="229" t="s">
        <v>347</v>
      </c>
      <c r="S1026" s="229" t="s">
        <v>347</v>
      </c>
      <c r="T1026" s="231">
        <v>0</v>
      </c>
      <c r="U1026" s="229" t="s">
        <v>347</v>
      </c>
      <c r="V1026" s="229" t="s">
        <v>1396</v>
      </c>
      <c r="W1026" s="229" t="s">
        <v>347</v>
      </c>
      <c r="X1026" s="229" t="s">
        <v>347</v>
      </c>
      <c r="Y1026" s="229">
        <f t="shared" si="25"/>
        <v>4</v>
      </c>
      <c r="Z1026" s="220"/>
    </row>
    <row r="1027" spans="1:26">
      <c r="A1027" s="228">
        <v>44681</v>
      </c>
      <c r="B1027" s="229" t="s">
        <v>347</v>
      </c>
      <c r="C1027" s="229" t="s">
        <v>1443</v>
      </c>
      <c r="D1027" s="229" t="s">
        <v>1394</v>
      </c>
      <c r="E1027" s="229" t="s">
        <v>1514</v>
      </c>
      <c r="F1027" s="229" t="s">
        <v>1515</v>
      </c>
      <c r="G1027" s="229" t="s">
        <v>1378</v>
      </c>
      <c r="H1027" s="229" t="s">
        <v>740</v>
      </c>
      <c r="I1027" s="229" t="s">
        <v>347</v>
      </c>
      <c r="J1027" s="230">
        <v>5803185</v>
      </c>
      <c r="K1027" s="229" t="s">
        <v>347</v>
      </c>
      <c r="L1027" s="229" t="s">
        <v>1395</v>
      </c>
      <c r="M1027" s="229" t="s">
        <v>347</v>
      </c>
      <c r="N1027" s="229" t="s">
        <v>347</v>
      </c>
      <c r="O1027" s="229" t="s">
        <v>404</v>
      </c>
      <c r="P1027" s="229" t="s">
        <v>405</v>
      </c>
      <c r="Q1027" s="229" t="s">
        <v>406</v>
      </c>
      <c r="R1027" s="229" t="s">
        <v>347</v>
      </c>
      <c r="S1027" s="229" t="s">
        <v>347</v>
      </c>
      <c r="T1027" s="231">
        <v>0</v>
      </c>
      <c r="U1027" s="229" t="s">
        <v>347</v>
      </c>
      <c r="V1027" s="229" t="s">
        <v>1396</v>
      </c>
      <c r="W1027" s="229" t="s">
        <v>347</v>
      </c>
      <c r="X1027" s="229" t="s">
        <v>347</v>
      </c>
      <c r="Y1027" s="229">
        <f t="shared" si="25"/>
        <v>4</v>
      </c>
      <c r="Z1027" s="220"/>
    </row>
    <row r="1028" spans="1:26">
      <c r="A1028" s="228">
        <v>44681</v>
      </c>
      <c r="B1028" s="229" t="s">
        <v>347</v>
      </c>
      <c r="C1028" s="229" t="s">
        <v>1443</v>
      </c>
      <c r="D1028" s="229" t="s">
        <v>1394</v>
      </c>
      <c r="E1028" s="229" t="s">
        <v>1514</v>
      </c>
      <c r="F1028" s="229" t="s">
        <v>1515</v>
      </c>
      <c r="G1028" s="229" t="s">
        <v>1379</v>
      </c>
      <c r="H1028" s="229" t="s">
        <v>1380</v>
      </c>
      <c r="I1028" s="229" t="s">
        <v>347</v>
      </c>
      <c r="J1028" s="230">
        <v>250947</v>
      </c>
      <c r="K1028" s="229" t="s">
        <v>347</v>
      </c>
      <c r="L1028" s="229" t="s">
        <v>1395</v>
      </c>
      <c r="M1028" s="229" t="s">
        <v>347</v>
      </c>
      <c r="N1028" s="229" t="s">
        <v>347</v>
      </c>
      <c r="O1028" s="229" t="s">
        <v>404</v>
      </c>
      <c r="P1028" s="229" t="s">
        <v>405</v>
      </c>
      <c r="Q1028" s="229" t="s">
        <v>406</v>
      </c>
      <c r="R1028" s="229" t="s">
        <v>347</v>
      </c>
      <c r="S1028" s="229" t="s">
        <v>347</v>
      </c>
      <c r="T1028" s="231">
        <v>0</v>
      </c>
      <c r="U1028" s="229" t="s">
        <v>347</v>
      </c>
      <c r="V1028" s="229" t="s">
        <v>1396</v>
      </c>
      <c r="W1028" s="229" t="s">
        <v>347</v>
      </c>
      <c r="X1028" s="229" t="s">
        <v>347</v>
      </c>
      <c r="Y1028" s="229">
        <f t="shared" ref="Y1028:Y1091" si="26">MONTH(A$3)</f>
        <v>4</v>
      </c>
      <c r="Z1028" s="220"/>
    </row>
    <row r="1029" spans="1:26">
      <c r="A1029" s="228">
        <v>44681</v>
      </c>
      <c r="B1029" s="229" t="s">
        <v>347</v>
      </c>
      <c r="C1029" s="229" t="s">
        <v>1443</v>
      </c>
      <c r="D1029" s="229" t="s">
        <v>1394</v>
      </c>
      <c r="E1029" s="229" t="s">
        <v>1514</v>
      </c>
      <c r="F1029" s="229" t="s">
        <v>1515</v>
      </c>
      <c r="G1029" s="229" t="s">
        <v>1381</v>
      </c>
      <c r="H1029" s="229" t="s">
        <v>744</v>
      </c>
      <c r="I1029" s="229" t="s">
        <v>347</v>
      </c>
      <c r="J1029" s="230">
        <v>140171</v>
      </c>
      <c r="K1029" s="229" t="s">
        <v>347</v>
      </c>
      <c r="L1029" s="229" t="s">
        <v>1395</v>
      </c>
      <c r="M1029" s="229" t="s">
        <v>347</v>
      </c>
      <c r="N1029" s="229" t="s">
        <v>347</v>
      </c>
      <c r="O1029" s="229" t="s">
        <v>404</v>
      </c>
      <c r="P1029" s="229" t="s">
        <v>405</v>
      </c>
      <c r="Q1029" s="229" t="s">
        <v>406</v>
      </c>
      <c r="R1029" s="229" t="s">
        <v>347</v>
      </c>
      <c r="S1029" s="229" t="s">
        <v>347</v>
      </c>
      <c r="T1029" s="231">
        <v>0</v>
      </c>
      <c r="U1029" s="229" t="s">
        <v>347</v>
      </c>
      <c r="V1029" s="229" t="s">
        <v>1396</v>
      </c>
      <c r="W1029" s="229" t="s">
        <v>347</v>
      </c>
      <c r="X1029" s="229" t="s">
        <v>347</v>
      </c>
      <c r="Y1029" s="229">
        <f t="shared" si="26"/>
        <v>4</v>
      </c>
      <c r="Z1029" s="220"/>
    </row>
    <row r="1030" spans="1:26">
      <c r="A1030" s="228">
        <v>44681</v>
      </c>
      <c r="B1030" s="229" t="s">
        <v>347</v>
      </c>
      <c r="C1030" s="229" t="s">
        <v>1443</v>
      </c>
      <c r="D1030" s="229" t="s">
        <v>1394</v>
      </c>
      <c r="E1030" s="229" t="s">
        <v>1514</v>
      </c>
      <c r="F1030" s="229" t="s">
        <v>1515</v>
      </c>
      <c r="G1030" s="229" t="s">
        <v>1257</v>
      </c>
      <c r="H1030" s="229" t="s">
        <v>746</v>
      </c>
      <c r="I1030" s="229" t="s">
        <v>347</v>
      </c>
      <c r="J1030" s="230">
        <v>3236231</v>
      </c>
      <c r="K1030" s="229" t="s">
        <v>347</v>
      </c>
      <c r="L1030" s="229" t="s">
        <v>1395</v>
      </c>
      <c r="M1030" s="229" t="s">
        <v>347</v>
      </c>
      <c r="N1030" s="229" t="s">
        <v>347</v>
      </c>
      <c r="O1030" s="229" t="s">
        <v>404</v>
      </c>
      <c r="P1030" s="229" t="s">
        <v>405</v>
      </c>
      <c r="Q1030" s="229" t="s">
        <v>406</v>
      </c>
      <c r="R1030" s="229" t="s">
        <v>347</v>
      </c>
      <c r="S1030" s="229" t="s">
        <v>347</v>
      </c>
      <c r="T1030" s="231">
        <v>0</v>
      </c>
      <c r="U1030" s="229" t="s">
        <v>347</v>
      </c>
      <c r="V1030" s="229" t="s">
        <v>1396</v>
      </c>
      <c r="W1030" s="229" t="s">
        <v>347</v>
      </c>
      <c r="X1030" s="229" t="s">
        <v>347</v>
      </c>
      <c r="Y1030" s="229">
        <f t="shared" si="26"/>
        <v>4</v>
      </c>
      <c r="Z1030" s="220"/>
    </row>
    <row r="1031" spans="1:26">
      <c r="A1031" s="228">
        <v>44681</v>
      </c>
      <c r="B1031" s="229" t="s">
        <v>347</v>
      </c>
      <c r="C1031" s="229" t="s">
        <v>1443</v>
      </c>
      <c r="D1031" s="229" t="s">
        <v>1394</v>
      </c>
      <c r="E1031" s="229" t="s">
        <v>1514</v>
      </c>
      <c r="F1031" s="229" t="s">
        <v>1515</v>
      </c>
      <c r="G1031" s="229" t="s">
        <v>1258</v>
      </c>
      <c r="H1031" s="229" t="s">
        <v>1259</v>
      </c>
      <c r="I1031" s="229" t="s">
        <v>347</v>
      </c>
      <c r="J1031" s="230">
        <v>17816098</v>
      </c>
      <c r="K1031" s="229" t="s">
        <v>347</v>
      </c>
      <c r="L1031" s="229" t="s">
        <v>1395</v>
      </c>
      <c r="M1031" s="229" t="s">
        <v>347</v>
      </c>
      <c r="N1031" s="229" t="s">
        <v>347</v>
      </c>
      <c r="O1031" s="229" t="s">
        <v>404</v>
      </c>
      <c r="P1031" s="229" t="s">
        <v>405</v>
      </c>
      <c r="Q1031" s="229" t="s">
        <v>406</v>
      </c>
      <c r="R1031" s="229" t="s">
        <v>347</v>
      </c>
      <c r="S1031" s="229" t="s">
        <v>347</v>
      </c>
      <c r="T1031" s="231">
        <v>0</v>
      </c>
      <c r="U1031" s="229" t="s">
        <v>347</v>
      </c>
      <c r="V1031" s="229" t="s">
        <v>1396</v>
      </c>
      <c r="W1031" s="229" t="s">
        <v>347</v>
      </c>
      <c r="X1031" s="229" t="s">
        <v>347</v>
      </c>
      <c r="Y1031" s="229">
        <f t="shared" si="26"/>
        <v>4</v>
      </c>
      <c r="Z1031" s="220"/>
    </row>
    <row r="1032" spans="1:26">
      <c r="A1032" s="228">
        <v>44681</v>
      </c>
      <c r="B1032" s="229" t="s">
        <v>347</v>
      </c>
      <c r="C1032" s="229" t="s">
        <v>1443</v>
      </c>
      <c r="D1032" s="229" t="s">
        <v>1394</v>
      </c>
      <c r="E1032" s="229" t="s">
        <v>1514</v>
      </c>
      <c r="F1032" s="229" t="s">
        <v>1515</v>
      </c>
      <c r="G1032" s="229" t="s">
        <v>1382</v>
      </c>
      <c r="H1032" s="229" t="s">
        <v>748</v>
      </c>
      <c r="I1032" s="229" t="s">
        <v>347</v>
      </c>
      <c r="J1032" s="230">
        <v>1153645</v>
      </c>
      <c r="K1032" s="229" t="s">
        <v>347</v>
      </c>
      <c r="L1032" s="229" t="s">
        <v>1395</v>
      </c>
      <c r="M1032" s="229" t="s">
        <v>347</v>
      </c>
      <c r="N1032" s="229" t="s">
        <v>347</v>
      </c>
      <c r="O1032" s="229" t="s">
        <v>404</v>
      </c>
      <c r="P1032" s="229" t="s">
        <v>405</v>
      </c>
      <c r="Q1032" s="229" t="s">
        <v>406</v>
      </c>
      <c r="R1032" s="229" t="s">
        <v>347</v>
      </c>
      <c r="S1032" s="229" t="s">
        <v>347</v>
      </c>
      <c r="T1032" s="231">
        <v>0</v>
      </c>
      <c r="U1032" s="229" t="s">
        <v>347</v>
      </c>
      <c r="V1032" s="229" t="s">
        <v>1396</v>
      </c>
      <c r="W1032" s="229" t="s">
        <v>347</v>
      </c>
      <c r="X1032" s="229" t="s">
        <v>347</v>
      </c>
      <c r="Y1032" s="229">
        <f t="shared" si="26"/>
        <v>4</v>
      </c>
      <c r="Z1032" s="220"/>
    </row>
    <row r="1033" spans="1:26">
      <c r="A1033" s="228">
        <v>44681</v>
      </c>
      <c r="B1033" s="229" t="s">
        <v>347</v>
      </c>
      <c r="C1033" s="229" t="s">
        <v>1443</v>
      </c>
      <c r="D1033" s="229" t="s">
        <v>1394</v>
      </c>
      <c r="E1033" s="229" t="s">
        <v>1514</v>
      </c>
      <c r="F1033" s="229" t="s">
        <v>1515</v>
      </c>
      <c r="G1033" s="229" t="s">
        <v>1383</v>
      </c>
      <c r="H1033" s="229" t="s">
        <v>1384</v>
      </c>
      <c r="I1033" s="229" t="s">
        <v>347</v>
      </c>
      <c r="J1033" s="230">
        <v>2844502</v>
      </c>
      <c r="K1033" s="229" t="s">
        <v>347</v>
      </c>
      <c r="L1033" s="229" t="s">
        <v>1395</v>
      </c>
      <c r="M1033" s="229" t="s">
        <v>347</v>
      </c>
      <c r="N1033" s="229" t="s">
        <v>347</v>
      </c>
      <c r="O1033" s="229" t="s">
        <v>404</v>
      </c>
      <c r="P1033" s="229" t="s">
        <v>405</v>
      </c>
      <c r="Q1033" s="229" t="s">
        <v>406</v>
      </c>
      <c r="R1033" s="229" t="s">
        <v>347</v>
      </c>
      <c r="S1033" s="229" t="s">
        <v>347</v>
      </c>
      <c r="T1033" s="231">
        <v>0</v>
      </c>
      <c r="U1033" s="229" t="s">
        <v>347</v>
      </c>
      <c r="V1033" s="229" t="s">
        <v>1396</v>
      </c>
      <c r="W1033" s="229" t="s">
        <v>347</v>
      </c>
      <c r="X1033" s="229" t="s">
        <v>347</v>
      </c>
      <c r="Y1033" s="229">
        <f t="shared" si="26"/>
        <v>4</v>
      </c>
      <c r="Z1033" s="220"/>
    </row>
    <row r="1034" spans="1:26">
      <c r="A1034" s="228">
        <v>44681</v>
      </c>
      <c r="B1034" s="229" t="s">
        <v>347</v>
      </c>
      <c r="C1034" s="229" t="s">
        <v>1443</v>
      </c>
      <c r="D1034" s="229" t="s">
        <v>1394</v>
      </c>
      <c r="E1034" s="229" t="s">
        <v>1514</v>
      </c>
      <c r="F1034" s="229" t="s">
        <v>1515</v>
      </c>
      <c r="G1034" s="229" t="s">
        <v>1385</v>
      </c>
      <c r="H1034" s="229" t="s">
        <v>1386</v>
      </c>
      <c r="I1034" s="229" t="s">
        <v>347</v>
      </c>
      <c r="J1034" s="230">
        <v>312727</v>
      </c>
      <c r="K1034" s="229" t="s">
        <v>347</v>
      </c>
      <c r="L1034" s="229" t="s">
        <v>1395</v>
      </c>
      <c r="M1034" s="229" t="s">
        <v>347</v>
      </c>
      <c r="N1034" s="229" t="s">
        <v>347</v>
      </c>
      <c r="O1034" s="229" t="s">
        <v>404</v>
      </c>
      <c r="P1034" s="229" t="s">
        <v>405</v>
      </c>
      <c r="Q1034" s="229" t="s">
        <v>406</v>
      </c>
      <c r="R1034" s="229" t="s">
        <v>347</v>
      </c>
      <c r="S1034" s="229" t="s">
        <v>347</v>
      </c>
      <c r="T1034" s="231">
        <v>0</v>
      </c>
      <c r="U1034" s="229" t="s">
        <v>347</v>
      </c>
      <c r="V1034" s="229" t="s">
        <v>1396</v>
      </c>
      <c r="W1034" s="229" t="s">
        <v>347</v>
      </c>
      <c r="X1034" s="229" t="s">
        <v>347</v>
      </c>
      <c r="Y1034" s="229">
        <f t="shared" si="26"/>
        <v>4</v>
      </c>
      <c r="Z1034" s="220"/>
    </row>
    <row r="1035" spans="1:26">
      <c r="A1035" s="228">
        <v>44681</v>
      </c>
      <c r="B1035" s="229" t="s">
        <v>347</v>
      </c>
      <c r="C1035" s="229" t="s">
        <v>1443</v>
      </c>
      <c r="D1035" s="229" t="s">
        <v>1394</v>
      </c>
      <c r="E1035" s="229" t="s">
        <v>1514</v>
      </c>
      <c r="F1035" s="229" t="s">
        <v>1515</v>
      </c>
      <c r="G1035" s="229" t="s">
        <v>1263</v>
      </c>
      <c r="H1035" s="229" t="s">
        <v>820</v>
      </c>
      <c r="I1035" s="229" t="s">
        <v>347</v>
      </c>
      <c r="J1035" s="230">
        <v>606069</v>
      </c>
      <c r="K1035" s="229" t="s">
        <v>347</v>
      </c>
      <c r="L1035" s="229" t="s">
        <v>1395</v>
      </c>
      <c r="M1035" s="229" t="s">
        <v>347</v>
      </c>
      <c r="N1035" s="229" t="s">
        <v>347</v>
      </c>
      <c r="O1035" s="229" t="s">
        <v>404</v>
      </c>
      <c r="P1035" s="229" t="s">
        <v>405</v>
      </c>
      <c r="Q1035" s="229" t="s">
        <v>406</v>
      </c>
      <c r="R1035" s="229" t="s">
        <v>347</v>
      </c>
      <c r="S1035" s="229" t="s">
        <v>347</v>
      </c>
      <c r="T1035" s="231">
        <v>0</v>
      </c>
      <c r="U1035" s="229" t="s">
        <v>347</v>
      </c>
      <c r="V1035" s="229" t="s">
        <v>1396</v>
      </c>
      <c r="W1035" s="229" t="s">
        <v>347</v>
      </c>
      <c r="X1035" s="229" t="s">
        <v>347</v>
      </c>
      <c r="Y1035" s="229">
        <f t="shared" si="26"/>
        <v>4</v>
      </c>
      <c r="Z1035" s="220"/>
    </row>
    <row r="1036" spans="1:26">
      <c r="A1036" s="228">
        <v>44681</v>
      </c>
      <c r="B1036" s="229" t="s">
        <v>347</v>
      </c>
      <c r="C1036" s="229" t="s">
        <v>1443</v>
      </c>
      <c r="D1036" s="229" t="s">
        <v>1394</v>
      </c>
      <c r="E1036" s="229" t="s">
        <v>1514</v>
      </c>
      <c r="F1036" s="229" t="s">
        <v>1515</v>
      </c>
      <c r="G1036" s="229" t="s">
        <v>1187</v>
      </c>
      <c r="H1036" s="229" t="s">
        <v>410</v>
      </c>
      <c r="I1036" s="229" t="s">
        <v>347</v>
      </c>
      <c r="J1036" s="230">
        <v>61364</v>
      </c>
      <c r="K1036" s="229" t="s">
        <v>347</v>
      </c>
      <c r="L1036" s="229" t="s">
        <v>1395</v>
      </c>
      <c r="M1036" s="229" t="s">
        <v>347</v>
      </c>
      <c r="N1036" s="229" t="s">
        <v>347</v>
      </c>
      <c r="O1036" s="229" t="s">
        <v>404</v>
      </c>
      <c r="P1036" s="229" t="s">
        <v>405</v>
      </c>
      <c r="Q1036" s="229" t="s">
        <v>406</v>
      </c>
      <c r="R1036" s="229" t="s">
        <v>347</v>
      </c>
      <c r="S1036" s="229" t="s">
        <v>347</v>
      </c>
      <c r="T1036" s="231">
        <v>0</v>
      </c>
      <c r="U1036" s="229" t="s">
        <v>347</v>
      </c>
      <c r="V1036" s="229" t="s">
        <v>1396</v>
      </c>
      <c r="W1036" s="229" t="s">
        <v>347</v>
      </c>
      <c r="X1036" s="229" t="s">
        <v>347</v>
      </c>
      <c r="Y1036" s="229">
        <f t="shared" si="26"/>
        <v>4</v>
      </c>
      <c r="Z1036" s="220"/>
    </row>
    <row r="1037" spans="1:26">
      <c r="A1037" s="228">
        <v>44681</v>
      </c>
      <c r="B1037" s="229" t="s">
        <v>347</v>
      </c>
      <c r="C1037" s="229" t="s">
        <v>1443</v>
      </c>
      <c r="D1037" s="229" t="s">
        <v>1394</v>
      </c>
      <c r="E1037" s="229" t="s">
        <v>1514</v>
      </c>
      <c r="F1037" s="229" t="s">
        <v>1515</v>
      </c>
      <c r="G1037" s="229" t="s">
        <v>1268</v>
      </c>
      <c r="H1037" s="229" t="s">
        <v>1269</v>
      </c>
      <c r="I1037" s="229" t="s">
        <v>347</v>
      </c>
      <c r="J1037" s="230">
        <v>277909</v>
      </c>
      <c r="K1037" s="229" t="s">
        <v>347</v>
      </c>
      <c r="L1037" s="229" t="s">
        <v>1395</v>
      </c>
      <c r="M1037" s="229" t="s">
        <v>347</v>
      </c>
      <c r="N1037" s="229" t="s">
        <v>347</v>
      </c>
      <c r="O1037" s="229" t="s">
        <v>404</v>
      </c>
      <c r="P1037" s="229" t="s">
        <v>405</v>
      </c>
      <c r="Q1037" s="229" t="s">
        <v>406</v>
      </c>
      <c r="R1037" s="229" t="s">
        <v>347</v>
      </c>
      <c r="S1037" s="229" t="s">
        <v>347</v>
      </c>
      <c r="T1037" s="231">
        <v>0</v>
      </c>
      <c r="U1037" s="229" t="s">
        <v>347</v>
      </c>
      <c r="V1037" s="229" t="s">
        <v>1396</v>
      </c>
      <c r="W1037" s="229" t="s">
        <v>347</v>
      </c>
      <c r="X1037" s="229" t="s">
        <v>347</v>
      </c>
      <c r="Y1037" s="229">
        <f t="shared" si="26"/>
        <v>4</v>
      </c>
      <c r="Z1037" s="220"/>
    </row>
    <row r="1038" spans="1:26">
      <c r="A1038" s="228">
        <v>44681</v>
      </c>
      <c r="B1038" s="229" t="s">
        <v>347</v>
      </c>
      <c r="C1038" s="229" t="s">
        <v>1443</v>
      </c>
      <c r="D1038" s="229" t="s">
        <v>1394</v>
      </c>
      <c r="E1038" s="229" t="s">
        <v>1514</v>
      </c>
      <c r="F1038" s="229" t="s">
        <v>1515</v>
      </c>
      <c r="G1038" s="229" t="s">
        <v>1286</v>
      </c>
      <c r="H1038" s="229" t="s">
        <v>454</v>
      </c>
      <c r="I1038" s="229" t="s">
        <v>347</v>
      </c>
      <c r="J1038" s="230">
        <v>3610901</v>
      </c>
      <c r="K1038" s="229" t="s">
        <v>347</v>
      </c>
      <c r="L1038" s="229" t="s">
        <v>1395</v>
      </c>
      <c r="M1038" s="229" t="s">
        <v>347</v>
      </c>
      <c r="N1038" s="229" t="s">
        <v>347</v>
      </c>
      <c r="O1038" s="229" t="s">
        <v>404</v>
      </c>
      <c r="P1038" s="229" t="s">
        <v>405</v>
      </c>
      <c r="Q1038" s="229" t="s">
        <v>406</v>
      </c>
      <c r="R1038" s="229" t="s">
        <v>347</v>
      </c>
      <c r="S1038" s="229" t="s">
        <v>347</v>
      </c>
      <c r="T1038" s="231">
        <v>0</v>
      </c>
      <c r="U1038" s="229" t="s">
        <v>347</v>
      </c>
      <c r="V1038" s="229" t="s">
        <v>1396</v>
      </c>
      <c r="W1038" s="229" t="s">
        <v>347</v>
      </c>
      <c r="X1038" s="229" t="s">
        <v>347</v>
      </c>
      <c r="Y1038" s="229">
        <f t="shared" si="26"/>
        <v>4</v>
      </c>
      <c r="Z1038" s="220"/>
    </row>
    <row r="1039" spans="1:26">
      <c r="A1039" s="228">
        <v>44681</v>
      </c>
      <c r="B1039" s="229" t="s">
        <v>347</v>
      </c>
      <c r="C1039" s="229" t="s">
        <v>1443</v>
      </c>
      <c r="D1039" s="229" t="s">
        <v>1394</v>
      </c>
      <c r="E1039" s="229" t="s">
        <v>1514</v>
      </c>
      <c r="F1039" s="229" t="s">
        <v>1515</v>
      </c>
      <c r="G1039" s="229" t="s">
        <v>1198</v>
      </c>
      <c r="H1039" s="229" t="s">
        <v>607</v>
      </c>
      <c r="I1039" s="229" t="s">
        <v>347</v>
      </c>
      <c r="J1039" s="230">
        <v>298295</v>
      </c>
      <c r="K1039" s="229" t="s">
        <v>347</v>
      </c>
      <c r="L1039" s="229" t="s">
        <v>1395</v>
      </c>
      <c r="M1039" s="229" t="s">
        <v>347</v>
      </c>
      <c r="N1039" s="229" t="s">
        <v>347</v>
      </c>
      <c r="O1039" s="229" t="s">
        <v>404</v>
      </c>
      <c r="P1039" s="229" t="s">
        <v>405</v>
      </c>
      <c r="Q1039" s="229" t="s">
        <v>406</v>
      </c>
      <c r="R1039" s="229" t="s">
        <v>347</v>
      </c>
      <c r="S1039" s="229" t="s">
        <v>347</v>
      </c>
      <c r="T1039" s="231">
        <v>0</v>
      </c>
      <c r="U1039" s="229" t="s">
        <v>347</v>
      </c>
      <c r="V1039" s="229" t="s">
        <v>1396</v>
      </c>
      <c r="W1039" s="229" t="s">
        <v>347</v>
      </c>
      <c r="X1039" s="229" t="s">
        <v>347</v>
      </c>
      <c r="Y1039" s="229">
        <f t="shared" si="26"/>
        <v>4</v>
      </c>
      <c r="Z1039" s="220"/>
    </row>
    <row r="1040" spans="1:26">
      <c r="A1040" s="228">
        <v>44681</v>
      </c>
      <c r="B1040" s="229" t="s">
        <v>347</v>
      </c>
      <c r="C1040" s="229" t="s">
        <v>1443</v>
      </c>
      <c r="D1040" s="229" t="s">
        <v>1394</v>
      </c>
      <c r="E1040" s="229" t="s">
        <v>1514</v>
      </c>
      <c r="F1040" s="229" t="s">
        <v>1515</v>
      </c>
      <c r="G1040" s="229" t="s">
        <v>494</v>
      </c>
      <c r="H1040" s="229" t="s">
        <v>495</v>
      </c>
      <c r="I1040" s="229" t="s">
        <v>347</v>
      </c>
      <c r="J1040" s="230">
        <v>1443876</v>
      </c>
      <c r="K1040" s="229" t="s">
        <v>347</v>
      </c>
      <c r="L1040" s="229" t="s">
        <v>1395</v>
      </c>
      <c r="M1040" s="229" t="s">
        <v>347</v>
      </c>
      <c r="N1040" s="229" t="s">
        <v>347</v>
      </c>
      <c r="O1040" s="229" t="s">
        <v>404</v>
      </c>
      <c r="P1040" s="229" t="s">
        <v>405</v>
      </c>
      <c r="Q1040" s="229" t="s">
        <v>406</v>
      </c>
      <c r="R1040" s="229" t="s">
        <v>347</v>
      </c>
      <c r="S1040" s="229" t="s">
        <v>347</v>
      </c>
      <c r="T1040" s="231">
        <v>0</v>
      </c>
      <c r="U1040" s="229" t="s">
        <v>347</v>
      </c>
      <c r="V1040" s="229" t="s">
        <v>1396</v>
      </c>
      <c r="W1040" s="229" t="s">
        <v>347</v>
      </c>
      <c r="X1040" s="229" t="s">
        <v>347</v>
      </c>
      <c r="Y1040" s="229">
        <f t="shared" si="26"/>
        <v>4</v>
      </c>
      <c r="Z1040" s="220"/>
    </row>
    <row r="1041" spans="1:26">
      <c r="A1041" s="228">
        <v>44681</v>
      </c>
      <c r="B1041" s="229" t="s">
        <v>347</v>
      </c>
      <c r="C1041" s="229" t="s">
        <v>1443</v>
      </c>
      <c r="D1041" s="229" t="s">
        <v>1394</v>
      </c>
      <c r="E1041" s="229" t="s">
        <v>1514</v>
      </c>
      <c r="F1041" s="229" t="s">
        <v>1515</v>
      </c>
      <c r="G1041" s="229" t="s">
        <v>1335</v>
      </c>
      <c r="H1041" s="229" t="s">
        <v>1336</v>
      </c>
      <c r="I1041" s="229" t="s">
        <v>347</v>
      </c>
      <c r="J1041" s="230">
        <v>412636</v>
      </c>
      <c r="K1041" s="229" t="s">
        <v>347</v>
      </c>
      <c r="L1041" s="229" t="s">
        <v>1395</v>
      </c>
      <c r="M1041" s="229" t="s">
        <v>347</v>
      </c>
      <c r="N1041" s="229" t="s">
        <v>347</v>
      </c>
      <c r="O1041" s="229" t="s">
        <v>404</v>
      </c>
      <c r="P1041" s="229" t="s">
        <v>405</v>
      </c>
      <c r="Q1041" s="229" t="s">
        <v>406</v>
      </c>
      <c r="R1041" s="229" t="s">
        <v>347</v>
      </c>
      <c r="S1041" s="229" t="s">
        <v>347</v>
      </c>
      <c r="T1041" s="231">
        <v>0</v>
      </c>
      <c r="U1041" s="229" t="s">
        <v>347</v>
      </c>
      <c r="V1041" s="229" t="s">
        <v>1396</v>
      </c>
      <c r="W1041" s="229" t="s">
        <v>347</v>
      </c>
      <c r="X1041" s="229" t="s">
        <v>347</v>
      </c>
      <c r="Y1041" s="229">
        <f t="shared" si="26"/>
        <v>4</v>
      </c>
      <c r="Z1041" s="220"/>
    </row>
    <row r="1042" spans="1:26">
      <c r="A1042" s="228">
        <v>44681</v>
      </c>
      <c r="B1042" s="229" t="s">
        <v>347</v>
      </c>
      <c r="C1042" s="229" t="s">
        <v>1443</v>
      </c>
      <c r="D1042" s="229" t="s">
        <v>1394</v>
      </c>
      <c r="E1042" s="229" t="s">
        <v>1514</v>
      </c>
      <c r="F1042" s="229" t="s">
        <v>1515</v>
      </c>
      <c r="G1042" s="229" t="s">
        <v>1321</v>
      </c>
      <c r="H1042" s="229" t="s">
        <v>948</v>
      </c>
      <c r="I1042" s="229" t="s">
        <v>347</v>
      </c>
      <c r="J1042" s="230">
        <v>426859</v>
      </c>
      <c r="K1042" s="229" t="s">
        <v>347</v>
      </c>
      <c r="L1042" s="229" t="s">
        <v>1395</v>
      </c>
      <c r="M1042" s="229" t="s">
        <v>347</v>
      </c>
      <c r="N1042" s="229" t="s">
        <v>347</v>
      </c>
      <c r="O1042" s="229" t="s">
        <v>404</v>
      </c>
      <c r="P1042" s="229" t="s">
        <v>405</v>
      </c>
      <c r="Q1042" s="229" t="s">
        <v>406</v>
      </c>
      <c r="R1042" s="229" t="s">
        <v>347</v>
      </c>
      <c r="S1042" s="229" t="s">
        <v>347</v>
      </c>
      <c r="T1042" s="231">
        <v>0</v>
      </c>
      <c r="U1042" s="229" t="s">
        <v>347</v>
      </c>
      <c r="V1042" s="229" t="s">
        <v>1396</v>
      </c>
      <c r="W1042" s="229" t="s">
        <v>347</v>
      </c>
      <c r="X1042" s="229" t="s">
        <v>347</v>
      </c>
      <c r="Y1042" s="229">
        <f t="shared" si="26"/>
        <v>4</v>
      </c>
      <c r="Z1042" s="220"/>
    </row>
    <row r="1043" spans="1:26">
      <c r="A1043" s="228">
        <v>44681</v>
      </c>
      <c r="B1043" s="229" t="s">
        <v>1461</v>
      </c>
      <c r="C1043" s="229" t="s">
        <v>1462</v>
      </c>
      <c r="D1043" s="229" t="s">
        <v>1463</v>
      </c>
      <c r="E1043" s="229" t="s">
        <v>1518</v>
      </c>
      <c r="F1043" s="229" t="s">
        <v>1519</v>
      </c>
      <c r="G1043" s="229" t="s">
        <v>1464</v>
      </c>
      <c r="H1043" s="229" t="s">
        <v>1465</v>
      </c>
      <c r="I1043" s="229" t="s">
        <v>402</v>
      </c>
      <c r="J1043" s="230">
        <v>91970999</v>
      </c>
      <c r="K1043" s="229" t="s">
        <v>347</v>
      </c>
      <c r="L1043" s="229" t="s">
        <v>403</v>
      </c>
      <c r="M1043" s="229" t="s">
        <v>347</v>
      </c>
      <c r="N1043" s="229" t="s">
        <v>347</v>
      </c>
      <c r="O1043" s="229" t="s">
        <v>404</v>
      </c>
      <c r="P1043" s="229" t="s">
        <v>405</v>
      </c>
      <c r="Q1043" s="229" t="s">
        <v>406</v>
      </c>
      <c r="R1043" s="229" t="s">
        <v>347</v>
      </c>
      <c r="S1043" s="229" t="s">
        <v>347</v>
      </c>
      <c r="T1043" s="231">
        <v>0</v>
      </c>
      <c r="U1043" s="229" t="s">
        <v>347</v>
      </c>
      <c r="V1043" s="229" t="s">
        <v>1463</v>
      </c>
      <c r="W1043" s="229" t="s">
        <v>347</v>
      </c>
      <c r="X1043" s="229" t="s">
        <v>347</v>
      </c>
      <c r="Y1043" s="229">
        <f t="shared" si="26"/>
        <v>4</v>
      </c>
      <c r="Z1043" s="220">
        <f t="shared" ref="Z1043:Z1085" si="27">J1043</f>
        <v>91970999</v>
      </c>
    </row>
    <row r="1044" spans="1:26">
      <c r="A1044" s="228">
        <v>44681</v>
      </c>
      <c r="B1044" s="229" t="s">
        <v>1461</v>
      </c>
      <c r="C1044" s="229" t="s">
        <v>1462</v>
      </c>
      <c r="D1044" s="229" t="s">
        <v>1463</v>
      </c>
      <c r="E1044" s="229" t="s">
        <v>1518</v>
      </c>
      <c r="F1044" s="229" t="s">
        <v>1519</v>
      </c>
      <c r="G1044" s="229" t="s">
        <v>1466</v>
      </c>
      <c r="H1044" s="229" t="s">
        <v>1180</v>
      </c>
      <c r="I1044" s="229" t="s">
        <v>402</v>
      </c>
      <c r="J1044" s="230">
        <v>21114346</v>
      </c>
      <c r="K1044" s="229" t="s">
        <v>347</v>
      </c>
      <c r="L1044" s="229" t="s">
        <v>403</v>
      </c>
      <c r="M1044" s="229" t="s">
        <v>347</v>
      </c>
      <c r="N1044" s="229" t="s">
        <v>347</v>
      </c>
      <c r="O1044" s="229" t="s">
        <v>404</v>
      </c>
      <c r="P1044" s="229" t="s">
        <v>405</v>
      </c>
      <c r="Q1044" s="229" t="s">
        <v>406</v>
      </c>
      <c r="R1044" s="229" t="s">
        <v>347</v>
      </c>
      <c r="S1044" s="229" t="s">
        <v>347</v>
      </c>
      <c r="T1044" s="231">
        <v>0</v>
      </c>
      <c r="U1044" s="229" t="s">
        <v>347</v>
      </c>
      <c r="V1044" s="229" t="s">
        <v>1463</v>
      </c>
      <c r="W1044" s="229" t="s">
        <v>347</v>
      </c>
      <c r="X1044" s="229" t="s">
        <v>347</v>
      </c>
      <c r="Y1044" s="229">
        <f t="shared" si="26"/>
        <v>4</v>
      </c>
      <c r="Z1044" s="220">
        <f t="shared" si="27"/>
        <v>21114346</v>
      </c>
    </row>
    <row r="1045" spans="1:26">
      <c r="A1045" s="228">
        <v>44681</v>
      </c>
      <c r="B1045" s="229" t="s">
        <v>1461</v>
      </c>
      <c r="C1045" s="229" t="s">
        <v>1462</v>
      </c>
      <c r="D1045" s="229" t="s">
        <v>1463</v>
      </c>
      <c r="E1045" s="229" t="s">
        <v>1518</v>
      </c>
      <c r="F1045" s="229" t="s">
        <v>1519</v>
      </c>
      <c r="G1045" s="229" t="s">
        <v>1467</v>
      </c>
      <c r="H1045" s="229" t="s">
        <v>1468</v>
      </c>
      <c r="I1045" s="229" t="s">
        <v>402</v>
      </c>
      <c r="J1045" s="230">
        <v>74121195</v>
      </c>
      <c r="K1045" s="229" t="s">
        <v>347</v>
      </c>
      <c r="L1045" s="229" t="s">
        <v>403</v>
      </c>
      <c r="M1045" s="229" t="s">
        <v>347</v>
      </c>
      <c r="N1045" s="229" t="s">
        <v>347</v>
      </c>
      <c r="O1045" s="229" t="s">
        <v>404</v>
      </c>
      <c r="P1045" s="229" t="s">
        <v>405</v>
      </c>
      <c r="Q1045" s="229" t="s">
        <v>406</v>
      </c>
      <c r="R1045" s="229" t="s">
        <v>347</v>
      </c>
      <c r="S1045" s="229" t="s">
        <v>347</v>
      </c>
      <c r="T1045" s="231">
        <v>0</v>
      </c>
      <c r="U1045" s="229" t="s">
        <v>347</v>
      </c>
      <c r="V1045" s="229" t="s">
        <v>1463</v>
      </c>
      <c r="W1045" s="229" t="s">
        <v>347</v>
      </c>
      <c r="X1045" s="229" t="s">
        <v>347</v>
      </c>
      <c r="Y1045" s="229">
        <f t="shared" si="26"/>
        <v>4</v>
      </c>
      <c r="Z1045" s="220">
        <f t="shared" si="27"/>
        <v>74121195</v>
      </c>
    </row>
    <row r="1046" spans="1:26">
      <c r="A1046" s="228">
        <v>44681</v>
      </c>
      <c r="B1046" s="229" t="s">
        <v>1461</v>
      </c>
      <c r="C1046" s="229" t="s">
        <v>1462</v>
      </c>
      <c r="D1046" s="229" t="s">
        <v>1185</v>
      </c>
      <c r="E1046" s="229" t="s">
        <v>1518</v>
      </c>
      <c r="F1046" s="229" t="s">
        <v>1519</v>
      </c>
      <c r="G1046" s="229" t="s">
        <v>1469</v>
      </c>
      <c r="H1046" s="229" t="s">
        <v>408</v>
      </c>
      <c r="I1046" s="229" t="s">
        <v>402</v>
      </c>
      <c r="J1046" s="230">
        <v>3400000</v>
      </c>
      <c r="K1046" s="229" t="s">
        <v>347</v>
      </c>
      <c r="L1046" s="229" t="s">
        <v>403</v>
      </c>
      <c r="M1046" s="229" t="s">
        <v>347</v>
      </c>
      <c r="N1046" s="229" t="s">
        <v>347</v>
      </c>
      <c r="O1046" s="229" t="s">
        <v>404</v>
      </c>
      <c r="P1046" s="229" t="s">
        <v>405</v>
      </c>
      <c r="Q1046" s="229" t="s">
        <v>406</v>
      </c>
      <c r="R1046" s="229" t="s">
        <v>347</v>
      </c>
      <c r="S1046" s="229" t="s">
        <v>347</v>
      </c>
      <c r="T1046" s="231">
        <v>0</v>
      </c>
      <c r="U1046" s="229" t="s">
        <v>347</v>
      </c>
      <c r="V1046" s="229" t="s">
        <v>1463</v>
      </c>
      <c r="W1046" s="229" t="s">
        <v>347</v>
      </c>
      <c r="X1046" s="229" t="s">
        <v>347</v>
      </c>
      <c r="Y1046" s="229">
        <f t="shared" si="26"/>
        <v>4</v>
      </c>
      <c r="Z1046" s="220">
        <f t="shared" si="27"/>
        <v>3400000</v>
      </c>
    </row>
    <row r="1047" spans="1:26">
      <c r="A1047" s="228">
        <v>44681</v>
      </c>
      <c r="B1047" s="229" t="s">
        <v>726</v>
      </c>
      <c r="C1047" s="229" t="s">
        <v>727</v>
      </c>
      <c r="D1047" s="229" t="s">
        <v>728</v>
      </c>
      <c r="E1047" s="229" t="s">
        <v>1518</v>
      </c>
      <c r="F1047" s="229" t="s">
        <v>1519</v>
      </c>
      <c r="G1047" s="229" t="s">
        <v>1470</v>
      </c>
      <c r="H1047" s="229" t="s">
        <v>730</v>
      </c>
      <c r="I1047" s="229" t="s">
        <v>731</v>
      </c>
      <c r="J1047" s="230">
        <v>13087083</v>
      </c>
      <c r="K1047" s="229" t="s">
        <v>347</v>
      </c>
      <c r="L1047" s="229" t="s">
        <v>403</v>
      </c>
      <c r="M1047" s="229" t="s">
        <v>347</v>
      </c>
      <c r="N1047" s="229" t="s">
        <v>347</v>
      </c>
      <c r="O1047" s="229" t="s">
        <v>404</v>
      </c>
      <c r="P1047" s="229" t="s">
        <v>405</v>
      </c>
      <c r="Q1047" s="229" t="s">
        <v>406</v>
      </c>
      <c r="R1047" s="229" t="s">
        <v>347</v>
      </c>
      <c r="S1047" s="229" t="s">
        <v>347</v>
      </c>
      <c r="T1047" s="231">
        <v>0</v>
      </c>
      <c r="U1047" s="229" t="s">
        <v>347</v>
      </c>
      <c r="V1047" s="229" t="s">
        <v>728</v>
      </c>
      <c r="W1047" s="229" t="s">
        <v>347</v>
      </c>
      <c r="X1047" s="229" t="s">
        <v>347</v>
      </c>
      <c r="Y1047" s="229">
        <f t="shared" si="26"/>
        <v>4</v>
      </c>
      <c r="Z1047" s="220">
        <f t="shared" si="27"/>
        <v>13087083</v>
      </c>
    </row>
    <row r="1048" spans="1:26">
      <c r="A1048" s="228">
        <v>44681</v>
      </c>
      <c r="B1048" s="229" t="s">
        <v>1471</v>
      </c>
      <c r="C1048" s="229" t="s">
        <v>1472</v>
      </c>
      <c r="D1048" s="229" t="s">
        <v>1473</v>
      </c>
      <c r="E1048" s="229" t="s">
        <v>1518</v>
      </c>
      <c r="F1048" s="229" t="s">
        <v>1519</v>
      </c>
      <c r="G1048" s="229" t="s">
        <v>1474</v>
      </c>
      <c r="H1048" s="229" t="s">
        <v>418</v>
      </c>
      <c r="I1048" s="229" t="s">
        <v>419</v>
      </c>
      <c r="J1048" s="230">
        <v>8112301</v>
      </c>
      <c r="K1048" s="229" t="s">
        <v>347</v>
      </c>
      <c r="L1048" s="229" t="s">
        <v>403</v>
      </c>
      <c r="M1048" s="229" t="s">
        <v>347</v>
      </c>
      <c r="N1048" s="229" t="s">
        <v>347</v>
      </c>
      <c r="O1048" s="229" t="s">
        <v>404</v>
      </c>
      <c r="P1048" s="229" t="s">
        <v>405</v>
      </c>
      <c r="Q1048" s="229" t="s">
        <v>406</v>
      </c>
      <c r="R1048" s="229" t="s">
        <v>347</v>
      </c>
      <c r="S1048" s="229" t="s">
        <v>347</v>
      </c>
      <c r="T1048" s="231">
        <v>0</v>
      </c>
      <c r="U1048" s="229" t="s">
        <v>347</v>
      </c>
      <c r="V1048" s="229" t="s">
        <v>420</v>
      </c>
      <c r="W1048" s="229" t="s">
        <v>347</v>
      </c>
      <c r="X1048" s="229" t="s">
        <v>347</v>
      </c>
      <c r="Y1048" s="229">
        <f t="shared" si="26"/>
        <v>4</v>
      </c>
      <c r="Z1048" s="220">
        <f t="shared" si="27"/>
        <v>8112301</v>
      </c>
    </row>
    <row r="1049" spans="1:26">
      <c r="A1049" s="228">
        <v>44681</v>
      </c>
      <c r="B1049" s="229" t="s">
        <v>1471</v>
      </c>
      <c r="C1049" s="229" t="s">
        <v>1472</v>
      </c>
      <c r="D1049" s="229" t="s">
        <v>1475</v>
      </c>
      <c r="E1049" s="229" t="s">
        <v>1518</v>
      </c>
      <c r="F1049" s="229" t="s">
        <v>1519</v>
      </c>
      <c r="G1049" s="229" t="s">
        <v>1474</v>
      </c>
      <c r="H1049" s="229" t="s">
        <v>418</v>
      </c>
      <c r="I1049" s="229" t="s">
        <v>419</v>
      </c>
      <c r="J1049" s="230">
        <v>651950</v>
      </c>
      <c r="K1049" s="229" t="s">
        <v>347</v>
      </c>
      <c r="L1049" s="229" t="s">
        <v>403</v>
      </c>
      <c r="M1049" s="229" t="s">
        <v>347</v>
      </c>
      <c r="N1049" s="229" t="s">
        <v>347</v>
      </c>
      <c r="O1049" s="229" t="s">
        <v>404</v>
      </c>
      <c r="P1049" s="229" t="s">
        <v>405</v>
      </c>
      <c r="Q1049" s="229" t="s">
        <v>406</v>
      </c>
      <c r="R1049" s="229" t="s">
        <v>347</v>
      </c>
      <c r="S1049" s="229" t="s">
        <v>347</v>
      </c>
      <c r="T1049" s="231">
        <v>0</v>
      </c>
      <c r="U1049" s="229" t="s">
        <v>347</v>
      </c>
      <c r="V1049" s="229" t="s">
        <v>420</v>
      </c>
      <c r="W1049" s="229" t="s">
        <v>347</v>
      </c>
      <c r="X1049" s="229" t="s">
        <v>347</v>
      </c>
      <c r="Y1049" s="229">
        <f t="shared" si="26"/>
        <v>4</v>
      </c>
      <c r="Z1049" s="220">
        <f t="shared" si="27"/>
        <v>651950</v>
      </c>
    </row>
    <row r="1050" spans="1:26">
      <c r="A1050" s="228">
        <v>44681</v>
      </c>
      <c r="B1050" s="229" t="s">
        <v>1471</v>
      </c>
      <c r="C1050" s="229" t="s">
        <v>1472</v>
      </c>
      <c r="D1050" s="229" t="s">
        <v>1476</v>
      </c>
      <c r="E1050" s="229" t="s">
        <v>1518</v>
      </c>
      <c r="F1050" s="229" t="s">
        <v>1519</v>
      </c>
      <c r="G1050" s="229" t="s">
        <v>1477</v>
      </c>
      <c r="H1050" s="229" t="s">
        <v>423</v>
      </c>
      <c r="I1050" s="229" t="s">
        <v>419</v>
      </c>
      <c r="J1050" s="230">
        <v>2885694</v>
      </c>
      <c r="K1050" s="229" t="s">
        <v>347</v>
      </c>
      <c r="L1050" s="229" t="s">
        <v>403</v>
      </c>
      <c r="M1050" s="229" t="s">
        <v>347</v>
      </c>
      <c r="N1050" s="229" t="s">
        <v>347</v>
      </c>
      <c r="O1050" s="229" t="s">
        <v>404</v>
      </c>
      <c r="P1050" s="229" t="s">
        <v>405</v>
      </c>
      <c r="Q1050" s="229" t="s">
        <v>406</v>
      </c>
      <c r="R1050" s="229" t="s">
        <v>347</v>
      </c>
      <c r="S1050" s="229" t="s">
        <v>347</v>
      </c>
      <c r="T1050" s="231">
        <v>0</v>
      </c>
      <c r="U1050" s="229" t="s">
        <v>347</v>
      </c>
      <c r="V1050" s="229" t="s">
        <v>420</v>
      </c>
      <c r="W1050" s="229" t="s">
        <v>347</v>
      </c>
      <c r="X1050" s="229" t="s">
        <v>347</v>
      </c>
      <c r="Y1050" s="229">
        <f t="shared" si="26"/>
        <v>4</v>
      </c>
      <c r="Z1050" s="220">
        <f t="shared" si="27"/>
        <v>2885694</v>
      </c>
    </row>
    <row r="1051" spans="1:26">
      <c r="A1051" s="228">
        <v>44681</v>
      </c>
      <c r="B1051" s="229" t="s">
        <v>1374</v>
      </c>
      <c r="C1051" s="229" t="s">
        <v>1375</v>
      </c>
      <c r="D1051" s="229" t="s">
        <v>1520</v>
      </c>
      <c r="E1051" s="229" t="s">
        <v>1518</v>
      </c>
      <c r="F1051" s="229" t="s">
        <v>1519</v>
      </c>
      <c r="G1051" s="229" t="s">
        <v>1315</v>
      </c>
      <c r="H1051" s="229" t="s">
        <v>1316</v>
      </c>
      <c r="I1051" s="229" t="s">
        <v>1315</v>
      </c>
      <c r="J1051" s="230">
        <v>723543588</v>
      </c>
      <c r="K1051" s="229" t="s">
        <v>347</v>
      </c>
      <c r="L1051" s="229" t="s">
        <v>403</v>
      </c>
      <c r="M1051" s="229" t="s">
        <v>347</v>
      </c>
      <c r="N1051" s="229" t="s">
        <v>347</v>
      </c>
      <c r="O1051" s="229" t="s">
        <v>404</v>
      </c>
      <c r="P1051" s="229" t="s">
        <v>405</v>
      </c>
      <c r="Q1051" s="229" t="s">
        <v>406</v>
      </c>
      <c r="R1051" s="229" t="s">
        <v>347</v>
      </c>
      <c r="S1051" s="229" t="s">
        <v>347</v>
      </c>
      <c r="T1051" s="231">
        <v>0</v>
      </c>
      <c r="U1051" s="229" t="s">
        <v>347</v>
      </c>
      <c r="V1051" s="229" t="s">
        <v>1376</v>
      </c>
      <c r="W1051" s="229" t="s">
        <v>347</v>
      </c>
      <c r="X1051" s="229" t="s">
        <v>347</v>
      </c>
      <c r="Y1051" s="229">
        <f t="shared" si="26"/>
        <v>4</v>
      </c>
      <c r="Z1051" s="220">
        <f t="shared" si="27"/>
        <v>723543588</v>
      </c>
    </row>
    <row r="1052" spans="1:26">
      <c r="A1052" s="228">
        <v>44681</v>
      </c>
      <c r="B1052" s="229" t="s">
        <v>1374</v>
      </c>
      <c r="C1052" s="229" t="s">
        <v>1375</v>
      </c>
      <c r="D1052" s="229" t="s">
        <v>1521</v>
      </c>
      <c r="E1052" s="229" t="s">
        <v>1518</v>
      </c>
      <c r="F1052" s="229" t="s">
        <v>1519</v>
      </c>
      <c r="G1052" s="229" t="s">
        <v>1317</v>
      </c>
      <c r="H1052" s="229" t="s">
        <v>520</v>
      </c>
      <c r="I1052" s="229" t="s">
        <v>1315</v>
      </c>
      <c r="J1052" s="230">
        <v>23994351</v>
      </c>
      <c r="K1052" s="229" t="s">
        <v>347</v>
      </c>
      <c r="L1052" s="229" t="s">
        <v>403</v>
      </c>
      <c r="M1052" s="229" t="s">
        <v>347</v>
      </c>
      <c r="N1052" s="229" t="s">
        <v>347</v>
      </c>
      <c r="O1052" s="229" t="s">
        <v>404</v>
      </c>
      <c r="P1052" s="229" t="s">
        <v>405</v>
      </c>
      <c r="Q1052" s="229" t="s">
        <v>406</v>
      </c>
      <c r="R1052" s="229" t="s">
        <v>347</v>
      </c>
      <c r="S1052" s="229" t="s">
        <v>347</v>
      </c>
      <c r="T1052" s="231">
        <v>0</v>
      </c>
      <c r="U1052" s="229" t="s">
        <v>347</v>
      </c>
      <c r="V1052" s="229" t="s">
        <v>1376</v>
      </c>
      <c r="W1052" s="229" t="s">
        <v>347</v>
      </c>
      <c r="X1052" s="229" t="s">
        <v>347</v>
      </c>
      <c r="Y1052" s="229">
        <f t="shared" si="26"/>
        <v>4</v>
      </c>
      <c r="Z1052" s="220"/>
    </row>
    <row r="1053" spans="1:26">
      <c r="A1053" s="228">
        <v>44681</v>
      </c>
      <c r="B1053" s="229" t="s">
        <v>424</v>
      </c>
      <c r="C1053" s="229" t="s">
        <v>425</v>
      </c>
      <c r="D1053" s="229" t="s">
        <v>426</v>
      </c>
      <c r="E1053" s="229" t="s">
        <v>1518</v>
      </c>
      <c r="F1053" s="229" t="s">
        <v>1519</v>
      </c>
      <c r="G1053" s="229" t="s">
        <v>1379</v>
      </c>
      <c r="H1053" s="229" t="s">
        <v>1380</v>
      </c>
      <c r="I1053" s="229" t="s">
        <v>429</v>
      </c>
      <c r="J1053" s="230">
        <v>335329371</v>
      </c>
      <c r="K1053" s="229" t="s">
        <v>347</v>
      </c>
      <c r="L1053" s="229" t="s">
        <v>430</v>
      </c>
      <c r="M1053" s="229" t="s">
        <v>347</v>
      </c>
      <c r="N1053" s="229" t="s">
        <v>347</v>
      </c>
      <c r="O1053" s="229" t="s">
        <v>404</v>
      </c>
      <c r="P1053" s="229" t="s">
        <v>405</v>
      </c>
      <c r="Q1053" s="229" t="s">
        <v>406</v>
      </c>
      <c r="R1053" s="229" t="s">
        <v>347</v>
      </c>
      <c r="S1053" s="229" t="s">
        <v>347</v>
      </c>
      <c r="T1053" s="231">
        <v>0</v>
      </c>
      <c r="U1053" s="229" t="s">
        <v>347</v>
      </c>
      <c r="V1053" s="229" t="s">
        <v>426</v>
      </c>
      <c r="W1053" s="229" t="s">
        <v>347</v>
      </c>
      <c r="X1053" s="229" t="s">
        <v>347</v>
      </c>
      <c r="Y1053" s="229">
        <f t="shared" si="26"/>
        <v>4</v>
      </c>
      <c r="Z1053" s="220">
        <f t="shared" si="27"/>
        <v>335329371</v>
      </c>
    </row>
    <row r="1054" spans="1:26">
      <c r="A1054" s="228">
        <v>44681</v>
      </c>
      <c r="B1054" s="229" t="s">
        <v>424</v>
      </c>
      <c r="C1054" s="229" t="s">
        <v>425</v>
      </c>
      <c r="D1054" s="229" t="s">
        <v>426</v>
      </c>
      <c r="E1054" s="229" t="s">
        <v>1518</v>
      </c>
      <c r="F1054" s="229" t="s">
        <v>1519</v>
      </c>
      <c r="G1054" s="229" t="s">
        <v>1258</v>
      </c>
      <c r="H1054" s="229" t="s">
        <v>1259</v>
      </c>
      <c r="I1054" s="229" t="s">
        <v>429</v>
      </c>
      <c r="J1054" s="230">
        <v>65216731</v>
      </c>
      <c r="K1054" s="229" t="s">
        <v>347</v>
      </c>
      <c r="L1054" s="229" t="s">
        <v>430</v>
      </c>
      <c r="M1054" s="229" t="s">
        <v>347</v>
      </c>
      <c r="N1054" s="229" t="s">
        <v>347</v>
      </c>
      <c r="O1054" s="229" t="s">
        <v>404</v>
      </c>
      <c r="P1054" s="229" t="s">
        <v>405</v>
      </c>
      <c r="Q1054" s="229" t="s">
        <v>406</v>
      </c>
      <c r="R1054" s="229" t="s">
        <v>347</v>
      </c>
      <c r="S1054" s="229" t="s">
        <v>347</v>
      </c>
      <c r="T1054" s="231">
        <v>0</v>
      </c>
      <c r="U1054" s="229" t="s">
        <v>347</v>
      </c>
      <c r="V1054" s="229" t="s">
        <v>426</v>
      </c>
      <c r="W1054" s="229" t="s">
        <v>347</v>
      </c>
      <c r="X1054" s="229" t="s">
        <v>347</v>
      </c>
      <c r="Y1054" s="229">
        <f t="shared" si="26"/>
        <v>4</v>
      </c>
      <c r="Z1054" s="220">
        <f t="shared" si="27"/>
        <v>65216731</v>
      </c>
    </row>
    <row r="1055" spans="1:26">
      <c r="A1055" s="228">
        <v>44681</v>
      </c>
      <c r="B1055" s="229" t="s">
        <v>347</v>
      </c>
      <c r="C1055" s="229" t="s">
        <v>1393</v>
      </c>
      <c r="D1055" s="229" t="s">
        <v>1394</v>
      </c>
      <c r="E1055" s="229" t="s">
        <v>1518</v>
      </c>
      <c r="F1055" s="229" t="s">
        <v>1519</v>
      </c>
      <c r="G1055" s="229" t="s">
        <v>1179</v>
      </c>
      <c r="H1055" s="229" t="s">
        <v>1180</v>
      </c>
      <c r="I1055" s="229" t="s">
        <v>347</v>
      </c>
      <c r="J1055" s="230">
        <v>718112</v>
      </c>
      <c r="K1055" s="229" t="s">
        <v>608</v>
      </c>
      <c r="L1055" s="229" t="s">
        <v>1395</v>
      </c>
      <c r="M1055" s="229" t="s">
        <v>347</v>
      </c>
      <c r="N1055" s="229" t="s">
        <v>347</v>
      </c>
      <c r="O1055" s="229" t="s">
        <v>404</v>
      </c>
      <c r="P1055" s="229" t="s">
        <v>405</v>
      </c>
      <c r="Q1055" s="229" t="s">
        <v>406</v>
      </c>
      <c r="R1055" s="229" t="s">
        <v>347</v>
      </c>
      <c r="S1055" s="229" t="s">
        <v>347</v>
      </c>
      <c r="T1055" s="231">
        <v>0</v>
      </c>
      <c r="U1055" s="229" t="s">
        <v>347</v>
      </c>
      <c r="V1055" s="229" t="s">
        <v>1396</v>
      </c>
      <c r="W1055" s="229" t="s">
        <v>347</v>
      </c>
      <c r="X1055" s="229" t="s">
        <v>347</v>
      </c>
      <c r="Y1055" s="229">
        <f t="shared" si="26"/>
        <v>4</v>
      </c>
      <c r="Z1055" s="220"/>
    </row>
    <row r="1056" spans="1:26">
      <c r="A1056" s="228">
        <v>44681</v>
      </c>
      <c r="B1056" s="229" t="s">
        <v>347</v>
      </c>
      <c r="C1056" s="229" t="s">
        <v>1393</v>
      </c>
      <c r="D1056" s="229" t="s">
        <v>1394</v>
      </c>
      <c r="E1056" s="229" t="s">
        <v>1518</v>
      </c>
      <c r="F1056" s="229" t="s">
        <v>1519</v>
      </c>
      <c r="G1056" s="229" t="s">
        <v>1182</v>
      </c>
      <c r="H1056" s="229" t="s">
        <v>401</v>
      </c>
      <c r="I1056" s="229" t="s">
        <v>347</v>
      </c>
      <c r="J1056" s="230">
        <v>10131031</v>
      </c>
      <c r="K1056" s="229" t="s">
        <v>608</v>
      </c>
      <c r="L1056" s="229" t="s">
        <v>1395</v>
      </c>
      <c r="M1056" s="229" t="s">
        <v>347</v>
      </c>
      <c r="N1056" s="229" t="s">
        <v>347</v>
      </c>
      <c r="O1056" s="229" t="s">
        <v>404</v>
      </c>
      <c r="P1056" s="229" t="s">
        <v>405</v>
      </c>
      <c r="Q1056" s="229" t="s">
        <v>406</v>
      </c>
      <c r="R1056" s="229" t="s">
        <v>347</v>
      </c>
      <c r="S1056" s="229" t="s">
        <v>347</v>
      </c>
      <c r="T1056" s="231">
        <v>0</v>
      </c>
      <c r="U1056" s="229" t="s">
        <v>347</v>
      </c>
      <c r="V1056" s="229" t="s">
        <v>1396</v>
      </c>
      <c r="W1056" s="229" t="s">
        <v>347</v>
      </c>
      <c r="X1056" s="229" t="s">
        <v>347</v>
      </c>
      <c r="Y1056" s="229">
        <f t="shared" si="26"/>
        <v>4</v>
      </c>
      <c r="Z1056" s="220"/>
    </row>
    <row r="1057" spans="1:26">
      <c r="A1057" s="228">
        <v>44681</v>
      </c>
      <c r="B1057" s="229" t="s">
        <v>347</v>
      </c>
      <c r="C1057" s="229" t="s">
        <v>1393</v>
      </c>
      <c r="D1057" s="229" t="s">
        <v>1394</v>
      </c>
      <c r="E1057" s="229" t="s">
        <v>1518</v>
      </c>
      <c r="F1057" s="229" t="s">
        <v>1519</v>
      </c>
      <c r="G1057" s="229" t="s">
        <v>1183</v>
      </c>
      <c r="H1057" s="229" t="s">
        <v>1184</v>
      </c>
      <c r="I1057" s="229" t="s">
        <v>347</v>
      </c>
      <c r="J1057" s="230">
        <v>5218041</v>
      </c>
      <c r="K1057" s="229" t="s">
        <v>608</v>
      </c>
      <c r="L1057" s="229" t="s">
        <v>1395</v>
      </c>
      <c r="M1057" s="229" t="s">
        <v>347</v>
      </c>
      <c r="N1057" s="229" t="s">
        <v>347</v>
      </c>
      <c r="O1057" s="229" t="s">
        <v>404</v>
      </c>
      <c r="P1057" s="229" t="s">
        <v>405</v>
      </c>
      <c r="Q1057" s="229" t="s">
        <v>406</v>
      </c>
      <c r="R1057" s="229" t="s">
        <v>347</v>
      </c>
      <c r="S1057" s="229" t="s">
        <v>347</v>
      </c>
      <c r="T1057" s="231">
        <v>0</v>
      </c>
      <c r="U1057" s="229" t="s">
        <v>347</v>
      </c>
      <c r="V1057" s="229" t="s">
        <v>1396</v>
      </c>
      <c r="W1057" s="229" t="s">
        <v>347</v>
      </c>
      <c r="X1057" s="229" t="s">
        <v>347</v>
      </c>
      <c r="Y1057" s="229">
        <f t="shared" si="26"/>
        <v>4</v>
      </c>
      <c r="Z1057" s="220"/>
    </row>
    <row r="1058" spans="1:26">
      <c r="A1058" s="228">
        <v>44681</v>
      </c>
      <c r="B1058" s="229" t="s">
        <v>347</v>
      </c>
      <c r="C1058" s="229" t="s">
        <v>1393</v>
      </c>
      <c r="D1058" s="229" t="s">
        <v>1394</v>
      </c>
      <c r="E1058" s="229" t="s">
        <v>1518</v>
      </c>
      <c r="F1058" s="229" t="s">
        <v>1519</v>
      </c>
      <c r="G1058" s="229" t="s">
        <v>1344</v>
      </c>
      <c r="H1058" s="229" t="s">
        <v>1345</v>
      </c>
      <c r="I1058" s="229" t="s">
        <v>347</v>
      </c>
      <c r="J1058" s="230">
        <v>-113591</v>
      </c>
      <c r="K1058" s="229" t="s">
        <v>608</v>
      </c>
      <c r="L1058" s="229" t="s">
        <v>1395</v>
      </c>
      <c r="M1058" s="229" t="s">
        <v>347</v>
      </c>
      <c r="N1058" s="229" t="s">
        <v>347</v>
      </c>
      <c r="O1058" s="229" t="s">
        <v>404</v>
      </c>
      <c r="P1058" s="229" t="s">
        <v>405</v>
      </c>
      <c r="Q1058" s="229" t="s">
        <v>406</v>
      </c>
      <c r="R1058" s="229" t="s">
        <v>347</v>
      </c>
      <c r="S1058" s="229" t="s">
        <v>347</v>
      </c>
      <c r="T1058" s="231">
        <v>0</v>
      </c>
      <c r="U1058" s="229" t="s">
        <v>347</v>
      </c>
      <c r="V1058" s="229" t="s">
        <v>1396</v>
      </c>
      <c r="W1058" s="229" t="s">
        <v>347</v>
      </c>
      <c r="X1058" s="229" t="s">
        <v>347</v>
      </c>
      <c r="Y1058" s="229">
        <f t="shared" si="26"/>
        <v>4</v>
      </c>
      <c r="Z1058" s="220"/>
    </row>
    <row r="1059" spans="1:26">
      <c r="A1059" s="228">
        <v>44681</v>
      </c>
      <c r="B1059" s="229" t="s">
        <v>347</v>
      </c>
      <c r="C1059" s="229" t="s">
        <v>1393</v>
      </c>
      <c r="D1059" s="229" t="s">
        <v>1394</v>
      </c>
      <c r="E1059" s="229" t="s">
        <v>1518</v>
      </c>
      <c r="F1059" s="229" t="s">
        <v>1519</v>
      </c>
      <c r="G1059" s="229" t="s">
        <v>708</v>
      </c>
      <c r="H1059" s="229" t="s">
        <v>709</v>
      </c>
      <c r="I1059" s="229" t="s">
        <v>347</v>
      </c>
      <c r="J1059" s="230">
        <v>38634034</v>
      </c>
      <c r="K1059" s="229" t="s">
        <v>608</v>
      </c>
      <c r="L1059" s="229" t="s">
        <v>1395</v>
      </c>
      <c r="M1059" s="229" t="s">
        <v>347</v>
      </c>
      <c r="N1059" s="229" t="s">
        <v>347</v>
      </c>
      <c r="O1059" s="229" t="s">
        <v>404</v>
      </c>
      <c r="P1059" s="229" t="s">
        <v>405</v>
      </c>
      <c r="Q1059" s="229" t="s">
        <v>406</v>
      </c>
      <c r="R1059" s="229" t="s">
        <v>347</v>
      </c>
      <c r="S1059" s="229" t="s">
        <v>347</v>
      </c>
      <c r="T1059" s="231">
        <v>0</v>
      </c>
      <c r="U1059" s="229" t="s">
        <v>347</v>
      </c>
      <c r="V1059" s="229" t="s">
        <v>1396</v>
      </c>
      <c r="W1059" s="229" t="s">
        <v>347</v>
      </c>
      <c r="X1059" s="229" t="s">
        <v>347</v>
      </c>
      <c r="Y1059" s="229">
        <f t="shared" si="26"/>
        <v>4</v>
      </c>
      <c r="Z1059" s="220"/>
    </row>
    <row r="1060" spans="1:26">
      <c r="A1060" s="228">
        <v>44681</v>
      </c>
      <c r="B1060" s="229" t="s">
        <v>347</v>
      </c>
      <c r="C1060" s="229" t="s">
        <v>1393</v>
      </c>
      <c r="D1060" s="229" t="s">
        <v>1394</v>
      </c>
      <c r="E1060" s="229" t="s">
        <v>1518</v>
      </c>
      <c r="F1060" s="229" t="s">
        <v>1519</v>
      </c>
      <c r="G1060" s="229" t="s">
        <v>1373</v>
      </c>
      <c r="H1060" s="229" t="s">
        <v>730</v>
      </c>
      <c r="I1060" s="229" t="s">
        <v>347</v>
      </c>
      <c r="J1060" s="230">
        <v>31374735</v>
      </c>
      <c r="K1060" s="229" t="s">
        <v>608</v>
      </c>
      <c r="L1060" s="229" t="s">
        <v>1395</v>
      </c>
      <c r="M1060" s="229" t="s">
        <v>347</v>
      </c>
      <c r="N1060" s="229" t="s">
        <v>347</v>
      </c>
      <c r="O1060" s="229" t="s">
        <v>404</v>
      </c>
      <c r="P1060" s="229" t="s">
        <v>405</v>
      </c>
      <c r="Q1060" s="229" t="s">
        <v>406</v>
      </c>
      <c r="R1060" s="229" t="s">
        <v>347</v>
      </c>
      <c r="S1060" s="229" t="s">
        <v>347</v>
      </c>
      <c r="T1060" s="231">
        <v>0</v>
      </c>
      <c r="U1060" s="229" t="s">
        <v>347</v>
      </c>
      <c r="V1060" s="229" t="s">
        <v>1396</v>
      </c>
      <c r="W1060" s="229" t="s">
        <v>347</v>
      </c>
      <c r="X1060" s="229" t="s">
        <v>347</v>
      </c>
      <c r="Y1060" s="229">
        <f t="shared" si="26"/>
        <v>4</v>
      </c>
      <c r="Z1060" s="220"/>
    </row>
    <row r="1061" spans="1:26">
      <c r="A1061" s="228">
        <v>44681</v>
      </c>
      <c r="B1061" s="229" t="s">
        <v>347</v>
      </c>
      <c r="C1061" s="229" t="s">
        <v>1393</v>
      </c>
      <c r="D1061" s="229" t="s">
        <v>1394</v>
      </c>
      <c r="E1061" s="229" t="s">
        <v>1518</v>
      </c>
      <c r="F1061" s="229" t="s">
        <v>1519</v>
      </c>
      <c r="G1061" s="229" t="s">
        <v>894</v>
      </c>
      <c r="H1061" s="229" t="s">
        <v>845</v>
      </c>
      <c r="I1061" s="229" t="s">
        <v>347</v>
      </c>
      <c r="J1061" s="230">
        <v>1054038</v>
      </c>
      <c r="K1061" s="229" t="s">
        <v>608</v>
      </c>
      <c r="L1061" s="229" t="s">
        <v>1395</v>
      </c>
      <c r="M1061" s="229" t="s">
        <v>347</v>
      </c>
      <c r="N1061" s="229" t="s">
        <v>347</v>
      </c>
      <c r="O1061" s="229" t="s">
        <v>404</v>
      </c>
      <c r="P1061" s="229" t="s">
        <v>405</v>
      </c>
      <c r="Q1061" s="229" t="s">
        <v>406</v>
      </c>
      <c r="R1061" s="229" t="s">
        <v>347</v>
      </c>
      <c r="S1061" s="229" t="s">
        <v>347</v>
      </c>
      <c r="T1061" s="231">
        <v>0</v>
      </c>
      <c r="U1061" s="229" t="s">
        <v>347</v>
      </c>
      <c r="V1061" s="229" t="s">
        <v>1396</v>
      </c>
      <c r="W1061" s="229" t="s">
        <v>347</v>
      </c>
      <c r="X1061" s="229" t="s">
        <v>347</v>
      </c>
      <c r="Y1061" s="229">
        <f t="shared" si="26"/>
        <v>4</v>
      </c>
      <c r="Z1061" s="220"/>
    </row>
    <row r="1062" spans="1:26">
      <c r="A1062" s="228">
        <v>44681</v>
      </c>
      <c r="B1062" s="229" t="s">
        <v>347</v>
      </c>
      <c r="C1062" s="229" t="s">
        <v>1393</v>
      </c>
      <c r="D1062" s="229" t="s">
        <v>1394</v>
      </c>
      <c r="E1062" s="229" t="s">
        <v>1518</v>
      </c>
      <c r="F1062" s="229" t="s">
        <v>1519</v>
      </c>
      <c r="G1062" s="229" t="s">
        <v>1129</v>
      </c>
      <c r="H1062" s="229" t="s">
        <v>1130</v>
      </c>
      <c r="I1062" s="229" t="s">
        <v>347</v>
      </c>
      <c r="J1062" s="230">
        <v>353</v>
      </c>
      <c r="K1062" s="229" t="s">
        <v>608</v>
      </c>
      <c r="L1062" s="229" t="s">
        <v>1395</v>
      </c>
      <c r="M1062" s="229" t="s">
        <v>347</v>
      </c>
      <c r="N1062" s="229" t="s">
        <v>347</v>
      </c>
      <c r="O1062" s="229" t="s">
        <v>404</v>
      </c>
      <c r="P1062" s="229" t="s">
        <v>405</v>
      </c>
      <c r="Q1062" s="229" t="s">
        <v>406</v>
      </c>
      <c r="R1062" s="229" t="s">
        <v>347</v>
      </c>
      <c r="S1062" s="229" t="s">
        <v>347</v>
      </c>
      <c r="T1062" s="231">
        <v>0</v>
      </c>
      <c r="U1062" s="229" t="s">
        <v>347</v>
      </c>
      <c r="V1062" s="229" t="s">
        <v>1396</v>
      </c>
      <c r="W1062" s="229" t="s">
        <v>347</v>
      </c>
      <c r="X1062" s="229" t="s">
        <v>347</v>
      </c>
      <c r="Y1062" s="229">
        <f t="shared" si="26"/>
        <v>4</v>
      </c>
      <c r="Z1062" s="220"/>
    </row>
    <row r="1063" spans="1:26">
      <c r="A1063" s="228">
        <v>44681</v>
      </c>
      <c r="B1063" s="229" t="s">
        <v>347</v>
      </c>
      <c r="C1063" s="229" t="s">
        <v>1393</v>
      </c>
      <c r="D1063" s="229" t="s">
        <v>1394</v>
      </c>
      <c r="E1063" s="229" t="s">
        <v>1518</v>
      </c>
      <c r="F1063" s="229" t="s">
        <v>1519</v>
      </c>
      <c r="G1063" s="229" t="s">
        <v>1291</v>
      </c>
      <c r="H1063" s="229" t="s">
        <v>1292</v>
      </c>
      <c r="I1063" s="229" t="s">
        <v>347</v>
      </c>
      <c r="J1063" s="230">
        <v>60366496</v>
      </c>
      <c r="K1063" s="229" t="s">
        <v>608</v>
      </c>
      <c r="L1063" s="229" t="s">
        <v>1395</v>
      </c>
      <c r="M1063" s="229" t="s">
        <v>347</v>
      </c>
      <c r="N1063" s="229" t="s">
        <v>347</v>
      </c>
      <c r="O1063" s="229" t="s">
        <v>404</v>
      </c>
      <c r="P1063" s="229" t="s">
        <v>405</v>
      </c>
      <c r="Q1063" s="229" t="s">
        <v>406</v>
      </c>
      <c r="R1063" s="229" t="s">
        <v>347</v>
      </c>
      <c r="S1063" s="229" t="s">
        <v>347</v>
      </c>
      <c r="T1063" s="231">
        <v>0</v>
      </c>
      <c r="U1063" s="229" t="s">
        <v>347</v>
      </c>
      <c r="V1063" s="229" t="s">
        <v>1396</v>
      </c>
      <c r="W1063" s="229" t="s">
        <v>347</v>
      </c>
      <c r="X1063" s="229" t="s">
        <v>347</v>
      </c>
      <c r="Y1063" s="229">
        <f t="shared" si="26"/>
        <v>4</v>
      </c>
      <c r="Z1063" s="220"/>
    </row>
    <row r="1064" spans="1:26">
      <c r="A1064" s="228">
        <v>44681</v>
      </c>
      <c r="B1064" s="229" t="s">
        <v>347</v>
      </c>
      <c r="C1064" s="229" t="s">
        <v>1393</v>
      </c>
      <c r="D1064" s="229" t="s">
        <v>1394</v>
      </c>
      <c r="E1064" s="229" t="s">
        <v>1518</v>
      </c>
      <c r="F1064" s="229" t="s">
        <v>1519</v>
      </c>
      <c r="G1064" s="229" t="s">
        <v>1217</v>
      </c>
      <c r="H1064" s="229" t="s">
        <v>948</v>
      </c>
      <c r="I1064" s="229" t="s">
        <v>347</v>
      </c>
      <c r="J1064" s="230">
        <v>1041147</v>
      </c>
      <c r="K1064" s="229" t="s">
        <v>608</v>
      </c>
      <c r="L1064" s="229" t="s">
        <v>1395</v>
      </c>
      <c r="M1064" s="229" t="s">
        <v>347</v>
      </c>
      <c r="N1064" s="229" t="s">
        <v>347</v>
      </c>
      <c r="O1064" s="229" t="s">
        <v>404</v>
      </c>
      <c r="P1064" s="229" t="s">
        <v>405</v>
      </c>
      <c r="Q1064" s="229" t="s">
        <v>406</v>
      </c>
      <c r="R1064" s="229" t="s">
        <v>347</v>
      </c>
      <c r="S1064" s="229" t="s">
        <v>347</v>
      </c>
      <c r="T1064" s="231">
        <v>0</v>
      </c>
      <c r="U1064" s="229" t="s">
        <v>347</v>
      </c>
      <c r="V1064" s="229" t="s">
        <v>1396</v>
      </c>
      <c r="W1064" s="229" t="s">
        <v>347</v>
      </c>
      <c r="X1064" s="229" t="s">
        <v>347</v>
      </c>
      <c r="Y1064" s="229">
        <f t="shared" si="26"/>
        <v>4</v>
      </c>
      <c r="Z1064" s="220"/>
    </row>
    <row r="1065" spans="1:26">
      <c r="A1065" s="228">
        <v>44681</v>
      </c>
      <c r="B1065" s="229" t="s">
        <v>347</v>
      </c>
      <c r="C1065" s="229" t="s">
        <v>1393</v>
      </c>
      <c r="D1065" s="229" t="s">
        <v>1394</v>
      </c>
      <c r="E1065" s="229" t="s">
        <v>1518</v>
      </c>
      <c r="F1065" s="229" t="s">
        <v>1519</v>
      </c>
      <c r="G1065" s="229" t="s">
        <v>1124</v>
      </c>
      <c r="H1065" s="229" t="s">
        <v>1125</v>
      </c>
      <c r="I1065" s="229" t="s">
        <v>347</v>
      </c>
      <c r="J1065" s="230">
        <v>10981079</v>
      </c>
      <c r="K1065" s="229" t="s">
        <v>608</v>
      </c>
      <c r="L1065" s="229" t="s">
        <v>1395</v>
      </c>
      <c r="M1065" s="229" t="s">
        <v>347</v>
      </c>
      <c r="N1065" s="229" t="s">
        <v>347</v>
      </c>
      <c r="O1065" s="229" t="s">
        <v>404</v>
      </c>
      <c r="P1065" s="229" t="s">
        <v>405</v>
      </c>
      <c r="Q1065" s="229" t="s">
        <v>406</v>
      </c>
      <c r="R1065" s="229" t="s">
        <v>347</v>
      </c>
      <c r="S1065" s="229" t="s">
        <v>347</v>
      </c>
      <c r="T1065" s="231">
        <v>0</v>
      </c>
      <c r="U1065" s="229" t="s">
        <v>347</v>
      </c>
      <c r="V1065" s="229" t="s">
        <v>1396</v>
      </c>
      <c r="W1065" s="229" t="s">
        <v>347</v>
      </c>
      <c r="X1065" s="229" t="s">
        <v>347</v>
      </c>
      <c r="Y1065" s="229">
        <f t="shared" si="26"/>
        <v>4</v>
      </c>
      <c r="Z1065" s="220"/>
    </row>
    <row r="1066" spans="1:26">
      <c r="A1066" s="228">
        <v>44681</v>
      </c>
      <c r="B1066" s="229" t="s">
        <v>347</v>
      </c>
      <c r="C1066" s="229" t="s">
        <v>1393</v>
      </c>
      <c r="D1066" s="229" t="s">
        <v>1394</v>
      </c>
      <c r="E1066" s="229" t="s">
        <v>1518</v>
      </c>
      <c r="F1066" s="229" t="s">
        <v>1519</v>
      </c>
      <c r="G1066" s="229" t="s">
        <v>1397</v>
      </c>
      <c r="H1066" s="229" t="s">
        <v>1398</v>
      </c>
      <c r="I1066" s="229" t="s">
        <v>347</v>
      </c>
      <c r="J1066" s="230">
        <v>1512430</v>
      </c>
      <c r="K1066" s="229" t="s">
        <v>608</v>
      </c>
      <c r="L1066" s="229" t="s">
        <v>1395</v>
      </c>
      <c r="M1066" s="229" t="s">
        <v>347</v>
      </c>
      <c r="N1066" s="229" t="s">
        <v>347</v>
      </c>
      <c r="O1066" s="229" t="s">
        <v>404</v>
      </c>
      <c r="P1066" s="229" t="s">
        <v>405</v>
      </c>
      <c r="Q1066" s="229" t="s">
        <v>406</v>
      </c>
      <c r="R1066" s="229" t="s">
        <v>347</v>
      </c>
      <c r="S1066" s="229" t="s">
        <v>347</v>
      </c>
      <c r="T1066" s="231">
        <v>0</v>
      </c>
      <c r="U1066" s="229" t="s">
        <v>347</v>
      </c>
      <c r="V1066" s="229" t="s">
        <v>1396</v>
      </c>
      <c r="W1066" s="229" t="s">
        <v>347</v>
      </c>
      <c r="X1066" s="229" t="s">
        <v>347</v>
      </c>
      <c r="Y1066" s="229">
        <f t="shared" si="26"/>
        <v>4</v>
      </c>
      <c r="Z1066" s="220"/>
    </row>
    <row r="1067" spans="1:26">
      <c r="A1067" s="228">
        <v>44681</v>
      </c>
      <c r="B1067" s="229" t="s">
        <v>347</v>
      </c>
      <c r="C1067" s="229" t="s">
        <v>1393</v>
      </c>
      <c r="D1067" s="229" t="s">
        <v>1394</v>
      </c>
      <c r="E1067" s="229" t="s">
        <v>1518</v>
      </c>
      <c r="F1067" s="229" t="s">
        <v>1519</v>
      </c>
      <c r="G1067" s="229" t="s">
        <v>738</v>
      </c>
      <c r="H1067" s="229" t="s">
        <v>441</v>
      </c>
      <c r="I1067" s="229" t="s">
        <v>347</v>
      </c>
      <c r="J1067" s="230">
        <v>7615014</v>
      </c>
      <c r="K1067" s="229" t="s">
        <v>608</v>
      </c>
      <c r="L1067" s="229" t="s">
        <v>1395</v>
      </c>
      <c r="M1067" s="229" t="s">
        <v>347</v>
      </c>
      <c r="N1067" s="229" t="s">
        <v>347</v>
      </c>
      <c r="O1067" s="229" t="s">
        <v>404</v>
      </c>
      <c r="P1067" s="229" t="s">
        <v>405</v>
      </c>
      <c r="Q1067" s="229" t="s">
        <v>406</v>
      </c>
      <c r="R1067" s="229" t="s">
        <v>347</v>
      </c>
      <c r="S1067" s="229" t="s">
        <v>347</v>
      </c>
      <c r="T1067" s="231">
        <v>0</v>
      </c>
      <c r="U1067" s="229" t="s">
        <v>347</v>
      </c>
      <c r="V1067" s="229" t="s">
        <v>1396</v>
      </c>
      <c r="W1067" s="229" t="s">
        <v>347</v>
      </c>
      <c r="X1067" s="229" t="s">
        <v>347</v>
      </c>
      <c r="Y1067" s="229">
        <f t="shared" si="26"/>
        <v>4</v>
      </c>
      <c r="Z1067" s="220"/>
    </row>
    <row r="1068" spans="1:26">
      <c r="A1068" s="228">
        <v>44681</v>
      </c>
      <c r="B1068" s="229" t="s">
        <v>347</v>
      </c>
      <c r="C1068" s="229" t="s">
        <v>1393</v>
      </c>
      <c r="D1068" s="229" t="s">
        <v>1394</v>
      </c>
      <c r="E1068" s="229" t="s">
        <v>1518</v>
      </c>
      <c r="F1068" s="229" t="s">
        <v>1519</v>
      </c>
      <c r="G1068" s="229" t="s">
        <v>1399</v>
      </c>
      <c r="H1068" s="229" t="s">
        <v>820</v>
      </c>
      <c r="I1068" s="229" t="s">
        <v>347</v>
      </c>
      <c r="J1068" s="230">
        <v>1176796</v>
      </c>
      <c r="K1068" s="229" t="s">
        <v>608</v>
      </c>
      <c r="L1068" s="229" t="s">
        <v>1395</v>
      </c>
      <c r="M1068" s="229" t="s">
        <v>347</v>
      </c>
      <c r="N1068" s="229" t="s">
        <v>347</v>
      </c>
      <c r="O1068" s="229" t="s">
        <v>404</v>
      </c>
      <c r="P1068" s="229" t="s">
        <v>405</v>
      </c>
      <c r="Q1068" s="229" t="s">
        <v>406</v>
      </c>
      <c r="R1068" s="229" t="s">
        <v>347</v>
      </c>
      <c r="S1068" s="229" t="s">
        <v>347</v>
      </c>
      <c r="T1068" s="231">
        <v>0</v>
      </c>
      <c r="U1068" s="229" t="s">
        <v>347</v>
      </c>
      <c r="V1068" s="229" t="s">
        <v>1396</v>
      </c>
      <c r="W1068" s="229" t="s">
        <v>347</v>
      </c>
      <c r="X1068" s="229" t="s">
        <v>347</v>
      </c>
      <c r="Y1068" s="229">
        <f t="shared" si="26"/>
        <v>4</v>
      </c>
      <c r="Z1068" s="220"/>
    </row>
    <row r="1069" spans="1:26">
      <c r="A1069" s="228">
        <v>44681</v>
      </c>
      <c r="B1069" s="229" t="s">
        <v>347</v>
      </c>
      <c r="C1069" s="229" t="s">
        <v>1393</v>
      </c>
      <c r="D1069" s="229" t="s">
        <v>1394</v>
      </c>
      <c r="E1069" s="229" t="s">
        <v>1518</v>
      </c>
      <c r="F1069" s="229" t="s">
        <v>1519</v>
      </c>
      <c r="G1069" s="229" t="s">
        <v>1357</v>
      </c>
      <c r="H1069" s="229" t="s">
        <v>1358</v>
      </c>
      <c r="I1069" s="229" t="s">
        <v>347</v>
      </c>
      <c r="J1069" s="230">
        <v>2177795</v>
      </c>
      <c r="K1069" s="229" t="s">
        <v>608</v>
      </c>
      <c r="L1069" s="229" t="s">
        <v>1395</v>
      </c>
      <c r="M1069" s="229" t="s">
        <v>347</v>
      </c>
      <c r="N1069" s="229" t="s">
        <v>347</v>
      </c>
      <c r="O1069" s="229" t="s">
        <v>404</v>
      </c>
      <c r="P1069" s="229" t="s">
        <v>405</v>
      </c>
      <c r="Q1069" s="229" t="s">
        <v>406</v>
      </c>
      <c r="R1069" s="229" t="s">
        <v>347</v>
      </c>
      <c r="S1069" s="229" t="s">
        <v>347</v>
      </c>
      <c r="T1069" s="231">
        <v>0</v>
      </c>
      <c r="U1069" s="229" t="s">
        <v>347</v>
      </c>
      <c r="V1069" s="229" t="s">
        <v>1396</v>
      </c>
      <c r="W1069" s="229" t="s">
        <v>347</v>
      </c>
      <c r="X1069" s="229" t="s">
        <v>347</v>
      </c>
      <c r="Y1069" s="229">
        <f t="shared" si="26"/>
        <v>4</v>
      </c>
      <c r="Z1069" s="220"/>
    </row>
    <row r="1070" spans="1:26">
      <c r="A1070" s="228">
        <v>44681</v>
      </c>
      <c r="B1070" s="229" t="s">
        <v>347</v>
      </c>
      <c r="C1070" s="229" t="s">
        <v>1393</v>
      </c>
      <c r="D1070" s="229" t="s">
        <v>1394</v>
      </c>
      <c r="E1070" s="229" t="s">
        <v>1518</v>
      </c>
      <c r="F1070" s="229" t="s">
        <v>1519</v>
      </c>
      <c r="G1070" s="229" t="s">
        <v>1378</v>
      </c>
      <c r="H1070" s="229" t="s">
        <v>740</v>
      </c>
      <c r="I1070" s="229" t="s">
        <v>347</v>
      </c>
      <c r="J1070" s="230">
        <v>40622298</v>
      </c>
      <c r="K1070" s="229" t="s">
        <v>608</v>
      </c>
      <c r="L1070" s="229" t="s">
        <v>1395</v>
      </c>
      <c r="M1070" s="229" t="s">
        <v>347</v>
      </c>
      <c r="N1070" s="229" t="s">
        <v>347</v>
      </c>
      <c r="O1070" s="229" t="s">
        <v>404</v>
      </c>
      <c r="P1070" s="229" t="s">
        <v>405</v>
      </c>
      <c r="Q1070" s="229" t="s">
        <v>406</v>
      </c>
      <c r="R1070" s="229" t="s">
        <v>347</v>
      </c>
      <c r="S1070" s="229" t="s">
        <v>347</v>
      </c>
      <c r="T1070" s="231">
        <v>0</v>
      </c>
      <c r="U1070" s="229" t="s">
        <v>347</v>
      </c>
      <c r="V1070" s="229" t="s">
        <v>1396</v>
      </c>
      <c r="W1070" s="229" t="s">
        <v>347</v>
      </c>
      <c r="X1070" s="229" t="s">
        <v>347</v>
      </c>
      <c r="Y1070" s="229">
        <f t="shared" si="26"/>
        <v>4</v>
      </c>
      <c r="Z1070" s="220"/>
    </row>
    <row r="1071" spans="1:26">
      <c r="A1071" s="228">
        <v>44681</v>
      </c>
      <c r="B1071" s="229" t="s">
        <v>347</v>
      </c>
      <c r="C1071" s="229" t="s">
        <v>1393</v>
      </c>
      <c r="D1071" s="229" t="s">
        <v>1394</v>
      </c>
      <c r="E1071" s="229" t="s">
        <v>1518</v>
      </c>
      <c r="F1071" s="229" t="s">
        <v>1519</v>
      </c>
      <c r="G1071" s="229" t="s">
        <v>1379</v>
      </c>
      <c r="H1071" s="229" t="s">
        <v>1380</v>
      </c>
      <c r="I1071" s="229" t="s">
        <v>347</v>
      </c>
      <c r="J1071" s="230">
        <v>1756629</v>
      </c>
      <c r="K1071" s="229" t="s">
        <v>608</v>
      </c>
      <c r="L1071" s="229" t="s">
        <v>1395</v>
      </c>
      <c r="M1071" s="229" t="s">
        <v>347</v>
      </c>
      <c r="N1071" s="229" t="s">
        <v>347</v>
      </c>
      <c r="O1071" s="229" t="s">
        <v>404</v>
      </c>
      <c r="P1071" s="229" t="s">
        <v>405</v>
      </c>
      <c r="Q1071" s="229" t="s">
        <v>406</v>
      </c>
      <c r="R1071" s="229" t="s">
        <v>347</v>
      </c>
      <c r="S1071" s="229" t="s">
        <v>347</v>
      </c>
      <c r="T1071" s="231">
        <v>0</v>
      </c>
      <c r="U1071" s="229" t="s">
        <v>347</v>
      </c>
      <c r="V1071" s="229" t="s">
        <v>1396</v>
      </c>
      <c r="W1071" s="229" t="s">
        <v>347</v>
      </c>
      <c r="X1071" s="229" t="s">
        <v>347</v>
      </c>
      <c r="Y1071" s="229">
        <f t="shared" si="26"/>
        <v>4</v>
      </c>
      <c r="Z1071" s="220"/>
    </row>
    <row r="1072" spans="1:26">
      <c r="A1072" s="228">
        <v>44681</v>
      </c>
      <c r="B1072" s="229" t="s">
        <v>347</v>
      </c>
      <c r="C1072" s="229" t="s">
        <v>1393</v>
      </c>
      <c r="D1072" s="229" t="s">
        <v>1394</v>
      </c>
      <c r="E1072" s="229" t="s">
        <v>1518</v>
      </c>
      <c r="F1072" s="229" t="s">
        <v>1519</v>
      </c>
      <c r="G1072" s="229" t="s">
        <v>1381</v>
      </c>
      <c r="H1072" s="229" t="s">
        <v>744</v>
      </c>
      <c r="I1072" s="229" t="s">
        <v>347</v>
      </c>
      <c r="J1072" s="230">
        <v>981194</v>
      </c>
      <c r="K1072" s="229" t="s">
        <v>608</v>
      </c>
      <c r="L1072" s="229" t="s">
        <v>1395</v>
      </c>
      <c r="M1072" s="229" t="s">
        <v>347</v>
      </c>
      <c r="N1072" s="229" t="s">
        <v>347</v>
      </c>
      <c r="O1072" s="229" t="s">
        <v>404</v>
      </c>
      <c r="P1072" s="229" t="s">
        <v>405</v>
      </c>
      <c r="Q1072" s="229" t="s">
        <v>406</v>
      </c>
      <c r="R1072" s="229" t="s">
        <v>347</v>
      </c>
      <c r="S1072" s="229" t="s">
        <v>347</v>
      </c>
      <c r="T1072" s="231">
        <v>0</v>
      </c>
      <c r="U1072" s="229" t="s">
        <v>347</v>
      </c>
      <c r="V1072" s="229" t="s">
        <v>1396</v>
      </c>
      <c r="W1072" s="229" t="s">
        <v>347</v>
      </c>
      <c r="X1072" s="229" t="s">
        <v>347</v>
      </c>
      <c r="Y1072" s="229">
        <f t="shared" si="26"/>
        <v>4</v>
      </c>
      <c r="Z1072" s="220"/>
    </row>
    <row r="1073" spans="1:26">
      <c r="A1073" s="228">
        <v>44681</v>
      </c>
      <c r="B1073" s="229" t="s">
        <v>347</v>
      </c>
      <c r="C1073" s="229" t="s">
        <v>1393</v>
      </c>
      <c r="D1073" s="229" t="s">
        <v>1394</v>
      </c>
      <c r="E1073" s="229" t="s">
        <v>1518</v>
      </c>
      <c r="F1073" s="229" t="s">
        <v>1519</v>
      </c>
      <c r="G1073" s="229" t="s">
        <v>1257</v>
      </c>
      <c r="H1073" s="229" t="s">
        <v>746</v>
      </c>
      <c r="I1073" s="229" t="s">
        <v>347</v>
      </c>
      <c r="J1073" s="230">
        <v>21526725</v>
      </c>
      <c r="K1073" s="229" t="s">
        <v>608</v>
      </c>
      <c r="L1073" s="229" t="s">
        <v>1395</v>
      </c>
      <c r="M1073" s="229" t="s">
        <v>347</v>
      </c>
      <c r="N1073" s="229" t="s">
        <v>347</v>
      </c>
      <c r="O1073" s="229" t="s">
        <v>404</v>
      </c>
      <c r="P1073" s="229" t="s">
        <v>405</v>
      </c>
      <c r="Q1073" s="229" t="s">
        <v>406</v>
      </c>
      <c r="R1073" s="229" t="s">
        <v>347</v>
      </c>
      <c r="S1073" s="229" t="s">
        <v>347</v>
      </c>
      <c r="T1073" s="231">
        <v>0</v>
      </c>
      <c r="U1073" s="229" t="s">
        <v>347</v>
      </c>
      <c r="V1073" s="229" t="s">
        <v>1396</v>
      </c>
      <c r="W1073" s="229" t="s">
        <v>347</v>
      </c>
      <c r="X1073" s="229" t="s">
        <v>347</v>
      </c>
      <c r="Y1073" s="229">
        <f t="shared" si="26"/>
        <v>4</v>
      </c>
      <c r="Z1073" s="220"/>
    </row>
    <row r="1074" spans="1:26">
      <c r="A1074" s="228">
        <v>44681</v>
      </c>
      <c r="B1074" s="229" t="s">
        <v>347</v>
      </c>
      <c r="C1074" s="229" t="s">
        <v>1393</v>
      </c>
      <c r="D1074" s="229" t="s">
        <v>1394</v>
      </c>
      <c r="E1074" s="229" t="s">
        <v>1518</v>
      </c>
      <c r="F1074" s="229" t="s">
        <v>1519</v>
      </c>
      <c r="G1074" s="229" t="s">
        <v>1258</v>
      </c>
      <c r="H1074" s="229" t="s">
        <v>1259</v>
      </c>
      <c r="I1074" s="229" t="s">
        <v>347</v>
      </c>
      <c r="J1074" s="230">
        <v>124088974</v>
      </c>
      <c r="K1074" s="229" t="s">
        <v>608</v>
      </c>
      <c r="L1074" s="229" t="s">
        <v>1395</v>
      </c>
      <c r="M1074" s="229" t="s">
        <v>347</v>
      </c>
      <c r="N1074" s="229" t="s">
        <v>347</v>
      </c>
      <c r="O1074" s="229" t="s">
        <v>404</v>
      </c>
      <c r="P1074" s="229" t="s">
        <v>405</v>
      </c>
      <c r="Q1074" s="229" t="s">
        <v>406</v>
      </c>
      <c r="R1074" s="229" t="s">
        <v>347</v>
      </c>
      <c r="S1074" s="229" t="s">
        <v>347</v>
      </c>
      <c r="T1074" s="231">
        <v>0</v>
      </c>
      <c r="U1074" s="229" t="s">
        <v>347</v>
      </c>
      <c r="V1074" s="229" t="s">
        <v>1396</v>
      </c>
      <c r="W1074" s="229" t="s">
        <v>347</v>
      </c>
      <c r="X1074" s="229" t="s">
        <v>347</v>
      </c>
      <c r="Y1074" s="229">
        <f t="shared" si="26"/>
        <v>4</v>
      </c>
      <c r="Z1074" s="220"/>
    </row>
    <row r="1075" spans="1:26">
      <c r="A1075" s="228">
        <v>44681</v>
      </c>
      <c r="B1075" s="229" t="s">
        <v>347</v>
      </c>
      <c r="C1075" s="229" t="s">
        <v>1393</v>
      </c>
      <c r="D1075" s="229" t="s">
        <v>1394</v>
      </c>
      <c r="E1075" s="229" t="s">
        <v>1518</v>
      </c>
      <c r="F1075" s="229" t="s">
        <v>1519</v>
      </c>
      <c r="G1075" s="229" t="s">
        <v>1382</v>
      </c>
      <c r="H1075" s="229" t="s">
        <v>748</v>
      </c>
      <c r="I1075" s="229" t="s">
        <v>347</v>
      </c>
      <c r="J1075" s="230">
        <v>8075514</v>
      </c>
      <c r="K1075" s="229" t="s">
        <v>608</v>
      </c>
      <c r="L1075" s="229" t="s">
        <v>1395</v>
      </c>
      <c r="M1075" s="229" t="s">
        <v>347</v>
      </c>
      <c r="N1075" s="229" t="s">
        <v>347</v>
      </c>
      <c r="O1075" s="229" t="s">
        <v>404</v>
      </c>
      <c r="P1075" s="229" t="s">
        <v>405</v>
      </c>
      <c r="Q1075" s="229" t="s">
        <v>406</v>
      </c>
      <c r="R1075" s="229" t="s">
        <v>347</v>
      </c>
      <c r="S1075" s="229" t="s">
        <v>347</v>
      </c>
      <c r="T1075" s="231">
        <v>0</v>
      </c>
      <c r="U1075" s="229" t="s">
        <v>347</v>
      </c>
      <c r="V1075" s="229" t="s">
        <v>1396</v>
      </c>
      <c r="W1075" s="229" t="s">
        <v>347</v>
      </c>
      <c r="X1075" s="229" t="s">
        <v>347</v>
      </c>
      <c r="Y1075" s="229">
        <f t="shared" si="26"/>
        <v>4</v>
      </c>
      <c r="Z1075" s="220"/>
    </row>
    <row r="1076" spans="1:26">
      <c r="A1076" s="228">
        <v>44681</v>
      </c>
      <c r="B1076" s="229" t="s">
        <v>347</v>
      </c>
      <c r="C1076" s="229" t="s">
        <v>1393</v>
      </c>
      <c r="D1076" s="229" t="s">
        <v>1394</v>
      </c>
      <c r="E1076" s="229" t="s">
        <v>1518</v>
      </c>
      <c r="F1076" s="229" t="s">
        <v>1519</v>
      </c>
      <c r="G1076" s="229" t="s">
        <v>1383</v>
      </c>
      <c r="H1076" s="229" t="s">
        <v>1384</v>
      </c>
      <c r="I1076" s="229" t="s">
        <v>347</v>
      </c>
      <c r="J1076" s="230">
        <v>19911513</v>
      </c>
      <c r="K1076" s="229" t="s">
        <v>608</v>
      </c>
      <c r="L1076" s="229" t="s">
        <v>1395</v>
      </c>
      <c r="M1076" s="229" t="s">
        <v>347</v>
      </c>
      <c r="N1076" s="229" t="s">
        <v>347</v>
      </c>
      <c r="O1076" s="229" t="s">
        <v>404</v>
      </c>
      <c r="P1076" s="229" t="s">
        <v>405</v>
      </c>
      <c r="Q1076" s="229" t="s">
        <v>406</v>
      </c>
      <c r="R1076" s="229" t="s">
        <v>347</v>
      </c>
      <c r="S1076" s="229" t="s">
        <v>347</v>
      </c>
      <c r="T1076" s="231">
        <v>0</v>
      </c>
      <c r="U1076" s="229" t="s">
        <v>347</v>
      </c>
      <c r="V1076" s="229" t="s">
        <v>1396</v>
      </c>
      <c r="W1076" s="229" t="s">
        <v>347</v>
      </c>
      <c r="X1076" s="229" t="s">
        <v>347</v>
      </c>
      <c r="Y1076" s="229">
        <f t="shared" si="26"/>
        <v>4</v>
      </c>
      <c r="Z1076" s="220"/>
    </row>
    <row r="1077" spans="1:26">
      <c r="A1077" s="228">
        <v>44681</v>
      </c>
      <c r="B1077" s="229" t="s">
        <v>347</v>
      </c>
      <c r="C1077" s="229" t="s">
        <v>1393</v>
      </c>
      <c r="D1077" s="229" t="s">
        <v>1394</v>
      </c>
      <c r="E1077" s="229" t="s">
        <v>1518</v>
      </c>
      <c r="F1077" s="229" t="s">
        <v>1519</v>
      </c>
      <c r="G1077" s="229" t="s">
        <v>1385</v>
      </c>
      <c r="H1077" s="229" t="s">
        <v>1386</v>
      </c>
      <c r="I1077" s="229" t="s">
        <v>347</v>
      </c>
      <c r="J1077" s="230">
        <v>2189091</v>
      </c>
      <c r="K1077" s="229" t="s">
        <v>608</v>
      </c>
      <c r="L1077" s="229" t="s">
        <v>1395</v>
      </c>
      <c r="M1077" s="229" t="s">
        <v>347</v>
      </c>
      <c r="N1077" s="229" t="s">
        <v>347</v>
      </c>
      <c r="O1077" s="229" t="s">
        <v>404</v>
      </c>
      <c r="P1077" s="229" t="s">
        <v>405</v>
      </c>
      <c r="Q1077" s="229" t="s">
        <v>406</v>
      </c>
      <c r="R1077" s="229" t="s">
        <v>347</v>
      </c>
      <c r="S1077" s="229" t="s">
        <v>347</v>
      </c>
      <c r="T1077" s="231">
        <v>0</v>
      </c>
      <c r="U1077" s="229" t="s">
        <v>347</v>
      </c>
      <c r="V1077" s="229" t="s">
        <v>1396</v>
      </c>
      <c r="W1077" s="229" t="s">
        <v>347</v>
      </c>
      <c r="X1077" s="229" t="s">
        <v>347</v>
      </c>
      <c r="Y1077" s="229">
        <f t="shared" si="26"/>
        <v>4</v>
      </c>
      <c r="Z1077" s="220"/>
    </row>
    <row r="1078" spans="1:26">
      <c r="A1078" s="228">
        <v>44681</v>
      </c>
      <c r="B1078" s="229" t="s">
        <v>347</v>
      </c>
      <c r="C1078" s="229" t="s">
        <v>1393</v>
      </c>
      <c r="D1078" s="229" t="s">
        <v>1394</v>
      </c>
      <c r="E1078" s="229" t="s">
        <v>1518</v>
      </c>
      <c r="F1078" s="229" t="s">
        <v>1519</v>
      </c>
      <c r="G1078" s="229" t="s">
        <v>1263</v>
      </c>
      <c r="H1078" s="229" t="s">
        <v>820</v>
      </c>
      <c r="I1078" s="229" t="s">
        <v>347</v>
      </c>
      <c r="J1078" s="230">
        <v>3325628</v>
      </c>
      <c r="K1078" s="229" t="s">
        <v>608</v>
      </c>
      <c r="L1078" s="229" t="s">
        <v>1395</v>
      </c>
      <c r="M1078" s="229" t="s">
        <v>347</v>
      </c>
      <c r="N1078" s="229" t="s">
        <v>347</v>
      </c>
      <c r="O1078" s="229" t="s">
        <v>404</v>
      </c>
      <c r="P1078" s="229" t="s">
        <v>405</v>
      </c>
      <c r="Q1078" s="229" t="s">
        <v>406</v>
      </c>
      <c r="R1078" s="229" t="s">
        <v>347</v>
      </c>
      <c r="S1078" s="229" t="s">
        <v>347</v>
      </c>
      <c r="T1078" s="231">
        <v>0</v>
      </c>
      <c r="U1078" s="229" t="s">
        <v>347</v>
      </c>
      <c r="V1078" s="229" t="s">
        <v>1396</v>
      </c>
      <c r="W1078" s="229" t="s">
        <v>347</v>
      </c>
      <c r="X1078" s="229" t="s">
        <v>347</v>
      </c>
      <c r="Y1078" s="229">
        <f t="shared" si="26"/>
        <v>4</v>
      </c>
      <c r="Z1078" s="220"/>
    </row>
    <row r="1079" spans="1:26">
      <c r="A1079" s="228">
        <v>44681</v>
      </c>
      <c r="B1079" s="229" t="s">
        <v>347</v>
      </c>
      <c r="C1079" s="229" t="s">
        <v>1393</v>
      </c>
      <c r="D1079" s="229" t="s">
        <v>1394</v>
      </c>
      <c r="E1079" s="229" t="s">
        <v>1518</v>
      </c>
      <c r="F1079" s="229" t="s">
        <v>1519</v>
      </c>
      <c r="G1079" s="229" t="s">
        <v>1187</v>
      </c>
      <c r="H1079" s="229" t="s">
        <v>410</v>
      </c>
      <c r="I1079" s="229" t="s">
        <v>347</v>
      </c>
      <c r="J1079" s="230">
        <v>143182</v>
      </c>
      <c r="K1079" s="229" t="s">
        <v>608</v>
      </c>
      <c r="L1079" s="229" t="s">
        <v>1395</v>
      </c>
      <c r="M1079" s="229" t="s">
        <v>347</v>
      </c>
      <c r="N1079" s="229" t="s">
        <v>347</v>
      </c>
      <c r="O1079" s="229" t="s">
        <v>404</v>
      </c>
      <c r="P1079" s="229" t="s">
        <v>405</v>
      </c>
      <c r="Q1079" s="229" t="s">
        <v>406</v>
      </c>
      <c r="R1079" s="229" t="s">
        <v>347</v>
      </c>
      <c r="S1079" s="229" t="s">
        <v>347</v>
      </c>
      <c r="T1079" s="231">
        <v>0</v>
      </c>
      <c r="U1079" s="229" t="s">
        <v>347</v>
      </c>
      <c r="V1079" s="229" t="s">
        <v>1396</v>
      </c>
      <c r="W1079" s="229" t="s">
        <v>347</v>
      </c>
      <c r="X1079" s="229" t="s">
        <v>347</v>
      </c>
      <c r="Y1079" s="229">
        <f t="shared" si="26"/>
        <v>4</v>
      </c>
      <c r="Z1079" s="220"/>
    </row>
    <row r="1080" spans="1:26">
      <c r="A1080" s="228">
        <v>44681</v>
      </c>
      <c r="B1080" s="229" t="s">
        <v>347</v>
      </c>
      <c r="C1080" s="229" t="s">
        <v>1393</v>
      </c>
      <c r="D1080" s="229" t="s">
        <v>1394</v>
      </c>
      <c r="E1080" s="229" t="s">
        <v>1518</v>
      </c>
      <c r="F1080" s="229" t="s">
        <v>1519</v>
      </c>
      <c r="G1080" s="229" t="s">
        <v>1268</v>
      </c>
      <c r="H1080" s="229" t="s">
        <v>1269</v>
      </c>
      <c r="I1080" s="229" t="s">
        <v>347</v>
      </c>
      <c r="J1080" s="230">
        <v>890710</v>
      </c>
      <c r="K1080" s="229" t="s">
        <v>608</v>
      </c>
      <c r="L1080" s="229" t="s">
        <v>1395</v>
      </c>
      <c r="M1080" s="229" t="s">
        <v>347</v>
      </c>
      <c r="N1080" s="229" t="s">
        <v>347</v>
      </c>
      <c r="O1080" s="229" t="s">
        <v>404</v>
      </c>
      <c r="P1080" s="229" t="s">
        <v>405</v>
      </c>
      <c r="Q1080" s="229" t="s">
        <v>406</v>
      </c>
      <c r="R1080" s="229" t="s">
        <v>347</v>
      </c>
      <c r="S1080" s="229" t="s">
        <v>347</v>
      </c>
      <c r="T1080" s="231">
        <v>0</v>
      </c>
      <c r="U1080" s="229" t="s">
        <v>347</v>
      </c>
      <c r="V1080" s="229" t="s">
        <v>1396</v>
      </c>
      <c r="W1080" s="229" t="s">
        <v>347</v>
      </c>
      <c r="X1080" s="229" t="s">
        <v>347</v>
      </c>
      <c r="Y1080" s="229">
        <f t="shared" si="26"/>
        <v>4</v>
      </c>
      <c r="Z1080" s="220"/>
    </row>
    <row r="1081" spans="1:26">
      <c r="A1081" s="228">
        <v>44681</v>
      </c>
      <c r="B1081" s="229" t="s">
        <v>347</v>
      </c>
      <c r="C1081" s="229" t="s">
        <v>1393</v>
      </c>
      <c r="D1081" s="229" t="s">
        <v>1394</v>
      </c>
      <c r="E1081" s="229" t="s">
        <v>1518</v>
      </c>
      <c r="F1081" s="229" t="s">
        <v>1519</v>
      </c>
      <c r="G1081" s="229" t="s">
        <v>1286</v>
      </c>
      <c r="H1081" s="229" t="s">
        <v>454</v>
      </c>
      <c r="I1081" s="229" t="s">
        <v>347</v>
      </c>
      <c r="J1081" s="230">
        <v>25276305</v>
      </c>
      <c r="K1081" s="229" t="s">
        <v>608</v>
      </c>
      <c r="L1081" s="229" t="s">
        <v>1395</v>
      </c>
      <c r="M1081" s="229" t="s">
        <v>347</v>
      </c>
      <c r="N1081" s="229" t="s">
        <v>347</v>
      </c>
      <c r="O1081" s="229" t="s">
        <v>404</v>
      </c>
      <c r="P1081" s="229" t="s">
        <v>405</v>
      </c>
      <c r="Q1081" s="229" t="s">
        <v>406</v>
      </c>
      <c r="R1081" s="229" t="s">
        <v>347</v>
      </c>
      <c r="S1081" s="229" t="s">
        <v>347</v>
      </c>
      <c r="T1081" s="231">
        <v>0</v>
      </c>
      <c r="U1081" s="229" t="s">
        <v>347</v>
      </c>
      <c r="V1081" s="229" t="s">
        <v>1396</v>
      </c>
      <c r="W1081" s="229" t="s">
        <v>347</v>
      </c>
      <c r="X1081" s="229" t="s">
        <v>347</v>
      </c>
      <c r="Y1081" s="229">
        <f t="shared" si="26"/>
        <v>4</v>
      </c>
      <c r="Z1081" s="220"/>
    </row>
    <row r="1082" spans="1:26">
      <c r="A1082" s="228">
        <v>44681</v>
      </c>
      <c r="B1082" s="229" t="s">
        <v>347</v>
      </c>
      <c r="C1082" s="229" t="s">
        <v>1393</v>
      </c>
      <c r="D1082" s="229" t="s">
        <v>1394</v>
      </c>
      <c r="E1082" s="229" t="s">
        <v>1518</v>
      </c>
      <c r="F1082" s="229" t="s">
        <v>1519</v>
      </c>
      <c r="G1082" s="229" t="s">
        <v>494</v>
      </c>
      <c r="H1082" s="229" t="s">
        <v>495</v>
      </c>
      <c r="I1082" s="229" t="s">
        <v>347</v>
      </c>
      <c r="J1082" s="230">
        <v>10107135</v>
      </c>
      <c r="K1082" s="229" t="s">
        <v>608</v>
      </c>
      <c r="L1082" s="229" t="s">
        <v>1395</v>
      </c>
      <c r="M1082" s="229" t="s">
        <v>347</v>
      </c>
      <c r="N1082" s="229" t="s">
        <v>347</v>
      </c>
      <c r="O1082" s="229" t="s">
        <v>404</v>
      </c>
      <c r="P1082" s="229" t="s">
        <v>405</v>
      </c>
      <c r="Q1082" s="229" t="s">
        <v>406</v>
      </c>
      <c r="R1082" s="229" t="s">
        <v>347</v>
      </c>
      <c r="S1082" s="229" t="s">
        <v>347</v>
      </c>
      <c r="T1082" s="231">
        <v>0</v>
      </c>
      <c r="U1082" s="229" t="s">
        <v>347</v>
      </c>
      <c r="V1082" s="229" t="s">
        <v>1396</v>
      </c>
      <c r="W1082" s="229" t="s">
        <v>347</v>
      </c>
      <c r="X1082" s="229" t="s">
        <v>347</v>
      </c>
      <c r="Y1082" s="229">
        <f t="shared" si="26"/>
        <v>4</v>
      </c>
      <c r="Z1082" s="220"/>
    </row>
    <row r="1083" spans="1:26">
      <c r="A1083" s="228">
        <v>44681</v>
      </c>
      <c r="B1083" s="229" t="s">
        <v>347</v>
      </c>
      <c r="C1083" s="229" t="s">
        <v>1393</v>
      </c>
      <c r="D1083" s="229" t="s">
        <v>1394</v>
      </c>
      <c r="E1083" s="229" t="s">
        <v>1518</v>
      </c>
      <c r="F1083" s="229" t="s">
        <v>1519</v>
      </c>
      <c r="G1083" s="229" t="s">
        <v>1335</v>
      </c>
      <c r="H1083" s="229" t="s">
        <v>1336</v>
      </c>
      <c r="I1083" s="229" t="s">
        <v>347</v>
      </c>
      <c r="J1083" s="230">
        <v>2888455</v>
      </c>
      <c r="K1083" s="229" t="s">
        <v>608</v>
      </c>
      <c r="L1083" s="229" t="s">
        <v>1395</v>
      </c>
      <c r="M1083" s="229" t="s">
        <v>347</v>
      </c>
      <c r="N1083" s="229" t="s">
        <v>347</v>
      </c>
      <c r="O1083" s="229" t="s">
        <v>404</v>
      </c>
      <c r="P1083" s="229" t="s">
        <v>405</v>
      </c>
      <c r="Q1083" s="229" t="s">
        <v>406</v>
      </c>
      <c r="R1083" s="229" t="s">
        <v>347</v>
      </c>
      <c r="S1083" s="229" t="s">
        <v>347</v>
      </c>
      <c r="T1083" s="231">
        <v>0</v>
      </c>
      <c r="U1083" s="229" t="s">
        <v>347</v>
      </c>
      <c r="V1083" s="229" t="s">
        <v>1396</v>
      </c>
      <c r="W1083" s="229" t="s">
        <v>347</v>
      </c>
      <c r="X1083" s="229" t="s">
        <v>347</v>
      </c>
      <c r="Y1083" s="229">
        <f t="shared" si="26"/>
        <v>4</v>
      </c>
      <c r="Z1083" s="220"/>
    </row>
    <row r="1084" spans="1:26">
      <c r="A1084" s="228">
        <v>44681</v>
      </c>
      <c r="B1084" s="229" t="s">
        <v>347</v>
      </c>
      <c r="C1084" s="229" t="s">
        <v>1393</v>
      </c>
      <c r="D1084" s="229" t="s">
        <v>1394</v>
      </c>
      <c r="E1084" s="229" t="s">
        <v>1518</v>
      </c>
      <c r="F1084" s="229" t="s">
        <v>1519</v>
      </c>
      <c r="G1084" s="229" t="s">
        <v>1321</v>
      </c>
      <c r="H1084" s="229" t="s">
        <v>948</v>
      </c>
      <c r="I1084" s="229" t="s">
        <v>347</v>
      </c>
      <c r="J1084" s="230">
        <v>2988014</v>
      </c>
      <c r="K1084" s="229" t="s">
        <v>608</v>
      </c>
      <c r="L1084" s="229" t="s">
        <v>1395</v>
      </c>
      <c r="M1084" s="229" t="s">
        <v>347</v>
      </c>
      <c r="N1084" s="229" t="s">
        <v>347</v>
      </c>
      <c r="O1084" s="229" t="s">
        <v>404</v>
      </c>
      <c r="P1084" s="229" t="s">
        <v>405</v>
      </c>
      <c r="Q1084" s="229" t="s">
        <v>406</v>
      </c>
      <c r="R1084" s="229" t="s">
        <v>347</v>
      </c>
      <c r="S1084" s="229" t="s">
        <v>347</v>
      </c>
      <c r="T1084" s="231">
        <v>0</v>
      </c>
      <c r="U1084" s="229" t="s">
        <v>347</v>
      </c>
      <c r="V1084" s="229" t="s">
        <v>1396</v>
      </c>
      <c r="W1084" s="229" t="s">
        <v>347</v>
      </c>
      <c r="X1084" s="229" t="s">
        <v>347</v>
      </c>
      <c r="Y1084" s="229">
        <f t="shared" si="26"/>
        <v>4</v>
      </c>
      <c r="Z1084" s="220"/>
    </row>
    <row r="1085" spans="1:26">
      <c r="A1085" s="228">
        <v>44681</v>
      </c>
      <c r="B1085" s="229" t="s">
        <v>1522</v>
      </c>
      <c r="C1085" s="229" t="s">
        <v>1523</v>
      </c>
      <c r="D1085" s="229" t="s">
        <v>1524</v>
      </c>
      <c r="E1085" s="229" t="s">
        <v>1518</v>
      </c>
      <c r="F1085" s="229" t="s">
        <v>1519</v>
      </c>
      <c r="G1085" s="229" t="s">
        <v>1483</v>
      </c>
      <c r="H1085" s="229" t="s">
        <v>1484</v>
      </c>
      <c r="I1085" s="229" t="s">
        <v>436</v>
      </c>
      <c r="J1085" s="230">
        <v>3314815</v>
      </c>
      <c r="K1085" s="229" t="s">
        <v>347</v>
      </c>
      <c r="L1085" s="229" t="s">
        <v>403</v>
      </c>
      <c r="M1085" s="229" t="s">
        <v>347</v>
      </c>
      <c r="N1085" s="229" t="s">
        <v>347</v>
      </c>
      <c r="O1085" s="229" t="s">
        <v>404</v>
      </c>
      <c r="P1085" s="229" t="s">
        <v>405</v>
      </c>
      <c r="Q1085" s="229" t="s">
        <v>406</v>
      </c>
      <c r="R1085" s="229" t="s">
        <v>347</v>
      </c>
      <c r="S1085" s="229" t="s">
        <v>347</v>
      </c>
      <c r="T1085" s="231">
        <v>0</v>
      </c>
      <c r="U1085" s="229" t="s">
        <v>347</v>
      </c>
      <c r="V1085" s="229" t="s">
        <v>1525</v>
      </c>
      <c r="W1085" s="229" t="s">
        <v>347</v>
      </c>
      <c r="X1085" s="229" t="s">
        <v>347</v>
      </c>
      <c r="Y1085" s="229">
        <f t="shared" si="26"/>
        <v>4</v>
      </c>
      <c r="Z1085" s="220">
        <f t="shared" si="27"/>
        <v>3314815</v>
      </c>
    </row>
    <row r="1086" spans="1:26">
      <c r="A1086" s="228">
        <v>44681</v>
      </c>
      <c r="B1086" s="229" t="s">
        <v>1393</v>
      </c>
      <c r="C1086" s="229" t="s">
        <v>1442</v>
      </c>
      <c r="D1086" s="229" t="s">
        <v>1394</v>
      </c>
      <c r="E1086" s="229" t="s">
        <v>1518</v>
      </c>
      <c r="F1086" s="229" t="s">
        <v>1519</v>
      </c>
      <c r="G1086" s="229" t="s">
        <v>1179</v>
      </c>
      <c r="H1086" s="229" t="s">
        <v>1180</v>
      </c>
      <c r="I1086" s="229" t="s">
        <v>347</v>
      </c>
      <c r="J1086" s="230">
        <v>-718112</v>
      </c>
      <c r="K1086" s="229" t="s">
        <v>347</v>
      </c>
      <c r="L1086" s="229" t="s">
        <v>1395</v>
      </c>
      <c r="M1086" s="229" t="s">
        <v>347</v>
      </c>
      <c r="N1086" s="229" t="s">
        <v>608</v>
      </c>
      <c r="O1086" s="229" t="s">
        <v>404</v>
      </c>
      <c r="P1086" s="229" t="s">
        <v>405</v>
      </c>
      <c r="Q1086" s="229" t="s">
        <v>406</v>
      </c>
      <c r="R1086" s="229" t="s">
        <v>347</v>
      </c>
      <c r="S1086" s="229" t="s">
        <v>347</v>
      </c>
      <c r="T1086" s="231">
        <v>0</v>
      </c>
      <c r="U1086" s="229" t="s">
        <v>347</v>
      </c>
      <c r="V1086" s="229" t="s">
        <v>1396</v>
      </c>
      <c r="W1086" s="229" t="s">
        <v>347</v>
      </c>
      <c r="X1086" s="229" t="s">
        <v>347</v>
      </c>
      <c r="Y1086" s="229">
        <f t="shared" si="26"/>
        <v>4</v>
      </c>
      <c r="Z1086" s="220"/>
    </row>
    <row r="1087" spans="1:26">
      <c r="A1087" s="228">
        <v>44681</v>
      </c>
      <c r="B1087" s="229" t="s">
        <v>1393</v>
      </c>
      <c r="C1087" s="229" t="s">
        <v>1442</v>
      </c>
      <c r="D1087" s="229" t="s">
        <v>1394</v>
      </c>
      <c r="E1087" s="229" t="s">
        <v>1518</v>
      </c>
      <c r="F1087" s="229" t="s">
        <v>1519</v>
      </c>
      <c r="G1087" s="229" t="s">
        <v>1182</v>
      </c>
      <c r="H1087" s="229" t="s">
        <v>401</v>
      </c>
      <c r="I1087" s="229" t="s">
        <v>347</v>
      </c>
      <c r="J1087" s="230">
        <v>-10131031</v>
      </c>
      <c r="K1087" s="229" t="s">
        <v>347</v>
      </c>
      <c r="L1087" s="229" t="s">
        <v>1395</v>
      </c>
      <c r="M1087" s="229" t="s">
        <v>347</v>
      </c>
      <c r="N1087" s="229" t="s">
        <v>608</v>
      </c>
      <c r="O1087" s="229" t="s">
        <v>404</v>
      </c>
      <c r="P1087" s="229" t="s">
        <v>405</v>
      </c>
      <c r="Q1087" s="229" t="s">
        <v>406</v>
      </c>
      <c r="R1087" s="229" t="s">
        <v>347</v>
      </c>
      <c r="S1087" s="229" t="s">
        <v>347</v>
      </c>
      <c r="T1087" s="231">
        <v>0</v>
      </c>
      <c r="U1087" s="229" t="s">
        <v>347</v>
      </c>
      <c r="V1087" s="229" t="s">
        <v>1396</v>
      </c>
      <c r="W1087" s="229" t="s">
        <v>347</v>
      </c>
      <c r="X1087" s="229" t="s">
        <v>347</v>
      </c>
      <c r="Y1087" s="229">
        <f t="shared" si="26"/>
        <v>4</v>
      </c>
      <c r="Z1087" s="220"/>
    </row>
    <row r="1088" spans="1:26">
      <c r="A1088" s="228">
        <v>44681</v>
      </c>
      <c r="B1088" s="229" t="s">
        <v>1393</v>
      </c>
      <c r="C1088" s="229" t="s">
        <v>1442</v>
      </c>
      <c r="D1088" s="229" t="s">
        <v>1394</v>
      </c>
      <c r="E1088" s="229" t="s">
        <v>1518</v>
      </c>
      <c r="F1088" s="229" t="s">
        <v>1519</v>
      </c>
      <c r="G1088" s="229" t="s">
        <v>1183</v>
      </c>
      <c r="H1088" s="229" t="s">
        <v>1184</v>
      </c>
      <c r="I1088" s="229" t="s">
        <v>347</v>
      </c>
      <c r="J1088" s="230">
        <v>-5218041</v>
      </c>
      <c r="K1088" s="229" t="s">
        <v>347</v>
      </c>
      <c r="L1088" s="229" t="s">
        <v>1395</v>
      </c>
      <c r="M1088" s="229" t="s">
        <v>347</v>
      </c>
      <c r="N1088" s="229" t="s">
        <v>608</v>
      </c>
      <c r="O1088" s="229" t="s">
        <v>404</v>
      </c>
      <c r="P1088" s="229" t="s">
        <v>405</v>
      </c>
      <c r="Q1088" s="229" t="s">
        <v>406</v>
      </c>
      <c r="R1088" s="229" t="s">
        <v>347</v>
      </c>
      <c r="S1088" s="229" t="s">
        <v>347</v>
      </c>
      <c r="T1088" s="231">
        <v>0</v>
      </c>
      <c r="U1088" s="229" t="s">
        <v>347</v>
      </c>
      <c r="V1088" s="229" t="s">
        <v>1396</v>
      </c>
      <c r="W1088" s="229" t="s">
        <v>347</v>
      </c>
      <c r="X1088" s="229" t="s">
        <v>347</v>
      </c>
      <c r="Y1088" s="229">
        <f t="shared" si="26"/>
        <v>4</v>
      </c>
      <c r="Z1088" s="220"/>
    </row>
    <row r="1089" spans="1:26">
      <c r="A1089" s="228">
        <v>44681</v>
      </c>
      <c r="B1089" s="229" t="s">
        <v>1393</v>
      </c>
      <c r="C1089" s="229" t="s">
        <v>1442</v>
      </c>
      <c r="D1089" s="229" t="s">
        <v>1394</v>
      </c>
      <c r="E1089" s="229" t="s">
        <v>1518</v>
      </c>
      <c r="F1089" s="229" t="s">
        <v>1519</v>
      </c>
      <c r="G1089" s="229" t="s">
        <v>1344</v>
      </c>
      <c r="H1089" s="229" t="s">
        <v>1345</v>
      </c>
      <c r="I1089" s="229" t="s">
        <v>347</v>
      </c>
      <c r="J1089" s="230">
        <v>113591</v>
      </c>
      <c r="K1089" s="229" t="s">
        <v>347</v>
      </c>
      <c r="L1089" s="229" t="s">
        <v>1395</v>
      </c>
      <c r="M1089" s="229" t="s">
        <v>347</v>
      </c>
      <c r="N1089" s="229" t="s">
        <v>608</v>
      </c>
      <c r="O1089" s="229" t="s">
        <v>404</v>
      </c>
      <c r="P1089" s="229" t="s">
        <v>405</v>
      </c>
      <c r="Q1089" s="229" t="s">
        <v>406</v>
      </c>
      <c r="R1089" s="229" t="s">
        <v>347</v>
      </c>
      <c r="S1089" s="229" t="s">
        <v>347</v>
      </c>
      <c r="T1089" s="231">
        <v>0</v>
      </c>
      <c r="U1089" s="229" t="s">
        <v>347</v>
      </c>
      <c r="V1089" s="229" t="s">
        <v>1396</v>
      </c>
      <c r="W1089" s="229" t="s">
        <v>347</v>
      </c>
      <c r="X1089" s="229" t="s">
        <v>347</v>
      </c>
      <c r="Y1089" s="229">
        <f t="shared" si="26"/>
        <v>4</v>
      </c>
      <c r="Z1089" s="220"/>
    </row>
    <row r="1090" spans="1:26">
      <c r="A1090" s="228">
        <v>44681</v>
      </c>
      <c r="B1090" s="229" t="s">
        <v>1393</v>
      </c>
      <c r="C1090" s="229" t="s">
        <v>1442</v>
      </c>
      <c r="D1090" s="229" t="s">
        <v>1394</v>
      </c>
      <c r="E1090" s="229" t="s">
        <v>1518</v>
      </c>
      <c r="F1090" s="229" t="s">
        <v>1519</v>
      </c>
      <c r="G1090" s="229" t="s">
        <v>708</v>
      </c>
      <c r="H1090" s="229" t="s">
        <v>709</v>
      </c>
      <c r="I1090" s="229" t="s">
        <v>347</v>
      </c>
      <c r="J1090" s="230">
        <v>-38634034</v>
      </c>
      <c r="K1090" s="229" t="s">
        <v>347</v>
      </c>
      <c r="L1090" s="229" t="s">
        <v>1395</v>
      </c>
      <c r="M1090" s="229" t="s">
        <v>347</v>
      </c>
      <c r="N1090" s="229" t="s">
        <v>608</v>
      </c>
      <c r="O1090" s="229" t="s">
        <v>404</v>
      </c>
      <c r="P1090" s="229" t="s">
        <v>405</v>
      </c>
      <c r="Q1090" s="229" t="s">
        <v>406</v>
      </c>
      <c r="R1090" s="229" t="s">
        <v>347</v>
      </c>
      <c r="S1090" s="229" t="s">
        <v>347</v>
      </c>
      <c r="T1090" s="231">
        <v>0</v>
      </c>
      <c r="U1090" s="229" t="s">
        <v>347</v>
      </c>
      <c r="V1090" s="229" t="s">
        <v>1396</v>
      </c>
      <c r="W1090" s="229" t="s">
        <v>347</v>
      </c>
      <c r="X1090" s="229" t="s">
        <v>347</v>
      </c>
      <c r="Y1090" s="229">
        <f t="shared" si="26"/>
        <v>4</v>
      </c>
      <c r="Z1090" s="220"/>
    </row>
    <row r="1091" spans="1:26">
      <c r="A1091" s="228">
        <v>44681</v>
      </c>
      <c r="B1091" s="229" t="s">
        <v>1393</v>
      </c>
      <c r="C1091" s="229" t="s">
        <v>1442</v>
      </c>
      <c r="D1091" s="229" t="s">
        <v>1394</v>
      </c>
      <c r="E1091" s="229" t="s">
        <v>1518</v>
      </c>
      <c r="F1091" s="229" t="s">
        <v>1519</v>
      </c>
      <c r="G1091" s="229" t="s">
        <v>1373</v>
      </c>
      <c r="H1091" s="229" t="s">
        <v>730</v>
      </c>
      <c r="I1091" s="229" t="s">
        <v>347</v>
      </c>
      <c r="J1091" s="230">
        <v>-31374735</v>
      </c>
      <c r="K1091" s="229" t="s">
        <v>347</v>
      </c>
      <c r="L1091" s="229" t="s">
        <v>1395</v>
      </c>
      <c r="M1091" s="229" t="s">
        <v>347</v>
      </c>
      <c r="N1091" s="229" t="s">
        <v>608</v>
      </c>
      <c r="O1091" s="229" t="s">
        <v>404</v>
      </c>
      <c r="P1091" s="229" t="s">
        <v>405</v>
      </c>
      <c r="Q1091" s="229" t="s">
        <v>406</v>
      </c>
      <c r="R1091" s="229" t="s">
        <v>347</v>
      </c>
      <c r="S1091" s="229" t="s">
        <v>347</v>
      </c>
      <c r="T1091" s="231">
        <v>0</v>
      </c>
      <c r="U1091" s="229" t="s">
        <v>347</v>
      </c>
      <c r="V1091" s="229" t="s">
        <v>1396</v>
      </c>
      <c r="W1091" s="229" t="s">
        <v>347</v>
      </c>
      <c r="X1091" s="229" t="s">
        <v>347</v>
      </c>
      <c r="Y1091" s="229">
        <f t="shared" si="26"/>
        <v>4</v>
      </c>
      <c r="Z1091" s="220"/>
    </row>
    <row r="1092" spans="1:26">
      <c r="A1092" s="228">
        <v>44681</v>
      </c>
      <c r="B1092" s="229" t="s">
        <v>1393</v>
      </c>
      <c r="C1092" s="229" t="s">
        <v>1442</v>
      </c>
      <c r="D1092" s="229" t="s">
        <v>1394</v>
      </c>
      <c r="E1092" s="229" t="s">
        <v>1518</v>
      </c>
      <c r="F1092" s="229" t="s">
        <v>1519</v>
      </c>
      <c r="G1092" s="229" t="s">
        <v>894</v>
      </c>
      <c r="H1092" s="229" t="s">
        <v>845</v>
      </c>
      <c r="I1092" s="229" t="s">
        <v>347</v>
      </c>
      <c r="J1092" s="230">
        <v>-1054038</v>
      </c>
      <c r="K1092" s="229" t="s">
        <v>347</v>
      </c>
      <c r="L1092" s="229" t="s">
        <v>1395</v>
      </c>
      <c r="M1092" s="229" t="s">
        <v>347</v>
      </c>
      <c r="N1092" s="229" t="s">
        <v>608</v>
      </c>
      <c r="O1092" s="229" t="s">
        <v>404</v>
      </c>
      <c r="P1092" s="229" t="s">
        <v>405</v>
      </c>
      <c r="Q1092" s="229" t="s">
        <v>406</v>
      </c>
      <c r="R1092" s="229" t="s">
        <v>347</v>
      </c>
      <c r="S1092" s="229" t="s">
        <v>347</v>
      </c>
      <c r="T1092" s="231">
        <v>0</v>
      </c>
      <c r="U1092" s="229" t="s">
        <v>347</v>
      </c>
      <c r="V1092" s="229" t="s">
        <v>1396</v>
      </c>
      <c r="W1092" s="229" t="s">
        <v>347</v>
      </c>
      <c r="X1092" s="229" t="s">
        <v>347</v>
      </c>
      <c r="Y1092" s="229">
        <f t="shared" ref="Y1092:Y1155" si="28">MONTH(A$3)</f>
        <v>4</v>
      </c>
      <c r="Z1092" s="220"/>
    </row>
    <row r="1093" spans="1:26">
      <c r="A1093" s="228">
        <v>44681</v>
      </c>
      <c r="B1093" s="229" t="s">
        <v>1393</v>
      </c>
      <c r="C1093" s="229" t="s">
        <v>1442</v>
      </c>
      <c r="D1093" s="229" t="s">
        <v>1394</v>
      </c>
      <c r="E1093" s="229" t="s">
        <v>1518</v>
      </c>
      <c r="F1093" s="229" t="s">
        <v>1519</v>
      </c>
      <c r="G1093" s="229" t="s">
        <v>1129</v>
      </c>
      <c r="H1093" s="229" t="s">
        <v>1130</v>
      </c>
      <c r="I1093" s="229" t="s">
        <v>347</v>
      </c>
      <c r="J1093" s="230">
        <v>-353</v>
      </c>
      <c r="K1093" s="229" t="s">
        <v>347</v>
      </c>
      <c r="L1093" s="229" t="s">
        <v>1395</v>
      </c>
      <c r="M1093" s="229" t="s">
        <v>347</v>
      </c>
      <c r="N1093" s="229" t="s">
        <v>608</v>
      </c>
      <c r="O1093" s="229" t="s">
        <v>404</v>
      </c>
      <c r="P1093" s="229" t="s">
        <v>405</v>
      </c>
      <c r="Q1093" s="229" t="s">
        <v>406</v>
      </c>
      <c r="R1093" s="229" t="s">
        <v>347</v>
      </c>
      <c r="S1093" s="229" t="s">
        <v>347</v>
      </c>
      <c r="T1093" s="231">
        <v>0</v>
      </c>
      <c r="U1093" s="229" t="s">
        <v>347</v>
      </c>
      <c r="V1093" s="229" t="s">
        <v>1396</v>
      </c>
      <c r="W1093" s="229" t="s">
        <v>347</v>
      </c>
      <c r="X1093" s="229" t="s">
        <v>347</v>
      </c>
      <c r="Y1093" s="229">
        <f t="shared" si="28"/>
        <v>4</v>
      </c>
      <c r="Z1093" s="220"/>
    </row>
    <row r="1094" spans="1:26">
      <c r="A1094" s="228">
        <v>44681</v>
      </c>
      <c r="B1094" s="229" t="s">
        <v>1393</v>
      </c>
      <c r="C1094" s="229" t="s">
        <v>1442</v>
      </c>
      <c r="D1094" s="229" t="s">
        <v>1394</v>
      </c>
      <c r="E1094" s="229" t="s">
        <v>1518</v>
      </c>
      <c r="F1094" s="229" t="s">
        <v>1519</v>
      </c>
      <c r="G1094" s="229" t="s">
        <v>1291</v>
      </c>
      <c r="H1094" s="229" t="s">
        <v>1292</v>
      </c>
      <c r="I1094" s="229" t="s">
        <v>347</v>
      </c>
      <c r="J1094" s="230">
        <v>-60366496</v>
      </c>
      <c r="K1094" s="229" t="s">
        <v>347</v>
      </c>
      <c r="L1094" s="229" t="s">
        <v>1395</v>
      </c>
      <c r="M1094" s="229" t="s">
        <v>347</v>
      </c>
      <c r="N1094" s="229" t="s">
        <v>608</v>
      </c>
      <c r="O1094" s="229" t="s">
        <v>404</v>
      </c>
      <c r="P1094" s="229" t="s">
        <v>405</v>
      </c>
      <c r="Q1094" s="229" t="s">
        <v>406</v>
      </c>
      <c r="R1094" s="229" t="s">
        <v>347</v>
      </c>
      <c r="S1094" s="229" t="s">
        <v>347</v>
      </c>
      <c r="T1094" s="231">
        <v>0</v>
      </c>
      <c r="U1094" s="229" t="s">
        <v>347</v>
      </c>
      <c r="V1094" s="229" t="s">
        <v>1396</v>
      </c>
      <c r="W1094" s="229" t="s">
        <v>347</v>
      </c>
      <c r="X1094" s="229" t="s">
        <v>347</v>
      </c>
      <c r="Y1094" s="229">
        <f t="shared" si="28"/>
        <v>4</v>
      </c>
      <c r="Z1094" s="220"/>
    </row>
    <row r="1095" spans="1:26">
      <c r="A1095" s="228">
        <v>44681</v>
      </c>
      <c r="B1095" s="229" t="s">
        <v>1393</v>
      </c>
      <c r="C1095" s="229" t="s">
        <v>1442</v>
      </c>
      <c r="D1095" s="229" t="s">
        <v>1394</v>
      </c>
      <c r="E1095" s="229" t="s">
        <v>1518</v>
      </c>
      <c r="F1095" s="229" t="s">
        <v>1519</v>
      </c>
      <c r="G1095" s="229" t="s">
        <v>1217</v>
      </c>
      <c r="H1095" s="229" t="s">
        <v>948</v>
      </c>
      <c r="I1095" s="229" t="s">
        <v>347</v>
      </c>
      <c r="J1095" s="230">
        <v>-1041147</v>
      </c>
      <c r="K1095" s="229" t="s">
        <v>347</v>
      </c>
      <c r="L1095" s="229" t="s">
        <v>1395</v>
      </c>
      <c r="M1095" s="229" t="s">
        <v>347</v>
      </c>
      <c r="N1095" s="229" t="s">
        <v>608</v>
      </c>
      <c r="O1095" s="229" t="s">
        <v>404</v>
      </c>
      <c r="P1095" s="229" t="s">
        <v>405</v>
      </c>
      <c r="Q1095" s="229" t="s">
        <v>406</v>
      </c>
      <c r="R1095" s="229" t="s">
        <v>347</v>
      </c>
      <c r="S1095" s="229" t="s">
        <v>347</v>
      </c>
      <c r="T1095" s="231">
        <v>0</v>
      </c>
      <c r="U1095" s="229" t="s">
        <v>347</v>
      </c>
      <c r="V1095" s="229" t="s">
        <v>1396</v>
      </c>
      <c r="W1095" s="229" t="s">
        <v>347</v>
      </c>
      <c r="X1095" s="229" t="s">
        <v>347</v>
      </c>
      <c r="Y1095" s="229">
        <f t="shared" si="28"/>
        <v>4</v>
      </c>
      <c r="Z1095" s="220"/>
    </row>
    <row r="1096" spans="1:26">
      <c r="A1096" s="228">
        <v>44681</v>
      </c>
      <c r="B1096" s="229" t="s">
        <v>1393</v>
      </c>
      <c r="C1096" s="229" t="s">
        <v>1442</v>
      </c>
      <c r="D1096" s="229" t="s">
        <v>1394</v>
      </c>
      <c r="E1096" s="229" t="s">
        <v>1518</v>
      </c>
      <c r="F1096" s="229" t="s">
        <v>1519</v>
      </c>
      <c r="G1096" s="229" t="s">
        <v>1124</v>
      </c>
      <c r="H1096" s="229" t="s">
        <v>1125</v>
      </c>
      <c r="I1096" s="229" t="s">
        <v>347</v>
      </c>
      <c r="J1096" s="230">
        <v>-10981079</v>
      </c>
      <c r="K1096" s="229" t="s">
        <v>347</v>
      </c>
      <c r="L1096" s="229" t="s">
        <v>1395</v>
      </c>
      <c r="M1096" s="229" t="s">
        <v>347</v>
      </c>
      <c r="N1096" s="229" t="s">
        <v>608</v>
      </c>
      <c r="O1096" s="229" t="s">
        <v>404</v>
      </c>
      <c r="P1096" s="229" t="s">
        <v>405</v>
      </c>
      <c r="Q1096" s="229" t="s">
        <v>406</v>
      </c>
      <c r="R1096" s="229" t="s">
        <v>347</v>
      </c>
      <c r="S1096" s="229" t="s">
        <v>347</v>
      </c>
      <c r="T1096" s="231">
        <v>0</v>
      </c>
      <c r="U1096" s="229" t="s">
        <v>347</v>
      </c>
      <c r="V1096" s="229" t="s">
        <v>1396</v>
      </c>
      <c r="W1096" s="229" t="s">
        <v>347</v>
      </c>
      <c r="X1096" s="229" t="s">
        <v>347</v>
      </c>
      <c r="Y1096" s="229">
        <f t="shared" si="28"/>
        <v>4</v>
      </c>
      <c r="Z1096" s="220"/>
    </row>
    <row r="1097" spans="1:26">
      <c r="A1097" s="228">
        <v>44681</v>
      </c>
      <c r="B1097" s="229" t="s">
        <v>1393</v>
      </c>
      <c r="C1097" s="229" t="s">
        <v>1442</v>
      </c>
      <c r="D1097" s="229" t="s">
        <v>1394</v>
      </c>
      <c r="E1097" s="229" t="s">
        <v>1518</v>
      </c>
      <c r="F1097" s="229" t="s">
        <v>1519</v>
      </c>
      <c r="G1097" s="229" t="s">
        <v>1397</v>
      </c>
      <c r="H1097" s="229" t="s">
        <v>1398</v>
      </c>
      <c r="I1097" s="229" t="s">
        <v>347</v>
      </c>
      <c r="J1097" s="230">
        <v>-1512430</v>
      </c>
      <c r="K1097" s="229" t="s">
        <v>347</v>
      </c>
      <c r="L1097" s="229" t="s">
        <v>1395</v>
      </c>
      <c r="M1097" s="229" t="s">
        <v>347</v>
      </c>
      <c r="N1097" s="229" t="s">
        <v>608</v>
      </c>
      <c r="O1097" s="229" t="s">
        <v>404</v>
      </c>
      <c r="P1097" s="229" t="s">
        <v>405</v>
      </c>
      <c r="Q1097" s="229" t="s">
        <v>406</v>
      </c>
      <c r="R1097" s="229" t="s">
        <v>347</v>
      </c>
      <c r="S1097" s="229" t="s">
        <v>347</v>
      </c>
      <c r="T1097" s="231">
        <v>0</v>
      </c>
      <c r="U1097" s="229" t="s">
        <v>347</v>
      </c>
      <c r="V1097" s="229" t="s">
        <v>1396</v>
      </c>
      <c r="W1097" s="229" t="s">
        <v>347</v>
      </c>
      <c r="X1097" s="229" t="s">
        <v>347</v>
      </c>
      <c r="Y1097" s="229">
        <f t="shared" si="28"/>
        <v>4</v>
      </c>
      <c r="Z1097" s="220"/>
    </row>
    <row r="1098" spans="1:26">
      <c r="A1098" s="228">
        <v>44681</v>
      </c>
      <c r="B1098" s="229" t="s">
        <v>1393</v>
      </c>
      <c r="C1098" s="229" t="s">
        <v>1442</v>
      </c>
      <c r="D1098" s="229" t="s">
        <v>1394</v>
      </c>
      <c r="E1098" s="229" t="s">
        <v>1518</v>
      </c>
      <c r="F1098" s="229" t="s">
        <v>1519</v>
      </c>
      <c r="G1098" s="229" t="s">
        <v>738</v>
      </c>
      <c r="H1098" s="229" t="s">
        <v>441</v>
      </c>
      <c r="I1098" s="229" t="s">
        <v>347</v>
      </c>
      <c r="J1098" s="230">
        <v>-7615014</v>
      </c>
      <c r="K1098" s="229" t="s">
        <v>347</v>
      </c>
      <c r="L1098" s="229" t="s">
        <v>1395</v>
      </c>
      <c r="M1098" s="229" t="s">
        <v>347</v>
      </c>
      <c r="N1098" s="229" t="s">
        <v>608</v>
      </c>
      <c r="O1098" s="229" t="s">
        <v>404</v>
      </c>
      <c r="P1098" s="229" t="s">
        <v>405</v>
      </c>
      <c r="Q1098" s="229" t="s">
        <v>406</v>
      </c>
      <c r="R1098" s="229" t="s">
        <v>347</v>
      </c>
      <c r="S1098" s="229" t="s">
        <v>347</v>
      </c>
      <c r="T1098" s="231">
        <v>0</v>
      </c>
      <c r="U1098" s="229" t="s">
        <v>347</v>
      </c>
      <c r="V1098" s="229" t="s">
        <v>1396</v>
      </c>
      <c r="W1098" s="229" t="s">
        <v>347</v>
      </c>
      <c r="X1098" s="229" t="s">
        <v>347</v>
      </c>
      <c r="Y1098" s="229">
        <f t="shared" si="28"/>
        <v>4</v>
      </c>
      <c r="Z1098" s="220"/>
    </row>
    <row r="1099" spans="1:26">
      <c r="A1099" s="228">
        <v>44681</v>
      </c>
      <c r="B1099" s="229" t="s">
        <v>1393</v>
      </c>
      <c r="C1099" s="229" t="s">
        <v>1442</v>
      </c>
      <c r="D1099" s="229" t="s">
        <v>1394</v>
      </c>
      <c r="E1099" s="229" t="s">
        <v>1518</v>
      </c>
      <c r="F1099" s="229" t="s">
        <v>1519</v>
      </c>
      <c r="G1099" s="229" t="s">
        <v>1399</v>
      </c>
      <c r="H1099" s="229" t="s">
        <v>820</v>
      </c>
      <c r="I1099" s="229" t="s">
        <v>347</v>
      </c>
      <c r="J1099" s="230">
        <v>-1176796</v>
      </c>
      <c r="K1099" s="229" t="s">
        <v>347</v>
      </c>
      <c r="L1099" s="229" t="s">
        <v>1395</v>
      </c>
      <c r="M1099" s="229" t="s">
        <v>347</v>
      </c>
      <c r="N1099" s="229" t="s">
        <v>608</v>
      </c>
      <c r="O1099" s="229" t="s">
        <v>404</v>
      </c>
      <c r="P1099" s="229" t="s">
        <v>405</v>
      </c>
      <c r="Q1099" s="229" t="s">
        <v>406</v>
      </c>
      <c r="R1099" s="229" t="s">
        <v>347</v>
      </c>
      <c r="S1099" s="229" t="s">
        <v>347</v>
      </c>
      <c r="T1099" s="231">
        <v>0</v>
      </c>
      <c r="U1099" s="229" t="s">
        <v>347</v>
      </c>
      <c r="V1099" s="229" t="s">
        <v>1396</v>
      </c>
      <c r="W1099" s="229" t="s">
        <v>347</v>
      </c>
      <c r="X1099" s="229" t="s">
        <v>347</v>
      </c>
      <c r="Y1099" s="229">
        <f t="shared" si="28"/>
        <v>4</v>
      </c>
      <c r="Z1099" s="220"/>
    </row>
    <row r="1100" spans="1:26">
      <c r="A1100" s="228">
        <v>44681</v>
      </c>
      <c r="B1100" s="229" t="s">
        <v>1393</v>
      </c>
      <c r="C1100" s="229" t="s">
        <v>1442</v>
      </c>
      <c r="D1100" s="229" t="s">
        <v>1394</v>
      </c>
      <c r="E1100" s="229" t="s">
        <v>1518</v>
      </c>
      <c r="F1100" s="229" t="s">
        <v>1519</v>
      </c>
      <c r="G1100" s="229" t="s">
        <v>1357</v>
      </c>
      <c r="H1100" s="229" t="s">
        <v>1358</v>
      </c>
      <c r="I1100" s="229" t="s">
        <v>347</v>
      </c>
      <c r="J1100" s="230">
        <v>-2177795</v>
      </c>
      <c r="K1100" s="229" t="s">
        <v>347</v>
      </c>
      <c r="L1100" s="229" t="s">
        <v>1395</v>
      </c>
      <c r="M1100" s="229" t="s">
        <v>347</v>
      </c>
      <c r="N1100" s="229" t="s">
        <v>608</v>
      </c>
      <c r="O1100" s="229" t="s">
        <v>404</v>
      </c>
      <c r="P1100" s="229" t="s">
        <v>405</v>
      </c>
      <c r="Q1100" s="229" t="s">
        <v>406</v>
      </c>
      <c r="R1100" s="229" t="s">
        <v>347</v>
      </c>
      <c r="S1100" s="229" t="s">
        <v>347</v>
      </c>
      <c r="T1100" s="231">
        <v>0</v>
      </c>
      <c r="U1100" s="229" t="s">
        <v>347</v>
      </c>
      <c r="V1100" s="229" t="s">
        <v>1396</v>
      </c>
      <c r="W1100" s="229" t="s">
        <v>347</v>
      </c>
      <c r="X1100" s="229" t="s">
        <v>347</v>
      </c>
      <c r="Y1100" s="229">
        <f t="shared" si="28"/>
        <v>4</v>
      </c>
      <c r="Z1100" s="220"/>
    </row>
    <row r="1101" spans="1:26">
      <c r="A1101" s="228">
        <v>44681</v>
      </c>
      <c r="B1101" s="229" t="s">
        <v>1393</v>
      </c>
      <c r="C1101" s="229" t="s">
        <v>1442</v>
      </c>
      <c r="D1101" s="229" t="s">
        <v>1394</v>
      </c>
      <c r="E1101" s="229" t="s">
        <v>1518</v>
      </c>
      <c r="F1101" s="229" t="s">
        <v>1519</v>
      </c>
      <c r="G1101" s="229" t="s">
        <v>1378</v>
      </c>
      <c r="H1101" s="229" t="s">
        <v>740</v>
      </c>
      <c r="I1101" s="229" t="s">
        <v>347</v>
      </c>
      <c r="J1101" s="230">
        <v>-40622298</v>
      </c>
      <c r="K1101" s="229" t="s">
        <v>347</v>
      </c>
      <c r="L1101" s="229" t="s">
        <v>1395</v>
      </c>
      <c r="M1101" s="229" t="s">
        <v>347</v>
      </c>
      <c r="N1101" s="229" t="s">
        <v>608</v>
      </c>
      <c r="O1101" s="229" t="s">
        <v>404</v>
      </c>
      <c r="P1101" s="229" t="s">
        <v>405</v>
      </c>
      <c r="Q1101" s="229" t="s">
        <v>406</v>
      </c>
      <c r="R1101" s="229" t="s">
        <v>347</v>
      </c>
      <c r="S1101" s="229" t="s">
        <v>347</v>
      </c>
      <c r="T1101" s="231">
        <v>0</v>
      </c>
      <c r="U1101" s="229" t="s">
        <v>347</v>
      </c>
      <c r="V1101" s="229" t="s">
        <v>1396</v>
      </c>
      <c r="W1101" s="229" t="s">
        <v>347</v>
      </c>
      <c r="X1101" s="229" t="s">
        <v>347</v>
      </c>
      <c r="Y1101" s="229">
        <f t="shared" si="28"/>
        <v>4</v>
      </c>
      <c r="Z1101" s="220"/>
    </row>
    <row r="1102" spans="1:26">
      <c r="A1102" s="228">
        <v>44681</v>
      </c>
      <c r="B1102" s="229" t="s">
        <v>1393</v>
      </c>
      <c r="C1102" s="229" t="s">
        <v>1442</v>
      </c>
      <c r="D1102" s="229" t="s">
        <v>1394</v>
      </c>
      <c r="E1102" s="229" t="s">
        <v>1518</v>
      </c>
      <c r="F1102" s="229" t="s">
        <v>1519</v>
      </c>
      <c r="G1102" s="229" t="s">
        <v>1379</v>
      </c>
      <c r="H1102" s="229" t="s">
        <v>1380</v>
      </c>
      <c r="I1102" s="229" t="s">
        <v>347</v>
      </c>
      <c r="J1102" s="230">
        <v>-1756629</v>
      </c>
      <c r="K1102" s="229" t="s">
        <v>347</v>
      </c>
      <c r="L1102" s="229" t="s">
        <v>1395</v>
      </c>
      <c r="M1102" s="229" t="s">
        <v>347</v>
      </c>
      <c r="N1102" s="229" t="s">
        <v>608</v>
      </c>
      <c r="O1102" s="229" t="s">
        <v>404</v>
      </c>
      <c r="P1102" s="229" t="s">
        <v>405</v>
      </c>
      <c r="Q1102" s="229" t="s">
        <v>406</v>
      </c>
      <c r="R1102" s="229" t="s">
        <v>347</v>
      </c>
      <c r="S1102" s="229" t="s">
        <v>347</v>
      </c>
      <c r="T1102" s="231">
        <v>0</v>
      </c>
      <c r="U1102" s="229" t="s">
        <v>347</v>
      </c>
      <c r="V1102" s="229" t="s">
        <v>1396</v>
      </c>
      <c r="W1102" s="229" t="s">
        <v>347</v>
      </c>
      <c r="X1102" s="229" t="s">
        <v>347</v>
      </c>
      <c r="Y1102" s="229">
        <f t="shared" si="28"/>
        <v>4</v>
      </c>
      <c r="Z1102" s="220"/>
    </row>
    <row r="1103" spans="1:26">
      <c r="A1103" s="228">
        <v>44681</v>
      </c>
      <c r="B1103" s="229" t="s">
        <v>1393</v>
      </c>
      <c r="C1103" s="229" t="s">
        <v>1442</v>
      </c>
      <c r="D1103" s="229" t="s">
        <v>1394</v>
      </c>
      <c r="E1103" s="229" t="s">
        <v>1518</v>
      </c>
      <c r="F1103" s="229" t="s">
        <v>1519</v>
      </c>
      <c r="G1103" s="229" t="s">
        <v>1381</v>
      </c>
      <c r="H1103" s="229" t="s">
        <v>744</v>
      </c>
      <c r="I1103" s="229" t="s">
        <v>347</v>
      </c>
      <c r="J1103" s="230">
        <v>-981194</v>
      </c>
      <c r="K1103" s="229" t="s">
        <v>347</v>
      </c>
      <c r="L1103" s="229" t="s">
        <v>1395</v>
      </c>
      <c r="M1103" s="229" t="s">
        <v>347</v>
      </c>
      <c r="N1103" s="229" t="s">
        <v>608</v>
      </c>
      <c r="O1103" s="229" t="s">
        <v>404</v>
      </c>
      <c r="P1103" s="229" t="s">
        <v>405</v>
      </c>
      <c r="Q1103" s="229" t="s">
        <v>406</v>
      </c>
      <c r="R1103" s="229" t="s">
        <v>347</v>
      </c>
      <c r="S1103" s="229" t="s">
        <v>347</v>
      </c>
      <c r="T1103" s="231">
        <v>0</v>
      </c>
      <c r="U1103" s="229" t="s">
        <v>347</v>
      </c>
      <c r="V1103" s="229" t="s">
        <v>1396</v>
      </c>
      <c r="W1103" s="229" t="s">
        <v>347</v>
      </c>
      <c r="X1103" s="229" t="s">
        <v>347</v>
      </c>
      <c r="Y1103" s="229">
        <f t="shared" si="28"/>
        <v>4</v>
      </c>
      <c r="Z1103" s="220"/>
    </row>
    <row r="1104" spans="1:26">
      <c r="A1104" s="228">
        <v>44681</v>
      </c>
      <c r="B1104" s="229" t="s">
        <v>1393</v>
      </c>
      <c r="C1104" s="229" t="s">
        <v>1442</v>
      </c>
      <c r="D1104" s="229" t="s">
        <v>1394</v>
      </c>
      <c r="E1104" s="229" t="s">
        <v>1518</v>
      </c>
      <c r="F1104" s="229" t="s">
        <v>1519</v>
      </c>
      <c r="G1104" s="229" t="s">
        <v>1257</v>
      </c>
      <c r="H1104" s="229" t="s">
        <v>746</v>
      </c>
      <c r="I1104" s="229" t="s">
        <v>347</v>
      </c>
      <c r="J1104" s="230">
        <v>-21526725</v>
      </c>
      <c r="K1104" s="229" t="s">
        <v>347</v>
      </c>
      <c r="L1104" s="229" t="s">
        <v>1395</v>
      </c>
      <c r="M1104" s="229" t="s">
        <v>347</v>
      </c>
      <c r="N1104" s="229" t="s">
        <v>608</v>
      </c>
      <c r="O1104" s="229" t="s">
        <v>404</v>
      </c>
      <c r="P1104" s="229" t="s">
        <v>405</v>
      </c>
      <c r="Q1104" s="229" t="s">
        <v>406</v>
      </c>
      <c r="R1104" s="229" t="s">
        <v>347</v>
      </c>
      <c r="S1104" s="229" t="s">
        <v>347</v>
      </c>
      <c r="T1104" s="231">
        <v>0</v>
      </c>
      <c r="U1104" s="229" t="s">
        <v>347</v>
      </c>
      <c r="V1104" s="229" t="s">
        <v>1396</v>
      </c>
      <c r="W1104" s="229" t="s">
        <v>347</v>
      </c>
      <c r="X1104" s="229" t="s">
        <v>347</v>
      </c>
      <c r="Y1104" s="229">
        <f t="shared" si="28"/>
        <v>4</v>
      </c>
      <c r="Z1104" s="220"/>
    </row>
    <row r="1105" spans="1:26">
      <c r="A1105" s="228">
        <v>44681</v>
      </c>
      <c r="B1105" s="229" t="s">
        <v>1393</v>
      </c>
      <c r="C1105" s="229" t="s">
        <v>1442</v>
      </c>
      <c r="D1105" s="229" t="s">
        <v>1394</v>
      </c>
      <c r="E1105" s="229" t="s">
        <v>1518</v>
      </c>
      <c r="F1105" s="229" t="s">
        <v>1519</v>
      </c>
      <c r="G1105" s="229" t="s">
        <v>1258</v>
      </c>
      <c r="H1105" s="229" t="s">
        <v>1259</v>
      </c>
      <c r="I1105" s="229" t="s">
        <v>347</v>
      </c>
      <c r="J1105" s="230">
        <v>-124088974</v>
      </c>
      <c r="K1105" s="229" t="s">
        <v>347</v>
      </c>
      <c r="L1105" s="229" t="s">
        <v>1395</v>
      </c>
      <c r="M1105" s="229" t="s">
        <v>347</v>
      </c>
      <c r="N1105" s="229" t="s">
        <v>608</v>
      </c>
      <c r="O1105" s="229" t="s">
        <v>404</v>
      </c>
      <c r="P1105" s="229" t="s">
        <v>405</v>
      </c>
      <c r="Q1105" s="229" t="s">
        <v>406</v>
      </c>
      <c r="R1105" s="229" t="s">
        <v>347</v>
      </c>
      <c r="S1105" s="229" t="s">
        <v>347</v>
      </c>
      <c r="T1105" s="231">
        <v>0</v>
      </c>
      <c r="U1105" s="229" t="s">
        <v>347</v>
      </c>
      <c r="V1105" s="229" t="s">
        <v>1396</v>
      </c>
      <c r="W1105" s="229" t="s">
        <v>347</v>
      </c>
      <c r="X1105" s="229" t="s">
        <v>347</v>
      </c>
      <c r="Y1105" s="229">
        <f t="shared" si="28"/>
        <v>4</v>
      </c>
      <c r="Z1105" s="220"/>
    </row>
    <row r="1106" spans="1:26">
      <c r="A1106" s="228">
        <v>44681</v>
      </c>
      <c r="B1106" s="229" t="s">
        <v>1393</v>
      </c>
      <c r="C1106" s="229" t="s">
        <v>1442</v>
      </c>
      <c r="D1106" s="229" t="s">
        <v>1394</v>
      </c>
      <c r="E1106" s="229" t="s">
        <v>1518</v>
      </c>
      <c r="F1106" s="229" t="s">
        <v>1519</v>
      </c>
      <c r="G1106" s="229" t="s">
        <v>1382</v>
      </c>
      <c r="H1106" s="229" t="s">
        <v>748</v>
      </c>
      <c r="I1106" s="229" t="s">
        <v>347</v>
      </c>
      <c r="J1106" s="230">
        <v>-8075514</v>
      </c>
      <c r="K1106" s="229" t="s">
        <v>347</v>
      </c>
      <c r="L1106" s="229" t="s">
        <v>1395</v>
      </c>
      <c r="M1106" s="229" t="s">
        <v>347</v>
      </c>
      <c r="N1106" s="229" t="s">
        <v>608</v>
      </c>
      <c r="O1106" s="229" t="s">
        <v>404</v>
      </c>
      <c r="P1106" s="229" t="s">
        <v>405</v>
      </c>
      <c r="Q1106" s="229" t="s">
        <v>406</v>
      </c>
      <c r="R1106" s="229" t="s">
        <v>347</v>
      </c>
      <c r="S1106" s="229" t="s">
        <v>347</v>
      </c>
      <c r="T1106" s="231">
        <v>0</v>
      </c>
      <c r="U1106" s="229" t="s">
        <v>347</v>
      </c>
      <c r="V1106" s="229" t="s">
        <v>1396</v>
      </c>
      <c r="W1106" s="229" t="s">
        <v>347</v>
      </c>
      <c r="X1106" s="229" t="s">
        <v>347</v>
      </c>
      <c r="Y1106" s="229">
        <f t="shared" si="28"/>
        <v>4</v>
      </c>
      <c r="Z1106" s="220"/>
    </row>
    <row r="1107" spans="1:26">
      <c r="A1107" s="228">
        <v>44681</v>
      </c>
      <c r="B1107" s="229" t="s">
        <v>1393</v>
      </c>
      <c r="C1107" s="229" t="s">
        <v>1442</v>
      </c>
      <c r="D1107" s="229" t="s">
        <v>1394</v>
      </c>
      <c r="E1107" s="229" t="s">
        <v>1518</v>
      </c>
      <c r="F1107" s="229" t="s">
        <v>1519</v>
      </c>
      <c r="G1107" s="229" t="s">
        <v>1383</v>
      </c>
      <c r="H1107" s="229" t="s">
        <v>1384</v>
      </c>
      <c r="I1107" s="229" t="s">
        <v>347</v>
      </c>
      <c r="J1107" s="230">
        <v>-19911513</v>
      </c>
      <c r="K1107" s="229" t="s">
        <v>347</v>
      </c>
      <c r="L1107" s="229" t="s">
        <v>1395</v>
      </c>
      <c r="M1107" s="229" t="s">
        <v>347</v>
      </c>
      <c r="N1107" s="229" t="s">
        <v>608</v>
      </c>
      <c r="O1107" s="229" t="s">
        <v>404</v>
      </c>
      <c r="P1107" s="229" t="s">
        <v>405</v>
      </c>
      <c r="Q1107" s="229" t="s">
        <v>406</v>
      </c>
      <c r="R1107" s="229" t="s">
        <v>347</v>
      </c>
      <c r="S1107" s="229" t="s">
        <v>347</v>
      </c>
      <c r="T1107" s="231">
        <v>0</v>
      </c>
      <c r="U1107" s="229" t="s">
        <v>347</v>
      </c>
      <c r="V1107" s="229" t="s">
        <v>1396</v>
      </c>
      <c r="W1107" s="229" t="s">
        <v>347</v>
      </c>
      <c r="X1107" s="229" t="s">
        <v>347</v>
      </c>
      <c r="Y1107" s="229">
        <f t="shared" si="28"/>
        <v>4</v>
      </c>
      <c r="Z1107" s="220"/>
    </row>
    <row r="1108" spans="1:26">
      <c r="A1108" s="228">
        <v>44681</v>
      </c>
      <c r="B1108" s="229" t="s">
        <v>1393</v>
      </c>
      <c r="C1108" s="229" t="s">
        <v>1442</v>
      </c>
      <c r="D1108" s="229" t="s">
        <v>1394</v>
      </c>
      <c r="E1108" s="229" t="s">
        <v>1518</v>
      </c>
      <c r="F1108" s="229" t="s">
        <v>1519</v>
      </c>
      <c r="G1108" s="229" t="s">
        <v>1385</v>
      </c>
      <c r="H1108" s="229" t="s">
        <v>1386</v>
      </c>
      <c r="I1108" s="229" t="s">
        <v>347</v>
      </c>
      <c r="J1108" s="230">
        <v>-2189091</v>
      </c>
      <c r="K1108" s="229" t="s">
        <v>347</v>
      </c>
      <c r="L1108" s="229" t="s">
        <v>1395</v>
      </c>
      <c r="M1108" s="229" t="s">
        <v>347</v>
      </c>
      <c r="N1108" s="229" t="s">
        <v>608</v>
      </c>
      <c r="O1108" s="229" t="s">
        <v>404</v>
      </c>
      <c r="P1108" s="229" t="s">
        <v>405</v>
      </c>
      <c r="Q1108" s="229" t="s">
        <v>406</v>
      </c>
      <c r="R1108" s="229" t="s">
        <v>347</v>
      </c>
      <c r="S1108" s="229" t="s">
        <v>347</v>
      </c>
      <c r="T1108" s="231">
        <v>0</v>
      </c>
      <c r="U1108" s="229" t="s">
        <v>347</v>
      </c>
      <c r="V1108" s="229" t="s">
        <v>1396</v>
      </c>
      <c r="W1108" s="229" t="s">
        <v>347</v>
      </c>
      <c r="X1108" s="229" t="s">
        <v>347</v>
      </c>
      <c r="Y1108" s="229">
        <f t="shared" si="28"/>
        <v>4</v>
      </c>
      <c r="Z1108" s="220"/>
    </row>
    <row r="1109" spans="1:26">
      <c r="A1109" s="228">
        <v>44681</v>
      </c>
      <c r="B1109" s="229" t="s">
        <v>1393</v>
      </c>
      <c r="C1109" s="229" t="s">
        <v>1442</v>
      </c>
      <c r="D1109" s="229" t="s">
        <v>1394</v>
      </c>
      <c r="E1109" s="229" t="s">
        <v>1518</v>
      </c>
      <c r="F1109" s="229" t="s">
        <v>1519</v>
      </c>
      <c r="G1109" s="229" t="s">
        <v>1263</v>
      </c>
      <c r="H1109" s="229" t="s">
        <v>820</v>
      </c>
      <c r="I1109" s="229" t="s">
        <v>347</v>
      </c>
      <c r="J1109" s="230">
        <v>-3325628</v>
      </c>
      <c r="K1109" s="229" t="s">
        <v>347</v>
      </c>
      <c r="L1109" s="229" t="s">
        <v>1395</v>
      </c>
      <c r="M1109" s="229" t="s">
        <v>347</v>
      </c>
      <c r="N1109" s="229" t="s">
        <v>608</v>
      </c>
      <c r="O1109" s="229" t="s">
        <v>404</v>
      </c>
      <c r="P1109" s="229" t="s">
        <v>405</v>
      </c>
      <c r="Q1109" s="229" t="s">
        <v>406</v>
      </c>
      <c r="R1109" s="229" t="s">
        <v>347</v>
      </c>
      <c r="S1109" s="229" t="s">
        <v>347</v>
      </c>
      <c r="T1109" s="231">
        <v>0</v>
      </c>
      <c r="U1109" s="229" t="s">
        <v>347</v>
      </c>
      <c r="V1109" s="229" t="s">
        <v>1396</v>
      </c>
      <c r="W1109" s="229" t="s">
        <v>347</v>
      </c>
      <c r="X1109" s="229" t="s">
        <v>347</v>
      </c>
      <c r="Y1109" s="229">
        <f t="shared" si="28"/>
        <v>4</v>
      </c>
      <c r="Z1109" s="220"/>
    </row>
    <row r="1110" spans="1:26">
      <c r="A1110" s="228">
        <v>44681</v>
      </c>
      <c r="B1110" s="229" t="s">
        <v>1393</v>
      </c>
      <c r="C1110" s="229" t="s">
        <v>1442</v>
      </c>
      <c r="D1110" s="229" t="s">
        <v>1394</v>
      </c>
      <c r="E1110" s="229" t="s">
        <v>1518</v>
      </c>
      <c r="F1110" s="229" t="s">
        <v>1519</v>
      </c>
      <c r="G1110" s="229" t="s">
        <v>1187</v>
      </c>
      <c r="H1110" s="229" t="s">
        <v>410</v>
      </c>
      <c r="I1110" s="229" t="s">
        <v>347</v>
      </c>
      <c r="J1110" s="230">
        <v>-143182</v>
      </c>
      <c r="K1110" s="229" t="s">
        <v>347</v>
      </c>
      <c r="L1110" s="229" t="s">
        <v>1395</v>
      </c>
      <c r="M1110" s="229" t="s">
        <v>347</v>
      </c>
      <c r="N1110" s="229" t="s">
        <v>608</v>
      </c>
      <c r="O1110" s="229" t="s">
        <v>404</v>
      </c>
      <c r="P1110" s="229" t="s">
        <v>405</v>
      </c>
      <c r="Q1110" s="229" t="s">
        <v>406</v>
      </c>
      <c r="R1110" s="229" t="s">
        <v>347</v>
      </c>
      <c r="S1110" s="229" t="s">
        <v>347</v>
      </c>
      <c r="T1110" s="231">
        <v>0</v>
      </c>
      <c r="U1110" s="229" t="s">
        <v>347</v>
      </c>
      <c r="V1110" s="229" t="s">
        <v>1396</v>
      </c>
      <c r="W1110" s="229" t="s">
        <v>347</v>
      </c>
      <c r="X1110" s="229" t="s">
        <v>347</v>
      </c>
      <c r="Y1110" s="229">
        <f t="shared" si="28"/>
        <v>4</v>
      </c>
      <c r="Z1110" s="220"/>
    </row>
    <row r="1111" spans="1:26">
      <c r="A1111" s="228">
        <v>44681</v>
      </c>
      <c r="B1111" s="229" t="s">
        <v>1393</v>
      </c>
      <c r="C1111" s="229" t="s">
        <v>1442</v>
      </c>
      <c r="D1111" s="229" t="s">
        <v>1394</v>
      </c>
      <c r="E1111" s="229" t="s">
        <v>1518</v>
      </c>
      <c r="F1111" s="229" t="s">
        <v>1519</v>
      </c>
      <c r="G1111" s="229" t="s">
        <v>1268</v>
      </c>
      <c r="H1111" s="229" t="s">
        <v>1269</v>
      </c>
      <c r="I1111" s="229" t="s">
        <v>347</v>
      </c>
      <c r="J1111" s="230">
        <v>-890710</v>
      </c>
      <c r="K1111" s="229" t="s">
        <v>347</v>
      </c>
      <c r="L1111" s="229" t="s">
        <v>1395</v>
      </c>
      <c r="M1111" s="229" t="s">
        <v>347</v>
      </c>
      <c r="N1111" s="229" t="s">
        <v>608</v>
      </c>
      <c r="O1111" s="229" t="s">
        <v>404</v>
      </c>
      <c r="P1111" s="229" t="s">
        <v>405</v>
      </c>
      <c r="Q1111" s="229" t="s">
        <v>406</v>
      </c>
      <c r="R1111" s="229" t="s">
        <v>347</v>
      </c>
      <c r="S1111" s="229" t="s">
        <v>347</v>
      </c>
      <c r="T1111" s="231">
        <v>0</v>
      </c>
      <c r="U1111" s="229" t="s">
        <v>347</v>
      </c>
      <c r="V1111" s="229" t="s">
        <v>1396</v>
      </c>
      <c r="W1111" s="229" t="s">
        <v>347</v>
      </c>
      <c r="X1111" s="229" t="s">
        <v>347</v>
      </c>
      <c r="Y1111" s="229">
        <f t="shared" si="28"/>
        <v>4</v>
      </c>
      <c r="Z1111" s="220"/>
    </row>
    <row r="1112" spans="1:26">
      <c r="A1112" s="228">
        <v>44681</v>
      </c>
      <c r="B1112" s="229" t="s">
        <v>1393</v>
      </c>
      <c r="C1112" s="229" t="s">
        <v>1442</v>
      </c>
      <c r="D1112" s="229" t="s">
        <v>1394</v>
      </c>
      <c r="E1112" s="229" t="s">
        <v>1518</v>
      </c>
      <c r="F1112" s="229" t="s">
        <v>1519</v>
      </c>
      <c r="G1112" s="229" t="s">
        <v>1286</v>
      </c>
      <c r="H1112" s="229" t="s">
        <v>454</v>
      </c>
      <c r="I1112" s="229" t="s">
        <v>347</v>
      </c>
      <c r="J1112" s="230">
        <v>-25276305</v>
      </c>
      <c r="K1112" s="229" t="s">
        <v>347</v>
      </c>
      <c r="L1112" s="229" t="s">
        <v>1395</v>
      </c>
      <c r="M1112" s="229" t="s">
        <v>347</v>
      </c>
      <c r="N1112" s="229" t="s">
        <v>608</v>
      </c>
      <c r="O1112" s="229" t="s">
        <v>404</v>
      </c>
      <c r="P1112" s="229" t="s">
        <v>405</v>
      </c>
      <c r="Q1112" s="229" t="s">
        <v>406</v>
      </c>
      <c r="R1112" s="229" t="s">
        <v>347</v>
      </c>
      <c r="S1112" s="229" t="s">
        <v>347</v>
      </c>
      <c r="T1112" s="231">
        <v>0</v>
      </c>
      <c r="U1112" s="229" t="s">
        <v>347</v>
      </c>
      <c r="V1112" s="229" t="s">
        <v>1396</v>
      </c>
      <c r="W1112" s="229" t="s">
        <v>347</v>
      </c>
      <c r="X1112" s="229" t="s">
        <v>347</v>
      </c>
      <c r="Y1112" s="229">
        <f t="shared" si="28"/>
        <v>4</v>
      </c>
      <c r="Z1112" s="220"/>
    </row>
    <row r="1113" spans="1:26">
      <c r="A1113" s="228">
        <v>44681</v>
      </c>
      <c r="B1113" s="229" t="s">
        <v>1393</v>
      </c>
      <c r="C1113" s="229" t="s">
        <v>1442</v>
      </c>
      <c r="D1113" s="229" t="s">
        <v>1394</v>
      </c>
      <c r="E1113" s="229" t="s">
        <v>1518</v>
      </c>
      <c r="F1113" s="229" t="s">
        <v>1519</v>
      </c>
      <c r="G1113" s="229" t="s">
        <v>494</v>
      </c>
      <c r="H1113" s="229" t="s">
        <v>495</v>
      </c>
      <c r="I1113" s="229" t="s">
        <v>347</v>
      </c>
      <c r="J1113" s="230">
        <v>-10107135</v>
      </c>
      <c r="K1113" s="229" t="s">
        <v>347</v>
      </c>
      <c r="L1113" s="229" t="s">
        <v>1395</v>
      </c>
      <c r="M1113" s="229" t="s">
        <v>347</v>
      </c>
      <c r="N1113" s="229" t="s">
        <v>608</v>
      </c>
      <c r="O1113" s="229" t="s">
        <v>404</v>
      </c>
      <c r="P1113" s="229" t="s">
        <v>405</v>
      </c>
      <c r="Q1113" s="229" t="s">
        <v>406</v>
      </c>
      <c r="R1113" s="229" t="s">
        <v>347</v>
      </c>
      <c r="S1113" s="229" t="s">
        <v>347</v>
      </c>
      <c r="T1113" s="231">
        <v>0</v>
      </c>
      <c r="U1113" s="229" t="s">
        <v>347</v>
      </c>
      <c r="V1113" s="229" t="s">
        <v>1396</v>
      </c>
      <c r="W1113" s="229" t="s">
        <v>347</v>
      </c>
      <c r="X1113" s="229" t="s">
        <v>347</v>
      </c>
      <c r="Y1113" s="229">
        <f t="shared" si="28"/>
        <v>4</v>
      </c>
      <c r="Z1113" s="220"/>
    </row>
    <row r="1114" spans="1:26">
      <c r="A1114" s="228">
        <v>44681</v>
      </c>
      <c r="B1114" s="229" t="s">
        <v>1393</v>
      </c>
      <c r="C1114" s="229" t="s">
        <v>1442</v>
      </c>
      <c r="D1114" s="229" t="s">
        <v>1394</v>
      </c>
      <c r="E1114" s="229" t="s">
        <v>1518</v>
      </c>
      <c r="F1114" s="229" t="s">
        <v>1519</v>
      </c>
      <c r="G1114" s="229" t="s">
        <v>1335</v>
      </c>
      <c r="H1114" s="229" t="s">
        <v>1336</v>
      </c>
      <c r="I1114" s="229" t="s">
        <v>347</v>
      </c>
      <c r="J1114" s="230">
        <v>-2888455</v>
      </c>
      <c r="K1114" s="229" t="s">
        <v>347</v>
      </c>
      <c r="L1114" s="229" t="s">
        <v>1395</v>
      </c>
      <c r="M1114" s="229" t="s">
        <v>347</v>
      </c>
      <c r="N1114" s="229" t="s">
        <v>608</v>
      </c>
      <c r="O1114" s="229" t="s">
        <v>404</v>
      </c>
      <c r="P1114" s="229" t="s">
        <v>405</v>
      </c>
      <c r="Q1114" s="229" t="s">
        <v>406</v>
      </c>
      <c r="R1114" s="229" t="s">
        <v>347</v>
      </c>
      <c r="S1114" s="229" t="s">
        <v>347</v>
      </c>
      <c r="T1114" s="231">
        <v>0</v>
      </c>
      <c r="U1114" s="229" t="s">
        <v>347</v>
      </c>
      <c r="V1114" s="229" t="s">
        <v>1396</v>
      </c>
      <c r="W1114" s="229" t="s">
        <v>347</v>
      </c>
      <c r="X1114" s="229" t="s">
        <v>347</v>
      </c>
      <c r="Y1114" s="229">
        <f t="shared" si="28"/>
        <v>4</v>
      </c>
      <c r="Z1114" s="220"/>
    </row>
    <row r="1115" spans="1:26">
      <c r="A1115" s="228">
        <v>44681</v>
      </c>
      <c r="B1115" s="229" t="s">
        <v>1393</v>
      </c>
      <c r="C1115" s="229" t="s">
        <v>1442</v>
      </c>
      <c r="D1115" s="229" t="s">
        <v>1394</v>
      </c>
      <c r="E1115" s="229" t="s">
        <v>1518</v>
      </c>
      <c r="F1115" s="229" t="s">
        <v>1519</v>
      </c>
      <c r="G1115" s="229" t="s">
        <v>1321</v>
      </c>
      <c r="H1115" s="229" t="s">
        <v>948</v>
      </c>
      <c r="I1115" s="229" t="s">
        <v>347</v>
      </c>
      <c r="J1115" s="230">
        <v>-2988014</v>
      </c>
      <c r="K1115" s="229" t="s">
        <v>347</v>
      </c>
      <c r="L1115" s="229" t="s">
        <v>1395</v>
      </c>
      <c r="M1115" s="229" t="s">
        <v>347</v>
      </c>
      <c r="N1115" s="229" t="s">
        <v>608</v>
      </c>
      <c r="O1115" s="229" t="s">
        <v>404</v>
      </c>
      <c r="P1115" s="229" t="s">
        <v>405</v>
      </c>
      <c r="Q1115" s="229" t="s">
        <v>406</v>
      </c>
      <c r="R1115" s="229" t="s">
        <v>347</v>
      </c>
      <c r="S1115" s="229" t="s">
        <v>347</v>
      </c>
      <c r="T1115" s="231">
        <v>0</v>
      </c>
      <c r="U1115" s="229" t="s">
        <v>347</v>
      </c>
      <c r="V1115" s="229" t="s">
        <v>1396</v>
      </c>
      <c r="W1115" s="229" t="s">
        <v>347</v>
      </c>
      <c r="X1115" s="229" t="s">
        <v>347</v>
      </c>
      <c r="Y1115" s="229">
        <f t="shared" si="28"/>
        <v>4</v>
      </c>
      <c r="Z1115" s="220"/>
    </row>
    <row r="1116" spans="1:26">
      <c r="A1116" s="228">
        <v>44681</v>
      </c>
      <c r="B1116" s="229" t="s">
        <v>347</v>
      </c>
      <c r="C1116" s="229" t="s">
        <v>1443</v>
      </c>
      <c r="D1116" s="229" t="s">
        <v>1394</v>
      </c>
      <c r="E1116" s="229" t="s">
        <v>1518</v>
      </c>
      <c r="F1116" s="229" t="s">
        <v>1519</v>
      </c>
      <c r="G1116" s="229" t="s">
        <v>1179</v>
      </c>
      <c r="H1116" s="229" t="s">
        <v>1180</v>
      </c>
      <c r="I1116" s="229" t="s">
        <v>347</v>
      </c>
      <c r="J1116" s="230">
        <v>13517097</v>
      </c>
      <c r="K1116" s="229" t="s">
        <v>347</v>
      </c>
      <c r="L1116" s="229" t="s">
        <v>1395</v>
      </c>
      <c r="M1116" s="229" t="s">
        <v>347</v>
      </c>
      <c r="N1116" s="229" t="s">
        <v>347</v>
      </c>
      <c r="O1116" s="229" t="s">
        <v>404</v>
      </c>
      <c r="P1116" s="229" t="s">
        <v>405</v>
      </c>
      <c r="Q1116" s="229" t="s">
        <v>406</v>
      </c>
      <c r="R1116" s="229" t="s">
        <v>347</v>
      </c>
      <c r="S1116" s="229" t="s">
        <v>347</v>
      </c>
      <c r="T1116" s="231">
        <v>0</v>
      </c>
      <c r="U1116" s="229" t="s">
        <v>347</v>
      </c>
      <c r="V1116" s="229" t="s">
        <v>1396</v>
      </c>
      <c r="W1116" s="229" t="s">
        <v>347</v>
      </c>
      <c r="X1116" s="229" t="s">
        <v>347</v>
      </c>
      <c r="Y1116" s="229">
        <f t="shared" si="28"/>
        <v>4</v>
      </c>
      <c r="Z1116" s="220"/>
    </row>
    <row r="1117" spans="1:26">
      <c r="A1117" s="228">
        <v>44681</v>
      </c>
      <c r="B1117" s="229" t="s">
        <v>347</v>
      </c>
      <c r="C1117" s="229" t="s">
        <v>1443</v>
      </c>
      <c r="D1117" s="229" t="s">
        <v>1394</v>
      </c>
      <c r="E1117" s="229" t="s">
        <v>1518</v>
      </c>
      <c r="F1117" s="229" t="s">
        <v>1519</v>
      </c>
      <c r="G1117" s="229" t="s">
        <v>1182</v>
      </c>
      <c r="H1117" s="229" t="s">
        <v>401</v>
      </c>
      <c r="I1117" s="229" t="s">
        <v>347</v>
      </c>
      <c r="J1117" s="230">
        <v>194424395</v>
      </c>
      <c r="K1117" s="229" t="s">
        <v>347</v>
      </c>
      <c r="L1117" s="229" t="s">
        <v>1395</v>
      </c>
      <c r="M1117" s="229" t="s">
        <v>347</v>
      </c>
      <c r="N1117" s="229" t="s">
        <v>347</v>
      </c>
      <c r="O1117" s="229" t="s">
        <v>404</v>
      </c>
      <c r="P1117" s="229" t="s">
        <v>405</v>
      </c>
      <c r="Q1117" s="229" t="s">
        <v>406</v>
      </c>
      <c r="R1117" s="229" t="s">
        <v>347</v>
      </c>
      <c r="S1117" s="229" t="s">
        <v>347</v>
      </c>
      <c r="T1117" s="231">
        <v>0</v>
      </c>
      <c r="U1117" s="229" t="s">
        <v>347</v>
      </c>
      <c r="V1117" s="229" t="s">
        <v>1396</v>
      </c>
      <c r="W1117" s="229" t="s">
        <v>347</v>
      </c>
      <c r="X1117" s="229" t="s">
        <v>347</v>
      </c>
      <c r="Y1117" s="229">
        <f t="shared" si="28"/>
        <v>4</v>
      </c>
      <c r="Z1117" s="220"/>
    </row>
    <row r="1118" spans="1:26">
      <c r="A1118" s="228">
        <v>44681</v>
      </c>
      <c r="B1118" s="229" t="s">
        <v>347</v>
      </c>
      <c r="C1118" s="229" t="s">
        <v>1443</v>
      </c>
      <c r="D1118" s="229" t="s">
        <v>1394</v>
      </c>
      <c r="E1118" s="229" t="s">
        <v>1518</v>
      </c>
      <c r="F1118" s="229" t="s">
        <v>1519</v>
      </c>
      <c r="G1118" s="229" t="s">
        <v>1191</v>
      </c>
      <c r="H1118" s="229" t="s">
        <v>418</v>
      </c>
      <c r="I1118" s="229" t="s">
        <v>347</v>
      </c>
      <c r="J1118" s="230">
        <v>18421852</v>
      </c>
      <c r="K1118" s="229" t="s">
        <v>347</v>
      </c>
      <c r="L1118" s="229" t="s">
        <v>1395</v>
      </c>
      <c r="M1118" s="229" t="s">
        <v>347</v>
      </c>
      <c r="N1118" s="229" t="s">
        <v>347</v>
      </c>
      <c r="O1118" s="229" t="s">
        <v>404</v>
      </c>
      <c r="P1118" s="229" t="s">
        <v>405</v>
      </c>
      <c r="Q1118" s="229" t="s">
        <v>406</v>
      </c>
      <c r="R1118" s="229" t="s">
        <v>347</v>
      </c>
      <c r="S1118" s="229" t="s">
        <v>347</v>
      </c>
      <c r="T1118" s="231">
        <v>0</v>
      </c>
      <c r="U1118" s="229" t="s">
        <v>347</v>
      </c>
      <c r="V1118" s="229" t="s">
        <v>1396</v>
      </c>
      <c r="W1118" s="229" t="s">
        <v>347</v>
      </c>
      <c r="X1118" s="229" t="s">
        <v>347</v>
      </c>
      <c r="Y1118" s="229">
        <f t="shared" si="28"/>
        <v>4</v>
      </c>
      <c r="Z1118" s="220"/>
    </row>
    <row r="1119" spans="1:26">
      <c r="A1119" s="228">
        <v>44681</v>
      </c>
      <c r="B1119" s="229" t="s">
        <v>347</v>
      </c>
      <c r="C1119" s="229" t="s">
        <v>1443</v>
      </c>
      <c r="D1119" s="229" t="s">
        <v>1394</v>
      </c>
      <c r="E1119" s="229" t="s">
        <v>1518</v>
      </c>
      <c r="F1119" s="229" t="s">
        <v>1519</v>
      </c>
      <c r="G1119" s="229" t="s">
        <v>1183</v>
      </c>
      <c r="H1119" s="229" t="s">
        <v>1184</v>
      </c>
      <c r="I1119" s="229" t="s">
        <v>347</v>
      </c>
      <c r="J1119" s="230">
        <v>75368176</v>
      </c>
      <c r="K1119" s="229" t="s">
        <v>347</v>
      </c>
      <c r="L1119" s="229" t="s">
        <v>1395</v>
      </c>
      <c r="M1119" s="229" t="s">
        <v>347</v>
      </c>
      <c r="N1119" s="229" t="s">
        <v>347</v>
      </c>
      <c r="O1119" s="229" t="s">
        <v>404</v>
      </c>
      <c r="P1119" s="229" t="s">
        <v>405</v>
      </c>
      <c r="Q1119" s="229" t="s">
        <v>406</v>
      </c>
      <c r="R1119" s="229" t="s">
        <v>347</v>
      </c>
      <c r="S1119" s="229" t="s">
        <v>347</v>
      </c>
      <c r="T1119" s="231">
        <v>0</v>
      </c>
      <c r="U1119" s="229" t="s">
        <v>347</v>
      </c>
      <c r="V1119" s="229" t="s">
        <v>1396</v>
      </c>
      <c r="W1119" s="229" t="s">
        <v>347</v>
      </c>
      <c r="X1119" s="229" t="s">
        <v>347</v>
      </c>
      <c r="Y1119" s="229">
        <f t="shared" si="28"/>
        <v>4</v>
      </c>
      <c r="Z1119" s="220"/>
    </row>
    <row r="1120" spans="1:26">
      <c r="A1120" s="228">
        <v>44681</v>
      </c>
      <c r="B1120" s="229" t="s">
        <v>347</v>
      </c>
      <c r="C1120" s="229" t="s">
        <v>1443</v>
      </c>
      <c r="D1120" s="229" t="s">
        <v>1394</v>
      </c>
      <c r="E1120" s="229" t="s">
        <v>1518</v>
      </c>
      <c r="F1120" s="229" t="s">
        <v>1519</v>
      </c>
      <c r="G1120" s="229" t="s">
        <v>1186</v>
      </c>
      <c r="H1120" s="229" t="s">
        <v>408</v>
      </c>
      <c r="I1120" s="229" t="s">
        <v>347</v>
      </c>
      <c r="J1120" s="230">
        <v>3245455</v>
      </c>
      <c r="K1120" s="229" t="s">
        <v>347</v>
      </c>
      <c r="L1120" s="229" t="s">
        <v>1395</v>
      </c>
      <c r="M1120" s="229" t="s">
        <v>347</v>
      </c>
      <c r="N1120" s="229" t="s">
        <v>347</v>
      </c>
      <c r="O1120" s="229" t="s">
        <v>404</v>
      </c>
      <c r="P1120" s="229" t="s">
        <v>405</v>
      </c>
      <c r="Q1120" s="229" t="s">
        <v>406</v>
      </c>
      <c r="R1120" s="229" t="s">
        <v>347</v>
      </c>
      <c r="S1120" s="229" t="s">
        <v>347</v>
      </c>
      <c r="T1120" s="231">
        <v>0</v>
      </c>
      <c r="U1120" s="229" t="s">
        <v>347</v>
      </c>
      <c r="V1120" s="229" t="s">
        <v>1396</v>
      </c>
      <c r="W1120" s="229" t="s">
        <v>347</v>
      </c>
      <c r="X1120" s="229" t="s">
        <v>347</v>
      </c>
      <c r="Y1120" s="229">
        <f t="shared" si="28"/>
        <v>4</v>
      </c>
      <c r="Z1120" s="220"/>
    </row>
    <row r="1121" spans="1:26">
      <c r="A1121" s="228">
        <v>44681</v>
      </c>
      <c r="B1121" s="229" t="s">
        <v>347</v>
      </c>
      <c r="C1121" s="229" t="s">
        <v>1443</v>
      </c>
      <c r="D1121" s="229" t="s">
        <v>1394</v>
      </c>
      <c r="E1121" s="229" t="s">
        <v>1518</v>
      </c>
      <c r="F1121" s="229" t="s">
        <v>1519</v>
      </c>
      <c r="G1121" s="229" t="s">
        <v>1194</v>
      </c>
      <c r="H1121" s="229" t="s">
        <v>423</v>
      </c>
      <c r="I1121" s="229" t="s">
        <v>347</v>
      </c>
      <c r="J1121" s="230">
        <v>16330600</v>
      </c>
      <c r="K1121" s="229" t="s">
        <v>347</v>
      </c>
      <c r="L1121" s="229" t="s">
        <v>1395</v>
      </c>
      <c r="M1121" s="229" t="s">
        <v>347</v>
      </c>
      <c r="N1121" s="229" t="s">
        <v>347</v>
      </c>
      <c r="O1121" s="229" t="s">
        <v>404</v>
      </c>
      <c r="P1121" s="229" t="s">
        <v>405</v>
      </c>
      <c r="Q1121" s="229" t="s">
        <v>406</v>
      </c>
      <c r="R1121" s="229" t="s">
        <v>347</v>
      </c>
      <c r="S1121" s="229" t="s">
        <v>347</v>
      </c>
      <c r="T1121" s="231">
        <v>0</v>
      </c>
      <c r="U1121" s="229" t="s">
        <v>347</v>
      </c>
      <c r="V1121" s="229" t="s">
        <v>1396</v>
      </c>
      <c r="W1121" s="229" t="s">
        <v>347</v>
      </c>
      <c r="X1121" s="229" t="s">
        <v>347</v>
      </c>
      <c r="Y1121" s="229">
        <f t="shared" si="28"/>
        <v>4</v>
      </c>
      <c r="Z1121" s="220"/>
    </row>
    <row r="1122" spans="1:26">
      <c r="A1122" s="228">
        <v>44681</v>
      </c>
      <c r="B1122" s="229" t="s">
        <v>347</v>
      </c>
      <c r="C1122" s="229" t="s">
        <v>1443</v>
      </c>
      <c r="D1122" s="229" t="s">
        <v>1394</v>
      </c>
      <c r="E1122" s="229" t="s">
        <v>1518</v>
      </c>
      <c r="F1122" s="229" t="s">
        <v>1519</v>
      </c>
      <c r="G1122" s="229" t="s">
        <v>1344</v>
      </c>
      <c r="H1122" s="229" t="s">
        <v>1345</v>
      </c>
      <c r="I1122" s="229" t="s">
        <v>347</v>
      </c>
      <c r="J1122" s="230">
        <v>-113591</v>
      </c>
      <c r="K1122" s="229" t="s">
        <v>347</v>
      </c>
      <c r="L1122" s="229" t="s">
        <v>1395</v>
      </c>
      <c r="M1122" s="229" t="s">
        <v>347</v>
      </c>
      <c r="N1122" s="229" t="s">
        <v>347</v>
      </c>
      <c r="O1122" s="229" t="s">
        <v>404</v>
      </c>
      <c r="P1122" s="229" t="s">
        <v>405</v>
      </c>
      <c r="Q1122" s="229" t="s">
        <v>406</v>
      </c>
      <c r="R1122" s="229" t="s">
        <v>347</v>
      </c>
      <c r="S1122" s="229" t="s">
        <v>347</v>
      </c>
      <c r="T1122" s="231">
        <v>0</v>
      </c>
      <c r="U1122" s="229" t="s">
        <v>347</v>
      </c>
      <c r="V1122" s="229" t="s">
        <v>1396</v>
      </c>
      <c r="W1122" s="229" t="s">
        <v>347</v>
      </c>
      <c r="X1122" s="229" t="s">
        <v>347</v>
      </c>
      <c r="Y1122" s="229">
        <f t="shared" si="28"/>
        <v>4</v>
      </c>
      <c r="Z1122" s="220"/>
    </row>
    <row r="1123" spans="1:26">
      <c r="A1123" s="228">
        <v>44681</v>
      </c>
      <c r="B1123" s="229" t="s">
        <v>347</v>
      </c>
      <c r="C1123" s="229" t="s">
        <v>1443</v>
      </c>
      <c r="D1123" s="229" t="s">
        <v>1394</v>
      </c>
      <c r="E1123" s="229" t="s">
        <v>1518</v>
      </c>
      <c r="F1123" s="229" t="s">
        <v>1519</v>
      </c>
      <c r="G1123" s="229" t="s">
        <v>708</v>
      </c>
      <c r="H1123" s="229" t="s">
        <v>709</v>
      </c>
      <c r="I1123" s="229" t="s">
        <v>347</v>
      </c>
      <c r="J1123" s="230">
        <v>38634034</v>
      </c>
      <c r="K1123" s="229" t="s">
        <v>347</v>
      </c>
      <c r="L1123" s="229" t="s">
        <v>1395</v>
      </c>
      <c r="M1123" s="229" t="s">
        <v>347</v>
      </c>
      <c r="N1123" s="229" t="s">
        <v>347</v>
      </c>
      <c r="O1123" s="229" t="s">
        <v>404</v>
      </c>
      <c r="P1123" s="229" t="s">
        <v>405</v>
      </c>
      <c r="Q1123" s="229" t="s">
        <v>406</v>
      </c>
      <c r="R1123" s="229" t="s">
        <v>347</v>
      </c>
      <c r="S1123" s="229" t="s">
        <v>347</v>
      </c>
      <c r="T1123" s="231">
        <v>0</v>
      </c>
      <c r="U1123" s="229" t="s">
        <v>347</v>
      </c>
      <c r="V1123" s="229" t="s">
        <v>1396</v>
      </c>
      <c r="W1123" s="229" t="s">
        <v>347</v>
      </c>
      <c r="X1123" s="229" t="s">
        <v>347</v>
      </c>
      <c r="Y1123" s="229">
        <f t="shared" si="28"/>
        <v>4</v>
      </c>
      <c r="Z1123" s="220"/>
    </row>
    <row r="1124" spans="1:26">
      <c r="A1124" s="228">
        <v>44681</v>
      </c>
      <c r="B1124" s="229" t="s">
        <v>347</v>
      </c>
      <c r="C1124" s="229" t="s">
        <v>1443</v>
      </c>
      <c r="D1124" s="229" t="s">
        <v>1394</v>
      </c>
      <c r="E1124" s="229" t="s">
        <v>1518</v>
      </c>
      <c r="F1124" s="229" t="s">
        <v>1519</v>
      </c>
      <c r="G1124" s="229" t="s">
        <v>1373</v>
      </c>
      <c r="H1124" s="229" t="s">
        <v>730</v>
      </c>
      <c r="I1124" s="229" t="s">
        <v>347</v>
      </c>
      <c r="J1124" s="230">
        <v>31374735</v>
      </c>
      <c r="K1124" s="229" t="s">
        <v>347</v>
      </c>
      <c r="L1124" s="229" t="s">
        <v>1395</v>
      </c>
      <c r="M1124" s="229" t="s">
        <v>347</v>
      </c>
      <c r="N1124" s="229" t="s">
        <v>347</v>
      </c>
      <c r="O1124" s="229" t="s">
        <v>404</v>
      </c>
      <c r="P1124" s="229" t="s">
        <v>405</v>
      </c>
      <c r="Q1124" s="229" t="s">
        <v>406</v>
      </c>
      <c r="R1124" s="229" t="s">
        <v>347</v>
      </c>
      <c r="S1124" s="229" t="s">
        <v>347</v>
      </c>
      <c r="T1124" s="231">
        <v>0</v>
      </c>
      <c r="U1124" s="229" t="s">
        <v>347</v>
      </c>
      <c r="V1124" s="229" t="s">
        <v>1396</v>
      </c>
      <c r="W1124" s="229" t="s">
        <v>347</v>
      </c>
      <c r="X1124" s="229" t="s">
        <v>347</v>
      </c>
      <c r="Y1124" s="229">
        <f t="shared" si="28"/>
        <v>4</v>
      </c>
      <c r="Z1124" s="220"/>
    </row>
    <row r="1125" spans="1:26">
      <c r="A1125" s="228">
        <v>44681</v>
      </c>
      <c r="B1125" s="229" t="s">
        <v>347</v>
      </c>
      <c r="C1125" s="229" t="s">
        <v>1443</v>
      </c>
      <c r="D1125" s="229" t="s">
        <v>1394</v>
      </c>
      <c r="E1125" s="229" t="s">
        <v>1518</v>
      </c>
      <c r="F1125" s="229" t="s">
        <v>1519</v>
      </c>
      <c r="G1125" s="229" t="s">
        <v>894</v>
      </c>
      <c r="H1125" s="229" t="s">
        <v>845</v>
      </c>
      <c r="I1125" s="229" t="s">
        <v>347</v>
      </c>
      <c r="J1125" s="230">
        <v>1054038</v>
      </c>
      <c r="K1125" s="229" t="s">
        <v>347</v>
      </c>
      <c r="L1125" s="229" t="s">
        <v>1395</v>
      </c>
      <c r="M1125" s="229" t="s">
        <v>347</v>
      </c>
      <c r="N1125" s="229" t="s">
        <v>347</v>
      </c>
      <c r="O1125" s="229" t="s">
        <v>404</v>
      </c>
      <c r="P1125" s="229" t="s">
        <v>405</v>
      </c>
      <c r="Q1125" s="229" t="s">
        <v>406</v>
      </c>
      <c r="R1125" s="229" t="s">
        <v>347</v>
      </c>
      <c r="S1125" s="229" t="s">
        <v>347</v>
      </c>
      <c r="T1125" s="231">
        <v>0</v>
      </c>
      <c r="U1125" s="229" t="s">
        <v>347</v>
      </c>
      <c r="V1125" s="229" t="s">
        <v>1396</v>
      </c>
      <c r="W1125" s="229" t="s">
        <v>347</v>
      </c>
      <c r="X1125" s="229" t="s">
        <v>347</v>
      </c>
      <c r="Y1125" s="229">
        <f t="shared" si="28"/>
        <v>4</v>
      </c>
      <c r="Z1125" s="220"/>
    </row>
    <row r="1126" spans="1:26">
      <c r="A1126" s="228">
        <v>44681</v>
      </c>
      <c r="B1126" s="229" t="s">
        <v>347</v>
      </c>
      <c r="C1126" s="229" t="s">
        <v>1443</v>
      </c>
      <c r="D1126" s="229" t="s">
        <v>1394</v>
      </c>
      <c r="E1126" s="229" t="s">
        <v>1518</v>
      </c>
      <c r="F1126" s="229" t="s">
        <v>1519</v>
      </c>
      <c r="G1126" s="229" t="s">
        <v>1237</v>
      </c>
      <c r="H1126" s="229" t="s">
        <v>1238</v>
      </c>
      <c r="I1126" s="229" t="s">
        <v>347</v>
      </c>
      <c r="J1126" s="230">
        <v>597980</v>
      </c>
      <c r="K1126" s="229" t="s">
        <v>347</v>
      </c>
      <c r="L1126" s="229" t="s">
        <v>1395</v>
      </c>
      <c r="M1126" s="229" t="s">
        <v>347</v>
      </c>
      <c r="N1126" s="229" t="s">
        <v>347</v>
      </c>
      <c r="O1126" s="229" t="s">
        <v>404</v>
      </c>
      <c r="P1126" s="229" t="s">
        <v>405</v>
      </c>
      <c r="Q1126" s="229" t="s">
        <v>406</v>
      </c>
      <c r="R1126" s="229" t="s">
        <v>347</v>
      </c>
      <c r="S1126" s="229" t="s">
        <v>347</v>
      </c>
      <c r="T1126" s="231">
        <v>0</v>
      </c>
      <c r="U1126" s="229" t="s">
        <v>347</v>
      </c>
      <c r="V1126" s="229" t="s">
        <v>1396</v>
      </c>
      <c r="W1126" s="229" t="s">
        <v>347</v>
      </c>
      <c r="X1126" s="229" t="s">
        <v>347</v>
      </c>
      <c r="Y1126" s="229">
        <f t="shared" si="28"/>
        <v>4</v>
      </c>
      <c r="Z1126" s="220"/>
    </row>
    <row r="1127" spans="1:26">
      <c r="A1127" s="228">
        <v>44681</v>
      </c>
      <c r="B1127" s="229" t="s">
        <v>347</v>
      </c>
      <c r="C1127" s="229" t="s">
        <v>1443</v>
      </c>
      <c r="D1127" s="229" t="s">
        <v>1394</v>
      </c>
      <c r="E1127" s="229" t="s">
        <v>1518</v>
      </c>
      <c r="F1127" s="229" t="s">
        <v>1519</v>
      </c>
      <c r="G1127" s="229" t="s">
        <v>1129</v>
      </c>
      <c r="H1127" s="229" t="s">
        <v>1130</v>
      </c>
      <c r="I1127" s="229" t="s">
        <v>347</v>
      </c>
      <c r="J1127" s="230">
        <v>353</v>
      </c>
      <c r="K1127" s="229" t="s">
        <v>347</v>
      </c>
      <c r="L1127" s="229" t="s">
        <v>1395</v>
      </c>
      <c r="M1127" s="229" t="s">
        <v>347</v>
      </c>
      <c r="N1127" s="229" t="s">
        <v>347</v>
      </c>
      <c r="O1127" s="229" t="s">
        <v>404</v>
      </c>
      <c r="P1127" s="229" t="s">
        <v>405</v>
      </c>
      <c r="Q1127" s="229" t="s">
        <v>406</v>
      </c>
      <c r="R1127" s="229" t="s">
        <v>347</v>
      </c>
      <c r="S1127" s="229" t="s">
        <v>347</v>
      </c>
      <c r="T1127" s="231">
        <v>0</v>
      </c>
      <c r="U1127" s="229" t="s">
        <v>347</v>
      </c>
      <c r="V1127" s="229" t="s">
        <v>1396</v>
      </c>
      <c r="W1127" s="229" t="s">
        <v>347</v>
      </c>
      <c r="X1127" s="229" t="s">
        <v>347</v>
      </c>
      <c r="Y1127" s="229">
        <f t="shared" si="28"/>
        <v>4</v>
      </c>
      <c r="Z1127" s="220"/>
    </row>
    <row r="1128" spans="1:26">
      <c r="A1128" s="228">
        <v>44681</v>
      </c>
      <c r="B1128" s="229" t="s">
        <v>347</v>
      </c>
      <c r="C1128" s="229" t="s">
        <v>1443</v>
      </c>
      <c r="D1128" s="229" t="s">
        <v>1394</v>
      </c>
      <c r="E1128" s="229" t="s">
        <v>1518</v>
      </c>
      <c r="F1128" s="229" t="s">
        <v>1519</v>
      </c>
      <c r="G1128" s="229" t="s">
        <v>1291</v>
      </c>
      <c r="H1128" s="229" t="s">
        <v>1292</v>
      </c>
      <c r="I1128" s="229" t="s">
        <v>347</v>
      </c>
      <c r="J1128" s="230">
        <v>60366496</v>
      </c>
      <c r="K1128" s="229" t="s">
        <v>347</v>
      </c>
      <c r="L1128" s="229" t="s">
        <v>1395</v>
      </c>
      <c r="M1128" s="229" t="s">
        <v>347</v>
      </c>
      <c r="N1128" s="229" t="s">
        <v>347</v>
      </c>
      <c r="O1128" s="229" t="s">
        <v>404</v>
      </c>
      <c r="P1128" s="229" t="s">
        <v>405</v>
      </c>
      <c r="Q1128" s="229" t="s">
        <v>406</v>
      </c>
      <c r="R1128" s="229" t="s">
        <v>347</v>
      </c>
      <c r="S1128" s="229" t="s">
        <v>347</v>
      </c>
      <c r="T1128" s="231">
        <v>0</v>
      </c>
      <c r="U1128" s="229" t="s">
        <v>347</v>
      </c>
      <c r="V1128" s="229" t="s">
        <v>1396</v>
      </c>
      <c r="W1128" s="229" t="s">
        <v>347</v>
      </c>
      <c r="X1128" s="229" t="s">
        <v>347</v>
      </c>
      <c r="Y1128" s="229">
        <f t="shared" si="28"/>
        <v>4</v>
      </c>
      <c r="Z1128" s="220"/>
    </row>
    <row r="1129" spans="1:26">
      <c r="A1129" s="228">
        <v>44681</v>
      </c>
      <c r="B1129" s="229" t="s">
        <v>347</v>
      </c>
      <c r="C1129" s="229" t="s">
        <v>1443</v>
      </c>
      <c r="D1129" s="229" t="s">
        <v>1394</v>
      </c>
      <c r="E1129" s="229" t="s">
        <v>1518</v>
      </c>
      <c r="F1129" s="229" t="s">
        <v>1519</v>
      </c>
      <c r="G1129" s="229" t="s">
        <v>1217</v>
      </c>
      <c r="H1129" s="229" t="s">
        <v>948</v>
      </c>
      <c r="I1129" s="229" t="s">
        <v>347</v>
      </c>
      <c r="J1129" s="230">
        <v>2568419</v>
      </c>
      <c r="K1129" s="229" t="s">
        <v>347</v>
      </c>
      <c r="L1129" s="229" t="s">
        <v>1395</v>
      </c>
      <c r="M1129" s="229" t="s">
        <v>347</v>
      </c>
      <c r="N1129" s="229" t="s">
        <v>347</v>
      </c>
      <c r="O1129" s="229" t="s">
        <v>404</v>
      </c>
      <c r="P1129" s="229" t="s">
        <v>405</v>
      </c>
      <c r="Q1129" s="229" t="s">
        <v>406</v>
      </c>
      <c r="R1129" s="229" t="s">
        <v>347</v>
      </c>
      <c r="S1129" s="229" t="s">
        <v>347</v>
      </c>
      <c r="T1129" s="231">
        <v>0</v>
      </c>
      <c r="U1129" s="229" t="s">
        <v>347</v>
      </c>
      <c r="V1129" s="229" t="s">
        <v>1396</v>
      </c>
      <c r="W1129" s="229" t="s">
        <v>347</v>
      </c>
      <c r="X1129" s="229" t="s">
        <v>347</v>
      </c>
      <c r="Y1129" s="229">
        <f t="shared" si="28"/>
        <v>4</v>
      </c>
      <c r="Z1129" s="220"/>
    </row>
    <row r="1130" spans="1:26">
      <c r="A1130" s="228">
        <v>44681</v>
      </c>
      <c r="B1130" s="229" t="s">
        <v>347</v>
      </c>
      <c r="C1130" s="229" t="s">
        <v>1443</v>
      </c>
      <c r="D1130" s="229" t="s">
        <v>1394</v>
      </c>
      <c r="E1130" s="229" t="s">
        <v>1518</v>
      </c>
      <c r="F1130" s="229" t="s">
        <v>1519</v>
      </c>
      <c r="G1130" s="229" t="s">
        <v>1124</v>
      </c>
      <c r="H1130" s="229" t="s">
        <v>1125</v>
      </c>
      <c r="I1130" s="229" t="s">
        <v>347</v>
      </c>
      <c r="J1130" s="230">
        <v>29158965</v>
      </c>
      <c r="K1130" s="229" t="s">
        <v>347</v>
      </c>
      <c r="L1130" s="229" t="s">
        <v>1395</v>
      </c>
      <c r="M1130" s="229" t="s">
        <v>347</v>
      </c>
      <c r="N1130" s="229" t="s">
        <v>347</v>
      </c>
      <c r="O1130" s="229" t="s">
        <v>404</v>
      </c>
      <c r="P1130" s="229" t="s">
        <v>405</v>
      </c>
      <c r="Q1130" s="229" t="s">
        <v>406</v>
      </c>
      <c r="R1130" s="229" t="s">
        <v>347</v>
      </c>
      <c r="S1130" s="229" t="s">
        <v>347</v>
      </c>
      <c r="T1130" s="231">
        <v>0</v>
      </c>
      <c r="U1130" s="229" t="s">
        <v>347</v>
      </c>
      <c r="V1130" s="229" t="s">
        <v>1396</v>
      </c>
      <c r="W1130" s="229" t="s">
        <v>347</v>
      </c>
      <c r="X1130" s="229" t="s">
        <v>347</v>
      </c>
      <c r="Y1130" s="229">
        <f t="shared" si="28"/>
        <v>4</v>
      </c>
      <c r="Z1130" s="220"/>
    </row>
    <row r="1131" spans="1:26">
      <c r="A1131" s="228">
        <v>44681</v>
      </c>
      <c r="B1131" s="229" t="s">
        <v>347</v>
      </c>
      <c r="C1131" s="229" t="s">
        <v>1443</v>
      </c>
      <c r="D1131" s="229" t="s">
        <v>1394</v>
      </c>
      <c r="E1131" s="229" t="s">
        <v>1518</v>
      </c>
      <c r="F1131" s="229" t="s">
        <v>1519</v>
      </c>
      <c r="G1131" s="229" t="s">
        <v>1397</v>
      </c>
      <c r="H1131" s="229" t="s">
        <v>1398</v>
      </c>
      <c r="I1131" s="229" t="s">
        <v>347</v>
      </c>
      <c r="J1131" s="230">
        <v>1512430</v>
      </c>
      <c r="K1131" s="229" t="s">
        <v>347</v>
      </c>
      <c r="L1131" s="229" t="s">
        <v>1395</v>
      </c>
      <c r="M1131" s="229" t="s">
        <v>347</v>
      </c>
      <c r="N1131" s="229" t="s">
        <v>347</v>
      </c>
      <c r="O1131" s="229" t="s">
        <v>404</v>
      </c>
      <c r="P1131" s="229" t="s">
        <v>405</v>
      </c>
      <c r="Q1131" s="229" t="s">
        <v>406</v>
      </c>
      <c r="R1131" s="229" t="s">
        <v>347</v>
      </c>
      <c r="S1131" s="229" t="s">
        <v>347</v>
      </c>
      <c r="T1131" s="231">
        <v>0</v>
      </c>
      <c r="U1131" s="229" t="s">
        <v>347</v>
      </c>
      <c r="V1131" s="229" t="s">
        <v>1396</v>
      </c>
      <c r="W1131" s="229" t="s">
        <v>347</v>
      </c>
      <c r="X1131" s="229" t="s">
        <v>347</v>
      </c>
      <c r="Y1131" s="229">
        <f t="shared" si="28"/>
        <v>4</v>
      </c>
      <c r="Z1131" s="220"/>
    </row>
    <row r="1132" spans="1:26">
      <c r="A1132" s="228">
        <v>44681</v>
      </c>
      <c r="B1132" s="229" t="s">
        <v>347</v>
      </c>
      <c r="C1132" s="229" t="s">
        <v>1443</v>
      </c>
      <c r="D1132" s="229" t="s">
        <v>1394</v>
      </c>
      <c r="E1132" s="229" t="s">
        <v>1518</v>
      </c>
      <c r="F1132" s="229" t="s">
        <v>1519</v>
      </c>
      <c r="G1132" s="229" t="s">
        <v>738</v>
      </c>
      <c r="H1132" s="229" t="s">
        <v>441</v>
      </c>
      <c r="I1132" s="229" t="s">
        <v>347</v>
      </c>
      <c r="J1132" s="230">
        <v>8514341</v>
      </c>
      <c r="K1132" s="229" t="s">
        <v>347</v>
      </c>
      <c r="L1132" s="229" t="s">
        <v>1395</v>
      </c>
      <c r="M1132" s="229" t="s">
        <v>347</v>
      </c>
      <c r="N1132" s="229" t="s">
        <v>347</v>
      </c>
      <c r="O1132" s="229" t="s">
        <v>404</v>
      </c>
      <c r="P1132" s="229" t="s">
        <v>405</v>
      </c>
      <c r="Q1132" s="229" t="s">
        <v>406</v>
      </c>
      <c r="R1132" s="229" t="s">
        <v>347</v>
      </c>
      <c r="S1132" s="229" t="s">
        <v>347</v>
      </c>
      <c r="T1132" s="231">
        <v>0</v>
      </c>
      <c r="U1132" s="229" t="s">
        <v>347</v>
      </c>
      <c r="V1132" s="229" t="s">
        <v>1396</v>
      </c>
      <c r="W1132" s="229" t="s">
        <v>347</v>
      </c>
      <c r="X1132" s="229" t="s">
        <v>347</v>
      </c>
      <c r="Y1132" s="229">
        <f t="shared" si="28"/>
        <v>4</v>
      </c>
      <c r="Z1132" s="220"/>
    </row>
    <row r="1133" spans="1:26">
      <c r="A1133" s="228">
        <v>44681</v>
      </c>
      <c r="B1133" s="229" t="s">
        <v>347</v>
      </c>
      <c r="C1133" s="229" t="s">
        <v>1443</v>
      </c>
      <c r="D1133" s="229" t="s">
        <v>1394</v>
      </c>
      <c r="E1133" s="229" t="s">
        <v>1518</v>
      </c>
      <c r="F1133" s="229" t="s">
        <v>1519</v>
      </c>
      <c r="G1133" s="229" t="s">
        <v>1399</v>
      </c>
      <c r="H1133" s="229" t="s">
        <v>820</v>
      </c>
      <c r="I1133" s="229" t="s">
        <v>347</v>
      </c>
      <c r="J1133" s="230">
        <v>1176796</v>
      </c>
      <c r="K1133" s="229" t="s">
        <v>347</v>
      </c>
      <c r="L1133" s="229" t="s">
        <v>1395</v>
      </c>
      <c r="M1133" s="229" t="s">
        <v>347</v>
      </c>
      <c r="N1133" s="229" t="s">
        <v>347</v>
      </c>
      <c r="O1133" s="229" t="s">
        <v>404</v>
      </c>
      <c r="P1133" s="229" t="s">
        <v>405</v>
      </c>
      <c r="Q1133" s="229" t="s">
        <v>406</v>
      </c>
      <c r="R1133" s="229" t="s">
        <v>347</v>
      </c>
      <c r="S1133" s="229" t="s">
        <v>347</v>
      </c>
      <c r="T1133" s="231">
        <v>0</v>
      </c>
      <c r="U1133" s="229" t="s">
        <v>347</v>
      </c>
      <c r="V1133" s="229" t="s">
        <v>1396</v>
      </c>
      <c r="W1133" s="229" t="s">
        <v>347</v>
      </c>
      <c r="X1133" s="229" t="s">
        <v>347</v>
      </c>
      <c r="Y1133" s="229">
        <f t="shared" si="28"/>
        <v>4</v>
      </c>
      <c r="Z1133" s="220"/>
    </row>
    <row r="1134" spans="1:26">
      <c r="A1134" s="228">
        <v>44681</v>
      </c>
      <c r="B1134" s="229" t="s">
        <v>347</v>
      </c>
      <c r="C1134" s="229" t="s">
        <v>1443</v>
      </c>
      <c r="D1134" s="229" t="s">
        <v>1394</v>
      </c>
      <c r="E1134" s="229" t="s">
        <v>1518</v>
      </c>
      <c r="F1134" s="229" t="s">
        <v>1519</v>
      </c>
      <c r="G1134" s="229" t="s">
        <v>1357</v>
      </c>
      <c r="H1134" s="229" t="s">
        <v>1358</v>
      </c>
      <c r="I1134" s="229" t="s">
        <v>347</v>
      </c>
      <c r="J1134" s="230">
        <v>2177795</v>
      </c>
      <c r="K1134" s="229" t="s">
        <v>347</v>
      </c>
      <c r="L1134" s="229" t="s">
        <v>1395</v>
      </c>
      <c r="M1134" s="229" t="s">
        <v>347</v>
      </c>
      <c r="N1134" s="229" t="s">
        <v>347</v>
      </c>
      <c r="O1134" s="229" t="s">
        <v>404</v>
      </c>
      <c r="P1134" s="229" t="s">
        <v>405</v>
      </c>
      <c r="Q1134" s="229" t="s">
        <v>406</v>
      </c>
      <c r="R1134" s="229" t="s">
        <v>347</v>
      </c>
      <c r="S1134" s="229" t="s">
        <v>347</v>
      </c>
      <c r="T1134" s="231">
        <v>0</v>
      </c>
      <c r="U1134" s="229" t="s">
        <v>347</v>
      </c>
      <c r="V1134" s="229" t="s">
        <v>1396</v>
      </c>
      <c r="W1134" s="229" t="s">
        <v>347</v>
      </c>
      <c r="X1134" s="229" t="s">
        <v>347</v>
      </c>
      <c r="Y1134" s="229">
        <f t="shared" si="28"/>
        <v>4</v>
      </c>
      <c r="Z1134" s="220"/>
    </row>
    <row r="1135" spans="1:26">
      <c r="A1135" s="228">
        <v>44681</v>
      </c>
      <c r="B1135" s="229" t="s">
        <v>347</v>
      </c>
      <c r="C1135" s="229" t="s">
        <v>1443</v>
      </c>
      <c r="D1135" s="229" t="s">
        <v>1394</v>
      </c>
      <c r="E1135" s="229" t="s">
        <v>1518</v>
      </c>
      <c r="F1135" s="229" t="s">
        <v>1519</v>
      </c>
      <c r="G1135" s="229" t="s">
        <v>1159</v>
      </c>
      <c r="H1135" s="229" t="s">
        <v>1160</v>
      </c>
      <c r="I1135" s="229" t="s">
        <v>347</v>
      </c>
      <c r="J1135" s="230">
        <v>1155191</v>
      </c>
      <c r="K1135" s="229" t="s">
        <v>347</v>
      </c>
      <c r="L1135" s="229" t="s">
        <v>1395</v>
      </c>
      <c r="M1135" s="229" t="s">
        <v>347</v>
      </c>
      <c r="N1135" s="229" t="s">
        <v>347</v>
      </c>
      <c r="O1135" s="229" t="s">
        <v>404</v>
      </c>
      <c r="P1135" s="229" t="s">
        <v>405</v>
      </c>
      <c r="Q1135" s="229" t="s">
        <v>406</v>
      </c>
      <c r="R1135" s="229" t="s">
        <v>347</v>
      </c>
      <c r="S1135" s="229" t="s">
        <v>347</v>
      </c>
      <c r="T1135" s="231">
        <v>0</v>
      </c>
      <c r="U1135" s="229" t="s">
        <v>347</v>
      </c>
      <c r="V1135" s="229" t="s">
        <v>1396</v>
      </c>
      <c r="W1135" s="229" t="s">
        <v>347</v>
      </c>
      <c r="X1135" s="229" t="s">
        <v>347</v>
      </c>
      <c r="Y1135" s="229">
        <f t="shared" si="28"/>
        <v>4</v>
      </c>
      <c r="Z1135" s="220"/>
    </row>
    <row r="1136" spans="1:26">
      <c r="A1136" s="228">
        <v>44681</v>
      </c>
      <c r="B1136" s="229" t="s">
        <v>347</v>
      </c>
      <c r="C1136" s="229" t="s">
        <v>1443</v>
      </c>
      <c r="D1136" s="229" t="s">
        <v>1394</v>
      </c>
      <c r="E1136" s="229" t="s">
        <v>1518</v>
      </c>
      <c r="F1136" s="229" t="s">
        <v>1519</v>
      </c>
      <c r="G1136" s="229" t="s">
        <v>1378</v>
      </c>
      <c r="H1136" s="229" t="s">
        <v>740</v>
      </c>
      <c r="I1136" s="229" t="s">
        <v>347</v>
      </c>
      <c r="J1136" s="230">
        <v>40622298</v>
      </c>
      <c r="K1136" s="229" t="s">
        <v>347</v>
      </c>
      <c r="L1136" s="229" t="s">
        <v>1395</v>
      </c>
      <c r="M1136" s="229" t="s">
        <v>347</v>
      </c>
      <c r="N1136" s="229" t="s">
        <v>347</v>
      </c>
      <c r="O1136" s="229" t="s">
        <v>404</v>
      </c>
      <c r="P1136" s="229" t="s">
        <v>405</v>
      </c>
      <c r="Q1136" s="229" t="s">
        <v>406</v>
      </c>
      <c r="R1136" s="229" t="s">
        <v>347</v>
      </c>
      <c r="S1136" s="229" t="s">
        <v>347</v>
      </c>
      <c r="T1136" s="231">
        <v>0</v>
      </c>
      <c r="U1136" s="229" t="s">
        <v>347</v>
      </c>
      <c r="V1136" s="229" t="s">
        <v>1396</v>
      </c>
      <c r="W1136" s="229" t="s">
        <v>347</v>
      </c>
      <c r="X1136" s="229" t="s">
        <v>347</v>
      </c>
      <c r="Y1136" s="229">
        <f t="shared" si="28"/>
        <v>4</v>
      </c>
      <c r="Z1136" s="220"/>
    </row>
    <row r="1137" spans="1:26">
      <c r="A1137" s="228">
        <v>44681</v>
      </c>
      <c r="B1137" s="229" t="s">
        <v>347</v>
      </c>
      <c r="C1137" s="229" t="s">
        <v>1443</v>
      </c>
      <c r="D1137" s="229" t="s">
        <v>1394</v>
      </c>
      <c r="E1137" s="229" t="s">
        <v>1518</v>
      </c>
      <c r="F1137" s="229" t="s">
        <v>1519</v>
      </c>
      <c r="G1137" s="229" t="s">
        <v>1379</v>
      </c>
      <c r="H1137" s="229" t="s">
        <v>1380</v>
      </c>
      <c r="I1137" s="229" t="s">
        <v>347</v>
      </c>
      <c r="J1137" s="230">
        <v>1756629</v>
      </c>
      <c r="K1137" s="229" t="s">
        <v>347</v>
      </c>
      <c r="L1137" s="229" t="s">
        <v>1395</v>
      </c>
      <c r="M1137" s="229" t="s">
        <v>347</v>
      </c>
      <c r="N1137" s="229" t="s">
        <v>347</v>
      </c>
      <c r="O1137" s="229" t="s">
        <v>404</v>
      </c>
      <c r="P1137" s="229" t="s">
        <v>405</v>
      </c>
      <c r="Q1137" s="229" t="s">
        <v>406</v>
      </c>
      <c r="R1137" s="229" t="s">
        <v>347</v>
      </c>
      <c r="S1137" s="229" t="s">
        <v>347</v>
      </c>
      <c r="T1137" s="231">
        <v>0</v>
      </c>
      <c r="U1137" s="229" t="s">
        <v>347</v>
      </c>
      <c r="V1137" s="229" t="s">
        <v>1396</v>
      </c>
      <c r="W1137" s="229" t="s">
        <v>347</v>
      </c>
      <c r="X1137" s="229" t="s">
        <v>347</v>
      </c>
      <c r="Y1137" s="229">
        <f t="shared" si="28"/>
        <v>4</v>
      </c>
      <c r="Z1137" s="220"/>
    </row>
    <row r="1138" spans="1:26">
      <c r="A1138" s="228">
        <v>44681</v>
      </c>
      <c r="B1138" s="229" t="s">
        <v>347</v>
      </c>
      <c r="C1138" s="229" t="s">
        <v>1443</v>
      </c>
      <c r="D1138" s="229" t="s">
        <v>1394</v>
      </c>
      <c r="E1138" s="229" t="s">
        <v>1518</v>
      </c>
      <c r="F1138" s="229" t="s">
        <v>1519</v>
      </c>
      <c r="G1138" s="229" t="s">
        <v>1381</v>
      </c>
      <c r="H1138" s="229" t="s">
        <v>744</v>
      </c>
      <c r="I1138" s="229" t="s">
        <v>347</v>
      </c>
      <c r="J1138" s="230">
        <v>981194</v>
      </c>
      <c r="K1138" s="229" t="s">
        <v>347</v>
      </c>
      <c r="L1138" s="229" t="s">
        <v>1395</v>
      </c>
      <c r="M1138" s="229" t="s">
        <v>347</v>
      </c>
      <c r="N1138" s="229" t="s">
        <v>347</v>
      </c>
      <c r="O1138" s="229" t="s">
        <v>404</v>
      </c>
      <c r="P1138" s="229" t="s">
        <v>405</v>
      </c>
      <c r="Q1138" s="229" t="s">
        <v>406</v>
      </c>
      <c r="R1138" s="229" t="s">
        <v>347</v>
      </c>
      <c r="S1138" s="229" t="s">
        <v>347</v>
      </c>
      <c r="T1138" s="231">
        <v>0</v>
      </c>
      <c r="U1138" s="229" t="s">
        <v>347</v>
      </c>
      <c r="V1138" s="229" t="s">
        <v>1396</v>
      </c>
      <c r="W1138" s="229" t="s">
        <v>347</v>
      </c>
      <c r="X1138" s="229" t="s">
        <v>347</v>
      </c>
      <c r="Y1138" s="229">
        <f t="shared" si="28"/>
        <v>4</v>
      </c>
      <c r="Z1138" s="220"/>
    </row>
    <row r="1139" spans="1:26">
      <c r="A1139" s="228">
        <v>44681</v>
      </c>
      <c r="B1139" s="229" t="s">
        <v>347</v>
      </c>
      <c r="C1139" s="229" t="s">
        <v>1443</v>
      </c>
      <c r="D1139" s="229" t="s">
        <v>1394</v>
      </c>
      <c r="E1139" s="229" t="s">
        <v>1518</v>
      </c>
      <c r="F1139" s="229" t="s">
        <v>1519</v>
      </c>
      <c r="G1139" s="229" t="s">
        <v>1257</v>
      </c>
      <c r="H1139" s="229" t="s">
        <v>746</v>
      </c>
      <c r="I1139" s="229" t="s">
        <v>347</v>
      </c>
      <c r="J1139" s="230">
        <v>22653619</v>
      </c>
      <c r="K1139" s="229" t="s">
        <v>347</v>
      </c>
      <c r="L1139" s="229" t="s">
        <v>1395</v>
      </c>
      <c r="M1139" s="229" t="s">
        <v>347</v>
      </c>
      <c r="N1139" s="229" t="s">
        <v>347</v>
      </c>
      <c r="O1139" s="229" t="s">
        <v>404</v>
      </c>
      <c r="P1139" s="229" t="s">
        <v>405</v>
      </c>
      <c r="Q1139" s="229" t="s">
        <v>406</v>
      </c>
      <c r="R1139" s="229" t="s">
        <v>347</v>
      </c>
      <c r="S1139" s="229" t="s">
        <v>347</v>
      </c>
      <c r="T1139" s="231">
        <v>0</v>
      </c>
      <c r="U1139" s="229" t="s">
        <v>347</v>
      </c>
      <c r="V1139" s="229" t="s">
        <v>1396</v>
      </c>
      <c r="W1139" s="229" t="s">
        <v>347</v>
      </c>
      <c r="X1139" s="229" t="s">
        <v>347</v>
      </c>
      <c r="Y1139" s="229">
        <f t="shared" si="28"/>
        <v>4</v>
      </c>
      <c r="Z1139" s="220"/>
    </row>
    <row r="1140" spans="1:26">
      <c r="A1140" s="228">
        <v>44681</v>
      </c>
      <c r="B1140" s="229" t="s">
        <v>347</v>
      </c>
      <c r="C1140" s="229" t="s">
        <v>1443</v>
      </c>
      <c r="D1140" s="229" t="s">
        <v>1394</v>
      </c>
      <c r="E1140" s="229" t="s">
        <v>1518</v>
      </c>
      <c r="F1140" s="229" t="s">
        <v>1519</v>
      </c>
      <c r="G1140" s="229" t="s">
        <v>1258</v>
      </c>
      <c r="H1140" s="229" t="s">
        <v>1259</v>
      </c>
      <c r="I1140" s="229" t="s">
        <v>347</v>
      </c>
      <c r="J1140" s="230">
        <v>124712683</v>
      </c>
      <c r="K1140" s="229" t="s">
        <v>347</v>
      </c>
      <c r="L1140" s="229" t="s">
        <v>1395</v>
      </c>
      <c r="M1140" s="229" t="s">
        <v>347</v>
      </c>
      <c r="N1140" s="229" t="s">
        <v>347</v>
      </c>
      <c r="O1140" s="229" t="s">
        <v>404</v>
      </c>
      <c r="P1140" s="229" t="s">
        <v>405</v>
      </c>
      <c r="Q1140" s="229" t="s">
        <v>406</v>
      </c>
      <c r="R1140" s="229" t="s">
        <v>347</v>
      </c>
      <c r="S1140" s="229" t="s">
        <v>347</v>
      </c>
      <c r="T1140" s="231">
        <v>0</v>
      </c>
      <c r="U1140" s="229" t="s">
        <v>347</v>
      </c>
      <c r="V1140" s="229" t="s">
        <v>1396</v>
      </c>
      <c r="W1140" s="229" t="s">
        <v>347</v>
      </c>
      <c r="X1140" s="229" t="s">
        <v>347</v>
      </c>
      <c r="Y1140" s="229">
        <f t="shared" si="28"/>
        <v>4</v>
      </c>
      <c r="Z1140" s="220"/>
    </row>
    <row r="1141" spans="1:26">
      <c r="A1141" s="228">
        <v>44681</v>
      </c>
      <c r="B1141" s="229" t="s">
        <v>347</v>
      </c>
      <c r="C1141" s="229" t="s">
        <v>1443</v>
      </c>
      <c r="D1141" s="229" t="s">
        <v>1394</v>
      </c>
      <c r="E1141" s="229" t="s">
        <v>1518</v>
      </c>
      <c r="F1141" s="229" t="s">
        <v>1519</v>
      </c>
      <c r="G1141" s="229" t="s">
        <v>1382</v>
      </c>
      <c r="H1141" s="229" t="s">
        <v>748</v>
      </c>
      <c r="I1141" s="229" t="s">
        <v>347</v>
      </c>
      <c r="J1141" s="230">
        <v>8075514</v>
      </c>
      <c r="K1141" s="229" t="s">
        <v>347</v>
      </c>
      <c r="L1141" s="229" t="s">
        <v>1395</v>
      </c>
      <c r="M1141" s="229" t="s">
        <v>347</v>
      </c>
      <c r="N1141" s="229" t="s">
        <v>347</v>
      </c>
      <c r="O1141" s="229" t="s">
        <v>404</v>
      </c>
      <c r="P1141" s="229" t="s">
        <v>405</v>
      </c>
      <c r="Q1141" s="229" t="s">
        <v>406</v>
      </c>
      <c r="R1141" s="229" t="s">
        <v>347</v>
      </c>
      <c r="S1141" s="229" t="s">
        <v>347</v>
      </c>
      <c r="T1141" s="231">
        <v>0</v>
      </c>
      <c r="U1141" s="229" t="s">
        <v>347</v>
      </c>
      <c r="V1141" s="229" t="s">
        <v>1396</v>
      </c>
      <c r="W1141" s="229" t="s">
        <v>347</v>
      </c>
      <c r="X1141" s="229" t="s">
        <v>347</v>
      </c>
      <c r="Y1141" s="229">
        <f t="shared" si="28"/>
        <v>4</v>
      </c>
      <c r="Z1141" s="220"/>
    </row>
    <row r="1142" spans="1:26">
      <c r="A1142" s="228">
        <v>44681</v>
      </c>
      <c r="B1142" s="229" t="s">
        <v>347</v>
      </c>
      <c r="C1142" s="229" t="s">
        <v>1443</v>
      </c>
      <c r="D1142" s="229" t="s">
        <v>1394</v>
      </c>
      <c r="E1142" s="229" t="s">
        <v>1518</v>
      </c>
      <c r="F1142" s="229" t="s">
        <v>1519</v>
      </c>
      <c r="G1142" s="229" t="s">
        <v>1383</v>
      </c>
      <c r="H1142" s="229" t="s">
        <v>1384</v>
      </c>
      <c r="I1142" s="229" t="s">
        <v>347</v>
      </c>
      <c r="J1142" s="230">
        <v>19911513</v>
      </c>
      <c r="K1142" s="229" t="s">
        <v>347</v>
      </c>
      <c r="L1142" s="229" t="s">
        <v>1395</v>
      </c>
      <c r="M1142" s="229" t="s">
        <v>347</v>
      </c>
      <c r="N1142" s="229" t="s">
        <v>347</v>
      </c>
      <c r="O1142" s="229" t="s">
        <v>404</v>
      </c>
      <c r="P1142" s="229" t="s">
        <v>405</v>
      </c>
      <c r="Q1142" s="229" t="s">
        <v>406</v>
      </c>
      <c r="R1142" s="229" t="s">
        <v>347</v>
      </c>
      <c r="S1142" s="229" t="s">
        <v>347</v>
      </c>
      <c r="T1142" s="231">
        <v>0</v>
      </c>
      <c r="U1142" s="229" t="s">
        <v>347</v>
      </c>
      <c r="V1142" s="229" t="s">
        <v>1396</v>
      </c>
      <c r="W1142" s="229" t="s">
        <v>347</v>
      </c>
      <c r="X1142" s="229" t="s">
        <v>347</v>
      </c>
      <c r="Y1142" s="229">
        <f t="shared" si="28"/>
        <v>4</v>
      </c>
      <c r="Z1142" s="220"/>
    </row>
    <row r="1143" spans="1:26">
      <c r="A1143" s="228">
        <v>44681</v>
      </c>
      <c r="B1143" s="229" t="s">
        <v>347</v>
      </c>
      <c r="C1143" s="229" t="s">
        <v>1443</v>
      </c>
      <c r="D1143" s="229" t="s">
        <v>1394</v>
      </c>
      <c r="E1143" s="229" t="s">
        <v>1518</v>
      </c>
      <c r="F1143" s="229" t="s">
        <v>1519</v>
      </c>
      <c r="G1143" s="229" t="s">
        <v>1385</v>
      </c>
      <c r="H1143" s="229" t="s">
        <v>1386</v>
      </c>
      <c r="I1143" s="229" t="s">
        <v>347</v>
      </c>
      <c r="J1143" s="230">
        <v>2189091</v>
      </c>
      <c r="K1143" s="229" t="s">
        <v>347</v>
      </c>
      <c r="L1143" s="229" t="s">
        <v>1395</v>
      </c>
      <c r="M1143" s="229" t="s">
        <v>347</v>
      </c>
      <c r="N1143" s="229" t="s">
        <v>347</v>
      </c>
      <c r="O1143" s="229" t="s">
        <v>404</v>
      </c>
      <c r="P1143" s="229" t="s">
        <v>405</v>
      </c>
      <c r="Q1143" s="229" t="s">
        <v>406</v>
      </c>
      <c r="R1143" s="229" t="s">
        <v>347</v>
      </c>
      <c r="S1143" s="229" t="s">
        <v>347</v>
      </c>
      <c r="T1143" s="231">
        <v>0</v>
      </c>
      <c r="U1143" s="229" t="s">
        <v>347</v>
      </c>
      <c r="V1143" s="229" t="s">
        <v>1396</v>
      </c>
      <c r="W1143" s="229" t="s">
        <v>347</v>
      </c>
      <c r="X1143" s="229" t="s">
        <v>347</v>
      </c>
      <c r="Y1143" s="229">
        <f t="shared" si="28"/>
        <v>4</v>
      </c>
      <c r="Z1143" s="220"/>
    </row>
    <row r="1144" spans="1:26">
      <c r="A1144" s="228">
        <v>44681</v>
      </c>
      <c r="B1144" s="229" t="s">
        <v>347</v>
      </c>
      <c r="C1144" s="229" t="s">
        <v>1443</v>
      </c>
      <c r="D1144" s="229" t="s">
        <v>1394</v>
      </c>
      <c r="E1144" s="229" t="s">
        <v>1518</v>
      </c>
      <c r="F1144" s="229" t="s">
        <v>1519</v>
      </c>
      <c r="G1144" s="229" t="s">
        <v>1263</v>
      </c>
      <c r="H1144" s="229" t="s">
        <v>820</v>
      </c>
      <c r="I1144" s="229" t="s">
        <v>347</v>
      </c>
      <c r="J1144" s="230">
        <v>4242485</v>
      </c>
      <c r="K1144" s="229" t="s">
        <v>347</v>
      </c>
      <c r="L1144" s="229" t="s">
        <v>1395</v>
      </c>
      <c r="M1144" s="229" t="s">
        <v>347</v>
      </c>
      <c r="N1144" s="229" t="s">
        <v>347</v>
      </c>
      <c r="O1144" s="229" t="s">
        <v>404</v>
      </c>
      <c r="P1144" s="229" t="s">
        <v>405</v>
      </c>
      <c r="Q1144" s="229" t="s">
        <v>406</v>
      </c>
      <c r="R1144" s="229" t="s">
        <v>347</v>
      </c>
      <c r="S1144" s="229" t="s">
        <v>347</v>
      </c>
      <c r="T1144" s="231">
        <v>0</v>
      </c>
      <c r="U1144" s="229" t="s">
        <v>347</v>
      </c>
      <c r="V1144" s="229" t="s">
        <v>1396</v>
      </c>
      <c r="W1144" s="229" t="s">
        <v>347</v>
      </c>
      <c r="X1144" s="229" t="s">
        <v>347</v>
      </c>
      <c r="Y1144" s="229">
        <f t="shared" si="28"/>
        <v>4</v>
      </c>
      <c r="Z1144" s="220"/>
    </row>
    <row r="1145" spans="1:26">
      <c r="A1145" s="228">
        <v>44681</v>
      </c>
      <c r="B1145" s="229" t="s">
        <v>347</v>
      </c>
      <c r="C1145" s="229" t="s">
        <v>1443</v>
      </c>
      <c r="D1145" s="229" t="s">
        <v>1394</v>
      </c>
      <c r="E1145" s="229" t="s">
        <v>1518</v>
      </c>
      <c r="F1145" s="229" t="s">
        <v>1519</v>
      </c>
      <c r="G1145" s="229" t="s">
        <v>1187</v>
      </c>
      <c r="H1145" s="229" t="s">
        <v>410</v>
      </c>
      <c r="I1145" s="229" t="s">
        <v>347</v>
      </c>
      <c r="J1145" s="230">
        <v>429545</v>
      </c>
      <c r="K1145" s="229" t="s">
        <v>347</v>
      </c>
      <c r="L1145" s="229" t="s">
        <v>1395</v>
      </c>
      <c r="M1145" s="229" t="s">
        <v>347</v>
      </c>
      <c r="N1145" s="229" t="s">
        <v>347</v>
      </c>
      <c r="O1145" s="229" t="s">
        <v>404</v>
      </c>
      <c r="P1145" s="229" t="s">
        <v>405</v>
      </c>
      <c r="Q1145" s="229" t="s">
        <v>406</v>
      </c>
      <c r="R1145" s="229" t="s">
        <v>347</v>
      </c>
      <c r="S1145" s="229" t="s">
        <v>347</v>
      </c>
      <c r="T1145" s="231">
        <v>0</v>
      </c>
      <c r="U1145" s="229" t="s">
        <v>347</v>
      </c>
      <c r="V1145" s="229" t="s">
        <v>1396</v>
      </c>
      <c r="W1145" s="229" t="s">
        <v>347</v>
      </c>
      <c r="X1145" s="229" t="s">
        <v>347</v>
      </c>
      <c r="Y1145" s="229">
        <f t="shared" si="28"/>
        <v>4</v>
      </c>
      <c r="Z1145" s="220"/>
    </row>
    <row r="1146" spans="1:26">
      <c r="A1146" s="228">
        <v>44681</v>
      </c>
      <c r="B1146" s="229" t="s">
        <v>347</v>
      </c>
      <c r="C1146" s="229" t="s">
        <v>1443</v>
      </c>
      <c r="D1146" s="229" t="s">
        <v>1394</v>
      </c>
      <c r="E1146" s="229" t="s">
        <v>1518</v>
      </c>
      <c r="F1146" s="229" t="s">
        <v>1519</v>
      </c>
      <c r="G1146" s="229" t="s">
        <v>1268</v>
      </c>
      <c r="H1146" s="229" t="s">
        <v>1269</v>
      </c>
      <c r="I1146" s="229" t="s">
        <v>347</v>
      </c>
      <c r="J1146" s="230">
        <v>1945360</v>
      </c>
      <c r="K1146" s="229" t="s">
        <v>347</v>
      </c>
      <c r="L1146" s="229" t="s">
        <v>1395</v>
      </c>
      <c r="M1146" s="229" t="s">
        <v>347</v>
      </c>
      <c r="N1146" s="229" t="s">
        <v>347</v>
      </c>
      <c r="O1146" s="229" t="s">
        <v>404</v>
      </c>
      <c r="P1146" s="229" t="s">
        <v>405</v>
      </c>
      <c r="Q1146" s="229" t="s">
        <v>406</v>
      </c>
      <c r="R1146" s="229" t="s">
        <v>347</v>
      </c>
      <c r="S1146" s="229" t="s">
        <v>347</v>
      </c>
      <c r="T1146" s="231">
        <v>0</v>
      </c>
      <c r="U1146" s="229" t="s">
        <v>347</v>
      </c>
      <c r="V1146" s="229" t="s">
        <v>1396</v>
      </c>
      <c r="W1146" s="229" t="s">
        <v>347</v>
      </c>
      <c r="X1146" s="229" t="s">
        <v>347</v>
      </c>
      <c r="Y1146" s="229">
        <f t="shared" si="28"/>
        <v>4</v>
      </c>
      <c r="Z1146" s="220"/>
    </row>
    <row r="1147" spans="1:26">
      <c r="A1147" s="228">
        <v>44681</v>
      </c>
      <c r="B1147" s="229" t="s">
        <v>347</v>
      </c>
      <c r="C1147" s="229" t="s">
        <v>1443</v>
      </c>
      <c r="D1147" s="229" t="s">
        <v>1394</v>
      </c>
      <c r="E1147" s="229" t="s">
        <v>1518</v>
      </c>
      <c r="F1147" s="229" t="s">
        <v>1519</v>
      </c>
      <c r="G1147" s="229" t="s">
        <v>1286</v>
      </c>
      <c r="H1147" s="229" t="s">
        <v>454</v>
      </c>
      <c r="I1147" s="229" t="s">
        <v>347</v>
      </c>
      <c r="J1147" s="230">
        <v>25276305</v>
      </c>
      <c r="K1147" s="229" t="s">
        <v>347</v>
      </c>
      <c r="L1147" s="229" t="s">
        <v>1395</v>
      </c>
      <c r="M1147" s="229" t="s">
        <v>347</v>
      </c>
      <c r="N1147" s="229" t="s">
        <v>347</v>
      </c>
      <c r="O1147" s="229" t="s">
        <v>404</v>
      </c>
      <c r="P1147" s="229" t="s">
        <v>405</v>
      </c>
      <c r="Q1147" s="229" t="s">
        <v>406</v>
      </c>
      <c r="R1147" s="229" t="s">
        <v>347</v>
      </c>
      <c r="S1147" s="229" t="s">
        <v>347</v>
      </c>
      <c r="T1147" s="231">
        <v>0</v>
      </c>
      <c r="U1147" s="229" t="s">
        <v>347</v>
      </c>
      <c r="V1147" s="229" t="s">
        <v>1396</v>
      </c>
      <c r="W1147" s="229" t="s">
        <v>347</v>
      </c>
      <c r="X1147" s="229" t="s">
        <v>347</v>
      </c>
      <c r="Y1147" s="229">
        <f t="shared" si="28"/>
        <v>4</v>
      </c>
      <c r="Z1147" s="220"/>
    </row>
    <row r="1148" spans="1:26">
      <c r="A1148" s="228">
        <v>44681</v>
      </c>
      <c r="B1148" s="229" t="s">
        <v>347</v>
      </c>
      <c r="C1148" s="229" t="s">
        <v>1443</v>
      </c>
      <c r="D1148" s="229" t="s">
        <v>1394</v>
      </c>
      <c r="E1148" s="229" t="s">
        <v>1518</v>
      </c>
      <c r="F1148" s="229" t="s">
        <v>1519</v>
      </c>
      <c r="G1148" s="229" t="s">
        <v>1198</v>
      </c>
      <c r="H1148" s="229" t="s">
        <v>607</v>
      </c>
      <c r="I1148" s="229" t="s">
        <v>347</v>
      </c>
      <c r="J1148" s="230">
        <v>2088068</v>
      </c>
      <c r="K1148" s="229" t="s">
        <v>347</v>
      </c>
      <c r="L1148" s="229" t="s">
        <v>1395</v>
      </c>
      <c r="M1148" s="229" t="s">
        <v>347</v>
      </c>
      <c r="N1148" s="229" t="s">
        <v>347</v>
      </c>
      <c r="O1148" s="229" t="s">
        <v>404</v>
      </c>
      <c r="P1148" s="229" t="s">
        <v>405</v>
      </c>
      <c r="Q1148" s="229" t="s">
        <v>406</v>
      </c>
      <c r="R1148" s="229" t="s">
        <v>347</v>
      </c>
      <c r="S1148" s="229" t="s">
        <v>347</v>
      </c>
      <c r="T1148" s="231">
        <v>0</v>
      </c>
      <c r="U1148" s="229" t="s">
        <v>347</v>
      </c>
      <c r="V1148" s="229" t="s">
        <v>1396</v>
      </c>
      <c r="W1148" s="229" t="s">
        <v>347</v>
      </c>
      <c r="X1148" s="229" t="s">
        <v>347</v>
      </c>
      <c r="Y1148" s="229">
        <f t="shared" si="28"/>
        <v>4</v>
      </c>
      <c r="Z1148" s="220"/>
    </row>
    <row r="1149" spans="1:26">
      <c r="A1149" s="228">
        <v>44681</v>
      </c>
      <c r="B1149" s="229" t="s">
        <v>347</v>
      </c>
      <c r="C1149" s="229" t="s">
        <v>1443</v>
      </c>
      <c r="D1149" s="229" t="s">
        <v>1394</v>
      </c>
      <c r="E1149" s="229" t="s">
        <v>1518</v>
      </c>
      <c r="F1149" s="229" t="s">
        <v>1519</v>
      </c>
      <c r="G1149" s="229" t="s">
        <v>494</v>
      </c>
      <c r="H1149" s="229" t="s">
        <v>495</v>
      </c>
      <c r="I1149" s="229" t="s">
        <v>347</v>
      </c>
      <c r="J1149" s="230">
        <v>10107135</v>
      </c>
      <c r="K1149" s="229" t="s">
        <v>347</v>
      </c>
      <c r="L1149" s="229" t="s">
        <v>1395</v>
      </c>
      <c r="M1149" s="229" t="s">
        <v>347</v>
      </c>
      <c r="N1149" s="229" t="s">
        <v>347</v>
      </c>
      <c r="O1149" s="229" t="s">
        <v>404</v>
      </c>
      <c r="P1149" s="229" t="s">
        <v>405</v>
      </c>
      <c r="Q1149" s="229" t="s">
        <v>406</v>
      </c>
      <c r="R1149" s="229" t="s">
        <v>347</v>
      </c>
      <c r="S1149" s="229" t="s">
        <v>347</v>
      </c>
      <c r="T1149" s="231">
        <v>0</v>
      </c>
      <c r="U1149" s="229" t="s">
        <v>347</v>
      </c>
      <c r="V1149" s="229" t="s">
        <v>1396</v>
      </c>
      <c r="W1149" s="229" t="s">
        <v>347</v>
      </c>
      <c r="X1149" s="229" t="s">
        <v>347</v>
      </c>
      <c r="Y1149" s="229">
        <f t="shared" si="28"/>
        <v>4</v>
      </c>
      <c r="Z1149" s="220"/>
    </row>
    <row r="1150" spans="1:26">
      <c r="A1150" s="228">
        <v>44681</v>
      </c>
      <c r="B1150" s="229" t="s">
        <v>347</v>
      </c>
      <c r="C1150" s="229" t="s">
        <v>1443</v>
      </c>
      <c r="D1150" s="229" t="s">
        <v>1394</v>
      </c>
      <c r="E1150" s="229" t="s">
        <v>1518</v>
      </c>
      <c r="F1150" s="229" t="s">
        <v>1519</v>
      </c>
      <c r="G1150" s="229" t="s">
        <v>1335</v>
      </c>
      <c r="H1150" s="229" t="s">
        <v>1336</v>
      </c>
      <c r="I1150" s="229" t="s">
        <v>347</v>
      </c>
      <c r="J1150" s="230">
        <v>2888455</v>
      </c>
      <c r="K1150" s="229" t="s">
        <v>347</v>
      </c>
      <c r="L1150" s="229" t="s">
        <v>1395</v>
      </c>
      <c r="M1150" s="229" t="s">
        <v>347</v>
      </c>
      <c r="N1150" s="229" t="s">
        <v>347</v>
      </c>
      <c r="O1150" s="229" t="s">
        <v>404</v>
      </c>
      <c r="P1150" s="229" t="s">
        <v>405</v>
      </c>
      <c r="Q1150" s="229" t="s">
        <v>406</v>
      </c>
      <c r="R1150" s="229" t="s">
        <v>347</v>
      </c>
      <c r="S1150" s="229" t="s">
        <v>347</v>
      </c>
      <c r="T1150" s="231">
        <v>0</v>
      </c>
      <c r="U1150" s="229" t="s">
        <v>347</v>
      </c>
      <c r="V1150" s="229" t="s">
        <v>1396</v>
      </c>
      <c r="W1150" s="229" t="s">
        <v>347</v>
      </c>
      <c r="X1150" s="229" t="s">
        <v>347</v>
      </c>
      <c r="Y1150" s="229">
        <f t="shared" si="28"/>
        <v>4</v>
      </c>
      <c r="Z1150" s="220"/>
    </row>
    <row r="1151" spans="1:26">
      <c r="A1151" s="228">
        <v>44681</v>
      </c>
      <c r="B1151" s="229" t="s">
        <v>347</v>
      </c>
      <c r="C1151" s="229" t="s">
        <v>1443</v>
      </c>
      <c r="D1151" s="229" t="s">
        <v>1394</v>
      </c>
      <c r="E1151" s="229" t="s">
        <v>1518</v>
      </c>
      <c r="F1151" s="229" t="s">
        <v>1519</v>
      </c>
      <c r="G1151" s="229" t="s">
        <v>1321</v>
      </c>
      <c r="H1151" s="229" t="s">
        <v>948</v>
      </c>
      <c r="I1151" s="229" t="s">
        <v>347</v>
      </c>
      <c r="J1151" s="230">
        <v>2988014</v>
      </c>
      <c r="K1151" s="229" t="s">
        <v>347</v>
      </c>
      <c r="L1151" s="229" t="s">
        <v>1395</v>
      </c>
      <c r="M1151" s="229" t="s">
        <v>347</v>
      </c>
      <c r="N1151" s="229" t="s">
        <v>347</v>
      </c>
      <c r="O1151" s="229" t="s">
        <v>404</v>
      </c>
      <c r="P1151" s="229" t="s">
        <v>405</v>
      </c>
      <c r="Q1151" s="229" t="s">
        <v>406</v>
      </c>
      <c r="R1151" s="229" t="s">
        <v>347</v>
      </c>
      <c r="S1151" s="229" t="s">
        <v>347</v>
      </c>
      <c r="T1151" s="231">
        <v>0</v>
      </c>
      <c r="U1151" s="229" t="s">
        <v>347</v>
      </c>
      <c r="V1151" s="229" t="s">
        <v>1396</v>
      </c>
      <c r="W1151" s="229" t="s">
        <v>347</v>
      </c>
      <c r="X1151" s="229" t="s">
        <v>347</v>
      </c>
      <c r="Y1151" s="229">
        <f t="shared" si="28"/>
        <v>4</v>
      </c>
      <c r="Z1151" s="220"/>
    </row>
    <row r="1152" spans="1:26">
      <c r="A1152" s="228">
        <v>44681</v>
      </c>
      <c r="B1152" s="229" t="s">
        <v>1461</v>
      </c>
      <c r="C1152" s="229" t="s">
        <v>1462</v>
      </c>
      <c r="D1152" s="229" t="s">
        <v>1463</v>
      </c>
      <c r="E1152" s="229" t="s">
        <v>1526</v>
      </c>
      <c r="F1152" s="229" t="s">
        <v>1527</v>
      </c>
      <c r="G1152" s="229" t="s">
        <v>1464</v>
      </c>
      <c r="H1152" s="229" t="s">
        <v>1465</v>
      </c>
      <c r="I1152" s="229" t="s">
        <v>402</v>
      </c>
      <c r="J1152" s="230">
        <v>10820117</v>
      </c>
      <c r="K1152" s="229" t="s">
        <v>347</v>
      </c>
      <c r="L1152" s="229" t="s">
        <v>403</v>
      </c>
      <c r="M1152" s="229" t="s">
        <v>347</v>
      </c>
      <c r="N1152" s="229" t="s">
        <v>347</v>
      </c>
      <c r="O1152" s="229" t="s">
        <v>404</v>
      </c>
      <c r="P1152" s="229" t="s">
        <v>405</v>
      </c>
      <c r="Q1152" s="229" t="s">
        <v>406</v>
      </c>
      <c r="R1152" s="229" t="s">
        <v>347</v>
      </c>
      <c r="S1152" s="229" t="s">
        <v>347</v>
      </c>
      <c r="T1152" s="231">
        <v>0</v>
      </c>
      <c r="U1152" s="229" t="s">
        <v>347</v>
      </c>
      <c r="V1152" s="229" t="s">
        <v>1463</v>
      </c>
      <c r="W1152" s="229" t="s">
        <v>347</v>
      </c>
      <c r="X1152" s="229" t="s">
        <v>347</v>
      </c>
      <c r="Y1152" s="229">
        <f t="shared" si="28"/>
        <v>4</v>
      </c>
      <c r="Z1152" s="220">
        <f t="shared" ref="Z1152:Z1162" si="29">J1152</f>
        <v>10820117</v>
      </c>
    </row>
    <row r="1153" spans="1:26">
      <c r="A1153" s="228">
        <v>44681</v>
      </c>
      <c r="B1153" s="229" t="s">
        <v>1461</v>
      </c>
      <c r="C1153" s="229" t="s">
        <v>1462</v>
      </c>
      <c r="D1153" s="229" t="s">
        <v>1463</v>
      </c>
      <c r="E1153" s="229" t="s">
        <v>1526</v>
      </c>
      <c r="F1153" s="229" t="s">
        <v>1527</v>
      </c>
      <c r="G1153" s="229" t="s">
        <v>1466</v>
      </c>
      <c r="H1153" s="229" t="s">
        <v>1180</v>
      </c>
      <c r="I1153" s="229" t="s">
        <v>402</v>
      </c>
      <c r="J1153" s="230">
        <v>2484041</v>
      </c>
      <c r="K1153" s="229" t="s">
        <v>347</v>
      </c>
      <c r="L1153" s="229" t="s">
        <v>403</v>
      </c>
      <c r="M1153" s="229" t="s">
        <v>347</v>
      </c>
      <c r="N1153" s="229" t="s">
        <v>347</v>
      </c>
      <c r="O1153" s="229" t="s">
        <v>404</v>
      </c>
      <c r="P1153" s="229" t="s">
        <v>405</v>
      </c>
      <c r="Q1153" s="229" t="s">
        <v>406</v>
      </c>
      <c r="R1153" s="229" t="s">
        <v>347</v>
      </c>
      <c r="S1153" s="229" t="s">
        <v>347</v>
      </c>
      <c r="T1153" s="231">
        <v>0</v>
      </c>
      <c r="U1153" s="229" t="s">
        <v>347</v>
      </c>
      <c r="V1153" s="229" t="s">
        <v>1463</v>
      </c>
      <c r="W1153" s="229" t="s">
        <v>347</v>
      </c>
      <c r="X1153" s="229" t="s">
        <v>347</v>
      </c>
      <c r="Y1153" s="229">
        <f t="shared" si="28"/>
        <v>4</v>
      </c>
      <c r="Z1153" s="220">
        <f t="shared" si="29"/>
        <v>2484041</v>
      </c>
    </row>
    <row r="1154" spans="1:26">
      <c r="A1154" s="228">
        <v>44681</v>
      </c>
      <c r="B1154" s="229" t="s">
        <v>1461</v>
      </c>
      <c r="C1154" s="229" t="s">
        <v>1462</v>
      </c>
      <c r="D1154" s="229" t="s">
        <v>1463</v>
      </c>
      <c r="E1154" s="229" t="s">
        <v>1526</v>
      </c>
      <c r="F1154" s="229" t="s">
        <v>1527</v>
      </c>
      <c r="G1154" s="229" t="s">
        <v>1467</v>
      </c>
      <c r="H1154" s="229" t="s">
        <v>1468</v>
      </c>
      <c r="I1154" s="229" t="s">
        <v>402</v>
      </c>
      <c r="J1154" s="230">
        <v>8720141</v>
      </c>
      <c r="K1154" s="229" t="s">
        <v>347</v>
      </c>
      <c r="L1154" s="229" t="s">
        <v>403</v>
      </c>
      <c r="M1154" s="229" t="s">
        <v>347</v>
      </c>
      <c r="N1154" s="229" t="s">
        <v>347</v>
      </c>
      <c r="O1154" s="229" t="s">
        <v>404</v>
      </c>
      <c r="P1154" s="229" t="s">
        <v>405</v>
      </c>
      <c r="Q1154" s="229" t="s">
        <v>406</v>
      </c>
      <c r="R1154" s="229" t="s">
        <v>347</v>
      </c>
      <c r="S1154" s="229" t="s">
        <v>347</v>
      </c>
      <c r="T1154" s="231">
        <v>0</v>
      </c>
      <c r="U1154" s="229" t="s">
        <v>347</v>
      </c>
      <c r="V1154" s="229" t="s">
        <v>1463</v>
      </c>
      <c r="W1154" s="229" t="s">
        <v>347</v>
      </c>
      <c r="X1154" s="229" t="s">
        <v>347</v>
      </c>
      <c r="Y1154" s="229">
        <f t="shared" si="28"/>
        <v>4</v>
      </c>
      <c r="Z1154" s="220">
        <f t="shared" si="29"/>
        <v>8720141</v>
      </c>
    </row>
    <row r="1155" spans="1:26">
      <c r="A1155" s="228">
        <v>44681</v>
      </c>
      <c r="B1155" s="229" t="s">
        <v>1461</v>
      </c>
      <c r="C1155" s="229" t="s">
        <v>1462</v>
      </c>
      <c r="D1155" s="229" t="s">
        <v>1185</v>
      </c>
      <c r="E1155" s="229" t="s">
        <v>1526</v>
      </c>
      <c r="F1155" s="229" t="s">
        <v>1527</v>
      </c>
      <c r="G1155" s="229" t="s">
        <v>1469</v>
      </c>
      <c r="H1155" s="229" t="s">
        <v>408</v>
      </c>
      <c r="I1155" s="229" t="s">
        <v>402</v>
      </c>
      <c r="J1155" s="230">
        <v>400000</v>
      </c>
      <c r="K1155" s="229" t="s">
        <v>347</v>
      </c>
      <c r="L1155" s="229" t="s">
        <v>403</v>
      </c>
      <c r="M1155" s="229" t="s">
        <v>347</v>
      </c>
      <c r="N1155" s="229" t="s">
        <v>347</v>
      </c>
      <c r="O1155" s="229" t="s">
        <v>404</v>
      </c>
      <c r="P1155" s="229" t="s">
        <v>405</v>
      </c>
      <c r="Q1155" s="229" t="s">
        <v>406</v>
      </c>
      <c r="R1155" s="229" t="s">
        <v>347</v>
      </c>
      <c r="S1155" s="229" t="s">
        <v>347</v>
      </c>
      <c r="T1155" s="231">
        <v>0</v>
      </c>
      <c r="U1155" s="229" t="s">
        <v>347</v>
      </c>
      <c r="V1155" s="229" t="s">
        <v>1463</v>
      </c>
      <c r="W1155" s="229" t="s">
        <v>347</v>
      </c>
      <c r="X1155" s="229" t="s">
        <v>347</v>
      </c>
      <c r="Y1155" s="229">
        <f t="shared" si="28"/>
        <v>4</v>
      </c>
      <c r="Z1155" s="220">
        <f t="shared" si="29"/>
        <v>400000</v>
      </c>
    </row>
    <row r="1156" spans="1:26">
      <c r="A1156" s="228">
        <v>44681</v>
      </c>
      <c r="B1156" s="229" t="s">
        <v>726</v>
      </c>
      <c r="C1156" s="229" t="s">
        <v>727</v>
      </c>
      <c r="D1156" s="229" t="s">
        <v>728</v>
      </c>
      <c r="E1156" s="229" t="s">
        <v>1526</v>
      </c>
      <c r="F1156" s="229" t="s">
        <v>1527</v>
      </c>
      <c r="G1156" s="229" t="s">
        <v>1470</v>
      </c>
      <c r="H1156" s="229" t="s">
        <v>730</v>
      </c>
      <c r="I1156" s="229" t="s">
        <v>731</v>
      </c>
      <c r="J1156" s="230">
        <v>1539657</v>
      </c>
      <c r="K1156" s="229" t="s">
        <v>347</v>
      </c>
      <c r="L1156" s="229" t="s">
        <v>403</v>
      </c>
      <c r="M1156" s="229" t="s">
        <v>347</v>
      </c>
      <c r="N1156" s="229" t="s">
        <v>347</v>
      </c>
      <c r="O1156" s="229" t="s">
        <v>404</v>
      </c>
      <c r="P1156" s="229" t="s">
        <v>405</v>
      </c>
      <c r="Q1156" s="229" t="s">
        <v>406</v>
      </c>
      <c r="R1156" s="229" t="s">
        <v>347</v>
      </c>
      <c r="S1156" s="229" t="s">
        <v>347</v>
      </c>
      <c r="T1156" s="231">
        <v>0</v>
      </c>
      <c r="U1156" s="229" t="s">
        <v>347</v>
      </c>
      <c r="V1156" s="229" t="s">
        <v>728</v>
      </c>
      <c r="W1156" s="229" t="s">
        <v>347</v>
      </c>
      <c r="X1156" s="229" t="s">
        <v>347</v>
      </c>
      <c r="Y1156" s="229">
        <f t="shared" ref="Y1156:Y1219" si="30">MONTH(A$3)</f>
        <v>4</v>
      </c>
      <c r="Z1156" s="220">
        <f t="shared" si="29"/>
        <v>1539657</v>
      </c>
    </row>
    <row r="1157" spans="1:26">
      <c r="A1157" s="228">
        <v>44681</v>
      </c>
      <c r="B1157" s="229" t="s">
        <v>1471</v>
      </c>
      <c r="C1157" s="229" t="s">
        <v>1472</v>
      </c>
      <c r="D1157" s="229" t="s">
        <v>1473</v>
      </c>
      <c r="E1157" s="229" t="s">
        <v>1526</v>
      </c>
      <c r="F1157" s="229" t="s">
        <v>1527</v>
      </c>
      <c r="G1157" s="229" t="s">
        <v>1474</v>
      </c>
      <c r="H1157" s="229" t="s">
        <v>418</v>
      </c>
      <c r="I1157" s="229" t="s">
        <v>419</v>
      </c>
      <c r="J1157" s="230">
        <v>954388</v>
      </c>
      <c r="K1157" s="229" t="s">
        <v>347</v>
      </c>
      <c r="L1157" s="229" t="s">
        <v>403</v>
      </c>
      <c r="M1157" s="229" t="s">
        <v>347</v>
      </c>
      <c r="N1157" s="229" t="s">
        <v>347</v>
      </c>
      <c r="O1157" s="229" t="s">
        <v>404</v>
      </c>
      <c r="P1157" s="229" t="s">
        <v>405</v>
      </c>
      <c r="Q1157" s="229" t="s">
        <v>406</v>
      </c>
      <c r="R1157" s="229" t="s">
        <v>347</v>
      </c>
      <c r="S1157" s="229" t="s">
        <v>347</v>
      </c>
      <c r="T1157" s="231">
        <v>0</v>
      </c>
      <c r="U1157" s="229" t="s">
        <v>347</v>
      </c>
      <c r="V1157" s="229" t="s">
        <v>420</v>
      </c>
      <c r="W1157" s="229" t="s">
        <v>347</v>
      </c>
      <c r="X1157" s="229" t="s">
        <v>347</v>
      </c>
      <c r="Y1157" s="229">
        <f t="shared" si="30"/>
        <v>4</v>
      </c>
      <c r="Z1157" s="220">
        <f t="shared" si="29"/>
        <v>954388</v>
      </c>
    </row>
    <row r="1158" spans="1:26">
      <c r="A1158" s="228">
        <v>44681</v>
      </c>
      <c r="B1158" s="229" t="s">
        <v>1471</v>
      </c>
      <c r="C1158" s="229" t="s">
        <v>1472</v>
      </c>
      <c r="D1158" s="229" t="s">
        <v>1475</v>
      </c>
      <c r="E1158" s="229" t="s">
        <v>1526</v>
      </c>
      <c r="F1158" s="229" t="s">
        <v>1527</v>
      </c>
      <c r="G1158" s="229" t="s">
        <v>1474</v>
      </c>
      <c r="H1158" s="229" t="s">
        <v>418</v>
      </c>
      <c r="I1158" s="229" t="s">
        <v>419</v>
      </c>
      <c r="J1158" s="230">
        <v>76700</v>
      </c>
      <c r="K1158" s="229" t="s">
        <v>347</v>
      </c>
      <c r="L1158" s="229" t="s">
        <v>403</v>
      </c>
      <c r="M1158" s="229" t="s">
        <v>347</v>
      </c>
      <c r="N1158" s="229" t="s">
        <v>347</v>
      </c>
      <c r="O1158" s="229" t="s">
        <v>404</v>
      </c>
      <c r="P1158" s="229" t="s">
        <v>405</v>
      </c>
      <c r="Q1158" s="229" t="s">
        <v>406</v>
      </c>
      <c r="R1158" s="229" t="s">
        <v>347</v>
      </c>
      <c r="S1158" s="229" t="s">
        <v>347</v>
      </c>
      <c r="T1158" s="231">
        <v>0</v>
      </c>
      <c r="U1158" s="229" t="s">
        <v>347</v>
      </c>
      <c r="V1158" s="229" t="s">
        <v>420</v>
      </c>
      <c r="W1158" s="229" t="s">
        <v>347</v>
      </c>
      <c r="X1158" s="229" t="s">
        <v>347</v>
      </c>
      <c r="Y1158" s="229">
        <f t="shared" si="30"/>
        <v>4</v>
      </c>
      <c r="Z1158" s="220">
        <f t="shared" si="29"/>
        <v>76700</v>
      </c>
    </row>
    <row r="1159" spans="1:26">
      <c r="A1159" s="228">
        <v>44681</v>
      </c>
      <c r="B1159" s="229" t="s">
        <v>1471</v>
      </c>
      <c r="C1159" s="229" t="s">
        <v>1472</v>
      </c>
      <c r="D1159" s="229" t="s">
        <v>1476</v>
      </c>
      <c r="E1159" s="229" t="s">
        <v>1526</v>
      </c>
      <c r="F1159" s="229" t="s">
        <v>1527</v>
      </c>
      <c r="G1159" s="229" t="s">
        <v>1477</v>
      </c>
      <c r="H1159" s="229" t="s">
        <v>423</v>
      </c>
      <c r="I1159" s="229" t="s">
        <v>419</v>
      </c>
      <c r="J1159" s="230">
        <v>339493</v>
      </c>
      <c r="K1159" s="229" t="s">
        <v>347</v>
      </c>
      <c r="L1159" s="229" t="s">
        <v>403</v>
      </c>
      <c r="M1159" s="229" t="s">
        <v>347</v>
      </c>
      <c r="N1159" s="229" t="s">
        <v>347</v>
      </c>
      <c r="O1159" s="229" t="s">
        <v>404</v>
      </c>
      <c r="P1159" s="229" t="s">
        <v>405</v>
      </c>
      <c r="Q1159" s="229" t="s">
        <v>406</v>
      </c>
      <c r="R1159" s="229" t="s">
        <v>347</v>
      </c>
      <c r="S1159" s="229" t="s">
        <v>347</v>
      </c>
      <c r="T1159" s="231">
        <v>0</v>
      </c>
      <c r="U1159" s="229" t="s">
        <v>347</v>
      </c>
      <c r="V1159" s="229" t="s">
        <v>420</v>
      </c>
      <c r="W1159" s="229" t="s">
        <v>347</v>
      </c>
      <c r="X1159" s="229" t="s">
        <v>347</v>
      </c>
      <c r="Y1159" s="229">
        <f t="shared" si="30"/>
        <v>4</v>
      </c>
      <c r="Z1159" s="220">
        <f t="shared" si="29"/>
        <v>339493</v>
      </c>
    </row>
    <row r="1160" spans="1:26">
      <c r="A1160" s="228">
        <v>44681</v>
      </c>
      <c r="B1160" s="229" t="s">
        <v>1374</v>
      </c>
      <c r="C1160" s="229" t="s">
        <v>1375</v>
      </c>
      <c r="D1160" s="229" t="s">
        <v>1528</v>
      </c>
      <c r="E1160" s="229" t="s">
        <v>1526</v>
      </c>
      <c r="F1160" s="229" t="s">
        <v>1527</v>
      </c>
      <c r="G1160" s="229" t="s">
        <v>1315</v>
      </c>
      <c r="H1160" s="229" t="s">
        <v>1316</v>
      </c>
      <c r="I1160" s="229" t="s">
        <v>1315</v>
      </c>
      <c r="J1160" s="230">
        <v>39990231</v>
      </c>
      <c r="K1160" s="229" t="s">
        <v>347</v>
      </c>
      <c r="L1160" s="229" t="s">
        <v>403</v>
      </c>
      <c r="M1160" s="229" t="s">
        <v>347</v>
      </c>
      <c r="N1160" s="229" t="s">
        <v>347</v>
      </c>
      <c r="O1160" s="229" t="s">
        <v>404</v>
      </c>
      <c r="P1160" s="229" t="s">
        <v>405</v>
      </c>
      <c r="Q1160" s="229" t="s">
        <v>406</v>
      </c>
      <c r="R1160" s="229" t="s">
        <v>347</v>
      </c>
      <c r="S1160" s="229" t="s">
        <v>347</v>
      </c>
      <c r="T1160" s="231">
        <v>0</v>
      </c>
      <c r="U1160" s="229" t="s">
        <v>347</v>
      </c>
      <c r="V1160" s="229" t="s">
        <v>1376</v>
      </c>
      <c r="W1160" s="229" t="s">
        <v>347</v>
      </c>
      <c r="X1160" s="229" t="s">
        <v>347</v>
      </c>
      <c r="Y1160" s="229">
        <f t="shared" si="30"/>
        <v>4</v>
      </c>
      <c r="Z1160" s="220">
        <f t="shared" si="29"/>
        <v>39990231</v>
      </c>
    </row>
    <row r="1161" spans="1:26">
      <c r="A1161" s="228">
        <v>44681</v>
      </c>
      <c r="B1161" s="229" t="s">
        <v>1374</v>
      </c>
      <c r="C1161" s="229" t="s">
        <v>1375</v>
      </c>
      <c r="D1161" s="229" t="s">
        <v>1529</v>
      </c>
      <c r="E1161" s="229" t="s">
        <v>1526</v>
      </c>
      <c r="F1161" s="229" t="s">
        <v>1527</v>
      </c>
      <c r="G1161" s="229" t="s">
        <v>1317</v>
      </c>
      <c r="H1161" s="229" t="s">
        <v>520</v>
      </c>
      <c r="I1161" s="229" t="s">
        <v>1315</v>
      </c>
      <c r="J1161" s="230">
        <v>2056659</v>
      </c>
      <c r="K1161" s="229" t="s">
        <v>347</v>
      </c>
      <c r="L1161" s="229" t="s">
        <v>403</v>
      </c>
      <c r="M1161" s="229" t="s">
        <v>347</v>
      </c>
      <c r="N1161" s="229" t="s">
        <v>347</v>
      </c>
      <c r="O1161" s="229" t="s">
        <v>404</v>
      </c>
      <c r="P1161" s="229" t="s">
        <v>405</v>
      </c>
      <c r="Q1161" s="229" t="s">
        <v>406</v>
      </c>
      <c r="R1161" s="229" t="s">
        <v>347</v>
      </c>
      <c r="S1161" s="229" t="s">
        <v>347</v>
      </c>
      <c r="T1161" s="231">
        <v>0</v>
      </c>
      <c r="U1161" s="229" t="s">
        <v>347</v>
      </c>
      <c r="V1161" s="229" t="s">
        <v>1376</v>
      </c>
      <c r="W1161" s="229" t="s">
        <v>347</v>
      </c>
      <c r="X1161" s="229" t="s">
        <v>347</v>
      </c>
      <c r="Y1161" s="229">
        <f t="shared" si="30"/>
        <v>4</v>
      </c>
      <c r="Z1161" s="220"/>
    </row>
    <row r="1162" spans="1:26">
      <c r="A1162" s="228">
        <v>44681</v>
      </c>
      <c r="B1162" s="229" t="s">
        <v>424</v>
      </c>
      <c r="C1162" s="229" t="s">
        <v>425</v>
      </c>
      <c r="D1162" s="229" t="s">
        <v>426</v>
      </c>
      <c r="E1162" s="229" t="s">
        <v>1526</v>
      </c>
      <c r="F1162" s="229" t="s">
        <v>1527</v>
      </c>
      <c r="G1162" s="229" t="s">
        <v>1379</v>
      </c>
      <c r="H1162" s="229" t="s">
        <v>1380</v>
      </c>
      <c r="I1162" s="229" t="s">
        <v>429</v>
      </c>
      <c r="J1162" s="230">
        <v>355146945</v>
      </c>
      <c r="K1162" s="229" t="s">
        <v>347</v>
      </c>
      <c r="L1162" s="229" t="s">
        <v>430</v>
      </c>
      <c r="M1162" s="229" t="s">
        <v>347</v>
      </c>
      <c r="N1162" s="229" t="s">
        <v>347</v>
      </c>
      <c r="O1162" s="229" t="s">
        <v>404</v>
      </c>
      <c r="P1162" s="229" t="s">
        <v>405</v>
      </c>
      <c r="Q1162" s="229" t="s">
        <v>406</v>
      </c>
      <c r="R1162" s="229" t="s">
        <v>347</v>
      </c>
      <c r="S1162" s="229" t="s">
        <v>347</v>
      </c>
      <c r="T1162" s="231">
        <v>0</v>
      </c>
      <c r="U1162" s="229" t="s">
        <v>347</v>
      </c>
      <c r="V1162" s="229" t="s">
        <v>426</v>
      </c>
      <c r="W1162" s="229" t="s">
        <v>347</v>
      </c>
      <c r="X1162" s="229" t="s">
        <v>347</v>
      </c>
      <c r="Y1162" s="229">
        <f t="shared" si="30"/>
        <v>4</v>
      </c>
      <c r="Z1162" s="220">
        <f t="shared" si="29"/>
        <v>355146945</v>
      </c>
    </row>
    <row r="1163" spans="1:26">
      <c r="A1163" s="228">
        <v>44681</v>
      </c>
      <c r="B1163" s="229" t="s">
        <v>347</v>
      </c>
      <c r="C1163" s="229" t="s">
        <v>1393</v>
      </c>
      <c r="D1163" s="229" t="s">
        <v>1394</v>
      </c>
      <c r="E1163" s="229" t="s">
        <v>1526</v>
      </c>
      <c r="F1163" s="229" t="s">
        <v>1527</v>
      </c>
      <c r="G1163" s="229" t="s">
        <v>1179</v>
      </c>
      <c r="H1163" s="229" t="s">
        <v>1180</v>
      </c>
      <c r="I1163" s="229" t="s">
        <v>347</v>
      </c>
      <c r="J1163" s="230">
        <v>51294</v>
      </c>
      <c r="K1163" s="229" t="s">
        <v>608</v>
      </c>
      <c r="L1163" s="229" t="s">
        <v>1395</v>
      </c>
      <c r="M1163" s="229" t="s">
        <v>347</v>
      </c>
      <c r="N1163" s="229" t="s">
        <v>347</v>
      </c>
      <c r="O1163" s="229" t="s">
        <v>404</v>
      </c>
      <c r="P1163" s="229" t="s">
        <v>405</v>
      </c>
      <c r="Q1163" s="229" t="s">
        <v>406</v>
      </c>
      <c r="R1163" s="229" t="s">
        <v>347</v>
      </c>
      <c r="S1163" s="229" t="s">
        <v>347</v>
      </c>
      <c r="T1163" s="231">
        <v>0</v>
      </c>
      <c r="U1163" s="229" t="s">
        <v>347</v>
      </c>
      <c r="V1163" s="229" t="s">
        <v>1396</v>
      </c>
      <c r="W1163" s="229" t="s">
        <v>347</v>
      </c>
      <c r="X1163" s="229" t="s">
        <v>347</v>
      </c>
      <c r="Y1163" s="229">
        <f t="shared" si="30"/>
        <v>4</v>
      </c>
      <c r="Z1163" s="220"/>
    </row>
    <row r="1164" spans="1:26">
      <c r="A1164" s="228">
        <v>44681</v>
      </c>
      <c r="B1164" s="229" t="s">
        <v>347</v>
      </c>
      <c r="C1164" s="229" t="s">
        <v>1393</v>
      </c>
      <c r="D1164" s="229" t="s">
        <v>1394</v>
      </c>
      <c r="E1164" s="229" t="s">
        <v>1526</v>
      </c>
      <c r="F1164" s="229" t="s">
        <v>1527</v>
      </c>
      <c r="G1164" s="229" t="s">
        <v>1182</v>
      </c>
      <c r="H1164" s="229" t="s">
        <v>401</v>
      </c>
      <c r="I1164" s="229" t="s">
        <v>347</v>
      </c>
      <c r="J1164" s="230">
        <v>723645</v>
      </c>
      <c r="K1164" s="229" t="s">
        <v>608</v>
      </c>
      <c r="L1164" s="229" t="s">
        <v>1395</v>
      </c>
      <c r="M1164" s="229" t="s">
        <v>347</v>
      </c>
      <c r="N1164" s="229" t="s">
        <v>347</v>
      </c>
      <c r="O1164" s="229" t="s">
        <v>404</v>
      </c>
      <c r="P1164" s="229" t="s">
        <v>405</v>
      </c>
      <c r="Q1164" s="229" t="s">
        <v>406</v>
      </c>
      <c r="R1164" s="229" t="s">
        <v>347</v>
      </c>
      <c r="S1164" s="229" t="s">
        <v>347</v>
      </c>
      <c r="T1164" s="231">
        <v>0</v>
      </c>
      <c r="U1164" s="229" t="s">
        <v>347</v>
      </c>
      <c r="V1164" s="229" t="s">
        <v>1396</v>
      </c>
      <c r="W1164" s="229" t="s">
        <v>347</v>
      </c>
      <c r="X1164" s="229" t="s">
        <v>347</v>
      </c>
      <c r="Y1164" s="229">
        <f t="shared" si="30"/>
        <v>4</v>
      </c>
      <c r="Z1164" s="220"/>
    </row>
    <row r="1165" spans="1:26">
      <c r="A1165" s="228">
        <v>44681</v>
      </c>
      <c r="B1165" s="229" t="s">
        <v>347</v>
      </c>
      <c r="C1165" s="229" t="s">
        <v>1393</v>
      </c>
      <c r="D1165" s="229" t="s">
        <v>1394</v>
      </c>
      <c r="E1165" s="229" t="s">
        <v>1526</v>
      </c>
      <c r="F1165" s="229" t="s">
        <v>1527</v>
      </c>
      <c r="G1165" s="229" t="s">
        <v>1183</v>
      </c>
      <c r="H1165" s="229" t="s">
        <v>1184</v>
      </c>
      <c r="I1165" s="229" t="s">
        <v>347</v>
      </c>
      <c r="J1165" s="230">
        <v>372717</v>
      </c>
      <c r="K1165" s="229" t="s">
        <v>608</v>
      </c>
      <c r="L1165" s="229" t="s">
        <v>1395</v>
      </c>
      <c r="M1165" s="229" t="s">
        <v>347</v>
      </c>
      <c r="N1165" s="229" t="s">
        <v>347</v>
      </c>
      <c r="O1165" s="229" t="s">
        <v>404</v>
      </c>
      <c r="P1165" s="229" t="s">
        <v>405</v>
      </c>
      <c r="Q1165" s="229" t="s">
        <v>406</v>
      </c>
      <c r="R1165" s="229" t="s">
        <v>347</v>
      </c>
      <c r="S1165" s="229" t="s">
        <v>347</v>
      </c>
      <c r="T1165" s="231">
        <v>0</v>
      </c>
      <c r="U1165" s="229" t="s">
        <v>347</v>
      </c>
      <c r="V1165" s="229" t="s">
        <v>1396</v>
      </c>
      <c r="W1165" s="229" t="s">
        <v>347</v>
      </c>
      <c r="X1165" s="229" t="s">
        <v>347</v>
      </c>
      <c r="Y1165" s="229">
        <f t="shared" si="30"/>
        <v>4</v>
      </c>
      <c r="Z1165" s="220"/>
    </row>
    <row r="1166" spans="1:26">
      <c r="A1166" s="228">
        <v>44681</v>
      </c>
      <c r="B1166" s="229" t="s">
        <v>347</v>
      </c>
      <c r="C1166" s="229" t="s">
        <v>1393</v>
      </c>
      <c r="D1166" s="229" t="s">
        <v>1394</v>
      </c>
      <c r="E1166" s="229" t="s">
        <v>1526</v>
      </c>
      <c r="F1166" s="229" t="s">
        <v>1527</v>
      </c>
      <c r="G1166" s="229" t="s">
        <v>1344</v>
      </c>
      <c r="H1166" s="229" t="s">
        <v>1345</v>
      </c>
      <c r="I1166" s="229" t="s">
        <v>347</v>
      </c>
      <c r="J1166" s="230">
        <v>-8114</v>
      </c>
      <c r="K1166" s="229" t="s">
        <v>608</v>
      </c>
      <c r="L1166" s="229" t="s">
        <v>1395</v>
      </c>
      <c r="M1166" s="229" t="s">
        <v>347</v>
      </c>
      <c r="N1166" s="229" t="s">
        <v>347</v>
      </c>
      <c r="O1166" s="229" t="s">
        <v>404</v>
      </c>
      <c r="P1166" s="229" t="s">
        <v>405</v>
      </c>
      <c r="Q1166" s="229" t="s">
        <v>406</v>
      </c>
      <c r="R1166" s="229" t="s">
        <v>347</v>
      </c>
      <c r="S1166" s="229" t="s">
        <v>347</v>
      </c>
      <c r="T1166" s="231">
        <v>0</v>
      </c>
      <c r="U1166" s="229" t="s">
        <v>347</v>
      </c>
      <c r="V1166" s="229" t="s">
        <v>1396</v>
      </c>
      <c r="W1166" s="229" t="s">
        <v>347</v>
      </c>
      <c r="X1166" s="229" t="s">
        <v>347</v>
      </c>
      <c r="Y1166" s="229">
        <f t="shared" si="30"/>
        <v>4</v>
      </c>
      <c r="Z1166" s="220"/>
    </row>
    <row r="1167" spans="1:26">
      <c r="A1167" s="228">
        <v>44681</v>
      </c>
      <c r="B1167" s="229" t="s">
        <v>347</v>
      </c>
      <c r="C1167" s="229" t="s">
        <v>1393</v>
      </c>
      <c r="D1167" s="229" t="s">
        <v>1394</v>
      </c>
      <c r="E1167" s="229" t="s">
        <v>1526</v>
      </c>
      <c r="F1167" s="229" t="s">
        <v>1527</v>
      </c>
      <c r="G1167" s="229" t="s">
        <v>708</v>
      </c>
      <c r="H1167" s="229" t="s">
        <v>709</v>
      </c>
      <c r="I1167" s="229" t="s">
        <v>347</v>
      </c>
      <c r="J1167" s="230">
        <v>2759574</v>
      </c>
      <c r="K1167" s="229" t="s">
        <v>608</v>
      </c>
      <c r="L1167" s="229" t="s">
        <v>1395</v>
      </c>
      <c r="M1167" s="229" t="s">
        <v>347</v>
      </c>
      <c r="N1167" s="229" t="s">
        <v>347</v>
      </c>
      <c r="O1167" s="229" t="s">
        <v>404</v>
      </c>
      <c r="P1167" s="229" t="s">
        <v>405</v>
      </c>
      <c r="Q1167" s="229" t="s">
        <v>406</v>
      </c>
      <c r="R1167" s="229" t="s">
        <v>347</v>
      </c>
      <c r="S1167" s="229" t="s">
        <v>347</v>
      </c>
      <c r="T1167" s="231">
        <v>0</v>
      </c>
      <c r="U1167" s="229" t="s">
        <v>347</v>
      </c>
      <c r="V1167" s="229" t="s">
        <v>1396</v>
      </c>
      <c r="W1167" s="229" t="s">
        <v>347</v>
      </c>
      <c r="X1167" s="229" t="s">
        <v>347</v>
      </c>
      <c r="Y1167" s="229">
        <f t="shared" si="30"/>
        <v>4</v>
      </c>
      <c r="Z1167" s="220"/>
    </row>
    <row r="1168" spans="1:26">
      <c r="A1168" s="228">
        <v>44681</v>
      </c>
      <c r="B1168" s="229" t="s">
        <v>347</v>
      </c>
      <c r="C1168" s="229" t="s">
        <v>1393</v>
      </c>
      <c r="D1168" s="229" t="s">
        <v>1394</v>
      </c>
      <c r="E1168" s="229" t="s">
        <v>1526</v>
      </c>
      <c r="F1168" s="229" t="s">
        <v>1527</v>
      </c>
      <c r="G1168" s="229" t="s">
        <v>1373</v>
      </c>
      <c r="H1168" s="229" t="s">
        <v>730</v>
      </c>
      <c r="I1168" s="229" t="s">
        <v>347</v>
      </c>
      <c r="J1168" s="230">
        <v>2241052</v>
      </c>
      <c r="K1168" s="229" t="s">
        <v>608</v>
      </c>
      <c r="L1168" s="229" t="s">
        <v>1395</v>
      </c>
      <c r="M1168" s="229" t="s">
        <v>347</v>
      </c>
      <c r="N1168" s="229" t="s">
        <v>347</v>
      </c>
      <c r="O1168" s="229" t="s">
        <v>404</v>
      </c>
      <c r="P1168" s="229" t="s">
        <v>405</v>
      </c>
      <c r="Q1168" s="229" t="s">
        <v>406</v>
      </c>
      <c r="R1168" s="229" t="s">
        <v>347</v>
      </c>
      <c r="S1168" s="229" t="s">
        <v>347</v>
      </c>
      <c r="T1168" s="231">
        <v>0</v>
      </c>
      <c r="U1168" s="229" t="s">
        <v>347</v>
      </c>
      <c r="V1168" s="229" t="s">
        <v>1396</v>
      </c>
      <c r="W1168" s="229" t="s">
        <v>347</v>
      </c>
      <c r="X1168" s="229" t="s">
        <v>347</v>
      </c>
      <c r="Y1168" s="229">
        <f t="shared" si="30"/>
        <v>4</v>
      </c>
      <c r="Z1168" s="220"/>
    </row>
    <row r="1169" spans="1:26">
      <c r="A1169" s="228">
        <v>44681</v>
      </c>
      <c r="B1169" s="229" t="s">
        <v>347</v>
      </c>
      <c r="C1169" s="229" t="s">
        <v>1393</v>
      </c>
      <c r="D1169" s="229" t="s">
        <v>1394</v>
      </c>
      <c r="E1169" s="229" t="s">
        <v>1526</v>
      </c>
      <c r="F1169" s="229" t="s">
        <v>1527</v>
      </c>
      <c r="G1169" s="229" t="s">
        <v>894</v>
      </c>
      <c r="H1169" s="229" t="s">
        <v>845</v>
      </c>
      <c r="I1169" s="229" t="s">
        <v>347</v>
      </c>
      <c r="J1169" s="230">
        <v>75289</v>
      </c>
      <c r="K1169" s="229" t="s">
        <v>608</v>
      </c>
      <c r="L1169" s="229" t="s">
        <v>1395</v>
      </c>
      <c r="M1169" s="229" t="s">
        <v>347</v>
      </c>
      <c r="N1169" s="229" t="s">
        <v>347</v>
      </c>
      <c r="O1169" s="229" t="s">
        <v>404</v>
      </c>
      <c r="P1169" s="229" t="s">
        <v>405</v>
      </c>
      <c r="Q1169" s="229" t="s">
        <v>406</v>
      </c>
      <c r="R1169" s="229" t="s">
        <v>347</v>
      </c>
      <c r="S1169" s="229" t="s">
        <v>347</v>
      </c>
      <c r="T1169" s="231">
        <v>0</v>
      </c>
      <c r="U1169" s="229" t="s">
        <v>347</v>
      </c>
      <c r="V1169" s="229" t="s">
        <v>1396</v>
      </c>
      <c r="W1169" s="229" t="s">
        <v>347</v>
      </c>
      <c r="X1169" s="229" t="s">
        <v>347</v>
      </c>
      <c r="Y1169" s="229">
        <f t="shared" si="30"/>
        <v>4</v>
      </c>
      <c r="Z1169" s="220"/>
    </row>
    <row r="1170" spans="1:26">
      <c r="A1170" s="228">
        <v>44681</v>
      </c>
      <c r="B1170" s="229" t="s">
        <v>347</v>
      </c>
      <c r="C1170" s="229" t="s">
        <v>1393</v>
      </c>
      <c r="D1170" s="229" t="s">
        <v>1394</v>
      </c>
      <c r="E1170" s="229" t="s">
        <v>1526</v>
      </c>
      <c r="F1170" s="229" t="s">
        <v>1527</v>
      </c>
      <c r="G1170" s="229" t="s">
        <v>1129</v>
      </c>
      <c r="H1170" s="229" t="s">
        <v>1130</v>
      </c>
      <c r="I1170" s="229" t="s">
        <v>347</v>
      </c>
      <c r="J1170" s="230">
        <v>26</v>
      </c>
      <c r="K1170" s="229" t="s">
        <v>608</v>
      </c>
      <c r="L1170" s="229" t="s">
        <v>1395</v>
      </c>
      <c r="M1170" s="229" t="s">
        <v>347</v>
      </c>
      <c r="N1170" s="229" t="s">
        <v>347</v>
      </c>
      <c r="O1170" s="229" t="s">
        <v>404</v>
      </c>
      <c r="P1170" s="229" t="s">
        <v>405</v>
      </c>
      <c r="Q1170" s="229" t="s">
        <v>406</v>
      </c>
      <c r="R1170" s="229" t="s">
        <v>347</v>
      </c>
      <c r="S1170" s="229" t="s">
        <v>347</v>
      </c>
      <c r="T1170" s="231">
        <v>0</v>
      </c>
      <c r="U1170" s="229" t="s">
        <v>347</v>
      </c>
      <c r="V1170" s="229" t="s">
        <v>1396</v>
      </c>
      <c r="W1170" s="229" t="s">
        <v>347</v>
      </c>
      <c r="X1170" s="229" t="s">
        <v>347</v>
      </c>
      <c r="Y1170" s="229">
        <f t="shared" si="30"/>
        <v>4</v>
      </c>
      <c r="Z1170" s="220"/>
    </row>
    <row r="1171" spans="1:26">
      <c r="A1171" s="228">
        <v>44681</v>
      </c>
      <c r="B1171" s="229" t="s">
        <v>347</v>
      </c>
      <c r="C1171" s="229" t="s">
        <v>1393</v>
      </c>
      <c r="D1171" s="229" t="s">
        <v>1394</v>
      </c>
      <c r="E1171" s="229" t="s">
        <v>1526</v>
      </c>
      <c r="F1171" s="229" t="s">
        <v>1527</v>
      </c>
      <c r="G1171" s="229" t="s">
        <v>1291</v>
      </c>
      <c r="H1171" s="229" t="s">
        <v>1292</v>
      </c>
      <c r="I1171" s="229" t="s">
        <v>347</v>
      </c>
      <c r="J1171" s="230">
        <v>4311893</v>
      </c>
      <c r="K1171" s="229" t="s">
        <v>608</v>
      </c>
      <c r="L1171" s="229" t="s">
        <v>1395</v>
      </c>
      <c r="M1171" s="229" t="s">
        <v>347</v>
      </c>
      <c r="N1171" s="229" t="s">
        <v>347</v>
      </c>
      <c r="O1171" s="229" t="s">
        <v>404</v>
      </c>
      <c r="P1171" s="229" t="s">
        <v>405</v>
      </c>
      <c r="Q1171" s="229" t="s">
        <v>406</v>
      </c>
      <c r="R1171" s="229" t="s">
        <v>347</v>
      </c>
      <c r="S1171" s="229" t="s">
        <v>347</v>
      </c>
      <c r="T1171" s="231">
        <v>0</v>
      </c>
      <c r="U1171" s="229" t="s">
        <v>347</v>
      </c>
      <c r="V1171" s="229" t="s">
        <v>1396</v>
      </c>
      <c r="W1171" s="229" t="s">
        <v>347</v>
      </c>
      <c r="X1171" s="229" t="s">
        <v>347</v>
      </c>
      <c r="Y1171" s="229">
        <f t="shared" si="30"/>
        <v>4</v>
      </c>
      <c r="Z1171" s="220"/>
    </row>
    <row r="1172" spans="1:26">
      <c r="A1172" s="228">
        <v>44681</v>
      </c>
      <c r="B1172" s="229" t="s">
        <v>347</v>
      </c>
      <c r="C1172" s="229" t="s">
        <v>1393</v>
      </c>
      <c r="D1172" s="229" t="s">
        <v>1394</v>
      </c>
      <c r="E1172" s="229" t="s">
        <v>1526</v>
      </c>
      <c r="F1172" s="229" t="s">
        <v>1527</v>
      </c>
      <c r="G1172" s="229" t="s">
        <v>1217</v>
      </c>
      <c r="H1172" s="229" t="s">
        <v>948</v>
      </c>
      <c r="I1172" s="229" t="s">
        <v>347</v>
      </c>
      <c r="J1172" s="230">
        <v>74367</v>
      </c>
      <c r="K1172" s="229" t="s">
        <v>608</v>
      </c>
      <c r="L1172" s="229" t="s">
        <v>1395</v>
      </c>
      <c r="M1172" s="229" t="s">
        <v>347</v>
      </c>
      <c r="N1172" s="229" t="s">
        <v>347</v>
      </c>
      <c r="O1172" s="229" t="s">
        <v>404</v>
      </c>
      <c r="P1172" s="229" t="s">
        <v>405</v>
      </c>
      <c r="Q1172" s="229" t="s">
        <v>406</v>
      </c>
      <c r="R1172" s="229" t="s">
        <v>347</v>
      </c>
      <c r="S1172" s="229" t="s">
        <v>347</v>
      </c>
      <c r="T1172" s="231">
        <v>0</v>
      </c>
      <c r="U1172" s="229" t="s">
        <v>347</v>
      </c>
      <c r="V1172" s="229" t="s">
        <v>1396</v>
      </c>
      <c r="W1172" s="229" t="s">
        <v>347</v>
      </c>
      <c r="X1172" s="229" t="s">
        <v>347</v>
      </c>
      <c r="Y1172" s="229">
        <f t="shared" si="30"/>
        <v>4</v>
      </c>
      <c r="Z1172" s="220"/>
    </row>
    <row r="1173" spans="1:26">
      <c r="A1173" s="228">
        <v>44681</v>
      </c>
      <c r="B1173" s="229" t="s">
        <v>347</v>
      </c>
      <c r="C1173" s="229" t="s">
        <v>1393</v>
      </c>
      <c r="D1173" s="229" t="s">
        <v>1394</v>
      </c>
      <c r="E1173" s="229" t="s">
        <v>1526</v>
      </c>
      <c r="F1173" s="229" t="s">
        <v>1527</v>
      </c>
      <c r="G1173" s="229" t="s">
        <v>1124</v>
      </c>
      <c r="H1173" s="229" t="s">
        <v>1125</v>
      </c>
      <c r="I1173" s="229" t="s">
        <v>347</v>
      </c>
      <c r="J1173" s="230">
        <v>784362</v>
      </c>
      <c r="K1173" s="229" t="s">
        <v>608</v>
      </c>
      <c r="L1173" s="229" t="s">
        <v>1395</v>
      </c>
      <c r="M1173" s="229" t="s">
        <v>347</v>
      </c>
      <c r="N1173" s="229" t="s">
        <v>347</v>
      </c>
      <c r="O1173" s="229" t="s">
        <v>404</v>
      </c>
      <c r="P1173" s="229" t="s">
        <v>405</v>
      </c>
      <c r="Q1173" s="229" t="s">
        <v>406</v>
      </c>
      <c r="R1173" s="229" t="s">
        <v>347</v>
      </c>
      <c r="S1173" s="229" t="s">
        <v>347</v>
      </c>
      <c r="T1173" s="231">
        <v>0</v>
      </c>
      <c r="U1173" s="229" t="s">
        <v>347</v>
      </c>
      <c r="V1173" s="229" t="s">
        <v>1396</v>
      </c>
      <c r="W1173" s="229" t="s">
        <v>347</v>
      </c>
      <c r="X1173" s="229" t="s">
        <v>347</v>
      </c>
      <c r="Y1173" s="229">
        <f t="shared" si="30"/>
        <v>4</v>
      </c>
      <c r="Z1173" s="220"/>
    </row>
    <row r="1174" spans="1:26">
      <c r="A1174" s="228">
        <v>44681</v>
      </c>
      <c r="B1174" s="229" t="s">
        <v>347</v>
      </c>
      <c r="C1174" s="229" t="s">
        <v>1393</v>
      </c>
      <c r="D1174" s="229" t="s">
        <v>1394</v>
      </c>
      <c r="E1174" s="229" t="s">
        <v>1526</v>
      </c>
      <c r="F1174" s="229" t="s">
        <v>1527</v>
      </c>
      <c r="G1174" s="229" t="s">
        <v>1397</v>
      </c>
      <c r="H1174" s="229" t="s">
        <v>1398</v>
      </c>
      <c r="I1174" s="229" t="s">
        <v>347</v>
      </c>
      <c r="J1174" s="230">
        <v>108031</v>
      </c>
      <c r="K1174" s="229" t="s">
        <v>608</v>
      </c>
      <c r="L1174" s="229" t="s">
        <v>1395</v>
      </c>
      <c r="M1174" s="229" t="s">
        <v>347</v>
      </c>
      <c r="N1174" s="229" t="s">
        <v>347</v>
      </c>
      <c r="O1174" s="229" t="s">
        <v>404</v>
      </c>
      <c r="P1174" s="229" t="s">
        <v>405</v>
      </c>
      <c r="Q1174" s="229" t="s">
        <v>406</v>
      </c>
      <c r="R1174" s="229" t="s">
        <v>347</v>
      </c>
      <c r="S1174" s="229" t="s">
        <v>347</v>
      </c>
      <c r="T1174" s="231">
        <v>0</v>
      </c>
      <c r="U1174" s="229" t="s">
        <v>347</v>
      </c>
      <c r="V1174" s="229" t="s">
        <v>1396</v>
      </c>
      <c r="W1174" s="229" t="s">
        <v>347</v>
      </c>
      <c r="X1174" s="229" t="s">
        <v>347</v>
      </c>
      <c r="Y1174" s="229">
        <f t="shared" si="30"/>
        <v>4</v>
      </c>
      <c r="Z1174" s="220"/>
    </row>
    <row r="1175" spans="1:26">
      <c r="A1175" s="228">
        <v>44681</v>
      </c>
      <c r="B1175" s="229" t="s">
        <v>347</v>
      </c>
      <c r="C1175" s="229" t="s">
        <v>1393</v>
      </c>
      <c r="D1175" s="229" t="s">
        <v>1394</v>
      </c>
      <c r="E1175" s="229" t="s">
        <v>1526</v>
      </c>
      <c r="F1175" s="229" t="s">
        <v>1527</v>
      </c>
      <c r="G1175" s="229" t="s">
        <v>738</v>
      </c>
      <c r="H1175" s="229" t="s">
        <v>441</v>
      </c>
      <c r="I1175" s="229" t="s">
        <v>347</v>
      </c>
      <c r="J1175" s="230">
        <v>543929</v>
      </c>
      <c r="K1175" s="229" t="s">
        <v>608</v>
      </c>
      <c r="L1175" s="229" t="s">
        <v>1395</v>
      </c>
      <c r="M1175" s="229" t="s">
        <v>347</v>
      </c>
      <c r="N1175" s="229" t="s">
        <v>347</v>
      </c>
      <c r="O1175" s="229" t="s">
        <v>404</v>
      </c>
      <c r="P1175" s="229" t="s">
        <v>405</v>
      </c>
      <c r="Q1175" s="229" t="s">
        <v>406</v>
      </c>
      <c r="R1175" s="229" t="s">
        <v>347</v>
      </c>
      <c r="S1175" s="229" t="s">
        <v>347</v>
      </c>
      <c r="T1175" s="231">
        <v>0</v>
      </c>
      <c r="U1175" s="229" t="s">
        <v>347</v>
      </c>
      <c r="V1175" s="229" t="s">
        <v>1396</v>
      </c>
      <c r="W1175" s="229" t="s">
        <v>347</v>
      </c>
      <c r="X1175" s="229" t="s">
        <v>347</v>
      </c>
      <c r="Y1175" s="229">
        <f t="shared" si="30"/>
        <v>4</v>
      </c>
      <c r="Z1175" s="220"/>
    </row>
    <row r="1176" spans="1:26">
      <c r="A1176" s="228">
        <v>44681</v>
      </c>
      <c r="B1176" s="229" t="s">
        <v>347</v>
      </c>
      <c r="C1176" s="229" t="s">
        <v>1393</v>
      </c>
      <c r="D1176" s="229" t="s">
        <v>1394</v>
      </c>
      <c r="E1176" s="229" t="s">
        <v>1526</v>
      </c>
      <c r="F1176" s="229" t="s">
        <v>1527</v>
      </c>
      <c r="G1176" s="229" t="s">
        <v>1399</v>
      </c>
      <c r="H1176" s="229" t="s">
        <v>820</v>
      </c>
      <c r="I1176" s="229" t="s">
        <v>347</v>
      </c>
      <c r="J1176" s="230">
        <v>84056</v>
      </c>
      <c r="K1176" s="229" t="s">
        <v>608</v>
      </c>
      <c r="L1176" s="229" t="s">
        <v>1395</v>
      </c>
      <c r="M1176" s="229" t="s">
        <v>347</v>
      </c>
      <c r="N1176" s="229" t="s">
        <v>347</v>
      </c>
      <c r="O1176" s="229" t="s">
        <v>404</v>
      </c>
      <c r="P1176" s="229" t="s">
        <v>405</v>
      </c>
      <c r="Q1176" s="229" t="s">
        <v>406</v>
      </c>
      <c r="R1176" s="229" t="s">
        <v>347</v>
      </c>
      <c r="S1176" s="229" t="s">
        <v>347</v>
      </c>
      <c r="T1176" s="231">
        <v>0</v>
      </c>
      <c r="U1176" s="229" t="s">
        <v>347</v>
      </c>
      <c r="V1176" s="229" t="s">
        <v>1396</v>
      </c>
      <c r="W1176" s="229" t="s">
        <v>347</v>
      </c>
      <c r="X1176" s="229" t="s">
        <v>347</v>
      </c>
      <c r="Y1176" s="229">
        <f t="shared" si="30"/>
        <v>4</v>
      </c>
      <c r="Z1176" s="220"/>
    </row>
    <row r="1177" spans="1:26">
      <c r="A1177" s="228">
        <v>44681</v>
      </c>
      <c r="B1177" s="229" t="s">
        <v>347</v>
      </c>
      <c r="C1177" s="229" t="s">
        <v>1393</v>
      </c>
      <c r="D1177" s="229" t="s">
        <v>1394</v>
      </c>
      <c r="E1177" s="229" t="s">
        <v>1526</v>
      </c>
      <c r="F1177" s="229" t="s">
        <v>1527</v>
      </c>
      <c r="G1177" s="229" t="s">
        <v>1357</v>
      </c>
      <c r="H1177" s="229" t="s">
        <v>1358</v>
      </c>
      <c r="I1177" s="229" t="s">
        <v>347</v>
      </c>
      <c r="J1177" s="230">
        <v>155557</v>
      </c>
      <c r="K1177" s="229" t="s">
        <v>608</v>
      </c>
      <c r="L1177" s="229" t="s">
        <v>1395</v>
      </c>
      <c r="M1177" s="229" t="s">
        <v>347</v>
      </c>
      <c r="N1177" s="229" t="s">
        <v>347</v>
      </c>
      <c r="O1177" s="229" t="s">
        <v>404</v>
      </c>
      <c r="P1177" s="229" t="s">
        <v>405</v>
      </c>
      <c r="Q1177" s="229" t="s">
        <v>406</v>
      </c>
      <c r="R1177" s="229" t="s">
        <v>347</v>
      </c>
      <c r="S1177" s="229" t="s">
        <v>347</v>
      </c>
      <c r="T1177" s="231">
        <v>0</v>
      </c>
      <c r="U1177" s="229" t="s">
        <v>347</v>
      </c>
      <c r="V1177" s="229" t="s">
        <v>1396</v>
      </c>
      <c r="W1177" s="229" t="s">
        <v>347</v>
      </c>
      <c r="X1177" s="229" t="s">
        <v>347</v>
      </c>
      <c r="Y1177" s="229">
        <f t="shared" si="30"/>
        <v>4</v>
      </c>
      <c r="Z1177" s="220"/>
    </row>
    <row r="1178" spans="1:26">
      <c r="A1178" s="228">
        <v>44681</v>
      </c>
      <c r="B1178" s="229" t="s">
        <v>347</v>
      </c>
      <c r="C1178" s="229" t="s">
        <v>1393</v>
      </c>
      <c r="D1178" s="229" t="s">
        <v>1394</v>
      </c>
      <c r="E1178" s="229" t="s">
        <v>1526</v>
      </c>
      <c r="F1178" s="229" t="s">
        <v>1527</v>
      </c>
      <c r="G1178" s="229" t="s">
        <v>1378</v>
      </c>
      <c r="H1178" s="229" t="s">
        <v>740</v>
      </c>
      <c r="I1178" s="229" t="s">
        <v>347</v>
      </c>
      <c r="J1178" s="230">
        <v>2901594</v>
      </c>
      <c r="K1178" s="229" t="s">
        <v>608</v>
      </c>
      <c r="L1178" s="229" t="s">
        <v>1395</v>
      </c>
      <c r="M1178" s="229" t="s">
        <v>347</v>
      </c>
      <c r="N1178" s="229" t="s">
        <v>347</v>
      </c>
      <c r="O1178" s="229" t="s">
        <v>404</v>
      </c>
      <c r="P1178" s="229" t="s">
        <v>405</v>
      </c>
      <c r="Q1178" s="229" t="s">
        <v>406</v>
      </c>
      <c r="R1178" s="229" t="s">
        <v>347</v>
      </c>
      <c r="S1178" s="229" t="s">
        <v>347</v>
      </c>
      <c r="T1178" s="231">
        <v>0</v>
      </c>
      <c r="U1178" s="229" t="s">
        <v>347</v>
      </c>
      <c r="V1178" s="229" t="s">
        <v>1396</v>
      </c>
      <c r="W1178" s="229" t="s">
        <v>347</v>
      </c>
      <c r="X1178" s="229" t="s">
        <v>347</v>
      </c>
      <c r="Y1178" s="229">
        <f t="shared" si="30"/>
        <v>4</v>
      </c>
      <c r="Z1178" s="220"/>
    </row>
    <row r="1179" spans="1:26">
      <c r="A1179" s="228">
        <v>44681</v>
      </c>
      <c r="B1179" s="229" t="s">
        <v>347</v>
      </c>
      <c r="C1179" s="229" t="s">
        <v>1393</v>
      </c>
      <c r="D1179" s="229" t="s">
        <v>1394</v>
      </c>
      <c r="E1179" s="229" t="s">
        <v>1526</v>
      </c>
      <c r="F1179" s="229" t="s">
        <v>1527</v>
      </c>
      <c r="G1179" s="229" t="s">
        <v>1379</v>
      </c>
      <c r="H1179" s="229" t="s">
        <v>1380</v>
      </c>
      <c r="I1179" s="229" t="s">
        <v>347</v>
      </c>
      <c r="J1179" s="230">
        <v>125473</v>
      </c>
      <c r="K1179" s="229" t="s">
        <v>608</v>
      </c>
      <c r="L1179" s="229" t="s">
        <v>1395</v>
      </c>
      <c r="M1179" s="229" t="s">
        <v>347</v>
      </c>
      <c r="N1179" s="229" t="s">
        <v>347</v>
      </c>
      <c r="O1179" s="229" t="s">
        <v>404</v>
      </c>
      <c r="P1179" s="229" t="s">
        <v>405</v>
      </c>
      <c r="Q1179" s="229" t="s">
        <v>406</v>
      </c>
      <c r="R1179" s="229" t="s">
        <v>347</v>
      </c>
      <c r="S1179" s="229" t="s">
        <v>347</v>
      </c>
      <c r="T1179" s="231">
        <v>0</v>
      </c>
      <c r="U1179" s="229" t="s">
        <v>347</v>
      </c>
      <c r="V1179" s="229" t="s">
        <v>1396</v>
      </c>
      <c r="W1179" s="229" t="s">
        <v>347</v>
      </c>
      <c r="X1179" s="229" t="s">
        <v>347</v>
      </c>
      <c r="Y1179" s="229">
        <f t="shared" si="30"/>
        <v>4</v>
      </c>
      <c r="Z1179" s="220"/>
    </row>
    <row r="1180" spans="1:26">
      <c r="A1180" s="228">
        <v>44681</v>
      </c>
      <c r="B1180" s="229" t="s">
        <v>347</v>
      </c>
      <c r="C1180" s="229" t="s">
        <v>1393</v>
      </c>
      <c r="D1180" s="229" t="s">
        <v>1394</v>
      </c>
      <c r="E1180" s="229" t="s">
        <v>1526</v>
      </c>
      <c r="F1180" s="229" t="s">
        <v>1527</v>
      </c>
      <c r="G1180" s="229" t="s">
        <v>1381</v>
      </c>
      <c r="H1180" s="229" t="s">
        <v>744</v>
      </c>
      <c r="I1180" s="229" t="s">
        <v>347</v>
      </c>
      <c r="J1180" s="230">
        <v>70084</v>
      </c>
      <c r="K1180" s="229" t="s">
        <v>608</v>
      </c>
      <c r="L1180" s="229" t="s">
        <v>1395</v>
      </c>
      <c r="M1180" s="229" t="s">
        <v>347</v>
      </c>
      <c r="N1180" s="229" t="s">
        <v>347</v>
      </c>
      <c r="O1180" s="229" t="s">
        <v>404</v>
      </c>
      <c r="P1180" s="229" t="s">
        <v>405</v>
      </c>
      <c r="Q1180" s="229" t="s">
        <v>406</v>
      </c>
      <c r="R1180" s="229" t="s">
        <v>347</v>
      </c>
      <c r="S1180" s="229" t="s">
        <v>347</v>
      </c>
      <c r="T1180" s="231">
        <v>0</v>
      </c>
      <c r="U1180" s="229" t="s">
        <v>347</v>
      </c>
      <c r="V1180" s="229" t="s">
        <v>1396</v>
      </c>
      <c r="W1180" s="229" t="s">
        <v>347</v>
      </c>
      <c r="X1180" s="229" t="s">
        <v>347</v>
      </c>
      <c r="Y1180" s="229">
        <f t="shared" si="30"/>
        <v>4</v>
      </c>
      <c r="Z1180" s="220"/>
    </row>
    <row r="1181" spans="1:26">
      <c r="A1181" s="228">
        <v>44681</v>
      </c>
      <c r="B1181" s="229" t="s">
        <v>347</v>
      </c>
      <c r="C1181" s="229" t="s">
        <v>1393</v>
      </c>
      <c r="D1181" s="229" t="s">
        <v>1394</v>
      </c>
      <c r="E1181" s="229" t="s">
        <v>1526</v>
      </c>
      <c r="F1181" s="229" t="s">
        <v>1527</v>
      </c>
      <c r="G1181" s="229" t="s">
        <v>1257</v>
      </c>
      <c r="H1181" s="229" t="s">
        <v>746</v>
      </c>
      <c r="I1181" s="229" t="s">
        <v>347</v>
      </c>
      <c r="J1181" s="230">
        <v>1537624</v>
      </c>
      <c r="K1181" s="229" t="s">
        <v>608</v>
      </c>
      <c r="L1181" s="229" t="s">
        <v>1395</v>
      </c>
      <c r="M1181" s="229" t="s">
        <v>347</v>
      </c>
      <c r="N1181" s="229" t="s">
        <v>347</v>
      </c>
      <c r="O1181" s="229" t="s">
        <v>404</v>
      </c>
      <c r="P1181" s="229" t="s">
        <v>405</v>
      </c>
      <c r="Q1181" s="229" t="s">
        <v>406</v>
      </c>
      <c r="R1181" s="229" t="s">
        <v>347</v>
      </c>
      <c r="S1181" s="229" t="s">
        <v>347</v>
      </c>
      <c r="T1181" s="231">
        <v>0</v>
      </c>
      <c r="U1181" s="229" t="s">
        <v>347</v>
      </c>
      <c r="V1181" s="229" t="s">
        <v>1396</v>
      </c>
      <c r="W1181" s="229" t="s">
        <v>347</v>
      </c>
      <c r="X1181" s="229" t="s">
        <v>347</v>
      </c>
      <c r="Y1181" s="229">
        <f t="shared" si="30"/>
        <v>4</v>
      </c>
      <c r="Z1181" s="220"/>
    </row>
    <row r="1182" spans="1:26">
      <c r="A1182" s="228">
        <v>44681</v>
      </c>
      <c r="B1182" s="229" t="s">
        <v>347</v>
      </c>
      <c r="C1182" s="229" t="s">
        <v>1393</v>
      </c>
      <c r="D1182" s="229" t="s">
        <v>1394</v>
      </c>
      <c r="E1182" s="229" t="s">
        <v>1526</v>
      </c>
      <c r="F1182" s="229" t="s">
        <v>1527</v>
      </c>
      <c r="G1182" s="229" t="s">
        <v>1258</v>
      </c>
      <c r="H1182" s="229" t="s">
        <v>1259</v>
      </c>
      <c r="I1182" s="229" t="s">
        <v>347</v>
      </c>
      <c r="J1182" s="230">
        <v>8863498</v>
      </c>
      <c r="K1182" s="229" t="s">
        <v>608</v>
      </c>
      <c r="L1182" s="229" t="s">
        <v>1395</v>
      </c>
      <c r="M1182" s="229" t="s">
        <v>347</v>
      </c>
      <c r="N1182" s="229" t="s">
        <v>347</v>
      </c>
      <c r="O1182" s="229" t="s">
        <v>404</v>
      </c>
      <c r="P1182" s="229" t="s">
        <v>405</v>
      </c>
      <c r="Q1182" s="229" t="s">
        <v>406</v>
      </c>
      <c r="R1182" s="229" t="s">
        <v>347</v>
      </c>
      <c r="S1182" s="229" t="s">
        <v>347</v>
      </c>
      <c r="T1182" s="231">
        <v>0</v>
      </c>
      <c r="U1182" s="229" t="s">
        <v>347</v>
      </c>
      <c r="V1182" s="229" t="s">
        <v>1396</v>
      </c>
      <c r="W1182" s="229" t="s">
        <v>347</v>
      </c>
      <c r="X1182" s="229" t="s">
        <v>347</v>
      </c>
      <c r="Y1182" s="229">
        <f t="shared" si="30"/>
        <v>4</v>
      </c>
      <c r="Z1182" s="220"/>
    </row>
    <row r="1183" spans="1:26">
      <c r="A1183" s="228">
        <v>44681</v>
      </c>
      <c r="B1183" s="229" t="s">
        <v>347</v>
      </c>
      <c r="C1183" s="229" t="s">
        <v>1393</v>
      </c>
      <c r="D1183" s="229" t="s">
        <v>1394</v>
      </c>
      <c r="E1183" s="229" t="s">
        <v>1526</v>
      </c>
      <c r="F1183" s="229" t="s">
        <v>1527</v>
      </c>
      <c r="G1183" s="229" t="s">
        <v>1382</v>
      </c>
      <c r="H1183" s="229" t="s">
        <v>748</v>
      </c>
      <c r="I1183" s="229" t="s">
        <v>347</v>
      </c>
      <c r="J1183" s="230">
        <v>576823</v>
      </c>
      <c r="K1183" s="229" t="s">
        <v>608</v>
      </c>
      <c r="L1183" s="229" t="s">
        <v>1395</v>
      </c>
      <c r="M1183" s="229" t="s">
        <v>347</v>
      </c>
      <c r="N1183" s="229" t="s">
        <v>347</v>
      </c>
      <c r="O1183" s="229" t="s">
        <v>404</v>
      </c>
      <c r="P1183" s="229" t="s">
        <v>405</v>
      </c>
      <c r="Q1183" s="229" t="s">
        <v>406</v>
      </c>
      <c r="R1183" s="229" t="s">
        <v>347</v>
      </c>
      <c r="S1183" s="229" t="s">
        <v>347</v>
      </c>
      <c r="T1183" s="231">
        <v>0</v>
      </c>
      <c r="U1183" s="229" t="s">
        <v>347</v>
      </c>
      <c r="V1183" s="229" t="s">
        <v>1396</v>
      </c>
      <c r="W1183" s="229" t="s">
        <v>347</v>
      </c>
      <c r="X1183" s="229" t="s">
        <v>347</v>
      </c>
      <c r="Y1183" s="229">
        <f t="shared" si="30"/>
        <v>4</v>
      </c>
      <c r="Z1183" s="220"/>
    </row>
    <row r="1184" spans="1:26">
      <c r="A1184" s="228">
        <v>44681</v>
      </c>
      <c r="B1184" s="229" t="s">
        <v>347</v>
      </c>
      <c r="C1184" s="229" t="s">
        <v>1393</v>
      </c>
      <c r="D1184" s="229" t="s">
        <v>1394</v>
      </c>
      <c r="E1184" s="229" t="s">
        <v>1526</v>
      </c>
      <c r="F1184" s="229" t="s">
        <v>1527</v>
      </c>
      <c r="G1184" s="229" t="s">
        <v>1383</v>
      </c>
      <c r="H1184" s="229" t="s">
        <v>1384</v>
      </c>
      <c r="I1184" s="229" t="s">
        <v>347</v>
      </c>
      <c r="J1184" s="230">
        <v>1422250</v>
      </c>
      <c r="K1184" s="229" t="s">
        <v>608</v>
      </c>
      <c r="L1184" s="229" t="s">
        <v>1395</v>
      </c>
      <c r="M1184" s="229" t="s">
        <v>347</v>
      </c>
      <c r="N1184" s="229" t="s">
        <v>347</v>
      </c>
      <c r="O1184" s="229" t="s">
        <v>404</v>
      </c>
      <c r="P1184" s="229" t="s">
        <v>405</v>
      </c>
      <c r="Q1184" s="229" t="s">
        <v>406</v>
      </c>
      <c r="R1184" s="229" t="s">
        <v>347</v>
      </c>
      <c r="S1184" s="229" t="s">
        <v>347</v>
      </c>
      <c r="T1184" s="231">
        <v>0</v>
      </c>
      <c r="U1184" s="229" t="s">
        <v>347</v>
      </c>
      <c r="V1184" s="229" t="s">
        <v>1396</v>
      </c>
      <c r="W1184" s="229" t="s">
        <v>347</v>
      </c>
      <c r="X1184" s="229" t="s">
        <v>347</v>
      </c>
      <c r="Y1184" s="229">
        <f t="shared" si="30"/>
        <v>4</v>
      </c>
      <c r="Z1184" s="220"/>
    </row>
    <row r="1185" spans="1:26">
      <c r="A1185" s="228">
        <v>44681</v>
      </c>
      <c r="B1185" s="229" t="s">
        <v>347</v>
      </c>
      <c r="C1185" s="229" t="s">
        <v>1393</v>
      </c>
      <c r="D1185" s="229" t="s">
        <v>1394</v>
      </c>
      <c r="E1185" s="229" t="s">
        <v>1526</v>
      </c>
      <c r="F1185" s="229" t="s">
        <v>1527</v>
      </c>
      <c r="G1185" s="229" t="s">
        <v>1385</v>
      </c>
      <c r="H1185" s="229" t="s">
        <v>1386</v>
      </c>
      <c r="I1185" s="229" t="s">
        <v>347</v>
      </c>
      <c r="J1185" s="230">
        <v>156364</v>
      </c>
      <c r="K1185" s="229" t="s">
        <v>608</v>
      </c>
      <c r="L1185" s="229" t="s">
        <v>1395</v>
      </c>
      <c r="M1185" s="229" t="s">
        <v>347</v>
      </c>
      <c r="N1185" s="229" t="s">
        <v>347</v>
      </c>
      <c r="O1185" s="229" t="s">
        <v>404</v>
      </c>
      <c r="P1185" s="229" t="s">
        <v>405</v>
      </c>
      <c r="Q1185" s="229" t="s">
        <v>406</v>
      </c>
      <c r="R1185" s="229" t="s">
        <v>347</v>
      </c>
      <c r="S1185" s="229" t="s">
        <v>347</v>
      </c>
      <c r="T1185" s="231">
        <v>0</v>
      </c>
      <c r="U1185" s="229" t="s">
        <v>347</v>
      </c>
      <c r="V1185" s="229" t="s">
        <v>1396</v>
      </c>
      <c r="W1185" s="229" t="s">
        <v>347</v>
      </c>
      <c r="X1185" s="229" t="s">
        <v>347</v>
      </c>
      <c r="Y1185" s="229">
        <f t="shared" si="30"/>
        <v>4</v>
      </c>
      <c r="Z1185" s="220"/>
    </row>
    <row r="1186" spans="1:26">
      <c r="A1186" s="228">
        <v>44681</v>
      </c>
      <c r="B1186" s="229" t="s">
        <v>347</v>
      </c>
      <c r="C1186" s="229" t="s">
        <v>1393</v>
      </c>
      <c r="D1186" s="229" t="s">
        <v>1394</v>
      </c>
      <c r="E1186" s="229" t="s">
        <v>1526</v>
      </c>
      <c r="F1186" s="229" t="s">
        <v>1527</v>
      </c>
      <c r="G1186" s="229" t="s">
        <v>1263</v>
      </c>
      <c r="H1186" s="229" t="s">
        <v>820</v>
      </c>
      <c r="I1186" s="229" t="s">
        <v>347</v>
      </c>
      <c r="J1186" s="230">
        <v>237545</v>
      </c>
      <c r="K1186" s="229" t="s">
        <v>608</v>
      </c>
      <c r="L1186" s="229" t="s">
        <v>1395</v>
      </c>
      <c r="M1186" s="229" t="s">
        <v>347</v>
      </c>
      <c r="N1186" s="229" t="s">
        <v>347</v>
      </c>
      <c r="O1186" s="229" t="s">
        <v>404</v>
      </c>
      <c r="P1186" s="229" t="s">
        <v>405</v>
      </c>
      <c r="Q1186" s="229" t="s">
        <v>406</v>
      </c>
      <c r="R1186" s="229" t="s">
        <v>347</v>
      </c>
      <c r="S1186" s="229" t="s">
        <v>347</v>
      </c>
      <c r="T1186" s="231">
        <v>0</v>
      </c>
      <c r="U1186" s="229" t="s">
        <v>347</v>
      </c>
      <c r="V1186" s="229" t="s">
        <v>1396</v>
      </c>
      <c r="W1186" s="229" t="s">
        <v>347</v>
      </c>
      <c r="X1186" s="229" t="s">
        <v>347</v>
      </c>
      <c r="Y1186" s="229">
        <f t="shared" si="30"/>
        <v>4</v>
      </c>
      <c r="Z1186" s="220"/>
    </row>
    <row r="1187" spans="1:26">
      <c r="A1187" s="228">
        <v>44681</v>
      </c>
      <c r="B1187" s="229" t="s">
        <v>347</v>
      </c>
      <c r="C1187" s="229" t="s">
        <v>1393</v>
      </c>
      <c r="D1187" s="229" t="s">
        <v>1394</v>
      </c>
      <c r="E1187" s="229" t="s">
        <v>1526</v>
      </c>
      <c r="F1187" s="229" t="s">
        <v>1527</v>
      </c>
      <c r="G1187" s="229" t="s">
        <v>1187</v>
      </c>
      <c r="H1187" s="229" t="s">
        <v>410</v>
      </c>
      <c r="I1187" s="229" t="s">
        <v>347</v>
      </c>
      <c r="J1187" s="230">
        <v>10227</v>
      </c>
      <c r="K1187" s="229" t="s">
        <v>608</v>
      </c>
      <c r="L1187" s="229" t="s">
        <v>1395</v>
      </c>
      <c r="M1187" s="229" t="s">
        <v>347</v>
      </c>
      <c r="N1187" s="229" t="s">
        <v>347</v>
      </c>
      <c r="O1187" s="229" t="s">
        <v>404</v>
      </c>
      <c r="P1187" s="229" t="s">
        <v>405</v>
      </c>
      <c r="Q1187" s="229" t="s">
        <v>406</v>
      </c>
      <c r="R1187" s="229" t="s">
        <v>347</v>
      </c>
      <c r="S1187" s="229" t="s">
        <v>347</v>
      </c>
      <c r="T1187" s="231">
        <v>0</v>
      </c>
      <c r="U1187" s="229" t="s">
        <v>347</v>
      </c>
      <c r="V1187" s="229" t="s">
        <v>1396</v>
      </c>
      <c r="W1187" s="229" t="s">
        <v>347</v>
      </c>
      <c r="X1187" s="229" t="s">
        <v>347</v>
      </c>
      <c r="Y1187" s="229">
        <f t="shared" si="30"/>
        <v>4</v>
      </c>
      <c r="Z1187" s="220"/>
    </row>
    <row r="1188" spans="1:26">
      <c r="A1188" s="228">
        <v>44681</v>
      </c>
      <c r="B1188" s="229" t="s">
        <v>347</v>
      </c>
      <c r="C1188" s="229" t="s">
        <v>1393</v>
      </c>
      <c r="D1188" s="229" t="s">
        <v>1394</v>
      </c>
      <c r="E1188" s="229" t="s">
        <v>1526</v>
      </c>
      <c r="F1188" s="229" t="s">
        <v>1527</v>
      </c>
      <c r="G1188" s="229" t="s">
        <v>1268</v>
      </c>
      <c r="H1188" s="229" t="s">
        <v>1269</v>
      </c>
      <c r="I1188" s="229" t="s">
        <v>347</v>
      </c>
      <c r="J1188" s="230">
        <v>63623</v>
      </c>
      <c r="K1188" s="229" t="s">
        <v>608</v>
      </c>
      <c r="L1188" s="229" t="s">
        <v>1395</v>
      </c>
      <c r="M1188" s="229" t="s">
        <v>347</v>
      </c>
      <c r="N1188" s="229" t="s">
        <v>347</v>
      </c>
      <c r="O1188" s="229" t="s">
        <v>404</v>
      </c>
      <c r="P1188" s="229" t="s">
        <v>405</v>
      </c>
      <c r="Q1188" s="229" t="s">
        <v>406</v>
      </c>
      <c r="R1188" s="229" t="s">
        <v>347</v>
      </c>
      <c r="S1188" s="229" t="s">
        <v>347</v>
      </c>
      <c r="T1188" s="231">
        <v>0</v>
      </c>
      <c r="U1188" s="229" t="s">
        <v>347</v>
      </c>
      <c r="V1188" s="229" t="s">
        <v>1396</v>
      </c>
      <c r="W1188" s="229" t="s">
        <v>347</v>
      </c>
      <c r="X1188" s="229" t="s">
        <v>347</v>
      </c>
      <c r="Y1188" s="229">
        <f t="shared" si="30"/>
        <v>4</v>
      </c>
      <c r="Z1188" s="220"/>
    </row>
    <row r="1189" spans="1:26">
      <c r="A1189" s="228">
        <v>44681</v>
      </c>
      <c r="B1189" s="229" t="s">
        <v>347</v>
      </c>
      <c r="C1189" s="229" t="s">
        <v>1393</v>
      </c>
      <c r="D1189" s="229" t="s">
        <v>1394</v>
      </c>
      <c r="E1189" s="229" t="s">
        <v>1526</v>
      </c>
      <c r="F1189" s="229" t="s">
        <v>1527</v>
      </c>
      <c r="G1189" s="229" t="s">
        <v>1286</v>
      </c>
      <c r="H1189" s="229" t="s">
        <v>454</v>
      </c>
      <c r="I1189" s="229" t="s">
        <v>347</v>
      </c>
      <c r="J1189" s="230">
        <v>1805450</v>
      </c>
      <c r="K1189" s="229" t="s">
        <v>608</v>
      </c>
      <c r="L1189" s="229" t="s">
        <v>1395</v>
      </c>
      <c r="M1189" s="229" t="s">
        <v>347</v>
      </c>
      <c r="N1189" s="229" t="s">
        <v>347</v>
      </c>
      <c r="O1189" s="229" t="s">
        <v>404</v>
      </c>
      <c r="P1189" s="229" t="s">
        <v>405</v>
      </c>
      <c r="Q1189" s="229" t="s">
        <v>406</v>
      </c>
      <c r="R1189" s="229" t="s">
        <v>347</v>
      </c>
      <c r="S1189" s="229" t="s">
        <v>347</v>
      </c>
      <c r="T1189" s="231">
        <v>0</v>
      </c>
      <c r="U1189" s="229" t="s">
        <v>347</v>
      </c>
      <c r="V1189" s="229" t="s">
        <v>1396</v>
      </c>
      <c r="W1189" s="229" t="s">
        <v>347</v>
      </c>
      <c r="X1189" s="229" t="s">
        <v>347</v>
      </c>
      <c r="Y1189" s="229">
        <f t="shared" si="30"/>
        <v>4</v>
      </c>
      <c r="Z1189" s="220"/>
    </row>
    <row r="1190" spans="1:26">
      <c r="A1190" s="228">
        <v>44681</v>
      </c>
      <c r="B1190" s="229" t="s">
        <v>347</v>
      </c>
      <c r="C1190" s="229" t="s">
        <v>1393</v>
      </c>
      <c r="D1190" s="229" t="s">
        <v>1394</v>
      </c>
      <c r="E1190" s="229" t="s">
        <v>1526</v>
      </c>
      <c r="F1190" s="229" t="s">
        <v>1527</v>
      </c>
      <c r="G1190" s="229" t="s">
        <v>494</v>
      </c>
      <c r="H1190" s="229" t="s">
        <v>495</v>
      </c>
      <c r="I1190" s="229" t="s">
        <v>347</v>
      </c>
      <c r="J1190" s="230">
        <v>721939</v>
      </c>
      <c r="K1190" s="229" t="s">
        <v>608</v>
      </c>
      <c r="L1190" s="229" t="s">
        <v>1395</v>
      </c>
      <c r="M1190" s="229" t="s">
        <v>347</v>
      </c>
      <c r="N1190" s="229" t="s">
        <v>347</v>
      </c>
      <c r="O1190" s="229" t="s">
        <v>404</v>
      </c>
      <c r="P1190" s="229" t="s">
        <v>405</v>
      </c>
      <c r="Q1190" s="229" t="s">
        <v>406</v>
      </c>
      <c r="R1190" s="229" t="s">
        <v>347</v>
      </c>
      <c r="S1190" s="229" t="s">
        <v>347</v>
      </c>
      <c r="T1190" s="231">
        <v>0</v>
      </c>
      <c r="U1190" s="229" t="s">
        <v>347</v>
      </c>
      <c r="V1190" s="229" t="s">
        <v>1396</v>
      </c>
      <c r="W1190" s="229" t="s">
        <v>347</v>
      </c>
      <c r="X1190" s="229" t="s">
        <v>347</v>
      </c>
      <c r="Y1190" s="229">
        <f t="shared" si="30"/>
        <v>4</v>
      </c>
      <c r="Z1190" s="220"/>
    </row>
    <row r="1191" spans="1:26">
      <c r="A1191" s="228">
        <v>44681</v>
      </c>
      <c r="B1191" s="229" t="s">
        <v>347</v>
      </c>
      <c r="C1191" s="229" t="s">
        <v>1393</v>
      </c>
      <c r="D1191" s="229" t="s">
        <v>1394</v>
      </c>
      <c r="E1191" s="229" t="s">
        <v>1526</v>
      </c>
      <c r="F1191" s="229" t="s">
        <v>1527</v>
      </c>
      <c r="G1191" s="229" t="s">
        <v>1335</v>
      </c>
      <c r="H1191" s="229" t="s">
        <v>1336</v>
      </c>
      <c r="I1191" s="229" t="s">
        <v>347</v>
      </c>
      <c r="J1191" s="230">
        <v>206318</v>
      </c>
      <c r="K1191" s="229" t="s">
        <v>608</v>
      </c>
      <c r="L1191" s="229" t="s">
        <v>1395</v>
      </c>
      <c r="M1191" s="229" t="s">
        <v>347</v>
      </c>
      <c r="N1191" s="229" t="s">
        <v>347</v>
      </c>
      <c r="O1191" s="229" t="s">
        <v>404</v>
      </c>
      <c r="P1191" s="229" t="s">
        <v>405</v>
      </c>
      <c r="Q1191" s="229" t="s">
        <v>406</v>
      </c>
      <c r="R1191" s="229" t="s">
        <v>347</v>
      </c>
      <c r="S1191" s="229" t="s">
        <v>347</v>
      </c>
      <c r="T1191" s="231">
        <v>0</v>
      </c>
      <c r="U1191" s="229" t="s">
        <v>347</v>
      </c>
      <c r="V1191" s="229" t="s">
        <v>1396</v>
      </c>
      <c r="W1191" s="229" t="s">
        <v>347</v>
      </c>
      <c r="X1191" s="229" t="s">
        <v>347</v>
      </c>
      <c r="Y1191" s="229">
        <f t="shared" si="30"/>
        <v>4</v>
      </c>
      <c r="Z1191" s="220"/>
    </row>
    <row r="1192" spans="1:26">
      <c r="A1192" s="228">
        <v>44681</v>
      </c>
      <c r="B1192" s="229" t="s">
        <v>347</v>
      </c>
      <c r="C1192" s="229" t="s">
        <v>1393</v>
      </c>
      <c r="D1192" s="229" t="s">
        <v>1394</v>
      </c>
      <c r="E1192" s="229" t="s">
        <v>1526</v>
      </c>
      <c r="F1192" s="229" t="s">
        <v>1527</v>
      </c>
      <c r="G1192" s="229" t="s">
        <v>1321</v>
      </c>
      <c r="H1192" s="229" t="s">
        <v>948</v>
      </c>
      <c r="I1192" s="229" t="s">
        <v>347</v>
      </c>
      <c r="J1192" s="230">
        <v>213429</v>
      </c>
      <c r="K1192" s="229" t="s">
        <v>608</v>
      </c>
      <c r="L1192" s="229" t="s">
        <v>1395</v>
      </c>
      <c r="M1192" s="229" t="s">
        <v>347</v>
      </c>
      <c r="N1192" s="229" t="s">
        <v>347</v>
      </c>
      <c r="O1192" s="229" t="s">
        <v>404</v>
      </c>
      <c r="P1192" s="229" t="s">
        <v>405</v>
      </c>
      <c r="Q1192" s="229" t="s">
        <v>406</v>
      </c>
      <c r="R1192" s="229" t="s">
        <v>347</v>
      </c>
      <c r="S1192" s="229" t="s">
        <v>347</v>
      </c>
      <c r="T1192" s="231">
        <v>0</v>
      </c>
      <c r="U1192" s="229" t="s">
        <v>347</v>
      </c>
      <c r="V1192" s="229" t="s">
        <v>1396</v>
      </c>
      <c r="W1192" s="229" t="s">
        <v>347</v>
      </c>
      <c r="X1192" s="229" t="s">
        <v>347</v>
      </c>
      <c r="Y1192" s="229">
        <f t="shared" si="30"/>
        <v>4</v>
      </c>
      <c r="Z1192" s="220"/>
    </row>
    <row r="1193" spans="1:26">
      <c r="A1193" s="228">
        <v>44681</v>
      </c>
      <c r="B1193" s="229" t="s">
        <v>1393</v>
      </c>
      <c r="C1193" s="229" t="s">
        <v>1442</v>
      </c>
      <c r="D1193" s="229" t="s">
        <v>1394</v>
      </c>
      <c r="E1193" s="229" t="s">
        <v>1526</v>
      </c>
      <c r="F1193" s="229" t="s">
        <v>1527</v>
      </c>
      <c r="G1193" s="229" t="s">
        <v>1179</v>
      </c>
      <c r="H1193" s="229" t="s">
        <v>1180</v>
      </c>
      <c r="I1193" s="229" t="s">
        <v>347</v>
      </c>
      <c r="J1193" s="230">
        <v>-51294</v>
      </c>
      <c r="K1193" s="229" t="s">
        <v>347</v>
      </c>
      <c r="L1193" s="229" t="s">
        <v>1395</v>
      </c>
      <c r="M1193" s="229" t="s">
        <v>347</v>
      </c>
      <c r="N1193" s="229" t="s">
        <v>608</v>
      </c>
      <c r="O1193" s="229" t="s">
        <v>404</v>
      </c>
      <c r="P1193" s="229" t="s">
        <v>405</v>
      </c>
      <c r="Q1193" s="229" t="s">
        <v>406</v>
      </c>
      <c r="R1193" s="229" t="s">
        <v>347</v>
      </c>
      <c r="S1193" s="229" t="s">
        <v>347</v>
      </c>
      <c r="T1193" s="231">
        <v>0</v>
      </c>
      <c r="U1193" s="229" t="s">
        <v>347</v>
      </c>
      <c r="V1193" s="229" t="s">
        <v>1396</v>
      </c>
      <c r="W1193" s="229" t="s">
        <v>347</v>
      </c>
      <c r="X1193" s="229" t="s">
        <v>347</v>
      </c>
      <c r="Y1193" s="229">
        <f t="shared" si="30"/>
        <v>4</v>
      </c>
      <c r="Z1193" s="220"/>
    </row>
    <row r="1194" spans="1:26">
      <c r="A1194" s="228">
        <v>44681</v>
      </c>
      <c r="B1194" s="229" t="s">
        <v>1393</v>
      </c>
      <c r="C1194" s="229" t="s">
        <v>1442</v>
      </c>
      <c r="D1194" s="229" t="s">
        <v>1394</v>
      </c>
      <c r="E1194" s="229" t="s">
        <v>1526</v>
      </c>
      <c r="F1194" s="229" t="s">
        <v>1527</v>
      </c>
      <c r="G1194" s="229" t="s">
        <v>1182</v>
      </c>
      <c r="H1194" s="229" t="s">
        <v>401</v>
      </c>
      <c r="I1194" s="229" t="s">
        <v>347</v>
      </c>
      <c r="J1194" s="230">
        <v>-723645</v>
      </c>
      <c r="K1194" s="229" t="s">
        <v>347</v>
      </c>
      <c r="L1194" s="229" t="s">
        <v>1395</v>
      </c>
      <c r="M1194" s="229" t="s">
        <v>347</v>
      </c>
      <c r="N1194" s="229" t="s">
        <v>608</v>
      </c>
      <c r="O1194" s="229" t="s">
        <v>404</v>
      </c>
      <c r="P1194" s="229" t="s">
        <v>405</v>
      </c>
      <c r="Q1194" s="229" t="s">
        <v>406</v>
      </c>
      <c r="R1194" s="229" t="s">
        <v>347</v>
      </c>
      <c r="S1194" s="229" t="s">
        <v>347</v>
      </c>
      <c r="T1194" s="231">
        <v>0</v>
      </c>
      <c r="U1194" s="229" t="s">
        <v>347</v>
      </c>
      <c r="V1194" s="229" t="s">
        <v>1396</v>
      </c>
      <c r="W1194" s="229" t="s">
        <v>347</v>
      </c>
      <c r="X1194" s="229" t="s">
        <v>347</v>
      </c>
      <c r="Y1194" s="229">
        <f t="shared" si="30"/>
        <v>4</v>
      </c>
      <c r="Z1194" s="220"/>
    </row>
    <row r="1195" spans="1:26">
      <c r="A1195" s="228">
        <v>44681</v>
      </c>
      <c r="B1195" s="229" t="s">
        <v>1393</v>
      </c>
      <c r="C1195" s="229" t="s">
        <v>1442</v>
      </c>
      <c r="D1195" s="229" t="s">
        <v>1394</v>
      </c>
      <c r="E1195" s="229" t="s">
        <v>1526</v>
      </c>
      <c r="F1195" s="229" t="s">
        <v>1527</v>
      </c>
      <c r="G1195" s="229" t="s">
        <v>1183</v>
      </c>
      <c r="H1195" s="229" t="s">
        <v>1184</v>
      </c>
      <c r="I1195" s="229" t="s">
        <v>347</v>
      </c>
      <c r="J1195" s="230">
        <v>-372717</v>
      </c>
      <c r="K1195" s="229" t="s">
        <v>347</v>
      </c>
      <c r="L1195" s="229" t="s">
        <v>1395</v>
      </c>
      <c r="M1195" s="229" t="s">
        <v>347</v>
      </c>
      <c r="N1195" s="229" t="s">
        <v>608</v>
      </c>
      <c r="O1195" s="229" t="s">
        <v>404</v>
      </c>
      <c r="P1195" s="229" t="s">
        <v>405</v>
      </c>
      <c r="Q1195" s="229" t="s">
        <v>406</v>
      </c>
      <c r="R1195" s="229" t="s">
        <v>347</v>
      </c>
      <c r="S1195" s="229" t="s">
        <v>347</v>
      </c>
      <c r="T1195" s="231">
        <v>0</v>
      </c>
      <c r="U1195" s="229" t="s">
        <v>347</v>
      </c>
      <c r="V1195" s="229" t="s">
        <v>1396</v>
      </c>
      <c r="W1195" s="229" t="s">
        <v>347</v>
      </c>
      <c r="X1195" s="229" t="s">
        <v>347</v>
      </c>
      <c r="Y1195" s="229">
        <f t="shared" si="30"/>
        <v>4</v>
      </c>
      <c r="Z1195" s="220"/>
    </row>
    <row r="1196" spans="1:26">
      <c r="A1196" s="228">
        <v>44681</v>
      </c>
      <c r="B1196" s="229" t="s">
        <v>1393</v>
      </c>
      <c r="C1196" s="229" t="s">
        <v>1442</v>
      </c>
      <c r="D1196" s="229" t="s">
        <v>1394</v>
      </c>
      <c r="E1196" s="229" t="s">
        <v>1526</v>
      </c>
      <c r="F1196" s="229" t="s">
        <v>1527</v>
      </c>
      <c r="G1196" s="229" t="s">
        <v>1344</v>
      </c>
      <c r="H1196" s="229" t="s">
        <v>1345</v>
      </c>
      <c r="I1196" s="229" t="s">
        <v>347</v>
      </c>
      <c r="J1196" s="230">
        <v>8114</v>
      </c>
      <c r="K1196" s="229" t="s">
        <v>347</v>
      </c>
      <c r="L1196" s="229" t="s">
        <v>1395</v>
      </c>
      <c r="M1196" s="229" t="s">
        <v>347</v>
      </c>
      <c r="N1196" s="229" t="s">
        <v>608</v>
      </c>
      <c r="O1196" s="229" t="s">
        <v>404</v>
      </c>
      <c r="P1196" s="229" t="s">
        <v>405</v>
      </c>
      <c r="Q1196" s="229" t="s">
        <v>406</v>
      </c>
      <c r="R1196" s="229" t="s">
        <v>347</v>
      </c>
      <c r="S1196" s="229" t="s">
        <v>347</v>
      </c>
      <c r="T1196" s="231">
        <v>0</v>
      </c>
      <c r="U1196" s="229" t="s">
        <v>347</v>
      </c>
      <c r="V1196" s="229" t="s">
        <v>1396</v>
      </c>
      <c r="W1196" s="229" t="s">
        <v>347</v>
      </c>
      <c r="X1196" s="229" t="s">
        <v>347</v>
      </c>
      <c r="Y1196" s="229">
        <f t="shared" si="30"/>
        <v>4</v>
      </c>
      <c r="Z1196" s="220"/>
    </row>
    <row r="1197" spans="1:26">
      <c r="A1197" s="228">
        <v>44681</v>
      </c>
      <c r="B1197" s="229" t="s">
        <v>1393</v>
      </c>
      <c r="C1197" s="229" t="s">
        <v>1442</v>
      </c>
      <c r="D1197" s="229" t="s">
        <v>1394</v>
      </c>
      <c r="E1197" s="229" t="s">
        <v>1526</v>
      </c>
      <c r="F1197" s="229" t="s">
        <v>1527</v>
      </c>
      <c r="G1197" s="229" t="s">
        <v>708</v>
      </c>
      <c r="H1197" s="229" t="s">
        <v>709</v>
      </c>
      <c r="I1197" s="229" t="s">
        <v>347</v>
      </c>
      <c r="J1197" s="230">
        <v>-2759574</v>
      </c>
      <c r="K1197" s="229" t="s">
        <v>347</v>
      </c>
      <c r="L1197" s="229" t="s">
        <v>1395</v>
      </c>
      <c r="M1197" s="229" t="s">
        <v>347</v>
      </c>
      <c r="N1197" s="229" t="s">
        <v>608</v>
      </c>
      <c r="O1197" s="229" t="s">
        <v>404</v>
      </c>
      <c r="P1197" s="229" t="s">
        <v>405</v>
      </c>
      <c r="Q1197" s="229" t="s">
        <v>406</v>
      </c>
      <c r="R1197" s="229" t="s">
        <v>347</v>
      </c>
      <c r="S1197" s="229" t="s">
        <v>347</v>
      </c>
      <c r="T1197" s="231">
        <v>0</v>
      </c>
      <c r="U1197" s="229" t="s">
        <v>347</v>
      </c>
      <c r="V1197" s="229" t="s">
        <v>1396</v>
      </c>
      <c r="W1197" s="229" t="s">
        <v>347</v>
      </c>
      <c r="X1197" s="229" t="s">
        <v>347</v>
      </c>
      <c r="Y1197" s="229">
        <f t="shared" si="30"/>
        <v>4</v>
      </c>
      <c r="Z1197" s="220"/>
    </row>
    <row r="1198" spans="1:26">
      <c r="A1198" s="228">
        <v>44681</v>
      </c>
      <c r="B1198" s="229" t="s">
        <v>1393</v>
      </c>
      <c r="C1198" s="229" t="s">
        <v>1442</v>
      </c>
      <c r="D1198" s="229" t="s">
        <v>1394</v>
      </c>
      <c r="E1198" s="229" t="s">
        <v>1526</v>
      </c>
      <c r="F1198" s="229" t="s">
        <v>1527</v>
      </c>
      <c r="G1198" s="229" t="s">
        <v>1373</v>
      </c>
      <c r="H1198" s="229" t="s">
        <v>730</v>
      </c>
      <c r="I1198" s="229" t="s">
        <v>347</v>
      </c>
      <c r="J1198" s="230">
        <v>-2241052</v>
      </c>
      <c r="K1198" s="229" t="s">
        <v>347</v>
      </c>
      <c r="L1198" s="229" t="s">
        <v>1395</v>
      </c>
      <c r="M1198" s="229" t="s">
        <v>347</v>
      </c>
      <c r="N1198" s="229" t="s">
        <v>608</v>
      </c>
      <c r="O1198" s="229" t="s">
        <v>404</v>
      </c>
      <c r="P1198" s="229" t="s">
        <v>405</v>
      </c>
      <c r="Q1198" s="229" t="s">
        <v>406</v>
      </c>
      <c r="R1198" s="229" t="s">
        <v>347</v>
      </c>
      <c r="S1198" s="229" t="s">
        <v>347</v>
      </c>
      <c r="T1198" s="231">
        <v>0</v>
      </c>
      <c r="U1198" s="229" t="s">
        <v>347</v>
      </c>
      <c r="V1198" s="229" t="s">
        <v>1396</v>
      </c>
      <c r="W1198" s="229" t="s">
        <v>347</v>
      </c>
      <c r="X1198" s="229" t="s">
        <v>347</v>
      </c>
      <c r="Y1198" s="229">
        <f t="shared" si="30"/>
        <v>4</v>
      </c>
      <c r="Z1198" s="220"/>
    </row>
    <row r="1199" spans="1:26">
      <c r="A1199" s="228">
        <v>44681</v>
      </c>
      <c r="B1199" s="229" t="s">
        <v>1393</v>
      </c>
      <c r="C1199" s="229" t="s">
        <v>1442</v>
      </c>
      <c r="D1199" s="229" t="s">
        <v>1394</v>
      </c>
      <c r="E1199" s="229" t="s">
        <v>1526</v>
      </c>
      <c r="F1199" s="229" t="s">
        <v>1527</v>
      </c>
      <c r="G1199" s="229" t="s">
        <v>894</v>
      </c>
      <c r="H1199" s="229" t="s">
        <v>845</v>
      </c>
      <c r="I1199" s="229" t="s">
        <v>347</v>
      </c>
      <c r="J1199" s="230">
        <v>-75289</v>
      </c>
      <c r="K1199" s="229" t="s">
        <v>347</v>
      </c>
      <c r="L1199" s="229" t="s">
        <v>1395</v>
      </c>
      <c r="M1199" s="229" t="s">
        <v>347</v>
      </c>
      <c r="N1199" s="229" t="s">
        <v>608</v>
      </c>
      <c r="O1199" s="229" t="s">
        <v>404</v>
      </c>
      <c r="P1199" s="229" t="s">
        <v>405</v>
      </c>
      <c r="Q1199" s="229" t="s">
        <v>406</v>
      </c>
      <c r="R1199" s="229" t="s">
        <v>347</v>
      </c>
      <c r="S1199" s="229" t="s">
        <v>347</v>
      </c>
      <c r="T1199" s="231">
        <v>0</v>
      </c>
      <c r="U1199" s="229" t="s">
        <v>347</v>
      </c>
      <c r="V1199" s="229" t="s">
        <v>1396</v>
      </c>
      <c r="W1199" s="229" t="s">
        <v>347</v>
      </c>
      <c r="X1199" s="229" t="s">
        <v>347</v>
      </c>
      <c r="Y1199" s="229">
        <f t="shared" si="30"/>
        <v>4</v>
      </c>
      <c r="Z1199" s="220"/>
    </row>
    <row r="1200" spans="1:26">
      <c r="A1200" s="228">
        <v>44681</v>
      </c>
      <c r="B1200" s="229" t="s">
        <v>1393</v>
      </c>
      <c r="C1200" s="229" t="s">
        <v>1442</v>
      </c>
      <c r="D1200" s="229" t="s">
        <v>1394</v>
      </c>
      <c r="E1200" s="229" t="s">
        <v>1526</v>
      </c>
      <c r="F1200" s="229" t="s">
        <v>1527</v>
      </c>
      <c r="G1200" s="229" t="s">
        <v>1129</v>
      </c>
      <c r="H1200" s="229" t="s">
        <v>1130</v>
      </c>
      <c r="I1200" s="229" t="s">
        <v>347</v>
      </c>
      <c r="J1200" s="230">
        <v>-26</v>
      </c>
      <c r="K1200" s="229" t="s">
        <v>347</v>
      </c>
      <c r="L1200" s="229" t="s">
        <v>1395</v>
      </c>
      <c r="M1200" s="229" t="s">
        <v>347</v>
      </c>
      <c r="N1200" s="229" t="s">
        <v>608</v>
      </c>
      <c r="O1200" s="229" t="s">
        <v>404</v>
      </c>
      <c r="P1200" s="229" t="s">
        <v>405</v>
      </c>
      <c r="Q1200" s="229" t="s">
        <v>406</v>
      </c>
      <c r="R1200" s="229" t="s">
        <v>347</v>
      </c>
      <c r="S1200" s="229" t="s">
        <v>347</v>
      </c>
      <c r="T1200" s="231">
        <v>0</v>
      </c>
      <c r="U1200" s="229" t="s">
        <v>347</v>
      </c>
      <c r="V1200" s="229" t="s">
        <v>1396</v>
      </c>
      <c r="W1200" s="229" t="s">
        <v>347</v>
      </c>
      <c r="X1200" s="229" t="s">
        <v>347</v>
      </c>
      <c r="Y1200" s="229">
        <f t="shared" si="30"/>
        <v>4</v>
      </c>
      <c r="Z1200" s="220"/>
    </row>
    <row r="1201" spans="1:26">
      <c r="A1201" s="228">
        <v>44681</v>
      </c>
      <c r="B1201" s="229" t="s">
        <v>1393</v>
      </c>
      <c r="C1201" s="229" t="s">
        <v>1442</v>
      </c>
      <c r="D1201" s="229" t="s">
        <v>1394</v>
      </c>
      <c r="E1201" s="229" t="s">
        <v>1526</v>
      </c>
      <c r="F1201" s="229" t="s">
        <v>1527</v>
      </c>
      <c r="G1201" s="229" t="s">
        <v>1291</v>
      </c>
      <c r="H1201" s="229" t="s">
        <v>1292</v>
      </c>
      <c r="I1201" s="229" t="s">
        <v>347</v>
      </c>
      <c r="J1201" s="230">
        <v>-4311893</v>
      </c>
      <c r="K1201" s="229" t="s">
        <v>347</v>
      </c>
      <c r="L1201" s="229" t="s">
        <v>1395</v>
      </c>
      <c r="M1201" s="229" t="s">
        <v>347</v>
      </c>
      <c r="N1201" s="229" t="s">
        <v>608</v>
      </c>
      <c r="O1201" s="229" t="s">
        <v>404</v>
      </c>
      <c r="P1201" s="229" t="s">
        <v>405</v>
      </c>
      <c r="Q1201" s="229" t="s">
        <v>406</v>
      </c>
      <c r="R1201" s="229" t="s">
        <v>347</v>
      </c>
      <c r="S1201" s="229" t="s">
        <v>347</v>
      </c>
      <c r="T1201" s="231">
        <v>0</v>
      </c>
      <c r="U1201" s="229" t="s">
        <v>347</v>
      </c>
      <c r="V1201" s="229" t="s">
        <v>1396</v>
      </c>
      <c r="W1201" s="229" t="s">
        <v>347</v>
      </c>
      <c r="X1201" s="229" t="s">
        <v>347</v>
      </c>
      <c r="Y1201" s="229">
        <f t="shared" si="30"/>
        <v>4</v>
      </c>
      <c r="Z1201" s="220"/>
    </row>
    <row r="1202" spans="1:26">
      <c r="A1202" s="228">
        <v>44681</v>
      </c>
      <c r="B1202" s="229" t="s">
        <v>1393</v>
      </c>
      <c r="C1202" s="229" t="s">
        <v>1442</v>
      </c>
      <c r="D1202" s="229" t="s">
        <v>1394</v>
      </c>
      <c r="E1202" s="229" t="s">
        <v>1526</v>
      </c>
      <c r="F1202" s="229" t="s">
        <v>1527</v>
      </c>
      <c r="G1202" s="229" t="s">
        <v>1217</v>
      </c>
      <c r="H1202" s="229" t="s">
        <v>948</v>
      </c>
      <c r="I1202" s="229" t="s">
        <v>347</v>
      </c>
      <c r="J1202" s="230">
        <v>-74367</v>
      </c>
      <c r="K1202" s="229" t="s">
        <v>347</v>
      </c>
      <c r="L1202" s="229" t="s">
        <v>1395</v>
      </c>
      <c r="M1202" s="229" t="s">
        <v>347</v>
      </c>
      <c r="N1202" s="229" t="s">
        <v>608</v>
      </c>
      <c r="O1202" s="229" t="s">
        <v>404</v>
      </c>
      <c r="P1202" s="229" t="s">
        <v>405</v>
      </c>
      <c r="Q1202" s="229" t="s">
        <v>406</v>
      </c>
      <c r="R1202" s="229" t="s">
        <v>347</v>
      </c>
      <c r="S1202" s="229" t="s">
        <v>347</v>
      </c>
      <c r="T1202" s="231">
        <v>0</v>
      </c>
      <c r="U1202" s="229" t="s">
        <v>347</v>
      </c>
      <c r="V1202" s="229" t="s">
        <v>1396</v>
      </c>
      <c r="W1202" s="229" t="s">
        <v>347</v>
      </c>
      <c r="X1202" s="229" t="s">
        <v>347</v>
      </c>
      <c r="Y1202" s="229">
        <f t="shared" si="30"/>
        <v>4</v>
      </c>
      <c r="Z1202" s="220"/>
    </row>
    <row r="1203" spans="1:26">
      <c r="A1203" s="228">
        <v>44681</v>
      </c>
      <c r="B1203" s="229" t="s">
        <v>1393</v>
      </c>
      <c r="C1203" s="229" t="s">
        <v>1442</v>
      </c>
      <c r="D1203" s="229" t="s">
        <v>1394</v>
      </c>
      <c r="E1203" s="229" t="s">
        <v>1526</v>
      </c>
      <c r="F1203" s="229" t="s">
        <v>1527</v>
      </c>
      <c r="G1203" s="229" t="s">
        <v>1124</v>
      </c>
      <c r="H1203" s="229" t="s">
        <v>1125</v>
      </c>
      <c r="I1203" s="229" t="s">
        <v>347</v>
      </c>
      <c r="J1203" s="230">
        <v>-784362</v>
      </c>
      <c r="K1203" s="229" t="s">
        <v>347</v>
      </c>
      <c r="L1203" s="229" t="s">
        <v>1395</v>
      </c>
      <c r="M1203" s="229" t="s">
        <v>347</v>
      </c>
      <c r="N1203" s="229" t="s">
        <v>608</v>
      </c>
      <c r="O1203" s="229" t="s">
        <v>404</v>
      </c>
      <c r="P1203" s="229" t="s">
        <v>405</v>
      </c>
      <c r="Q1203" s="229" t="s">
        <v>406</v>
      </c>
      <c r="R1203" s="229" t="s">
        <v>347</v>
      </c>
      <c r="S1203" s="229" t="s">
        <v>347</v>
      </c>
      <c r="T1203" s="231">
        <v>0</v>
      </c>
      <c r="U1203" s="229" t="s">
        <v>347</v>
      </c>
      <c r="V1203" s="229" t="s">
        <v>1396</v>
      </c>
      <c r="W1203" s="229" t="s">
        <v>347</v>
      </c>
      <c r="X1203" s="229" t="s">
        <v>347</v>
      </c>
      <c r="Y1203" s="229">
        <f t="shared" si="30"/>
        <v>4</v>
      </c>
      <c r="Z1203" s="220"/>
    </row>
    <row r="1204" spans="1:26">
      <c r="A1204" s="228">
        <v>44681</v>
      </c>
      <c r="B1204" s="229" t="s">
        <v>1393</v>
      </c>
      <c r="C1204" s="229" t="s">
        <v>1442</v>
      </c>
      <c r="D1204" s="229" t="s">
        <v>1394</v>
      </c>
      <c r="E1204" s="229" t="s">
        <v>1526</v>
      </c>
      <c r="F1204" s="229" t="s">
        <v>1527</v>
      </c>
      <c r="G1204" s="229" t="s">
        <v>1397</v>
      </c>
      <c r="H1204" s="229" t="s">
        <v>1398</v>
      </c>
      <c r="I1204" s="229" t="s">
        <v>347</v>
      </c>
      <c r="J1204" s="230">
        <v>-108031</v>
      </c>
      <c r="K1204" s="229" t="s">
        <v>347</v>
      </c>
      <c r="L1204" s="229" t="s">
        <v>1395</v>
      </c>
      <c r="M1204" s="229" t="s">
        <v>347</v>
      </c>
      <c r="N1204" s="229" t="s">
        <v>608</v>
      </c>
      <c r="O1204" s="229" t="s">
        <v>404</v>
      </c>
      <c r="P1204" s="229" t="s">
        <v>405</v>
      </c>
      <c r="Q1204" s="229" t="s">
        <v>406</v>
      </c>
      <c r="R1204" s="229" t="s">
        <v>347</v>
      </c>
      <c r="S1204" s="229" t="s">
        <v>347</v>
      </c>
      <c r="T1204" s="231">
        <v>0</v>
      </c>
      <c r="U1204" s="229" t="s">
        <v>347</v>
      </c>
      <c r="V1204" s="229" t="s">
        <v>1396</v>
      </c>
      <c r="W1204" s="229" t="s">
        <v>347</v>
      </c>
      <c r="X1204" s="229" t="s">
        <v>347</v>
      </c>
      <c r="Y1204" s="229">
        <f t="shared" si="30"/>
        <v>4</v>
      </c>
      <c r="Z1204" s="220"/>
    </row>
    <row r="1205" spans="1:26">
      <c r="A1205" s="228">
        <v>44681</v>
      </c>
      <c r="B1205" s="229" t="s">
        <v>1393</v>
      </c>
      <c r="C1205" s="229" t="s">
        <v>1442</v>
      </c>
      <c r="D1205" s="229" t="s">
        <v>1394</v>
      </c>
      <c r="E1205" s="229" t="s">
        <v>1526</v>
      </c>
      <c r="F1205" s="229" t="s">
        <v>1527</v>
      </c>
      <c r="G1205" s="229" t="s">
        <v>738</v>
      </c>
      <c r="H1205" s="229" t="s">
        <v>441</v>
      </c>
      <c r="I1205" s="229" t="s">
        <v>347</v>
      </c>
      <c r="J1205" s="230">
        <v>-543929</v>
      </c>
      <c r="K1205" s="229" t="s">
        <v>347</v>
      </c>
      <c r="L1205" s="229" t="s">
        <v>1395</v>
      </c>
      <c r="M1205" s="229" t="s">
        <v>347</v>
      </c>
      <c r="N1205" s="229" t="s">
        <v>608</v>
      </c>
      <c r="O1205" s="229" t="s">
        <v>404</v>
      </c>
      <c r="P1205" s="229" t="s">
        <v>405</v>
      </c>
      <c r="Q1205" s="229" t="s">
        <v>406</v>
      </c>
      <c r="R1205" s="229" t="s">
        <v>347</v>
      </c>
      <c r="S1205" s="229" t="s">
        <v>347</v>
      </c>
      <c r="T1205" s="231">
        <v>0</v>
      </c>
      <c r="U1205" s="229" t="s">
        <v>347</v>
      </c>
      <c r="V1205" s="229" t="s">
        <v>1396</v>
      </c>
      <c r="W1205" s="229" t="s">
        <v>347</v>
      </c>
      <c r="X1205" s="229" t="s">
        <v>347</v>
      </c>
      <c r="Y1205" s="229">
        <f t="shared" si="30"/>
        <v>4</v>
      </c>
      <c r="Z1205" s="220"/>
    </row>
    <row r="1206" spans="1:26">
      <c r="A1206" s="228">
        <v>44681</v>
      </c>
      <c r="B1206" s="229" t="s">
        <v>1393</v>
      </c>
      <c r="C1206" s="229" t="s">
        <v>1442</v>
      </c>
      <c r="D1206" s="229" t="s">
        <v>1394</v>
      </c>
      <c r="E1206" s="229" t="s">
        <v>1526</v>
      </c>
      <c r="F1206" s="229" t="s">
        <v>1527</v>
      </c>
      <c r="G1206" s="229" t="s">
        <v>1399</v>
      </c>
      <c r="H1206" s="229" t="s">
        <v>820</v>
      </c>
      <c r="I1206" s="229" t="s">
        <v>347</v>
      </c>
      <c r="J1206" s="230">
        <v>-84056</v>
      </c>
      <c r="K1206" s="229" t="s">
        <v>347</v>
      </c>
      <c r="L1206" s="229" t="s">
        <v>1395</v>
      </c>
      <c r="M1206" s="229" t="s">
        <v>347</v>
      </c>
      <c r="N1206" s="229" t="s">
        <v>608</v>
      </c>
      <c r="O1206" s="229" t="s">
        <v>404</v>
      </c>
      <c r="P1206" s="229" t="s">
        <v>405</v>
      </c>
      <c r="Q1206" s="229" t="s">
        <v>406</v>
      </c>
      <c r="R1206" s="229" t="s">
        <v>347</v>
      </c>
      <c r="S1206" s="229" t="s">
        <v>347</v>
      </c>
      <c r="T1206" s="231">
        <v>0</v>
      </c>
      <c r="U1206" s="229" t="s">
        <v>347</v>
      </c>
      <c r="V1206" s="229" t="s">
        <v>1396</v>
      </c>
      <c r="W1206" s="229" t="s">
        <v>347</v>
      </c>
      <c r="X1206" s="229" t="s">
        <v>347</v>
      </c>
      <c r="Y1206" s="229">
        <f t="shared" si="30"/>
        <v>4</v>
      </c>
      <c r="Z1206" s="220"/>
    </row>
    <row r="1207" spans="1:26">
      <c r="A1207" s="228">
        <v>44681</v>
      </c>
      <c r="B1207" s="229" t="s">
        <v>1393</v>
      </c>
      <c r="C1207" s="229" t="s">
        <v>1442</v>
      </c>
      <c r="D1207" s="229" t="s">
        <v>1394</v>
      </c>
      <c r="E1207" s="229" t="s">
        <v>1526</v>
      </c>
      <c r="F1207" s="229" t="s">
        <v>1527</v>
      </c>
      <c r="G1207" s="229" t="s">
        <v>1357</v>
      </c>
      <c r="H1207" s="229" t="s">
        <v>1358</v>
      </c>
      <c r="I1207" s="229" t="s">
        <v>347</v>
      </c>
      <c r="J1207" s="230">
        <v>-155557</v>
      </c>
      <c r="K1207" s="229" t="s">
        <v>347</v>
      </c>
      <c r="L1207" s="229" t="s">
        <v>1395</v>
      </c>
      <c r="M1207" s="229" t="s">
        <v>347</v>
      </c>
      <c r="N1207" s="229" t="s">
        <v>608</v>
      </c>
      <c r="O1207" s="229" t="s">
        <v>404</v>
      </c>
      <c r="P1207" s="229" t="s">
        <v>405</v>
      </c>
      <c r="Q1207" s="229" t="s">
        <v>406</v>
      </c>
      <c r="R1207" s="229" t="s">
        <v>347</v>
      </c>
      <c r="S1207" s="229" t="s">
        <v>347</v>
      </c>
      <c r="T1207" s="231">
        <v>0</v>
      </c>
      <c r="U1207" s="229" t="s">
        <v>347</v>
      </c>
      <c r="V1207" s="229" t="s">
        <v>1396</v>
      </c>
      <c r="W1207" s="229" t="s">
        <v>347</v>
      </c>
      <c r="X1207" s="229" t="s">
        <v>347</v>
      </c>
      <c r="Y1207" s="229">
        <f t="shared" si="30"/>
        <v>4</v>
      </c>
      <c r="Z1207" s="220"/>
    </row>
    <row r="1208" spans="1:26">
      <c r="A1208" s="228">
        <v>44681</v>
      </c>
      <c r="B1208" s="229" t="s">
        <v>1393</v>
      </c>
      <c r="C1208" s="229" t="s">
        <v>1442</v>
      </c>
      <c r="D1208" s="229" t="s">
        <v>1394</v>
      </c>
      <c r="E1208" s="229" t="s">
        <v>1526</v>
      </c>
      <c r="F1208" s="229" t="s">
        <v>1527</v>
      </c>
      <c r="G1208" s="229" t="s">
        <v>1378</v>
      </c>
      <c r="H1208" s="229" t="s">
        <v>740</v>
      </c>
      <c r="I1208" s="229" t="s">
        <v>347</v>
      </c>
      <c r="J1208" s="230">
        <v>-2901594</v>
      </c>
      <c r="K1208" s="229" t="s">
        <v>347</v>
      </c>
      <c r="L1208" s="229" t="s">
        <v>1395</v>
      </c>
      <c r="M1208" s="229" t="s">
        <v>347</v>
      </c>
      <c r="N1208" s="229" t="s">
        <v>608</v>
      </c>
      <c r="O1208" s="229" t="s">
        <v>404</v>
      </c>
      <c r="P1208" s="229" t="s">
        <v>405</v>
      </c>
      <c r="Q1208" s="229" t="s">
        <v>406</v>
      </c>
      <c r="R1208" s="229" t="s">
        <v>347</v>
      </c>
      <c r="S1208" s="229" t="s">
        <v>347</v>
      </c>
      <c r="T1208" s="231">
        <v>0</v>
      </c>
      <c r="U1208" s="229" t="s">
        <v>347</v>
      </c>
      <c r="V1208" s="229" t="s">
        <v>1396</v>
      </c>
      <c r="W1208" s="229" t="s">
        <v>347</v>
      </c>
      <c r="X1208" s="229" t="s">
        <v>347</v>
      </c>
      <c r="Y1208" s="229">
        <f t="shared" si="30"/>
        <v>4</v>
      </c>
      <c r="Z1208" s="220"/>
    </row>
    <row r="1209" spans="1:26">
      <c r="A1209" s="228">
        <v>44681</v>
      </c>
      <c r="B1209" s="229" t="s">
        <v>1393</v>
      </c>
      <c r="C1209" s="229" t="s">
        <v>1442</v>
      </c>
      <c r="D1209" s="229" t="s">
        <v>1394</v>
      </c>
      <c r="E1209" s="229" t="s">
        <v>1526</v>
      </c>
      <c r="F1209" s="229" t="s">
        <v>1527</v>
      </c>
      <c r="G1209" s="229" t="s">
        <v>1379</v>
      </c>
      <c r="H1209" s="229" t="s">
        <v>1380</v>
      </c>
      <c r="I1209" s="229" t="s">
        <v>347</v>
      </c>
      <c r="J1209" s="230">
        <v>-125473</v>
      </c>
      <c r="K1209" s="229" t="s">
        <v>347</v>
      </c>
      <c r="L1209" s="229" t="s">
        <v>1395</v>
      </c>
      <c r="M1209" s="229" t="s">
        <v>347</v>
      </c>
      <c r="N1209" s="229" t="s">
        <v>608</v>
      </c>
      <c r="O1209" s="229" t="s">
        <v>404</v>
      </c>
      <c r="P1209" s="229" t="s">
        <v>405</v>
      </c>
      <c r="Q1209" s="229" t="s">
        <v>406</v>
      </c>
      <c r="R1209" s="229" t="s">
        <v>347</v>
      </c>
      <c r="S1209" s="229" t="s">
        <v>347</v>
      </c>
      <c r="T1209" s="231">
        <v>0</v>
      </c>
      <c r="U1209" s="229" t="s">
        <v>347</v>
      </c>
      <c r="V1209" s="229" t="s">
        <v>1396</v>
      </c>
      <c r="W1209" s="229" t="s">
        <v>347</v>
      </c>
      <c r="X1209" s="229" t="s">
        <v>347</v>
      </c>
      <c r="Y1209" s="229">
        <f t="shared" si="30"/>
        <v>4</v>
      </c>
      <c r="Z1209" s="220"/>
    </row>
    <row r="1210" spans="1:26">
      <c r="A1210" s="228">
        <v>44681</v>
      </c>
      <c r="B1210" s="229" t="s">
        <v>1393</v>
      </c>
      <c r="C1210" s="229" t="s">
        <v>1442</v>
      </c>
      <c r="D1210" s="229" t="s">
        <v>1394</v>
      </c>
      <c r="E1210" s="229" t="s">
        <v>1526</v>
      </c>
      <c r="F1210" s="229" t="s">
        <v>1527</v>
      </c>
      <c r="G1210" s="229" t="s">
        <v>1381</v>
      </c>
      <c r="H1210" s="229" t="s">
        <v>744</v>
      </c>
      <c r="I1210" s="229" t="s">
        <v>347</v>
      </c>
      <c r="J1210" s="230">
        <v>-70084</v>
      </c>
      <c r="K1210" s="229" t="s">
        <v>347</v>
      </c>
      <c r="L1210" s="229" t="s">
        <v>1395</v>
      </c>
      <c r="M1210" s="229" t="s">
        <v>347</v>
      </c>
      <c r="N1210" s="229" t="s">
        <v>608</v>
      </c>
      <c r="O1210" s="229" t="s">
        <v>404</v>
      </c>
      <c r="P1210" s="229" t="s">
        <v>405</v>
      </c>
      <c r="Q1210" s="229" t="s">
        <v>406</v>
      </c>
      <c r="R1210" s="229" t="s">
        <v>347</v>
      </c>
      <c r="S1210" s="229" t="s">
        <v>347</v>
      </c>
      <c r="T1210" s="231">
        <v>0</v>
      </c>
      <c r="U1210" s="229" t="s">
        <v>347</v>
      </c>
      <c r="V1210" s="229" t="s">
        <v>1396</v>
      </c>
      <c r="W1210" s="229" t="s">
        <v>347</v>
      </c>
      <c r="X1210" s="229" t="s">
        <v>347</v>
      </c>
      <c r="Y1210" s="229">
        <f t="shared" si="30"/>
        <v>4</v>
      </c>
      <c r="Z1210" s="220"/>
    </row>
    <row r="1211" spans="1:26">
      <c r="A1211" s="228">
        <v>44681</v>
      </c>
      <c r="B1211" s="229" t="s">
        <v>1393</v>
      </c>
      <c r="C1211" s="229" t="s">
        <v>1442</v>
      </c>
      <c r="D1211" s="229" t="s">
        <v>1394</v>
      </c>
      <c r="E1211" s="229" t="s">
        <v>1526</v>
      </c>
      <c r="F1211" s="229" t="s">
        <v>1527</v>
      </c>
      <c r="G1211" s="229" t="s">
        <v>1257</v>
      </c>
      <c r="H1211" s="229" t="s">
        <v>746</v>
      </c>
      <c r="I1211" s="229" t="s">
        <v>347</v>
      </c>
      <c r="J1211" s="230">
        <v>-1537624</v>
      </c>
      <c r="K1211" s="229" t="s">
        <v>347</v>
      </c>
      <c r="L1211" s="229" t="s">
        <v>1395</v>
      </c>
      <c r="M1211" s="229" t="s">
        <v>347</v>
      </c>
      <c r="N1211" s="229" t="s">
        <v>608</v>
      </c>
      <c r="O1211" s="229" t="s">
        <v>404</v>
      </c>
      <c r="P1211" s="229" t="s">
        <v>405</v>
      </c>
      <c r="Q1211" s="229" t="s">
        <v>406</v>
      </c>
      <c r="R1211" s="229" t="s">
        <v>347</v>
      </c>
      <c r="S1211" s="229" t="s">
        <v>347</v>
      </c>
      <c r="T1211" s="231">
        <v>0</v>
      </c>
      <c r="U1211" s="229" t="s">
        <v>347</v>
      </c>
      <c r="V1211" s="229" t="s">
        <v>1396</v>
      </c>
      <c r="W1211" s="229" t="s">
        <v>347</v>
      </c>
      <c r="X1211" s="229" t="s">
        <v>347</v>
      </c>
      <c r="Y1211" s="229">
        <f t="shared" si="30"/>
        <v>4</v>
      </c>
      <c r="Z1211" s="220"/>
    </row>
    <row r="1212" spans="1:26">
      <c r="A1212" s="228">
        <v>44681</v>
      </c>
      <c r="B1212" s="229" t="s">
        <v>1393</v>
      </c>
      <c r="C1212" s="229" t="s">
        <v>1442</v>
      </c>
      <c r="D1212" s="229" t="s">
        <v>1394</v>
      </c>
      <c r="E1212" s="229" t="s">
        <v>1526</v>
      </c>
      <c r="F1212" s="229" t="s">
        <v>1527</v>
      </c>
      <c r="G1212" s="229" t="s">
        <v>1258</v>
      </c>
      <c r="H1212" s="229" t="s">
        <v>1259</v>
      </c>
      <c r="I1212" s="229" t="s">
        <v>347</v>
      </c>
      <c r="J1212" s="230">
        <v>-8863498</v>
      </c>
      <c r="K1212" s="229" t="s">
        <v>347</v>
      </c>
      <c r="L1212" s="229" t="s">
        <v>1395</v>
      </c>
      <c r="M1212" s="229" t="s">
        <v>347</v>
      </c>
      <c r="N1212" s="229" t="s">
        <v>608</v>
      </c>
      <c r="O1212" s="229" t="s">
        <v>404</v>
      </c>
      <c r="P1212" s="229" t="s">
        <v>405</v>
      </c>
      <c r="Q1212" s="229" t="s">
        <v>406</v>
      </c>
      <c r="R1212" s="229" t="s">
        <v>347</v>
      </c>
      <c r="S1212" s="229" t="s">
        <v>347</v>
      </c>
      <c r="T1212" s="231">
        <v>0</v>
      </c>
      <c r="U1212" s="229" t="s">
        <v>347</v>
      </c>
      <c r="V1212" s="229" t="s">
        <v>1396</v>
      </c>
      <c r="W1212" s="229" t="s">
        <v>347</v>
      </c>
      <c r="X1212" s="229" t="s">
        <v>347</v>
      </c>
      <c r="Y1212" s="229">
        <f t="shared" si="30"/>
        <v>4</v>
      </c>
      <c r="Z1212" s="220"/>
    </row>
    <row r="1213" spans="1:26">
      <c r="A1213" s="228">
        <v>44681</v>
      </c>
      <c r="B1213" s="229" t="s">
        <v>1393</v>
      </c>
      <c r="C1213" s="229" t="s">
        <v>1442</v>
      </c>
      <c r="D1213" s="229" t="s">
        <v>1394</v>
      </c>
      <c r="E1213" s="229" t="s">
        <v>1526</v>
      </c>
      <c r="F1213" s="229" t="s">
        <v>1527</v>
      </c>
      <c r="G1213" s="229" t="s">
        <v>1382</v>
      </c>
      <c r="H1213" s="229" t="s">
        <v>748</v>
      </c>
      <c r="I1213" s="229" t="s">
        <v>347</v>
      </c>
      <c r="J1213" s="230">
        <v>-576823</v>
      </c>
      <c r="K1213" s="229" t="s">
        <v>347</v>
      </c>
      <c r="L1213" s="229" t="s">
        <v>1395</v>
      </c>
      <c r="M1213" s="229" t="s">
        <v>347</v>
      </c>
      <c r="N1213" s="229" t="s">
        <v>608</v>
      </c>
      <c r="O1213" s="229" t="s">
        <v>404</v>
      </c>
      <c r="P1213" s="229" t="s">
        <v>405</v>
      </c>
      <c r="Q1213" s="229" t="s">
        <v>406</v>
      </c>
      <c r="R1213" s="229" t="s">
        <v>347</v>
      </c>
      <c r="S1213" s="229" t="s">
        <v>347</v>
      </c>
      <c r="T1213" s="231">
        <v>0</v>
      </c>
      <c r="U1213" s="229" t="s">
        <v>347</v>
      </c>
      <c r="V1213" s="229" t="s">
        <v>1396</v>
      </c>
      <c r="W1213" s="229" t="s">
        <v>347</v>
      </c>
      <c r="X1213" s="229" t="s">
        <v>347</v>
      </c>
      <c r="Y1213" s="229">
        <f t="shared" si="30"/>
        <v>4</v>
      </c>
      <c r="Z1213" s="220"/>
    </row>
    <row r="1214" spans="1:26">
      <c r="A1214" s="228">
        <v>44681</v>
      </c>
      <c r="B1214" s="229" t="s">
        <v>1393</v>
      </c>
      <c r="C1214" s="229" t="s">
        <v>1442</v>
      </c>
      <c r="D1214" s="229" t="s">
        <v>1394</v>
      </c>
      <c r="E1214" s="229" t="s">
        <v>1526</v>
      </c>
      <c r="F1214" s="229" t="s">
        <v>1527</v>
      </c>
      <c r="G1214" s="229" t="s">
        <v>1383</v>
      </c>
      <c r="H1214" s="229" t="s">
        <v>1384</v>
      </c>
      <c r="I1214" s="229" t="s">
        <v>347</v>
      </c>
      <c r="J1214" s="230">
        <v>-1422250</v>
      </c>
      <c r="K1214" s="229" t="s">
        <v>347</v>
      </c>
      <c r="L1214" s="229" t="s">
        <v>1395</v>
      </c>
      <c r="M1214" s="229" t="s">
        <v>347</v>
      </c>
      <c r="N1214" s="229" t="s">
        <v>608</v>
      </c>
      <c r="O1214" s="229" t="s">
        <v>404</v>
      </c>
      <c r="P1214" s="229" t="s">
        <v>405</v>
      </c>
      <c r="Q1214" s="229" t="s">
        <v>406</v>
      </c>
      <c r="R1214" s="229" t="s">
        <v>347</v>
      </c>
      <c r="S1214" s="229" t="s">
        <v>347</v>
      </c>
      <c r="T1214" s="231">
        <v>0</v>
      </c>
      <c r="U1214" s="229" t="s">
        <v>347</v>
      </c>
      <c r="V1214" s="229" t="s">
        <v>1396</v>
      </c>
      <c r="W1214" s="229" t="s">
        <v>347</v>
      </c>
      <c r="X1214" s="229" t="s">
        <v>347</v>
      </c>
      <c r="Y1214" s="229">
        <f t="shared" si="30"/>
        <v>4</v>
      </c>
      <c r="Z1214" s="220"/>
    </row>
    <row r="1215" spans="1:26">
      <c r="A1215" s="228">
        <v>44681</v>
      </c>
      <c r="B1215" s="229" t="s">
        <v>1393</v>
      </c>
      <c r="C1215" s="229" t="s">
        <v>1442</v>
      </c>
      <c r="D1215" s="229" t="s">
        <v>1394</v>
      </c>
      <c r="E1215" s="229" t="s">
        <v>1526</v>
      </c>
      <c r="F1215" s="229" t="s">
        <v>1527</v>
      </c>
      <c r="G1215" s="229" t="s">
        <v>1385</v>
      </c>
      <c r="H1215" s="229" t="s">
        <v>1386</v>
      </c>
      <c r="I1215" s="229" t="s">
        <v>347</v>
      </c>
      <c r="J1215" s="230">
        <v>-156364</v>
      </c>
      <c r="K1215" s="229" t="s">
        <v>347</v>
      </c>
      <c r="L1215" s="229" t="s">
        <v>1395</v>
      </c>
      <c r="M1215" s="229" t="s">
        <v>347</v>
      </c>
      <c r="N1215" s="229" t="s">
        <v>608</v>
      </c>
      <c r="O1215" s="229" t="s">
        <v>404</v>
      </c>
      <c r="P1215" s="229" t="s">
        <v>405</v>
      </c>
      <c r="Q1215" s="229" t="s">
        <v>406</v>
      </c>
      <c r="R1215" s="229" t="s">
        <v>347</v>
      </c>
      <c r="S1215" s="229" t="s">
        <v>347</v>
      </c>
      <c r="T1215" s="231">
        <v>0</v>
      </c>
      <c r="U1215" s="229" t="s">
        <v>347</v>
      </c>
      <c r="V1215" s="229" t="s">
        <v>1396</v>
      </c>
      <c r="W1215" s="229" t="s">
        <v>347</v>
      </c>
      <c r="X1215" s="229" t="s">
        <v>347</v>
      </c>
      <c r="Y1215" s="229">
        <f t="shared" si="30"/>
        <v>4</v>
      </c>
      <c r="Z1215" s="220"/>
    </row>
    <row r="1216" spans="1:26">
      <c r="A1216" s="228">
        <v>44681</v>
      </c>
      <c r="B1216" s="229" t="s">
        <v>1393</v>
      </c>
      <c r="C1216" s="229" t="s">
        <v>1442</v>
      </c>
      <c r="D1216" s="229" t="s">
        <v>1394</v>
      </c>
      <c r="E1216" s="229" t="s">
        <v>1526</v>
      </c>
      <c r="F1216" s="229" t="s">
        <v>1527</v>
      </c>
      <c r="G1216" s="229" t="s">
        <v>1263</v>
      </c>
      <c r="H1216" s="229" t="s">
        <v>820</v>
      </c>
      <c r="I1216" s="229" t="s">
        <v>347</v>
      </c>
      <c r="J1216" s="230">
        <v>-237545</v>
      </c>
      <c r="K1216" s="229" t="s">
        <v>347</v>
      </c>
      <c r="L1216" s="229" t="s">
        <v>1395</v>
      </c>
      <c r="M1216" s="229" t="s">
        <v>347</v>
      </c>
      <c r="N1216" s="229" t="s">
        <v>608</v>
      </c>
      <c r="O1216" s="229" t="s">
        <v>404</v>
      </c>
      <c r="P1216" s="229" t="s">
        <v>405</v>
      </c>
      <c r="Q1216" s="229" t="s">
        <v>406</v>
      </c>
      <c r="R1216" s="229" t="s">
        <v>347</v>
      </c>
      <c r="S1216" s="229" t="s">
        <v>347</v>
      </c>
      <c r="T1216" s="231">
        <v>0</v>
      </c>
      <c r="U1216" s="229" t="s">
        <v>347</v>
      </c>
      <c r="V1216" s="229" t="s">
        <v>1396</v>
      </c>
      <c r="W1216" s="229" t="s">
        <v>347</v>
      </c>
      <c r="X1216" s="229" t="s">
        <v>347</v>
      </c>
      <c r="Y1216" s="229">
        <f t="shared" si="30"/>
        <v>4</v>
      </c>
      <c r="Z1216" s="220"/>
    </row>
    <row r="1217" spans="1:26">
      <c r="A1217" s="228">
        <v>44681</v>
      </c>
      <c r="B1217" s="229" t="s">
        <v>1393</v>
      </c>
      <c r="C1217" s="229" t="s">
        <v>1442</v>
      </c>
      <c r="D1217" s="229" t="s">
        <v>1394</v>
      </c>
      <c r="E1217" s="229" t="s">
        <v>1526</v>
      </c>
      <c r="F1217" s="229" t="s">
        <v>1527</v>
      </c>
      <c r="G1217" s="229" t="s">
        <v>1187</v>
      </c>
      <c r="H1217" s="229" t="s">
        <v>410</v>
      </c>
      <c r="I1217" s="229" t="s">
        <v>347</v>
      </c>
      <c r="J1217" s="230">
        <v>-10227</v>
      </c>
      <c r="K1217" s="229" t="s">
        <v>347</v>
      </c>
      <c r="L1217" s="229" t="s">
        <v>1395</v>
      </c>
      <c r="M1217" s="229" t="s">
        <v>347</v>
      </c>
      <c r="N1217" s="229" t="s">
        <v>608</v>
      </c>
      <c r="O1217" s="229" t="s">
        <v>404</v>
      </c>
      <c r="P1217" s="229" t="s">
        <v>405</v>
      </c>
      <c r="Q1217" s="229" t="s">
        <v>406</v>
      </c>
      <c r="R1217" s="229" t="s">
        <v>347</v>
      </c>
      <c r="S1217" s="229" t="s">
        <v>347</v>
      </c>
      <c r="T1217" s="231">
        <v>0</v>
      </c>
      <c r="U1217" s="229" t="s">
        <v>347</v>
      </c>
      <c r="V1217" s="229" t="s">
        <v>1396</v>
      </c>
      <c r="W1217" s="229" t="s">
        <v>347</v>
      </c>
      <c r="X1217" s="229" t="s">
        <v>347</v>
      </c>
      <c r="Y1217" s="229">
        <f t="shared" si="30"/>
        <v>4</v>
      </c>
      <c r="Z1217" s="220"/>
    </row>
    <row r="1218" spans="1:26">
      <c r="A1218" s="228">
        <v>44681</v>
      </c>
      <c r="B1218" s="229" t="s">
        <v>1393</v>
      </c>
      <c r="C1218" s="229" t="s">
        <v>1442</v>
      </c>
      <c r="D1218" s="229" t="s">
        <v>1394</v>
      </c>
      <c r="E1218" s="229" t="s">
        <v>1526</v>
      </c>
      <c r="F1218" s="229" t="s">
        <v>1527</v>
      </c>
      <c r="G1218" s="229" t="s">
        <v>1268</v>
      </c>
      <c r="H1218" s="229" t="s">
        <v>1269</v>
      </c>
      <c r="I1218" s="229" t="s">
        <v>347</v>
      </c>
      <c r="J1218" s="230">
        <v>-63623</v>
      </c>
      <c r="K1218" s="229" t="s">
        <v>347</v>
      </c>
      <c r="L1218" s="229" t="s">
        <v>1395</v>
      </c>
      <c r="M1218" s="229" t="s">
        <v>347</v>
      </c>
      <c r="N1218" s="229" t="s">
        <v>608</v>
      </c>
      <c r="O1218" s="229" t="s">
        <v>404</v>
      </c>
      <c r="P1218" s="229" t="s">
        <v>405</v>
      </c>
      <c r="Q1218" s="229" t="s">
        <v>406</v>
      </c>
      <c r="R1218" s="229" t="s">
        <v>347</v>
      </c>
      <c r="S1218" s="229" t="s">
        <v>347</v>
      </c>
      <c r="T1218" s="231">
        <v>0</v>
      </c>
      <c r="U1218" s="229" t="s">
        <v>347</v>
      </c>
      <c r="V1218" s="229" t="s">
        <v>1396</v>
      </c>
      <c r="W1218" s="229" t="s">
        <v>347</v>
      </c>
      <c r="X1218" s="229" t="s">
        <v>347</v>
      </c>
      <c r="Y1218" s="229">
        <f t="shared" si="30"/>
        <v>4</v>
      </c>
      <c r="Z1218" s="220"/>
    </row>
    <row r="1219" spans="1:26">
      <c r="A1219" s="228">
        <v>44681</v>
      </c>
      <c r="B1219" s="229" t="s">
        <v>1393</v>
      </c>
      <c r="C1219" s="229" t="s">
        <v>1442</v>
      </c>
      <c r="D1219" s="229" t="s">
        <v>1394</v>
      </c>
      <c r="E1219" s="229" t="s">
        <v>1526</v>
      </c>
      <c r="F1219" s="229" t="s">
        <v>1527</v>
      </c>
      <c r="G1219" s="229" t="s">
        <v>1286</v>
      </c>
      <c r="H1219" s="229" t="s">
        <v>454</v>
      </c>
      <c r="I1219" s="229" t="s">
        <v>347</v>
      </c>
      <c r="J1219" s="230">
        <v>-1805450</v>
      </c>
      <c r="K1219" s="229" t="s">
        <v>347</v>
      </c>
      <c r="L1219" s="229" t="s">
        <v>1395</v>
      </c>
      <c r="M1219" s="229" t="s">
        <v>347</v>
      </c>
      <c r="N1219" s="229" t="s">
        <v>608</v>
      </c>
      <c r="O1219" s="229" t="s">
        <v>404</v>
      </c>
      <c r="P1219" s="229" t="s">
        <v>405</v>
      </c>
      <c r="Q1219" s="229" t="s">
        <v>406</v>
      </c>
      <c r="R1219" s="229" t="s">
        <v>347</v>
      </c>
      <c r="S1219" s="229" t="s">
        <v>347</v>
      </c>
      <c r="T1219" s="231">
        <v>0</v>
      </c>
      <c r="U1219" s="229" t="s">
        <v>347</v>
      </c>
      <c r="V1219" s="229" t="s">
        <v>1396</v>
      </c>
      <c r="W1219" s="229" t="s">
        <v>347</v>
      </c>
      <c r="X1219" s="229" t="s">
        <v>347</v>
      </c>
      <c r="Y1219" s="229">
        <f t="shared" si="30"/>
        <v>4</v>
      </c>
      <c r="Z1219" s="220"/>
    </row>
    <row r="1220" spans="1:26">
      <c r="A1220" s="228">
        <v>44681</v>
      </c>
      <c r="B1220" s="229" t="s">
        <v>1393</v>
      </c>
      <c r="C1220" s="229" t="s">
        <v>1442</v>
      </c>
      <c r="D1220" s="229" t="s">
        <v>1394</v>
      </c>
      <c r="E1220" s="229" t="s">
        <v>1526</v>
      </c>
      <c r="F1220" s="229" t="s">
        <v>1527</v>
      </c>
      <c r="G1220" s="229" t="s">
        <v>494</v>
      </c>
      <c r="H1220" s="229" t="s">
        <v>495</v>
      </c>
      <c r="I1220" s="229" t="s">
        <v>347</v>
      </c>
      <c r="J1220" s="230">
        <v>-721939</v>
      </c>
      <c r="K1220" s="229" t="s">
        <v>347</v>
      </c>
      <c r="L1220" s="229" t="s">
        <v>1395</v>
      </c>
      <c r="M1220" s="229" t="s">
        <v>347</v>
      </c>
      <c r="N1220" s="229" t="s">
        <v>608</v>
      </c>
      <c r="O1220" s="229" t="s">
        <v>404</v>
      </c>
      <c r="P1220" s="229" t="s">
        <v>405</v>
      </c>
      <c r="Q1220" s="229" t="s">
        <v>406</v>
      </c>
      <c r="R1220" s="229" t="s">
        <v>347</v>
      </c>
      <c r="S1220" s="229" t="s">
        <v>347</v>
      </c>
      <c r="T1220" s="231">
        <v>0</v>
      </c>
      <c r="U1220" s="229" t="s">
        <v>347</v>
      </c>
      <c r="V1220" s="229" t="s">
        <v>1396</v>
      </c>
      <c r="W1220" s="229" t="s">
        <v>347</v>
      </c>
      <c r="X1220" s="229" t="s">
        <v>347</v>
      </c>
      <c r="Y1220" s="229">
        <f t="shared" ref="Y1220:Y1283" si="31">MONTH(A$3)</f>
        <v>4</v>
      </c>
      <c r="Z1220" s="220"/>
    </row>
    <row r="1221" spans="1:26">
      <c r="A1221" s="228">
        <v>44681</v>
      </c>
      <c r="B1221" s="229" t="s">
        <v>1393</v>
      </c>
      <c r="C1221" s="229" t="s">
        <v>1442</v>
      </c>
      <c r="D1221" s="229" t="s">
        <v>1394</v>
      </c>
      <c r="E1221" s="229" t="s">
        <v>1526</v>
      </c>
      <c r="F1221" s="229" t="s">
        <v>1527</v>
      </c>
      <c r="G1221" s="229" t="s">
        <v>1335</v>
      </c>
      <c r="H1221" s="229" t="s">
        <v>1336</v>
      </c>
      <c r="I1221" s="229" t="s">
        <v>347</v>
      </c>
      <c r="J1221" s="230">
        <v>-206318</v>
      </c>
      <c r="K1221" s="229" t="s">
        <v>347</v>
      </c>
      <c r="L1221" s="229" t="s">
        <v>1395</v>
      </c>
      <c r="M1221" s="229" t="s">
        <v>347</v>
      </c>
      <c r="N1221" s="229" t="s">
        <v>608</v>
      </c>
      <c r="O1221" s="229" t="s">
        <v>404</v>
      </c>
      <c r="P1221" s="229" t="s">
        <v>405</v>
      </c>
      <c r="Q1221" s="229" t="s">
        <v>406</v>
      </c>
      <c r="R1221" s="229" t="s">
        <v>347</v>
      </c>
      <c r="S1221" s="229" t="s">
        <v>347</v>
      </c>
      <c r="T1221" s="231">
        <v>0</v>
      </c>
      <c r="U1221" s="229" t="s">
        <v>347</v>
      </c>
      <c r="V1221" s="229" t="s">
        <v>1396</v>
      </c>
      <c r="W1221" s="229" t="s">
        <v>347</v>
      </c>
      <c r="X1221" s="229" t="s">
        <v>347</v>
      </c>
      <c r="Y1221" s="229">
        <f t="shared" si="31"/>
        <v>4</v>
      </c>
      <c r="Z1221" s="220"/>
    </row>
    <row r="1222" spans="1:26">
      <c r="A1222" s="228">
        <v>44681</v>
      </c>
      <c r="B1222" s="229" t="s">
        <v>1393</v>
      </c>
      <c r="C1222" s="229" t="s">
        <v>1442</v>
      </c>
      <c r="D1222" s="229" t="s">
        <v>1394</v>
      </c>
      <c r="E1222" s="229" t="s">
        <v>1526</v>
      </c>
      <c r="F1222" s="229" t="s">
        <v>1527</v>
      </c>
      <c r="G1222" s="229" t="s">
        <v>1321</v>
      </c>
      <c r="H1222" s="229" t="s">
        <v>948</v>
      </c>
      <c r="I1222" s="229" t="s">
        <v>347</v>
      </c>
      <c r="J1222" s="230">
        <v>-213429</v>
      </c>
      <c r="K1222" s="229" t="s">
        <v>347</v>
      </c>
      <c r="L1222" s="229" t="s">
        <v>1395</v>
      </c>
      <c r="M1222" s="229" t="s">
        <v>347</v>
      </c>
      <c r="N1222" s="229" t="s">
        <v>608</v>
      </c>
      <c r="O1222" s="229" t="s">
        <v>404</v>
      </c>
      <c r="P1222" s="229" t="s">
        <v>405</v>
      </c>
      <c r="Q1222" s="229" t="s">
        <v>406</v>
      </c>
      <c r="R1222" s="229" t="s">
        <v>347</v>
      </c>
      <c r="S1222" s="229" t="s">
        <v>347</v>
      </c>
      <c r="T1222" s="231">
        <v>0</v>
      </c>
      <c r="U1222" s="229" t="s">
        <v>347</v>
      </c>
      <c r="V1222" s="229" t="s">
        <v>1396</v>
      </c>
      <c r="W1222" s="229" t="s">
        <v>347</v>
      </c>
      <c r="X1222" s="229" t="s">
        <v>347</v>
      </c>
      <c r="Y1222" s="229">
        <f t="shared" si="31"/>
        <v>4</v>
      </c>
      <c r="Z1222" s="220"/>
    </row>
    <row r="1223" spans="1:26">
      <c r="A1223" s="228">
        <v>44681</v>
      </c>
      <c r="B1223" s="229" t="s">
        <v>347</v>
      </c>
      <c r="C1223" s="229" t="s">
        <v>1443</v>
      </c>
      <c r="D1223" s="229" t="s">
        <v>1394</v>
      </c>
      <c r="E1223" s="229" t="s">
        <v>1526</v>
      </c>
      <c r="F1223" s="229" t="s">
        <v>1527</v>
      </c>
      <c r="G1223" s="229" t="s">
        <v>1179</v>
      </c>
      <c r="H1223" s="229" t="s">
        <v>1180</v>
      </c>
      <c r="I1223" s="229" t="s">
        <v>347</v>
      </c>
      <c r="J1223" s="230">
        <v>965507</v>
      </c>
      <c r="K1223" s="229" t="s">
        <v>347</v>
      </c>
      <c r="L1223" s="229" t="s">
        <v>1395</v>
      </c>
      <c r="M1223" s="229" t="s">
        <v>347</v>
      </c>
      <c r="N1223" s="229" t="s">
        <v>347</v>
      </c>
      <c r="O1223" s="229" t="s">
        <v>404</v>
      </c>
      <c r="P1223" s="229" t="s">
        <v>405</v>
      </c>
      <c r="Q1223" s="229" t="s">
        <v>406</v>
      </c>
      <c r="R1223" s="229" t="s">
        <v>347</v>
      </c>
      <c r="S1223" s="229" t="s">
        <v>347</v>
      </c>
      <c r="T1223" s="231">
        <v>0</v>
      </c>
      <c r="U1223" s="229" t="s">
        <v>347</v>
      </c>
      <c r="V1223" s="229" t="s">
        <v>1396</v>
      </c>
      <c r="W1223" s="229" t="s">
        <v>347</v>
      </c>
      <c r="X1223" s="229" t="s">
        <v>347</v>
      </c>
      <c r="Y1223" s="229">
        <f t="shared" si="31"/>
        <v>4</v>
      </c>
      <c r="Z1223" s="220"/>
    </row>
    <row r="1224" spans="1:26">
      <c r="A1224" s="228">
        <v>44681</v>
      </c>
      <c r="B1224" s="229" t="s">
        <v>347</v>
      </c>
      <c r="C1224" s="229" t="s">
        <v>1443</v>
      </c>
      <c r="D1224" s="229" t="s">
        <v>1394</v>
      </c>
      <c r="E1224" s="229" t="s">
        <v>1526</v>
      </c>
      <c r="F1224" s="229" t="s">
        <v>1527</v>
      </c>
      <c r="G1224" s="229" t="s">
        <v>1182</v>
      </c>
      <c r="H1224" s="229" t="s">
        <v>401</v>
      </c>
      <c r="I1224" s="229" t="s">
        <v>347</v>
      </c>
      <c r="J1224" s="230">
        <v>13887457</v>
      </c>
      <c r="K1224" s="229" t="s">
        <v>347</v>
      </c>
      <c r="L1224" s="229" t="s">
        <v>1395</v>
      </c>
      <c r="M1224" s="229" t="s">
        <v>347</v>
      </c>
      <c r="N1224" s="229" t="s">
        <v>347</v>
      </c>
      <c r="O1224" s="229" t="s">
        <v>404</v>
      </c>
      <c r="P1224" s="229" t="s">
        <v>405</v>
      </c>
      <c r="Q1224" s="229" t="s">
        <v>406</v>
      </c>
      <c r="R1224" s="229" t="s">
        <v>347</v>
      </c>
      <c r="S1224" s="229" t="s">
        <v>347</v>
      </c>
      <c r="T1224" s="231">
        <v>0</v>
      </c>
      <c r="U1224" s="229" t="s">
        <v>347</v>
      </c>
      <c r="V1224" s="229" t="s">
        <v>1396</v>
      </c>
      <c r="W1224" s="229" t="s">
        <v>347</v>
      </c>
      <c r="X1224" s="229" t="s">
        <v>347</v>
      </c>
      <c r="Y1224" s="229">
        <f t="shared" si="31"/>
        <v>4</v>
      </c>
      <c r="Z1224" s="220"/>
    </row>
    <row r="1225" spans="1:26">
      <c r="A1225" s="228">
        <v>44681</v>
      </c>
      <c r="B1225" s="229" t="s">
        <v>347</v>
      </c>
      <c r="C1225" s="229" t="s">
        <v>1443</v>
      </c>
      <c r="D1225" s="229" t="s">
        <v>1394</v>
      </c>
      <c r="E1225" s="229" t="s">
        <v>1526</v>
      </c>
      <c r="F1225" s="229" t="s">
        <v>1527</v>
      </c>
      <c r="G1225" s="229" t="s">
        <v>1191</v>
      </c>
      <c r="H1225" s="229" t="s">
        <v>418</v>
      </c>
      <c r="I1225" s="229" t="s">
        <v>347</v>
      </c>
      <c r="J1225" s="230">
        <v>1315847</v>
      </c>
      <c r="K1225" s="229" t="s">
        <v>347</v>
      </c>
      <c r="L1225" s="229" t="s">
        <v>1395</v>
      </c>
      <c r="M1225" s="229" t="s">
        <v>347</v>
      </c>
      <c r="N1225" s="229" t="s">
        <v>347</v>
      </c>
      <c r="O1225" s="229" t="s">
        <v>404</v>
      </c>
      <c r="P1225" s="229" t="s">
        <v>405</v>
      </c>
      <c r="Q1225" s="229" t="s">
        <v>406</v>
      </c>
      <c r="R1225" s="229" t="s">
        <v>347</v>
      </c>
      <c r="S1225" s="229" t="s">
        <v>347</v>
      </c>
      <c r="T1225" s="231">
        <v>0</v>
      </c>
      <c r="U1225" s="229" t="s">
        <v>347</v>
      </c>
      <c r="V1225" s="229" t="s">
        <v>1396</v>
      </c>
      <c r="W1225" s="229" t="s">
        <v>347</v>
      </c>
      <c r="X1225" s="229" t="s">
        <v>347</v>
      </c>
      <c r="Y1225" s="229">
        <f t="shared" si="31"/>
        <v>4</v>
      </c>
      <c r="Z1225" s="220"/>
    </row>
    <row r="1226" spans="1:26">
      <c r="A1226" s="228">
        <v>44681</v>
      </c>
      <c r="B1226" s="229" t="s">
        <v>347</v>
      </c>
      <c r="C1226" s="229" t="s">
        <v>1443</v>
      </c>
      <c r="D1226" s="229" t="s">
        <v>1394</v>
      </c>
      <c r="E1226" s="229" t="s">
        <v>1526</v>
      </c>
      <c r="F1226" s="229" t="s">
        <v>1527</v>
      </c>
      <c r="G1226" s="229" t="s">
        <v>1183</v>
      </c>
      <c r="H1226" s="229" t="s">
        <v>1184</v>
      </c>
      <c r="I1226" s="229" t="s">
        <v>347</v>
      </c>
      <c r="J1226" s="230">
        <v>5383442</v>
      </c>
      <c r="K1226" s="229" t="s">
        <v>347</v>
      </c>
      <c r="L1226" s="229" t="s">
        <v>1395</v>
      </c>
      <c r="M1226" s="229" t="s">
        <v>347</v>
      </c>
      <c r="N1226" s="229" t="s">
        <v>347</v>
      </c>
      <c r="O1226" s="229" t="s">
        <v>404</v>
      </c>
      <c r="P1226" s="229" t="s">
        <v>405</v>
      </c>
      <c r="Q1226" s="229" t="s">
        <v>406</v>
      </c>
      <c r="R1226" s="229" t="s">
        <v>347</v>
      </c>
      <c r="S1226" s="229" t="s">
        <v>347</v>
      </c>
      <c r="T1226" s="231">
        <v>0</v>
      </c>
      <c r="U1226" s="229" t="s">
        <v>347</v>
      </c>
      <c r="V1226" s="229" t="s">
        <v>1396</v>
      </c>
      <c r="W1226" s="229" t="s">
        <v>347</v>
      </c>
      <c r="X1226" s="229" t="s">
        <v>347</v>
      </c>
      <c r="Y1226" s="229">
        <f t="shared" si="31"/>
        <v>4</v>
      </c>
      <c r="Z1226" s="220"/>
    </row>
    <row r="1227" spans="1:26">
      <c r="A1227" s="228">
        <v>44681</v>
      </c>
      <c r="B1227" s="229" t="s">
        <v>347</v>
      </c>
      <c r="C1227" s="229" t="s">
        <v>1443</v>
      </c>
      <c r="D1227" s="229" t="s">
        <v>1394</v>
      </c>
      <c r="E1227" s="229" t="s">
        <v>1526</v>
      </c>
      <c r="F1227" s="229" t="s">
        <v>1527</v>
      </c>
      <c r="G1227" s="229" t="s">
        <v>1186</v>
      </c>
      <c r="H1227" s="229" t="s">
        <v>408</v>
      </c>
      <c r="I1227" s="229" t="s">
        <v>347</v>
      </c>
      <c r="J1227" s="230">
        <v>231818</v>
      </c>
      <c r="K1227" s="229" t="s">
        <v>347</v>
      </c>
      <c r="L1227" s="229" t="s">
        <v>1395</v>
      </c>
      <c r="M1227" s="229" t="s">
        <v>347</v>
      </c>
      <c r="N1227" s="229" t="s">
        <v>347</v>
      </c>
      <c r="O1227" s="229" t="s">
        <v>404</v>
      </c>
      <c r="P1227" s="229" t="s">
        <v>405</v>
      </c>
      <c r="Q1227" s="229" t="s">
        <v>406</v>
      </c>
      <c r="R1227" s="229" t="s">
        <v>347</v>
      </c>
      <c r="S1227" s="229" t="s">
        <v>347</v>
      </c>
      <c r="T1227" s="231">
        <v>0</v>
      </c>
      <c r="U1227" s="229" t="s">
        <v>347</v>
      </c>
      <c r="V1227" s="229" t="s">
        <v>1396</v>
      </c>
      <c r="W1227" s="229" t="s">
        <v>347</v>
      </c>
      <c r="X1227" s="229" t="s">
        <v>347</v>
      </c>
      <c r="Y1227" s="229">
        <f t="shared" si="31"/>
        <v>4</v>
      </c>
      <c r="Z1227" s="220"/>
    </row>
    <row r="1228" spans="1:26">
      <c r="A1228" s="228">
        <v>44681</v>
      </c>
      <c r="B1228" s="229" t="s">
        <v>347</v>
      </c>
      <c r="C1228" s="229" t="s">
        <v>1443</v>
      </c>
      <c r="D1228" s="229" t="s">
        <v>1394</v>
      </c>
      <c r="E1228" s="229" t="s">
        <v>1526</v>
      </c>
      <c r="F1228" s="229" t="s">
        <v>1527</v>
      </c>
      <c r="G1228" s="229" t="s">
        <v>1194</v>
      </c>
      <c r="H1228" s="229" t="s">
        <v>423</v>
      </c>
      <c r="I1228" s="229" t="s">
        <v>347</v>
      </c>
      <c r="J1228" s="230">
        <v>1166472</v>
      </c>
      <c r="K1228" s="229" t="s">
        <v>347</v>
      </c>
      <c r="L1228" s="229" t="s">
        <v>1395</v>
      </c>
      <c r="M1228" s="229" t="s">
        <v>347</v>
      </c>
      <c r="N1228" s="229" t="s">
        <v>347</v>
      </c>
      <c r="O1228" s="229" t="s">
        <v>404</v>
      </c>
      <c r="P1228" s="229" t="s">
        <v>405</v>
      </c>
      <c r="Q1228" s="229" t="s">
        <v>406</v>
      </c>
      <c r="R1228" s="229" t="s">
        <v>347</v>
      </c>
      <c r="S1228" s="229" t="s">
        <v>347</v>
      </c>
      <c r="T1228" s="231">
        <v>0</v>
      </c>
      <c r="U1228" s="229" t="s">
        <v>347</v>
      </c>
      <c r="V1228" s="229" t="s">
        <v>1396</v>
      </c>
      <c r="W1228" s="229" t="s">
        <v>347</v>
      </c>
      <c r="X1228" s="229" t="s">
        <v>347</v>
      </c>
      <c r="Y1228" s="229">
        <f t="shared" si="31"/>
        <v>4</v>
      </c>
      <c r="Z1228" s="220"/>
    </row>
    <row r="1229" spans="1:26">
      <c r="A1229" s="228">
        <v>44681</v>
      </c>
      <c r="B1229" s="229" t="s">
        <v>347</v>
      </c>
      <c r="C1229" s="229" t="s">
        <v>1443</v>
      </c>
      <c r="D1229" s="229" t="s">
        <v>1394</v>
      </c>
      <c r="E1229" s="229" t="s">
        <v>1526</v>
      </c>
      <c r="F1229" s="229" t="s">
        <v>1527</v>
      </c>
      <c r="G1229" s="229" t="s">
        <v>1344</v>
      </c>
      <c r="H1229" s="229" t="s">
        <v>1345</v>
      </c>
      <c r="I1229" s="229" t="s">
        <v>347</v>
      </c>
      <c r="J1229" s="230">
        <v>-8114</v>
      </c>
      <c r="K1229" s="229" t="s">
        <v>347</v>
      </c>
      <c r="L1229" s="229" t="s">
        <v>1395</v>
      </c>
      <c r="M1229" s="229" t="s">
        <v>347</v>
      </c>
      <c r="N1229" s="229" t="s">
        <v>347</v>
      </c>
      <c r="O1229" s="229" t="s">
        <v>404</v>
      </c>
      <c r="P1229" s="229" t="s">
        <v>405</v>
      </c>
      <c r="Q1229" s="229" t="s">
        <v>406</v>
      </c>
      <c r="R1229" s="229" t="s">
        <v>347</v>
      </c>
      <c r="S1229" s="229" t="s">
        <v>347</v>
      </c>
      <c r="T1229" s="231">
        <v>0</v>
      </c>
      <c r="U1229" s="229" t="s">
        <v>347</v>
      </c>
      <c r="V1229" s="229" t="s">
        <v>1396</v>
      </c>
      <c r="W1229" s="229" t="s">
        <v>347</v>
      </c>
      <c r="X1229" s="229" t="s">
        <v>347</v>
      </c>
      <c r="Y1229" s="229">
        <f t="shared" si="31"/>
        <v>4</v>
      </c>
      <c r="Z1229" s="220"/>
    </row>
    <row r="1230" spans="1:26">
      <c r="A1230" s="228">
        <v>44681</v>
      </c>
      <c r="B1230" s="229" t="s">
        <v>347</v>
      </c>
      <c r="C1230" s="229" t="s">
        <v>1443</v>
      </c>
      <c r="D1230" s="229" t="s">
        <v>1394</v>
      </c>
      <c r="E1230" s="229" t="s">
        <v>1526</v>
      </c>
      <c r="F1230" s="229" t="s">
        <v>1527</v>
      </c>
      <c r="G1230" s="229" t="s">
        <v>708</v>
      </c>
      <c r="H1230" s="229" t="s">
        <v>709</v>
      </c>
      <c r="I1230" s="229" t="s">
        <v>347</v>
      </c>
      <c r="J1230" s="230">
        <v>2759574</v>
      </c>
      <c r="K1230" s="229" t="s">
        <v>347</v>
      </c>
      <c r="L1230" s="229" t="s">
        <v>1395</v>
      </c>
      <c r="M1230" s="229" t="s">
        <v>347</v>
      </c>
      <c r="N1230" s="229" t="s">
        <v>347</v>
      </c>
      <c r="O1230" s="229" t="s">
        <v>404</v>
      </c>
      <c r="P1230" s="229" t="s">
        <v>405</v>
      </c>
      <c r="Q1230" s="229" t="s">
        <v>406</v>
      </c>
      <c r="R1230" s="229" t="s">
        <v>347</v>
      </c>
      <c r="S1230" s="229" t="s">
        <v>347</v>
      </c>
      <c r="T1230" s="231">
        <v>0</v>
      </c>
      <c r="U1230" s="229" t="s">
        <v>347</v>
      </c>
      <c r="V1230" s="229" t="s">
        <v>1396</v>
      </c>
      <c r="W1230" s="229" t="s">
        <v>347</v>
      </c>
      <c r="X1230" s="229" t="s">
        <v>347</v>
      </c>
      <c r="Y1230" s="229">
        <f t="shared" si="31"/>
        <v>4</v>
      </c>
      <c r="Z1230" s="220"/>
    </row>
    <row r="1231" spans="1:26">
      <c r="A1231" s="228">
        <v>44681</v>
      </c>
      <c r="B1231" s="229" t="s">
        <v>347</v>
      </c>
      <c r="C1231" s="229" t="s">
        <v>1443</v>
      </c>
      <c r="D1231" s="229" t="s">
        <v>1394</v>
      </c>
      <c r="E1231" s="229" t="s">
        <v>1526</v>
      </c>
      <c r="F1231" s="229" t="s">
        <v>1527</v>
      </c>
      <c r="G1231" s="229" t="s">
        <v>1373</v>
      </c>
      <c r="H1231" s="229" t="s">
        <v>730</v>
      </c>
      <c r="I1231" s="229" t="s">
        <v>347</v>
      </c>
      <c r="J1231" s="230">
        <v>2241052</v>
      </c>
      <c r="K1231" s="229" t="s">
        <v>347</v>
      </c>
      <c r="L1231" s="229" t="s">
        <v>1395</v>
      </c>
      <c r="M1231" s="229" t="s">
        <v>347</v>
      </c>
      <c r="N1231" s="229" t="s">
        <v>347</v>
      </c>
      <c r="O1231" s="229" t="s">
        <v>404</v>
      </c>
      <c r="P1231" s="229" t="s">
        <v>405</v>
      </c>
      <c r="Q1231" s="229" t="s">
        <v>406</v>
      </c>
      <c r="R1231" s="229" t="s">
        <v>347</v>
      </c>
      <c r="S1231" s="229" t="s">
        <v>347</v>
      </c>
      <c r="T1231" s="231">
        <v>0</v>
      </c>
      <c r="U1231" s="229" t="s">
        <v>347</v>
      </c>
      <c r="V1231" s="229" t="s">
        <v>1396</v>
      </c>
      <c r="W1231" s="229" t="s">
        <v>347</v>
      </c>
      <c r="X1231" s="229" t="s">
        <v>347</v>
      </c>
      <c r="Y1231" s="229">
        <f t="shared" si="31"/>
        <v>4</v>
      </c>
      <c r="Z1231" s="220"/>
    </row>
    <row r="1232" spans="1:26">
      <c r="A1232" s="228">
        <v>44681</v>
      </c>
      <c r="B1232" s="229" t="s">
        <v>347</v>
      </c>
      <c r="C1232" s="229" t="s">
        <v>1443</v>
      </c>
      <c r="D1232" s="229" t="s">
        <v>1394</v>
      </c>
      <c r="E1232" s="229" t="s">
        <v>1526</v>
      </c>
      <c r="F1232" s="229" t="s">
        <v>1527</v>
      </c>
      <c r="G1232" s="229" t="s">
        <v>894</v>
      </c>
      <c r="H1232" s="229" t="s">
        <v>845</v>
      </c>
      <c r="I1232" s="229" t="s">
        <v>347</v>
      </c>
      <c r="J1232" s="230">
        <v>75289</v>
      </c>
      <c r="K1232" s="229" t="s">
        <v>347</v>
      </c>
      <c r="L1232" s="229" t="s">
        <v>1395</v>
      </c>
      <c r="M1232" s="229" t="s">
        <v>347</v>
      </c>
      <c r="N1232" s="229" t="s">
        <v>347</v>
      </c>
      <c r="O1232" s="229" t="s">
        <v>404</v>
      </c>
      <c r="P1232" s="229" t="s">
        <v>405</v>
      </c>
      <c r="Q1232" s="229" t="s">
        <v>406</v>
      </c>
      <c r="R1232" s="229" t="s">
        <v>347</v>
      </c>
      <c r="S1232" s="229" t="s">
        <v>347</v>
      </c>
      <c r="T1232" s="231">
        <v>0</v>
      </c>
      <c r="U1232" s="229" t="s">
        <v>347</v>
      </c>
      <c r="V1232" s="229" t="s">
        <v>1396</v>
      </c>
      <c r="W1232" s="229" t="s">
        <v>347</v>
      </c>
      <c r="X1232" s="229" t="s">
        <v>347</v>
      </c>
      <c r="Y1232" s="229">
        <f t="shared" si="31"/>
        <v>4</v>
      </c>
      <c r="Z1232" s="220"/>
    </row>
    <row r="1233" spans="1:26">
      <c r="A1233" s="228">
        <v>44681</v>
      </c>
      <c r="B1233" s="229" t="s">
        <v>347</v>
      </c>
      <c r="C1233" s="229" t="s">
        <v>1443</v>
      </c>
      <c r="D1233" s="229" t="s">
        <v>1394</v>
      </c>
      <c r="E1233" s="229" t="s">
        <v>1526</v>
      </c>
      <c r="F1233" s="229" t="s">
        <v>1527</v>
      </c>
      <c r="G1233" s="229" t="s">
        <v>1237</v>
      </c>
      <c r="H1233" s="229" t="s">
        <v>1238</v>
      </c>
      <c r="I1233" s="229" t="s">
        <v>347</v>
      </c>
      <c r="J1233" s="230">
        <v>42712</v>
      </c>
      <c r="K1233" s="229" t="s">
        <v>347</v>
      </c>
      <c r="L1233" s="229" t="s">
        <v>1395</v>
      </c>
      <c r="M1233" s="229" t="s">
        <v>347</v>
      </c>
      <c r="N1233" s="229" t="s">
        <v>347</v>
      </c>
      <c r="O1233" s="229" t="s">
        <v>404</v>
      </c>
      <c r="P1233" s="229" t="s">
        <v>405</v>
      </c>
      <c r="Q1233" s="229" t="s">
        <v>406</v>
      </c>
      <c r="R1233" s="229" t="s">
        <v>347</v>
      </c>
      <c r="S1233" s="229" t="s">
        <v>347</v>
      </c>
      <c r="T1233" s="231">
        <v>0</v>
      </c>
      <c r="U1233" s="229" t="s">
        <v>347</v>
      </c>
      <c r="V1233" s="229" t="s">
        <v>1396</v>
      </c>
      <c r="W1233" s="229" t="s">
        <v>347</v>
      </c>
      <c r="X1233" s="229" t="s">
        <v>347</v>
      </c>
      <c r="Y1233" s="229">
        <f t="shared" si="31"/>
        <v>4</v>
      </c>
      <c r="Z1233" s="220"/>
    </row>
    <row r="1234" spans="1:26">
      <c r="A1234" s="228">
        <v>44681</v>
      </c>
      <c r="B1234" s="229" t="s">
        <v>347</v>
      </c>
      <c r="C1234" s="229" t="s">
        <v>1443</v>
      </c>
      <c r="D1234" s="229" t="s">
        <v>1394</v>
      </c>
      <c r="E1234" s="229" t="s">
        <v>1526</v>
      </c>
      <c r="F1234" s="229" t="s">
        <v>1527</v>
      </c>
      <c r="G1234" s="229" t="s">
        <v>1129</v>
      </c>
      <c r="H1234" s="229" t="s">
        <v>1130</v>
      </c>
      <c r="I1234" s="229" t="s">
        <v>347</v>
      </c>
      <c r="J1234" s="230">
        <v>26</v>
      </c>
      <c r="K1234" s="229" t="s">
        <v>347</v>
      </c>
      <c r="L1234" s="229" t="s">
        <v>1395</v>
      </c>
      <c r="M1234" s="229" t="s">
        <v>347</v>
      </c>
      <c r="N1234" s="229" t="s">
        <v>347</v>
      </c>
      <c r="O1234" s="229" t="s">
        <v>404</v>
      </c>
      <c r="P1234" s="229" t="s">
        <v>405</v>
      </c>
      <c r="Q1234" s="229" t="s">
        <v>406</v>
      </c>
      <c r="R1234" s="229" t="s">
        <v>347</v>
      </c>
      <c r="S1234" s="229" t="s">
        <v>347</v>
      </c>
      <c r="T1234" s="231">
        <v>0</v>
      </c>
      <c r="U1234" s="229" t="s">
        <v>347</v>
      </c>
      <c r="V1234" s="229" t="s">
        <v>1396</v>
      </c>
      <c r="W1234" s="229" t="s">
        <v>347</v>
      </c>
      <c r="X1234" s="229" t="s">
        <v>347</v>
      </c>
      <c r="Y1234" s="229">
        <f t="shared" si="31"/>
        <v>4</v>
      </c>
      <c r="Z1234" s="220"/>
    </row>
    <row r="1235" spans="1:26">
      <c r="A1235" s="228">
        <v>44681</v>
      </c>
      <c r="B1235" s="229" t="s">
        <v>347</v>
      </c>
      <c r="C1235" s="229" t="s">
        <v>1443</v>
      </c>
      <c r="D1235" s="229" t="s">
        <v>1394</v>
      </c>
      <c r="E1235" s="229" t="s">
        <v>1526</v>
      </c>
      <c r="F1235" s="229" t="s">
        <v>1527</v>
      </c>
      <c r="G1235" s="229" t="s">
        <v>1291</v>
      </c>
      <c r="H1235" s="229" t="s">
        <v>1292</v>
      </c>
      <c r="I1235" s="229" t="s">
        <v>347</v>
      </c>
      <c r="J1235" s="230">
        <v>4311893</v>
      </c>
      <c r="K1235" s="229" t="s">
        <v>347</v>
      </c>
      <c r="L1235" s="229" t="s">
        <v>1395</v>
      </c>
      <c r="M1235" s="229" t="s">
        <v>347</v>
      </c>
      <c r="N1235" s="229" t="s">
        <v>347</v>
      </c>
      <c r="O1235" s="229" t="s">
        <v>404</v>
      </c>
      <c r="P1235" s="229" t="s">
        <v>405</v>
      </c>
      <c r="Q1235" s="229" t="s">
        <v>406</v>
      </c>
      <c r="R1235" s="229" t="s">
        <v>347</v>
      </c>
      <c r="S1235" s="229" t="s">
        <v>347</v>
      </c>
      <c r="T1235" s="231">
        <v>0</v>
      </c>
      <c r="U1235" s="229" t="s">
        <v>347</v>
      </c>
      <c r="V1235" s="229" t="s">
        <v>1396</v>
      </c>
      <c r="W1235" s="229" t="s">
        <v>347</v>
      </c>
      <c r="X1235" s="229" t="s">
        <v>347</v>
      </c>
      <c r="Y1235" s="229">
        <f t="shared" si="31"/>
        <v>4</v>
      </c>
      <c r="Z1235" s="220"/>
    </row>
    <row r="1236" spans="1:26">
      <c r="A1236" s="228">
        <v>44681</v>
      </c>
      <c r="B1236" s="229" t="s">
        <v>347</v>
      </c>
      <c r="C1236" s="229" t="s">
        <v>1443</v>
      </c>
      <c r="D1236" s="229" t="s">
        <v>1394</v>
      </c>
      <c r="E1236" s="229" t="s">
        <v>1526</v>
      </c>
      <c r="F1236" s="229" t="s">
        <v>1527</v>
      </c>
      <c r="G1236" s="229" t="s">
        <v>1217</v>
      </c>
      <c r="H1236" s="229" t="s">
        <v>948</v>
      </c>
      <c r="I1236" s="229" t="s">
        <v>347</v>
      </c>
      <c r="J1236" s="230">
        <v>183459</v>
      </c>
      <c r="K1236" s="229" t="s">
        <v>347</v>
      </c>
      <c r="L1236" s="229" t="s">
        <v>1395</v>
      </c>
      <c r="M1236" s="229" t="s">
        <v>347</v>
      </c>
      <c r="N1236" s="229" t="s">
        <v>347</v>
      </c>
      <c r="O1236" s="229" t="s">
        <v>404</v>
      </c>
      <c r="P1236" s="229" t="s">
        <v>405</v>
      </c>
      <c r="Q1236" s="229" t="s">
        <v>406</v>
      </c>
      <c r="R1236" s="229" t="s">
        <v>347</v>
      </c>
      <c r="S1236" s="229" t="s">
        <v>347</v>
      </c>
      <c r="T1236" s="231">
        <v>0</v>
      </c>
      <c r="U1236" s="229" t="s">
        <v>347</v>
      </c>
      <c r="V1236" s="229" t="s">
        <v>1396</v>
      </c>
      <c r="W1236" s="229" t="s">
        <v>347</v>
      </c>
      <c r="X1236" s="229" t="s">
        <v>347</v>
      </c>
      <c r="Y1236" s="229">
        <f t="shared" si="31"/>
        <v>4</v>
      </c>
      <c r="Z1236" s="220"/>
    </row>
    <row r="1237" spans="1:26">
      <c r="A1237" s="228">
        <v>44681</v>
      </c>
      <c r="B1237" s="229" t="s">
        <v>347</v>
      </c>
      <c r="C1237" s="229" t="s">
        <v>1443</v>
      </c>
      <c r="D1237" s="229" t="s">
        <v>1394</v>
      </c>
      <c r="E1237" s="229" t="s">
        <v>1526</v>
      </c>
      <c r="F1237" s="229" t="s">
        <v>1527</v>
      </c>
      <c r="G1237" s="229" t="s">
        <v>1124</v>
      </c>
      <c r="H1237" s="229" t="s">
        <v>1125</v>
      </c>
      <c r="I1237" s="229" t="s">
        <v>347</v>
      </c>
      <c r="J1237" s="230">
        <v>2082783</v>
      </c>
      <c r="K1237" s="229" t="s">
        <v>347</v>
      </c>
      <c r="L1237" s="229" t="s">
        <v>1395</v>
      </c>
      <c r="M1237" s="229" t="s">
        <v>347</v>
      </c>
      <c r="N1237" s="229" t="s">
        <v>347</v>
      </c>
      <c r="O1237" s="229" t="s">
        <v>404</v>
      </c>
      <c r="P1237" s="229" t="s">
        <v>405</v>
      </c>
      <c r="Q1237" s="229" t="s">
        <v>406</v>
      </c>
      <c r="R1237" s="229" t="s">
        <v>347</v>
      </c>
      <c r="S1237" s="229" t="s">
        <v>347</v>
      </c>
      <c r="T1237" s="231">
        <v>0</v>
      </c>
      <c r="U1237" s="229" t="s">
        <v>347</v>
      </c>
      <c r="V1237" s="229" t="s">
        <v>1396</v>
      </c>
      <c r="W1237" s="229" t="s">
        <v>347</v>
      </c>
      <c r="X1237" s="229" t="s">
        <v>347</v>
      </c>
      <c r="Y1237" s="229">
        <f t="shared" si="31"/>
        <v>4</v>
      </c>
      <c r="Z1237" s="220"/>
    </row>
    <row r="1238" spans="1:26">
      <c r="A1238" s="228">
        <v>44681</v>
      </c>
      <c r="B1238" s="229" t="s">
        <v>347</v>
      </c>
      <c r="C1238" s="229" t="s">
        <v>1443</v>
      </c>
      <c r="D1238" s="229" t="s">
        <v>1394</v>
      </c>
      <c r="E1238" s="229" t="s">
        <v>1526</v>
      </c>
      <c r="F1238" s="229" t="s">
        <v>1527</v>
      </c>
      <c r="G1238" s="229" t="s">
        <v>1397</v>
      </c>
      <c r="H1238" s="229" t="s">
        <v>1398</v>
      </c>
      <c r="I1238" s="229" t="s">
        <v>347</v>
      </c>
      <c r="J1238" s="230">
        <v>108031</v>
      </c>
      <c r="K1238" s="229" t="s">
        <v>347</v>
      </c>
      <c r="L1238" s="229" t="s">
        <v>1395</v>
      </c>
      <c r="M1238" s="229" t="s">
        <v>347</v>
      </c>
      <c r="N1238" s="229" t="s">
        <v>347</v>
      </c>
      <c r="O1238" s="229" t="s">
        <v>404</v>
      </c>
      <c r="P1238" s="229" t="s">
        <v>405</v>
      </c>
      <c r="Q1238" s="229" t="s">
        <v>406</v>
      </c>
      <c r="R1238" s="229" t="s">
        <v>347</v>
      </c>
      <c r="S1238" s="229" t="s">
        <v>347</v>
      </c>
      <c r="T1238" s="231">
        <v>0</v>
      </c>
      <c r="U1238" s="229" t="s">
        <v>347</v>
      </c>
      <c r="V1238" s="229" t="s">
        <v>1396</v>
      </c>
      <c r="W1238" s="229" t="s">
        <v>347</v>
      </c>
      <c r="X1238" s="229" t="s">
        <v>347</v>
      </c>
      <c r="Y1238" s="229">
        <f t="shared" si="31"/>
        <v>4</v>
      </c>
      <c r="Z1238" s="220"/>
    </row>
    <row r="1239" spans="1:26">
      <c r="A1239" s="228">
        <v>44681</v>
      </c>
      <c r="B1239" s="229" t="s">
        <v>347</v>
      </c>
      <c r="C1239" s="229" t="s">
        <v>1443</v>
      </c>
      <c r="D1239" s="229" t="s">
        <v>1394</v>
      </c>
      <c r="E1239" s="229" t="s">
        <v>1526</v>
      </c>
      <c r="F1239" s="229" t="s">
        <v>1527</v>
      </c>
      <c r="G1239" s="229" t="s">
        <v>738</v>
      </c>
      <c r="H1239" s="229" t="s">
        <v>441</v>
      </c>
      <c r="I1239" s="229" t="s">
        <v>347</v>
      </c>
      <c r="J1239" s="230">
        <v>608168</v>
      </c>
      <c r="K1239" s="229" t="s">
        <v>347</v>
      </c>
      <c r="L1239" s="229" t="s">
        <v>1395</v>
      </c>
      <c r="M1239" s="229" t="s">
        <v>347</v>
      </c>
      <c r="N1239" s="229" t="s">
        <v>347</v>
      </c>
      <c r="O1239" s="229" t="s">
        <v>404</v>
      </c>
      <c r="P1239" s="229" t="s">
        <v>405</v>
      </c>
      <c r="Q1239" s="229" t="s">
        <v>406</v>
      </c>
      <c r="R1239" s="229" t="s">
        <v>347</v>
      </c>
      <c r="S1239" s="229" t="s">
        <v>347</v>
      </c>
      <c r="T1239" s="231">
        <v>0</v>
      </c>
      <c r="U1239" s="229" t="s">
        <v>347</v>
      </c>
      <c r="V1239" s="229" t="s">
        <v>1396</v>
      </c>
      <c r="W1239" s="229" t="s">
        <v>347</v>
      </c>
      <c r="X1239" s="229" t="s">
        <v>347</v>
      </c>
      <c r="Y1239" s="229">
        <f t="shared" si="31"/>
        <v>4</v>
      </c>
      <c r="Z1239" s="220"/>
    </row>
    <row r="1240" spans="1:26">
      <c r="A1240" s="228">
        <v>44681</v>
      </c>
      <c r="B1240" s="229" t="s">
        <v>347</v>
      </c>
      <c r="C1240" s="229" t="s">
        <v>1443</v>
      </c>
      <c r="D1240" s="229" t="s">
        <v>1394</v>
      </c>
      <c r="E1240" s="229" t="s">
        <v>1526</v>
      </c>
      <c r="F1240" s="229" t="s">
        <v>1527</v>
      </c>
      <c r="G1240" s="229" t="s">
        <v>1399</v>
      </c>
      <c r="H1240" s="229" t="s">
        <v>820</v>
      </c>
      <c r="I1240" s="229" t="s">
        <v>347</v>
      </c>
      <c r="J1240" s="230">
        <v>84056</v>
      </c>
      <c r="K1240" s="229" t="s">
        <v>347</v>
      </c>
      <c r="L1240" s="229" t="s">
        <v>1395</v>
      </c>
      <c r="M1240" s="229" t="s">
        <v>347</v>
      </c>
      <c r="N1240" s="229" t="s">
        <v>347</v>
      </c>
      <c r="O1240" s="229" t="s">
        <v>404</v>
      </c>
      <c r="P1240" s="229" t="s">
        <v>405</v>
      </c>
      <c r="Q1240" s="229" t="s">
        <v>406</v>
      </c>
      <c r="R1240" s="229" t="s">
        <v>347</v>
      </c>
      <c r="S1240" s="229" t="s">
        <v>347</v>
      </c>
      <c r="T1240" s="231">
        <v>0</v>
      </c>
      <c r="U1240" s="229" t="s">
        <v>347</v>
      </c>
      <c r="V1240" s="229" t="s">
        <v>1396</v>
      </c>
      <c r="W1240" s="229" t="s">
        <v>347</v>
      </c>
      <c r="X1240" s="229" t="s">
        <v>347</v>
      </c>
      <c r="Y1240" s="229">
        <f t="shared" si="31"/>
        <v>4</v>
      </c>
      <c r="Z1240" s="220"/>
    </row>
    <row r="1241" spans="1:26">
      <c r="A1241" s="228">
        <v>44681</v>
      </c>
      <c r="B1241" s="229" t="s">
        <v>347</v>
      </c>
      <c r="C1241" s="229" t="s">
        <v>1443</v>
      </c>
      <c r="D1241" s="229" t="s">
        <v>1394</v>
      </c>
      <c r="E1241" s="229" t="s">
        <v>1526</v>
      </c>
      <c r="F1241" s="229" t="s">
        <v>1527</v>
      </c>
      <c r="G1241" s="229" t="s">
        <v>1357</v>
      </c>
      <c r="H1241" s="229" t="s">
        <v>1358</v>
      </c>
      <c r="I1241" s="229" t="s">
        <v>347</v>
      </c>
      <c r="J1241" s="230">
        <v>155557</v>
      </c>
      <c r="K1241" s="229" t="s">
        <v>347</v>
      </c>
      <c r="L1241" s="229" t="s">
        <v>1395</v>
      </c>
      <c r="M1241" s="229" t="s">
        <v>347</v>
      </c>
      <c r="N1241" s="229" t="s">
        <v>347</v>
      </c>
      <c r="O1241" s="229" t="s">
        <v>404</v>
      </c>
      <c r="P1241" s="229" t="s">
        <v>405</v>
      </c>
      <c r="Q1241" s="229" t="s">
        <v>406</v>
      </c>
      <c r="R1241" s="229" t="s">
        <v>347</v>
      </c>
      <c r="S1241" s="229" t="s">
        <v>347</v>
      </c>
      <c r="T1241" s="231">
        <v>0</v>
      </c>
      <c r="U1241" s="229" t="s">
        <v>347</v>
      </c>
      <c r="V1241" s="229" t="s">
        <v>1396</v>
      </c>
      <c r="W1241" s="229" t="s">
        <v>347</v>
      </c>
      <c r="X1241" s="229" t="s">
        <v>347</v>
      </c>
      <c r="Y1241" s="229">
        <f t="shared" si="31"/>
        <v>4</v>
      </c>
      <c r="Z1241" s="220"/>
    </row>
    <row r="1242" spans="1:26">
      <c r="A1242" s="228">
        <v>44681</v>
      </c>
      <c r="B1242" s="229" t="s">
        <v>347</v>
      </c>
      <c r="C1242" s="229" t="s">
        <v>1443</v>
      </c>
      <c r="D1242" s="229" t="s">
        <v>1394</v>
      </c>
      <c r="E1242" s="229" t="s">
        <v>1526</v>
      </c>
      <c r="F1242" s="229" t="s">
        <v>1527</v>
      </c>
      <c r="G1242" s="229" t="s">
        <v>1159</v>
      </c>
      <c r="H1242" s="229" t="s">
        <v>1160</v>
      </c>
      <c r="I1242" s="229" t="s">
        <v>347</v>
      </c>
      <c r="J1242" s="230">
        <v>82514</v>
      </c>
      <c r="K1242" s="229" t="s">
        <v>347</v>
      </c>
      <c r="L1242" s="229" t="s">
        <v>1395</v>
      </c>
      <c r="M1242" s="229" t="s">
        <v>347</v>
      </c>
      <c r="N1242" s="229" t="s">
        <v>347</v>
      </c>
      <c r="O1242" s="229" t="s">
        <v>404</v>
      </c>
      <c r="P1242" s="229" t="s">
        <v>405</v>
      </c>
      <c r="Q1242" s="229" t="s">
        <v>406</v>
      </c>
      <c r="R1242" s="229" t="s">
        <v>347</v>
      </c>
      <c r="S1242" s="229" t="s">
        <v>347</v>
      </c>
      <c r="T1242" s="231">
        <v>0</v>
      </c>
      <c r="U1242" s="229" t="s">
        <v>347</v>
      </c>
      <c r="V1242" s="229" t="s">
        <v>1396</v>
      </c>
      <c r="W1242" s="229" t="s">
        <v>347</v>
      </c>
      <c r="X1242" s="229" t="s">
        <v>347</v>
      </c>
      <c r="Y1242" s="229">
        <f t="shared" si="31"/>
        <v>4</v>
      </c>
      <c r="Z1242" s="220"/>
    </row>
    <row r="1243" spans="1:26">
      <c r="A1243" s="228">
        <v>44681</v>
      </c>
      <c r="B1243" s="229" t="s">
        <v>347</v>
      </c>
      <c r="C1243" s="229" t="s">
        <v>1443</v>
      </c>
      <c r="D1243" s="229" t="s">
        <v>1394</v>
      </c>
      <c r="E1243" s="229" t="s">
        <v>1526</v>
      </c>
      <c r="F1243" s="229" t="s">
        <v>1527</v>
      </c>
      <c r="G1243" s="229" t="s">
        <v>1378</v>
      </c>
      <c r="H1243" s="229" t="s">
        <v>740</v>
      </c>
      <c r="I1243" s="229" t="s">
        <v>347</v>
      </c>
      <c r="J1243" s="230">
        <v>2901594</v>
      </c>
      <c r="K1243" s="229" t="s">
        <v>347</v>
      </c>
      <c r="L1243" s="229" t="s">
        <v>1395</v>
      </c>
      <c r="M1243" s="229" t="s">
        <v>347</v>
      </c>
      <c r="N1243" s="229" t="s">
        <v>347</v>
      </c>
      <c r="O1243" s="229" t="s">
        <v>404</v>
      </c>
      <c r="P1243" s="229" t="s">
        <v>405</v>
      </c>
      <c r="Q1243" s="229" t="s">
        <v>406</v>
      </c>
      <c r="R1243" s="229" t="s">
        <v>347</v>
      </c>
      <c r="S1243" s="229" t="s">
        <v>347</v>
      </c>
      <c r="T1243" s="231">
        <v>0</v>
      </c>
      <c r="U1243" s="229" t="s">
        <v>347</v>
      </c>
      <c r="V1243" s="229" t="s">
        <v>1396</v>
      </c>
      <c r="W1243" s="229" t="s">
        <v>347</v>
      </c>
      <c r="X1243" s="229" t="s">
        <v>347</v>
      </c>
      <c r="Y1243" s="229">
        <f t="shared" si="31"/>
        <v>4</v>
      </c>
      <c r="Z1243" s="220"/>
    </row>
    <row r="1244" spans="1:26">
      <c r="A1244" s="228">
        <v>44681</v>
      </c>
      <c r="B1244" s="229" t="s">
        <v>347</v>
      </c>
      <c r="C1244" s="229" t="s">
        <v>1443</v>
      </c>
      <c r="D1244" s="229" t="s">
        <v>1394</v>
      </c>
      <c r="E1244" s="229" t="s">
        <v>1526</v>
      </c>
      <c r="F1244" s="229" t="s">
        <v>1527</v>
      </c>
      <c r="G1244" s="229" t="s">
        <v>1379</v>
      </c>
      <c r="H1244" s="229" t="s">
        <v>1380</v>
      </c>
      <c r="I1244" s="229" t="s">
        <v>347</v>
      </c>
      <c r="J1244" s="230">
        <v>125473</v>
      </c>
      <c r="K1244" s="229" t="s">
        <v>347</v>
      </c>
      <c r="L1244" s="229" t="s">
        <v>1395</v>
      </c>
      <c r="M1244" s="229" t="s">
        <v>347</v>
      </c>
      <c r="N1244" s="229" t="s">
        <v>347</v>
      </c>
      <c r="O1244" s="229" t="s">
        <v>404</v>
      </c>
      <c r="P1244" s="229" t="s">
        <v>405</v>
      </c>
      <c r="Q1244" s="229" t="s">
        <v>406</v>
      </c>
      <c r="R1244" s="229" t="s">
        <v>347</v>
      </c>
      <c r="S1244" s="229" t="s">
        <v>347</v>
      </c>
      <c r="T1244" s="231">
        <v>0</v>
      </c>
      <c r="U1244" s="229" t="s">
        <v>347</v>
      </c>
      <c r="V1244" s="229" t="s">
        <v>1396</v>
      </c>
      <c r="W1244" s="229" t="s">
        <v>347</v>
      </c>
      <c r="X1244" s="229" t="s">
        <v>347</v>
      </c>
      <c r="Y1244" s="229">
        <f t="shared" si="31"/>
        <v>4</v>
      </c>
      <c r="Z1244" s="220"/>
    </row>
    <row r="1245" spans="1:26">
      <c r="A1245" s="228">
        <v>44681</v>
      </c>
      <c r="B1245" s="229" t="s">
        <v>347</v>
      </c>
      <c r="C1245" s="229" t="s">
        <v>1443</v>
      </c>
      <c r="D1245" s="229" t="s">
        <v>1394</v>
      </c>
      <c r="E1245" s="229" t="s">
        <v>1526</v>
      </c>
      <c r="F1245" s="229" t="s">
        <v>1527</v>
      </c>
      <c r="G1245" s="229" t="s">
        <v>1381</v>
      </c>
      <c r="H1245" s="229" t="s">
        <v>744</v>
      </c>
      <c r="I1245" s="229" t="s">
        <v>347</v>
      </c>
      <c r="J1245" s="230">
        <v>70084</v>
      </c>
      <c r="K1245" s="229" t="s">
        <v>347</v>
      </c>
      <c r="L1245" s="229" t="s">
        <v>1395</v>
      </c>
      <c r="M1245" s="229" t="s">
        <v>347</v>
      </c>
      <c r="N1245" s="229" t="s">
        <v>347</v>
      </c>
      <c r="O1245" s="229" t="s">
        <v>404</v>
      </c>
      <c r="P1245" s="229" t="s">
        <v>405</v>
      </c>
      <c r="Q1245" s="229" t="s">
        <v>406</v>
      </c>
      <c r="R1245" s="229" t="s">
        <v>347</v>
      </c>
      <c r="S1245" s="229" t="s">
        <v>347</v>
      </c>
      <c r="T1245" s="231">
        <v>0</v>
      </c>
      <c r="U1245" s="229" t="s">
        <v>347</v>
      </c>
      <c r="V1245" s="229" t="s">
        <v>1396</v>
      </c>
      <c r="W1245" s="229" t="s">
        <v>347</v>
      </c>
      <c r="X1245" s="229" t="s">
        <v>347</v>
      </c>
      <c r="Y1245" s="229">
        <f t="shared" si="31"/>
        <v>4</v>
      </c>
      <c r="Z1245" s="220"/>
    </row>
    <row r="1246" spans="1:26">
      <c r="A1246" s="228">
        <v>44681</v>
      </c>
      <c r="B1246" s="229" t="s">
        <v>347</v>
      </c>
      <c r="C1246" s="229" t="s">
        <v>1443</v>
      </c>
      <c r="D1246" s="229" t="s">
        <v>1394</v>
      </c>
      <c r="E1246" s="229" t="s">
        <v>1526</v>
      </c>
      <c r="F1246" s="229" t="s">
        <v>1527</v>
      </c>
      <c r="G1246" s="229" t="s">
        <v>1257</v>
      </c>
      <c r="H1246" s="229" t="s">
        <v>746</v>
      </c>
      <c r="I1246" s="229" t="s">
        <v>347</v>
      </c>
      <c r="J1246" s="230">
        <v>1618116</v>
      </c>
      <c r="K1246" s="229" t="s">
        <v>347</v>
      </c>
      <c r="L1246" s="229" t="s">
        <v>1395</v>
      </c>
      <c r="M1246" s="229" t="s">
        <v>347</v>
      </c>
      <c r="N1246" s="229" t="s">
        <v>347</v>
      </c>
      <c r="O1246" s="229" t="s">
        <v>404</v>
      </c>
      <c r="P1246" s="229" t="s">
        <v>405</v>
      </c>
      <c r="Q1246" s="229" t="s">
        <v>406</v>
      </c>
      <c r="R1246" s="229" t="s">
        <v>347</v>
      </c>
      <c r="S1246" s="229" t="s">
        <v>347</v>
      </c>
      <c r="T1246" s="231">
        <v>0</v>
      </c>
      <c r="U1246" s="229" t="s">
        <v>347</v>
      </c>
      <c r="V1246" s="229" t="s">
        <v>1396</v>
      </c>
      <c r="W1246" s="229" t="s">
        <v>347</v>
      </c>
      <c r="X1246" s="229" t="s">
        <v>347</v>
      </c>
      <c r="Y1246" s="229">
        <f t="shared" si="31"/>
        <v>4</v>
      </c>
      <c r="Z1246" s="220"/>
    </row>
    <row r="1247" spans="1:26">
      <c r="A1247" s="228">
        <v>44681</v>
      </c>
      <c r="B1247" s="229" t="s">
        <v>347</v>
      </c>
      <c r="C1247" s="229" t="s">
        <v>1443</v>
      </c>
      <c r="D1247" s="229" t="s">
        <v>1394</v>
      </c>
      <c r="E1247" s="229" t="s">
        <v>1526</v>
      </c>
      <c r="F1247" s="229" t="s">
        <v>1527</v>
      </c>
      <c r="G1247" s="229" t="s">
        <v>1258</v>
      </c>
      <c r="H1247" s="229" t="s">
        <v>1259</v>
      </c>
      <c r="I1247" s="229" t="s">
        <v>347</v>
      </c>
      <c r="J1247" s="230">
        <v>8908048</v>
      </c>
      <c r="K1247" s="229" t="s">
        <v>347</v>
      </c>
      <c r="L1247" s="229" t="s">
        <v>1395</v>
      </c>
      <c r="M1247" s="229" t="s">
        <v>347</v>
      </c>
      <c r="N1247" s="229" t="s">
        <v>347</v>
      </c>
      <c r="O1247" s="229" t="s">
        <v>404</v>
      </c>
      <c r="P1247" s="229" t="s">
        <v>405</v>
      </c>
      <c r="Q1247" s="229" t="s">
        <v>406</v>
      </c>
      <c r="R1247" s="229" t="s">
        <v>347</v>
      </c>
      <c r="S1247" s="229" t="s">
        <v>347</v>
      </c>
      <c r="T1247" s="231">
        <v>0</v>
      </c>
      <c r="U1247" s="229" t="s">
        <v>347</v>
      </c>
      <c r="V1247" s="229" t="s">
        <v>1396</v>
      </c>
      <c r="W1247" s="229" t="s">
        <v>347</v>
      </c>
      <c r="X1247" s="229" t="s">
        <v>347</v>
      </c>
      <c r="Y1247" s="229">
        <f t="shared" si="31"/>
        <v>4</v>
      </c>
      <c r="Z1247" s="220"/>
    </row>
    <row r="1248" spans="1:26">
      <c r="A1248" s="228">
        <v>44681</v>
      </c>
      <c r="B1248" s="229" t="s">
        <v>347</v>
      </c>
      <c r="C1248" s="229" t="s">
        <v>1443</v>
      </c>
      <c r="D1248" s="229" t="s">
        <v>1394</v>
      </c>
      <c r="E1248" s="229" t="s">
        <v>1526</v>
      </c>
      <c r="F1248" s="229" t="s">
        <v>1527</v>
      </c>
      <c r="G1248" s="229" t="s">
        <v>1382</v>
      </c>
      <c r="H1248" s="229" t="s">
        <v>748</v>
      </c>
      <c r="I1248" s="229" t="s">
        <v>347</v>
      </c>
      <c r="J1248" s="230">
        <v>576823</v>
      </c>
      <c r="K1248" s="229" t="s">
        <v>347</v>
      </c>
      <c r="L1248" s="229" t="s">
        <v>1395</v>
      </c>
      <c r="M1248" s="229" t="s">
        <v>347</v>
      </c>
      <c r="N1248" s="229" t="s">
        <v>347</v>
      </c>
      <c r="O1248" s="229" t="s">
        <v>404</v>
      </c>
      <c r="P1248" s="229" t="s">
        <v>405</v>
      </c>
      <c r="Q1248" s="229" t="s">
        <v>406</v>
      </c>
      <c r="R1248" s="229" t="s">
        <v>347</v>
      </c>
      <c r="S1248" s="229" t="s">
        <v>347</v>
      </c>
      <c r="T1248" s="231">
        <v>0</v>
      </c>
      <c r="U1248" s="229" t="s">
        <v>347</v>
      </c>
      <c r="V1248" s="229" t="s">
        <v>1396</v>
      </c>
      <c r="W1248" s="229" t="s">
        <v>347</v>
      </c>
      <c r="X1248" s="229" t="s">
        <v>347</v>
      </c>
      <c r="Y1248" s="229">
        <f t="shared" si="31"/>
        <v>4</v>
      </c>
      <c r="Z1248" s="220"/>
    </row>
    <row r="1249" spans="1:26">
      <c r="A1249" s="228">
        <v>44681</v>
      </c>
      <c r="B1249" s="229" t="s">
        <v>347</v>
      </c>
      <c r="C1249" s="229" t="s">
        <v>1443</v>
      </c>
      <c r="D1249" s="229" t="s">
        <v>1394</v>
      </c>
      <c r="E1249" s="229" t="s">
        <v>1526</v>
      </c>
      <c r="F1249" s="229" t="s">
        <v>1527</v>
      </c>
      <c r="G1249" s="229" t="s">
        <v>1383</v>
      </c>
      <c r="H1249" s="229" t="s">
        <v>1384</v>
      </c>
      <c r="I1249" s="229" t="s">
        <v>347</v>
      </c>
      <c r="J1249" s="230">
        <v>1422250</v>
      </c>
      <c r="K1249" s="229" t="s">
        <v>347</v>
      </c>
      <c r="L1249" s="229" t="s">
        <v>1395</v>
      </c>
      <c r="M1249" s="229" t="s">
        <v>347</v>
      </c>
      <c r="N1249" s="229" t="s">
        <v>347</v>
      </c>
      <c r="O1249" s="229" t="s">
        <v>404</v>
      </c>
      <c r="P1249" s="229" t="s">
        <v>405</v>
      </c>
      <c r="Q1249" s="229" t="s">
        <v>406</v>
      </c>
      <c r="R1249" s="229" t="s">
        <v>347</v>
      </c>
      <c r="S1249" s="229" t="s">
        <v>347</v>
      </c>
      <c r="T1249" s="231">
        <v>0</v>
      </c>
      <c r="U1249" s="229" t="s">
        <v>347</v>
      </c>
      <c r="V1249" s="229" t="s">
        <v>1396</v>
      </c>
      <c r="W1249" s="229" t="s">
        <v>347</v>
      </c>
      <c r="X1249" s="229" t="s">
        <v>347</v>
      </c>
      <c r="Y1249" s="229">
        <f t="shared" si="31"/>
        <v>4</v>
      </c>
      <c r="Z1249" s="220"/>
    </row>
    <row r="1250" spans="1:26">
      <c r="A1250" s="228">
        <v>44681</v>
      </c>
      <c r="B1250" s="229" t="s">
        <v>347</v>
      </c>
      <c r="C1250" s="229" t="s">
        <v>1443</v>
      </c>
      <c r="D1250" s="229" t="s">
        <v>1394</v>
      </c>
      <c r="E1250" s="229" t="s">
        <v>1526</v>
      </c>
      <c r="F1250" s="229" t="s">
        <v>1527</v>
      </c>
      <c r="G1250" s="229" t="s">
        <v>1385</v>
      </c>
      <c r="H1250" s="229" t="s">
        <v>1386</v>
      </c>
      <c r="I1250" s="229" t="s">
        <v>347</v>
      </c>
      <c r="J1250" s="230">
        <v>156364</v>
      </c>
      <c r="K1250" s="229" t="s">
        <v>347</v>
      </c>
      <c r="L1250" s="229" t="s">
        <v>1395</v>
      </c>
      <c r="M1250" s="229" t="s">
        <v>347</v>
      </c>
      <c r="N1250" s="229" t="s">
        <v>347</v>
      </c>
      <c r="O1250" s="229" t="s">
        <v>404</v>
      </c>
      <c r="P1250" s="229" t="s">
        <v>405</v>
      </c>
      <c r="Q1250" s="229" t="s">
        <v>406</v>
      </c>
      <c r="R1250" s="229" t="s">
        <v>347</v>
      </c>
      <c r="S1250" s="229" t="s">
        <v>347</v>
      </c>
      <c r="T1250" s="231">
        <v>0</v>
      </c>
      <c r="U1250" s="229" t="s">
        <v>347</v>
      </c>
      <c r="V1250" s="229" t="s">
        <v>1396</v>
      </c>
      <c r="W1250" s="229" t="s">
        <v>347</v>
      </c>
      <c r="X1250" s="229" t="s">
        <v>347</v>
      </c>
      <c r="Y1250" s="229">
        <f t="shared" si="31"/>
        <v>4</v>
      </c>
      <c r="Z1250" s="220"/>
    </row>
    <row r="1251" spans="1:26">
      <c r="A1251" s="228">
        <v>44681</v>
      </c>
      <c r="B1251" s="229" t="s">
        <v>347</v>
      </c>
      <c r="C1251" s="229" t="s">
        <v>1443</v>
      </c>
      <c r="D1251" s="229" t="s">
        <v>1394</v>
      </c>
      <c r="E1251" s="229" t="s">
        <v>1526</v>
      </c>
      <c r="F1251" s="229" t="s">
        <v>1527</v>
      </c>
      <c r="G1251" s="229" t="s">
        <v>1263</v>
      </c>
      <c r="H1251" s="229" t="s">
        <v>820</v>
      </c>
      <c r="I1251" s="229" t="s">
        <v>347</v>
      </c>
      <c r="J1251" s="230">
        <v>303035</v>
      </c>
      <c r="K1251" s="229" t="s">
        <v>347</v>
      </c>
      <c r="L1251" s="229" t="s">
        <v>1395</v>
      </c>
      <c r="M1251" s="229" t="s">
        <v>347</v>
      </c>
      <c r="N1251" s="229" t="s">
        <v>347</v>
      </c>
      <c r="O1251" s="229" t="s">
        <v>404</v>
      </c>
      <c r="P1251" s="229" t="s">
        <v>405</v>
      </c>
      <c r="Q1251" s="229" t="s">
        <v>406</v>
      </c>
      <c r="R1251" s="229" t="s">
        <v>347</v>
      </c>
      <c r="S1251" s="229" t="s">
        <v>347</v>
      </c>
      <c r="T1251" s="231">
        <v>0</v>
      </c>
      <c r="U1251" s="229" t="s">
        <v>347</v>
      </c>
      <c r="V1251" s="229" t="s">
        <v>1396</v>
      </c>
      <c r="W1251" s="229" t="s">
        <v>347</v>
      </c>
      <c r="X1251" s="229" t="s">
        <v>347</v>
      </c>
      <c r="Y1251" s="229">
        <f t="shared" si="31"/>
        <v>4</v>
      </c>
      <c r="Z1251" s="220"/>
    </row>
    <row r="1252" spans="1:26">
      <c r="A1252" s="228">
        <v>44681</v>
      </c>
      <c r="B1252" s="229" t="s">
        <v>347</v>
      </c>
      <c r="C1252" s="229" t="s">
        <v>1443</v>
      </c>
      <c r="D1252" s="229" t="s">
        <v>1394</v>
      </c>
      <c r="E1252" s="229" t="s">
        <v>1526</v>
      </c>
      <c r="F1252" s="229" t="s">
        <v>1527</v>
      </c>
      <c r="G1252" s="229" t="s">
        <v>1187</v>
      </c>
      <c r="H1252" s="229" t="s">
        <v>410</v>
      </c>
      <c r="I1252" s="229" t="s">
        <v>347</v>
      </c>
      <c r="J1252" s="230">
        <v>30682</v>
      </c>
      <c r="K1252" s="229" t="s">
        <v>347</v>
      </c>
      <c r="L1252" s="229" t="s">
        <v>1395</v>
      </c>
      <c r="M1252" s="229" t="s">
        <v>347</v>
      </c>
      <c r="N1252" s="229" t="s">
        <v>347</v>
      </c>
      <c r="O1252" s="229" t="s">
        <v>404</v>
      </c>
      <c r="P1252" s="229" t="s">
        <v>405</v>
      </c>
      <c r="Q1252" s="229" t="s">
        <v>406</v>
      </c>
      <c r="R1252" s="229" t="s">
        <v>347</v>
      </c>
      <c r="S1252" s="229" t="s">
        <v>347</v>
      </c>
      <c r="T1252" s="231">
        <v>0</v>
      </c>
      <c r="U1252" s="229" t="s">
        <v>347</v>
      </c>
      <c r="V1252" s="229" t="s">
        <v>1396</v>
      </c>
      <c r="W1252" s="229" t="s">
        <v>347</v>
      </c>
      <c r="X1252" s="229" t="s">
        <v>347</v>
      </c>
      <c r="Y1252" s="229">
        <f t="shared" si="31"/>
        <v>4</v>
      </c>
      <c r="Z1252" s="220"/>
    </row>
    <row r="1253" spans="1:26">
      <c r="A1253" s="228">
        <v>44681</v>
      </c>
      <c r="B1253" s="229" t="s">
        <v>347</v>
      </c>
      <c r="C1253" s="229" t="s">
        <v>1443</v>
      </c>
      <c r="D1253" s="229" t="s">
        <v>1394</v>
      </c>
      <c r="E1253" s="229" t="s">
        <v>1526</v>
      </c>
      <c r="F1253" s="229" t="s">
        <v>1527</v>
      </c>
      <c r="G1253" s="229" t="s">
        <v>1268</v>
      </c>
      <c r="H1253" s="229" t="s">
        <v>1269</v>
      </c>
      <c r="I1253" s="229" t="s">
        <v>347</v>
      </c>
      <c r="J1253" s="230">
        <v>138954</v>
      </c>
      <c r="K1253" s="229" t="s">
        <v>347</v>
      </c>
      <c r="L1253" s="229" t="s">
        <v>1395</v>
      </c>
      <c r="M1253" s="229" t="s">
        <v>347</v>
      </c>
      <c r="N1253" s="229" t="s">
        <v>347</v>
      </c>
      <c r="O1253" s="229" t="s">
        <v>404</v>
      </c>
      <c r="P1253" s="229" t="s">
        <v>405</v>
      </c>
      <c r="Q1253" s="229" t="s">
        <v>406</v>
      </c>
      <c r="R1253" s="229" t="s">
        <v>347</v>
      </c>
      <c r="S1253" s="229" t="s">
        <v>347</v>
      </c>
      <c r="T1253" s="231">
        <v>0</v>
      </c>
      <c r="U1253" s="229" t="s">
        <v>347</v>
      </c>
      <c r="V1253" s="229" t="s">
        <v>1396</v>
      </c>
      <c r="W1253" s="229" t="s">
        <v>347</v>
      </c>
      <c r="X1253" s="229" t="s">
        <v>347</v>
      </c>
      <c r="Y1253" s="229">
        <f t="shared" si="31"/>
        <v>4</v>
      </c>
      <c r="Z1253" s="220"/>
    </row>
    <row r="1254" spans="1:26">
      <c r="A1254" s="228">
        <v>44681</v>
      </c>
      <c r="B1254" s="229" t="s">
        <v>347</v>
      </c>
      <c r="C1254" s="229" t="s">
        <v>1443</v>
      </c>
      <c r="D1254" s="229" t="s">
        <v>1394</v>
      </c>
      <c r="E1254" s="229" t="s">
        <v>1526</v>
      </c>
      <c r="F1254" s="229" t="s">
        <v>1527</v>
      </c>
      <c r="G1254" s="229" t="s">
        <v>1286</v>
      </c>
      <c r="H1254" s="229" t="s">
        <v>454</v>
      </c>
      <c r="I1254" s="229" t="s">
        <v>347</v>
      </c>
      <c r="J1254" s="230">
        <v>1805450</v>
      </c>
      <c r="K1254" s="229" t="s">
        <v>347</v>
      </c>
      <c r="L1254" s="229" t="s">
        <v>1395</v>
      </c>
      <c r="M1254" s="229" t="s">
        <v>347</v>
      </c>
      <c r="N1254" s="229" t="s">
        <v>347</v>
      </c>
      <c r="O1254" s="229" t="s">
        <v>404</v>
      </c>
      <c r="P1254" s="229" t="s">
        <v>405</v>
      </c>
      <c r="Q1254" s="229" t="s">
        <v>406</v>
      </c>
      <c r="R1254" s="229" t="s">
        <v>347</v>
      </c>
      <c r="S1254" s="229" t="s">
        <v>347</v>
      </c>
      <c r="T1254" s="231">
        <v>0</v>
      </c>
      <c r="U1254" s="229" t="s">
        <v>347</v>
      </c>
      <c r="V1254" s="229" t="s">
        <v>1396</v>
      </c>
      <c r="W1254" s="229" t="s">
        <v>347</v>
      </c>
      <c r="X1254" s="229" t="s">
        <v>347</v>
      </c>
      <c r="Y1254" s="229">
        <f t="shared" si="31"/>
        <v>4</v>
      </c>
      <c r="Z1254" s="220"/>
    </row>
    <row r="1255" spans="1:26">
      <c r="A1255" s="228">
        <v>44681</v>
      </c>
      <c r="B1255" s="229" t="s">
        <v>347</v>
      </c>
      <c r="C1255" s="229" t="s">
        <v>1443</v>
      </c>
      <c r="D1255" s="229" t="s">
        <v>1394</v>
      </c>
      <c r="E1255" s="229" t="s">
        <v>1526</v>
      </c>
      <c r="F1255" s="229" t="s">
        <v>1527</v>
      </c>
      <c r="G1255" s="229" t="s">
        <v>1198</v>
      </c>
      <c r="H1255" s="229" t="s">
        <v>607</v>
      </c>
      <c r="I1255" s="229" t="s">
        <v>347</v>
      </c>
      <c r="J1255" s="230">
        <v>149148</v>
      </c>
      <c r="K1255" s="229" t="s">
        <v>347</v>
      </c>
      <c r="L1255" s="229" t="s">
        <v>1395</v>
      </c>
      <c r="M1255" s="229" t="s">
        <v>347</v>
      </c>
      <c r="N1255" s="229" t="s">
        <v>347</v>
      </c>
      <c r="O1255" s="229" t="s">
        <v>404</v>
      </c>
      <c r="P1255" s="229" t="s">
        <v>405</v>
      </c>
      <c r="Q1255" s="229" t="s">
        <v>406</v>
      </c>
      <c r="R1255" s="229" t="s">
        <v>347</v>
      </c>
      <c r="S1255" s="229" t="s">
        <v>347</v>
      </c>
      <c r="T1255" s="231">
        <v>0</v>
      </c>
      <c r="U1255" s="229" t="s">
        <v>347</v>
      </c>
      <c r="V1255" s="229" t="s">
        <v>1396</v>
      </c>
      <c r="W1255" s="229" t="s">
        <v>347</v>
      </c>
      <c r="X1255" s="229" t="s">
        <v>347</v>
      </c>
      <c r="Y1255" s="229">
        <f t="shared" si="31"/>
        <v>4</v>
      </c>
      <c r="Z1255" s="220"/>
    </row>
    <row r="1256" spans="1:26">
      <c r="A1256" s="228">
        <v>44681</v>
      </c>
      <c r="B1256" s="229" t="s">
        <v>347</v>
      </c>
      <c r="C1256" s="229" t="s">
        <v>1443</v>
      </c>
      <c r="D1256" s="229" t="s">
        <v>1394</v>
      </c>
      <c r="E1256" s="229" t="s">
        <v>1526</v>
      </c>
      <c r="F1256" s="229" t="s">
        <v>1527</v>
      </c>
      <c r="G1256" s="229" t="s">
        <v>494</v>
      </c>
      <c r="H1256" s="229" t="s">
        <v>495</v>
      </c>
      <c r="I1256" s="229" t="s">
        <v>347</v>
      </c>
      <c r="J1256" s="230">
        <v>721939</v>
      </c>
      <c r="K1256" s="229" t="s">
        <v>347</v>
      </c>
      <c r="L1256" s="229" t="s">
        <v>1395</v>
      </c>
      <c r="M1256" s="229" t="s">
        <v>347</v>
      </c>
      <c r="N1256" s="229" t="s">
        <v>347</v>
      </c>
      <c r="O1256" s="229" t="s">
        <v>404</v>
      </c>
      <c r="P1256" s="229" t="s">
        <v>405</v>
      </c>
      <c r="Q1256" s="229" t="s">
        <v>406</v>
      </c>
      <c r="R1256" s="229" t="s">
        <v>347</v>
      </c>
      <c r="S1256" s="229" t="s">
        <v>347</v>
      </c>
      <c r="T1256" s="231">
        <v>0</v>
      </c>
      <c r="U1256" s="229" t="s">
        <v>347</v>
      </c>
      <c r="V1256" s="229" t="s">
        <v>1396</v>
      </c>
      <c r="W1256" s="229" t="s">
        <v>347</v>
      </c>
      <c r="X1256" s="229" t="s">
        <v>347</v>
      </c>
      <c r="Y1256" s="229">
        <f t="shared" si="31"/>
        <v>4</v>
      </c>
      <c r="Z1256" s="220"/>
    </row>
    <row r="1257" spans="1:26">
      <c r="A1257" s="228">
        <v>44681</v>
      </c>
      <c r="B1257" s="229" t="s">
        <v>347</v>
      </c>
      <c r="C1257" s="229" t="s">
        <v>1443</v>
      </c>
      <c r="D1257" s="229" t="s">
        <v>1394</v>
      </c>
      <c r="E1257" s="229" t="s">
        <v>1526</v>
      </c>
      <c r="F1257" s="229" t="s">
        <v>1527</v>
      </c>
      <c r="G1257" s="229" t="s">
        <v>1335</v>
      </c>
      <c r="H1257" s="229" t="s">
        <v>1336</v>
      </c>
      <c r="I1257" s="229" t="s">
        <v>347</v>
      </c>
      <c r="J1257" s="230">
        <v>206318</v>
      </c>
      <c r="K1257" s="229" t="s">
        <v>347</v>
      </c>
      <c r="L1257" s="229" t="s">
        <v>1395</v>
      </c>
      <c r="M1257" s="229" t="s">
        <v>347</v>
      </c>
      <c r="N1257" s="229" t="s">
        <v>347</v>
      </c>
      <c r="O1257" s="229" t="s">
        <v>404</v>
      </c>
      <c r="P1257" s="229" t="s">
        <v>405</v>
      </c>
      <c r="Q1257" s="229" t="s">
        <v>406</v>
      </c>
      <c r="R1257" s="229" t="s">
        <v>347</v>
      </c>
      <c r="S1257" s="229" t="s">
        <v>347</v>
      </c>
      <c r="T1257" s="231">
        <v>0</v>
      </c>
      <c r="U1257" s="229" t="s">
        <v>347</v>
      </c>
      <c r="V1257" s="229" t="s">
        <v>1396</v>
      </c>
      <c r="W1257" s="229" t="s">
        <v>347</v>
      </c>
      <c r="X1257" s="229" t="s">
        <v>347</v>
      </c>
      <c r="Y1257" s="229">
        <f t="shared" si="31"/>
        <v>4</v>
      </c>
      <c r="Z1257" s="220"/>
    </row>
    <row r="1258" spans="1:26">
      <c r="A1258" s="228">
        <v>44681</v>
      </c>
      <c r="B1258" s="229" t="s">
        <v>347</v>
      </c>
      <c r="C1258" s="229" t="s">
        <v>1443</v>
      </c>
      <c r="D1258" s="229" t="s">
        <v>1394</v>
      </c>
      <c r="E1258" s="229" t="s">
        <v>1526</v>
      </c>
      <c r="F1258" s="229" t="s">
        <v>1527</v>
      </c>
      <c r="G1258" s="229" t="s">
        <v>1321</v>
      </c>
      <c r="H1258" s="229" t="s">
        <v>948</v>
      </c>
      <c r="I1258" s="229" t="s">
        <v>347</v>
      </c>
      <c r="J1258" s="230">
        <v>213429</v>
      </c>
      <c r="K1258" s="229" t="s">
        <v>347</v>
      </c>
      <c r="L1258" s="229" t="s">
        <v>1395</v>
      </c>
      <c r="M1258" s="229" t="s">
        <v>347</v>
      </c>
      <c r="N1258" s="229" t="s">
        <v>347</v>
      </c>
      <c r="O1258" s="229" t="s">
        <v>404</v>
      </c>
      <c r="P1258" s="229" t="s">
        <v>405</v>
      </c>
      <c r="Q1258" s="229" t="s">
        <v>406</v>
      </c>
      <c r="R1258" s="229" t="s">
        <v>347</v>
      </c>
      <c r="S1258" s="229" t="s">
        <v>347</v>
      </c>
      <c r="T1258" s="231">
        <v>0</v>
      </c>
      <c r="U1258" s="229" t="s">
        <v>347</v>
      </c>
      <c r="V1258" s="229" t="s">
        <v>1396</v>
      </c>
      <c r="W1258" s="229" t="s">
        <v>347</v>
      </c>
      <c r="X1258" s="229" t="s">
        <v>347</v>
      </c>
      <c r="Y1258" s="229">
        <f t="shared" si="31"/>
        <v>4</v>
      </c>
      <c r="Z1258" s="220"/>
    </row>
    <row r="1259" spans="1:26">
      <c r="A1259" s="228">
        <v>44655</v>
      </c>
      <c r="B1259" s="229" t="s">
        <v>1530</v>
      </c>
      <c r="C1259" s="229" t="s">
        <v>1531</v>
      </c>
      <c r="D1259" s="229" t="s">
        <v>1532</v>
      </c>
      <c r="E1259" s="229" t="s">
        <v>1533</v>
      </c>
      <c r="F1259" s="229" t="s">
        <v>1534</v>
      </c>
      <c r="G1259" s="229" t="s">
        <v>1124</v>
      </c>
      <c r="H1259" s="229" t="s">
        <v>1125</v>
      </c>
      <c r="I1259" s="229" t="s">
        <v>496</v>
      </c>
      <c r="J1259" s="230">
        <v>624728</v>
      </c>
      <c r="K1259" s="229" t="s">
        <v>347</v>
      </c>
      <c r="L1259" s="229" t="s">
        <v>403</v>
      </c>
      <c r="M1259" s="229" t="s">
        <v>347</v>
      </c>
      <c r="N1259" s="229" t="s">
        <v>347</v>
      </c>
      <c r="O1259" s="229" t="s">
        <v>404</v>
      </c>
      <c r="P1259" s="229" t="s">
        <v>463</v>
      </c>
      <c r="Q1259" s="229" t="s">
        <v>406</v>
      </c>
      <c r="R1259" s="229" t="s">
        <v>347</v>
      </c>
      <c r="S1259" s="229" t="s">
        <v>347</v>
      </c>
      <c r="T1259" s="231">
        <v>0</v>
      </c>
      <c r="U1259" s="229" t="s">
        <v>347</v>
      </c>
      <c r="V1259" s="229" t="s">
        <v>1532</v>
      </c>
      <c r="W1259" s="229" t="s">
        <v>347</v>
      </c>
      <c r="X1259" s="229" t="s">
        <v>347</v>
      </c>
      <c r="Y1259" s="229">
        <f t="shared" si="31"/>
        <v>4</v>
      </c>
      <c r="Z1259" s="220">
        <f t="shared" ref="Z1259:Z1302" si="32">J1259</f>
        <v>624728</v>
      </c>
    </row>
    <row r="1260" spans="1:26">
      <c r="A1260" s="228">
        <v>44681</v>
      </c>
      <c r="B1260" s="229" t="s">
        <v>1461</v>
      </c>
      <c r="C1260" s="229" t="s">
        <v>1462</v>
      </c>
      <c r="D1260" s="229" t="s">
        <v>1463</v>
      </c>
      <c r="E1260" s="229" t="s">
        <v>1533</v>
      </c>
      <c r="F1260" s="229" t="s">
        <v>1534</v>
      </c>
      <c r="G1260" s="229" t="s">
        <v>1464</v>
      </c>
      <c r="H1260" s="229" t="s">
        <v>1465</v>
      </c>
      <c r="I1260" s="229" t="s">
        <v>402</v>
      </c>
      <c r="J1260" s="230">
        <v>86560939</v>
      </c>
      <c r="K1260" s="229" t="s">
        <v>347</v>
      </c>
      <c r="L1260" s="229" t="s">
        <v>403</v>
      </c>
      <c r="M1260" s="229" t="s">
        <v>347</v>
      </c>
      <c r="N1260" s="229" t="s">
        <v>347</v>
      </c>
      <c r="O1260" s="229" t="s">
        <v>404</v>
      </c>
      <c r="P1260" s="229" t="s">
        <v>405</v>
      </c>
      <c r="Q1260" s="229" t="s">
        <v>406</v>
      </c>
      <c r="R1260" s="229" t="s">
        <v>347</v>
      </c>
      <c r="S1260" s="229" t="s">
        <v>347</v>
      </c>
      <c r="T1260" s="231">
        <v>0</v>
      </c>
      <c r="U1260" s="229" t="s">
        <v>347</v>
      </c>
      <c r="V1260" s="229" t="s">
        <v>1463</v>
      </c>
      <c r="W1260" s="229" t="s">
        <v>347</v>
      </c>
      <c r="X1260" s="229" t="s">
        <v>347</v>
      </c>
      <c r="Y1260" s="229">
        <f t="shared" si="31"/>
        <v>4</v>
      </c>
      <c r="Z1260" s="220">
        <f t="shared" si="32"/>
        <v>86560939</v>
      </c>
    </row>
    <row r="1261" spans="1:26">
      <c r="A1261" s="228">
        <v>44681</v>
      </c>
      <c r="B1261" s="229" t="s">
        <v>1461</v>
      </c>
      <c r="C1261" s="229" t="s">
        <v>1462</v>
      </c>
      <c r="D1261" s="229" t="s">
        <v>1463</v>
      </c>
      <c r="E1261" s="229" t="s">
        <v>1533</v>
      </c>
      <c r="F1261" s="229" t="s">
        <v>1534</v>
      </c>
      <c r="G1261" s="229" t="s">
        <v>1466</v>
      </c>
      <c r="H1261" s="229" t="s">
        <v>1180</v>
      </c>
      <c r="I1261" s="229" t="s">
        <v>402</v>
      </c>
      <c r="J1261" s="230">
        <v>19872325</v>
      </c>
      <c r="K1261" s="229" t="s">
        <v>347</v>
      </c>
      <c r="L1261" s="229" t="s">
        <v>403</v>
      </c>
      <c r="M1261" s="229" t="s">
        <v>347</v>
      </c>
      <c r="N1261" s="229" t="s">
        <v>347</v>
      </c>
      <c r="O1261" s="229" t="s">
        <v>404</v>
      </c>
      <c r="P1261" s="229" t="s">
        <v>405</v>
      </c>
      <c r="Q1261" s="229" t="s">
        <v>406</v>
      </c>
      <c r="R1261" s="229" t="s">
        <v>347</v>
      </c>
      <c r="S1261" s="229" t="s">
        <v>347</v>
      </c>
      <c r="T1261" s="231">
        <v>0</v>
      </c>
      <c r="U1261" s="229" t="s">
        <v>347</v>
      </c>
      <c r="V1261" s="229" t="s">
        <v>1463</v>
      </c>
      <c r="W1261" s="229" t="s">
        <v>347</v>
      </c>
      <c r="X1261" s="229" t="s">
        <v>347</v>
      </c>
      <c r="Y1261" s="229">
        <f t="shared" si="31"/>
        <v>4</v>
      </c>
      <c r="Z1261" s="220">
        <f t="shared" si="32"/>
        <v>19872325</v>
      </c>
    </row>
    <row r="1262" spans="1:26">
      <c r="A1262" s="228">
        <v>44681</v>
      </c>
      <c r="B1262" s="229" t="s">
        <v>1461</v>
      </c>
      <c r="C1262" s="229" t="s">
        <v>1462</v>
      </c>
      <c r="D1262" s="229" t="s">
        <v>1463</v>
      </c>
      <c r="E1262" s="229" t="s">
        <v>1533</v>
      </c>
      <c r="F1262" s="229" t="s">
        <v>1534</v>
      </c>
      <c r="G1262" s="229" t="s">
        <v>1467</v>
      </c>
      <c r="H1262" s="229" t="s">
        <v>1468</v>
      </c>
      <c r="I1262" s="229" t="s">
        <v>402</v>
      </c>
      <c r="J1262" s="230">
        <v>69761125</v>
      </c>
      <c r="K1262" s="229" t="s">
        <v>347</v>
      </c>
      <c r="L1262" s="229" t="s">
        <v>403</v>
      </c>
      <c r="M1262" s="229" t="s">
        <v>347</v>
      </c>
      <c r="N1262" s="229" t="s">
        <v>347</v>
      </c>
      <c r="O1262" s="229" t="s">
        <v>404</v>
      </c>
      <c r="P1262" s="229" t="s">
        <v>405</v>
      </c>
      <c r="Q1262" s="229" t="s">
        <v>406</v>
      </c>
      <c r="R1262" s="229" t="s">
        <v>347</v>
      </c>
      <c r="S1262" s="229" t="s">
        <v>347</v>
      </c>
      <c r="T1262" s="231">
        <v>0</v>
      </c>
      <c r="U1262" s="229" t="s">
        <v>347</v>
      </c>
      <c r="V1262" s="229" t="s">
        <v>1463</v>
      </c>
      <c r="W1262" s="229" t="s">
        <v>347</v>
      </c>
      <c r="X1262" s="229" t="s">
        <v>347</v>
      </c>
      <c r="Y1262" s="229">
        <f t="shared" si="31"/>
        <v>4</v>
      </c>
      <c r="Z1262" s="220">
        <f t="shared" si="32"/>
        <v>69761125</v>
      </c>
    </row>
    <row r="1263" spans="1:26">
      <c r="A1263" s="228">
        <v>44681</v>
      </c>
      <c r="B1263" s="229" t="s">
        <v>1461</v>
      </c>
      <c r="C1263" s="229" t="s">
        <v>1462</v>
      </c>
      <c r="D1263" s="229" t="s">
        <v>1185</v>
      </c>
      <c r="E1263" s="229" t="s">
        <v>1533</v>
      </c>
      <c r="F1263" s="229" t="s">
        <v>1534</v>
      </c>
      <c r="G1263" s="229" t="s">
        <v>1469</v>
      </c>
      <c r="H1263" s="229" t="s">
        <v>408</v>
      </c>
      <c r="I1263" s="229" t="s">
        <v>402</v>
      </c>
      <c r="J1263" s="230">
        <v>3200000</v>
      </c>
      <c r="K1263" s="229" t="s">
        <v>347</v>
      </c>
      <c r="L1263" s="229" t="s">
        <v>403</v>
      </c>
      <c r="M1263" s="229" t="s">
        <v>347</v>
      </c>
      <c r="N1263" s="229" t="s">
        <v>347</v>
      </c>
      <c r="O1263" s="229" t="s">
        <v>404</v>
      </c>
      <c r="P1263" s="229" t="s">
        <v>405</v>
      </c>
      <c r="Q1263" s="229" t="s">
        <v>406</v>
      </c>
      <c r="R1263" s="229" t="s">
        <v>347</v>
      </c>
      <c r="S1263" s="229" t="s">
        <v>347</v>
      </c>
      <c r="T1263" s="231">
        <v>0</v>
      </c>
      <c r="U1263" s="229" t="s">
        <v>347</v>
      </c>
      <c r="V1263" s="229" t="s">
        <v>1463</v>
      </c>
      <c r="W1263" s="229" t="s">
        <v>347</v>
      </c>
      <c r="X1263" s="229" t="s">
        <v>347</v>
      </c>
      <c r="Y1263" s="229">
        <f t="shared" si="31"/>
        <v>4</v>
      </c>
      <c r="Z1263" s="220">
        <f t="shared" si="32"/>
        <v>3200000</v>
      </c>
    </row>
    <row r="1264" spans="1:26">
      <c r="A1264" s="228">
        <v>44681</v>
      </c>
      <c r="B1264" s="229" t="s">
        <v>726</v>
      </c>
      <c r="C1264" s="229" t="s">
        <v>727</v>
      </c>
      <c r="D1264" s="229" t="s">
        <v>728</v>
      </c>
      <c r="E1264" s="229" t="s">
        <v>1533</v>
      </c>
      <c r="F1264" s="229" t="s">
        <v>1534</v>
      </c>
      <c r="G1264" s="229" t="s">
        <v>1470</v>
      </c>
      <c r="H1264" s="229" t="s">
        <v>730</v>
      </c>
      <c r="I1264" s="229" t="s">
        <v>731</v>
      </c>
      <c r="J1264" s="230">
        <v>12317254</v>
      </c>
      <c r="K1264" s="229" t="s">
        <v>347</v>
      </c>
      <c r="L1264" s="229" t="s">
        <v>403</v>
      </c>
      <c r="M1264" s="229" t="s">
        <v>347</v>
      </c>
      <c r="N1264" s="229" t="s">
        <v>347</v>
      </c>
      <c r="O1264" s="229" t="s">
        <v>404</v>
      </c>
      <c r="P1264" s="229" t="s">
        <v>405</v>
      </c>
      <c r="Q1264" s="229" t="s">
        <v>406</v>
      </c>
      <c r="R1264" s="229" t="s">
        <v>347</v>
      </c>
      <c r="S1264" s="229" t="s">
        <v>347</v>
      </c>
      <c r="T1264" s="231">
        <v>0</v>
      </c>
      <c r="U1264" s="229" t="s">
        <v>347</v>
      </c>
      <c r="V1264" s="229" t="s">
        <v>728</v>
      </c>
      <c r="W1264" s="229" t="s">
        <v>347</v>
      </c>
      <c r="X1264" s="229" t="s">
        <v>347</v>
      </c>
      <c r="Y1264" s="229">
        <f t="shared" si="31"/>
        <v>4</v>
      </c>
      <c r="Z1264" s="220">
        <f t="shared" si="32"/>
        <v>12317254</v>
      </c>
    </row>
    <row r="1265" spans="1:26">
      <c r="A1265" s="228">
        <v>44681</v>
      </c>
      <c r="B1265" s="229" t="s">
        <v>1471</v>
      </c>
      <c r="C1265" s="229" t="s">
        <v>1472</v>
      </c>
      <c r="D1265" s="229" t="s">
        <v>1473</v>
      </c>
      <c r="E1265" s="229" t="s">
        <v>1533</v>
      </c>
      <c r="F1265" s="229" t="s">
        <v>1534</v>
      </c>
      <c r="G1265" s="229" t="s">
        <v>1474</v>
      </c>
      <c r="H1265" s="229" t="s">
        <v>418</v>
      </c>
      <c r="I1265" s="229" t="s">
        <v>419</v>
      </c>
      <c r="J1265" s="230">
        <v>7635107</v>
      </c>
      <c r="K1265" s="229" t="s">
        <v>347</v>
      </c>
      <c r="L1265" s="229" t="s">
        <v>403</v>
      </c>
      <c r="M1265" s="229" t="s">
        <v>347</v>
      </c>
      <c r="N1265" s="229" t="s">
        <v>347</v>
      </c>
      <c r="O1265" s="229" t="s">
        <v>404</v>
      </c>
      <c r="P1265" s="229" t="s">
        <v>405</v>
      </c>
      <c r="Q1265" s="229" t="s">
        <v>406</v>
      </c>
      <c r="R1265" s="229" t="s">
        <v>347</v>
      </c>
      <c r="S1265" s="229" t="s">
        <v>347</v>
      </c>
      <c r="T1265" s="231">
        <v>0</v>
      </c>
      <c r="U1265" s="229" t="s">
        <v>347</v>
      </c>
      <c r="V1265" s="229" t="s">
        <v>420</v>
      </c>
      <c r="W1265" s="229" t="s">
        <v>347</v>
      </c>
      <c r="X1265" s="229" t="s">
        <v>347</v>
      </c>
      <c r="Y1265" s="229">
        <f t="shared" si="31"/>
        <v>4</v>
      </c>
      <c r="Z1265" s="220">
        <f t="shared" si="32"/>
        <v>7635107</v>
      </c>
    </row>
    <row r="1266" spans="1:26">
      <c r="A1266" s="228">
        <v>44681</v>
      </c>
      <c r="B1266" s="229" t="s">
        <v>1471</v>
      </c>
      <c r="C1266" s="229" t="s">
        <v>1472</v>
      </c>
      <c r="D1266" s="229" t="s">
        <v>1475</v>
      </c>
      <c r="E1266" s="229" t="s">
        <v>1533</v>
      </c>
      <c r="F1266" s="229" t="s">
        <v>1534</v>
      </c>
      <c r="G1266" s="229" t="s">
        <v>1474</v>
      </c>
      <c r="H1266" s="229" t="s">
        <v>418</v>
      </c>
      <c r="I1266" s="229" t="s">
        <v>419</v>
      </c>
      <c r="J1266" s="230">
        <v>613600</v>
      </c>
      <c r="K1266" s="229" t="s">
        <v>347</v>
      </c>
      <c r="L1266" s="229" t="s">
        <v>403</v>
      </c>
      <c r="M1266" s="229" t="s">
        <v>347</v>
      </c>
      <c r="N1266" s="229" t="s">
        <v>347</v>
      </c>
      <c r="O1266" s="229" t="s">
        <v>404</v>
      </c>
      <c r="P1266" s="229" t="s">
        <v>405</v>
      </c>
      <c r="Q1266" s="229" t="s">
        <v>406</v>
      </c>
      <c r="R1266" s="229" t="s">
        <v>347</v>
      </c>
      <c r="S1266" s="229" t="s">
        <v>347</v>
      </c>
      <c r="T1266" s="231">
        <v>0</v>
      </c>
      <c r="U1266" s="229" t="s">
        <v>347</v>
      </c>
      <c r="V1266" s="229" t="s">
        <v>420</v>
      </c>
      <c r="W1266" s="229" t="s">
        <v>347</v>
      </c>
      <c r="X1266" s="229" t="s">
        <v>347</v>
      </c>
      <c r="Y1266" s="229">
        <f t="shared" si="31"/>
        <v>4</v>
      </c>
      <c r="Z1266" s="220">
        <f t="shared" si="32"/>
        <v>613600</v>
      </c>
    </row>
    <row r="1267" spans="1:26">
      <c r="A1267" s="228">
        <v>44681</v>
      </c>
      <c r="B1267" s="229" t="s">
        <v>1471</v>
      </c>
      <c r="C1267" s="229" t="s">
        <v>1472</v>
      </c>
      <c r="D1267" s="229" t="s">
        <v>1476</v>
      </c>
      <c r="E1267" s="229" t="s">
        <v>1533</v>
      </c>
      <c r="F1267" s="229" t="s">
        <v>1534</v>
      </c>
      <c r="G1267" s="229" t="s">
        <v>1477</v>
      </c>
      <c r="H1267" s="229" t="s">
        <v>423</v>
      </c>
      <c r="I1267" s="229" t="s">
        <v>419</v>
      </c>
      <c r="J1267" s="230">
        <v>2715947</v>
      </c>
      <c r="K1267" s="229" t="s">
        <v>347</v>
      </c>
      <c r="L1267" s="229" t="s">
        <v>403</v>
      </c>
      <c r="M1267" s="229" t="s">
        <v>347</v>
      </c>
      <c r="N1267" s="229" t="s">
        <v>347</v>
      </c>
      <c r="O1267" s="229" t="s">
        <v>404</v>
      </c>
      <c r="P1267" s="229" t="s">
        <v>405</v>
      </c>
      <c r="Q1267" s="229" t="s">
        <v>406</v>
      </c>
      <c r="R1267" s="229" t="s">
        <v>347</v>
      </c>
      <c r="S1267" s="229" t="s">
        <v>347</v>
      </c>
      <c r="T1267" s="231">
        <v>0</v>
      </c>
      <c r="U1267" s="229" t="s">
        <v>347</v>
      </c>
      <c r="V1267" s="229" t="s">
        <v>420</v>
      </c>
      <c r="W1267" s="229" t="s">
        <v>347</v>
      </c>
      <c r="X1267" s="229" t="s">
        <v>347</v>
      </c>
      <c r="Y1267" s="229">
        <f t="shared" si="31"/>
        <v>4</v>
      </c>
      <c r="Z1267" s="220">
        <f t="shared" si="32"/>
        <v>2715947</v>
      </c>
    </row>
    <row r="1268" spans="1:26">
      <c r="A1268" s="228">
        <v>44681</v>
      </c>
      <c r="B1268" s="229" t="s">
        <v>1374</v>
      </c>
      <c r="C1268" s="229" t="s">
        <v>1375</v>
      </c>
      <c r="D1268" s="229" t="s">
        <v>1535</v>
      </c>
      <c r="E1268" s="229" t="s">
        <v>1533</v>
      </c>
      <c r="F1268" s="229" t="s">
        <v>1534</v>
      </c>
      <c r="G1268" s="229" t="s">
        <v>1315</v>
      </c>
      <c r="H1268" s="229" t="s">
        <v>1316</v>
      </c>
      <c r="I1268" s="229" t="s">
        <v>1315</v>
      </c>
      <c r="J1268" s="230">
        <v>5235085</v>
      </c>
      <c r="K1268" s="229" t="s">
        <v>347</v>
      </c>
      <c r="L1268" s="229" t="s">
        <v>403</v>
      </c>
      <c r="M1268" s="229" t="s">
        <v>347</v>
      </c>
      <c r="N1268" s="229" t="s">
        <v>347</v>
      </c>
      <c r="O1268" s="229" t="s">
        <v>404</v>
      </c>
      <c r="P1268" s="229" t="s">
        <v>405</v>
      </c>
      <c r="Q1268" s="229" t="s">
        <v>406</v>
      </c>
      <c r="R1268" s="229" t="s">
        <v>347</v>
      </c>
      <c r="S1268" s="229" t="s">
        <v>347</v>
      </c>
      <c r="T1268" s="231">
        <v>0</v>
      </c>
      <c r="U1268" s="229" t="s">
        <v>347</v>
      </c>
      <c r="V1268" s="229" t="s">
        <v>1376</v>
      </c>
      <c r="W1268" s="229" t="s">
        <v>347</v>
      </c>
      <c r="X1268" s="229" t="s">
        <v>347</v>
      </c>
      <c r="Y1268" s="229">
        <f t="shared" si="31"/>
        <v>4</v>
      </c>
      <c r="Z1268" s="220">
        <f t="shared" si="32"/>
        <v>5235085</v>
      </c>
    </row>
    <row r="1269" spans="1:26">
      <c r="A1269" s="228">
        <v>44681</v>
      </c>
      <c r="B1269" s="229" t="s">
        <v>1374</v>
      </c>
      <c r="C1269" s="229" t="s">
        <v>1375</v>
      </c>
      <c r="D1269" s="229" t="s">
        <v>1536</v>
      </c>
      <c r="E1269" s="229" t="s">
        <v>1533</v>
      </c>
      <c r="F1269" s="229" t="s">
        <v>1534</v>
      </c>
      <c r="G1269" s="229" t="s">
        <v>1317</v>
      </c>
      <c r="H1269" s="229" t="s">
        <v>520</v>
      </c>
      <c r="I1269" s="229" t="s">
        <v>1315</v>
      </c>
      <c r="J1269" s="230">
        <v>3427764</v>
      </c>
      <c r="K1269" s="229" t="s">
        <v>347</v>
      </c>
      <c r="L1269" s="229" t="s">
        <v>403</v>
      </c>
      <c r="M1269" s="229" t="s">
        <v>347</v>
      </c>
      <c r="N1269" s="229" t="s">
        <v>347</v>
      </c>
      <c r="O1269" s="229" t="s">
        <v>404</v>
      </c>
      <c r="P1269" s="229" t="s">
        <v>405</v>
      </c>
      <c r="Q1269" s="229" t="s">
        <v>406</v>
      </c>
      <c r="R1269" s="229" t="s">
        <v>347</v>
      </c>
      <c r="S1269" s="229" t="s">
        <v>347</v>
      </c>
      <c r="T1269" s="231">
        <v>0</v>
      </c>
      <c r="U1269" s="229" t="s">
        <v>347</v>
      </c>
      <c r="V1269" s="229" t="s">
        <v>1376</v>
      </c>
      <c r="W1269" s="229" t="s">
        <v>347</v>
      </c>
      <c r="X1269" s="229" t="s">
        <v>347</v>
      </c>
      <c r="Y1269" s="229">
        <f t="shared" si="31"/>
        <v>4</v>
      </c>
      <c r="Z1269" s="220"/>
    </row>
    <row r="1270" spans="1:26">
      <c r="A1270" s="228">
        <v>44681</v>
      </c>
      <c r="B1270" s="229" t="s">
        <v>424</v>
      </c>
      <c r="C1270" s="229" t="s">
        <v>425</v>
      </c>
      <c r="D1270" s="229" t="s">
        <v>426</v>
      </c>
      <c r="E1270" s="229" t="s">
        <v>1533</v>
      </c>
      <c r="F1270" s="229" t="s">
        <v>1534</v>
      </c>
      <c r="G1270" s="229" t="s">
        <v>1379</v>
      </c>
      <c r="H1270" s="229" t="s">
        <v>1380</v>
      </c>
      <c r="I1270" s="229" t="s">
        <v>429</v>
      </c>
      <c r="J1270" s="230">
        <v>1944146</v>
      </c>
      <c r="K1270" s="229" t="s">
        <v>347</v>
      </c>
      <c r="L1270" s="229" t="s">
        <v>430</v>
      </c>
      <c r="M1270" s="229" t="s">
        <v>347</v>
      </c>
      <c r="N1270" s="229" t="s">
        <v>347</v>
      </c>
      <c r="O1270" s="229" t="s">
        <v>404</v>
      </c>
      <c r="P1270" s="229" t="s">
        <v>405</v>
      </c>
      <c r="Q1270" s="229" t="s">
        <v>406</v>
      </c>
      <c r="R1270" s="229" t="s">
        <v>347</v>
      </c>
      <c r="S1270" s="229" t="s">
        <v>347</v>
      </c>
      <c r="T1270" s="231">
        <v>0</v>
      </c>
      <c r="U1270" s="229" t="s">
        <v>347</v>
      </c>
      <c r="V1270" s="229" t="s">
        <v>426</v>
      </c>
      <c r="W1270" s="229" t="s">
        <v>347</v>
      </c>
      <c r="X1270" s="229" t="s">
        <v>347</v>
      </c>
      <c r="Y1270" s="229">
        <f t="shared" si="31"/>
        <v>4</v>
      </c>
      <c r="Z1270" s="220">
        <f t="shared" si="32"/>
        <v>1944146</v>
      </c>
    </row>
    <row r="1271" spans="1:26">
      <c r="A1271" s="228">
        <v>44681</v>
      </c>
      <c r="B1271" s="229" t="s">
        <v>1390</v>
      </c>
      <c r="C1271" s="229" t="s">
        <v>1391</v>
      </c>
      <c r="D1271" s="229" t="s">
        <v>1392</v>
      </c>
      <c r="E1271" s="229" t="s">
        <v>1533</v>
      </c>
      <c r="F1271" s="229" t="s">
        <v>1534</v>
      </c>
      <c r="G1271" s="229" t="s">
        <v>1537</v>
      </c>
      <c r="H1271" s="229" t="s">
        <v>1538</v>
      </c>
      <c r="I1271" s="229" t="s">
        <v>1378</v>
      </c>
      <c r="J1271" s="230">
        <v>4706250</v>
      </c>
      <c r="K1271" s="229" t="s">
        <v>347</v>
      </c>
      <c r="L1271" s="229" t="s">
        <v>403</v>
      </c>
      <c r="M1271" s="229" t="s">
        <v>347</v>
      </c>
      <c r="N1271" s="229" t="s">
        <v>347</v>
      </c>
      <c r="O1271" s="229" t="s">
        <v>404</v>
      </c>
      <c r="P1271" s="229" t="s">
        <v>405</v>
      </c>
      <c r="Q1271" s="229" t="s">
        <v>406</v>
      </c>
      <c r="R1271" s="229" t="s">
        <v>347</v>
      </c>
      <c r="S1271" s="229" t="s">
        <v>347</v>
      </c>
      <c r="T1271" s="231">
        <v>0</v>
      </c>
      <c r="U1271" s="229" t="s">
        <v>347</v>
      </c>
      <c r="V1271" s="229" t="s">
        <v>1392</v>
      </c>
      <c r="W1271" s="229" t="s">
        <v>347</v>
      </c>
      <c r="X1271" s="229" t="s">
        <v>347</v>
      </c>
      <c r="Y1271" s="229">
        <f t="shared" si="31"/>
        <v>4</v>
      </c>
      <c r="Z1271" s="220"/>
    </row>
    <row r="1272" spans="1:26">
      <c r="A1272" s="228">
        <v>44681</v>
      </c>
      <c r="B1272" s="229" t="s">
        <v>1390</v>
      </c>
      <c r="C1272" s="229" t="s">
        <v>1391</v>
      </c>
      <c r="D1272" s="229" t="s">
        <v>1392</v>
      </c>
      <c r="E1272" s="229" t="s">
        <v>1533</v>
      </c>
      <c r="F1272" s="229" t="s">
        <v>1534</v>
      </c>
      <c r="G1272" s="229" t="s">
        <v>1378</v>
      </c>
      <c r="H1272" s="229" t="s">
        <v>740</v>
      </c>
      <c r="I1272" s="229" t="s">
        <v>1378</v>
      </c>
      <c r="J1272" s="230">
        <v>4948453</v>
      </c>
      <c r="K1272" s="229" t="s">
        <v>347</v>
      </c>
      <c r="L1272" s="229" t="s">
        <v>403</v>
      </c>
      <c r="M1272" s="229" t="s">
        <v>347</v>
      </c>
      <c r="N1272" s="229" t="s">
        <v>347</v>
      </c>
      <c r="O1272" s="229" t="s">
        <v>404</v>
      </c>
      <c r="P1272" s="229" t="s">
        <v>405</v>
      </c>
      <c r="Q1272" s="229" t="s">
        <v>406</v>
      </c>
      <c r="R1272" s="229" t="s">
        <v>347</v>
      </c>
      <c r="S1272" s="229" t="s">
        <v>347</v>
      </c>
      <c r="T1272" s="231">
        <v>0</v>
      </c>
      <c r="U1272" s="229" t="s">
        <v>347</v>
      </c>
      <c r="V1272" s="229" t="s">
        <v>1392</v>
      </c>
      <c r="W1272" s="229" t="s">
        <v>347</v>
      </c>
      <c r="X1272" s="229" t="s">
        <v>347</v>
      </c>
      <c r="Y1272" s="229">
        <f t="shared" si="31"/>
        <v>4</v>
      </c>
      <c r="Z1272" s="220"/>
    </row>
    <row r="1273" spans="1:26">
      <c r="A1273" s="228">
        <v>44681</v>
      </c>
      <c r="B1273" s="229" t="s">
        <v>1461</v>
      </c>
      <c r="C1273" s="229" t="s">
        <v>1462</v>
      </c>
      <c r="D1273" s="229" t="s">
        <v>1463</v>
      </c>
      <c r="E1273" s="229" t="s">
        <v>1539</v>
      </c>
      <c r="F1273" s="229" t="s">
        <v>1540</v>
      </c>
      <c r="G1273" s="229" t="s">
        <v>1464</v>
      </c>
      <c r="H1273" s="229" t="s">
        <v>1465</v>
      </c>
      <c r="I1273" s="229" t="s">
        <v>402</v>
      </c>
      <c r="J1273" s="230">
        <v>32460353</v>
      </c>
      <c r="K1273" s="229" t="s">
        <v>347</v>
      </c>
      <c r="L1273" s="229" t="s">
        <v>403</v>
      </c>
      <c r="M1273" s="229" t="s">
        <v>347</v>
      </c>
      <c r="N1273" s="229" t="s">
        <v>347</v>
      </c>
      <c r="O1273" s="229" t="s">
        <v>404</v>
      </c>
      <c r="P1273" s="229" t="s">
        <v>405</v>
      </c>
      <c r="Q1273" s="229" t="s">
        <v>406</v>
      </c>
      <c r="R1273" s="229" t="s">
        <v>347</v>
      </c>
      <c r="S1273" s="229" t="s">
        <v>347</v>
      </c>
      <c r="T1273" s="231">
        <v>0</v>
      </c>
      <c r="U1273" s="229" t="s">
        <v>347</v>
      </c>
      <c r="V1273" s="229" t="s">
        <v>1463</v>
      </c>
      <c r="W1273" s="229" t="s">
        <v>347</v>
      </c>
      <c r="X1273" s="229" t="s">
        <v>347</v>
      </c>
      <c r="Y1273" s="229">
        <f t="shared" si="31"/>
        <v>4</v>
      </c>
      <c r="Z1273" s="220">
        <f t="shared" si="32"/>
        <v>32460353</v>
      </c>
    </row>
    <row r="1274" spans="1:26">
      <c r="A1274" s="228">
        <v>44681</v>
      </c>
      <c r="B1274" s="229" t="s">
        <v>1461</v>
      </c>
      <c r="C1274" s="229" t="s">
        <v>1462</v>
      </c>
      <c r="D1274" s="229" t="s">
        <v>1463</v>
      </c>
      <c r="E1274" s="229" t="s">
        <v>1539</v>
      </c>
      <c r="F1274" s="229" t="s">
        <v>1540</v>
      </c>
      <c r="G1274" s="229" t="s">
        <v>1466</v>
      </c>
      <c r="H1274" s="229" t="s">
        <v>1180</v>
      </c>
      <c r="I1274" s="229" t="s">
        <v>402</v>
      </c>
      <c r="J1274" s="230">
        <v>7452122</v>
      </c>
      <c r="K1274" s="229" t="s">
        <v>347</v>
      </c>
      <c r="L1274" s="229" t="s">
        <v>403</v>
      </c>
      <c r="M1274" s="229" t="s">
        <v>347</v>
      </c>
      <c r="N1274" s="229" t="s">
        <v>347</v>
      </c>
      <c r="O1274" s="229" t="s">
        <v>404</v>
      </c>
      <c r="P1274" s="229" t="s">
        <v>405</v>
      </c>
      <c r="Q1274" s="229" t="s">
        <v>406</v>
      </c>
      <c r="R1274" s="229" t="s">
        <v>347</v>
      </c>
      <c r="S1274" s="229" t="s">
        <v>347</v>
      </c>
      <c r="T1274" s="231">
        <v>0</v>
      </c>
      <c r="U1274" s="229" t="s">
        <v>347</v>
      </c>
      <c r="V1274" s="229" t="s">
        <v>1463</v>
      </c>
      <c r="W1274" s="229" t="s">
        <v>347</v>
      </c>
      <c r="X1274" s="229" t="s">
        <v>347</v>
      </c>
      <c r="Y1274" s="229">
        <f t="shared" si="31"/>
        <v>4</v>
      </c>
      <c r="Z1274" s="220">
        <f t="shared" si="32"/>
        <v>7452122</v>
      </c>
    </row>
    <row r="1275" spans="1:26">
      <c r="A1275" s="228">
        <v>44681</v>
      </c>
      <c r="B1275" s="229" t="s">
        <v>1461</v>
      </c>
      <c r="C1275" s="229" t="s">
        <v>1462</v>
      </c>
      <c r="D1275" s="229" t="s">
        <v>1463</v>
      </c>
      <c r="E1275" s="229" t="s">
        <v>1539</v>
      </c>
      <c r="F1275" s="229" t="s">
        <v>1540</v>
      </c>
      <c r="G1275" s="229" t="s">
        <v>1467</v>
      </c>
      <c r="H1275" s="229" t="s">
        <v>1468</v>
      </c>
      <c r="I1275" s="229" t="s">
        <v>402</v>
      </c>
      <c r="J1275" s="230">
        <v>26160422</v>
      </c>
      <c r="K1275" s="229" t="s">
        <v>347</v>
      </c>
      <c r="L1275" s="229" t="s">
        <v>403</v>
      </c>
      <c r="M1275" s="229" t="s">
        <v>347</v>
      </c>
      <c r="N1275" s="229" t="s">
        <v>347</v>
      </c>
      <c r="O1275" s="229" t="s">
        <v>404</v>
      </c>
      <c r="P1275" s="229" t="s">
        <v>405</v>
      </c>
      <c r="Q1275" s="229" t="s">
        <v>406</v>
      </c>
      <c r="R1275" s="229" t="s">
        <v>347</v>
      </c>
      <c r="S1275" s="229" t="s">
        <v>347</v>
      </c>
      <c r="T1275" s="231">
        <v>0</v>
      </c>
      <c r="U1275" s="229" t="s">
        <v>347</v>
      </c>
      <c r="V1275" s="229" t="s">
        <v>1463</v>
      </c>
      <c r="W1275" s="229" t="s">
        <v>347</v>
      </c>
      <c r="X1275" s="229" t="s">
        <v>347</v>
      </c>
      <c r="Y1275" s="229">
        <f t="shared" si="31"/>
        <v>4</v>
      </c>
      <c r="Z1275" s="220">
        <f t="shared" si="32"/>
        <v>26160422</v>
      </c>
    </row>
    <row r="1276" spans="1:26">
      <c r="A1276" s="228">
        <v>44681</v>
      </c>
      <c r="B1276" s="229" t="s">
        <v>1461</v>
      </c>
      <c r="C1276" s="229" t="s">
        <v>1462</v>
      </c>
      <c r="D1276" s="229" t="s">
        <v>1185</v>
      </c>
      <c r="E1276" s="229" t="s">
        <v>1539</v>
      </c>
      <c r="F1276" s="229" t="s">
        <v>1540</v>
      </c>
      <c r="G1276" s="229" t="s">
        <v>1469</v>
      </c>
      <c r="H1276" s="229" t="s">
        <v>408</v>
      </c>
      <c r="I1276" s="229" t="s">
        <v>402</v>
      </c>
      <c r="J1276" s="230">
        <v>1200000</v>
      </c>
      <c r="K1276" s="229" t="s">
        <v>347</v>
      </c>
      <c r="L1276" s="229" t="s">
        <v>403</v>
      </c>
      <c r="M1276" s="229" t="s">
        <v>347</v>
      </c>
      <c r="N1276" s="229" t="s">
        <v>347</v>
      </c>
      <c r="O1276" s="229" t="s">
        <v>404</v>
      </c>
      <c r="P1276" s="229" t="s">
        <v>405</v>
      </c>
      <c r="Q1276" s="229" t="s">
        <v>406</v>
      </c>
      <c r="R1276" s="229" t="s">
        <v>347</v>
      </c>
      <c r="S1276" s="229" t="s">
        <v>347</v>
      </c>
      <c r="T1276" s="231">
        <v>0</v>
      </c>
      <c r="U1276" s="229" t="s">
        <v>347</v>
      </c>
      <c r="V1276" s="229" t="s">
        <v>1463</v>
      </c>
      <c r="W1276" s="229" t="s">
        <v>347</v>
      </c>
      <c r="X1276" s="229" t="s">
        <v>347</v>
      </c>
      <c r="Y1276" s="229">
        <f t="shared" si="31"/>
        <v>4</v>
      </c>
      <c r="Z1276" s="220">
        <f t="shared" si="32"/>
        <v>1200000</v>
      </c>
    </row>
    <row r="1277" spans="1:26">
      <c r="A1277" s="228">
        <v>44681</v>
      </c>
      <c r="B1277" s="229" t="s">
        <v>726</v>
      </c>
      <c r="C1277" s="229" t="s">
        <v>727</v>
      </c>
      <c r="D1277" s="229" t="s">
        <v>728</v>
      </c>
      <c r="E1277" s="229" t="s">
        <v>1539</v>
      </c>
      <c r="F1277" s="229" t="s">
        <v>1540</v>
      </c>
      <c r="G1277" s="229" t="s">
        <v>1470</v>
      </c>
      <c r="H1277" s="229" t="s">
        <v>730</v>
      </c>
      <c r="I1277" s="229" t="s">
        <v>731</v>
      </c>
      <c r="J1277" s="230">
        <v>4618970</v>
      </c>
      <c r="K1277" s="229" t="s">
        <v>347</v>
      </c>
      <c r="L1277" s="229" t="s">
        <v>403</v>
      </c>
      <c r="M1277" s="229" t="s">
        <v>347</v>
      </c>
      <c r="N1277" s="229" t="s">
        <v>347</v>
      </c>
      <c r="O1277" s="229" t="s">
        <v>404</v>
      </c>
      <c r="P1277" s="229" t="s">
        <v>405</v>
      </c>
      <c r="Q1277" s="229" t="s">
        <v>406</v>
      </c>
      <c r="R1277" s="229" t="s">
        <v>347</v>
      </c>
      <c r="S1277" s="229" t="s">
        <v>347</v>
      </c>
      <c r="T1277" s="231">
        <v>0</v>
      </c>
      <c r="U1277" s="229" t="s">
        <v>347</v>
      </c>
      <c r="V1277" s="229" t="s">
        <v>728</v>
      </c>
      <c r="W1277" s="229" t="s">
        <v>347</v>
      </c>
      <c r="X1277" s="229" t="s">
        <v>347</v>
      </c>
      <c r="Y1277" s="229">
        <f t="shared" si="31"/>
        <v>4</v>
      </c>
      <c r="Z1277" s="220">
        <f t="shared" si="32"/>
        <v>4618970</v>
      </c>
    </row>
    <row r="1278" spans="1:26">
      <c r="A1278" s="228">
        <v>44681</v>
      </c>
      <c r="B1278" s="229" t="s">
        <v>1471</v>
      </c>
      <c r="C1278" s="229" t="s">
        <v>1472</v>
      </c>
      <c r="D1278" s="229" t="s">
        <v>1473</v>
      </c>
      <c r="E1278" s="229" t="s">
        <v>1539</v>
      </c>
      <c r="F1278" s="229" t="s">
        <v>1540</v>
      </c>
      <c r="G1278" s="229" t="s">
        <v>1474</v>
      </c>
      <c r="H1278" s="229" t="s">
        <v>418</v>
      </c>
      <c r="I1278" s="229" t="s">
        <v>419</v>
      </c>
      <c r="J1278" s="230">
        <v>2863165</v>
      </c>
      <c r="K1278" s="229" t="s">
        <v>347</v>
      </c>
      <c r="L1278" s="229" t="s">
        <v>403</v>
      </c>
      <c r="M1278" s="229" t="s">
        <v>347</v>
      </c>
      <c r="N1278" s="229" t="s">
        <v>347</v>
      </c>
      <c r="O1278" s="229" t="s">
        <v>404</v>
      </c>
      <c r="P1278" s="229" t="s">
        <v>405</v>
      </c>
      <c r="Q1278" s="229" t="s">
        <v>406</v>
      </c>
      <c r="R1278" s="229" t="s">
        <v>347</v>
      </c>
      <c r="S1278" s="229" t="s">
        <v>347</v>
      </c>
      <c r="T1278" s="231">
        <v>0</v>
      </c>
      <c r="U1278" s="229" t="s">
        <v>347</v>
      </c>
      <c r="V1278" s="229" t="s">
        <v>420</v>
      </c>
      <c r="W1278" s="229" t="s">
        <v>347</v>
      </c>
      <c r="X1278" s="229" t="s">
        <v>347</v>
      </c>
      <c r="Y1278" s="229">
        <f t="shared" si="31"/>
        <v>4</v>
      </c>
      <c r="Z1278" s="220">
        <f t="shared" si="32"/>
        <v>2863165</v>
      </c>
    </row>
    <row r="1279" spans="1:26">
      <c r="A1279" s="228">
        <v>44681</v>
      </c>
      <c r="B1279" s="229" t="s">
        <v>1471</v>
      </c>
      <c r="C1279" s="229" t="s">
        <v>1472</v>
      </c>
      <c r="D1279" s="229" t="s">
        <v>1475</v>
      </c>
      <c r="E1279" s="229" t="s">
        <v>1539</v>
      </c>
      <c r="F1279" s="229" t="s">
        <v>1540</v>
      </c>
      <c r="G1279" s="229" t="s">
        <v>1474</v>
      </c>
      <c r="H1279" s="229" t="s">
        <v>418</v>
      </c>
      <c r="I1279" s="229" t="s">
        <v>419</v>
      </c>
      <c r="J1279" s="230">
        <v>230100</v>
      </c>
      <c r="K1279" s="229" t="s">
        <v>347</v>
      </c>
      <c r="L1279" s="229" t="s">
        <v>403</v>
      </c>
      <c r="M1279" s="229" t="s">
        <v>347</v>
      </c>
      <c r="N1279" s="229" t="s">
        <v>347</v>
      </c>
      <c r="O1279" s="229" t="s">
        <v>404</v>
      </c>
      <c r="P1279" s="229" t="s">
        <v>405</v>
      </c>
      <c r="Q1279" s="229" t="s">
        <v>406</v>
      </c>
      <c r="R1279" s="229" t="s">
        <v>347</v>
      </c>
      <c r="S1279" s="229" t="s">
        <v>347</v>
      </c>
      <c r="T1279" s="231">
        <v>0</v>
      </c>
      <c r="U1279" s="229" t="s">
        <v>347</v>
      </c>
      <c r="V1279" s="229" t="s">
        <v>420</v>
      </c>
      <c r="W1279" s="229" t="s">
        <v>347</v>
      </c>
      <c r="X1279" s="229" t="s">
        <v>347</v>
      </c>
      <c r="Y1279" s="229">
        <f t="shared" si="31"/>
        <v>4</v>
      </c>
      <c r="Z1279" s="220">
        <f t="shared" si="32"/>
        <v>230100</v>
      </c>
    </row>
    <row r="1280" spans="1:26">
      <c r="A1280" s="228">
        <v>44681</v>
      </c>
      <c r="B1280" s="229" t="s">
        <v>1471</v>
      </c>
      <c r="C1280" s="229" t="s">
        <v>1472</v>
      </c>
      <c r="D1280" s="229" t="s">
        <v>1476</v>
      </c>
      <c r="E1280" s="229" t="s">
        <v>1539</v>
      </c>
      <c r="F1280" s="229" t="s">
        <v>1540</v>
      </c>
      <c r="G1280" s="229" t="s">
        <v>1477</v>
      </c>
      <c r="H1280" s="229" t="s">
        <v>423</v>
      </c>
      <c r="I1280" s="229" t="s">
        <v>419</v>
      </c>
      <c r="J1280" s="230">
        <v>1018480</v>
      </c>
      <c r="K1280" s="229" t="s">
        <v>347</v>
      </c>
      <c r="L1280" s="229" t="s">
        <v>403</v>
      </c>
      <c r="M1280" s="229" t="s">
        <v>347</v>
      </c>
      <c r="N1280" s="229" t="s">
        <v>347</v>
      </c>
      <c r="O1280" s="229" t="s">
        <v>404</v>
      </c>
      <c r="P1280" s="229" t="s">
        <v>405</v>
      </c>
      <c r="Q1280" s="229" t="s">
        <v>406</v>
      </c>
      <c r="R1280" s="229" t="s">
        <v>347</v>
      </c>
      <c r="S1280" s="229" t="s">
        <v>347</v>
      </c>
      <c r="T1280" s="231">
        <v>0</v>
      </c>
      <c r="U1280" s="229" t="s">
        <v>347</v>
      </c>
      <c r="V1280" s="229" t="s">
        <v>420</v>
      </c>
      <c r="W1280" s="229" t="s">
        <v>347</v>
      </c>
      <c r="X1280" s="229" t="s">
        <v>347</v>
      </c>
      <c r="Y1280" s="229">
        <f t="shared" si="31"/>
        <v>4</v>
      </c>
      <c r="Z1280" s="220">
        <f t="shared" si="32"/>
        <v>1018480</v>
      </c>
    </row>
    <row r="1281" spans="1:27">
      <c r="A1281" s="228">
        <v>44681</v>
      </c>
      <c r="B1281" s="229" t="s">
        <v>1374</v>
      </c>
      <c r="C1281" s="229" t="s">
        <v>1375</v>
      </c>
      <c r="D1281" s="229" t="s">
        <v>1541</v>
      </c>
      <c r="E1281" s="229" t="s">
        <v>1539</v>
      </c>
      <c r="F1281" s="229" t="s">
        <v>1540</v>
      </c>
      <c r="G1281" s="229" t="s">
        <v>1315</v>
      </c>
      <c r="H1281" s="229" t="s">
        <v>1316</v>
      </c>
      <c r="I1281" s="229" t="s">
        <v>1315</v>
      </c>
      <c r="J1281" s="230">
        <v>21652727</v>
      </c>
      <c r="K1281" s="229" t="s">
        <v>347</v>
      </c>
      <c r="L1281" s="229" t="s">
        <v>403</v>
      </c>
      <c r="M1281" s="229" t="s">
        <v>347</v>
      </c>
      <c r="N1281" s="229" t="s">
        <v>347</v>
      </c>
      <c r="O1281" s="229" t="s">
        <v>404</v>
      </c>
      <c r="P1281" s="229" t="s">
        <v>405</v>
      </c>
      <c r="Q1281" s="229" t="s">
        <v>406</v>
      </c>
      <c r="R1281" s="229" t="s">
        <v>347</v>
      </c>
      <c r="S1281" s="229" t="s">
        <v>347</v>
      </c>
      <c r="T1281" s="231">
        <v>0</v>
      </c>
      <c r="U1281" s="229" t="s">
        <v>347</v>
      </c>
      <c r="V1281" s="229" t="s">
        <v>1376</v>
      </c>
      <c r="W1281" s="229" t="s">
        <v>347</v>
      </c>
      <c r="X1281" s="229" t="s">
        <v>347</v>
      </c>
      <c r="Y1281" s="229">
        <f t="shared" si="31"/>
        <v>4</v>
      </c>
      <c r="Z1281" s="220">
        <f t="shared" si="32"/>
        <v>21652727</v>
      </c>
    </row>
    <row r="1282" spans="1:27">
      <c r="A1282" s="228">
        <v>44681</v>
      </c>
      <c r="B1282" s="229" t="s">
        <v>1374</v>
      </c>
      <c r="C1282" s="229" t="s">
        <v>1375</v>
      </c>
      <c r="D1282" s="229" t="s">
        <v>1542</v>
      </c>
      <c r="E1282" s="229" t="s">
        <v>1539</v>
      </c>
      <c r="F1282" s="229" t="s">
        <v>1540</v>
      </c>
      <c r="G1282" s="229" t="s">
        <v>1317</v>
      </c>
      <c r="H1282" s="229" t="s">
        <v>520</v>
      </c>
      <c r="I1282" s="229" t="s">
        <v>1315</v>
      </c>
      <c r="J1282" s="230">
        <v>6169976</v>
      </c>
      <c r="K1282" s="229" t="s">
        <v>347</v>
      </c>
      <c r="L1282" s="229" t="s">
        <v>403</v>
      </c>
      <c r="M1282" s="229" t="s">
        <v>347</v>
      </c>
      <c r="N1282" s="229" t="s">
        <v>347</v>
      </c>
      <c r="O1282" s="229" t="s">
        <v>404</v>
      </c>
      <c r="P1282" s="229" t="s">
        <v>405</v>
      </c>
      <c r="Q1282" s="229" t="s">
        <v>406</v>
      </c>
      <c r="R1282" s="229" t="s">
        <v>347</v>
      </c>
      <c r="S1282" s="229" t="s">
        <v>347</v>
      </c>
      <c r="T1282" s="231">
        <v>0</v>
      </c>
      <c r="U1282" s="229" t="s">
        <v>347</v>
      </c>
      <c r="V1282" s="229" t="s">
        <v>1376</v>
      </c>
      <c r="W1282" s="229" t="s">
        <v>347</v>
      </c>
      <c r="X1282" s="229" t="s">
        <v>347</v>
      </c>
      <c r="Y1282" s="229">
        <f t="shared" si="31"/>
        <v>4</v>
      </c>
      <c r="Z1282" s="220"/>
    </row>
    <row r="1283" spans="1:27">
      <c r="A1283" s="228">
        <v>44681</v>
      </c>
      <c r="B1283" s="229" t="s">
        <v>424</v>
      </c>
      <c r="C1283" s="229" t="s">
        <v>425</v>
      </c>
      <c r="D1283" s="229" t="s">
        <v>426</v>
      </c>
      <c r="E1283" s="229" t="s">
        <v>1539</v>
      </c>
      <c r="F1283" s="229" t="s">
        <v>1540</v>
      </c>
      <c r="G1283" s="229" t="s">
        <v>738</v>
      </c>
      <c r="H1283" s="229" t="s">
        <v>441</v>
      </c>
      <c r="I1283" s="229" t="s">
        <v>429</v>
      </c>
      <c r="J1283" s="230">
        <v>1425001</v>
      </c>
      <c r="K1283" s="229" t="s">
        <v>347</v>
      </c>
      <c r="L1283" s="229" t="s">
        <v>430</v>
      </c>
      <c r="M1283" s="229" t="s">
        <v>347</v>
      </c>
      <c r="N1283" s="229" t="s">
        <v>347</v>
      </c>
      <c r="O1283" s="229" t="s">
        <v>404</v>
      </c>
      <c r="P1283" s="229" t="s">
        <v>405</v>
      </c>
      <c r="Q1283" s="229" t="s">
        <v>406</v>
      </c>
      <c r="R1283" s="229" t="s">
        <v>347</v>
      </c>
      <c r="S1283" s="229" t="s">
        <v>347</v>
      </c>
      <c r="T1283" s="231">
        <v>0</v>
      </c>
      <c r="U1283" s="229" t="s">
        <v>347</v>
      </c>
      <c r="V1283" s="229" t="s">
        <v>426</v>
      </c>
      <c r="W1283" s="229" t="s">
        <v>347</v>
      </c>
      <c r="X1283" s="229" t="s">
        <v>347</v>
      </c>
      <c r="Y1283" s="229">
        <f t="shared" si="31"/>
        <v>4</v>
      </c>
      <c r="Z1283" s="220">
        <f t="shared" si="32"/>
        <v>1425001</v>
      </c>
    </row>
    <row r="1284" spans="1:27">
      <c r="A1284" s="228">
        <v>44681</v>
      </c>
      <c r="B1284" s="229" t="s">
        <v>424</v>
      </c>
      <c r="C1284" s="229" t="s">
        <v>425</v>
      </c>
      <c r="D1284" s="229" t="s">
        <v>426</v>
      </c>
      <c r="E1284" s="229" t="s">
        <v>1539</v>
      </c>
      <c r="F1284" s="229" t="s">
        <v>1540</v>
      </c>
      <c r="G1284" s="229" t="s">
        <v>1379</v>
      </c>
      <c r="H1284" s="229" t="s">
        <v>1380</v>
      </c>
      <c r="I1284" s="229" t="s">
        <v>429</v>
      </c>
      <c r="J1284" s="230">
        <v>22462060</v>
      </c>
      <c r="K1284" s="229" t="s">
        <v>347</v>
      </c>
      <c r="L1284" s="229" t="s">
        <v>430</v>
      </c>
      <c r="M1284" s="229" t="s">
        <v>347</v>
      </c>
      <c r="N1284" s="229" t="s">
        <v>347</v>
      </c>
      <c r="O1284" s="229" t="s">
        <v>404</v>
      </c>
      <c r="P1284" s="229" t="s">
        <v>405</v>
      </c>
      <c r="Q1284" s="229" t="s">
        <v>406</v>
      </c>
      <c r="R1284" s="229" t="s">
        <v>347</v>
      </c>
      <c r="S1284" s="229" t="s">
        <v>347</v>
      </c>
      <c r="T1284" s="231">
        <v>0</v>
      </c>
      <c r="U1284" s="229" t="s">
        <v>347</v>
      </c>
      <c r="V1284" s="229" t="s">
        <v>426</v>
      </c>
      <c r="W1284" s="229" t="s">
        <v>347</v>
      </c>
      <c r="X1284" s="229" t="s">
        <v>347</v>
      </c>
      <c r="Y1284" s="229">
        <f t="shared" ref="Y1284:Y1302" si="33">MONTH(A$3)</f>
        <v>4</v>
      </c>
      <c r="Z1284" s="220">
        <f t="shared" si="32"/>
        <v>22462060</v>
      </c>
    </row>
    <row r="1285" spans="1:27">
      <c r="A1285" s="228">
        <v>44681</v>
      </c>
      <c r="B1285" s="229" t="s">
        <v>1387</v>
      </c>
      <c r="C1285" s="229" t="s">
        <v>1388</v>
      </c>
      <c r="D1285" s="229" t="s">
        <v>1389</v>
      </c>
      <c r="E1285" s="229" t="s">
        <v>1539</v>
      </c>
      <c r="F1285" s="229" t="s">
        <v>1540</v>
      </c>
      <c r="G1285" s="229" t="s">
        <v>1537</v>
      </c>
      <c r="H1285" s="229" t="s">
        <v>1538</v>
      </c>
      <c r="I1285" s="229" t="s">
        <v>1378</v>
      </c>
      <c r="J1285" s="230">
        <v>8471250</v>
      </c>
      <c r="K1285" s="229" t="s">
        <v>347</v>
      </c>
      <c r="L1285" s="229" t="s">
        <v>403</v>
      </c>
      <c r="M1285" s="229" t="s">
        <v>347</v>
      </c>
      <c r="N1285" s="229" t="s">
        <v>347</v>
      </c>
      <c r="O1285" s="229" t="s">
        <v>404</v>
      </c>
      <c r="P1285" s="229" t="s">
        <v>405</v>
      </c>
      <c r="Q1285" s="229" t="s">
        <v>406</v>
      </c>
      <c r="R1285" s="229" t="s">
        <v>347</v>
      </c>
      <c r="S1285" s="229" t="s">
        <v>347</v>
      </c>
      <c r="T1285" s="231">
        <v>0</v>
      </c>
      <c r="U1285" s="229" t="s">
        <v>347</v>
      </c>
      <c r="V1285" s="229" t="s">
        <v>1389</v>
      </c>
      <c r="W1285" s="229" t="s">
        <v>347</v>
      </c>
      <c r="X1285" s="229" t="s">
        <v>347</v>
      </c>
      <c r="Y1285" s="229">
        <f t="shared" si="33"/>
        <v>4</v>
      </c>
      <c r="Z1285" s="220"/>
    </row>
    <row r="1286" spans="1:27">
      <c r="A1286" s="228">
        <v>44681</v>
      </c>
      <c r="B1286" s="229" t="s">
        <v>1387</v>
      </c>
      <c r="C1286" s="229" t="s">
        <v>1388</v>
      </c>
      <c r="D1286" s="229" t="s">
        <v>1389</v>
      </c>
      <c r="E1286" s="229" t="s">
        <v>1539</v>
      </c>
      <c r="F1286" s="229" t="s">
        <v>1540</v>
      </c>
      <c r="G1286" s="229" t="s">
        <v>1378</v>
      </c>
      <c r="H1286" s="229" t="s">
        <v>740</v>
      </c>
      <c r="I1286" s="229" t="s">
        <v>1378</v>
      </c>
      <c r="J1286" s="230">
        <v>8907215</v>
      </c>
      <c r="K1286" s="229" t="s">
        <v>347</v>
      </c>
      <c r="L1286" s="229" t="s">
        <v>403</v>
      </c>
      <c r="M1286" s="229" t="s">
        <v>347</v>
      </c>
      <c r="N1286" s="229" t="s">
        <v>347</v>
      </c>
      <c r="O1286" s="229" t="s">
        <v>404</v>
      </c>
      <c r="P1286" s="229" t="s">
        <v>405</v>
      </c>
      <c r="Q1286" s="229" t="s">
        <v>406</v>
      </c>
      <c r="R1286" s="229" t="s">
        <v>347</v>
      </c>
      <c r="S1286" s="229" t="s">
        <v>347</v>
      </c>
      <c r="T1286" s="231">
        <v>0</v>
      </c>
      <c r="U1286" s="229" t="s">
        <v>347</v>
      </c>
      <c r="V1286" s="229" t="s">
        <v>1389</v>
      </c>
      <c r="W1286" s="229" t="s">
        <v>347</v>
      </c>
      <c r="X1286" s="229" t="s">
        <v>347</v>
      </c>
      <c r="Y1286" s="229">
        <f t="shared" si="33"/>
        <v>4</v>
      </c>
      <c r="Z1286" s="220"/>
    </row>
    <row r="1287" spans="1:27">
      <c r="A1287" s="228">
        <v>44681</v>
      </c>
      <c r="B1287" s="229" t="s">
        <v>424</v>
      </c>
      <c r="C1287" s="229" t="s">
        <v>425</v>
      </c>
      <c r="D1287" s="229" t="s">
        <v>426</v>
      </c>
      <c r="E1287" s="229" t="s">
        <v>1543</v>
      </c>
      <c r="F1287" s="229" t="s">
        <v>1544</v>
      </c>
      <c r="G1287" s="229" t="s">
        <v>1379</v>
      </c>
      <c r="H1287" s="229" t="s">
        <v>1380</v>
      </c>
      <c r="I1287" s="229" t="s">
        <v>429</v>
      </c>
      <c r="J1287" s="230">
        <v>2944445</v>
      </c>
      <c r="K1287" s="229" t="s">
        <v>347</v>
      </c>
      <c r="L1287" s="229" t="s">
        <v>430</v>
      </c>
      <c r="M1287" s="229" t="s">
        <v>347</v>
      </c>
      <c r="N1287" s="229" t="s">
        <v>347</v>
      </c>
      <c r="O1287" s="229" t="s">
        <v>404</v>
      </c>
      <c r="P1287" s="229" t="s">
        <v>405</v>
      </c>
      <c r="Q1287" s="229" t="s">
        <v>406</v>
      </c>
      <c r="R1287" s="229" t="s">
        <v>347</v>
      </c>
      <c r="S1287" s="229" t="s">
        <v>347</v>
      </c>
      <c r="T1287" s="231">
        <v>0</v>
      </c>
      <c r="U1287" s="229" t="s">
        <v>347</v>
      </c>
      <c r="V1287" s="229" t="s">
        <v>426</v>
      </c>
      <c r="W1287" s="229" t="s">
        <v>347</v>
      </c>
      <c r="X1287" s="229" t="s">
        <v>347</v>
      </c>
      <c r="Y1287" s="229">
        <f t="shared" si="33"/>
        <v>4</v>
      </c>
      <c r="Z1287" s="220">
        <f t="shared" si="32"/>
        <v>2944445</v>
      </c>
    </row>
    <row r="1288" spans="1:27">
      <c r="A1288" s="228">
        <v>44681</v>
      </c>
      <c r="B1288" s="229" t="s">
        <v>1545</v>
      </c>
      <c r="C1288" s="229" t="s">
        <v>1546</v>
      </c>
      <c r="D1288" s="229" t="s">
        <v>1511</v>
      </c>
      <c r="E1288" s="229" t="s">
        <v>1543</v>
      </c>
      <c r="F1288" s="229" t="s">
        <v>1544</v>
      </c>
      <c r="G1288" s="229" t="s">
        <v>1379</v>
      </c>
      <c r="H1288" s="229" t="s">
        <v>1380</v>
      </c>
      <c r="I1288" s="229" t="s">
        <v>1512</v>
      </c>
      <c r="J1288" s="230">
        <v>-2944445</v>
      </c>
      <c r="K1288" s="229" t="s">
        <v>347</v>
      </c>
      <c r="L1288" s="229" t="s">
        <v>403</v>
      </c>
      <c r="M1288" s="229" t="s">
        <v>347</v>
      </c>
      <c r="N1288" s="229" t="s">
        <v>347</v>
      </c>
      <c r="O1288" s="229" t="s">
        <v>612</v>
      </c>
      <c r="P1288" s="229" t="s">
        <v>405</v>
      </c>
      <c r="Q1288" s="229" t="s">
        <v>406</v>
      </c>
      <c r="R1288" s="229" t="s">
        <v>347</v>
      </c>
      <c r="S1288" s="229" t="s">
        <v>347</v>
      </c>
      <c r="T1288" s="231">
        <v>0</v>
      </c>
      <c r="U1288" s="229" t="s">
        <v>347</v>
      </c>
      <c r="V1288" s="229" t="s">
        <v>1511</v>
      </c>
      <c r="W1288" s="229" t="s">
        <v>347</v>
      </c>
      <c r="X1288" s="229" t="s">
        <v>347</v>
      </c>
      <c r="Y1288" s="229">
        <f t="shared" si="33"/>
        <v>4</v>
      </c>
      <c r="Z1288" s="235"/>
      <c r="AA1288" s="236" t="s">
        <v>1513</v>
      </c>
    </row>
    <row r="1289" spans="1:27">
      <c r="A1289" s="228">
        <v>44680</v>
      </c>
      <c r="B1289" s="229" t="s">
        <v>1547</v>
      </c>
      <c r="C1289" s="229" t="s">
        <v>1548</v>
      </c>
      <c r="D1289" s="229" t="s">
        <v>539</v>
      </c>
      <c r="E1289" s="229" t="s">
        <v>1549</v>
      </c>
      <c r="F1289" s="229" t="s">
        <v>1550</v>
      </c>
      <c r="G1289" s="229" t="s">
        <v>1129</v>
      </c>
      <c r="H1289" s="229" t="s">
        <v>1130</v>
      </c>
      <c r="I1289" s="229" t="s">
        <v>541</v>
      </c>
      <c r="J1289" s="230">
        <v>3120000</v>
      </c>
      <c r="K1289" s="229" t="s">
        <v>347</v>
      </c>
      <c r="L1289" s="229" t="s">
        <v>542</v>
      </c>
      <c r="M1289" s="229" t="s">
        <v>347</v>
      </c>
      <c r="N1289" s="229" t="s">
        <v>347</v>
      </c>
      <c r="O1289" s="229" t="s">
        <v>404</v>
      </c>
      <c r="P1289" s="229" t="s">
        <v>543</v>
      </c>
      <c r="Q1289" s="229" t="s">
        <v>406</v>
      </c>
      <c r="R1289" s="229" t="s">
        <v>347</v>
      </c>
      <c r="S1289" s="229" t="s">
        <v>347</v>
      </c>
      <c r="T1289" s="233">
        <v>80</v>
      </c>
      <c r="U1289" s="229" t="s">
        <v>1248</v>
      </c>
      <c r="V1289" s="229" t="s">
        <v>1551</v>
      </c>
      <c r="W1289" s="229" t="s">
        <v>347</v>
      </c>
      <c r="X1289" s="229" t="s">
        <v>347</v>
      </c>
      <c r="Y1289" s="229">
        <f t="shared" si="33"/>
        <v>4</v>
      </c>
      <c r="Z1289" s="220">
        <f t="shared" si="32"/>
        <v>3120000</v>
      </c>
    </row>
    <row r="1290" spans="1:27">
      <c r="A1290" s="228">
        <v>44680</v>
      </c>
      <c r="B1290" s="229" t="s">
        <v>1454</v>
      </c>
      <c r="C1290" s="229" t="s">
        <v>1455</v>
      </c>
      <c r="D1290" s="229" t="s">
        <v>1456</v>
      </c>
      <c r="E1290" s="229" t="s">
        <v>1549</v>
      </c>
      <c r="F1290" s="229" t="s">
        <v>1550</v>
      </c>
      <c r="G1290" s="229" t="s">
        <v>1457</v>
      </c>
      <c r="H1290" s="229" t="s">
        <v>1458</v>
      </c>
      <c r="I1290" s="229" t="s">
        <v>1459</v>
      </c>
      <c r="J1290" s="230">
        <v>2739000</v>
      </c>
      <c r="K1290" s="229" t="s">
        <v>347</v>
      </c>
      <c r="L1290" s="229" t="s">
        <v>403</v>
      </c>
      <c r="M1290" s="229" t="s">
        <v>347</v>
      </c>
      <c r="N1290" s="229" t="s">
        <v>347</v>
      </c>
      <c r="O1290" s="229" t="s">
        <v>404</v>
      </c>
      <c r="P1290" s="229" t="s">
        <v>449</v>
      </c>
      <c r="Q1290" s="229" t="s">
        <v>406</v>
      </c>
      <c r="R1290" s="229" t="s">
        <v>347</v>
      </c>
      <c r="S1290" s="229" t="s">
        <v>347</v>
      </c>
      <c r="T1290" s="231">
        <v>0</v>
      </c>
      <c r="U1290" s="229" t="s">
        <v>347</v>
      </c>
      <c r="V1290" s="229" t="s">
        <v>1460</v>
      </c>
      <c r="W1290" s="229" t="s">
        <v>347</v>
      </c>
      <c r="X1290" s="229" t="s">
        <v>347</v>
      </c>
      <c r="Y1290" s="229">
        <f t="shared" si="33"/>
        <v>4</v>
      </c>
      <c r="Z1290" s="220">
        <f t="shared" si="32"/>
        <v>2739000</v>
      </c>
    </row>
    <row r="1291" spans="1:27">
      <c r="A1291" s="228">
        <v>44681</v>
      </c>
      <c r="B1291" s="229" t="s">
        <v>1461</v>
      </c>
      <c r="C1291" s="229" t="s">
        <v>1462</v>
      </c>
      <c r="D1291" s="229" t="s">
        <v>1463</v>
      </c>
      <c r="E1291" s="229" t="s">
        <v>1549</v>
      </c>
      <c r="F1291" s="229" t="s">
        <v>1550</v>
      </c>
      <c r="G1291" s="229" t="s">
        <v>1464</v>
      </c>
      <c r="H1291" s="229" t="s">
        <v>1465</v>
      </c>
      <c r="I1291" s="229" t="s">
        <v>402</v>
      </c>
      <c r="J1291" s="230">
        <v>135251469</v>
      </c>
      <c r="K1291" s="229" t="s">
        <v>347</v>
      </c>
      <c r="L1291" s="229" t="s">
        <v>403</v>
      </c>
      <c r="M1291" s="229" t="s">
        <v>347</v>
      </c>
      <c r="N1291" s="229" t="s">
        <v>347</v>
      </c>
      <c r="O1291" s="229" t="s">
        <v>404</v>
      </c>
      <c r="P1291" s="229" t="s">
        <v>405</v>
      </c>
      <c r="Q1291" s="229" t="s">
        <v>406</v>
      </c>
      <c r="R1291" s="229" t="s">
        <v>347</v>
      </c>
      <c r="S1291" s="229" t="s">
        <v>347</v>
      </c>
      <c r="T1291" s="231">
        <v>0</v>
      </c>
      <c r="U1291" s="229" t="s">
        <v>347</v>
      </c>
      <c r="V1291" s="229" t="s">
        <v>1463</v>
      </c>
      <c r="W1291" s="229" t="s">
        <v>347</v>
      </c>
      <c r="X1291" s="229" t="s">
        <v>347</v>
      </c>
      <c r="Y1291" s="229">
        <f t="shared" si="33"/>
        <v>4</v>
      </c>
      <c r="Z1291" s="220">
        <f t="shared" si="32"/>
        <v>135251469</v>
      </c>
    </row>
    <row r="1292" spans="1:27">
      <c r="A1292" s="228">
        <v>44681</v>
      </c>
      <c r="B1292" s="229" t="s">
        <v>1461</v>
      </c>
      <c r="C1292" s="229" t="s">
        <v>1462</v>
      </c>
      <c r="D1292" s="229" t="s">
        <v>1463</v>
      </c>
      <c r="E1292" s="229" t="s">
        <v>1549</v>
      </c>
      <c r="F1292" s="229" t="s">
        <v>1550</v>
      </c>
      <c r="G1292" s="229" t="s">
        <v>1466</v>
      </c>
      <c r="H1292" s="229" t="s">
        <v>1180</v>
      </c>
      <c r="I1292" s="229" t="s">
        <v>402</v>
      </c>
      <c r="J1292" s="230">
        <v>31050508</v>
      </c>
      <c r="K1292" s="229" t="s">
        <v>347</v>
      </c>
      <c r="L1292" s="229" t="s">
        <v>403</v>
      </c>
      <c r="M1292" s="229" t="s">
        <v>347</v>
      </c>
      <c r="N1292" s="229" t="s">
        <v>347</v>
      </c>
      <c r="O1292" s="229" t="s">
        <v>404</v>
      </c>
      <c r="P1292" s="229" t="s">
        <v>405</v>
      </c>
      <c r="Q1292" s="229" t="s">
        <v>406</v>
      </c>
      <c r="R1292" s="229" t="s">
        <v>347</v>
      </c>
      <c r="S1292" s="229" t="s">
        <v>347</v>
      </c>
      <c r="T1292" s="231">
        <v>0</v>
      </c>
      <c r="U1292" s="229" t="s">
        <v>347</v>
      </c>
      <c r="V1292" s="229" t="s">
        <v>1463</v>
      </c>
      <c r="W1292" s="229" t="s">
        <v>347</v>
      </c>
      <c r="X1292" s="229" t="s">
        <v>347</v>
      </c>
      <c r="Y1292" s="229">
        <f t="shared" si="33"/>
        <v>4</v>
      </c>
      <c r="Z1292" s="220">
        <f t="shared" si="32"/>
        <v>31050508</v>
      </c>
    </row>
    <row r="1293" spans="1:27">
      <c r="A1293" s="228">
        <v>44681</v>
      </c>
      <c r="B1293" s="229" t="s">
        <v>1461</v>
      </c>
      <c r="C1293" s="229" t="s">
        <v>1462</v>
      </c>
      <c r="D1293" s="229" t="s">
        <v>1463</v>
      </c>
      <c r="E1293" s="229" t="s">
        <v>1549</v>
      </c>
      <c r="F1293" s="229" t="s">
        <v>1550</v>
      </c>
      <c r="G1293" s="229" t="s">
        <v>1467</v>
      </c>
      <c r="H1293" s="229" t="s">
        <v>1468</v>
      </c>
      <c r="I1293" s="229" t="s">
        <v>402</v>
      </c>
      <c r="J1293" s="230">
        <v>109001757</v>
      </c>
      <c r="K1293" s="229" t="s">
        <v>347</v>
      </c>
      <c r="L1293" s="229" t="s">
        <v>403</v>
      </c>
      <c r="M1293" s="229" t="s">
        <v>347</v>
      </c>
      <c r="N1293" s="229" t="s">
        <v>347</v>
      </c>
      <c r="O1293" s="229" t="s">
        <v>404</v>
      </c>
      <c r="P1293" s="229" t="s">
        <v>405</v>
      </c>
      <c r="Q1293" s="229" t="s">
        <v>406</v>
      </c>
      <c r="R1293" s="229" t="s">
        <v>347</v>
      </c>
      <c r="S1293" s="229" t="s">
        <v>347</v>
      </c>
      <c r="T1293" s="231">
        <v>0</v>
      </c>
      <c r="U1293" s="229" t="s">
        <v>347</v>
      </c>
      <c r="V1293" s="229" t="s">
        <v>1463</v>
      </c>
      <c r="W1293" s="229" t="s">
        <v>347</v>
      </c>
      <c r="X1293" s="229" t="s">
        <v>347</v>
      </c>
      <c r="Y1293" s="229">
        <f t="shared" si="33"/>
        <v>4</v>
      </c>
      <c r="Z1293" s="220">
        <f t="shared" si="32"/>
        <v>109001757</v>
      </c>
    </row>
    <row r="1294" spans="1:27">
      <c r="A1294" s="228">
        <v>44681</v>
      </c>
      <c r="B1294" s="229" t="s">
        <v>1461</v>
      </c>
      <c r="C1294" s="229" t="s">
        <v>1462</v>
      </c>
      <c r="D1294" s="229" t="s">
        <v>1185</v>
      </c>
      <c r="E1294" s="229" t="s">
        <v>1549</v>
      </c>
      <c r="F1294" s="229" t="s">
        <v>1550</v>
      </c>
      <c r="G1294" s="229" t="s">
        <v>1469</v>
      </c>
      <c r="H1294" s="229" t="s">
        <v>408</v>
      </c>
      <c r="I1294" s="229" t="s">
        <v>402</v>
      </c>
      <c r="J1294" s="230">
        <v>5000000</v>
      </c>
      <c r="K1294" s="229" t="s">
        <v>347</v>
      </c>
      <c r="L1294" s="229" t="s">
        <v>403</v>
      </c>
      <c r="M1294" s="229" t="s">
        <v>347</v>
      </c>
      <c r="N1294" s="229" t="s">
        <v>347</v>
      </c>
      <c r="O1294" s="229" t="s">
        <v>404</v>
      </c>
      <c r="P1294" s="229" t="s">
        <v>405</v>
      </c>
      <c r="Q1294" s="229" t="s">
        <v>406</v>
      </c>
      <c r="R1294" s="229" t="s">
        <v>347</v>
      </c>
      <c r="S1294" s="229" t="s">
        <v>347</v>
      </c>
      <c r="T1294" s="231">
        <v>0</v>
      </c>
      <c r="U1294" s="229" t="s">
        <v>347</v>
      </c>
      <c r="V1294" s="229" t="s">
        <v>1463</v>
      </c>
      <c r="W1294" s="229" t="s">
        <v>347</v>
      </c>
      <c r="X1294" s="229" t="s">
        <v>347</v>
      </c>
      <c r="Y1294" s="229">
        <f t="shared" si="33"/>
        <v>4</v>
      </c>
      <c r="Z1294" s="220">
        <f t="shared" si="32"/>
        <v>5000000</v>
      </c>
    </row>
    <row r="1295" spans="1:27">
      <c r="A1295" s="228">
        <v>44681</v>
      </c>
      <c r="B1295" s="229" t="s">
        <v>726</v>
      </c>
      <c r="C1295" s="229" t="s">
        <v>727</v>
      </c>
      <c r="D1295" s="229" t="s">
        <v>728</v>
      </c>
      <c r="E1295" s="229" t="s">
        <v>1549</v>
      </c>
      <c r="F1295" s="229" t="s">
        <v>1550</v>
      </c>
      <c r="G1295" s="229" t="s">
        <v>1470</v>
      </c>
      <c r="H1295" s="229" t="s">
        <v>730</v>
      </c>
      <c r="I1295" s="229" t="s">
        <v>731</v>
      </c>
      <c r="J1295" s="230">
        <v>19245710</v>
      </c>
      <c r="K1295" s="229" t="s">
        <v>347</v>
      </c>
      <c r="L1295" s="229" t="s">
        <v>403</v>
      </c>
      <c r="M1295" s="229" t="s">
        <v>347</v>
      </c>
      <c r="N1295" s="229" t="s">
        <v>347</v>
      </c>
      <c r="O1295" s="229" t="s">
        <v>404</v>
      </c>
      <c r="P1295" s="229" t="s">
        <v>405</v>
      </c>
      <c r="Q1295" s="229" t="s">
        <v>406</v>
      </c>
      <c r="R1295" s="229" t="s">
        <v>347</v>
      </c>
      <c r="S1295" s="229" t="s">
        <v>347</v>
      </c>
      <c r="T1295" s="231">
        <v>0</v>
      </c>
      <c r="U1295" s="229" t="s">
        <v>347</v>
      </c>
      <c r="V1295" s="229" t="s">
        <v>728</v>
      </c>
      <c r="W1295" s="229" t="s">
        <v>347</v>
      </c>
      <c r="X1295" s="229" t="s">
        <v>347</v>
      </c>
      <c r="Y1295" s="229">
        <f t="shared" si="33"/>
        <v>4</v>
      </c>
      <c r="Z1295" s="220">
        <f t="shared" si="32"/>
        <v>19245710</v>
      </c>
    </row>
    <row r="1296" spans="1:27">
      <c r="A1296" s="228">
        <v>44681</v>
      </c>
      <c r="B1296" s="229" t="s">
        <v>1471</v>
      </c>
      <c r="C1296" s="229" t="s">
        <v>1472</v>
      </c>
      <c r="D1296" s="229" t="s">
        <v>1473</v>
      </c>
      <c r="E1296" s="229" t="s">
        <v>1549</v>
      </c>
      <c r="F1296" s="229" t="s">
        <v>1550</v>
      </c>
      <c r="G1296" s="229" t="s">
        <v>1474</v>
      </c>
      <c r="H1296" s="229" t="s">
        <v>418</v>
      </c>
      <c r="I1296" s="229" t="s">
        <v>419</v>
      </c>
      <c r="J1296" s="230">
        <v>11929854</v>
      </c>
      <c r="K1296" s="229" t="s">
        <v>347</v>
      </c>
      <c r="L1296" s="229" t="s">
        <v>403</v>
      </c>
      <c r="M1296" s="229" t="s">
        <v>347</v>
      </c>
      <c r="N1296" s="229" t="s">
        <v>347</v>
      </c>
      <c r="O1296" s="229" t="s">
        <v>404</v>
      </c>
      <c r="P1296" s="229" t="s">
        <v>405</v>
      </c>
      <c r="Q1296" s="229" t="s">
        <v>406</v>
      </c>
      <c r="R1296" s="229" t="s">
        <v>347</v>
      </c>
      <c r="S1296" s="229" t="s">
        <v>347</v>
      </c>
      <c r="T1296" s="231">
        <v>0</v>
      </c>
      <c r="U1296" s="229" t="s">
        <v>347</v>
      </c>
      <c r="V1296" s="229" t="s">
        <v>420</v>
      </c>
      <c r="W1296" s="229" t="s">
        <v>347</v>
      </c>
      <c r="X1296" s="229" t="s">
        <v>347</v>
      </c>
      <c r="Y1296" s="229">
        <f t="shared" si="33"/>
        <v>4</v>
      </c>
      <c r="Z1296" s="220">
        <f t="shared" si="32"/>
        <v>11929854</v>
      </c>
    </row>
    <row r="1297" spans="1:29">
      <c r="A1297" s="228">
        <v>44681</v>
      </c>
      <c r="B1297" s="229" t="s">
        <v>1471</v>
      </c>
      <c r="C1297" s="229" t="s">
        <v>1472</v>
      </c>
      <c r="D1297" s="229" t="s">
        <v>1475</v>
      </c>
      <c r="E1297" s="229" t="s">
        <v>1549</v>
      </c>
      <c r="F1297" s="229" t="s">
        <v>1550</v>
      </c>
      <c r="G1297" s="229" t="s">
        <v>1474</v>
      </c>
      <c r="H1297" s="229" t="s">
        <v>418</v>
      </c>
      <c r="I1297" s="229" t="s">
        <v>419</v>
      </c>
      <c r="J1297" s="230">
        <v>958750</v>
      </c>
      <c r="K1297" s="229" t="s">
        <v>347</v>
      </c>
      <c r="L1297" s="229" t="s">
        <v>403</v>
      </c>
      <c r="M1297" s="229" t="s">
        <v>347</v>
      </c>
      <c r="N1297" s="229" t="s">
        <v>347</v>
      </c>
      <c r="O1297" s="229" t="s">
        <v>404</v>
      </c>
      <c r="P1297" s="229" t="s">
        <v>405</v>
      </c>
      <c r="Q1297" s="229" t="s">
        <v>406</v>
      </c>
      <c r="R1297" s="229" t="s">
        <v>347</v>
      </c>
      <c r="S1297" s="229" t="s">
        <v>347</v>
      </c>
      <c r="T1297" s="231">
        <v>0</v>
      </c>
      <c r="U1297" s="229" t="s">
        <v>347</v>
      </c>
      <c r="V1297" s="229" t="s">
        <v>420</v>
      </c>
      <c r="W1297" s="229" t="s">
        <v>347</v>
      </c>
      <c r="X1297" s="229" t="s">
        <v>347</v>
      </c>
      <c r="Y1297" s="229">
        <f t="shared" si="33"/>
        <v>4</v>
      </c>
      <c r="Z1297" s="220">
        <f t="shared" si="32"/>
        <v>958750</v>
      </c>
    </row>
    <row r="1298" spans="1:29">
      <c r="A1298" s="228">
        <v>44681</v>
      </c>
      <c r="B1298" s="229" t="s">
        <v>1471</v>
      </c>
      <c r="C1298" s="229" t="s">
        <v>1472</v>
      </c>
      <c r="D1298" s="229" t="s">
        <v>1476</v>
      </c>
      <c r="E1298" s="229" t="s">
        <v>1549</v>
      </c>
      <c r="F1298" s="229" t="s">
        <v>1550</v>
      </c>
      <c r="G1298" s="229" t="s">
        <v>1477</v>
      </c>
      <c r="H1298" s="229" t="s">
        <v>423</v>
      </c>
      <c r="I1298" s="229" t="s">
        <v>419</v>
      </c>
      <c r="J1298" s="230">
        <v>4243667</v>
      </c>
      <c r="K1298" s="229" t="s">
        <v>347</v>
      </c>
      <c r="L1298" s="229" t="s">
        <v>403</v>
      </c>
      <c r="M1298" s="229" t="s">
        <v>347</v>
      </c>
      <c r="N1298" s="229" t="s">
        <v>347</v>
      </c>
      <c r="O1298" s="229" t="s">
        <v>404</v>
      </c>
      <c r="P1298" s="229" t="s">
        <v>405</v>
      </c>
      <c r="Q1298" s="229" t="s">
        <v>406</v>
      </c>
      <c r="R1298" s="229" t="s">
        <v>347</v>
      </c>
      <c r="S1298" s="229" t="s">
        <v>347</v>
      </c>
      <c r="T1298" s="231">
        <v>0</v>
      </c>
      <c r="U1298" s="229" t="s">
        <v>347</v>
      </c>
      <c r="V1298" s="229" t="s">
        <v>420</v>
      </c>
      <c r="W1298" s="229" t="s">
        <v>347</v>
      </c>
      <c r="X1298" s="229" t="s">
        <v>347</v>
      </c>
      <c r="Y1298" s="229">
        <f t="shared" si="33"/>
        <v>4</v>
      </c>
      <c r="Z1298" s="220">
        <f t="shared" si="32"/>
        <v>4243667</v>
      </c>
    </row>
    <row r="1299" spans="1:29">
      <c r="A1299" s="228">
        <v>44681</v>
      </c>
      <c r="B1299" s="229" t="s">
        <v>1374</v>
      </c>
      <c r="C1299" s="229" t="s">
        <v>1375</v>
      </c>
      <c r="D1299" s="229" t="s">
        <v>1552</v>
      </c>
      <c r="E1299" s="229" t="s">
        <v>1549</v>
      </c>
      <c r="F1299" s="229" t="s">
        <v>1550</v>
      </c>
      <c r="G1299" s="229" t="s">
        <v>1315</v>
      </c>
      <c r="H1299" s="229" t="s">
        <v>1316</v>
      </c>
      <c r="I1299" s="229" t="s">
        <v>1315</v>
      </c>
      <c r="J1299" s="230">
        <v>52243437</v>
      </c>
      <c r="K1299" s="229" t="s">
        <v>347</v>
      </c>
      <c r="L1299" s="229" t="s">
        <v>403</v>
      </c>
      <c r="M1299" s="229" t="s">
        <v>347</v>
      </c>
      <c r="N1299" s="229" t="s">
        <v>347</v>
      </c>
      <c r="O1299" s="229" t="s">
        <v>404</v>
      </c>
      <c r="P1299" s="229" t="s">
        <v>405</v>
      </c>
      <c r="Q1299" s="229" t="s">
        <v>406</v>
      </c>
      <c r="R1299" s="229" t="s">
        <v>347</v>
      </c>
      <c r="S1299" s="229" t="s">
        <v>347</v>
      </c>
      <c r="T1299" s="231">
        <v>0</v>
      </c>
      <c r="U1299" s="229" t="s">
        <v>347</v>
      </c>
      <c r="V1299" s="229" t="s">
        <v>1376</v>
      </c>
      <c r="W1299" s="229" t="s">
        <v>347</v>
      </c>
      <c r="X1299" s="229" t="s">
        <v>347</v>
      </c>
      <c r="Y1299" s="229">
        <f t="shared" si="33"/>
        <v>4</v>
      </c>
      <c r="Z1299" s="220">
        <f t="shared" si="32"/>
        <v>52243437</v>
      </c>
    </row>
    <row r="1300" spans="1:29">
      <c r="A1300" s="228">
        <v>44681</v>
      </c>
      <c r="B1300" s="229" t="s">
        <v>1374</v>
      </c>
      <c r="C1300" s="229" t="s">
        <v>1375</v>
      </c>
      <c r="D1300" s="229" t="s">
        <v>1553</v>
      </c>
      <c r="E1300" s="229" t="s">
        <v>1549</v>
      </c>
      <c r="F1300" s="229" t="s">
        <v>1550</v>
      </c>
      <c r="G1300" s="229" t="s">
        <v>1317</v>
      </c>
      <c r="H1300" s="229" t="s">
        <v>520</v>
      </c>
      <c r="I1300" s="229" t="s">
        <v>1315</v>
      </c>
      <c r="J1300" s="230">
        <v>8226634</v>
      </c>
      <c r="K1300" s="229" t="s">
        <v>347</v>
      </c>
      <c r="L1300" s="229" t="s">
        <v>403</v>
      </c>
      <c r="M1300" s="229" t="s">
        <v>347</v>
      </c>
      <c r="N1300" s="229" t="s">
        <v>347</v>
      </c>
      <c r="O1300" s="229" t="s">
        <v>404</v>
      </c>
      <c r="P1300" s="229" t="s">
        <v>405</v>
      </c>
      <c r="Q1300" s="229" t="s">
        <v>406</v>
      </c>
      <c r="R1300" s="229" t="s">
        <v>347</v>
      </c>
      <c r="S1300" s="229" t="s">
        <v>347</v>
      </c>
      <c r="T1300" s="231">
        <v>0</v>
      </c>
      <c r="U1300" s="229" t="s">
        <v>347</v>
      </c>
      <c r="V1300" s="229" t="s">
        <v>1376</v>
      </c>
      <c r="W1300" s="229" t="s">
        <v>347</v>
      </c>
      <c r="X1300" s="229" t="s">
        <v>347</v>
      </c>
      <c r="Y1300" s="229">
        <f t="shared" si="33"/>
        <v>4</v>
      </c>
      <c r="Z1300" s="220"/>
    </row>
    <row r="1301" spans="1:29">
      <c r="A1301" s="228">
        <v>44681</v>
      </c>
      <c r="B1301" s="229" t="s">
        <v>424</v>
      </c>
      <c r="C1301" s="229" t="s">
        <v>425</v>
      </c>
      <c r="D1301" s="229" t="s">
        <v>426</v>
      </c>
      <c r="E1301" s="229" t="s">
        <v>1549</v>
      </c>
      <c r="F1301" s="229" t="s">
        <v>1550</v>
      </c>
      <c r="G1301" s="229" t="s">
        <v>1258</v>
      </c>
      <c r="H1301" s="229" t="s">
        <v>1259</v>
      </c>
      <c r="I1301" s="229" t="s">
        <v>429</v>
      </c>
      <c r="J1301" s="230">
        <v>1747223</v>
      </c>
      <c r="K1301" s="229" t="s">
        <v>347</v>
      </c>
      <c r="L1301" s="229" t="s">
        <v>430</v>
      </c>
      <c r="M1301" s="229" t="s">
        <v>347</v>
      </c>
      <c r="N1301" s="229" t="s">
        <v>347</v>
      </c>
      <c r="O1301" s="229" t="s">
        <v>404</v>
      </c>
      <c r="P1301" s="229" t="s">
        <v>405</v>
      </c>
      <c r="Q1301" s="229" t="s">
        <v>406</v>
      </c>
      <c r="R1301" s="229" t="s">
        <v>347</v>
      </c>
      <c r="S1301" s="229" t="s">
        <v>347</v>
      </c>
      <c r="T1301" s="231">
        <v>0</v>
      </c>
      <c r="U1301" s="229" t="s">
        <v>347</v>
      </c>
      <c r="V1301" s="229" t="s">
        <v>426</v>
      </c>
      <c r="W1301" s="229" t="s">
        <v>347</v>
      </c>
      <c r="X1301" s="229" t="s">
        <v>347</v>
      </c>
      <c r="Y1301" s="229">
        <f t="shared" si="33"/>
        <v>4</v>
      </c>
      <c r="Z1301" s="220">
        <f t="shared" si="32"/>
        <v>1747223</v>
      </c>
    </row>
    <row r="1302" spans="1:29">
      <c r="A1302" s="228">
        <v>44681</v>
      </c>
      <c r="B1302" s="229" t="s">
        <v>1554</v>
      </c>
      <c r="C1302" s="229" t="s">
        <v>1555</v>
      </c>
      <c r="D1302" s="229" t="s">
        <v>1556</v>
      </c>
      <c r="E1302" s="229" t="s">
        <v>1549</v>
      </c>
      <c r="F1302" s="229" t="s">
        <v>1550</v>
      </c>
      <c r="G1302" s="229" t="s">
        <v>1557</v>
      </c>
      <c r="H1302" s="229" t="s">
        <v>1558</v>
      </c>
      <c r="I1302" s="229" t="s">
        <v>436</v>
      </c>
      <c r="J1302" s="230">
        <v>4505497</v>
      </c>
      <c r="K1302" s="229" t="s">
        <v>347</v>
      </c>
      <c r="L1302" s="229" t="s">
        <v>403</v>
      </c>
      <c r="M1302" s="229" t="s">
        <v>347</v>
      </c>
      <c r="N1302" s="229" t="s">
        <v>347</v>
      </c>
      <c r="O1302" s="229" t="s">
        <v>404</v>
      </c>
      <c r="P1302" s="229" t="s">
        <v>405</v>
      </c>
      <c r="Q1302" s="229" t="s">
        <v>406</v>
      </c>
      <c r="R1302" s="229" t="s">
        <v>347</v>
      </c>
      <c r="S1302" s="229" t="s">
        <v>347</v>
      </c>
      <c r="T1302" s="231">
        <v>0</v>
      </c>
      <c r="U1302" s="229" t="s">
        <v>347</v>
      </c>
      <c r="V1302" s="229" t="s">
        <v>1559</v>
      </c>
      <c r="W1302" s="229" t="s">
        <v>347</v>
      </c>
      <c r="X1302" s="229" t="s">
        <v>347</v>
      </c>
      <c r="Y1302" s="229">
        <f t="shared" si="33"/>
        <v>4</v>
      </c>
      <c r="Z1302" s="220">
        <f t="shared" si="32"/>
        <v>4505497</v>
      </c>
    </row>
    <row r="1303" spans="1:29">
      <c r="A1303" s="229" t="s">
        <v>1560</v>
      </c>
      <c r="B1303" s="229" t="s">
        <v>1560</v>
      </c>
      <c r="C1303" s="229" t="s">
        <v>1560</v>
      </c>
      <c r="D1303" s="229" t="s">
        <v>1560</v>
      </c>
      <c r="E1303" s="229" t="s">
        <v>1560</v>
      </c>
      <c r="F1303" s="229" t="s">
        <v>1560</v>
      </c>
      <c r="G1303" s="229" t="s">
        <v>1560</v>
      </c>
      <c r="H1303" s="229" t="s">
        <v>1560</v>
      </c>
      <c r="I1303" s="229" t="s">
        <v>1560</v>
      </c>
      <c r="J1303" s="229" t="s">
        <v>1560</v>
      </c>
      <c r="K1303" s="229" t="s">
        <v>1560</v>
      </c>
      <c r="L1303" s="229" t="s">
        <v>1560</v>
      </c>
      <c r="M1303" s="229" t="s">
        <v>1560</v>
      </c>
      <c r="N1303" s="229" t="s">
        <v>1560</v>
      </c>
      <c r="O1303" s="229" t="s">
        <v>1560</v>
      </c>
      <c r="P1303" s="229" t="s">
        <v>1560</v>
      </c>
      <c r="Q1303" s="229" t="s">
        <v>1560</v>
      </c>
      <c r="R1303" s="229" t="s">
        <v>1560</v>
      </c>
      <c r="S1303" s="229" t="s">
        <v>1560</v>
      </c>
      <c r="T1303" s="229" t="s">
        <v>1560</v>
      </c>
      <c r="U1303" s="229" t="s">
        <v>1560</v>
      </c>
      <c r="V1303" s="229" t="s">
        <v>1560</v>
      </c>
      <c r="W1303" s="229" t="s">
        <v>1560</v>
      </c>
      <c r="X1303" s="229" t="s">
        <v>1560</v>
      </c>
      <c r="Y1303" s="229" t="s">
        <v>1560</v>
      </c>
      <c r="Z1303" s="229" t="s">
        <v>1560</v>
      </c>
      <c r="AA1303" s="229" t="s">
        <v>1560</v>
      </c>
      <c r="AB1303" s="229" t="s">
        <v>1560</v>
      </c>
      <c r="AC1303" s="229" t="s">
        <v>1560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Tài liệu" ma:contentTypeID="0x010100066568488B576643AAB31F02E1ADB57B" ma:contentTypeVersion="7" ma:contentTypeDescription="Tạo tài liệu mới." ma:contentTypeScope="" ma:versionID="03417e15d112d2df91fa121b5c32adb6">
  <xsd:schema xmlns:xsd="http://www.w3.org/2001/XMLSchema" xmlns:xs="http://www.w3.org/2001/XMLSchema" xmlns:p="http://schemas.microsoft.com/office/2006/metadata/properties" xmlns:ns3="55e21099-f27c-4c81-b051-72ab268d6112" xmlns:ns4="be67c05e-e021-488f-916b-ef1a23ac7bb9" targetNamespace="http://schemas.microsoft.com/office/2006/metadata/properties" ma:root="true" ma:fieldsID="a7df75a225c540f0fd89bc607a3360d0" ns3:_="" ns4:_="">
    <xsd:import namespace="55e21099-f27c-4c81-b051-72ab268d6112"/>
    <xsd:import namespace="be67c05e-e021-488f-916b-ef1a23ac7bb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21099-f27c-4c81-b051-72ab268d6112"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element name="SharingHintHash" ma:index="10" nillable="true" ma:displayName="Hàm băm Gợi ý Chia sẻ"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67c05e-e021-488f-916b-ef1a23ac7bb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7DBCB98-135B-49CD-9019-7A98AB676AD0}">
  <ds:schemaRefs>
    <ds:schemaRef ds:uri="http://schemas.microsoft.com/PowerBIAddIn"/>
  </ds:schemaRefs>
</ds:datastoreItem>
</file>

<file path=customXml/itemProps2.xml><?xml version="1.0" encoding="utf-8"?>
<ds:datastoreItem xmlns:ds="http://schemas.openxmlformats.org/officeDocument/2006/customXml" ds:itemID="{017A6855-661B-4696-B826-CAB4CDD642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e21099-f27c-4c81-b051-72ab268d6112"/>
    <ds:schemaRef ds:uri="be67c05e-e021-488f-916b-ef1a23ac7b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67D031-42E7-4BF7-9102-1C83ABF4B633}">
  <ds:schemaRefs>
    <ds:schemaRef ds:uri="http://schemas.microsoft.com/sharepoint/v3/contenttype/forms"/>
  </ds:schemaRefs>
</ds:datastoreItem>
</file>

<file path=customXml/itemProps4.xml><?xml version="1.0" encoding="utf-8"?>
<ds:datastoreItem xmlns:ds="http://schemas.openxmlformats.org/officeDocument/2006/customXml" ds:itemID="{ABD1ADCB-26DA-4BFD-87ED-C89ED9385B82}">
  <ds:schemaRefs>
    <ds:schemaRef ds:uri="http://www.w3.org/XML/1998/namespace"/>
    <ds:schemaRef ds:uri="http://purl.org/dc/dcmitype/"/>
    <ds:schemaRef ds:uri="http://purl.org/dc/elements/1.1/"/>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be67c05e-e021-488f-916b-ef1a23ac7bb9"/>
    <ds:schemaRef ds:uri="55e21099-f27c-4c81-b051-72ab268d611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vt:i4>
      </vt:variant>
    </vt:vector>
  </HeadingPairs>
  <TitlesOfParts>
    <vt:vector size="27" baseType="lpstr">
      <vt:lpstr>Chart mục tiêu</vt:lpstr>
      <vt:lpstr>Data Chart</vt:lpstr>
      <vt:lpstr>KQKD MẪU CŨ</vt:lpstr>
      <vt:lpstr>BCTC2026</vt:lpstr>
      <vt:lpstr>Tình hình tài chính</vt:lpstr>
      <vt:lpstr>Kết quả kinh doanh</vt:lpstr>
      <vt:lpstr>BCTC2025-Sau loại trừ</vt:lpstr>
      <vt:lpstr>LCTT GT</vt:lpstr>
      <vt:lpstr>Lưu chuyển tiền tệ</vt:lpstr>
      <vt:lpstr>so sánh PL 2026</vt:lpstr>
      <vt:lpstr>Trích PS 23-phí thuê 25</vt:lpstr>
      <vt:lpstr>CĐKT</vt:lpstr>
      <vt:lpstr>KQKD</vt:lpstr>
      <vt:lpstr>KPI.1</vt:lpstr>
      <vt:lpstr>KPI</vt:lpstr>
      <vt:lpstr>Sheet3</vt:lpstr>
      <vt:lpstr>KQKD sau loại trừ</vt:lpstr>
      <vt:lpstr>&gt;So sánh T1</vt:lpstr>
      <vt:lpstr>Sheet2</vt:lpstr>
      <vt:lpstr>Sheet4</vt:lpstr>
      <vt:lpstr>Sheet1</vt:lpstr>
      <vt:lpstr>LCTT</vt:lpstr>
      <vt:lpstr>data CP4</vt:lpstr>
      <vt:lpstr>'BCTC2025-Sau loại trừ'!Print_Area</vt:lpstr>
      <vt:lpstr>BCTC2026!Print_Area</vt:lpstr>
      <vt:lpstr>'Chart mục tiêu'!Print_Area</vt:lpstr>
      <vt:lpstr>'LCTT GT'!Print_Area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ACCT-Anh Kiet</dc:creator>
  <cp:keywords/>
  <dc:description/>
  <cp:lastModifiedBy>Lộc, Giang Văn</cp:lastModifiedBy>
  <cp:revision/>
  <dcterms:created xsi:type="dcterms:W3CDTF">2005-08-29T22:28:19Z</dcterms:created>
  <dcterms:modified xsi:type="dcterms:W3CDTF">2026-06-04T05:42:32Z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0x010100066568488B576643AAB31F02E1ADB57B</vt:lpwstr>
  </property>
</Properties>
</file>